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mohamed saad\Desktop\"/>
    </mc:Choice>
  </mc:AlternateContent>
  <xr:revisionPtr revIDLastSave="0" documentId="13_ncr:1_{4437B99C-690C-45FB-BBA2-5827DCD08B36}" xr6:coauthVersionLast="40" xr6:coauthVersionMax="40" xr10:uidLastSave="{00000000-0000-0000-0000-000000000000}"/>
  <bookViews>
    <workbookView xWindow="0" yWindow="0" windowWidth="15360" windowHeight="7545" tabRatio="936" firstSheet="1" activeTab="1" xr2:uid="{00000000-000D-0000-FFFF-FFFF00000000}"/>
  </bookViews>
  <sheets>
    <sheet name="ادوية" sheetId="2" state="hidden" r:id="rId1"/>
    <sheet name="الأصول الثابتة" sheetId="4" r:id="rId2"/>
    <sheet name="تحليل على ايميدج" sheetId="36" state="hidden" r:id="rId3"/>
    <sheet name="التدفق النقدى" sheetId="26" state="hidden" r:id="rId4"/>
    <sheet name=" المصروفات" sheetId="12" state="hidden" r:id="rId5"/>
    <sheet name="مجمع ايرادات" sheetId="21" state="hidden" r:id="rId6"/>
    <sheet name="تحليل مجمع التبرعات" sheetId="22" state="hidden" r:id="rId7"/>
    <sheet name="تحليل مصاريف نثرية" sheetId="30" state="hidden" r:id="rId8"/>
    <sheet name="تحليل اتعاب" sheetId="32" state="hidden" r:id="rId9"/>
    <sheet name="تحليل تجهيزات" sheetId="33" state="hidden" r:id="rId10"/>
    <sheet name="تحليل المديونون" sheetId="27" state="hidden" r:id="rId11"/>
    <sheet name="تحليل اوراق الدفع" sheetId="29" state="hidden" r:id="rId12"/>
    <sheet name="مصروفات زائده" sheetId="16" state="hidden" r:id="rId13"/>
    <sheet name="الاصل بحوزتنا" sheetId="13" state="hidden" r:id="rId14"/>
  </sheets>
  <definedNames>
    <definedName name="_xlnm._FilterDatabase" localSheetId="4" hidden="1">' المصروفات'!$A$2:$L$4555</definedName>
    <definedName name="_xlnm._FilterDatabase" localSheetId="0" hidden="1">ادوية!$A$2:$BM$170</definedName>
    <definedName name="_xlnm._FilterDatabase" localSheetId="13" hidden="1">'الاصل بحوزتنا'!$A$1:$E$37</definedName>
    <definedName name="_xlnm._FilterDatabase" localSheetId="1" hidden="1">'الأصول الثابتة'!$A$2:$AC$4</definedName>
    <definedName name="_xlnm._FilterDatabase" localSheetId="5" hidden="1">'مجمع ايرادات'!$A$1:$K$8893</definedName>
    <definedName name="Z_0815022A_50FA_4B09_9E59_0B102C94BD1A_.wvu.FilterData" localSheetId="4" hidden="1">' المصروفات'!$A$2:$K$4553</definedName>
    <definedName name="Z_0E29EBD1_A996_4FAA_B069_B76B876475E5_.wvu.FilterData" localSheetId="4" hidden="1">' المصروفات'!$A$2:$M$4553</definedName>
    <definedName name="Z_114676EC_8AA2_4307_A9A4_C8E2B70FE784_.wvu.FilterData" localSheetId="4" hidden="1">' المصروفات'!$A$2:$M$4553</definedName>
    <definedName name="Z_14E6FE19_BBF0_452B_AF18_F66CFA9E42B6_.wvu.FilterData" localSheetId="4" hidden="1">' المصروفات'!$A$2:$K$4553</definedName>
    <definedName name="Z_309008E7_2A37_4F1A_83E4_8640FCFA7ADC_.wvu.FilterData" localSheetId="4" hidden="1">' المصروفات'!$A$2:$K$4553</definedName>
    <definedName name="Z_3E48E5CC_06B7_41F0_AA05_11207B7F4A81_.wvu.FilterData" localSheetId="4" hidden="1">' المصروفات'!$A$2:$L$3204</definedName>
    <definedName name="Z_3E5D17DD_7FB8_4455_887E_4E19BBF51434_.wvu.FilterData" localSheetId="4" hidden="1">' المصروفات'!$A$2:$M$4553</definedName>
    <definedName name="Z_507778CA_E4F3_473F_8D21_AAC6300DE90B_.wvu.FilterData" localSheetId="4" hidden="1">' المصروفات'!$A$2:$K$4553</definedName>
    <definedName name="Z_5F63A02E_951A_4584_8645_F9E0C5F01C03_.wvu.Cols" localSheetId="1" hidden="1">'الأصول الثابتة'!$B:$F</definedName>
    <definedName name="Z_5F63A02E_951A_4584_8645_F9E0C5F01C03_.wvu.FilterData" localSheetId="4" hidden="1">' المصروفات'!$A$2:$N$4553</definedName>
    <definedName name="Z_5F63A02E_951A_4584_8645_F9E0C5F01C03_.wvu.FilterData" localSheetId="0" hidden="1">ادوية!$A$2:$BM$170</definedName>
    <definedName name="Z_5F63A02E_951A_4584_8645_F9E0C5F01C03_.wvu.FilterData" localSheetId="13" hidden="1">'الاصل بحوزتنا'!$A$1:$E$37</definedName>
    <definedName name="Z_5F63A02E_951A_4584_8645_F9E0C5F01C03_.wvu.FilterData" localSheetId="1" hidden="1">'الأصول الثابتة'!$A$2:$AC$4</definedName>
    <definedName name="Z_8027F12E_56DC_47EE_A505_D75CBF97DCB3_.wvu.FilterData" localSheetId="4" hidden="1">' المصروفات'!$A$2:$L$4324</definedName>
    <definedName name="Z_81BAB74E_362D_47C9_9A7C_08AEB440B94F_.wvu.FilterData" localSheetId="4" hidden="1">' المصروفات'!$A$2:$M$4553</definedName>
    <definedName name="Z_8652EA19_493B_4574_91A8_6E8D495D17E2_.wvu.Cols" localSheetId="1" hidden="1">'الأصول الثابتة'!$B:$F,'الأصول الثابتة'!$K:$M,'الأصول الثابتة'!$Q:$Q,'الأصول الثابتة'!$T:$T</definedName>
    <definedName name="Z_8652EA19_493B_4574_91A8_6E8D495D17E2_.wvu.FilterData" localSheetId="1" hidden="1">'الأصول الثابتة'!$A$2:$AC$4</definedName>
    <definedName name="Z_8D57EA20_3EFF_48B8_9F65_A80A07E9C6A5_.wvu.FilterData" localSheetId="4" hidden="1">' المصروفات'!$A$2:$L$4325</definedName>
    <definedName name="Z_8E61D177_062F_428A_92FC_2BF643B64311_.wvu.Cols" localSheetId="4" hidden="1">' المصروفات'!$G:$H</definedName>
    <definedName name="Z_8E61D177_062F_428A_92FC_2BF643B64311_.wvu.Cols" localSheetId="1" hidden="1">'الأصول الثابتة'!$B:$F</definedName>
    <definedName name="Z_8E61D177_062F_428A_92FC_2BF643B64311_.wvu.FilterData" localSheetId="4" hidden="1">' المصروفات'!$A$2:$N$2</definedName>
    <definedName name="Z_8E61D177_062F_428A_92FC_2BF643B64311_.wvu.FilterData" localSheetId="0" hidden="1">ادوية!$A$2:$BM$170</definedName>
    <definedName name="Z_8E61D177_062F_428A_92FC_2BF643B64311_.wvu.FilterData" localSheetId="13" hidden="1">'الاصل بحوزتنا'!$A$1:$E$37</definedName>
    <definedName name="Z_8E61D177_062F_428A_92FC_2BF643B64311_.wvu.FilterData" localSheetId="1" hidden="1">'الأصول الثابتة'!$A$2:$AC$4</definedName>
    <definedName name="Z_9B29D684_4FEB_4661_A267_E9B0A405A64F_.wvu.FilterData" localSheetId="4" hidden="1">' المصروفات'!$A$2:$K$4553</definedName>
    <definedName name="Z_A3F864D0_59E8_45F2_B3AB_512F00E3D908_.wvu.Cols" localSheetId="4" hidden="1">' المصروفات'!#REF!</definedName>
    <definedName name="Z_A3F864D0_59E8_45F2_B3AB_512F00E3D908_.wvu.Cols" localSheetId="1" hidden="1">'الأصول الثابتة'!$B:$F,'الأصول الثابتة'!$K:$M,'الأصول الثابتة'!$Q:$Q,'الأصول الثابتة'!$T:$T</definedName>
    <definedName name="Z_A3F864D0_59E8_45F2_B3AB_512F00E3D908_.wvu.FilterData" localSheetId="4" hidden="1">' المصروفات'!$A$2:$L$4325</definedName>
    <definedName name="Z_A3F864D0_59E8_45F2_B3AB_512F00E3D908_.wvu.FilterData" localSheetId="1" hidden="1">'الأصول الثابتة'!$A$2:$AC$4</definedName>
    <definedName name="Z_AB64B264_EC97_4BBA_BA61_161904FE5D44_.wvu.FilterData" localSheetId="4" hidden="1">' المصروفات'!$A$2:$M$4553</definedName>
    <definedName name="Z_C287895B_7231_4C14_92F5_CD4990CCF9E0_.wvu.FilterData" localSheetId="4" hidden="1">' المصروفات'!$A$2:$K$4553</definedName>
    <definedName name="Z_C4EC5774_D34D_47C8_90C5_3B8369CC8F2D_.wvu.FilterData" localSheetId="4" hidden="1">' المصروفات'!$A$2:$K$4553</definedName>
    <definedName name="Z_C5EBBD1A_6FAB_4CD5_888A_92F8CFC28675_.wvu.FilterData" localSheetId="4" hidden="1">' المصروفات'!$A$2:$K$4553</definedName>
    <definedName name="Z_C7F4B599_6BA6_40E6_901F_DD36219866C3_.wvu.Cols" localSheetId="1" hidden="1">'الأصول الثابتة'!$B:$F,'الأصول الثابتة'!$K:$M,'الأصول الثابتة'!$Q:$Q,'الأصول الثابتة'!$T:$T</definedName>
    <definedName name="Z_C7F4B599_6BA6_40E6_901F_DD36219866C3_.wvu.FilterData" localSheetId="1" hidden="1">'الأصول الثابتة'!$A$2:$AC$4</definedName>
    <definedName name="Z_CC2E2A90_3D5F_4839_812F_B8ED9BE1C3AA_.wvu.Cols" localSheetId="4" hidden="1">' المصروفات'!#REF!</definedName>
    <definedName name="Z_CC2E2A90_3D5F_4839_812F_B8ED9BE1C3AA_.wvu.Cols" localSheetId="1" hidden="1">'الأصول الثابتة'!$B:$F,'الأصول الثابتة'!$K:$M,'الأصول الثابتة'!$Q:$Q,'الأصول الثابتة'!$T:$T</definedName>
    <definedName name="Z_CC2E2A90_3D5F_4839_812F_B8ED9BE1C3AA_.wvu.FilterData" localSheetId="4" hidden="1">' المصروفات'!$A$2:$L$4324</definedName>
    <definedName name="Z_CC2E2A90_3D5F_4839_812F_B8ED9BE1C3AA_.wvu.FilterData" localSheetId="1" hidden="1">'الأصول الثابتة'!$A$2:$AC$4</definedName>
    <definedName name="Z_CEFB029C_412F_4B71_B2D0_4AF6E6F56AC5_.wvu.FilterData" localSheetId="4" hidden="1">' المصروفات'!$A$2:$L$2975</definedName>
    <definedName name="Z_CF17D503_34DA_474B_AA12_E8B08A894962_.wvu.FilterData" localSheetId="4" hidden="1">' المصروفات'!$A$2:$L$4324</definedName>
    <definedName name="Z_DDD9B01B_F94D_4B92_AECE_A6EA73BC0D1B_.wvu.FilterData" localSheetId="4" hidden="1">' المصروفات'!$A$2:$M$4553</definedName>
    <definedName name="Z_E68BF4C3_291D_415F_A958_4876B3C63696_.wvu.Cols" localSheetId="4" hidden="1">' المصروفات'!#REF!</definedName>
    <definedName name="Z_E68BF4C3_291D_415F_A958_4876B3C63696_.wvu.Cols" localSheetId="1" hidden="1">'الأصول الثابتة'!$B:$F,'الأصول الثابتة'!$K:$M,'الأصول الثابتة'!$Q:$Q,'الأصول الثابتة'!$T:$T</definedName>
    <definedName name="Z_E68BF4C3_291D_415F_A958_4876B3C63696_.wvu.FilterData" localSheetId="4" hidden="1">' المصروفات'!$A$2:$L$4325</definedName>
    <definedName name="Z_E68BF4C3_291D_415F_A958_4876B3C63696_.wvu.FilterData" localSheetId="1" hidden="1">'الأصول الثابتة'!$A$2:$AC$4</definedName>
    <definedName name="Z_EC3CA3BE_61A3_4271_8616_7DB1076CB10E_.wvu.FilterData" localSheetId="4" hidden="1">' المصروفات'!$A$2:$M$4553</definedName>
    <definedName name="Z_F045F2D2_B70B_482D_B8E9_0E6F56401502_.wvu.Cols" localSheetId="4" hidden="1">' المصروفات'!#REF!,' المصروفات'!$G:$G,' المصروفات'!#REF!,' المصروفات'!#REF!,' المصروفات'!$L:$L</definedName>
    <definedName name="Z_F045F2D2_B70B_482D_B8E9_0E6F56401502_.wvu.Cols" localSheetId="1" hidden="1">'الأصول الثابتة'!$B:$F</definedName>
    <definedName name="Z_F045F2D2_B70B_482D_B8E9_0E6F56401502_.wvu.FilterData" localSheetId="4" hidden="1">' المصروفات'!$A$2:$M$4553</definedName>
    <definedName name="Z_F045F2D2_B70B_482D_B8E9_0E6F56401502_.wvu.FilterData" localSheetId="0" hidden="1">ادوية!$A$2:$BM$170</definedName>
    <definedName name="Z_F045F2D2_B70B_482D_B8E9_0E6F56401502_.wvu.FilterData" localSheetId="13" hidden="1">'الاصل بحوزتنا'!$A$1:$E$37</definedName>
    <definedName name="Z_F045F2D2_B70B_482D_B8E9_0E6F56401502_.wvu.FilterData" localSheetId="1" hidden="1">'الأصول الثابتة'!$A$2:$AC$4</definedName>
    <definedName name="Z_FB7BE6B2_8ED2_4AFF_A11F_D6E71388F870_.wvu.FilterData" localSheetId="4" hidden="1">' المصروفات'!$A$2:$K$4553</definedName>
    <definedName name="تبرعات_نقدية" localSheetId="1">#REF!</definedName>
    <definedName name="تبرعات_نقدية" localSheetId="10">#REF!</definedName>
    <definedName name="تبرعات_نقدية" localSheetId="11">#REF!</definedName>
    <definedName name="تبرعات_نقدية">#REF!</definedName>
  </definedNames>
  <calcPr calcId="191029"/>
  <customWorkbookViews>
    <customWorkbookView name="msaad - Personal View" guid="{5F63A02E-951A-4584-8645-F9E0C5F01C03}" mergeInterval="0" personalView="1" maximized="1" xWindow="-8" yWindow="-8" windowWidth="1382" windowHeight="744" tabRatio="837" activeSheetId="12"/>
    <customWorkbookView name="mersal accounting 1 - Personal View" guid="{F045F2D2-B70B-482D-B8E9-0E6F56401502}" mergeInterval="0" personalView="1" maximized="1" xWindow="-8" yWindow="-8" windowWidth="1296" windowHeight="1000" tabRatio="945" activeSheetId="12"/>
    <customWorkbookView name="mersal accounting 3 - Personal View" guid="{8E61D177-062F-428A-92FC-2BF643B64311}" mergeInterval="0" personalView="1" maximized="1" xWindow="-8" yWindow="-8" windowWidth="1040" windowHeight="744" tabRatio="945" activeSheetId="12"/>
    <customWorkbookView name="Windows User - Personal View" guid="{E68BF4C3-291D-415F-A958-4876B3C63696}" mergeInterval="0" personalView="1" maximized="1" xWindow="-8" yWindow="-8" windowWidth="1616" windowHeight="876" tabRatio="945" activeSheetId="6"/>
    <customWorkbookView name="ibrahim - Personal View" guid="{C7F4B599-6BA6-40E6-901F-DD36219866C3}" mergeInterval="0" personalView="1" maximized="1" xWindow="-8" yWindow="-8" windowWidth="1382" windowHeight="744" tabRatio="945" activeSheetId="8"/>
    <customWorkbookView name="Ibrahim Ahmed - Personal View" guid="{CB4A43A6-B165-4436-AFD8-19A02BBD8924}" mergeInterval="0" personalView="1" maximized="1" windowWidth="1362" windowHeight="543" activeSheetId="1"/>
    <customWorkbookView name="accounting lap - Personal View" guid="{7035F63D-931E-4FA3-A32E-F76E9A1D8140}" mergeInterval="0" personalView="1" maximized="1" xWindow="-8" yWindow="-8" windowWidth="1382" windowHeight="744" activeSheetId="1"/>
    <customWorkbookView name="Acoounting safe - Personal View" guid="{A1C52462-22F1-43C2-A690-13EF6C6E5BD9}" mergeInterval="0" personalView="1" maximized="1" xWindow="-8" yWindow="-8" windowWidth="1040" windowHeight="744" activeSheetId="1"/>
    <customWorkbookView name="hossam kasem - Personal View" guid="{8652EA19-493B-4574-91A8-6E8D495D17E2}" mergeInterval="0" personalView="1" maximized="1" windowWidth="1276" windowHeight="799" tabRatio="945" activeSheetId="8"/>
    <customWorkbookView name="kamal - Personal View" guid="{CC2E2A90-3D5F-4839-812F-B8ED9BE1C3AA}" mergeInterval="0" personalView="1" maximized="1" xWindow="-8" yWindow="-8" windowWidth="1616" windowHeight="876" tabRatio="945" activeSheetId="6"/>
    <customWorkbookView name="Accounting - Personal View" guid="{A3F864D0-59E8-45F2-B3AB-512F00E3D908}" mergeInterval="0" personalView="1" maximized="1" xWindow="-8" yWindow="-8" windowWidth="1382" windowHeight="744" tabRatio="945" activeSheetId="6"/>
  </customWorkbookViews>
  <pivotCaches>
    <pivotCache cacheId="0" r:id="rId15"/>
    <pivotCache cacheId="1" r:id="rId16"/>
  </pivotCaches>
  <fileRecoveryPr autoRecover="0"/>
</workbook>
</file>

<file path=xl/calcChain.xml><?xml version="1.0" encoding="utf-8"?>
<calcChain xmlns="http://schemas.openxmlformats.org/spreadsheetml/2006/main">
  <c r="H6" i="36" l="1"/>
  <c r="H7" i="36" s="1"/>
  <c r="H8" i="36" s="1"/>
  <c r="H9" i="36" s="1"/>
  <c r="H10" i="36" s="1"/>
  <c r="H11" i="36" s="1"/>
  <c r="H12" i="36" s="1"/>
  <c r="H13" i="36" s="1"/>
  <c r="H14" i="36" s="1"/>
  <c r="H15" i="36" s="1"/>
  <c r="H16" i="36" l="1"/>
  <c r="H17" i="36" s="1"/>
  <c r="F1" i="30" l="1"/>
  <c r="F1" i="32"/>
  <c r="F1" i="33"/>
  <c r="C3" i="29" l="1"/>
  <c r="C11" i="29" s="1"/>
  <c r="B11" i="29"/>
  <c r="B2" i="27" l="1"/>
  <c r="B10" i="27" s="1"/>
  <c r="C10" i="27" s="1"/>
  <c r="C11" i="27" s="1"/>
  <c r="B11" i="27" s="1"/>
  <c r="F19" i="22"/>
  <c r="V1" i="4" l="1"/>
  <c r="T1" i="4"/>
  <c r="F4554" i="12"/>
  <c r="F3687" i="12" l="1"/>
  <c r="C18" i="26" l="1"/>
  <c r="F3547" i="12"/>
  <c r="F1379" i="12" l="1"/>
  <c r="F1266" i="12"/>
  <c r="F1265" i="12"/>
  <c r="F1330" i="12"/>
  <c r="F3682" i="12"/>
  <c r="F3681" i="12"/>
  <c r="F354" i="12"/>
  <c r="F3683" i="12"/>
  <c r="F4517" i="12"/>
  <c r="F4553" i="12"/>
  <c r="F4551" i="12"/>
  <c r="F4550" i="12"/>
  <c r="F4549" i="12"/>
  <c r="F4548" i="12"/>
  <c r="F4547" i="12"/>
  <c r="F4546" i="12"/>
  <c r="F4094" i="12"/>
  <c r="F4093" i="12"/>
  <c r="F4102" i="12"/>
  <c r="F4101" i="12"/>
  <c r="F4100" i="12"/>
  <c r="F4099" i="12"/>
  <c r="F4098" i="12"/>
  <c r="F3688" i="12"/>
  <c r="F3685" i="12"/>
  <c r="F3684" i="12"/>
  <c r="F3612" i="12"/>
  <c r="F3680" i="12"/>
  <c r="F3677" i="12"/>
  <c r="F3671" i="12"/>
  <c r="F3670" i="12"/>
  <c r="F3633" i="12" l="1"/>
  <c r="F3565" i="12"/>
  <c r="F3632" i="12"/>
  <c r="F3549" i="12"/>
  <c r="F3546" i="12"/>
  <c r="F3255" i="12"/>
  <c r="F3544" i="12"/>
  <c r="F3393" i="12"/>
  <c r="F2570" i="12"/>
  <c r="F2372" i="12"/>
  <c r="F2635" i="12"/>
  <c r="F2563" i="12"/>
  <c r="F2427" i="12"/>
  <c r="F2063" i="12" l="1"/>
  <c r="F2065" i="12"/>
  <c r="F2064" i="12"/>
  <c r="F1838" i="12"/>
  <c r="F1751" i="12" l="1"/>
  <c r="F1328" i="12"/>
  <c r="F1044" i="12" l="1"/>
  <c r="F1160" i="12"/>
  <c r="F1142" i="12"/>
  <c r="F961" i="12"/>
  <c r="F1181" i="12"/>
  <c r="F862" i="12"/>
  <c r="F363" i="12"/>
  <c r="F116" i="12"/>
  <c r="F114" i="12"/>
  <c r="B4" i="16" l="1"/>
  <c r="F2334" i="12" l="1"/>
  <c r="F2116" i="12"/>
  <c r="F2103" i="12"/>
  <c r="U4" i="4" l="1"/>
  <c r="U3" i="4"/>
  <c r="S1" i="4" l="1"/>
  <c r="W3" i="4"/>
  <c r="Y3" i="4" s="1"/>
  <c r="W4" i="4"/>
  <c r="U1" i="4"/>
  <c r="Y4" i="4" l="1"/>
  <c r="AA3" i="4"/>
  <c r="Z3" i="4"/>
  <c r="AB3" i="4" s="1"/>
  <c r="AC3" i="4" s="1"/>
  <c r="W1" i="4"/>
  <c r="Z4" i="4" l="1"/>
  <c r="AB4" i="4" s="1"/>
  <c r="AC4" i="4" s="1"/>
  <c r="AA4" i="4"/>
  <c r="AA1" i="4" l="1"/>
  <c r="AC1" i="4" l="1"/>
  <c r="AB1" i="4"/>
  <c r="G1" i="4" s="1"/>
  <c r="C29" i="26" l="1"/>
  <c r="C34" i="26" l="1"/>
  <c r="P3" i="2" l="1"/>
  <c r="F370" i="12" l="1"/>
  <c r="C38" i="26" l="1"/>
  <c r="F4411" i="12"/>
  <c r="F4409" i="12"/>
  <c r="F4346" i="12"/>
  <c r="F4086" i="12"/>
  <c r="F4059" i="12"/>
  <c r="F4061" i="12" l="1"/>
  <c r="F4038" i="12"/>
  <c r="F3739" i="12"/>
  <c r="F3783" i="12"/>
  <c r="F3661" i="12"/>
  <c r="F3642" i="12" l="1"/>
  <c r="F3559" i="12"/>
  <c r="F3613" i="12"/>
  <c r="F3391" i="12"/>
  <c r="F2423" i="12" l="1"/>
  <c r="F2055" i="12"/>
  <c r="F2661" i="12"/>
  <c r="F2237" i="12" l="1"/>
  <c r="F2250" i="12"/>
  <c r="F1839" i="12"/>
  <c r="F1773" i="12"/>
  <c r="F1" i="12" l="1"/>
  <c r="D38" i="13"/>
  <c r="Z3" i="2" l="1"/>
  <c r="K3" i="2"/>
  <c r="F3" i="2"/>
  <c r="A3" i="2"/>
  <c r="P170" i="2" l="1"/>
  <c r="BM16" i="2"/>
  <c r="BD3" i="2"/>
  <c r="AY3" i="2"/>
  <c r="AT3" i="2"/>
  <c r="AO3" i="2"/>
  <c r="AJ3" i="2"/>
  <c r="AE3" i="2"/>
  <c r="U3" i="2"/>
  <c r="BI1" i="2"/>
  <c r="BI3" i="2" l="1"/>
  <c r="C27" i="26" l="1"/>
  <c r="C26" i="26" l="1"/>
  <c r="C33" i="26" l="1"/>
  <c r="C17" i="26" l="1"/>
  <c r="D43" i="26" l="1"/>
  <c r="C36" i="26" l="1"/>
  <c r="C12" i="26"/>
  <c r="C21" i="26"/>
  <c r="C20" i="26" l="1"/>
  <c r="E20" i="26" s="1"/>
  <c r="C28" i="26" l="1"/>
  <c r="D30" i="26" s="1"/>
  <c r="C35" i="26" l="1"/>
  <c r="D39" i="26" s="1"/>
  <c r="C19" i="26" l="1"/>
  <c r="D22" i="26" s="1"/>
  <c r="C13" i="26"/>
  <c r="D10" i="27" l="1"/>
  <c r="C11" i="26" l="1"/>
  <c r="D15" i="26" s="1"/>
  <c r="D23" i="26" s="1"/>
  <c r="F20" i="22"/>
  <c r="F21" i="22" s="1"/>
  <c r="D49" i="26" l="1"/>
  <c r="D41" i="26" s="1"/>
  <c r="D52" i="2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2" authorId="0" shapeId="0" xr:uid="{00000000-0006-0000-0800-000001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Settled With Hossam Or Not
</t>
        </r>
      </text>
    </comment>
  </commentList>
</comments>
</file>

<file path=xl/sharedStrings.xml><?xml version="1.0" encoding="utf-8"?>
<sst xmlns="http://schemas.openxmlformats.org/spreadsheetml/2006/main" count="99603" uniqueCount="3461">
  <si>
    <t>الحساب المدين</t>
  </si>
  <si>
    <t>الحساب الدائن</t>
  </si>
  <si>
    <t>التاريخ</t>
  </si>
  <si>
    <t>رقم الدفتر</t>
  </si>
  <si>
    <t>خزينة مدينة نصر</t>
  </si>
  <si>
    <t>تبرعات نقدية للمرضى</t>
  </si>
  <si>
    <t>تبرعات عامة من زكاة مال وغيرها</t>
  </si>
  <si>
    <t>بنك البركة جنيه مصرى</t>
  </si>
  <si>
    <t>تبرعات مباشرة بالبنك</t>
  </si>
  <si>
    <t>مصروفات بنكية</t>
  </si>
  <si>
    <t>مساعدات نقدية</t>
  </si>
  <si>
    <t>رقم الايصال</t>
  </si>
  <si>
    <t>مسلسل</t>
  </si>
  <si>
    <t>كود الأصل</t>
  </si>
  <si>
    <t>مكان الأصل (الفرع)</t>
  </si>
  <si>
    <t>الإدارة</t>
  </si>
  <si>
    <t>حائز الأصل</t>
  </si>
  <si>
    <t>بيان الأصل</t>
  </si>
  <si>
    <t>رقم ايصال الشراء</t>
  </si>
  <si>
    <t>بيان المصاريف الإضافية</t>
  </si>
  <si>
    <t>رقم ايصال المصاريف الإضافية</t>
  </si>
  <si>
    <t>مجموعة الأصل</t>
  </si>
  <si>
    <t>تاريخ الشراء</t>
  </si>
  <si>
    <t>تاريخ بداية الخدمة</t>
  </si>
  <si>
    <t>القيمة الأصلية</t>
  </si>
  <si>
    <t>المصاريف الإضافية</t>
  </si>
  <si>
    <t>إجمالى القيمة</t>
  </si>
  <si>
    <t>القيمة التخريدية</t>
  </si>
  <si>
    <t>أساس الإهلاك</t>
  </si>
  <si>
    <t>مكتب خشب 3 درج</t>
  </si>
  <si>
    <t>مؤسسة مرسال للاعمال الخيرية و التنموية</t>
  </si>
  <si>
    <t>مديرية التضامن الاجتماعى بمدينة نصر</t>
  </si>
  <si>
    <t>المشهرة برقم 9795 لسنه 2015 بالقاهرة</t>
  </si>
  <si>
    <t>البنود</t>
  </si>
  <si>
    <t>جزئى</t>
  </si>
  <si>
    <t>كلى</t>
  </si>
  <si>
    <t>اجمالى الايرادات</t>
  </si>
  <si>
    <t>مصاريف تشغيل:</t>
  </si>
  <si>
    <t>اجمالى مصاريف التشغيل</t>
  </si>
  <si>
    <t>اجمالى المصاريف</t>
  </si>
  <si>
    <t>الفائض (العجز)</t>
  </si>
  <si>
    <t>موردين</t>
  </si>
  <si>
    <t>مصاريف ادارية</t>
  </si>
  <si>
    <t>برامج الحاسب الالي</t>
  </si>
  <si>
    <t>اجهزة الكترونية</t>
  </si>
  <si>
    <t>اجهزة كهربائية</t>
  </si>
  <si>
    <t>دعايا واعلان</t>
  </si>
  <si>
    <t>مصروف مقدم</t>
  </si>
  <si>
    <t>رقم الاذن</t>
  </si>
  <si>
    <t xml:space="preserve"> </t>
  </si>
  <si>
    <t>القيمة بالعملة الأصلية</t>
  </si>
  <si>
    <t>احمد ابراهيم</t>
  </si>
  <si>
    <t>اسلام عبد البديع</t>
  </si>
  <si>
    <t>محمد احمد احمد</t>
  </si>
  <si>
    <t>شريف محمد</t>
  </si>
  <si>
    <t>احمد محمد</t>
  </si>
  <si>
    <t>احمد السيد</t>
  </si>
  <si>
    <t>خالد ابراهيم</t>
  </si>
  <si>
    <t>اسماء</t>
  </si>
  <si>
    <t>محمد عبد الله</t>
  </si>
  <si>
    <t>محمد عابدين</t>
  </si>
  <si>
    <t>احمد محمود</t>
  </si>
  <si>
    <t>ايمان محمد</t>
  </si>
  <si>
    <t>محمد سيد</t>
  </si>
  <si>
    <t>على محمد</t>
  </si>
  <si>
    <t>خالد يحيى</t>
  </si>
  <si>
    <t>احمد حسن محمد</t>
  </si>
  <si>
    <t>مفقود</t>
  </si>
  <si>
    <t>تبرعات عينية</t>
  </si>
  <si>
    <t>محمد سعد</t>
  </si>
  <si>
    <t>الاسم</t>
  </si>
  <si>
    <t>بدون</t>
  </si>
  <si>
    <t>محمود سيد</t>
  </si>
  <si>
    <t>احمد عصام</t>
  </si>
  <si>
    <t xml:space="preserve">احمد محمد </t>
  </si>
  <si>
    <t xml:space="preserve">محمد سيد </t>
  </si>
  <si>
    <t>المبلغ</t>
  </si>
  <si>
    <t>م.ادارية</t>
  </si>
  <si>
    <t>اوراق قبض</t>
  </si>
  <si>
    <t>على ايميدج</t>
  </si>
  <si>
    <t>تأمين المستشفى</t>
  </si>
  <si>
    <t>حاله الايصال</t>
  </si>
  <si>
    <t>سارى</t>
  </si>
  <si>
    <t xml:space="preserve">  </t>
  </si>
  <si>
    <t xml:space="preserve">فوائد ودائع </t>
  </si>
  <si>
    <t>عملاء - ميجا خير</t>
  </si>
  <si>
    <t>عملاء - فورى</t>
  </si>
  <si>
    <t>مصروف ايجارات</t>
  </si>
  <si>
    <t>تبرعات حسابات قبض - جمع مال</t>
  </si>
  <si>
    <t xml:space="preserve">صيدلية د.يحيى زكى </t>
  </si>
  <si>
    <t>عمر عثمان</t>
  </si>
  <si>
    <t>ماجد بولجانين</t>
  </si>
  <si>
    <t>عبد الله بشير</t>
  </si>
  <si>
    <t>محمود ناصر</t>
  </si>
  <si>
    <t>بنك البركة يورو</t>
  </si>
  <si>
    <t>خزينة مدينة نصر يورو</t>
  </si>
  <si>
    <t>بنك البركة دولار</t>
  </si>
  <si>
    <t>خزينة مدينة نصر دولار</t>
  </si>
  <si>
    <t>تبرعات مباشرة بالبنك دولار</t>
  </si>
  <si>
    <t>رويال لاب</t>
  </si>
  <si>
    <t>مستشفى الدمرداش</t>
  </si>
  <si>
    <t xml:space="preserve">engage total hr solutions </t>
  </si>
  <si>
    <t>احمد مصطفى يوسف</t>
  </si>
  <si>
    <t xml:space="preserve">صيدلية العزبى </t>
  </si>
  <si>
    <t xml:space="preserve">محمد خالد صلاح </t>
  </si>
  <si>
    <t>مكان تواجد الاصل</t>
  </si>
  <si>
    <t>اسم المورد</t>
  </si>
  <si>
    <t>رقم فاتورة المورد</t>
  </si>
  <si>
    <t>الحلو ستايل</t>
  </si>
  <si>
    <t>الادارة المستفيدة</t>
  </si>
  <si>
    <t>عملاء - مصارى</t>
  </si>
  <si>
    <t>تاريخ</t>
  </si>
  <si>
    <t>البيان</t>
  </si>
  <si>
    <t>كود الحالة / الحملة</t>
  </si>
  <si>
    <t>اسم الحالة / الحملة</t>
  </si>
  <si>
    <t>نوع المصروف</t>
  </si>
  <si>
    <t>مصطفى سيد</t>
  </si>
  <si>
    <t>ادوية لمركز مرسال</t>
  </si>
  <si>
    <t>تشغيل</t>
  </si>
  <si>
    <t>شراء ادوية للحالة</t>
  </si>
  <si>
    <t>استشفاء محمد</t>
  </si>
  <si>
    <t>سماح رجب</t>
  </si>
  <si>
    <t>حاتم بدرى</t>
  </si>
  <si>
    <t>نبيل مهدى</t>
  </si>
  <si>
    <t>داليا شعبان</t>
  </si>
  <si>
    <t>حساب</t>
  </si>
  <si>
    <t>تفصيل الحساب</t>
  </si>
  <si>
    <t>محمود ابوسريع</t>
  </si>
  <si>
    <t>تحت حساب تحاليل واشعة بمعهد الاورام</t>
  </si>
  <si>
    <t>رانيا يعقوب</t>
  </si>
  <si>
    <t>تحت حساب الجرعة بمعهد الاورام</t>
  </si>
  <si>
    <t>صالح محسن الجابرى</t>
  </si>
  <si>
    <t xml:space="preserve">دفع تكلفة نقل دم للحالة </t>
  </si>
  <si>
    <t>معالى احمد</t>
  </si>
  <si>
    <t>عبدالله بشير</t>
  </si>
  <si>
    <t>تحت حساب دفع جزء للحالة فى مركز ياسين</t>
  </si>
  <si>
    <t>سارة احمد محمد عبد العزيز</t>
  </si>
  <si>
    <t xml:space="preserve">دفع تكلفة الجرعة للحالة فى معهد الاورام </t>
  </si>
  <si>
    <t>نبا اسامة الشيخ</t>
  </si>
  <si>
    <t>اسيا اسحاق</t>
  </si>
  <si>
    <t>حافظ فودة</t>
  </si>
  <si>
    <t>م.نجارة</t>
  </si>
  <si>
    <t>ادارى</t>
  </si>
  <si>
    <t>اسلام حسنى</t>
  </si>
  <si>
    <t>48 رزمة ورق تصوير</t>
  </si>
  <si>
    <t>م.كتابية</t>
  </si>
  <si>
    <t>اشرف معاذ</t>
  </si>
  <si>
    <t>م.شركة الامن</t>
  </si>
  <si>
    <t>محمود محمد اسماعيل</t>
  </si>
  <si>
    <t>م.علاج للحالة</t>
  </si>
  <si>
    <t>هبة محمود</t>
  </si>
  <si>
    <t>كريم ايهاب</t>
  </si>
  <si>
    <t>م.ادوية لمركز مرسال</t>
  </si>
  <si>
    <t>م.ادوية لمركز مرسال 3 علب</t>
  </si>
  <si>
    <t>م.ادوية للحالة</t>
  </si>
  <si>
    <t>احمد محمد عبد الرازق</t>
  </si>
  <si>
    <t>م.مطبوعات</t>
  </si>
  <si>
    <t>سعاد عثمان</t>
  </si>
  <si>
    <t>م.انتقالات من امبابة للمعادى</t>
  </si>
  <si>
    <t>م.انتقالات</t>
  </si>
  <si>
    <t>اشعة بمركز نايل سكان</t>
  </si>
  <si>
    <t>محمد عامر</t>
  </si>
  <si>
    <t>تحت حساب الحالة فى مستشفى الذهيرى</t>
  </si>
  <si>
    <t>فاطمة عبدالرحمن</t>
  </si>
  <si>
    <t>نقل دم للحالة تحويل بريدى</t>
  </si>
  <si>
    <t>ندى احمد ابراهيم</t>
  </si>
  <si>
    <t>سمير اشرف</t>
  </si>
  <si>
    <t>(هيحضر هبة ,هايدى,احمد حمدى)writing and mananging trainig course</t>
  </si>
  <si>
    <t>احمد السيد عبدالواحد</t>
  </si>
  <si>
    <t>احمد عبدالسميع</t>
  </si>
  <si>
    <t>ادوية لمركز مرسال 5 علب</t>
  </si>
  <si>
    <t>محمود السيد</t>
  </si>
  <si>
    <t>عمر مؤمن</t>
  </si>
  <si>
    <t>حسام عادل زكى</t>
  </si>
  <si>
    <t>مصاريف شحن ادوية</t>
  </si>
  <si>
    <t>ادوية لمركز مرسال 2 علب</t>
  </si>
  <si>
    <t>ادوية لمركز مرسال 4 علب</t>
  </si>
  <si>
    <t>على رائد</t>
  </si>
  <si>
    <t>م.طباعة</t>
  </si>
  <si>
    <t>شراء زجاجات مياه</t>
  </si>
  <si>
    <t>م.بوفية</t>
  </si>
  <si>
    <t>تجهيزات تحاليل واشعة لعملية تركيب دعامة على الكلى</t>
  </si>
  <si>
    <t>زينب عطية ابراهيم</t>
  </si>
  <si>
    <t xml:space="preserve">مستلزمات طبية لعملية تركيب مفصل </t>
  </si>
  <si>
    <t>جمال محمد حسن</t>
  </si>
  <si>
    <t>حسام الدين قاسم</t>
  </si>
  <si>
    <t xml:space="preserve">م.ادوية لحالة مرسال </t>
  </si>
  <si>
    <t>م.مركز مرسال</t>
  </si>
  <si>
    <t xml:space="preserve">مصطفى السيد </t>
  </si>
  <si>
    <t>تكاليف تحاليل بمعهد الاورام</t>
  </si>
  <si>
    <t>شادى حسن</t>
  </si>
  <si>
    <t>دفع باقى تكليف الجرعه بمعهد الاورام</t>
  </si>
  <si>
    <t>عمر عبد القادر</t>
  </si>
  <si>
    <t>م.اكياس دم</t>
  </si>
  <si>
    <t>امينه ديالو</t>
  </si>
  <si>
    <t>تكاليف تغذية وريدية</t>
  </si>
  <si>
    <t>هبة محمود محمد</t>
  </si>
  <si>
    <t>اشعة مقطعية على المخ بنيل سكان</t>
  </si>
  <si>
    <t>فاطمة محمد احسم</t>
  </si>
  <si>
    <t>احمد سمير</t>
  </si>
  <si>
    <t>دفع الايجار 350 كفالة 250</t>
  </si>
  <si>
    <t>مبروكة شفيق عباس</t>
  </si>
  <si>
    <t>مقابل ايجار</t>
  </si>
  <si>
    <t>امينة يوسف حسن</t>
  </si>
  <si>
    <t>سيجما مصر</t>
  </si>
  <si>
    <t>محمد عمر احمد</t>
  </si>
  <si>
    <t>تحت حساب رنين مغناطيسى على المخ بمعهد ناصر</t>
  </si>
  <si>
    <t>محمد صابر</t>
  </si>
  <si>
    <t>م.اشعة وتحاليل</t>
  </si>
  <si>
    <t>عبدالحليم سعد عبدالحليم</t>
  </si>
  <si>
    <t>سماح رجب على</t>
  </si>
  <si>
    <t>ادوية للحالة</t>
  </si>
  <si>
    <t>احلام محمد</t>
  </si>
  <si>
    <t>كفالة</t>
  </si>
  <si>
    <t>ريم مجدى</t>
  </si>
  <si>
    <t>م.انتقالات للتصوير</t>
  </si>
  <si>
    <t>تكاليف الاشعة بمركز النيل للاشعة</t>
  </si>
  <si>
    <t>دفع تكاليف التحاليل بمعهد الاورام</t>
  </si>
  <si>
    <t>نورالدين ابراهيم</t>
  </si>
  <si>
    <t>علا عباس</t>
  </si>
  <si>
    <t>شراء سكر</t>
  </si>
  <si>
    <t>شراء نسكافية</t>
  </si>
  <si>
    <t>ادوات نظافة</t>
  </si>
  <si>
    <t>تصليح باب المخزن الحديد</t>
  </si>
  <si>
    <t>م.سباكة للمخزن وللمؤسسة</t>
  </si>
  <si>
    <t>طباعة شهادات التقدير</t>
  </si>
  <si>
    <t>اصلاح حمام مركز الاورام</t>
  </si>
  <si>
    <t>شراء ملابس عمال النظافة</t>
  </si>
  <si>
    <t>فطار جماعة لحالات مركز مرسال</t>
  </si>
  <si>
    <t>شراء موبيلات للباحثين</t>
  </si>
  <si>
    <t>اعمال نجارة</t>
  </si>
  <si>
    <t xml:space="preserve">تحت حساب حضانة </t>
  </si>
  <si>
    <t>احمد مرعى عبدالرسول</t>
  </si>
  <si>
    <t>ايجار 1000 كفالة 500</t>
  </si>
  <si>
    <t>عيسى ادهم هارون</t>
  </si>
  <si>
    <t>مساعدات غذائية</t>
  </si>
  <si>
    <t>سمره دفع الله</t>
  </si>
  <si>
    <t>م.نظافة</t>
  </si>
  <si>
    <t>م.ضيافة</t>
  </si>
  <si>
    <t>محمد محمود</t>
  </si>
  <si>
    <t>حكمت زكى</t>
  </si>
  <si>
    <t>سامح محمد احمد</t>
  </si>
  <si>
    <t>سداد فاتورة المياه  يونيو 2017</t>
  </si>
  <si>
    <t>عمرو سيد احمد</t>
  </si>
  <si>
    <t>عبدالرحمن كمال زكى</t>
  </si>
  <si>
    <t>شراء ادوية لمركز مرسال</t>
  </si>
  <si>
    <t>منى سيد</t>
  </si>
  <si>
    <t>محمود لطفى خلف الله محمد</t>
  </si>
  <si>
    <t>محمود السيد محمد</t>
  </si>
  <si>
    <t>عبدالرحمن محمود</t>
  </si>
  <si>
    <t>عثمان سيد</t>
  </si>
  <si>
    <t>سداد فاتورة الكهرباء يونيو 2017</t>
  </si>
  <si>
    <t>محمد تهامى</t>
  </si>
  <si>
    <t>مستحقات شركة ENGAGE يونيو</t>
  </si>
  <si>
    <t>عبدالرحمن كمال على</t>
  </si>
  <si>
    <t>حورية عوض</t>
  </si>
  <si>
    <t xml:space="preserve">نبيل المهدى </t>
  </si>
  <si>
    <t>سعيد اسماعيل</t>
  </si>
  <si>
    <t>مساعدة مالية</t>
  </si>
  <si>
    <t>سعيد اسماعيل عيسوى</t>
  </si>
  <si>
    <t>مصطفى رمضان</t>
  </si>
  <si>
    <t>م.محرقة مخلفات طبية مركز الاورام</t>
  </si>
  <si>
    <t>م.صيانة فرع مدينة نصر</t>
  </si>
  <si>
    <t>جلسات اشعاعى</t>
  </si>
  <si>
    <t>سوزان فريزا</t>
  </si>
  <si>
    <t>صيدلية د/عمرو حجازى</t>
  </si>
  <si>
    <t>انيسة</t>
  </si>
  <si>
    <t>دينا حافظ</t>
  </si>
  <si>
    <t>محمود الفخرانى</t>
  </si>
  <si>
    <t>مستلزمات وادوات لعمل كلمة مرسال يوم افتتاح التجمع</t>
  </si>
  <si>
    <t>صيدلية عمرو طراد</t>
  </si>
  <si>
    <t>اسلام عبدالبديع</t>
  </si>
  <si>
    <t>تحت حساب عملية تركيب مفصل</t>
  </si>
  <si>
    <t>فاطمة طه جاب الله</t>
  </si>
  <si>
    <t>موجات صوتية على القلب بمركز النيل للاشعة</t>
  </si>
  <si>
    <t>نور محمد ابراهيم</t>
  </si>
  <si>
    <t>توحيده فوزى</t>
  </si>
  <si>
    <t>نقل دم للحالة</t>
  </si>
  <si>
    <t>مناهل جادو</t>
  </si>
  <si>
    <t>تحت حساب الحالة فى مستشفى الجلاء</t>
  </si>
  <si>
    <t>عمر زهيرى اسماعيل</t>
  </si>
  <si>
    <t>جزء من تكلفة الجرعة بمستشفى مصر للطيران</t>
  </si>
  <si>
    <t>نهى محمود</t>
  </si>
  <si>
    <t>اشعة مقطعية بمركز النيل</t>
  </si>
  <si>
    <t>شادية حسنى</t>
  </si>
  <si>
    <t>اشعة رنين على المخ بمركز النيل</t>
  </si>
  <si>
    <t>راضى حميده</t>
  </si>
  <si>
    <t>اشعة رنين  بمركز النيل</t>
  </si>
  <si>
    <t>سوزان فريزة</t>
  </si>
  <si>
    <t>اشعة بمركز النيل</t>
  </si>
  <si>
    <t>سداد دين الحالة</t>
  </si>
  <si>
    <t>ايمان عبدالفضيل</t>
  </si>
  <si>
    <t>تحت حساب الحالة بمستفي القوات الجوية زراعة قوقعة</t>
  </si>
  <si>
    <t>يوسف على محمود</t>
  </si>
  <si>
    <t>مستلزمات طبية وتحت حساب الحضانة بمستشفى القاهرة التخصصى</t>
  </si>
  <si>
    <t>كفالات (عيديات ) زكاة الفطر</t>
  </si>
  <si>
    <t>منصور عبدالرحمن محمد</t>
  </si>
  <si>
    <t>محمود عبدالله عبدالله</t>
  </si>
  <si>
    <t>محمود محمد عويس</t>
  </si>
  <si>
    <t>رضا موسى حسنين</t>
  </si>
  <si>
    <t>سيد محمود محمد</t>
  </si>
  <si>
    <t>فوزية زكى قاسم</t>
  </si>
  <si>
    <t>امل صابر محمد</t>
  </si>
  <si>
    <t>اسماء ناصر فوزى</t>
  </si>
  <si>
    <t>محمد عماد الدين مصطفى</t>
  </si>
  <si>
    <t>محمد خير شهاب</t>
  </si>
  <si>
    <t>رضا حسان عثمان</t>
  </si>
  <si>
    <t>محمود محمد فتحى</t>
  </si>
  <si>
    <t>اسماء على مصطفى</t>
  </si>
  <si>
    <t>سيف سيد عبدالحميد</t>
  </si>
  <si>
    <t>كامليا فتحى</t>
  </si>
  <si>
    <t>جمال محمد عاطف</t>
  </si>
  <si>
    <t>هبة احمد رجب</t>
  </si>
  <si>
    <t>نزهه احمد محمد</t>
  </si>
  <si>
    <t>مصطفى محفوظ</t>
  </si>
  <si>
    <t>سحر صابر عبده</t>
  </si>
  <si>
    <t>داليا صبرى عبدالنبى</t>
  </si>
  <si>
    <t>م.بريدية</t>
  </si>
  <si>
    <t>تقفيل حساب الحالى بمستشفى الزهيرى</t>
  </si>
  <si>
    <t>صيدليات مصر</t>
  </si>
  <si>
    <t>معتز احمد يوسف</t>
  </si>
  <si>
    <t>مصاريف افامة بمركز رعاية الصحية والاجتماعية</t>
  </si>
  <si>
    <t>صحر محمد سالم</t>
  </si>
  <si>
    <t>صيدلية المرغنى</t>
  </si>
  <si>
    <t>على محمد محمود</t>
  </si>
  <si>
    <t>تكاليف الجرعة بمعهد الاورام</t>
  </si>
  <si>
    <t>بتول قسم السيد</t>
  </si>
  <si>
    <t>تقفيل حساب الحالة بالراعى الصالح</t>
  </si>
  <si>
    <t>حسين حسن محمد</t>
  </si>
  <si>
    <t>تقفيل حساب الحالة بمستشفى عين شمس التخصصى</t>
  </si>
  <si>
    <t>نادية مصطفى محمد</t>
  </si>
  <si>
    <t>تأمين دخول الحالة مستشفى الراعى الصالح</t>
  </si>
  <si>
    <t>تحت حساب الحالة بمستشفى د.عبد الغفار عملية زراعة كبد</t>
  </si>
  <si>
    <t>سارة احمد عبدالعزيز</t>
  </si>
  <si>
    <t xml:space="preserve">تقفيل حساب الحالة </t>
  </si>
  <si>
    <t>محمد احمد السيد</t>
  </si>
  <si>
    <t>تأمين دخول الحالة الرعاية المركزة بمستشفى الروضة</t>
  </si>
  <si>
    <t>محمد محمود غنيم</t>
  </si>
  <si>
    <t>مستلزمات منزلية (سرير/مرتبة /دولاب /مروحة)</t>
  </si>
  <si>
    <t>ياسر خالد مشهور</t>
  </si>
  <si>
    <t xml:space="preserve">اسلام حسنى </t>
  </si>
  <si>
    <t>م.بوفية (شاى /كركدية /نسكافية/سكر /لبن)</t>
  </si>
  <si>
    <t>م.حفل دكاترة مركز الاورام</t>
  </si>
  <si>
    <t>صيدلية التخاطب</t>
  </si>
  <si>
    <t>ادوية لمركز مرسال 10علب</t>
  </si>
  <si>
    <t>كمال محفوظ</t>
  </si>
  <si>
    <t>شحن رصيد تليفون المتابعة</t>
  </si>
  <si>
    <t>عماد الدين محمود</t>
  </si>
  <si>
    <t>خيزران</t>
  </si>
  <si>
    <t>امينة محمود</t>
  </si>
  <si>
    <t>عمر احمد حسين</t>
  </si>
  <si>
    <t>بدلات سفر للمنوفية واسماعيلية يومى 9/7 و11/7 لبحث الحالات</t>
  </si>
  <si>
    <t>ادوية لحالة</t>
  </si>
  <si>
    <t>اسماء هارون</t>
  </si>
  <si>
    <t xml:space="preserve">حسين حسن </t>
  </si>
  <si>
    <t>جيهان فريد</t>
  </si>
  <si>
    <t>تكاليف الاشعة للحالة</t>
  </si>
  <si>
    <t>نذير محمد ميهوب</t>
  </si>
  <si>
    <t>تكاليف تحاليل العينة بمعمل نادية مختار</t>
  </si>
  <si>
    <t>ادم عبدالمجيد</t>
  </si>
  <si>
    <t>تكاليف اشعة وتحاليل بمعهد الاورام</t>
  </si>
  <si>
    <t>اشعة وتحاليل بمعهد الاورام</t>
  </si>
  <si>
    <t>محمد امين</t>
  </si>
  <si>
    <t>تقفيل حساب ودفع تكلفة جرعة بمعهد الاورام</t>
  </si>
  <si>
    <t>فاطمة على سليمان</t>
  </si>
  <si>
    <t>مصاريف تصوير ورق A4</t>
  </si>
  <si>
    <t>ادوية لمركز مرسال 3 علب</t>
  </si>
  <si>
    <t>صيدلية نادية حامد</t>
  </si>
  <si>
    <t>حسين حسن</t>
  </si>
  <si>
    <t>هالة جابر</t>
  </si>
  <si>
    <t>يامن عبدالرحمن</t>
  </si>
  <si>
    <t>بدلات عمل للمؤسسة</t>
  </si>
  <si>
    <t>سداد فاتورة انترنت مقر المعادى لمدة 6 شهور</t>
  </si>
  <si>
    <t>سداد فاتورة انترنت فرع التجمع</t>
  </si>
  <si>
    <t>شراء منظفات</t>
  </si>
  <si>
    <t>صيدلية العزبى</t>
  </si>
  <si>
    <t>اسماء كرار</t>
  </si>
  <si>
    <t>اعلانات facebook لشهر رمضان والحملات</t>
  </si>
  <si>
    <t>مطبوعات شهر رمضان</t>
  </si>
  <si>
    <t>يافطة مضيئة +شاسيه حديد لفرع التجمع</t>
  </si>
  <si>
    <t>يافطة مضيئة +شاسيه خشب للصيدلية</t>
  </si>
  <si>
    <t>رول اب بالمكنة افتتاح التجمع</t>
  </si>
  <si>
    <t>بورتريه خشب</t>
  </si>
  <si>
    <t>يافطة صيدلية مضيئة</t>
  </si>
  <si>
    <t>قيمة حلويات شرقية لافتتاح التجمع</t>
  </si>
  <si>
    <t>م.مشروبات يوم الافتتاح</t>
  </si>
  <si>
    <t>اسلاك نكييف لفرع التجمع</t>
  </si>
  <si>
    <t>م.انترنت</t>
  </si>
  <si>
    <t>صيدلية مرسال</t>
  </si>
  <si>
    <t>طباعة كروت</t>
  </si>
  <si>
    <t>اظرف ومستلزمات مكتبية لتجهيزات يوم افتتاح التجمع</t>
  </si>
  <si>
    <t>تكلفة الجرعة بمعهد الاورام</t>
  </si>
  <si>
    <t>عائشة بشير</t>
  </si>
  <si>
    <t>نجلاء فتحى</t>
  </si>
  <si>
    <t>علوية ادريس</t>
  </si>
  <si>
    <t>عبير محمد احمد</t>
  </si>
  <si>
    <t xml:space="preserve">تحت حساب الحالة </t>
  </si>
  <si>
    <t>تحاليل</t>
  </si>
  <si>
    <t>شيماء عبدالحميد</t>
  </si>
  <si>
    <t>تكلفة يود مشع بمصر للطيران</t>
  </si>
  <si>
    <t>محمد سيد خلاف</t>
  </si>
  <si>
    <t>تكاليف الاشعة فى مركز النيل للاشعة</t>
  </si>
  <si>
    <t>م.انتقالات الحالة</t>
  </si>
  <si>
    <t>زينب شمعدان</t>
  </si>
  <si>
    <t>مناهل الشيخ محمد</t>
  </si>
  <si>
    <t>سيد فكرى السيد</t>
  </si>
  <si>
    <t>تحت حساب الحالة فى الحضانة بمستشفى الفاروق</t>
  </si>
  <si>
    <t xml:space="preserve">محمد على جمعة </t>
  </si>
  <si>
    <t>نميري فضل</t>
  </si>
  <si>
    <t>فلتر فصل بلازما</t>
  </si>
  <si>
    <t>ياسر ابراهيم حسن</t>
  </si>
  <si>
    <t>تحت حساب حضانة بمستشفى البدر التخصصى</t>
  </si>
  <si>
    <t>تكاليف مسح ذرى</t>
  </si>
  <si>
    <t>سلمى بهلول محمد</t>
  </si>
  <si>
    <t>تكلفة الاشعة بنيل سكان</t>
  </si>
  <si>
    <t>خيرية موسى</t>
  </si>
  <si>
    <t>السيده مختار</t>
  </si>
  <si>
    <t>م.ملابس لعمال النظافة</t>
  </si>
  <si>
    <t>م.بوفية (نسكافية)  للدكاترة</t>
  </si>
  <si>
    <t>م.بوفية 4 نسكافية</t>
  </si>
  <si>
    <t>اكراميات اصلاح تكييفات</t>
  </si>
  <si>
    <t>كوالين للباب</t>
  </si>
  <si>
    <t>زيت كراسى</t>
  </si>
  <si>
    <t>مراوح لاستقبال اهالى المرضى</t>
  </si>
  <si>
    <t>م.اكراميات</t>
  </si>
  <si>
    <t>ادوية حملة الجذام</t>
  </si>
  <si>
    <t>حملة الجذام</t>
  </si>
  <si>
    <t>حالات سينا</t>
  </si>
  <si>
    <t>نوير</t>
  </si>
  <si>
    <t>محمد فودة</t>
  </si>
  <si>
    <t>طبلعة اوراق ادارية</t>
  </si>
  <si>
    <t>الايجار المتاخر 2800 غاز متاخر 716.25</t>
  </si>
  <si>
    <t>هالة احمد محمد</t>
  </si>
  <si>
    <t>عزة فاضل حسن</t>
  </si>
  <si>
    <t>رشا عبدالراضى احمد</t>
  </si>
  <si>
    <t>طارق احمد عبدالحميد</t>
  </si>
  <si>
    <t>محمد محمود عبدالجواد</t>
  </si>
  <si>
    <t>ادوية لمركز مرسال 11 علب</t>
  </si>
  <si>
    <t>عمادالدين محمود</t>
  </si>
  <si>
    <t>بدلات انتقالات لشبرا وبنها يوم 17 و18 يوليو لبحث الحالات</t>
  </si>
  <si>
    <t>شحن تليفون مركز الاورام</t>
  </si>
  <si>
    <t>عبدالعال ابراهيم عبدالعال</t>
  </si>
  <si>
    <t>ادم رضا محمد</t>
  </si>
  <si>
    <t>صيدلية د/نادية حامد</t>
  </si>
  <si>
    <t>صيدلية د/جيلان</t>
  </si>
  <si>
    <t>تكلفة الجراحة بمستشفى رسالة</t>
  </si>
  <si>
    <t>محمد صالح رمضان</t>
  </si>
  <si>
    <t>جهاز للحالة</t>
  </si>
  <si>
    <t>يوسف محمود يسرى</t>
  </si>
  <si>
    <t>3 جلسات فصل بلازما</t>
  </si>
  <si>
    <t>تكلفة اشعة للماموجرافى بمركز النيل للاشعة</t>
  </si>
  <si>
    <t>فادية طوسون</t>
  </si>
  <si>
    <t>جلسات علاج طبيعى</t>
  </si>
  <si>
    <t>هناء عزوز/اشرقت عزوز</t>
  </si>
  <si>
    <t>جلسات علاج طبيعى وتخاطب</t>
  </si>
  <si>
    <t>صاوى ماجد صاوى</t>
  </si>
  <si>
    <t xml:space="preserve">محمود محمد </t>
  </si>
  <si>
    <t>يوسف فتحى</t>
  </si>
  <si>
    <t>ادم رضا</t>
  </si>
  <si>
    <t>يوسف جمال قبيصى</t>
  </si>
  <si>
    <t>علاج طبيعى</t>
  </si>
  <si>
    <t>اسماء محمد ابراهيم</t>
  </si>
  <si>
    <t>جلسات طبيعى وتخاطب</t>
  </si>
  <si>
    <t>رحمة عشرى رمضان</t>
  </si>
  <si>
    <t>ادم اشرف المحلاوى</t>
  </si>
  <si>
    <t>محمد تامر كمال</t>
  </si>
  <si>
    <t>ندى وجيه ابراهيم</t>
  </si>
  <si>
    <t>اشعة للحالة بمركز النيل للاشعة</t>
  </si>
  <si>
    <t>ربيعى على</t>
  </si>
  <si>
    <t>تقفيل حساب الحالة برعاية مسجد الرحمن</t>
  </si>
  <si>
    <t>احمد احسان</t>
  </si>
  <si>
    <t>باقى زكاة الفطر</t>
  </si>
  <si>
    <t>هدى جابر</t>
  </si>
  <si>
    <t>نحمده سعدالدين</t>
  </si>
  <si>
    <t>نجاه حماده ابوالمجد</t>
  </si>
  <si>
    <t>تغريد محمود</t>
  </si>
  <si>
    <t>منال رفيق</t>
  </si>
  <si>
    <t>محمود عبدالعال</t>
  </si>
  <si>
    <t>رحمة سامى</t>
  </si>
  <si>
    <t>جمال على زكرى</t>
  </si>
  <si>
    <t>خضره محمد محمد</t>
  </si>
  <si>
    <t>سعدية محمود سالم</t>
  </si>
  <si>
    <t>ثريا عبدالمتعال</t>
  </si>
  <si>
    <t>اسماء محمد عبدالله</t>
  </si>
  <si>
    <t>جمعة رمضان راغب</t>
  </si>
  <si>
    <t>سعاد حسن</t>
  </si>
  <si>
    <t>نبيل تيسير عيرود</t>
  </si>
  <si>
    <t>مصطفى عثمان</t>
  </si>
  <si>
    <t>محمد سيد زكى</t>
  </si>
  <si>
    <t>هاشم رجب محمد</t>
  </si>
  <si>
    <t>سناء ابراهيم عبدالعظيم</t>
  </si>
  <si>
    <t>الفت مصطفى</t>
  </si>
  <si>
    <t>زينب ابراهيم</t>
  </si>
  <si>
    <t>صلاح منير</t>
  </si>
  <si>
    <t>خالد مختار عبدالعزيز</t>
  </si>
  <si>
    <t>اسلام احمد سليمان</t>
  </si>
  <si>
    <t>امال عبدالعاطى</t>
  </si>
  <si>
    <t>عدالة مصطفى</t>
  </si>
  <si>
    <t>رهف عاشور</t>
  </si>
  <si>
    <t>نهى ناجى</t>
  </si>
  <si>
    <t>حسين محمد حسين</t>
  </si>
  <si>
    <t>هانى موسى سليم</t>
  </si>
  <si>
    <t>محمد ربيع على</t>
  </si>
  <si>
    <t>احمد سعدالدين</t>
  </si>
  <si>
    <t>محمد محمود ماهر</t>
  </si>
  <si>
    <t>ايهاب محمد ابوالمعاطى</t>
  </si>
  <si>
    <t>350ايجار 250 كفالة</t>
  </si>
  <si>
    <t xml:space="preserve">سداد ايجار </t>
  </si>
  <si>
    <t>شيماء طه</t>
  </si>
  <si>
    <t>حجز اشعة بمركز الطاهرة</t>
  </si>
  <si>
    <t>اشرف يوسف ابراهيم</t>
  </si>
  <si>
    <t>دفع تكلفة الجرعة بمعهد الاورام</t>
  </si>
  <si>
    <t>تكاليف جلسات بلازما</t>
  </si>
  <si>
    <t>تكلفة قميص حديدى لحالة</t>
  </si>
  <si>
    <t>محمد عمر عبدالله</t>
  </si>
  <si>
    <t>صيدلية الاسعاف</t>
  </si>
  <si>
    <t>خالد محمد حسن</t>
  </si>
  <si>
    <t>عبده محمد</t>
  </si>
  <si>
    <t>حياة</t>
  </si>
  <si>
    <t>كمال الدين فوزى</t>
  </si>
  <si>
    <t>نشوى عبدالمنعم</t>
  </si>
  <si>
    <t>سداد فاتورة viewscan</t>
  </si>
  <si>
    <t>عادل جمال عبدالله</t>
  </si>
  <si>
    <t>م.بوقية</t>
  </si>
  <si>
    <t>قوارير مياه</t>
  </si>
  <si>
    <t>رفع مخلفات ورش من امام المؤسسة فى المعادى</t>
  </si>
  <si>
    <t>ادوات مكتبية</t>
  </si>
  <si>
    <t>فاتورة ال IVR</t>
  </si>
  <si>
    <t>تكلفة الاشعة بمركز النيل للاشعة</t>
  </si>
  <si>
    <t>امنية يوسف حسن</t>
  </si>
  <si>
    <t>850 ايجار 450 كفالة</t>
  </si>
  <si>
    <t xml:space="preserve">وفاء السيد احمد </t>
  </si>
  <si>
    <t>محمود عبدالهادى</t>
  </si>
  <si>
    <t>بدل سفر البحيرة ومراكزها لبحت الحالات</t>
  </si>
  <si>
    <t>محمد محمود طه</t>
  </si>
  <si>
    <t>ادوية مركز مرسال</t>
  </si>
  <si>
    <t>اية احمد محمد</t>
  </si>
  <si>
    <t>ادم عبد الخالق خميس</t>
  </si>
  <si>
    <t>عماد الدبن محمود</t>
  </si>
  <si>
    <t>بدل انتقالات لشبرالبحث الحالات</t>
  </si>
  <si>
    <t>شريف سالم عبدالعظيم</t>
  </si>
  <si>
    <t>اشعة</t>
  </si>
  <si>
    <t>انيسة محمد على</t>
  </si>
  <si>
    <t>هبة عبدالمحسن</t>
  </si>
  <si>
    <t>تكلفة اشعة</t>
  </si>
  <si>
    <t>اسامة محمد</t>
  </si>
  <si>
    <t>تحت حساب حضانة</t>
  </si>
  <si>
    <t xml:space="preserve">باقي حساب العملية </t>
  </si>
  <si>
    <t>تحت حساب الحالة بالرعاية</t>
  </si>
  <si>
    <t>نادرة محمد محمد</t>
  </si>
  <si>
    <t>تقفيل حساب الحالة برعاية مستشفى قصر المعادى</t>
  </si>
  <si>
    <t>حجز الحالتين بمستشفى مصر للطيران</t>
  </si>
  <si>
    <t>اشعة بمركز مصر للاشعة</t>
  </si>
  <si>
    <t>اشعة بمركز النيل للاشعة</t>
  </si>
  <si>
    <t>ادم عبدالخالق</t>
  </si>
  <si>
    <t>شريف سامى</t>
  </si>
  <si>
    <t>جنا</t>
  </si>
  <si>
    <t>ادوية لمركز مرسال 8 علب</t>
  </si>
  <si>
    <t>عبدالحليم سعد</t>
  </si>
  <si>
    <t xml:space="preserve">ادوية لمركز مرسال </t>
  </si>
  <si>
    <t>عبدالرحمن حنفى</t>
  </si>
  <si>
    <t>عمل منظار في مستشفى الدمرداش</t>
  </si>
  <si>
    <t>عائشة البشير</t>
  </si>
  <si>
    <t>اشعة مقطعية على الصدر والبطن والحوض بالصبغة</t>
  </si>
  <si>
    <t>3381/4042</t>
  </si>
  <si>
    <t>كلثوم ادم/امنة عبدالله</t>
  </si>
  <si>
    <t>نبا اسامة</t>
  </si>
  <si>
    <t>بلازما وفلاتر</t>
  </si>
  <si>
    <t>م.تحاليل</t>
  </si>
  <si>
    <t xml:space="preserve">م.انتقالات مع الحالة </t>
  </si>
  <si>
    <t>كفالات شهرية</t>
  </si>
  <si>
    <t>اشرف محمد سامى</t>
  </si>
  <si>
    <t>جبريل على اسماعيل</t>
  </si>
  <si>
    <t>سيده محمود احمد</t>
  </si>
  <si>
    <t>كاميليا فتحى</t>
  </si>
  <si>
    <t>حسنى صلاح الدين اسماعيل</t>
  </si>
  <si>
    <t>احسان عاطف</t>
  </si>
  <si>
    <t>سمير محمود عبدالهادى</t>
  </si>
  <si>
    <t>ادم ممدوح عبدالنبى</t>
  </si>
  <si>
    <t>احمد ابراهيم مسعد</t>
  </si>
  <si>
    <t>غادة احمد احمد</t>
  </si>
  <si>
    <t>خليفة سيد ابراهيم</t>
  </si>
  <si>
    <t>محمد خليفة عثمان</t>
  </si>
  <si>
    <t>احمد محمد عبدالعال</t>
  </si>
  <si>
    <t>عبادى جابر عبدالمنعم</t>
  </si>
  <si>
    <t>مؤمن سيد عيد</t>
  </si>
  <si>
    <t>نجاح سيد احمد</t>
  </si>
  <si>
    <t>وردة احمد عمر</t>
  </si>
  <si>
    <t>جمال احمد محمود</t>
  </si>
  <si>
    <t>صبحى صادق محمد</t>
  </si>
  <si>
    <t>طارق متولى محمد</t>
  </si>
  <si>
    <t>صلاح منير محمد</t>
  </si>
  <si>
    <t>محمود عبدالله</t>
  </si>
  <si>
    <t>ياسمين على عطا</t>
  </si>
  <si>
    <t>منى عزت قطب</t>
  </si>
  <si>
    <t>نجوى محمود احمد</t>
  </si>
  <si>
    <t>هوانى اسماعيل سيد على</t>
  </si>
  <si>
    <t>رشا عبدالراضى</t>
  </si>
  <si>
    <t>اميرة رمضان فتحى عبدالوهاب</t>
  </si>
  <si>
    <t>بثينة احمد مصطفى</t>
  </si>
  <si>
    <t>زينب على احمد</t>
  </si>
  <si>
    <t>امال عبدالعاطى احمد</t>
  </si>
  <si>
    <t>نزهة احمد محمد</t>
  </si>
  <si>
    <t>رشا وحيد</t>
  </si>
  <si>
    <t>كهرباء</t>
  </si>
  <si>
    <t>2 ريسيفر لمركز مرسال</t>
  </si>
  <si>
    <t>م.بوفية سكر</t>
  </si>
  <si>
    <t>م.بوفيه (مياه)</t>
  </si>
  <si>
    <t>كوبايات</t>
  </si>
  <si>
    <t>عملية مياه زرقاء</t>
  </si>
  <si>
    <t>صابرة محمد ابراهيم</t>
  </si>
  <si>
    <t>حنان عدلى</t>
  </si>
  <si>
    <t>باقى حساب علاج طبيعى وتخاطب</t>
  </si>
  <si>
    <t>السيدة مختار</t>
  </si>
  <si>
    <t>اشعة مقطعية</t>
  </si>
  <si>
    <t>اميرة ابراهيم</t>
  </si>
  <si>
    <t>مرتبات شهر يوليو 2017</t>
  </si>
  <si>
    <t>مرتبات</t>
  </si>
  <si>
    <t>ابراهيم احمد</t>
  </si>
  <si>
    <t>جرعة بمعهد الاورام</t>
  </si>
  <si>
    <t>جلال الدين</t>
  </si>
  <si>
    <t>مصطفى سعيد منشاوى</t>
  </si>
  <si>
    <t>ادوية جذام لطنطا</t>
  </si>
  <si>
    <t>عبد الحليم سعد</t>
  </si>
  <si>
    <t>نورا خيرى</t>
  </si>
  <si>
    <t>شريف سالم</t>
  </si>
  <si>
    <t>عبدالله فتحى</t>
  </si>
  <si>
    <t>مصاريف فحص الحالة</t>
  </si>
  <si>
    <t>كوثر بريمه</t>
  </si>
  <si>
    <t>دعاء عبدالناصر</t>
  </si>
  <si>
    <t>هناء سالم</t>
  </si>
  <si>
    <t>ادوية</t>
  </si>
  <si>
    <t>دفعة تحت حساب عمار سمير</t>
  </si>
  <si>
    <t>عمار سمير</t>
  </si>
  <si>
    <t>فصل بلازما</t>
  </si>
  <si>
    <t>مصاريف الدومين</t>
  </si>
  <si>
    <t>احمد رجب</t>
  </si>
  <si>
    <t>تكلفة عملية</t>
  </si>
  <si>
    <t>مصاريف مجمعة</t>
  </si>
  <si>
    <t>نصف تكلفة الجلسات الاشعاعى</t>
  </si>
  <si>
    <t>خلود معتوق</t>
  </si>
  <si>
    <t>احمد طلعت</t>
  </si>
  <si>
    <t>رنين على البطن والحوض بالصبغة</t>
  </si>
  <si>
    <t>اشعة مقطعية على  الصدر والحوض والبطن بالصبغة</t>
  </si>
  <si>
    <t>تحاليل العينة بمعمل ايليا انيس</t>
  </si>
  <si>
    <t>شهد محمد الشاذلى</t>
  </si>
  <si>
    <t>رضا هاشم</t>
  </si>
  <si>
    <t>عمر محمود محمد</t>
  </si>
  <si>
    <t>احمد محمد عبدالرازق</t>
  </si>
  <si>
    <t>طباعة دفاتر تحصيل</t>
  </si>
  <si>
    <t>2 فلتر فصل بلازما</t>
  </si>
  <si>
    <t>جمال محمد حسنى</t>
  </si>
  <si>
    <t>اشعة وتحاليل بالصبغة</t>
  </si>
  <si>
    <t>السيد محمود</t>
  </si>
  <si>
    <t>اميرة رمضان</t>
  </si>
  <si>
    <t>محمود بشير</t>
  </si>
  <si>
    <t>عملية تغيير مفصل</t>
  </si>
  <si>
    <t>نادية مصطفى نصر</t>
  </si>
  <si>
    <t>محمد التهامى</t>
  </si>
  <si>
    <t>مستحقات شركة engage يوليو</t>
  </si>
  <si>
    <t>محمد عبدالحميد</t>
  </si>
  <si>
    <t>جرجس بطرس</t>
  </si>
  <si>
    <t>محمود لطفى خلف</t>
  </si>
  <si>
    <t>شحن باقة انترنت</t>
  </si>
  <si>
    <t>بدلات سفر اسيوط لتوصيل ادوات الجذام</t>
  </si>
  <si>
    <t>شراء تذاكر سفر اسكندرية لتظبيط الحسابات بالفرع</t>
  </si>
  <si>
    <t>قسط ال hotline</t>
  </si>
  <si>
    <t>تحاليل العينة بمعمل نادية مختار</t>
  </si>
  <si>
    <t>تحت حساب الحالة بالرعابة بمستشفى الروضة</t>
  </si>
  <si>
    <t>ثريا مصطفى سيد</t>
  </si>
  <si>
    <t>بتول قاسم</t>
  </si>
  <si>
    <t xml:space="preserve">اجراء قسطرة تشخيصة </t>
  </si>
  <si>
    <t>ثريا حسب الله</t>
  </si>
  <si>
    <t>ايجار +كفالة</t>
  </si>
  <si>
    <t>دفع الايجار</t>
  </si>
  <si>
    <t>فاطمة مصطفى</t>
  </si>
  <si>
    <t>كريمة حسن احمد</t>
  </si>
  <si>
    <t>حمدى احمد يوسف</t>
  </si>
  <si>
    <t>محمد صابر عبدالرزاق</t>
  </si>
  <si>
    <t>محمد مرزوق عبدالفتاح</t>
  </si>
  <si>
    <t>ادوية لمركز مرسال 7 علب</t>
  </si>
  <si>
    <t>مؤمنة عبدالله</t>
  </si>
  <si>
    <t>اسامة احمد محمد</t>
  </si>
  <si>
    <t>م.انتقالات للشرقية</t>
  </si>
  <si>
    <t>جمال ابراهيم</t>
  </si>
  <si>
    <t>هدية مرسى</t>
  </si>
  <si>
    <t>مصطفى المنشاوى</t>
  </si>
  <si>
    <t xml:space="preserve">شركة سيرجى تك </t>
  </si>
  <si>
    <t xml:space="preserve"> تغيير مفصل</t>
  </si>
  <si>
    <t>مصاريف طباعة</t>
  </si>
  <si>
    <t>محمد سيد موسى</t>
  </si>
  <si>
    <t>سامح محمد</t>
  </si>
  <si>
    <t>سداد فاتورة مياه المؤسسة</t>
  </si>
  <si>
    <t>محمود سعيد</t>
  </si>
  <si>
    <t>حكمت زكى محلاوى</t>
  </si>
  <si>
    <t>اشعة وتحاليل بمعهد ناصر</t>
  </si>
  <si>
    <t>1000 ايجار 500 مديونية</t>
  </si>
  <si>
    <t xml:space="preserve">اشعة </t>
  </si>
  <si>
    <t>امنة عبدالله</t>
  </si>
  <si>
    <t>تحليل العينة بمعمل نادية مختار</t>
  </si>
  <si>
    <t>رحمة كليب</t>
  </si>
  <si>
    <t>ايجار</t>
  </si>
  <si>
    <t>كفالة شهرية</t>
  </si>
  <si>
    <t>تحت حساب الرعاية بمستشفى مسجد الرحمن بامبابة</t>
  </si>
  <si>
    <t>عملية زراعة قوقعة</t>
  </si>
  <si>
    <t>تقفيل حساب الحالة برعاية مركز الرحمن</t>
  </si>
  <si>
    <t>جميلة ابراهيم فرج</t>
  </si>
  <si>
    <t>عماد على اسماعيل</t>
  </si>
  <si>
    <t>سعدية عبدالعاطى</t>
  </si>
  <si>
    <t>صباح احمد حامد</t>
  </si>
  <si>
    <t>كلثوم ادم</t>
  </si>
  <si>
    <t>علاء الدين وائل</t>
  </si>
  <si>
    <t>تحت حساب الحالة</t>
  </si>
  <si>
    <t>شاهندة ممدوح</t>
  </si>
  <si>
    <t>تحت حساب الحالة بمعهد ناصر</t>
  </si>
  <si>
    <t>امجد طارق</t>
  </si>
  <si>
    <t>يحيى محمد صالح</t>
  </si>
  <si>
    <t>جلسات +جهاز فصل بلازما</t>
  </si>
  <si>
    <t>نفيسة جبريل سليم</t>
  </si>
  <si>
    <t>هبة محمد سعد</t>
  </si>
  <si>
    <t>خالد يحيى عبدالعظيم</t>
  </si>
  <si>
    <t>نادية محمد محمود</t>
  </si>
  <si>
    <t>عمر عبدالقادر</t>
  </si>
  <si>
    <t>رنين مغناطيسى على فقرات الضهر بالصبغة</t>
  </si>
  <si>
    <t>حاتم محمد عبدالهادى</t>
  </si>
  <si>
    <t>تكاليف الاشعة بمعهد الاورام</t>
  </si>
  <si>
    <t>مؤيد توفيق</t>
  </si>
  <si>
    <t>محلول</t>
  </si>
  <si>
    <t>رشا محمد حسن</t>
  </si>
  <si>
    <t>تحت حساب الحضانة بمستشفى بدر التخصصى</t>
  </si>
  <si>
    <t>عادل احمد</t>
  </si>
  <si>
    <t xml:space="preserve">بطارية وبيت بطارية </t>
  </si>
  <si>
    <t>كرولس نادى</t>
  </si>
  <si>
    <t>عزة عبداللطيف</t>
  </si>
  <si>
    <t>نور عسكر</t>
  </si>
  <si>
    <t>عملية تركيب دعامات</t>
  </si>
  <si>
    <t>سداد فواتير كهرباء متأخرة</t>
  </si>
  <si>
    <t>تكلفة ايكو ورسم قلب</t>
  </si>
  <si>
    <t>احمد حمدى</t>
  </si>
  <si>
    <t xml:space="preserve">م.انتقالات من سينا للقاهرة ذهاب وعودة </t>
  </si>
  <si>
    <t>محمد سليمان</t>
  </si>
  <si>
    <t>شحن تليفون الطوارئ</t>
  </si>
  <si>
    <t>محمود ماهر حسن</t>
  </si>
  <si>
    <t>سداد دين للحالة</t>
  </si>
  <si>
    <t>تقفيل حساب الحالة بالرعاية المركزة</t>
  </si>
  <si>
    <t>كريمة جلال ادريس</t>
  </si>
  <si>
    <t>تكلفة التحاليل بمعهد الاورام</t>
  </si>
  <si>
    <t>رنين على الفقرات العنقية والصدرية</t>
  </si>
  <si>
    <t>اشعة موجات صوتية على الرقبة</t>
  </si>
  <si>
    <t>شيرين محمد حسن</t>
  </si>
  <si>
    <t>اشعة مقطعية على البطن والصدر والحوض بالصبغة</t>
  </si>
  <si>
    <t>ليلى على عبدالوهاب</t>
  </si>
  <si>
    <t>محمد احمد ابراهيم</t>
  </si>
  <si>
    <t>تحاليل بمعمل نادية مختار</t>
  </si>
  <si>
    <t>سمره دفع الله حسن</t>
  </si>
  <si>
    <t>2 فلتر بلازما</t>
  </si>
  <si>
    <t>سداد كهرباء نتأخر</t>
  </si>
  <si>
    <t>هالة محمد احمد</t>
  </si>
  <si>
    <t>م.بوفية (نسكافيه)</t>
  </si>
  <si>
    <t>م.بوفية (سكر/شاى/ لبن /كركدية /ينسون /نعناع)</t>
  </si>
  <si>
    <t>م.مياه</t>
  </si>
  <si>
    <t>نبيل سيد محمد</t>
  </si>
  <si>
    <t>عزة مالك احمد</t>
  </si>
  <si>
    <t>جهاز فصل بلازما</t>
  </si>
  <si>
    <t>محمد طلعت</t>
  </si>
  <si>
    <t>تكلفة سماعة للحالة</t>
  </si>
  <si>
    <t>رحمه ياسر صالح</t>
  </si>
  <si>
    <t>محمد عبدالرحمن ابراهيم</t>
  </si>
  <si>
    <t>ايجار جهاز دياثرمى</t>
  </si>
  <si>
    <t>عمر نورالدين رمضان</t>
  </si>
  <si>
    <t>سداد فاتورة ال PR</t>
  </si>
  <si>
    <t>وائل صالح</t>
  </si>
  <si>
    <t>م.انتقالات للقاهرة</t>
  </si>
  <si>
    <t>مستلزمات نظافة</t>
  </si>
  <si>
    <t>اشتراك انترنت</t>
  </si>
  <si>
    <t>كارت شحن</t>
  </si>
  <si>
    <t>سداد فاتورة كهرباء الفرع</t>
  </si>
  <si>
    <t>نقل كرسى متحرك للحالة</t>
  </si>
  <si>
    <t>مستلزمات كود 2856</t>
  </si>
  <si>
    <t>كحك لأشرف و عم خالد</t>
  </si>
  <si>
    <t>مستلزمات البوفيه</t>
  </si>
  <si>
    <t>اتحاد ملاك</t>
  </si>
  <si>
    <t>زكاة الفطر</t>
  </si>
  <si>
    <t>صندوق حفظ ادوية</t>
  </si>
  <si>
    <t>مقبض باب الوميتال</t>
  </si>
  <si>
    <t>مغسلة</t>
  </si>
  <si>
    <t>جلسات لكود 2856</t>
  </si>
  <si>
    <t>لاصق شفاف</t>
  </si>
  <si>
    <t>دواء نباتات</t>
  </si>
  <si>
    <t>0.5 كيلو بن</t>
  </si>
  <si>
    <t>كشف</t>
  </si>
  <si>
    <t>م.انتقالات للحالة</t>
  </si>
  <si>
    <t>بطاريات للخرينة</t>
  </si>
  <si>
    <t>بدلات شهر رمضان</t>
  </si>
  <si>
    <t>بدل انتقال للقاهرة</t>
  </si>
  <si>
    <t>فاتورة التليفون</t>
  </si>
  <si>
    <t>حفاضات</t>
  </si>
  <si>
    <t>رسم رنين</t>
  </si>
  <si>
    <t>رسم قلب</t>
  </si>
  <si>
    <t xml:space="preserve">مستلزمات عملية </t>
  </si>
  <si>
    <t>مواصلات كفر الدوار</t>
  </si>
  <si>
    <t>جلسات</t>
  </si>
  <si>
    <t>صفائح دم لكود 3728</t>
  </si>
  <si>
    <t>مستلزمات عملية كود 3728</t>
  </si>
  <si>
    <t xml:space="preserve">مستلزمات كود2872و 2856 </t>
  </si>
  <si>
    <t>مواصلات شراء مستلزمات الحالات</t>
  </si>
  <si>
    <t>ملابس لعمال النظافة</t>
  </si>
  <si>
    <t>عملية بمعهد ناصر</t>
  </si>
  <si>
    <t>عمر مؤمن توفيق</t>
  </si>
  <si>
    <t>مسح ذرى على الكليتين</t>
  </si>
  <si>
    <t>حسان حسن</t>
  </si>
  <si>
    <t>تكلفت اشعة مقطغية بنايل سكان</t>
  </si>
  <si>
    <t>عبدالرحمن طارق</t>
  </si>
  <si>
    <t>اشعة مقطعية على الفقرات القطنية</t>
  </si>
  <si>
    <t>عملية تركيب شريان صناعى</t>
  </si>
  <si>
    <t>فاطمه سيد كمال</t>
  </si>
  <si>
    <t>مضخة كيماوى</t>
  </si>
  <si>
    <t>صابرين نصر عبدالحميد</t>
  </si>
  <si>
    <t>احمد محمد احمد</t>
  </si>
  <si>
    <t>بدل سفر المنوفية لبحث الحالات يوم13/7 و15/7</t>
  </si>
  <si>
    <t>احمد عبدالرازق</t>
  </si>
  <si>
    <t>ادوية لمركز مرسال 9 علب</t>
  </si>
  <si>
    <t>عمر احمد</t>
  </si>
  <si>
    <t>بدل سفر للدقهلية لبحث الحالات يوم 14/8 و 15/8</t>
  </si>
  <si>
    <t>شركة نستلة</t>
  </si>
  <si>
    <t>قيمة قوارير مياه</t>
  </si>
  <si>
    <t>تحت حساب مطبوعات</t>
  </si>
  <si>
    <t>عبدالرحمن عارف</t>
  </si>
  <si>
    <t>طباعة ورق</t>
  </si>
  <si>
    <t>تحت حساب تكلفة جرعات</t>
  </si>
  <si>
    <t>نور الدين ابراهيم</t>
  </si>
  <si>
    <t>شراء احتياجات طبية</t>
  </si>
  <si>
    <t>دفع تكلفت رنين</t>
  </si>
  <si>
    <t>ايمان منصور عبداللطيف</t>
  </si>
  <si>
    <t>شراء دم للحالة</t>
  </si>
  <si>
    <t>هانى محمد سليم</t>
  </si>
  <si>
    <t>طارق سامى</t>
  </si>
  <si>
    <t>م.بدل انتقال اسكندرية ومنوفية وكفر الشيخ والشرقية لبحث الحالات</t>
  </si>
  <si>
    <t>محمود بلال سيد</t>
  </si>
  <si>
    <t>احمد عاطف عمران</t>
  </si>
  <si>
    <t xml:space="preserve">تحت حساب حجز توأم فى الحضانة </t>
  </si>
  <si>
    <t>مصطفى رمضان محمد</t>
  </si>
  <si>
    <t>تقفيل حساب الحالة بالحضانة</t>
  </si>
  <si>
    <t>سيد ياسر السيد</t>
  </si>
  <si>
    <t>تكاليف اشعة بمعهد ناصر</t>
  </si>
  <si>
    <t xml:space="preserve">مستلزمات طبية </t>
  </si>
  <si>
    <t>حمدى حسين حسن</t>
  </si>
  <si>
    <t>اشعة مقطعية علي الصدر والحوض والبطن</t>
  </si>
  <si>
    <t>عمل اشعة بمركز النيل للاشعة</t>
  </si>
  <si>
    <t>سوزان فريزه</t>
  </si>
  <si>
    <t>احمد عثمان</t>
  </si>
  <si>
    <t>بدل سفر اسيوط ومراكزها ايام 30/7 ,31/7,1/8,2/8,3/8 لبحث الحالات</t>
  </si>
  <si>
    <t>تكلفت دوبلر على شراين الكلى</t>
  </si>
  <si>
    <t>احمد امام</t>
  </si>
  <si>
    <t>اكرامية</t>
  </si>
  <si>
    <t>قيمة اشعة</t>
  </si>
  <si>
    <t>صباح عبدالله</t>
  </si>
  <si>
    <t>عملية بمستشفى الزهيرى</t>
  </si>
  <si>
    <t>تحليل صبغات مناعية</t>
  </si>
  <si>
    <t>سهير احمد</t>
  </si>
  <si>
    <t>هدى عمر</t>
  </si>
  <si>
    <t>سداد فاتورة كهرباء الحالة</t>
  </si>
  <si>
    <t>محمد حمادة عبدالحافظ</t>
  </si>
  <si>
    <t>احمد السيد احمد عبدالتواب</t>
  </si>
  <si>
    <t>نظيمه يوسف عثمان</t>
  </si>
  <si>
    <t>احمد صالح محمود</t>
  </si>
  <si>
    <t>ابراهيم عبدالعزيز عبدالدايم</t>
  </si>
  <si>
    <t>هدى جابر محمد</t>
  </si>
  <si>
    <t>منى احمد عبدالعزيز</t>
  </si>
  <si>
    <t>ام كلثوم محمد على</t>
  </si>
  <si>
    <t>احمد صبرى توفيق</t>
  </si>
  <si>
    <t>عمر مصطفى سعد</t>
  </si>
  <si>
    <t>احمد سامح السيد</t>
  </si>
  <si>
    <t>جيهان رياض</t>
  </si>
  <si>
    <t>صلاح منير السيد</t>
  </si>
  <si>
    <t>سميحه سراج النور</t>
  </si>
  <si>
    <t>يسرى عبدالرازق</t>
  </si>
  <si>
    <t>عزة عبدالمحسن</t>
  </si>
  <si>
    <t>منال جوهر شحاته</t>
  </si>
  <si>
    <t>فاوى موسى فاوى</t>
  </si>
  <si>
    <t>اشرف عبدالخالق محمود</t>
  </si>
  <si>
    <t>كمال بدر الدين شوه</t>
  </si>
  <si>
    <t>سعديه محمود سالم</t>
  </si>
  <si>
    <t>نحمده سعدالدين حسن</t>
  </si>
  <si>
    <t>محمد محمد على عوض</t>
  </si>
  <si>
    <t>حمدى فوزى حسن</t>
  </si>
  <si>
    <t>طاهر محمد احمد</t>
  </si>
  <si>
    <t>عبير عيسوى</t>
  </si>
  <si>
    <t>زينب محمود عبدالعزيز</t>
  </si>
  <si>
    <t>زينب ابراهيم محمد</t>
  </si>
  <si>
    <t>حسن محمد حسين</t>
  </si>
  <si>
    <t>خضرة محمد محمد</t>
  </si>
  <si>
    <t>احمد عبدالمنعم عبدالسلام</t>
  </si>
  <si>
    <t>سعديه عبدالعاطى</t>
  </si>
  <si>
    <t>محمد حمدى ناجى</t>
  </si>
  <si>
    <t>محمد احمد عبدالحميد</t>
  </si>
  <si>
    <t>محمود عبدالعال على</t>
  </si>
  <si>
    <t>احمد محمد مصطفى</t>
  </si>
  <si>
    <t>وائل ابراهيم</t>
  </si>
  <si>
    <t>اسماء على محمد</t>
  </si>
  <si>
    <t>امين احمد امين</t>
  </si>
  <si>
    <t>حسن حامد حسن</t>
  </si>
  <si>
    <t>رحمه سامى ابراهيم</t>
  </si>
  <si>
    <t>عمرو مجدى محمد</t>
  </si>
  <si>
    <t>فاطمة عبدالشافى</t>
  </si>
  <si>
    <t>حماده محمد على</t>
  </si>
  <si>
    <t>جمال على ذكرى</t>
  </si>
  <si>
    <t>جمعه رمضان راغب</t>
  </si>
  <si>
    <t>منى اسماعيل</t>
  </si>
  <si>
    <t>ايمان عبدالصبور محمود</t>
  </si>
  <si>
    <t>زينب عبدالملك</t>
  </si>
  <si>
    <t>هاشم رجب محمد على</t>
  </si>
  <si>
    <t>هند السيد عبدالحميد</t>
  </si>
  <si>
    <t>على محمود احمد</t>
  </si>
  <si>
    <t>محمد محمد المكاوى</t>
  </si>
  <si>
    <t>عمر محمد زيدان</t>
  </si>
  <si>
    <t>ناديه احمد غريب</t>
  </si>
  <si>
    <t>سعاد حسن سيد</t>
  </si>
  <si>
    <t>عمرو ابراهيم محمد</t>
  </si>
  <si>
    <t>احمد عبدالمنعم</t>
  </si>
  <si>
    <t>محمود عبدالرحيم محمد</t>
  </si>
  <si>
    <t>هدى على عبدالواحد</t>
  </si>
  <si>
    <t>محمد عادل محمد ابوبكر</t>
  </si>
  <si>
    <t>ريتاج عادل احمد</t>
  </si>
  <si>
    <t>منتصر محمود محمد</t>
  </si>
  <si>
    <t>رسمية عبدالقادر</t>
  </si>
  <si>
    <t>محمود محمد طه</t>
  </si>
  <si>
    <t>تكلفة التحاليل</t>
  </si>
  <si>
    <t>رنين على المخ</t>
  </si>
  <si>
    <t>علاج للحالة</t>
  </si>
  <si>
    <t>عملية زراعة قرنية</t>
  </si>
  <si>
    <t>فاطمة خلف حسين</t>
  </si>
  <si>
    <t>استراد باقى حساب الحالة من معهد الاورام</t>
  </si>
  <si>
    <t>تحت حساب حجز الحالة بالرعاية المركز بمركز الروضة</t>
  </si>
  <si>
    <t>اميرة شعبان</t>
  </si>
  <si>
    <t>احمد السيد قطب</t>
  </si>
  <si>
    <t>عادل امام</t>
  </si>
  <si>
    <t>منار يحيى</t>
  </si>
  <si>
    <t>قيمة استخدام جهاز</t>
  </si>
  <si>
    <t>احمد محمود طه</t>
  </si>
  <si>
    <t>حنين محمد السعيد</t>
  </si>
  <si>
    <t xml:space="preserve">شراء جهاز </t>
  </si>
  <si>
    <t>تأمين دخول الرعاية</t>
  </si>
  <si>
    <t>محمد عبدالله محمد</t>
  </si>
  <si>
    <t>جرعة يود مشع</t>
  </si>
  <si>
    <t>سهير محمد احمد</t>
  </si>
  <si>
    <t>شراء كارت شحن</t>
  </si>
  <si>
    <t>بدل سفر البحيرة يوم 21/08/207 لبحث الحالات</t>
  </si>
  <si>
    <t>جميلة فراس</t>
  </si>
  <si>
    <t>خالد محمد حسين</t>
  </si>
  <si>
    <t>منار يحيى محمد صالح</t>
  </si>
  <si>
    <t>احمد حمدى محمد</t>
  </si>
  <si>
    <t>طباعة كروت هدايا</t>
  </si>
  <si>
    <t>سعاد محمود صالح</t>
  </si>
  <si>
    <t>المنذر عاطف الاباصيرى</t>
  </si>
  <si>
    <t xml:space="preserve">بدل انتقالات الى الاسكندرية ومراكزها لبحث الحالات </t>
  </si>
  <si>
    <t>تكلفة سحب العينة من مركز نادية مختار</t>
  </si>
  <si>
    <t>اشعة على الصدر بمركز النيل للاشعة</t>
  </si>
  <si>
    <t>موجات صوتية على البطن والحوض للحالة</t>
  </si>
  <si>
    <t>باقى حساب الحالة فى المستشفى (عملية)</t>
  </si>
  <si>
    <t>تكلفة جلسات الاشعاعى</t>
  </si>
  <si>
    <t>خضره جلدون</t>
  </si>
  <si>
    <t>اشعة مقطعية على اورده وشراين الكلتين</t>
  </si>
  <si>
    <t>هانى محمد الرفاعى</t>
  </si>
  <si>
    <t>مروة خالد محمد</t>
  </si>
  <si>
    <t>محمد خالد محمد</t>
  </si>
  <si>
    <t>احمد الامين</t>
  </si>
  <si>
    <t>تحت حساب الحالة بالرعاية المركزة</t>
  </si>
  <si>
    <t>تقفيل حساب الحالة بمستشفى الزهيرى</t>
  </si>
  <si>
    <t>اسامة محمد احمد</t>
  </si>
  <si>
    <t>تقفيل حساب الحالة بالرعاية المركزة بمركز الروضة</t>
  </si>
  <si>
    <t>اميرة شعبان محمد</t>
  </si>
  <si>
    <t>تحت حساب الحالة فى الرعاية المركز مركز الروضة</t>
  </si>
  <si>
    <t>نادية محمد محمد</t>
  </si>
  <si>
    <t>رسم مخ للحالة</t>
  </si>
  <si>
    <t>نادية شوقى عبدالعزيز</t>
  </si>
  <si>
    <t>عملية استئصال كامل للمستقيم والفص الايمن بالكبد بمستشفى المنيل التخصصى</t>
  </si>
  <si>
    <t>عملية قسطرة و2 دعامة بالقلب بمستشفى هيليوبلس</t>
  </si>
  <si>
    <t>عملية بالقلب للحالة بمستشفى عين شمس التخصصى</t>
  </si>
  <si>
    <t>احمد محمد محمد</t>
  </si>
  <si>
    <t xml:space="preserve">رنين على الركبتين والفقرات القطنية والعجزية واشعة </t>
  </si>
  <si>
    <t>فاطمة احمد احسن</t>
  </si>
  <si>
    <t>رنين على فقرات الضهر</t>
  </si>
  <si>
    <t>احمد صالحين جمعه</t>
  </si>
  <si>
    <t>مصطفى عز العرب محمد</t>
  </si>
  <si>
    <t>شراء شريان صناعى للحالة</t>
  </si>
  <si>
    <t>شراء IP's</t>
  </si>
  <si>
    <t>محمود زهران</t>
  </si>
  <si>
    <t>شراء 6 قارورات مياه</t>
  </si>
  <si>
    <t>عيديات لمرضى الجذام</t>
  </si>
  <si>
    <t>تقفيل حساب الحالة  بالرعاية</t>
  </si>
  <si>
    <t>تحت حساب الحالة فى الحضانة بمستشفى البدر التخصصى</t>
  </si>
  <si>
    <t>باقى حساب الحالة فى مستشفى هيلويوبلس (عملية قسطرة وتركيب 2 دعامة)</t>
  </si>
  <si>
    <t xml:space="preserve">تكلفة الاشعة بنايل سكان </t>
  </si>
  <si>
    <t>لمياء عبدالمنعم</t>
  </si>
  <si>
    <t>نبأ اسامة</t>
  </si>
  <si>
    <t>شراء صفائح دم (تحويل بالبريد)</t>
  </si>
  <si>
    <t>بدل انتقالات عن شهر رمضان</t>
  </si>
  <si>
    <t>يامن فايد</t>
  </si>
  <si>
    <t>شراء كراتين مياه</t>
  </si>
  <si>
    <t>كرتونة مياه</t>
  </si>
  <si>
    <t xml:space="preserve">م.بوفية </t>
  </si>
  <si>
    <t>م.بوفية  (سكر)</t>
  </si>
  <si>
    <t>شراء تورتة للاحتفال بعيد ميلاد ياسر غلاب</t>
  </si>
  <si>
    <t>تورتة للاحتفال وتوزيع شهادات التقدير</t>
  </si>
  <si>
    <t>طباعة</t>
  </si>
  <si>
    <t>عصير</t>
  </si>
  <si>
    <t>م.بوفبة</t>
  </si>
  <si>
    <t>احمد محمد عبدالرؤوف</t>
  </si>
  <si>
    <t>قيمة طباعة فلايرز</t>
  </si>
  <si>
    <t>احمد خالد اسماعيل</t>
  </si>
  <si>
    <t>شركة مالتى فارما</t>
  </si>
  <si>
    <t>ادوية لحالات مرسال</t>
  </si>
  <si>
    <t>اصلاح +فتح وتركيب كالون خزنة فرع م.نصر</t>
  </si>
  <si>
    <t>شراء زجاجة مياه 18.9 لتر</t>
  </si>
  <si>
    <t>شراء جالون مياه من شركة نستلة 18.9 لتر</t>
  </si>
  <si>
    <t>اسلام راضى</t>
  </si>
  <si>
    <t>سداد فاتورة الانترنت لفرع مجينة نصر</t>
  </si>
  <si>
    <t>شراء مستلزمات بوفية</t>
  </si>
  <si>
    <t>محمد متولى</t>
  </si>
  <si>
    <t>م.شحن ادوية للحالات</t>
  </si>
  <si>
    <t>شراء جالون مياه</t>
  </si>
  <si>
    <t>نور الهدى سامى</t>
  </si>
  <si>
    <t xml:space="preserve">شراء فلتر بلازما </t>
  </si>
  <si>
    <t>ياسر ابراهيم</t>
  </si>
  <si>
    <t>محمد محفوظ</t>
  </si>
  <si>
    <t xml:space="preserve">محمد حسين </t>
  </si>
  <si>
    <t>عبد الرحمن محمود</t>
  </si>
  <si>
    <t xml:space="preserve">استبدال جالون مياه من شركة نسلة </t>
  </si>
  <si>
    <t>لا يوجد</t>
  </si>
  <si>
    <t>سحب عينة بمعامل البرج</t>
  </si>
  <si>
    <t>استلام العينة من معمل نادية مختار</t>
  </si>
  <si>
    <t>تكاليف معهد الاورام</t>
  </si>
  <si>
    <t>نميرى فضل</t>
  </si>
  <si>
    <t>تحاليل بمعهد الاورام</t>
  </si>
  <si>
    <t xml:space="preserve">باقى حساب الحالة فى المستشفى عملية بتر </t>
  </si>
  <si>
    <t>تغير باقة الانترنت وتغيير معاد اشتراك TE-DATa</t>
  </si>
  <si>
    <t>سداد الكهرباء عن شهر مارس 2017 فرع التجمع</t>
  </si>
  <si>
    <t>سداد فاتورة الكهرباء عن شهر يونيو و يوليو 2017 فرع التجمع</t>
  </si>
  <si>
    <t>شراء ورق لفرع التجمع</t>
  </si>
  <si>
    <t>سارة عبدالمولى</t>
  </si>
  <si>
    <t>3 جالون مياه</t>
  </si>
  <si>
    <t>يحيى ميسرة محمد</t>
  </si>
  <si>
    <t>الدييامونى</t>
  </si>
  <si>
    <t>ابراهيم اسماعيل</t>
  </si>
  <si>
    <t>باقى تكلفة العملية</t>
  </si>
  <si>
    <t xml:space="preserve">اشعة مقطعية على المخ بدون صبغة </t>
  </si>
  <si>
    <t>عاصم عمر</t>
  </si>
  <si>
    <t>تقفيل حساب الحالة بارعاية المركزة</t>
  </si>
  <si>
    <t>كفالات</t>
  </si>
  <si>
    <t>سامية عبدالحكيم</t>
  </si>
  <si>
    <t>محمد رمضان</t>
  </si>
  <si>
    <t>شفيقة حنفى محمود</t>
  </si>
  <si>
    <t>نجلاء عبدالصادق</t>
  </si>
  <si>
    <t>هالة عثمان</t>
  </si>
  <si>
    <t>صابرة محمود</t>
  </si>
  <si>
    <t>زينب محمود سيد</t>
  </si>
  <si>
    <t>نجوى عبدالرحيم</t>
  </si>
  <si>
    <t>وردة حسنين تمام</t>
  </si>
  <si>
    <t>عاصم الخولى</t>
  </si>
  <si>
    <t>مستحقات استشارات محاماة لشهر مايو 2017</t>
  </si>
  <si>
    <t>مستحقات استشارات محاماة لشهر يونيو 2017</t>
  </si>
  <si>
    <t>مستحقات استشارات محاماة لشهر يوليو 2017</t>
  </si>
  <si>
    <t>مستحقات استشارات محاماة لشهر اغسطس 2017</t>
  </si>
  <si>
    <t xml:space="preserve">رنين على المخ </t>
  </si>
  <si>
    <t>ادوار جورج</t>
  </si>
  <si>
    <t>كرسى متحرك</t>
  </si>
  <si>
    <t>كريمة محمد مصطفى</t>
  </si>
  <si>
    <t>اسراء محمد قطب</t>
  </si>
  <si>
    <t>اشتراك فى خدمة sms للتهنئة بالعيد</t>
  </si>
  <si>
    <t>اشرف حسين</t>
  </si>
  <si>
    <t>رعاية مركزة بمركز الروضة للرعاية</t>
  </si>
  <si>
    <t>اشرف جميل عبدالحميد</t>
  </si>
  <si>
    <t>عملية قسطرة تشخصية</t>
  </si>
  <si>
    <t>شراء عدد 6 درنقة للحالة</t>
  </si>
  <si>
    <t>السيد محمود عبدالحميد</t>
  </si>
  <si>
    <t>احمد ناصر امين</t>
  </si>
  <si>
    <t>م.بوفية (نسكافية/لبن /شاى)</t>
  </si>
  <si>
    <t>شراء موبيل</t>
  </si>
  <si>
    <t>شحن تليفون</t>
  </si>
  <si>
    <t>مستلزمات مكتبية</t>
  </si>
  <si>
    <t>مياه</t>
  </si>
  <si>
    <t>سداد فاتورة الانترنت لفرع مدينة نصر</t>
  </si>
  <si>
    <t>5 قوارير مياه</t>
  </si>
  <si>
    <t>مستلزمات قسطرة تشخصية</t>
  </si>
  <si>
    <t>حليمة الامين محمد</t>
  </si>
  <si>
    <t>اجراء تحاليل بمعهد الاورام</t>
  </si>
  <si>
    <t>عبدالرحمن ابراهيم</t>
  </si>
  <si>
    <t>طباعة عقد</t>
  </si>
  <si>
    <t>ايجار+كفالة</t>
  </si>
  <si>
    <t>م.بوفية (لبن/شاى/نسكافية/سكر)</t>
  </si>
  <si>
    <t>3 قوارير مياه</t>
  </si>
  <si>
    <t>غسل وتنظيف سجادة الصلاة</t>
  </si>
  <si>
    <t>تكلفة عملية استئصال الرحم والمبيضين فى مستشفى ابن سينا</t>
  </si>
  <si>
    <t>هيام محمد طه</t>
  </si>
  <si>
    <t>تركيب جهاز وريدى</t>
  </si>
  <si>
    <t>تكاليف تخدير والجراحة للمريضة</t>
  </si>
  <si>
    <t>حياة محمد سعيد</t>
  </si>
  <si>
    <t>ندى وجيه</t>
  </si>
  <si>
    <t>استشفاء اسماء هارون</t>
  </si>
  <si>
    <t>ياسمين عبدالخالق</t>
  </si>
  <si>
    <t>عبده ابراهيم</t>
  </si>
  <si>
    <t>اسلام فتحى</t>
  </si>
  <si>
    <t>حمدى احمد سكر</t>
  </si>
  <si>
    <t>تحت حساب رعاية مركزة بمستشفى الزهراء</t>
  </si>
  <si>
    <t>الياس عبدالرحمن حسن</t>
  </si>
  <si>
    <t>بتول قسم</t>
  </si>
  <si>
    <t>باقى حساب مستشفى الرواد عملية العيون</t>
  </si>
  <si>
    <t>رجاء عبدالحميد محمد حسن</t>
  </si>
  <si>
    <t>عبدالله فتحى عليان</t>
  </si>
  <si>
    <t>جمال محمود</t>
  </si>
  <si>
    <t>تحت حساب الحالة بالحضانة</t>
  </si>
  <si>
    <t>باقى حساب العينة</t>
  </si>
  <si>
    <t xml:space="preserve">استئصال ورم مرتجع </t>
  </si>
  <si>
    <t>فك غرز</t>
  </si>
  <si>
    <t>نقل دم</t>
  </si>
  <si>
    <t xml:space="preserve">استئصال ورم </t>
  </si>
  <si>
    <t>قيمة جراحة والتخدير والتمريض لحالة احمد الامين</t>
  </si>
  <si>
    <t xml:space="preserve">احمد الامين </t>
  </si>
  <si>
    <t>عملية ازالة الدعامات التى تم تركيبها وقت العملية بمعهد ناصر</t>
  </si>
  <si>
    <t>مؤمنة عبدالله عقيل</t>
  </si>
  <si>
    <t>شربات محمد كامل</t>
  </si>
  <si>
    <t>بخيته محمد محمود</t>
  </si>
  <si>
    <t>رضا حسن احمد داود</t>
  </si>
  <si>
    <t>نزهه احمد</t>
  </si>
  <si>
    <t>عزه محمد السيد</t>
  </si>
  <si>
    <t>ورده حسنين</t>
  </si>
  <si>
    <t>صابره محمود</t>
  </si>
  <si>
    <t>هاله عثمان</t>
  </si>
  <si>
    <t>محمد تامر</t>
  </si>
  <si>
    <t>ادم اشرف الملحاوى</t>
  </si>
  <si>
    <t>احمد عبدالرحمن</t>
  </si>
  <si>
    <t>ياسر حسنى</t>
  </si>
  <si>
    <t>عفاف عبد السلام</t>
  </si>
  <si>
    <t>سميحه شمروخ</t>
  </si>
  <si>
    <t>محمد احمد محمود</t>
  </si>
  <si>
    <t>جلسات علاج طبيعى شهر سبتمبر 2017</t>
  </si>
  <si>
    <t>منظار بنايل سكان</t>
  </si>
  <si>
    <t>عبير ابراهيم</t>
  </si>
  <si>
    <t>رسم قلب بنايل سكان</t>
  </si>
  <si>
    <t>كيس دم</t>
  </si>
  <si>
    <t>اشعة بنايل سكان</t>
  </si>
  <si>
    <t>ناديه خميس</t>
  </si>
  <si>
    <t>عبدالبديع اسماعيل</t>
  </si>
  <si>
    <t>اكواب مياه بلاستيك</t>
  </si>
  <si>
    <t>احمد سيد على</t>
  </si>
  <si>
    <t>سداد ادوية شهر يوليو 2017</t>
  </si>
  <si>
    <t xml:space="preserve">تأجير جهاز طبى </t>
  </si>
  <si>
    <t>هبة محمد مصطفى</t>
  </si>
  <si>
    <t xml:space="preserve">طباعة ورق </t>
  </si>
  <si>
    <t>شراء ادوات مكتبية</t>
  </si>
  <si>
    <t>300 جلسات تخاطب 360 جلسات علاج طبيعى</t>
  </si>
  <si>
    <t>رحمة عشرى</t>
  </si>
  <si>
    <t>350 ايجار + 250 كفالة</t>
  </si>
  <si>
    <t>مبروكة شفيق</t>
  </si>
  <si>
    <t>امنية يوسف</t>
  </si>
  <si>
    <t>850 ايجار +450 كفالة</t>
  </si>
  <si>
    <t>وفاء السيد حسن</t>
  </si>
  <si>
    <t>غالية عبدالحميد</t>
  </si>
  <si>
    <t>يوسف جمال</t>
  </si>
  <si>
    <t>م.تغيير مياه وبنزين عربية مرسال</t>
  </si>
  <si>
    <t>شراء ادوات كهربائية</t>
  </si>
  <si>
    <t>قيمة بدلات من يوم 6/9 الى 11/9 لبحث الحالات</t>
  </si>
  <si>
    <t>جلسات تخاطب</t>
  </si>
  <si>
    <t>سيف سيد</t>
  </si>
  <si>
    <t>محمود عطايا</t>
  </si>
  <si>
    <t>ادم ممدوح</t>
  </si>
  <si>
    <t xml:space="preserve">تحت حساب جلسات علاج الطبيعى </t>
  </si>
  <si>
    <t>رودينا و رفيدة حسين ابراهيم</t>
  </si>
  <si>
    <t>تحت حساب عملية بمستشفى الزهيرى</t>
  </si>
  <si>
    <t>عمر طاهر</t>
  </si>
  <si>
    <t>شيماء نبيل</t>
  </si>
  <si>
    <t>سعدية حموده منصور</t>
  </si>
  <si>
    <t>فاطمة نبوية محمد</t>
  </si>
  <si>
    <t>نقل دم + اشرف طبى</t>
  </si>
  <si>
    <t>منى احمد احمد</t>
  </si>
  <si>
    <t>م.ايجار + عمولة</t>
  </si>
  <si>
    <t>م.تامين</t>
  </si>
  <si>
    <t>سداد فاتورة IVR</t>
  </si>
  <si>
    <t>رضا سعيد</t>
  </si>
  <si>
    <t>م.بدل سفر الى الغردقة واسوان ايام 11/9 و12/9و13/9و14/9و15/9</t>
  </si>
  <si>
    <t>تقفيل حساب الحالة برعاية مستشفى البدر</t>
  </si>
  <si>
    <t>تكاليف عملية مياه بيضاء +ازالة جسم زجاجى بالغين</t>
  </si>
  <si>
    <t>فريال محمد سعد</t>
  </si>
  <si>
    <t xml:space="preserve">تحت حساب حجز الحالة بالحضانة </t>
  </si>
  <si>
    <t>كنده كريم السيد</t>
  </si>
  <si>
    <t>جهاد محمود عبدالفتاح</t>
  </si>
  <si>
    <t>تركيب جهاز لغلق ثقب بالقلب لعملية قسطرة</t>
  </si>
  <si>
    <t>نورعلى شعبان</t>
  </si>
  <si>
    <t>اسراء محمد عزالدين</t>
  </si>
  <si>
    <t>سعدية ادريس</t>
  </si>
  <si>
    <t>شراء 5 قوارير مياه</t>
  </si>
  <si>
    <t>محمد قاسم</t>
  </si>
  <si>
    <t>م.بدل سفر لبحث الحالات</t>
  </si>
  <si>
    <t>وردة ربيع</t>
  </si>
  <si>
    <t>منال احمد حسين</t>
  </si>
  <si>
    <t>حسن اشرف محمد</t>
  </si>
  <si>
    <t>اميره رمضان</t>
  </si>
  <si>
    <t xml:space="preserve">اشعة مقطعية على الصدر بنايل سكان </t>
  </si>
  <si>
    <t xml:space="preserve">الزابيث مالك </t>
  </si>
  <si>
    <t>تكلفة اشعة بنايل سكان</t>
  </si>
  <si>
    <t>خالد محمد</t>
  </si>
  <si>
    <t xml:space="preserve">مسح ذرى </t>
  </si>
  <si>
    <t>تكلفت مسح ذرى بنايل سكان</t>
  </si>
  <si>
    <t>مصطفى ابوالليل</t>
  </si>
  <si>
    <t xml:space="preserve">تقفيل حساب الحالة بمستشفى الزهيري التخصصى </t>
  </si>
  <si>
    <t>تحت حساب الحالة بمستشفى القصر العينى الفرنساوى</t>
  </si>
  <si>
    <t>جمال محمد</t>
  </si>
  <si>
    <t>محمد التونى عبدالظاهر</t>
  </si>
  <si>
    <t>فاطمة احمد</t>
  </si>
  <si>
    <t>اشعة موجات صوتية على القلب</t>
  </si>
  <si>
    <t>حميدة نبوى ابراهيم</t>
  </si>
  <si>
    <t>قسطرة تشخصية للحالة</t>
  </si>
  <si>
    <t>محاسن عبداللطيف</t>
  </si>
  <si>
    <t>تحاليل واشعة بمستشفى عين شمس التخصصى</t>
  </si>
  <si>
    <t>الاشعة بمركز مصر للاشعة</t>
  </si>
  <si>
    <t>علاج طبيعى تحويل بالبريد</t>
  </si>
  <si>
    <t>هناء واشرقت عزوز</t>
  </si>
  <si>
    <t>تحت حساب عملية زراعة قوقعة</t>
  </si>
  <si>
    <t>رودينا احمد وجيه</t>
  </si>
  <si>
    <t>معاذ محمد احمد عبدالرحمن</t>
  </si>
  <si>
    <t>عملية فحص تحت مخدر</t>
  </si>
  <si>
    <t>عمر بلال داهش</t>
  </si>
  <si>
    <t>تحليل عينة</t>
  </si>
  <si>
    <t>عملية فك غرز</t>
  </si>
  <si>
    <t>ضحى عبدالرحمن حسن</t>
  </si>
  <si>
    <t>حمادة خليل محمود</t>
  </si>
  <si>
    <t>حقن lucentis بمركز المشرق</t>
  </si>
  <si>
    <t>فوزية محمود خليل</t>
  </si>
  <si>
    <t>تحت حساب عملية زراعة القوقعة</t>
  </si>
  <si>
    <t>جنات حسام محمد</t>
  </si>
  <si>
    <t xml:space="preserve">حجز الحالة بالرعاية المركزة </t>
  </si>
  <si>
    <t>وهيبة متولى</t>
  </si>
  <si>
    <t>تقفيل حساب الحالة بالمستشفى جرعة يود مشع</t>
  </si>
  <si>
    <t>احمد محمود احمد</t>
  </si>
  <si>
    <t>سحر شوقى</t>
  </si>
  <si>
    <t>جمال محمد محسن</t>
  </si>
  <si>
    <t>سداد فواتير كهرباء متأخر عم شهر اغسطس 2017</t>
  </si>
  <si>
    <t>بدل سفر للصعيد ومراكزه لبحث الحالات من يوم 5/9 الى يوم 18/9</t>
  </si>
  <si>
    <t>ايمان حسين</t>
  </si>
  <si>
    <t>طباعة ورق للشئون</t>
  </si>
  <si>
    <t>ايمن سعيد رمضان</t>
  </si>
  <si>
    <t>غسالة نص اوتوماتيك للحالة</t>
  </si>
  <si>
    <t>ايهاب خالد</t>
  </si>
  <si>
    <t>ملك محمد سيد</t>
  </si>
  <si>
    <t>تصفية حساب الرعاية المركزة بمركز الروضة</t>
  </si>
  <si>
    <t>رجب على على ابو نوح</t>
  </si>
  <si>
    <t>تقفيل حساب الحالة بالرعاية المركزة بمستشفى سانت ريتا</t>
  </si>
  <si>
    <t>شراء مستلزمات مكتبية ل event الصحة النفسية</t>
  </si>
  <si>
    <t>ايفينت الصحة النفسية</t>
  </si>
  <si>
    <t>م.بدلات لبحث حالات فى القليوبية يوم 22/9/2017</t>
  </si>
  <si>
    <t>محمد عادل طلعت</t>
  </si>
  <si>
    <t>السيد متولى جاد</t>
  </si>
  <si>
    <t>تامين + ايجار شهرين مقدم</t>
  </si>
  <si>
    <t>بخيتة عبدالنبى</t>
  </si>
  <si>
    <t>خالد مختار عبد العزيز</t>
  </si>
  <si>
    <t>فاطمة عبدالشافى محمد</t>
  </si>
  <si>
    <t>رنين بالصبغة على الفقرات الظهرية والعجزية</t>
  </si>
  <si>
    <t>مارى عبدالله روفائيل</t>
  </si>
  <si>
    <t xml:space="preserve">م.نظافة </t>
  </si>
  <si>
    <t>شراء مياه نستلة</t>
  </si>
  <si>
    <t>حضانة مستشفى البدر</t>
  </si>
  <si>
    <t>تمارة اسلام نبيل</t>
  </si>
  <si>
    <t>عبدالرحمن مرسى احمد</t>
  </si>
  <si>
    <t>حجز الحالة بمستشفى سانت تريزا</t>
  </si>
  <si>
    <t>حسن محمد حسن</t>
  </si>
  <si>
    <t>اسلام عبدالعظيم فاروق</t>
  </si>
  <si>
    <t>شراء مستلزمات طبية (12 قسطرة سيتم توريدهت لقسم الاوعية الدموية بالدمرداش</t>
  </si>
  <si>
    <t>عبدالرحمن حسن</t>
  </si>
  <si>
    <t>امنة احمد بخيت</t>
  </si>
  <si>
    <t>خالد محمد عبدالعال</t>
  </si>
  <si>
    <t>زينب عبد الحميد</t>
  </si>
  <si>
    <t>سماح عبد الخالق</t>
  </si>
  <si>
    <t>راوية سليمان</t>
  </si>
  <si>
    <t>ماجدة عبد الحليم</t>
  </si>
  <si>
    <t>هويدا عبد الجليل</t>
  </si>
  <si>
    <t>مريم بشرى</t>
  </si>
  <si>
    <t>تحليل عينة بمعمل نادية مختار</t>
  </si>
  <si>
    <t>شراء مستلزمات طبية</t>
  </si>
  <si>
    <t>تحليل عينة بمستشفى مصر للطيران</t>
  </si>
  <si>
    <t>اسامه احمد محمد</t>
  </si>
  <si>
    <t>اشعة مقطعية للحالة بنايل سكان</t>
  </si>
  <si>
    <t>كفالات لحالات جمعية اخرى</t>
  </si>
  <si>
    <t>جمال احمد</t>
  </si>
  <si>
    <t>يحيى محمد</t>
  </si>
  <si>
    <t>سداد فاتورة المياه عن شهر اغسطس 2017</t>
  </si>
  <si>
    <t>مستلزمات عملية</t>
  </si>
  <si>
    <t>محمد اشرف محمد امين</t>
  </si>
  <si>
    <t>تحت حساب الحالة بالمستشفى</t>
  </si>
  <si>
    <t>اشعة  بنايل سكان</t>
  </si>
  <si>
    <t>عملية ولادة بالدمرداش</t>
  </si>
  <si>
    <t>جنى كمال</t>
  </si>
  <si>
    <t>جذام</t>
  </si>
  <si>
    <t>باقى حساب الفطار الجماعى</t>
  </si>
  <si>
    <t>محمد عوض الله ابراهيم</t>
  </si>
  <si>
    <t xml:space="preserve">بدلات بحث الحالات يوم الشيخ زايد واكتوبر يوم 26/9/2017 </t>
  </si>
  <si>
    <t>امين عبدالعال امين</t>
  </si>
  <si>
    <t>بدلات سفر البحيرة لبحث الحالات 26/9/2017</t>
  </si>
  <si>
    <t>بدل سفر الشرقية يوم 26/9/2017 لبحث الحالات</t>
  </si>
  <si>
    <t>تحت حساب عمل منظار تحويل بالبريد</t>
  </si>
  <si>
    <t>مصطفى رفعت احمد</t>
  </si>
  <si>
    <t>تحت حساب الرعاية المركزة تحويل بالبريد</t>
  </si>
  <si>
    <t>عفاف حامد</t>
  </si>
  <si>
    <t>هدايه والى</t>
  </si>
  <si>
    <t>محمد سيد حسن</t>
  </si>
  <si>
    <t>ميرفت شعبان</t>
  </si>
  <si>
    <t>منة عبدالرحمن</t>
  </si>
  <si>
    <t>ابراهيم محمد سيد</t>
  </si>
  <si>
    <t>ميسون احمد</t>
  </si>
  <si>
    <t>خضرة جلدون</t>
  </si>
  <si>
    <t>شراء 9 قارورات مياه</t>
  </si>
  <si>
    <t>احمد محمد عبدالونيس</t>
  </si>
  <si>
    <t>رنا محمد السيد</t>
  </si>
  <si>
    <t>منى عبدالرحمن</t>
  </si>
  <si>
    <t>عزة رزق الله</t>
  </si>
  <si>
    <t>سجدة مختار</t>
  </si>
  <si>
    <t>جمال عدلى</t>
  </si>
  <si>
    <t>احمد السيد على</t>
  </si>
  <si>
    <t>ادم عبد المجيد</t>
  </si>
  <si>
    <t>خالد عبدالعزيز مهران</t>
  </si>
  <si>
    <t>علاج اشعاعى</t>
  </si>
  <si>
    <t>امنه عبدالله اكو</t>
  </si>
  <si>
    <t>تحت حساب عملية بمستشفى الدمرداش</t>
  </si>
  <si>
    <t>على السيد على</t>
  </si>
  <si>
    <t>تحت حساب حجز الحالة بالرعابة المركزة بمستشفى قصر المعادى</t>
  </si>
  <si>
    <t>صباح حسين عيسى</t>
  </si>
  <si>
    <t xml:space="preserve">يوسف فتحى عبدالجواد </t>
  </si>
  <si>
    <t>شراء خلاعه دبابيس طبية لمركز الاورام</t>
  </si>
  <si>
    <t>تحليل بمعهد الاورام</t>
  </si>
  <si>
    <t>ادم اشرف ملحاوى</t>
  </si>
  <si>
    <t>جنى احمد احمد</t>
  </si>
  <si>
    <t>اشعة مقطعية على الصدر</t>
  </si>
  <si>
    <t>مروه محمد حسونه</t>
  </si>
  <si>
    <t>منساه وميادة</t>
  </si>
  <si>
    <t>عملية لحالة فى المطرية</t>
  </si>
  <si>
    <t>جبيرة للرسخ وجبيرتين للقدم تحت الركبة</t>
  </si>
  <si>
    <t>اشعة وتحاليل وعلاج</t>
  </si>
  <si>
    <t>تكلفة الكشف</t>
  </si>
  <si>
    <t>تكلفة شرائح ومسامير</t>
  </si>
  <si>
    <t>سيد ابراهيم السيد</t>
  </si>
  <si>
    <t>حجز الحالة بارعاية المركز مستشفى قصر المعادى</t>
  </si>
  <si>
    <t>رسم قلب واشعة صدر</t>
  </si>
  <si>
    <t>رشاد عبدالحقيظ</t>
  </si>
  <si>
    <t>هدى محمد على</t>
  </si>
  <si>
    <t>ليلي عكاشه ابوالحسن</t>
  </si>
  <si>
    <t>بسنت حامد محمد</t>
  </si>
  <si>
    <t xml:space="preserve">حسين محمد حسين </t>
  </si>
  <si>
    <t>حاتم محمد عبد البارى</t>
  </si>
  <si>
    <t>شراء صفائح دم</t>
  </si>
  <si>
    <t>جلال الدين محمود</t>
  </si>
  <si>
    <t>رحمه عشرى رمضان</t>
  </si>
  <si>
    <t>تقفيل حساب الحالة فى الفندق</t>
  </si>
  <si>
    <t>محمد سليمان موسى</t>
  </si>
  <si>
    <t>تعاقد على خدمة انترنت مع شركة ORANGE</t>
  </si>
  <si>
    <t>حبر</t>
  </si>
  <si>
    <t>مستلزمات لقسم IT</t>
  </si>
  <si>
    <t>غالية عبد الحميد</t>
  </si>
  <si>
    <t>حاتم محمد</t>
  </si>
  <si>
    <t>بدرية محمود حسن</t>
  </si>
  <si>
    <t>منال احمد محمد</t>
  </si>
  <si>
    <t>نوره عابدين فايد</t>
  </si>
  <si>
    <t>نوارا مطاوع</t>
  </si>
  <si>
    <t>مها محمد سيد</t>
  </si>
  <si>
    <t>ايمان محمد رفاعى</t>
  </si>
  <si>
    <t>ايمان مغورى</t>
  </si>
  <si>
    <t>غادة محمد سعد</t>
  </si>
  <si>
    <t>نجوى انور</t>
  </si>
  <si>
    <t>حنان ابو النجا</t>
  </si>
  <si>
    <t>احلام صبرى</t>
  </si>
  <si>
    <t>مريع بشرى</t>
  </si>
  <si>
    <t>مى خالد</t>
  </si>
  <si>
    <t>صفاء سيد</t>
  </si>
  <si>
    <t>شادية حافظ</t>
  </si>
  <si>
    <t xml:space="preserve">سعاد سيد </t>
  </si>
  <si>
    <t>محمد شعبان</t>
  </si>
  <si>
    <t>سميرة شمروخ</t>
  </si>
  <si>
    <t>جنى محمد شلبى</t>
  </si>
  <si>
    <t>علاء سمير</t>
  </si>
  <si>
    <t>م.بوفية (شاى)</t>
  </si>
  <si>
    <t>شراء اطباق بلاستيك</t>
  </si>
  <si>
    <t>بوكية ورد لاسامة المهدى مؤسس سمسم بمناسبة عبد ميلاده</t>
  </si>
  <si>
    <t>فاطمة مصطفى عبدالعليم</t>
  </si>
  <si>
    <t>100 ايجار و 200 كفالة</t>
  </si>
  <si>
    <t>750 ايجار 600 كفالة</t>
  </si>
  <si>
    <t>شركة Nestle</t>
  </si>
  <si>
    <t>شراء 12 قارورات مياه</t>
  </si>
  <si>
    <t>وفاء حسن</t>
  </si>
  <si>
    <t>مسعدة عبد الراضى</t>
  </si>
  <si>
    <t>صدفة ابو سريع</t>
  </si>
  <si>
    <t>عيسى مناوى</t>
  </si>
  <si>
    <t>شراء مستلزمات دراسية</t>
  </si>
  <si>
    <t>محمد يحيى محمد</t>
  </si>
  <si>
    <t>طباعة 200 فلايرز</t>
  </si>
  <si>
    <t>بانر</t>
  </si>
  <si>
    <t>تكاليف شراء مفصل صناعى</t>
  </si>
  <si>
    <t>ثناء حسان على</t>
  </si>
  <si>
    <t>تكلفة مسح ذرى</t>
  </si>
  <si>
    <t>تغذية وريدية</t>
  </si>
  <si>
    <t>سلمى محمد على</t>
  </si>
  <si>
    <t>مايول شورم</t>
  </si>
  <si>
    <t>جلسات اشعاع</t>
  </si>
  <si>
    <t>شراء مستلزمات بوفية ونضافة</t>
  </si>
  <si>
    <t>احمد مصطفى عبدالمطلب</t>
  </si>
  <si>
    <t xml:space="preserve"> حضور 2 فرد مؤتمر CSR Alex</t>
  </si>
  <si>
    <t>جمال</t>
  </si>
  <si>
    <t>كلثوم</t>
  </si>
  <si>
    <t>حسن عبداللخ</t>
  </si>
  <si>
    <t>ابراهيم عبدالعزيز</t>
  </si>
  <si>
    <t>فاطمة انور ابراهيم</t>
  </si>
  <si>
    <t>محمود رمضان محمد</t>
  </si>
  <si>
    <t>سماح سعيد محمد</t>
  </si>
  <si>
    <t>جلسات علاج طبيعى تحويل بالبريد</t>
  </si>
  <si>
    <t xml:space="preserve">محمد علاء </t>
  </si>
  <si>
    <t>تحاليل وكشف</t>
  </si>
  <si>
    <t>عبير محمد</t>
  </si>
  <si>
    <t>امنية محمود محمد</t>
  </si>
  <si>
    <t>عمر عيسى</t>
  </si>
  <si>
    <t>ساجده سامح خالد</t>
  </si>
  <si>
    <t>جلسات علاج طبيعى وتخاطب للطفلين</t>
  </si>
  <si>
    <t>تكلفت اشعة</t>
  </si>
  <si>
    <t>احمد سيد محمد</t>
  </si>
  <si>
    <t>تجديد باقة الانترنت</t>
  </si>
  <si>
    <t>مشترك كهربائى</t>
  </si>
  <si>
    <t>غادة مرسى عبدالحكيم</t>
  </si>
  <si>
    <t xml:space="preserve">عمل سونار </t>
  </si>
  <si>
    <t>م.نظافة شراء معطر</t>
  </si>
  <si>
    <t>انسه رمضان</t>
  </si>
  <si>
    <t>صباح صلاح</t>
  </si>
  <si>
    <t>ريتاج عادل</t>
  </si>
  <si>
    <t>حمدى رشاد</t>
  </si>
  <si>
    <t>ابراهيم عبدالقادر</t>
  </si>
  <si>
    <t>الشركة القابضة لمياه الشرب</t>
  </si>
  <si>
    <t>سداد فاتورة المياه للمؤسسة</t>
  </si>
  <si>
    <t>بثينه احمد مصطفى</t>
  </si>
  <si>
    <t>عبير محمد ابراهيم</t>
  </si>
  <si>
    <t>فوزية طه بدر</t>
  </si>
  <si>
    <t>فاطمة ابراهيم</t>
  </si>
  <si>
    <t>نفيسه حسين السيد</t>
  </si>
  <si>
    <t xml:space="preserve">صابرة محمود على </t>
  </si>
  <si>
    <t>هالة عثمان محمد عثمان</t>
  </si>
  <si>
    <t>نورا محمد احمد</t>
  </si>
  <si>
    <t>ساميه عبدالحكيم</t>
  </si>
  <si>
    <t>سعديو حموده</t>
  </si>
  <si>
    <t xml:space="preserve">منظار </t>
  </si>
  <si>
    <t>نادية شوقى</t>
  </si>
  <si>
    <t>اشعة بالصبغة على القولون</t>
  </si>
  <si>
    <t>زكريا وحيد زكريا</t>
  </si>
  <si>
    <t xml:space="preserve"> سداد مديونية كهرباء متأخرة</t>
  </si>
  <si>
    <t>صباح على احمد</t>
  </si>
  <si>
    <t xml:space="preserve">حمدى سليمان </t>
  </si>
  <si>
    <t>مصطفى فتحى امين</t>
  </si>
  <si>
    <t xml:space="preserve">كفالة شهرية </t>
  </si>
  <si>
    <t>سيدة محمود</t>
  </si>
  <si>
    <t>حسنى صلاح الدين</t>
  </si>
  <si>
    <t>محمد عماد الدين</t>
  </si>
  <si>
    <t>منصور عبدالرحمن</t>
  </si>
  <si>
    <t>محمد خليفة</t>
  </si>
  <si>
    <t>عبادى جابر</t>
  </si>
  <si>
    <t>امل صابر</t>
  </si>
  <si>
    <t>نجاح سيد احمد شعراوى</t>
  </si>
  <si>
    <t>جمال احمد محمد</t>
  </si>
  <si>
    <t>نجوى محمود محمود</t>
  </si>
  <si>
    <t>هوانى اسماعيل</t>
  </si>
  <si>
    <t>علاء الدين صبرى</t>
  </si>
  <si>
    <t>شحاته ثابت محمد</t>
  </si>
  <si>
    <t>محمد عبدالرسول</t>
  </si>
  <si>
    <t>منى احمد سليمان</t>
  </si>
  <si>
    <t>هيثم رضا</t>
  </si>
  <si>
    <t>منه عبدالرحمن</t>
  </si>
  <si>
    <t>هدى ابراهيم الذياب</t>
  </si>
  <si>
    <t>ندى احمد سعيد</t>
  </si>
  <si>
    <t>يوسف احمد عبدالعال</t>
  </si>
  <si>
    <t>علاء محمد محمود</t>
  </si>
  <si>
    <t>خميس رمضان</t>
  </si>
  <si>
    <t>ياسر محمد محمد</t>
  </si>
  <si>
    <t>هند على عبدالعزيز</t>
  </si>
  <si>
    <t>رمضان لطفى</t>
  </si>
  <si>
    <t>خديجة بابكر اسماعيل</t>
  </si>
  <si>
    <t>معتصم بشير حسن</t>
  </si>
  <si>
    <t>حنان رجب</t>
  </si>
  <si>
    <t>رقية احمد مدبولى</t>
  </si>
  <si>
    <t>مريم تامر فكرى</t>
  </si>
  <si>
    <t>مرفت شعبان خميس</t>
  </si>
  <si>
    <t>مؤمن محمد على</t>
  </si>
  <si>
    <t xml:space="preserve">تكلفة الجرعة </t>
  </si>
  <si>
    <t>اشعة مقطعية ورنين</t>
  </si>
  <si>
    <t>باسم صابر علام</t>
  </si>
  <si>
    <t>تكاليف تحاليل</t>
  </si>
  <si>
    <t>مركز الكلى والمسالك</t>
  </si>
  <si>
    <t>صباح سعد على</t>
  </si>
  <si>
    <t>جهاز تقوية شبكة</t>
  </si>
  <si>
    <t>صيانة printer</t>
  </si>
  <si>
    <t>حافط فودة</t>
  </si>
  <si>
    <t>شراء مناديل</t>
  </si>
  <si>
    <t>خضرة حسانين</t>
  </si>
  <si>
    <t>سحر</t>
  </si>
  <si>
    <t>فاطمة عبد الله</t>
  </si>
  <si>
    <t>شراء مستلزمات بوفيه</t>
  </si>
  <si>
    <t>معاذ مصطفى</t>
  </si>
  <si>
    <t>اعلانات FB</t>
  </si>
  <si>
    <t>صفائح دم</t>
  </si>
  <si>
    <t>منساه وليد سلامة</t>
  </si>
  <si>
    <t>رنين على الركبة اليسرى</t>
  </si>
  <si>
    <t>نضال فايز جعمور</t>
  </si>
  <si>
    <t>حنفي احمد على</t>
  </si>
  <si>
    <t>تكلفت اشعة وتحاليل</t>
  </si>
  <si>
    <t>تكلفة اشعة مقطعية وايكو</t>
  </si>
  <si>
    <t>عفاف ادم</t>
  </si>
  <si>
    <t>اشعة مقطعية ثلاثة الابعاد</t>
  </si>
  <si>
    <t>سعيد شريف عامر</t>
  </si>
  <si>
    <t>عملية استئصال ورم بالبنكرياس</t>
  </si>
  <si>
    <t>خالد حسن عبدالحفيظ</t>
  </si>
  <si>
    <t>جلسات تخاطب وعلاج طبيعى</t>
  </si>
  <si>
    <t>انس رمضان</t>
  </si>
  <si>
    <t>عملية بمستشفى اسيوط الجامعى</t>
  </si>
  <si>
    <t>ياسر محمد سيد</t>
  </si>
  <si>
    <t>عملية تركيب دعامتين بمستشفى الشيخ زايد</t>
  </si>
  <si>
    <t>محاسن محمد</t>
  </si>
  <si>
    <t>ادم اشرف محلاوى</t>
  </si>
  <si>
    <t>مديحة صالح محمد</t>
  </si>
  <si>
    <t>عمرو احمد عبدالعال</t>
  </si>
  <si>
    <t>مستلزمات بوفيه</t>
  </si>
  <si>
    <t>منير عبده رزق</t>
  </si>
  <si>
    <t>م.بطاريات للكول سنتر</t>
  </si>
  <si>
    <t>نورا شعبان</t>
  </si>
  <si>
    <t>هدية موسى</t>
  </si>
  <si>
    <t>تكلفة التحاليل والبذل</t>
  </si>
  <si>
    <t>رزان بشير</t>
  </si>
  <si>
    <t>عدد 2 كيس دم</t>
  </si>
  <si>
    <t>علاج بمعهد الاورام</t>
  </si>
  <si>
    <t>تحاليل وعلاج بمعهد الاورام</t>
  </si>
  <si>
    <t>نيأ اسامة الشيخ</t>
  </si>
  <si>
    <t>تكلفة الجرعة</t>
  </si>
  <si>
    <t>12 وحدة صفائح بلازما</t>
  </si>
  <si>
    <t>حنقى احمد</t>
  </si>
  <si>
    <t>صيدلية برج مصدق</t>
  </si>
  <si>
    <t>انعام</t>
  </si>
  <si>
    <t>ايكو او بذل</t>
  </si>
  <si>
    <t>هناء عزوز واشرقت عزوز</t>
  </si>
  <si>
    <t>م.انتقالات لجلسات التخاطب</t>
  </si>
  <si>
    <t>ولاء وزينب محمد حباشى</t>
  </si>
  <si>
    <t>انس على عبدالموجود</t>
  </si>
  <si>
    <t>سداد كهرباء متأخرة</t>
  </si>
  <si>
    <t>شريف فاروق احمد</t>
  </si>
  <si>
    <t>تكلفة اشعة وتحاليل</t>
  </si>
  <si>
    <t>عملية ازالة جسم زجاجى</t>
  </si>
  <si>
    <t>سعيدة احمد حسين</t>
  </si>
  <si>
    <t>تكلفة ايجار جهاز اكتمال الانسجة</t>
  </si>
  <si>
    <t xml:space="preserve">ياقى حساب الاشعة </t>
  </si>
  <si>
    <t>حنفى احمد على</t>
  </si>
  <si>
    <t>تكلفت الاشعة</t>
  </si>
  <si>
    <t>تحاليل العينة</t>
  </si>
  <si>
    <t>محمود رضا احمد</t>
  </si>
  <si>
    <t>بسام احمد عبدالجليل</t>
  </si>
  <si>
    <t>سيده محمد</t>
  </si>
  <si>
    <t>حجز كشف</t>
  </si>
  <si>
    <t>عزالدين احمد فضل</t>
  </si>
  <si>
    <t>اجراء عملية بالقلب بمستشفى عين شمس التخصصى</t>
  </si>
  <si>
    <t>احمد عمر احمد</t>
  </si>
  <si>
    <t>الرشيد</t>
  </si>
  <si>
    <t>ايمان</t>
  </si>
  <si>
    <t>فاطمة احمد عبدالستار</t>
  </si>
  <si>
    <t>محمد شريف لبيب</t>
  </si>
  <si>
    <t>تذاكر قطار سفر للاسكندرية</t>
  </si>
  <si>
    <t>سداد فاتورة كهرباء لفيلا المعادى اكتوبر 2017</t>
  </si>
  <si>
    <t>سداد فاتورة فودافون عن شهر اكتوبر 2017</t>
  </si>
  <si>
    <t>شراء 8 قارورات مياه</t>
  </si>
  <si>
    <t>رضا سعيد رضوان</t>
  </si>
  <si>
    <t>تحاليل بمستشفى عين شمس التخصصى</t>
  </si>
  <si>
    <t>شراء ادوية لحالات مرسال</t>
  </si>
  <si>
    <t>رشا محمد عباس</t>
  </si>
  <si>
    <t>حمدية صالح</t>
  </si>
  <si>
    <t>محمود على خلف</t>
  </si>
  <si>
    <t>شراء راوتر</t>
  </si>
  <si>
    <t>تكلفة اشعة على الصدر بالاهرام سكان</t>
  </si>
  <si>
    <t>تكلفة اشعة على القدم بالاهرام سكان</t>
  </si>
  <si>
    <t>تكلفة رنين على البطن والحوض بالاهرام سكان</t>
  </si>
  <si>
    <t>بسنت عدنان</t>
  </si>
  <si>
    <t>4 اكياس بلازما</t>
  </si>
  <si>
    <t>صابرين حافظ</t>
  </si>
  <si>
    <t>اكياس بلازما 2 (المصل واللقاح )</t>
  </si>
  <si>
    <t>صبرين حافظ محمد شلبى</t>
  </si>
  <si>
    <t>م.انتقالات الى سيناء</t>
  </si>
  <si>
    <t>تكلفة اقامة الحالة بمركز انسان</t>
  </si>
  <si>
    <t>شريف عاطف</t>
  </si>
  <si>
    <t>تحت حساب عملية ازالة جسم زجاجى وحقن زيت سيليكون بمركز المشرق</t>
  </si>
  <si>
    <t>محمد مهدى ابراهيم</t>
  </si>
  <si>
    <t>قيمة اشعة بمركز النيل للاشعة</t>
  </si>
  <si>
    <t>اقامة الحالة بالفندق</t>
  </si>
  <si>
    <t>تكلفة اشعة بمعهد الاورام</t>
  </si>
  <si>
    <t>تكلفة اشعة بمركز مصر للاشعة</t>
  </si>
  <si>
    <t>عاطف احمد حبيب</t>
  </si>
  <si>
    <t>شراء كيسين بلازما بالمصل واللقاح</t>
  </si>
  <si>
    <t>تكلفة ايكو ورسم قلب بمعهد الاورام</t>
  </si>
  <si>
    <t>ايجار جهاز مقدم للحالة</t>
  </si>
  <si>
    <t>تموين سيارة مرسال بنزين 80</t>
  </si>
  <si>
    <t>نبيل مهدى سيد</t>
  </si>
  <si>
    <t>شراء اسدلات للصلاة (هدية من متبرعة)</t>
  </si>
  <si>
    <t>اسلام محمود جبريل</t>
  </si>
  <si>
    <t>فاطمه ابراهيم عبدالجيد</t>
  </si>
  <si>
    <t>سعديه حموده منصور</t>
  </si>
  <si>
    <t>فاطمه نبويه محمد ابراهيم</t>
  </si>
  <si>
    <t>شفيقه حنفى محمود</t>
  </si>
  <si>
    <t>هاله عثمان محمد</t>
  </si>
  <si>
    <t>صابره محمود على</t>
  </si>
  <si>
    <t>سحر شوقى عبدالعزيز</t>
  </si>
  <si>
    <t>تحاليل وعلاج بمعهد ناصر</t>
  </si>
  <si>
    <t>شروق طارق</t>
  </si>
  <si>
    <t>نقل المخزن الى فرع مدينة نصر والى دار الضيافة</t>
  </si>
  <si>
    <t xml:space="preserve"> 6 قلم سبورة</t>
  </si>
  <si>
    <t>علا عياس</t>
  </si>
  <si>
    <t>15 زراعة صبار</t>
  </si>
  <si>
    <t>م.بوفبة (لبن)</t>
  </si>
  <si>
    <t>شراء كروكس لعمال النظافة</t>
  </si>
  <si>
    <t>شراء مستلزمات بوفية (سكر/ينسون /شاى)</t>
  </si>
  <si>
    <t>شراء مستلزمات بوفية (قهوة)</t>
  </si>
  <si>
    <t>مستلزمات سباكة</t>
  </si>
  <si>
    <t>10 قوارير مياه</t>
  </si>
  <si>
    <t>نقل المكتب من الرووف للبدروم</t>
  </si>
  <si>
    <t>م.سباكة للبدروم</t>
  </si>
  <si>
    <t>تصوير ورق A4</t>
  </si>
  <si>
    <t xml:space="preserve">4 قوارير مياه </t>
  </si>
  <si>
    <t>سيد عبدالمجيد</t>
  </si>
  <si>
    <t>رانيا اسحاق</t>
  </si>
  <si>
    <t>رودينا</t>
  </si>
  <si>
    <t>تامر البيلى عوض</t>
  </si>
  <si>
    <t>كريم عبدالمحسن</t>
  </si>
  <si>
    <t>امين عبدالفضيل</t>
  </si>
  <si>
    <t>سناء شوقى</t>
  </si>
  <si>
    <t>امين احمد</t>
  </si>
  <si>
    <t>هدى محمود</t>
  </si>
  <si>
    <t>تكلفة اشعة فى مركز النيل للاشعة</t>
  </si>
  <si>
    <t>سعاد يس الحاج</t>
  </si>
  <si>
    <t>م.اشعة وتحاليل فى المستشفى</t>
  </si>
  <si>
    <t>مديونية بالرعاية المركزة</t>
  </si>
  <si>
    <t>عبدالمنعم حسن</t>
  </si>
  <si>
    <t>عزه فاضل</t>
  </si>
  <si>
    <t>امينه يوسف حسن</t>
  </si>
  <si>
    <t>فاطمه مصطفى عبدالعليم</t>
  </si>
  <si>
    <t>وفاء السيد احمد</t>
  </si>
  <si>
    <t>سداد ايجار متأخر</t>
  </si>
  <si>
    <t xml:space="preserve">جيهان عبدالمجيد </t>
  </si>
  <si>
    <t>مروه سعيد</t>
  </si>
  <si>
    <t>اشعة وتحاليل</t>
  </si>
  <si>
    <t>حمدى احمد</t>
  </si>
  <si>
    <t>حازم عبدالفضيل</t>
  </si>
  <si>
    <t>عبدالله شلبى</t>
  </si>
  <si>
    <t>سيده عبدالمعطى</t>
  </si>
  <si>
    <t>سعاد محمود</t>
  </si>
  <si>
    <t>عزه رزق محمد</t>
  </si>
  <si>
    <t>سداد فاتورة تليفون 01000654000</t>
  </si>
  <si>
    <t>سداد فاتورة تليفون 01200002870</t>
  </si>
  <si>
    <t>مستهلاكات عربية مرسال /بنزين</t>
  </si>
  <si>
    <t>تعاقد واشتراك انترنت شهرى مع شركة نور</t>
  </si>
  <si>
    <t>صفائح واكياس دم ارسال بالبريد</t>
  </si>
  <si>
    <t xml:space="preserve">طارق سامى </t>
  </si>
  <si>
    <t xml:space="preserve">عبد الحليم سعد عبد الحليم </t>
  </si>
  <si>
    <t xml:space="preserve">ساره سيد عبد الرحمن </t>
  </si>
  <si>
    <t xml:space="preserve">عمل اشعة ايكو </t>
  </si>
  <si>
    <t xml:space="preserve">سيد عبدالرحمن </t>
  </si>
  <si>
    <t>علاءالدين وائل</t>
  </si>
  <si>
    <t>تكلفة علاج طبيعى</t>
  </si>
  <si>
    <t xml:space="preserve">ادم رضا </t>
  </si>
  <si>
    <t>تكلفة جلسات تخاطب</t>
  </si>
  <si>
    <t>تكلفة علاج طبيعى ارسال بالبريد</t>
  </si>
  <si>
    <t>وفاء فتحى فتيح</t>
  </si>
  <si>
    <t xml:space="preserve">اسماء على محمد </t>
  </si>
  <si>
    <t>انس على عبد الجواد</t>
  </si>
  <si>
    <t xml:space="preserve">شراء مستلزمات طبية </t>
  </si>
  <si>
    <t>شيماء عرفات</t>
  </si>
  <si>
    <t xml:space="preserve">تكلفة اشعة رسم مخ </t>
  </si>
  <si>
    <t>ادم امين عويس</t>
  </si>
  <si>
    <t>محمود سعيد محمود</t>
  </si>
  <si>
    <t>منال فهمى</t>
  </si>
  <si>
    <t>حازم</t>
  </si>
  <si>
    <t>جهاز بورتكاس</t>
  </si>
  <si>
    <t>جومانة هانى</t>
  </si>
  <si>
    <t xml:space="preserve">سيف سيد </t>
  </si>
  <si>
    <t xml:space="preserve">محمود عطايا </t>
  </si>
  <si>
    <t xml:space="preserve">جنى احمد محمد </t>
  </si>
  <si>
    <t>محمد ناجى توفيق</t>
  </si>
  <si>
    <t xml:space="preserve">شراء ادوية لمركز مرسال </t>
  </si>
  <si>
    <t xml:space="preserve">احمد السيد على </t>
  </si>
  <si>
    <t xml:space="preserve">احمد عثمان </t>
  </si>
  <si>
    <t>محمود فتحى جابر</t>
  </si>
  <si>
    <t xml:space="preserve">تكلفة جلسات تخاطب </t>
  </si>
  <si>
    <t xml:space="preserve">تكلفة جلسات تخاطب وعلاج طبيعى </t>
  </si>
  <si>
    <t xml:space="preserve">منساه وليد سلامة </t>
  </si>
  <si>
    <t>تأجير جهاز طبي</t>
  </si>
  <si>
    <t>ممدوح سامح ممدوح</t>
  </si>
  <si>
    <t>تركيب 2 دعامة دوائية باكاديمية القلب</t>
  </si>
  <si>
    <t>عبدالحميد السيد عبدالحميد</t>
  </si>
  <si>
    <t>nestle water</t>
  </si>
  <si>
    <t>8 قارورات مياه</t>
  </si>
  <si>
    <t>م.نظافة شراء مساحة</t>
  </si>
  <si>
    <t>مصطفى فتحى على</t>
  </si>
  <si>
    <t>سداد فاتورة مياه</t>
  </si>
  <si>
    <t>تركيب دعامة دوائية بالقلب</t>
  </si>
  <si>
    <t>اجراء فحوصات على عينة الكلى</t>
  </si>
  <si>
    <t>بنزين لسارة مرسال</t>
  </si>
  <si>
    <t>امال حسن رمضان</t>
  </si>
  <si>
    <t>كفالة شهرية شهر ديسمبر 2017</t>
  </si>
  <si>
    <t>منال حسنى</t>
  </si>
  <si>
    <t xml:space="preserve">مصاريف تغذية وريدية </t>
  </si>
  <si>
    <t>طرف صناعى للحالة</t>
  </si>
  <si>
    <t>تكلفة اجراء قسطرة تشخصية بمستشفى الجولف</t>
  </si>
  <si>
    <t>ممدوح عطوة عبده</t>
  </si>
  <si>
    <t>شراء كروت بيزنس ل ا/هبة راشد</t>
  </si>
  <si>
    <t>نوير عباس</t>
  </si>
  <si>
    <t>شراء بوتجاز</t>
  </si>
  <si>
    <t>م.نقل البوتجاز</t>
  </si>
  <si>
    <t>رودينا ورفيده حسين ابراهيم</t>
  </si>
  <si>
    <t>ساجدة سامح خالد</t>
  </si>
  <si>
    <t>علاج طبيعى وتخاطب</t>
  </si>
  <si>
    <t>محمد علاء</t>
  </si>
  <si>
    <t>احمد عبدالواحد</t>
  </si>
  <si>
    <t>استلام العينة</t>
  </si>
  <si>
    <t>شهد الشاذلى</t>
  </si>
  <si>
    <t>عايدة العرابى</t>
  </si>
  <si>
    <t>م.سيارة اسعاف</t>
  </si>
  <si>
    <t>وزارة الكهرباء والطاقة المتجددة</t>
  </si>
  <si>
    <t>سداد فاتورة كهرباء فرع المعادى</t>
  </si>
  <si>
    <t xml:space="preserve">قيمة شراء دباسة حائط ودبابيس </t>
  </si>
  <si>
    <t xml:space="preserve">احمد رجب محمد </t>
  </si>
  <si>
    <t>تحليل ومعامل بمعهد الاورام</t>
  </si>
  <si>
    <t>كفالات شهرية شهر ديسمبر 2017</t>
  </si>
  <si>
    <t>ابراهيم محمد عبدالموجود</t>
  </si>
  <si>
    <t>اية حمدى</t>
  </si>
  <si>
    <t>عزيزة فتحى احمد</t>
  </si>
  <si>
    <t>مصطفى محمد يس</t>
  </si>
  <si>
    <t>تامر فكرى</t>
  </si>
  <si>
    <t>معتصم بشير</t>
  </si>
  <si>
    <t>رضا خليفة عبدالحكيم</t>
  </si>
  <si>
    <t>علاء الدين</t>
  </si>
  <si>
    <t>ورده احمد عمر</t>
  </si>
  <si>
    <t>اسماء ناصر</t>
  </si>
  <si>
    <t>خالد احمد ابراهيم</t>
  </si>
  <si>
    <t>رضا حسان</t>
  </si>
  <si>
    <t>مساهمة فى جهاز منظم القلب</t>
  </si>
  <si>
    <t>مكاريوس رافت الصيف</t>
  </si>
  <si>
    <t>ياسمين على عطا على</t>
  </si>
  <si>
    <t>نجوى محمود</t>
  </si>
  <si>
    <t>ناهد فريد</t>
  </si>
  <si>
    <t>سعاد محمود سالم</t>
  </si>
  <si>
    <t>جمال الدين فؤاد</t>
  </si>
  <si>
    <t>عزة ابراهيم</t>
  </si>
  <si>
    <t xml:space="preserve">تكاليف فحوصات طبية لانزيمات الكبد </t>
  </si>
  <si>
    <t>عثمان محمد عثمان</t>
  </si>
  <si>
    <t>لاستلام نتيجة العينة بمعمل نادية مختار</t>
  </si>
  <si>
    <t>دعاء حسين</t>
  </si>
  <si>
    <t>منى عبدالرحيم</t>
  </si>
  <si>
    <t>عبدالحميد السيد</t>
  </si>
  <si>
    <t>م.انتقالات العودة للمنيا</t>
  </si>
  <si>
    <t>جرس بالريموت</t>
  </si>
  <si>
    <t>طارق محمد راشد</t>
  </si>
  <si>
    <t>شراء اكياس</t>
  </si>
  <si>
    <t>بانر +طباعة</t>
  </si>
  <si>
    <t>محمود جابر</t>
  </si>
  <si>
    <t>تكلفة رنين (ارسال بالبريد)</t>
  </si>
  <si>
    <t>اعلانات ال social media</t>
  </si>
  <si>
    <t>يافطة اكريلك +بانر</t>
  </si>
  <si>
    <t>طباعة لاستراحة العباسية</t>
  </si>
  <si>
    <t>عمرو</t>
  </si>
  <si>
    <t>وفاء السيد</t>
  </si>
  <si>
    <t>تكلفة واير توسيع</t>
  </si>
  <si>
    <t>علاج طبيعى +بابمرز</t>
  </si>
  <si>
    <t>عملية ازالة مياه بيضاء</t>
  </si>
  <si>
    <t>بدرية ابراهيم</t>
  </si>
  <si>
    <t>كفالة شهرية كفالات شهر ديسمبر 2017</t>
  </si>
  <si>
    <t>سعاد عبدالشكور</t>
  </si>
  <si>
    <t>يحىى محمد صالح</t>
  </si>
  <si>
    <t>كاميليا فتحى احمد</t>
  </si>
  <si>
    <t>محمد عماد الدين السيد</t>
  </si>
  <si>
    <t>استرداد باقى حساب الحالة من معهد الاورام</t>
  </si>
  <si>
    <t>تحت حساب ادوية حالات مرسال</t>
  </si>
  <si>
    <t>تحت حساب جرعة بمعهد الاورام</t>
  </si>
  <si>
    <t>تحت حساب الرعاية المركزة</t>
  </si>
  <si>
    <t>مصاريف بوفيه</t>
  </si>
  <si>
    <t>مزيل صدأ</t>
  </si>
  <si>
    <t>تركيب كاميرات</t>
  </si>
  <si>
    <t>م.سفر اسكندرية لتحضير حفل مستشفى الاسكندرية</t>
  </si>
  <si>
    <t>م.انتقالات من المعادى لمجطة القطار بمستلزمات الحفل</t>
  </si>
  <si>
    <t>بدل سفر اسكندرية</t>
  </si>
  <si>
    <t>وجبات ل 3 متطوعين</t>
  </si>
  <si>
    <t>شراء خط موبيل</t>
  </si>
  <si>
    <t>م.بوفيه</t>
  </si>
  <si>
    <t>ابوسريع عباس</t>
  </si>
  <si>
    <t>م.مشتريات</t>
  </si>
  <si>
    <t>محمد سيد حسنى</t>
  </si>
  <si>
    <t>شراء سليكون شفاف</t>
  </si>
  <si>
    <t>علاء سعد احمد</t>
  </si>
  <si>
    <t>شراء مستلزمات للنقاشة</t>
  </si>
  <si>
    <t>شراء وتغليف شنط هدايا المتبرعين</t>
  </si>
  <si>
    <t>switch للانترنت</t>
  </si>
  <si>
    <t>كالون</t>
  </si>
  <si>
    <t>ادوات لل IT</t>
  </si>
  <si>
    <t>مستلزمات نقاشة</t>
  </si>
  <si>
    <t>باقى مستلزمات النقاشة</t>
  </si>
  <si>
    <t>سداد فاتورة المياه لشهر سبتمبر 2017</t>
  </si>
  <si>
    <t>سداد فاتورة خط موبنيل</t>
  </si>
  <si>
    <t>سداد فاتورة كهرباء سبتمبر 2017</t>
  </si>
  <si>
    <t>شراء مساحة</t>
  </si>
  <si>
    <t>ايمن رمضان محمد</t>
  </si>
  <si>
    <t>خدمة صيانة سنترال من شركة مصر للاتصالات</t>
  </si>
  <si>
    <t>شراء مستلزمات مركز مرسال (ملايات)</t>
  </si>
  <si>
    <t>تعديل اوراق اشهار المؤسسة</t>
  </si>
  <si>
    <t>سداد فاتورة التليفون الأرضي لفرع المعادى</t>
  </si>
  <si>
    <t>مستلزمات كهربائية</t>
  </si>
  <si>
    <t>رضا محمد</t>
  </si>
  <si>
    <t>شراء احبار</t>
  </si>
  <si>
    <t>شراء مستلزمات لمركز مرسال</t>
  </si>
  <si>
    <t>احمد محمد عبدالحميد</t>
  </si>
  <si>
    <t>مستلزمات مكتبية (اظرف)</t>
  </si>
  <si>
    <t>م.نظافة شراء صابون</t>
  </si>
  <si>
    <t>مطبوعات</t>
  </si>
  <si>
    <t>مصاريف بدلات شهر رمضان</t>
  </si>
  <si>
    <t>باقى بدلات شهر رمضان</t>
  </si>
  <si>
    <t>شراء كوكيز للتوزيع فى ال booth يوم العيد</t>
  </si>
  <si>
    <t>م.انتقالات لشراء الكوكيز وتوزيعه</t>
  </si>
  <si>
    <t>طبع بالونات عليها اسم مرسال وتوزيعها يوم العيد</t>
  </si>
  <si>
    <t>شراء وطبع بالونات باسم مرسال</t>
  </si>
  <si>
    <t>4 بوكيه ورد لعيد الام</t>
  </si>
  <si>
    <t>طباعة كروت شخصية</t>
  </si>
  <si>
    <t>تذاكر رحلة القاهرة</t>
  </si>
  <si>
    <t>بدلات المتطوعين عن فترة العيد</t>
  </si>
  <si>
    <t>فراشة يوم اففتاح التجمع</t>
  </si>
  <si>
    <t>تصوير يوم افتتاح التجمع</t>
  </si>
  <si>
    <t>ديكور فرع التجمع يوم الافتتاح</t>
  </si>
  <si>
    <t>تحت حساب ادوية مركز مرسال</t>
  </si>
  <si>
    <t>مشترك 5 م /مستلزمات كهربائية</t>
  </si>
  <si>
    <t>ايجار + كفالة</t>
  </si>
  <si>
    <t>تحت حساب الحالة باقصر العينى</t>
  </si>
  <si>
    <t>عمر طراد</t>
  </si>
  <si>
    <t>اشعة بمعمل نايل سكان</t>
  </si>
  <si>
    <t xml:space="preserve">مصطفى سيد منشاوى </t>
  </si>
  <si>
    <t xml:space="preserve">احمد السيد عبدالواحد </t>
  </si>
  <si>
    <t>قيمة اشعات وتحاليل بمركز سيجما سكان</t>
  </si>
  <si>
    <t>سداد دين عن الحالة</t>
  </si>
  <si>
    <t xml:space="preserve">كريم محمود عمر </t>
  </si>
  <si>
    <t>اتعاب استشارية عن شهر مايو 2017</t>
  </si>
  <si>
    <t>احمد يونس</t>
  </si>
  <si>
    <t>مصنعية يوم الكهربائى</t>
  </si>
  <si>
    <t xml:space="preserve">مصطفى حسين عثمان </t>
  </si>
  <si>
    <t xml:space="preserve">تحت حساب شراء ادوات كهرباء وصيانة </t>
  </si>
  <si>
    <t xml:space="preserve">تحت حساب دفع للحالة فى العناية المركزة </t>
  </si>
  <si>
    <t xml:space="preserve">تحت حساب استلام عينة نتيجة سحب عينة الكبد </t>
  </si>
  <si>
    <t xml:space="preserve">اسماء كرار </t>
  </si>
  <si>
    <t>تحت حساب التعاقد على فتح خط hot line</t>
  </si>
  <si>
    <t>مستحقات عن الفترة من يناير 2017 وحتى مايو 2017</t>
  </si>
  <si>
    <t>محمد مروان</t>
  </si>
  <si>
    <t>باقى حساب بوكسات تبرعات اكليريك</t>
  </si>
  <si>
    <t>هند حظ</t>
  </si>
  <si>
    <t>م.شحن تليفون مركز مرسال</t>
  </si>
  <si>
    <t>م.انتقالات للحالة من حلوان لمصر الجديدة ذهاب وعودة</t>
  </si>
  <si>
    <t>حقن lucentis داخل العين</t>
  </si>
  <si>
    <t>مستلزمات كهربا لفرع م.نصر</t>
  </si>
  <si>
    <t>تركيب يافطة م.نصر</t>
  </si>
  <si>
    <t>شراء انبوبة سيلكون</t>
  </si>
  <si>
    <t>رفع اليافطة</t>
  </si>
  <si>
    <t>تحت حساب عملية زراعة كبد بمستشفى الجوى التخصصى</t>
  </si>
  <si>
    <t>محمد السيد تهامى</t>
  </si>
  <si>
    <t>مستحقات شركة engage عن شهر ينويو 2017</t>
  </si>
  <si>
    <t>جرعة وفحوصات بمعهد الاورام</t>
  </si>
  <si>
    <t>معتز محمد يوسف</t>
  </si>
  <si>
    <t>اقامة بدار المسنين</t>
  </si>
  <si>
    <t>منظار على المعدة والحوض بمستشفى عين شمس التخصصى</t>
  </si>
  <si>
    <t xml:space="preserve">م.انتقالات الى القليبوبية لبحث حالات </t>
  </si>
  <si>
    <t>تكاليف الجرعة والرعاية بمعهد الاورام</t>
  </si>
  <si>
    <t>دفع تكاليف البذل وحسب عينة من الورم بمعهد الاورام</t>
  </si>
  <si>
    <t xml:space="preserve">صيدلية د.نادية حامد </t>
  </si>
  <si>
    <t>دفع فاتورة تليفون</t>
  </si>
  <si>
    <t>مستلزمات كهربا للرووف</t>
  </si>
  <si>
    <t>امام عبدالمعز</t>
  </si>
  <si>
    <t>مستحقات يوم عمل بمركز مرسال</t>
  </si>
  <si>
    <t xml:space="preserve">اسماء ابراهيم </t>
  </si>
  <si>
    <t>تحت حساب كفالة مرة واحدة فى رمضا ن</t>
  </si>
  <si>
    <t>رنين على الالمخ والظهر بنايل سكان</t>
  </si>
  <si>
    <t>باقى حساب الحالة بمستشفى الرحمن</t>
  </si>
  <si>
    <t>تحت حساب زراعة قوقعة بمستشفى الجوى</t>
  </si>
  <si>
    <t>محمد موسى سعد حجازى</t>
  </si>
  <si>
    <t>محمد شعبان ابراهيم</t>
  </si>
  <si>
    <t>باقى حساب حضانة للحالة</t>
  </si>
  <si>
    <t>قيمة عملية تصحيح ابصار ليزيك شامل اجر الجراح والمستشفى</t>
  </si>
  <si>
    <t>م.دفع فاتورة الكهرباء شهر 6</t>
  </si>
  <si>
    <t xml:space="preserve">صيدلية د.عمرو طراد </t>
  </si>
  <si>
    <t>تحت حساب ادوية لحالات مرسال</t>
  </si>
  <si>
    <t xml:space="preserve">صيدلية د.عمرو حجازى </t>
  </si>
  <si>
    <t xml:space="preserve">على رائد </t>
  </si>
  <si>
    <t xml:space="preserve">تحت حساب ادوية حالات مرسال </t>
  </si>
  <si>
    <t xml:space="preserve">شركة ابكس للاعلان </t>
  </si>
  <si>
    <t xml:space="preserve">تحت حساب باقى مطبوعات الدعايا </t>
  </si>
  <si>
    <t xml:space="preserve">ادوية لحالات مرسال </t>
  </si>
  <si>
    <t xml:space="preserve">شراء دفتر كوبانات 60 كوبون نسله </t>
  </si>
  <si>
    <t>تكاليف قسطرة تشخيصية بمركز القاهرة للرعاية والقسطرة</t>
  </si>
  <si>
    <t>تكلفت الاشعة بالفا سكان</t>
  </si>
  <si>
    <t>رنين مغانطيسى على الفقرات العنقية والمخ بالصبغة</t>
  </si>
  <si>
    <t xml:space="preserve">دفع نكلفة الجرعة للحالة </t>
  </si>
  <si>
    <t xml:space="preserve">لدفع باقى تكلفة عملية زرع الكلى </t>
  </si>
  <si>
    <t xml:space="preserve">دفع تكلفة المسح الذرى </t>
  </si>
  <si>
    <t>تحت حساب اتعاب عن يوم عمل 12-06-2017</t>
  </si>
  <si>
    <t xml:space="preserve">م.شراء مستلزمات بوفية </t>
  </si>
  <si>
    <t xml:space="preserve">م.كفالة شهرية </t>
  </si>
  <si>
    <t xml:space="preserve">دفع تكاليف السونار للحالة </t>
  </si>
  <si>
    <t xml:space="preserve">دفع تكلفة الجرعة للحالة </t>
  </si>
  <si>
    <t xml:space="preserve">دفع تكاليف الفحوصات للحالة </t>
  </si>
  <si>
    <t xml:space="preserve">م.بوفية ونظافة </t>
  </si>
  <si>
    <t>م.نظافة شهرية</t>
  </si>
  <si>
    <t xml:space="preserve">م.انتقالات لشراء مستلزمات بوفية </t>
  </si>
  <si>
    <t xml:space="preserve">شركة مالتى فارما للادوية </t>
  </si>
  <si>
    <t xml:space="preserve">شركة العزبى </t>
  </si>
  <si>
    <t xml:space="preserve">2 علبة ادوية لحالات مرسال </t>
  </si>
  <si>
    <t xml:space="preserve">محمد السيد عبده </t>
  </si>
  <si>
    <t xml:space="preserve">تحت حساب كفالة شهرية </t>
  </si>
  <si>
    <t>مندوبين</t>
  </si>
  <si>
    <t>ثمن 2 كرت شحن بقيمة 50 ج للمندوبين عمر طارق واحمد سمير</t>
  </si>
  <si>
    <t>احمد عاطف</t>
  </si>
  <si>
    <t xml:space="preserve">احمد على سعد </t>
  </si>
  <si>
    <t>رضا محمود</t>
  </si>
  <si>
    <t xml:space="preserve">شراء نظارة للحالة </t>
  </si>
  <si>
    <t xml:space="preserve">دفع تكاليف الاشعة للحالة </t>
  </si>
  <si>
    <t>م.اتعاب عن يوم عمل 14-06-2017</t>
  </si>
  <si>
    <t xml:space="preserve">شراء دواء للحالة من صيدلية رمسيس </t>
  </si>
  <si>
    <t xml:space="preserve">م.انتقالات بالحالة </t>
  </si>
  <si>
    <t xml:space="preserve">تحت حساب بدلات انتقالات لبحث حالات </t>
  </si>
  <si>
    <t>تحت حساب سفر الى البحيرة</t>
  </si>
  <si>
    <t xml:space="preserve">عمر طارق </t>
  </si>
  <si>
    <t xml:space="preserve">تحويل بالبريد </t>
  </si>
  <si>
    <t>تكاليف سحب عينة</t>
  </si>
  <si>
    <t xml:space="preserve">اسعد السيد احمد </t>
  </si>
  <si>
    <t xml:space="preserve">باقى دفعة ادوات نظافة ومناديل </t>
  </si>
  <si>
    <t>تكاليف اشعة</t>
  </si>
  <si>
    <t>تقفيل حساب الحالة بالمستشفى رعاية مركزة</t>
  </si>
  <si>
    <t xml:space="preserve">ماجد بولجانين </t>
  </si>
  <si>
    <t>شراء ادوية لمرضى الجذام</t>
  </si>
  <si>
    <t>شركة med-way3</t>
  </si>
  <si>
    <t xml:space="preserve">قيمة ايجار علاج بجهاز ميدفاك </t>
  </si>
  <si>
    <t xml:space="preserve">امينة محمود محمد </t>
  </si>
  <si>
    <t>شراء ادوية لحالات مرسال (سيناء)</t>
  </si>
  <si>
    <t xml:space="preserve">دفع تكاليف عملية زراعة قوقعة </t>
  </si>
  <si>
    <t>محمد محمود طة</t>
  </si>
  <si>
    <t>عبدالرحمن كمال على زكى</t>
  </si>
  <si>
    <t>بدل سفر ثلاثة ايام الى الغربية والقليوبية والشرقية</t>
  </si>
  <si>
    <t>ايمان الشربينى</t>
  </si>
  <si>
    <t>شحن تليفون المتابعة</t>
  </si>
  <si>
    <t xml:space="preserve">تحت حساب شراء رقبة بلاستيكية </t>
  </si>
  <si>
    <t xml:space="preserve">تحت حساب ادوية لصيدلية مرسال </t>
  </si>
  <si>
    <t xml:space="preserve">ملك محمد </t>
  </si>
  <si>
    <t xml:space="preserve">م.مساعدات مالية </t>
  </si>
  <si>
    <t xml:space="preserve">تحت حساب ادوية لحالات مرسال 2 علبة </t>
  </si>
  <si>
    <t xml:space="preserve">صيدلية د.جيلان </t>
  </si>
  <si>
    <t xml:space="preserve">تحت حساب ادوية لحالات مرسال </t>
  </si>
  <si>
    <t xml:space="preserve">تحت حساب شراء مستلزمات it </t>
  </si>
  <si>
    <t xml:space="preserve">صيدليات مصر </t>
  </si>
  <si>
    <t xml:space="preserve">م.انتقالات لبحث حالات </t>
  </si>
  <si>
    <t xml:space="preserve">نسمة ابراهيم حسين </t>
  </si>
  <si>
    <t xml:space="preserve">تكلفة شراء دم مغسول للحالة </t>
  </si>
  <si>
    <t xml:space="preserve">داليا شعبان </t>
  </si>
  <si>
    <t xml:space="preserve">تحت حساب شراء 12 صفيحة دم من الشبراويشى </t>
  </si>
  <si>
    <t>تحت حساب اشعة بمركز النيل</t>
  </si>
  <si>
    <t>تحت حساب تغذية وريدية بالقصر العينى الفرنساوى</t>
  </si>
  <si>
    <t>شراء دواء لمركز مرسال</t>
  </si>
  <si>
    <t>محمد صابر جيوشى محمد</t>
  </si>
  <si>
    <t>جهاد حسين</t>
  </si>
  <si>
    <t xml:space="preserve">صيدلية الاسعاف </t>
  </si>
  <si>
    <t xml:space="preserve">تحت حساب ادوية لحالات مرسال 3 علب </t>
  </si>
  <si>
    <t xml:space="preserve">احمد الشبراوى </t>
  </si>
  <si>
    <t xml:space="preserve">م.انتقالات من مستشفى الجذام ابو زعبل الى المعادى </t>
  </si>
  <si>
    <t xml:space="preserve">شراء عدد 12 صفيحة دم للحالة </t>
  </si>
  <si>
    <t xml:space="preserve">دفع تكلفة جلشات الاشعاع للحالة </t>
  </si>
  <si>
    <t xml:space="preserve">تحت حساب ادوية لحالات مرسال 100 علبة </t>
  </si>
  <si>
    <t>بدل انتقالات الى القناطر</t>
  </si>
  <si>
    <t xml:space="preserve">دفع تكاليف تحاليل عينة رانيا يعقوب </t>
  </si>
  <si>
    <t>اصلاح شباك وصنفرة</t>
  </si>
  <si>
    <t xml:space="preserve">دفع تكاليف تحاليل عينة علوية ادريس </t>
  </si>
  <si>
    <t xml:space="preserve">شراء 12 صفيحة دم للحالة </t>
  </si>
  <si>
    <t xml:space="preserve">دفع تكلفة تحت الحساب فى القصر العينى القديم </t>
  </si>
  <si>
    <t xml:space="preserve">دفع تكلفة الجرعة وتكلفة الفحوصات </t>
  </si>
  <si>
    <t xml:space="preserve">دفع تكاليف العملية للحالة فى معهد الاورام </t>
  </si>
  <si>
    <t xml:space="preserve">شراء حقن للحالة من مستشفى فريد حبيب </t>
  </si>
  <si>
    <t>تحت حساب رسم جمجمه فى معهد ناصر</t>
  </si>
  <si>
    <t>شراء بيت بطاريات للسماعة + بطارية</t>
  </si>
  <si>
    <t>تحت حساب جلسات علاج طبيعى بمركز د/علا</t>
  </si>
  <si>
    <t>تحت حساب ايجار</t>
  </si>
  <si>
    <t>تحت حساب ايجار +200 كفالة</t>
  </si>
  <si>
    <t>تحت حساب بريد عملية زرع قوقعة فى المستشفى الجامعى باسيوط</t>
  </si>
  <si>
    <t>تحت حساب علاج طبيعى وتخاطب مايو ويونيو عن طريق بريد المعادى</t>
  </si>
  <si>
    <t>تحت حساب ايجار عن طريق البريد + كفالة 450</t>
  </si>
  <si>
    <t>تحت حساب ايجار عن طريق البريد</t>
  </si>
  <si>
    <t>تحت حساب علاج طبيعى مايو عن طريق بريد المعادى</t>
  </si>
  <si>
    <t>تحت حساب م. انتقالات</t>
  </si>
  <si>
    <t>تحت حساب ايجار شهر فبراير</t>
  </si>
  <si>
    <t>ايميدج</t>
  </si>
  <si>
    <t>صيدلية د/عمرو طراد</t>
  </si>
  <si>
    <t xml:space="preserve">تكاليف عدد 12 صفايح دموية من الشبراويشى </t>
  </si>
  <si>
    <t>تكاليف نقل 2 كيس دم فى المصل واللقاح</t>
  </si>
  <si>
    <t>تكاليف اشعة رنين مغناطيسى على البطن والحوض بالصبغة</t>
  </si>
  <si>
    <t>تكاليف اشعة بنايل سكان</t>
  </si>
  <si>
    <t>مفارش للرووف</t>
  </si>
  <si>
    <t>امام عبد المعز</t>
  </si>
  <si>
    <t>اتعاب عن يوم 21/6</t>
  </si>
  <si>
    <t>تحت حساب 10 كولديرات لمستشفى العباسية</t>
  </si>
  <si>
    <t xml:space="preserve">10 جلسات علاج طبيعى </t>
  </si>
  <si>
    <t xml:space="preserve">رنين مغناطيسى على المخ والغدد النخامية </t>
  </si>
  <si>
    <t>سحب عينة بنايل سكان</t>
  </si>
  <si>
    <t>نقل الثلاجات من السيدة لفرع م.نصر وفرع التجمع</t>
  </si>
  <si>
    <t>قيمة نقل ال 10 كولدرات لمستشفى الخانكة</t>
  </si>
  <si>
    <t>تكلفة تغذية وريدية بالقصر العينى الفرنساوى</t>
  </si>
  <si>
    <t xml:space="preserve">منال حسنى </t>
  </si>
  <si>
    <t xml:space="preserve">م.بنزين لانتقالات الى مستشفى الجذام </t>
  </si>
  <si>
    <t xml:space="preserve">م.دومين </t>
  </si>
  <si>
    <t xml:space="preserve">سارة احمد </t>
  </si>
  <si>
    <t xml:space="preserve">م.شحن تليفون المتابعة </t>
  </si>
  <si>
    <t>قيمة مطبوعات فلاير للمستفى +برشور مرسال</t>
  </si>
  <si>
    <t>هانيا احمد النفيلى</t>
  </si>
  <si>
    <t>بدل تطوع عن شهر رمضان</t>
  </si>
  <si>
    <t>محمد ياسر</t>
  </si>
  <si>
    <t>احمد شلبى</t>
  </si>
  <si>
    <t>حازم ابراهيم فروح</t>
  </si>
  <si>
    <t>هنا احمد تاج</t>
  </si>
  <si>
    <t>دينا عادل شوكت</t>
  </si>
  <si>
    <t>حنين احمد خلف</t>
  </si>
  <si>
    <t>تحت حساب الاشعة بمركز النيل للاشعة</t>
  </si>
  <si>
    <t>احمد طارق خليل</t>
  </si>
  <si>
    <t>تحت حساب 15 يوم تركيب جهاز لطفل</t>
  </si>
  <si>
    <t xml:space="preserve">صيدلية د. نادية حامد </t>
  </si>
  <si>
    <t xml:space="preserve">امينة يوسف </t>
  </si>
  <si>
    <t xml:space="preserve">م.ايجار شقة للحالة </t>
  </si>
  <si>
    <t>صيدلية حمدون</t>
  </si>
  <si>
    <t>ادوية لمركز مرسال 2 علبة</t>
  </si>
  <si>
    <t>م.اتعاب عن يوم عمل 28-06-2017</t>
  </si>
  <si>
    <t>ادوات طبية</t>
  </si>
  <si>
    <t>ايمك</t>
  </si>
  <si>
    <t>مالتى فارم</t>
  </si>
  <si>
    <t>عمرو حجازى</t>
  </si>
  <si>
    <t xml:space="preserve">تقفيل حساب بمستشفى الشيخ زايد </t>
  </si>
  <si>
    <t>رامى توفيق</t>
  </si>
  <si>
    <t>تحت حساب ايفينت مول العرب بالشيخ زايد</t>
  </si>
  <si>
    <t>6 وحدات صفائح من المصل واللقاح</t>
  </si>
  <si>
    <t xml:space="preserve">صيدلية يحيى زكى </t>
  </si>
  <si>
    <t>مستلزمات تبرع</t>
  </si>
  <si>
    <t>يحيى احمد محمود</t>
  </si>
  <si>
    <t xml:space="preserve">تحت حساب فرد امن </t>
  </si>
  <si>
    <t>محمد شريف</t>
  </si>
  <si>
    <t>ادوية لمركز مرسال 16 علب</t>
  </si>
  <si>
    <t>ادوية لمركز مرسال 6 علب</t>
  </si>
  <si>
    <t>جرعات بمعهد الاورام</t>
  </si>
  <si>
    <t>صيدلية د.سعد بن</t>
  </si>
  <si>
    <t>كشف طبى</t>
  </si>
  <si>
    <t xml:space="preserve">تحت حساب تقفيل حساب الحاله </t>
  </si>
  <si>
    <t xml:space="preserve">تحت حساب دفع تكلفة اشعة مقطعية للحاله </t>
  </si>
  <si>
    <t xml:space="preserve">عبد الله بشير </t>
  </si>
  <si>
    <t xml:space="preserve">تحت حساب الحاله فى العناية المركزه </t>
  </si>
  <si>
    <t>ماسكات لمعهد ناصر</t>
  </si>
  <si>
    <t xml:space="preserve">صيلية حمدون </t>
  </si>
  <si>
    <t>م.بدل انتقالات للبحيرة يوم 2/5 لبحث الحالات</t>
  </si>
  <si>
    <t>بدل سفر يوم الى القليوبية  يوم 30/4</t>
  </si>
  <si>
    <t>بدل سفر يوم الى البحيرة 2/5</t>
  </si>
  <si>
    <t>اتعاب يومان تمريض 1/5 و 3/5</t>
  </si>
  <si>
    <t>محمود يحيى محمود</t>
  </si>
  <si>
    <t>تحت حساب الرعايه المركزة</t>
  </si>
  <si>
    <t>على رئد</t>
  </si>
  <si>
    <t>سداد فاتورة الانترنت</t>
  </si>
  <si>
    <t>باقى مبلغ الاشعة 360 +عمل اشعة 400 +40 كشف فى عيادة المخ والاعصاب بالدمرداش</t>
  </si>
  <si>
    <t>اشعة مقطعية على الرقبة والبطن والحوض بالصبغة</t>
  </si>
  <si>
    <t>مسح ذرى على العظام بنايل سكان</t>
  </si>
  <si>
    <t xml:space="preserve">صيدلية د.سعد الدين </t>
  </si>
  <si>
    <t xml:space="preserve">اسامه ابراهيم </t>
  </si>
  <si>
    <t xml:space="preserve">تحت حساب بدل تغطية استقبال فرع مدينة نصر </t>
  </si>
  <si>
    <t>تحاليل دم قبل العملية</t>
  </si>
  <si>
    <t>اسامه محمد</t>
  </si>
  <si>
    <t xml:space="preserve">تحت حساب شراء فرش طبى </t>
  </si>
  <si>
    <t xml:space="preserve">تحت حساب تركيب جهاز طرف تعويضى </t>
  </si>
  <si>
    <t xml:space="preserve">تحت حساب تفيل حساب الحالة فى مستشفى اليوم الواحد </t>
  </si>
  <si>
    <t>المؤسسة</t>
  </si>
  <si>
    <t>سداد فاتورة المياه</t>
  </si>
  <si>
    <t>صيدلية الزمالك</t>
  </si>
  <si>
    <t>تأجير booth بمول العرب</t>
  </si>
  <si>
    <t>تكاليف الكشف فى العيادة الخارجية</t>
  </si>
  <si>
    <t>شراء اجهزة كهربائية للحالة</t>
  </si>
  <si>
    <t xml:space="preserve">م.انتقالات لاجهزة كهربائية ومرتبة لحالة </t>
  </si>
  <si>
    <t xml:space="preserve">تحت حساب م.بوفية </t>
  </si>
  <si>
    <t>محمد شريف لبيب اسماعيل</t>
  </si>
  <si>
    <t>تحت حساب اسلاك للموسسة</t>
  </si>
  <si>
    <t>تحت حساب اتعاب عن يوم عمل 8-05-2017</t>
  </si>
  <si>
    <t xml:space="preserve">تحت حساب دفع فاتورة موبنيل </t>
  </si>
  <si>
    <t xml:space="preserve">تحت حساب شراء سلكة لسماعة </t>
  </si>
  <si>
    <t>تحت حساب عمل اشعة على الصدر بنايل سكان</t>
  </si>
  <si>
    <t>م.بوفية (شاى وسكر)</t>
  </si>
  <si>
    <t>حسين حسن عبدالغفار</t>
  </si>
  <si>
    <t>بدل سفر للقليوبية والمنوفية يوم 7 و8 ابريل 2017 لبحث الحالات</t>
  </si>
  <si>
    <t>اتعاب سوم تمريض 10-5-2017</t>
  </si>
  <si>
    <t>حكمت مصطفى</t>
  </si>
  <si>
    <t>تحت حساب انتقالات الحالة من اسيوط الى القاهرة للعلاج</t>
  </si>
  <si>
    <t>تحت حساب تكلفة جرعة بمعهد الاورام</t>
  </si>
  <si>
    <t>محمود فخرانى</t>
  </si>
  <si>
    <t xml:space="preserve"> بدل سفر يوم الى الاسكندرية 28-4-2017لاستلام مفكرة رمضان</t>
  </si>
  <si>
    <t>تحت حساب عملية زرع نخاع بمستشفى الشيخ زايد</t>
  </si>
  <si>
    <t>تحت حساب قسطرة المخ  بالدمرداش</t>
  </si>
  <si>
    <t>محمود أبو سريع</t>
  </si>
  <si>
    <t>باقى تكلفة العملية بمعهد الاورام</t>
  </si>
  <si>
    <t>اشعة مقطعية على الصدر والبطن والحوض والرقبة بالصبغة</t>
  </si>
  <si>
    <t>ايجار 850 كفالة 450</t>
  </si>
  <si>
    <t>تحت حساب الحالة لعمل سرير بورشة مجدى فهمى</t>
  </si>
  <si>
    <t xml:space="preserve">علاج طبيعى </t>
  </si>
  <si>
    <t>محمد سيد تهامي</t>
  </si>
  <si>
    <t>مستحقات شركة HR</t>
  </si>
  <si>
    <t>صيدلية د.صابر</t>
  </si>
  <si>
    <t>م.اشعة بمستشفيات جامعة الازهر باسيوط</t>
  </si>
  <si>
    <t>500 استئصال كلى +75 اشعة مقطعية +180 تحاليل فيروسات</t>
  </si>
  <si>
    <t>500 ايجار ومياه</t>
  </si>
  <si>
    <t>تحت حساب تكاليف جرعة الحالى بالقصر العينى</t>
  </si>
  <si>
    <t>تحت حساب اعلان مبوب بالاهرام</t>
  </si>
  <si>
    <t>100 ايجار 200 كفالة</t>
  </si>
  <si>
    <t>صيدلية د.عمرو طراد</t>
  </si>
  <si>
    <t>تحت حساب اتعاب عن يوم عمل 15-05-2017</t>
  </si>
  <si>
    <t xml:space="preserve">صيدليات ابو زيادة </t>
  </si>
  <si>
    <t>تكلفة يود مشع بمستشفى مصر للطيران</t>
  </si>
  <si>
    <t>معتز احمد</t>
  </si>
  <si>
    <t>مصاريف اقامة فى دار المسنين</t>
  </si>
  <si>
    <t xml:space="preserve">صيدلية عمرو حجازى </t>
  </si>
  <si>
    <t>سداد فاتورة الكهرباء</t>
  </si>
  <si>
    <t>اشتراك تليفون خط اراضى</t>
  </si>
  <si>
    <t xml:space="preserve">تحت حساب م.انتقالات لبنى سويف لبحث حالة </t>
  </si>
  <si>
    <t xml:space="preserve">صيدلية بنك القاهرة </t>
  </si>
  <si>
    <t>صيدلية د.عمرو حجازى</t>
  </si>
  <si>
    <t>اتعاب عن يوم عمل 17/5/2017</t>
  </si>
  <si>
    <t>احمد عادل</t>
  </si>
  <si>
    <t>تحت حساب اجراء عملية زرع كبد</t>
  </si>
  <si>
    <t xml:space="preserve">300 م.انتقالات للحالة </t>
  </si>
  <si>
    <t>فواتير ادوية</t>
  </si>
  <si>
    <t>تحت حساب اشعة</t>
  </si>
  <si>
    <t>مصلح حسين مصلح</t>
  </si>
  <si>
    <t>شراء 6 وحدات صفائح دم</t>
  </si>
  <si>
    <t>تحاليل البلوكات بمعمل نادية مختار</t>
  </si>
  <si>
    <t>تكاليف جرعة وتقفيل حساب بمعهد الاورام</t>
  </si>
  <si>
    <t>باقى مصاريف جرعة بمعهد الاورام</t>
  </si>
  <si>
    <t>550 فرش طبى 300 عملية</t>
  </si>
  <si>
    <t xml:space="preserve">تحت حساب تحويل بالبريد مساهمة فى حالة زرع قوقعه </t>
  </si>
  <si>
    <t xml:space="preserve">تحت حساب تحويل كفالات بالبريد </t>
  </si>
  <si>
    <t>مصاريف حجز عملية بمستشفي الدمرداش</t>
  </si>
  <si>
    <t>تحت حساب 350 ايجار + 250 جنية كفالة</t>
  </si>
  <si>
    <t>ikea</t>
  </si>
  <si>
    <t xml:space="preserve">تحت حساب اثاث لفرع التجمع </t>
  </si>
  <si>
    <t xml:space="preserve">تحت حساب بدلات انتقالات الى الدقهلية لبحث حالة </t>
  </si>
  <si>
    <t xml:space="preserve">تحت حساب م.بدلات انتقالات الى اسكندرية </t>
  </si>
  <si>
    <t xml:space="preserve">تحت حساب طباعة اوراق فرع المعادى </t>
  </si>
  <si>
    <t xml:space="preserve">تحت حساب تصوير ورق الوان فرع المعادى </t>
  </si>
  <si>
    <t xml:space="preserve">تحت حساب عمل منظار جهاز الهضمى </t>
  </si>
  <si>
    <t>تحت حساب نقل دم بوزاره الزراعة</t>
  </si>
  <si>
    <t xml:space="preserve">تحت حساب دفع تكلفة جلسات الاشعاع </t>
  </si>
  <si>
    <t>تحت حساب عملية بمركز السلامة الطبى</t>
  </si>
  <si>
    <t xml:space="preserve">شراء نظارتين </t>
  </si>
  <si>
    <t>تحت حساب عملية بمستشفى الجوى</t>
  </si>
  <si>
    <t xml:space="preserve">علاء سعد احمد </t>
  </si>
  <si>
    <t>2 اسبري اسود</t>
  </si>
  <si>
    <t>اكراميات</t>
  </si>
  <si>
    <t xml:space="preserve">تحت حساب شراء سرير للحاله 2000ج وانتقالات بالسرير </t>
  </si>
  <si>
    <t xml:space="preserve">شراء مستلزمات نظافة </t>
  </si>
  <si>
    <t xml:space="preserve">م.اتعاب عن يوم عمل 22-05-2017 عيادة الاورام </t>
  </si>
  <si>
    <t>مصطفى احمد محمد</t>
  </si>
  <si>
    <t xml:space="preserve">شراء مستلزمات طبية للمركز </t>
  </si>
  <si>
    <t xml:space="preserve">تحت حسب دفع تكلفة عمليات داخل مركز (بون كير) داخل مستشفى صفوة الجولف </t>
  </si>
  <si>
    <t>تحت حساب تحاليل وفحوصات</t>
  </si>
  <si>
    <t>مسح ذري بمستشفي 57</t>
  </si>
  <si>
    <t>كفالات شهرية لشهر مايو 207</t>
  </si>
  <si>
    <t>الاء عاطف</t>
  </si>
  <si>
    <t xml:space="preserve">بدل ايفينت حديقة الاسماك يوم(30-04-2017) بدل 7 ساعات </t>
  </si>
  <si>
    <t>بدل ايفينت جريك كامب يوم (23-04-2017)بدل 9ساعات</t>
  </si>
  <si>
    <t>جهاد محمد</t>
  </si>
  <si>
    <t xml:space="preserve">تحت حساب شراء 3كروت شحن لتليفونات المتابعه </t>
  </si>
  <si>
    <t>هبة راشد</t>
  </si>
  <si>
    <t xml:space="preserve">تحت حساب مستلزمات بوفية وتجهيزات ونظافة </t>
  </si>
  <si>
    <t xml:space="preserve">ادوات دهان فرع التجمع </t>
  </si>
  <si>
    <t xml:space="preserve">تحت حساب شحن تليفون المتابعة </t>
  </si>
  <si>
    <t xml:space="preserve">تحت حساب انتقالات لسرير لحالة </t>
  </si>
  <si>
    <t>تحت حساب تكايف رعاية مركزة</t>
  </si>
  <si>
    <t>تحت حساب تكلفة سحب عينة</t>
  </si>
  <si>
    <t>محمود ابو سريع</t>
  </si>
  <si>
    <t xml:space="preserve">تحت حساب بلات انتقالات الى الشرقية </t>
  </si>
  <si>
    <t xml:space="preserve">تحت حساب بدلات انتقالات الى القليوبية لبحث حالات </t>
  </si>
  <si>
    <t xml:space="preserve">عمر احمد حسين </t>
  </si>
  <si>
    <t xml:space="preserve">تحت حساب بدلات انتقالات الى الاسماعلية </t>
  </si>
  <si>
    <t xml:space="preserve">تحت حساب بدلات يومين سفر الى الشرقية لبحث حالات </t>
  </si>
  <si>
    <t>الاشعة بنايل سكان</t>
  </si>
  <si>
    <t>canon ink</t>
  </si>
  <si>
    <t>ادوية لصيدلية مرسال</t>
  </si>
  <si>
    <t>باقى حساب الحالة بمستشفى عين شمس التخصصى</t>
  </si>
  <si>
    <t>اجراء تحاليل بمستشفى عين شمس التخصصى</t>
  </si>
  <si>
    <t>احمد صالحين جمعة محمد</t>
  </si>
  <si>
    <t>تحت حساب شراء ادوية لحالات مرسال</t>
  </si>
  <si>
    <t>تحت حساب الحالة بالقصر العينى</t>
  </si>
  <si>
    <t>نبيل سيد احمد</t>
  </si>
  <si>
    <t>تحت حساب ادوية لمركز مرسال</t>
  </si>
  <si>
    <t>ماجد عبدة</t>
  </si>
  <si>
    <t xml:space="preserve"> عملية</t>
  </si>
  <si>
    <t>عمل اشعة بنايل سكان على البطن والصدر والحوض</t>
  </si>
  <si>
    <t>تحت حساب علاج طبيعى بمركز كيدز للعلاج الطبيعى</t>
  </si>
  <si>
    <t>تحت حساب جلسات تخاطب بمركز العلمى للتخاطب</t>
  </si>
  <si>
    <t>تحت حساب علاج طبيعى بمركز اوكيو _بيديا للعلاج الطبيعى</t>
  </si>
  <si>
    <t>تحت حساب علاج طبيعى بمركز اكتيف</t>
  </si>
  <si>
    <t>رمضان سلطان</t>
  </si>
  <si>
    <t xml:space="preserve">تحت حساب شراء مستلزمات بوفية </t>
  </si>
  <si>
    <t xml:space="preserve">تحت حساب شراء ادوات صيانة وللدهانات </t>
  </si>
  <si>
    <t>تحت حساب الحالة فى مستشفى عين شمس التخصصى</t>
  </si>
  <si>
    <t>اشعة تصوير بالصبغة + تكاليف حقن ليسنتوس مركز المشرق</t>
  </si>
  <si>
    <t>باقى حساب عملية بمركز المشرق</t>
  </si>
  <si>
    <t>print house</t>
  </si>
  <si>
    <t xml:space="preserve"> مصاريف ال booth فى مول العرب</t>
  </si>
  <si>
    <t xml:space="preserve"> علاج طبيعى (تحويل عن طريق البريد)</t>
  </si>
  <si>
    <t>شراء صفايح دم</t>
  </si>
  <si>
    <t xml:space="preserve">240 قيمة عدد 2 دبابيس جلد عمليات </t>
  </si>
  <si>
    <t>يوسف شعبان عبدالحميد</t>
  </si>
  <si>
    <t>على محمد محمد</t>
  </si>
  <si>
    <t>تليفون اسكندرية</t>
  </si>
  <si>
    <t>مياة اسكندرية</t>
  </si>
  <si>
    <t>تحت حساب رويال لاب</t>
  </si>
  <si>
    <t>مساعدات علاج وعمل عمليات واشعات وتحاليل</t>
  </si>
  <si>
    <t>نقدية للمرضى</t>
  </si>
  <si>
    <t>تحت حساب مسح ذرى بمركز النيل للاشعة</t>
  </si>
  <si>
    <t>عبدالفتاح عبدالغنى عبدالواحد</t>
  </si>
  <si>
    <t>تحت حساب رنين مغناطيسى بنايل سكان</t>
  </si>
  <si>
    <t>تحت حساب حجز رنين مغتاطيسى</t>
  </si>
  <si>
    <t>محمد السيد التهامى</t>
  </si>
  <si>
    <t>مستحقات شركة ال HR عن شهر ابريل 2016</t>
  </si>
  <si>
    <t>تحويل كفالات بالبريد</t>
  </si>
  <si>
    <t>على اسامة على</t>
  </si>
  <si>
    <t>تحت حساب صفائح دم</t>
  </si>
  <si>
    <t>محمد مدروش</t>
  </si>
  <si>
    <t>اشطرة بمستشفى علاء عزت</t>
  </si>
  <si>
    <t>م.شراء اكسسورات الالومونتيال</t>
  </si>
  <si>
    <t>م.شراء ادوات نظافة</t>
  </si>
  <si>
    <t xml:space="preserve">م.شراء تشيرت كم طويل يونى فورم </t>
  </si>
  <si>
    <t>بدل سفر البحيرة ومراكزها لبحث الحالات</t>
  </si>
  <si>
    <t>احمد السيد عبدالواحد محمد</t>
  </si>
  <si>
    <t>شراء ادوية لحالة من حالات مرسال</t>
  </si>
  <si>
    <t>تكاليف جلسات اشعاعى بمعهد الاورام</t>
  </si>
  <si>
    <t>عمل مسح ذرى على العظام بنايل سكان</t>
  </si>
  <si>
    <t>باقى حساب الفا سكان</t>
  </si>
  <si>
    <t>احمد حامد موسى</t>
  </si>
  <si>
    <t>قيمة تحاليل دلالات اورام بمعمل اليا انيس</t>
  </si>
  <si>
    <t>قيمة تحاليلبمعمل د/نادية مختار</t>
  </si>
  <si>
    <t>عملية ازالة لحمية بمستفى محمد بخيت</t>
  </si>
  <si>
    <t>تكاليف اليود بمصر للطيران</t>
  </si>
  <si>
    <t>محمد عبدالله محمد عتمان</t>
  </si>
  <si>
    <t>عملية بذل</t>
  </si>
  <si>
    <t>شراء مستلزمات طبيه لعملية قلب</t>
  </si>
  <si>
    <t>aramex</t>
  </si>
  <si>
    <t>م.شحن ادوية</t>
  </si>
  <si>
    <t>صيدلية د.سعد الدين</t>
  </si>
  <si>
    <t>امين عبد العال امين</t>
  </si>
  <si>
    <t>تحت حساب ادوية مركز مرسال 10 علب</t>
  </si>
  <si>
    <t>تكاليف الجرعة بمركز القصر العينى</t>
  </si>
  <si>
    <t>شراء ادوات طبية للحالة</t>
  </si>
  <si>
    <t>تحويل كفالة بالبريد</t>
  </si>
  <si>
    <t>م.اقامة بدار المسنين</t>
  </si>
  <si>
    <t xml:space="preserve">تحت حساب ادوية لمركز مرسال </t>
  </si>
  <si>
    <t>طلعت هاشم محمد</t>
  </si>
  <si>
    <t xml:space="preserve">تحت حساب جلسات كيماوى بمركز بهية </t>
  </si>
  <si>
    <t>تحت حساب اتعاب عن يوم عمل 10/4</t>
  </si>
  <si>
    <t>دفع قيمة ايجار 850 كفالة 450</t>
  </si>
  <si>
    <t>مقابل موافقة لجنة زراعة الاعضاء على زرع كبد</t>
  </si>
  <si>
    <t>اشعات بمركز الاهرام للاشعة</t>
  </si>
  <si>
    <t>سداد شهر مارس 2017</t>
  </si>
  <si>
    <t>عملية تجميل حروق</t>
  </si>
  <si>
    <t xml:space="preserve">محمود لطفى </t>
  </si>
  <si>
    <t>تكاليف الفحوصات والتحاليل بمستشفى جامعة عين شمس التخصصى</t>
  </si>
  <si>
    <t>تحت حساب عملية</t>
  </si>
  <si>
    <t>سداد فاتورة الانترنت شركة نور</t>
  </si>
  <si>
    <t>م.نظافة فوطة</t>
  </si>
  <si>
    <t xml:space="preserve">م.تصليح مكاتب بالمخزن </t>
  </si>
  <si>
    <t>م.بوفية (سكر /ليبتون/نسكافية)</t>
  </si>
  <si>
    <t>م.نظافة دواسة</t>
  </si>
  <si>
    <t>م.نظافة اكياس</t>
  </si>
  <si>
    <t>نقل خشب للمخزن</t>
  </si>
  <si>
    <t>شراء عدد 4 mousa 4 keyboard</t>
  </si>
  <si>
    <t>م.بدل سغر لاطفيح والغربية يوم 6و8و9 ابريل 2017</t>
  </si>
  <si>
    <t>م.بدل سفر الغربية 9 ابريل 2017</t>
  </si>
  <si>
    <t>دفع قيمة ايجار80 كفالة</t>
  </si>
  <si>
    <t>دفع قيمة ايجار</t>
  </si>
  <si>
    <t>دفع قيمة ايجار 350 وكفالة 250</t>
  </si>
  <si>
    <t>شراء جهاز c_portstandard f8</t>
  </si>
  <si>
    <t>عملية اسئصال تكميلى للغدة وتفريغ الغدد الليمفاوية بالرقبة</t>
  </si>
  <si>
    <t>عملية تنظيم منظم قلب</t>
  </si>
  <si>
    <t>باقى تكاليف الفحوصات والتحاليل بمستشفى جامعة عين شمس التخصصى</t>
  </si>
  <si>
    <t>منظار على البطن</t>
  </si>
  <si>
    <t>اشعة ايكو على القلب بمركز الاهرام للاشعة</t>
  </si>
  <si>
    <t>شراء عدد 2 امبول بعد عملية زرع الكلى</t>
  </si>
  <si>
    <t xml:space="preserve">1_دفع تكلفة جلسات الاشعاعى فى مستشفى بهية </t>
  </si>
  <si>
    <t>تحت حساب بدلات اسكندرية</t>
  </si>
  <si>
    <t>ادوية لحالات سينا</t>
  </si>
  <si>
    <t xml:space="preserve"> ادوية لمركز مرسال 2 علبة</t>
  </si>
  <si>
    <t>ادوية لمركز مرسال 10 علب</t>
  </si>
  <si>
    <t>تحت حساب ادوية حالات مرسال 2 علبة</t>
  </si>
  <si>
    <t xml:space="preserve">اشعة مقطعية على البطن والصدر والحوض بالصبغة </t>
  </si>
  <si>
    <t>ادوية لمركز مرسال 3علب</t>
  </si>
  <si>
    <t>تكاليف علاج طبيعي وتخاطب</t>
  </si>
  <si>
    <t xml:space="preserve">تكاليف علاج طبيعي </t>
  </si>
  <si>
    <t>تكاليف علاج طبيعي</t>
  </si>
  <si>
    <t>مدروش صباح جمعة</t>
  </si>
  <si>
    <t>م.حجز بمستشفى الدمرداش</t>
  </si>
  <si>
    <t>م.انتقالات من القاهرة لسيناء والعكس</t>
  </si>
  <si>
    <t>بدل سفر الى شبين القناطر والقليوبية يوم 18-4-2017</t>
  </si>
  <si>
    <t>جلسات علاج طبيعى مارس وابريل</t>
  </si>
  <si>
    <t>جلسات تخاطب عن شهر مارس وابريل</t>
  </si>
  <si>
    <t xml:space="preserve">تحت حساب جلسات علاج طبيعى شهر مارس </t>
  </si>
  <si>
    <t>تحت حساب جلسات علاج طبيعى شهر ابريل</t>
  </si>
  <si>
    <t>تحت حساب كشوفات متاخره د/شادى سمير</t>
  </si>
  <si>
    <t>سداد فاتورة رويال لاب مارس 2017</t>
  </si>
  <si>
    <t>ادوية لمركز مرسال 2علب</t>
  </si>
  <si>
    <t>ادوية لمركز مرسال 1علب</t>
  </si>
  <si>
    <t>ادوية لمركز مرسال 1 علب</t>
  </si>
  <si>
    <t>سداد فاتورة المياه مارس 2017</t>
  </si>
  <si>
    <t>يوسف شعبان</t>
  </si>
  <si>
    <t xml:space="preserve">تحت حساب ادوية </t>
  </si>
  <si>
    <t>تحت حساب ادوية  3 علب</t>
  </si>
  <si>
    <t xml:space="preserve">خولة مصلح طاهر </t>
  </si>
  <si>
    <t>تحت حساب شراء صفائح دموية واشعاعى</t>
  </si>
  <si>
    <t>تحت اتعاب تمريض فى مركز مرسال عن يوم 24-04-2017</t>
  </si>
  <si>
    <t>صيدليات حمدون</t>
  </si>
  <si>
    <t>تكاليف الرعاية المركزة فى مركز الروضة</t>
  </si>
  <si>
    <t>مسح ذرى على العضم واشعة مقطعية فى نايل سكان</t>
  </si>
  <si>
    <t>شراء مروحة للحالة</t>
  </si>
  <si>
    <t>باقى تكاليف عملية زراعة قوقعة</t>
  </si>
  <si>
    <t>باقى تكالبف عملية زرع قوقعة</t>
  </si>
  <si>
    <t>2 تورتة احتفال بترقية بعض الموظفين</t>
  </si>
  <si>
    <t>م.بوفية شاى/نسكافية/لبن</t>
  </si>
  <si>
    <t>م.زينة</t>
  </si>
  <si>
    <t>صيدلية بنك القاهرة</t>
  </si>
  <si>
    <t>تحت حساب ادوية لمركز مرسال 2 علبة</t>
  </si>
  <si>
    <t>تحت حساب ادوية لمركز مرسال 3 علبط</t>
  </si>
  <si>
    <t>تحت حساب ادوية لمركز مرسال 11 علبة</t>
  </si>
  <si>
    <t>اشعة ايكو واشعة مقطعية على الحوض بالاهرام سكان</t>
  </si>
  <si>
    <t>تكلفة منظار بمعهد الاورام</t>
  </si>
  <si>
    <t>شركة ميديكال (اجهزة تبرع للدمرداش)</t>
  </si>
  <si>
    <t>140 ثمن دخول المستشفى +200 كفالة</t>
  </si>
  <si>
    <t>مقابل فتح غرفة العمليات للحالة</t>
  </si>
  <si>
    <t>عملية قلب مستشفى عين شمس التخصصى</t>
  </si>
  <si>
    <t>م.شراء مستلزمات بوفية</t>
  </si>
  <si>
    <t xml:space="preserve">م.شراء مستلزمات بوفية عدد 2 كارتونة مياة شفافة </t>
  </si>
  <si>
    <t>شراء ادوية لمركز مرسال 3 علب</t>
  </si>
  <si>
    <t>يوسف رجب محمد</t>
  </si>
  <si>
    <t>شراء ادوية لمركز مرسال xalkori 250</t>
  </si>
  <si>
    <t>م.اقامة بفندق كيرمينا اسيوط يوم 8-4-2017</t>
  </si>
  <si>
    <t>م.انتقالات تذاكر قطار الى نجع حمادى واسيوط والقاهرة</t>
  </si>
  <si>
    <t xml:space="preserve">م.بدلات الى سوهاج واسوان واسيوط وقنا والوادى الجديدة </t>
  </si>
  <si>
    <t>ادوية لمركز مرسال4 علب</t>
  </si>
  <si>
    <t>صيدليه بنك القاهرة</t>
  </si>
  <si>
    <t>اقامة فى الفندق لمدة يومان فى المحلة لبحث الحالات لشخصين</t>
  </si>
  <si>
    <t>اقامة فى الفندق لمدة يوم فى منصور لبحث الحالات لشخصين</t>
  </si>
  <si>
    <t>بدل لمدة 4 ايام لبحث الحالت فى المنصورة والمحلة ومراكزهم</t>
  </si>
  <si>
    <t>عملية استئصال ورم من الكبد بمركز ياسين عبدالغفار</t>
  </si>
  <si>
    <t xml:space="preserve">جلسات العلاج الطبيعى </t>
  </si>
  <si>
    <t>بدل سفر للمنوفية لبحث الحالات يوم 25 و28 فبراير 2017</t>
  </si>
  <si>
    <t>اتعاب عن يوم عمل 1/3/2017</t>
  </si>
  <si>
    <t>اشعة على الصدر بمركز الاهرام سكان</t>
  </si>
  <si>
    <t>حالات سيناء</t>
  </si>
  <si>
    <t>عملية عظام</t>
  </si>
  <si>
    <t>تحاليل طبية</t>
  </si>
  <si>
    <t>مستلزمات طبية (رباط ضاغط)</t>
  </si>
  <si>
    <t>دفع اشتراك النت الشهرى شركة النور</t>
  </si>
  <si>
    <t>اخذ عينة من الفخذ الايسر</t>
  </si>
  <si>
    <t>احمد عبدالرسول ابراهيم</t>
  </si>
  <si>
    <t>زياد عدلى</t>
  </si>
  <si>
    <t>كفالات (استثنائية )</t>
  </si>
  <si>
    <t>تحت حساب زراعة قوقعة</t>
  </si>
  <si>
    <t>شراء ادوية</t>
  </si>
  <si>
    <t>ابو سريع عباس احمد</t>
  </si>
  <si>
    <t>اعمال سباكة بمركز الاورام</t>
  </si>
  <si>
    <t>4 class 2 canon laser 725</t>
  </si>
  <si>
    <t>original HP leaser toner 70A</t>
  </si>
  <si>
    <t>م.بدل انتقال لطوخ وخانكة القلوبية 4/3/2017</t>
  </si>
  <si>
    <t>دعاء ماهر</t>
  </si>
  <si>
    <t>سداد فاتورة رويال لاب شهر يناير 2017</t>
  </si>
  <si>
    <t>انتقال لحاله ابراهيم سيد من القاهره الى اسيوط</t>
  </si>
  <si>
    <t xml:space="preserve">فاتوره تليفون </t>
  </si>
  <si>
    <t xml:space="preserve">شاى لبتون + اكياس قمامه </t>
  </si>
  <si>
    <t>مياه كبيره</t>
  </si>
  <si>
    <t xml:space="preserve">فاتوره النت </t>
  </si>
  <si>
    <t>محمد سلمان</t>
  </si>
  <si>
    <t>مستحقات شهر فبراير 2017 + كشف private</t>
  </si>
  <si>
    <t>اجراء عملية جراحية لورم بالعظام بمستشفى الزهيرى</t>
  </si>
  <si>
    <t>تحت حساب رعاية مركزة</t>
  </si>
  <si>
    <t>شراء ادوية لمركز مرسال 5 علب</t>
  </si>
  <si>
    <t>شراء ادوية لمركز مرسال 2 علبة</t>
  </si>
  <si>
    <t>شراء ادوية لمركز مرسال 40 علبة</t>
  </si>
  <si>
    <t>شراء ادوية لمركز مرسال 40 زجاجة</t>
  </si>
  <si>
    <t>بدل سفر يومان الى الاسكندرية</t>
  </si>
  <si>
    <t>احمد مجدى كمال</t>
  </si>
  <si>
    <t>معتز محمد</t>
  </si>
  <si>
    <t>م.نظافة (بلدج)</t>
  </si>
  <si>
    <t>م.نظافة (فوط)</t>
  </si>
  <si>
    <t>فك الغرفة الالوميتال</t>
  </si>
  <si>
    <t>شراء ملابس لعمال النظافة (بنطلون)</t>
  </si>
  <si>
    <t>م.بوفية (سكر)</t>
  </si>
  <si>
    <t>قيمة رفع مخلفات</t>
  </si>
  <si>
    <t>4 Box اكريليك للتبرعات</t>
  </si>
  <si>
    <t>100 كارت ID</t>
  </si>
  <si>
    <t>100 fliers</t>
  </si>
  <si>
    <t>200 flier A5</t>
  </si>
  <si>
    <t>15 شهادات تقدير</t>
  </si>
  <si>
    <t xml:space="preserve">10 فينل ان دوور </t>
  </si>
  <si>
    <t>سحب عينة بالسونار من الرقبة بنايل سكان</t>
  </si>
  <si>
    <t>اشعة مقطعية على الصدر والبطن بالصبغة</t>
  </si>
  <si>
    <t>تحت حساب شراء مستلزمات من القصر العينى</t>
  </si>
  <si>
    <t>بسمة محمد</t>
  </si>
  <si>
    <t>مناع احمد</t>
  </si>
  <si>
    <t>شراء جهاز تعويضى لعضلات الساق الشمال</t>
  </si>
  <si>
    <t>م.دفن للحالة</t>
  </si>
  <si>
    <t>تحت حساب اشعة بالدمرداش</t>
  </si>
  <si>
    <t>تحت حساب مستشفى الدمرداش</t>
  </si>
  <si>
    <t xml:space="preserve">تحت حساب تكاليف جراحة </t>
  </si>
  <si>
    <t>تحت حساب مستلزمات جراحة دباسات</t>
  </si>
  <si>
    <t>تكاليف اليود المشع</t>
  </si>
  <si>
    <t>تحت حساب اشتراك الويب سايت</t>
  </si>
  <si>
    <t>شراء منظم قلب</t>
  </si>
  <si>
    <t>عملية استئصال ورم</t>
  </si>
  <si>
    <t>قيمة كشف عظام</t>
  </si>
  <si>
    <t>قيمة تصليح الموتال</t>
  </si>
  <si>
    <t>مركز المسلمانى</t>
  </si>
  <si>
    <t>مكافحة حشرات طائرة</t>
  </si>
  <si>
    <t>معتز محمد ابراهيم</t>
  </si>
  <si>
    <t>شراء ادوية مركز مرسال</t>
  </si>
  <si>
    <t>بدل يوم سفر الى بنى سويف</t>
  </si>
  <si>
    <t>قيمة اتعاب الجراحة والتخدير والتمريض للحالة</t>
  </si>
  <si>
    <t>سداد فاتورة الكهرباء شهر فبراير</t>
  </si>
  <si>
    <t>حمادة زكريا ابراهيم</t>
  </si>
  <si>
    <t>باقى تكاليف عملية اسئصال ورم على المخ</t>
  </si>
  <si>
    <t>فواتير مستحقه لفيو سكان</t>
  </si>
  <si>
    <t>اشعة مقطعية على المخ فى مركز الاهرام للاشعة</t>
  </si>
  <si>
    <t>تحليل للحالة</t>
  </si>
  <si>
    <t>شراء ادوية للادوية</t>
  </si>
  <si>
    <t>تحت حساب رعاية مركزه بمسجد الاستقامة</t>
  </si>
  <si>
    <t>عبدالفتاح عبدالغنى</t>
  </si>
  <si>
    <t>تحت حساب اشعة بمركز تكنو سكان</t>
  </si>
  <si>
    <t>تحت حساب اشعة مقطعية</t>
  </si>
  <si>
    <t>ايكو على القلب</t>
  </si>
  <si>
    <t>عمل رنين على الحوض بالصبغة</t>
  </si>
  <si>
    <t>عمل رنين على المخ بالصبغة</t>
  </si>
  <si>
    <t>عملية رمد بمركز المشرق</t>
  </si>
  <si>
    <t>شراء سكر وشاى</t>
  </si>
  <si>
    <t>عبدالرحمن</t>
  </si>
  <si>
    <t>اتنين مياه كبيره</t>
  </si>
  <si>
    <t xml:space="preserve">ادوات كهرباء </t>
  </si>
  <si>
    <t xml:space="preserve">صيانه الكهرباء </t>
  </si>
  <si>
    <t>تحت حساب دين ايجار متاخر شهرين يناير وفبراير 2017</t>
  </si>
  <si>
    <t>سداد فاتورة انترنت</t>
  </si>
  <si>
    <t>شراء 4 مشترك</t>
  </si>
  <si>
    <t>تحت حساب ايجار شهر فبراير 750 وكفالة 600 ج</t>
  </si>
  <si>
    <t>تحت حساب ايجار شهر فبراير350 وكفالة 250 ج</t>
  </si>
  <si>
    <t>تحويل البريد ثمن حقن بوتوكس</t>
  </si>
  <si>
    <t>دفع ايجار للحالة</t>
  </si>
  <si>
    <t>تحويل بالبريد 500 كفالة 500 ايجار</t>
  </si>
  <si>
    <t>تحويل بالبريد تكاليف علاج طبيعى</t>
  </si>
  <si>
    <t>احمد سامى عبدالسلام</t>
  </si>
  <si>
    <t>معمل نادية مختار</t>
  </si>
  <si>
    <t>محمود لطفى خلف الله</t>
  </si>
  <si>
    <t>بدل انتقالات الى العاشر من رمضان</t>
  </si>
  <si>
    <t>مستحقات يومين تمريض بمركز الاورام 13-3-2017 و15-3-2017</t>
  </si>
  <si>
    <t>د/حسام عبدالقادر</t>
  </si>
  <si>
    <t>مستحقات شهر فبراير 4 ايام</t>
  </si>
  <si>
    <t>بدل يوم سفر الى الشرقية</t>
  </si>
  <si>
    <t>بدل سفر يومان الى الشرقية ومدينة الشروق</t>
  </si>
  <si>
    <t>م.شراء ادوات كهرباء لتجهيز البدروم</t>
  </si>
  <si>
    <t>تحت حساب جلسات تخاطب بالمركز العلمى للتخاطب</t>
  </si>
  <si>
    <t>تحت حساب سداد باقى تكلفة اشعة حورية عوض بالاهرام سكان</t>
  </si>
  <si>
    <t>تحت حساب اشعة على المسالك البولية بتكنو سكان</t>
  </si>
  <si>
    <t>تحت حساب حجز كشف علاج طبيعى بمركز اولادنا</t>
  </si>
  <si>
    <t xml:space="preserve">اقامة بدار المسنين </t>
  </si>
  <si>
    <t>تحت حساب عملية استئصال غدة درقية</t>
  </si>
  <si>
    <t>تحت حساب مسح ذرى على الكلى بمركز الاهرام سكان</t>
  </si>
  <si>
    <t>شراء دواء لحالة</t>
  </si>
  <si>
    <t>سارة احمد</t>
  </si>
  <si>
    <t>م.شحن تليفون المتابعة</t>
  </si>
  <si>
    <t>باقى حساب مستشفى رسالة</t>
  </si>
  <si>
    <t>م.بدل سفر سوهاج حملة توعية معهد اورام سوهاج</t>
  </si>
  <si>
    <t>شيماء سامى</t>
  </si>
  <si>
    <t xml:space="preserve">مقابل شراء ادوات نجاره </t>
  </si>
  <si>
    <t>يومية عمل</t>
  </si>
  <si>
    <t>د/عصام</t>
  </si>
  <si>
    <t>مستحقات يوم الكشف المجانى</t>
  </si>
  <si>
    <t>سداد الايجار عن شهر مارس 2017</t>
  </si>
  <si>
    <t>تكاليف الجرعة بالقصر العينى</t>
  </si>
  <si>
    <t>تحاليل عينة من الكبد</t>
  </si>
  <si>
    <t>اتعاب الطبيب وتكلفة الحقنة لاخذ العينة</t>
  </si>
  <si>
    <t>مستحقات يوم 20-03-2017</t>
  </si>
  <si>
    <t>تحت حساب شراء chocolate  لهدايا عيد الام</t>
  </si>
  <si>
    <t>كفالات شهر مارس 2017</t>
  </si>
  <si>
    <t>ايجار شهر مارس 2017</t>
  </si>
  <si>
    <t>تحت حساب جلسات علاج طبيعى بمركز اولادنا</t>
  </si>
  <si>
    <t>باقى تكاليف عملية اسئصال غدة بمستشفى القصر العينى الفرنساوى</t>
  </si>
  <si>
    <t>حمد السيد عبدالواحد</t>
  </si>
  <si>
    <t>م.بدل انتقال لمركز البدرشين وشبرامنت يوم 20/3/2017</t>
  </si>
  <si>
    <t>عمل اشعة سونار على الرقبة</t>
  </si>
  <si>
    <t xml:space="preserve">تكاليف اشعة موجات صوتية عالقلب </t>
  </si>
  <si>
    <t xml:space="preserve"> شراء شراب venosan  من صيدليات المستلزمات الطبيه في شارع القصر العيني </t>
  </si>
  <si>
    <t>احمد السيد عبد الواحد</t>
  </si>
  <si>
    <t xml:space="preserve">اشعة ايكو فى القلب </t>
  </si>
  <si>
    <t xml:space="preserve">محمد متولى </t>
  </si>
  <si>
    <t>اتعاب عن يوم عمل 22/3</t>
  </si>
  <si>
    <t>مياه نستلة</t>
  </si>
  <si>
    <t>تكلفة العناية المركزة بالدمرداش</t>
  </si>
  <si>
    <t xml:space="preserve">نجلاء فتحى </t>
  </si>
  <si>
    <t xml:space="preserve">حساب رويال </t>
  </si>
  <si>
    <t>تحاليل insukin like growth factor</t>
  </si>
  <si>
    <t>مقابل موافقة لجنة زراعة الاعضاء على زرع كلى</t>
  </si>
  <si>
    <t>م.شراء مستلزمات بوفيه</t>
  </si>
  <si>
    <t>عبير عباس</t>
  </si>
  <si>
    <t xml:space="preserve">تحت حساب اشعة </t>
  </si>
  <si>
    <t>مصطفى سيد منشاوى</t>
  </si>
  <si>
    <t xml:space="preserve">م.انتقالات من المعادى الى الكتكات ذهاب وعودة </t>
  </si>
  <si>
    <t xml:space="preserve"> م.انتقال الحالة لمستشفى الكهرباء للعرض على د.التخدير</t>
  </si>
  <si>
    <t>م.انتقال الحالة لمستشفى الكهرباء لبدء العملية</t>
  </si>
  <si>
    <t>تحاليل طبية للعملية</t>
  </si>
  <si>
    <t>تحت حساب اشعة (مسح ذرى ) بالشيخ زايد</t>
  </si>
  <si>
    <t>تحت حساب تحاليل بمعمل نادية مختار</t>
  </si>
  <si>
    <t xml:space="preserve">تحت حساب عملية مياه بيضاء بمركز المشرق </t>
  </si>
  <si>
    <t xml:space="preserve">تحت حساب عملية فك غرز بالقرنية بمركز المشرق </t>
  </si>
  <si>
    <t>تحت حساب شراء مضخة</t>
  </si>
  <si>
    <t>محمد عبدالله</t>
  </si>
  <si>
    <t xml:space="preserve">م.بدل انتقالات لاسكندرية لبحث الحالات </t>
  </si>
  <si>
    <t>م.شراء ادوات مكتبية</t>
  </si>
  <si>
    <t>تحت حساب عناية مركزة</t>
  </si>
  <si>
    <t>تحت حساب جهاز البروتكاس</t>
  </si>
  <si>
    <t>مستحقات تمريض بمركز مرسال يوم27-03-2017</t>
  </si>
  <si>
    <t>م.تركيب جهاز البروتكاس</t>
  </si>
  <si>
    <t>شراء معطر</t>
  </si>
  <si>
    <t>عمل مسح زرى بمستشفى 75</t>
  </si>
  <si>
    <t>امال حسن</t>
  </si>
  <si>
    <t>كفالة شهرية مارس 2017</t>
  </si>
  <si>
    <t>اشعة سونار على البطن والحوض</t>
  </si>
  <si>
    <t>echo بالاهرام سكان</t>
  </si>
  <si>
    <t>تحت حسابم.انتقالات لمدروش لعمل عملية فى الدمرداش</t>
  </si>
  <si>
    <t>تحت حساب م.دخول مستشفى لحالة مدروش</t>
  </si>
  <si>
    <t>اشعة لحالة مدروش صباح</t>
  </si>
  <si>
    <t>اشعة لحالة سلمى بمركز الاهرام</t>
  </si>
  <si>
    <t>دواء من صيدلية الفتح الجديدة</t>
  </si>
  <si>
    <t>م.انتقالات لحالات سيناء</t>
  </si>
  <si>
    <t>عبد الرحمن حنفى</t>
  </si>
  <si>
    <t xml:space="preserve">م.شراء دواء من صيدلية د.سعد الدين </t>
  </si>
  <si>
    <t>م.شراء دواء من صيدلية الاسعاف</t>
  </si>
  <si>
    <t>اسامة</t>
  </si>
  <si>
    <t>م.شحن موبايل ريسبشن</t>
  </si>
  <si>
    <t>هشام مجدى ابراهيم</t>
  </si>
  <si>
    <t>تحاليل بمعامل سما</t>
  </si>
  <si>
    <t>احمد سلام</t>
  </si>
  <si>
    <t>م.نقل T.shirts شركة خطوة</t>
  </si>
  <si>
    <t>تحت حساب دفع فواتير تليفون الارضى 3 خطوط</t>
  </si>
  <si>
    <t>تحت حساب اشعة بمركز الاهرام</t>
  </si>
  <si>
    <t>تحت حساب سونار بمركز نايل سكان</t>
  </si>
  <si>
    <t xml:space="preserve">تحت حساب اشعة مقطعية على الصدر </t>
  </si>
  <si>
    <t>تحت حساب شراء ادوية من صيدلية د.عمرو طراد</t>
  </si>
  <si>
    <t xml:space="preserve">تحت شراء مستلزمات بوفية </t>
  </si>
  <si>
    <t xml:space="preserve">تحت حساب ادوية مركز مرسال </t>
  </si>
  <si>
    <t>مستحقات تمريض بمركز مرسال يوم29-03-2017</t>
  </si>
  <si>
    <t>تحت حساب اشعة مقطعية على المثانة بالصبغة</t>
  </si>
  <si>
    <t>تحت حساب اشعة رنين على المخ بالصبغة</t>
  </si>
  <si>
    <t>عملية استئصال كلى للثدى والغدة الليمفاوية</t>
  </si>
  <si>
    <t>تكاليف العملية</t>
  </si>
  <si>
    <t>م.بوفية (اكواب)</t>
  </si>
  <si>
    <t>جرعة بمستشفى الدمرداش</t>
  </si>
  <si>
    <t>حجز كشف فى عيادة الغدد</t>
  </si>
  <si>
    <t xml:space="preserve">كفالة </t>
  </si>
  <si>
    <t>علا عبدالمجيد</t>
  </si>
  <si>
    <t>مستحقات شركة ال HR شهر يناير 2016</t>
  </si>
  <si>
    <t>م.بدل لمدينة العبور</t>
  </si>
  <si>
    <t>م.انتقالات من م.نصر الى المعادى</t>
  </si>
  <si>
    <t>اشعة رنين مغناطسيى على الفخذ الايسر بدون الصبغة و سونار على البطن والحوض</t>
  </si>
  <si>
    <t>اشعة سونار على الرقبة.</t>
  </si>
  <si>
    <t>م.بدل سفر لبنها القليوبية/اشمرة منوفية بتاريخ 19/1/2017</t>
  </si>
  <si>
    <t>تحت حساب جرعات بمعهد الاورام</t>
  </si>
  <si>
    <t>نقل دم بالشبراويشى</t>
  </si>
  <si>
    <t>انتقالات الحالة فاطمة عبده العمرى</t>
  </si>
  <si>
    <t>تحويل بريد لشراء حقنة بوتوكاس</t>
  </si>
  <si>
    <t>م.حوالات بريدية</t>
  </si>
  <si>
    <t>شراء بطارية 9 فولت</t>
  </si>
  <si>
    <t xml:space="preserve">شراء tester </t>
  </si>
  <si>
    <t>شراء d-link router</t>
  </si>
  <si>
    <t>تحت حساب اشعة على المخ بمركز الاهرام</t>
  </si>
  <si>
    <t>الشركة القابضة لمياة الشرب</t>
  </si>
  <si>
    <t>دفع قيمة فاتورة المياة عن شهر يناير</t>
  </si>
  <si>
    <t>محمد سيد احمد</t>
  </si>
  <si>
    <t>د/احمد مجدى</t>
  </si>
  <si>
    <t>مقابل اتعاب 5 ايام عن شهر يناير وكشف privete</t>
  </si>
  <si>
    <t>ادوية لمركز مرسال(3 علب)</t>
  </si>
  <si>
    <t>ادوية لمركز مرسال(2علبة)</t>
  </si>
  <si>
    <t>اتعاب عن يوم 6/2</t>
  </si>
  <si>
    <t>سارة حسام</t>
  </si>
  <si>
    <t>اتعاب عن 5 ايام عمل بشهر يناير 2017</t>
  </si>
  <si>
    <t>اشعة بمركز الاهرام</t>
  </si>
  <si>
    <t>تحت حساب صمام قلب</t>
  </si>
  <si>
    <t>تركيب حوض وسخان</t>
  </si>
  <si>
    <t>مستحقات يوم عمل بوفية</t>
  </si>
  <si>
    <t>شراء كرتونة بيبسى وشاليموة</t>
  </si>
  <si>
    <t>ادوات سباكة</t>
  </si>
  <si>
    <t>2 علبة لبن جهينة</t>
  </si>
  <si>
    <t>شراء سلة زبالة لمركز الاورام</t>
  </si>
  <si>
    <t>م.بوفية (شاى/نسكافية/سفن/عصير)</t>
  </si>
  <si>
    <t>اتعاب مساعدة فى اعمال النظافة ونقل الاصول الخاصة بالمؤسسة</t>
  </si>
  <si>
    <t>م.اتعاب نقل اصول المؤسسة من والى المخزن</t>
  </si>
  <si>
    <t>مرتب شهر يناير</t>
  </si>
  <si>
    <t>بدل انتقال كفر الشيخ</t>
  </si>
  <si>
    <t>اتعاب عن يوم 8/2</t>
  </si>
  <si>
    <t>كفالات شهرية كفالة شهر فبراير2017</t>
  </si>
  <si>
    <t>تكاليف جلسات علاج طبيعى وتخاطب</t>
  </si>
  <si>
    <t>اشعة مقطعية على المخ بالصبغة</t>
  </si>
  <si>
    <t>كرتونة ورق A4</t>
  </si>
  <si>
    <t>م.بوفية (لبن بخيره)</t>
  </si>
  <si>
    <t>م.صيانة عقار مقر م.نصر</t>
  </si>
  <si>
    <t>شحن تليفون l call center</t>
  </si>
  <si>
    <t>عملية استكشاف للبطن لحالة ورم بالرحم وعنق الرحم</t>
  </si>
  <si>
    <t>باقى مستحقات عملية استئصال كلى للغدة الدرقية</t>
  </si>
  <si>
    <t>قيمة اشعة موجات فوق صوتية</t>
  </si>
  <si>
    <t>اشعة مقطعية على المفصل</t>
  </si>
  <si>
    <t>اشعة على القدم</t>
  </si>
  <si>
    <t>تحت حساب جرعة كيماوى</t>
  </si>
  <si>
    <t xml:space="preserve">شراء switch للنت </t>
  </si>
  <si>
    <t>سداد فواتير كهرباء فرع الاسكندرية</t>
  </si>
  <si>
    <t>م.يافطة اكريليك لفرع الاسكندرية</t>
  </si>
  <si>
    <t>على رائد / احمد شوقى محمد</t>
  </si>
  <si>
    <t>باقى تكلفة الشبابيك الحديد</t>
  </si>
  <si>
    <t>تركيب باب حديد لفرع الاسكندرية</t>
  </si>
  <si>
    <t>تركيب كشافات كهرباء لفرع الاسكندية</t>
  </si>
  <si>
    <t>على رائد / عبدالسلام محمد عبدالحميد</t>
  </si>
  <si>
    <t>م.نظافة فرع الاسكندرية</t>
  </si>
  <si>
    <t xml:space="preserve">(شراء ترانس 40 وات)م. ادوات كهرباء </t>
  </si>
  <si>
    <t>م.ادوات كهرباء ( شراء كلبس +سلك 1.2 )</t>
  </si>
  <si>
    <t>م.ادوات كهرباء ( شراء مسامير + كلبس )</t>
  </si>
  <si>
    <t>م.ادوات كهرباء ( شراء متر 15 م)</t>
  </si>
  <si>
    <t>م.نظافة وصيانة لعمارة فرع الاسكندرية</t>
  </si>
  <si>
    <t xml:space="preserve">على رائد /عبدالرحمن </t>
  </si>
  <si>
    <t>مساعده مالية</t>
  </si>
  <si>
    <t>بدل عن اسبوعين من يوم22/1/2017 الى 5/2/2017</t>
  </si>
  <si>
    <t>بدل عن 12 يوم من 8/1/2017</t>
  </si>
  <si>
    <t>اشعة بالباريوم على القولون</t>
  </si>
  <si>
    <t>اشعة رنين مغنطيسى على الفخد الايسر</t>
  </si>
  <si>
    <t>اشعة على المخ  بمركز الاهرام</t>
  </si>
  <si>
    <t>تحويل بالبريد ثمن كشف دكتور</t>
  </si>
  <si>
    <t>تحويل بالبريد ثمن دواء</t>
  </si>
  <si>
    <t>دفع فاتورة النت شهر فبراير</t>
  </si>
  <si>
    <t>شراء مفك</t>
  </si>
  <si>
    <t>وزراة الكهرباء والطاقة المتجددة</t>
  </si>
  <si>
    <t>سداد فاتورة الكهرباء شهر فراير 2017</t>
  </si>
  <si>
    <t>شراء لبن</t>
  </si>
  <si>
    <t>اتعاب الجناينى</t>
  </si>
  <si>
    <t>لمبتين</t>
  </si>
  <si>
    <t>صيانة فرع م.نصر</t>
  </si>
  <si>
    <t>علبة لبن جهينة</t>
  </si>
  <si>
    <t>شراء ادوات نجارة (شاكوش وكلبس )</t>
  </si>
  <si>
    <t>تحت حساب اشعة مقطعية على البطن والحوض</t>
  </si>
  <si>
    <t>قيمة نقل دم</t>
  </si>
  <si>
    <t>احمد السيد خليل</t>
  </si>
  <si>
    <t>مستحقات يوم تمريض بمركز مرسال</t>
  </si>
  <si>
    <t>اشعة مقطعية على البطن والحوض بالصبغة ومسح ذرى على البطن بالاهرام سكان</t>
  </si>
  <si>
    <t>فطار شهرى</t>
  </si>
  <si>
    <t>باقى الفطار الشهرى</t>
  </si>
  <si>
    <t>شراء بن</t>
  </si>
  <si>
    <t>تفريغ البدروم ونقله الى المخزن</t>
  </si>
  <si>
    <t>شراء ادوات نظافة</t>
  </si>
  <si>
    <t xml:space="preserve">مشترك </t>
  </si>
  <si>
    <t>م.بدل لاسيوط يوم 14 و15 و16 ديسمبر 2016</t>
  </si>
  <si>
    <t>مسامير لتجهيزات البدروم</t>
  </si>
  <si>
    <t>ادوات لتجهيز البدروم</t>
  </si>
  <si>
    <t>حساب الرعاية المركزة</t>
  </si>
  <si>
    <t>تكاليف اشعة سحب عينة من الرقبة بالسونار</t>
  </si>
  <si>
    <t>دفع ايجار عن شهر فبراير</t>
  </si>
  <si>
    <t>محمود محمد كامل</t>
  </si>
  <si>
    <t>م.بدل سفر لقري الفيوم يوم 5/6/7 فبراير 2017</t>
  </si>
  <si>
    <t>م.اقامة لمدة يومين</t>
  </si>
  <si>
    <t>ادوات لتصليح وتركيب كشافات</t>
  </si>
  <si>
    <t>تصليح وتركيب كشافات</t>
  </si>
  <si>
    <t>دفع الايجار للحالة</t>
  </si>
  <si>
    <t>احمد عصام شحاتة</t>
  </si>
  <si>
    <t>مستحقات تمريض بمركز مرسال</t>
  </si>
  <si>
    <t>تكاليف اشعة بمعمل الاهرام سكان</t>
  </si>
  <si>
    <t>تحت حساب ايجارات</t>
  </si>
  <si>
    <t>عملية بمركز المشرق</t>
  </si>
  <si>
    <t>م.اقامة بدار المسنين عن شهر ديسمبر 2016</t>
  </si>
  <si>
    <t>ادوية لمركز مرسال (2 علب)</t>
  </si>
  <si>
    <t>محمود لطفى</t>
  </si>
  <si>
    <t>تحت حساب جلسات تخاطب وعلاج طبيعى</t>
  </si>
  <si>
    <t>م.بدلات سفر لبحث حالات بالاسكندرية والبحيرة وم.مبيت لايام 11-2 و12-2 و13-2</t>
  </si>
  <si>
    <t>المندوب هيدفع 7650 حساب المستشفى لانها توفت</t>
  </si>
  <si>
    <t>تحت حساب تحاليل عينة بمعمل اليا انيس</t>
  </si>
  <si>
    <t>قياس زويا الطرفيين السفليين</t>
  </si>
  <si>
    <t>شراء ادوات بناء ودهان</t>
  </si>
  <si>
    <t>تقديم على تليفون لفرع الاسكندرية</t>
  </si>
  <si>
    <t>م.اقامة بالفندق لمدة يوم (بدل مبيت)</t>
  </si>
  <si>
    <t>شراء كيس افيز اسود 30 سم</t>
  </si>
  <si>
    <t>مصارف انتقالات من والى فرع الاسكندرية بتاريخ 23-1-2017 و18-2-2017</t>
  </si>
  <si>
    <t>بدل سفر الى الاسكندرية عن يوم 18-2-2017</t>
  </si>
  <si>
    <t>وليد فتحى سالم</t>
  </si>
  <si>
    <t>م.اشعة وتحاليل بمستشفيات جامعة عين شمس</t>
  </si>
  <si>
    <t>تركيب انبوب من الكلى اليمنى واليسرى بمركز سفير</t>
  </si>
  <si>
    <t>م.انتقالات الى وزارة التضامن لتوصيل الدفاتر</t>
  </si>
  <si>
    <t xml:space="preserve"> 620ج جلسات علاج طبيعى بمركز اكتيف و360 ج جلسات تخاطب بمركز دكتورة ديانا</t>
  </si>
  <si>
    <t>اتغاب يوم عمل 20-2-2017</t>
  </si>
  <si>
    <t xml:space="preserve">تحت حساب تركيب جهاز تعويضى (طرف صناعى) ذراع </t>
  </si>
  <si>
    <t>تحت حساب جلسات تخاطب وعلاج طبيعى بمركز رعاية</t>
  </si>
  <si>
    <t>تحت حساب سونار على البطن والحوض 180 و موجات صوتية على القلب 200 بمركز الاهرام</t>
  </si>
  <si>
    <t xml:space="preserve">باقى حساب عملية </t>
  </si>
  <si>
    <t>دفع باقى حساب التحاليل بمعما اليا انيس</t>
  </si>
  <si>
    <t>عاطف محمد محمود</t>
  </si>
  <si>
    <t>تركيب كاميرات بفرع الاسكندرية</t>
  </si>
  <si>
    <t>power supply</t>
  </si>
  <si>
    <t>صيانة لسخان فرع الاسكندرية</t>
  </si>
  <si>
    <t>تركيب الوميتال للمطبخ بفرع اسكندرية</t>
  </si>
  <si>
    <t>تركيب لوح ابلكاش للباب فرع اسكندرية</t>
  </si>
  <si>
    <t>م.نظافة لفرع اسكندرية</t>
  </si>
  <si>
    <t>م.نقل لنقل اثاث من فرع المعادى لفرع الاسكندرية</t>
  </si>
  <si>
    <t>كابلات للكمبيوتر فرع اسكندرية</t>
  </si>
  <si>
    <t>م.بوفية لفرع المعادى</t>
  </si>
  <si>
    <t>م.ادوات كتابية</t>
  </si>
  <si>
    <t>مروحة power supply</t>
  </si>
  <si>
    <t>وش لباب فرع اسكندرية</t>
  </si>
  <si>
    <t>مسامير وادوات نجار لتجهيزات فرع الاسكندراية</t>
  </si>
  <si>
    <t>ادوات نجار ونقاشة لفرع الاسكندرية</t>
  </si>
  <si>
    <t>نظافة وبوفية</t>
  </si>
  <si>
    <t>م.بوفية فرع اسكندرية</t>
  </si>
  <si>
    <t>مستلزمات للكمبيوتر والانترنت بفرع الاسكندرية</t>
  </si>
  <si>
    <t>مستلزمات للكاميرات فرع اسكندرية</t>
  </si>
  <si>
    <t>ورق للطباعة والتصوير لفرع المعادى</t>
  </si>
  <si>
    <t>م.انتقالات واكراميات</t>
  </si>
  <si>
    <t>تاجير شنيور</t>
  </si>
  <si>
    <t>مواسير</t>
  </si>
  <si>
    <t>مفك</t>
  </si>
  <si>
    <t>خراطيم</t>
  </si>
  <si>
    <t>شراء مياه</t>
  </si>
  <si>
    <t>م.بدلات سفر لفرع اسكندرية</t>
  </si>
  <si>
    <t>مواصلات ذهاب وعودة لفرع اسكندرية</t>
  </si>
  <si>
    <t>احمد عدلى</t>
  </si>
  <si>
    <t xml:space="preserve"> اشتراك حضور مؤتمر CSR 2017</t>
  </si>
  <si>
    <t>هيثم عبدالله محمد حسن</t>
  </si>
  <si>
    <t>اشعة مسح ذرى على الكليتين بمركز تكنو سكان</t>
  </si>
  <si>
    <t>تحت حساب جلسات تخاطب بمركز دكتورة ديانا حسنى</t>
  </si>
  <si>
    <t>تحت حساب تحاليل بمعمل المختبر</t>
  </si>
  <si>
    <t>م.بدل سفر الى قرى ومراظز القليوبية يوم 20و 22 فبراير 2017</t>
  </si>
  <si>
    <t>رشا حميده محمود</t>
  </si>
  <si>
    <t>اتعاب يوم عمل 22-2-2017</t>
  </si>
  <si>
    <t>قيمة اشعة مقطعية على الصدر</t>
  </si>
  <si>
    <t>مستحقات تصليح وترميم اعمال سباكة</t>
  </si>
  <si>
    <t>ادوات لتصليح وترميم اعمال سباكة</t>
  </si>
  <si>
    <t>م.بوفية (نسكافية)</t>
  </si>
  <si>
    <t>م.شراء لبن وشاى</t>
  </si>
  <si>
    <t>م.بوفية (بن-لبن-شاى)</t>
  </si>
  <si>
    <t>شراء ملابس لعمال النظافة</t>
  </si>
  <si>
    <t>يومية اعمال نقاشة بالبدروم</t>
  </si>
  <si>
    <t>م.ارسال كارت صدقة جارية الى المنيا</t>
  </si>
  <si>
    <t xml:space="preserve">شراء 6 بالطو طبى 70 ج لمركز مرسال </t>
  </si>
  <si>
    <t>يومية اعمال نقاشة ومرمات بالبدروم</t>
  </si>
  <si>
    <t>تحت حساب غسيل كلى لتكملة الفرق بقرار نفقة الدولة</t>
  </si>
  <si>
    <t>2 روال اب 85*200 (سوهاج)</t>
  </si>
  <si>
    <t>150 Fliers (سوهاج)</t>
  </si>
  <si>
    <t>2 بانر (Downtown)</t>
  </si>
  <si>
    <t>اشرف محمود حسين</t>
  </si>
  <si>
    <t>اعمال نقاشة بالبدروم</t>
  </si>
  <si>
    <t>تحت حساب مستشفى الجوى التخصصى زراعة قوقعة</t>
  </si>
  <si>
    <t>انيسة محمد</t>
  </si>
  <si>
    <t>م.كشف بمستشفى جامعة عين شمس</t>
  </si>
  <si>
    <t>تحت حساب تكلفة جلسات الاشعاعى بمستشفى الدمرداش</t>
  </si>
  <si>
    <t>سداد فاتورة 0100065400</t>
  </si>
  <si>
    <t>شراء رزل زبالة</t>
  </si>
  <si>
    <t>شراء شاى ولبن</t>
  </si>
  <si>
    <t xml:space="preserve">تطويل USB </t>
  </si>
  <si>
    <t>سداد فاتورة كهرباء لفرع م.نصر</t>
  </si>
  <si>
    <t>ادوات بوفية</t>
  </si>
  <si>
    <t>شراء لبن جهينة</t>
  </si>
  <si>
    <t>شراء ادوات بوفية</t>
  </si>
  <si>
    <t>سداد فاتورة l call center</t>
  </si>
  <si>
    <t>كابل كمبيوتر</t>
  </si>
  <si>
    <t>بدرى محمد صباح</t>
  </si>
  <si>
    <t>م.انتقالات من سيناء للقاهرة لعدد 6 اشخاص</t>
  </si>
  <si>
    <t>بدل انتقالات</t>
  </si>
  <si>
    <t>تحت حساب شراء يود مشع</t>
  </si>
  <si>
    <t>اشعة بالاهرام سكان اشعه عادية على الفخذين</t>
  </si>
  <si>
    <t>مستحقات HR شهر فبراير 2017</t>
  </si>
  <si>
    <t>رسم مخ بمستشفى عين شمس التخصصى</t>
  </si>
  <si>
    <t>صيدلية ابو زيادة</t>
  </si>
  <si>
    <t>محمد احمد محمد</t>
  </si>
  <si>
    <t>مقابل مصاريف انتقال</t>
  </si>
  <si>
    <t>م.انتقالات من المعادى الى م.نصر لتوصيل فلوس ادوية(40000)</t>
  </si>
  <si>
    <t>أحمد العربى</t>
  </si>
  <si>
    <t>Iressa</t>
  </si>
  <si>
    <t>تحت حساب تكاليف الجرعة بمعهد الاورام</t>
  </si>
  <si>
    <t>تكلفة كشف استشارى غدد بالقصر العينى الفرنساوى</t>
  </si>
  <si>
    <t>شحن تليفون قسم المتابعة</t>
  </si>
  <si>
    <t>م.بدل للمنوفية يوم 01/01/2017</t>
  </si>
  <si>
    <t>تحت حساب اجندة ومخطط سنوى</t>
  </si>
  <si>
    <t>عبد الرحمن حسن</t>
  </si>
  <si>
    <t>تحت حساب ادوية مركز مرسال 3 حقن</t>
  </si>
  <si>
    <t>تحت حساب ادوية مركز مرسال1 حقنة</t>
  </si>
  <si>
    <t>قسم الاسنان بمركز اوميجا</t>
  </si>
  <si>
    <t xml:space="preserve">كفالة اسبوعية </t>
  </si>
  <si>
    <t>تحت حساب ادوية حالات مركز مرسال</t>
  </si>
  <si>
    <t>حمدون</t>
  </si>
  <si>
    <t>صيدليات ابوزياد</t>
  </si>
  <si>
    <t>أمين عبد العال</t>
  </si>
  <si>
    <t>تحت حساب ادوية حالات مرسال(1 علبة تايكرب)</t>
  </si>
  <si>
    <t>تحت حسال اشعة ايكو</t>
  </si>
  <si>
    <t xml:space="preserve">تحت حساب كشف دكتور </t>
  </si>
  <si>
    <t>تحت حساب ادوية</t>
  </si>
  <si>
    <t>عمرو طراد</t>
  </si>
  <si>
    <t>تحت حساب ادوية ( 1 علب)</t>
  </si>
  <si>
    <t>تحت حساب ادوية ( 3 علب)</t>
  </si>
  <si>
    <t>تحت حساب ادوية ( 2 علب)</t>
  </si>
  <si>
    <t>تحت حساب ادوية(3حقن)</t>
  </si>
  <si>
    <t>تحت حساب ادوية(حقنة)</t>
  </si>
  <si>
    <t>تحت حساب ادوية(علبة)</t>
  </si>
  <si>
    <t>تحت حساب ادوية(1علب)</t>
  </si>
  <si>
    <t>تحت حساب ادوية(3علب)</t>
  </si>
  <si>
    <t>تحت حساب ادوية(30 علبة)</t>
  </si>
  <si>
    <t>تحت حساب ادوية(10 زجاجات)</t>
  </si>
  <si>
    <t>تحت حساب ادوية(2علبة)</t>
  </si>
  <si>
    <t>شحن موبيل المتابعة</t>
  </si>
  <si>
    <t>محمد السيد</t>
  </si>
  <si>
    <t>مصاريف اقامة صحر محمد سالم بدار مسنين عن شهر نوفمبر</t>
  </si>
  <si>
    <t>محمد مدروش صباح</t>
  </si>
  <si>
    <t>م.اقامة حالات سيناء لمدة يومين</t>
  </si>
  <si>
    <t>م.انتقالات حالات سيناء</t>
  </si>
  <si>
    <t>تحت حساب شحن طرد ادوية</t>
  </si>
  <si>
    <t>اسامة الشيخ محمد</t>
  </si>
  <si>
    <t>مؤسسة مرسال</t>
  </si>
  <si>
    <t>سداد فاتورة المياة</t>
  </si>
  <si>
    <t>شراء موتور مياة للفرع وجهاز كومتريكس</t>
  </si>
  <si>
    <t>شراء فيش واسلاك لتركيب الموتور</t>
  </si>
  <si>
    <t>شراء ادوات مطبخ</t>
  </si>
  <si>
    <t>شراء ادوات سباكة</t>
  </si>
  <si>
    <t>م.صيانة ونظافة العمارة</t>
  </si>
  <si>
    <t xml:space="preserve">م.نظافة الفرع </t>
  </si>
  <si>
    <t>على رائد/احمد رجب عبدالله</t>
  </si>
  <si>
    <t>م.سباكة وم.تركيب الموتور</t>
  </si>
  <si>
    <t>م.شراء ستائر وتركيبها</t>
  </si>
  <si>
    <t>اكراميات فى القسم لعمل محضر بخصوص الكهرباء</t>
  </si>
  <si>
    <t>شراء 6 درنقة سليكون</t>
  </si>
  <si>
    <t xml:space="preserve">سداد دين </t>
  </si>
  <si>
    <t>مشترك لفرع م.نصر</t>
  </si>
  <si>
    <t>كابل كمبيوتر وماووس لفرع م.نصر</t>
  </si>
  <si>
    <t>switch وكابلات لفرع م.نصر</t>
  </si>
  <si>
    <t>النور ابراهيم</t>
  </si>
  <si>
    <t>كفالة نصف شهرية</t>
  </si>
  <si>
    <t>تحت حساب سماعة من شركة ايمكو (الامين)</t>
  </si>
  <si>
    <t xml:space="preserve">عمل موجات فوق الصوتية على القلب ورسم قلب عادى </t>
  </si>
  <si>
    <t>م.اقامة فى فندق فينوس لمدة 3 ليالى من 9/1 الى 12/1</t>
  </si>
  <si>
    <t>بدل عن يوم 04/01/2017 للعاشر من رمضان (باحث)</t>
  </si>
  <si>
    <t>فتحية التوم</t>
  </si>
  <si>
    <t>م.ادوات نظافة (جركن صابون وكلور)</t>
  </si>
  <si>
    <t>علاء نورالدين</t>
  </si>
  <si>
    <t>تحت حساب ادوية (3)</t>
  </si>
  <si>
    <t>تحت حساب انتقالات لتواصيل دفعة ادوية تحت حسال الحالات</t>
  </si>
  <si>
    <t>كفالة شمسة</t>
  </si>
  <si>
    <t>دفع باقى الحساب لخروج الحالة بمعهد الاورام</t>
  </si>
  <si>
    <t>مستحقات شركة HR شهر ديسمبر</t>
  </si>
  <si>
    <t>تكاليف جرعة بمعهد الاورام</t>
  </si>
  <si>
    <t>دفع فاتورة فادفونcall center  فرع م.نصر</t>
  </si>
  <si>
    <t>أشعة مقطعية على الرقبة والصدر والبطن والحوض بالصبغة</t>
  </si>
  <si>
    <t>سداد فاتورة الكهرباء لشهر يناير 2017</t>
  </si>
  <si>
    <t>مصطفى درويش</t>
  </si>
  <si>
    <t>شراء ختامة</t>
  </si>
  <si>
    <t>تحت حساب اشعة عادية واشعة رنين على الركبة بمركز الاهرام</t>
  </si>
  <si>
    <t>تحت حساب اشعة عادية على الفقرات القطنية والعجزية 140 والرنين 700 (الاب) واشعة رنين على المخ 700 (الابن ) بمركز الاهرام</t>
  </si>
  <si>
    <t>نجلاء فتحى عرفة</t>
  </si>
  <si>
    <t>كفالة شهرية عن شهر يناير</t>
  </si>
  <si>
    <t>تحت حساب ادوية (4 علب)</t>
  </si>
  <si>
    <t>الشركة المصرية لتجارة الادوية</t>
  </si>
  <si>
    <t>تحت حساب ادوية (1 علب)</t>
  </si>
  <si>
    <t>دفع مصاريف العام الدراسى للمعهد العالى للاقتصاد</t>
  </si>
  <si>
    <t>بدل انتقالات لمركز شربين ومركز منية ناصر لبحث الحالات يوم 15/1/2017</t>
  </si>
  <si>
    <t>احمد عرفه</t>
  </si>
  <si>
    <t>شراء سخان وماتور وبوتجاز</t>
  </si>
  <si>
    <t xml:space="preserve">مستحقات عن يوم عمل 16/1/2017 </t>
  </si>
  <si>
    <t>احمد عبداللطيف</t>
  </si>
  <si>
    <t>م.تخدير للعملية تمت يوم 22/12/2016 (عملية استئصال غدة بمستشفى رسالة)</t>
  </si>
  <si>
    <t>تحت حساب انتقالات الى معهد الاورام لمدة يومين</t>
  </si>
  <si>
    <t>غادة مرسى</t>
  </si>
  <si>
    <t>تحت حساب شحن تليفون الحسابات لاستخدام قسم المتابعة</t>
  </si>
  <si>
    <t>تحت حساب كشف بعيادة د/عصام عبدالواحد</t>
  </si>
  <si>
    <t>حسام محمود</t>
  </si>
  <si>
    <t xml:space="preserve">جهاز c-port f8 </t>
  </si>
  <si>
    <t>شراء ادوية لحالات سيناء</t>
  </si>
  <si>
    <t>دفع حساب الرعاية المركزة بالقصر العينى الفرنساوى</t>
  </si>
  <si>
    <t>تكاليف اشعة رنين مغناطيسى على الحوض واشعة مقطعية على الصدر والبطن بالصبغة</t>
  </si>
  <si>
    <t>كفالات شهرية شهر يناير 2017</t>
  </si>
  <si>
    <t>تحت حساب الاشعاعى بمعهد الاورام</t>
  </si>
  <si>
    <t>شراء 6 تذاكر قطار الى الاسكندرية</t>
  </si>
  <si>
    <t>م.انتقالات للقيام بالمشاوير</t>
  </si>
  <si>
    <t>م.بوفية (نسكافية32.25 ولبن بودرة188 )</t>
  </si>
  <si>
    <t>ابوسريع عباس احمد</t>
  </si>
  <si>
    <t>مصاريف تركيب 6 سخانات بالمؤسسة</t>
  </si>
  <si>
    <t>شراء مستلزمات سباكة لتركيب السخانات</t>
  </si>
  <si>
    <t>سخان مايكرووف جاك</t>
  </si>
  <si>
    <t>سخان 30 لتر</t>
  </si>
  <si>
    <t>2 سخان يونيون اير</t>
  </si>
  <si>
    <t>1 سخان يونيون اير</t>
  </si>
  <si>
    <t>انتقالات من م.نصر الى كارفور المعادى ثم الى مقر المعادى ثم الى فرع المعادى</t>
  </si>
  <si>
    <t>تحت حساب رعاية مركزة  بمستفى الواحة</t>
  </si>
  <si>
    <t>سداد فاتورة تليفون l call center</t>
  </si>
  <si>
    <t>اشعة رنين مغناطيسى على الحوض واشعة مقطعية على الرئة بمركز الاهرام</t>
  </si>
  <si>
    <t>تحاليل بمركز الاعرام للاشعة</t>
  </si>
  <si>
    <t>م.انتقالات الحالة للقصر العينى</t>
  </si>
  <si>
    <t>اشعة مقطعية على المخ بمركز الاهرام</t>
  </si>
  <si>
    <t>اشعة رنين على الباطنة والحوض فى مركز الاعرام للاشعة</t>
  </si>
  <si>
    <t xml:space="preserve">م.بوفية شراء لبن </t>
  </si>
  <si>
    <t>تخاطب</t>
  </si>
  <si>
    <t>رشا حميده</t>
  </si>
  <si>
    <t>السيد اسماعيل عبدالله</t>
  </si>
  <si>
    <t>مصاريف نقل</t>
  </si>
  <si>
    <t>اشعة ايكو ورسم قلب بمركز صحة القلب</t>
  </si>
  <si>
    <t>صيدلية عمر طراد</t>
  </si>
  <si>
    <t>ادوية مركز مرسال (1 علب )</t>
  </si>
  <si>
    <t>تحت حساب اشعة مسح ذرى على العظم  وقياس هشاشة العظام بمركز الاهرام</t>
  </si>
  <si>
    <t xml:space="preserve">م.انتقالات ذهاب وعودة من سينا </t>
  </si>
  <si>
    <t>رسم قلب بمركز صحة القلب</t>
  </si>
  <si>
    <t>الرعاية المركزة بمستشفى الواحة</t>
  </si>
  <si>
    <t>شراء مكينة سرفلة من محل هانى سالم غنيم</t>
  </si>
  <si>
    <t>شراء غسلة للحالة</t>
  </si>
  <si>
    <t>م.انتقالات لتوصيل الغسالة للحالة</t>
  </si>
  <si>
    <t>تقفيل حساب الرعاية المركزة بمستشفى الواحة</t>
  </si>
  <si>
    <t>تحت حساب سحب عينة غدة بالقصر العينى</t>
  </si>
  <si>
    <t>تحت حساب ادوية المركز 80 gm</t>
  </si>
  <si>
    <t>تحت حساب ادوية المركز 320 gm</t>
  </si>
  <si>
    <t>م.بوفية (لبن/شاى/كركدية/قهوة/نعناع)</t>
  </si>
  <si>
    <t>شراء ملابس لعمال النظافة والبوفية</t>
  </si>
  <si>
    <t>صيانة مكنة التصوير</t>
  </si>
  <si>
    <t>شراء تذاكر سفر للبنان</t>
  </si>
  <si>
    <t>عمل منظار على المرئ بمركز دكتور محمد عاصم خورشيد</t>
  </si>
  <si>
    <t>ايمان النقيب</t>
  </si>
  <si>
    <t>تحت حساب ادوية علاج اورام</t>
  </si>
  <si>
    <t>أشعة بالصبغة بمركز مصر بالاشعة</t>
  </si>
  <si>
    <t>أمين عبد العال أمين</t>
  </si>
  <si>
    <t>تحت حساب ادوية لمركز مرسال (1علب)</t>
  </si>
  <si>
    <t>تحت حساب ادوية لمركز مرسال 1علبة</t>
  </si>
  <si>
    <t>دفع الايجار عن شهر يناير</t>
  </si>
  <si>
    <t>تحت حساب الرعاية بمركز الاورام</t>
  </si>
  <si>
    <t>تحليل عينة منظار على المريق</t>
  </si>
  <si>
    <t>علاج طبيعى شهر يناير 2017</t>
  </si>
  <si>
    <t>شراء دواء</t>
  </si>
  <si>
    <t>محمد السيد محمد</t>
  </si>
  <si>
    <t xml:space="preserve">أدوية مركز مرسال </t>
  </si>
  <si>
    <t>أدوية مركز مرسال 1 علبة</t>
  </si>
  <si>
    <t>أدوية مركز مرسال 2 علبة</t>
  </si>
  <si>
    <t>تحت حساب عملية قلب</t>
  </si>
  <si>
    <t>اشعة رنين مغناطيسى بالصبغة على المخ</t>
  </si>
  <si>
    <t>تحت حساب كفالات شهرية شهر يناير</t>
  </si>
  <si>
    <t xml:space="preserve">تحت حساب مستلزمات طبية </t>
  </si>
  <si>
    <t>تحت حساب دفع ايجار للحالة</t>
  </si>
  <si>
    <t>م.بريدية لتحويل فلوس الكفالات</t>
  </si>
  <si>
    <t>تحت حساب تحاليل بمعمل فورماجين</t>
  </si>
  <si>
    <t>مقابل قيمة كشف طبى</t>
  </si>
  <si>
    <t>م.مطبوعات للحفل السنوى</t>
  </si>
  <si>
    <t>10 ID</t>
  </si>
  <si>
    <t>لوحة guest book</t>
  </si>
  <si>
    <t>علبة كروت</t>
  </si>
  <si>
    <t>500 فلاير</t>
  </si>
  <si>
    <t>شيكات وكروت</t>
  </si>
  <si>
    <t>م.مطبوعات (باك وروب)</t>
  </si>
  <si>
    <t>بانر 160*60</t>
  </si>
  <si>
    <t>تصوير حفل المؤسسة</t>
  </si>
  <si>
    <t>زهور</t>
  </si>
  <si>
    <t>بنرات</t>
  </si>
  <si>
    <t>م.صندوق قلم برجكتور</t>
  </si>
  <si>
    <t>قيمة فراشة عدد 14 تربيزة</t>
  </si>
  <si>
    <t>امين عبدالعال</t>
  </si>
  <si>
    <t>تحت حساب مساهمة فى عملية زرع كلى</t>
  </si>
  <si>
    <t xml:space="preserve"> insulin like growth factor   تحليل </t>
  </si>
  <si>
    <t>أحمد عادل ابراهيم</t>
  </si>
  <si>
    <t>كرم عريان</t>
  </si>
  <si>
    <t>اتعاب عامل النظافة</t>
  </si>
  <si>
    <t>محمد ناصر احمد</t>
  </si>
  <si>
    <t>اشتراك انترنت (شركة نور)</t>
  </si>
  <si>
    <t>محمد مسعد</t>
  </si>
  <si>
    <t>م.شراء تذاكر للرجوع من فرع اسكندرية</t>
  </si>
  <si>
    <t xml:space="preserve">مساهمة فى عملية زراعة قوقعة </t>
  </si>
  <si>
    <t>اسماء انور مصطفى</t>
  </si>
  <si>
    <t>أحمد محمد حسن</t>
  </si>
  <si>
    <t>كهرباء ومياة وغاز</t>
  </si>
  <si>
    <t>اتعاب</t>
  </si>
  <si>
    <t>ادارية وصيانة</t>
  </si>
  <si>
    <t>انتقالات</t>
  </si>
  <si>
    <t>بوفية ونظافة وضيافة</t>
  </si>
  <si>
    <t>تجهيزات</t>
  </si>
  <si>
    <t>تليفون وانترنت</t>
  </si>
  <si>
    <t>بدلات ومكافات</t>
  </si>
  <si>
    <t>مساعدات اجهزة طبية</t>
  </si>
  <si>
    <t>طريقة السداد</t>
  </si>
  <si>
    <t>نقدى</t>
  </si>
  <si>
    <t>معاملة بنكية</t>
  </si>
  <si>
    <t>تبرعات برامج حاسب الى</t>
  </si>
  <si>
    <t>نوع الدفتر</t>
  </si>
  <si>
    <t>دفاتر جمع مال</t>
  </si>
  <si>
    <t>دفاتر نقدية</t>
  </si>
  <si>
    <t>مصاريف نثرية</t>
  </si>
  <si>
    <t>مساعدات علاج وعمل عمليات واشعات تحاليل</t>
  </si>
  <si>
    <t>Grand Total</t>
  </si>
  <si>
    <t>Row Labels</t>
  </si>
  <si>
    <t>يناير</t>
  </si>
  <si>
    <t>فبراير</t>
  </si>
  <si>
    <t>الشهر</t>
  </si>
  <si>
    <t>مارس</t>
  </si>
  <si>
    <t>ابريل</t>
  </si>
  <si>
    <t>مايو</t>
  </si>
  <si>
    <t>يونيو</t>
  </si>
  <si>
    <t>يوليو</t>
  </si>
  <si>
    <t>اغسطس</t>
  </si>
  <si>
    <t>سبتمبر</t>
  </si>
  <si>
    <t>اكتوبر</t>
  </si>
  <si>
    <t>نوفمبر</t>
  </si>
  <si>
    <t>ديسمبر</t>
  </si>
  <si>
    <t>خسائر فروق عملة</t>
  </si>
  <si>
    <t>تواجد المستند</t>
  </si>
  <si>
    <t>اسم الجهه</t>
  </si>
  <si>
    <t>تاريخ الفاتورة</t>
  </si>
  <si>
    <t>تاريخ الايصال</t>
  </si>
  <si>
    <t>أكتوبر</t>
  </si>
  <si>
    <t>صرف دفعات الادوية خلال الشهور</t>
  </si>
  <si>
    <t>فوزية السيد</t>
  </si>
  <si>
    <t>يونيه</t>
  </si>
  <si>
    <t>زينب لملوم</t>
  </si>
  <si>
    <t>ريتاج على</t>
  </si>
  <si>
    <t>بدون ايصال</t>
  </si>
  <si>
    <t>محمد عادل</t>
  </si>
  <si>
    <t>مرسال</t>
  </si>
  <si>
    <t>نور خالد</t>
  </si>
  <si>
    <t>الفايل المجمع</t>
  </si>
  <si>
    <t>محمد حمدى</t>
  </si>
  <si>
    <t>امجد فكرى</t>
  </si>
  <si>
    <t>هبه محمود عاطف</t>
  </si>
  <si>
    <t>وافية محروس</t>
  </si>
  <si>
    <t>مروة محمد</t>
  </si>
  <si>
    <t>أبريل</t>
  </si>
  <si>
    <t>احمد صابر</t>
  </si>
  <si>
    <t>عبد العال محمود</t>
  </si>
  <si>
    <t>محمد فريد</t>
  </si>
  <si>
    <t>لبية عبد الرحيم</t>
  </si>
  <si>
    <t>عمرو سامى</t>
  </si>
  <si>
    <t>يوليه</t>
  </si>
  <si>
    <t>مجدى ابراهيم عبد الجواد</t>
  </si>
  <si>
    <t>زياد محمد</t>
  </si>
  <si>
    <t>يوسف احمد</t>
  </si>
  <si>
    <t>وفاء فتحى</t>
  </si>
  <si>
    <t>هدى عبد الله</t>
  </si>
  <si>
    <t>أغسطس</t>
  </si>
  <si>
    <t>صباح سعيد</t>
  </si>
  <si>
    <t>مصطفى ابو الليل</t>
  </si>
  <si>
    <t>عبد العظيم</t>
  </si>
  <si>
    <t>دينا محمود</t>
  </si>
  <si>
    <t>نجلاء جميل</t>
  </si>
  <si>
    <t>نادية محمد عيد</t>
  </si>
  <si>
    <t>هناء محمد</t>
  </si>
  <si>
    <t>اسراء عبد العظيم</t>
  </si>
  <si>
    <t>مجدى ابراهيم</t>
  </si>
  <si>
    <t>يوسف احمد عطية</t>
  </si>
  <si>
    <t>هبه محمود</t>
  </si>
  <si>
    <t>دفعات موردين</t>
  </si>
  <si>
    <t>فاطمة جلال</t>
  </si>
  <si>
    <t>رودينا اسامة</t>
  </si>
  <si>
    <t>ايمان منصور</t>
  </si>
  <si>
    <t>ريتاج مرتضي</t>
  </si>
  <si>
    <t>رضا السيد</t>
  </si>
  <si>
    <t>الاجمالى</t>
  </si>
  <si>
    <t>نور جمال</t>
  </si>
  <si>
    <t>احمد يسرى</t>
  </si>
  <si>
    <t>مصطفى عطية</t>
  </si>
  <si>
    <t>الفرق</t>
  </si>
  <si>
    <t>محمد ممدوح</t>
  </si>
  <si>
    <t>على سعيد</t>
  </si>
  <si>
    <t>فاتن احمد</t>
  </si>
  <si>
    <t>فاطمة مبروك</t>
  </si>
  <si>
    <t>نعيمة عبد العاطى</t>
  </si>
  <si>
    <t>ابراهيم الشطبى</t>
  </si>
  <si>
    <t>يسرى على</t>
  </si>
  <si>
    <t xml:space="preserve">سمى عماد </t>
  </si>
  <si>
    <t>ريتاج</t>
  </si>
  <si>
    <t>عمرو سامى سعد</t>
  </si>
  <si>
    <t xml:space="preserve"> احمد خليفة</t>
  </si>
  <si>
    <t>محمد سعيد</t>
  </si>
  <si>
    <t xml:space="preserve">اسراء بنت ليلى </t>
  </si>
  <si>
    <t>ريتاج مرتضى</t>
  </si>
  <si>
    <t>اسراء بنت ليلى</t>
  </si>
  <si>
    <t>نادية احمد</t>
  </si>
  <si>
    <t>سماح احمد حسين</t>
  </si>
  <si>
    <t>هنا محمد</t>
  </si>
  <si>
    <t>فاطمة محمد</t>
  </si>
  <si>
    <t>هناء رفعت حسين</t>
  </si>
  <si>
    <t>شربات على احمد</t>
  </si>
  <si>
    <t>صلاح صالح سعودى</t>
  </si>
  <si>
    <t>وفاء زكريا</t>
  </si>
  <si>
    <t>منى عبد الفتاح</t>
  </si>
  <si>
    <t>رسمية غنيم</t>
  </si>
  <si>
    <t>صفاء اشرف</t>
  </si>
  <si>
    <t>فاطمة السيد</t>
  </si>
  <si>
    <t>حسين حسن حامد</t>
  </si>
  <si>
    <t>فوزية عمر</t>
  </si>
  <si>
    <t>الحاج عبد العظيم</t>
  </si>
  <si>
    <t>احمد صبرى</t>
  </si>
  <si>
    <t>سارة سمير احمد</t>
  </si>
  <si>
    <t>رضا على</t>
  </si>
  <si>
    <t>صلاح حسن</t>
  </si>
  <si>
    <t>امين احمد عبد الفضيل</t>
  </si>
  <si>
    <t>محمد شحته</t>
  </si>
  <si>
    <t>ادم اشرف</t>
  </si>
  <si>
    <t>محمد محمود ابراهيم</t>
  </si>
  <si>
    <t>الحاج عجمى</t>
  </si>
  <si>
    <t>عبد الرحمن مجدى</t>
  </si>
  <si>
    <t>وافية محروس الفرماوى</t>
  </si>
  <si>
    <t>عزيزة قطب</t>
  </si>
  <si>
    <t>رباب</t>
  </si>
  <si>
    <t>حسن حامد</t>
  </si>
  <si>
    <t>عصام عبد الشافى</t>
  </si>
  <si>
    <t>نادية احمد غريب</t>
  </si>
  <si>
    <t>محمد احمد</t>
  </si>
  <si>
    <t>فاطمة محمد الحسينى</t>
  </si>
  <si>
    <t>فاطمة عبد الرحمن</t>
  </si>
  <si>
    <t>محمد سعيد على</t>
  </si>
  <si>
    <t>اسراء سامى</t>
  </si>
  <si>
    <t>فوزية المهنى</t>
  </si>
  <si>
    <t>على سعيد على</t>
  </si>
  <si>
    <t>سمية عبد الوهاب</t>
  </si>
  <si>
    <t>صلاح محمد</t>
  </si>
  <si>
    <t>زياد محمد ابراهيم</t>
  </si>
  <si>
    <t>نوال يوسف</t>
  </si>
  <si>
    <t>الفت</t>
  </si>
  <si>
    <t>ايناس عبد المجيد</t>
  </si>
  <si>
    <t>نجلاء موسى فاوى</t>
  </si>
  <si>
    <t>رمضان طارق</t>
  </si>
  <si>
    <t>صاوى ماجد</t>
  </si>
  <si>
    <t>رشا احمد</t>
  </si>
  <si>
    <t>نادية عيد عبدالله</t>
  </si>
  <si>
    <t>فادى موسى</t>
  </si>
  <si>
    <t>نجلاء  موسى</t>
  </si>
  <si>
    <t>داوود محمد</t>
  </si>
  <si>
    <t>عمرو مجدى</t>
  </si>
  <si>
    <t>شربات على</t>
  </si>
  <si>
    <t>امنية حسن حامد</t>
  </si>
  <si>
    <t>حسنى صلاح</t>
  </si>
  <si>
    <t>بدوى عجمى</t>
  </si>
  <si>
    <t>جنى ابراهيم</t>
  </si>
  <si>
    <t>حبيبة طه</t>
  </si>
  <si>
    <t>سعدية محمود</t>
  </si>
  <si>
    <t>سلمى عماد</t>
  </si>
  <si>
    <t>سامية زكى</t>
  </si>
  <si>
    <t>فوزية محمود</t>
  </si>
  <si>
    <t>كامل عبد الحميد</t>
  </si>
  <si>
    <t>هناء رفعت</t>
  </si>
  <si>
    <t>محمد محمد</t>
  </si>
  <si>
    <t>رمضان رجب</t>
  </si>
  <si>
    <t>وفاء سعيد</t>
  </si>
  <si>
    <t>فاطمة صبرى</t>
  </si>
  <si>
    <t>ملك السيد ابراهيم</t>
  </si>
  <si>
    <t>ايناس عبد المفيد</t>
  </si>
  <si>
    <t>رضا مؤسى</t>
  </si>
  <si>
    <t>حسن عبد الله</t>
  </si>
  <si>
    <t>احلام ابراهيم الدسوقى</t>
  </si>
  <si>
    <t>فريالة سعد</t>
  </si>
  <si>
    <t>كريمة مجاهد</t>
  </si>
  <si>
    <t>نادية عيد عبد الله</t>
  </si>
  <si>
    <t>ابراهيم عبد القادر</t>
  </si>
  <si>
    <t>محمد حسن صبحى</t>
  </si>
  <si>
    <t>سامية عبد الوهاب</t>
  </si>
  <si>
    <t>دعاء محمود</t>
  </si>
  <si>
    <t>نبيل تيسير</t>
  </si>
  <si>
    <t>امنية حسن</t>
  </si>
  <si>
    <t>عاطف حمادة</t>
  </si>
  <si>
    <t>ليلى عبد الغنى</t>
  </si>
  <si>
    <t>سها السيد</t>
  </si>
  <si>
    <t>السعيد محمد</t>
  </si>
  <si>
    <t>ماجدة ربيع</t>
  </si>
  <si>
    <t>عائشة محمد سعد</t>
  </si>
  <si>
    <t>يسرى على عبد الرازق</t>
  </si>
  <si>
    <t>نجلاء موسى</t>
  </si>
  <si>
    <t>عبد الرحمن احمد</t>
  </si>
  <si>
    <t>الفت محمد</t>
  </si>
  <si>
    <t>دعاء واحمد عثمان</t>
  </si>
  <si>
    <t>سارة سمير</t>
  </si>
  <si>
    <t>فاطمة حسن</t>
  </si>
  <si>
    <t>ابتسام عبد الهادى</t>
  </si>
  <si>
    <t>ناهد سعداوى</t>
  </si>
  <si>
    <t>سهاد السيد ابو حمر</t>
  </si>
  <si>
    <t>هبه فداوى</t>
  </si>
  <si>
    <t>محمد خميس</t>
  </si>
  <si>
    <t>بسنت حامد</t>
  </si>
  <si>
    <t>احلام ابراهيم</t>
  </si>
  <si>
    <t>مصطفى احمد</t>
  </si>
  <si>
    <t>بيسة عبد الرحيم</t>
  </si>
  <si>
    <t>ملك السيد</t>
  </si>
  <si>
    <t>هبة الشربيتى</t>
  </si>
  <si>
    <t>سماح احمد</t>
  </si>
  <si>
    <t>عاطف حمادة حيسن</t>
  </si>
  <si>
    <t>فاطمة فتح الله</t>
  </si>
  <si>
    <t>رضا موسى</t>
  </si>
  <si>
    <t>بشرى عادل</t>
  </si>
  <si>
    <t>كمال عبد المقصود</t>
  </si>
  <si>
    <t>احمد عبد الفتاح</t>
  </si>
  <si>
    <t>شمعة محمد موسى</t>
  </si>
  <si>
    <t>عبد العظيم محمد</t>
  </si>
  <si>
    <t>نور محمد</t>
  </si>
  <si>
    <t>رباب ممدوح</t>
  </si>
  <si>
    <t>حسن الزغبى</t>
  </si>
  <si>
    <t>عواطف فهيم</t>
  </si>
  <si>
    <t>نادية عبده</t>
  </si>
  <si>
    <t>عزيز قطب</t>
  </si>
  <si>
    <t>فايدة</t>
  </si>
  <si>
    <t>اروى عبد العظيم</t>
  </si>
  <si>
    <t>ناهد مغاورى</t>
  </si>
  <si>
    <t>ابراهيم شطبى</t>
  </si>
  <si>
    <t>اشرف محمد</t>
  </si>
  <si>
    <t>هبة فداوى</t>
  </si>
  <si>
    <t>السيدة بهجت</t>
  </si>
  <si>
    <t>محمد رفعت</t>
  </si>
  <si>
    <t>مروة محمد حسونة</t>
  </si>
  <si>
    <t>حسن صلاح الدين</t>
  </si>
  <si>
    <t>نادية عيد</t>
  </si>
  <si>
    <t>منى سيد عياد</t>
  </si>
  <si>
    <t>مصطفى عطية عوض</t>
  </si>
  <si>
    <t>هدى محمود مختار</t>
  </si>
  <si>
    <t>محمد عاطف حسن</t>
  </si>
  <si>
    <t>هناء محمد قناوى</t>
  </si>
  <si>
    <t>على محمد صالح</t>
  </si>
  <si>
    <t>دينا انور</t>
  </si>
  <si>
    <t>امينة حسن يوسف</t>
  </si>
  <si>
    <t>بدون تاريخ</t>
  </si>
  <si>
    <t>رسميه غنيم</t>
  </si>
  <si>
    <t>حبيبه طه</t>
  </si>
  <si>
    <t>رضا السيد محمد</t>
  </si>
  <si>
    <t>فوزية السيد محى الدين</t>
  </si>
  <si>
    <t>دينا محمود محمد</t>
  </si>
  <si>
    <t>صباح سعيد سالم</t>
  </si>
  <si>
    <t>كامليليا فتحى</t>
  </si>
  <si>
    <t>عمو سامى سعد</t>
  </si>
  <si>
    <t>سهير صابر</t>
  </si>
  <si>
    <t>السنة</t>
  </si>
  <si>
    <t>نوع الايصال</t>
  </si>
  <si>
    <t>قيمة مصرى</t>
  </si>
  <si>
    <t>قيمة دولار</t>
  </si>
  <si>
    <t>جمع مال</t>
  </si>
  <si>
    <t>تم الرد في 2017</t>
  </si>
  <si>
    <t>مستحقات</t>
  </si>
  <si>
    <t>تليفون</t>
  </si>
  <si>
    <t>بوفية</t>
  </si>
  <si>
    <t>تأجير سيارة برمضان</t>
  </si>
  <si>
    <t>مساعدات</t>
  </si>
  <si>
    <t>انتفالات</t>
  </si>
  <si>
    <t>بدلات</t>
  </si>
  <si>
    <t>توصيل ادوية</t>
  </si>
  <si>
    <t>شحن</t>
  </si>
  <si>
    <t>نقل كحك للخانكة</t>
  </si>
  <si>
    <t>فلاير</t>
  </si>
  <si>
    <t>انتقالات بالفلوس</t>
  </si>
  <si>
    <t>انتفالات للحالة</t>
  </si>
  <si>
    <t>مرتبات اسكندرية</t>
  </si>
  <si>
    <t>مكافات رمضان لاسكندرية</t>
  </si>
  <si>
    <t>انتقالات للحالة</t>
  </si>
  <si>
    <t>غيار زيت</t>
  </si>
  <si>
    <t>بنزين</t>
  </si>
  <si>
    <t>فحص دوبلكس</t>
  </si>
  <si>
    <t>نقل اثاث</t>
  </si>
  <si>
    <t>كوي ملايات</t>
  </si>
  <si>
    <t>دفعات معهد الاورام</t>
  </si>
  <si>
    <t>مخلفات</t>
  </si>
  <si>
    <t>تغذية</t>
  </si>
  <si>
    <t>ادارية</t>
  </si>
  <si>
    <t>ضيافة</t>
  </si>
  <si>
    <t>كبايات</t>
  </si>
  <si>
    <t>اتعاب جراحة</t>
  </si>
  <si>
    <t>سمسرة فرع الشيخ زايد</t>
  </si>
  <si>
    <t>علاج</t>
  </si>
  <si>
    <t>دهانات</t>
  </si>
  <si>
    <t>صيانة</t>
  </si>
  <si>
    <t>م.استنادات و شمعاتا</t>
  </si>
  <si>
    <t>ادوات كتابية</t>
  </si>
  <si>
    <t>مصاريف دعايا</t>
  </si>
  <si>
    <t>بدل تليفون</t>
  </si>
  <si>
    <t>بدل انتقالات واقامة</t>
  </si>
  <si>
    <t>كشف مستعجل</t>
  </si>
  <si>
    <t>بدل اقامة</t>
  </si>
  <si>
    <t>دعايا فيس بوك</t>
  </si>
  <si>
    <t>كرت الطبى</t>
  </si>
  <si>
    <t>اختام</t>
  </si>
  <si>
    <t>اتعاب يوم عمل 12-4-2017</t>
  </si>
  <si>
    <t>اتعاب الجراحة</t>
  </si>
  <si>
    <t xml:space="preserve">بدل انتقالات </t>
  </si>
  <si>
    <t>م اتعاب</t>
  </si>
  <si>
    <t>مصاريف</t>
  </si>
  <si>
    <t>مصاريف دعاية</t>
  </si>
  <si>
    <t>انترنت</t>
  </si>
  <si>
    <t>اقامة وعلاج</t>
  </si>
  <si>
    <t>Column Labels</t>
  </si>
  <si>
    <t>سامية زكى محمد</t>
  </si>
  <si>
    <t>فاطمة السيد فرج</t>
  </si>
  <si>
    <t>احمد خليفة</t>
  </si>
  <si>
    <t>كمال محمد</t>
  </si>
  <si>
    <t xml:space="preserve">احسان عاطف </t>
  </si>
  <si>
    <t>امينة يوسف</t>
  </si>
  <si>
    <t>دعاء عثمان</t>
  </si>
  <si>
    <t>مهند حسنى</t>
  </si>
  <si>
    <t>جهاد</t>
  </si>
  <si>
    <t>امجد مجدى</t>
  </si>
  <si>
    <t>هبه عبد الرحمن</t>
  </si>
  <si>
    <t>احمد السيد الشحات</t>
  </si>
  <si>
    <t>حسين عماد</t>
  </si>
  <si>
    <t>ابراهيم تيسير</t>
  </si>
  <si>
    <t>اياد رمضان</t>
  </si>
  <si>
    <t>تبرعات مباشرة بالبنك يورو</t>
  </si>
  <si>
    <t>اجمالى المصاريف العمومية والادارية</t>
  </si>
  <si>
    <t>مكافات واجور - ادارى</t>
  </si>
  <si>
    <t>مكافات واجور - تشغيل</t>
  </si>
  <si>
    <t>مصروفات ادارية</t>
  </si>
  <si>
    <t>تبرعات نقدية</t>
  </si>
  <si>
    <t>تبرعات مباشرة بالبنوك</t>
  </si>
  <si>
    <t xml:space="preserve"> المصاريف العمومية والادارية</t>
  </si>
  <si>
    <t>عدد سنوات الخدمة الجديد</t>
  </si>
  <si>
    <t>الاهلاك السنوى الجديد</t>
  </si>
  <si>
    <t>الاهلاك اليومى الجديد</t>
  </si>
  <si>
    <t>مصروف اهلاك العام الجديد</t>
  </si>
  <si>
    <t>مجمع الاهلاك الجديد</t>
  </si>
  <si>
    <t>صافى القيمة الدفترية الجديدة</t>
  </si>
  <si>
    <t>بنوك</t>
  </si>
  <si>
    <t>رقم المصروف</t>
  </si>
  <si>
    <t>دفعة</t>
  </si>
  <si>
    <t>قوارير مياة</t>
  </si>
  <si>
    <t xml:space="preserve">مصاريف الحفله السنوية </t>
  </si>
  <si>
    <t>فاتورتين مجموعتين</t>
  </si>
  <si>
    <t>باسم الجهه او الشخص</t>
  </si>
  <si>
    <t>شريان صناعى</t>
  </si>
  <si>
    <t>تكلفة الحالة بمستشفى الزهيرى</t>
  </si>
  <si>
    <t>تحت حساب حضانة بجمعية رسالة</t>
  </si>
  <si>
    <t>ادوية فورود فارما</t>
  </si>
  <si>
    <t>سداد دين</t>
  </si>
  <si>
    <t>جزء من فاتورة الميرغني</t>
  </si>
  <si>
    <t>فاتورة جيلان</t>
  </si>
  <si>
    <t>شحن ادوية</t>
  </si>
  <si>
    <t>انتقال</t>
  </si>
  <si>
    <t>اتعاب امام</t>
  </si>
  <si>
    <t>طراد</t>
  </si>
  <si>
    <t>نادية</t>
  </si>
  <si>
    <t>كفالة وايجار</t>
  </si>
  <si>
    <t>ايجار شهر فبراير</t>
  </si>
  <si>
    <t>شحن طرد ادوية</t>
  </si>
  <si>
    <t>اتعاب الاطباء عن شهر فبراير</t>
  </si>
  <si>
    <t>اتعاب الاطباء</t>
  </si>
  <si>
    <t>تصميم لوجو</t>
  </si>
  <si>
    <t>عماد شطبلى</t>
  </si>
  <si>
    <t>تركيب باب بلكونة وصيانة</t>
  </si>
  <si>
    <t>احمد عبد اللطيف</t>
  </si>
  <si>
    <t>اشتراك السيستم</t>
  </si>
  <si>
    <t>كابل</t>
  </si>
  <si>
    <t>اشعه</t>
  </si>
  <si>
    <t>رعاية مركزة</t>
  </si>
  <si>
    <t>شراء طرف صناعى</t>
  </si>
  <si>
    <t>تحاليل علوية</t>
  </si>
  <si>
    <t>جرعة اورام</t>
  </si>
  <si>
    <t>قسطرة مخ</t>
  </si>
  <si>
    <t>عملية</t>
  </si>
  <si>
    <t>حقن مادة علاجية</t>
  </si>
  <si>
    <t>كشافات وادوات كهربائية</t>
  </si>
  <si>
    <t>مستلزمات طبية للحالة</t>
  </si>
  <si>
    <t>مساعدات علاج طبيعي</t>
  </si>
  <si>
    <t>حضانة</t>
  </si>
  <si>
    <t>مياة المقر</t>
  </si>
  <si>
    <t>تسله</t>
  </si>
  <si>
    <t>مجدى الشربيني</t>
  </si>
  <si>
    <t>عملية خديجة</t>
  </si>
  <si>
    <t>مطالبة العزبى</t>
  </si>
  <si>
    <t>عملية امال محمود</t>
  </si>
  <si>
    <t>اتعاب عملية</t>
  </si>
  <si>
    <t>ربل</t>
  </si>
  <si>
    <t>مساعده تكييف</t>
  </si>
  <si>
    <t>امام</t>
  </si>
  <si>
    <t>مصروفات دهان وادارية</t>
  </si>
  <si>
    <t>تركيبات وديكورات</t>
  </si>
  <si>
    <t>جرعات اورام</t>
  </si>
  <si>
    <t>مصاريف تشغيل</t>
  </si>
  <si>
    <t>مصاريف مساعدات علاج</t>
  </si>
  <si>
    <t>شحن فاتورة</t>
  </si>
  <si>
    <t>مساعدات طبية</t>
  </si>
  <si>
    <t>جرعات معهد الاورام</t>
  </si>
  <si>
    <t>دفعات ادوية</t>
  </si>
  <si>
    <t>دفعات الرعايات</t>
  </si>
  <si>
    <t>بدلات الباحثين</t>
  </si>
  <si>
    <t>مصاريف سيارة</t>
  </si>
  <si>
    <t>بدل مبيت</t>
  </si>
  <si>
    <t>كفالات ومساعدات نقدية</t>
  </si>
  <si>
    <t>جزء من مفصل اورام</t>
  </si>
  <si>
    <t>دفعات اورام</t>
  </si>
  <si>
    <t>دفعات رعاية مركزة</t>
  </si>
  <si>
    <t>بدلات تشغيل</t>
  </si>
  <si>
    <t>علاج بمستشفيات</t>
  </si>
  <si>
    <t>دفعات رعاية</t>
  </si>
  <si>
    <t>اجندات دعايا واعلان</t>
  </si>
  <si>
    <t>كفالات شهر ابريل</t>
  </si>
  <si>
    <t>مسح ذرى</t>
  </si>
  <si>
    <t>كفالة + ايجار</t>
  </si>
  <si>
    <t>جرعة + عملية</t>
  </si>
  <si>
    <t>جلسات + علاج بالعين</t>
  </si>
  <si>
    <t xml:space="preserve">اتعاب </t>
  </si>
  <si>
    <t>اتعاب اسكندرية</t>
  </si>
  <si>
    <t>اوراق دفع</t>
  </si>
  <si>
    <t>ويب هوستنج</t>
  </si>
  <si>
    <t>May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</si>
  <si>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</si>
  <si>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</si>
  <si>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</si>
  <si>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</si>
  <si>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</si>
  <si>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</si>
  <si>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</si>
  <si>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</si>
  <si>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</si>
  <si>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</si>
  <si>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</si>
  <si>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مصاريف صيانة</t>
  </si>
  <si>
    <t>دورات تدريبية</t>
  </si>
  <si>
    <t>سداد الويب هوستنج لشهر ابريل ومايو</t>
  </si>
  <si>
    <t>معدات امان</t>
  </si>
  <si>
    <t xml:space="preserve"> board لفرع التجمع</t>
  </si>
  <si>
    <t>اشتراك الجي ميل</t>
  </si>
  <si>
    <t>تحسينات في اماكن مؤجرة</t>
  </si>
  <si>
    <t>اصول</t>
  </si>
  <si>
    <t xml:space="preserve"> لشراء طفايات حريق </t>
  </si>
  <si>
    <t>نوع الحركة</t>
  </si>
  <si>
    <t>خزينة</t>
  </si>
  <si>
    <t>عملاء</t>
  </si>
  <si>
    <t>تبرع عينى</t>
  </si>
  <si>
    <t>Sum of المبلغ</t>
  </si>
  <si>
    <t>رصيد مدين</t>
  </si>
  <si>
    <t>رصيد دائن</t>
  </si>
  <si>
    <t>المورد</t>
  </si>
  <si>
    <t>رصيد اول المدة</t>
  </si>
  <si>
    <t>يضاف</t>
  </si>
  <si>
    <t>ضراىْب الخصم</t>
  </si>
  <si>
    <t>موردين دفعات مقدمة</t>
  </si>
  <si>
    <t>يخصم</t>
  </si>
  <si>
    <t>مشتريات اصول ثابته</t>
  </si>
  <si>
    <t>تامينات مدفوعه للغير</t>
  </si>
  <si>
    <t>ربط وداىْع</t>
  </si>
  <si>
    <t>عملاء ( فورى ومصارى )</t>
  </si>
  <si>
    <t>رصيد اخر المدة</t>
  </si>
  <si>
    <t>صندوق</t>
  </si>
  <si>
    <t>مصروف اهلاك الاصول الثابتة</t>
  </si>
  <si>
    <t>قائمة المقبوضات والمدفوعات</t>
  </si>
  <si>
    <t>العزبى</t>
  </si>
  <si>
    <t>تأمينات مرحلة</t>
  </si>
  <si>
    <t>تأمين التجمع</t>
  </si>
  <si>
    <t>تأمين الشيخ زايد</t>
  </si>
  <si>
    <t>تأمين السيارة</t>
  </si>
  <si>
    <t>دفعات مرحلة تحت حساب شركة سمارت تك</t>
  </si>
  <si>
    <t>شركة السرايا للدعاية والاعلان</t>
  </si>
  <si>
    <t>دفعة تحت الحساب بتاريخ 2/12/17</t>
  </si>
  <si>
    <t>دفعة تحت الحساب بتاريخ 24/2/2018</t>
  </si>
  <si>
    <t>تحت حساب مستلزمات لفرع التجمع</t>
  </si>
  <si>
    <t>اتعاب تجهيزات</t>
  </si>
  <si>
    <t>اتعاب كهرباء</t>
  </si>
  <si>
    <t>اتعاب استشارية</t>
  </si>
  <si>
    <t>اتعاب تنسيق عمليات التشغيل بين الاقسام</t>
  </si>
  <si>
    <t>ايمان احمد</t>
  </si>
  <si>
    <t>تجهيزات كهرباء</t>
  </si>
  <si>
    <t>تجهيزات لمركز مرسال</t>
  </si>
  <si>
    <t>ملاحظات</t>
  </si>
  <si>
    <t>مساعدات علاج وعمل عمليات واشعات وتحاليل Total</t>
  </si>
  <si>
    <t>موردين Total</t>
  </si>
  <si>
    <t>فارغ</t>
  </si>
  <si>
    <t>مفترض</t>
  </si>
  <si>
    <t>اثاث وتجهيزات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</si>
</sst>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-* #,##0.00_-;_-* #,##0.00\-;_-* &quot;-&quot;??_-;_-@_-"/>
    <numFmt numFmtId="165" formatCode="[$-409]d/mmm/yy;@"/>
    <numFmt numFmtId="166" formatCode="[$-409]d\-mmm\-yyyy;@"/>
    <numFmt numFmtId="167" formatCode="dd\.mm\.yyyy;@"/>
    <numFmt numFmtId="168" formatCode="[$-409]d\-mmm;@"/>
    <numFmt numFmtId="169" formatCode="m/d/yy;@"/>
    <numFmt numFmtId="170" formatCode="m/d;@"/>
    <numFmt numFmtId="172" formatCode="_-* #,##0_-;_-* #,##0\-;_-* &quot;-&quot;??_-;_-@_-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u val="double"/>
      <sz val="16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u val="double"/>
      <sz val="14"/>
      <color theme="1"/>
      <name val="Calibri"/>
      <family val="2"/>
      <scheme val="minor"/>
    </font>
    <font>
      <b/>
      <u val="double"/>
      <sz val="14"/>
      <color rgb="FF0070C0"/>
      <name val="Calibri"/>
      <family val="2"/>
      <scheme val="minor"/>
    </font>
    <font>
      <u val="double"/>
      <sz val="14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indexed="12"/>
      <name val="Arial"/>
      <family val="2"/>
    </font>
    <font>
      <b/>
      <sz val="11"/>
      <name val="Arial"/>
      <family val="2"/>
    </font>
    <font>
      <b/>
      <sz val="11"/>
      <color theme="1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11"/>
      <color indexed="12"/>
      <name val="Arial"/>
      <family val="2"/>
    </font>
    <font>
      <b/>
      <sz val="11"/>
      <name val="Arial"/>
      <family val="2"/>
    </font>
    <font>
      <b/>
      <sz val="12"/>
      <color theme="1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1"/>
      <color theme="1"/>
      <name val="Arial"/>
      <family val="2"/>
    </font>
    <font>
      <b/>
      <sz val="12"/>
      <color rgb="FFFF0000"/>
      <name val="Arial"/>
      <family val="2"/>
    </font>
    <font>
      <u/>
      <sz val="14"/>
      <color theme="1"/>
      <name val="Calibri"/>
      <family val="2"/>
      <scheme val="minor"/>
    </font>
    <font>
      <b/>
      <sz val="11"/>
      <color indexed="12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theme="0"/>
      <name val="Arial"/>
      <family val="2"/>
    </font>
    <font>
      <sz val="14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indexed="64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289">
    <xf numFmtId="0" fontId="0" fillId="0" borderId="0" xfId="0"/>
    <xf numFmtId="0" fontId="0" fillId="0" borderId="1" xfId="0" applyBorder="1"/>
    <xf numFmtId="0" fontId="0" fillId="0" borderId="1" xfId="0" applyFill="1" applyBorder="1"/>
    <xf numFmtId="0" fontId="0" fillId="0" borderId="0" xfId="0" applyFill="1"/>
    <xf numFmtId="164" fontId="0" fillId="0" borderId="0" xfId="0" applyNumberFormat="1"/>
    <xf numFmtId="164" fontId="0" fillId="0" borderId="1" xfId="0" applyNumberFormat="1" applyFill="1" applyBorder="1"/>
    <xf numFmtId="17" fontId="0" fillId="0" borderId="0" xfId="0" applyNumberFormat="1"/>
    <xf numFmtId="0" fontId="4" fillId="0" borderId="0" xfId="0" applyFont="1" applyFill="1" applyBorder="1" applyAlignment="1">
      <alignment readingOrder="2"/>
    </xf>
    <xf numFmtId="0" fontId="4" fillId="0" borderId="0" xfId="0" applyFont="1" applyFill="1" applyBorder="1" applyAlignment="1">
      <alignment wrapText="1" readingOrder="2"/>
    </xf>
    <xf numFmtId="17" fontId="0" fillId="0" borderId="1" xfId="0" applyNumberFormat="1" applyFill="1" applyBorder="1"/>
    <xf numFmtId="0" fontId="0" fillId="0" borderId="1" xfId="0" applyNumberFormat="1" applyFill="1" applyBorder="1" applyAlignment="1">
      <alignment horizontal="center"/>
    </xf>
    <xf numFmtId="1" fontId="0" fillId="0" borderId="1" xfId="0" applyNumberFormat="1" applyFill="1" applyBorder="1" applyAlignment="1">
      <alignment horizontal="center"/>
    </xf>
    <xf numFmtId="0" fontId="0" fillId="0" borderId="1" xfId="0" applyNumberFormat="1" applyFill="1" applyBorder="1" applyAlignment="1" applyProtection="1">
      <alignment horizontal="center"/>
      <protection locked="0"/>
    </xf>
    <xf numFmtId="0" fontId="0" fillId="0" borderId="1" xfId="0" applyFill="1" applyBorder="1" applyAlignment="1" applyProtection="1">
      <alignment horizontal="center"/>
      <protection locked="0"/>
    </xf>
    <xf numFmtId="1" fontId="0" fillId="0" borderId="1" xfId="0" applyNumberFormat="1" applyFill="1" applyBorder="1" applyAlignment="1" applyProtection="1">
      <alignment horizontal="center"/>
      <protection locked="0"/>
    </xf>
    <xf numFmtId="164" fontId="0" fillId="0" borderId="1" xfId="1" applyFont="1" applyFill="1" applyBorder="1" applyAlignment="1">
      <alignment horizontal="right" indent="5"/>
    </xf>
    <xf numFmtId="0" fontId="0" fillId="0" borderId="1" xfId="0" applyFont="1" applyFill="1" applyBorder="1" applyAlignment="1">
      <alignment horizontal="center"/>
    </xf>
    <xf numFmtId="166" fontId="0" fillId="0" borderId="1" xfId="0" applyNumberFormat="1" applyFill="1" applyBorder="1" applyAlignment="1" applyProtection="1">
      <alignment horizontal="center"/>
      <protection locked="0"/>
    </xf>
    <xf numFmtId="166" fontId="0" fillId="0" borderId="1" xfId="1" applyNumberFormat="1" applyFont="1" applyFill="1" applyBorder="1" applyAlignment="1">
      <alignment horizontal="center"/>
    </xf>
    <xf numFmtId="166" fontId="0" fillId="0" borderId="1" xfId="0" applyNumberFormat="1" applyFill="1" applyBorder="1" applyAlignment="1">
      <alignment horizontal="center"/>
    </xf>
    <xf numFmtId="166" fontId="0" fillId="0" borderId="1" xfId="0" applyNumberFormat="1" applyFill="1" applyBorder="1" applyAlignment="1">
      <alignment horizontal="center" vertical="center"/>
    </xf>
    <xf numFmtId="166" fontId="0" fillId="0" borderId="1" xfId="0" applyNumberFormat="1" applyFill="1" applyBorder="1" applyAlignment="1">
      <alignment horizontal="right" indent="1"/>
    </xf>
    <xf numFmtId="0" fontId="0" fillId="0" borderId="1" xfId="0" applyFont="1" applyFill="1" applyBorder="1" applyAlignment="1" applyProtection="1">
      <alignment horizontal="center"/>
      <protection locked="0"/>
    </xf>
    <xf numFmtId="166" fontId="0" fillId="0" borderId="1" xfId="0" applyNumberFormat="1" applyFill="1" applyBorder="1" applyAlignment="1">
      <alignment horizontal="center" vertical="top" readingOrder="1"/>
    </xf>
    <xf numFmtId="0" fontId="0" fillId="0" borderId="1" xfId="0" applyFill="1" applyBorder="1" applyAlignment="1">
      <alignment horizontal="center"/>
    </xf>
    <xf numFmtId="164" fontId="0" fillId="0" borderId="1" xfId="0" applyNumberFormat="1" applyFill="1" applyBorder="1" applyAlignment="1" applyProtection="1">
      <alignment horizontal="center"/>
      <protection locked="0"/>
    </xf>
    <xf numFmtId="164" fontId="0" fillId="0" borderId="0" xfId="0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0" fontId="0" fillId="0" borderId="18" xfId="0" applyFont="1" applyFill="1" applyBorder="1" applyAlignment="1">
      <alignment horizontal="center"/>
    </xf>
    <xf numFmtId="164" fontId="0" fillId="0" borderId="2" xfId="0" applyNumberFormat="1" applyFill="1" applyBorder="1" applyAlignment="1" applyProtection="1">
      <alignment horizontal="center"/>
      <protection locked="0"/>
    </xf>
    <xf numFmtId="0" fontId="10" fillId="4" borderId="1" xfId="0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center" readingOrder="1"/>
    </xf>
    <xf numFmtId="167" fontId="0" fillId="0" borderId="0" xfId="0" applyNumberFormat="1"/>
    <xf numFmtId="167" fontId="10" fillId="4" borderId="1" xfId="0" applyNumberFormat="1" applyFont="1" applyFill="1" applyBorder="1" applyAlignment="1">
      <alignment horizontal="center" vertical="center" readingOrder="1"/>
    </xf>
    <xf numFmtId="167" fontId="15" fillId="4" borderId="1" xfId="0" applyNumberFormat="1" applyFont="1" applyFill="1" applyBorder="1" applyAlignment="1">
      <alignment horizontal="center" vertical="center" readingOrder="1"/>
    </xf>
    <xf numFmtId="0" fontId="15" fillId="4" borderId="1" xfId="0" applyNumberFormat="1" applyFont="1" applyFill="1" applyBorder="1" applyAlignment="1">
      <alignment horizontal="center" vertical="center"/>
    </xf>
    <xf numFmtId="0" fontId="12" fillId="2" borderId="1" xfId="0" applyNumberFormat="1" applyFont="1" applyFill="1" applyBorder="1" applyAlignment="1">
      <alignment horizontal="center" vertical="top" readingOrder="1"/>
    </xf>
    <xf numFmtId="0" fontId="16" fillId="2" borderId="1" xfId="0" applyNumberFormat="1" applyFont="1" applyFill="1" applyBorder="1" applyAlignment="1">
      <alignment horizontal="center" readingOrder="2"/>
    </xf>
    <xf numFmtId="0" fontId="16" fillId="2" borderId="1" xfId="0" applyFont="1" applyFill="1" applyBorder="1" applyAlignment="1">
      <alignment horizontal="center" vertical="top" readingOrder="1"/>
    </xf>
    <xf numFmtId="0" fontId="15" fillId="4" borderId="1" xfId="0" applyFont="1" applyFill="1" applyBorder="1" applyAlignment="1">
      <alignment horizontal="center" vertical="center"/>
    </xf>
    <xf numFmtId="0" fontId="17" fillId="2" borderId="1" xfId="0" applyNumberFormat="1" applyFont="1" applyFill="1" applyBorder="1" applyAlignment="1">
      <alignment horizontal="center" vertical="top" readingOrder="1"/>
    </xf>
    <xf numFmtId="0" fontId="17" fillId="2" borderId="1" xfId="0" applyFont="1" applyFill="1" applyBorder="1" applyAlignment="1">
      <alignment horizontal="center" vertical="top" readingOrder="1"/>
    </xf>
    <xf numFmtId="0" fontId="16" fillId="2" borderId="1" xfId="0" applyFont="1" applyFill="1" applyBorder="1" applyAlignment="1">
      <alignment horizontal="center" readingOrder="2"/>
    </xf>
    <xf numFmtId="0" fontId="18" fillId="2" borderId="1" xfId="0" applyFont="1" applyFill="1" applyBorder="1" applyAlignment="1">
      <alignment horizontal="center" readingOrder="2"/>
    </xf>
    <xf numFmtId="0" fontId="19" fillId="4" borderId="1" xfId="0" applyFont="1" applyFill="1" applyBorder="1" applyAlignment="1">
      <alignment horizontal="center" vertical="center"/>
    </xf>
    <xf numFmtId="0" fontId="19" fillId="4" borderId="1" xfId="0" applyFont="1" applyFill="1" applyBorder="1" applyAlignment="1">
      <alignment horizontal="center" vertical="center" readingOrder="2"/>
    </xf>
    <xf numFmtId="0" fontId="18" fillId="2" borderId="1" xfId="0" applyNumberFormat="1" applyFont="1" applyFill="1" applyBorder="1" applyAlignment="1">
      <alignment horizontal="center" vertical="top" readingOrder="1"/>
    </xf>
    <xf numFmtId="0" fontId="19" fillId="4" borderId="1" xfId="0" applyNumberFormat="1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top" readingOrder="1"/>
    </xf>
    <xf numFmtId="0" fontId="15" fillId="4" borderId="1" xfId="0" applyNumberFormat="1" applyFont="1" applyFill="1" applyBorder="1" applyAlignment="1">
      <alignment horizontal="center" vertical="center" readingOrder="2"/>
    </xf>
    <xf numFmtId="0" fontId="19" fillId="4" borderId="1" xfId="0" applyNumberFormat="1" applyFont="1" applyFill="1" applyBorder="1" applyAlignment="1">
      <alignment horizontal="center" vertical="center" readingOrder="2"/>
    </xf>
    <xf numFmtId="0" fontId="20" fillId="2" borderId="1" xfId="0" applyNumberFormat="1" applyFont="1" applyFill="1" applyBorder="1" applyAlignment="1">
      <alignment horizontal="center" readingOrder="1"/>
    </xf>
    <xf numFmtId="0" fontId="12" fillId="2" borderId="1" xfId="0" applyFont="1" applyFill="1" applyBorder="1" applyAlignment="1">
      <alignment horizontal="center" vertical="top" readingOrder="1"/>
    </xf>
    <xf numFmtId="0" fontId="20" fillId="2" borderId="1" xfId="0" applyFont="1" applyFill="1" applyBorder="1" applyAlignment="1">
      <alignment horizontal="center"/>
    </xf>
    <xf numFmtId="0" fontId="15" fillId="4" borderId="1" xfId="0" applyFont="1" applyFill="1" applyBorder="1" applyAlignment="1">
      <alignment horizontal="center" vertical="center" readingOrder="2"/>
    </xf>
    <xf numFmtId="0" fontId="20" fillId="2" borderId="1" xfId="0" applyNumberFormat="1" applyFont="1" applyFill="1" applyBorder="1" applyAlignment="1">
      <alignment horizontal="center" vertical="top" readingOrder="1"/>
    </xf>
    <xf numFmtId="0" fontId="18" fillId="2" borderId="1" xfId="0" applyFont="1" applyFill="1" applyBorder="1" applyAlignment="1">
      <alignment horizontal="center" vertical="top" readingOrder="1"/>
    </xf>
    <xf numFmtId="0" fontId="21" fillId="2" borderId="1" xfId="0" applyNumberFormat="1" applyFont="1" applyFill="1" applyBorder="1" applyAlignment="1">
      <alignment horizontal="center" vertical="top" readingOrder="1"/>
    </xf>
    <xf numFmtId="0" fontId="20" fillId="2" borderId="1" xfId="0" applyFont="1" applyFill="1" applyBorder="1" applyAlignment="1">
      <alignment horizontal="center" readingOrder="1"/>
    </xf>
    <xf numFmtId="0" fontId="20" fillId="2" borderId="1" xfId="0" applyNumberFormat="1" applyFont="1" applyFill="1" applyBorder="1" applyAlignment="1">
      <alignment horizontal="center" readingOrder="2"/>
    </xf>
    <xf numFmtId="1" fontId="8" fillId="0" borderId="1" xfId="0" applyNumberFormat="1" applyFont="1" applyFill="1" applyBorder="1" applyAlignment="1">
      <alignment horizontal="center"/>
    </xf>
    <xf numFmtId="1" fontId="0" fillId="0" borderId="1" xfId="0" applyNumberFormat="1" applyFont="1" applyFill="1" applyBorder="1" applyAlignment="1">
      <alignment horizontal="center"/>
    </xf>
    <xf numFmtId="0" fontId="0" fillId="0" borderId="1" xfId="0" applyNumberFormat="1" applyFont="1" applyFill="1" applyBorder="1" applyAlignment="1">
      <alignment horizontal="center"/>
    </xf>
    <xf numFmtId="0" fontId="12" fillId="2" borderId="1" xfId="0" applyNumberFormat="1" applyFont="1" applyFill="1" applyBorder="1" applyAlignment="1">
      <alignment horizontal="center" readingOrder="1"/>
    </xf>
    <xf numFmtId="0" fontId="0" fillId="2" borderId="1" xfId="0" applyFont="1" applyFill="1" applyBorder="1" applyAlignment="1">
      <alignment horizontal="center" readingOrder="1"/>
    </xf>
    <xf numFmtId="0" fontId="0" fillId="2" borderId="1" xfId="0" applyFont="1" applyFill="1" applyBorder="1" applyAlignment="1">
      <alignment horizontal="center" vertical="top" readingOrder="1"/>
    </xf>
    <xf numFmtId="0" fontId="12" fillId="2" borderId="1" xfId="0" applyNumberFormat="1" applyFont="1" applyFill="1" applyBorder="1" applyAlignment="1">
      <alignment horizontal="center" readingOrder="2"/>
    </xf>
    <xf numFmtId="164" fontId="0" fillId="0" borderId="0" xfId="1" applyFont="1"/>
    <xf numFmtId="164" fontId="0" fillId="0" borderId="1" xfId="1" applyFont="1" applyFill="1" applyBorder="1" applyAlignment="1" applyProtection="1">
      <alignment horizontal="right" indent="5"/>
      <protection locked="0"/>
    </xf>
    <xf numFmtId="0" fontId="6" fillId="0" borderId="6" xfId="0" applyFont="1" applyFill="1" applyBorder="1" applyAlignment="1">
      <alignment horizontal="right" readingOrder="2"/>
    </xf>
    <xf numFmtId="0" fontId="4" fillId="0" borderId="6" xfId="0" applyFont="1" applyFill="1" applyBorder="1" applyAlignment="1">
      <alignment readingOrder="2"/>
    </xf>
    <xf numFmtId="0" fontId="0" fillId="0" borderId="6" xfId="0" applyFill="1" applyBorder="1" applyAlignment="1">
      <alignment readingOrder="2"/>
    </xf>
    <xf numFmtId="0" fontId="7" fillId="0" borderId="0" xfId="0" applyFont="1" applyFill="1" applyBorder="1" applyAlignment="1">
      <alignment readingOrder="2"/>
    </xf>
    <xf numFmtId="0" fontId="7" fillId="0" borderId="0" xfId="0" applyFont="1" applyFill="1" applyBorder="1" applyAlignment="1">
      <alignment horizontal="left" readingOrder="2"/>
    </xf>
    <xf numFmtId="0" fontId="0" fillId="0" borderId="0" xfId="0" applyFill="1" applyBorder="1" applyAlignment="1">
      <alignment readingOrder="2"/>
    </xf>
    <xf numFmtId="0" fontId="0" fillId="0" borderId="13" xfId="0" applyFill="1" applyBorder="1" applyAlignment="1">
      <alignment readingOrder="2"/>
    </xf>
    <xf numFmtId="0" fontId="7" fillId="0" borderId="14" xfId="0" applyFont="1" applyFill="1" applyBorder="1" applyAlignment="1">
      <alignment horizontal="left" readingOrder="2"/>
    </xf>
    <xf numFmtId="164" fontId="0" fillId="0" borderId="1" xfId="1" applyFont="1" applyFill="1" applyBorder="1" applyAlignment="1">
      <alignment horizontal="right" vertical="center" indent="5"/>
    </xf>
    <xf numFmtId="164" fontId="8" fillId="0" borderId="1" xfId="1" applyFont="1" applyFill="1" applyBorder="1" applyAlignment="1">
      <alignment horizontal="right" indent="5"/>
    </xf>
    <xf numFmtId="164" fontId="0" fillId="0" borderId="1" xfId="1" applyFont="1" applyFill="1" applyBorder="1" applyAlignment="1">
      <alignment horizontal="right" indent="1"/>
    </xf>
    <xf numFmtId="164" fontId="0" fillId="0" borderId="1" xfId="1" applyFont="1" applyFill="1" applyBorder="1" applyAlignment="1">
      <alignment horizontal="right" vertical="top" indent="5"/>
    </xf>
    <xf numFmtId="164" fontId="0" fillId="0" borderId="1" xfId="1" applyFont="1" applyFill="1" applyBorder="1" applyAlignment="1">
      <alignment horizontal="right" vertical="center" indent="6"/>
    </xf>
    <xf numFmtId="0" fontId="0" fillId="2" borderId="0" xfId="0" applyFill="1"/>
    <xf numFmtId="0" fontId="0" fillId="0" borderId="0" xfId="0" applyNumberFormat="1" applyBorder="1" applyAlignment="1">
      <alignment horizontal="center" vertical="center"/>
    </xf>
    <xf numFmtId="168" fontId="0" fillId="0" borderId="0" xfId="0" applyNumberFormat="1"/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168" fontId="0" fillId="0" borderId="1" xfId="0" applyNumberForma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14" fontId="0" fillId="5" borderId="1" xfId="0" applyNumberFormat="1" applyFill="1" applyBorder="1" applyAlignment="1">
      <alignment horizontal="center" vertical="center"/>
    </xf>
    <xf numFmtId="0" fontId="0" fillId="6" borderId="1" xfId="0" applyNumberFormat="1" applyFill="1" applyBorder="1" applyAlignment="1">
      <alignment horizontal="center" vertical="center"/>
    </xf>
    <xf numFmtId="169" fontId="0" fillId="6" borderId="1" xfId="0" applyNumberFormat="1" applyFill="1" applyBorder="1" applyAlignment="1">
      <alignment horizontal="center" vertical="center"/>
    </xf>
    <xf numFmtId="168" fontId="0" fillId="6" borderId="1" xfId="0" applyNumberForma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169" fontId="0" fillId="6" borderId="18" xfId="0" applyNumberFormat="1" applyFill="1" applyBorder="1" applyAlignment="1">
      <alignment horizontal="center" vertical="center"/>
    </xf>
    <xf numFmtId="164" fontId="0" fillId="0" borderId="1" xfId="0" applyNumberFormat="1" applyFill="1" applyBorder="1" applyAlignment="1">
      <alignment horizontal="center" vertical="center"/>
    </xf>
    <xf numFmtId="0" fontId="0" fillId="0" borderId="2" xfId="0" applyNumberFormat="1" applyFill="1" applyBorder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2" borderId="0" xfId="0" applyNumberFormat="1" applyFill="1"/>
    <xf numFmtId="14" fontId="0" fillId="0" borderId="1" xfId="0" applyNumberFormat="1" applyFill="1" applyBorder="1" applyAlignment="1">
      <alignment horizontal="center" vertical="center"/>
    </xf>
    <xf numFmtId="14" fontId="0" fillId="2" borderId="0" xfId="0" applyNumberFormat="1" applyFill="1"/>
    <xf numFmtId="17" fontId="0" fillId="2" borderId="0" xfId="0" applyNumberFormat="1" applyFill="1"/>
    <xf numFmtId="17" fontId="0" fillId="0" borderId="0" xfId="0" applyNumberFormat="1" applyFill="1"/>
    <xf numFmtId="0" fontId="0" fillId="2" borderId="0" xfId="0" applyFill="1" applyBorder="1" applyAlignment="1">
      <alignment horizontal="center" vertical="center"/>
    </xf>
    <xf numFmtId="0" fontId="0" fillId="7" borderId="1" xfId="0" applyNumberFormat="1" applyFill="1" applyBorder="1" applyAlignment="1">
      <alignment horizontal="center" vertical="center"/>
    </xf>
    <xf numFmtId="169" fontId="0" fillId="7" borderId="1" xfId="0" applyNumberFormat="1" applyFill="1" applyBorder="1" applyAlignment="1">
      <alignment horizontal="center" vertical="center"/>
    </xf>
    <xf numFmtId="168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169" fontId="0" fillId="7" borderId="18" xfId="0" applyNumberFormat="1" applyFill="1" applyBorder="1" applyAlignment="1">
      <alignment horizontal="center" vertical="center"/>
    </xf>
    <xf numFmtId="0" fontId="0" fillId="5" borderId="1" xfId="0" applyNumberFormat="1" applyFill="1" applyBorder="1" applyAlignment="1">
      <alignment horizontal="center" vertical="center"/>
    </xf>
    <xf numFmtId="169" fontId="0" fillId="5" borderId="1" xfId="0" applyNumberFormat="1" applyFill="1" applyBorder="1" applyAlignment="1">
      <alignment horizontal="center" vertical="center"/>
    </xf>
    <xf numFmtId="168" fontId="0" fillId="5" borderId="1" xfId="0" applyNumberFormat="1" applyFill="1" applyBorder="1" applyAlignment="1">
      <alignment horizontal="center" vertical="center"/>
    </xf>
    <xf numFmtId="169" fontId="0" fillId="5" borderId="18" xfId="0" applyNumberFormat="1" applyFill="1" applyBorder="1" applyAlignment="1">
      <alignment horizontal="center" vertical="center"/>
    </xf>
    <xf numFmtId="0" fontId="0" fillId="7" borderId="18" xfId="0" applyFill="1" applyBorder="1" applyAlignment="1">
      <alignment horizontal="center" vertical="center"/>
    </xf>
    <xf numFmtId="14" fontId="0" fillId="6" borderId="1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 vertical="center"/>
    </xf>
    <xf numFmtId="0" fontId="0" fillId="0" borderId="1" xfId="0" applyNumberForma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0" fillId="0" borderId="18" xfId="0" applyNumberFormat="1" applyFill="1" applyBorder="1" applyAlignment="1">
      <alignment horizontal="center" vertical="center"/>
    </xf>
    <xf numFmtId="0" fontId="0" fillId="0" borderId="0" xfId="0" applyNumberFormat="1" applyFill="1" applyBorder="1" applyAlignment="1"/>
    <xf numFmtId="0" fontId="0" fillId="0" borderId="0" xfId="0" applyNumberFormat="1" applyBorder="1" applyAlignment="1"/>
    <xf numFmtId="14" fontId="0" fillId="0" borderId="0" xfId="0" applyNumberFormat="1"/>
    <xf numFmtId="0" fontId="0" fillId="0" borderId="0" xfId="0" applyNumberFormat="1"/>
    <xf numFmtId="164" fontId="0" fillId="0" borderId="1" xfId="1" applyFont="1" applyFill="1" applyBorder="1" applyAlignment="1">
      <alignment horizontal="center" vertical="center"/>
    </xf>
    <xf numFmtId="170" fontId="0" fillId="0" borderId="0" xfId="0" applyNumberFormat="1"/>
    <xf numFmtId="0" fontId="12" fillId="2" borderId="0" xfId="0" applyFont="1" applyFill="1" applyBorder="1" applyAlignment="1">
      <alignment horizontal="center" readingOrder="1"/>
    </xf>
    <xf numFmtId="167" fontId="15" fillId="8" borderId="1" xfId="0" applyNumberFormat="1" applyFont="1" applyFill="1" applyBorder="1" applyAlignment="1">
      <alignment horizontal="center" vertical="center" readingOrder="1"/>
    </xf>
    <xf numFmtId="167" fontId="10" fillId="8" borderId="1" xfId="0" applyNumberFormat="1" applyFont="1" applyFill="1" applyBorder="1" applyAlignment="1">
      <alignment horizontal="center" vertical="center" readingOrder="1"/>
    </xf>
    <xf numFmtId="0" fontId="15" fillId="8" borderId="1" xfId="0" applyFont="1" applyFill="1" applyBorder="1" applyAlignment="1">
      <alignment horizontal="center" vertical="center"/>
    </xf>
    <xf numFmtId="0" fontId="20" fillId="8" borderId="1" xfId="0" applyFont="1" applyFill="1" applyBorder="1" applyAlignment="1">
      <alignment horizontal="center" vertical="top" readingOrder="1"/>
    </xf>
    <xf numFmtId="0" fontId="12" fillId="8" borderId="1" xfId="0" applyFont="1" applyFill="1" applyBorder="1" applyAlignment="1">
      <alignment horizontal="center" vertical="top" readingOrder="1"/>
    </xf>
    <xf numFmtId="0" fontId="10" fillId="8" borderId="1" xfId="0" applyFont="1" applyFill="1" applyBorder="1" applyAlignment="1">
      <alignment horizontal="center" vertical="center"/>
    </xf>
    <xf numFmtId="167" fontId="0" fillId="8" borderId="1" xfId="0" applyNumberForma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12" fillId="8" borderId="1" xfId="0" applyFont="1" applyFill="1" applyBorder="1" applyAlignment="1">
      <alignment horizontal="center" vertical="center" readingOrder="1"/>
    </xf>
    <xf numFmtId="14" fontId="0" fillId="8" borderId="1" xfId="0" applyNumberFormat="1" applyFill="1" applyBorder="1" applyAlignment="1">
      <alignment horizontal="center" vertical="center"/>
    </xf>
    <xf numFmtId="0" fontId="0" fillId="8" borderId="1" xfId="0" applyFont="1" applyFill="1" applyBorder="1" applyAlignment="1">
      <alignment horizontal="center" vertical="top" readingOrder="1"/>
    </xf>
    <xf numFmtId="0" fontId="0" fillId="8" borderId="1" xfId="0" applyFont="1" applyFill="1" applyBorder="1" applyAlignment="1">
      <alignment horizontal="center" vertical="center" readingOrder="1"/>
    </xf>
    <xf numFmtId="167" fontId="0" fillId="4" borderId="1" xfId="0" applyNumberFormat="1" applyFont="1" applyFill="1" applyBorder="1" applyAlignment="1">
      <alignment horizontal="center" vertical="center" readingOrder="1"/>
    </xf>
    <xf numFmtId="167" fontId="0" fillId="8" borderId="1" xfId="0" applyNumberFormat="1" applyFont="1" applyFill="1" applyBorder="1" applyAlignment="1">
      <alignment horizontal="center" vertical="center" readingOrder="1"/>
    </xf>
    <xf numFmtId="0" fontId="12" fillId="8" borderId="1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readingOrder="2"/>
    </xf>
    <xf numFmtId="0" fontId="0" fillId="0" borderId="4" xfId="0" applyFill="1" applyBorder="1" applyAlignment="1">
      <alignment readingOrder="2"/>
    </xf>
    <xf numFmtId="0" fontId="2" fillId="0" borderId="6" xfId="0" applyFont="1" applyFill="1" applyBorder="1" applyAlignment="1">
      <alignment readingOrder="2"/>
    </xf>
    <xf numFmtId="164" fontId="0" fillId="2" borderId="1" xfId="1" applyFont="1" applyFill="1" applyBorder="1" applyAlignment="1">
      <alignment horizontal="right" indent="5"/>
    </xf>
    <xf numFmtId="0" fontId="0" fillId="0" borderId="1" xfId="0" applyBorder="1" applyAlignment="1">
      <alignment horizontal="center" vertical="center"/>
    </xf>
    <xf numFmtId="170" fontId="0" fillId="0" borderId="1" xfId="0" applyNumberFormat="1" applyBorder="1" applyAlignment="1">
      <alignment horizontal="center" vertical="center"/>
    </xf>
    <xf numFmtId="170" fontId="0" fillId="0" borderId="1" xfId="0" applyNumberFormat="1" applyFill="1" applyBorder="1" applyAlignment="1">
      <alignment horizontal="center" vertical="center"/>
    </xf>
    <xf numFmtId="170" fontId="0" fillId="7" borderId="1" xfId="0" applyNumberFormat="1" applyFill="1" applyBorder="1" applyAlignment="1">
      <alignment horizontal="center" vertical="center"/>
    </xf>
    <xf numFmtId="4" fontId="0" fillId="0" borderId="11" xfId="1" applyNumberFormat="1" applyFont="1" applyFill="1" applyBorder="1" applyAlignment="1">
      <alignment horizontal="center" vertical="center" readingOrder="2"/>
    </xf>
    <xf numFmtId="164" fontId="0" fillId="0" borderId="0" xfId="1" pivotButton="1" applyFont="1"/>
    <xf numFmtId="0" fontId="22" fillId="0" borderId="6" xfId="0" applyFont="1" applyFill="1" applyBorder="1" applyAlignment="1">
      <alignment readingOrder="2"/>
    </xf>
    <xf numFmtId="0" fontId="10" fillId="4" borderId="1" xfId="0" applyNumberFormat="1" applyFont="1" applyFill="1" applyBorder="1" applyAlignment="1">
      <alignment horizontal="center" vertical="center" readingOrder="1"/>
    </xf>
    <xf numFmtId="0" fontId="0" fillId="8" borderId="1" xfId="0" applyNumberFormat="1" applyFont="1" applyFill="1" applyBorder="1" applyAlignment="1">
      <alignment horizontal="center" vertical="center" readingOrder="1"/>
    </xf>
    <xf numFmtId="0" fontId="0" fillId="8" borderId="1" xfId="0" applyNumberFormat="1" applyFill="1" applyBorder="1" applyAlignment="1">
      <alignment horizontal="center" vertical="center"/>
    </xf>
    <xf numFmtId="0" fontId="10" fillId="2" borderId="1" xfId="0" applyNumberFormat="1" applyFont="1" applyFill="1" applyBorder="1" applyAlignment="1">
      <alignment horizontal="center" vertical="center" readingOrder="1"/>
    </xf>
    <xf numFmtId="0" fontId="15" fillId="2" borderId="1" xfId="0" applyNumberFormat="1" applyFont="1" applyFill="1" applyBorder="1" applyAlignment="1">
      <alignment horizontal="center" vertical="center"/>
    </xf>
    <xf numFmtId="167" fontId="15" fillId="9" borderId="1" xfId="0" applyNumberFormat="1" applyFont="1" applyFill="1" applyBorder="1" applyAlignment="1">
      <alignment horizontal="center" vertical="center" readingOrder="1"/>
    </xf>
    <xf numFmtId="167" fontId="10" fillId="9" borderId="1" xfId="0" applyNumberFormat="1" applyFont="1" applyFill="1" applyBorder="1" applyAlignment="1">
      <alignment horizontal="center" vertical="center" readingOrder="1"/>
    </xf>
    <xf numFmtId="0" fontId="10" fillId="9" borderId="1" xfId="0" applyNumberFormat="1" applyFont="1" applyFill="1" applyBorder="1" applyAlignment="1">
      <alignment horizontal="center" vertical="center" readingOrder="1"/>
    </xf>
    <xf numFmtId="0" fontId="15" fillId="9" borderId="1" xfId="0" applyNumberFormat="1" applyFont="1" applyFill="1" applyBorder="1" applyAlignment="1">
      <alignment horizontal="center" vertical="center"/>
    </xf>
    <xf numFmtId="0" fontId="20" fillId="9" borderId="1" xfId="0" applyNumberFormat="1" applyFont="1" applyFill="1" applyBorder="1" applyAlignment="1">
      <alignment horizontal="center" vertical="top" readingOrder="1"/>
    </xf>
    <xf numFmtId="0" fontId="12" fillId="9" borderId="1" xfId="0" applyNumberFormat="1" applyFont="1" applyFill="1" applyBorder="1" applyAlignment="1">
      <alignment horizontal="center" vertical="top" readingOrder="1"/>
    </xf>
    <xf numFmtId="0" fontId="0" fillId="9" borderId="1" xfId="0" applyFont="1" applyFill="1" applyBorder="1" applyAlignment="1">
      <alignment horizontal="center" vertical="top" readingOrder="1"/>
    </xf>
    <xf numFmtId="0" fontId="0" fillId="9" borderId="0" xfId="0" applyFill="1"/>
    <xf numFmtId="16" fontId="0" fillId="0" borderId="0" xfId="0" applyNumberFormat="1"/>
    <xf numFmtId="1" fontId="10" fillId="4" borderId="1" xfId="0" applyNumberFormat="1" applyFont="1" applyFill="1" applyBorder="1" applyAlignment="1">
      <alignment horizontal="center" vertical="center" readingOrder="1"/>
    </xf>
    <xf numFmtId="1" fontId="0" fillId="8" borderId="1" xfId="0" applyNumberFormat="1" applyFont="1" applyFill="1" applyBorder="1" applyAlignment="1">
      <alignment horizontal="center" vertical="center" readingOrder="1"/>
    </xf>
    <xf numFmtId="0" fontId="2" fillId="2" borderId="1" xfId="0" applyNumberFormat="1" applyFont="1" applyFill="1" applyBorder="1" applyAlignment="1">
      <alignment horizontal="center" vertical="top" readingOrder="1"/>
    </xf>
    <xf numFmtId="0" fontId="23" fillId="4" borderId="1" xfId="0" applyNumberFormat="1" applyFont="1" applyFill="1" applyBorder="1" applyAlignment="1">
      <alignment horizontal="center" vertical="center"/>
    </xf>
    <xf numFmtId="1" fontId="0" fillId="4" borderId="1" xfId="0" applyNumberFormat="1" applyFont="1" applyFill="1" applyBorder="1" applyAlignment="1">
      <alignment horizontal="center" vertical="center" readingOrder="1"/>
    </xf>
    <xf numFmtId="0" fontId="10" fillId="8" borderId="1" xfId="0" applyNumberFormat="1" applyFont="1" applyFill="1" applyBorder="1" applyAlignment="1">
      <alignment horizontal="center" vertical="center" readingOrder="1"/>
    </xf>
    <xf numFmtId="0" fontId="0" fillId="4" borderId="1" xfId="0" applyNumberFormat="1" applyFont="1" applyFill="1" applyBorder="1" applyAlignment="1">
      <alignment horizontal="center" vertical="center" readingOrder="1"/>
    </xf>
    <xf numFmtId="0" fontId="0" fillId="2" borderId="0" xfId="0" applyFont="1" applyFill="1" applyBorder="1" applyAlignment="1">
      <alignment horizontal="center" readingOrder="1"/>
    </xf>
    <xf numFmtId="0" fontId="10" fillId="4" borderId="1" xfId="0" applyNumberFormat="1" applyFont="1" applyFill="1" applyBorder="1" applyAlignment="1">
      <alignment horizontal="center" vertical="center" readingOrder="2"/>
    </xf>
    <xf numFmtId="0" fontId="10" fillId="4" borderId="1" xfId="0" applyNumberFormat="1" applyFont="1" applyFill="1" applyBorder="1" applyAlignment="1">
      <alignment horizontal="center" vertical="center"/>
    </xf>
    <xf numFmtId="0" fontId="12" fillId="2" borderId="1" xfId="0" applyFont="1" applyFill="1" applyBorder="1"/>
    <xf numFmtId="0" fontId="12" fillId="2" borderId="0" xfId="0" applyNumberFormat="1" applyFont="1" applyFill="1" applyBorder="1" applyAlignment="1">
      <alignment horizontal="center" vertical="top" readingOrder="1"/>
    </xf>
    <xf numFmtId="0" fontId="0" fillId="8" borderId="0" xfId="0" applyFont="1" applyFill="1" applyBorder="1" applyAlignment="1">
      <alignment horizontal="center" vertical="top" readingOrder="1"/>
    </xf>
    <xf numFmtId="0" fontId="12" fillId="0" borderId="1" xfId="0" applyFont="1" applyBorder="1"/>
    <xf numFmtId="0" fontId="12" fillId="2" borderId="0" xfId="0" applyNumberFormat="1" applyFont="1" applyFill="1" applyBorder="1" applyAlignment="1">
      <alignment horizontal="center" readingOrder="1"/>
    </xf>
    <xf numFmtId="0" fontId="0" fillId="2" borderId="0" xfId="0" applyFont="1" applyFill="1" applyBorder="1" applyAlignment="1">
      <alignment horizontal="center" vertical="top" readingOrder="1"/>
    </xf>
    <xf numFmtId="0" fontId="12" fillId="2" borderId="0" xfId="0" applyFont="1" applyFill="1" applyBorder="1" applyAlignment="1">
      <alignment horizontal="center" vertical="top" readingOrder="1"/>
    </xf>
    <xf numFmtId="0" fontId="20" fillId="2" borderId="0" xfId="0" applyFont="1" applyFill="1" applyBorder="1" applyAlignment="1">
      <alignment horizontal="center" vertical="top" readingOrder="1"/>
    </xf>
    <xf numFmtId="0" fontId="12" fillId="8" borderId="0" xfId="0" applyFont="1" applyFill="1" applyBorder="1" applyAlignment="1">
      <alignment horizontal="center" vertical="top" readingOrder="1"/>
    </xf>
    <xf numFmtId="0" fontId="0" fillId="8" borderId="0" xfId="0" applyFill="1" applyBorder="1" applyAlignment="1">
      <alignment horizontal="center" vertical="center"/>
    </xf>
    <xf numFmtId="0" fontId="0" fillId="0" borderId="17" xfId="0" applyBorder="1"/>
    <xf numFmtId="0" fontId="0" fillId="0" borderId="0" xfId="0" applyBorder="1"/>
    <xf numFmtId="166" fontId="24" fillId="10" borderId="1" xfId="0" applyNumberFormat="1" applyFont="1" applyFill="1" applyBorder="1" applyAlignment="1" applyProtection="1">
      <alignment horizontal="center"/>
      <protection locked="0"/>
    </xf>
    <xf numFmtId="164" fontId="24" fillId="10" borderId="1" xfId="1" applyFont="1" applyFill="1" applyBorder="1" applyAlignment="1" applyProtection="1">
      <alignment horizontal="right" indent="5"/>
      <protection locked="0"/>
    </xf>
    <xf numFmtId="0" fontId="24" fillId="10" borderId="1" xfId="0" applyFont="1" applyFill="1" applyBorder="1" applyAlignment="1" applyProtection="1">
      <alignment horizontal="center"/>
      <protection locked="0"/>
    </xf>
    <xf numFmtId="164" fontId="24" fillId="10" borderId="1" xfId="0" applyNumberFormat="1" applyFont="1" applyFill="1" applyBorder="1" applyAlignment="1" applyProtection="1">
      <alignment horizontal="center"/>
      <protection locked="0"/>
    </xf>
    <xf numFmtId="0" fontId="24" fillId="10" borderId="1" xfId="0" applyNumberFormat="1" applyFont="1" applyFill="1" applyBorder="1" applyAlignment="1" applyProtection="1">
      <alignment horizontal="center"/>
      <protection locked="0"/>
    </xf>
    <xf numFmtId="172" fontId="0" fillId="0" borderId="0" xfId="1" applyNumberFormat="1" applyFont="1"/>
    <xf numFmtId="172" fontId="10" fillId="3" borderId="1" xfId="1" applyNumberFormat="1" applyFont="1" applyFill="1" applyBorder="1" applyAlignment="1" applyProtection="1">
      <alignment horizontal="center"/>
      <protection locked="0"/>
    </xf>
    <xf numFmtId="172" fontId="15" fillId="3" borderId="1" xfId="1" applyNumberFormat="1" applyFont="1" applyFill="1" applyBorder="1" applyAlignment="1" applyProtection="1">
      <alignment horizontal="center" vertical="top"/>
      <protection locked="0"/>
    </xf>
    <xf numFmtId="172" fontId="10" fillId="2" borderId="1" xfId="1" applyNumberFormat="1" applyFont="1" applyFill="1" applyBorder="1" applyAlignment="1" applyProtection="1">
      <alignment horizontal="center"/>
      <protection locked="0"/>
    </xf>
    <xf numFmtId="172" fontId="15" fillId="2" borderId="1" xfId="1" applyNumberFormat="1" applyFont="1" applyFill="1" applyBorder="1" applyAlignment="1" applyProtection="1">
      <alignment horizontal="center" vertical="top"/>
      <protection locked="0"/>
    </xf>
    <xf numFmtId="172" fontId="15" fillId="8" borderId="1" xfId="1" applyNumberFormat="1" applyFont="1" applyFill="1" applyBorder="1" applyAlignment="1" applyProtection="1">
      <alignment horizontal="center" vertical="top"/>
      <protection locked="0"/>
    </xf>
    <xf numFmtId="172" fontId="25" fillId="8" borderId="1" xfId="1" applyNumberFormat="1" applyFont="1" applyFill="1" applyBorder="1" applyAlignment="1" applyProtection="1">
      <alignment horizontal="center" vertical="center"/>
      <protection locked="0"/>
    </xf>
    <xf numFmtId="172" fontId="0" fillId="8" borderId="1" xfId="1" applyNumberFormat="1" applyFont="1" applyFill="1" applyBorder="1" applyAlignment="1">
      <alignment horizontal="center" vertical="center"/>
    </xf>
    <xf numFmtId="172" fontId="10" fillId="8" borderId="1" xfId="1" applyNumberFormat="1" applyFont="1" applyFill="1" applyBorder="1" applyAlignment="1" applyProtection="1">
      <alignment horizontal="center" vertical="center"/>
      <protection locked="0"/>
    </xf>
    <xf numFmtId="172" fontId="15" fillId="2" borderId="1" xfId="1" applyNumberFormat="1" applyFont="1" applyFill="1" applyBorder="1" applyAlignment="1">
      <alignment horizontal="center" vertical="top"/>
    </xf>
    <xf numFmtId="172" fontId="15" fillId="2" borderId="1" xfId="1" applyNumberFormat="1" applyFont="1" applyFill="1" applyBorder="1" applyAlignment="1" applyProtection="1">
      <alignment horizontal="center"/>
      <protection locked="0"/>
    </xf>
    <xf numFmtId="172" fontId="15" fillId="3" borderId="1" xfId="1" applyNumberFormat="1" applyFont="1" applyFill="1" applyBorder="1" applyAlignment="1" applyProtection="1">
      <alignment horizontal="center"/>
      <protection locked="0"/>
    </xf>
    <xf numFmtId="172" fontId="11" fillId="2" borderId="1" xfId="1" applyNumberFormat="1" applyFont="1" applyFill="1" applyBorder="1" applyAlignment="1" applyProtection="1">
      <alignment horizontal="center" vertical="top"/>
      <protection locked="0"/>
    </xf>
    <xf numFmtId="172" fontId="15" fillId="3" borderId="1" xfId="1" applyNumberFormat="1" applyFont="1" applyFill="1" applyBorder="1" applyAlignment="1" applyProtection="1">
      <alignment horizontal="center" readingOrder="2"/>
      <protection locked="0"/>
    </xf>
    <xf numFmtId="172" fontId="15" fillId="3" borderId="1" xfId="1" applyNumberFormat="1" applyFont="1" applyFill="1" applyBorder="1" applyAlignment="1" applyProtection="1">
      <alignment horizontal="center" readingOrder="1"/>
      <protection locked="0"/>
    </xf>
    <xf numFmtId="172" fontId="0" fillId="0" borderId="1" xfId="1" applyNumberFormat="1" applyFont="1" applyFill="1" applyBorder="1"/>
    <xf numFmtId="172" fontId="0" fillId="0" borderId="1" xfId="0" applyNumberFormat="1" applyBorder="1"/>
    <xf numFmtId="0" fontId="12" fillId="2" borderId="17" xfId="0" applyFont="1" applyFill="1" applyBorder="1" applyAlignment="1">
      <alignment horizontal="center" vertical="top" readingOrder="1"/>
    </xf>
    <xf numFmtId="0" fontId="12" fillId="2" borderId="19" xfId="0" applyFont="1" applyFill="1" applyBorder="1" applyAlignment="1">
      <alignment horizontal="center" vertical="top" readingOrder="1"/>
    </xf>
    <xf numFmtId="167" fontId="10" fillId="8" borderId="1" xfId="0" applyNumberFormat="1" applyFont="1" applyFill="1" applyBorder="1" applyAlignment="1">
      <alignment horizontal="center" vertical="center"/>
    </xf>
    <xf numFmtId="164" fontId="0" fillId="0" borderId="1" xfId="1" applyFont="1" applyFill="1" applyBorder="1" applyAlignment="1">
      <alignment horizontal="center"/>
    </xf>
    <xf numFmtId="164" fontId="9" fillId="0" borderId="1" xfId="1" applyFont="1" applyFill="1" applyBorder="1" applyAlignment="1" applyProtection="1">
      <alignment horizontal="right" indent="5"/>
      <protection locked="0"/>
    </xf>
    <xf numFmtId="4" fontId="0" fillId="0" borderId="1" xfId="0" applyNumberFormat="1" applyBorder="1" applyAlignment="1">
      <alignment horizontal="center" vertical="center"/>
    </xf>
    <xf numFmtId="0" fontId="0" fillId="0" borderId="4" xfId="1" applyNumberFormat="1" applyFont="1" applyFill="1" applyBorder="1" applyAlignment="1">
      <alignment horizontal="center" vertical="center" readingOrder="2"/>
    </xf>
    <xf numFmtId="0" fontId="0" fillId="0" borderId="5" xfId="0" applyFill="1" applyBorder="1" applyAlignment="1">
      <alignment horizontal="center" vertical="center" readingOrder="2"/>
    </xf>
    <xf numFmtId="0" fontId="0" fillId="0" borderId="0" xfId="1" applyNumberFormat="1" applyFont="1" applyFill="1" applyBorder="1" applyAlignment="1">
      <alignment horizontal="center" vertical="center" readingOrder="2"/>
    </xf>
    <xf numFmtId="0" fontId="0" fillId="0" borderId="7" xfId="0" applyFill="1" applyBorder="1" applyAlignment="1">
      <alignment horizontal="center" vertical="center" readingOrder="2"/>
    </xf>
    <xf numFmtId="0" fontId="5" fillId="0" borderId="10" xfId="1" applyNumberFormat="1" applyFont="1" applyFill="1" applyBorder="1" applyAlignment="1">
      <alignment horizontal="center" vertical="center" readingOrder="2"/>
    </xf>
    <xf numFmtId="0" fontId="5" fillId="0" borderId="9" xfId="0" applyFont="1" applyFill="1" applyBorder="1" applyAlignment="1">
      <alignment horizontal="center" vertical="center" readingOrder="2"/>
    </xf>
    <xf numFmtId="0" fontId="4" fillId="0" borderId="6" xfId="0" applyFont="1" applyFill="1" applyBorder="1" applyAlignment="1">
      <alignment horizontal="center" vertical="center" readingOrder="2"/>
    </xf>
    <xf numFmtId="0" fontId="4" fillId="0" borderId="0" xfId="0" applyFont="1" applyFill="1" applyBorder="1" applyAlignment="1">
      <alignment horizontal="center" vertical="center" readingOrder="2"/>
    </xf>
    <xf numFmtId="0" fontId="5" fillId="0" borderId="11" xfId="1" applyNumberFormat="1" applyFont="1" applyFill="1" applyBorder="1" applyAlignment="1">
      <alignment horizontal="center" vertical="center" readingOrder="2"/>
    </xf>
    <xf numFmtId="0" fontId="5" fillId="0" borderId="7" xfId="0" applyFont="1" applyFill="1" applyBorder="1" applyAlignment="1">
      <alignment horizontal="center" vertical="center" readingOrder="2"/>
    </xf>
    <xf numFmtId="4" fontId="4" fillId="0" borderId="11" xfId="1" applyNumberFormat="1" applyFont="1" applyFill="1" applyBorder="1" applyAlignment="1">
      <alignment horizontal="center" vertical="center" readingOrder="2"/>
    </xf>
    <xf numFmtId="0" fontId="0" fillId="0" borderId="11" xfId="1" applyNumberFormat="1" applyFont="1" applyFill="1" applyBorder="1" applyAlignment="1">
      <alignment horizontal="center" vertical="center" readingOrder="2"/>
    </xf>
    <xf numFmtId="0" fontId="1" fillId="0" borderId="7" xfId="0" applyFont="1" applyFill="1" applyBorder="1" applyAlignment="1">
      <alignment horizontal="center" vertical="center" readingOrder="2"/>
    </xf>
    <xf numFmtId="4" fontId="4" fillId="0" borderId="7" xfId="1" applyNumberFormat="1" applyFont="1" applyFill="1" applyBorder="1" applyAlignment="1">
      <alignment horizontal="center" vertical="center" readingOrder="2"/>
    </xf>
    <xf numFmtId="4" fontId="4" fillId="0" borderId="7" xfId="0" applyNumberFormat="1" applyFont="1" applyFill="1" applyBorder="1" applyAlignment="1">
      <alignment horizontal="center" vertical="center" readingOrder="2"/>
    </xf>
    <xf numFmtId="4" fontId="7" fillId="0" borderId="11" xfId="1" applyNumberFormat="1" applyFont="1" applyFill="1" applyBorder="1" applyAlignment="1">
      <alignment horizontal="center" vertical="center" readingOrder="2"/>
    </xf>
    <xf numFmtId="4" fontId="26" fillId="0" borderId="12" xfId="1" applyNumberFormat="1" applyFont="1" applyFill="1" applyBorder="1" applyAlignment="1">
      <alignment horizontal="center" vertical="center" readingOrder="2"/>
    </xf>
    <xf numFmtId="0" fontId="7" fillId="0" borderId="0" xfId="0" applyFont="1" applyFill="1" applyBorder="1" applyAlignment="1">
      <alignment horizontal="right" readingOrder="2"/>
    </xf>
    <xf numFmtId="0" fontId="7" fillId="0" borderId="0" xfId="0" applyFont="1" applyFill="1" applyBorder="1" applyAlignment="1">
      <alignment horizontal="center" readingOrder="2"/>
    </xf>
    <xf numFmtId="4" fontId="1" fillId="0" borderId="7" xfId="0" applyNumberFormat="1" applyFont="1" applyFill="1" applyBorder="1" applyAlignment="1">
      <alignment horizontal="center" vertical="center" readingOrder="2"/>
    </xf>
    <xf numFmtId="4" fontId="7" fillId="0" borderId="15" xfId="1" applyNumberFormat="1" applyFont="1" applyFill="1" applyBorder="1" applyAlignment="1">
      <alignment horizontal="center" vertical="center" readingOrder="2"/>
    </xf>
    <xf numFmtId="4" fontId="7" fillId="0" borderId="16" xfId="0" applyNumberFormat="1" applyFont="1" applyFill="1" applyBorder="1" applyAlignment="1">
      <alignment horizontal="center" vertical="center" readingOrder="2"/>
    </xf>
    <xf numFmtId="0" fontId="0" fillId="0" borderId="1" xfId="0" applyBorder="1" applyAlignment="1">
      <alignment vertical="center"/>
    </xf>
    <xf numFmtId="14" fontId="0" fillId="0" borderId="1" xfId="0" applyNumberFormat="1" applyBorder="1" applyAlignment="1">
      <alignment vertical="center"/>
    </xf>
    <xf numFmtId="165" fontId="0" fillId="0" borderId="1" xfId="0" applyNumberFormat="1" applyBorder="1" applyAlignment="1">
      <alignment vertical="center"/>
    </xf>
    <xf numFmtId="172" fontId="0" fillId="0" borderId="1" xfId="1" applyNumberFormat="1" applyFont="1" applyFill="1" applyBorder="1" applyAlignment="1">
      <alignment vertical="center"/>
    </xf>
    <xf numFmtId="164" fontId="0" fillId="0" borderId="1" xfId="0" applyNumberFormat="1" applyBorder="1" applyAlignment="1">
      <alignment vertical="center"/>
    </xf>
    <xf numFmtId="164" fontId="0" fillId="0" borderId="1" xfId="0" applyNumberForma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0" xfId="0" applyAlignment="1">
      <alignment vertical="center"/>
    </xf>
    <xf numFmtId="0" fontId="9" fillId="0" borderId="17" xfId="0" applyFont="1" applyFill="1" applyBorder="1" applyAlignment="1">
      <alignment vertical="center"/>
    </xf>
    <xf numFmtId="17" fontId="0" fillId="0" borderId="0" xfId="0" applyNumberFormat="1" applyAlignment="1">
      <alignment vertical="center"/>
    </xf>
    <xf numFmtId="172" fontId="0" fillId="0" borderId="0" xfId="1" applyNumberFormat="1" applyFont="1" applyFill="1" applyAlignment="1">
      <alignment vertical="center"/>
    </xf>
    <xf numFmtId="164" fontId="0" fillId="0" borderId="0" xfId="0" applyNumberFormat="1" applyAlignment="1">
      <alignment vertical="center"/>
    </xf>
    <xf numFmtId="0" fontId="27" fillId="7" borderId="1" xfId="0" applyFont="1" applyFill="1" applyBorder="1" applyAlignment="1">
      <alignment horizontal="center" vertical="center" wrapText="1"/>
    </xf>
    <xf numFmtId="17" fontId="27" fillId="7" borderId="1" xfId="0" applyNumberFormat="1" applyFont="1" applyFill="1" applyBorder="1" applyAlignment="1">
      <alignment horizontal="center" vertical="center" wrapText="1"/>
    </xf>
    <xf numFmtId="172" fontId="27" fillId="7" borderId="1" xfId="1" applyNumberFormat="1" applyFont="1" applyFill="1" applyBorder="1" applyAlignment="1">
      <alignment horizontal="center" vertical="center" wrapText="1"/>
    </xf>
    <xf numFmtId="164" fontId="27" fillId="7" borderId="1" xfId="0" applyNumberFormat="1" applyFont="1" applyFill="1" applyBorder="1" applyAlignment="1">
      <alignment horizontal="center" vertical="center" wrapText="1"/>
    </xf>
    <xf numFmtId="0" fontId="28" fillId="0" borderId="0" xfId="0" applyFont="1" applyFill="1" applyAlignment="1">
      <alignment horizontal="center" vertical="center" wrapText="1"/>
    </xf>
    <xf numFmtId="172" fontId="0" fillId="0" borderId="1" xfId="0" applyNumberFormat="1" applyBorder="1" applyAlignment="1">
      <alignment vertical="center"/>
    </xf>
    <xf numFmtId="4" fontId="0" fillId="2" borderId="1" xfId="0" applyNumberFormat="1" applyFill="1" applyBorder="1" applyAlignment="1">
      <alignment horizontal="center" vertical="center"/>
    </xf>
    <xf numFmtId="167" fontId="10" fillId="11" borderId="1" xfId="0" applyNumberFormat="1" applyFont="1" applyFill="1" applyBorder="1" applyAlignment="1">
      <alignment horizontal="center" vertical="center" readingOrder="1"/>
    </xf>
    <xf numFmtId="0" fontId="10" fillId="11" borderId="1" xfId="0" applyNumberFormat="1" applyFont="1" applyFill="1" applyBorder="1" applyAlignment="1">
      <alignment horizontal="center" vertical="center" readingOrder="1"/>
    </xf>
    <xf numFmtId="0" fontId="10" fillId="11" borderId="1" xfId="0" applyFont="1" applyFill="1" applyBorder="1" applyAlignment="1">
      <alignment horizontal="center" vertical="center"/>
    </xf>
    <xf numFmtId="172" fontId="10" fillId="11" borderId="1" xfId="1" applyNumberFormat="1" applyFont="1" applyFill="1" applyBorder="1" applyAlignment="1" applyProtection="1">
      <alignment horizontal="center"/>
      <protection locked="0"/>
    </xf>
    <xf numFmtId="0" fontId="12" fillId="11" borderId="1" xfId="0" applyFont="1" applyFill="1" applyBorder="1" applyAlignment="1">
      <alignment horizontal="center" readingOrder="1"/>
    </xf>
    <xf numFmtId="0" fontId="12" fillId="11" borderId="17" xfId="0" applyFont="1" applyFill="1" applyBorder="1" applyAlignment="1">
      <alignment horizontal="center" readingOrder="1"/>
    </xf>
    <xf numFmtId="0" fontId="0" fillId="11" borderId="0" xfId="0" applyFill="1"/>
    <xf numFmtId="3" fontId="0" fillId="0" borderId="0" xfId="0" applyNumberFormat="1"/>
    <xf numFmtId="4" fontId="0" fillId="0" borderId="0" xfId="0" applyNumberFormat="1"/>
    <xf numFmtId="0" fontId="0" fillId="0" borderId="0" xfId="0" pivotButton="1"/>
    <xf numFmtId="0" fontId="0" fillId="0" borderId="0" xfId="0" applyAlignment="1">
      <alignment horizontal="right"/>
    </xf>
    <xf numFmtId="172" fontId="0" fillId="0" borderId="0" xfId="0" applyNumberFormat="1"/>
    <xf numFmtId="0" fontId="0" fillId="2" borderId="0" xfId="0" applyFill="1" applyAlignment="1">
      <alignment horizontal="right"/>
    </xf>
    <xf numFmtId="0" fontId="0" fillId="2" borderId="0" xfId="0" applyNumberFormat="1" applyFill="1"/>
    <xf numFmtId="172" fontId="0" fillId="2" borderId="0" xfId="0" applyNumberFormat="1" applyFill="1"/>
    <xf numFmtId="172" fontId="0" fillId="2" borderId="0" xfId="1" applyNumberFormat="1" applyFont="1" applyFill="1"/>
    <xf numFmtId="169" fontId="0" fillId="0" borderId="0" xfId="1" applyNumberFormat="1" applyFont="1"/>
    <xf numFmtId="0" fontId="0" fillId="0" borderId="0" xfId="1" applyNumberFormat="1" applyFont="1"/>
    <xf numFmtId="172" fontId="0" fillId="6" borderId="0" xfId="1" applyNumberFormat="1" applyFont="1" applyFill="1"/>
    <xf numFmtId="164" fontId="0" fillId="0" borderId="0" xfId="1" applyFont="1" applyAlignment="1">
      <alignment horizontal="right"/>
    </xf>
    <xf numFmtId="0" fontId="0" fillId="0" borderId="1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 wrapText="1" readingOrder="2"/>
    </xf>
    <xf numFmtId="0" fontId="3" fillId="0" borderId="0" xfId="0" applyFont="1" applyFill="1" applyBorder="1" applyAlignment="1">
      <alignment horizontal="center" vertical="center" readingOrder="2"/>
    </xf>
    <xf numFmtId="0" fontId="3" fillId="0" borderId="7" xfId="0" applyFont="1" applyFill="1" applyBorder="1" applyAlignment="1">
      <alignment horizontal="center" vertical="center" readingOrder="2"/>
    </xf>
    <xf numFmtId="0" fontId="4" fillId="0" borderId="8" xfId="0" applyFont="1" applyFill="1" applyBorder="1" applyAlignment="1">
      <alignment horizontal="center" vertical="center" readingOrder="2"/>
    </xf>
    <xf numFmtId="0" fontId="4" fillId="0" borderId="9" xfId="0" applyFont="1" applyFill="1" applyBorder="1" applyAlignment="1">
      <alignment horizontal="center" vertical="center" readingOrder="2"/>
    </xf>
  </cellXfs>
  <cellStyles count="3">
    <cellStyle name="Comma" xfId="1" builtinId="3"/>
    <cellStyle name="Comma 2" xfId="2" xr:uid="{00000000-0005-0000-0000-000001000000}"/>
    <cellStyle name="Normal" xfId="0" builtinId="0"/>
  </cellStyles>
  <dxfs count="26">
    <dxf>
      <numFmt numFmtId="172" formatCode="_-* #,##0_-;_-* #,##0\-;_-* &quot;-&quot;??_-;_-@_-"/>
    </dxf>
    <dxf>
      <numFmt numFmtId="19" formatCode="dd/mm/yy"/>
    </dxf>
    <dxf>
      <numFmt numFmtId="172" formatCode="_-* #,##0_-;_-* #,##0\-;_-* &quot;-&quot;??_-;_-@_-"/>
    </dxf>
    <dxf>
      <numFmt numFmtId="19" formatCode="dd/mm/yy"/>
    </dxf>
    <dxf>
      <numFmt numFmtId="172" formatCode="_-* #,##0_-;_-* #,##0\-;_-* &quot;-&quot;??_-;_-@_-"/>
    </dxf>
    <dxf>
      <numFmt numFmtId="19" formatCode="dd/mm/yy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72" formatCode="_-* #,##0_-;_-* #,##0\-;_-* &quot;-&quot;??_-;_-@_-"/>
    </dxf>
    <dxf>
      <numFmt numFmtId="172" formatCode="_-* #,##0_-;_-* #,##0\-;_-* &quot;-&quot;??_-;_-@_-"/>
    </dxf>
    <dxf>
      <numFmt numFmtId="172" formatCode="_-* #,##0_-;_-* #,##0\-;_-* &quot;-&quot;??_-;_-@_-"/>
    </dxf>
    <dxf>
      <numFmt numFmtId="172" formatCode="_-* #,##0_-;_-* #,##0\-;_-* &quot;-&quot;??_-;_-@_-"/>
    </dxf>
    <dxf>
      <numFmt numFmtId="172" formatCode="_-* #,##0_-;_-* #,##0\-;_-* &quot;-&quot;??_-;_-@_-"/>
    </dxf>
    <dxf>
      <numFmt numFmtId="172" formatCode="_-* #,##0_-;_-* #,##0\-;_-* &quot;-&quot;??_-;_-@_-"/>
    </dxf>
    <dxf>
      <numFmt numFmtId="172" formatCode="_-* #,##0_-;_-* #,##0\-;_-* &quot;-&quot;??_-;_-@_-"/>
    </dxf>
    <dxf>
      <numFmt numFmtId="172" formatCode="_-* #,##0_-;_-* #,##0\-;_-* &quot;-&quot;??_-;_-@_-"/>
    </dxf>
    <dxf>
      <numFmt numFmtId="172" formatCode="_-* #,##0_-;_-* #,##0\-;_-* &quot;-&quot;??_-;_-@_-"/>
    </dxf>
    <dxf>
      <numFmt numFmtId="173" formatCode="_-* #,##0.0_-;_-* #,##0.0\-;_-* &quot;-&quot;??_-;_-@_-"/>
    </dxf>
    <dxf>
      <numFmt numFmtId="173" formatCode="_-* #,##0.0_-;_-* #,##0.0\-;_-* &quot;-&quot;??_-;_-@_-"/>
    </dxf>
    <dxf>
      <numFmt numFmtId="173" formatCode="_-* #,##0.0_-;_-* #,##0.0\-;_-* &quot;-&quot;??_-;_-@_-"/>
    </dxf>
    <dxf>
      <numFmt numFmtId="173" formatCode="_-* #,##0.0_-;_-* #,##0.0\-;_-* &quot;-&quot;??_-;_-@_-"/>
    </dxf>
    <dxf>
      <numFmt numFmtId="173" formatCode="_-* #,##0.0_-;_-* #,##0.0\-;_-* &quot;-&quot;??_-;_-@_-"/>
    </dxf>
    <dxf>
      <numFmt numFmtId="173" formatCode="_-* #,##0.0_-;_-* #,##0.0\-;_-* &quot;-&quot;??_-;_-@_-"/>
    </dxf>
    <dxf>
      <numFmt numFmtId="173" formatCode="_-* #,##0.0_-;_-* #,##0.0\-;_-* &quot;-&quot;??_-;_-@_-"/>
    </dxf>
    <dxf>
      <numFmt numFmtId="173" formatCode="_-* #,##0.0_-;_-* #,##0.0\-;_-* &quot;-&quot;??_-;_-@_-"/>
    </dxf>
    <dxf>
      <numFmt numFmtId="173" formatCode="_-* #,##0.0_-;_-* #,##0.0\-;_-* &quot;-&quot;??_-;_-@_-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saad" refreshedDate="43375.710875115743" createdVersion="6" refreshedVersion="6" minRefreshableVersion="3" recordCount="9855" xr:uid="{00000000-000A-0000-FFFF-FFFF01000000}">
  <cacheSource type="worksheet">
    <worksheetSource ref="D2:U9871" sheet="اليومية العامة"/>
  </cacheSource>
  <cacheFields count="18">
    <cacheField name="التاريخ" numFmtId="0">
      <sharedItems containsDate="1" containsMixedTypes="1" minDate="2017-01-01T00:00:00" maxDate="2018-01-01T00:00:00"/>
    </cacheField>
    <cacheField name="الشهر" numFmtId="166">
      <sharedItems count="13">
        <s v="الشهر"/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المبلغ" numFmtId="164">
      <sharedItems containsMixedTypes="1" containsNumber="1" minValue="1.5" maxValue="1956074.4400000002"/>
    </cacheField>
    <cacheField name="الحساب المدين" numFmtId="0">
      <sharedItems count="61">
        <s v="الحساب المدين"/>
        <s v="بنك البركة يورو"/>
        <s v="عملاء - ميجا خير"/>
        <s v="عملاء - فورى"/>
        <s v="مصروف ايجارات"/>
        <s v="تأمينات لدى الغير"/>
        <s v="خزينة مدينة نصر"/>
        <s v="مساعدات علاج وعمل عمليات واشعات وتحاليل"/>
        <s v="بنك البركة جنيه مصرى"/>
        <s v="مساعدات اجهزة طبية"/>
        <s v="مساعدات نقدية"/>
        <s v="اتعاب-ادارى"/>
        <s v="اتعاب-تشغيل"/>
        <s v="تليفون وانترنت"/>
        <s v="دعايا واعلان"/>
        <s v="كهرباء ومياة وغاز"/>
        <s v="بدلات ومكافات-تشغيل"/>
        <s v="بوفية ونظافة وضيافة"/>
        <s v="تجهيزات"/>
        <s v="مصاريف صيانة"/>
        <s v="مصاريف نثرية"/>
        <s v="مكافات واجور - ادارى"/>
        <s v="مكافات واجور - تشغيل"/>
        <s v="مصروفات بنكية"/>
        <s v="تبرعات عامة من زكاة مال وغيرها"/>
        <s v="عملاء - مصارى"/>
        <s v="أثاث و تجهيزات"/>
        <s v="اجهزة كهربائية"/>
        <s v="موردين"/>
        <s v="اوراق قبض"/>
        <s v="اجهزة الكترونية"/>
        <s v="تحسينات فى اماكن مؤجرة"/>
        <s v="بدلات ومكافات-ادارى"/>
        <s v="دورات تدريبية"/>
        <s v="مصروفات بنكية يورو"/>
        <s v="تبرعات حسابات قبض - جمع مال"/>
        <s v="مدينون"/>
        <s v="مصروف مستحق"/>
        <s v="بنك البركة دولار"/>
        <s v="خزينة مدينة نصر دولار"/>
        <s v="قرض"/>
        <s v="برامج الحاسب الالي"/>
        <s v="مصروفات بنكية دولار"/>
        <s v="خزينة مدينة نصر يورو"/>
        <s v="تحويلات نقدية"/>
        <s v="خسائر فروق عملة"/>
        <s v="معدات امان"/>
        <s v="مصلحة الضرائب خصم واضافة"/>
        <s v="ودائع بالمصرى"/>
        <s v="ودائع بالدولار"/>
        <s v="ودائع باليورو"/>
        <s v="البنك العربى الافريقى"/>
        <s v="مصروف مقدم"/>
        <s v="تامينات لدى الغير"/>
        <s v="مصروف إهلاك اجهزة الكترونية"/>
        <s v="مصروف إهلاك اجهزة كهربائية"/>
        <s v="مصروف إهلاك أثاث و تجهيزات"/>
        <s v="مصروف إهلاك أجهزة طبية"/>
        <s v="مصروف إهلاك برامج الحاسب الالي"/>
        <s v="مصروف إهلاك معدات امان"/>
        <s v="مصروف إهلاك تحسينات فى اماكن مؤجرة"/>
      </sharedItems>
    </cacheField>
    <cacheField name="الحساب الدائن" numFmtId="0">
      <sharedItems count="35">
        <s v="الحساب الدائن"/>
        <s v="تبرعات مباشرة بالبنك يورو"/>
        <s v="تبرعات حسابات قبض - جمع مال"/>
        <s v="مصروف مقدم"/>
        <s v="مصروف مستحق"/>
        <s v="مدينون"/>
        <s v="تبرعات عامة من زكاة مال وغيرها"/>
        <s v="تبرعات نقدية للمرضى"/>
        <s v="خزينة مدينة نصر"/>
        <s v="تبرعات مباشرة بالبنك"/>
        <s v="عملاء - فورى"/>
        <s v="بنك البركة جنيه مصرى"/>
        <s v="عملاء - ميجا خير"/>
        <s v="موردين"/>
        <s v="قرض"/>
        <s v="اوراق قبض"/>
        <s v="عملاء - مصارى"/>
        <s v="بنك البركة يورو"/>
        <s v="تبرعات مباشرة بالبنك دولار"/>
        <s v="مصلحة الضرائب خصم واضافة"/>
        <s v="بنك البركة دولار"/>
        <s v="خزينة مدينة نصر دولار"/>
        <s v="تبرعات برامج حاسب الى"/>
        <s v="خزينة مدينة نصر يورو"/>
        <s v="تحويلات نقدية"/>
        <s v="فوائد ودائع "/>
        <s v="اوراق دفع"/>
        <s v="البنك العربى الافريقى"/>
        <s v="مجمع إهلاك اجهزة الكترونية"/>
        <s v="مجمع إهلاك اجهزة كهربائية"/>
        <s v="مجمع إهلاك أثاث و تجهيزات"/>
        <s v="مجمع إهلاك أجهزة طبية"/>
        <s v="مجمع إهلاك برامج الحاسب الالي"/>
        <s v="مجمع إهلاك معدات امان"/>
        <s v="مجمع إهلاك تحسينات فى اماكن مؤجرة"/>
      </sharedItems>
    </cacheField>
    <cacheField name="خزينة مصرى" numFmtId="164">
      <sharedItems containsSemiMixedTypes="0" containsString="0" containsNumber="1" minValue="273.14999999990687" maxValue="3968528.7546666665"/>
    </cacheField>
    <cacheField name="بنك بركة مصر" numFmtId="164">
      <sharedItems containsString="0" containsBlank="1" containsNumber="1" minValue="-3801.289999999979" maxValue="1782105.41"/>
    </cacheField>
    <cacheField name="خزينة دولار" numFmtId="164">
      <sharedItems containsSemiMixedTypes="0" containsString="0" containsNumber="1" minValue="-25663.259999999966" maxValue="216720"/>
    </cacheField>
    <cacheField name="بنك البركة دولار" numFmtId="164">
      <sharedItems containsString="0" containsBlank="1" containsNumber="1" minValue="0" maxValue="499975.02659999998"/>
    </cacheField>
    <cacheField name="بنك بركة يورو" numFmtId="164">
      <sharedItems containsString="0" containsBlank="1" containsNumber="1" minValue="9742.8873999999996" maxValue="40269.306199999999"/>
    </cacheField>
    <cacheField name="خزينة يورو" numFmtId="164">
      <sharedItems containsSemiMixedTypes="0" containsString="0" containsNumber="1" minValue="0" maxValue="21123.200000000001"/>
    </cacheField>
    <cacheField name="تفصيل التبرعات" numFmtId="164">
      <sharedItems containsBlank="1"/>
    </cacheField>
    <cacheField name="نوع الدفتر" numFmtId="164">
      <sharedItems containsBlank="1"/>
    </cacheField>
    <cacheField name="حاله الايصال" numFmtId="164">
      <sharedItems containsBlank="1" containsMixedTypes="1" containsNumber="1" containsInteger="1" minValue="4102" maxValue="4102"/>
    </cacheField>
    <cacheField name="رقم الايصال" numFmtId="0">
      <sharedItems containsBlank="1" containsMixedTypes="1" containsNumber="1" containsInteger="1" minValue="2" maxValue="9714"/>
    </cacheField>
    <cacheField name="رقم الاذن" numFmtId="0">
      <sharedItems containsBlank="1" containsMixedTypes="1" containsNumber="1" containsInteger="1" minValue="1211" maxValue="1269"/>
    </cacheField>
    <cacheField name="رقم الدفتر" numFmtId="0">
      <sharedItems containsBlank="1" containsMixedTypes="1" containsNumber="1" containsInteger="1" minValue="1" maxValue="195"/>
    </cacheField>
    <cacheField name="ملاحظات" numFmtId="0">
      <sharedItems containsBlank="1" count="289">
        <s v="ملاحظات"/>
        <m/>
        <s v="اسكندرية"/>
        <s v="قديم"/>
        <s v="مدينة نصر"/>
        <s v="اسلام رجب عبد الهادى"/>
        <s v="عبد الناصر حسين"/>
        <s v="سارة عبد الرحمن"/>
        <s v="ضحى حامد محمد"/>
        <s v="ياسر فتحى"/>
        <s v="تحصيلات فورى"/>
        <s v="رانيا محمد كمال"/>
        <s v="خصم شيك 0009804"/>
        <s v="احمد حسين محمد"/>
        <s v="تحصيل ميجا خير"/>
        <s v="احمد السيد انور"/>
        <s v="محمد احمد احمد شوشة"/>
        <s v="نسمة عبد المنعم على"/>
        <s v="سلوى محجوب جمال الدين"/>
        <s v="ريتا رافت سالم"/>
        <s v="رضوى محمود"/>
        <s v="صرف شيك رقم 0009806"/>
        <s v="احمد حمدى احمد"/>
        <s v="حوالة واردة"/>
        <s v="مصطفى محمد عثمان"/>
        <s v="نهى حسن"/>
        <s v="علا احمد محمود"/>
        <s v="عبد المنعم ناجى"/>
        <s v="مها عبد الرحمن"/>
        <s v="رضا عبد البكرى "/>
        <s v="ريهام محمود"/>
        <s v="سامح احمد"/>
        <s v="مصعب محمد"/>
        <s v="محمود فايز يسن"/>
        <s v="مجدى السيد"/>
        <s v="اسماء محمد"/>
        <s v="دينا محمد"/>
        <s v="سعيد يحى محمد"/>
        <s v="محمد قرنى"/>
        <s v="تبرعات فورى"/>
        <s v="رضوى السيد"/>
        <s v="اشرف محمد طاهر"/>
        <s v="احمد رضا على"/>
        <s v="محمد اسامة"/>
        <s v="mobile banking"/>
        <s v="محمد عثمان السيد"/>
        <s v="سحر محمد"/>
        <s v="عبلة هشام مصطفى"/>
        <s v="مصطفى محمد"/>
        <s v="حوالة واردة من مستشفى عين شمس"/>
        <s v="م. بنكية"/>
        <s v="عمر محمد شريف"/>
        <s v="على ايميدج"/>
        <s v="رضوى ابوطالب"/>
        <s v="محمود تقادم"/>
        <s v="inward clean payment"/>
        <s v="احمد حسين"/>
        <s v="احمد منصور انور"/>
        <s v="رنا عابد"/>
        <s v="ايهاب احمد عبد الرحيم"/>
        <s v="ايداع"/>
        <s v="صرف شيك رقم 0009814"/>
        <s v="صرف شيك رقم 0009813"/>
        <s v="ياسر"/>
        <s v="ايداع "/>
        <s v="دعاء سيد"/>
        <s v="سامح مصطفى"/>
        <s v="صرف شيك رقم 0009815"/>
        <s v="mobile "/>
        <s v="mobile"/>
        <s v="محمد"/>
        <s v="محمد ربيع"/>
        <s v="مصطفى عاطف لطفى"/>
        <s v="احمد ابراهيم"/>
        <s v="محمد سيد محروس"/>
        <s v="رويدا محمود سعيد"/>
        <s v="يارا خالد"/>
        <s v="نهى حسن ابراهيم"/>
        <s v="امال حسنى"/>
        <s v="ممدوح الشافعى"/>
        <s v="صرف شيك رقم 0009818"/>
        <s v="هشام التلبانى"/>
        <s v="اسلام عبد البديع"/>
        <s v="احمد عبد المنعم"/>
        <s v="صرف شيك رقم 9816"/>
        <s v="يسرا محمد حسين"/>
        <s v="بكر عيد سليمان"/>
        <s v="ابراهيم فتحى"/>
        <s v="صرف شيك رقم 9819"/>
        <s v="رضوى فارس"/>
        <s v="هند عادل"/>
        <s v="عبد الفتاح احمد"/>
        <s v="محمد احمد احمد"/>
        <s v="دينا حسن"/>
        <s v="ولاء محمد"/>
        <s v="شيماء محمد"/>
        <s v="تحصيل مقاصة"/>
        <s v="محمود احمد"/>
        <s v="صرف شيك رقم 0009820"/>
        <s v="شريف محمد"/>
        <s v="تحصيلات ميجا خير"/>
        <s v="حامد محمد"/>
        <s v="يوسف هشام"/>
        <s v="صرف شيك رقم 0009821"/>
        <s v="احمد محمد"/>
        <s v="محمود مصطفى"/>
        <s v="مصطفى محمود"/>
        <s v="ليثى عبد النبى"/>
        <s v="احمد السيد"/>
        <s v="حازم عاصم"/>
        <s v="محمد يوسف خطاب"/>
        <s v="منى عبد الرحمن"/>
        <s v="اسراء محفوظ"/>
        <s v="اسراء سمير"/>
        <s v="صرف شيك رقم 0009822"/>
        <s v="احمد"/>
        <s v="الحلو ستايل"/>
        <s v="اسكندرية/مدينة نصر"/>
        <s v="وسام سعودى"/>
        <s v="ايمان عبد الحى"/>
        <s v="احمد حسنى"/>
        <s v="عمر الشنيطى"/>
        <s v="هانى قرنى"/>
        <s v="خالد ابراهيم"/>
        <s v="ردوا"/>
        <s v="دينا"/>
        <s v="مصطفى"/>
        <s v="اسماء"/>
        <s v="احمد مسعد سالم"/>
        <s v="اضافة "/>
        <s v="ابراهيم عبد المحسن"/>
        <s v="نهى"/>
        <s v="اضافة"/>
        <s v="محمد سعد"/>
        <s v="محمد احمد حمدى"/>
        <s v="الفردان"/>
        <s v="محمد مصطفى"/>
        <s v="تحصيل المقاصة"/>
        <s v="مى عاطف"/>
        <s v="سامية عبد الصادق"/>
        <s v="اية مدحت محمد"/>
        <s v="غادة محمود"/>
        <s v="المعهد القومى للاورام"/>
        <s v="علا احمد"/>
        <s v="وليد احمد"/>
        <s v="محمد احمد شوشة"/>
        <s v="طارق اسماعيل"/>
        <s v="تامر محمد"/>
        <s v="محمد عبد الله"/>
        <s v="حسين قنديل"/>
        <s v="صرف شيك رقم 0009828"/>
        <s v="احمد محمد عبد الحميد"/>
        <s v="نهى حسنى"/>
        <s v="محمود جميل"/>
        <s v="محمد عثمان"/>
        <s v="لمياء"/>
        <s v="عمر فوزى"/>
        <s v="سارة محمد"/>
        <s v="م.بنكية"/>
        <s v="مها محمد حسين"/>
        <s v="المستشفى"/>
        <s v="ايمان عمرو سعيد"/>
        <s v="صرف شيك رقم 0009830"/>
        <s v="راضى رمضان"/>
        <s v="عمرو الشنيطى"/>
        <s v="محمد عابدين"/>
        <s v="مروة خالد"/>
        <s v="سعاد عبد المقصود"/>
        <s v="تحصيلات فوري"/>
        <s v="رضا فتحى"/>
        <s v="صرف شيم رقم 0009834"/>
        <s v="mobile bank"/>
        <s v="ايناس اسامة"/>
        <s v="سارة رفعت عبد الظاهر"/>
        <s v="رضوى ابو طالب"/>
        <s v="احمد محمود"/>
        <s v="ايمان محمد"/>
        <s v="صرف شيك رقم 0009839"/>
        <s v="سعيد صالح"/>
        <s v="رقية فريد"/>
        <s v="صرف شيك رقم 0009841"/>
        <s v="محمد صلاح"/>
        <s v="محمد سيد"/>
        <s v="غادة محمد"/>
        <s v="احمد عباس"/>
        <s v="عمر محمد الشنيطى"/>
        <s v="على محمد"/>
        <s v="صرف شيك رقم 0009844"/>
        <s v="صرف شيك رقم 0009843"/>
        <s v="حسناء ابراهيم"/>
        <s v="هالة طاهر"/>
        <s v="محمد قمر"/>
        <s v="م.نصر/اسكندرية/المعادى"/>
        <s v="رامى عبد الله"/>
        <s v="سلمى محمد"/>
        <s v="سارة محمد عبد الحميد"/>
        <s v="تأمين المستشفى"/>
        <s v="المستشفى 4"/>
        <s v="المستشفى 5"/>
        <s v="ايمن عبد المؤمن"/>
        <s v="اية محمد"/>
        <s v="صرف شيك رقم0009842"/>
        <s v="دينا محمد عبد الغنى"/>
        <s v="صرف شيك رقم 010445"/>
        <s v="منار فاضلى"/>
        <s v="يسرا عبد العزيز"/>
        <s v="صرف شيك رقم 0009833"/>
        <s v="رضوى محمود احمد"/>
        <s v="صلاح الدين مصطفى"/>
        <s v="صرف شيك رقم 0009847"/>
        <s v="مى احمد"/>
        <s v="يحيى سمير عبد الحفيظ"/>
        <s v="هبة السيد السيد"/>
        <s v="صرف شيك رقم 0009846"/>
        <s v="ايمان عمرو "/>
        <s v="هبة الله"/>
        <s v="ناصر جعفر"/>
        <s v="اسماء حسن ربيع"/>
        <s v="مصطفى عصام"/>
        <s v="تامر يوسف"/>
        <s v="صرف شيك رقم 0010447"/>
        <s v="صرف شيك رقم 0010448"/>
        <s v="محمد فرنى"/>
        <s v="رنا محمود عبد الرحيم"/>
        <s v="هشام احمد التلبانى"/>
        <s v="عادل محمود"/>
        <s v="احمد فرج"/>
        <s v="محمد عمر"/>
        <s v="اسامة فتحى"/>
        <s v="حنان محى قنديل"/>
        <s v="محمود محمد ابراهيم"/>
        <s v="اسماء محمد كامل"/>
        <s v="اسلام حسن"/>
        <s v="رشا محمود"/>
        <s v="احمد محمد سعيد"/>
        <s v="خالد يحيى"/>
        <s v="احمد فرج حسن"/>
        <s v="مروة محمود"/>
        <s v="امال زغلول"/>
        <s v="خصم شيك 0010450"/>
        <s v="احمد اسامة محمد"/>
        <s v="رشا غز الدين"/>
        <s v="حسن قنديل"/>
        <s v="عمرو محمد محمد"/>
        <s v="احمد على بدير"/>
        <s v="دعاء مصطفى"/>
        <s v="عزة محمود"/>
        <s v="مصطفى حسين"/>
        <s v="مروة احمد عبد التواب"/>
        <s v="محمد رافت رمضان"/>
        <s v="ريهام سيد"/>
        <s v="احمد حسام حسن"/>
        <s v="لبنى رفعت"/>
        <s v="احمد جمال سعد"/>
        <s v="رانيا محمد احمد"/>
        <s v="فاطمة عبد اللطيف"/>
        <s v="امل خالد سمير"/>
        <s v="عمر سيد"/>
        <s v="هدى مصيلحى"/>
        <s v="ايناس محمد"/>
        <s v="احمد حسن محمد"/>
        <s v="منة الله سامى"/>
        <s v="محمود الجلاد"/>
        <s v="حوالة واردة بالسويفت"/>
        <s v="مصاريف كشف حساب"/>
        <s v="صرف شيك"/>
        <s v="ايداع نقدى "/>
        <s v="خصم شيك "/>
        <s v="عمولة تحصيل "/>
        <s v="مصاريف بريد"/>
        <s v="اضافة.تحصيلى شيك "/>
        <s v="تحصيلى مقاصة "/>
        <s v="خصم "/>
        <s v="عمولة اصدار دفتر شيكات"/>
        <s v="حركة دائنة "/>
        <s v="مصاريف بريد "/>
        <s v="خصم"/>
        <s v="خصم شيك 10452"/>
        <s v="عمولة تحصيلى "/>
        <s v="صرف شيك "/>
        <s v="ربط وديعة "/>
        <s v="عمولة اصدار دفتر شيكات "/>
        <s v="تحصيل مقاصة "/>
        <s v="حواله وارده بالسويفت "/>
        <s v="عائد"/>
        <s v="شركة السرايا للدعاية للاعلان "/>
        <s v="فوائد عوائد"/>
        <s v="مصاريف كشف حساب "/>
        <s v="عائد وديعة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saad" refreshedDate="43376.493896990738" createdVersion="6" refreshedVersion="6" minRefreshableVersion="3" recordCount="8892" xr:uid="{00000000-000A-0000-FFFF-FFFF02000000}">
  <cacheSource type="worksheet">
    <worksheetSource ref="A1:K8893" sheet="مجمع ايرادات"/>
  </cacheSource>
  <cacheFields count="11">
    <cacheField name="التاريخ" numFmtId="166">
      <sharedItems containsSemiMixedTypes="0" containsNonDate="0" containsDate="1" containsString="0" minDate="2017-01-01T00:00:00" maxDate="2018-01-01T00:00:00"/>
    </cacheField>
    <cacheField name="الشهر" numFmtId="166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المبلغ" numFmtId="164">
      <sharedItems containsSemiMixedTypes="0" containsString="0" containsNumber="1" minValue="1.5" maxValue="542971.78"/>
    </cacheField>
    <cacheField name="الحساب المدين" numFmtId="0">
      <sharedItems/>
    </cacheField>
    <cacheField name="الحساب الدائن" numFmtId="0">
      <sharedItems/>
    </cacheField>
    <cacheField name="تفصيل الحساب" numFmtId="0">
      <sharedItems containsBlank="1"/>
    </cacheField>
    <cacheField name="نوع الدفتر" numFmtId="0">
      <sharedItems/>
    </cacheField>
    <cacheField name="نوع الحركة" numFmtId="0">
      <sharedItems containsBlank="1" count="5">
        <s v="بنوك"/>
        <s v="عملاء"/>
        <s v="خزينة"/>
        <s v="تبرع عينى"/>
        <m u="1"/>
      </sharedItems>
    </cacheField>
    <cacheField name="حاله الايصال" numFmtId="0">
      <sharedItems containsBlank="1"/>
    </cacheField>
    <cacheField name="رقم الايصال" numFmtId="0">
      <sharedItems containsBlank="1" containsMixedTypes="1" containsNumber="1" containsInteger="1" minValue="2" maxValue="9714"/>
    </cacheField>
    <cacheField name="رقم الدفتر" numFmtId="0">
      <sharedItems containsBlank="1" containsMixedTypes="1" containsNumber="1" containsInteger="1" minValue="1" maxValue="1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855">
  <r>
    <s v="التاريخ"/>
    <x v="0"/>
    <s v="المبلغ"/>
    <x v="0"/>
    <x v="0"/>
    <n v="40832"/>
    <n v="28444.36"/>
    <n v="0"/>
    <n v="0"/>
    <m/>
    <n v="0"/>
    <m/>
    <s v="نوع الدفتر"/>
    <s v="حاله الايصال"/>
    <s v="رقم الايصال"/>
    <s v="رقم الاذن"/>
    <s v="رقم الدفتر"/>
    <x v="0"/>
  </r>
  <r>
    <d v="2017-01-01T00:00:00"/>
    <x v="1"/>
    <n v="9804.5596000000005"/>
    <x v="1"/>
    <x v="1"/>
    <n v="40832"/>
    <n v="28444.36"/>
    <n v="0"/>
    <n v="0"/>
    <n v="9804.5596000000005"/>
    <n v="0"/>
    <m/>
    <m/>
    <m/>
    <m/>
    <m/>
    <m/>
    <x v="1"/>
  </r>
  <r>
    <d v="2017-01-01T00:00:00"/>
    <x v="1"/>
    <n v="57928.069999999963"/>
    <x v="2"/>
    <x v="2"/>
    <n v="40832"/>
    <n v="28444.36"/>
    <n v="0"/>
    <n v="0"/>
    <n v="9804.5596000000005"/>
    <n v="0"/>
    <m/>
    <m/>
    <m/>
    <m/>
    <m/>
    <m/>
    <x v="1"/>
  </r>
  <r>
    <d v="2017-01-01T00:00:00"/>
    <x v="1"/>
    <n v="24265.560000000172"/>
    <x v="3"/>
    <x v="2"/>
    <n v="40832"/>
    <n v="28444.36"/>
    <n v="0"/>
    <n v="0"/>
    <n v="9804.5596000000005"/>
    <n v="0"/>
    <m/>
    <m/>
    <m/>
    <m/>
    <m/>
    <m/>
    <x v="1"/>
  </r>
  <r>
    <d v="2017-01-01T00:00:00"/>
    <x v="1"/>
    <n v="4167"/>
    <x v="4"/>
    <x v="3"/>
    <n v="40832"/>
    <n v="28444.36"/>
    <n v="0"/>
    <n v="0"/>
    <n v="9804.5596000000005"/>
    <n v="0"/>
    <m/>
    <m/>
    <m/>
    <s v="تسوية"/>
    <m/>
    <m/>
    <x v="2"/>
  </r>
  <r>
    <d v="2017-01-01T00:00:00"/>
    <x v="1"/>
    <n v="60000"/>
    <x v="5"/>
    <x v="4"/>
    <n v="40832"/>
    <n v="28444.36"/>
    <n v="0"/>
    <n v="0"/>
    <n v="9804.5596000000005"/>
    <n v="0"/>
    <m/>
    <m/>
    <m/>
    <s v="تسوية"/>
    <m/>
    <m/>
    <x v="1"/>
  </r>
  <r>
    <d v="2017-01-01T00:00:00"/>
    <x v="1"/>
    <n v="3500"/>
    <x v="6"/>
    <x v="5"/>
    <n v="44332"/>
    <n v="28444.36"/>
    <n v="0"/>
    <n v="0"/>
    <n v="9804.5596000000005"/>
    <n v="0"/>
    <m/>
    <m/>
    <m/>
    <s v="تسوية"/>
    <m/>
    <m/>
    <x v="3"/>
  </r>
  <r>
    <d v="2017-01-01T00:00:00"/>
    <x v="1"/>
    <n v="45500"/>
    <x v="7"/>
    <x v="5"/>
    <n v="44332"/>
    <n v="28444.36"/>
    <n v="0"/>
    <n v="0"/>
    <n v="9804.5596000000005"/>
    <n v="0"/>
    <m/>
    <m/>
    <m/>
    <s v="تسوية"/>
    <m/>
    <m/>
    <x v="3"/>
  </r>
  <r>
    <d v="2017-01-01T00:00:00"/>
    <x v="1"/>
    <n v="360"/>
    <x v="6"/>
    <x v="6"/>
    <n v="44692"/>
    <n v="28444.36"/>
    <n v="0"/>
    <n v="0"/>
    <n v="9804.5596000000005"/>
    <n v="0"/>
    <s v="تبرعات عامة من زكاة مال وغيرها"/>
    <s v="دفاتر نقدية"/>
    <s v="سارى"/>
    <n v="3875"/>
    <m/>
    <n v="78"/>
    <x v="1"/>
  </r>
  <r>
    <d v="2017-01-01T00:00:00"/>
    <x v="1"/>
    <n v="2000"/>
    <x v="6"/>
    <x v="6"/>
    <n v="46692"/>
    <n v="28444.36"/>
    <n v="0"/>
    <n v="0"/>
    <n v="9804.5596000000005"/>
    <n v="0"/>
    <s v="تبرعات عامة من زكاة مال وغيرها"/>
    <s v="دفاتر نقدية"/>
    <s v="سارى"/>
    <n v="3989"/>
    <m/>
    <n v="80"/>
    <x v="1"/>
  </r>
  <r>
    <d v="2017-01-01T00:00:00"/>
    <x v="1"/>
    <n v="5000"/>
    <x v="6"/>
    <x v="6"/>
    <n v="51692"/>
    <n v="28444.36"/>
    <n v="0"/>
    <n v="0"/>
    <n v="9804.5596000000005"/>
    <n v="0"/>
    <s v="تبرعات عامة من زكاة مال وغيرها"/>
    <s v="دفاتر نقدية"/>
    <s v="سارى"/>
    <n v="4029"/>
    <m/>
    <n v="81"/>
    <x v="1"/>
  </r>
  <r>
    <d v="2017-01-01T00:00:00"/>
    <x v="1"/>
    <n v="350"/>
    <x v="6"/>
    <x v="6"/>
    <n v="52042"/>
    <n v="28444.36"/>
    <n v="0"/>
    <n v="0"/>
    <n v="9804.5596000000005"/>
    <n v="0"/>
    <s v="تبرعات عامة من زكاة مال وغيرها"/>
    <s v="دفاتر نقدية"/>
    <s v="سارى"/>
    <n v="4059"/>
    <m/>
    <n v="82"/>
    <x v="1"/>
  </r>
  <r>
    <d v="2017-01-01T00:00:00"/>
    <x v="1"/>
    <n v="200"/>
    <x v="6"/>
    <x v="6"/>
    <n v="52242"/>
    <n v="28444.36"/>
    <n v="0"/>
    <n v="0"/>
    <n v="9804.5596000000005"/>
    <n v="0"/>
    <s v="تبرعات عامة من زكاة مال وغيرها"/>
    <s v="دفاتر نقدية"/>
    <s v="سارى"/>
    <n v="4060"/>
    <m/>
    <n v="82"/>
    <x v="1"/>
  </r>
  <r>
    <d v="2017-01-01T00:00:00"/>
    <x v="1"/>
    <n v="50"/>
    <x v="6"/>
    <x v="6"/>
    <n v="52292"/>
    <n v="28444.36"/>
    <n v="0"/>
    <n v="0"/>
    <n v="9804.5596000000005"/>
    <n v="0"/>
    <s v="تبرعات عامة من زكاة مال وغيرها"/>
    <s v="دفاتر نقدية"/>
    <s v="سارى"/>
    <n v="4061"/>
    <m/>
    <n v="82"/>
    <x v="1"/>
  </r>
  <r>
    <d v="2017-01-01T00:00:00"/>
    <x v="1"/>
    <n v="500"/>
    <x v="6"/>
    <x v="6"/>
    <n v="52792"/>
    <n v="28444.36"/>
    <n v="0"/>
    <n v="0"/>
    <n v="9804.5596000000005"/>
    <n v="0"/>
    <s v="تبرعات عامة من زكاة مال وغيرها"/>
    <s v="دفاتر نقدية"/>
    <s v="سارى"/>
    <n v="4062"/>
    <m/>
    <n v="82"/>
    <x v="1"/>
  </r>
  <r>
    <d v="2017-01-01T00:00:00"/>
    <x v="1"/>
    <n v="100"/>
    <x v="6"/>
    <x v="6"/>
    <n v="52892"/>
    <n v="28444.36"/>
    <n v="0"/>
    <n v="0"/>
    <n v="9804.5596000000005"/>
    <n v="0"/>
    <s v="تبرعات عامة من زكاة مال وغيرها"/>
    <s v="دفاتر نقدية"/>
    <s v="سارى"/>
    <n v="4063"/>
    <m/>
    <n v="82"/>
    <x v="1"/>
  </r>
  <r>
    <d v="2017-01-01T00:00:00"/>
    <x v="1"/>
    <n v="3975"/>
    <x v="6"/>
    <x v="6"/>
    <n v="56867"/>
    <n v="28444.36"/>
    <n v="0"/>
    <n v="0"/>
    <n v="9804.5596000000005"/>
    <n v="0"/>
    <s v="تبرعات عامة من زكاة مال وغيرها"/>
    <s v="دفاتر نقدية"/>
    <s v="سارى"/>
    <n v="4064"/>
    <m/>
    <n v="82"/>
    <x v="1"/>
  </r>
  <r>
    <d v="2017-01-01T00:00:00"/>
    <x v="1"/>
    <n v="1425"/>
    <x v="6"/>
    <x v="7"/>
    <n v="58292"/>
    <n v="28444.36"/>
    <n v="0"/>
    <n v="0"/>
    <n v="9804.5596000000005"/>
    <n v="0"/>
    <s v="نقدية للمرضى"/>
    <s v="دفاتر نقدية"/>
    <s v="سارى"/>
    <n v="4161"/>
    <m/>
    <n v="84"/>
    <x v="1"/>
  </r>
  <r>
    <d v="2017-01-01T00:00:00"/>
    <x v="1"/>
    <n v="475"/>
    <x v="6"/>
    <x v="6"/>
    <n v="58767"/>
    <n v="28444.36"/>
    <n v="0"/>
    <n v="0"/>
    <n v="9804.5596000000005"/>
    <n v="0"/>
    <s v="تبرعات عامة من زكاة مال وغيرها"/>
    <s v="دفاتر نقدية"/>
    <s v="سارى"/>
    <n v="4162"/>
    <m/>
    <n v="84"/>
    <x v="1"/>
  </r>
  <r>
    <d v="2017-01-01T00:00:00"/>
    <x v="1"/>
    <n v="3025"/>
    <x v="4"/>
    <x v="8"/>
    <n v="55742"/>
    <n v="28444.36"/>
    <n v="0"/>
    <n v="0"/>
    <n v="9804.5596000000005"/>
    <n v="0"/>
    <m/>
    <m/>
    <m/>
    <s v="صرف"/>
    <n v="1211"/>
    <n v="25"/>
    <x v="4"/>
  </r>
  <r>
    <d v="2017-01-01T00:00:00"/>
    <x v="1"/>
    <n v="400"/>
    <x v="8"/>
    <x v="9"/>
    <n v="55742"/>
    <n v="28844.36"/>
    <n v="0"/>
    <n v="0"/>
    <n v="9804.5596000000005"/>
    <n v="0"/>
    <m/>
    <m/>
    <m/>
    <s v="معاملة بنكية"/>
    <m/>
    <m/>
    <x v="5"/>
  </r>
  <r>
    <d v="2017-01-02T00:00:00"/>
    <x v="1"/>
    <n v="10000"/>
    <x v="6"/>
    <x v="7"/>
    <n v="65742"/>
    <n v="28844.36"/>
    <n v="0"/>
    <n v="0"/>
    <n v="9804.5596000000005"/>
    <n v="0"/>
    <s v="نقدية للمرضى"/>
    <s v="دفاتر نقدية"/>
    <s v="سارى"/>
    <n v="3743"/>
    <m/>
    <n v="75"/>
    <x v="1"/>
  </r>
  <r>
    <d v="2017-01-02T00:00:00"/>
    <x v="1"/>
    <n v="1500"/>
    <x v="6"/>
    <x v="6"/>
    <n v="67242"/>
    <n v="28844.36"/>
    <n v="0"/>
    <n v="0"/>
    <n v="9804.5596000000005"/>
    <n v="0"/>
    <s v="تبرعات عامة من زكاة مال وغيرها"/>
    <s v="دفاتر نقدية"/>
    <s v="سارى"/>
    <n v="3744"/>
    <m/>
    <n v="75"/>
    <x v="1"/>
  </r>
  <r>
    <d v="2017-01-02T00:00:00"/>
    <x v="1"/>
    <n v="3000"/>
    <x v="6"/>
    <x v="6"/>
    <n v="70242"/>
    <n v="28844.36"/>
    <n v="0"/>
    <n v="0"/>
    <n v="9804.5596000000005"/>
    <n v="0"/>
    <s v="تبرعات عامة من زكاة مال وغيرها"/>
    <s v="دفاتر نقدية"/>
    <s v="سارى"/>
    <n v="3745"/>
    <m/>
    <n v="75"/>
    <x v="1"/>
  </r>
  <r>
    <d v="2017-01-02T00:00:00"/>
    <x v="1"/>
    <n v="10000"/>
    <x v="6"/>
    <x v="7"/>
    <n v="80242"/>
    <n v="28844.36"/>
    <n v="0"/>
    <n v="0"/>
    <n v="9804.5596000000005"/>
    <n v="0"/>
    <s v="نقدية للمرضى"/>
    <s v="دفاتر نقدية"/>
    <s v="سارى"/>
    <n v="3990"/>
    <m/>
    <n v="80"/>
    <x v="1"/>
  </r>
  <r>
    <d v="2017-01-02T00:00:00"/>
    <x v="1"/>
    <n v="3000"/>
    <x v="6"/>
    <x v="7"/>
    <n v="83242"/>
    <n v="28844.36"/>
    <n v="0"/>
    <n v="0"/>
    <n v="9804.5596000000005"/>
    <n v="0"/>
    <s v="نقدية للمرضى"/>
    <s v="دفاتر نقدية"/>
    <s v="سارى"/>
    <n v="3991"/>
    <m/>
    <n v="80"/>
    <x v="1"/>
  </r>
  <r>
    <d v="2017-01-02T00:00:00"/>
    <x v="1"/>
    <n v="100"/>
    <x v="6"/>
    <x v="6"/>
    <n v="83342"/>
    <n v="28844.36"/>
    <n v="0"/>
    <n v="0"/>
    <n v="9804.5596000000005"/>
    <n v="0"/>
    <s v="تبرعات عامة من زكاة مال وغيرها"/>
    <s v="دفاتر نقدية"/>
    <s v="سارى"/>
    <n v="4030"/>
    <m/>
    <n v="81"/>
    <x v="1"/>
  </r>
  <r>
    <d v="2017-01-02T00:00:00"/>
    <x v="1"/>
    <n v="3000"/>
    <x v="6"/>
    <x v="6"/>
    <n v="86342"/>
    <n v="28844.36"/>
    <n v="0"/>
    <n v="0"/>
    <n v="9804.5596000000005"/>
    <n v="0"/>
    <s v="تبرعات عامة من زكاة مال وغيرها"/>
    <s v="دفاتر نقدية"/>
    <s v="سارى"/>
    <n v="4031"/>
    <m/>
    <n v="81"/>
    <x v="1"/>
  </r>
  <r>
    <d v="2017-01-02T00:00:00"/>
    <x v="1"/>
    <n v="100"/>
    <x v="6"/>
    <x v="6"/>
    <n v="86442"/>
    <n v="28844.36"/>
    <n v="0"/>
    <n v="0"/>
    <n v="9804.5596000000005"/>
    <n v="0"/>
    <s v="تبرعات عامة من زكاة مال وغيرها"/>
    <s v="دفاتر نقدية"/>
    <s v="سارى"/>
    <n v="4065"/>
    <m/>
    <n v="82"/>
    <x v="1"/>
  </r>
  <r>
    <d v="2017-01-02T00:00:00"/>
    <x v="1"/>
    <n v="300"/>
    <x v="6"/>
    <x v="6"/>
    <n v="86742"/>
    <n v="28844.36"/>
    <n v="0"/>
    <n v="0"/>
    <n v="9804.5596000000005"/>
    <n v="0"/>
    <s v="تبرعات عامة من زكاة مال وغيرها"/>
    <s v="دفاتر نقدية"/>
    <s v="سارى"/>
    <n v="4066"/>
    <m/>
    <n v="82"/>
    <x v="1"/>
  </r>
  <r>
    <d v="2017-01-02T00:00:00"/>
    <x v="1"/>
    <n v="200"/>
    <x v="6"/>
    <x v="6"/>
    <n v="86942"/>
    <n v="28844.36"/>
    <n v="0"/>
    <n v="0"/>
    <n v="9804.5596000000005"/>
    <n v="0"/>
    <s v="تبرعات عامة من زكاة مال وغيرها"/>
    <s v="دفاتر نقدية"/>
    <s v="سارى"/>
    <n v="4163"/>
    <m/>
    <n v="84"/>
    <x v="1"/>
  </r>
  <r>
    <d v="2017-01-02T00:00:00"/>
    <x v="1"/>
    <n v="515"/>
    <x v="6"/>
    <x v="6"/>
    <n v="87457"/>
    <n v="28844.36"/>
    <n v="0"/>
    <n v="0"/>
    <n v="9804.5596000000005"/>
    <n v="0"/>
    <s v="تبرعات عامة من زكاة مال وغيرها"/>
    <s v="دفاتر نقدية"/>
    <s v="سارى"/>
    <n v="4164"/>
    <m/>
    <n v="84"/>
    <x v="1"/>
  </r>
  <r>
    <d v="2017-01-02T00:00:00"/>
    <x v="1"/>
    <n v="100"/>
    <x v="6"/>
    <x v="7"/>
    <n v="87557"/>
    <n v="28844.36"/>
    <n v="0"/>
    <n v="0"/>
    <n v="9804.5596000000005"/>
    <n v="0"/>
    <s v="نقدية للمرضى"/>
    <s v="دفاتر نقدية"/>
    <s v="سارى"/>
    <n v="4704"/>
    <m/>
    <n v="95"/>
    <x v="1"/>
  </r>
  <r>
    <d v="2017-01-03T00:00:00"/>
    <x v="1"/>
    <n v="450"/>
    <x v="6"/>
    <x v="7"/>
    <n v="88007"/>
    <n v="28844.36"/>
    <n v="0"/>
    <n v="0"/>
    <n v="9804.5596000000005"/>
    <n v="0"/>
    <s v="نقدية للمرضى"/>
    <s v="دفاتر نقدية"/>
    <s v="سارى"/>
    <n v="3746"/>
    <m/>
    <n v="75"/>
    <x v="1"/>
  </r>
  <r>
    <d v="2017-01-03T00:00:00"/>
    <x v="1"/>
    <n v="100"/>
    <x v="6"/>
    <x v="6"/>
    <n v="88107"/>
    <n v="28844.36"/>
    <n v="0"/>
    <n v="0"/>
    <n v="9804.5596000000005"/>
    <n v="0"/>
    <s v="تبرعات عامة من زكاة مال وغيرها"/>
    <s v="دفاتر نقدية"/>
    <s v="سارى"/>
    <n v="3747"/>
    <m/>
    <n v="75"/>
    <x v="1"/>
  </r>
  <r>
    <d v="2017-01-03T00:00:00"/>
    <x v="1"/>
    <n v="100"/>
    <x v="6"/>
    <x v="7"/>
    <n v="88207"/>
    <n v="28844.36"/>
    <n v="0"/>
    <n v="0"/>
    <n v="9804.5596000000005"/>
    <n v="0"/>
    <s v="نقدية للمرضى"/>
    <s v="دفاتر نقدية"/>
    <s v="سارى"/>
    <n v="3748"/>
    <m/>
    <n v="75"/>
    <x v="1"/>
  </r>
  <r>
    <d v="2017-01-03T00:00:00"/>
    <x v="1"/>
    <n v="600"/>
    <x v="6"/>
    <x v="6"/>
    <n v="88807"/>
    <n v="28844.36"/>
    <n v="0"/>
    <n v="0"/>
    <n v="9804.5596000000005"/>
    <n v="0"/>
    <s v="تبرعات عامة من زكاة مال وغيرها"/>
    <s v="دفاتر نقدية"/>
    <s v="سارى"/>
    <n v="3823"/>
    <m/>
    <n v="77"/>
    <x v="1"/>
  </r>
  <r>
    <d v="2017-01-03T00:00:00"/>
    <x v="1"/>
    <n v="1600"/>
    <x v="6"/>
    <x v="6"/>
    <n v="90407"/>
    <n v="28844.36"/>
    <n v="0"/>
    <n v="0"/>
    <n v="9804.5596000000005"/>
    <n v="0"/>
    <s v="تبرعات عامة من زكاة مال وغيرها"/>
    <s v="دفاتر نقدية"/>
    <s v="سارى"/>
    <n v="3824"/>
    <m/>
    <n v="77"/>
    <x v="1"/>
  </r>
  <r>
    <d v="2017-01-03T00:00:00"/>
    <x v="1"/>
    <n v="2500"/>
    <x v="6"/>
    <x v="7"/>
    <n v="92907"/>
    <n v="28844.36"/>
    <n v="0"/>
    <n v="0"/>
    <n v="9804.5596000000005"/>
    <n v="0"/>
    <s v="نقدية للمرضى"/>
    <s v="دفاتر نقدية"/>
    <s v="سارى"/>
    <n v="3825"/>
    <m/>
    <n v="77"/>
    <x v="1"/>
  </r>
  <r>
    <d v="2017-01-03T00:00:00"/>
    <x v="1"/>
    <n v="1000"/>
    <x v="6"/>
    <x v="6"/>
    <n v="93907"/>
    <n v="28844.36"/>
    <n v="0"/>
    <n v="0"/>
    <n v="9804.5596000000005"/>
    <n v="0"/>
    <s v="تبرعات عامة من زكاة مال وغيرها"/>
    <s v="دفاتر نقدية"/>
    <s v="سارى"/>
    <n v="3826"/>
    <m/>
    <n v="77"/>
    <x v="1"/>
  </r>
  <r>
    <d v="2017-01-03T00:00:00"/>
    <x v="1"/>
    <n v="2000"/>
    <x v="6"/>
    <x v="7"/>
    <n v="95907"/>
    <n v="28844.36"/>
    <n v="0"/>
    <n v="0"/>
    <n v="9804.5596000000005"/>
    <n v="0"/>
    <s v="نقدية للمرضى"/>
    <s v="دفاتر نقدية"/>
    <s v="سارى"/>
    <n v="3827"/>
    <m/>
    <n v="77"/>
    <x v="1"/>
  </r>
  <r>
    <d v="2017-01-03T00:00:00"/>
    <x v="1"/>
    <n v="500"/>
    <x v="6"/>
    <x v="6"/>
    <n v="96407"/>
    <n v="28844.36"/>
    <n v="0"/>
    <n v="0"/>
    <n v="9804.5596000000005"/>
    <n v="0"/>
    <s v="تبرعات عامة من زكاة مال وغيرها"/>
    <s v="دفاتر نقدية"/>
    <s v="سارى"/>
    <n v="3828"/>
    <m/>
    <n v="77"/>
    <x v="1"/>
  </r>
  <r>
    <d v="2017-01-03T00:00:00"/>
    <x v="1"/>
    <n v="830"/>
    <x v="6"/>
    <x v="7"/>
    <n v="97237"/>
    <n v="28844.36"/>
    <n v="0"/>
    <n v="0"/>
    <n v="9804.5596000000005"/>
    <n v="0"/>
    <s v="نقدية للمرضى"/>
    <s v="دفاتر نقدية"/>
    <s v="سارى"/>
    <n v="3829"/>
    <m/>
    <n v="77"/>
    <x v="1"/>
  </r>
  <r>
    <d v="2017-01-03T00:00:00"/>
    <x v="1"/>
    <n v="500"/>
    <x v="6"/>
    <x v="7"/>
    <n v="97737"/>
    <n v="28844.36"/>
    <n v="0"/>
    <n v="0"/>
    <n v="9804.5596000000005"/>
    <n v="0"/>
    <s v="نقدية للمرضى"/>
    <s v="دفاتر نقدية"/>
    <s v="سارى"/>
    <n v="3830"/>
    <m/>
    <n v="77"/>
    <x v="1"/>
  </r>
  <r>
    <d v="2017-01-03T00:00:00"/>
    <x v="1"/>
    <n v="200"/>
    <x v="6"/>
    <x v="6"/>
    <n v="97937"/>
    <n v="28844.36"/>
    <n v="0"/>
    <n v="0"/>
    <n v="9804.5596000000005"/>
    <n v="0"/>
    <s v="تبرعات عامة من زكاة مال وغيرها"/>
    <s v="دفاتر نقدية"/>
    <s v="سارى"/>
    <n v="3831"/>
    <m/>
    <n v="77"/>
    <x v="1"/>
  </r>
  <r>
    <d v="2017-01-03T00:00:00"/>
    <x v="1"/>
    <n v="200"/>
    <x v="6"/>
    <x v="7"/>
    <n v="98137"/>
    <n v="28844.36"/>
    <n v="0"/>
    <n v="0"/>
    <n v="9804.5596000000005"/>
    <n v="0"/>
    <s v="نقدية للمرضى"/>
    <s v="دفاتر نقدية"/>
    <s v="سارى"/>
    <n v="3876"/>
    <m/>
    <n v="78"/>
    <x v="1"/>
  </r>
  <r>
    <d v="2017-01-03T00:00:00"/>
    <x v="1"/>
    <n v="1600"/>
    <x v="6"/>
    <x v="6"/>
    <n v="99737"/>
    <n v="28844.36"/>
    <n v="0"/>
    <n v="0"/>
    <n v="9804.5596000000005"/>
    <n v="0"/>
    <s v="تبرعات عامة من زكاة مال وغيرها"/>
    <s v="دفاتر نقدية"/>
    <s v="سارى"/>
    <n v="4032"/>
    <m/>
    <n v="81"/>
    <x v="1"/>
  </r>
  <r>
    <d v="2017-01-03T00:00:00"/>
    <x v="1"/>
    <n v="100"/>
    <x v="6"/>
    <x v="6"/>
    <n v="99837"/>
    <n v="28844.36"/>
    <n v="0"/>
    <n v="0"/>
    <n v="9804.5596000000005"/>
    <n v="0"/>
    <s v="تبرعات عامة من زكاة مال وغيرها"/>
    <s v="دفاتر نقدية"/>
    <s v="سارى"/>
    <n v="4033"/>
    <m/>
    <n v="81"/>
    <x v="1"/>
  </r>
  <r>
    <d v="2017-01-03T00:00:00"/>
    <x v="1"/>
    <n v="600"/>
    <x v="6"/>
    <x v="7"/>
    <n v="100437"/>
    <n v="28844.36"/>
    <n v="0"/>
    <n v="0"/>
    <n v="9804.5596000000005"/>
    <n v="0"/>
    <s v="نقدية للمرضى"/>
    <s v="دفاتر نقدية"/>
    <s v="سارى"/>
    <n v="4034"/>
    <m/>
    <n v="81"/>
    <x v="1"/>
  </r>
  <r>
    <d v="2017-01-03T00:00:00"/>
    <x v="1"/>
    <n v="1000"/>
    <x v="6"/>
    <x v="7"/>
    <n v="101437"/>
    <n v="28844.36"/>
    <n v="0"/>
    <n v="0"/>
    <n v="9804.5596000000005"/>
    <n v="0"/>
    <s v="نقدية للمرضى"/>
    <s v="دفاتر نقدية"/>
    <s v="سارى"/>
    <n v="4035"/>
    <m/>
    <n v="81"/>
    <x v="1"/>
  </r>
  <r>
    <d v="2017-01-03T00:00:00"/>
    <x v="1"/>
    <n v="260"/>
    <x v="6"/>
    <x v="7"/>
    <n v="101697"/>
    <n v="28844.36"/>
    <n v="0"/>
    <n v="0"/>
    <n v="9804.5596000000005"/>
    <n v="0"/>
    <s v="نقدية للمرضى"/>
    <s v="دفاتر نقدية"/>
    <s v="سارى"/>
    <n v="4036"/>
    <m/>
    <n v="81"/>
    <x v="1"/>
  </r>
  <r>
    <d v="2017-01-03T00:00:00"/>
    <x v="1"/>
    <n v="550"/>
    <x v="6"/>
    <x v="6"/>
    <n v="102247"/>
    <n v="28844.36"/>
    <n v="0"/>
    <n v="0"/>
    <n v="9804.5596000000005"/>
    <n v="0"/>
    <s v="تبرعات عامة من زكاة مال وغيرها"/>
    <s v="دفاتر نقدية"/>
    <s v="سارى"/>
    <n v="4067"/>
    <m/>
    <n v="82"/>
    <x v="1"/>
  </r>
  <r>
    <d v="2017-01-03T00:00:00"/>
    <x v="1"/>
    <n v="300"/>
    <x v="6"/>
    <x v="7"/>
    <n v="102547"/>
    <n v="28844.36"/>
    <n v="0"/>
    <n v="0"/>
    <n v="9804.5596000000005"/>
    <n v="0"/>
    <s v="نقدية للمرضى"/>
    <s v="دفاتر نقدية"/>
    <s v="سارى"/>
    <n v="4068"/>
    <m/>
    <n v="82"/>
    <x v="1"/>
  </r>
  <r>
    <d v="2017-01-03T00:00:00"/>
    <x v="1"/>
    <n v="600"/>
    <x v="6"/>
    <x v="7"/>
    <n v="103147"/>
    <n v="28844.36"/>
    <n v="0"/>
    <n v="0"/>
    <n v="9804.5596000000005"/>
    <n v="0"/>
    <s v="نقدية للمرضى"/>
    <s v="دفاتر نقدية"/>
    <s v="سارى"/>
    <n v="4069"/>
    <m/>
    <n v="82"/>
    <x v="1"/>
  </r>
  <r>
    <d v="2017-01-03T00:00:00"/>
    <x v="1"/>
    <n v="1100"/>
    <x v="6"/>
    <x v="6"/>
    <n v="104247"/>
    <n v="28844.36"/>
    <n v="0"/>
    <n v="0"/>
    <n v="9804.5596000000005"/>
    <n v="0"/>
    <s v="تبرعات عامة من زكاة مال وغيرها"/>
    <s v="دفاتر نقدية"/>
    <s v="سارى"/>
    <n v="4070"/>
    <m/>
    <n v="82"/>
    <x v="1"/>
  </r>
  <r>
    <d v="2017-01-03T00:00:00"/>
    <x v="1"/>
    <n v="41000"/>
    <x v="6"/>
    <x v="7"/>
    <n v="145247"/>
    <n v="28844.36"/>
    <n v="0"/>
    <n v="0"/>
    <n v="9804.5596000000005"/>
    <n v="0"/>
    <s v="نقدية للمرضى"/>
    <s v="دفاتر نقدية"/>
    <s v="سارى"/>
    <n v="4071"/>
    <m/>
    <n v="82"/>
    <x v="1"/>
  </r>
  <r>
    <d v="2017-01-03T00:00:00"/>
    <x v="1"/>
    <n v="300"/>
    <x v="6"/>
    <x v="7"/>
    <n v="145547"/>
    <n v="28844.36"/>
    <n v="0"/>
    <n v="0"/>
    <n v="9804.5596000000005"/>
    <n v="0"/>
    <s v="نقدية للمرضى"/>
    <s v="دفاتر نقدية"/>
    <s v="سارى"/>
    <n v="4118"/>
    <m/>
    <n v="83"/>
    <x v="1"/>
  </r>
  <r>
    <d v="2017-01-03T00:00:00"/>
    <x v="1"/>
    <n v="650"/>
    <x v="8"/>
    <x v="9"/>
    <n v="145547"/>
    <n v="29494.36"/>
    <n v="0"/>
    <n v="0"/>
    <n v="9804.5596000000005"/>
    <n v="0"/>
    <m/>
    <m/>
    <m/>
    <s v="معاملة بنكية"/>
    <m/>
    <m/>
    <x v="6"/>
  </r>
  <r>
    <d v="2017-01-03T00:00:00"/>
    <x v="1"/>
    <n v="900"/>
    <x v="8"/>
    <x v="9"/>
    <n v="145547"/>
    <n v="30394.36"/>
    <n v="0"/>
    <n v="0"/>
    <n v="9804.5596000000005"/>
    <n v="0"/>
    <m/>
    <m/>
    <m/>
    <s v="معاملة بنكية"/>
    <m/>
    <m/>
    <x v="7"/>
  </r>
  <r>
    <d v="2017-01-03T00:00:00"/>
    <x v="1"/>
    <n v="120000"/>
    <x v="8"/>
    <x v="9"/>
    <n v="145547"/>
    <n v="150394.35999999999"/>
    <n v="0"/>
    <n v="0"/>
    <n v="9804.5596000000005"/>
    <n v="0"/>
    <m/>
    <m/>
    <m/>
    <s v="معاملة بنكية"/>
    <m/>
    <m/>
    <x v="8"/>
  </r>
  <r>
    <d v="2017-01-03T00:00:00"/>
    <x v="1"/>
    <n v="500"/>
    <x v="8"/>
    <x v="9"/>
    <n v="145547"/>
    <n v="150894.35999999999"/>
    <n v="0"/>
    <n v="0"/>
    <n v="9804.5596000000005"/>
    <n v="0"/>
    <m/>
    <m/>
    <m/>
    <s v="معاملة بنكية"/>
    <m/>
    <m/>
    <x v="9"/>
  </r>
  <r>
    <d v="2017-01-03T00:00:00"/>
    <x v="1"/>
    <n v="19791.64"/>
    <x v="8"/>
    <x v="10"/>
    <n v="145547"/>
    <n v="170686"/>
    <n v="0"/>
    <n v="0"/>
    <n v="9804.5596000000005"/>
    <n v="0"/>
    <m/>
    <m/>
    <m/>
    <s v="تقفيل"/>
    <m/>
    <m/>
    <x v="10"/>
  </r>
  <r>
    <d v="2017-01-03T00:00:00"/>
    <x v="1"/>
    <n v="500"/>
    <x v="8"/>
    <x v="9"/>
    <n v="145547"/>
    <n v="171186"/>
    <n v="0"/>
    <n v="0"/>
    <n v="9804.5596000000005"/>
    <n v="0"/>
    <m/>
    <m/>
    <m/>
    <s v="معاملة بنكية"/>
    <m/>
    <m/>
    <x v="11"/>
  </r>
  <r>
    <d v="2017-01-04T00:00:00"/>
    <x v="1"/>
    <n v="1000"/>
    <x v="6"/>
    <x v="7"/>
    <n v="146547"/>
    <n v="171186"/>
    <n v="0"/>
    <n v="0"/>
    <n v="9804.5596000000005"/>
    <n v="0"/>
    <s v="نقدية للمرضى"/>
    <s v="دفاتر نقدية"/>
    <s v="سارى"/>
    <n v="3749"/>
    <m/>
    <n v="75"/>
    <x v="1"/>
  </r>
  <r>
    <d v="2017-01-04T00:00:00"/>
    <x v="1"/>
    <n v="2000"/>
    <x v="6"/>
    <x v="7"/>
    <n v="148547"/>
    <n v="171186"/>
    <n v="0"/>
    <n v="0"/>
    <n v="9804.5596000000005"/>
    <n v="0"/>
    <s v="نقدية للمرضى"/>
    <s v="دفاتر نقدية"/>
    <s v="سارى"/>
    <n v="3750"/>
    <m/>
    <n v="75"/>
    <x v="1"/>
  </r>
  <r>
    <d v="2017-01-04T00:00:00"/>
    <x v="1"/>
    <n v="7700"/>
    <x v="6"/>
    <x v="7"/>
    <n v="156247"/>
    <n v="171186"/>
    <n v="0"/>
    <n v="0"/>
    <n v="9804.5596000000005"/>
    <n v="0"/>
    <s v="نقدية للمرضى"/>
    <s v="دفاتر نقدية"/>
    <s v="سارى"/>
    <n v="3877"/>
    <m/>
    <n v="78"/>
    <x v="1"/>
  </r>
  <r>
    <d v="2017-01-04T00:00:00"/>
    <x v="1"/>
    <n v="2200"/>
    <x v="6"/>
    <x v="6"/>
    <n v="158447"/>
    <n v="171186"/>
    <n v="0"/>
    <n v="0"/>
    <n v="9804.5596000000005"/>
    <n v="0"/>
    <s v="تبرعات عامة من زكاة مال وغيرها"/>
    <s v="دفاتر نقدية"/>
    <s v="سارى"/>
    <n v="3878"/>
    <m/>
    <n v="78"/>
    <x v="1"/>
  </r>
  <r>
    <d v="2017-01-04T00:00:00"/>
    <x v="1"/>
    <n v="100"/>
    <x v="6"/>
    <x v="6"/>
    <n v="158547"/>
    <n v="171186"/>
    <n v="0"/>
    <n v="0"/>
    <n v="9804.5596000000005"/>
    <n v="0"/>
    <s v="تبرعات عامة من زكاة مال وغيرها"/>
    <s v="دفاتر نقدية"/>
    <s v="سارى"/>
    <n v="3879"/>
    <m/>
    <n v="78"/>
    <x v="1"/>
  </r>
  <r>
    <d v="2017-01-04T00:00:00"/>
    <x v="1"/>
    <n v="18160"/>
    <x v="6"/>
    <x v="6"/>
    <n v="176707"/>
    <n v="171186"/>
    <n v="0"/>
    <n v="0"/>
    <n v="9804.5596000000005"/>
    <n v="0"/>
    <s v="تبرعات عامة من زكاة مال وغيرها"/>
    <s v="دفاتر نقدية"/>
    <s v="سارى"/>
    <n v="4037"/>
    <m/>
    <n v="81"/>
    <x v="1"/>
  </r>
  <r>
    <d v="2017-01-04T00:00:00"/>
    <x v="1"/>
    <n v="2000"/>
    <x v="6"/>
    <x v="6"/>
    <n v="178707"/>
    <n v="171186"/>
    <n v="0"/>
    <n v="0"/>
    <n v="9804.5596000000005"/>
    <n v="0"/>
    <s v="تبرعات عامة من زكاة مال وغيرها"/>
    <s v="دفاتر نقدية"/>
    <s v="سارى"/>
    <n v="4038"/>
    <m/>
    <n v="81"/>
    <x v="1"/>
  </r>
  <r>
    <d v="2017-01-04T00:00:00"/>
    <x v="1"/>
    <n v="350"/>
    <x v="6"/>
    <x v="6"/>
    <n v="179057"/>
    <n v="171186"/>
    <n v="0"/>
    <n v="0"/>
    <n v="9804.5596000000005"/>
    <n v="0"/>
    <s v="تبرعات عامة من زكاة مال وغيرها"/>
    <s v="دفاتر نقدية"/>
    <s v="سارى"/>
    <n v="4039"/>
    <m/>
    <n v="81"/>
    <x v="1"/>
  </r>
  <r>
    <d v="2017-01-04T00:00:00"/>
    <x v="1"/>
    <n v="600"/>
    <x v="6"/>
    <x v="6"/>
    <n v="179657"/>
    <n v="171186"/>
    <n v="0"/>
    <n v="0"/>
    <n v="9804.5596000000005"/>
    <n v="0"/>
    <s v="تبرعات عامة من زكاة مال وغيرها"/>
    <s v="دفاتر نقدية"/>
    <s v="سارى"/>
    <n v="4040"/>
    <m/>
    <n v="81"/>
    <x v="1"/>
  </r>
  <r>
    <d v="2017-01-04T00:00:00"/>
    <x v="1"/>
    <n v="2000"/>
    <x v="6"/>
    <x v="6"/>
    <n v="181657"/>
    <n v="171186"/>
    <n v="0"/>
    <n v="0"/>
    <n v="9804.5596000000005"/>
    <n v="0"/>
    <s v="تبرعات عامة من زكاة مال وغيرها"/>
    <s v="دفاتر نقدية"/>
    <s v="سارى"/>
    <n v="4072"/>
    <m/>
    <n v="82"/>
    <x v="1"/>
  </r>
  <r>
    <d v="2017-01-04T00:00:00"/>
    <x v="1"/>
    <n v="7000"/>
    <x v="6"/>
    <x v="6"/>
    <n v="188657"/>
    <n v="171186"/>
    <n v="0"/>
    <n v="0"/>
    <n v="9804.5596000000005"/>
    <n v="0"/>
    <s v="تبرعات عامة من زكاة مال وغيرها"/>
    <s v="دفاتر نقدية"/>
    <s v="سارى"/>
    <n v="4073"/>
    <m/>
    <n v="82"/>
    <x v="1"/>
  </r>
  <r>
    <d v="2017-01-04T00:00:00"/>
    <x v="1"/>
    <n v="600"/>
    <x v="6"/>
    <x v="7"/>
    <n v="189257"/>
    <n v="171186"/>
    <n v="0"/>
    <n v="0"/>
    <n v="9804.5596000000005"/>
    <n v="0"/>
    <s v="نقدية للمرضى"/>
    <s v="دفاتر نقدية"/>
    <s v="سارى"/>
    <n v="4074"/>
    <m/>
    <n v="82"/>
    <x v="1"/>
  </r>
  <r>
    <d v="2017-01-04T00:00:00"/>
    <x v="1"/>
    <n v="900"/>
    <x v="6"/>
    <x v="6"/>
    <n v="190157"/>
    <n v="171186"/>
    <n v="0"/>
    <n v="0"/>
    <n v="9804.5596000000005"/>
    <n v="0"/>
    <s v="تبرعات عامة من زكاة مال وغيرها"/>
    <s v="دفاتر نقدية"/>
    <s v="سارى"/>
    <n v="4075"/>
    <m/>
    <n v="82"/>
    <x v="1"/>
  </r>
  <r>
    <d v="2017-01-04T00:00:00"/>
    <x v="1"/>
    <n v="500"/>
    <x v="6"/>
    <x v="6"/>
    <n v="190657"/>
    <n v="171186"/>
    <n v="0"/>
    <n v="0"/>
    <n v="9804.5596000000005"/>
    <n v="0"/>
    <s v="تبرعات عامة من زكاة مال وغيرها"/>
    <s v="دفاتر نقدية"/>
    <s v="سارى"/>
    <n v="4165"/>
    <m/>
    <n v="84"/>
    <x v="1"/>
  </r>
  <r>
    <d v="2017-01-04T00:00:00"/>
    <x v="1"/>
    <n v="2800"/>
    <x v="6"/>
    <x v="6"/>
    <n v="193457"/>
    <n v="171186"/>
    <n v="0"/>
    <n v="0"/>
    <n v="9804.5596000000005"/>
    <n v="0"/>
    <s v="تبرعات عامة من زكاة مال وغيرها"/>
    <s v="دفاتر نقدية"/>
    <s v="سارى"/>
    <n v="4166"/>
    <m/>
    <n v="84"/>
    <x v="1"/>
  </r>
  <r>
    <d v="2017-01-04T00:00:00"/>
    <x v="1"/>
    <n v="1500"/>
    <x v="6"/>
    <x v="6"/>
    <n v="194957"/>
    <n v="171186"/>
    <n v="0"/>
    <n v="0"/>
    <n v="9804.5596000000005"/>
    <n v="0"/>
    <s v="تبرعات عامة من زكاة مال وغيرها"/>
    <s v="دفاتر نقدية"/>
    <s v="سارى"/>
    <n v="4251"/>
    <m/>
    <n v="86"/>
    <x v="1"/>
  </r>
  <r>
    <d v="2017-01-04T00:00:00"/>
    <x v="1"/>
    <n v="200"/>
    <x v="6"/>
    <x v="6"/>
    <n v="195157"/>
    <n v="171186"/>
    <n v="0"/>
    <n v="0"/>
    <n v="9804.5596000000005"/>
    <n v="0"/>
    <s v="تبرعات عامة من زكاة مال وغيرها"/>
    <s v="دفاتر نقدية"/>
    <s v="سارى"/>
    <n v="4252"/>
    <m/>
    <n v="86"/>
    <x v="1"/>
  </r>
  <r>
    <d v="2017-01-04T00:00:00"/>
    <x v="1"/>
    <n v="200"/>
    <x v="6"/>
    <x v="7"/>
    <n v="195357"/>
    <n v="171186"/>
    <n v="0"/>
    <n v="0"/>
    <n v="9804.5596000000005"/>
    <n v="0"/>
    <s v="نقدية للمرضى"/>
    <s v="دفاتر نقدية"/>
    <s v="سارى"/>
    <n v="4253"/>
    <m/>
    <n v="86"/>
    <x v="1"/>
  </r>
  <r>
    <d v="2017-01-04T00:00:00"/>
    <x v="1"/>
    <n v="2310"/>
    <x v="6"/>
    <x v="6"/>
    <n v="197667"/>
    <n v="171186"/>
    <n v="0"/>
    <n v="0"/>
    <n v="9804.5596000000005"/>
    <n v="0"/>
    <s v="تبرعات عامة من زكاة مال وغيرها"/>
    <s v="دفاتر نقدية"/>
    <s v="سارى"/>
    <n v="4254"/>
    <m/>
    <n v="86"/>
    <x v="1"/>
  </r>
  <r>
    <d v="2017-01-04T00:00:00"/>
    <x v="1"/>
    <n v="100"/>
    <x v="6"/>
    <x v="7"/>
    <n v="197767"/>
    <n v="171186"/>
    <n v="0"/>
    <n v="0"/>
    <n v="9804.5596000000005"/>
    <n v="0"/>
    <s v="نقدية للمرضى"/>
    <s v="دفاتر نقدية"/>
    <s v="سارى"/>
    <n v="4255"/>
    <m/>
    <n v="86"/>
    <x v="1"/>
  </r>
  <r>
    <d v="2017-01-04T00:00:00"/>
    <x v="1"/>
    <n v="200"/>
    <x v="6"/>
    <x v="6"/>
    <n v="197967"/>
    <n v="171186"/>
    <n v="0"/>
    <n v="0"/>
    <n v="9804.5596000000005"/>
    <n v="0"/>
    <s v="تبرعات عامة من زكاة مال وغيرها"/>
    <s v="دفاتر نقدية"/>
    <s v="سارى"/>
    <n v="4256"/>
    <m/>
    <n v="86"/>
    <x v="1"/>
  </r>
  <r>
    <d v="2017-01-04T00:00:00"/>
    <x v="1"/>
    <n v="100"/>
    <x v="6"/>
    <x v="7"/>
    <n v="198067"/>
    <n v="171186"/>
    <n v="0"/>
    <n v="0"/>
    <n v="9804.5596000000005"/>
    <n v="0"/>
    <s v="نقدية للمرضى"/>
    <s v="دفاتر نقدية"/>
    <s v="سارى"/>
    <n v="4257"/>
    <m/>
    <n v="86"/>
    <x v="1"/>
  </r>
  <r>
    <d v="2017-01-04T00:00:00"/>
    <x v="1"/>
    <n v="300"/>
    <x v="6"/>
    <x v="7"/>
    <n v="198367"/>
    <n v="171186"/>
    <n v="0"/>
    <n v="0"/>
    <n v="9804.5596000000005"/>
    <n v="0"/>
    <s v="نقدية للمرضى"/>
    <s v="دفاتر نقدية"/>
    <s v="سارى"/>
    <n v="4258"/>
    <m/>
    <n v="86"/>
    <x v="1"/>
  </r>
  <r>
    <d v="2017-01-04T00:00:00"/>
    <x v="1"/>
    <n v="500"/>
    <x v="6"/>
    <x v="7"/>
    <n v="198867"/>
    <n v="171186"/>
    <n v="0"/>
    <n v="0"/>
    <n v="9804.5596000000005"/>
    <n v="0"/>
    <s v="نقدية للمرضى"/>
    <s v="دفاتر نقدية"/>
    <s v="سارى"/>
    <n v="4259"/>
    <m/>
    <n v="86"/>
    <x v="1"/>
  </r>
  <r>
    <d v="2017-01-04T00:00:00"/>
    <x v="1"/>
    <n v="10000"/>
    <x v="7"/>
    <x v="11"/>
    <n v="198867"/>
    <n v="161186"/>
    <n v="0"/>
    <n v="0"/>
    <n v="9804.5596000000005"/>
    <n v="0"/>
    <m/>
    <m/>
    <m/>
    <s v="معاملة بنكية"/>
    <m/>
    <m/>
    <x v="12"/>
  </r>
  <r>
    <d v="2017-01-04T00:00:00"/>
    <x v="1"/>
    <n v="3000"/>
    <x v="8"/>
    <x v="9"/>
    <n v="198867"/>
    <n v="164186"/>
    <n v="0"/>
    <n v="0"/>
    <n v="9804.5596000000005"/>
    <n v="0"/>
    <m/>
    <m/>
    <m/>
    <s v="معاملة بنكية"/>
    <m/>
    <m/>
    <x v="13"/>
  </r>
  <r>
    <d v="2017-01-04T00:00:00"/>
    <x v="1"/>
    <n v="34191.33"/>
    <x v="8"/>
    <x v="12"/>
    <n v="198867"/>
    <n v="198377.33000000002"/>
    <n v="0"/>
    <n v="0"/>
    <n v="9804.5596000000005"/>
    <n v="0"/>
    <m/>
    <m/>
    <m/>
    <s v="تقفيل"/>
    <m/>
    <m/>
    <x v="14"/>
  </r>
  <r>
    <d v="2017-01-04T00:00:00"/>
    <x v="1"/>
    <n v="1000"/>
    <x v="8"/>
    <x v="9"/>
    <n v="198867"/>
    <n v="199377.33000000002"/>
    <n v="0"/>
    <n v="0"/>
    <n v="9804.5596000000005"/>
    <n v="0"/>
    <m/>
    <m/>
    <m/>
    <s v="معاملة بنكية"/>
    <m/>
    <m/>
    <x v="15"/>
  </r>
  <r>
    <d v="2017-01-05T00:00:00"/>
    <x v="1"/>
    <n v="250"/>
    <x v="6"/>
    <x v="6"/>
    <n v="199117"/>
    <n v="199377.33000000002"/>
    <n v="0"/>
    <n v="0"/>
    <n v="9804.5596000000005"/>
    <n v="0"/>
    <s v="تبرعات عامة من زكاة مال وغيرها"/>
    <s v="دفاتر نقدية"/>
    <s v="سارى"/>
    <n v="3832"/>
    <m/>
    <n v="77"/>
    <x v="1"/>
  </r>
  <r>
    <d v="2017-01-05T00:00:00"/>
    <x v="1"/>
    <n v="100"/>
    <x v="6"/>
    <x v="6"/>
    <n v="199217"/>
    <n v="199377.33000000002"/>
    <n v="0"/>
    <n v="0"/>
    <n v="9804.5596000000005"/>
    <n v="0"/>
    <s v="تبرعات عامة من زكاة مال وغيرها"/>
    <s v="دفاتر نقدية"/>
    <s v="سارى"/>
    <n v="3833"/>
    <m/>
    <n v="77"/>
    <x v="1"/>
  </r>
  <r>
    <d v="2017-01-05T00:00:00"/>
    <x v="1"/>
    <n v="250"/>
    <x v="6"/>
    <x v="6"/>
    <n v="199467"/>
    <n v="199377.33000000002"/>
    <n v="0"/>
    <n v="0"/>
    <n v="9804.5596000000005"/>
    <n v="0"/>
    <s v="تبرعات عامة من زكاة مال وغيرها"/>
    <s v="دفاتر نقدية"/>
    <s v="سارى"/>
    <n v="3834"/>
    <m/>
    <n v="77"/>
    <x v="1"/>
  </r>
  <r>
    <d v="2017-01-05T00:00:00"/>
    <x v="1"/>
    <n v="100"/>
    <x v="6"/>
    <x v="7"/>
    <n v="199567"/>
    <n v="199377.33000000002"/>
    <n v="0"/>
    <n v="0"/>
    <n v="9804.5596000000005"/>
    <n v="0"/>
    <s v="نقدية للمرضى"/>
    <s v="دفاتر نقدية"/>
    <s v="سارى"/>
    <n v="4041"/>
    <m/>
    <n v="81"/>
    <x v="1"/>
  </r>
  <r>
    <d v="2017-01-05T00:00:00"/>
    <x v="1"/>
    <n v="200"/>
    <x v="6"/>
    <x v="6"/>
    <n v="199767"/>
    <n v="199377.33000000002"/>
    <n v="0"/>
    <n v="0"/>
    <n v="9804.5596000000005"/>
    <n v="0"/>
    <s v="تبرعات عامة من زكاة مال وغيرها"/>
    <s v="دفاتر نقدية"/>
    <s v="سارى"/>
    <n v="4042"/>
    <m/>
    <n v="81"/>
    <x v="1"/>
  </r>
  <r>
    <d v="2017-01-05T00:00:00"/>
    <x v="1"/>
    <n v="400"/>
    <x v="6"/>
    <x v="6"/>
    <n v="200167"/>
    <n v="199377.33000000002"/>
    <n v="0"/>
    <n v="0"/>
    <n v="9804.5596000000005"/>
    <n v="0"/>
    <s v="تبرعات عامة من زكاة مال وغيرها"/>
    <s v="دفاتر نقدية"/>
    <s v="سارى"/>
    <n v="4043"/>
    <m/>
    <n v="81"/>
    <x v="1"/>
  </r>
  <r>
    <d v="2017-01-05T00:00:00"/>
    <x v="1"/>
    <n v="400"/>
    <x v="6"/>
    <x v="7"/>
    <n v="200567"/>
    <n v="199377.33000000002"/>
    <n v="0"/>
    <n v="0"/>
    <n v="9804.5596000000005"/>
    <n v="0"/>
    <s v="نقدية للمرضى"/>
    <s v="دفاتر نقدية"/>
    <s v="سارى"/>
    <n v="4044"/>
    <m/>
    <n v="81"/>
    <x v="1"/>
  </r>
  <r>
    <d v="2017-01-05T00:00:00"/>
    <x v="1"/>
    <n v="150"/>
    <x v="6"/>
    <x v="7"/>
    <n v="200717"/>
    <n v="199377.33000000002"/>
    <n v="0"/>
    <n v="0"/>
    <n v="9804.5596000000005"/>
    <n v="0"/>
    <s v="نقدية للمرضى"/>
    <s v="دفاتر نقدية"/>
    <s v="سارى"/>
    <n v="4045"/>
    <m/>
    <n v="81"/>
    <x v="1"/>
  </r>
  <r>
    <d v="2017-01-05T00:00:00"/>
    <x v="1"/>
    <n v="100"/>
    <x v="6"/>
    <x v="7"/>
    <n v="200817"/>
    <n v="199377.33000000002"/>
    <n v="0"/>
    <n v="0"/>
    <n v="9804.5596000000005"/>
    <n v="0"/>
    <s v="نقدية للمرضى"/>
    <s v="دفاتر نقدية"/>
    <s v="سارى"/>
    <n v="4076"/>
    <m/>
    <n v="82"/>
    <x v="1"/>
  </r>
  <r>
    <d v="2017-01-05T00:00:00"/>
    <x v="1"/>
    <n v="1000"/>
    <x v="6"/>
    <x v="6"/>
    <n v="201817"/>
    <n v="199377.33000000002"/>
    <n v="0"/>
    <n v="0"/>
    <n v="9804.5596000000005"/>
    <n v="0"/>
    <s v="تبرعات عامة من زكاة مال وغيرها"/>
    <s v="دفاتر نقدية"/>
    <s v="سارى"/>
    <n v="4077"/>
    <m/>
    <n v="82"/>
    <x v="1"/>
  </r>
  <r>
    <d v="2017-01-05T00:00:00"/>
    <x v="1"/>
    <n v="40000"/>
    <x v="6"/>
    <x v="7"/>
    <n v="241817"/>
    <n v="199377.33000000002"/>
    <n v="0"/>
    <n v="0"/>
    <n v="9804.5596000000005"/>
    <n v="0"/>
    <s v="نقدية للمرضى"/>
    <s v="دفاتر نقدية"/>
    <s v="سارى"/>
    <n v="4078"/>
    <m/>
    <n v="82"/>
    <x v="1"/>
  </r>
  <r>
    <d v="2017-01-05T00:00:00"/>
    <x v="1"/>
    <n v="5520"/>
    <x v="6"/>
    <x v="6"/>
    <n v="247337"/>
    <n v="199377.33000000002"/>
    <n v="0"/>
    <n v="0"/>
    <n v="9804.5596000000005"/>
    <n v="0"/>
    <s v="تبرعات عامة من زكاة مال وغيرها"/>
    <s v="دفاتر نقدية"/>
    <s v="سارى"/>
    <n v="4079"/>
    <m/>
    <n v="82"/>
    <x v="1"/>
  </r>
  <r>
    <d v="2017-01-05T00:00:00"/>
    <x v="1"/>
    <n v="1000"/>
    <x v="6"/>
    <x v="6"/>
    <n v="248337"/>
    <n v="199377.33000000002"/>
    <n v="0"/>
    <n v="0"/>
    <n v="9804.5596000000005"/>
    <n v="0"/>
    <s v="تبرعات عامة من زكاة مال وغيرها"/>
    <s v="دفاتر نقدية"/>
    <s v="سارى"/>
    <n v="4080"/>
    <m/>
    <n v="82"/>
    <x v="1"/>
  </r>
  <r>
    <d v="2017-01-05T00:00:00"/>
    <x v="1"/>
    <n v="29700"/>
    <x v="6"/>
    <x v="6"/>
    <n v="278037"/>
    <n v="199377.33000000002"/>
    <n v="0"/>
    <n v="0"/>
    <n v="9804.5596000000005"/>
    <n v="0"/>
    <s v="تبرعات عامة من زكاة مال وغيرها"/>
    <s v="دفاتر نقدية"/>
    <s v="سارى"/>
    <n v="4081"/>
    <m/>
    <n v="82"/>
    <x v="1"/>
  </r>
  <r>
    <d v="2017-01-05T00:00:00"/>
    <x v="1"/>
    <n v="1000"/>
    <x v="6"/>
    <x v="7"/>
    <n v="279037"/>
    <n v="199377.33000000002"/>
    <n v="0"/>
    <n v="0"/>
    <n v="9804.5596000000005"/>
    <n v="0"/>
    <s v="نقدية للمرضى"/>
    <s v="دفاتر نقدية"/>
    <s v="سارى"/>
    <n v="4119"/>
    <m/>
    <n v="83"/>
    <x v="1"/>
  </r>
  <r>
    <d v="2017-01-05T00:00:00"/>
    <x v="1"/>
    <n v="100"/>
    <x v="6"/>
    <x v="7"/>
    <n v="279137"/>
    <n v="199377.33000000002"/>
    <n v="0"/>
    <n v="0"/>
    <n v="9804.5596000000005"/>
    <n v="0"/>
    <s v="نقدية للمرضى"/>
    <s v="دفاتر نقدية"/>
    <s v="سارى"/>
    <n v="4167"/>
    <m/>
    <n v="84"/>
    <x v="1"/>
  </r>
  <r>
    <d v="2017-01-05T00:00:00"/>
    <x v="1"/>
    <n v="200"/>
    <x v="6"/>
    <x v="6"/>
    <n v="279337"/>
    <n v="199377.33000000002"/>
    <n v="0"/>
    <n v="0"/>
    <n v="9804.5596000000005"/>
    <n v="0"/>
    <s v="تبرعات عامة من زكاة مال وغيرها"/>
    <s v="دفاتر نقدية"/>
    <s v="سارى"/>
    <n v="4168"/>
    <m/>
    <n v="84"/>
    <x v="1"/>
  </r>
  <r>
    <d v="2017-01-05T00:00:00"/>
    <x v="1"/>
    <n v="1000"/>
    <x v="6"/>
    <x v="6"/>
    <n v="280337"/>
    <n v="199377.33000000002"/>
    <n v="0"/>
    <n v="0"/>
    <n v="9804.5596000000005"/>
    <n v="0"/>
    <s v="تبرعات عامة من زكاة مال وغيرها"/>
    <s v="دفاتر نقدية"/>
    <s v="سارى"/>
    <n v="4169"/>
    <m/>
    <n v="84"/>
    <x v="1"/>
  </r>
  <r>
    <d v="2017-01-05T00:00:00"/>
    <x v="1"/>
    <n v="1000"/>
    <x v="6"/>
    <x v="6"/>
    <n v="281337"/>
    <n v="199377.33000000002"/>
    <n v="0"/>
    <n v="0"/>
    <n v="9804.5596000000005"/>
    <n v="0"/>
    <s v="تبرعات عامة من زكاة مال وغيرها"/>
    <s v="دفاتر نقدية"/>
    <s v="سارى"/>
    <n v="4260"/>
    <m/>
    <n v="86"/>
    <x v="1"/>
  </r>
  <r>
    <d v="2017-01-05T00:00:00"/>
    <x v="1"/>
    <n v="100"/>
    <x v="6"/>
    <x v="6"/>
    <n v="281437"/>
    <n v="199377.33000000002"/>
    <n v="0"/>
    <n v="0"/>
    <n v="9804.5596000000005"/>
    <n v="0"/>
    <s v="تبرعات عامة من زكاة مال وغيرها"/>
    <s v="دفاتر نقدية"/>
    <s v="سارى"/>
    <n v="4261"/>
    <m/>
    <n v="86"/>
    <x v="1"/>
  </r>
  <r>
    <d v="2017-01-05T00:00:00"/>
    <x v="1"/>
    <n v="500"/>
    <x v="6"/>
    <x v="6"/>
    <n v="281937"/>
    <n v="199377.33000000002"/>
    <n v="0"/>
    <n v="0"/>
    <n v="9804.5596000000005"/>
    <n v="0"/>
    <s v="تبرعات عامة من زكاة مال وغيرها"/>
    <s v="دفاتر نقدية"/>
    <s v="سارى"/>
    <n v="4262"/>
    <m/>
    <n v="86"/>
    <x v="1"/>
  </r>
  <r>
    <d v="2017-01-05T00:00:00"/>
    <x v="1"/>
    <n v="1000"/>
    <x v="6"/>
    <x v="6"/>
    <n v="282937"/>
    <n v="199377.33000000002"/>
    <n v="0"/>
    <n v="0"/>
    <n v="9804.5596000000005"/>
    <n v="0"/>
    <s v="تبرعات عامة من زكاة مال وغيرها"/>
    <s v="دفاتر نقدية"/>
    <s v="سارى"/>
    <n v="4263"/>
    <m/>
    <n v="86"/>
    <x v="1"/>
  </r>
  <r>
    <d v="2017-01-05T00:00:00"/>
    <x v="1"/>
    <n v="2000"/>
    <x v="8"/>
    <x v="9"/>
    <n v="282937"/>
    <n v="201377.33000000002"/>
    <n v="0"/>
    <n v="0"/>
    <n v="9804.5596000000005"/>
    <n v="0"/>
    <m/>
    <m/>
    <m/>
    <s v="معاملة بنكية"/>
    <m/>
    <m/>
    <x v="16"/>
  </r>
  <r>
    <d v="2017-01-05T00:00:00"/>
    <x v="1"/>
    <n v="300"/>
    <x v="8"/>
    <x v="9"/>
    <n v="282937"/>
    <n v="201677.33000000002"/>
    <n v="0"/>
    <n v="0"/>
    <n v="9804.5596000000005"/>
    <n v="0"/>
    <m/>
    <m/>
    <m/>
    <s v="معاملة بنكية"/>
    <m/>
    <m/>
    <x v="17"/>
  </r>
  <r>
    <d v="2017-01-05T00:00:00"/>
    <x v="1"/>
    <n v="4120"/>
    <x v="8"/>
    <x v="9"/>
    <n v="282937"/>
    <n v="205797.33000000002"/>
    <n v="0"/>
    <n v="0"/>
    <n v="9804.5596000000005"/>
    <n v="0"/>
    <m/>
    <m/>
    <m/>
    <s v="معاملة بنكية"/>
    <m/>
    <m/>
    <x v="18"/>
  </r>
  <r>
    <d v="2017-01-05T00:00:00"/>
    <x v="1"/>
    <n v="2600"/>
    <x v="8"/>
    <x v="9"/>
    <n v="282937"/>
    <n v="208397.33000000002"/>
    <n v="0"/>
    <n v="0"/>
    <n v="9804.5596000000005"/>
    <n v="0"/>
    <m/>
    <m/>
    <m/>
    <s v="معاملة بنكية"/>
    <m/>
    <m/>
    <x v="19"/>
  </r>
  <r>
    <d v="2017-01-05T00:00:00"/>
    <x v="1"/>
    <n v="1000"/>
    <x v="8"/>
    <x v="9"/>
    <n v="282937"/>
    <n v="209397.33000000002"/>
    <n v="0"/>
    <n v="0"/>
    <n v="9804.5596000000005"/>
    <n v="0"/>
    <m/>
    <m/>
    <m/>
    <s v="معاملة بنكية"/>
    <m/>
    <m/>
    <x v="20"/>
  </r>
  <r>
    <d v="2017-01-07T00:00:00"/>
    <x v="1"/>
    <n v="1171"/>
    <x v="6"/>
    <x v="6"/>
    <n v="284108"/>
    <n v="209397.33000000002"/>
    <n v="0"/>
    <n v="0"/>
    <n v="9804.5596000000005"/>
    <n v="0"/>
    <s v="تبرعات عامة من زكاة مال وغيرها"/>
    <s v="دفاتر نقدية"/>
    <s v="سارى"/>
    <n v="3992"/>
    <m/>
    <n v="80"/>
    <x v="1"/>
  </r>
  <r>
    <d v="2017-01-07T00:00:00"/>
    <x v="1"/>
    <n v="1000"/>
    <x v="6"/>
    <x v="6"/>
    <n v="285108"/>
    <n v="209397.33000000002"/>
    <n v="0"/>
    <n v="0"/>
    <n v="9804.5596000000005"/>
    <n v="0"/>
    <s v="تبرعات عامة من زكاة مال وغيرها"/>
    <s v="دفاتر نقدية"/>
    <s v="سارى"/>
    <n v="3993"/>
    <m/>
    <n v="80"/>
    <x v="1"/>
  </r>
  <r>
    <d v="2017-01-07T00:00:00"/>
    <x v="1"/>
    <n v="400"/>
    <x v="6"/>
    <x v="7"/>
    <n v="285508"/>
    <n v="209397.33000000002"/>
    <n v="0"/>
    <n v="0"/>
    <n v="9804.5596000000005"/>
    <n v="0"/>
    <s v="نقدية للمرضى"/>
    <s v="دفاتر نقدية"/>
    <s v="سارى"/>
    <n v="3994"/>
    <m/>
    <n v="80"/>
    <x v="1"/>
  </r>
  <r>
    <d v="2017-01-07T00:00:00"/>
    <x v="1"/>
    <n v="4500"/>
    <x v="6"/>
    <x v="6"/>
    <n v="290008"/>
    <n v="209397.33000000002"/>
    <n v="0"/>
    <n v="0"/>
    <n v="9804.5596000000005"/>
    <n v="0"/>
    <s v="تبرعات عامة من زكاة مال وغيرها"/>
    <s v="دفاتر نقدية"/>
    <s v="سارى"/>
    <n v="4082"/>
    <m/>
    <n v="82"/>
    <x v="1"/>
  </r>
  <r>
    <d v="2017-01-07T00:00:00"/>
    <x v="1"/>
    <n v="500"/>
    <x v="6"/>
    <x v="6"/>
    <n v="290508"/>
    <n v="209397.33000000002"/>
    <n v="0"/>
    <n v="0"/>
    <n v="9804.5596000000005"/>
    <n v="0"/>
    <s v="تبرعات عامة من زكاة مال وغيرها"/>
    <s v="دفاتر نقدية"/>
    <s v="سارى"/>
    <n v="4117"/>
    <m/>
    <n v="83"/>
    <x v="1"/>
  </r>
  <r>
    <d v="2017-01-07T00:00:00"/>
    <x v="1"/>
    <n v="5000"/>
    <x v="6"/>
    <x v="6"/>
    <n v="295508"/>
    <n v="209397.33000000002"/>
    <n v="0"/>
    <n v="0"/>
    <n v="9804.5596000000005"/>
    <n v="0"/>
    <s v="تبرعات عامة من زكاة مال وغيرها"/>
    <s v="دفاتر نقدية"/>
    <s v="سارى"/>
    <n v="4121"/>
    <m/>
    <n v="83"/>
    <x v="1"/>
  </r>
  <r>
    <d v="2017-01-07T00:00:00"/>
    <x v="1"/>
    <n v="400"/>
    <x v="6"/>
    <x v="6"/>
    <n v="295908"/>
    <n v="209397.33000000002"/>
    <n v="0"/>
    <n v="0"/>
    <n v="9804.5596000000005"/>
    <n v="0"/>
    <s v="تبرعات عامة من زكاة مال وغيرها"/>
    <s v="دفاتر نقدية"/>
    <s v="سارى"/>
    <n v="4122"/>
    <m/>
    <n v="83"/>
    <x v="1"/>
  </r>
  <r>
    <d v="2017-01-07T00:00:00"/>
    <x v="1"/>
    <n v="1000"/>
    <x v="6"/>
    <x v="7"/>
    <n v="296908"/>
    <n v="209397.33000000002"/>
    <n v="0"/>
    <n v="0"/>
    <n v="9804.5596000000005"/>
    <n v="0"/>
    <s v="نقدية للمرضى"/>
    <s v="دفاتر نقدية"/>
    <s v="سارى"/>
    <n v="4123"/>
    <m/>
    <n v="83"/>
    <x v="1"/>
  </r>
  <r>
    <d v="2017-01-07T00:00:00"/>
    <x v="1"/>
    <n v="100"/>
    <x v="6"/>
    <x v="7"/>
    <n v="297008"/>
    <n v="209397.33000000002"/>
    <n v="0"/>
    <n v="0"/>
    <n v="9804.5596000000005"/>
    <n v="0"/>
    <s v="نقدية للمرضى"/>
    <s v="دفاتر نقدية"/>
    <s v="سارى"/>
    <n v="4124"/>
    <m/>
    <n v="83"/>
    <x v="1"/>
  </r>
  <r>
    <d v="2017-01-08T00:00:00"/>
    <x v="1"/>
    <n v="150"/>
    <x v="6"/>
    <x v="6"/>
    <n v="297158"/>
    <n v="209397.33000000002"/>
    <n v="0"/>
    <n v="0"/>
    <n v="9804.5596000000005"/>
    <n v="0"/>
    <s v="تبرعات عامة من زكاة مال وغيرها"/>
    <s v="دفاتر نقدية"/>
    <s v="سارى"/>
    <n v="3835"/>
    <m/>
    <n v="77"/>
    <x v="1"/>
  </r>
  <r>
    <d v="2017-01-08T00:00:00"/>
    <x v="1"/>
    <n v="120"/>
    <x v="6"/>
    <x v="6"/>
    <n v="297278"/>
    <n v="209397.33000000002"/>
    <n v="0"/>
    <n v="0"/>
    <n v="9804.5596000000005"/>
    <n v="0"/>
    <s v="تبرعات عامة من زكاة مال وغيرها"/>
    <s v="دفاتر نقدية"/>
    <s v="سارى"/>
    <n v="3995"/>
    <m/>
    <n v="80"/>
    <x v="1"/>
  </r>
  <r>
    <d v="2017-01-08T00:00:00"/>
    <x v="1"/>
    <n v="1325"/>
    <x v="6"/>
    <x v="7"/>
    <n v="298603"/>
    <n v="209397.33000000002"/>
    <n v="0"/>
    <n v="0"/>
    <n v="9804.5596000000005"/>
    <n v="0"/>
    <s v="نقدية للمرضى"/>
    <s v="دفاتر نقدية"/>
    <s v="سارى"/>
    <n v="3996"/>
    <m/>
    <n v="80"/>
    <x v="1"/>
  </r>
  <r>
    <d v="2017-01-08T00:00:00"/>
    <x v="1"/>
    <n v="1000"/>
    <x v="6"/>
    <x v="6"/>
    <n v="299603"/>
    <n v="209397.33000000002"/>
    <n v="0"/>
    <n v="0"/>
    <n v="9804.5596000000005"/>
    <n v="0"/>
    <s v="تبرعات عامة من زكاة مال وغيرها"/>
    <s v="دفاتر نقدية"/>
    <s v="سارى"/>
    <n v="4046"/>
    <m/>
    <n v="81"/>
    <x v="1"/>
  </r>
  <r>
    <d v="2017-01-08T00:00:00"/>
    <x v="1"/>
    <n v="3505"/>
    <x v="6"/>
    <x v="6"/>
    <n v="303108"/>
    <n v="209397.33000000002"/>
    <n v="0"/>
    <n v="0"/>
    <n v="9804.5596000000005"/>
    <n v="0"/>
    <s v="تبرعات عامة من زكاة مال وغيرها"/>
    <s v="دفاتر نقدية"/>
    <s v="سارى"/>
    <n v="4047"/>
    <m/>
    <n v="81"/>
    <x v="1"/>
  </r>
  <r>
    <d v="2017-01-08T00:00:00"/>
    <x v="1"/>
    <n v="1000"/>
    <x v="6"/>
    <x v="6"/>
    <n v="304108"/>
    <n v="209397.33000000002"/>
    <n v="0"/>
    <n v="0"/>
    <n v="9804.5596000000005"/>
    <n v="0"/>
    <s v="تبرعات عامة من زكاة مال وغيرها"/>
    <s v="دفاتر نقدية"/>
    <s v="سارى"/>
    <n v="4048"/>
    <m/>
    <n v="81"/>
    <x v="1"/>
  </r>
  <r>
    <d v="2017-01-08T00:00:00"/>
    <x v="1"/>
    <n v="7244"/>
    <x v="6"/>
    <x v="6"/>
    <n v="311352"/>
    <n v="209397.33000000002"/>
    <n v="0"/>
    <n v="0"/>
    <n v="9804.5596000000005"/>
    <n v="0"/>
    <s v="تبرعات عامة من زكاة مال وغيرها"/>
    <s v="دفاتر نقدية"/>
    <s v="سارى"/>
    <n v="4049"/>
    <m/>
    <n v="81"/>
    <x v="1"/>
  </r>
  <r>
    <d v="2017-01-08T00:00:00"/>
    <x v="1"/>
    <n v="500"/>
    <x v="6"/>
    <x v="6"/>
    <n v="311852"/>
    <n v="209397.33000000002"/>
    <n v="0"/>
    <n v="0"/>
    <n v="9804.5596000000005"/>
    <n v="0"/>
    <s v="تبرعات عامة من زكاة مال وغيرها"/>
    <s v="دفاتر نقدية"/>
    <s v="سارى"/>
    <n v="4083"/>
    <m/>
    <n v="82"/>
    <x v="1"/>
  </r>
  <r>
    <d v="2017-01-08T00:00:00"/>
    <x v="1"/>
    <n v="6600"/>
    <x v="6"/>
    <x v="6"/>
    <n v="318452"/>
    <n v="209397.33000000002"/>
    <n v="0"/>
    <n v="0"/>
    <n v="9804.5596000000005"/>
    <n v="0"/>
    <s v="تبرعات عامة من زكاة مال وغيرها"/>
    <s v="دفاتر نقدية"/>
    <s v="سارى"/>
    <n v="4084"/>
    <m/>
    <n v="82"/>
    <x v="1"/>
  </r>
  <r>
    <d v="2017-01-08T00:00:00"/>
    <x v="1"/>
    <n v="150"/>
    <x v="6"/>
    <x v="7"/>
    <n v="318602"/>
    <n v="209397.33000000002"/>
    <n v="0"/>
    <n v="0"/>
    <n v="9804.5596000000005"/>
    <n v="0"/>
    <s v="نقدية للمرضى"/>
    <s v="دفاتر نقدية"/>
    <s v="سارى"/>
    <n v="4085"/>
    <m/>
    <n v="82"/>
    <x v="1"/>
  </r>
  <r>
    <d v="2017-01-08T00:00:00"/>
    <x v="1"/>
    <n v="200"/>
    <x v="6"/>
    <x v="6"/>
    <n v="318802"/>
    <n v="209397.33000000002"/>
    <n v="0"/>
    <n v="0"/>
    <n v="9804.5596000000005"/>
    <n v="0"/>
    <s v="تبرعات عامة من زكاة مال وغيرها"/>
    <s v="دفاتر نقدية"/>
    <s v="سارى"/>
    <n v="4086"/>
    <m/>
    <n v="82"/>
    <x v="1"/>
  </r>
  <r>
    <d v="2017-01-08T00:00:00"/>
    <x v="1"/>
    <n v="200"/>
    <x v="6"/>
    <x v="7"/>
    <n v="319002"/>
    <n v="209397.33000000002"/>
    <n v="0"/>
    <n v="0"/>
    <n v="9804.5596000000005"/>
    <n v="0"/>
    <s v="نقدية للمرضى"/>
    <s v="دفاتر نقدية"/>
    <s v="سارى"/>
    <n v="4264"/>
    <m/>
    <n v="86"/>
    <x v="1"/>
  </r>
  <r>
    <d v="2017-01-08T00:00:00"/>
    <x v="1"/>
    <n v="100"/>
    <x v="6"/>
    <x v="7"/>
    <n v="319102"/>
    <n v="209397.33000000002"/>
    <n v="0"/>
    <n v="0"/>
    <n v="9804.5596000000005"/>
    <n v="0"/>
    <s v="نقدية للمرضى"/>
    <s v="دفاتر نقدية"/>
    <s v="سارى"/>
    <n v="4265"/>
    <m/>
    <n v="86"/>
    <x v="1"/>
  </r>
  <r>
    <d v="2017-01-08T00:00:00"/>
    <x v="1"/>
    <n v="100"/>
    <x v="6"/>
    <x v="7"/>
    <n v="319202"/>
    <n v="209397.33000000002"/>
    <n v="0"/>
    <n v="0"/>
    <n v="9804.5596000000005"/>
    <n v="0"/>
    <s v="نقدية للمرضى"/>
    <s v="دفاتر نقدية"/>
    <s v="سارى"/>
    <n v="4266"/>
    <m/>
    <n v="86"/>
    <x v="1"/>
  </r>
  <r>
    <d v="2017-01-08T00:00:00"/>
    <x v="1"/>
    <n v="200"/>
    <x v="6"/>
    <x v="6"/>
    <n v="319402"/>
    <n v="209397.33000000002"/>
    <n v="0"/>
    <n v="0"/>
    <n v="9804.5596000000005"/>
    <n v="0"/>
    <s v="تبرعات عامة من زكاة مال وغيرها"/>
    <s v="دفاتر نقدية"/>
    <s v="سارى"/>
    <n v="4267"/>
    <m/>
    <n v="86"/>
    <x v="1"/>
  </r>
  <r>
    <d v="2017-01-08T00:00:00"/>
    <x v="1"/>
    <n v="200"/>
    <x v="6"/>
    <x v="6"/>
    <n v="319602"/>
    <n v="209397.33000000002"/>
    <n v="0"/>
    <n v="0"/>
    <n v="9804.5596000000005"/>
    <n v="0"/>
    <s v="تبرعات عامة من زكاة مال وغيرها"/>
    <s v="دفاتر نقدية"/>
    <s v="سارى"/>
    <n v="4268"/>
    <m/>
    <n v="86"/>
    <x v="1"/>
  </r>
  <r>
    <d v="2017-01-08T00:00:00"/>
    <x v="1"/>
    <n v="50"/>
    <x v="6"/>
    <x v="7"/>
    <n v="319652"/>
    <n v="209397.33000000002"/>
    <n v="0"/>
    <n v="0"/>
    <n v="9804.5596000000005"/>
    <n v="0"/>
    <s v="نقدية للمرضى"/>
    <s v="دفاتر نقدية"/>
    <s v="سارى"/>
    <n v="4269"/>
    <m/>
    <n v="86"/>
    <x v="1"/>
  </r>
  <r>
    <d v="2017-01-08T00:00:00"/>
    <x v="1"/>
    <n v="200"/>
    <x v="6"/>
    <x v="7"/>
    <n v="319852"/>
    <n v="209397.33000000002"/>
    <n v="0"/>
    <n v="0"/>
    <n v="9804.5596000000005"/>
    <n v="0"/>
    <s v="نقدية للمرضى"/>
    <s v="دفاتر نقدية"/>
    <s v="سارى"/>
    <n v="4270"/>
    <m/>
    <n v="86"/>
    <x v="1"/>
  </r>
  <r>
    <d v="2017-01-08T00:00:00"/>
    <x v="1"/>
    <n v="2000"/>
    <x v="6"/>
    <x v="6"/>
    <n v="321852"/>
    <n v="209397.33000000002"/>
    <n v="0"/>
    <n v="0"/>
    <n v="9804.5596000000005"/>
    <n v="0"/>
    <s v="تبرعات عامة من زكاة مال وغيرها"/>
    <s v="دفاتر نقدية"/>
    <s v="سارى"/>
    <n v="4271"/>
    <m/>
    <n v="86"/>
    <x v="1"/>
  </r>
  <r>
    <d v="2017-01-08T00:00:00"/>
    <x v="1"/>
    <n v="30000"/>
    <x v="4"/>
    <x v="11"/>
    <n v="321852"/>
    <n v="179397.33000000002"/>
    <n v="0"/>
    <n v="0"/>
    <n v="9804.5596000000005"/>
    <n v="0"/>
    <m/>
    <m/>
    <m/>
    <s v="معاملة بنكية"/>
    <m/>
    <m/>
    <x v="21"/>
  </r>
  <r>
    <d v="2017-01-08T00:00:00"/>
    <x v="1"/>
    <n v="150"/>
    <x v="8"/>
    <x v="9"/>
    <n v="321852"/>
    <n v="179547.33000000002"/>
    <n v="0"/>
    <n v="0"/>
    <n v="9804.5596000000005"/>
    <n v="0"/>
    <m/>
    <m/>
    <m/>
    <s v="معاملة بنكية"/>
    <m/>
    <m/>
    <x v="22"/>
  </r>
  <r>
    <d v="2017-01-09T00:00:00"/>
    <x v="1"/>
    <n v="1000"/>
    <x v="6"/>
    <x v="6"/>
    <n v="322852"/>
    <n v="179547.33000000002"/>
    <n v="0"/>
    <n v="0"/>
    <n v="9804.5596000000005"/>
    <n v="0"/>
    <s v="تبرعات عامة من زكاة مال وغيرها"/>
    <s v="دفاتر نقدية"/>
    <s v="سارى"/>
    <n v="3880"/>
    <m/>
    <n v="78"/>
    <x v="1"/>
  </r>
  <r>
    <d v="2017-01-09T00:00:00"/>
    <x v="1"/>
    <n v="100"/>
    <x v="6"/>
    <x v="6"/>
    <n v="322952"/>
    <n v="179547.33000000002"/>
    <n v="0"/>
    <n v="0"/>
    <n v="9804.5596000000005"/>
    <n v="0"/>
    <s v="تبرعات عامة من زكاة مال وغيرها"/>
    <s v="دفاتر نقدية"/>
    <s v="سارى"/>
    <n v="3881"/>
    <m/>
    <n v="78"/>
    <x v="1"/>
  </r>
  <r>
    <d v="2017-01-09T00:00:00"/>
    <x v="1"/>
    <n v="350"/>
    <x v="6"/>
    <x v="7"/>
    <n v="323302"/>
    <n v="179547.33000000002"/>
    <n v="0"/>
    <n v="0"/>
    <n v="9804.5596000000005"/>
    <n v="0"/>
    <s v="نقدية للمرضى"/>
    <s v="دفاتر نقدية"/>
    <s v="سارى"/>
    <n v="3882"/>
    <m/>
    <n v="78"/>
    <x v="1"/>
  </r>
  <r>
    <d v="2017-01-09T00:00:00"/>
    <x v="1"/>
    <n v="5000"/>
    <x v="6"/>
    <x v="7"/>
    <n v="328302"/>
    <n v="179547.33000000002"/>
    <n v="0"/>
    <n v="0"/>
    <n v="9804.5596000000005"/>
    <n v="0"/>
    <s v="نقدية للمرضى"/>
    <s v="دفاتر نقدية"/>
    <s v="سارى"/>
    <n v="4050"/>
    <m/>
    <n v="81"/>
    <x v="1"/>
  </r>
  <r>
    <d v="2017-01-09T00:00:00"/>
    <x v="1"/>
    <n v="995"/>
    <x v="6"/>
    <x v="6"/>
    <n v="329297"/>
    <n v="179547.33000000002"/>
    <n v="0"/>
    <n v="0"/>
    <n v="9804.5596000000005"/>
    <n v="0"/>
    <s v="تبرعات عامة من زكاة مال وغيرها"/>
    <s v="دفاتر نقدية"/>
    <s v="سارى"/>
    <n v="4087"/>
    <m/>
    <n v="82"/>
    <x v="1"/>
  </r>
  <r>
    <d v="2017-01-09T00:00:00"/>
    <x v="1"/>
    <n v="1000"/>
    <x v="6"/>
    <x v="6"/>
    <n v="330297"/>
    <n v="179547.33000000002"/>
    <n v="0"/>
    <n v="0"/>
    <n v="9804.5596000000005"/>
    <n v="0"/>
    <s v="تبرعات عامة من زكاة مال وغيرها"/>
    <s v="دفاتر نقدية"/>
    <s v="سارى"/>
    <n v="4088"/>
    <m/>
    <n v="82"/>
    <x v="1"/>
  </r>
  <r>
    <d v="2017-01-09T00:00:00"/>
    <x v="1"/>
    <n v="19125"/>
    <x v="6"/>
    <x v="6"/>
    <n v="349422"/>
    <n v="179547.33000000002"/>
    <n v="0"/>
    <n v="0"/>
    <n v="9804.5596000000005"/>
    <n v="0"/>
    <s v="تبرعات عامة من زكاة مال وغيرها"/>
    <s v="دفاتر نقدية"/>
    <s v="سارى"/>
    <n v="4089"/>
    <m/>
    <n v="82"/>
    <x v="1"/>
  </r>
  <r>
    <d v="2017-01-09T00:00:00"/>
    <x v="1"/>
    <n v="100"/>
    <x v="6"/>
    <x v="7"/>
    <n v="349522"/>
    <n v="179547.33000000002"/>
    <n v="0"/>
    <n v="0"/>
    <n v="9804.5596000000005"/>
    <n v="0"/>
    <s v="نقدية للمرضى"/>
    <s v="دفاتر نقدية"/>
    <s v="سارى"/>
    <n v="4170"/>
    <m/>
    <n v="84"/>
    <x v="1"/>
  </r>
  <r>
    <d v="2017-01-09T00:00:00"/>
    <x v="1"/>
    <n v="2000"/>
    <x v="6"/>
    <x v="6"/>
    <n v="351522"/>
    <n v="179547.33000000002"/>
    <n v="0"/>
    <n v="0"/>
    <n v="9804.5596000000005"/>
    <n v="0"/>
    <s v="تبرعات عامة من زكاة مال وغيرها"/>
    <s v="دفاتر نقدية"/>
    <s v="سارى"/>
    <n v="4171"/>
    <m/>
    <n v="84"/>
    <x v="1"/>
  </r>
  <r>
    <d v="2017-01-09T00:00:00"/>
    <x v="1"/>
    <n v="570"/>
    <x v="6"/>
    <x v="6"/>
    <n v="352092"/>
    <n v="179547.33000000002"/>
    <n v="0"/>
    <n v="0"/>
    <n v="9804.5596000000005"/>
    <n v="0"/>
    <s v="تبرعات عامة من زكاة مال وغيرها"/>
    <s v="دفاتر نقدية"/>
    <s v="سارى"/>
    <n v="4172"/>
    <m/>
    <n v="84"/>
    <x v="1"/>
  </r>
  <r>
    <d v="2017-01-09T00:00:00"/>
    <x v="1"/>
    <n v="250"/>
    <x v="6"/>
    <x v="7"/>
    <n v="352342"/>
    <n v="179547.33000000002"/>
    <n v="0"/>
    <n v="0"/>
    <n v="9804.5596000000005"/>
    <n v="0"/>
    <s v="نقدية للمرضى"/>
    <s v="دفاتر نقدية"/>
    <s v="سارى"/>
    <n v="4173"/>
    <m/>
    <n v="84"/>
    <x v="1"/>
  </r>
  <r>
    <d v="2017-01-09T00:00:00"/>
    <x v="1"/>
    <n v="1000"/>
    <x v="6"/>
    <x v="6"/>
    <n v="353342"/>
    <n v="179547.33000000002"/>
    <n v="0"/>
    <n v="0"/>
    <n v="9804.5596000000005"/>
    <n v="0"/>
    <s v="تبرعات عامة من زكاة مال وغيرها"/>
    <s v="دفاتر نقدية"/>
    <s v="سارى"/>
    <n v="4174"/>
    <m/>
    <n v="84"/>
    <x v="1"/>
  </r>
  <r>
    <d v="2017-01-09T00:00:00"/>
    <x v="1"/>
    <n v="100"/>
    <x v="6"/>
    <x v="6"/>
    <n v="353442"/>
    <n v="179547.33000000002"/>
    <n v="0"/>
    <n v="0"/>
    <n v="9804.5596000000005"/>
    <n v="0"/>
    <s v="تبرعات عامة من زكاة مال وغيرها"/>
    <s v="دفاتر نقدية"/>
    <s v="سارى"/>
    <n v="4175"/>
    <m/>
    <n v="84"/>
    <x v="1"/>
  </r>
  <r>
    <d v="2017-01-09T00:00:00"/>
    <x v="1"/>
    <n v="1000"/>
    <x v="6"/>
    <x v="6"/>
    <n v="354442"/>
    <n v="179547.33000000002"/>
    <n v="0"/>
    <n v="0"/>
    <n v="9804.5596000000005"/>
    <n v="0"/>
    <s v="تبرعات عامة من زكاة مال وغيرها"/>
    <s v="دفاتر نقدية"/>
    <s v="سارى"/>
    <n v="4176"/>
    <m/>
    <n v="84"/>
    <x v="1"/>
  </r>
  <r>
    <d v="2017-01-09T00:00:00"/>
    <x v="1"/>
    <n v="12000"/>
    <x v="6"/>
    <x v="6"/>
    <n v="366442"/>
    <n v="179547.33000000002"/>
    <n v="0"/>
    <n v="0"/>
    <n v="9804.5596000000005"/>
    <n v="0"/>
    <s v="تبرعات عامة من زكاة مال وغيرها"/>
    <s v="دفاتر نقدية"/>
    <s v="سارى"/>
    <n v="4272"/>
    <m/>
    <n v="86"/>
    <x v="1"/>
  </r>
  <r>
    <d v="2017-01-09T00:00:00"/>
    <x v="1"/>
    <n v="200"/>
    <x v="6"/>
    <x v="6"/>
    <n v="366642"/>
    <n v="179547.33000000002"/>
    <n v="0"/>
    <n v="0"/>
    <n v="9804.5596000000005"/>
    <n v="0"/>
    <s v="تبرعات عامة من زكاة مال وغيرها"/>
    <s v="دفاتر نقدية"/>
    <s v="سارى"/>
    <n v="4273"/>
    <m/>
    <n v="86"/>
    <x v="1"/>
  </r>
  <r>
    <d v="2017-01-09T00:00:00"/>
    <x v="1"/>
    <n v="500"/>
    <x v="6"/>
    <x v="7"/>
    <n v="367142"/>
    <n v="179547.33000000002"/>
    <n v="0"/>
    <n v="0"/>
    <n v="9804.5596000000005"/>
    <n v="0"/>
    <s v="نقدية للمرضى"/>
    <s v="دفاتر نقدية"/>
    <s v="سارى"/>
    <n v="4274"/>
    <m/>
    <n v="86"/>
    <x v="1"/>
  </r>
  <r>
    <d v="2017-01-09T00:00:00"/>
    <x v="1"/>
    <n v="100"/>
    <x v="6"/>
    <x v="7"/>
    <n v="367242"/>
    <n v="179547.33000000002"/>
    <n v="0"/>
    <n v="0"/>
    <n v="9804.5596000000005"/>
    <n v="0"/>
    <s v="نقدية للمرضى"/>
    <s v="دفاتر نقدية"/>
    <s v="سارى"/>
    <n v="4275"/>
    <m/>
    <n v="86"/>
    <x v="1"/>
  </r>
  <r>
    <d v="2017-01-09T00:00:00"/>
    <x v="1"/>
    <n v="500"/>
    <x v="6"/>
    <x v="7"/>
    <n v="367742"/>
    <n v="179547.33000000002"/>
    <n v="0"/>
    <n v="0"/>
    <n v="9804.5596000000005"/>
    <n v="0"/>
    <s v="نقدية للمرضى"/>
    <s v="دفاتر نقدية"/>
    <s v="سارى"/>
    <n v="4276"/>
    <m/>
    <n v="86"/>
    <x v="1"/>
  </r>
  <r>
    <d v="2017-01-09T00:00:00"/>
    <x v="1"/>
    <n v="400"/>
    <x v="6"/>
    <x v="7"/>
    <n v="368142"/>
    <n v="179547.33000000002"/>
    <n v="0"/>
    <n v="0"/>
    <n v="9804.5596000000005"/>
    <n v="0"/>
    <s v="نقدية للمرضى"/>
    <s v="دفاتر نقدية"/>
    <s v="سارى"/>
    <n v="4277"/>
    <m/>
    <n v="86"/>
    <x v="1"/>
  </r>
  <r>
    <d v="2017-01-09T00:00:00"/>
    <x v="1"/>
    <n v="620"/>
    <x v="6"/>
    <x v="6"/>
    <n v="368762"/>
    <n v="179547.33000000002"/>
    <n v="0"/>
    <n v="0"/>
    <n v="9804.5596000000005"/>
    <n v="0"/>
    <s v="تبرعات عامة من زكاة مال وغيرها"/>
    <s v="دفاتر نقدية"/>
    <s v="سارى"/>
    <n v="4301"/>
    <m/>
    <n v="87"/>
    <x v="1"/>
  </r>
  <r>
    <d v="2017-01-09T00:00:00"/>
    <x v="1"/>
    <n v="600"/>
    <x v="6"/>
    <x v="6"/>
    <n v="369362"/>
    <n v="179547.33000000002"/>
    <n v="0"/>
    <n v="0"/>
    <n v="9804.5596000000005"/>
    <n v="0"/>
    <s v="تبرعات عامة من زكاة مال وغيرها"/>
    <s v="دفاتر نقدية"/>
    <s v="سارى"/>
    <n v="4302"/>
    <m/>
    <n v="87"/>
    <x v="1"/>
  </r>
  <r>
    <d v="2017-01-09T00:00:00"/>
    <x v="1"/>
    <n v="500"/>
    <x v="6"/>
    <x v="6"/>
    <n v="369862"/>
    <n v="179547.33000000002"/>
    <n v="0"/>
    <n v="0"/>
    <n v="9804.5596000000005"/>
    <n v="0"/>
    <s v="تبرعات عامة من زكاة مال وغيرها"/>
    <s v="دفاتر نقدية"/>
    <s v="سارى"/>
    <n v="4303"/>
    <m/>
    <n v="87"/>
    <x v="1"/>
  </r>
  <r>
    <d v="2017-01-09T00:00:00"/>
    <x v="1"/>
    <n v="1000"/>
    <x v="6"/>
    <x v="6"/>
    <n v="370862"/>
    <n v="179547.33000000002"/>
    <n v="0"/>
    <n v="0"/>
    <n v="9804.5596000000005"/>
    <n v="0"/>
    <s v="تبرعات عامة من زكاة مال وغيرها"/>
    <s v="دفاتر نقدية"/>
    <s v="سارى"/>
    <n v="4304"/>
    <m/>
    <n v="87"/>
    <x v="1"/>
  </r>
  <r>
    <d v="2017-01-09T00:00:00"/>
    <x v="1"/>
    <n v="2800"/>
    <x v="6"/>
    <x v="7"/>
    <n v="373662"/>
    <n v="179547.33000000002"/>
    <n v="0"/>
    <n v="0"/>
    <n v="9804.5596000000005"/>
    <n v="0"/>
    <s v="نقدية للمرضى"/>
    <s v="دفاتر نقدية"/>
    <s v="سارى"/>
    <n v="4305"/>
    <m/>
    <n v="87"/>
    <x v="1"/>
  </r>
  <r>
    <d v="2017-01-09T00:00:00"/>
    <x v="1"/>
    <n v="1160"/>
    <x v="6"/>
    <x v="6"/>
    <n v="374822"/>
    <n v="179547.33000000002"/>
    <n v="0"/>
    <n v="0"/>
    <n v="9804.5596000000005"/>
    <n v="0"/>
    <s v="تبرعات عامة من زكاة مال وغيرها"/>
    <s v="دفاتر نقدية"/>
    <s v="سارى"/>
    <n v="4306"/>
    <m/>
    <n v="87"/>
    <x v="1"/>
  </r>
  <r>
    <d v="2017-01-09T00:00:00"/>
    <x v="1"/>
    <n v="500"/>
    <x v="6"/>
    <x v="6"/>
    <n v="375322"/>
    <n v="179547.33000000002"/>
    <n v="0"/>
    <n v="0"/>
    <n v="9804.5596000000005"/>
    <n v="0"/>
    <s v="تبرعات عامة من زكاة مال وغيرها"/>
    <s v="دفاتر نقدية"/>
    <s v="سارى"/>
    <n v="4307"/>
    <m/>
    <n v="87"/>
    <x v="1"/>
  </r>
  <r>
    <d v="2017-01-09T00:00:00"/>
    <x v="1"/>
    <n v="1840"/>
    <x v="6"/>
    <x v="6"/>
    <n v="377162"/>
    <n v="179547.33000000002"/>
    <n v="0"/>
    <n v="0"/>
    <n v="9804.5596000000005"/>
    <n v="0"/>
    <s v="تبرعات عامة من زكاة مال وغيرها"/>
    <s v="دفاتر نقدية"/>
    <s v="سارى"/>
    <n v="4308"/>
    <m/>
    <n v="87"/>
    <x v="1"/>
  </r>
  <r>
    <d v="2017-01-09T00:00:00"/>
    <x v="1"/>
    <n v="200"/>
    <x v="6"/>
    <x v="6"/>
    <n v="377362"/>
    <n v="179547.33000000002"/>
    <n v="0"/>
    <n v="0"/>
    <n v="9804.5596000000005"/>
    <n v="0"/>
    <s v="تبرعات عامة من زكاة مال وغيرها"/>
    <s v="دفاتر نقدية"/>
    <s v="سارى"/>
    <n v="4351"/>
    <m/>
    <n v="88"/>
    <x v="1"/>
  </r>
  <r>
    <d v="2017-01-09T00:00:00"/>
    <x v="1"/>
    <n v="400"/>
    <x v="6"/>
    <x v="6"/>
    <n v="377762"/>
    <n v="179547.33000000002"/>
    <n v="0"/>
    <n v="0"/>
    <n v="9804.5596000000005"/>
    <n v="0"/>
    <s v="تبرعات عامة من زكاة مال وغيرها"/>
    <s v="دفاتر نقدية"/>
    <s v="سارى"/>
    <n v="4352"/>
    <m/>
    <n v="88"/>
    <x v="1"/>
  </r>
  <r>
    <d v="2017-01-09T00:00:00"/>
    <x v="1"/>
    <n v="300"/>
    <x v="6"/>
    <x v="7"/>
    <n v="378062"/>
    <n v="179547.33000000002"/>
    <n v="0"/>
    <n v="0"/>
    <n v="9804.5596000000005"/>
    <n v="0"/>
    <s v="نقدية للمرضى"/>
    <s v="دفاتر نقدية"/>
    <s v="سارى"/>
    <n v="4353"/>
    <m/>
    <n v="88"/>
    <x v="1"/>
  </r>
  <r>
    <d v="2017-01-09T00:00:00"/>
    <x v="1"/>
    <n v="100"/>
    <x v="8"/>
    <x v="9"/>
    <n v="378062"/>
    <n v="179647.33000000002"/>
    <n v="0"/>
    <n v="0"/>
    <n v="9804.5596000000005"/>
    <n v="0"/>
    <m/>
    <m/>
    <m/>
    <s v="معاملة بنكية"/>
    <m/>
    <m/>
    <x v="23"/>
  </r>
  <r>
    <d v="2017-01-09T00:00:00"/>
    <x v="1"/>
    <n v="40000"/>
    <x v="8"/>
    <x v="9"/>
    <n v="378062"/>
    <n v="219647.33000000002"/>
    <n v="0"/>
    <n v="0"/>
    <n v="9804.5596000000005"/>
    <n v="0"/>
    <m/>
    <m/>
    <m/>
    <s v="معاملة بنكية"/>
    <m/>
    <m/>
    <x v="24"/>
  </r>
  <r>
    <d v="2017-01-09T00:00:00"/>
    <x v="1"/>
    <n v="2200"/>
    <x v="8"/>
    <x v="9"/>
    <n v="378062"/>
    <n v="221847.33000000002"/>
    <n v="0"/>
    <n v="0"/>
    <n v="9804.5596000000005"/>
    <n v="0"/>
    <m/>
    <m/>
    <m/>
    <s v="معاملة بنكية"/>
    <m/>
    <m/>
    <x v="25"/>
  </r>
  <r>
    <d v="2017-01-10T00:00:00"/>
    <x v="1"/>
    <n v="1000"/>
    <x v="6"/>
    <x v="6"/>
    <n v="379062"/>
    <n v="221847.33000000002"/>
    <n v="0"/>
    <n v="0"/>
    <n v="9804.5596000000005"/>
    <n v="0"/>
    <s v="تبرعات عامة من زكاة مال وغيرها"/>
    <s v="دفاتر نقدية"/>
    <s v="سارى"/>
    <n v="3998"/>
    <m/>
    <n v="80"/>
    <x v="1"/>
  </r>
  <r>
    <d v="2017-01-10T00:00:00"/>
    <x v="1"/>
    <n v="995"/>
    <x v="6"/>
    <x v="6"/>
    <n v="380057"/>
    <n v="221847.33000000002"/>
    <n v="0"/>
    <n v="0"/>
    <n v="9804.5596000000005"/>
    <n v="0"/>
    <s v="تبرعات عامة من زكاة مال وغيرها"/>
    <s v="دفاتر نقدية"/>
    <s v="سارى"/>
    <n v="4090"/>
    <m/>
    <n v="82"/>
    <x v="1"/>
  </r>
  <r>
    <d v="2017-01-10T00:00:00"/>
    <x v="1"/>
    <n v="1000"/>
    <x v="6"/>
    <x v="7"/>
    <n v="381057"/>
    <n v="221847.33000000002"/>
    <n v="0"/>
    <n v="0"/>
    <n v="9804.5596000000005"/>
    <n v="0"/>
    <s v="نقدية للمرضى"/>
    <s v="دفاتر نقدية"/>
    <s v="سارى"/>
    <n v="4091"/>
    <m/>
    <n v="82"/>
    <x v="1"/>
  </r>
  <r>
    <d v="2017-01-10T00:00:00"/>
    <x v="1"/>
    <n v="1000"/>
    <x v="6"/>
    <x v="7"/>
    <n v="382057"/>
    <n v="221847.33000000002"/>
    <n v="0"/>
    <n v="0"/>
    <n v="9804.5596000000005"/>
    <n v="0"/>
    <s v="نقدية للمرضى"/>
    <s v="دفاتر نقدية"/>
    <s v="سارى"/>
    <n v="4092"/>
    <m/>
    <n v="82"/>
    <x v="1"/>
  </r>
  <r>
    <d v="2017-01-10T00:00:00"/>
    <x v="1"/>
    <n v="125"/>
    <x v="6"/>
    <x v="7"/>
    <n v="382182"/>
    <n v="221847.33000000002"/>
    <n v="0"/>
    <n v="0"/>
    <n v="9804.5596000000005"/>
    <n v="0"/>
    <s v="نقدية للمرضى"/>
    <s v="دفاتر نقدية"/>
    <s v="سارى"/>
    <n v="4177"/>
    <m/>
    <n v="84"/>
    <x v="1"/>
  </r>
  <r>
    <d v="2017-01-10T00:00:00"/>
    <x v="1"/>
    <n v="125"/>
    <x v="6"/>
    <x v="6"/>
    <n v="382307"/>
    <n v="221847.33000000002"/>
    <n v="0"/>
    <n v="0"/>
    <n v="9804.5596000000005"/>
    <n v="0"/>
    <s v="تبرعات عامة من زكاة مال وغيرها"/>
    <s v="دفاتر نقدية"/>
    <s v="سارى"/>
    <n v="4178"/>
    <m/>
    <n v="84"/>
    <x v="1"/>
  </r>
  <r>
    <d v="2017-01-10T00:00:00"/>
    <x v="1"/>
    <n v="100"/>
    <x v="6"/>
    <x v="6"/>
    <n v="382407"/>
    <n v="221847.33000000002"/>
    <n v="0"/>
    <n v="0"/>
    <n v="9804.5596000000005"/>
    <n v="0"/>
    <s v="تبرعات عامة من زكاة مال وغيرها"/>
    <s v="دفاتر نقدية"/>
    <s v="سارى"/>
    <n v="4278"/>
    <m/>
    <n v="86"/>
    <x v="1"/>
  </r>
  <r>
    <d v="2017-01-10T00:00:00"/>
    <x v="1"/>
    <n v="200"/>
    <x v="6"/>
    <x v="6"/>
    <n v="382607"/>
    <n v="221847.33000000002"/>
    <n v="0"/>
    <n v="0"/>
    <n v="9804.5596000000005"/>
    <n v="0"/>
    <s v="تبرعات عامة من زكاة مال وغيرها"/>
    <s v="دفاتر نقدية"/>
    <s v="سارى"/>
    <n v="4354"/>
    <m/>
    <n v="88"/>
    <x v="1"/>
  </r>
  <r>
    <d v="2017-01-10T00:00:00"/>
    <x v="1"/>
    <n v="600"/>
    <x v="6"/>
    <x v="6"/>
    <n v="383207"/>
    <n v="221847.33000000002"/>
    <n v="0"/>
    <n v="0"/>
    <n v="9804.5596000000005"/>
    <n v="0"/>
    <s v="تبرعات عامة من زكاة مال وغيرها"/>
    <s v="دفاتر نقدية"/>
    <s v="سارى"/>
    <n v="4355"/>
    <m/>
    <n v="88"/>
    <x v="1"/>
  </r>
  <r>
    <d v="2017-01-10T00:00:00"/>
    <x v="1"/>
    <n v="300"/>
    <x v="6"/>
    <x v="6"/>
    <n v="383507"/>
    <n v="221847.33000000002"/>
    <n v="0"/>
    <n v="0"/>
    <n v="9804.5596000000005"/>
    <n v="0"/>
    <s v="تبرعات عامة من زكاة مال وغيرها"/>
    <s v="دفاتر نقدية"/>
    <s v="سارى"/>
    <n v="4356"/>
    <m/>
    <n v="88"/>
    <x v="1"/>
  </r>
  <r>
    <d v="2017-01-10T00:00:00"/>
    <x v="1"/>
    <n v="500"/>
    <x v="6"/>
    <x v="6"/>
    <n v="384007"/>
    <n v="221847.33000000002"/>
    <n v="0"/>
    <n v="0"/>
    <n v="9804.5596000000005"/>
    <n v="0"/>
    <s v="تبرعات عامة من زكاة مال وغيرها"/>
    <s v="دفاتر نقدية"/>
    <s v="سارى"/>
    <n v="4357"/>
    <m/>
    <n v="88"/>
    <x v="1"/>
  </r>
  <r>
    <d v="2017-01-10T00:00:00"/>
    <x v="1"/>
    <n v="100"/>
    <x v="6"/>
    <x v="7"/>
    <n v="384107"/>
    <n v="221847.33000000002"/>
    <n v="0"/>
    <n v="0"/>
    <n v="9804.5596000000005"/>
    <n v="0"/>
    <s v="نقدية للمرضى"/>
    <s v="دفاتر نقدية"/>
    <s v="سارى"/>
    <n v="4358"/>
    <m/>
    <n v="88"/>
    <x v="1"/>
  </r>
  <r>
    <d v="2017-01-10T00:00:00"/>
    <x v="1"/>
    <n v="100"/>
    <x v="6"/>
    <x v="6"/>
    <n v="384207"/>
    <n v="221847.33000000002"/>
    <n v="0"/>
    <n v="0"/>
    <n v="9804.5596000000005"/>
    <n v="0"/>
    <s v="تبرعات عامة من زكاة مال وغيرها"/>
    <s v="دفاتر نقدية"/>
    <s v="سارى"/>
    <n v="4359"/>
    <m/>
    <n v="88"/>
    <x v="1"/>
  </r>
  <r>
    <d v="2017-01-10T00:00:00"/>
    <x v="1"/>
    <n v="1000"/>
    <x v="6"/>
    <x v="7"/>
    <n v="385207"/>
    <n v="221847.33000000002"/>
    <n v="0"/>
    <n v="0"/>
    <n v="9804.5596000000005"/>
    <n v="0"/>
    <s v="نقدية للمرضى"/>
    <s v="دفاتر نقدية"/>
    <s v="سارى"/>
    <n v="4360"/>
    <m/>
    <n v="88"/>
    <x v="1"/>
  </r>
  <r>
    <d v="2017-01-10T00:00:00"/>
    <x v="1"/>
    <n v="400"/>
    <x v="6"/>
    <x v="7"/>
    <n v="385607"/>
    <n v="221847.33000000002"/>
    <n v="0"/>
    <n v="0"/>
    <n v="9804.5596000000005"/>
    <n v="0"/>
    <s v="نقدية للمرضى"/>
    <s v="دفاتر نقدية"/>
    <s v="سارى"/>
    <n v="4362"/>
    <m/>
    <n v="88"/>
    <x v="1"/>
  </r>
  <r>
    <d v="2017-01-10T00:00:00"/>
    <x v="1"/>
    <n v="300"/>
    <x v="6"/>
    <x v="6"/>
    <n v="385907"/>
    <n v="221847.33000000002"/>
    <n v="0"/>
    <n v="0"/>
    <n v="9804.5596000000005"/>
    <n v="0"/>
    <s v="تبرعات عامة من زكاة مال وغيرها"/>
    <s v="دفاتر نقدية"/>
    <s v="سارى"/>
    <n v="4363"/>
    <m/>
    <n v="88"/>
    <x v="1"/>
  </r>
  <r>
    <d v="2017-01-10T00:00:00"/>
    <x v="1"/>
    <n v="500"/>
    <x v="8"/>
    <x v="9"/>
    <n v="385907"/>
    <n v="222347.33000000002"/>
    <n v="0"/>
    <n v="0"/>
    <n v="9804.5596000000005"/>
    <n v="0"/>
    <m/>
    <m/>
    <m/>
    <s v="معاملة بنكية"/>
    <m/>
    <m/>
    <x v="26"/>
  </r>
  <r>
    <d v="2017-01-10T00:00:00"/>
    <x v="1"/>
    <n v="1560.5"/>
    <x v="8"/>
    <x v="9"/>
    <n v="385907"/>
    <n v="223907.83000000002"/>
    <n v="0"/>
    <n v="0"/>
    <n v="9804.5596000000005"/>
    <n v="0"/>
    <m/>
    <m/>
    <m/>
    <s v="معاملة بنكية"/>
    <m/>
    <m/>
    <x v="27"/>
  </r>
  <r>
    <d v="2017-01-10T00:00:00"/>
    <x v="1"/>
    <n v="1000"/>
    <x v="8"/>
    <x v="9"/>
    <n v="385907"/>
    <n v="224907.83000000002"/>
    <n v="0"/>
    <n v="0"/>
    <n v="9804.5596000000005"/>
    <n v="0"/>
    <m/>
    <m/>
    <m/>
    <s v="معاملة بنكية"/>
    <m/>
    <m/>
    <x v="28"/>
  </r>
  <r>
    <d v="2017-01-10T00:00:00"/>
    <x v="1"/>
    <n v="18492.919999999998"/>
    <x v="8"/>
    <x v="10"/>
    <n v="385907"/>
    <n v="243400.75"/>
    <n v="0"/>
    <n v="0"/>
    <n v="9804.5596000000005"/>
    <n v="0"/>
    <m/>
    <m/>
    <m/>
    <s v="تقفيل"/>
    <m/>
    <m/>
    <x v="10"/>
  </r>
  <r>
    <d v="2017-01-10T00:00:00"/>
    <x v="1"/>
    <n v="4000"/>
    <x v="8"/>
    <x v="9"/>
    <n v="385907"/>
    <n v="247400.75"/>
    <n v="0"/>
    <n v="0"/>
    <n v="9804.5596000000005"/>
    <n v="0"/>
    <m/>
    <m/>
    <m/>
    <s v="معاملة بنكية"/>
    <m/>
    <m/>
    <x v="29"/>
  </r>
  <r>
    <d v="2017-01-11T00:00:00"/>
    <x v="1"/>
    <n v="1000"/>
    <x v="6"/>
    <x v="6"/>
    <n v="386907"/>
    <n v="247400.75"/>
    <n v="0"/>
    <n v="0"/>
    <n v="9804.5596000000005"/>
    <n v="0"/>
    <s v="تبرعات عامة من زكاة مال وغيرها"/>
    <s v="دفاتر نقدية"/>
    <s v="سارى"/>
    <n v="3836"/>
    <m/>
    <n v="77"/>
    <x v="1"/>
  </r>
  <r>
    <d v="2017-01-11T00:00:00"/>
    <x v="1"/>
    <n v="250"/>
    <x v="6"/>
    <x v="7"/>
    <n v="387157"/>
    <n v="247400.75"/>
    <n v="0"/>
    <n v="0"/>
    <n v="9804.5596000000005"/>
    <n v="0"/>
    <s v="نقدية للمرضى"/>
    <s v="دفاتر نقدية"/>
    <s v="سارى"/>
    <n v="3883"/>
    <m/>
    <n v="78"/>
    <x v="1"/>
  </r>
  <r>
    <d v="2017-01-11T00:00:00"/>
    <x v="1"/>
    <n v="200"/>
    <x v="6"/>
    <x v="6"/>
    <n v="387357"/>
    <n v="247400.75"/>
    <n v="0"/>
    <n v="0"/>
    <n v="9804.5596000000005"/>
    <n v="0"/>
    <s v="تبرعات عامة من زكاة مال وغيرها"/>
    <s v="دفاتر نقدية"/>
    <s v="سارى"/>
    <n v="4093"/>
    <m/>
    <n v="82"/>
    <x v="1"/>
  </r>
  <r>
    <d v="2017-01-11T00:00:00"/>
    <x v="1"/>
    <n v="38155"/>
    <x v="6"/>
    <x v="6"/>
    <n v="425512"/>
    <n v="247400.75"/>
    <n v="0"/>
    <n v="0"/>
    <n v="9804.5596000000005"/>
    <n v="0"/>
    <s v="تبرعات عامة من زكاة مال وغيرها"/>
    <s v="دفاتر نقدية"/>
    <s v="سارى"/>
    <n v="4094"/>
    <m/>
    <n v="82"/>
    <x v="1"/>
  </r>
  <r>
    <d v="2017-01-11T00:00:00"/>
    <x v="1"/>
    <n v="20000"/>
    <x v="6"/>
    <x v="6"/>
    <n v="445512"/>
    <n v="247400.75"/>
    <n v="0"/>
    <n v="0"/>
    <n v="9804.5596000000005"/>
    <n v="0"/>
    <s v="تبرعات عامة من زكاة مال وغيرها"/>
    <s v="دفاتر نقدية"/>
    <s v="سارى"/>
    <n v="4095"/>
    <m/>
    <n v="82"/>
    <x v="1"/>
  </r>
  <r>
    <d v="2017-01-11T00:00:00"/>
    <x v="1"/>
    <n v="500"/>
    <x v="6"/>
    <x v="6"/>
    <n v="446012"/>
    <n v="247400.75"/>
    <n v="0"/>
    <n v="0"/>
    <n v="9804.5596000000005"/>
    <n v="0"/>
    <s v="تبرعات عامة من زكاة مال وغيرها"/>
    <s v="دفاتر نقدية"/>
    <s v="سارى"/>
    <n v="4179"/>
    <m/>
    <n v="84"/>
    <x v="1"/>
  </r>
  <r>
    <d v="2017-01-11T00:00:00"/>
    <x v="1"/>
    <n v="100"/>
    <x v="6"/>
    <x v="6"/>
    <n v="446112"/>
    <n v="247400.75"/>
    <n v="0"/>
    <n v="0"/>
    <n v="9804.5596000000005"/>
    <n v="0"/>
    <s v="تبرعات عامة من زكاة مال وغيرها"/>
    <s v="دفاتر نقدية"/>
    <s v="سارى"/>
    <n v="4180"/>
    <m/>
    <n v="84"/>
    <x v="1"/>
  </r>
  <r>
    <d v="2017-01-11T00:00:00"/>
    <x v="1"/>
    <n v="400"/>
    <x v="6"/>
    <x v="6"/>
    <n v="446512"/>
    <n v="247400.75"/>
    <n v="0"/>
    <n v="0"/>
    <n v="9804.5596000000005"/>
    <n v="0"/>
    <s v="تبرعات عامة من زكاة مال وغيرها"/>
    <s v="دفاتر نقدية"/>
    <s v="سارى"/>
    <n v="4181"/>
    <m/>
    <n v="84"/>
    <x v="1"/>
  </r>
  <r>
    <d v="2017-01-11T00:00:00"/>
    <x v="1"/>
    <n v="500"/>
    <x v="8"/>
    <x v="9"/>
    <n v="446512"/>
    <n v="247900.75"/>
    <n v="0"/>
    <n v="0"/>
    <n v="9804.5596000000005"/>
    <n v="0"/>
    <m/>
    <m/>
    <m/>
    <s v="معاملة بنكية"/>
    <m/>
    <m/>
    <x v="30"/>
  </r>
  <r>
    <d v="2017-01-11T00:00:00"/>
    <x v="1"/>
    <n v="10000"/>
    <x v="8"/>
    <x v="9"/>
    <n v="446512"/>
    <n v="257900.75"/>
    <n v="0"/>
    <n v="0"/>
    <n v="9804.5596000000005"/>
    <n v="0"/>
    <m/>
    <m/>
    <m/>
    <s v="معاملة بنكية"/>
    <m/>
    <m/>
    <x v="31"/>
  </r>
  <r>
    <d v="2017-01-11T00:00:00"/>
    <x v="1"/>
    <n v="400"/>
    <x v="8"/>
    <x v="9"/>
    <n v="446512"/>
    <n v="258300.75"/>
    <n v="0"/>
    <n v="0"/>
    <n v="9804.5596000000005"/>
    <n v="0"/>
    <m/>
    <m/>
    <m/>
    <s v="معاملة بنكية"/>
    <m/>
    <m/>
    <x v="32"/>
  </r>
  <r>
    <d v="2017-01-12T00:00:00"/>
    <x v="1"/>
    <n v="95"/>
    <x v="6"/>
    <x v="6"/>
    <n v="446607"/>
    <n v="258300.75"/>
    <n v="0"/>
    <n v="0"/>
    <n v="9804.5596000000005"/>
    <n v="0"/>
    <s v="تبرعات عامة من زكاة مال وغيرها"/>
    <s v="دفاتر نقدية"/>
    <s v="سارى"/>
    <n v="3837"/>
    <m/>
    <n v="77"/>
    <x v="1"/>
  </r>
  <r>
    <d v="2017-01-12T00:00:00"/>
    <x v="1"/>
    <n v="400"/>
    <x v="6"/>
    <x v="7"/>
    <n v="447007"/>
    <n v="258300.75"/>
    <n v="0"/>
    <n v="0"/>
    <n v="9804.5596000000005"/>
    <n v="0"/>
    <s v="نقدية للمرضى"/>
    <s v="دفاتر نقدية"/>
    <s v="سارى"/>
    <n v="3839"/>
    <m/>
    <n v="77"/>
    <x v="1"/>
  </r>
  <r>
    <d v="2017-01-12T00:00:00"/>
    <x v="1"/>
    <n v="500"/>
    <x v="6"/>
    <x v="6"/>
    <n v="447507"/>
    <n v="258300.75"/>
    <n v="0"/>
    <n v="0"/>
    <n v="9804.5596000000005"/>
    <n v="0"/>
    <s v="تبرعات عامة من زكاة مال وغيرها"/>
    <s v="دفاتر نقدية"/>
    <s v="سارى"/>
    <n v="4120"/>
    <m/>
    <n v="83"/>
    <x v="1"/>
  </r>
  <r>
    <d v="2017-01-12T00:00:00"/>
    <x v="1"/>
    <n v="100"/>
    <x v="6"/>
    <x v="6"/>
    <n v="447607"/>
    <n v="258300.75"/>
    <n v="0"/>
    <n v="0"/>
    <n v="9804.5596000000005"/>
    <n v="0"/>
    <s v="تبرعات عامة من زكاة مال وغيرها"/>
    <s v="دفاتر نقدية"/>
    <s v="سارى"/>
    <n v="4182"/>
    <m/>
    <n v="84"/>
    <x v="1"/>
  </r>
  <r>
    <d v="2017-01-12T00:00:00"/>
    <x v="1"/>
    <n v="75"/>
    <x v="6"/>
    <x v="6"/>
    <n v="447682"/>
    <n v="258300.75"/>
    <n v="0"/>
    <n v="0"/>
    <n v="9804.5596000000005"/>
    <n v="0"/>
    <s v="تبرعات عامة من زكاة مال وغيرها"/>
    <s v="دفاتر نقدية"/>
    <s v="سارى"/>
    <n v="4309"/>
    <m/>
    <n v="87"/>
    <x v="1"/>
  </r>
  <r>
    <d v="2017-01-12T00:00:00"/>
    <x v="1"/>
    <n v="800"/>
    <x v="6"/>
    <x v="7"/>
    <n v="448482"/>
    <n v="258300.75"/>
    <n v="0"/>
    <n v="0"/>
    <n v="9804.5596000000005"/>
    <n v="0"/>
    <s v="نقدية للمرضى"/>
    <s v="دفاتر نقدية"/>
    <s v="سارى"/>
    <n v="4364"/>
    <m/>
    <n v="88"/>
    <x v="1"/>
  </r>
  <r>
    <d v="2017-01-12T00:00:00"/>
    <x v="1"/>
    <n v="300"/>
    <x v="6"/>
    <x v="6"/>
    <n v="448782"/>
    <n v="258300.75"/>
    <n v="0"/>
    <n v="0"/>
    <n v="9804.5596000000005"/>
    <n v="0"/>
    <s v="تبرعات عامة من زكاة مال وغيرها"/>
    <s v="دفاتر نقدية"/>
    <s v="سارى"/>
    <n v="4365"/>
    <m/>
    <n v="88"/>
    <x v="1"/>
  </r>
  <r>
    <d v="2017-01-12T00:00:00"/>
    <x v="1"/>
    <n v="4000"/>
    <x v="6"/>
    <x v="6"/>
    <n v="452782"/>
    <n v="258300.75"/>
    <n v="0"/>
    <n v="0"/>
    <n v="9804.5596000000005"/>
    <n v="0"/>
    <s v="تبرعات عامة من زكاة مال وغيرها"/>
    <s v="دفاتر نقدية"/>
    <s v="سارى"/>
    <n v="4366"/>
    <m/>
    <n v="88"/>
    <x v="1"/>
  </r>
  <r>
    <d v="2017-01-12T00:00:00"/>
    <x v="1"/>
    <n v="500"/>
    <x v="6"/>
    <x v="7"/>
    <n v="453282"/>
    <n v="258300.75"/>
    <n v="0"/>
    <n v="0"/>
    <n v="9804.5596000000005"/>
    <n v="0"/>
    <s v="نقدية للمرضى"/>
    <s v="دفاتر نقدية"/>
    <s v="سارى"/>
    <n v="4401"/>
    <m/>
    <n v="89"/>
    <x v="1"/>
  </r>
  <r>
    <d v="2017-01-12T00:00:00"/>
    <x v="1"/>
    <n v="1900"/>
    <x v="6"/>
    <x v="6"/>
    <n v="455182"/>
    <n v="258300.75"/>
    <n v="0"/>
    <n v="0"/>
    <n v="9804.5596000000005"/>
    <n v="0"/>
    <s v="تبرعات عامة من زكاة مال وغيرها"/>
    <s v="دفاتر نقدية"/>
    <s v="سارى"/>
    <n v="4402"/>
    <m/>
    <n v="89"/>
    <x v="1"/>
  </r>
  <r>
    <d v="2017-01-12T00:00:00"/>
    <x v="1"/>
    <n v="1000"/>
    <x v="6"/>
    <x v="7"/>
    <n v="456182"/>
    <n v="258300.75"/>
    <n v="0"/>
    <n v="0"/>
    <n v="9804.5596000000005"/>
    <n v="0"/>
    <s v="نقدية للمرضى"/>
    <s v="دفاتر نقدية"/>
    <s v="سارى"/>
    <n v="4403"/>
    <m/>
    <n v="89"/>
    <x v="1"/>
  </r>
  <r>
    <d v="2017-01-12T00:00:00"/>
    <x v="1"/>
    <n v="1200"/>
    <x v="6"/>
    <x v="6"/>
    <n v="457382"/>
    <n v="258300.75"/>
    <n v="0"/>
    <n v="0"/>
    <n v="9804.5596000000005"/>
    <n v="0"/>
    <s v="تبرعات عامة من زكاة مال وغيرها"/>
    <s v="دفاتر نقدية"/>
    <s v="سارى"/>
    <n v="4404"/>
    <m/>
    <n v="89"/>
    <x v="1"/>
  </r>
  <r>
    <d v="2017-01-12T00:00:00"/>
    <x v="1"/>
    <n v="500"/>
    <x v="6"/>
    <x v="6"/>
    <n v="457882"/>
    <n v="258300.75"/>
    <n v="0"/>
    <n v="0"/>
    <n v="9804.5596000000005"/>
    <n v="0"/>
    <s v="تبرعات عامة من زكاة مال وغيرها"/>
    <s v="دفاتر نقدية"/>
    <s v="سارى"/>
    <n v="4405"/>
    <m/>
    <n v="89"/>
    <x v="1"/>
  </r>
  <r>
    <d v="2017-01-14T00:00:00"/>
    <x v="1"/>
    <n v="200"/>
    <x v="6"/>
    <x v="6"/>
    <n v="458082"/>
    <n v="258300.75"/>
    <n v="0"/>
    <n v="0"/>
    <n v="9804.5596000000005"/>
    <n v="0"/>
    <s v="تبرعات عامة من زكاة مال وغيرها"/>
    <s v="دفاتر نقدية"/>
    <s v="سارى"/>
    <n v="3884"/>
    <m/>
    <n v="78"/>
    <x v="1"/>
  </r>
  <r>
    <d v="2017-01-14T00:00:00"/>
    <x v="1"/>
    <n v="200"/>
    <x v="6"/>
    <x v="7"/>
    <n v="458282"/>
    <n v="258300.75"/>
    <n v="0"/>
    <n v="0"/>
    <n v="9804.5596000000005"/>
    <n v="0"/>
    <s v="نقدية للمرضى"/>
    <s v="دفاتر نقدية"/>
    <s v="سارى"/>
    <n v="3885"/>
    <m/>
    <n v="78"/>
    <x v="1"/>
  </r>
  <r>
    <d v="2017-01-14T00:00:00"/>
    <x v="1"/>
    <n v="200"/>
    <x v="6"/>
    <x v="6"/>
    <n v="458482"/>
    <n v="258300.75"/>
    <n v="0"/>
    <n v="0"/>
    <n v="9804.5596000000005"/>
    <n v="0"/>
    <s v="تبرعات عامة من زكاة مال وغيرها"/>
    <s v="دفاتر نقدية"/>
    <s v="سارى"/>
    <n v="3948"/>
    <m/>
    <n v="79"/>
    <x v="1"/>
  </r>
  <r>
    <d v="2017-01-14T00:00:00"/>
    <x v="1"/>
    <n v="300"/>
    <x v="6"/>
    <x v="6"/>
    <n v="458782"/>
    <n v="258300.75"/>
    <n v="0"/>
    <n v="0"/>
    <n v="9804.5596000000005"/>
    <n v="0"/>
    <s v="تبرعات عامة من زكاة مال وغيرها"/>
    <s v="دفاتر نقدية"/>
    <s v="سارى"/>
    <n v="3949"/>
    <m/>
    <n v="79"/>
    <x v="1"/>
  </r>
  <r>
    <d v="2017-01-14T00:00:00"/>
    <x v="1"/>
    <n v="800"/>
    <x v="6"/>
    <x v="7"/>
    <n v="459582"/>
    <n v="258300.75"/>
    <n v="0"/>
    <n v="0"/>
    <n v="9804.5596000000005"/>
    <n v="0"/>
    <s v="نقدية للمرضى"/>
    <s v="دفاتر نقدية"/>
    <s v="سارى"/>
    <n v="4096"/>
    <m/>
    <n v="82"/>
    <x v="1"/>
  </r>
  <r>
    <d v="2017-01-14T00:00:00"/>
    <x v="1"/>
    <n v="2000"/>
    <x v="6"/>
    <x v="7"/>
    <n v="461582"/>
    <n v="258300.75"/>
    <n v="0"/>
    <n v="0"/>
    <n v="9804.5596000000005"/>
    <n v="0"/>
    <s v="نقدية للمرضى"/>
    <s v="دفاتر نقدية"/>
    <s v="سارى"/>
    <n v="4126"/>
    <m/>
    <n v="83"/>
    <x v="1"/>
  </r>
  <r>
    <d v="2017-01-14T00:00:00"/>
    <x v="1"/>
    <n v="200"/>
    <x v="6"/>
    <x v="6"/>
    <n v="461782"/>
    <n v="258300.75"/>
    <n v="0"/>
    <n v="0"/>
    <n v="9804.5596000000005"/>
    <n v="0"/>
    <s v="تبرعات عامة من زكاة مال وغيرها"/>
    <s v="دفاتر نقدية"/>
    <s v="سارى"/>
    <n v="4310"/>
    <m/>
    <n v="87"/>
    <x v="1"/>
  </r>
  <r>
    <d v="2017-01-14T00:00:00"/>
    <x v="1"/>
    <n v="12350"/>
    <x v="6"/>
    <x v="6"/>
    <n v="474132"/>
    <n v="258300.75"/>
    <n v="0"/>
    <n v="0"/>
    <n v="9804.5596000000005"/>
    <n v="0"/>
    <s v="تبرعات عامة من زكاة مال وغيرها"/>
    <s v="دفاتر نقدية"/>
    <s v="سارى"/>
    <n v="4312"/>
    <m/>
    <n v="87"/>
    <x v="1"/>
  </r>
  <r>
    <d v="2017-01-14T00:00:00"/>
    <x v="1"/>
    <n v="95"/>
    <x v="6"/>
    <x v="6"/>
    <n v="474227"/>
    <n v="258300.75"/>
    <n v="0"/>
    <n v="0"/>
    <n v="9804.5596000000005"/>
    <n v="0"/>
    <s v="تبرعات عامة من زكاة مال وغيرها"/>
    <s v="دفاتر نقدية"/>
    <s v="سارى"/>
    <n v="4551"/>
    <m/>
    <n v="92"/>
    <x v="1"/>
  </r>
  <r>
    <d v="2017-01-14T00:00:00"/>
    <x v="1"/>
    <n v="95"/>
    <x v="6"/>
    <x v="6"/>
    <n v="474322"/>
    <n v="258300.75"/>
    <n v="0"/>
    <n v="0"/>
    <n v="9804.5596000000005"/>
    <n v="0"/>
    <s v="تبرعات عامة من زكاة مال وغيرها"/>
    <s v="دفاتر نقدية"/>
    <s v="سارى"/>
    <n v="4552"/>
    <m/>
    <n v="92"/>
    <x v="1"/>
  </r>
  <r>
    <d v="2017-01-14T00:00:00"/>
    <x v="1"/>
    <n v="95"/>
    <x v="6"/>
    <x v="6"/>
    <n v="474417"/>
    <n v="258300.75"/>
    <n v="0"/>
    <n v="0"/>
    <n v="9804.5596000000005"/>
    <n v="0"/>
    <s v="تبرعات عامة من زكاة مال وغيرها"/>
    <s v="دفاتر نقدية"/>
    <s v="سارى"/>
    <n v="4553"/>
    <m/>
    <n v="92"/>
    <x v="1"/>
  </r>
  <r>
    <d v="2017-01-14T00:00:00"/>
    <x v="1"/>
    <n v="95"/>
    <x v="6"/>
    <x v="6"/>
    <n v="474512"/>
    <n v="258300.75"/>
    <n v="0"/>
    <n v="0"/>
    <n v="9804.5596000000005"/>
    <n v="0"/>
    <s v="تبرعات عامة من زكاة مال وغيرها"/>
    <s v="دفاتر نقدية"/>
    <s v="سارى"/>
    <n v="4554"/>
    <m/>
    <n v="92"/>
    <x v="1"/>
  </r>
  <r>
    <d v="2017-01-15T00:00:00"/>
    <x v="1"/>
    <n v="3000"/>
    <x v="6"/>
    <x v="6"/>
    <n v="477512"/>
    <n v="258300.75"/>
    <n v="0"/>
    <n v="0"/>
    <n v="9804.5596000000005"/>
    <n v="0"/>
    <s v="تبرعات عامة من زكاة مال وغيرها"/>
    <s v="دفاتر نقدية"/>
    <s v="سارى"/>
    <n v="3841"/>
    <m/>
    <n v="77"/>
    <x v="1"/>
  </r>
  <r>
    <d v="2017-01-15T00:00:00"/>
    <x v="1"/>
    <n v="2600"/>
    <x v="6"/>
    <x v="6"/>
    <n v="480112"/>
    <n v="258300.75"/>
    <n v="0"/>
    <n v="0"/>
    <n v="9804.5596000000005"/>
    <n v="0"/>
    <s v="تبرعات عامة من زكاة مال وغيرها"/>
    <s v="دفاتر نقدية"/>
    <s v="سارى"/>
    <n v="3842"/>
    <m/>
    <n v="77"/>
    <x v="1"/>
  </r>
  <r>
    <d v="2017-01-15T00:00:00"/>
    <x v="1"/>
    <n v="220000"/>
    <x v="6"/>
    <x v="11"/>
    <n v="700112"/>
    <n v="38300.75"/>
    <n v="0"/>
    <n v="0"/>
    <n v="9804.5596000000005"/>
    <n v="0"/>
    <m/>
    <m/>
    <m/>
    <s v="معاملة بنكية"/>
    <m/>
    <m/>
    <x v="1"/>
  </r>
  <r>
    <d v="2017-01-15T00:00:00"/>
    <x v="1"/>
    <n v="100"/>
    <x v="6"/>
    <x v="6"/>
    <n v="700212"/>
    <n v="38300.75"/>
    <n v="0"/>
    <n v="0"/>
    <n v="9804.5596000000005"/>
    <n v="0"/>
    <s v="تبرعات عامة من زكاة مال وغيرها"/>
    <s v="دفاتر نقدية"/>
    <s v="سارى"/>
    <n v="4097"/>
    <m/>
    <n v="82"/>
    <x v="1"/>
  </r>
  <r>
    <d v="2017-01-15T00:00:00"/>
    <x v="1"/>
    <n v="3000"/>
    <x v="6"/>
    <x v="6"/>
    <n v="703212"/>
    <n v="38300.75"/>
    <n v="0"/>
    <n v="0"/>
    <n v="9804.5596000000005"/>
    <n v="0"/>
    <s v="تبرعات عامة من زكاة مال وغيرها"/>
    <s v="دفاتر نقدية"/>
    <s v="سارى"/>
    <n v="4098"/>
    <m/>
    <n v="82"/>
    <x v="1"/>
  </r>
  <r>
    <d v="2017-01-15T00:00:00"/>
    <x v="1"/>
    <n v="1000"/>
    <x v="6"/>
    <x v="6"/>
    <n v="704212"/>
    <n v="38300.75"/>
    <n v="0"/>
    <n v="0"/>
    <n v="9804.5596000000005"/>
    <n v="0"/>
    <s v="تبرعات عامة من زكاة مال وغيرها"/>
    <s v="دفاتر نقدية"/>
    <s v="سارى"/>
    <n v="4099"/>
    <m/>
    <n v="82"/>
    <x v="1"/>
  </r>
  <r>
    <d v="2017-01-15T00:00:00"/>
    <x v="1"/>
    <n v="1000"/>
    <x v="6"/>
    <x v="7"/>
    <n v="705212"/>
    <n v="38300.75"/>
    <n v="0"/>
    <n v="0"/>
    <n v="9804.5596000000005"/>
    <n v="0"/>
    <s v="نقدية للمرضى"/>
    <s v="دفاتر نقدية"/>
    <s v="سارى"/>
    <n v="4100"/>
    <m/>
    <n v="82"/>
    <x v="1"/>
  </r>
  <r>
    <d v="2017-01-15T00:00:00"/>
    <x v="1"/>
    <n v="150"/>
    <x v="6"/>
    <x v="6"/>
    <n v="705362"/>
    <n v="38300.75"/>
    <n v="0"/>
    <n v="0"/>
    <n v="9804.5596000000005"/>
    <n v="0"/>
    <s v="تبرعات عامة من زكاة مال وغيرها"/>
    <s v="دفاتر نقدية"/>
    <s v="سارى"/>
    <n v="4127"/>
    <m/>
    <n v="83"/>
    <x v="1"/>
  </r>
  <r>
    <d v="2017-01-15T00:00:00"/>
    <x v="1"/>
    <n v="300"/>
    <x v="6"/>
    <x v="7"/>
    <n v="705662"/>
    <n v="38300.75"/>
    <n v="0"/>
    <n v="0"/>
    <n v="9804.5596000000005"/>
    <n v="0"/>
    <s v="نقدية للمرضى"/>
    <s v="دفاتر نقدية"/>
    <s v="سارى"/>
    <n v="4183"/>
    <m/>
    <n v="84"/>
    <x v="1"/>
  </r>
  <r>
    <d v="2017-01-15T00:00:00"/>
    <x v="1"/>
    <n v="300"/>
    <x v="6"/>
    <x v="6"/>
    <n v="705962"/>
    <n v="38300.75"/>
    <n v="0"/>
    <n v="0"/>
    <n v="9804.5596000000005"/>
    <n v="0"/>
    <s v="تبرعات عامة من زكاة مال وغيرها"/>
    <s v="دفاتر نقدية"/>
    <s v="سارى"/>
    <n v="4201"/>
    <m/>
    <n v="85"/>
    <x v="1"/>
  </r>
  <r>
    <d v="2017-01-15T00:00:00"/>
    <x v="1"/>
    <n v="50"/>
    <x v="6"/>
    <x v="6"/>
    <n v="706012"/>
    <n v="38300.75"/>
    <n v="0"/>
    <n v="0"/>
    <n v="9804.5596000000005"/>
    <n v="0"/>
    <s v="تبرعات عامة من زكاة مال وغيرها"/>
    <s v="دفاتر نقدية"/>
    <s v="سارى"/>
    <n v="4406"/>
    <m/>
    <n v="89"/>
    <x v="1"/>
  </r>
  <r>
    <d v="2017-01-15T00:00:00"/>
    <x v="1"/>
    <n v="200"/>
    <x v="6"/>
    <x v="6"/>
    <n v="706212"/>
    <n v="38300.75"/>
    <n v="0"/>
    <n v="0"/>
    <n v="9804.5596000000005"/>
    <n v="0"/>
    <s v="تبرعات عامة من زكاة مال وغيرها"/>
    <s v="دفاتر نقدية"/>
    <s v="سارى"/>
    <n v="4407"/>
    <m/>
    <n v="89"/>
    <x v="1"/>
  </r>
  <r>
    <d v="2017-01-15T00:00:00"/>
    <x v="1"/>
    <n v="200"/>
    <x v="6"/>
    <x v="6"/>
    <n v="706412"/>
    <n v="38300.75"/>
    <n v="0"/>
    <n v="0"/>
    <n v="9804.5596000000005"/>
    <n v="0"/>
    <s v="تبرعات عامة من زكاة مال وغيرها"/>
    <s v="دفاتر نقدية"/>
    <s v="سارى"/>
    <n v="4408"/>
    <m/>
    <n v="89"/>
    <x v="1"/>
  </r>
  <r>
    <d v="2017-01-15T00:00:00"/>
    <x v="1"/>
    <n v="2200"/>
    <x v="8"/>
    <x v="9"/>
    <n v="706412"/>
    <n v="40500.75"/>
    <n v="0"/>
    <n v="0"/>
    <n v="9804.5596000000005"/>
    <n v="0"/>
    <m/>
    <m/>
    <m/>
    <s v="معاملة بنكية"/>
    <m/>
    <m/>
    <x v="33"/>
  </r>
  <r>
    <d v="2017-01-15T00:00:00"/>
    <x v="1"/>
    <n v="1000"/>
    <x v="8"/>
    <x v="9"/>
    <n v="706412"/>
    <n v="41500.75"/>
    <n v="0"/>
    <n v="0"/>
    <n v="9804.5596000000005"/>
    <n v="0"/>
    <m/>
    <m/>
    <m/>
    <s v="معاملة بنكية"/>
    <m/>
    <m/>
    <x v="7"/>
  </r>
  <r>
    <d v="2017-01-15T00:00:00"/>
    <x v="1"/>
    <n v="3000"/>
    <x v="8"/>
    <x v="9"/>
    <n v="706412"/>
    <n v="44500.75"/>
    <n v="0"/>
    <n v="0"/>
    <n v="9804.5596000000005"/>
    <n v="0"/>
    <m/>
    <m/>
    <m/>
    <s v="معاملة بنكية"/>
    <m/>
    <m/>
    <x v="34"/>
  </r>
  <r>
    <d v="2017-01-16T00:00:00"/>
    <x v="1"/>
    <n v="1000"/>
    <x v="6"/>
    <x v="6"/>
    <n v="707412"/>
    <n v="44500.75"/>
    <n v="0"/>
    <n v="0"/>
    <n v="9804.5596000000005"/>
    <n v="0"/>
    <s v="تبرعات عامة من زكاة مال وغيرها"/>
    <s v="دفاتر نقدية"/>
    <s v="سارى"/>
    <n v="3997"/>
    <m/>
    <n v="80"/>
    <x v="1"/>
  </r>
  <r>
    <d v="2017-01-16T00:00:00"/>
    <x v="1"/>
    <n v="200"/>
    <x v="6"/>
    <x v="6"/>
    <n v="707612"/>
    <n v="44500.75"/>
    <n v="0"/>
    <n v="0"/>
    <n v="9804.5596000000005"/>
    <n v="0"/>
    <s v="تبرعات عامة من زكاة مال وغيرها"/>
    <s v="دفاتر نقدية"/>
    <s v="سارى"/>
    <n v="4131"/>
    <m/>
    <n v="83"/>
    <x v="1"/>
  </r>
  <r>
    <d v="2017-01-16T00:00:00"/>
    <x v="1"/>
    <n v="1000"/>
    <x v="6"/>
    <x v="6"/>
    <n v="708612"/>
    <n v="44500.75"/>
    <n v="0"/>
    <n v="0"/>
    <n v="9804.5596000000005"/>
    <n v="0"/>
    <s v="تبرعات عامة من زكاة مال وغيرها"/>
    <s v="دفاتر نقدية"/>
    <s v="سارى"/>
    <n v="4132"/>
    <m/>
    <n v="83"/>
    <x v="1"/>
  </r>
  <r>
    <d v="2017-01-16T00:00:00"/>
    <x v="1"/>
    <n v="300"/>
    <x v="6"/>
    <x v="7"/>
    <n v="708912"/>
    <n v="44500.75"/>
    <n v="0"/>
    <n v="0"/>
    <n v="9804.5596000000005"/>
    <n v="0"/>
    <s v="نقدية للمرضى"/>
    <s v="دفاتر نقدية"/>
    <s v="سارى"/>
    <n v="4367"/>
    <m/>
    <n v="88"/>
    <x v="1"/>
  </r>
  <r>
    <d v="2017-01-16T00:00:00"/>
    <x v="1"/>
    <n v="1000"/>
    <x v="6"/>
    <x v="7"/>
    <n v="709912"/>
    <n v="44500.75"/>
    <n v="0"/>
    <n v="0"/>
    <n v="9804.5596000000005"/>
    <n v="0"/>
    <s v="نقدية للمرضى"/>
    <s v="دفاتر نقدية"/>
    <s v="سارى"/>
    <n v="4368"/>
    <m/>
    <n v="88"/>
    <x v="1"/>
  </r>
  <r>
    <d v="2017-01-16T00:00:00"/>
    <x v="1"/>
    <n v="100"/>
    <x v="6"/>
    <x v="7"/>
    <n v="710012"/>
    <n v="44500.75"/>
    <n v="0"/>
    <n v="0"/>
    <n v="9804.5596000000005"/>
    <n v="0"/>
    <s v="نقدية للمرضى"/>
    <s v="دفاتر نقدية"/>
    <s v="سارى"/>
    <n v="4369"/>
    <m/>
    <n v="88"/>
    <x v="1"/>
  </r>
  <r>
    <d v="2017-01-16T00:00:00"/>
    <x v="1"/>
    <n v="500"/>
    <x v="6"/>
    <x v="6"/>
    <n v="710512"/>
    <n v="44500.75"/>
    <n v="0"/>
    <n v="0"/>
    <n v="9804.5596000000005"/>
    <n v="0"/>
    <s v="تبرعات عامة من زكاة مال وغيرها"/>
    <s v="دفاتر نقدية"/>
    <s v="سارى"/>
    <n v="4409"/>
    <m/>
    <n v="89"/>
    <x v="1"/>
  </r>
  <r>
    <d v="2017-01-16T00:00:00"/>
    <x v="1"/>
    <n v="500"/>
    <x v="6"/>
    <x v="6"/>
    <n v="711012"/>
    <n v="44500.75"/>
    <n v="0"/>
    <n v="0"/>
    <n v="9804.5596000000005"/>
    <n v="0"/>
    <s v="تبرعات عامة من زكاة مال وغيرها"/>
    <s v="دفاتر نقدية"/>
    <s v="سارى"/>
    <n v="4651"/>
    <m/>
    <n v="94"/>
    <x v="1"/>
  </r>
  <r>
    <d v="2017-01-16T00:00:00"/>
    <x v="1"/>
    <n v="200"/>
    <x v="6"/>
    <x v="6"/>
    <n v="711212"/>
    <n v="44500.75"/>
    <n v="0"/>
    <n v="0"/>
    <n v="9804.5596000000005"/>
    <n v="0"/>
    <s v="تبرعات عامة من زكاة مال وغيرها"/>
    <s v="دفاتر نقدية"/>
    <s v="سارى"/>
    <n v="4652"/>
    <m/>
    <n v="94"/>
    <x v="1"/>
  </r>
  <r>
    <d v="2017-01-16T00:00:00"/>
    <x v="1"/>
    <n v="500"/>
    <x v="8"/>
    <x v="9"/>
    <n v="711212"/>
    <n v="45000.75"/>
    <n v="0"/>
    <n v="0"/>
    <n v="9804.5596000000005"/>
    <n v="0"/>
    <m/>
    <m/>
    <m/>
    <s v="معاملة بنكية"/>
    <m/>
    <m/>
    <x v="35"/>
  </r>
  <r>
    <d v="2017-01-16T00:00:00"/>
    <x v="1"/>
    <n v="1850"/>
    <x v="8"/>
    <x v="9"/>
    <n v="711212"/>
    <n v="46850.75"/>
    <n v="0"/>
    <n v="0"/>
    <n v="9804.5596000000005"/>
    <n v="0"/>
    <m/>
    <m/>
    <m/>
    <s v="معاملة بنكية"/>
    <m/>
    <m/>
    <x v="23"/>
  </r>
  <r>
    <d v="2017-01-17T00:00:00"/>
    <x v="1"/>
    <n v="500"/>
    <x v="6"/>
    <x v="6"/>
    <n v="711712"/>
    <n v="46850.75"/>
    <n v="0"/>
    <n v="0"/>
    <n v="9804.5596000000005"/>
    <n v="0"/>
    <s v="تبرعات عامة من زكاة مال وغيرها"/>
    <s v="دفاتر نقدية"/>
    <s v="سارى"/>
    <n v="4128"/>
    <m/>
    <n v="83"/>
    <x v="1"/>
  </r>
  <r>
    <d v="2017-01-17T00:00:00"/>
    <x v="1"/>
    <n v="4000"/>
    <x v="6"/>
    <x v="6"/>
    <n v="715712"/>
    <n v="46850.75"/>
    <n v="0"/>
    <n v="0"/>
    <n v="9804.5596000000005"/>
    <n v="0"/>
    <s v="تبرعات عامة من زكاة مال وغيرها"/>
    <s v="دفاتر نقدية"/>
    <s v="سارى"/>
    <n v="4129"/>
    <m/>
    <n v="83"/>
    <x v="1"/>
  </r>
  <r>
    <d v="2017-01-17T00:00:00"/>
    <x v="1"/>
    <n v="2500"/>
    <x v="6"/>
    <x v="6"/>
    <n v="718212"/>
    <n v="46850.75"/>
    <n v="0"/>
    <n v="0"/>
    <n v="9804.5596000000005"/>
    <n v="0"/>
    <s v="تبرعات عامة من زكاة مال وغيرها"/>
    <s v="دفاتر نقدية"/>
    <s v="سارى"/>
    <n v="4130"/>
    <m/>
    <n v="83"/>
    <x v="1"/>
  </r>
  <r>
    <d v="2017-01-17T00:00:00"/>
    <x v="1"/>
    <n v="1000"/>
    <x v="6"/>
    <x v="6"/>
    <n v="719212"/>
    <n v="46850.75"/>
    <n v="0"/>
    <n v="0"/>
    <n v="9804.5596000000005"/>
    <n v="0"/>
    <s v="تبرعات عامة من زكاة مال وغيرها"/>
    <s v="دفاتر نقدية"/>
    <s v="سارى"/>
    <n v="4184"/>
    <m/>
    <n v="84"/>
    <x v="1"/>
  </r>
  <r>
    <d v="2017-01-17T00:00:00"/>
    <x v="1"/>
    <n v="5000"/>
    <x v="6"/>
    <x v="6"/>
    <n v="724212"/>
    <n v="46850.75"/>
    <n v="0"/>
    <n v="0"/>
    <n v="9804.5596000000005"/>
    <n v="0"/>
    <s v="تبرعات عامة من زكاة مال وغيرها"/>
    <s v="دفاتر نقدية"/>
    <s v="سارى"/>
    <n v="4202"/>
    <m/>
    <n v="85"/>
    <x v="1"/>
  </r>
  <r>
    <d v="2017-01-17T00:00:00"/>
    <x v="1"/>
    <n v="5000"/>
    <x v="6"/>
    <x v="6"/>
    <n v="729212"/>
    <n v="46850.75"/>
    <n v="0"/>
    <n v="0"/>
    <n v="9804.5596000000005"/>
    <n v="0"/>
    <s v="تبرعات عامة من زكاة مال وغيرها"/>
    <s v="دفاتر نقدية"/>
    <s v="سارى"/>
    <n v="4203"/>
    <m/>
    <n v="85"/>
    <x v="1"/>
  </r>
  <r>
    <d v="2017-01-17T00:00:00"/>
    <x v="1"/>
    <n v="1400"/>
    <x v="6"/>
    <x v="6"/>
    <n v="730612"/>
    <n v="46850.75"/>
    <n v="0"/>
    <n v="0"/>
    <n v="9804.5596000000005"/>
    <n v="0"/>
    <s v="تبرعات عامة من زكاة مال وغيرها"/>
    <s v="دفاتر نقدية"/>
    <s v="سارى"/>
    <n v="4370"/>
    <m/>
    <n v="88"/>
    <x v="1"/>
  </r>
  <r>
    <d v="2017-01-17T00:00:00"/>
    <x v="1"/>
    <n v="385"/>
    <x v="6"/>
    <x v="7"/>
    <n v="730997"/>
    <n v="46850.75"/>
    <n v="0"/>
    <n v="0"/>
    <n v="9804.5596000000005"/>
    <n v="0"/>
    <s v="نقدية للمرضى"/>
    <s v="دفاتر نقدية"/>
    <s v="سارى"/>
    <n v="4371"/>
    <m/>
    <n v="88"/>
    <x v="1"/>
  </r>
  <r>
    <d v="2017-01-17T00:00:00"/>
    <x v="1"/>
    <n v="750"/>
    <x v="6"/>
    <x v="6"/>
    <n v="731747"/>
    <n v="46850.75"/>
    <n v="0"/>
    <n v="0"/>
    <n v="9804.5596000000005"/>
    <n v="0"/>
    <s v="تبرعات عامة من زكاة مال وغيرها"/>
    <s v="دفاتر نقدية"/>
    <s v="سارى"/>
    <n v="4372"/>
    <m/>
    <n v="88"/>
    <x v="1"/>
  </r>
  <r>
    <d v="2017-01-17T00:00:00"/>
    <x v="1"/>
    <n v="2550"/>
    <x v="6"/>
    <x v="6"/>
    <n v="734297"/>
    <n v="46850.75"/>
    <n v="0"/>
    <n v="0"/>
    <n v="9804.5596000000005"/>
    <n v="0"/>
    <s v="تبرعات عامة من زكاة مال وغيرها"/>
    <s v="دفاتر نقدية"/>
    <s v="سارى"/>
    <n v="4653"/>
    <m/>
    <n v="94"/>
    <x v="1"/>
  </r>
  <r>
    <d v="2017-01-17T00:00:00"/>
    <x v="1"/>
    <n v="12964"/>
    <x v="8"/>
    <x v="10"/>
    <n v="734297"/>
    <n v="59814.75"/>
    <n v="0"/>
    <n v="0"/>
    <n v="9804.5596000000005"/>
    <n v="0"/>
    <m/>
    <m/>
    <m/>
    <s v="تقفيل"/>
    <m/>
    <m/>
    <x v="10"/>
  </r>
  <r>
    <d v="2017-01-18T00:00:00"/>
    <x v="1"/>
    <n v="40000"/>
    <x v="6"/>
    <x v="11"/>
    <n v="774297"/>
    <n v="19814.75"/>
    <n v="0"/>
    <n v="0"/>
    <n v="9804.5596000000005"/>
    <n v="0"/>
    <m/>
    <m/>
    <m/>
    <s v="معاملة بنكية"/>
    <m/>
    <m/>
    <x v="1"/>
  </r>
  <r>
    <d v="2017-01-18T00:00:00"/>
    <x v="1"/>
    <n v="2000"/>
    <x v="6"/>
    <x v="6"/>
    <n v="776297"/>
    <n v="19814.75"/>
    <n v="0"/>
    <n v="0"/>
    <n v="9804.5596000000005"/>
    <n v="0"/>
    <s v="تبرعات عامة من زكاة مال وغيرها"/>
    <s v="دفاتر نقدية"/>
    <s v="سارى"/>
    <n v="4133"/>
    <m/>
    <n v="83"/>
    <x v="1"/>
  </r>
  <r>
    <d v="2017-01-18T00:00:00"/>
    <x v="1"/>
    <n v="500"/>
    <x v="6"/>
    <x v="7"/>
    <n v="776797"/>
    <n v="19814.75"/>
    <n v="0"/>
    <n v="0"/>
    <n v="9804.5596000000005"/>
    <n v="0"/>
    <s v="نقدية للمرضى"/>
    <s v="دفاتر نقدية"/>
    <s v="سارى"/>
    <n v="4185"/>
    <m/>
    <n v="84"/>
    <x v="1"/>
  </r>
  <r>
    <d v="2017-01-18T00:00:00"/>
    <x v="1"/>
    <n v="2500"/>
    <x v="6"/>
    <x v="7"/>
    <n v="779297"/>
    <n v="19814.75"/>
    <n v="0"/>
    <n v="0"/>
    <n v="9804.5596000000005"/>
    <n v="0"/>
    <s v="نقدية للمرضى"/>
    <s v="دفاتر نقدية"/>
    <s v="سارى"/>
    <n v="4373"/>
    <m/>
    <n v="88"/>
    <x v="1"/>
  </r>
  <r>
    <d v="2017-01-18T00:00:00"/>
    <x v="1"/>
    <n v="400"/>
    <x v="6"/>
    <x v="6"/>
    <n v="779697"/>
    <n v="19814.75"/>
    <n v="0"/>
    <n v="0"/>
    <n v="9804.5596000000005"/>
    <n v="0"/>
    <s v="تبرعات عامة من زكاة مال وغيرها"/>
    <s v="دفاتر نقدية"/>
    <s v="سارى"/>
    <n v="4374"/>
    <m/>
    <n v="88"/>
    <x v="1"/>
  </r>
  <r>
    <d v="2017-01-18T00:00:00"/>
    <x v="1"/>
    <n v="100"/>
    <x v="6"/>
    <x v="7"/>
    <n v="779797"/>
    <n v="19814.75"/>
    <n v="0"/>
    <n v="0"/>
    <n v="9804.5596000000005"/>
    <n v="0"/>
    <s v="نقدية للمرضى"/>
    <s v="دفاتر نقدية"/>
    <s v="سارى"/>
    <n v="4555"/>
    <m/>
    <n v="92"/>
    <x v="1"/>
  </r>
  <r>
    <d v="2017-01-18T00:00:00"/>
    <x v="1"/>
    <n v="2000"/>
    <x v="6"/>
    <x v="7"/>
    <n v="781797"/>
    <n v="19814.75"/>
    <n v="0"/>
    <n v="0"/>
    <n v="9804.5596000000005"/>
    <n v="0"/>
    <s v="نقدية للمرضى"/>
    <s v="دفاتر نقدية"/>
    <s v="سارى"/>
    <n v="4556"/>
    <m/>
    <n v="92"/>
    <x v="1"/>
  </r>
  <r>
    <d v="2017-01-18T00:00:00"/>
    <x v="1"/>
    <n v="2320"/>
    <x v="6"/>
    <x v="7"/>
    <n v="784117"/>
    <n v="19814.75"/>
    <n v="0"/>
    <n v="0"/>
    <n v="9804.5596000000005"/>
    <n v="0"/>
    <s v="نقدية للمرضى"/>
    <s v="دفاتر نقدية"/>
    <s v="سارى"/>
    <n v="4557"/>
    <m/>
    <n v="92"/>
    <x v="1"/>
  </r>
  <r>
    <d v="2017-01-18T00:00:00"/>
    <x v="1"/>
    <n v="1000"/>
    <x v="8"/>
    <x v="9"/>
    <n v="784117"/>
    <n v="20814.75"/>
    <n v="0"/>
    <n v="0"/>
    <n v="9804.5596000000005"/>
    <n v="0"/>
    <m/>
    <m/>
    <m/>
    <s v="معاملة بنكية"/>
    <m/>
    <m/>
    <x v="36"/>
  </r>
  <r>
    <d v="2017-01-19T00:00:00"/>
    <x v="1"/>
    <n v="120"/>
    <x v="6"/>
    <x v="6"/>
    <n v="784237"/>
    <n v="20814.75"/>
    <n v="0"/>
    <n v="0"/>
    <n v="9804.5596000000005"/>
    <n v="0"/>
    <s v="تبرعات عامة من زكاة مال وغيرها"/>
    <s v="دفاتر نقدية"/>
    <s v="سارى"/>
    <n v="4186"/>
    <m/>
    <n v="84"/>
    <x v="1"/>
  </r>
  <r>
    <d v="2017-01-19T00:00:00"/>
    <x v="1"/>
    <n v="450"/>
    <x v="6"/>
    <x v="6"/>
    <n v="784687"/>
    <n v="20814.75"/>
    <n v="0"/>
    <n v="0"/>
    <n v="9804.5596000000005"/>
    <n v="0"/>
    <s v="تبرعات عامة من زكاة مال وغيرها"/>
    <s v="دفاتر نقدية"/>
    <s v="سارى"/>
    <n v="4187"/>
    <m/>
    <n v="84"/>
    <x v="1"/>
  </r>
  <r>
    <d v="2017-01-19T00:00:00"/>
    <x v="1"/>
    <n v="7000"/>
    <x v="6"/>
    <x v="6"/>
    <n v="791687"/>
    <n v="20814.75"/>
    <n v="0"/>
    <n v="0"/>
    <n v="9804.5596000000005"/>
    <n v="0"/>
    <s v="تبرعات عامة من زكاة مال وغيرها"/>
    <s v="دفاتر نقدية"/>
    <s v="سارى"/>
    <n v="4188"/>
    <m/>
    <n v="84"/>
    <x v="1"/>
  </r>
  <r>
    <d v="2017-01-19T00:00:00"/>
    <x v="1"/>
    <n v="1100"/>
    <x v="6"/>
    <x v="6"/>
    <n v="792787"/>
    <n v="20814.75"/>
    <n v="0"/>
    <n v="0"/>
    <n v="9804.5596000000005"/>
    <n v="0"/>
    <s v="تبرعات عامة من زكاة مال وغيرها"/>
    <s v="دفاتر نقدية"/>
    <s v="سارى"/>
    <n v="4204"/>
    <m/>
    <n v="85"/>
    <x v="1"/>
  </r>
  <r>
    <d v="2017-01-19T00:00:00"/>
    <x v="1"/>
    <n v="2500"/>
    <x v="6"/>
    <x v="7"/>
    <n v="795287"/>
    <n v="20814.75"/>
    <n v="0"/>
    <n v="0"/>
    <n v="9804.5596000000005"/>
    <n v="0"/>
    <s v="نقدية للمرضى"/>
    <s v="دفاتر نقدية"/>
    <s v="سارى"/>
    <n v="4558"/>
    <m/>
    <n v="92"/>
    <x v="1"/>
  </r>
  <r>
    <d v="2017-01-19T00:00:00"/>
    <x v="1"/>
    <n v="100"/>
    <x v="6"/>
    <x v="6"/>
    <n v="795387"/>
    <n v="20814.75"/>
    <n v="0"/>
    <n v="0"/>
    <n v="9804.5596000000005"/>
    <n v="0"/>
    <s v="تبرعات عامة من زكاة مال وغيرها"/>
    <s v="دفاتر نقدية"/>
    <s v="سارى"/>
    <n v="4731"/>
    <m/>
    <n v="95"/>
    <x v="1"/>
  </r>
  <r>
    <d v="2017-01-19T00:00:00"/>
    <x v="1"/>
    <n v="1200"/>
    <x v="8"/>
    <x v="9"/>
    <n v="795387"/>
    <n v="22014.75"/>
    <n v="0"/>
    <n v="0"/>
    <n v="9804.5596000000005"/>
    <n v="0"/>
    <m/>
    <m/>
    <m/>
    <s v="معاملة بنكية"/>
    <m/>
    <m/>
    <x v="37"/>
  </r>
  <r>
    <d v="2017-01-21T00:00:00"/>
    <x v="1"/>
    <n v="5000"/>
    <x v="6"/>
    <x v="6"/>
    <n v="800387"/>
    <n v="22014.75"/>
    <n v="0"/>
    <n v="0"/>
    <n v="9804.5596000000005"/>
    <n v="0"/>
    <s v="تبرعات عامة من زكاة مال وغيرها"/>
    <s v="دفاتر نقدية"/>
    <s v="سارى"/>
    <n v="3840"/>
    <m/>
    <n v="77"/>
    <x v="1"/>
  </r>
  <r>
    <d v="2017-01-21T00:00:00"/>
    <x v="1"/>
    <n v="10000"/>
    <x v="6"/>
    <x v="6"/>
    <n v="810387"/>
    <n v="22014.75"/>
    <n v="0"/>
    <n v="0"/>
    <n v="9804.5596000000005"/>
    <n v="0"/>
    <s v="تبرعات عامة من زكاة مال وغيرها"/>
    <s v="دفاتر نقدية"/>
    <s v="سارى"/>
    <n v="3843"/>
    <m/>
    <n v="77"/>
    <x v="1"/>
  </r>
  <r>
    <d v="2017-01-21T00:00:00"/>
    <x v="1"/>
    <n v="200"/>
    <x v="6"/>
    <x v="7"/>
    <n v="810587"/>
    <n v="22014.75"/>
    <n v="0"/>
    <n v="0"/>
    <n v="9804.5596000000005"/>
    <n v="0"/>
    <s v="نقدية للمرضى"/>
    <s v="دفاتر نقدية"/>
    <s v="سارى"/>
    <n v="3947"/>
    <m/>
    <n v="79"/>
    <x v="1"/>
  </r>
  <r>
    <d v="2017-01-21T00:00:00"/>
    <x v="1"/>
    <n v="200"/>
    <x v="6"/>
    <x v="6"/>
    <n v="810787"/>
    <n v="22014.75"/>
    <n v="0"/>
    <n v="0"/>
    <n v="9804.5596000000005"/>
    <n v="0"/>
    <s v="تبرعات عامة من زكاة مال وغيرها"/>
    <s v="دفاتر نقدية"/>
    <s v="سارى"/>
    <n v="3950"/>
    <m/>
    <n v="79"/>
    <x v="1"/>
  </r>
  <r>
    <d v="2017-01-21T00:00:00"/>
    <x v="1"/>
    <n v="1000"/>
    <x v="6"/>
    <x v="6"/>
    <n v="811787"/>
    <n v="22014.75"/>
    <n v="0"/>
    <n v="0"/>
    <n v="9804.5596000000005"/>
    <n v="0"/>
    <s v="تبرعات عامة من زكاة مال وغيرها"/>
    <s v="دفاتر نقدية"/>
    <s v="سارى"/>
    <n v="4134"/>
    <m/>
    <n v="83"/>
    <x v="1"/>
  </r>
  <r>
    <d v="2017-01-21T00:00:00"/>
    <x v="1"/>
    <n v="55"/>
    <x v="6"/>
    <x v="6"/>
    <n v="811842"/>
    <n v="22014.75"/>
    <n v="0"/>
    <n v="0"/>
    <n v="9804.5596000000005"/>
    <n v="0"/>
    <s v="تبرعات عامة من زكاة مال وغيرها"/>
    <s v="دفاتر نقدية"/>
    <s v="سارى"/>
    <n v="4205"/>
    <m/>
    <n v="85"/>
    <x v="1"/>
  </r>
  <r>
    <d v="2017-01-21T00:00:00"/>
    <x v="1"/>
    <n v="7200"/>
    <x v="6"/>
    <x v="7"/>
    <n v="819042"/>
    <n v="22014.75"/>
    <n v="0"/>
    <n v="0"/>
    <n v="9804.5596000000005"/>
    <n v="0"/>
    <s v="نقدية للمرضى"/>
    <s v="دفاتر نقدية"/>
    <s v="سارى"/>
    <n v="4206"/>
    <m/>
    <n v="85"/>
    <x v="1"/>
  </r>
  <r>
    <d v="2017-01-21T00:00:00"/>
    <x v="1"/>
    <n v="1000"/>
    <x v="6"/>
    <x v="6"/>
    <n v="820042"/>
    <n v="22014.75"/>
    <n v="0"/>
    <n v="0"/>
    <n v="9804.5596000000005"/>
    <n v="0"/>
    <s v="تبرعات عامة من زكاة مال وغيرها"/>
    <s v="دفاتر نقدية"/>
    <s v="سارى"/>
    <n v="4207"/>
    <m/>
    <n v="85"/>
    <x v="1"/>
  </r>
  <r>
    <d v="2017-01-21T00:00:00"/>
    <x v="1"/>
    <n v="1000"/>
    <x v="6"/>
    <x v="7"/>
    <n v="821042"/>
    <n v="22014.75"/>
    <n v="0"/>
    <n v="0"/>
    <n v="9804.5596000000005"/>
    <n v="0"/>
    <s v="نقدية للمرضى"/>
    <s v="دفاتر نقدية"/>
    <s v="سارى"/>
    <n v="4208"/>
    <m/>
    <n v="85"/>
    <x v="1"/>
  </r>
  <r>
    <d v="2017-01-21T00:00:00"/>
    <x v="1"/>
    <n v="1000"/>
    <x v="6"/>
    <x v="6"/>
    <n v="822042"/>
    <n v="22014.75"/>
    <n v="0"/>
    <n v="0"/>
    <n v="9804.5596000000005"/>
    <n v="0"/>
    <s v="تبرعات عامة من زكاة مال وغيرها"/>
    <s v="دفاتر نقدية"/>
    <s v="سارى"/>
    <n v="4209"/>
    <m/>
    <n v="85"/>
    <x v="1"/>
  </r>
  <r>
    <d v="2017-01-21T00:00:00"/>
    <x v="1"/>
    <n v="200"/>
    <x v="6"/>
    <x v="7"/>
    <n v="822242"/>
    <n v="22014.75"/>
    <n v="0"/>
    <n v="0"/>
    <n v="9804.5596000000005"/>
    <n v="0"/>
    <s v="نقدية للمرضى"/>
    <s v="دفاتر نقدية"/>
    <s v="سارى"/>
    <n v="4410"/>
    <m/>
    <n v="89"/>
    <x v="1"/>
  </r>
  <r>
    <d v="2017-01-21T00:00:00"/>
    <x v="1"/>
    <n v="300"/>
    <x v="6"/>
    <x v="7"/>
    <n v="822542"/>
    <n v="22014.75"/>
    <n v="0"/>
    <n v="0"/>
    <n v="9804.5596000000005"/>
    <n v="0"/>
    <s v="نقدية للمرضى"/>
    <s v="دفاتر نقدية"/>
    <s v="سارى"/>
    <n v="4411"/>
    <m/>
    <n v="89"/>
    <x v="1"/>
  </r>
  <r>
    <d v="2017-01-21T00:00:00"/>
    <x v="1"/>
    <n v="2400"/>
    <x v="6"/>
    <x v="7"/>
    <n v="824942"/>
    <n v="22014.75"/>
    <n v="0"/>
    <n v="0"/>
    <n v="9804.5596000000005"/>
    <n v="0"/>
    <s v="نقدية للمرضى"/>
    <s v="دفاتر نقدية"/>
    <s v="سارى"/>
    <n v="4559"/>
    <m/>
    <n v="92"/>
    <x v="1"/>
  </r>
  <r>
    <d v="2017-01-22T00:00:00"/>
    <x v="1"/>
    <n v="1100"/>
    <x v="6"/>
    <x v="6"/>
    <n v="826042"/>
    <n v="22014.75"/>
    <n v="0"/>
    <n v="0"/>
    <n v="9804.5596000000005"/>
    <n v="0"/>
    <s v="تبرعات عامة من زكاة مال وغيرها"/>
    <s v="دفاتر نقدية"/>
    <s v="سارى"/>
    <n v="3886"/>
    <m/>
    <n v="78"/>
    <x v="1"/>
  </r>
  <r>
    <d v="2017-01-22T00:00:00"/>
    <x v="1"/>
    <n v="50"/>
    <x v="6"/>
    <x v="7"/>
    <n v="826092"/>
    <n v="22014.75"/>
    <n v="0"/>
    <n v="0"/>
    <n v="9804.5596000000005"/>
    <n v="0"/>
    <s v="نقدية للمرضى"/>
    <s v="دفاتر نقدية"/>
    <s v="سارى"/>
    <n v="4210"/>
    <m/>
    <n v="85"/>
    <x v="1"/>
  </r>
  <r>
    <d v="2017-01-22T00:00:00"/>
    <x v="1"/>
    <n v="750"/>
    <x v="8"/>
    <x v="9"/>
    <n v="826092"/>
    <n v="22764.75"/>
    <n v="0"/>
    <n v="0"/>
    <n v="9804.5596000000005"/>
    <n v="0"/>
    <m/>
    <m/>
    <m/>
    <s v="معاملة بنكية"/>
    <m/>
    <m/>
    <x v="30"/>
  </r>
  <r>
    <d v="2017-01-22T00:00:00"/>
    <x v="1"/>
    <n v="500"/>
    <x v="8"/>
    <x v="9"/>
    <n v="826092"/>
    <n v="23264.75"/>
    <n v="0"/>
    <n v="0"/>
    <n v="9804.5596000000005"/>
    <n v="0"/>
    <m/>
    <m/>
    <m/>
    <s v="معاملة بنكية"/>
    <m/>
    <m/>
    <x v="9"/>
  </r>
  <r>
    <d v="2017-01-23T00:00:00"/>
    <x v="1"/>
    <n v="149000"/>
    <x v="6"/>
    <x v="6"/>
    <n v="975092"/>
    <n v="23264.75"/>
    <n v="0"/>
    <n v="0"/>
    <n v="9804.5596000000005"/>
    <n v="0"/>
    <s v="تبرعات عامة من زكاة مال وغيرها"/>
    <s v="دفاتر نقدية"/>
    <s v="سارى"/>
    <n v="3846"/>
    <m/>
    <n v="77"/>
    <x v="1"/>
  </r>
  <r>
    <d v="2017-01-23T00:00:00"/>
    <x v="1"/>
    <n v="2500"/>
    <x v="6"/>
    <x v="7"/>
    <n v="977592"/>
    <n v="23264.75"/>
    <n v="0"/>
    <n v="0"/>
    <n v="9804.5596000000005"/>
    <n v="0"/>
    <s v="نقدية للمرضى"/>
    <s v="دفاتر نقدية"/>
    <s v="سارى"/>
    <n v="3848"/>
    <m/>
    <n v="77"/>
    <x v="1"/>
  </r>
  <r>
    <d v="2017-01-23T00:00:00"/>
    <x v="1"/>
    <n v="3000"/>
    <x v="6"/>
    <x v="6"/>
    <n v="980592"/>
    <n v="23264.75"/>
    <n v="0"/>
    <n v="0"/>
    <n v="9804.5596000000005"/>
    <n v="0"/>
    <s v="تبرعات عامة من زكاة مال وغيرها"/>
    <s v="دفاتر نقدية"/>
    <s v="سارى"/>
    <n v="4000"/>
    <m/>
    <n v="80"/>
    <x v="1"/>
  </r>
  <r>
    <d v="2017-01-23T00:00:00"/>
    <x v="1"/>
    <n v="1000"/>
    <x v="6"/>
    <x v="6"/>
    <n v="981592"/>
    <n v="23264.75"/>
    <n v="0"/>
    <n v="0"/>
    <n v="9804.5596000000005"/>
    <n v="0"/>
    <s v="تبرعات عامة من زكاة مال وغيرها"/>
    <s v="دفاتر نقدية"/>
    <s v="سارى"/>
    <n v="4135"/>
    <m/>
    <n v="83"/>
    <x v="1"/>
  </r>
  <r>
    <d v="2017-01-23T00:00:00"/>
    <x v="1"/>
    <n v="564"/>
    <x v="6"/>
    <x v="6"/>
    <n v="982156"/>
    <n v="23264.75"/>
    <n v="0"/>
    <n v="0"/>
    <n v="9804.5596000000005"/>
    <n v="0"/>
    <s v="تبرعات عامة من زكاة مال وغيرها"/>
    <s v="دفاتر نقدية"/>
    <s v="سارى"/>
    <n v="4136"/>
    <m/>
    <n v="83"/>
    <x v="1"/>
  </r>
  <r>
    <d v="2017-01-23T00:00:00"/>
    <x v="1"/>
    <n v="2000"/>
    <x v="6"/>
    <x v="7"/>
    <n v="984156"/>
    <n v="23264.75"/>
    <n v="0"/>
    <n v="0"/>
    <n v="9804.5596000000005"/>
    <n v="0"/>
    <s v="نقدية للمرضى"/>
    <s v="دفاتر نقدية"/>
    <s v="سارى"/>
    <n v="4211"/>
    <m/>
    <n v="85"/>
    <x v="1"/>
  </r>
  <r>
    <d v="2017-01-23T00:00:00"/>
    <x v="1"/>
    <n v="1000"/>
    <x v="6"/>
    <x v="7"/>
    <n v="985156"/>
    <n v="23264.75"/>
    <n v="0"/>
    <n v="0"/>
    <n v="9804.5596000000005"/>
    <n v="0"/>
    <s v="نقدية للمرضى"/>
    <s v="دفاتر نقدية"/>
    <s v="سارى"/>
    <n v="4375"/>
    <m/>
    <n v="88"/>
    <x v="1"/>
  </r>
  <r>
    <d v="2017-01-23T00:00:00"/>
    <x v="1"/>
    <n v="900"/>
    <x v="6"/>
    <x v="6"/>
    <n v="986056"/>
    <n v="23264.75"/>
    <n v="0"/>
    <n v="0"/>
    <n v="9804.5596000000005"/>
    <n v="0"/>
    <s v="تبرعات عامة من زكاة مال وغيرها"/>
    <s v="دفاتر نقدية"/>
    <s v="سارى"/>
    <n v="4654"/>
    <m/>
    <n v="94"/>
    <x v="1"/>
  </r>
  <r>
    <d v="2017-01-23T00:00:00"/>
    <x v="1"/>
    <n v="12710.37"/>
    <x v="8"/>
    <x v="12"/>
    <n v="986056"/>
    <n v="35975.120000000003"/>
    <n v="0"/>
    <n v="0"/>
    <n v="9804.5596000000005"/>
    <n v="0"/>
    <m/>
    <m/>
    <m/>
    <s v="تقفيل"/>
    <m/>
    <m/>
    <x v="14"/>
  </r>
  <r>
    <d v="2017-01-24T00:00:00"/>
    <x v="1"/>
    <n v="500"/>
    <x v="6"/>
    <x v="6"/>
    <n v="986556"/>
    <n v="35975.120000000003"/>
    <n v="0"/>
    <n v="0"/>
    <n v="9804.5596000000005"/>
    <n v="0"/>
    <s v="تبرعات عامة من زكاة مال وغيرها"/>
    <s v="دفاتر نقدية"/>
    <s v="سارى"/>
    <n v="4137"/>
    <m/>
    <n v="83"/>
    <x v="1"/>
  </r>
  <r>
    <d v="2017-01-24T00:00:00"/>
    <x v="1"/>
    <n v="600"/>
    <x v="6"/>
    <x v="6"/>
    <n v="987156"/>
    <n v="35975.120000000003"/>
    <n v="0"/>
    <n v="0"/>
    <n v="9804.5596000000005"/>
    <n v="0"/>
    <s v="تبرعات عامة من زكاة مال وغيرها"/>
    <s v="دفاتر نقدية"/>
    <s v="سارى"/>
    <n v="4189"/>
    <m/>
    <n v="84"/>
    <x v="1"/>
  </r>
  <r>
    <d v="2017-01-24T00:00:00"/>
    <x v="1"/>
    <n v="34670"/>
    <x v="6"/>
    <x v="6"/>
    <n v="1021826"/>
    <n v="35975.120000000003"/>
    <n v="0"/>
    <n v="0"/>
    <n v="9804.5596000000005"/>
    <n v="0"/>
    <s v="تبرعات عامة من زكاة مال وغيرها"/>
    <s v="دفاتر نقدية"/>
    <s v="سارى"/>
    <n v="4212"/>
    <m/>
    <n v="85"/>
    <x v="1"/>
  </r>
  <r>
    <d v="2017-01-24T00:00:00"/>
    <x v="1"/>
    <n v="200"/>
    <x v="6"/>
    <x v="6"/>
    <n v="1022026"/>
    <n v="35975.120000000003"/>
    <n v="0"/>
    <n v="0"/>
    <n v="9804.5596000000005"/>
    <n v="0"/>
    <s v="تبرعات عامة من زكاة مال وغيرها"/>
    <s v="دفاتر نقدية"/>
    <s v="سارى"/>
    <n v="4213"/>
    <m/>
    <n v="85"/>
    <x v="1"/>
  </r>
  <r>
    <d v="2017-01-24T00:00:00"/>
    <x v="1"/>
    <n v="500"/>
    <x v="6"/>
    <x v="7"/>
    <n v="1022526"/>
    <n v="35975.120000000003"/>
    <n v="0"/>
    <n v="0"/>
    <n v="9804.5596000000005"/>
    <n v="0"/>
    <s v="نقدية للمرضى"/>
    <s v="دفاتر نقدية"/>
    <s v="سارى"/>
    <n v="4376"/>
    <m/>
    <n v="88"/>
    <x v="1"/>
  </r>
  <r>
    <d v="2017-01-24T00:00:00"/>
    <x v="1"/>
    <n v="3700"/>
    <x v="6"/>
    <x v="6"/>
    <n v="1026226"/>
    <n v="35975.120000000003"/>
    <n v="0"/>
    <n v="0"/>
    <n v="9804.5596000000005"/>
    <n v="0"/>
    <s v="تبرعات عامة من زكاة مال وغيرها"/>
    <s v="دفاتر نقدية"/>
    <s v="سارى"/>
    <n v="4377"/>
    <m/>
    <n v="88"/>
    <x v="1"/>
  </r>
  <r>
    <d v="2017-01-24T00:00:00"/>
    <x v="1"/>
    <n v="600"/>
    <x v="6"/>
    <x v="6"/>
    <n v="1026826"/>
    <n v="35975.120000000003"/>
    <n v="0"/>
    <n v="0"/>
    <n v="9804.5596000000005"/>
    <n v="0"/>
    <s v="تبرعات عامة من زكاة مال وغيرها"/>
    <s v="دفاتر نقدية"/>
    <s v="سارى"/>
    <n v="4560"/>
    <m/>
    <n v="92"/>
    <x v="1"/>
  </r>
  <r>
    <d v="2017-01-24T00:00:00"/>
    <x v="1"/>
    <n v="500"/>
    <x v="6"/>
    <x v="6"/>
    <n v="1027326"/>
    <n v="35975.120000000003"/>
    <n v="0"/>
    <n v="0"/>
    <n v="9804.5596000000005"/>
    <n v="0"/>
    <s v="تبرعات عامة من زكاة مال وغيرها"/>
    <s v="دفاتر نقدية"/>
    <s v="سارى"/>
    <n v="4561"/>
    <m/>
    <n v="92"/>
    <x v="1"/>
  </r>
  <r>
    <d v="2017-01-24T00:00:00"/>
    <x v="1"/>
    <n v="12719"/>
    <x v="8"/>
    <x v="10"/>
    <n v="1027326"/>
    <n v="48694.12"/>
    <n v="0"/>
    <n v="0"/>
    <n v="9804.5596000000005"/>
    <n v="0"/>
    <m/>
    <m/>
    <m/>
    <s v="تقفيل"/>
    <m/>
    <m/>
    <x v="10"/>
  </r>
  <r>
    <d v="2017-01-24T00:00:00"/>
    <x v="1"/>
    <n v="3750"/>
    <x v="8"/>
    <x v="9"/>
    <n v="1027326"/>
    <n v="52444.12"/>
    <n v="0"/>
    <n v="0"/>
    <n v="9804.5596000000005"/>
    <n v="0"/>
    <m/>
    <m/>
    <m/>
    <s v="معاملة بنكية"/>
    <m/>
    <m/>
    <x v="38"/>
  </r>
  <r>
    <d v="2017-01-25T00:00:00"/>
    <x v="1"/>
    <n v="100"/>
    <x v="6"/>
    <x v="6"/>
    <n v="1027426"/>
    <n v="52444.12"/>
    <n v="0"/>
    <n v="0"/>
    <n v="9804.5596000000005"/>
    <n v="0"/>
    <s v="تبرعات عامة من زكاة مال وغيرها"/>
    <s v="دفاتر نقدية"/>
    <s v="سارى"/>
    <n v="3149"/>
    <m/>
    <n v="63"/>
    <x v="1"/>
  </r>
  <r>
    <d v="2017-01-25T00:00:00"/>
    <x v="1"/>
    <n v="435"/>
    <x v="6"/>
    <x v="6"/>
    <n v="1027861"/>
    <n v="52444.12"/>
    <n v="0"/>
    <n v="0"/>
    <n v="9804.5596000000005"/>
    <n v="0"/>
    <s v="تبرعات عامة من زكاة مال وغيرها"/>
    <s v="دفاتر نقدية"/>
    <s v="سارى"/>
    <n v="3847"/>
    <m/>
    <n v="77"/>
    <x v="1"/>
  </r>
  <r>
    <d v="2017-01-25T00:00:00"/>
    <x v="1"/>
    <n v="300"/>
    <x v="6"/>
    <x v="6"/>
    <n v="1028161"/>
    <n v="52444.12"/>
    <n v="0"/>
    <n v="0"/>
    <n v="9804.5596000000005"/>
    <n v="0"/>
    <s v="تبرعات عامة من زكاة مال وغيرها"/>
    <s v="دفاتر نقدية"/>
    <s v="سارى"/>
    <n v="4190"/>
    <m/>
    <n v="84"/>
    <x v="1"/>
  </r>
  <r>
    <d v="2017-01-25T00:00:00"/>
    <x v="1"/>
    <n v="3720"/>
    <x v="6"/>
    <x v="7"/>
    <n v="1031881"/>
    <n v="52444.12"/>
    <n v="0"/>
    <n v="0"/>
    <n v="9804.5596000000005"/>
    <n v="0"/>
    <s v="نقدية للمرضى"/>
    <s v="دفاتر نقدية"/>
    <s v="سارى"/>
    <n v="4214"/>
    <m/>
    <n v="85"/>
    <x v="1"/>
  </r>
  <r>
    <d v="2017-01-25T00:00:00"/>
    <x v="1"/>
    <n v="800"/>
    <x v="6"/>
    <x v="7"/>
    <n v="1032681"/>
    <n v="52444.12"/>
    <n v="0"/>
    <n v="0"/>
    <n v="9804.5596000000005"/>
    <n v="0"/>
    <s v="نقدية للمرضى"/>
    <s v="دفاتر نقدية"/>
    <s v="سارى"/>
    <n v="4215"/>
    <m/>
    <n v="85"/>
    <x v="1"/>
  </r>
  <r>
    <d v="2017-01-25T00:00:00"/>
    <x v="1"/>
    <n v="600"/>
    <x v="6"/>
    <x v="6"/>
    <n v="1033281"/>
    <n v="52444.12"/>
    <n v="0"/>
    <n v="0"/>
    <n v="9804.5596000000005"/>
    <n v="0"/>
    <s v="تبرعات عامة من زكاة مال وغيرها"/>
    <s v="دفاتر نقدية"/>
    <s v="سارى"/>
    <n v="4378"/>
    <m/>
    <n v="88"/>
    <x v="1"/>
  </r>
  <r>
    <d v="2017-01-25T00:00:00"/>
    <x v="1"/>
    <n v="300"/>
    <x v="6"/>
    <x v="7"/>
    <n v="1033581"/>
    <n v="52444.12"/>
    <n v="0"/>
    <n v="0"/>
    <n v="9804.5596000000005"/>
    <n v="0"/>
    <s v="نقدية للمرضى"/>
    <s v="دفاتر نقدية"/>
    <s v="سارى"/>
    <n v="4379"/>
    <m/>
    <n v="88"/>
    <x v="1"/>
  </r>
  <r>
    <d v="2017-01-25T00:00:00"/>
    <x v="1"/>
    <n v="1000"/>
    <x v="6"/>
    <x v="6"/>
    <n v="1034581"/>
    <n v="52444.12"/>
    <n v="0"/>
    <n v="0"/>
    <n v="9804.5596000000005"/>
    <n v="0"/>
    <s v="تبرعات عامة من زكاة مال وغيرها"/>
    <s v="دفاتر نقدية"/>
    <s v="سارى"/>
    <n v="4380"/>
    <m/>
    <n v="88"/>
    <x v="1"/>
  </r>
  <r>
    <d v="2017-01-25T00:00:00"/>
    <x v="1"/>
    <n v="11200"/>
    <x v="6"/>
    <x v="6"/>
    <n v="1045781"/>
    <n v="52444.12"/>
    <n v="0"/>
    <n v="0"/>
    <n v="9804.5596000000005"/>
    <n v="0"/>
    <s v="تبرعات عامة من زكاة مال وغيرها"/>
    <s v="دفاتر نقدية"/>
    <s v="سارى"/>
    <n v="4655"/>
    <m/>
    <n v="94"/>
    <x v="1"/>
  </r>
  <r>
    <d v="2017-01-25T00:00:00"/>
    <x v="1"/>
    <n v="500"/>
    <x v="6"/>
    <x v="6"/>
    <n v="1046281"/>
    <n v="52444.12"/>
    <n v="0"/>
    <n v="0"/>
    <n v="9804.5596000000005"/>
    <n v="0"/>
    <s v="تبرعات عامة من زكاة مال وغيرها"/>
    <s v="دفاتر نقدية"/>
    <s v="سارى"/>
    <n v="4656"/>
    <m/>
    <n v="94"/>
    <x v="1"/>
  </r>
  <r>
    <d v="2017-01-26T00:00:00"/>
    <x v="1"/>
    <n v="2500"/>
    <x v="6"/>
    <x v="6"/>
    <n v="1048781"/>
    <n v="52444.12"/>
    <n v="0"/>
    <n v="0"/>
    <n v="9804.5596000000005"/>
    <n v="0"/>
    <s v="تبرعات عامة من زكاة مال وغيرها"/>
    <s v="دفاتر نقدية"/>
    <s v="سارى"/>
    <n v="3849"/>
    <m/>
    <n v="77"/>
    <x v="1"/>
  </r>
  <r>
    <d v="2017-01-26T00:00:00"/>
    <x v="1"/>
    <n v="100"/>
    <x v="6"/>
    <x v="6"/>
    <n v="1048881"/>
    <n v="52444.12"/>
    <n v="0"/>
    <n v="0"/>
    <n v="9804.5596000000005"/>
    <n v="0"/>
    <s v="تبرعات عامة من زكاة مال وغيرها"/>
    <s v="دفاتر نقدية"/>
    <s v="سارى"/>
    <n v="3850"/>
    <m/>
    <n v="77"/>
    <x v="1"/>
  </r>
  <r>
    <d v="2017-01-26T00:00:00"/>
    <x v="1"/>
    <n v="35000"/>
    <x v="6"/>
    <x v="11"/>
    <n v="1083881"/>
    <n v="17444.120000000003"/>
    <n v="0"/>
    <n v="0"/>
    <n v="9804.5596000000005"/>
    <n v="0"/>
    <m/>
    <m/>
    <m/>
    <s v="معاملة بنكية"/>
    <m/>
    <m/>
    <x v="1"/>
  </r>
  <r>
    <d v="2017-01-26T00:00:00"/>
    <x v="1"/>
    <n v="5000"/>
    <x v="6"/>
    <x v="6"/>
    <n v="1088881"/>
    <n v="17444.120000000003"/>
    <n v="0"/>
    <n v="0"/>
    <n v="9804.5596000000005"/>
    <n v="0"/>
    <s v="تبرعات عامة من زكاة مال وغيرها"/>
    <s v="دفاتر نقدية"/>
    <s v="سارى"/>
    <n v="4191"/>
    <m/>
    <n v="84"/>
    <x v="1"/>
  </r>
  <r>
    <d v="2017-01-26T00:00:00"/>
    <x v="1"/>
    <n v="200"/>
    <x v="6"/>
    <x v="7"/>
    <n v="1089081"/>
    <n v="17444.120000000003"/>
    <n v="0"/>
    <n v="0"/>
    <n v="9804.5596000000005"/>
    <n v="0"/>
    <s v="نقدية للمرضى"/>
    <s v="دفاتر نقدية"/>
    <s v="سارى"/>
    <n v="4216"/>
    <m/>
    <n v="85"/>
    <x v="1"/>
  </r>
  <r>
    <d v="2017-01-26T00:00:00"/>
    <x v="1"/>
    <n v="300"/>
    <x v="6"/>
    <x v="7"/>
    <n v="1089381"/>
    <n v="17444.120000000003"/>
    <n v="0"/>
    <n v="0"/>
    <n v="9804.5596000000005"/>
    <n v="0"/>
    <s v="نقدية للمرضى"/>
    <s v="دفاتر نقدية"/>
    <s v="سارى"/>
    <n v="4313"/>
    <m/>
    <n v="87"/>
    <x v="1"/>
  </r>
  <r>
    <d v="2017-01-26T00:00:00"/>
    <x v="1"/>
    <n v="1000"/>
    <x v="6"/>
    <x v="6"/>
    <n v="1090381"/>
    <n v="17444.120000000003"/>
    <n v="0"/>
    <n v="0"/>
    <n v="9804.5596000000005"/>
    <n v="0"/>
    <s v="تبرعات عامة من زكاة مال وغيرها"/>
    <s v="دفاتر نقدية"/>
    <s v="سارى"/>
    <n v="4314"/>
    <m/>
    <n v="87"/>
    <x v="1"/>
  </r>
  <r>
    <d v="2017-01-26T00:00:00"/>
    <x v="1"/>
    <n v="1500"/>
    <x v="6"/>
    <x v="6"/>
    <n v="1091881"/>
    <n v="17444.120000000003"/>
    <n v="0"/>
    <n v="0"/>
    <n v="9804.5596000000005"/>
    <n v="0"/>
    <s v="تبرعات عامة من زكاة مال وغيرها"/>
    <s v="دفاتر نقدية"/>
    <s v="سارى"/>
    <n v="4315"/>
    <m/>
    <n v="87"/>
    <x v="1"/>
  </r>
  <r>
    <d v="2017-01-26T00:00:00"/>
    <x v="1"/>
    <n v="1110"/>
    <x v="6"/>
    <x v="6"/>
    <n v="1092991"/>
    <n v="17444.120000000003"/>
    <n v="0"/>
    <n v="0"/>
    <n v="9804.5596000000005"/>
    <n v="0"/>
    <s v="تبرعات عامة من زكاة مال وغيرها"/>
    <s v="دفاتر نقدية"/>
    <s v="سارى"/>
    <n v="4316"/>
    <m/>
    <n v="87"/>
    <x v="1"/>
  </r>
  <r>
    <d v="2017-01-26T00:00:00"/>
    <x v="1"/>
    <n v="21390"/>
    <x v="6"/>
    <x v="7"/>
    <n v="1114381"/>
    <n v="17444.120000000003"/>
    <n v="0"/>
    <n v="0"/>
    <n v="9804.5596000000005"/>
    <n v="0"/>
    <s v="نقدية للمرضى"/>
    <s v="دفاتر نقدية"/>
    <s v="سارى"/>
    <n v="4317"/>
    <m/>
    <n v="87"/>
    <x v="1"/>
  </r>
  <r>
    <d v="2017-01-26T00:00:00"/>
    <x v="1"/>
    <n v="500"/>
    <x v="6"/>
    <x v="7"/>
    <n v="1114881"/>
    <n v="17444.120000000003"/>
    <n v="0"/>
    <n v="0"/>
    <n v="9804.5596000000005"/>
    <n v="0"/>
    <s v="نقدية للمرضى"/>
    <s v="دفاتر نقدية"/>
    <s v="سارى"/>
    <n v="4318"/>
    <m/>
    <n v="87"/>
    <x v="1"/>
  </r>
  <r>
    <d v="2017-01-26T00:00:00"/>
    <x v="1"/>
    <n v="100"/>
    <x v="8"/>
    <x v="9"/>
    <n v="1114881"/>
    <n v="17544.120000000003"/>
    <n v="0"/>
    <n v="0"/>
    <n v="9804.5596000000005"/>
    <n v="0"/>
    <m/>
    <m/>
    <m/>
    <s v="معاملة بنكية"/>
    <m/>
    <m/>
    <x v="39"/>
  </r>
  <r>
    <d v="2017-01-26T00:00:00"/>
    <x v="1"/>
    <n v="1430.7"/>
    <x v="8"/>
    <x v="9"/>
    <n v="1114881"/>
    <n v="18974.820000000003"/>
    <n v="0"/>
    <n v="0"/>
    <n v="9804.5596000000005"/>
    <n v="0"/>
    <m/>
    <m/>
    <m/>
    <s v="معاملة بنكية"/>
    <m/>
    <m/>
    <x v="40"/>
  </r>
  <r>
    <d v="2017-01-26T00:00:00"/>
    <x v="1"/>
    <n v="400"/>
    <x v="8"/>
    <x v="9"/>
    <n v="1114881"/>
    <n v="19374.820000000003"/>
    <n v="0"/>
    <n v="0"/>
    <n v="9804.5596000000005"/>
    <n v="0"/>
    <m/>
    <m/>
    <m/>
    <s v="معاملة بنكية"/>
    <m/>
    <m/>
    <x v="41"/>
  </r>
  <r>
    <d v="2017-01-28T00:00:00"/>
    <x v="1"/>
    <n v="1000"/>
    <x v="6"/>
    <x v="6"/>
    <n v="1115881"/>
    <n v="19374.820000000003"/>
    <n v="0"/>
    <n v="0"/>
    <n v="9804.5596000000005"/>
    <n v="0"/>
    <s v="تبرعات عامة من زكاة مال وغيرها"/>
    <s v="دفاتر نقدية"/>
    <s v="سارى"/>
    <n v="3150"/>
    <m/>
    <n v="63"/>
    <x v="1"/>
  </r>
  <r>
    <d v="2017-01-28T00:00:00"/>
    <x v="1"/>
    <n v="500"/>
    <x v="6"/>
    <x v="7"/>
    <n v="1116381"/>
    <n v="19374.820000000003"/>
    <n v="0"/>
    <n v="0"/>
    <n v="9804.5596000000005"/>
    <n v="0"/>
    <s v="نقدية للمرضى"/>
    <s v="دفاتر نقدية"/>
    <s v="سارى"/>
    <n v="3887"/>
    <m/>
    <n v="78"/>
    <x v="1"/>
  </r>
  <r>
    <d v="2017-01-28T00:00:00"/>
    <x v="1"/>
    <n v="2000"/>
    <x v="6"/>
    <x v="6"/>
    <n v="1118381"/>
    <n v="19374.820000000003"/>
    <n v="0"/>
    <n v="0"/>
    <n v="9804.5596000000005"/>
    <n v="0"/>
    <s v="تبرعات عامة من زكاة مال وغيرها"/>
    <s v="دفاتر نقدية"/>
    <s v="سارى"/>
    <n v="3888"/>
    <m/>
    <n v="78"/>
    <x v="1"/>
  </r>
  <r>
    <d v="2017-01-28T00:00:00"/>
    <x v="1"/>
    <n v="150"/>
    <x v="6"/>
    <x v="6"/>
    <n v="1118531"/>
    <n v="19374.820000000003"/>
    <n v="0"/>
    <n v="0"/>
    <n v="9804.5596000000005"/>
    <n v="0"/>
    <s v="تبرعات عامة من زكاة مال وغيرها"/>
    <s v="دفاتر نقدية"/>
    <s v="سارى"/>
    <n v="4218"/>
    <m/>
    <n v="85"/>
    <x v="1"/>
  </r>
  <r>
    <d v="2017-01-28T00:00:00"/>
    <x v="1"/>
    <n v="800"/>
    <x v="6"/>
    <x v="7"/>
    <n v="1119331"/>
    <n v="19374.820000000003"/>
    <n v="0"/>
    <n v="0"/>
    <n v="9804.5596000000005"/>
    <n v="0"/>
    <s v="نقدية للمرضى"/>
    <s v="دفاتر نقدية"/>
    <s v="سارى"/>
    <n v="4219"/>
    <m/>
    <n v="85"/>
    <x v="1"/>
  </r>
  <r>
    <d v="2017-01-28T00:00:00"/>
    <x v="1"/>
    <n v="3000"/>
    <x v="6"/>
    <x v="7"/>
    <n v="1122331"/>
    <n v="19374.820000000003"/>
    <n v="0"/>
    <n v="0"/>
    <n v="9804.5596000000005"/>
    <n v="0"/>
    <s v="نقدية للمرضى"/>
    <s v="دفاتر نقدية"/>
    <s v="سارى"/>
    <n v="4220"/>
    <m/>
    <n v="85"/>
    <x v="1"/>
  </r>
  <r>
    <d v="2017-01-28T00:00:00"/>
    <x v="1"/>
    <n v="2000"/>
    <x v="6"/>
    <x v="6"/>
    <n v="1124331"/>
    <n v="19374.820000000003"/>
    <n v="0"/>
    <n v="0"/>
    <n v="9804.5596000000005"/>
    <n v="0"/>
    <s v="تبرعات عامة من زكاة مال وغيرها"/>
    <s v="دفاتر نقدية"/>
    <s v="سارى"/>
    <n v="4221"/>
    <m/>
    <n v="85"/>
    <x v="1"/>
  </r>
  <r>
    <d v="2017-01-28T00:00:00"/>
    <x v="1"/>
    <n v="100"/>
    <x v="6"/>
    <x v="6"/>
    <n v="1124431"/>
    <n v="19374.820000000003"/>
    <n v="0"/>
    <n v="0"/>
    <n v="9804.5596000000005"/>
    <n v="0"/>
    <s v="تبرعات عامة من زكاة مال وغيرها"/>
    <s v="دفاتر نقدية"/>
    <s v="سارى"/>
    <n v="4222"/>
    <m/>
    <n v="85"/>
    <x v="1"/>
  </r>
  <r>
    <d v="2017-01-28T00:00:00"/>
    <x v="1"/>
    <n v="300"/>
    <x v="6"/>
    <x v="7"/>
    <n v="1124731"/>
    <n v="19374.820000000003"/>
    <n v="0"/>
    <n v="0"/>
    <n v="9804.5596000000005"/>
    <n v="0"/>
    <s v="نقدية للمرضى"/>
    <s v="دفاتر نقدية"/>
    <s v="سارى"/>
    <n v="4319"/>
    <m/>
    <n v="87"/>
    <x v="1"/>
  </r>
  <r>
    <d v="2017-01-28T00:00:00"/>
    <x v="1"/>
    <n v="2000"/>
    <x v="6"/>
    <x v="6"/>
    <n v="1126731"/>
    <n v="19374.820000000003"/>
    <n v="0"/>
    <n v="0"/>
    <n v="9804.5596000000005"/>
    <n v="0"/>
    <s v="تبرعات عامة من زكاة مال وغيرها"/>
    <s v="دفاتر نقدية"/>
    <s v="سارى"/>
    <n v="4320"/>
    <m/>
    <n v="87"/>
    <x v="1"/>
  </r>
  <r>
    <d v="2017-01-28T00:00:00"/>
    <x v="1"/>
    <n v="4000"/>
    <x v="6"/>
    <x v="7"/>
    <n v="1130731"/>
    <n v="19374.820000000003"/>
    <n v="0"/>
    <n v="0"/>
    <n v="9804.5596000000005"/>
    <n v="0"/>
    <s v="نقدية للمرضى"/>
    <s v="دفاتر نقدية"/>
    <s v="سارى"/>
    <n v="4562"/>
    <m/>
    <n v="92"/>
    <x v="1"/>
  </r>
  <r>
    <d v="2017-01-28T00:00:00"/>
    <x v="1"/>
    <n v="356"/>
    <x v="6"/>
    <x v="6"/>
    <n v="1131087"/>
    <n v="19374.820000000003"/>
    <n v="0"/>
    <n v="0"/>
    <n v="9804.5596000000005"/>
    <n v="0"/>
    <s v="تبرعات عامة من زكاة مال وغيرها"/>
    <s v="دفاتر نقدية"/>
    <s v="سارى"/>
    <n v="4564"/>
    <m/>
    <n v="92"/>
    <x v="1"/>
  </r>
  <r>
    <d v="2017-01-28T00:00:00"/>
    <x v="1"/>
    <n v="200"/>
    <x v="6"/>
    <x v="7"/>
    <n v="1131287"/>
    <n v="19374.820000000003"/>
    <n v="0"/>
    <n v="0"/>
    <n v="9804.5596000000005"/>
    <n v="0"/>
    <s v="نقدية للمرضى"/>
    <s v="دفاتر نقدية"/>
    <s v="سارى"/>
    <n v="4565"/>
    <m/>
    <n v="92"/>
    <x v="1"/>
  </r>
  <r>
    <d v="2017-01-28T00:00:00"/>
    <x v="1"/>
    <n v="1000"/>
    <x v="6"/>
    <x v="6"/>
    <n v="1132287"/>
    <n v="19374.820000000003"/>
    <n v="0"/>
    <n v="0"/>
    <n v="9804.5596000000005"/>
    <n v="0"/>
    <s v="تبرعات عامة من زكاة مال وغيرها"/>
    <s v="دفاتر نقدية"/>
    <s v="سارى"/>
    <n v="4566"/>
    <m/>
    <n v="92"/>
    <x v="1"/>
  </r>
  <r>
    <d v="2017-01-28T00:00:00"/>
    <x v="1"/>
    <n v="1000"/>
    <x v="6"/>
    <x v="6"/>
    <n v="1133287"/>
    <n v="19374.820000000003"/>
    <n v="0"/>
    <n v="0"/>
    <n v="9804.5596000000005"/>
    <n v="0"/>
    <s v="تبرعات عامة من زكاة مال وغيرها"/>
    <s v="دفاتر نقدية"/>
    <s v="سارى"/>
    <n v="4567"/>
    <m/>
    <n v="92"/>
    <x v="1"/>
  </r>
  <r>
    <d v="2017-01-28T00:00:00"/>
    <x v="1"/>
    <n v="750"/>
    <x v="6"/>
    <x v="7"/>
    <n v="1134037"/>
    <n v="19374.820000000003"/>
    <n v="0"/>
    <n v="0"/>
    <n v="9804.5596000000005"/>
    <n v="0"/>
    <s v="نقدية للمرضى"/>
    <s v="دفاتر نقدية"/>
    <s v="سارى"/>
    <n v="4568"/>
    <m/>
    <n v="92"/>
    <x v="1"/>
  </r>
  <r>
    <d v="2017-01-28T00:00:00"/>
    <x v="1"/>
    <n v="15200"/>
    <x v="6"/>
    <x v="6"/>
    <n v="1149237"/>
    <n v="19374.820000000003"/>
    <n v="0"/>
    <n v="0"/>
    <n v="9804.5596000000005"/>
    <n v="0"/>
    <s v="تبرعات عامة من زكاة مال وغيرها"/>
    <s v="دفاتر نقدية"/>
    <s v="سارى"/>
    <n v="4658"/>
    <m/>
    <n v="94"/>
    <x v="1"/>
  </r>
  <r>
    <d v="2017-01-29T00:00:00"/>
    <x v="1"/>
    <n v="400"/>
    <x v="6"/>
    <x v="6"/>
    <n v="1149637"/>
    <n v="19374.820000000003"/>
    <n v="0"/>
    <n v="0"/>
    <n v="9804.5596000000005"/>
    <n v="0"/>
    <s v="تبرعات عامة من زكاة مال وغيرها"/>
    <s v="دفاتر نقدية"/>
    <s v="سارى"/>
    <n v="4192"/>
    <m/>
    <n v="84"/>
    <x v="1"/>
  </r>
  <r>
    <d v="2017-01-29T00:00:00"/>
    <x v="1"/>
    <n v="50"/>
    <x v="6"/>
    <x v="7"/>
    <n v="1149687"/>
    <n v="19374.820000000003"/>
    <n v="0"/>
    <n v="0"/>
    <n v="9804.5596000000005"/>
    <n v="0"/>
    <s v="نقدية للمرضى"/>
    <s v="دفاتر نقدية"/>
    <s v="سارى"/>
    <n v="4223"/>
    <m/>
    <n v="85"/>
    <x v="1"/>
  </r>
  <r>
    <d v="2017-01-29T00:00:00"/>
    <x v="1"/>
    <n v="300"/>
    <x v="6"/>
    <x v="6"/>
    <n v="1149987"/>
    <n v="19374.820000000003"/>
    <n v="0"/>
    <n v="0"/>
    <n v="9804.5596000000005"/>
    <n v="0"/>
    <s v="تبرعات عامة من زكاة مال وغيرها"/>
    <s v="دفاتر نقدية"/>
    <s v="سارى"/>
    <n v="4224"/>
    <m/>
    <n v="85"/>
    <x v="1"/>
  </r>
  <r>
    <d v="2017-01-29T00:00:00"/>
    <x v="1"/>
    <n v="200"/>
    <x v="6"/>
    <x v="6"/>
    <n v="1150187"/>
    <n v="19374.820000000003"/>
    <n v="0"/>
    <n v="0"/>
    <n v="9804.5596000000005"/>
    <n v="0"/>
    <s v="تبرعات عامة من زكاة مال وغيرها"/>
    <s v="دفاتر نقدية"/>
    <s v="سارى"/>
    <n v="4225"/>
    <m/>
    <n v="85"/>
    <x v="1"/>
  </r>
  <r>
    <d v="2017-01-29T00:00:00"/>
    <x v="1"/>
    <n v="2000"/>
    <x v="6"/>
    <x v="6"/>
    <n v="1152187"/>
    <n v="19374.820000000003"/>
    <n v="0"/>
    <n v="0"/>
    <n v="9804.5596000000005"/>
    <n v="0"/>
    <s v="تبرعات عامة من زكاة مال وغيرها"/>
    <s v="دفاتر نقدية"/>
    <s v="سارى"/>
    <n v="4381"/>
    <m/>
    <n v="88"/>
    <x v="1"/>
  </r>
  <r>
    <d v="2017-01-29T00:00:00"/>
    <x v="1"/>
    <n v="10000"/>
    <x v="8"/>
    <x v="9"/>
    <n v="1152187"/>
    <n v="29374.820000000003"/>
    <n v="0"/>
    <n v="0"/>
    <n v="9804.5596000000005"/>
    <n v="0"/>
    <m/>
    <m/>
    <m/>
    <s v="معاملة بنكية"/>
    <m/>
    <m/>
    <x v="42"/>
  </r>
  <r>
    <d v="2017-01-29T00:00:00"/>
    <x v="1"/>
    <n v="4510"/>
    <x v="8"/>
    <x v="9"/>
    <n v="1152187"/>
    <n v="33884.820000000007"/>
    <n v="0"/>
    <n v="0"/>
    <n v="9804.5596000000005"/>
    <n v="0"/>
    <m/>
    <m/>
    <m/>
    <s v="معاملة بنكية"/>
    <m/>
    <m/>
    <x v="43"/>
  </r>
  <r>
    <d v="2017-01-29T00:00:00"/>
    <x v="1"/>
    <n v="50"/>
    <x v="8"/>
    <x v="9"/>
    <n v="1152187"/>
    <n v="33934.820000000007"/>
    <n v="0"/>
    <n v="0"/>
    <n v="9804.5596000000005"/>
    <n v="0"/>
    <m/>
    <m/>
    <m/>
    <s v="معاملة بنكية"/>
    <m/>
    <m/>
    <x v="44"/>
  </r>
  <r>
    <d v="2017-01-29T00:00:00"/>
    <x v="1"/>
    <n v="250"/>
    <x v="8"/>
    <x v="9"/>
    <n v="1152187"/>
    <n v="34184.820000000007"/>
    <n v="0"/>
    <n v="0"/>
    <n v="9804.5596000000005"/>
    <n v="0"/>
    <m/>
    <m/>
    <m/>
    <s v="معاملة بنكية"/>
    <m/>
    <m/>
    <x v="44"/>
  </r>
  <r>
    <d v="2017-01-29T00:00:00"/>
    <x v="1"/>
    <n v="300"/>
    <x v="8"/>
    <x v="9"/>
    <n v="1152187"/>
    <n v="34484.820000000007"/>
    <n v="0"/>
    <n v="0"/>
    <n v="9804.5596000000005"/>
    <n v="0"/>
    <m/>
    <m/>
    <m/>
    <s v="معاملة بنكية"/>
    <m/>
    <m/>
    <x v="45"/>
  </r>
  <r>
    <d v="2017-01-30T00:00:00"/>
    <x v="1"/>
    <n v="500"/>
    <x v="6"/>
    <x v="7"/>
    <n v="1152687"/>
    <n v="34484.820000000007"/>
    <n v="0"/>
    <n v="0"/>
    <n v="9804.5596000000005"/>
    <n v="0"/>
    <s v="نقدية للمرضى"/>
    <s v="دفاتر نقدية"/>
    <s v="سارى"/>
    <n v="4138"/>
    <m/>
    <n v="83"/>
    <x v="1"/>
  </r>
  <r>
    <d v="2017-01-30T00:00:00"/>
    <x v="1"/>
    <n v="150"/>
    <x v="6"/>
    <x v="6"/>
    <n v="1152837"/>
    <n v="34484.820000000007"/>
    <n v="0"/>
    <n v="0"/>
    <n v="9804.5596000000005"/>
    <n v="0"/>
    <s v="تبرعات عامة من زكاة مال وغيرها"/>
    <s v="دفاتر نقدية"/>
    <s v="سارى"/>
    <n v="4139"/>
    <m/>
    <n v="83"/>
    <x v="1"/>
  </r>
  <r>
    <d v="2017-01-30T00:00:00"/>
    <x v="1"/>
    <n v="10000"/>
    <x v="6"/>
    <x v="7"/>
    <n v="1162837"/>
    <n v="34484.820000000007"/>
    <n v="0"/>
    <n v="0"/>
    <n v="9804.5596000000005"/>
    <n v="0"/>
    <s v="نقدية للمرضى"/>
    <s v="دفاتر نقدية"/>
    <s v="سارى"/>
    <n v="4193"/>
    <m/>
    <n v="84"/>
    <x v="1"/>
  </r>
  <r>
    <d v="2017-01-30T00:00:00"/>
    <x v="1"/>
    <n v="500"/>
    <x v="6"/>
    <x v="6"/>
    <n v="1163337"/>
    <n v="34484.820000000007"/>
    <n v="0"/>
    <n v="0"/>
    <n v="9804.5596000000005"/>
    <n v="0"/>
    <s v="تبرعات عامة من زكاة مال وغيرها"/>
    <s v="دفاتر نقدية"/>
    <s v="سارى"/>
    <n v="4226"/>
    <m/>
    <n v="85"/>
    <x v="1"/>
  </r>
  <r>
    <d v="2017-01-30T00:00:00"/>
    <x v="1"/>
    <n v="500"/>
    <x v="6"/>
    <x v="6"/>
    <n v="1163837"/>
    <n v="34484.820000000007"/>
    <n v="0"/>
    <n v="0"/>
    <n v="9804.5596000000005"/>
    <n v="0"/>
    <s v="تبرعات عامة من زكاة مال وغيرها"/>
    <s v="دفاتر نقدية"/>
    <s v="سارى"/>
    <n v="4227"/>
    <m/>
    <n v="85"/>
    <x v="1"/>
  </r>
  <r>
    <d v="2017-01-30T00:00:00"/>
    <x v="1"/>
    <n v="9520"/>
    <x v="6"/>
    <x v="6"/>
    <n v="1173357"/>
    <n v="34484.820000000007"/>
    <n v="0"/>
    <n v="0"/>
    <n v="9804.5596000000005"/>
    <n v="0"/>
    <s v="تبرعات عامة من زكاة مال وغيرها"/>
    <s v="دفاتر نقدية"/>
    <s v="سارى"/>
    <n v="4228"/>
    <m/>
    <n v="85"/>
    <x v="1"/>
  </r>
  <r>
    <d v="2017-01-30T00:00:00"/>
    <x v="1"/>
    <n v="1864"/>
    <x v="6"/>
    <x v="6"/>
    <n v="1175221"/>
    <n v="34484.820000000007"/>
    <n v="0"/>
    <n v="0"/>
    <n v="9804.5596000000005"/>
    <n v="0"/>
    <s v="تبرعات عامة من زكاة مال وغيرها"/>
    <s v="دفاتر نقدية"/>
    <s v="سارى"/>
    <n v="4229"/>
    <m/>
    <n v="85"/>
    <x v="1"/>
  </r>
  <r>
    <d v="2017-01-30T00:00:00"/>
    <x v="1"/>
    <n v="650"/>
    <x v="6"/>
    <x v="7"/>
    <n v="1175871"/>
    <n v="34484.820000000007"/>
    <n v="0"/>
    <n v="0"/>
    <n v="9804.5596000000005"/>
    <n v="0"/>
    <s v="نقدية للمرضى"/>
    <s v="دفاتر نقدية"/>
    <s v="سارى"/>
    <n v="4230"/>
    <m/>
    <n v="85"/>
    <x v="1"/>
  </r>
  <r>
    <d v="2017-01-30T00:00:00"/>
    <x v="1"/>
    <n v="500"/>
    <x v="6"/>
    <x v="7"/>
    <n v="1176371"/>
    <n v="34484.820000000007"/>
    <n v="0"/>
    <n v="0"/>
    <n v="9804.5596000000005"/>
    <n v="0"/>
    <s v="نقدية للمرضى"/>
    <s v="دفاتر نقدية"/>
    <s v="سارى"/>
    <n v="4279"/>
    <m/>
    <n v="86"/>
    <x v="1"/>
  </r>
  <r>
    <d v="2017-01-30T00:00:00"/>
    <x v="1"/>
    <n v="20000"/>
    <x v="6"/>
    <x v="6"/>
    <n v="1196371"/>
    <n v="34484.820000000007"/>
    <n v="0"/>
    <n v="0"/>
    <n v="9804.5596000000005"/>
    <n v="0"/>
    <s v="تبرعات عامة من زكاة مال وغيرها"/>
    <s v="دفاتر نقدية"/>
    <s v="سارى"/>
    <n v="4280"/>
    <m/>
    <n v="86"/>
    <x v="1"/>
  </r>
  <r>
    <d v="2017-01-30T00:00:00"/>
    <x v="1"/>
    <n v="1000"/>
    <x v="6"/>
    <x v="6"/>
    <n v="1197371"/>
    <n v="34484.820000000007"/>
    <n v="0"/>
    <n v="0"/>
    <n v="9804.5596000000005"/>
    <n v="0"/>
    <s v="تبرعات عامة من زكاة مال وغيرها"/>
    <s v="دفاتر نقدية"/>
    <s v="سارى"/>
    <n v="4412"/>
    <m/>
    <n v="89"/>
    <x v="1"/>
  </r>
  <r>
    <d v="2017-01-30T00:00:00"/>
    <x v="1"/>
    <n v="500"/>
    <x v="6"/>
    <x v="6"/>
    <n v="1197871"/>
    <n v="34484.820000000007"/>
    <n v="0"/>
    <n v="0"/>
    <n v="9804.5596000000005"/>
    <n v="0"/>
    <s v="تبرعات عامة من زكاة مال وغيرها"/>
    <s v="دفاتر نقدية"/>
    <s v="سارى"/>
    <n v="4413"/>
    <m/>
    <n v="89"/>
    <x v="1"/>
  </r>
  <r>
    <d v="2017-01-30T00:00:00"/>
    <x v="1"/>
    <n v="15000"/>
    <x v="8"/>
    <x v="9"/>
    <n v="1197871"/>
    <n v="49484.820000000007"/>
    <n v="0"/>
    <n v="0"/>
    <n v="9804.5596000000005"/>
    <n v="0"/>
    <m/>
    <m/>
    <m/>
    <s v="معاملة بنكية"/>
    <m/>
    <m/>
    <x v="46"/>
  </r>
  <r>
    <d v="2017-01-30T00:00:00"/>
    <x v="1"/>
    <n v="100"/>
    <x v="8"/>
    <x v="9"/>
    <n v="1197871"/>
    <n v="49584.820000000007"/>
    <n v="0"/>
    <n v="0"/>
    <n v="9804.5596000000005"/>
    <n v="0"/>
    <m/>
    <m/>
    <m/>
    <s v="معاملة بنكية"/>
    <m/>
    <m/>
    <x v="44"/>
  </r>
  <r>
    <d v="2017-01-30T00:00:00"/>
    <x v="1"/>
    <n v="5000"/>
    <x v="8"/>
    <x v="9"/>
    <n v="1197871"/>
    <n v="54584.820000000007"/>
    <n v="0"/>
    <n v="0"/>
    <n v="9804.5596000000005"/>
    <n v="0"/>
    <m/>
    <m/>
    <m/>
    <s v="معاملة بنكية"/>
    <m/>
    <m/>
    <x v="47"/>
  </r>
  <r>
    <d v="2017-01-31T00:00:00"/>
    <x v="1"/>
    <n v="5000"/>
    <x v="6"/>
    <x v="6"/>
    <n v="1202871"/>
    <n v="54584.820000000007"/>
    <n v="0"/>
    <n v="0"/>
    <n v="9804.5596000000005"/>
    <n v="0"/>
    <s v="تبرعات عامة من زكاة مال وغيرها"/>
    <s v="دفاتر نقدية"/>
    <s v="سارى"/>
    <n v="3889"/>
    <m/>
    <n v="78"/>
    <x v="1"/>
  </r>
  <r>
    <d v="2017-01-31T00:00:00"/>
    <x v="1"/>
    <n v="2000"/>
    <x v="6"/>
    <x v="6"/>
    <n v="1204871"/>
    <n v="54584.820000000007"/>
    <n v="0"/>
    <n v="0"/>
    <n v="9804.5596000000005"/>
    <n v="0"/>
    <s v="تبرعات عامة من زكاة مال وغيرها"/>
    <s v="دفاتر نقدية"/>
    <s v="سارى"/>
    <n v="3890"/>
    <m/>
    <n v="78"/>
    <x v="1"/>
  </r>
  <r>
    <d v="2017-01-31T00:00:00"/>
    <x v="1"/>
    <n v="2000"/>
    <x v="6"/>
    <x v="6"/>
    <n v="1206871"/>
    <n v="54584.820000000007"/>
    <n v="0"/>
    <n v="0"/>
    <n v="9804.5596000000005"/>
    <n v="0"/>
    <s v="تبرعات عامة من زكاة مال وغيرها"/>
    <s v="دفاتر نقدية"/>
    <s v="سارى"/>
    <n v="3891"/>
    <m/>
    <n v="78"/>
    <x v="1"/>
  </r>
  <r>
    <d v="2017-01-31T00:00:00"/>
    <x v="1"/>
    <n v="500"/>
    <x v="6"/>
    <x v="7"/>
    <n v="1207371"/>
    <n v="54584.820000000007"/>
    <n v="0"/>
    <n v="0"/>
    <n v="9804.5596000000005"/>
    <n v="0"/>
    <s v="نقدية للمرضى"/>
    <s v="دفاتر نقدية"/>
    <s v="سارى"/>
    <n v="4140"/>
    <m/>
    <n v="83"/>
    <x v="1"/>
  </r>
  <r>
    <d v="2017-01-31T00:00:00"/>
    <x v="1"/>
    <n v="500"/>
    <x v="6"/>
    <x v="7"/>
    <n v="1207871"/>
    <n v="54584.820000000007"/>
    <n v="0"/>
    <n v="0"/>
    <n v="9804.5596000000005"/>
    <n v="0"/>
    <s v="نقدية للمرضى"/>
    <s v="دفاتر نقدية"/>
    <s v="سارى"/>
    <n v="4194"/>
    <m/>
    <n v="84"/>
    <x v="1"/>
  </r>
  <r>
    <d v="2017-01-31T00:00:00"/>
    <x v="1"/>
    <n v="1000"/>
    <x v="6"/>
    <x v="7"/>
    <n v="1208871"/>
    <n v="54584.820000000007"/>
    <n v="0"/>
    <n v="0"/>
    <n v="9804.5596000000005"/>
    <n v="0"/>
    <s v="نقدية للمرضى"/>
    <s v="دفاتر نقدية"/>
    <s v="سارى"/>
    <n v="4195"/>
    <m/>
    <n v="84"/>
    <x v="1"/>
  </r>
  <r>
    <d v="2017-01-31T00:00:00"/>
    <x v="1"/>
    <n v="3800"/>
    <x v="6"/>
    <x v="6"/>
    <n v="1212671"/>
    <n v="54584.820000000007"/>
    <n v="0"/>
    <n v="0"/>
    <n v="9804.5596000000005"/>
    <n v="0"/>
    <s v="تبرعات عامة من زكاة مال وغيرها"/>
    <s v="دفاتر نقدية"/>
    <s v="سارى"/>
    <n v="4197"/>
    <m/>
    <n v="84"/>
    <x v="1"/>
  </r>
  <r>
    <d v="2017-01-31T00:00:00"/>
    <x v="1"/>
    <n v="1000"/>
    <x v="6"/>
    <x v="7"/>
    <n v="1213671"/>
    <n v="54584.820000000007"/>
    <n v="0"/>
    <n v="0"/>
    <n v="9804.5596000000005"/>
    <n v="0"/>
    <s v="نقدية للمرضى"/>
    <s v="دفاتر نقدية"/>
    <s v="سارى"/>
    <n v="4198"/>
    <m/>
    <n v="84"/>
    <x v="1"/>
  </r>
  <r>
    <d v="2017-01-31T00:00:00"/>
    <x v="1"/>
    <n v="184"/>
    <x v="6"/>
    <x v="6"/>
    <n v="1213855"/>
    <n v="54584.820000000007"/>
    <n v="0"/>
    <n v="0"/>
    <n v="9804.5596000000005"/>
    <n v="0"/>
    <s v="تبرعات عامة من زكاة مال وغيرها"/>
    <s v="دفاتر نقدية"/>
    <s v="سارى"/>
    <n v="4199"/>
    <m/>
    <n v="84"/>
    <x v="1"/>
  </r>
  <r>
    <d v="2017-01-31T00:00:00"/>
    <x v="1"/>
    <n v="1200"/>
    <x v="6"/>
    <x v="6"/>
    <n v="1215055"/>
    <n v="54584.820000000007"/>
    <n v="0"/>
    <n v="0"/>
    <n v="9804.5596000000005"/>
    <n v="0"/>
    <s v="تبرعات عامة من زكاة مال وغيرها"/>
    <s v="دفاتر نقدية"/>
    <s v="سارى"/>
    <n v="4231"/>
    <m/>
    <n v="85"/>
    <x v="1"/>
  </r>
  <r>
    <d v="2017-01-31T00:00:00"/>
    <x v="1"/>
    <n v="1000"/>
    <x v="6"/>
    <x v="6"/>
    <n v="1216055"/>
    <n v="54584.820000000007"/>
    <n v="0"/>
    <n v="0"/>
    <n v="9804.5596000000005"/>
    <n v="0"/>
    <s v="تبرعات عامة من زكاة مال وغيرها"/>
    <s v="دفاتر نقدية"/>
    <s v="سارى"/>
    <n v="4232"/>
    <m/>
    <n v="85"/>
    <x v="1"/>
  </r>
  <r>
    <d v="2017-01-31T00:00:00"/>
    <x v="1"/>
    <n v="100"/>
    <x v="6"/>
    <x v="6"/>
    <n v="1216155"/>
    <n v="54584.820000000007"/>
    <n v="0"/>
    <n v="0"/>
    <n v="9804.5596000000005"/>
    <n v="0"/>
    <s v="تبرعات عامة من زكاة مال وغيرها"/>
    <s v="دفاتر نقدية"/>
    <s v="سارى"/>
    <n v="4233"/>
    <m/>
    <n v="85"/>
    <x v="1"/>
  </r>
  <r>
    <d v="2017-01-31T00:00:00"/>
    <x v="1"/>
    <n v="7400"/>
    <x v="6"/>
    <x v="7"/>
    <n v="1223555"/>
    <n v="54584.820000000007"/>
    <n v="0"/>
    <n v="0"/>
    <n v="9804.5596000000005"/>
    <n v="0"/>
    <s v="نقدية للمرضى"/>
    <s v="دفاتر نقدية"/>
    <s v="سارى"/>
    <n v="4234"/>
    <m/>
    <n v="85"/>
    <x v="1"/>
  </r>
  <r>
    <d v="2017-01-31T00:00:00"/>
    <x v="1"/>
    <n v="2000"/>
    <x v="6"/>
    <x v="6"/>
    <n v="1225555"/>
    <n v="54584.820000000007"/>
    <n v="0"/>
    <n v="0"/>
    <n v="9804.5596000000005"/>
    <n v="0"/>
    <s v="تبرعات عامة من زكاة مال وغيرها"/>
    <s v="دفاتر نقدية"/>
    <s v="سارى"/>
    <n v="4235"/>
    <m/>
    <n v="85"/>
    <x v="1"/>
  </r>
  <r>
    <d v="2017-01-31T00:00:00"/>
    <x v="1"/>
    <n v="100000"/>
    <x v="6"/>
    <x v="6"/>
    <n v="1325555"/>
    <n v="54584.820000000007"/>
    <n v="0"/>
    <n v="0"/>
    <n v="9804.5596000000005"/>
    <n v="0"/>
    <s v="تبرعات عامة من زكاة مال وغيرها"/>
    <s v="دفاتر نقدية"/>
    <s v="سارى"/>
    <n v="4236"/>
    <m/>
    <n v="85"/>
    <x v="1"/>
  </r>
  <r>
    <d v="2017-01-31T00:00:00"/>
    <x v="1"/>
    <n v="500"/>
    <x v="6"/>
    <x v="6"/>
    <n v="1326055"/>
    <n v="54584.820000000007"/>
    <n v="0"/>
    <n v="0"/>
    <n v="9804.5596000000005"/>
    <n v="0"/>
    <s v="تبرعات عامة من زكاة مال وغيرها"/>
    <s v="دفاتر نقدية"/>
    <s v="سارى"/>
    <n v="4237"/>
    <m/>
    <n v="85"/>
    <x v="1"/>
  </r>
  <r>
    <d v="2017-01-31T00:00:00"/>
    <x v="1"/>
    <n v="500"/>
    <x v="6"/>
    <x v="6"/>
    <n v="1326555"/>
    <n v="54584.820000000007"/>
    <n v="0"/>
    <n v="0"/>
    <n v="9804.5596000000005"/>
    <n v="0"/>
    <s v="تبرعات عامة من زكاة مال وغيرها"/>
    <s v="دفاتر نقدية"/>
    <s v="سارى"/>
    <n v="4238"/>
    <m/>
    <n v="85"/>
    <x v="1"/>
  </r>
  <r>
    <d v="2017-01-31T00:00:00"/>
    <x v="1"/>
    <n v="30000"/>
    <x v="6"/>
    <x v="7"/>
    <n v="1356555"/>
    <n v="54584.820000000007"/>
    <n v="0"/>
    <n v="0"/>
    <n v="9804.5596000000005"/>
    <n v="0"/>
    <s v="نقدية للمرضى"/>
    <s v="دفاتر نقدية"/>
    <s v="سارى"/>
    <n v="4281"/>
    <m/>
    <n v="86"/>
    <x v="1"/>
  </r>
  <r>
    <d v="2017-01-31T00:00:00"/>
    <x v="1"/>
    <n v="150"/>
    <x v="6"/>
    <x v="7"/>
    <n v="1356705"/>
    <n v="54584.820000000007"/>
    <n v="0"/>
    <n v="0"/>
    <n v="9804.5596000000005"/>
    <n v="0"/>
    <s v="نقدية للمرضى"/>
    <s v="دفاتر نقدية"/>
    <s v="سارى"/>
    <n v="4701"/>
    <m/>
    <n v="95"/>
    <x v="1"/>
  </r>
  <r>
    <d v="2017-01-31T00:00:00"/>
    <x v="1"/>
    <n v="1500"/>
    <x v="9"/>
    <x v="8"/>
    <n v="1355205"/>
    <n v="54584.820000000007"/>
    <n v="0"/>
    <n v="0"/>
    <n v="9804.5596000000005"/>
    <n v="0"/>
    <m/>
    <m/>
    <m/>
    <m/>
    <m/>
    <m/>
    <x v="1"/>
  </r>
  <r>
    <d v="2017-01-31T00:00:00"/>
    <x v="1"/>
    <n v="694802.40000000014"/>
    <x v="7"/>
    <x v="8"/>
    <n v="660402.59999999986"/>
    <n v="54584.820000000007"/>
    <n v="0"/>
    <n v="0"/>
    <n v="9804.5596000000005"/>
    <n v="0"/>
    <m/>
    <m/>
    <m/>
    <m/>
    <m/>
    <m/>
    <x v="1"/>
  </r>
  <r>
    <d v="2017-01-31T00:00:00"/>
    <x v="1"/>
    <n v="56185.5"/>
    <x v="10"/>
    <x v="8"/>
    <n v="604217.09999999986"/>
    <n v="54584.820000000007"/>
    <n v="0"/>
    <n v="0"/>
    <n v="9804.5596000000005"/>
    <n v="0"/>
    <m/>
    <m/>
    <m/>
    <m/>
    <m/>
    <m/>
    <x v="1"/>
  </r>
  <r>
    <d v="2017-01-31T00:00:00"/>
    <x v="1"/>
    <n v="4250"/>
    <x v="11"/>
    <x v="8"/>
    <n v="599967.09999999986"/>
    <n v="54584.820000000007"/>
    <n v="0"/>
    <n v="0"/>
    <n v="9804.5596000000005"/>
    <n v="0"/>
    <m/>
    <m/>
    <m/>
    <m/>
    <m/>
    <m/>
    <x v="1"/>
  </r>
  <r>
    <d v="2017-01-31T00:00:00"/>
    <x v="1"/>
    <n v="250"/>
    <x v="12"/>
    <x v="8"/>
    <n v="599717.09999999986"/>
    <n v="54584.820000000007"/>
    <n v="0"/>
    <n v="0"/>
    <n v="9804.5596000000005"/>
    <n v="0"/>
    <m/>
    <m/>
    <m/>
    <m/>
    <m/>
    <m/>
    <x v="1"/>
  </r>
  <r>
    <d v="2017-01-31T00:00:00"/>
    <x v="1"/>
    <n v="1815"/>
    <x v="13"/>
    <x v="8"/>
    <n v="597902.09999999986"/>
    <n v="54584.820000000007"/>
    <n v="0"/>
    <n v="0"/>
    <n v="9804.5596000000005"/>
    <n v="0"/>
    <m/>
    <m/>
    <m/>
    <m/>
    <m/>
    <m/>
    <x v="1"/>
  </r>
  <r>
    <d v="2017-01-31T00:00:00"/>
    <x v="1"/>
    <n v="16899"/>
    <x v="14"/>
    <x v="8"/>
    <n v="581003.09999999986"/>
    <n v="54584.820000000007"/>
    <n v="0"/>
    <n v="0"/>
    <n v="9804.5596000000005"/>
    <n v="0"/>
    <m/>
    <m/>
    <m/>
    <m/>
    <m/>
    <m/>
    <x v="1"/>
  </r>
  <r>
    <d v="2017-01-31T00:00:00"/>
    <x v="1"/>
    <n v="23914.7"/>
    <x v="15"/>
    <x v="8"/>
    <n v="557088.39999999991"/>
    <n v="54584.820000000007"/>
    <n v="0"/>
    <n v="0"/>
    <n v="9804.5596000000005"/>
    <n v="0"/>
    <m/>
    <m/>
    <m/>
    <m/>
    <m/>
    <m/>
    <x v="1"/>
  </r>
  <r>
    <d v="2017-01-31T00:00:00"/>
    <x v="1"/>
    <n v="250"/>
    <x v="16"/>
    <x v="8"/>
    <n v="556838.39999999991"/>
    <n v="54584.820000000007"/>
    <n v="0"/>
    <n v="0"/>
    <n v="9804.5596000000005"/>
    <n v="0"/>
    <m/>
    <m/>
    <m/>
    <m/>
    <m/>
    <m/>
    <x v="1"/>
  </r>
  <r>
    <d v="2017-01-31T00:00:00"/>
    <x v="1"/>
    <n v="1957.25"/>
    <x v="17"/>
    <x v="8"/>
    <n v="554881.14999999991"/>
    <n v="54584.820000000007"/>
    <n v="0"/>
    <n v="0"/>
    <n v="9804.5596000000005"/>
    <n v="0"/>
    <m/>
    <m/>
    <m/>
    <m/>
    <m/>
    <m/>
    <x v="1"/>
  </r>
  <r>
    <d v="2017-01-31T00:00:00"/>
    <x v="1"/>
    <n v="1312"/>
    <x v="18"/>
    <x v="8"/>
    <n v="553569.14999999991"/>
    <n v="54584.820000000007"/>
    <n v="0"/>
    <n v="0"/>
    <n v="9804.5596000000005"/>
    <n v="0"/>
    <m/>
    <m/>
    <m/>
    <m/>
    <m/>
    <m/>
    <x v="1"/>
  </r>
  <r>
    <d v="2017-01-31T00:00:00"/>
    <x v="1"/>
    <n v="727"/>
    <x v="19"/>
    <x v="8"/>
    <n v="552842.14999999991"/>
    <n v="54584.820000000007"/>
    <n v="0"/>
    <n v="0"/>
    <n v="9804.5596000000005"/>
    <n v="0"/>
    <m/>
    <m/>
    <m/>
    <m/>
    <m/>
    <m/>
    <x v="1"/>
  </r>
  <r>
    <d v="2017-01-31T00:00:00"/>
    <x v="1"/>
    <n v="45061"/>
    <x v="20"/>
    <x v="8"/>
    <n v="507781.14999999991"/>
    <n v="54584.820000000007"/>
    <n v="0"/>
    <n v="0"/>
    <n v="9804.5596000000005"/>
    <n v="0"/>
    <m/>
    <m/>
    <m/>
    <m/>
    <m/>
    <m/>
    <x v="1"/>
  </r>
  <r>
    <d v="2017-01-31T00:00:00"/>
    <x v="1"/>
    <n v="81750"/>
    <x v="21"/>
    <x v="8"/>
    <n v="426031.14999999991"/>
    <n v="54584.820000000007"/>
    <n v="0"/>
    <n v="0"/>
    <n v="9804.5596000000005"/>
    <n v="0"/>
    <m/>
    <m/>
    <m/>
    <m/>
    <m/>
    <m/>
    <x v="1"/>
  </r>
  <r>
    <d v="2017-01-31T00:00:00"/>
    <x v="1"/>
    <n v="92085"/>
    <x v="22"/>
    <x v="8"/>
    <n v="333946.14999999991"/>
    <n v="54584.820000000007"/>
    <n v="0"/>
    <n v="0"/>
    <n v="9804.5596000000005"/>
    <n v="0"/>
    <m/>
    <m/>
    <m/>
    <m/>
    <m/>
    <m/>
    <x v="1"/>
  </r>
  <r>
    <d v="2017-01-31T00:00:00"/>
    <x v="1"/>
    <n v="200"/>
    <x v="8"/>
    <x v="9"/>
    <n v="333946.14999999991"/>
    <n v="54784.820000000007"/>
    <n v="0"/>
    <n v="0"/>
    <n v="9804.5596000000005"/>
    <n v="0"/>
    <m/>
    <m/>
    <m/>
    <s v="معاملة بنكية"/>
    <m/>
    <m/>
    <x v="25"/>
  </r>
  <r>
    <d v="2017-01-31T00:00:00"/>
    <x v="1"/>
    <n v="50000"/>
    <x v="8"/>
    <x v="9"/>
    <n v="333946.14999999991"/>
    <n v="104784.82"/>
    <n v="0"/>
    <n v="0"/>
    <n v="9804.5596000000005"/>
    <n v="0"/>
    <m/>
    <m/>
    <m/>
    <s v="معاملة بنكية"/>
    <m/>
    <m/>
    <x v="48"/>
  </r>
  <r>
    <d v="2017-01-31T00:00:00"/>
    <x v="1"/>
    <n v="302835.81"/>
    <x v="8"/>
    <x v="9"/>
    <n v="333946.14999999991"/>
    <n v="407620.63"/>
    <n v="0"/>
    <n v="0"/>
    <n v="9804.5596000000005"/>
    <n v="0"/>
    <m/>
    <m/>
    <m/>
    <s v="معاملة بنكية"/>
    <m/>
    <m/>
    <x v="49"/>
  </r>
  <r>
    <d v="2017-01-31T00:00:00"/>
    <x v="1"/>
    <n v="12978.9"/>
    <x v="8"/>
    <x v="10"/>
    <n v="333946.14999999991"/>
    <n v="420599.53"/>
    <n v="0"/>
    <n v="0"/>
    <n v="9804.5596000000005"/>
    <n v="0"/>
    <m/>
    <m/>
    <m/>
    <s v="تقفيل"/>
    <m/>
    <m/>
    <x v="10"/>
  </r>
  <r>
    <d v="2017-01-31T00:00:00"/>
    <x v="1"/>
    <n v="60"/>
    <x v="23"/>
    <x v="11"/>
    <n v="333946.14999999991"/>
    <n v="420539.53"/>
    <n v="0"/>
    <n v="0"/>
    <n v="9804.5596000000005"/>
    <n v="0"/>
    <m/>
    <m/>
    <m/>
    <s v="معاملة بنكية"/>
    <m/>
    <m/>
    <x v="50"/>
  </r>
  <r>
    <d v="2017-01-31T00:00:00"/>
    <x v="1"/>
    <n v="10557.77"/>
    <x v="2"/>
    <x v="2"/>
    <n v="333946.14999999991"/>
    <n v="420539.53"/>
    <n v="0"/>
    <n v="0"/>
    <n v="9804.5596000000005"/>
    <n v="0"/>
    <m/>
    <m/>
    <m/>
    <m/>
    <m/>
    <m/>
    <x v="51"/>
  </r>
  <r>
    <d v="2017-01-31T00:00:00"/>
    <x v="1"/>
    <n v="62206.9"/>
    <x v="3"/>
    <x v="2"/>
    <n v="333946.14999999991"/>
    <n v="420539.53"/>
    <n v="0"/>
    <n v="0"/>
    <n v="9804.5596000000005"/>
    <n v="0"/>
    <m/>
    <m/>
    <m/>
    <m/>
    <m/>
    <m/>
    <x v="1"/>
  </r>
  <r>
    <d v="2017-01-31T00:00:00"/>
    <x v="1"/>
    <n v="146.63999999999999"/>
    <x v="20"/>
    <x v="10"/>
    <n v="333946.14999999991"/>
    <n v="420539.53"/>
    <n v="0"/>
    <n v="0"/>
    <n v="9804.5596000000005"/>
    <n v="0"/>
    <m/>
    <m/>
    <m/>
    <s v="تقفيل"/>
    <m/>
    <m/>
    <x v="1"/>
  </r>
  <r>
    <d v="2017-01-31T00:00:00"/>
    <x v="1"/>
    <n v="1128"/>
    <x v="20"/>
    <x v="10"/>
    <n v="333946.14999999991"/>
    <n v="420539.53"/>
    <n v="0"/>
    <n v="0"/>
    <n v="9804.5596000000005"/>
    <n v="0"/>
    <m/>
    <m/>
    <m/>
    <s v="تقفيل"/>
    <m/>
    <m/>
    <x v="1"/>
  </r>
  <r>
    <d v="2017-02-01T00:00:00"/>
    <x v="2"/>
    <n v="6000"/>
    <x v="8"/>
    <x v="9"/>
    <n v="333946.14999999991"/>
    <n v="426539.53"/>
    <n v="0"/>
    <n v="0"/>
    <n v="9804.5596000000005"/>
    <n v="0"/>
    <m/>
    <m/>
    <m/>
    <s v="معاملة بنكية"/>
    <m/>
    <m/>
    <x v="1"/>
  </r>
  <r>
    <d v="2017-01-31T00:00:00"/>
    <x v="1"/>
    <n v="112000"/>
    <x v="24"/>
    <x v="8"/>
    <n v="221946.14999999991"/>
    <n v="426539.53"/>
    <n v="0"/>
    <n v="0"/>
    <n v="9804.5596000000005"/>
    <n v="0"/>
    <s v="تبرعات عامة من زكاة مال وغيرها"/>
    <m/>
    <n v="4102"/>
    <s v="رد تبرع"/>
    <m/>
    <m/>
    <x v="1"/>
  </r>
  <r>
    <d v="2017-01-31T00:00:00"/>
    <x v="1"/>
    <n v="2071"/>
    <x v="25"/>
    <x v="2"/>
    <n v="221946.14999999991"/>
    <n v="426539.53"/>
    <n v="0"/>
    <n v="0"/>
    <n v="9804.5596000000005"/>
    <n v="0"/>
    <m/>
    <m/>
    <m/>
    <m/>
    <m/>
    <m/>
    <x v="1"/>
  </r>
  <r>
    <d v="2017-01-31T00:00:00"/>
    <x v="1"/>
    <n v="904643.69999999984"/>
    <x v="7"/>
    <x v="13"/>
    <n v="221946.14999999991"/>
    <n v="426539.53"/>
    <n v="0"/>
    <n v="0"/>
    <n v="9804.5596000000005"/>
    <n v="0"/>
    <m/>
    <m/>
    <m/>
    <m/>
    <m/>
    <m/>
    <x v="52"/>
  </r>
  <r>
    <d v="2017-01-31T00:00:00"/>
    <x v="1"/>
    <n v="2900"/>
    <x v="26"/>
    <x v="8"/>
    <n v="219046.14999999991"/>
    <n v="426539.53"/>
    <n v="0"/>
    <n v="0"/>
    <n v="9804.5596000000005"/>
    <n v="0"/>
    <m/>
    <m/>
    <m/>
    <m/>
    <m/>
    <m/>
    <x v="1"/>
  </r>
  <r>
    <d v="2017-01-31T00:00:00"/>
    <x v="1"/>
    <n v="6773"/>
    <x v="27"/>
    <x v="8"/>
    <n v="212273.14999999991"/>
    <n v="426539.53"/>
    <n v="0"/>
    <n v="0"/>
    <n v="9804.5596000000005"/>
    <n v="0"/>
    <m/>
    <m/>
    <m/>
    <m/>
    <m/>
    <m/>
    <x v="1"/>
  </r>
  <r>
    <d v="2017-01-31T00:00:00"/>
    <x v="1"/>
    <n v="212000"/>
    <x v="28"/>
    <x v="8"/>
    <n v="273.14999999990687"/>
    <n v="426539.53"/>
    <n v="0"/>
    <n v="0"/>
    <n v="9804.5596000000005"/>
    <n v="0"/>
    <m/>
    <m/>
    <m/>
    <m/>
    <m/>
    <m/>
    <x v="52"/>
  </r>
  <r>
    <d v="2017-02-01T00:00:00"/>
    <x v="2"/>
    <n v="87000"/>
    <x v="6"/>
    <x v="14"/>
    <n v="87273.149999999907"/>
    <n v="426539.53"/>
    <n v="0"/>
    <n v="0"/>
    <n v="9804.5596000000005"/>
    <n v="0"/>
    <m/>
    <m/>
    <m/>
    <m/>
    <m/>
    <m/>
    <x v="1"/>
  </r>
  <r>
    <d v="2017-02-01T00:00:00"/>
    <x v="2"/>
    <n v="5000"/>
    <x v="4"/>
    <x v="3"/>
    <n v="87273.149999999907"/>
    <n v="426539.53"/>
    <n v="0"/>
    <n v="0"/>
    <n v="9804.5596000000005"/>
    <n v="0"/>
    <m/>
    <m/>
    <m/>
    <s v="تسوية"/>
    <m/>
    <m/>
    <x v="2"/>
  </r>
  <r>
    <d v="2017-02-01T00:00:00"/>
    <x v="2"/>
    <n v="3000"/>
    <x v="6"/>
    <x v="6"/>
    <n v="90273.149999999907"/>
    <n v="426539.53"/>
    <n v="0"/>
    <n v="0"/>
    <n v="9804.5596000000005"/>
    <n v="0"/>
    <s v="تبرعات عامة من زكاة مال وغيرها"/>
    <s v="دفاتر نقدية"/>
    <s v="سارى"/>
    <n v="4141"/>
    <m/>
    <n v="83"/>
    <x v="1"/>
  </r>
  <r>
    <d v="2017-02-01T00:00:00"/>
    <x v="2"/>
    <n v="420"/>
    <x v="6"/>
    <x v="6"/>
    <n v="90693.149999999907"/>
    <n v="426539.53"/>
    <n v="0"/>
    <n v="0"/>
    <n v="9804.5596000000005"/>
    <n v="0"/>
    <s v="تبرعات عامة من زكاة مال وغيرها"/>
    <s v="دفاتر نقدية"/>
    <s v="سارى"/>
    <n v="4200"/>
    <m/>
    <n v="84"/>
    <x v="1"/>
  </r>
  <r>
    <d v="2017-02-01T00:00:00"/>
    <x v="2"/>
    <n v="22000"/>
    <x v="6"/>
    <x v="6"/>
    <n v="112693.14999999991"/>
    <n v="426539.53"/>
    <n v="0"/>
    <n v="0"/>
    <n v="9804.5596000000005"/>
    <n v="0"/>
    <s v="تبرعات عامة من زكاة مال وغيرها"/>
    <s v="دفاتر نقدية"/>
    <s v="سارى"/>
    <n v="4239"/>
    <m/>
    <n v="85"/>
    <x v="1"/>
  </r>
  <r>
    <d v="2017-02-01T00:00:00"/>
    <x v="2"/>
    <n v="40000"/>
    <x v="6"/>
    <x v="7"/>
    <n v="152693.14999999991"/>
    <n v="426539.53"/>
    <n v="0"/>
    <n v="0"/>
    <n v="9804.5596000000005"/>
    <n v="0"/>
    <s v="نقدية للمرضى"/>
    <s v="دفاتر نقدية"/>
    <s v="سارى"/>
    <n v="4240"/>
    <m/>
    <n v="85"/>
    <x v="1"/>
  </r>
  <r>
    <d v="2017-02-01T00:00:00"/>
    <x v="2"/>
    <n v="170000"/>
    <x v="6"/>
    <x v="11"/>
    <n v="322693.14999999991"/>
    <n v="256539.53000000003"/>
    <n v="0"/>
    <n v="0"/>
    <n v="9804.5596000000005"/>
    <n v="0"/>
    <m/>
    <m/>
    <m/>
    <s v="معاملة بنكية"/>
    <m/>
    <m/>
    <x v="1"/>
  </r>
  <r>
    <d v="2017-02-01T00:00:00"/>
    <x v="2"/>
    <n v="3000"/>
    <x v="6"/>
    <x v="6"/>
    <n v="325693.14999999991"/>
    <n v="256539.53000000003"/>
    <n v="0"/>
    <n v="0"/>
    <n v="9804.5596000000005"/>
    <n v="0"/>
    <s v="تبرعات عامة من زكاة مال وغيرها"/>
    <s v="دفاتر نقدية"/>
    <s v="سارى"/>
    <n v="4382"/>
    <m/>
    <n v="88"/>
    <x v="1"/>
  </r>
  <r>
    <d v="2017-02-01T00:00:00"/>
    <x v="2"/>
    <n v="2000"/>
    <x v="6"/>
    <x v="6"/>
    <n v="327693.14999999991"/>
    <n v="256539.53000000003"/>
    <n v="0"/>
    <n v="0"/>
    <n v="9804.5596000000005"/>
    <n v="0"/>
    <s v="تبرعات عامة من زكاة مال وغيرها"/>
    <s v="دفاتر نقدية"/>
    <s v="سارى"/>
    <n v="4383"/>
    <m/>
    <n v="88"/>
    <x v="1"/>
  </r>
  <r>
    <d v="2017-02-01T00:00:00"/>
    <x v="2"/>
    <n v="1000"/>
    <x v="6"/>
    <x v="6"/>
    <n v="328693.14999999991"/>
    <n v="256539.53000000003"/>
    <n v="0"/>
    <n v="0"/>
    <n v="9804.5596000000005"/>
    <n v="0"/>
    <s v="تبرعات عامة من زكاة مال وغيرها"/>
    <s v="دفاتر نقدية"/>
    <s v="سارى"/>
    <n v="4384"/>
    <m/>
    <n v="88"/>
    <x v="1"/>
  </r>
  <r>
    <d v="2017-02-01T00:00:00"/>
    <x v="2"/>
    <n v="200"/>
    <x v="6"/>
    <x v="6"/>
    <n v="328893.14999999991"/>
    <n v="256539.53000000003"/>
    <n v="0"/>
    <n v="0"/>
    <n v="9804.5596000000005"/>
    <n v="0"/>
    <s v="تبرعات عامة من زكاة مال وغيرها"/>
    <s v="دفاتر نقدية"/>
    <s v="سارى"/>
    <n v="4385"/>
    <m/>
    <n v="88"/>
    <x v="1"/>
  </r>
  <r>
    <d v="2017-02-01T00:00:00"/>
    <x v="2"/>
    <n v="50"/>
    <x v="6"/>
    <x v="6"/>
    <n v="328943.14999999991"/>
    <n v="256539.53000000003"/>
    <n v="0"/>
    <n v="0"/>
    <n v="9804.5596000000005"/>
    <n v="0"/>
    <s v="تبرعات عامة من زكاة مال وغيرها"/>
    <s v="دفاتر نقدية"/>
    <s v="سارى"/>
    <n v="4386"/>
    <m/>
    <n v="88"/>
    <x v="1"/>
  </r>
  <r>
    <d v="2017-02-01T00:00:00"/>
    <x v="2"/>
    <n v="2000"/>
    <x v="6"/>
    <x v="7"/>
    <n v="330943.14999999991"/>
    <n v="256539.53000000003"/>
    <n v="0"/>
    <n v="0"/>
    <n v="9804.5596000000005"/>
    <n v="0"/>
    <s v="نقدية للمرضى"/>
    <s v="دفاتر نقدية"/>
    <s v="سارى"/>
    <n v="4703"/>
    <m/>
    <n v="95"/>
    <x v="1"/>
  </r>
  <r>
    <d v="2017-02-01T00:00:00"/>
    <x v="2"/>
    <n v="3025"/>
    <x v="4"/>
    <x v="8"/>
    <n v="327918.14999999991"/>
    <n v="256539.53000000003"/>
    <n v="0"/>
    <n v="0"/>
    <n v="9804.5596000000005"/>
    <n v="0"/>
    <m/>
    <m/>
    <m/>
    <m/>
    <n v="1219"/>
    <m/>
    <x v="4"/>
  </r>
  <r>
    <d v="2017-02-01T00:00:00"/>
    <x v="2"/>
    <n v="1000"/>
    <x v="8"/>
    <x v="9"/>
    <n v="327918.14999999991"/>
    <n v="257539.53000000003"/>
    <n v="0"/>
    <n v="0"/>
    <n v="9804.5596000000005"/>
    <n v="0"/>
    <m/>
    <m/>
    <m/>
    <s v="معاملة بنكية"/>
    <m/>
    <m/>
    <x v="53"/>
  </r>
  <r>
    <d v="2017-02-01T00:00:00"/>
    <x v="2"/>
    <n v="890"/>
    <x v="8"/>
    <x v="9"/>
    <n v="327918.14999999991"/>
    <n v="258429.53000000003"/>
    <n v="0"/>
    <n v="0"/>
    <n v="9804.5596000000005"/>
    <n v="0"/>
    <m/>
    <m/>
    <m/>
    <s v="معاملة بنكية"/>
    <m/>
    <m/>
    <x v="44"/>
  </r>
  <r>
    <d v="2017-02-01T00:00:00"/>
    <x v="2"/>
    <n v="3380"/>
    <x v="8"/>
    <x v="9"/>
    <n v="327918.14999999991"/>
    <n v="261809.53000000003"/>
    <n v="0"/>
    <n v="0"/>
    <n v="9804.5596000000005"/>
    <n v="0"/>
    <m/>
    <m/>
    <m/>
    <s v="معاملة بنكية"/>
    <m/>
    <m/>
    <x v="54"/>
  </r>
  <r>
    <d v="2017-02-02T00:00:00"/>
    <x v="2"/>
    <n v="500"/>
    <x v="6"/>
    <x v="6"/>
    <n v="328418.14999999991"/>
    <n v="261809.53000000003"/>
    <n v="0"/>
    <n v="0"/>
    <n v="9804.5596000000005"/>
    <n v="0"/>
    <s v="تبرعات عامة من زكاة مال وغيرها"/>
    <s v="دفاتر نقدية"/>
    <s v="سارى"/>
    <n v="4241"/>
    <m/>
    <n v="85"/>
    <x v="1"/>
  </r>
  <r>
    <d v="2017-02-02T00:00:00"/>
    <x v="2"/>
    <n v="300"/>
    <x v="6"/>
    <x v="6"/>
    <n v="328718.14999999991"/>
    <n v="261809.53000000003"/>
    <n v="0"/>
    <n v="0"/>
    <n v="9804.5596000000005"/>
    <n v="0"/>
    <s v="تبرعات عامة من زكاة مال وغيرها"/>
    <s v="دفاتر نقدية"/>
    <s v="سارى"/>
    <n v="4242"/>
    <m/>
    <n v="85"/>
    <x v="1"/>
  </r>
  <r>
    <d v="2017-02-02T00:00:00"/>
    <x v="2"/>
    <n v="500"/>
    <x v="6"/>
    <x v="6"/>
    <n v="329218.14999999991"/>
    <n v="261809.53000000003"/>
    <n v="0"/>
    <n v="0"/>
    <n v="9804.5596000000005"/>
    <n v="0"/>
    <s v="تبرعات عامة من زكاة مال وغيرها"/>
    <s v="دفاتر نقدية"/>
    <s v="سارى"/>
    <n v="4243"/>
    <m/>
    <n v="85"/>
    <x v="1"/>
  </r>
  <r>
    <d v="2017-02-02T00:00:00"/>
    <x v="2"/>
    <n v="500"/>
    <x v="6"/>
    <x v="6"/>
    <n v="329718.14999999991"/>
    <n v="261809.53000000003"/>
    <n v="0"/>
    <n v="0"/>
    <n v="9804.5596000000005"/>
    <n v="0"/>
    <s v="تبرعات عامة من زكاة مال وغيرها"/>
    <s v="دفاتر نقدية"/>
    <s v="سارى"/>
    <n v="4244"/>
    <m/>
    <n v="85"/>
    <x v="1"/>
  </r>
  <r>
    <d v="2017-02-02T00:00:00"/>
    <x v="2"/>
    <n v="200"/>
    <x v="6"/>
    <x v="6"/>
    <n v="329918.14999999991"/>
    <n v="261809.53000000003"/>
    <n v="0"/>
    <n v="0"/>
    <n v="9804.5596000000005"/>
    <n v="0"/>
    <s v="تبرعات عامة من زكاة مال وغيرها"/>
    <s v="دفاتر نقدية"/>
    <s v="سارى"/>
    <n v="4245"/>
    <m/>
    <n v="85"/>
    <x v="1"/>
  </r>
  <r>
    <d v="2017-02-02T00:00:00"/>
    <x v="2"/>
    <n v="6200"/>
    <x v="6"/>
    <x v="6"/>
    <n v="336118.14999999991"/>
    <n v="261809.53000000003"/>
    <n v="0"/>
    <n v="0"/>
    <n v="9804.5596000000005"/>
    <n v="0"/>
    <s v="تبرعات عامة من زكاة مال وغيرها"/>
    <s v="دفاتر نقدية"/>
    <s v="سارى"/>
    <n v="4247"/>
    <m/>
    <n v="85"/>
    <x v="1"/>
  </r>
  <r>
    <d v="2017-02-02T00:00:00"/>
    <x v="2"/>
    <n v="1000"/>
    <x v="6"/>
    <x v="7"/>
    <n v="337118.14999999991"/>
    <n v="261809.53000000003"/>
    <n v="0"/>
    <n v="0"/>
    <n v="9804.5596000000005"/>
    <n v="0"/>
    <s v="نقدية للمرضى"/>
    <s v="دفاتر نقدية"/>
    <s v="سارى"/>
    <n v="4248"/>
    <m/>
    <n v="85"/>
    <x v="1"/>
  </r>
  <r>
    <d v="2017-02-02T00:00:00"/>
    <x v="2"/>
    <n v="2500"/>
    <x v="6"/>
    <x v="6"/>
    <n v="339618.14999999991"/>
    <n v="261809.53000000003"/>
    <n v="0"/>
    <n v="0"/>
    <n v="9804.5596000000005"/>
    <n v="0"/>
    <s v="تبرعات عامة من زكاة مال وغيرها"/>
    <s v="دفاتر نقدية"/>
    <s v="سارى"/>
    <n v="4249"/>
    <m/>
    <n v="85"/>
    <x v="1"/>
  </r>
  <r>
    <d v="2017-02-02T00:00:00"/>
    <x v="2"/>
    <n v="200"/>
    <x v="6"/>
    <x v="7"/>
    <n v="339818.14999999991"/>
    <n v="261809.53000000003"/>
    <n v="0"/>
    <n v="0"/>
    <n v="9804.5596000000005"/>
    <n v="0"/>
    <s v="نقدية للمرضى"/>
    <s v="دفاتر نقدية"/>
    <s v="سارى"/>
    <n v="4250"/>
    <m/>
    <n v="85"/>
    <x v="1"/>
  </r>
  <r>
    <d v="2017-02-02T00:00:00"/>
    <x v="2"/>
    <n v="400"/>
    <x v="6"/>
    <x v="6"/>
    <n v="340218.14999999991"/>
    <n v="261809.53000000003"/>
    <n v="0"/>
    <n v="0"/>
    <n v="9804.5596000000005"/>
    <n v="0"/>
    <s v="تبرعات عامة من زكاة مال وغيرها"/>
    <s v="دفاتر نقدية"/>
    <s v="سارى"/>
    <n v="4282"/>
    <m/>
    <n v="86"/>
    <x v="1"/>
  </r>
  <r>
    <d v="2017-02-02T00:00:00"/>
    <x v="2"/>
    <n v="200"/>
    <x v="6"/>
    <x v="7"/>
    <n v="340418.14999999991"/>
    <n v="261809.53000000003"/>
    <n v="0"/>
    <n v="0"/>
    <n v="9804.5596000000005"/>
    <n v="0"/>
    <s v="نقدية للمرضى"/>
    <s v="دفاتر نقدية"/>
    <s v="سارى"/>
    <n v="4283"/>
    <m/>
    <n v="86"/>
    <x v="1"/>
  </r>
  <r>
    <d v="2017-02-02T00:00:00"/>
    <x v="2"/>
    <n v="400"/>
    <x v="6"/>
    <x v="6"/>
    <n v="340818.14999999991"/>
    <n v="261809.53000000003"/>
    <n v="0"/>
    <n v="0"/>
    <n v="9804.5596000000005"/>
    <n v="0"/>
    <s v="تبرعات عامة من زكاة مال وغيرها"/>
    <s v="دفاتر نقدية"/>
    <s v="سارى"/>
    <n v="4284"/>
    <m/>
    <n v="86"/>
    <x v="1"/>
  </r>
  <r>
    <d v="2017-02-02T00:00:00"/>
    <x v="2"/>
    <n v="1000"/>
    <x v="6"/>
    <x v="6"/>
    <n v="341818.14999999991"/>
    <n v="261809.53000000003"/>
    <n v="0"/>
    <n v="0"/>
    <n v="9804.5596000000005"/>
    <n v="0"/>
    <s v="تبرعات عامة من زكاة مال وغيرها"/>
    <s v="دفاتر نقدية"/>
    <s v="سارى"/>
    <n v="4285"/>
    <m/>
    <n v="86"/>
    <x v="1"/>
  </r>
  <r>
    <d v="2017-02-02T00:00:00"/>
    <x v="2"/>
    <n v="1000"/>
    <x v="6"/>
    <x v="7"/>
    <n v="342818.14999999991"/>
    <n v="261809.53000000003"/>
    <n v="0"/>
    <n v="0"/>
    <n v="9804.5596000000005"/>
    <n v="0"/>
    <s v="نقدية للمرضى"/>
    <s v="دفاتر نقدية"/>
    <s v="سارى"/>
    <n v="4414"/>
    <m/>
    <n v="89"/>
    <x v="1"/>
  </r>
  <r>
    <d v="2017-02-02T00:00:00"/>
    <x v="2"/>
    <n v="500"/>
    <x v="6"/>
    <x v="6"/>
    <n v="343318.14999999991"/>
    <n v="261809.53000000003"/>
    <n v="0"/>
    <n v="0"/>
    <n v="9804.5596000000005"/>
    <n v="0"/>
    <s v="تبرعات عامة من زكاة مال وغيرها"/>
    <s v="دفاتر نقدية"/>
    <s v="سارى"/>
    <n v="4415"/>
    <m/>
    <n v="89"/>
    <x v="1"/>
  </r>
  <r>
    <d v="2017-02-02T00:00:00"/>
    <x v="2"/>
    <n v="200"/>
    <x v="6"/>
    <x v="6"/>
    <n v="343518.14999999991"/>
    <n v="261809.53000000003"/>
    <n v="0"/>
    <n v="0"/>
    <n v="9804.5596000000005"/>
    <n v="0"/>
    <s v="تبرعات عامة من زكاة مال وغيرها"/>
    <s v="دفاتر نقدية"/>
    <s v="سارى"/>
    <n v="4601"/>
    <m/>
    <n v="93"/>
    <x v="1"/>
  </r>
  <r>
    <d v="2017-02-02T00:00:00"/>
    <x v="2"/>
    <n v="200"/>
    <x v="6"/>
    <x v="6"/>
    <n v="343718.14999999991"/>
    <n v="261809.53000000003"/>
    <n v="0"/>
    <n v="0"/>
    <n v="9804.5596000000005"/>
    <n v="0"/>
    <s v="تبرعات عامة من زكاة مال وغيرها"/>
    <s v="دفاتر نقدية"/>
    <s v="سارى"/>
    <n v="4705"/>
    <m/>
    <n v="95"/>
    <x v="1"/>
  </r>
  <r>
    <d v="2017-02-02T00:00:00"/>
    <x v="2"/>
    <n v="200"/>
    <x v="6"/>
    <x v="6"/>
    <n v="343918.14999999991"/>
    <n v="261809.53000000003"/>
    <n v="0"/>
    <n v="0"/>
    <n v="9804.5596000000005"/>
    <n v="0"/>
    <s v="تبرعات عامة من زكاة مال وغيرها"/>
    <s v="دفاتر نقدية"/>
    <s v="سارى"/>
    <n v="4751"/>
    <m/>
    <n v="96"/>
    <x v="1"/>
  </r>
  <r>
    <d v="2017-02-02T00:00:00"/>
    <x v="2"/>
    <n v="4500"/>
    <x v="6"/>
    <x v="6"/>
    <n v="348418.14999999991"/>
    <n v="261809.53000000003"/>
    <n v="0"/>
    <n v="0"/>
    <n v="9804.5596000000005"/>
    <n v="0"/>
    <s v="تبرعات عامة من زكاة مال وغيرها"/>
    <s v="دفاتر نقدية"/>
    <s v="سارى"/>
    <n v="4752"/>
    <m/>
    <n v="96"/>
    <x v="1"/>
  </r>
  <r>
    <d v="2017-02-02T00:00:00"/>
    <x v="2"/>
    <n v="3000"/>
    <x v="6"/>
    <x v="6"/>
    <n v="351418.14999999991"/>
    <n v="261809.53000000003"/>
    <n v="0"/>
    <n v="0"/>
    <n v="9804.5596000000005"/>
    <n v="0"/>
    <s v="تبرعات عامة من زكاة مال وغيرها"/>
    <s v="دفاتر نقدية"/>
    <s v="سارى"/>
    <n v="4753"/>
    <m/>
    <n v="96"/>
    <x v="1"/>
  </r>
  <r>
    <d v="2017-02-02T00:00:00"/>
    <x v="2"/>
    <n v="4500"/>
    <x v="6"/>
    <x v="6"/>
    <n v="355918.14999999991"/>
    <n v="261809.53000000003"/>
    <n v="0"/>
    <n v="0"/>
    <n v="9804.5596000000005"/>
    <n v="0"/>
    <s v="تبرعات عامة من زكاة مال وغيرها"/>
    <s v="دفاتر نقدية"/>
    <s v="سارى"/>
    <n v="4754"/>
    <m/>
    <n v="96"/>
    <x v="1"/>
  </r>
  <r>
    <d v="2017-02-02T00:00:00"/>
    <x v="2"/>
    <n v="2000"/>
    <x v="8"/>
    <x v="9"/>
    <n v="355918.14999999991"/>
    <n v="263809.53000000003"/>
    <n v="0"/>
    <n v="0"/>
    <n v="9804.5596000000005"/>
    <n v="0"/>
    <m/>
    <m/>
    <m/>
    <s v="معاملة بنكية"/>
    <m/>
    <m/>
    <x v="55"/>
  </r>
  <r>
    <d v="2017-02-02T00:00:00"/>
    <x v="2"/>
    <n v="4300"/>
    <x v="8"/>
    <x v="9"/>
    <n v="355918.14999999991"/>
    <n v="268109.53000000003"/>
    <n v="0"/>
    <n v="0"/>
    <n v="9804.5596000000005"/>
    <n v="0"/>
    <m/>
    <m/>
    <m/>
    <s v="معاملة بنكية"/>
    <m/>
    <m/>
    <x v="56"/>
  </r>
  <r>
    <d v="2017-02-02T00:00:00"/>
    <x v="2"/>
    <n v="400"/>
    <x v="8"/>
    <x v="9"/>
    <n v="355918.14999999991"/>
    <n v="268509.53000000003"/>
    <n v="0"/>
    <n v="0"/>
    <n v="9804.5596000000005"/>
    <n v="0"/>
    <m/>
    <m/>
    <m/>
    <s v="معاملة بنكية"/>
    <m/>
    <m/>
    <x v="7"/>
  </r>
  <r>
    <d v="2017-02-02T00:00:00"/>
    <x v="2"/>
    <n v="1000"/>
    <x v="8"/>
    <x v="9"/>
    <n v="355918.14999999991"/>
    <n v="269509.53000000003"/>
    <n v="0"/>
    <n v="0"/>
    <n v="9804.5596000000005"/>
    <n v="0"/>
    <m/>
    <m/>
    <m/>
    <s v="معاملة بنكية"/>
    <m/>
    <m/>
    <x v="57"/>
  </r>
  <r>
    <d v="2017-02-02T00:00:00"/>
    <x v="2"/>
    <n v="1000"/>
    <x v="8"/>
    <x v="9"/>
    <n v="355918.14999999991"/>
    <n v="270509.53000000003"/>
    <n v="0"/>
    <n v="0"/>
    <n v="9804.5596000000005"/>
    <n v="0"/>
    <m/>
    <m/>
    <m/>
    <s v="معاملة بنكية"/>
    <m/>
    <m/>
    <x v="58"/>
  </r>
  <r>
    <d v="2017-02-02T00:00:00"/>
    <x v="2"/>
    <n v="200"/>
    <x v="8"/>
    <x v="9"/>
    <n v="355918.14999999991"/>
    <n v="270709.53000000003"/>
    <n v="0"/>
    <n v="0"/>
    <n v="9804.5596000000005"/>
    <n v="0"/>
    <m/>
    <m/>
    <m/>
    <s v="معاملة بنكية"/>
    <m/>
    <m/>
    <x v="59"/>
  </r>
  <r>
    <d v="2017-02-02T00:00:00"/>
    <x v="2"/>
    <n v="150"/>
    <x v="8"/>
    <x v="9"/>
    <n v="355918.14999999991"/>
    <n v="270859.53000000003"/>
    <n v="0"/>
    <n v="0"/>
    <n v="9804.5596000000005"/>
    <n v="0"/>
    <m/>
    <m/>
    <m/>
    <s v="معاملة بنكية"/>
    <m/>
    <m/>
    <x v="60"/>
  </r>
  <r>
    <d v="2017-02-02T00:00:00"/>
    <x v="2"/>
    <n v="68500"/>
    <x v="6"/>
    <x v="11"/>
    <n v="424418.14999999991"/>
    <n v="202359.53000000003"/>
    <n v="0"/>
    <n v="0"/>
    <n v="9804.5596000000005"/>
    <n v="0"/>
    <m/>
    <m/>
    <m/>
    <s v="معاملة بنكية"/>
    <m/>
    <m/>
    <x v="61"/>
  </r>
  <r>
    <d v="2017-02-02T00:00:00"/>
    <x v="2"/>
    <n v="30000"/>
    <x v="4"/>
    <x v="11"/>
    <n v="424418.14999999991"/>
    <n v="172359.53000000003"/>
    <n v="0"/>
    <n v="0"/>
    <n v="9804.5596000000005"/>
    <n v="0"/>
    <m/>
    <m/>
    <m/>
    <s v="معاملة بنكية"/>
    <m/>
    <m/>
    <x v="62"/>
  </r>
  <r>
    <d v="2017-02-02T00:00:00"/>
    <x v="2"/>
    <n v="500"/>
    <x v="8"/>
    <x v="9"/>
    <n v="424418.14999999991"/>
    <n v="172859.53000000003"/>
    <n v="0"/>
    <n v="0"/>
    <n v="9804.5596000000005"/>
    <n v="0"/>
    <m/>
    <m/>
    <m/>
    <s v="معاملة بنكية"/>
    <m/>
    <m/>
    <x v="63"/>
  </r>
  <r>
    <d v="2017-02-02T00:00:00"/>
    <x v="2"/>
    <n v="500"/>
    <x v="8"/>
    <x v="9"/>
    <n v="424418.14999999991"/>
    <n v="173359.53000000003"/>
    <n v="0"/>
    <n v="0"/>
    <n v="9804.5596000000005"/>
    <n v="0"/>
    <m/>
    <m/>
    <m/>
    <s v="معاملة بنكية"/>
    <m/>
    <m/>
    <x v="64"/>
  </r>
  <r>
    <d v="2017-02-04T00:00:00"/>
    <x v="2"/>
    <n v="400"/>
    <x v="6"/>
    <x v="6"/>
    <n v="424818.14999999991"/>
    <n v="173359.53000000003"/>
    <n v="0"/>
    <n v="0"/>
    <n v="9804.5596000000005"/>
    <n v="0"/>
    <s v="تبرعات عامة من زكاة مال وغيرها"/>
    <s v="دفاتر نقدية"/>
    <s v="سارى"/>
    <n v="3892"/>
    <m/>
    <n v="78"/>
    <x v="1"/>
  </r>
  <r>
    <d v="2017-02-04T00:00:00"/>
    <x v="2"/>
    <n v="5000"/>
    <x v="6"/>
    <x v="7"/>
    <n v="429818.14999999991"/>
    <n v="173359.53000000003"/>
    <n v="0"/>
    <n v="0"/>
    <n v="9804.5596000000005"/>
    <n v="0"/>
    <s v="نقدية للمرضى"/>
    <s v="دفاتر نقدية"/>
    <s v="سارى"/>
    <n v="4142"/>
    <m/>
    <n v="83"/>
    <x v="1"/>
  </r>
  <r>
    <d v="2017-02-04T00:00:00"/>
    <x v="2"/>
    <n v="300"/>
    <x v="6"/>
    <x v="7"/>
    <n v="430118.14999999991"/>
    <n v="173359.53000000003"/>
    <n v="0"/>
    <n v="0"/>
    <n v="9804.5596000000005"/>
    <n v="0"/>
    <s v="نقدية للمرضى"/>
    <s v="دفاتر نقدية"/>
    <s v="سارى"/>
    <n v="4321"/>
    <m/>
    <n v="87"/>
    <x v="1"/>
  </r>
  <r>
    <d v="2017-02-04T00:00:00"/>
    <x v="2"/>
    <n v="7000"/>
    <x v="6"/>
    <x v="6"/>
    <n v="437118.14999999991"/>
    <n v="173359.53000000003"/>
    <n v="0"/>
    <n v="0"/>
    <n v="9804.5596000000005"/>
    <n v="0"/>
    <s v="تبرعات عامة من زكاة مال وغيرها"/>
    <s v="دفاتر نقدية"/>
    <s v="سارى"/>
    <n v="4602"/>
    <m/>
    <n v="93"/>
    <x v="1"/>
  </r>
  <r>
    <d v="2017-02-04T00:00:00"/>
    <x v="2"/>
    <n v="500"/>
    <x v="6"/>
    <x v="6"/>
    <n v="437618.14999999991"/>
    <n v="173359.53000000003"/>
    <n v="0"/>
    <n v="0"/>
    <n v="9804.5596000000005"/>
    <n v="0"/>
    <s v="تبرعات عامة من زكاة مال وغيرها"/>
    <s v="دفاتر نقدية"/>
    <s v="سارى"/>
    <n v="4603"/>
    <m/>
    <n v="93"/>
    <x v="1"/>
  </r>
  <r>
    <d v="2017-02-04T00:00:00"/>
    <x v="2"/>
    <n v="1500"/>
    <x v="6"/>
    <x v="6"/>
    <n v="439118.14999999991"/>
    <n v="173359.53000000003"/>
    <n v="0"/>
    <n v="0"/>
    <n v="9804.5596000000005"/>
    <n v="0"/>
    <s v="تبرعات عامة من زكاة مال وغيرها"/>
    <s v="دفاتر نقدية"/>
    <s v="سارى"/>
    <n v="4604"/>
    <m/>
    <n v="93"/>
    <x v="1"/>
  </r>
  <r>
    <d v="2017-02-04T00:00:00"/>
    <x v="2"/>
    <n v="1000"/>
    <x v="6"/>
    <x v="6"/>
    <n v="440118.14999999991"/>
    <n v="173359.53000000003"/>
    <n v="0"/>
    <n v="0"/>
    <n v="9804.5596000000005"/>
    <n v="0"/>
    <s v="تبرعات عامة من زكاة مال وغيرها"/>
    <s v="دفاتر نقدية"/>
    <s v="سارى"/>
    <n v="4605"/>
    <m/>
    <n v="93"/>
    <x v="1"/>
  </r>
  <r>
    <d v="2017-02-04T00:00:00"/>
    <x v="2"/>
    <n v="1000"/>
    <x v="6"/>
    <x v="6"/>
    <n v="441118.14999999991"/>
    <n v="173359.53000000003"/>
    <n v="0"/>
    <n v="0"/>
    <n v="9804.5596000000005"/>
    <n v="0"/>
    <s v="تبرعات عامة من زكاة مال وغيرها"/>
    <s v="دفاتر نقدية"/>
    <s v="سارى"/>
    <n v="4606"/>
    <m/>
    <n v="93"/>
    <x v="1"/>
  </r>
  <r>
    <d v="2017-02-04T00:00:00"/>
    <x v="2"/>
    <n v="1850"/>
    <x v="6"/>
    <x v="6"/>
    <n v="442968.14999999991"/>
    <n v="173359.53000000003"/>
    <n v="0"/>
    <n v="0"/>
    <n v="9804.5596000000005"/>
    <n v="0"/>
    <s v="تبرعات عامة من زكاة مال وغيرها"/>
    <s v="دفاتر نقدية"/>
    <s v="سارى"/>
    <n v="4706"/>
    <m/>
    <n v="95"/>
    <x v="1"/>
  </r>
  <r>
    <d v="2017-02-05T00:00:00"/>
    <x v="2"/>
    <n v="1870"/>
    <x v="6"/>
    <x v="6"/>
    <n v="444838.14999999991"/>
    <n v="173359.53000000003"/>
    <n v="0"/>
    <n v="0"/>
    <n v="9804.5596000000005"/>
    <n v="0"/>
    <s v="تبرعات عامة من زكاة مال وغيرها"/>
    <s v="دفاتر نقدية"/>
    <s v="سارى"/>
    <n v="3894"/>
    <m/>
    <n v="78"/>
    <x v="1"/>
  </r>
  <r>
    <d v="2017-02-05T00:00:00"/>
    <x v="2"/>
    <n v="1000"/>
    <x v="6"/>
    <x v="6"/>
    <n v="445838.14999999991"/>
    <n v="173359.53000000003"/>
    <n v="0"/>
    <n v="0"/>
    <n v="9804.5596000000005"/>
    <n v="0"/>
    <s v="تبرعات عامة من زكاة مال وغيرها"/>
    <s v="دفاتر نقدية"/>
    <s v="سارى"/>
    <n v="3895"/>
    <m/>
    <n v="78"/>
    <x v="1"/>
  </r>
  <r>
    <d v="2017-02-05T00:00:00"/>
    <x v="2"/>
    <n v="300"/>
    <x v="6"/>
    <x v="6"/>
    <n v="446138.14999999991"/>
    <n v="173359.53000000003"/>
    <n v="0"/>
    <n v="0"/>
    <n v="9804.5596000000005"/>
    <n v="0"/>
    <s v="تبرعات عامة من زكاة مال وغيرها"/>
    <s v="دفاتر نقدية"/>
    <s v="سارى"/>
    <n v="3896"/>
    <m/>
    <n v="78"/>
    <x v="1"/>
  </r>
  <r>
    <d v="2017-02-05T00:00:00"/>
    <x v="2"/>
    <n v="5000"/>
    <x v="6"/>
    <x v="6"/>
    <n v="451138.14999999991"/>
    <n v="173359.53000000003"/>
    <n v="0"/>
    <n v="0"/>
    <n v="9804.5596000000005"/>
    <n v="0"/>
    <s v="تبرعات عامة من زكاة مال وغيرها"/>
    <s v="دفاتر نقدية"/>
    <s v="سارى"/>
    <n v="3897"/>
    <m/>
    <n v="78"/>
    <x v="1"/>
  </r>
  <r>
    <d v="2017-02-05T00:00:00"/>
    <x v="2"/>
    <n v="1700"/>
    <x v="6"/>
    <x v="7"/>
    <n v="452838.14999999991"/>
    <n v="173359.53000000003"/>
    <n v="0"/>
    <n v="0"/>
    <n v="9804.5596000000005"/>
    <n v="0"/>
    <s v="نقدية للمرضى"/>
    <s v="دفاتر نقدية"/>
    <s v="سارى"/>
    <n v="4286"/>
    <m/>
    <n v="86"/>
    <x v="1"/>
  </r>
  <r>
    <d v="2017-02-05T00:00:00"/>
    <x v="2"/>
    <n v="550"/>
    <x v="6"/>
    <x v="6"/>
    <n v="453388.14999999991"/>
    <n v="173359.53000000003"/>
    <n v="0"/>
    <n v="0"/>
    <n v="9804.5596000000005"/>
    <n v="0"/>
    <s v="تبرعات عامة من زكاة مال وغيرها"/>
    <s v="دفاتر نقدية"/>
    <s v="سارى"/>
    <n v="4287"/>
    <m/>
    <n v="86"/>
    <x v="1"/>
  </r>
  <r>
    <d v="2017-02-05T00:00:00"/>
    <x v="2"/>
    <n v="5030"/>
    <x v="6"/>
    <x v="6"/>
    <n v="458418.14999999991"/>
    <n v="173359.53000000003"/>
    <n v="0"/>
    <n v="0"/>
    <n v="9804.5596000000005"/>
    <n v="0"/>
    <s v="تبرعات عامة من زكاة مال وغيرها"/>
    <s v="دفاتر نقدية"/>
    <s v="سارى"/>
    <n v="4288"/>
    <m/>
    <n v="86"/>
    <x v="1"/>
  </r>
  <r>
    <d v="2017-02-05T00:00:00"/>
    <x v="2"/>
    <n v="5030"/>
    <x v="6"/>
    <x v="6"/>
    <n v="463448.14999999991"/>
    <n v="173359.53000000003"/>
    <n v="0"/>
    <n v="0"/>
    <n v="9804.5596000000005"/>
    <n v="0"/>
    <s v="تبرعات عامة من زكاة مال وغيرها"/>
    <s v="دفاتر نقدية"/>
    <s v="سارى"/>
    <n v="4289"/>
    <m/>
    <n v="86"/>
    <x v="1"/>
  </r>
  <r>
    <d v="2017-02-05T00:00:00"/>
    <x v="2"/>
    <n v="100"/>
    <x v="6"/>
    <x v="7"/>
    <n v="463548.14999999991"/>
    <n v="173359.53000000003"/>
    <n v="0"/>
    <n v="0"/>
    <n v="9804.5596000000005"/>
    <n v="0"/>
    <s v="نقدية للمرضى"/>
    <s v="دفاتر نقدية"/>
    <s v="سارى"/>
    <n v="4322"/>
    <m/>
    <n v="87"/>
    <x v="1"/>
  </r>
  <r>
    <d v="2017-02-05T00:00:00"/>
    <x v="2"/>
    <n v="2000"/>
    <x v="6"/>
    <x v="6"/>
    <n v="465548.14999999991"/>
    <n v="173359.53000000003"/>
    <n v="0"/>
    <n v="0"/>
    <n v="9804.5596000000005"/>
    <n v="0"/>
    <s v="تبرعات عامة من زكاة مال وغيرها"/>
    <s v="دفاتر نقدية"/>
    <s v="سارى"/>
    <n v="4323"/>
    <m/>
    <n v="87"/>
    <x v="1"/>
  </r>
  <r>
    <d v="2017-02-05T00:00:00"/>
    <x v="2"/>
    <n v="100"/>
    <x v="6"/>
    <x v="7"/>
    <n v="465648.14999999991"/>
    <n v="173359.53000000003"/>
    <n v="0"/>
    <n v="0"/>
    <n v="9804.5596000000005"/>
    <n v="0"/>
    <s v="نقدية للمرضى"/>
    <s v="دفاتر نقدية"/>
    <s v="سارى"/>
    <n v="4387"/>
    <m/>
    <n v="88"/>
    <x v="1"/>
  </r>
  <r>
    <d v="2017-02-05T00:00:00"/>
    <x v="2"/>
    <n v="100"/>
    <x v="6"/>
    <x v="6"/>
    <n v="465748.14999999991"/>
    <n v="173359.53000000003"/>
    <n v="0"/>
    <n v="0"/>
    <n v="9804.5596000000005"/>
    <n v="0"/>
    <s v="تبرعات عامة من زكاة مال وغيرها"/>
    <s v="دفاتر نقدية"/>
    <s v="سارى"/>
    <n v="4388"/>
    <m/>
    <n v="88"/>
    <x v="1"/>
  </r>
  <r>
    <d v="2017-02-05T00:00:00"/>
    <x v="2"/>
    <n v="350"/>
    <x v="6"/>
    <x v="6"/>
    <n v="466098.14999999991"/>
    <n v="173359.53000000003"/>
    <n v="0"/>
    <n v="0"/>
    <n v="9804.5596000000005"/>
    <n v="0"/>
    <s v="تبرعات عامة من زكاة مال وغيرها"/>
    <s v="دفاتر نقدية"/>
    <s v="سارى"/>
    <n v="4569"/>
    <m/>
    <n v="92"/>
    <x v="1"/>
  </r>
  <r>
    <d v="2017-02-05T00:00:00"/>
    <x v="2"/>
    <n v="50"/>
    <x v="6"/>
    <x v="6"/>
    <n v="466148.14999999991"/>
    <n v="173359.53000000003"/>
    <n v="0"/>
    <n v="0"/>
    <n v="9804.5596000000005"/>
    <n v="0"/>
    <s v="تبرعات عامة من زكاة مال وغيرها"/>
    <s v="دفاتر نقدية"/>
    <s v="سارى"/>
    <n v="4570"/>
    <m/>
    <n v="92"/>
    <x v="1"/>
  </r>
  <r>
    <d v="2017-02-05T00:00:00"/>
    <x v="2"/>
    <n v="1000"/>
    <x v="6"/>
    <x v="7"/>
    <n v="467148.14999999991"/>
    <n v="173359.53000000003"/>
    <n v="0"/>
    <n v="0"/>
    <n v="9804.5596000000005"/>
    <n v="0"/>
    <s v="نقدية للمرضى"/>
    <s v="دفاتر نقدية"/>
    <s v="سارى"/>
    <n v="4571"/>
    <m/>
    <n v="92"/>
    <x v="1"/>
  </r>
  <r>
    <d v="2017-02-05T00:00:00"/>
    <x v="2"/>
    <n v="6000"/>
    <x v="6"/>
    <x v="7"/>
    <n v="473148.14999999991"/>
    <n v="173359.53000000003"/>
    <n v="0"/>
    <n v="0"/>
    <n v="9804.5596000000005"/>
    <n v="0"/>
    <s v="نقدية للمرضى"/>
    <s v="دفاتر نقدية"/>
    <s v="سارى"/>
    <n v="4572"/>
    <m/>
    <n v="92"/>
    <x v="1"/>
  </r>
  <r>
    <d v="2017-02-05T00:00:00"/>
    <x v="2"/>
    <n v="2000"/>
    <x v="6"/>
    <x v="6"/>
    <n v="475148.14999999991"/>
    <n v="173359.53000000003"/>
    <n v="0"/>
    <n v="0"/>
    <n v="9804.5596000000005"/>
    <n v="0"/>
    <s v="تبرعات عامة من زكاة مال وغيرها"/>
    <s v="دفاتر نقدية"/>
    <s v="سارى"/>
    <n v="4575"/>
    <m/>
    <n v="92"/>
    <x v="1"/>
  </r>
  <r>
    <d v="2017-02-05T00:00:00"/>
    <x v="2"/>
    <n v="7300"/>
    <x v="6"/>
    <x v="6"/>
    <n v="482448.14999999991"/>
    <n v="173359.53000000003"/>
    <n v="0"/>
    <n v="0"/>
    <n v="9804.5596000000005"/>
    <n v="0"/>
    <s v="تبرعات عامة من زكاة مال وغيرها"/>
    <s v="دفاتر نقدية"/>
    <s v="سارى"/>
    <n v="4576"/>
    <m/>
    <n v="92"/>
    <x v="1"/>
  </r>
  <r>
    <d v="2017-02-05T00:00:00"/>
    <x v="2"/>
    <n v="4000"/>
    <x v="6"/>
    <x v="6"/>
    <n v="486448.14999999991"/>
    <n v="173359.53000000003"/>
    <n v="0"/>
    <n v="0"/>
    <n v="9804.5596000000005"/>
    <n v="0"/>
    <s v="تبرعات عامة من زكاة مال وغيرها"/>
    <s v="دفاتر نقدية"/>
    <s v="سارى"/>
    <n v="4607"/>
    <m/>
    <n v="93"/>
    <x v="1"/>
  </r>
  <r>
    <d v="2017-02-05T00:00:00"/>
    <x v="2"/>
    <n v="2000"/>
    <x v="6"/>
    <x v="7"/>
    <n v="488448.14999999991"/>
    <n v="173359.53000000003"/>
    <n v="0"/>
    <n v="0"/>
    <n v="9804.5596000000005"/>
    <n v="0"/>
    <s v="نقدية للمرضى"/>
    <s v="دفاتر نقدية"/>
    <s v="سارى"/>
    <n v="4608"/>
    <m/>
    <n v="93"/>
    <x v="1"/>
  </r>
  <r>
    <d v="2017-02-05T00:00:00"/>
    <x v="2"/>
    <n v="100"/>
    <x v="6"/>
    <x v="7"/>
    <n v="488548.14999999991"/>
    <n v="173359.53000000003"/>
    <n v="0"/>
    <n v="0"/>
    <n v="9804.5596000000005"/>
    <n v="0"/>
    <s v="نقدية للمرضى"/>
    <s v="دفاتر نقدية"/>
    <s v="سارى"/>
    <n v="4609"/>
    <m/>
    <n v="93"/>
    <x v="1"/>
  </r>
  <r>
    <d v="2017-02-05T00:00:00"/>
    <x v="2"/>
    <n v="600"/>
    <x v="6"/>
    <x v="7"/>
    <n v="489148.14999999991"/>
    <n v="173359.53000000003"/>
    <n v="0"/>
    <n v="0"/>
    <n v="9804.5596000000005"/>
    <n v="0"/>
    <s v="نقدية للمرضى"/>
    <s v="دفاتر نقدية"/>
    <s v="سارى"/>
    <n v="4801"/>
    <m/>
    <n v="97"/>
    <x v="1"/>
  </r>
  <r>
    <d v="2017-02-05T00:00:00"/>
    <x v="2"/>
    <n v="400"/>
    <x v="8"/>
    <x v="9"/>
    <n v="489148.14999999991"/>
    <n v="173759.53000000003"/>
    <n v="0"/>
    <n v="0"/>
    <n v="9804.5596000000005"/>
    <n v="0"/>
    <m/>
    <m/>
    <m/>
    <s v="معاملة بنكية"/>
    <m/>
    <m/>
    <x v="65"/>
  </r>
  <r>
    <d v="2017-02-05T00:00:00"/>
    <x v="2"/>
    <n v="2700"/>
    <x v="8"/>
    <x v="9"/>
    <n v="489148.14999999991"/>
    <n v="176459.53000000003"/>
    <n v="0"/>
    <n v="0"/>
    <n v="9804.5596000000005"/>
    <n v="0"/>
    <m/>
    <m/>
    <m/>
    <s v="معاملة بنكية"/>
    <m/>
    <m/>
    <x v="66"/>
  </r>
  <r>
    <d v="2017-02-05T00:00:00"/>
    <x v="2"/>
    <n v="120000"/>
    <x v="6"/>
    <x v="11"/>
    <n v="609148.14999999991"/>
    <n v="56459.530000000028"/>
    <n v="0"/>
    <n v="0"/>
    <n v="9804.5596000000005"/>
    <n v="0"/>
    <m/>
    <m/>
    <m/>
    <s v="معاملة بنكية"/>
    <m/>
    <m/>
    <x v="67"/>
  </r>
  <r>
    <d v="2017-02-05T00:00:00"/>
    <x v="2"/>
    <n v="500"/>
    <x v="8"/>
    <x v="9"/>
    <n v="609148.14999999991"/>
    <n v="56959.530000000028"/>
    <n v="0"/>
    <n v="0"/>
    <n v="9804.5596000000005"/>
    <n v="0"/>
    <m/>
    <m/>
    <m/>
    <s v="معاملة بنكية"/>
    <m/>
    <m/>
    <x v="44"/>
  </r>
  <r>
    <d v="2017-02-05T00:00:00"/>
    <x v="2"/>
    <n v="1250"/>
    <x v="8"/>
    <x v="9"/>
    <n v="609148.14999999991"/>
    <n v="58209.530000000028"/>
    <n v="0"/>
    <n v="0"/>
    <n v="9804.5596000000005"/>
    <n v="0"/>
    <m/>
    <m/>
    <m/>
    <s v="معاملة بنكية"/>
    <m/>
    <m/>
    <x v="68"/>
  </r>
  <r>
    <d v="2017-02-05T00:00:00"/>
    <x v="2"/>
    <n v="630"/>
    <x v="8"/>
    <x v="9"/>
    <n v="609148.14999999991"/>
    <n v="58839.530000000028"/>
    <n v="0"/>
    <n v="0"/>
    <n v="9804.5596000000005"/>
    <n v="0"/>
    <m/>
    <m/>
    <m/>
    <s v="معاملة بنكية"/>
    <m/>
    <m/>
    <x v="69"/>
  </r>
  <r>
    <d v="2017-02-05T00:00:00"/>
    <x v="2"/>
    <n v="500"/>
    <x v="8"/>
    <x v="9"/>
    <n v="609148.14999999991"/>
    <n v="59339.530000000028"/>
    <n v="0"/>
    <n v="0"/>
    <n v="9804.5596000000005"/>
    <n v="0"/>
    <m/>
    <m/>
    <m/>
    <s v="معاملة بنكية"/>
    <m/>
    <m/>
    <x v="70"/>
  </r>
  <r>
    <d v="2017-02-06T00:00:00"/>
    <x v="2"/>
    <n v="500"/>
    <x v="6"/>
    <x v="6"/>
    <n v="609648.14999999991"/>
    <n v="59339.530000000028"/>
    <n v="0"/>
    <n v="0"/>
    <n v="9804.5596000000005"/>
    <n v="0"/>
    <s v="تبرعات عامة من زكاة مال وغيرها"/>
    <s v="دفاتر نقدية"/>
    <s v="سارى"/>
    <n v="4143"/>
    <m/>
    <n v="83"/>
    <x v="1"/>
  </r>
  <r>
    <d v="2017-02-06T00:00:00"/>
    <x v="2"/>
    <n v="2500"/>
    <x v="6"/>
    <x v="6"/>
    <n v="612148.14999999991"/>
    <n v="59339.530000000028"/>
    <n v="0"/>
    <n v="0"/>
    <n v="9804.5596000000005"/>
    <n v="0"/>
    <s v="تبرعات عامة من زكاة مال وغيرها"/>
    <s v="دفاتر نقدية"/>
    <s v="سارى"/>
    <n v="4144"/>
    <m/>
    <n v="83"/>
    <x v="1"/>
  </r>
  <r>
    <d v="2017-02-06T00:00:00"/>
    <x v="2"/>
    <n v="5000"/>
    <x v="6"/>
    <x v="6"/>
    <n v="617148.14999999991"/>
    <n v="59339.530000000028"/>
    <n v="0"/>
    <n v="0"/>
    <n v="9804.5596000000005"/>
    <n v="0"/>
    <s v="تبرعات عامة من زكاة مال وغيرها"/>
    <s v="دفاتر نقدية"/>
    <s v="سارى"/>
    <n v="4145"/>
    <m/>
    <n v="83"/>
    <x v="1"/>
  </r>
  <r>
    <d v="2017-02-06T00:00:00"/>
    <x v="2"/>
    <n v="150"/>
    <x v="6"/>
    <x v="6"/>
    <n v="617298.14999999991"/>
    <n v="59339.530000000028"/>
    <n v="0"/>
    <n v="0"/>
    <n v="9804.5596000000005"/>
    <n v="0"/>
    <s v="تبرعات عامة من زكاة مال وغيرها"/>
    <s v="دفاتر نقدية"/>
    <s v="سارى"/>
    <n v="4146"/>
    <m/>
    <n v="83"/>
    <x v="1"/>
  </r>
  <r>
    <d v="2017-02-06T00:00:00"/>
    <x v="2"/>
    <n v="2000"/>
    <x v="6"/>
    <x v="6"/>
    <n v="619298.14999999991"/>
    <n v="59339.530000000028"/>
    <n v="0"/>
    <n v="0"/>
    <n v="9804.5596000000005"/>
    <n v="0"/>
    <s v="تبرعات عامة من زكاة مال وغيرها"/>
    <s v="دفاتر نقدية"/>
    <s v="سارى"/>
    <n v="4290"/>
    <m/>
    <n v="86"/>
    <x v="1"/>
  </r>
  <r>
    <d v="2017-02-06T00:00:00"/>
    <x v="2"/>
    <n v="2000"/>
    <x v="6"/>
    <x v="6"/>
    <n v="621298.14999999991"/>
    <n v="59339.530000000028"/>
    <n v="0"/>
    <n v="0"/>
    <n v="9804.5596000000005"/>
    <n v="0"/>
    <s v="تبرعات عامة من زكاة مال وغيرها"/>
    <s v="دفاتر نقدية"/>
    <s v="سارى"/>
    <n v="4291"/>
    <m/>
    <n v="86"/>
    <x v="1"/>
  </r>
  <r>
    <d v="2017-02-06T00:00:00"/>
    <x v="2"/>
    <n v="100"/>
    <x v="6"/>
    <x v="6"/>
    <n v="621398.14999999991"/>
    <n v="59339.530000000028"/>
    <n v="0"/>
    <n v="0"/>
    <n v="9804.5596000000005"/>
    <n v="0"/>
    <s v="تبرعات عامة من زكاة مال وغيرها"/>
    <s v="دفاتر نقدية"/>
    <s v="سارى"/>
    <n v="4292"/>
    <m/>
    <n v="86"/>
    <x v="1"/>
  </r>
  <r>
    <d v="2017-02-06T00:00:00"/>
    <x v="2"/>
    <n v="1500"/>
    <x v="6"/>
    <x v="6"/>
    <n v="622898.14999999991"/>
    <n v="59339.530000000028"/>
    <n v="0"/>
    <n v="0"/>
    <n v="9804.5596000000005"/>
    <n v="0"/>
    <s v="تبرعات عامة من زكاة مال وغيرها"/>
    <s v="دفاتر نقدية"/>
    <s v="سارى"/>
    <n v="4293"/>
    <m/>
    <n v="86"/>
    <x v="1"/>
  </r>
  <r>
    <d v="2017-02-06T00:00:00"/>
    <x v="2"/>
    <n v="2000"/>
    <x v="6"/>
    <x v="6"/>
    <n v="624898.14999999991"/>
    <n v="59339.530000000028"/>
    <n v="0"/>
    <n v="0"/>
    <n v="9804.5596000000005"/>
    <n v="0"/>
    <s v="تبرعات عامة من زكاة مال وغيرها"/>
    <s v="دفاتر نقدية"/>
    <s v="سارى"/>
    <n v="4294"/>
    <m/>
    <n v="86"/>
    <x v="1"/>
  </r>
  <r>
    <d v="2017-02-06T00:00:00"/>
    <x v="2"/>
    <n v="2000"/>
    <x v="6"/>
    <x v="6"/>
    <n v="626898.14999999991"/>
    <n v="59339.530000000028"/>
    <n v="0"/>
    <n v="0"/>
    <n v="9804.5596000000005"/>
    <n v="0"/>
    <s v="تبرعات عامة من زكاة مال وغيرها"/>
    <s v="دفاتر نقدية"/>
    <s v="سارى"/>
    <n v="4295"/>
    <m/>
    <n v="86"/>
    <x v="1"/>
  </r>
  <r>
    <d v="2017-02-06T00:00:00"/>
    <x v="2"/>
    <n v="1000"/>
    <x v="6"/>
    <x v="6"/>
    <n v="627898.14999999991"/>
    <n v="59339.530000000028"/>
    <n v="0"/>
    <n v="0"/>
    <n v="9804.5596000000005"/>
    <n v="0"/>
    <s v="تبرعات عامة من زكاة مال وغيرها"/>
    <s v="دفاتر نقدية"/>
    <s v="سارى"/>
    <n v="4416"/>
    <m/>
    <n v="89"/>
    <x v="1"/>
  </r>
  <r>
    <d v="2017-02-06T00:00:00"/>
    <x v="2"/>
    <n v="6000"/>
    <x v="6"/>
    <x v="6"/>
    <n v="633898.14999999991"/>
    <n v="59339.530000000028"/>
    <n v="0"/>
    <n v="0"/>
    <n v="9804.5596000000005"/>
    <n v="0"/>
    <s v="تبرعات عامة من زكاة مال وغيرها"/>
    <s v="دفاتر نقدية"/>
    <s v="سارى"/>
    <n v="4417"/>
    <m/>
    <n v="89"/>
    <x v="1"/>
  </r>
  <r>
    <d v="2017-02-06T00:00:00"/>
    <x v="2"/>
    <n v="300"/>
    <x v="6"/>
    <x v="6"/>
    <n v="634198.14999999991"/>
    <n v="59339.530000000028"/>
    <n v="0"/>
    <n v="0"/>
    <n v="9804.5596000000005"/>
    <n v="0"/>
    <s v="تبرعات عامة من زكاة مال وغيرها"/>
    <s v="دفاتر نقدية"/>
    <s v="سارى"/>
    <n v="4418"/>
    <m/>
    <n v="89"/>
    <x v="1"/>
  </r>
  <r>
    <d v="2017-02-06T00:00:00"/>
    <x v="2"/>
    <n v="80"/>
    <x v="6"/>
    <x v="6"/>
    <n v="634278.14999999991"/>
    <n v="59339.530000000028"/>
    <n v="0"/>
    <n v="0"/>
    <n v="9804.5596000000005"/>
    <n v="0"/>
    <s v="تبرعات عامة من زكاة مال وغيرها"/>
    <s v="دفاتر نقدية"/>
    <s v="سارى"/>
    <n v="4419"/>
    <m/>
    <n v="89"/>
    <x v="1"/>
  </r>
  <r>
    <d v="2017-02-06T00:00:00"/>
    <x v="2"/>
    <n v="500"/>
    <x v="6"/>
    <x v="6"/>
    <n v="634778.14999999991"/>
    <n v="59339.530000000028"/>
    <n v="0"/>
    <n v="0"/>
    <n v="9804.5596000000005"/>
    <n v="0"/>
    <s v="تبرعات عامة من زكاة مال وغيرها"/>
    <s v="دفاتر نقدية"/>
    <s v="سارى"/>
    <n v="4420"/>
    <m/>
    <n v="89"/>
    <x v="1"/>
  </r>
  <r>
    <d v="2017-02-06T00:00:00"/>
    <x v="2"/>
    <n v="3000"/>
    <x v="6"/>
    <x v="7"/>
    <n v="637778.14999999991"/>
    <n v="59339.530000000028"/>
    <n v="0"/>
    <n v="0"/>
    <n v="9804.5596000000005"/>
    <n v="0"/>
    <s v="نقدية للمرضى"/>
    <s v="دفاتر نقدية"/>
    <s v="سارى"/>
    <n v="4421"/>
    <m/>
    <n v="89"/>
    <x v="1"/>
  </r>
  <r>
    <d v="2017-02-06T00:00:00"/>
    <x v="2"/>
    <n v="2000"/>
    <x v="6"/>
    <x v="6"/>
    <n v="639778.14999999991"/>
    <n v="59339.530000000028"/>
    <n v="0"/>
    <n v="0"/>
    <n v="9804.5596000000005"/>
    <n v="0"/>
    <s v="تبرعات عامة من زكاة مال وغيرها"/>
    <s v="دفاتر نقدية"/>
    <s v="سارى"/>
    <n v="4577"/>
    <m/>
    <n v="92"/>
    <x v="1"/>
  </r>
  <r>
    <d v="2017-02-06T00:00:00"/>
    <x v="2"/>
    <n v="600"/>
    <x v="6"/>
    <x v="7"/>
    <n v="640378.14999999991"/>
    <n v="59339.530000000028"/>
    <n v="0"/>
    <n v="0"/>
    <n v="9804.5596000000005"/>
    <n v="0"/>
    <s v="نقدية للمرضى"/>
    <s v="دفاتر نقدية"/>
    <s v="سارى"/>
    <n v="4578"/>
    <m/>
    <n v="92"/>
    <x v="1"/>
  </r>
  <r>
    <d v="2017-02-06T00:00:00"/>
    <x v="2"/>
    <n v="5000"/>
    <x v="6"/>
    <x v="7"/>
    <n v="645378.14999999991"/>
    <n v="59339.530000000028"/>
    <n v="0"/>
    <n v="0"/>
    <n v="9804.5596000000005"/>
    <n v="0"/>
    <s v="نقدية للمرضى"/>
    <s v="دفاتر نقدية"/>
    <s v="سارى"/>
    <n v="4579"/>
    <m/>
    <n v="92"/>
    <x v="1"/>
  </r>
  <r>
    <d v="2017-02-06T00:00:00"/>
    <x v="2"/>
    <n v="2700"/>
    <x v="6"/>
    <x v="6"/>
    <n v="648078.14999999991"/>
    <n v="59339.530000000028"/>
    <n v="0"/>
    <n v="0"/>
    <n v="9804.5596000000005"/>
    <n v="0"/>
    <s v="تبرعات عامة من زكاة مال وغيرها"/>
    <s v="دفاتر نقدية"/>
    <s v="سارى"/>
    <n v="4610"/>
    <m/>
    <n v="93"/>
    <x v="1"/>
  </r>
  <r>
    <d v="2017-02-06T00:00:00"/>
    <x v="2"/>
    <n v="600"/>
    <x v="6"/>
    <x v="6"/>
    <n v="648678.14999999991"/>
    <n v="59339.530000000028"/>
    <n v="0"/>
    <n v="0"/>
    <n v="9804.5596000000005"/>
    <n v="0"/>
    <s v="تبرعات عامة من زكاة مال وغيرها"/>
    <s v="دفاتر نقدية"/>
    <s v="سارى"/>
    <n v="4611"/>
    <m/>
    <n v="93"/>
    <x v="1"/>
  </r>
  <r>
    <d v="2017-02-06T00:00:00"/>
    <x v="2"/>
    <n v="5000"/>
    <x v="6"/>
    <x v="6"/>
    <n v="653678.14999999991"/>
    <n v="59339.530000000028"/>
    <n v="0"/>
    <n v="0"/>
    <n v="9804.5596000000005"/>
    <n v="0"/>
    <s v="تبرعات عامة من زكاة مال وغيرها"/>
    <s v="دفاتر نقدية"/>
    <s v="سارى"/>
    <n v="4612"/>
    <m/>
    <n v="93"/>
    <x v="1"/>
  </r>
  <r>
    <d v="2017-02-06T00:00:00"/>
    <x v="2"/>
    <n v="3000"/>
    <x v="6"/>
    <x v="6"/>
    <n v="656678.14999999991"/>
    <n v="59339.530000000028"/>
    <n v="0"/>
    <n v="0"/>
    <n v="9804.5596000000005"/>
    <n v="0"/>
    <s v="تبرعات عامة من زكاة مال وغيرها"/>
    <s v="دفاتر نقدية"/>
    <s v="سارى"/>
    <n v="4613"/>
    <m/>
    <n v="93"/>
    <x v="1"/>
  </r>
  <r>
    <d v="2017-02-06T00:00:00"/>
    <x v="2"/>
    <n v="200"/>
    <x v="6"/>
    <x v="7"/>
    <n v="656878.14999999991"/>
    <n v="59339.530000000028"/>
    <n v="0"/>
    <n v="0"/>
    <n v="9804.5596000000005"/>
    <n v="0"/>
    <s v="نقدية للمرضى"/>
    <s v="دفاتر نقدية"/>
    <s v="سارى"/>
    <n v="4756"/>
    <m/>
    <n v="96"/>
    <x v="1"/>
  </r>
  <r>
    <d v="2017-02-06T00:00:00"/>
    <x v="2"/>
    <n v="400"/>
    <x v="6"/>
    <x v="6"/>
    <n v="657278.14999999991"/>
    <n v="59339.530000000028"/>
    <n v="0"/>
    <n v="0"/>
    <n v="9804.5596000000005"/>
    <n v="0"/>
    <s v="تبرعات عامة من زكاة مال وغيرها"/>
    <s v="دفاتر نقدية"/>
    <s v="سارى"/>
    <n v="4757"/>
    <m/>
    <n v="96"/>
    <x v="1"/>
  </r>
  <r>
    <d v="2017-02-06T00:00:00"/>
    <x v="2"/>
    <n v="1350"/>
    <x v="6"/>
    <x v="6"/>
    <n v="658628.14999999991"/>
    <n v="59339.530000000028"/>
    <n v="0"/>
    <n v="0"/>
    <n v="9804.5596000000005"/>
    <n v="0"/>
    <s v="تبرعات عامة من زكاة مال وغيرها"/>
    <s v="دفاتر نقدية"/>
    <s v="سارى"/>
    <n v="4758"/>
    <m/>
    <n v="96"/>
    <x v="1"/>
  </r>
  <r>
    <d v="2017-02-06T00:00:00"/>
    <x v="2"/>
    <n v="1500"/>
    <x v="8"/>
    <x v="9"/>
    <n v="658628.14999999991"/>
    <n v="60839.530000000028"/>
    <n v="0"/>
    <n v="0"/>
    <n v="9804.5596000000005"/>
    <n v="0"/>
    <m/>
    <m/>
    <m/>
    <s v="معاملة بنكية"/>
    <m/>
    <m/>
    <x v="71"/>
  </r>
  <r>
    <d v="2017-02-07T00:00:00"/>
    <x v="2"/>
    <n v="500"/>
    <x v="6"/>
    <x v="6"/>
    <n v="659128.14999999991"/>
    <n v="60839.530000000028"/>
    <n v="0"/>
    <n v="0"/>
    <n v="9804.5596000000005"/>
    <n v="0"/>
    <s v="تبرعات عامة من زكاة مال وغيرها"/>
    <s v="دفاتر نقدية"/>
    <s v="سارى"/>
    <n v="4296"/>
    <m/>
    <n v="86"/>
    <x v="1"/>
  </r>
  <r>
    <d v="2017-02-07T00:00:00"/>
    <x v="2"/>
    <n v="300"/>
    <x v="6"/>
    <x v="7"/>
    <n v="659428.14999999991"/>
    <n v="60839.530000000028"/>
    <n v="0"/>
    <n v="0"/>
    <n v="9804.5596000000005"/>
    <n v="0"/>
    <s v="نقدية للمرضى"/>
    <s v="دفاتر نقدية"/>
    <s v="سارى"/>
    <n v="4297"/>
    <m/>
    <n v="86"/>
    <x v="1"/>
  </r>
  <r>
    <d v="2017-02-07T00:00:00"/>
    <x v="2"/>
    <n v="400"/>
    <x v="6"/>
    <x v="7"/>
    <n v="659828.14999999991"/>
    <n v="60839.530000000028"/>
    <n v="0"/>
    <n v="0"/>
    <n v="9804.5596000000005"/>
    <n v="0"/>
    <s v="نقدية للمرضى"/>
    <s v="دفاتر نقدية"/>
    <s v="سارى"/>
    <n v="4298"/>
    <m/>
    <n v="86"/>
    <x v="1"/>
  </r>
  <r>
    <d v="2017-02-07T00:00:00"/>
    <x v="2"/>
    <n v="200"/>
    <x v="6"/>
    <x v="6"/>
    <n v="660028.14999999991"/>
    <n v="60839.530000000028"/>
    <n v="0"/>
    <n v="0"/>
    <n v="9804.5596000000005"/>
    <n v="0"/>
    <s v="تبرعات عامة من زكاة مال وغيرها"/>
    <s v="دفاتر نقدية"/>
    <s v="سارى"/>
    <n v="4299"/>
    <m/>
    <n v="86"/>
    <x v="1"/>
  </r>
  <r>
    <d v="2017-02-07T00:00:00"/>
    <x v="2"/>
    <n v="100"/>
    <x v="6"/>
    <x v="6"/>
    <n v="660128.14999999991"/>
    <n v="60839.530000000028"/>
    <n v="0"/>
    <n v="0"/>
    <n v="9804.5596000000005"/>
    <n v="0"/>
    <s v="تبرعات عامة من زكاة مال وغيرها"/>
    <s v="دفاتر نقدية"/>
    <s v="سارى"/>
    <n v="4300"/>
    <m/>
    <n v="86"/>
    <x v="1"/>
  </r>
  <r>
    <d v="2017-02-07T00:00:00"/>
    <x v="2"/>
    <n v="6000"/>
    <x v="6"/>
    <x v="6"/>
    <n v="666128.14999999991"/>
    <n v="60839.530000000028"/>
    <n v="0"/>
    <n v="0"/>
    <n v="9804.5596000000005"/>
    <n v="0"/>
    <s v="تبرعات عامة من زكاة مال وغيرها"/>
    <s v="دفاتر نقدية"/>
    <s v="سارى"/>
    <n v="4389"/>
    <m/>
    <n v="88"/>
    <x v="1"/>
  </r>
  <r>
    <d v="2017-02-07T00:00:00"/>
    <x v="2"/>
    <n v="1000"/>
    <x v="6"/>
    <x v="6"/>
    <n v="667128.14999999991"/>
    <n v="60839.530000000028"/>
    <n v="0"/>
    <n v="0"/>
    <n v="9804.5596000000005"/>
    <n v="0"/>
    <s v="تبرعات عامة من زكاة مال وغيرها"/>
    <s v="دفاتر نقدية"/>
    <s v="سارى"/>
    <n v="4390"/>
    <m/>
    <n v="88"/>
    <x v="1"/>
  </r>
  <r>
    <d v="2017-02-07T00:00:00"/>
    <x v="2"/>
    <n v="58.5"/>
    <x v="6"/>
    <x v="7"/>
    <n v="667186.64999999991"/>
    <n v="60839.530000000028"/>
    <n v="0"/>
    <n v="0"/>
    <n v="9804.5596000000005"/>
    <n v="0"/>
    <s v="نقدية للمرضى"/>
    <s v="دفاتر نقدية"/>
    <s v="سارى"/>
    <n v="4391"/>
    <m/>
    <n v="88"/>
    <x v="1"/>
  </r>
  <r>
    <d v="2017-02-07T00:00:00"/>
    <x v="2"/>
    <n v="200"/>
    <x v="6"/>
    <x v="7"/>
    <n v="667386.64999999991"/>
    <n v="60839.530000000028"/>
    <n v="0"/>
    <n v="0"/>
    <n v="9804.5596000000005"/>
    <n v="0"/>
    <s v="نقدية للمرضى"/>
    <s v="دفاتر نقدية"/>
    <s v="سارى"/>
    <n v="4392"/>
    <m/>
    <n v="88"/>
    <x v="1"/>
  </r>
  <r>
    <d v="2017-02-07T00:00:00"/>
    <x v="2"/>
    <n v="550"/>
    <x v="6"/>
    <x v="6"/>
    <n v="667936.64999999991"/>
    <n v="60839.530000000028"/>
    <n v="0"/>
    <n v="0"/>
    <n v="9804.5596000000005"/>
    <n v="0"/>
    <s v="تبرعات عامة من زكاة مال وغيرها"/>
    <s v="دفاتر نقدية"/>
    <s v="سارى"/>
    <n v="4422"/>
    <m/>
    <n v="89"/>
    <x v="1"/>
  </r>
  <r>
    <d v="2017-02-07T00:00:00"/>
    <x v="2"/>
    <n v="750"/>
    <x v="6"/>
    <x v="6"/>
    <n v="668686.64999999991"/>
    <n v="60839.530000000028"/>
    <n v="0"/>
    <n v="0"/>
    <n v="9804.5596000000005"/>
    <n v="0"/>
    <s v="تبرعات عامة من زكاة مال وغيرها"/>
    <s v="دفاتر نقدية"/>
    <s v="سارى"/>
    <n v="4423"/>
    <m/>
    <n v="89"/>
    <x v="1"/>
  </r>
  <r>
    <d v="2017-02-07T00:00:00"/>
    <x v="2"/>
    <n v="2000"/>
    <x v="6"/>
    <x v="6"/>
    <n v="670686.64999999991"/>
    <n v="60839.530000000028"/>
    <n v="0"/>
    <n v="0"/>
    <n v="9804.5596000000005"/>
    <n v="0"/>
    <s v="تبرعات عامة من زكاة مال وغيرها"/>
    <s v="دفاتر نقدية"/>
    <s v="سارى"/>
    <n v="4574"/>
    <m/>
    <n v="92"/>
    <x v="1"/>
  </r>
  <r>
    <d v="2017-02-07T00:00:00"/>
    <x v="2"/>
    <n v="800"/>
    <x v="6"/>
    <x v="7"/>
    <n v="671486.64999999991"/>
    <n v="60839.530000000028"/>
    <n v="0"/>
    <n v="0"/>
    <n v="9804.5596000000005"/>
    <n v="0"/>
    <s v="نقدية للمرضى"/>
    <s v="دفاتر نقدية"/>
    <s v="سارى"/>
    <n v="4580"/>
    <m/>
    <n v="92"/>
    <x v="1"/>
  </r>
  <r>
    <d v="2017-02-07T00:00:00"/>
    <x v="2"/>
    <n v="500"/>
    <x v="6"/>
    <x v="7"/>
    <n v="671986.64999999991"/>
    <n v="60839.530000000028"/>
    <n v="0"/>
    <n v="0"/>
    <n v="9804.5596000000005"/>
    <n v="0"/>
    <s v="نقدية للمرضى"/>
    <s v="دفاتر نقدية"/>
    <s v="سارى"/>
    <n v="4581"/>
    <m/>
    <n v="92"/>
    <x v="1"/>
  </r>
  <r>
    <d v="2017-02-07T00:00:00"/>
    <x v="2"/>
    <n v="300"/>
    <x v="6"/>
    <x v="6"/>
    <n v="672286.64999999991"/>
    <n v="60839.530000000028"/>
    <n v="0"/>
    <n v="0"/>
    <n v="9804.5596000000005"/>
    <n v="0"/>
    <s v="تبرعات عامة من زكاة مال وغيرها"/>
    <s v="دفاتر نقدية"/>
    <s v="سارى"/>
    <n v="4582"/>
    <m/>
    <n v="92"/>
    <x v="1"/>
  </r>
  <r>
    <d v="2017-02-07T00:00:00"/>
    <x v="2"/>
    <n v="700"/>
    <x v="6"/>
    <x v="6"/>
    <n v="672986.64999999991"/>
    <n v="60839.530000000028"/>
    <n v="0"/>
    <n v="0"/>
    <n v="9804.5596000000005"/>
    <n v="0"/>
    <s v="تبرعات عامة من زكاة مال وغيرها"/>
    <s v="دفاتر نقدية"/>
    <s v="سارى"/>
    <n v="4759"/>
    <m/>
    <n v="96"/>
    <x v="1"/>
  </r>
  <r>
    <d v="2017-02-07T00:00:00"/>
    <x v="2"/>
    <n v="100"/>
    <x v="6"/>
    <x v="6"/>
    <n v="673086.64999999991"/>
    <n v="60839.530000000028"/>
    <n v="0"/>
    <n v="0"/>
    <n v="9804.5596000000005"/>
    <n v="0"/>
    <s v="تبرعات عامة من زكاة مال وغيرها"/>
    <s v="دفاتر نقدية"/>
    <s v="سارى"/>
    <n v="4760"/>
    <m/>
    <n v="96"/>
    <x v="1"/>
  </r>
  <r>
    <d v="2017-02-07T00:00:00"/>
    <x v="2"/>
    <n v="300"/>
    <x v="6"/>
    <x v="7"/>
    <n v="673386.64999999991"/>
    <n v="60839.530000000028"/>
    <n v="0"/>
    <n v="0"/>
    <n v="9804.5596000000005"/>
    <n v="0"/>
    <s v="نقدية للمرضى"/>
    <s v="دفاتر نقدية"/>
    <s v="سارى"/>
    <n v="4802"/>
    <m/>
    <n v="97"/>
    <x v="1"/>
  </r>
  <r>
    <d v="2017-02-07T00:00:00"/>
    <x v="2"/>
    <n v="70"/>
    <x v="8"/>
    <x v="9"/>
    <n v="673386.64999999991"/>
    <n v="60909.530000000028"/>
    <n v="0"/>
    <n v="0"/>
    <n v="9804.5596000000005"/>
    <n v="0"/>
    <m/>
    <m/>
    <m/>
    <s v="معاملة بنكية"/>
    <m/>
    <m/>
    <x v="72"/>
  </r>
  <r>
    <d v="2017-02-07T00:00:00"/>
    <x v="2"/>
    <n v="3250"/>
    <x v="8"/>
    <x v="9"/>
    <n v="673386.64999999991"/>
    <n v="64159.530000000028"/>
    <n v="0"/>
    <n v="0"/>
    <n v="9804.5596000000005"/>
    <n v="0"/>
    <m/>
    <m/>
    <m/>
    <s v="معاملة بنكية"/>
    <m/>
    <m/>
    <x v="73"/>
  </r>
  <r>
    <d v="2017-02-07T00:00:00"/>
    <x v="2"/>
    <n v="1000"/>
    <x v="8"/>
    <x v="9"/>
    <n v="673386.64999999991"/>
    <n v="65159.530000000028"/>
    <n v="0"/>
    <n v="0"/>
    <n v="9804.5596000000005"/>
    <n v="0"/>
    <m/>
    <m/>
    <m/>
    <s v="معاملة بنكية"/>
    <m/>
    <m/>
    <x v="74"/>
  </r>
  <r>
    <d v="2017-02-07T00:00:00"/>
    <x v="2"/>
    <n v="500"/>
    <x v="8"/>
    <x v="9"/>
    <n v="673386.64999999991"/>
    <n v="65659.530000000028"/>
    <n v="0"/>
    <n v="0"/>
    <n v="9804.5596000000005"/>
    <n v="0"/>
    <m/>
    <m/>
    <m/>
    <s v="معاملة بنكية"/>
    <m/>
    <m/>
    <x v="75"/>
  </r>
  <r>
    <d v="2017-02-07T00:00:00"/>
    <x v="2"/>
    <n v="450"/>
    <x v="8"/>
    <x v="9"/>
    <n v="673386.64999999991"/>
    <n v="66109.530000000028"/>
    <n v="0"/>
    <n v="0"/>
    <n v="9804.5596000000005"/>
    <n v="0"/>
    <m/>
    <m/>
    <m/>
    <s v="معاملة بنكية"/>
    <m/>
    <m/>
    <x v="39"/>
  </r>
  <r>
    <d v="2017-02-07T00:00:00"/>
    <x v="2"/>
    <n v="10380"/>
    <x v="8"/>
    <x v="10"/>
    <n v="673386.64999999991"/>
    <n v="76489.530000000028"/>
    <n v="0"/>
    <n v="0"/>
    <n v="9804.5596000000005"/>
    <n v="0"/>
    <m/>
    <m/>
    <m/>
    <s v="تقفيل"/>
    <m/>
    <m/>
    <x v="10"/>
  </r>
  <r>
    <d v="2017-02-07T00:00:00"/>
    <x v="2"/>
    <n v="1000"/>
    <x v="8"/>
    <x v="9"/>
    <n v="673386.64999999991"/>
    <n v="77489.530000000028"/>
    <n v="0"/>
    <n v="0"/>
    <n v="9804.5596000000005"/>
    <n v="0"/>
    <m/>
    <m/>
    <m/>
    <s v="معاملة بنكية"/>
    <m/>
    <m/>
    <x v="76"/>
  </r>
  <r>
    <d v="2017-02-08T00:00:00"/>
    <x v="2"/>
    <n v="3660"/>
    <x v="6"/>
    <x v="6"/>
    <n v="677046.64999999991"/>
    <n v="77489.530000000028"/>
    <n v="0"/>
    <n v="0"/>
    <n v="9804.5596000000005"/>
    <n v="0"/>
    <s v="تبرعات عامة من زكاة مال وغيرها"/>
    <s v="دفاتر نقدية"/>
    <s v="سارى"/>
    <n v="4393"/>
    <m/>
    <n v="88"/>
    <x v="1"/>
  </r>
  <r>
    <d v="2017-02-08T00:00:00"/>
    <x v="2"/>
    <n v="1400"/>
    <x v="6"/>
    <x v="6"/>
    <n v="678446.64999999991"/>
    <n v="77489.530000000028"/>
    <n v="0"/>
    <n v="0"/>
    <n v="9804.5596000000005"/>
    <n v="0"/>
    <s v="تبرعات عامة من زكاة مال وغيرها"/>
    <s v="دفاتر نقدية"/>
    <s v="سارى"/>
    <n v="4394"/>
    <m/>
    <n v="88"/>
    <x v="1"/>
  </r>
  <r>
    <d v="2017-02-08T00:00:00"/>
    <x v="2"/>
    <n v="400"/>
    <x v="6"/>
    <x v="6"/>
    <n v="678846.64999999991"/>
    <n v="77489.530000000028"/>
    <n v="0"/>
    <n v="0"/>
    <n v="9804.5596000000005"/>
    <n v="0"/>
    <s v="تبرعات عامة من زكاة مال وغيرها"/>
    <s v="دفاتر نقدية"/>
    <s v="سارى"/>
    <n v="4395"/>
    <m/>
    <n v="88"/>
    <x v="1"/>
  </r>
  <r>
    <d v="2017-02-08T00:00:00"/>
    <x v="2"/>
    <n v="800"/>
    <x v="6"/>
    <x v="7"/>
    <n v="679646.64999999991"/>
    <n v="77489.530000000028"/>
    <n v="0"/>
    <n v="0"/>
    <n v="9804.5596000000005"/>
    <n v="0"/>
    <s v="نقدية للمرضى"/>
    <s v="دفاتر نقدية"/>
    <s v="سارى"/>
    <n v="4761"/>
    <m/>
    <n v="96"/>
    <x v="1"/>
  </r>
  <r>
    <d v="2017-02-08T00:00:00"/>
    <x v="2"/>
    <n v="1700"/>
    <x v="6"/>
    <x v="6"/>
    <n v="681346.64999999991"/>
    <n v="77489.530000000028"/>
    <n v="0"/>
    <n v="0"/>
    <n v="9804.5596000000005"/>
    <n v="0"/>
    <s v="تبرعات عامة من زكاة مال وغيرها"/>
    <s v="دفاتر نقدية"/>
    <s v="سارى"/>
    <n v="4762"/>
    <m/>
    <n v="96"/>
    <x v="1"/>
  </r>
  <r>
    <d v="2017-02-08T00:00:00"/>
    <x v="2"/>
    <n v="1500"/>
    <x v="6"/>
    <x v="6"/>
    <n v="682846.64999999991"/>
    <n v="77489.530000000028"/>
    <n v="0"/>
    <n v="0"/>
    <n v="9804.5596000000005"/>
    <n v="0"/>
    <s v="تبرعات عامة من زكاة مال وغيرها"/>
    <s v="دفاتر نقدية"/>
    <s v="سارى"/>
    <n v="4763"/>
    <m/>
    <n v="96"/>
    <x v="1"/>
  </r>
  <r>
    <d v="2017-02-08T00:00:00"/>
    <x v="2"/>
    <n v="300"/>
    <x v="6"/>
    <x v="7"/>
    <n v="683146.64999999991"/>
    <n v="77489.530000000028"/>
    <n v="0"/>
    <n v="0"/>
    <n v="9804.5596000000005"/>
    <n v="0"/>
    <s v="نقدية للمرضى"/>
    <s v="دفاتر نقدية"/>
    <s v="سارى"/>
    <n v="4803"/>
    <m/>
    <n v="97"/>
    <x v="1"/>
  </r>
  <r>
    <d v="2017-02-08T00:00:00"/>
    <x v="2"/>
    <n v="2100"/>
    <x v="8"/>
    <x v="9"/>
    <n v="683146.64999999991"/>
    <n v="79589.530000000028"/>
    <n v="0"/>
    <n v="0"/>
    <n v="9804.5596000000005"/>
    <n v="0"/>
    <m/>
    <m/>
    <m/>
    <s v="معاملة بنكية"/>
    <m/>
    <m/>
    <x v="77"/>
  </r>
  <r>
    <d v="2017-02-08T00:00:00"/>
    <x v="2"/>
    <n v="330"/>
    <x v="8"/>
    <x v="9"/>
    <n v="683146.64999999991"/>
    <n v="79919.530000000028"/>
    <n v="0"/>
    <n v="0"/>
    <n v="9804.5596000000005"/>
    <n v="0"/>
    <m/>
    <m/>
    <m/>
    <s v="معاملة بنكية"/>
    <m/>
    <m/>
    <x v="6"/>
  </r>
  <r>
    <d v="2017-02-09T00:00:00"/>
    <x v="2"/>
    <n v="488.5"/>
    <x v="6"/>
    <x v="7"/>
    <n v="683635.14999999991"/>
    <n v="79919.530000000028"/>
    <n v="0"/>
    <n v="0"/>
    <n v="9804.5596000000005"/>
    <n v="0"/>
    <s v="نقدية للمرضى"/>
    <s v="دفاتر نقدية"/>
    <s v="سارى"/>
    <n v="3898"/>
    <m/>
    <n v="78"/>
    <x v="1"/>
  </r>
  <r>
    <d v="2017-02-09T00:00:00"/>
    <x v="2"/>
    <n v="271.5"/>
    <x v="6"/>
    <x v="7"/>
    <n v="683906.64999999991"/>
    <n v="79919.530000000028"/>
    <n v="0"/>
    <n v="0"/>
    <n v="9804.5596000000005"/>
    <n v="0"/>
    <s v="نقدية للمرضى"/>
    <s v="دفاتر نقدية"/>
    <s v="سارى"/>
    <n v="3900"/>
    <m/>
    <n v="78"/>
    <x v="1"/>
  </r>
  <r>
    <d v="2017-02-09T00:00:00"/>
    <x v="2"/>
    <n v="200"/>
    <x v="6"/>
    <x v="7"/>
    <n v="684106.64999999991"/>
    <n v="79919.530000000028"/>
    <n v="0"/>
    <n v="0"/>
    <n v="9804.5596000000005"/>
    <n v="0"/>
    <s v="نقدية للمرضى"/>
    <s v="دفاتر نقدية"/>
    <s v="سارى"/>
    <n v="4147"/>
    <m/>
    <n v="83"/>
    <x v="1"/>
  </r>
  <r>
    <d v="2017-02-09T00:00:00"/>
    <x v="2"/>
    <n v="800"/>
    <x v="6"/>
    <x v="6"/>
    <n v="684906.64999999991"/>
    <n v="79919.530000000028"/>
    <n v="0"/>
    <n v="0"/>
    <n v="9804.5596000000005"/>
    <n v="0"/>
    <s v="تبرعات عامة من زكاة مال وغيرها"/>
    <s v="دفاتر نقدية"/>
    <s v="سارى"/>
    <n v="4148"/>
    <m/>
    <n v="83"/>
    <x v="1"/>
  </r>
  <r>
    <d v="2017-02-09T00:00:00"/>
    <x v="2"/>
    <n v="200"/>
    <x v="6"/>
    <x v="6"/>
    <n v="685106.64999999991"/>
    <n v="79919.530000000028"/>
    <n v="0"/>
    <n v="0"/>
    <n v="9804.5596000000005"/>
    <n v="0"/>
    <s v="تبرعات عامة من زكاة مال وغيرها"/>
    <s v="دفاتر نقدية"/>
    <s v="سارى"/>
    <n v="4149"/>
    <m/>
    <n v="83"/>
    <x v="1"/>
  </r>
  <r>
    <d v="2017-02-09T00:00:00"/>
    <x v="2"/>
    <n v="500"/>
    <x v="6"/>
    <x v="6"/>
    <n v="685606.64999999991"/>
    <n v="79919.530000000028"/>
    <n v="0"/>
    <n v="0"/>
    <n v="9804.5596000000005"/>
    <n v="0"/>
    <s v="تبرعات عامة من زكاة مال وغيرها"/>
    <s v="دفاتر نقدية"/>
    <s v="سارى"/>
    <n v="4150"/>
    <m/>
    <n v="83"/>
    <x v="1"/>
  </r>
  <r>
    <d v="2017-02-09T00:00:00"/>
    <x v="2"/>
    <n v="300"/>
    <x v="6"/>
    <x v="7"/>
    <n v="685906.64999999991"/>
    <n v="79919.530000000028"/>
    <n v="0"/>
    <n v="0"/>
    <n v="9804.5596000000005"/>
    <n v="0"/>
    <s v="نقدية للمرضى"/>
    <s v="دفاتر نقدية"/>
    <s v="سارى"/>
    <n v="4396"/>
    <m/>
    <n v="88"/>
    <x v="1"/>
  </r>
  <r>
    <d v="2017-02-09T00:00:00"/>
    <x v="2"/>
    <n v="2500"/>
    <x v="6"/>
    <x v="6"/>
    <n v="688406.64999999991"/>
    <n v="79919.530000000028"/>
    <n v="0"/>
    <n v="0"/>
    <n v="9804.5596000000005"/>
    <n v="0"/>
    <s v="تبرعات عامة من زكاة مال وغيرها"/>
    <s v="دفاتر نقدية"/>
    <s v="سارى"/>
    <n v="4583"/>
    <m/>
    <n v="92"/>
    <x v="1"/>
  </r>
  <r>
    <d v="2017-02-09T00:00:00"/>
    <x v="2"/>
    <n v="1600"/>
    <x v="6"/>
    <x v="6"/>
    <n v="690006.64999999991"/>
    <n v="79919.530000000028"/>
    <n v="0"/>
    <n v="0"/>
    <n v="9804.5596000000005"/>
    <n v="0"/>
    <s v="تبرعات عامة من زكاة مال وغيرها"/>
    <s v="دفاتر نقدية"/>
    <s v="سارى"/>
    <n v="4614"/>
    <m/>
    <n v="93"/>
    <x v="1"/>
  </r>
  <r>
    <d v="2017-02-09T00:00:00"/>
    <x v="2"/>
    <n v="200"/>
    <x v="6"/>
    <x v="7"/>
    <n v="690206.64999999991"/>
    <n v="79919.530000000028"/>
    <n v="0"/>
    <n v="0"/>
    <n v="9804.5596000000005"/>
    <n v="0"/>
    <s v="نقدية للمرضى"/>
    <s v="دفاتر نقدية"/>
    <s v="سارى"/>
    <n v="4615"/>
    <m/>
    <n v="93"/>
    <x v="1"/>
  </r>
  <r>
    <d v="2017-02-09T00:00:00"/>
    <x v="2"/>
    <n v="50"/>
    <x v="6"/>
    <x v="7"/>
    <n v="690256.64999999991"/>
    <n v="79919.530000000028"/>
    <n v="0"/>
    <n v="0"/>
    <n v="9804.5596000000005"/>
    <n v="0"/>
    <s v="نقدية للمرضى"/>
    <s v="دفاتر نقدية"/>
    <s v="سارى"/>
    <n v="4616"/>
    <m/>
    <n v="93"/>
    <x v="1"/>
  </r>
  <r>
    <d v="2017-02-09T00:00:00"/>
    <x v="2"/>
    <n v="50"/>
    <x v="6"/>
    <x v="7"/>
    <n v="690306.64999999991"/>
    <n v="79919.530000000028"/>
    <n v="0"/>
    <n v="0"/>
    <n v="9804.5596000000005"/>
    <n v="0"/>
    <s v="نقدية للمرضى"/>
    <s v="دفاتر نقدية"/>
    <s v="سارى"/>
    <n v="4617"/>
    <m/>
    <n v="93"/>
    <x v="1"/>
  </r>
  <r>
    <d v="2017-02-09T00:00:00"/>
    <x v="2"/>
    <n v="3529"/>
    <x v="6"/>
    <x v="6"/>
    <n v="693835.64999999991"/>
    <n v="79919.530000000028"/>
    <n v="0"/>
    <n v="0"/>
    <n v="9804.5596000000005"/>
    <n v="0"/>
    <s v="تبرعات عامة من زكاة مال وغيرها"/>
    <s v="دفاتر نقدية"/>
    <s v="سارى"/>
    <n v="4618"/>
    <m/>
    <n v="93"/>
    <x v="1"/>
  </r>
  <r>
    <d v="2017-02-09T00:00:00"/>
    <x v="2"/>
    <n v="150"/>
    <x v="6"/>
    <x v="7"/>
    <n v="693985.64999999991"/>
    <n v="79919.530000000028"/>
    <n v="0"/>
    <n v="0"/>
    <n v="9804.5596000000005"/>
    <n v="0"/>
    <s v="نقدية للمرضى"/>
    <s v="دفاتر نقدية"/>
    <s v="سارى"/>
    <n v="4659"/>
    <m/>
    <n v="94"/>
    <x v="1"/>
  </r>
  <r>
    <d v="2017-02-09T00:00:00"/>
    <x v="2"/>
    <n v="250"/>
    <x v="6"/>
    <x v="7"/>
    <n v="694235.64999999991"/>
    <n v="79919.530000000028"/>
    <n v="0"/>
    <n v="0"/>
    <n v="9804.5596000000005"/>
    <n v="0"/>
    <s v="نقدية للمرضى"/>
    <s v="دفاتر نقدية"/>
    <s v="سارى"/>
    <n v="4764"/>
    <m/>
    <n v="96"/>
    <x v="1"/>
  </r>
  <r>
    <d v="2017-02-09T00:00:00"/>
    <x v="2"/>
    <n v="200"/>
    <x v="6"/>
    <x v="6"/>
    <n v="694435.64999999991"/>
    <n v="79919.530000000028"/>
    <n v="0"/>
    <n v="0"/>
    <n v="9804.5596000000005"/>
    <n v="0"/>
    <s v="تبرعات عامة من زكاة مال وغيرها"/>
    <s v="دفاتر نقدية"/>
    <s v="سارى"/>
    <n v="4765"/>
    <m/>
    <n v="96"/>
    <x v="1"/>
  </r>
  <r>
    <d v="2017-02-09T00:00:00"/>
    <x v="2"/>
    <n v="500"/>
    <x v="6"/>
    <x v="6"/>
    <n v="694935.64999999991"/>
    <n v="79919.530000000028"/>
    <n v="0"/>
    <n v="0"/>
    <n v="9804.5596000000005"/>
    <n v="0"/>
    <s v="تبرعات عامة من زكاة مال وغيرها"/>
    <s v="دفاتر نقدية"/>
    <s v="سارى"/>
    <n v="4766"/>
    <m/>
    <n v="96"/>
    <x v="1"/>
  </r>
  <r>
    <d v="2017-02-09T00:00:00"/>
    <x v="2"/>
    <n v="6000"/>
    <x v="8"/>
    <x v="9"/>
    <n v="694935.64999999991"/>
    <n v="85919.530000000028"/>
    <n v="0"/>
    <n v="0"/>
    <n v="9804.5596000000005"/>
    <n v="0"/>
    <m/>
    <m/>
    <m/>
    <s v="معاملة بنكية"/>
    <m/>
    <m/>
    <x v="78"/>
  </r>
  <r>
    <d v="2017-02-09T00:00:00"/>
    <x v="2"/>
    <n v="100"/>
    <x v="8"/>
    <x v="9"/>
    <n v="694935.64999999991"/>
    <n v="86019.530000000028"/>
    <n v="0"/>
    <n v="0"/>
    <n v="9804.5596000000005"/>
    <n v="0"/>
    <m/>
    <m/>
    <m/>
    <s v="معاملة بنكية"/>
    <m/>
    <m/>
    <x v="10"/>
  </r>
  <r>
    <d v="2017-02-09T00:00:00"/>
    <x v="2"/>
    <n v="100"/>
    <x v="8"/>
    <x v="9"/>
    <n v="694935.64999999991"/>
    <n v="86119.530000000028"/>
    <n v="0"/>
    <n v="0"/>
    <n v="9804.5596000000005"/>
    <n v="0"/>
    <m/>
    <m/>
    <m/>
    <s v="معاملة بنكية"/>
    <m/>
    <m/>
    <x v="10"/>
  </r>
  <r>
    <d v="2017-02-11T00:00:00"/>
    <x v="2"/>
    <n v="1000"/>
    <x v="6"/>
    <x v="6"/>
    <n v="695935.64999999991"/>
    <n v="86119.530000000028"/>
    <n v="0"/>
    <n v="0"/>
    <n v="9804.5596000000005"/>
    <n v="0"/>
    <s v="تبرعات عامة من زكاة مال وغيرها"/>
    <s v="دفاتر نقدية"/>
    <s v="سارى"/>
    <n v="4424"/>
    <m/>
    <n v="89"/>
    <x v="1"/>
  </r>
  <r>
    <d v="2017-02-11T00:00:00"/>
    <x v="2"/>
    <n v="1100"/>
    <x v="6"/>
    <x v="6"/>
    <n v="697035.64999999991"/>
    <n v="86119.530000000028"/>
    <n v="0"/>
    <n v="0"/>
    <n v="9804.5596000000005"/>
    <n v="0"/>
    <s v="تبرعات عامة من زكاة مال وغيرها"/>
    <s v="دفاتر نقدية"/>
    <s v="سارى"/>
    <n v="4425"/>
    <m/>
    <n v="89"/>
    <x v="1"/>
  </r>
  <r>
    <d v="2017-02-11T00:00:00"/>
    <x v="2"/>
    <n v="1000"/>
    <x v="6"/>
    <x v="6"/>
    <n v="698035.64999999991"/>
    <n v="86119.530000000028"/>
    <n v="0"/>
    <n v="0"/>
    <n v="9804.5596000000005"/>
    <n v="0"/>
    <s v="تبرعات عامة من زكاة مال وغيرها"/>
    <s v="دفاتر نقدية"/>
    <s v="سارى"/>
    <n v="4426"/>
    <m/>
    <n v="89"/>
    <x v="1"/>
  </r>
  <r>
    <d v="2017-02-11T00:00:00"/>
    <x v="2"/>
    <n v="2000"/>
    <x v="6"/>
    <x v="6"/>
    <n v="700035.64999999991"/>
    <n v="86119.530000000028"/>
    <n v="0"/>
    <n v="0"/>
    <n v="9804.5596000000005"/>
    <n v="0"/>
    <s v="تبرعات عامة من زكاة مال وغيرها"/>
    <s v="دفاتر نقدية"/>
    <s v="سارى"/>
    <n v="4427"/>
    <m/>
    <n v="89"/>
    <x v="1"/>
  </r>
  <r>
    <d v="2017-02-11T00:00:00"/>
    <x v="2"/>
    <n v="100"/>
    <x v="6"/>
    <x v="6"/>
    <n v="700135.64999999991"/>
    <n v="86119.530000000028"/>
    <n v="0"/>
    <n v="0"/>
    <n v="9804.5596000000005"/>
    <n v="0"/>
    <s v="تبرعات عامة من زكاة مال وغيرها"/>
    <s v="دفاتر نقدية"/>
    <s v="سارى"/>
    <n v="4428"/>
    <m/>
    <n v="89"/>
    <x v="1"/>
  </r>
  <r>
    <d v="2017-02-11T00:00:00"/>
    <x v="2"/>
    <n v="6600"/>
    <x v="6"/>
    <x v="6"/>
    <n v="706735.64999999991"/>
    <n v="86119.530000000028"/>
    <n v="0"/>
    <n v="0"/>
    <n v="9804.5596000000005"/>
    <n v="0"/>
    <s v="تبرعات عامة من زكاة مال وغيرها"/>
    <s v="دفاتر نقدية"/>
    <s v="سارى"/>
    <n v="4429"/>
    <m/>
    <n v="89"/>
    <x v="1"/>
  </r>
  <r>
    <d v="2017-02-11T00:00:00"/>
    <x v="2"/>
    <n v="10"/>
    <x v="6"/>
    <x v="6"/>
    <n v="706745.64999999991"/>
    <n v="86119.530000000028"/>
    <n v="0"/>
    <n v="0"/>
    <n v="9804.5596000000005"/>
    <n v="0"/>
    <s v="تبرعات عامة من زكاة مال وغيرها"/>
    <s v="دفاتر نقدية"/>
    <s v="سارى"/>
    <n v="4430"/>
    <m/>
    <n v="89"/>
    <x v="1"/>
  </r>
  <r>
    <d v="2017-02-11T00:00:00"/>
    <x v="2"/>
    <n v="1000"/>
    <x v="6"/>
    <x v="6"/>
    <n v="707745.64999999991"/>
    <n v="86119.530000000028"/>
    <n v="0"/>
    <n v="0"/>
    <n v="9804.5596000000005"/>
    <n v="0"/>
    <s v="تبرعات عامة من زكاة مال وغيرها"/>
    <s v="دفاتر نقدية"/>
    <s v="سارى"/>
    <n v="4584"/>
    <m/>
    <n v="92"/>
    <x v="1"/>
  </r>
  <r>
    <d v="2017-02-11T00:00:00"/>
    <x v="2"/>
    <n v="100"/>
    <x v="6"/>
    <x v="7"/>
    <n v="707845.64999999991"/>
    <n v="86119.530000000028"/>
    <n v="0"/>
    <n v="0"/>
    <n v="9804.5596000000005"/>
    <n v="0"/>
    <s v="نقدية للمرضى"/>
    <s v="دفاتر نقدية"/>
    <s v="سارى"/>
    <n v="4619"/>
    <m/>
    <n v="93"/>
    <x v="1"/>
  </r>
  <r>
    <d v="2017-02-11T00:00:00"/>
    <x v="2"/>
    <n v="2000"/>
    <x v="6"/>
    <x v="7"/>
    <n v="709845.64999999991"/>
    <n v="86119.530000000028"/>
    <n v="0"/>
    <n v="0"/>
    <n v="9804.5596000000005"/>
    <n v="0"/>
    <s v="نقدية للمرضى"/>
    <s v="دفاتر نقدية"/>
    <s v="سارى"/>
    <n v="4620"/>
    <m/>
    <n v="93"/>
    <x v="1"/>
  </r>
  <r>
    <d v="2017-02-11T00:00:00"/>
    <x v="2"/>
    <n v="2000"/>
    <x v="6"/>
    <x v="6"/>
    <n v="711845.64999999991"/>
    <n v="86119.530000000028"/>
    <n v="0"/>
    <n v="0"/>
    <n v="9804.5596000000005"/>
    <n v="0"/>
    <s v="تبرعات عامة من زكاة مال وغيرها"/>
    <s v="دفاتر نقدية"/>
    <s v="سارى"/>
    <n v="4621"/>
    <m/>
    <n v="93"/>
    <x v="1"/>
  </r>
  <r>
    <d v="2017-02-11T00:00:00"/>
    <x v="2"/>
    <n v="50"/>
    <x v="6"/>
    <x v="6"/>
    <n v="711895.64999999991"/>
    <n v="86119.530000000028"/>
    <n v="0"/>
    <n v="0"/>
    <n v="9804.5596000000005"/>
    <n v="0"/>
    <s v="تبرعات عامة من زكاة مال وغيرها"/>
    <s v="دفاتر نقدية"/>
    <s v="سارى"/>
    <n v="4622"/>
    <m/>
    <n v="93"/>
    <x v="1"/>
  </r>
  <r>
    <d v="2017-02-11T00:00:00"/>
    <x v="2"/>
    <n v="40"/>
    <x v="6"/>
    <x v="6"/>
    <n v="711935.64999999991"/>
    <n v="86119.530000000028"/>
    <n v="0"/>
    <n v="0"/>
    <n v="9804.5596000000005"/>
    <n v="0"/>
    <s v="تبرعات عامة من زكاة مال وغيرها"/>
    <s v="دفاتر نقدية"/>
    <s v="سارى"/>
    <n v="4623"/>
    <m/>
    <n v="93"/>
    <x v="1"/>
  </r>
  <r>
    <d v="2017-02-11T00:00:00"/>
    <x v="2"/>
    <n v="1000"/>
    <x v="6"/>
    <x v="6"/>
    <n v="712935.64999999991"/>
    <n v="86119.530000000028"/>
    <n v="0"/>
    <n v="0"/>
    <n v="9804.5596000000005"/>
    <n v="0"/>
    <s v="تبرعات عامة من زكاة مال وغيرها"/>
    <s v="دفاتر نقدية"/>
    <s v="سارى"/>
    <n v="4660"/>
    <m/>
    <n v="94"/>
    <x v="1"/>
  </r>
  <r>
    <d v="2017-02-11T00:00:00"/>
    <x v="2"/>
    <n v="200"/>
    <x v="6"/>
    <x v="7"/>
    <n v="713135.64999999991"/>
    <n v="86119.530000000028"/>
    <n v="0"/>
    <n v="0"/>
    <n v="9804.5596000000005"/>
    <n v="0"/>
    <s v="نقدية للمرضى"/>
    <s v="دفاتر نقدية"/>
    <s v="سارى"/>
    <n v="4661"/>
    <m/>
    <n v="94"/>
    <x v="1"/>
  </r>
  <r>
    <d v="2017-02-11T00:00:00"/>
    <x v="2"/>
    <n v="3000"/>
    <x v="6"/>
    <x v="6"/>
    <n v="716135.64999999991"/>
    <n v="86119.530000000028"/>
    <n v="0"/>
    <n v="0"/>
    <n v="9804.5596000000005"/>
    <n v="0"/>
    <s v="تبرعات عامة من زكاة مال وغيرها"/>
    <s v="دفاتر نقدية"/>
    <s v="سارى"/>
    <n v="4708"/>
    <m/>
    <n v="95"/>
    <x v="1"/>
  </r>
  <r>
    <d v="2017-02-12T00:00:00"/>
    <x v="2"/>
    <n v="1200"/>
    <x v="6"/>
    <x v="6"/>
    <n v="717335.64999999991"/>
    <n v="86119.530000000028"/>
    <n v="0"/>
    <n v="0"/>
    <n v="9804.5596000000005"/>
    <n v="0"/>
    <s v="تبرعات عامة من زكاة مال وغيرها"/>
    <s v="دفاتر نقدية"/>
    <s v="سارى"/>
    <n v="4397"/>
    <m/>
    <n v="88"/>
    <x v="1"/>
  </r>
  <r>
    <d v="2017-02-12T00:00:00"/>
    <x v="2"/>
    <n v="500"/>
    <x v="6"/>
    <x v="7"/>
    <n v="717835.64999999991"/>
    <n v="86119.530000000028"/>
    <n v="0"/>
    <n v="0"/>
    <n v="9804.5596000000005"/>
    <n v="0"/>
    <s v="نقدية للمرضى"/>
    <s v="دفاتر نقدية"/>
    <s v="سارى"/>
    <n v="4398"/>
    <m/>
    <n v="88"/>
    <x v="1"/>
  </r>
  <r>
    <d v="2017-02-12T00:00:00"/>
    <x v="2"/>
    <n v="400"/>
    <x v="6"/>
    <x v="7"/>
    <n v="718235.64999999991"/>
    <n v="86119.530000000028"/>
    <n v="0"/>
    <n v="0"/>
    <n v="9804.5596000000005"/>
    <n v="0"/>
    <s v="نقدية للمرضى"/>
    <s v="دفاتر نقدية"/>
    <s v="سارى"/>
    <n v="4399"/>
    <m/>
    <n v="88"/>
    <x v="1"/>
  </r>
  <r>
    <d v="2017-02-12T00:00:00"/>
    <x v="2"/>
    <n v="425"/>
    <x v="6"/>
    <x v="7"/>
    <n v="718660.64999999991"/>
    <n v="86119.530000000028"/>
    <n v="0"/>
    <n v="0"/>
    <n v="9804.5596000000005"/>
    <n v="0"/>
    <s v="نقدية للمرضى"/>
    <s v="دفاتر نقدية"/>
    <s v="سارى"/>
    <n v="4400"/>
    <m/>
    <n v="88"/>
    <x v="1"/>
  </r>
  <r>
    <d v="2017-02-12T00:00:00"/>
    <x v="2"/>
    <n v="300"/>
    <x v="6"/>
    <x v="6"/>
    <n v="718960.64999999991"/>
    <n v="86119.530000000028"/>
    <n v="0"/>
    <n v="0"/>
    <n v="9804.5596000000005"/>
    <n v="0"/>
    <s v="تبرعات عامة من زكاة مال وغيرها"/>
    <s v="دفاتر نقدية"/>
    <s v="سارى"/>
    <n v="4431"/>
    <m/>
    <n v="89"/>
    <x v="1"/>
  </r>
  <r>
    <d v="2017-02-12T00:00:00"/>
    <x v="2"/>
    <n v="700"/>
    <x v="6"/>
    <x v="6"/>
    <n v="719660.64999999991"/>
    <n v="86119.530000000028"/>
    <n v="0"/>
    <n v="0"/>
    <n v="9804.5596000000005"/>
    <n v="0"/>
    <s v="تبرعات عامة من زكاة مال وغيرها"/>
    <s v="دفاتر نقدية"/>
    <s v="سارى"/>
    <n v="4432"/>
    <m/>
    <n v="89"/>
    <x v="1"/>
  </r>
  <r>
    <d v="2017-02-12T00:00:00"/>
    <x v="2"/>
    <n v="2000"/>
    <x v="6"/>
    <x v="6"/>
    <n v="721660.64999999991"/>
    <n v="86119.530000000028"/>
    <n v="0"/>
    <n v="0"/>
    <n v="9804.5596000000005"/>
    <n v="0"/>
    <s v="تبرعات عامة من زكاة مال وغيرها"/>
    <s v="دفاتر نقدية"/>
    <s v="سارى"/>
    <n v="4585"/>
    <m/>
    <n v="92"/>
    <x v="1"/>
  </r>
  <r>
    <d v="2017-02-12T00:00:00"/>
    <x v="2"/>
    <n v="200"/>
    <x v="6"/>
    <x v="7"/>
    <n v="721860.64999999991"/>
    <n v="86119.530000000028"/>
    <n v="0"/>
    <n v="0"/>
    <n v="9804.5596000000005"/>
    <n v="0"/>
    <s v="نقدية للمرضى"/>
    <s v="دفاتر نقدية"/>
    <s v="سارى"/>
    <n v="4587"/>
    <m/>
    <n v="92"/>
    <x v="1"/>
  </r>
  <r>
    <d v="2017-02-12T00:00:00"/>
    <x v="2"/>
    <n v="14000"/>
    <x v="6"/>
    <x v="6"/>
    <n v="735860.64999999991"/>
    <n v="86119.530000000028"/>
    <n v="0"/>
    <n v="0"/>
    <n v="9804.5596000000005"/>
    <n v="0"/>
    <s v="تبرعات عامة من زكاة مال وغيرها"/>
    <s v="دفاتر نقدية"/>
    <s v="سارى"/>
    <n v="4624"/>
    <m/>
    <n v="93"/>
    <x v="1"/>
  </r>
  <r>
    <d v="2017-02-12T00:00:00"/>
    <x v="2"/>
    <n v="1000"/>
    <x v="6"/>
    <x v="6"/>
    <n v="736860.64999999991"/>
    <n v="86119.530000000028"/>
    <n v="0"/>
    <n v="0"/>
    <n v="9804.5596000000005"/>
    <n v="0"/>
    <s v="تبرعات عامة من زكاة مال وغيرها"/>
    <s v="دفاتر نقدية"/>
    <s v="سارى"/>
    <n v="4625"/>
    <m/>
    <n v="93"/>
    <x v="1"/>
  </r>
  <r>
    <d v="2017-02-12T00:00:00"/>
    <x v="2"/>
    <n v="3000"/>
    <x v="6"/>
    <x v="6"/>
    <n v="739860.64999999991"/>
    <n v="86119.530000000028"/>
    <n v="0"/>
    <n v="0"/>
    <n v="9804.5596000000005"/>
    <n v="0"/>
    <s v="تبرعات عامة من زكاة مال وغيرها"/>
    <s v="دفاتر نقدية"/>
    <s v="سارى"/>
    <n v="4767"/>
    <m/>
    <n v="96"/>
    <x v="1"/>
  </r>
  <r>
    <d v="2017-02-12T00:00:00"/>
    <x v="2"/>
    <n v="200"/>
    <x v="6"/>
    <x v="6"/>
    <n v="740060.64999999991"/>
    <n v="86119.530000000028"/>
    <n v="0"/>
    <n v="0"/>
    <n v="9804.5596000000005"/>
    <n v="0"/>
    <s v="تبرعات عامة من زكاة مال وغيرها"/>
    <s v="دفاتر نقدية"/>
    <s v="سارى"/>
    <n v="4768"/>
    <m/>
    <n v="96"/>
    <x v="1"/>
  </r>
  <r>
    <d v="2017-02-12T00:00:00"/>
    <x v="2"/>
    <n v="1000"/>
    <x v="6"/>
    <x v="6"/>
    <n v="741060.64999999991"/>
    <n v="86119.530000000028"/>
    <n v="0"/>
    <n v="0"/>
    <n v="9804.5596000000005"/>
    <n v="0"/>
    <s v="تبرعات عامة من زكاة مال وغيرها"/>
    <s v="دفاتر نقدية"/>
    <s v="سارى"/>
    <n v="4769"/>
    <m/>
    <n v="96"/>
    <x v="1"/>
  </r>
  <r>
    <d v="2017-02-12T00:00:00"/>
    <x v="2"/>
    <n v="1000"/>
    <x v="6"/>
    <x v="7"/>
    <n v="742060.64999999991"/>
    <n v="86119.530000000028"/>
    <n v="0"/>
    <n v="0"/>
    <n v="9804.5596000000005"/>
    <n v="0"/>
    <s v="نقدية للمرضى"/>
    <s v="دفاتر نقدية"/>
    <s v="سارى"/>
    <n v="4804"/>
    <m/>
    <n v="97"/>
    <x v="1"/>
  </r>
  <r>
    <d v="2017-02-12T00:00:00"/>
    <x v="2"/>
    <n v="1750"/>
    <x v="6"/>
    <x v="6"/>
    <n v="743810.64999999991"/>
    <n v="86119.530000000028"/>
    <n v="0"/>
    <n v="0"/>
    <n v="9804.5596000000005"/>
    <n v="0"/>
    <s v="تبرعات عامة من زكاة مال وغيرها"/>
    <s v="دفاتر نقدية"/>
    <s v="سارى"/>
    <n v="4805"/>
    <m/>
    <n v="97"/>
    <x v="1"/>
  </r>
  <r>
    <d v="2017-02-12T00:00:00"/>
    <x v="2"/>
    <n v="400"/>
    <x v="6"/>
    <x v="6"/>
    <n v="744210.64999999991"/>
    <n v="86119.530000000028"/>
    <n v="0"/>
    <n v="0"/>
    <n v="9804.5596000000005"/>
    <n v="0"/>
    <s v="تبرعات عامة من زكاة مال وغيرها"/>
    <s v="دفاتر نقدية"/>
    <s v="سارى"/>
    <n v="4806"/>
    <m/>
    <n v="97"/>
    <x v="1"/>
  </r>
  <r>
    <d v="2017-02-12T00:00:00"/>
    <x v="2"/>
    <n v="2400"/>
    <x v="6"/>
    <x v="7"/>
    <n v="746610.64999999991"/>
    <n v="86119.530000000028"/>
    <n v="0"/>
    <n v="0"/>
    <n v="9804.5596000000005"/>
    <n v="0"/>
    <s v="نقدية للمرضى"/>
    <s v="دفاتر نقدية"/>
    <s v="سارى"/>
    <n v="4901"/>
    <m/>
    <n v="99"/>
    <x v="1"/>
  </r>
  <r>
    <d v="2017-02-12T00:00:00"/>
    <x v="2"/>
    <n v="2300"/>
    <x v="6"/>
    <x v="6"/>
    <n v="748910.64999999991"/>
    <n v="86119.530000000028"/>
    <n v="0"/>
    <n v="0"/>
    <n v="9804.5596000000005"/>
    <n v="0"/>
    <s v="تبرعات عامة من زكاة مال وغيرها"/>
    <s v="دفاتر نقدية"/>
    <s v="سارى"/>
    <n v="4902"/>
    <m/>
    <n v="99"/>
    <x v="1"/>
  </r>
  <r>
    <d v="2017-02-12T00:00:00"/>
    <x v="2"/>
    <n v="2600"/>
    <x v="8"/>
    <x v="9"/>
    <n v="748910.64999999991"/>
    <n v="88719.530000000028"/>
    <n v="0"/>
    <n v="0"/>
    <n v="9804.5596000000005"/>
    <n v="0"/>
    <m/>
    <m/>
    <m/>
    <s v="معاملة بنكية"/>
    <m/>
    <m/>
    <x v="79"/>
  </r>
  <r>
    <d v="2017-02-12T00:00:00"/>
    <x v="2"/>
    <n v="1500"/>
    <x v="8"/>
    <x v="9"/>
    <n v="748910.64999999991"/>
    <n v="90219.530000000028"/>
    <n v="0"/>
    <n v="0"/>
    <n v="9804.5596000000005"/>
    <n v="0"/>
    <m/>
    <m/>
    <m/>
    <s v="معاملة بنكية"/>
    <m/>
    <m/>
    <x v="36"/>
  </r>
  <r>
    <d v="2017-02-12T00:00:00"/>
    <x v="2"/>
    <n v="500"/>
    <x v="8"/>
    <x v="9"/>
    <n v="748910.64999999991"/>
    <n v="90719.530000000028"/>
    <n v="0"/>
    <n v="0"/>
    <n v="9804.5596000000005"/>
    <n v="0"/>
    <m/>
    <m/>
    <m/>
    <s v="معاملة بنكية"/>
    <m/>
    <m/>
    <x v="9"/>
  </r>
  <r>
    <d v="2017-02-12T00:00:00"/>
    <x v="2"/>
    <n v="70000"/>
    <x v="6"/>
    <x v="11"/>
    <n v="818910.64999999991"/>
    <n v="20719.530000000028"/>
    <n v="0"/>
    <n v="0"/>
    <n v="9804.5596000000005"/>
    <n v="0"/>
    <m/>
    <m/>
    <m/>
    <s v="معاملة بنكية"/>
    <m/>
    <m/>
    <x v="80"/>
  </r>
  <r>
    <d v="2017-02-12T00:00:00"/>
    <x v="2"/>
    <n v="3438"/>
    <x v="8"/>
    <x v="9"/>
    <n v="818910.64999999991"/>
    <n v="24157.530000000028"/>
    <n v="0"/>
    <n v="0"/>
    <n v="9804.5596000000005"/>
    <n v="0"/>
    <m/>
    <m/>
    <m/>
    <s v="معاملة بنكية"/>
    <m/>
    <m/>
    <x v="81"/>
  </r>
  <r>
    <d v="2017-02-13T00:00:00"/>
    <x v="2"/>
    <n v="3000"/>
    <x v="6"/>
    <x v="6"/>
    <n v="821910.64999999991"/>
    <n v="24157.530000000028"/>
    <n v="0"/>
    <n v="0"/>
    <n v="9804.5596000000005"/>
    <n v="0"/>
    <s v="تبرعات عامة من زكاة مال وغيرها"/>
    <s v="دفاتر نقدية"/>
    <s v="سارى"/>
    <n v="4433"/>
    <m/>
    <n v="89"/>
    <x v="1"/>
  </r>
  <r>
    <d v="2017-02-13T00:00:00"/>
    <x v="2"/>
    <n v="2000"/>
    <x v="6"/>
    <x v="6"/>
    <n v="823910.64999999991"/>
    <n v="24157.530000000028"/>
    <n v="0"/>
    <n v="0"/>
    <n v="9804.5596000000005"/>
    <n v="0"/>
    <s v="تبرعات عامة من زكاة مال وغيرها"/>
    <s v="دفاتر نقدية"/>
    <s v="سارى"/>
    <n v="4434"/>
    <m/>
    <n v="89"/>
    <x v="1"/>
  </r>
  <r>
    <d v="2017-02-13T00:00:00"/>
    <x v="2"/>
    <n v="12000"/>
    <x v="6"/>
    <x v="6"/>
    <n v="835910.64999999991"/>
    <n v="24157.530000000028"/>
    <n v="0"/>
    <n v="0"/>
    <n v="9804.5596000000005"/>
    <n v="0"/>
    <s v="تبرعات عامة من زكاة مال وغيرها"/>
    <s v="دفاتر نقدية"/>
    <s v="سارى"/>
    <n v="4435"/>
    <m/>
    <n v="89"/>
    <x v="1"/>
  </r>
  <r>
    <d v="2017-02-13T00:00:00"/>
    <x v="2"/>
    <n v="1000"/>
    <x v="6"/>
    <x v="6"/>
    <n v="836910.64999999991"/>
    <n v="24157.530000000028"/>
    <n v="0"/>
    <n v="0"/>
    <n v="9804.5596000000005"/>
    <n v="0"/>
    <s v="تبرعات عامة من زكاة مال وغيرها"/>
    <s v="دفاتر نقدية"/>
    <s v="سارى"/>
    <n v="4588"/>
    <m/>
    <n v="92"/>
    <x v="1"/>
  </r>
  <r>
    <d v="2017-02-13T00:00:00"/>
    <x v="2"/>
    <n v="100"/>
    <x v="6"/>
    <x v="6"/>
    <n v="837010.64999999991"/>
    <n v="24157.530000000028"/>
    <n v="0"/>
    <n v="0"/>
    <n v="9804.5596000000005"/>
    <n v="0"/>
    <s v="تبرعات عامة من زكاة مال وغيرها"/>
    <s v="دفاتر نقدية"/>
    <s v="سارى"/>
    <n v="4589"/>
    <m/>
    <n v="92"/>
    <x v="1"/>
  </r>
  <r>
    <d v="2017-02-13T00:00:00"/>
    <x v="2"/>
    <n v="3000"/>
    <x v="6"/>
    <x v="6"/>
    <n v="840010.64999999991"/>
    <n v="24157.530000000028"/>
    <n v="0"/>
    <n v="0"/>
    <n v="9804.5596000000005"/>
    <n v="0"/>
    <s v="تبرعات عامة من زكاة مال وغيرها"/>
    <s v="دفاتر نقدية"/>
    <s v="سارى"/>
    <n v="4590"/>
    <m/>
    <n v="92"/>
    <x v="1"/>
  </r>
  <r>
    <d v="2017-02-13T00:00:00"/>
    <x v="2"/>
    <n v="500"/>
    <x v="6"/>
    <x v="6"/>
    <n v="840510.64999999991"/>
    <n v="24157.530000000028"/>
    <n v="0"/>
    <n v="0"/>
    <n v="9804.5596000000005"/>
    <n v="0"/>
    <s v="تبرعات عامة من زكاة مال وغيرها"/>
    <s v="دفاتر نقدية"/>
    <s v="سارى"/>
    <n v="4626"/>
    <m/>
    <n v="93"/>
    <x v="1"/>
  </r>
  <r>
    <d v="2017-02-13T00:00:00"/>
    <x v="2"/>
    <n v="300"/>
    <x v="6"/>
    <x v="6"/>
    <n v="840810.64999999991"/>
    <n v="24157.530000000028"/>
    <n v="0"/>
    <n v="0"/>
    <n v="9804.5596000000005"/>
    <n v="0"/>
    <s v="تبرعات عامة من زكاة مال وغيرها"/>
    <s v="دفاتر نقدية"/>
    <s v="سارى"/>
    <n v="4627"/>
    <m/>
    <n v="93"/>
    <x v="1"/>
  </r>
  <r>
    <d v="2017-02-13T00:00:00"/>
    <x v="2"/>
    <n v="250"/>
    <x v="6"/>
    <x v="6"/>
    <n v="841060.64999999991"/>
    <n v="24157.530000000028"/>
    <n v="0"/>
    <n v="0"/>
    <n v="9804.5596000000005"/>
    <n v="0"/>
    <s v="تبرعات عامة من زكاة مال وغيرها"/>
    <s v="دفاتر نقدية"/>
    <s v="سارى"/>
    <n v="4628"/>
    <m/>
    <n v="93"/>
    <x v="1"/>
  </r>
  <r>
    <d v="2017-02-13T00:00:00"/>
    <x v="2"/>
    <n v="5000"/>
    <x v="6"/>
    <x v="6"/>
    <n v="846060.64999999991"/>
    <n v="24157.530000000028"/>
    <n v="0"/>
    <n v="0"/>
    <n v="9804.5596000000005"/>
    <n v="0"/>
    <s v="تبرعات عامة من زكاة مال وغيرها"/>
    <s v="دفاتر نقدية"/>
    <s v="سارى"/>
    <n v="4629"/>
    <m/>
    <n v="93"/>
    <x v="1"/>
  </r>
  <r>
    <d v="2017-02-13T00:00:00"/>
    <x v="2"/>
    <n v="800"/>
    <x v="6"/>
    <x v="7"/>
    <n v="846860.64999999991"/>
    <n v="24157.530000000028"/>
    <n v="0"/>
    <n v="0"/>
    <n v="9804.5596000000005"/>
    <n v="0"/>
    <s v="نقدية للمرضى"/>
    <s v="دفاتر نقدية"/>
    <s v="سارى"/>
    <n v="4662"/>
    <m/>
    <n v="94"/>
    <x v="1"/>
  </r>
  <r>
    <d v="2017-02-13T00:00:00"/>
    <x v="2"/>
    <n v="500"/>
    <x v="6"/>
    <x v="6"/>
    <n v="847360.64999999991"/>
    <n v="24157.530000000028"/>
    <n v="0"/>
    <n v="0"/>
    <n v="9804.5596000000005"/>
    <n v="0"/>
    <s v="تبرعات عامة من زكاة مال وغيرها"/>
    <s v="دفاتر نقدية"/>
    <s v="سارى"/>
    <n v="4663"/>
    <m/>
    <n v="94"/>
    <x v="1"/>
  </r>
  <r>
    <d v="2017-02-13T00:00:00"/>
    <x v="2"/>
    <n v="4000"/>
    <x v="6"/>
    <x v="6"/>
    <n v="851360.64999999991"/>
    <n v="24157.530000000028"/>
    <n v="0"/>
    <n v="0"/>
    <n v="9804.5596000000005"/>
    <n v="0"/>
    <s v="تبرعات عامة من زكاة مال وغيرها"/>
    <s v="دفاتر نقدية"/>
    <s v="سارى"/>
    <n v="4664"/>
    <m/>
    <n v="94"/>
    <x v="1"/>
  </r>
  <r>
    <d v="2017-02-13T00:00:00"/>
    <x v="2"/>
    <n v="4000"/>
    <x v="6"/>
    <x v="7"/>
    <n v="855360.64999999991"/>
    <n v="24157.530000000028"/>
    <n v="0"/>
    <n v="0"/>
    <n v="9804.5596000000005"/>
    <n v="0"/>
    <s v="نقدية للمرضى"/>
    <s v="دفاتر نقدية"/>
    <s v="سارى"/>
    <n v="4709"/>
    <m/>
    <n v="95"/>
    <x v="1"/>
  </r>
  <r>
    <d v="2017-02-13T00:00:00"/>
    <x v="2"/>
    <n v="2000"/>
    <x v="6"/>
    <x v="6"/>
    <n v="857360.64999999991"/>
    <n v="24157.530000000028"/>
    <n v="0"/>
    <n v="0"/>
    <n v="9804.5596000000005"/>
    <n v="0"/>
    <s v="تبرعات عامة من زكاة مال وغيرها"/>
    <s v="دفاتر نقدية"/>
    <s v="سارى"/>
    <n v="4770"/>
    <m/>
    <n v="96"/>
    <x v="1"/>
  </r>
  <r>
    <d v="2017-02-13T00:00:00"/>
    <x v="2"/>
    <n v="200"/>
    <x v="6"/>
    <x v="6"/>
    <n v="857560.64999999991"/>
    <n v="24157.530000000028"/>
    <n v="0"/>
    <n v="0"/>
    <n v="9804.5596000000005"/>
    <n v="0"/>
    <s v="تبرعات عامة من زكاة مال وغيرها"/>
    <s v="دفاتر نقدية"/>
    <s v="سارى"/>
    <n v="4771"/>
    <m/>
    <n v="96"/>
    <x v="1"/>
  </r>
  <r>
    <d v="2017-02-13T00:00:00"/>
    <x v="2"/>
    <n v="1000"/>
    <x v="6"/>
    <x v="7"/>
    <n v="858560.64999999991"/>
    <n v="24157.530000000028"/>
    <n v="0"/>
    <n v="0"/>
    <n v="9804.5596000000005"/>
    <n v="0"/>
    <s v="نقدية للمرضى"/>
    <s v="دفاتر نقدية"/>
    <s v="سارى"/>
    <n v="4772"/>
    <m/>
    <n v="96"/>
    <x v="1"/>
  </r>
  <r>
    <d v="2017-02-13T00:00:00"/>
    <x v="2"/>
    <n v="150"/>
    <x v="6"/>
    <x v="6"/>
    <n v="858710.64999999991"/>
    <n v="24157.530000000028"/>
    <n v="0"/>
    <n v="0"/>
    <n v="9804.5596000000005"/>
    <n v="0"/>
    <s v="تبرعات عامة من زكاة مال وغيرها"/>
    <s v="دفاتر نقدية"/>
    <s v="سارى"/>
    <n v="4807"/>
    <m/>
    <n v="97"/>
    <x v="1"/>
  </r>
  <r>
    <d v="2017-02-13T00:00:00"/>
    <x v="2"/>
    <n v="800"/>
    <x v="6"/>
    <x v="6"/>
    <n v="859510.64999999991"/>
    <n v="24157.530000000028"/>
    <n v="0"/>
    <n v="0"/>
    <n v="9804.5596000000005"/>
    <n v="0"/>
    <s v="تبرعات عامة من زكاة مال وغيرها"/>
    <s v="دفاتر نقدية"/>
    <s v="سارى"/>
    <n v="4808"/>
    <m/>
    <n v="97"/>
    <x v="1"/>
  </r>
  <r>
    <d v="2017-02-13T00:00:00"/>
    <x v="2"/>
    <n v="200"/>
    <x v="6"/>
    <x v="6"/>
    <n v="859710.64999999991"/>
    <n v="24157.530000000028"/>
    <n v="0"/>
    <n v="0"/>
    <n v="9804.5596000000005"/>
    <n v="0"/>
    <s v="تبرعات عامة من زكاة مال وغيرها"/>
    <s v="دفاتر نقدية"/>
    <s v="سارى"/>
    <n v="4809"/>
    <m/>
    <n v="97"/>
    <x v="1"/>
  </r>
  <r>
    <d v="2017-02-13T00:00:00"/>
    <x v="2"/>
    <n v="200"/>
    <x v="6"/>
    <x v="7"/>
    <n v="859910.64999999991"/>
    <n v="24157.530000000028"/>
    <n v="0"/>
    <n v="0"/>
    <n v="9804.5596000000005"/>
    <n v="0"/>
    <s v="نقدية للمرضى"/>
    <s v="دفاتر نقدية"/>
    <s v="سارى"/>
    <n v="4810"/>
    <m/>
    <n v="97"/>
    <x v="1"/>
  </r>
  <r>
    <d v="2017-02-13T00:00:00"/>
    <x v="2"/>
    <n v="400"/>
    <x v="6"/>
    <x v="6"/>
    <n v="860310.64999999991"/>
    <n v="24157.530000000028"/>
    <n v="0"/>
    <n v="0"/>
    <n v="9804.5596000000005"/>
    <n v="0"/>
    <s v="تبرعات عامة من زكاة مال وغيرها"/>
    <s v="دفاتر نقدية"/>
    <s v="سارى"/>
    <n v="4903"/>
    <m/>
    <n v="99"/>
    <x v="1"/>
  </r>
  <r>
    <d v="2017-02-13T00:00:00"/>
    <x v="2"/>
    <n v="7000"/>
    <x v="8"/>
    <x v="8"/>
    <n v="853310.64999999991"/>
    <n v="31157.530000000028"/>
    <n v="0"/>
    <n v="0"/>
    <n v="9804.5596000000005"/>
    <n v="0"/>
    <m/>
    <m/>
    <m/>
    <m/>
    <m/>
    <m/>
    <x v="82"/>
  </r>
  <r>
    <d v="2017-02-13T00:00:00"/>
    <x v="2"/>
    <n v="200"/>
    <x v="8"/>
    <x v="9"/>
    <n v="853310.64999999991"/>
    <n v="31357.530000000028"/>
    <n v="0"/>
    <n v="0"/>
    <n v="9804.5596000000005"/>
    <n v="0"/>
    <m/>
    <m/>
    <m/>
    <s v="معاملة بنكية"/>
    <m/>
    <m/>
    <x v="10"/>
  </r>
  <r>
    <d v="2017-02-13T00:00:00"/>
    <x v="2"/>
    <n v="4000"/>
    <x v="8"/>
    <x v="9"/>
    <n v="853310.64999999991"/>
    <n v="35357.530000000028"/>
    <n v="0"/>
    <n v="0"/>
    <n v="9804.5596000000005"/>
    <n v="0"/>
    <m/>
    <m/>
    <m/>
    <s v="معاملة بنكية"/>
    <m/>
    <m/>
    <x v="83"/>
  </r>
  <r>
    <d v="2017-02-13T00:00:00"/>
    <x v="2"/>
    <n v="15000"/>
    <x v="7"/>
    <x v="11"/>
    <n v="853310.64999999991"/>
    <n v="20357.530000000028"/>
    <n v="0"/>
    <n v="0"/>
    <n v="9804.5596000000005"/>
    <n v="0"/>
    <m/>
    <m/>
    <m/>
    <s v="معاملة بنكية"/>
    <m/>
    <m/>
    <x v="84"/>
  </r>
  <r>
    <d v="2017-02-13T00:00:00"/>
    <x v="2"/>
    <n v="643"/>
    <x v="8"/>
    <x v="9"/>
    <n v="853310.64999999991"/>
    <n v="21000.530000000028"/>
    <n v="0"/>
    <n v="0"/>
    <n v="9804.5596000000005"/>
    <n v="0"/>
    <m/>
    <m/>
    <m/>
    <s v="معاملة بنكية"/>
    <m/>
    <m/>
    <x v="10"/>
  </r>
  <r>
    <d v="2017-02-13T00:00:00"/>
    <x v="2"/>
    <n v="5000"/>
    <x v="8"/>
    <x v="9"/>
    <n v="853310.64999999991"/>
    <n v="26000.530000000028"/>
    <n v="0"/>
    <n v="0"/>
    <n v="9804.5596000000005"/>
    <n v="0"/>
    <m/>
    <m/>
    <m/>
    <s v="معاملة بنكية"/>
    <m/>
    <m/>
    <x v="55"/>
  </r>
  <r>
    <d v="2017-02-14T00:00:00"/>
    <x v="2"/>
    <n v="100"/>
    <x v="6"/>
    <x v="6"/>
    <n v="853410.64999999991"/>
    <n v="26000.530000000028"/>
    <n v="0"/>
    <n v="0"/>
    <n v="9804.5596000000005"/>
    <n v="0"/>
    <s v="تبرعات عامة من زكاة مال وغيرها"/>
    <s v="دفاتر نقدية"/>
    <s v="سارى"/>
    <n v="4630"/>
    <m/>
    <n v="93"/>
    <x v="1"/>
  </r>
  <r>
    <d v="2017-02-14T00:00:00"/>
    <x v="2"/>
    <n v="100"/>
    <x v="6"/>
    <x v="6"/>
    <n v="853510.64999999991"/>
    <n v="26000.530000000028"/>
    <n v="0"/>
    <n v="0"/>
    <n v="9804.5596000000005"/>
    <n v="0"/>
    <s v="تبرعات عامة من زكاة مال وغيرها"/>
    <s v="دفاتر نقدية"/>
    <s v="سارى"/>
    <n v="4631"/>
    <m/>
    <n v="93"/>
    <x v="1"/>
  </r>
  <r>
    <d v="2017-02-14T00:00:00"/>
    <x v="2"/>
    <n v="150"/>
    <x v="6"/>
    <x v="7"/>
    <n v="853660.64999999991"/>
    <n v="26000.530000000028"/>
    <n v="0"/>
    <n v="0"/>
    <n v="9804.5596000000005"/>
    <n v="0"/>
    <s v="نقدية للمرضى"/>
    <s v="دفاتر نقدية"/>
    <s v="سارى"/>
    <n v="4665"/>
    <m/>
    <n v="94"/>
    <x v="1"/>
  </r>
  <r>
    <d v="2017-02-14T00:00:00"/>
    <x v="2"/>
    <n v="3000"/>
    <x v="6"/>
    <x v="6"/>
    <n v="856660.64999999991"/>
    <n v="26000.530000000028"/>
    <n v="0"/>
    <n v="0"/>
    <n v="9804.5596000000005"/>
    <n v="0"/>
    <s v="تبرعات عامة من زكاة مال وغيرها"/>
    <s v="دفاتر نقدية"/>
    <s v="سارى"/>
    <n v="4666"/>
    <m/>
    <n v="94"/>
    <x v="1"/>
  </r>
  <r>
    <d v="2017-02-14T00:00:00"/>
    <x v="2"/>
    <n v="5000"/>
    <x v="6"/>
    <x v="7"/>
    <n v="861660.64999999991"/>
    <n v="26000.530000000028"/>
    <n v="0"/>
    <n v="0"/>
    <n v="9804.5596000000005"/>
    <n v="0"/>
    <s v="نقدية للمرضى"/>
    <s v="دفاتر نقدية"/>
    <s v="سارى"/>
    <n v="4773"/>
    <m/>
    <n v="96"/>
    <x v="1"/>
  </r>
  <r>
    <d v="2017-02-14T00:00:00"/>
    <x v="2"/>
    <n v="170"/>
    <x v="6"/>
    <x v="7"/>
    <n v="861830.64999999991"/>
    <n v="26000.530000000028"/>
    <n v="0"/>
    <n v="0"/>
    <n v="9804.5596000000005"/>
    <n v="0"/>
    <s v="نقدية للمرضى"/>
    <s v="دفاتر نقدية"/>
    <s v="سارى"/>
    <n v="4774"/>
    <m/>
    <n v="96"/>
    <x v="1"/>
  </r>
  <r>
    <d v="2017-02-14T00:00:00"/>
    <x v="2"/>
    <n v="490"/>
    <x v="6"/>
    <x v="6"/>
    <n v="862320.64999999991"/>
    <n v="26000.530000000028"/>
    <n v="0"/>
    <n v="0"/>
    <n v="9804.5596000000005"/>
    <n v="0"/>
    <s v="تبرعات عامة من زكاة مال وغيرها"/>
    <s v="دفاتر نقدية"/>
    <s v="سارى"/>
    <n v="4775"/>
    <m/>
    <n v="96"/>
    <x v="1"/>
  </r>
  <r>
    <d v="2017-02-14T00:00:00"/>
    <x v="2"/>
    <n v="3000"/>
    <x v="6"/>
    <x v="7"/>
    <n v="865320.64999999991"/>
    <n v="26000.530000000028"/>
    <n v="0"/>
    <n v="0"/>
    <n v="9804.5596000000005"/>
    <n v="0"/>
    <s v="نقدية للمرضى"/>
    <s v="دفاتر نقدية"/>
    <s v="سارى"/>
    <n v="4776"/>
    <m/>
    <n v="96"/>
    <x v="1"/>
  </r>
  <r>
    <d v="2017-02-14T00:00:00"/>
    <x v="2"/>
    <n v="1900"/>
    <x v="6"/>
    <x v="7"/>
    <n v="867220.64999999991"/>
    <n v="26000.530000000028"/>
    <n v="0"/>
    <n v="0"/>
    <n v="9804.5596000000005"/>
    <n v="0"/>
    <s v="نقدية للمرضى"/>
    <s v="دفاتر نقدية"/>
    <s v="سارى"/>
    <n v="4811"/>
    <m/>
    <n v="97"/>
    <x v="1"/>
  </r>
  <r>
    <d v="2017-02-14T00:00:00"/>
    <x v="2"/>
    <n v="50000"/>
    <x v="29"/>
    <x v="6"/>
    <n v="867220.64999999991"/>
    <n v="26000.530000000028"/>
    <n v="0"/>
    <n v="0"/>
    <n v="9804.5596000000005"/>
    <n v="0"/>
    <s v="تبرعات عامة من زكاة مال وغيرها"/>
    <s v="دفاتر نقدية"/>
    <s v="سارى"/>
    <n v="4812"/>
    <m/>
    <n v="97"/>
    <x v="1"/>
  </r>
  <r>
    <d v="2017-02-14T00:00:00"/>
    <x v="2"/>
    <n v="5000"/>
    <x v="6"/>
    <x v="6"/>
    <n v="872220.64999999991"/>
    <n v="26000.530000000028"/>
    <n v="0"/>
    <n v="0"/>
    <n v="9804.5596000000005"/>
    <n v="0"/>
    <s v="تبرعات عامة من زكاة مال وغيرها"/>
    <s v="دفاتر نقدية"/>
    <s v="سارى"/>
    <n v="4813"/>
    <m/>
    <n v="97"/>
    <x v="1"/>
  </r>
  <r>
    <d v="2017-02-14T00:00:00"/>
    <x v="2"/>
    <n v="200"/>
    <x v="6"/>
    <x v="6"/>
    <n v="872420.64999999991"/>
    <n v="26000.530000000028"/>
    <n v="0"/>
    <n v="0"/>
    <n v="9804.5596000000005"/>
    <n v="0"/>
    <s v="تبرعات عامة من زكاة مال وغيرها"/>
    <s v="دفاتر نقدية"/>
    <s v="سارى"/>
    <n v="4905"/>
    <m/>
    <n v="99"/>
    <x v="1"/>
  </r>
  <r>
    <d v="2017-02-14T00:00:00"/>
    <x v="2"/>
    <n v="600"/>
    <x v="6"/>
    <x v="6"/>
    <n v="873020.64999999991"/>
    <n v="26000.530000000028"/>
    <n v="0"/>
    <n v="0"/>
    <n v="9804.5596000000005"/>
    <n v="0"/>
    <s v="تبرعات عامة من زكاة مال وغيرها"/>
    <s v="دفاتر نقدية"/>
    <s v="سارى"/>
    <n v="4906"/>
    <m/>
    <n v="99"/>
    <x v="1"/>
  </r>
  <r>
    <d v="2017-02-14T00:00:00"/>
    <x v="2"/>
    <n v="1000"/>
    <x v="6"/>
    <x v="7"/>
    <n v="874020.64999999991"/>
    <n v="26000.530000000028"/>
    <n v="0"/>
    <n v="0"/>
    <n v="9804.5596000000005"/>
    <n v="0"/>
    <s v="نقدية للمرضى"/>
    <s v="دفاتر نقدية"/>
    <s v="سارى"/>
    <n v="4907"/>
    <m/>
    <n v="99"/>
    <x v="1"/>
  </r>
  <r>
    <d v="2017-02-14T00:00:00"/>
    <x v="2"/>
    <n v="100"/>
    <x v="6"/>
    <x v="7"/>
    <n v="874120.64999999991"/>
    <n v="26000.530000000028"/>
    <n v="0"/>
    <n v="0"/>
    <n v="9804.5596000000005"/>
    <n v="0"/>
    <s v="نقدية للمرضى"/>
    <s v="دفاتر نقدية"/>
    <s v="سارى"/>
    <n v="4908"/>
    <m/>
    <n v="99"/>
    <x v="1"/>
  </r>
  <r>
    <d v="2017-02-14T00:00:00"/>
    <x v="2"/>
    <n v="600"/>
    <x v="8"/>
    <x v="9"/>
    <n v="874120.64999999991"/>
    <n v="26600.530000000028"/>
    <n v="0"/>
    <n v="0"/>
    <n v="9804.5596000000005"/>
    <n v="0"/>
    <m/>
    <m/>
    <m/>
    <s v="معاملة بنكية"/>
    <m/>
    <m/>
    <x v="85"/>
  </r>
  <r>
    <d v="2017-02-14T00:00:00"/>
    <x v="2"/>
    <n v="200"/>
    <x v="8"/>
    <x v="9"/>
    <n v="874120.64999999991"/>
    <n v="26800.530000000028"/>
    <n v="0"/>
    <n v="0"/>
    <n v="9804.5596000000005"/>
    <n v="0"/>
    <m/>
    <m/>
    <m/>
    <s v="معاملة بنكية"/>
    <m/>
    <m/>
    <x v="86"/>
  </r>
  <r>
    <d v="2017-02-14T00:00:00"/>
    <x v="2"/>
    <n v="39042.36"/>
    <x v="8"/>
    <x v="10"/>
    <n v="874120.64999999991"/>
    <n v="65842.890000000029"/>
    <n v="0"/>
    <n v="0"/>
    <n v="9804.5596000000005"/>
    <n v="0"/>
    <m/>
    <m/>
    <m/>
    <s v="تقفيل"/>
    <m/>
    <m/>
    <x v="10"/>
  </r>
  <r>
    <d v="2017-02-14T00:00:00"/>
    <x v="2"/>
    <n v="400"/>
    <x v="8"/>
    <x v="9"/>
    <n v="874120.64999999991"/>
    <n v="66242.890000000029"/>
    <n v="0"/>
    <n v="0"/>
    <n v="9804.5596000000005"/>
    <n v="0"/>
    <m/>
    <m/>
    <m/>
    <s v="معاملة بنكية"/>
    <m/>
    <m/>
    <x v="87"/>
  </r>
  <r>
    <d v="2017-02-15T00:00:00"/>
    <x v="2"/>
    <n v="3200"/>
    <x v="6"/>
    <x v="6"/>
    <n v="877320.64999999991"/>
    <n v="66242.890000000029"/>
    <n v="0"/>
    <n v="0"/>
    <n v="9804.5596000000005"/>
    <n v="0"/>
    <s v="تبرعات عامة من زكاة مال وغيرها"/>
    <s v="دفاتر نقدية"/>
    <s v="سارى"/>
    <n v="4436"/>
    <m/>
    <n v="89"/>
    <x v="1"/>
  </r>
  <r>
    <d v="2017-02-15T00:00:00"/>
    <x v="2"/>
    <n v="6700"/>
    <x v="6"/>
    <x v="6"/>
    <n v="884020.64999999991"/>
    <n v="66242.890000000029"/>
    <n v="0"/>
    <n v="0"/>
    <n v="9804.5596000000005"/>
    <n v="0"/>
    <s v="تبرعات عامة من زكاة مال وغيرها"/>
    <s v="دفاتر نقدية"/>
    <s v="سارى"/>
    <n v="4437"/>
    <m/>
    <n v="89"/>
    <x v="1"/>
  </r>
  <r>
    <d v="2017-02-15T00:00:00"/>
    <x v="2"/>
    <n v="825"/>
    <x v="6"/>
    <x v="7"/>
    <n v="884845.64999999991"/>
    <n v="66242.890000000029"/>
    <n v="0"/>
    <n v="0"/>
    <n v="9804.5596000000005"/>
    <n v="0"/>
    <s v="نقدية للمرضى"/>
    <s v="دفاتر نقدية"/>
    <s v="سارى"/>
    <n v="4438"/>
    <m/>
    <n v="89"/>
    <x v="1"/>
  </r>
  <r>
    <d v="2017-02-15T00:00:00"/>
    <x v="2"/>
    <n v="14437.5"/>
    <x v="6"/>
    <x v="6"/>
    <n v="899283.14999999991"/>
    <n v="66242.890000000029"/>
    <n v="0"/>
    <n v="0"/>
    <n v="9804.5596000000005"/>
    <n v="0"/>
    <s v="تبرعات عامة من زكاة مال وغيرها"/>
    <s v="دفاتر نقدية"/>
    <s v="سارى"/>
    <n v="4439"/>
    <m/>
    <n v="89"/>
    <x v="1"/>
  </r>
  <r>
    <d v="2017-02-15T00:00:00"/>
    <x v="2"/>
    <n v="1996.5"/>
    <x v="6"/>
    <x v="6"/>
    <n v="901279.64999999991"/>
    <n v="66242.890000000029"/>
    <n v="0"/>
    <n v="0"/>
    <n v="9804.5596000000005"/>
    <n v="0"/>
    <s v="تبرعات عامة من زكاة مال وغيرها"/>
    <s v="دفاتر نقدية"/>
    <s v="سارى"/>
    <n v="4440"/>
    <m/>
    <n v="89"/>
    <x v="1"/>
  </r>
  <r>
    <d v="2017-02-15T00:00:00"/>
    <x v="2"/>
    <n v="66"/>
    <x v="6"/>
    <x v="6"/>
    <n v="901345.64999999991"/>
    <n v="66242.890000000029"/>
    <n v="0"/>
    <n v="0"/>
    <n v="9804.5596000000005"/>
    <n v="0"/>
    <s v="تبرعات عامة من زكاة مال وغيرها"/>
    <s v="دفاتر نقدية"/>
    <s v="سارى"/>
    <n v="4441"/>
    <m/>
    <n v="89"/>
    <x v="1"/>
  </r>
  <r>
    <d v="2017-02-15T00:00:00"/>
    <x v="2"/>
    <n v="50"/>
    <x v="6"/>
    <x v="7"/>
    <n v="901395.64999999991"/>
    <n v="66242.890000000029"/>
    <n v="0"/>
    <n v="0"/>
    <n v="9804.5596000000005"/>
    <n v="0"/>
    <s v="نقدية للمرضى"/>
    <s v="دفاتر نقدية"/>
    <s v="سارى"/>
    <n v="4442"/>
    <m/>
    <n v="89"/>
    <x v="1"/>
  </r>
  <r>
    <d v="2017-02-15T00:00:00"/>
    <x v="2"/>
    <n v="5000"/>
    <x v="6"/>
    <x v="6"/>
    <n v="906395.64999999991"/>
    <n v="66242.890000000029"/>
    <n v="0"/>
    <n v="0"/>
    <n v="9804.5596000000005"/>
    <n v="0"/>
    <s v="تبرعات عامة من زكاة مال وغيرها"/>
    <s v="دفاتر نقدية"/>
    <s v="سارى"/>
    <n v="4591"/>
    <m/>
    <n v="92"/>
    <x v="1"/>
  </r>
  <r>
    <d v="2017-02-15T00:00:00"/>
    <x v="2"/>
    <n v="600"/>
    <x v="6"/>
    <x v="6"/>
    <n v="906995.64999999991"/>
    <n v="66242.890000000029"/>
    <n v="0"/>
    <n v="0"/>
    <n v="9804.5596000000005"/>
    <n v="0"/>
    <s v="تبرعات عامة من زكاة مال وغيرها"/>
    <s v="دفاتر نقدية"/>
    <s v="سارى"/>
    <n v="4592"/>
    <m/>
    <n v="92"/>
    <x v="1"/>
  </r>
  <r>
    <d v="2017-02-15T00:00:00"/>
    <x v="2"/>
    <n v="100"/>
    <x v="6"/>
    <x v="7"/>
    <n v="907095.64999999991"/>
    <n v="66242.890000000029"/>
    <n v="0"/>
    <n v="0"/>
    <n v="9804.5596000000005"/>
    <n v="0"/>
    <s v="نقدية للمرضى"/>
    <s v="دفاتر نقدية"/>
    <s v="سارى"/>
    <n v="4632"/>
    <m/>
    <n v="93"/>
    <x v="1"/>
  </r>
  <r>
    <d v="2017-02-15T00:00:00"/>
    <x v="2"/>
    <n v="450"/>
    <x v="6"/>
    <x v="7"/>
    <n v="907545.64999999991"/>
    <n v="66242.890000000029"/>
    <n v="0"/>
    <n v="0"/>
    <n v="9804.5596000000005"/>
    <n v="0"/>
    <s v="نقدية للمرضى"/>
    <s v="دفاتر نقدية"/>
    <s v="سارى"/>
    <n v="4667"/>
    <m/>
    <n v="94"/>
    <x v="1"/>
  </r>
  <r>
    <d v="2017-02-15T00:00:00"/>
    <x v="2"/>
    <n v="100"/>
    <x v="6"/>
    <x v="6"/>
    <n v="907645.64999999991"/>
    <n v="66242.890000000029"/>
    <n v="0"/>
    <n v="0"/>
    <n v="9804.5596000000005"/>
    <n v="0"/>
    <s v="تبرعات عامة من زكاة مال وغيرها"/>
    <s v="دفاتر نقدية"/>
    <s v="سارى"/>
    <n v="4710"/>
    <m/>
    <n v="95"/>
    <x v="1"/>
  </r>
  <r>
    <d v="2017-02-15T00:00:00"/>
    <x v="2"/>
    <n v="300"/>
    <x v="6"/>
    <x v="7"/>
    <n v="907945.64999999991"/>
    <n v="66242.890000000029"/>
    <n v="0"/>
    <n v="0"/>
    <n v="9804.5596000000005"/>
    <n v="0"/>
    <s v="نقدية للمرضى"/>
    <s v="دفاتر نقدية"/>
    <s v="سارى"/>
    <n v="4711"/>
    <m/>
    <n v="95"/>
    <x v="1"/>
  </r>
  <r>
    <d v="2017-02-15T00:00:00"/>
    <x v="2"/>
    <n v="500"/>
    <x v="6"/>
    <x v="6"/>
    <n v="908445.64999999991"/>
    <n v="66242.890000000029"/>
    <n v="0"/>
    <n v="0"/>
    <n v="9804.5596000000005"/>
    <n v="0"/>
    <s v="تبرعات عامة من زكاة مال وغيرها"/>
    <s v="دفاتر نقدية"/>
    <s v="سارى"/>
    <n v="4777"/>
    <m/>
    <n v="96"/>
    <x v="1"/>
  </r>
  <r>
    <d v="2017-02-15T00:00:00"/>
    <x v="2"/>
    <n v="45000"/>
    <x v="6"/>
    <x v="11"/>
    <n v="953445.64999999991"/>
    <n v="21242.890000000029"/>
    <n v="0"/>
    <n v="0"/>
    <n v="9804.5596000000005"/>
    <n v="0"/>
    <m/>
    <m/>
    <m/>
    <s v="معاملة بنكية"/>
    <m/>
    <m/>
    <x v="88"/>
  </r>
  <r>
    <d v="2017-02-15T00:00:00"/>
    <x v="2"/>
    <n v="1600"/>
    <x v="8"/>
    <x v="9"/>
    <n v="953445.64999999991"/>
    <n v="22842.890000000029"/>
    <n v="0"/>
    <n v="0"/>
    <n v="9804.5596000000005"/>
    <n v="0"/>
    <m/>
    <m/>
    <m/>
    <s v="معاملة بنكية"/>
    <m/>
    <m/>
    <x v="89"/>
  </r>
  <r>
    <d v="2017-02-16T00:00:00"/>
    <x v="2"/>
    <n v="500"/>
    <x v="6"/>
    <x v="7"/>
    <n v="953945.64999999991"/>
    <n v="22842.890000000029"/>
    <n v="0"/>
    <n v="0"/>
    <n v="9804.5596000000005"/>
    <n v="0"/>
    <s v="نقدية للمرضى"/>
    <s v="دفاتر نقدية"/>
    <s v="سارى"/>
    <n v="4443"/>
    <m/>
    <n v="89"/>
    <x v="1"/>
  </r>
  <r>
    <d v="2017-02-16T00:00:00"/>
    <x v="2"/>
    <n v="3000"/>
    <x v="6"/>
    <x v="6"/>
    <n v="956945.64999999991"/>
    <n v="22842.890000000029"/>
    <n v="0"/>
    <n v="0"/>
    <n v="9804.5596000000005"/>
    <n v="0"/>
    <s v="تبرعات عامة من زكاة مال وغيرها"/>
    <s v="دفاتر نقدية"/>
    <s v="سارى"/>
    <n v="4444"/>
    <m/>
    <n v="89"/>
    <x v="1"/>
  </r>
  <r>
    <d v="2017-02-16T00:00:00"/>
    <x v="2"/>
    <n v="500"/>
    <x v="6"/>
    <x v="6"/>
    <n v="957445.64999999991"/>
    <n v="22842.890000000029"/>
    <n v="0"/>
    <n v="0"/>
    <n v="9804.5596000000005"/>
    <n v="0"/>
    <s v="تبرعات عامة من زكاة مال وغيرها"/>
    <s v="دفاتر نقدية"/>
    <s v="سارى"/>
    <n v="4593"/>
    <m/>
    <n v="92"/>
    <x v="1"/>
  </r>
  <r>
    <d v="2017-02-16T00:00:00"/>
    <x v="2"/>
    <n v="1550"/>
    <x v="6"/>
    <x v="6"/>
    <n v="958995.64999999991"/>
    <n v="22842.890000000029"/>
    <n v="0"/>
    <n v="0"/>
    <n v="9804.5596000000005"/>
    <n v="0"/>
    <s v="تبرعات عامة من زكاة مال وغيرها"/>
    <s v="دفاتر نقدية"/>
    <s v="سارى"/>
    <n v="4594"/>
    <m/>
    <n v="92"/>
    <x v="1"/>
  </r>
  <r>
    <d v="2017-02-16T00:00:00"/>
    <x v="2"/>
    <n v="100"/>
    <x v="6"/>
    <x v="7"/>
    <n v="959095.64999999991"/>
    <n v="22842.890000000029"/>
    <n v="0"/>
    <n v="0"/>
    <n v="9804.5596000000005"/>
    <n v="0"/>
    <s v="نقدية للمرضى"/>
    <s v="دفاتر نقدية"/>
    <s v="سارى"/>
    <n v="4633"/>
    <m/>
    <n v="93"/>
    <x v="1"/>
  </r>
  <r>
    <d v="2017-02-16T00:00:00"/>
    <x v="2"/>
    <n v="17650"/>
    <x v="6"/>
    <x v="6"/>
    <n v="976745.64999999991"/>
    <n v="22842.890000000029"/>
    <n v="0"/>
    <n v="0"/>
    <n v="9804.5596000000005"/>
    <n v="0"/>
    <s v="تبرعات عامة من زكاة مال وغيرها"/>
    <s v="دفاتر نقدية"/>
    <s v="سارى"/>
    <n v="4668"/>
    <m/>
    <n v="94"/>
    <x v="1"/>
  </r>
  <r>
    <d v="2017-02-16T00:00:00"/>
    <x v="2"/>
    <n v="500"/>
    <x v="6"/>
    <x v="6"/>
    <n v="977245.64999999991"/>
    <n v="22842.890000000029"/>
    <n v="0"/>
    <n v="0"/>
    <n v="9804.5596000000005"/>
    <n v="0"/>
    <s v="تبرعات عامة من زكاة مال وغيرها"/>
    <s v="دفاتر نقدية"/>
    <s v="سارى"/>
    <n v="4669"/>
    <m/>
    <n v="94"/>
    <x v="1"/>
  </r>
  <r>
    <d v="2017-02-16T00:00:00"/>
    <x v="2"/>
    <n v="300"/>
    <x v="6"/>
    <x v="6"/>
    <n v="977545.64999999991"/>
    <n v="22842.890000000029"/>
    <n v="0"/>
    <n v="0"/>
    <n v="9804.5596000000005"/>
    <n v="0"/>
    <s v="تبرعات عامة من زكاة مال وغيرها"/>
    <s v="دفاتر نقدية"/>
    <s v="سارى"/>
    <n v="4670"/>
    <m/>
    <n v="94"/>
    <x v="1"/>
  </r>
  <r>
    <d v="2017-02-16T00:00:00"/>
    <x v="2"/>
    <n v="4110"/>
    <x v="6"/>
    <x v="7"/>
    <n v="981655.64999999991"/>
    <n v="22842.890000000029"/>
    <n v="0"/>
    <n v="0"/>
    <n v="9804.5596000000005"/>
    <n v="0"/>
    <s v="نقدية للمرضى"/>
    <s v="دفاتر نقدية"/>
    <s v="سارى"/>
    <n v="4712"/>
    <m/>
    <n v="95"/>
    <x v="1"/>
  </r>
  <r>
    <d v="2017-02-16T00:00:00"/>
    <x v="2"/>
    <n v="5000"/>
    <x v="6"/>
    <x v="6"/>
    <n v="986655.64999999991"/>
    <n v="22842.890000000029"/>
    <n v="0"/>
    <n v="0"/>
    <n v="9804.5596000000005"/>
    <n v="0"/>
    <s v="تبرعات عامة من زكاة مال وغيرها"/>
    <s v="دفاتر نقدية"/>
    <s v="سارى"/>
    <n v="4713"/>
    <m/>
    <n v="95"/>
    <x v="1"/>
  </r>
  <r>
    <d v="2017-02-16T00:00:00"/>
    <x v="2"/>
    <n v="250"/>
    <x v="6"/>
    <x v="6"/>
    <n v="986905.64999999991"/>
    <n v="22842.890000000029"/>
    <n v="0"/>
    <n v="0"/>
    <n v="9804.5596000000005"/>
    <n v="0"/>
    <s v="تبرعات عامة من زكاة مال وغيرها"/>
    <s v="دفاتر نقدية"/>
    <s v="سارى"/>
    <n v="4778"/>
    <m/>
    <n v="96"/>
    <x v="1"/>
  </r>
  <r>
    <d v="2017-02-16T00:00:00"/>
    <x v="2"/>
    <n v="1200"/>
    <x v="8"/>
    <x v="9"/>
    <n v="986905.64999999991"/>
    <n v="24042.890000000029"/>
    <n v="0"/>
    <n v="0"/>
    <n v="9804.5596000000005"/>
    <n v="0"/>
    <m/>
    <m/>
    <m/>
    <s v="معاملة بنكية"/>
    <m/>
    <m/>
    <x v="90"/>
  </r>
  <r>
    <d v="2017-02-16T00:00:00"/>
    <x v="2"/>
    <n v="400"/>
    <x v="8"/>
    <x v="9"/>
    <n v="986905.64999999991"/>
    <n v="24442.890000000029"/>
    <n v="0"/>
    <n v="0"/>
    <n v="9804.5596000000005"/>
    <n v="0"/>
    <m/>
    <m/>
    <m/>
    <s v="معاملة بنكية"/>
    <m/>
    <m/>
    <x v="7"/>
  </r>
  <r>
    <d v="2017-02-16T00:00:00"/>
    <x v="2"/>
    <n v="2435"/>
    <x v="8"/>
    <x v="9"/>
    <n v="986905.64999999991"/>
    <n v="26877.890000000029"/>
    <n v="0"/>
    <n v="0"/>
    <n v="9804.5596000000005"/>
    <n v="0"/>
    <m/>
    <m/>
    <m/>
    <s v="معاملة بنكية"/>
    <m/>
    <m/>
    <x v="55"/>
  </r>
  <r>
    <d v="2017-02-16T00:00:00"/>
    <x v="2"/>
    <n v="500"/>
    <x v="8"/>
    <x v="9"/>
    <n v="986905.64999999991"/>
    <n v="27377.890000000029"/>
    <n v="0"/>
    <n v="0"/>
    <n v="9804.5596000000005"/>
    <n v="0"/>
    <m/>
    <m/>
    <m/>
    <s v="معاملة بنكية"/>
    <m/>
    <m/>
    <x v="91"/>
  </r>
  <r>
    <d v="2017-02-17T00:00:00"/>
    <x v="2"/>
    <n v="75714.850000000006"/>
    <x v="7"/>
    <x v="5"/>
    <n v="986905.64999999991"/>
    <n v="27377.890000000029"/>
    <n v="0"/>
    <n v="0"/>
    <n v="9804.5596000000005"/>
    <n v="0"/>
    <m/>
    <m/>
    <m/>
    <s v="تسوية"/>
    <m/>
    <m/>
    <x v="3"/>
  </r>
  <r>
    <d v="2017-02-17T00:00:00"/>
    <x v="2"/>
    <n v="11285.15"/>
    <x v="6"/>
    <x v="5"/>
    <n v="998190.79999999993"/>
    <n v="27377.890000000029"/>
    <n v="0"/>
    <n v="0"/>
    <n v="9804.5596000000005"/>
    <n v="0"/>
    <m/>
    <m/>
    <m/>
    <s v="تسوية"/>
    <m/>
    <m/>
    <x v="3"/>
  </r>
  <r>
    <d v="2017-02-17T00:00:00"/>
    <x v="2"/>
    <n v="240"/>
    <x v="6"/>
    <x v="6"/>
    <n v="998430.79999999993"/>
    <n v="27377.890000000029"/>
    <n v="0"/>
    <n v="0"/>
    <n v="9804.5596000000005"/>
    <n v="0"/>
    <s v="تبرعات عامة من زكاة مال وغيرها"/>
    <s v="دفاتر نقدية"/>
    <s v="سارى"/>
    <n v="4445"/>
    <m/>
    <n v="89"/>
    <x v="1"/>
  </r>
  <r>
    <d v="2017-02-17T00:00:00"/>
    <x v="2"/>
    <n v="1000"/>
    <x v="6"/>
    <x v="6"/>
    <n v="999430.79999999993"/>
    <n v="27377.890000000029"/>
    <n v="0"/>
    <n v="0"/>
    <n v="9804.5596000000005"/>
    <n v="0"/>
    <s v="تبرعات عامة من زكاة مال وغيرها"/>
    <s v="دفاتر نقدية"/>
    <s v="سارى"/>
    <n v="4446"/>
    <m/>
    <n v="89"/>
    <x v="1"/>
  </r>
  <r>
    <d v="2017-02-17T00:00:00"/>
    <x v="2"/>
    <n v="100"/>
    <x v="6"/>
    <x v="6"/>
    <n v="999530.79999999993"/>
    <n v="27377.890000000029"/>
    <n v="0"/>
    <n v="0"/>
    <n v="9804.5596000000005"/>
    <n v="0"/>
    <s v="تبرعات عامة من زكاة مال وغيرها"/>
    <s v="دفاتر نقدية"/>
    <s v="سارى"/>
    <n v="4447"/>
    <m/>
    <n v="89"/>
    <x v="1"/>
  </r>
  <r>
    <d v="2017-02-17T00:00:00"/>
    <x v="2"/>
    <n v="100"/>
    <x v="6"/>
    <x v="7"/>
    <n v="999630.79999999993"/>
    <n v="27377.890000000029"/>
    <n v="0"/>
    <n v="0"/>
    <n v="9804.5596000000005"/>
    <n v="0"/>
    <s v="نقدية للمرضى"/>
    <s v="دفاتر نقدية"/>
    <s v="سارى"/>
    <n v="4448"/>
    <m/>
    <n v="89"/>
    <x v="1"/>
  </r>
  <r>
    <d v="2017-02-18T00:00:00"/>
    <x v="2"/>
    <n v="250"/>
    <x v="6"/>
    <x v="7"/>
    <n v="999880.79999999993"/>
    <n v="27377.890000000029"/>
    <n v="0"/>
    <n v="0"/>
    <n v="9804.5596000000005"/>
    <n v="0"/>
    <s v="نقدية للمرضى"/>
    <s v="دفاتر نقدية"/>
    <s v="سارى"/>
    <n v="4595"/>
    <m/>
    <n v="92"/>
    <x v="1"/>
  </r>
  <r>
    <d v="2017-02-18T00:00:00"/>
    <x v="2"/>
    <n v="80"/>
    <x v="6"/>
    <x v="6"/>
    <n v="999960.79999999993"/>
    <n v="27377.890000000029"/>
    <n v="0"/>
    <n v="0"/>
    <n v="9804.5596000000005"/>
    <n v="0"/>
    <s v="تبرعات عامة من زكاة مال وغيرها"/>
    <s v="دفاتر نقدية"/>
    <s v="سارى"/>
    <n v="4634"/>
    <m/>
    <n v="93"/>
    <x v="1"/>
  </r>
  <r>
    <d v="2017-02-18T00:00:00"/>
    <x v="2"/>
    <n v="2500"/>
    <x v="6"/>
    <x v="6"/>
    <n v="1002460.7999999999"/>
    <n v="27377.890000000029"/>
    <n v="0"/>
    <n v="0"/>
    <n v="9804.5596000000005"/>
    <n v="0"/>
    <s v="تبرعات عامة من زكاة مال وغيرها"/>
    <s v="دفاتر نقدية"/>
    <s v="سارى"/>
    <n v="4635"/>
    <m/>
    <n v="93"/>
    <x v="1"/>
  </r>
  <r>
    <d v="2017-02-18T00:00:00"/>
    <x v="2"/>
    <n v="20"/>
    <x v="6"/>
    <x v="7"/>
    <n v="1002480.7999999999"/>
    <n v="27377.890000000029"/>
    <n v="0"/>
    <n v="0"/>
    <n v="9804.5596000000005"/>
    <n v="0"/>
    <s v="نقدية للمرضى"/>
    <s v="دفاتر نقدية"/>
    <s v="سارى"/>
    <n v="4636"/>
    <m/>
    <n v="93"/>
    <x v="1"/>
  </r>
  <r>
    <d v="2017-02-18T00:00:00"/>
    <x v="2"/>
    <n v="1400"/>
    <x v="6"/>
    <x v="6"/>
    <n v="1003880.7999999999"/>
    <n v="27377.890000000029"/>
    <n v="0"/>
    <n v="0"/>
    <n v="9804.5596000000005"/>
    <n v="0"/>
    <s v="تبرعات عامة من زكاة مال وغيرها"/>
    <s v="دفاتر نقدية"/>
    <s v="سارى"/>
    <n v="4637"/>
    <m/>
    <n v="93"/>
    <x v="1"/>
  </r>
  <r>
    <d v="2017-02-18T00:00:00"/>
    <x v="2"/>
    <n v="1600"/>
    <x v="6"/>
    <x v="6"/>
    <n v="1005480.7999999999"/>
    <n v="27377.890000000029"/>
    <n v="0"/>
    <n v="0"/>
    <n v="9804.5596000000005"/>
    <n v="0"/>
    <s v="تبرعات عامة من زكاة مال وغيرها"/>
    <s v="دفاتر نقدية"/>
    <s v="سارى"/>
    <n v="4638"/>
    <m/>
    <n v="93"/>
    <x v="1"/>
  </r>
  <r>
    <d v="2017-02-18T00:00:00"/>
    <x v="2"/>
    <n v="2500"/>
    <x v="6"/>
    <x v="7"/>
    <n v="1007980.7999999999"/>
    <n v="27377.890000000029"/>
    <n v="0"/>
    <n v="0"/>
    <n v="9804.5596000000005"/>
    <n v="0"/>
    <s v="نقدية للمرضى"/>
    <s v="دفاتر نقدية"/>
    <s v="سارى"/>
    <n v="4639"/>
    <m/>
    <n v="93"/>
    <x v="1"/>
  </r>
  <r>
    <d v="2017-02-18T00:00:00"/>
    <x v="2"/>
    <n v="1500"/>
    <x v="6"/>
    <x v="6"/>
    <n v="1009480.7999999999"/>
    <n v="27377.890000000029"/>
    <n v="0"/>
    <n v="0"/>
    <n v="9804.5596000000005"/>
    <n v="0"/>
    <s v="تبرعات عامة من زكاة مال وغيرها"/>
    <s v="دفاتر نقدية"/>
    <s v="سارى"/>
    <n v="4640"/>
    <m/>
    <n v="93"/>
    <x v="1"/>
  </r>
  <r>
    <d v="2017-02-18T00:00:00"/>
    <x v="2"/>
    <n v="1000"/>
    <x v="6"/>
    <x v="6"/>
    <n v="1010480.7999999999"/>
    <n v="27377.890000000029"/>
    <n v="0"/>
    <n v="0"/>
    <n v="9804.5596000000005"/>
    <n v="0"/>
    <s v="تبرعات عامة من زكاة مال وغيرها"/>
    <s v="دفاتر نقدية"/>
    <s v="سارى"/>
    <n v="4641"/>
    <m/>
    <n v="93"/>
    <x v="1"/>
  </r>
  <r>
    <d v="2017-02-18T00:00:00"/>
    <x v="2"/>
    <n v="1600"/>
    <x v="6"/>
    <x v="6"/>
    <n v="1012080.7999999999"/>
    <n v="27377.890000000029"/>
    <n v="0"/>
    <n v="0"/>
    <n v="9804.5596000000005"/>
    <n v="0"/>
    <s v="تبرعات عامة من زكاة مال وغيرها"/>
    <s v="دفاتر نقدية"/>
    <s v="سارى"/>
    <n v="4642"/>
    <m/>
    <n v="93"/>
    <x v="1"/>
  </r>
  <r>
    <d v="2017-02-18T00:00:00"/>
    <x v="2"/>
    <n v="2200"/>
    <x v="6"/>
    <x v="6"/>
    <n v="1014280.7999999999"/>
    <n v="27377.890000000029"/>
    <n v="0"/>
    <n v="0"/>
    <n v="9804.5596000000005"/>
    <n v="0"/>
    <s v="تبرعات عامة من زكاة مال وغيرها"/>
    <s v="دفاتر نقدية"/>
    <s v="سارى"/>
    <n v="4951"/>
    <m/>
    <n v="100"/>
    <x v="1"/>
  </r>
  <r>
    <d v="2017-02-18T00:00:00"/>
    <x v="2"/>
    <n v="300"/>
    <x v="6"/>
    <x v="6"/>
    <n v="1014580.7999999999"/>
    <n v="27377.890000000029"/>
    <n v="0"/>
    <n v="0"/>
    <n v="9804.5596000000005"/>
    <n v="0"/>
    <s v="تبرعات عامة من زكاة مال وغيرها"/>
    <s v="دفاتر نقدية"/>
    <s v="سارى"/>
    <n v="4952"/>
    <m/>
    <n v="100"/>
    <x v="1"/>
  </r>
  <r>
    <d v="2017-02-18T00:00:00"/>
    <x v="2"/>
    <n v="1700"/>
    <x v="6"/>
    <x v="6"/>
    <n v="1016280.7999999999"/>
    <n v="27377.890000000029"/>
    <n v="0"/>
    <n v="0"/>
    <n v="9804.5596000000005"/>
    <n v="0"/>
    <s v="تبرعات عامة من زكاة مال وغيرها"/>
    <s v="دفاتر نقدية"/>
    <s v="سارى"/>
    <n v="4953"/>
    <m/>
    <n v="100"/>
    <x v="1"/>
  </r>
  <r>
    <d v="2017-02-19T00:00:00"/>
    <x v="2"/>
    <n v="100"/>
    <x v="6"/>
    <x v="7"/>
    <n v="1016380.7999999999"/>
    <n v="27377.890000000029"/>
    <n v="0"/>
    <n v="0"/>
    <n v="9804.5596000000005"/>
    <n v="0"/>
    <s v="نقدية للمرضى"/>
    <s v="دفاتر نقدية"/>
    <s v="سارى"/>
    <n v="4449"/>
    <m/>
    <n v="89"/>
    <x v="1"/>
  </r>
  <r>
    <d v="2017-02-19T00:00:00"/>
    <x v="2"/>
    <n v="100"/>
    <x v="6"/>
    <x v="6"/>
    <n v="1016480.7999999999"/>
    <n v="27377.890000000029"/>
    <n v="0"/>
    <n v="0"/>
    <n v="9804.5596000000005"/>
    <n v="0"/>
    <s v="تبرعات عامة من زكاة مال وغيرها"/>
    <s v="دفاتر نقدية"/>
    <s v="سارى"/>
    <n v="4596"/>
    <m/>
    <n v="92"/>
    <x v="1"/>
  </r>
  <r>
    <d v="2017-02-19T00:00:00"/>
    <x v="2"/>
    <n v="100"/>
    <x v="6"/>
    <x v="6"/>
    <n v="1016580.7999999999"/>
    <n v="27377.890000000029"/>
    <n v="0"/>
    <n v="0"/>
    <n v="9804.5596000000005"/>
    <n v="0"/>
    <s v="تبرعات عامة من زكاة مال وغيرها"/>
    <s v="دفاتر نقدية"/>
    <s v="سارى"/>
    <n v="4597"/>
    <m/>
    <n v="92"/>
    <x v="1"/>
  </r>
  <r>
    <d v="2017-02-19T00:00:00"/>
    <x v="2"/>
    <n v="500"/>
    <x v="6"/>
    <x v="6"/>
    <n v="1017080.7999999999"/>
    <n v="27377.890000000029"/>
    <n v="0"/>
    <n v="0"/>
    <n v="9804.5596000000005"/>
    <n v="0"/>
    <s v="تبرعات عامة من زكاة مال وغيرها"/>
    <s v="دفاتر نقدية"/>
    <s v="سارى"/>
    <n v="4643"/>
    <m/>
    <n v="93"/>
    <x v="1"/>
  </r>
  <r>
    <d v="2017-02-19T00:00:00"/>
    <x v="2"/>
    <n v="300"/>
    <x v="6"/>
    <x v="6"/>
    <n v="1017380.7999999999"/>
    <n v="27377.890000000029"/>
    <n v="0"/>
    <n v="0"/>
    <n v="9804.5596000000005"/>
    <n v="0"/>
    <s v="تبرعات عامة من زكاة مال وغيرها"/>
    <s v="دفاتر نقدية"/>
    <s v="سارى"/>
    <n v="4644"/>
    <m/>
    <n v="93"/>
    <x v="1"/>
  </r>
  <r>
    <d v="2017-02-19T00:00:00"/>
    <x v="2"/>
    <n v="1200"/>
    <x v="6"/>
    <x v="6"/>
    <n v="1018580.7999999999"/>
    <n v="27377.890000000029"/>
    <n v="0"/>
    <n v="0"/>
    <n v="9804.5596000000005"/>
    <n v="0"/>
    <s v="تبرعات عامة من زكاة مال وغيرها"/>
    <s v="دفاتر نقدية"/>
    <s v="سارى"/>
    <n v="4645"/>
    <m/>
    <n v="93"/>
    <x v="1"/>
  </r>
  <r>
    <d v="2017-02-19T00:00:00"/>
    <x v="2"/>
    <n v="150"/>
    <x v="6"/>
    <x v="6"/>
    <n v="1018730.7999999999"/>
    <n v="27377.890000000029"/>
    <n v="0"/>
    <n v="0"/>
    <n v="9804.5596000000005"/>
    <n v="0"/>
    <s v="تبرعات عامة من زكاة مال وغيرها"/>
    <s v="دفاتر نقدية"/>
    <s v="سارى"/>
    <n v="4646"/>
    <m/>
    <n v="93"/>
    <x v="1"/>
  </r>
  <r>
    <d v="2017-02-19T00:00:00"/>
    <x v="2"/>
    <n v="1000"/>
    <x v="6"/>
    <x v="7"/>
    <n v="1019730.7999999999"/>
    <n v="27377.890000000029"/>
    <n v="0"/>
    <n v="0"/>
    <n v="9804.5596000000005"/>
    <n v="0"/>
    <s v="نقدية للمرضى"/>
    <s v="دفاتر نقدية"/>
    <s v="سارى"/>
    <n v="4648"/>
    <m/>
    <n v="93"/>
    <x v="1"/>
  </r>
  <r>
    <d v="2017-02-19T00:00:00"/>
    <x v="2"/>
    <n v="15000"/>
    <x v="6"/>
    <x v="6"/>
    <n v="1034730.7999999999"/>
    <n v="27377.890000000029"/>
    <n v="0"/>
    <n v="0"/>
    <n v="9804.5596000000005"/>
    <n v="0"/>
    <s v="تبرعات عامة من زكاة مال وغيرها"/>
    <s v="دفاتر نقدية"/>
    <s v="سارى"/>
    <n v="4671"/>
    <m/>
    <n v="94"/>
    <x v="1"/>
  </r>
  <r>
    <d v="2017-02-19T00:00:00"/>
    <x v="2"/>
    <n v="10000"/>
    <x v="6"/>
    <x v="6"/>
    <n v="1044730.7999999999"/>
    <n v="27377.890000000029"/>
    <n v="0"/>
    <n v="0"/>
    <n v="9804.5596000000005"/>
    <n v="0"/>
    <s v="تبرعات عامة من زكاة مال وغيرها"/>
    <s v="دفاتر نقدية"/>
    <s v="سارى"/>
    <n v="4779"/>
    <m/>
    <n v="96"/>
    <x v="1"/>
  </r>
  <r>
    <d v="2017-02-19T00:00:00"/>
    <x v="2"/>
    <n v="1200"/>
    <x v="6"/>
    <x v="7"/>
    <n v="1045930.7999999999"/>
    <n v="27377.890000000029"/>
    <n v="0"/>
    <n v="0"/>
    <n v="9804.5596000000005"/>
    <n v="0"/>
    <s v="نقدية للمرضى"/>
    <s v="دفاتر نقدية"/>
    <s v="سارى"/>
    <n v="4780"/>
    <m/>
    <n v="96"/>
    <x v="1"/>
  </r>
  <r>
    <d v="2017-02-19T00:00:00"/>
    <x v="2"/>
    <n v="300"/>
    <x v="6"/>
    <x v="7"/>
    <n v="1046230.7999999999"/>
    <n v="27377.890000000029"/>
    <n v="0"/>
    <n v="0"/>
    <n v="9804.5596000000005"/>
    <n v="0"/>
    <s v="نقدية للمرضى"/>
    <s v="دفاتر نقدية"/>
    <s v="سارى"/>
    <n v="4781"/>
    <m/>
    <n v="96"/>
    <x v="1"/>
  </r>
  <r>
    <d v="2017-02-19T00:00:00"/>
    <x v="2"/>
    <n v="500"/>
    <x v="6"/>
    <x v="6"/>
    <n v="1046730.7999999999"/>
    <n v="27377.890000000029"/>
    <n v="0"/>
    <n v="0"/>
    <n v="9804.5596000000005"/>
    <n v="0"/>
    <s v="تبرعات عامة من زكاة مال وغيرها"/>
    <s v="دفاتر نقدية"/>
    <s v="سارى"/>
    <n v="4782"/>
    <m/>
    <n v="96"/>
    <x v="1"/>
  </r>
  <r>
    <d v="2017-02-19T00:00:00"/>
    <x v="2"/>
    <n v="500"/>
    <x v="6"/>
    <x v="7"/>
    <n v="1047230.7999999999"/>
    <n v="27377.890000000029"/>
    <n v="0"/>
    <n v="0"/>
    <n v="9804.5596000000005"/>
    <n v="0"/>
    <s v="نقدية للمرضى"/>
    <s v="دفاتر نقدية"/>
    <s v="سارى"/>
    <n v="4909"/>
    <m/>
    <n v="99"/>
    <x v="1"/>
  </r>
  <r>
    <d v="2017-02-19T00:00:00"/>
    <x v="2"/>
    <n v="200"/>
    <x v="6"/>
    <x v="7"/>
    <n v="1047430.7999999999"/>
    <n v="27377.890000000029"/>
    <n v="0"/>
    <n v="0"/>
    <n v="9804.5596000000005"/>
    <n v="0"/>
    <s v="نقدية للمرضى"/>
    <s v="دفاتر نقدية"/>
    <s v="سارى"/>
    <n v="4910"/>
    <m/>
    <n v="99"/>
    <x v="1"/>
  </r>
  <r>
    <d v="2017-02-19T00:00:00"/>
    <x v="2"/>
    <n v="400"/>
    <x v="6"/>
    <x v="7"/>
    <n v="1047830.7999999999"/>
    <n v="27377.890000000029"/>
    <n v="0"/>
    <n v="0"/>
    <n v="9804.5596000000005"/>
    <n v="0"/>
    <s v="نقدية للمرضى"/>
    <s v="دفاتر نقدية"/>
    <s v="سارى"/>
    <n v="4911"/>
    <m/>
    <n v="99"/>
    <x v="1"/>
  </r>
  <r>
    <d v="2017-02-19T00:00:00"/>
    <x v="2"/>
    <n v="3000"/>
    <x v="6"/>
    <x v="7"/>
    <n v="1050830.7999999998"/>
    <n v="27377.890000000029"/>
    <n v="0"/>
    <n v="0"/>
    <n v="9804.5596000000005"/>
    <n v="0"/>
    <s v="نقدية للمرضى"/>
    <s v="دفاتر نقدية"/>
    <s v="سارى"/>
    <n v="4912"/>
    <m/>
    <n v="99"/>
    <x v="1"/>
  </r>
  <r>
    <d v="2017-02-19T00:00:00"/>
    <x v="2"/>
    <n v="2000"/>
    <x v="8"/>
    <x v="9"/>
    <n v="1050830.7999999998"/>
    <n v="29377.890000000029"/>
    <n v="0"/>
    <n v="0"/>
    <n v="9804.5596000000005"/>
    <n v="0"/>
    <m/>
    <m/>
    <m/>
    <s v="معاملة بنكية"/>
    <m/>
    <m/>
    <x v="92"/>
  </r>
  <r>
    <d v="2017-02-19T00:00:00"/>
    <x v="2"/>
    <n v="500"/>
    <x v="8"/>
    <x v="9"/>
    <n v="1050830.7999999998"/>
    <n v="29877.890000000029"/>
    <n v="0"/>
    <n v="0"/>
    <n v="9804.5596000000005"/>
    <n v="0"/>
    <m/>
    <m/>
    <m/>
    <s v="معاملة بنكية"/>
    <m/>
    <m/>
    <x v="93"/>
  </r>
  <r>
    <d v="2017-02-19T00:00:00"/>
    <x v="2"/>
    <n v="400"/>
    <x v="8"/>
    <x v="9"/>
    <n v="1050830.7999999998"/>
    <n v="30277.890000000029"/>
    <n v="0"/>
    <n v="0"/>
    <n v="9804.5596000000005"/>
    <n v="0"/>
    <m/>
    <m/>
    <m/>
    <s v="معاملة بنكية"/>
    <m/>
    <m/>
    <x v="94"/>
  </r>
  <r>
    <d v="2017-02-20T00:00:00"/>
    <x v="2"/>
    <n v="100"/>
    <x v="6"/>
    <x v="7"/>
    <n v="1050930.7999999998"/>
    <n v="30277.890000000029"/>
    <n v="0"/>
    <n v="0"/>
    <n v="9804.5596000000005"/>
    <n v="0"/>
    <s v="نقدية للمرضى"/>
    <s v="دفاتر نقدية"/>
    <s v="سارى"/>
    <n v="4324"/>
    <m/>
    <n v="87"/>
    <x v="1"/>
  </r>
  <r>
    <d v="2017-02-20T00:00:00"/>
    <x v="2"/>
    <n v="791"/>
    <x v="6"/>
    <x v="7"/>
    <n v="1051721.7999999998"/>
    <n v="30277.890000000029"/>
    <n v="0"/>
    <n v="0"/>
    <n v="9804.5596000000005"/>
    <n v="0"/>
    <s v="نقدية للمرضى"/>
    <s v="دفاتر نقدية"/>
    <s v="سارى"/>
    <n v="4450"/>
    <m/>
    <n v="89"/>
    <x v="1"/>
  </r>
  <r>
    <d v="2017-02-20T00:00:00"/>
    <x v="2"/>
    <n v="40"/>
    <x v="6"/>
    <x v="6"/>
    <n v="1051761.7999999998"/>
    <n v="30277.890000000029"/>
    <n v="0"/>
    <n v="0"/>
    <n v="9804.5596000000005"/>
    <n v="0"/>
    <s v="تبرعات عامة من زكاة مال وغيرها"/>
    <s v="دفاتر نقدية"/>
    <s v="سارى"/>
    <n v="4451"/>
    <m/>
    <n v="90"/>
    <x v="1"/>
  </r>
  <r>
    <d v="2017-02-20T00:00:00"/>
    <x v="2"/>
    <n v="50"/>
    <x v="6"/>
    <x v="6"/>
    <n v="1051811.7999999998"/>
    <n v="30277.890000000029"/>
    <n v="0"/>
    <n v="0"/>
    <n v="9804.5596000000005"/>
    <n v="0"/>
    <s v="تبرعات عامة من زكاة مال وغيرها"/>
    <s v="دفاتر نقدية"/>
    <s v="سارى"/>
    <n v="4452"/>
    <m/>
    <n v="90"/>
    <x v="1"/>
  </r>
  <r>
    <d v="2017-02-20T00:00:00"/>
    <x v="2"/>
    <n v="50"/>
    <x v="6"/>
    <x v="6"/>
    <n v="1051861.7999999998"/>
    <n v="30277.890000000029"/>
    <n v="0"/>
    <n v="0"/>
    <n v="9804.5596000000005"/>
    <n v="0"/>
    <s v="تبرعات عامة من زكاة مال وغيرها"/>
    <s v="دفاتر نقدية"/>
    <s v="سارى"/>
    <n v="4453"/>
    <m/>
    <n v="90"/>
    <x v="1"/>
  </r>
  <r>
    <d v="2017-02-20T00:00:00"/>
    <x v="2"/>
    <n v="150"/>
    <x v="6"/>
    <x v="6"/>
    <n v="1052011.7999999998"/>
    <n v="30277.890000000029"/>
    <n v="0"/>
    <n v="0"/>
    <n v="9804.5596000000005"/>
    <n v="0"/>
    <s v="تبرعات عامة من زكاة مال وغيرها"/>
    <s v="دفاتر نقدية"/>
    <s v="سارى"/>
    <n v="4454"/>
    <m/>
    <n v="90"/>
    <x v="1"/>
  </r>
  <r>
    <d v="2017-02-20T00:00:00"/>
    <x v="2"/>
    <n v="100"/>
    <x v="6"/>
    <x v="6"/>
    <n v="1052111.7999999998"/>
    <n v="30277.890000000029"/>
    <n v="0"/>
    <n v="0"/>
    <n v="9804.5596000000005"/>
    <n v="0"/>
    <s v="تبرعات عامة من زكاة مال وغيرها"/>
    <s v="دفاتر نقدية"/>
    <s v="سارى"/>
    <n v="4455"/>
    <m/>
    <n v="90"/>
    <x v="1"/>
  </r>
  <r>
    <d v="2017-02-20T00:00:00"/>
    <x v="2"/>
    <n v="1000"/>
    <x v="6"/>
    <x v="6"/>
    <n v="1053111.7999999998"/>
    <n v="30277.890000000029"/>
    <n v="0"/>
    <n v="0"/>
    <n v="9804.5596000000005"/>
    <n v="0"/>
    <s v="تبرعات عامة من زكاة مال وغيرها"/>
    <s v="دفاتر نقدية"/>
    <s v="سارى"/>
    <n v="4598"/>
    <m/>
    <n v="92"/>
    <x v="1"/>
  </r>
  <r>
    <d v="2017-02-20T00:00:00"/>
    <x v="2"/>
    <n v="1000"/>
    <x v="6"/>
    <x v="7"/>
    <n v="1054111.7999999998"/>
    <n v="30277.890000000029"/>
    <n v="0"/>
    <n v="0"/>
    <n v="9804.5596000000005"/>
    <n v="0"/>
    <s v="نقدية للمرضى"/>
    <s v="دفاتر نقدية"/>
    <s v="سارى"/>
    <n v="4672"/>
    <m/>
    <n v="94"/>
    <x v="1"/>
  </r>
  <r>
    <d v="2017-02-20T00:00:00"/>
    <x v="2"/>
    <n v="200"/>
    <x v="6"/>
    <x v="7"/>
    <n v="1054311.7999999998"/>
    <n v="30277.890000000029"/>
    <n v="0"/>
    <n v="0"/>
    <n v="9804.5596000000005"/>
    <n v="0"/>
    <s v="نقدية للمرضى"/>
    <s v="دفاتر نقدية"/>
    <s v="سارى"/>
    <n v="4673"/>
    <m/>
    <n v="94"/>
    <x v="1"/>
  </r>
  <r>
    <d v="2017-02-20T00:00:00"/>
    <x v="2"/>
    <n v="50"/>
    <x v="6"/>
    <x v="7"/>
    <n v="1054361.7999999998"/>
    <n v="30277.890000000029"/>
    <n v="0"/>
    <n v="0"/>
    <n v="9804.5596000000005"/>
    <n v="0"/>
    <s v="نقدية للمرضى"/>
    <s v="دفاتر نقدية"/>
    <s v="سارى"/>
    <n v="4715"/>
    <m/>
    <n v="95"/>
    <x v="1"/>
  </r>
  <r>
    <d v="2017-02-20T00:00:00"/>
    <x v="2"/>
    <n v="1000"/>
    <x v="6"/>
    <x v="6"/>
    <n v="1055361.7999999998"/>
    <n v="30277.890000000029"/>
    <n v="0"/>
    <n v="0"/>
    <n v="9804.5596000000005"/>
    <n v="0"/>
    <s v="تبرعات عامة من زكاة مال وغيرها"/>
    <s v="دفاتر نقدية"/>
    <s v="سارى"/>
    <n v="4783"/>
    <m/>
    <n v="96"/>
    <x v="1"/>
  </r>
  <r>
    <d v="2017-02-20T00:00:00"/>
    <x v="2"/>
    <n v="2000"/>
    <x v="6"/>
    <x v="6"/>
    <n v="1057361.7999999998"/>
    <n v="30277.890000000029"/>
    <n v="0"/>
    <n v="0"/>
    <n v="9804.5596000000005"/>
    <n v="0"/>
    <s v="تبرعات عامة من زكاة مال وغيرها"/>
    <s v="دفاتر نقدية"/>
    <s v="سارى"/>
    <n v="4784"/>
    <m/>
    <n v="96"/>
    <x v="1"/>
  </r>
  <r>
    <d v="2017-02-20T00:00:00"/>
    <x v="2"/>
    <n v="250"/>
    <x v="6"/>
    <x v="6"/>
    <n v="1057611.7999999998"/>
    <n v="30277.890000000029"/>
    <n v="0"/>
    <n v="0"/>
    <n v="9804.5596000000005"/>
    <n v="0"/>
    <s v="تبرعات عامة من زكاة مال وغيرها"/>
    <s v="دفاتر نقدية"/>
    <s v="سارى"/>
    <n v="4785"/>
    <m/>
    <n v="96"/>
    <x v="1"/>
  </r>
  <r>
    <d v="2017-02-20T00:00:00"/>
    <x v="2"/>
    <n v="6000"/>
    <x v="6"/>
    <x v="6"/>
    <n v="1063611.7999999998"/>
    <n v="30277.890000000029"/>
    <n v="0"/>
    <n v="0"/>
    <n v="9804.5596000000005"/>
    <n v="0"/>
    <s v="تبرعات عامة من زكاة مال وغيرها"/>
    <s v="دفاتر نقدية"/>
    <s v="سارى"/>
    <n v="4954"/>
    <m/>
    <n v="100"/>
    <x v="1"/>
  </r>
  <r>
    <d v="2017-02-20T00:00:00"/>
    <x v="2"/>
    <n v="2655"/>
    <x v="6"/>
    <x v="6"/>
    <n v="1066266.7999999998"/>
    <n v="30277.890000000029"/>
    <n v="0"/>
    <n v="0"/>
    <n v="9804.5596000000005"/>
    <n v="0"/>
    <s v="تبرعات عامة من زكاة مال وغيرها"/>
    <s v="دفاتر نقدية"/>
    <s v="سارى"/>
    <n v="4955"/>
    <m/>
    <n v="100"/>
    <x v="1"/>
  </r>
  <r>
    <d v="2017-02-20T00:00:00"/>
    <x v="2"/>
    <n v="100"/>
    <x v="6"/>
    <x v="6"/>
    <n v="1066366.7999999998"/>
    <n v="30277.890000000029"/>
    <n v="0"/>
    <n v="0"/>
    <n v="9804.5596000000005"/>
    <n v="0"/>
    <s v="تبرعات عامة من زكاة مال وغيرها"/>
    <s v="دفاتر نقدية"/>
    <s v="سارى"/>
    <n v="4956"/>
    <m/>
    <n v="100"/>
    <x v="1"/>
  </r>
  <r>
    <d v="2017-02-20T00:00:00"/>
    <x v="2"/>
    <n v="1000"/>
    <x v="8"/>
    <x v="9"/>
    <n v="1066366.7999999998"/>
    <n v="31277.890000000029"/>
    <n v="0"/>
    <n v="0"/>
    <n v="9804.5596000000005"/>
    <n v="0"/>
    <m/>
    <m/>
    <m/>
    <s v="معاملة بنكية"/>
    <m/>
    <m/>
    <x v="95"/>
  </r>
  <r>
    <d v="2017-02-20T00:00:00"/>
    <x v="2"/>
    <n v="50000"/>
    <x v="8"/>
    <x v="15"/>
    <n v="1066366.7999999998"/>
    <n v="81277.890000000029"/>
    <n v="0"/>
    <n v="0"/>
    <n v="9804.5596000000005"/>
    <n v="0"/>
    <m/>
    <m/>
    <m/>
    <m/>
    <m/>
    <m/>
    <x v="96"/>
  </r>
  <r>
    <d v="2017-02-20T00:00:00"/>
    <x v="2"/>
    <n v="500"/>
    <x v="8"/>
    <x v="9"/>
    <n v="1066366.7999999998"/>
    <n v="81777.890000000029"/>
    <n v="0"/>
    <n v="0"/>
    <n v="9804.5596000000005"/>
    <n v="0"/>
    <m/>
    <m/>
    <m/>
    <s v="معاملة بنكية"/>
    <m/>
    <m/>
    <x v="97"/>
  </r>
  <r>
    <d v="2017-02-20T00:00:00"/>
    <x v="2"/>
    <n v="1000"/>
    <x v="8"/>
    <x v="9"/>
    <n v="1066366.7999999998"/>
    <n v="82777.890000000029"/>
    <n v="0"/>
    <n v="0"/>
    <n v="9804.5596000000005"/>
    <n v="0"/>
    <m/>
    <m/>
    <m/>
    <s v="معاملة بنكية"/>
    <m/>
    <m/>
    <x v="44"/>
  </r>
  <r>
    <d v="2017-02-20T00:00:00"/>
    <x v="2"/>
    <n v="120"/>
    <x v="8"/>
    <x v="9"/>
    <n v="1066366.7999999998"/>
    <n v="82897.890000000029"/>
    <n v="0"/>
    <n v="0"/>
    <n v="9804.5596000000005"/>
    <n v="0"/>
    <m/>
    <m/>
    <m/>
    <s v="معاملة بنكية"/>
    <m/>
    <m/>
    <x v="44"/>
  </r>
  <r>
    <d v="2017-02-20T00:00:00"/>
    <x v="2"/>
    <n v="9000"/>
    <x v="6"/>
    <x v="11"/>
    <n v="1075366.7999999998"/>
    <n v="73897.890000000029"/>
    <n v="0"/>
    <n v="0"/>
    <n v="9804.5596000000005"/>
    <n v="0"/>
    <m/>
    <m/>
    <m/>
    <s v="معاملة بنكية"/>
    <m/>
    <m/>
    <x v="98"/>
  </r>
  <r>
    <d v="2017-02-20T00:00:00"/>
    <x v="2"/>
    <n v="100"/>
    <x v="8"/>
    <x v="9"/>
    <n v="1075366.7999999998"/>
    <n v="73997.890000000029"/>
    <n v="0"/>
    <n v="0"/>
    <n v="9804.5596000000005"/>
    <n v="0"/>
    <m/>
    <m/>
    <m/>
    <s v="معاملة بنكية"/>
    <m/>
    <m/>
    <x v="44"/>
  </r>
  <r>
    <d v="2017-02-20T00:00:00"/>
    <x v="2"/>
    <n v="300"/>
    <x v="8"/>
    <x v="9"/>
    <n v="1075366.7999999998"/>
    <n v="74297.890000000029"/>
    <n v="0"/>
    <n v="0"/>
    <n v="9804.5596000000005"/>
    <n v="0"/>
    <m/>
    <m/>
    <m/>
    <s v="معاملة بنكية"/>
    <m/>
    <m/>
    <x v="99"/>
  </r>
  <r>
    <d v="2017-02-21T00:00:00"/>
    <x v="2"/>
    <n v="38000"/>
    <x v="6"/>
    <x v="6"/>
    <n v="1113366.7999999998"/>
    <n v="74297.890000000029"/>
    <n v="0"/>
    <n v="0"/>
    <n v="9804.5596000000005"/>
    <n v="0"/>
    <s v="تبرعات عامة من زكاة مال وغيرها"/>
    <s v="دفاتر نقدية"/>
    <s v="سارى"/>
    <n v="4325"/>
    <m/>
    <n v="87"/>
    <x v="1"/>
  </r>
  <r>
    <d v="2017-02-21T00:00:00"/>
    <x v="2"/>
    <n v="450"/>
    <x v="6"/>
    <x v="6"/>
    <n v="1113816.7999999998"/>
    <n v="74297.890000000029"/>
    <n v="0"/>
    <n v="0"/>
    <n v="9804.5596000000005"/>
    <n v="0"/>
    <s v="تبرعات عامة من زكاة مال وغيرها"/>
    <s v="دفاتر نقدية"/>
    <s v="سارى"/>
    <n v="4599"/>
    <m/>
    <n v="92"/>
    <x v="1"/>
  </r>
  <r>
    <d v="2017-02-21T00:00:00"/>
    <x v="2"/>
    <n v="100"/>
    <x v="6"/>
    <x v="6"/>
    <n v="1113916.7999999998"/>
    <n v="74297.890000000029"/>
    <n v="0"/>
    <n v="0"/>
    <n v="9804.5596000000005"/>
    <n v="0"/>
    <s v="تبرعات عامة من زكاة مال وغيرها"/>
    <s v="دفاتر نقدية"/>
    <s v="سارى"/>
    <n v="4600"/>
    <m/>
    <n v="92"/>
    <x v="1"/>
  </r>
  <r>
    <d v="2017-02-21T00:00:00"/>
    <x v="2"/>
    <n v="500"/>
    <x v="6"/>
    <x v="7"/>
    <n v="1114416.7999999998"/>
    <n v="74297.890000000029"/>
    <n v="0"/>
    <n v="0"/>
    <n v="9804.5596000000005"/>
    <n v="0"/>
    <s v="نقدية للمرضى"/>
    <s v="دفاتر نقدية"/>
    <s v="سارى"/>
    <n v="4786"/>
    <m/>
    <n v="96"/>
    <x v="1"/>
  </r>
  <r>
    <d v="2017-02-21T00:00:00"/>
    <x v="2"/>
    <n v="200"/>
    <x v="6"/>
    <x v="6"/>
    <n v="1114616.7999999998"/>
    <n v="74297.890000000029"/>
    <n v="0"/>
    <n v="0"/>
    <n v="9804.5596000000005"/>
    <n v="0"/>
    <s v="تبرعات عامة من زكاة مال وغيرها"/>
    <s v="دفاتر نقدية"/>
    <s v="سارى"/>
    <n v="4787"/>
    <m/>
    <n v="96"/>
    <x v="1"/>
  </r>
  <r>
    <d v="2017-02-21T00:00:00"/>
    <x v="2"/>
    <n v="598.5"/>
    <x v="6"/>
    <x v="6"/>
    <n v="1115215.2999999998"/>
    <n v="74297.890000000029"/>
    <n v="0"/>
    <n v="0"/>
    <n v="9804.5596000000005"/>
    <n v="0"/>
    <s v="تبرعات عامة من زكاة مال وغيرها"/>
    <s v="دفاتر نقدية"/>
    <s v="سارى"/>
    <n v="4814"/>
    <m/>
    <n v="97"/>
    <x v="1"/>
  </r>
  <r>
    <d v="2017-02-21T00:00:00"/>
    <x v="2"/>
    <n v="34667"/>
    <x v="6"/>
    <x v="6"/>
    <n v="1149882.2999999998"/>
    <n v="74297.890000000029"/>
    <n v="0"/>
    <n v="0"/>
    <n v="9804.5596000000005"/>
    <n v="0"/>
    <s v="تبرعات عامة من زكاة مال وغيرها"/>
    <s v="دفاتر نقدية"/>
    <s v="سارى"/>
    <n v="4851"/>
    <m/>
    <n v="98"/>
    <x v="1"/>
  </r>
  <r>
    <d v="2017-02-21T00:00:00"/>
    <x v="2"/>
    <n v="5000"/>
    <x v="6"/>
    <x v="7"/>
    <n v="1154882.2999999998"/>
    <n v="74297.890000000029"/>
    <n v="0"/>
    <n v="0"/>
    <n v="9804.5596000000005"/>
    <n v="0"/>
    <s v="نقدية للمرضى"/>
    <s v="دفاتر نقدية"/>
    <s v="سارى"/>
    <n v="4852"/>
    <m/>
    <n v="98"/>
    <x v="1"/>
  </r>
  <r>
    <d v="2017-02-21T00:00:00"/>
    <x v="2"/>
    <n v="1000"/>
    <x v="6"/>
    <x v="7"/>
    <n v="1155882.2999999998"/>
    <n v="74297.890000000029"/>
    <n v="0"/>
    <n v="0"/>
    <n v="9804.5596000000005"/>
    <n v="0"/>
    <s v="نقدية للمرضى"/>
    <s v="دفاتر نقدية"/>
    <s v="سارى"/>
    <n v="4853"/>
    <m/>
    <n v="98"/>
    <x v="1"/>
  </r>
  <r>
    <d v="2017-02-21T00:00:00"/>
    <x v="2"/>
    <n v="500"/>
    <x v="6"/>
    <x v="6"/>
    <n v="1156382.2999999998"/>
    <n v="74297.890000000029"/>
    <n v="0"/>
    <n v="0"/>
    <n v="9804.5596000000005"/>
    <n v="0"/>
    <s v="تبرعات عامة من زكاة مال وغيرها"/>
    <s v="دفاتر نقدية"/>
    <s v="سارى"/>
    <n v="4957"/>
    <m/>
    <n v="100"/>
    <x v="1"/>
  </r>
  <r>
    <d v="2017-02-21T00:00:00"/>
    <x v="2"/>
    <n v="1000"/>
    <x v="6"/>
    <x v="6"/>
    <n v="1157382.2999999998"/>
    <n v="74297.890000000029"/>
    <n v="0"/>
    <n v="0"/>
    <n v="9804.5596000000005"/>
    <n v="0"/>
    <s v="تبرعات عامة من زكاة مال وغيرها"/>
    <s v="دفاتر نقدية"/>
    <s v="سارى"/>
    <n v="4958"/>
    <m/>
    <n v="100"/>
    <x v="1"/>
  </r>
  <r>
    <d v="2017-02-21T00:00:00"/>
    <x v="2"/>
    <n v="11849.82"/>
    <x v="8"/>
    <x v="12"/>
    <n v="1157382.2999999998"/>
    <n v="86147.710000000021"/>
    <n v="0"/>
    <n v="0"/>
    <n v="9804.5596000000005"/>
    <n v="0"/>
    <m/>
    <m/>
    <m/>
    <s v="تقفيل"/>
    <m/>
    <m/>
    <x v="100"/>
  </r>
  <r>
    <d v="2017-02-21T00:00:00"/>
    <x v="2"/>
    <n v="20000"/>
    <x v="8"/>
    <x v="9"/>
    <n v="1157382.2999999998"/>
    <n v="106147.71000000002"/>
    <n v="0"/>
    <n v="0"/>
    <n v="9804.5596000000005"/>
    <n v="0"/>
    <m/>
    <m/>
    <m/>
    <s v="معاملة بنكية"/>
    <m/>
    <m/>
    <x v="101"/>
  </r>
  <r>
    <d v="2017-02-21T00:00:00"/>
    <x v="2"/>
    <n v="64.5"/>
    <x v="8"/>
    <x v="9"/>
    <n v="1157382.2999999998"/>
    <n v="106212.21000000002"/>
    <n v="0"/>
    <n v="0"/>
    <n v="9804.5596000000005"/>
    <n v="0"/>
    <m/>
    <m/>
    <m/>
    <s v="معاملة بنكية"/>
    <m/>
    <m/>
    <x v="44"/>
  </r>
  <r>
    <d v="2017-02-21T00:00:00"/>
    <x v="2"/>
    <n v="100"/>
    <x v="8"/>
    <x v="9"/>
    <n v="1157382.2999999998"/>
    <n v="106312.21000000002"/>
    <n v="0"/>
    <n v="0"/>
    <n v="9804.5596000000005"/>
    <n v="0"/>
    <m/>
    <m/>
    <m/>
    <s v="معاملة بنكية"/>
    <m/>
    <m/>
    <x v="44"/>
  </r>
  <r>
    <d v="2017-02-21T00:00:00"/>
    <x v="2"/>
    <n v="300"/>
    <x v="8"/>
    <x v="9"/>
    <n v="1157382.2999999998"/>
    <n v="106612.21000000002"/>
    <n v="0"/>
    <n v="0"/>
    <n v="9804.5596000000005"/>
    <n v="0"/>
    <m/>
    <m/>
    <m/>
    <s v="معاملة بنكية"/>
    <m/>
    <m/>
    <x v="102"/>
  </r>
  <r>
    <d v="2017-02-22T00:00:00"/>
    <x v="2"/>
    <n v="500"/>
    <x v="6"/>
    <x v="6"/>
    <n v="1157882.2999999998"/>
    <n v="106612.21000000002"/>
    <n v="0"/>
    <n v="0"/>
    <n v="9804.5596000000005"/>
    <n v="0"/>
    <s v="تبرعات عامة من زكاة مال وغيرها"/>
    <s v="دفاتر نقدية"/>
    <s v="سارى"/>
    <n v="4456"/>
    <m/>
    <n v="90"/>
    <x v="1"/>
  </r>
  <r>
    <d v="2017-02-22T00:00:00"/>
    <x v="2"/>
    <n v="300"/>
    <x v="6"/>
    <x v="6"/>
    <n v="1158182.2999999998"/>
    <n v="106612.21000000002"/>
    <n v="0"/>
    <n v="0"/>
    <n v="9804.5596000000005"/>
    <n v="0"/>
    <s v="تبرعات عامة من زكاة مال وغيرها"/>
    <s v="دفاتر نقدية"/>
    <s v="سارى"/>
    <n v="4674"/>
    <m/>
    <n v="94"/>
    <x v="1"/>
  </r>
  <r>
    <d v="2017-02-22T00:00:00"/>
    <x v="2"/>
    <n v="1000"/>
    <x v="6"/>
    <x v="6"/>
    <n v="1159182.2999999998"/>
    <n v="106612.21000000002"/>
    <n v="0"/>
    <n v="0"/>
    <n v="9804.5596000000005"/>
    <n v="0"/>
    <s v="تبرعات عامة من زكاة مال وغيرها"/>
    <s v="دفاتر نقدية"/>
    <s v="سارى"/>
    <n v="4675"/>
    <m/>
    <n v="94"/>
    <x v="1"/>
  </r>
  <r>
    <d v="2017-02-22T00:00:00"/>
    <x v="2"/>
    <n v="500"/>
    <x v="6"/>
    <x v="7"/>
    <n v="1159682.2999999998"/>
    <n v="106612.21000000002"/>
    <n v="0"/>
    <n v="0"/>
    <n v="9804.5596000000005"/>
    <n v="0"/>
    <s v="نقدية للمرضى"/>
    <s v="دفاتر نقدية"/>
    <s v="سارى"/>
    <n v="4676"/>
    <m/>
    <n v="94"/>
    <x v="1"/>
  </r>
  <r>
    <d v="2017-02-22T00:00:00"/>
    <x v="2"/>
    <n v="200"/>
    <x v="6"/>
    <x v="7"/>
    <n v="1159882.2999999998"/>
    <n v="106612.21000000002"/>
    <n v="0"/>
    <n v="0"/>
    <n v="9804.5596000000005"/>
    <n v="0"/>
    <s v="نقدية للمرضى"/>
    <s v="دفاتر نقدية"/>
    <s v="سارى"/>
    <n v="4788"/>
    <m/>
    <n v="96"/>
    <x v="1"/>
  </r>
  <r>
    <d v="2017-02-22T00:00:00"/>
    <x v="2"/>
    <n v="1000"/>
    <x v="6"/>
    <x v="6"/>
    <n v="1160882.2999999998"/>
    <n v="106612.21000000002"/>
    <n v="0"/>
    <n v="0"/>
    <n v="9804.5596000000005"/>
    <n v="0"/>
    <s v="تبرعات عامة من زكاة مال وغيرها"/>
    <s v="دفاتر نقدية"/>
    <s v="سارى"/>
    <n v="4815"/>
    <m/>
    <n v="97"/>
    <x v="1"/>
  </r>
  <r>
    <d v="2017-02-22T00:00:00"/>
    <x v="2"/>
    <n v="500"/>
    <x v="6"/>
    <x v="6"/>
    <n v="1161382.2999999998"/>
    <n v="106612.21000000002"/>
    <n v="0"/>
    <n v="0"/>
    <n v="9804.5596000000005"/>
    <n v="0"/>
    <s v="تبرعات عامة من زكاة مال وغيرها"/>
    <s v="دفاتر نقدية"/>
    <s v="سارى"/>
    <n v="4816"/>
    <m/>
    <n v="97"/>
    <x v="1"/>
  </r>
  <r>
    <d v="2017-02-22T00:00:00"/>
    <x v="2"/>
    <n v="2300"/>
    <x v="6"/>
    <x v="6"/>
    <n v="1163682.2999999998"/>
    <n v="106612.21000000002"/>
    <n v="0"/>
    <n v="0"/>
    <n v="9804.5596000000005"/>
    <n v="0"/>
    <s v="تبرعات عامة من زكاة مال وغيرها"/>
    <s v="دفاتر نقدية"/>
    <s v="سارى"/>
    <n v="4818"/>
    <m/>
    <n v="97"/>
    <x v="1"/>
  </r>
  <r>
    <d v="2017-02-22T00:00:00"/>
    <x v="2"/>
    <n v="100"/>
    <x v="6"/>
    <x v="6"/>
    <n v="1163782.2999999998"/>
    <n v="106612.21000000002"/>
    <n v="0"/>
    <n v="0"/>
    <n v="9804.5596000000005"/>
    <n v="0"/>
    <s v="تبرعات عامة من زكاة مال وغيرها"/>
    <s v="دفاتر نقدية"/>
    <s v="سارى"/>
    <n v="4819"/>
    <m/>
    <n v="97"/>
    <x v="1"/>
  </r>
  <r>
    <d v="2017-02-22T00:00:00"/>
    <x v="2"/>
    <n v="700"/>
    <x v="6"/>
    <x v="6"/>
    <n v="1164482.2999999998"/>
    <n v="106612.21000000002"/>
    <n v="0"/>
    <n v="0"/>
    <n v="9804.5596000000005"/>
    <n v="0"/>
    <s v="تبرعات عامة من زكاة مال وغيرها"/>
    <s v="دفاتر نقدية"/>
    <s v="سارى"/>
    <n v="4820"/>
    <m/>
    <n v="97"/>
    <x v="1"/>
  </r>
  <r>
    <d v="2017-02-22T00:00:00"/>
    <x v="2"/>
    <n v="200"/>
    <x v="6"/>
    <x v="6"/>
    <n v="1164682.2999999998"/>
    <n v="106612.21000000002"/>
    <n v="0"/>
    <n v="0"/>
    <n v="9804.5596000000005"/>
    <n v="0"/>
    <s v="تبرعات عامة من زكاة مال وغيرها"/>
    <s v="دفاتر نقدية"/>
    <s v="سارى"/>
    <n v="4821"/>
    <m/>
    <n v="97"/>
    <x v="1"/>
  </r>
  <r>
    <d v="2017-02-22T00:00:00"/>
    <x v="2"/>
    <n v="100"/>
    <x v="6"/>
    <x v="7"/>
    <n v="1164782.2999999998"/>
    <n v="106612.21000000002"/>
    <n v="0"/>
    <n v="0"/>
    <n v="9804.5596000000005"/>
    <n v="0"/>
    <s v="نقدية للمرضى"/>
    <s v="دفاتر نقدية"/>
    <s v="سارى"/>
    <n v="4854"/>
    <m/>
    <n v="98"/>
    <x v="1"/>
  </r>
  <r>
    <d v="2017-02-22T00:00:00"/>
    <x v="2"/>
    <n v="50"/>
    <x v="6"/>
    <x v="6"/>
    <n v="1164832.2999999998"/>
    <n v="106612.21000000002"/>
    <n v="0"/>
    <n v="0"/>
    <n v="9804.5596000000005"/>
    <n v="0"/>
    <s v="تبرعات عامة من زكاة مال وغيرها"/>
    <s v="دفاتر نقدية"/>
    <s v="سارى"/>
    <n v="4855"/>
    <m/>
    <n v="98"/>
    <x v="1"/>
  </r>
  <r>
    <d v="2017-02-22T00:00:00"/>
    <x v="2"/>
    <n v="200"/>
    <x v="6"/>
    <x v="7"/>
    <n v="1165032.2999999998"/>
    <n v="106612.21000000002"/>
    <n v="0"/>
    <n v="0"/>
    <n v="9804.5596000000005"/>
    <n v="0"/>
    <s v="نقدية للمرضى"/>
    <s v="دفاتر نقدية"/>
    <s v="سارى"/>
    <n v="4914"/>
    <m/>
    <n v="99"/>
    <x v="1"/>
  </r>
  <r>
    <d v="2017-02-22T00:00:00"/>
    <x v="2"/>
    <n v="100"/>
    <x v="6"/>
    <x v="7"/>
    <n v="1165132.2999999998"/>
    <n v="106612.21000000002"/>
    <n v="0"/>
    <n v="0"/>
    <n v="9804.5596000000005"/>
    <n v="0"/>
    <s v="نقدية للمرضى"/>
    <s v="دفاتر نقدية"/>
    <s v="سارى"/>
    <n v="4915"/>
    <m/>
    <n v="99"/>
    <x v="1"/>
  </r>
  <r>
    <d v="2017-02-22T00:00:00"/>
    <x v="2"/>
    <n v="1400"/>
    <x v="6"/>
    <x v="6"/>
    <n v="1166532.2999999998"/>
    <n v="106612.21000000002"/>
    <n v="0"/>
    <n v="0"/>
    <n v="9804.5596000000005"/>
    <n v="0"/>
    <s v="تبرعات عامة من زكاة مال وغيرها"/>
    <s v="دفاتر نقدية"/>
    <s v="سارى"/>
    <n v="4918"/>
    <m/>
    <n v="99"/>
    <x v="1"/>
  </r>
  <r>
    <d v="2017-02-22T00:00:00"/>
    <x v="2"/>
    <n v="500"/>
    <x v="6"/>
    <x v="6"/>
    <n v="1167032.2999999998"/>
    <n v="106612.21000000002"/>
    <n v="0"/>
    <n v="0"/>
    <n v="9804.5596000000005"/>
    <n v="0"/>
    <s v="تبرعات عامة من زكاة مال وغيرها"/>
    <s v="دفاتر نقدية"/>
    <s v="سارى"/>
    <n v="4959"/>
    <m/>
    <n v="100"/>
    <x v="1"/>
  </r>
  <r>
    <d v="2017-02-22T00:00:00"/>
    <x v="2"/>
    <n v="1000"/>
    <x v="6"/>
    <x v="7"/>
    <n v="1168032.2999999998"/>
    <n v="106612.21000000002"/>
    <n v="0"/>
    <n v="0"/>
    <n v="9804.5596000000005"/>
    <n v="0"/>
    <s v="نقدية للمرضى"/>
    <s v="دفاتر نقدية"/>
    <s v="سارى"/>
    <n v="4960"/>
    <m/>
    <n v="100"/>
    <x v="1"/>
  </r>
  <r>
    <d v="2017-02-22T00:00:00"/>
    <x v="2"/>
    <n v="2500"/>
    <x v="6"/>
    <x v="7"/>
    <n v="1170532.2999999998"/>
    <n v="106612.21000000002"/>
    <n v="0"/>
    <n v="0"/>
    <n v="9804.5596000000005"/>
    <n v="0"/>
    <s v="نقدية للمرضى"/>
    <s v="دفاتر نقدية"/>
    <s v="سارى"/>
    <n v="4961"/>
    <m/>
    <n v="100"/>
    <x v="1"/>
  </r>
  <r>
    <d v="2017-02-22T00:00:00"/>
    <x v="2"/>
    <n v="250"/>
    <x v="6"/>
    <x v="6"/>
    <n v="1170782.2999999998"/>
    <n v="106612.21000000002"/>
    <n v="0"/>
    <n v="0"/>
    <n v="9804.5596000000005"/>
    <n v="0"/>
    <s v="تبرعات عامة من زكاة مال وغيرها"/>
    <s v="دفاتر نقدية"/>
    <s v="سارى"/>
    <n v="4962"/>
    <m/>
    <n v="100"/>
    <x v="1"/>
  </r>
  <r>
    <d v="2017-02-22T00:00:00"/>
    <x v="2"/>
    <n v="2000"/>
    <x v="6"/>
    <x v="6"/>
    <n v="1172782.2999999998"/>
    <n v="106612.21000000002"/>
    <n v="0"/>
    <n v="0"/>
    <n v="9804.5596000000005"/>
    <n v="0"/>
    <s v="تبرعات عامة من زكاة مال وغيرها"/>
    <s v="دفاتر نقدية"/>
    <s v="سارى"/>
    <n v="5101"/>
    <m/>
    <n v="103"/>
    <x v="1"/>
  </r>
  <r>
    <d v="2017-02-22T00:00:00"/>
    <x v="2"/>
    <n v="7000"/>
    <x v="6"/>
    <x v="7"/>
    <n v="1179782.2999999998"/>
    <n v="106612.21000000002"/>
    <n v="0"/>
    <n v="0"/>
    <n v="9804.5596000000005"/>
    <n v="0"/>
    <s v="نقدية للمرضى"/>
    <s v="دفاتر نقدية"/>
    <s v="سارى"/>
    <n v="5102"/>
    <m/>
    <n v="103"/>
    <x v="1"/>
  </r>
  <r>
    <d v="2017-02-22T00:00:00"/>
    <x v="2"/>
    <n v="1000"/>
    <x v="6"/>
    <x v="7"/>
    <n v="1180782.2999999998"/>
    <n v="106612.21000000002"/>
    <n v="0"/>
    <n v="0"/>
    <n v="9804.5596000000005"/>
    <n v="0"/>
    <s v="نقدية للمرضى"/>
    <s v="دفاتر نقدية"/>
    <s v="سارى"/>
    <n v="5103"/>
    <m/>
    <n v="103"/>
    <x v="1"/>
  </r>
  <r>
    <d v="2017-02-22T00:00:00"/>
    <x v="2"/>
    <n v="200"/>
    <x v="6"/>
    <x v="7"/>
    <n v="1180982.2999999998"/>
    <n v="106612.21000000002"/>
    <n v="0"/>
    <n v="0"/>
    <n v="9804.5596000000005"/>
    <n v="0"/>
    <s v="نقدية للمرضى"/>
    <s v="دفاتر نقدية"/>
    <s v="سارى"/>
    <n v="5104"/>
    <m/>
    <n v="103"/>
    <x v="1"/>
  </r>
  <r>
    <d v="2017-02-22T00:00:00"/>
    <x v="2"/>
    <n v="90000"/>
    <x v="6"/>
    <x v="11"/>
    <n v="1270982.2999999998"/>
    <n v="16612.210000000021"/>
    <n v="0"/>
    <n v="0"/>
    <n v="9804.5596000000005"/>
    <n v="0"/>
    <m/>
    <m/>
    <m/>
    <s v="معاملة بنكية"/>
    <m/>
    <m/>
    <x v="103"/>
  </r>
  <r>
    <d v="2017-02-22T00:00:00"/>
    <x v="2"/>
    <n v="11331"/>
    <x v="8"/>
    <x v="10"/>
    <n v="1270982.2999999998"/>
    <n v="27943.210000000021"/>
    <n v="0"/>
    <n v="0"/>
    <n v="9804.5596000000005"/>
    <n v="0"/>
    <m/>
    <m/>
    <m/>
    <s v="تقفيل"/>
    <m/>
    <m/>
    <x v="10"/>
  </r>
  <r>
    <d v="2017-02-22T00:00:00"/>
    <x v="2"/>
    <n v="7700"/>
    <x v="8"/>
    <x v="9"/>
    <n v="1270982.2999999998"/>
    <n v="35643.210000000021"/>
    <n v="0"/>
    <n v="0"/>
    <n v="9804.5596000000005"/>
    <n v="0"/>
    <m/>
    <m/>
    <m/>
    <s v="معاملة بنكية"/>
    <m/>
    <m/>
    <x v="73"/>
  </r>
  <r>
    <d v="2017-02-23T00:00:00"/>
    <x v="2"/>
    <n v="600"/>
    <x v="6"/>
    <x v="7"/>
    <n v="1271582.2999999998"/>
    <n v="35643.210000000021"/>
    <n v="0"/>
    <n v="0"/>
    <n v="9804.5596000000005"/>
    <n v="0"/>
    <s v="نقدية للمرضى"/>
    <s v="دفاتر نقدية"/>
    <s v="سارى"/>
    <n v="4457"/>
    <m/>
    <n v="90"/>
    <x v="1"/>
  </r>
  <r>
    <d v="2017-02-23T00:00:00"/>
    <x v="2"/>
    <n v="100"/>
    <x v="6"/>
    <x v="7"/>
    <n v="1271682.2999999998"/>
    <n v="35643.210000000021"/>
    <n v="0"/>
    <n v="0"/>
    <n v="9804.5596000000005"/>
    <n v="0"/>
    <s v="نقدية للمرضى"/>
    <s v="دفاتر نقدية"/>
    <s v="سارى"/>
    <n v="4677"/>
    <m/>
    <n v="94"/>
    <x v="1"/>
  </r>
  <r>
    <d v="2017-02-23T00:00:00"/>
    <x v="2"/>
    <n v="400"/>
    <x v="6"/>
    <x v="6"/>
    <n v="1272082.2999999998"/>
    <n v="35643.210000000021"/>
    <n v="0"/>
    <n v="0"/>
    <n v="9804.5596000000005"/>
    <n v="0"/>
    <s v="تبرعات عامة من زكاة مال وغيرها"/>
    <s v="دفاتر نقدية"/>
    <s v="سارى"/>
    <n v="4716"/>
    <m/>
    <n v="95"/>
    <x v="1"/>
  </r>
  <r>
    <d v="2017-02-23T00:00:00"/>
    <x v="2"/>
    <n v="1000"/>
    <x v="6"/>
    <x v="6"/>
    <n v="1273082.2999999998"/>
    <n v="35643.210000000021"/>
    <n v="0"/>
    <n v="0"/>
    <n v="9804.5596000000005"/>
    <n v="0"/>
    <s v="تبرعات عامة من زكاة مال وغيرها"/>
    <s v="دفاتر نقدية"/>
    <s v="سارى"/>
    <n v="4789"/>
    <m/>
    <n v="96"/>
    <x v="1"/>
  </r>
  <r>
    <d v="2017-02-23T00:00:00"/>
    <x v="2"/>
    <n v="200"/>
    <x v="6"/>
    <x v="6"/>
    <n v="1273282.2999999998"/>
    <n v="35643.210000000021"/>
    <n v="0"/>
    <n v="0"/>
    <n v="9804.5596000000005"/>
    <n v="0"/>
    <s v="تبرعات عامة من زكاة مال وغيرها"/>
    <s v="دفاتر نقدية"/>
    <s v="سارى"/>
    <n v="4790"/>
    <m/>
    <n v="96"/>
    <x v="1"/>
  </r>
  <r>
    <d v="2017-02-23T00:00:00"/>
    <x v="2"/>
    <n v="100"/>
    <x v="6"/>
    <x v="7"/>
    <n v="1273382.2999999998"/>
    <n v="35643.210000000021"/>
    <n v="0"/>
    <n v="0"/>
    <n v="9804.5596000000005"/>
    <n v="0"/>
    <s v="نقدية للمرضى"/>
    <s v="دفاتر نقدية"/>
    <s v="سارى"/>
    <n v="4856"/>
    <m/>
    <n v="98"/>
    <x v="1"/>
  </r>
  <r>
    <d v="2017-02-23T00:00:00"/>
    <x v="2"/>
    <n v="1000"/>
    <x v="6"/>
    <x v="6"/>
    <n v="1274382.2999999998"/>
    <n v="35643.210000000021"/>
    <n v="0"/>
    <n v="0"/>
    <n v="9804.5596000000005"/>
    <n v="0"/>
    <s v="تبرعات عامة من زكاة مال وغيرها"/>
    <s v="دفاتر نقدية"/>
    <s v="سارى"/>
    <n v="4858"/>
    <m/>
    <n v="98"/>
    <x v="1"/>
  </r>
  <r>
    <d v="2017-02-23T00:00:00"/>
    <x v="2"/>
    <n v="100"/>
    <x v="6"/>
    <x v="6"/>
    <n v="1274482.2999999998"/>
    <n v="35643.210000000021"/>
    <n v="0"/>
    <n v="0"/>
    <n v="9804.5596000000005"/>
    <n v="0"/>
    <s v="تبرعات عامة من زكاة مال وغيرها"/>
    <s v="دفاتر نقدية"/>
    <s v="سارى"/>
    <n v="4913"/>
    <m/>
    <n v="99"/>
    <x v="1"/>
  </r>
  <r>
    <d v="2017-02-23T00:00:00"/>
    <x v="2"/>
    <n v="400"/>
    <x v="6"/>
    <x v="7"/>
    <n v="1274882.2999999998"/>
    <n v="35643.210000000021"/>
    <n v="0"/>
    <n v="0"/>
    <n v="9804.5596000000005"/>
    <n v="0"/>
    <s v="نقدية للمرضى"/>
    <s v="دفاتر نقدية"/>
    <s v="سارى"/>
    <n v="4919"/>
    <m/>
    <n v="99"/>
    <x v="1"/>
  </r>
  <r>
    <d v="2017-02-23T00:00:00"/>
    <x v="2"/>
    <n v="300"/>
    <x v="6"/>
    <x v="7"/>
    <n v="1275182.2999999998"/>
    <n v="35643.210000000021"/>
    <n v="0"/>
    <n v="0"/>
    <n v="9804.5596000000005"/>
    <n v="0"/>
    <s v="نقدية للمرضى"/>
    <s v="دفاتر نقدية"/>
    <s v="سارى"/>
    <n v="4921"/>
    <m/>
    <n v="99"/>
    <x v="1"/>
  </r>
  <r>
    <d v="2017-02-23T00:00:00"/>
    <x v="2"/>
    <n v="1200"/>
    <x v="6"/>
    <x v="6"/>
    <n v="1276382.2999999998"/>
    <n v="35643.210000000021"/>
    <n v="0"/>
    <n v="0"/>
    <n v="9804.5596000000005"/>
    <n v="0"/>
    <s v="تبرعات عامة من زكاة مال وغيرها"/>
    <s v="دفاتر نقدية"/>
    <s v="سارى"/>
    <n v="5105"/>
    <m/>
    <n v="103"/>
    <x v="1"/>
  </r>
  <r>
    <d v="2017-02-23T00:00:00"/>
    <x v="2"/>
    <n v="600"/>
    <x v="8"/>
    <x v="9"/>
    <n v="1276382.2999999998"/>
    <n v="36243.210000000021"/>
    <n v="0"/>
    <n v="0"/>
    <n v="9804.5596000000005"/>
    <n v="0"/>
    <m/>
    <m/>
    <m/>
    <s v="معاملة بنكية"/>
    <m/>
    <m/>
    <x v="104"/>
  </r>
  <r>
    <d v="2017-02-23T00:00:00"/>
    <x v="2"/>
    <n v="100"/>
    <x v="8"/>
    <x v="9"/>
    <n v="1276382.2999999998"/>
    <n v="36343.210000000021"/>
    <n v="0"/>
    <n v="0"/>
    <n v="9804.5596000000005"/>
    <n v="0"/>
    <m/>
    <m/>
    <m/>
    <s v="معاملة بنكية"/>
    <m/>
    <m/>
    <x v="105"/>
  </r>
  <r>
    <d v="2017-02-23T00:00:00"/>
    <x v="2"/>
    <n v="34000"/>
    <x v="8"/>
    <x v="9"/>
    <n v="1276382.2999999998"/>
    <n v="70343.210000000021"/>
    <n v="0"/>
    <n v="0"/>
    <n v="9804.5596000000005"/>
    <n v="0"/>
    <m/>
    <m/>
    <m/>
    <s v="معاملة بنكية"/>
    <m/>
    <m/>
    <x v="36"/>
  </r>
  <r>
    <d v="2017-02-23T00:00:00"/>
    <x v="2"/>
    <n v="800"/>
    <x v="8"/>
    <x v="9"/>
    <n v="1276382.2999999998"/>
    <n v="71143.210000000021"/>
    <n v="0"/>
    <n v="0"/>
    <n v="9804.5596000000005"/>
    <n v="0"/>
    <m/>
    <m/>
    <m/>
    <s v="معاملة بنكية"/>
    <m/>
    <m/>
    <x v="36"/>
  </r>
  <r>
    <d v="2017-02-23T00:00:00"/>
    <x v="2"/>
    <n v="400"/>
    <x v="8"/>
    <x v="9"/>
    <n v="1276382.2999999998"/>
    <n v="71543.210000000021"/>
    <n v="0"/>
    <n v="0"/>
    <n v="9804.5596000000005"/>
    <n v="0"/>
    <m/>
    <m/>
    <m/>
    <s v="معاملة بنكية"/>
    <m/>
    <m/>
    <x v="45"/>
  </r>
  <r>
    <d v="2017-02-25T00:00:00"/>
    <x v="2"/>
    <n v="2000"/>
    <x v="6"/>
    <x v="7"/>
    <n v="1278382.2999999998"/>
    <n v="71543.210000000021"/>
    <n v="0"/>
    <n v="0"/>
    <n v="9804.5596000000005"/>
    <n v="0"/>
    <s v="نقدية للمرضى"/>
    <s v="دفاتر نقدية"/>
    <s v="سارى"/>
    <n v="4458"/>
    <m/>
    <n v="90"/>
    <x v="1"/>
  </r>
  <r>
    <d v="2017-02-25T00:00:00"/>
    <x v="2"/>
    <n v="3380"/>
    <x v="6"/>
    <x v="7"/>
    <n v="1281762.2999999998"/>
    <n v="71543.210000000021"/>
    <n v="0"/>
    <n v="0"/>
    <n v="9804.5596000000005"/>
    <n v="0"/>
    <s v="نقدية للمرضى"/>
    <s v="دفاتر نقدية"/>
    <s v="سارى"/>
    <n v="4459"/>
    <m/>
    <n v="90"/>
    <x v="1"/>
  </r>
  <r>
    <d v="2017-02-25T00:00:00"/>
    <x v="2"/>
    <n v="150"/>
    <x v="6"/>
    <x v="7"/>
    <n v="1281912.2999999998"/>
    <n v="71543.210000000021"/>
    <n v="0"/>
    <n v="0"/>
    <n v="9804.5596000000005"/>
    <n v="0"/>
    <s v="نقدية للمرضى"/>
    <s v="دفاتر نقدية"/>
    <s v="سارى"/>
    <n v="4460"/>
    <m/>
    <n v="90"/>
    <x v="1"/>
  </r>
  <r>
    <d v="2017-02-25T00:00:00"/>
    <x v="2"/>
    <n v="1000"/>
    <x v="6"/>
    <x v="7"/>
    <n v="1282912.2999999998"/>
    <n v="71543.210000000021"/>
    <n v="0"/>
    <n v="0"/>
    <n v="9804.5596000000005"/>
    <n v="0"/>
    <s v="نقدية للمرضى"/>
    <s v="دفاتر نقدية"/>
    <s v="سارى"/>
    <n v="4461"/>
    <m/>
    <n v="90"/>
    <x v="1"/>
  </r>
  <r>
    <d v="2017-02-25T00:00:00"/>
    <x v="2"/>
    <n v="1000"/>
    <x v="6"/>
    <x v="7"/>
    <n v="1283912.2999999998"/>
    <n v="71543.210000000021"/>
    <n v="0"/>
    <n v="0"/>
    <n v="9804.5596000000005"/>
    <n v="0"/>
    <s v="نقدية للمرضى"/>
    <s v="دفاتر نقدية"/>
    <s v="سارى"/>
    <n v="4462"/>
    <m/>
    <n v="90"/>
    <x v="1"/>
  </r>
  <r>
    <d v="2017-02-25T00:00:00"/>
    <x v="2"/>
    <n v="95"/>
    <x v="6"/>
    <x v="6"/>
    <n v="1284007.2999999998"/>
    <n v="71543.210000000021"/>
    <n v="0"/>
    <n v="0"/>
    <n v="9804.5596000000005"/>
    <n v="0"/>
    <s v="تبرعات عامة من زكاة مال وغيرها"/>
    <s v="دفاتر نقدية"/>
    <s v="سارى"/>
    <n v="4717"/>
    <m/>
    <n v="95"/>
    <x v="1"/>
  </r>
  <r>
    <d v="2017-02-25T00:00:00"/>
    <x v="2"/>
    <n v="95"/>
    <x v="6"/>
    <x v="6"/>
    <n v="1284102.2999999998"/>
    <n v="71543.210000000021"/>
    <n v="0"/>
    <n v="0"/>
    <n v="9804.5596000000005"/>
    <n v="0"/>
    <s v="تبرعات عامة من زكاة مال وغيرها"/>
    <s v="دفاتر نقدية"/>
    <s v="سارى"/>
    <n v="4718"/>
    <m/>
    <n v="95"/>
    <x v="1"/>
  </r>
  <r>
    <d v="2017-02-25T00:00:00"/>
    <x v="2"/>
    <n v="1387.5"/>
    <x v="6"/>
    <x v="6"/>
    <n v="1285489.7999999998"/>
    <n v="71543.210000000021"/>
    <n v="0"/>
    <n v="0"/>
    <n v="9804.5596000000005"/>
    <n v="0"/>
    <s v="تبرعات عامة من زكاة مال وغيرها"/>
    <s v="دفاتر نقدية"/>
    <s v="سارى"/>
    <n v="4719"/>
    <m/>
    <n v="95"/>
    <x v="1"/>
  </r>
  <r>
    <d v="2017-02-25T00:00:00"/>
    <x v="2"/>
    <n v="300"/>
    <x v="6"/>
    <x v="6"/>
    <n v="1285789.7999999998"/>
    <n v="71543.210000000021"/>
    <n v="0"/>
    <n v="0"/>
    <n v="9804.5596000000005"/>
    <n v="0"/>
    <s v="تبرعات عامة من زكاة مال وغيرها"/>
    <s v="دفاتر نقدية"/>
    <s v="سارى"/>
    <n v="4720"/>
    <m/>
    <n v="95"/>
    <x v="1"/>
  </r>
  <r>
    <d v="2017-02-25T00:00:00"/>
    <x v="2"/>
    <n v="2000"/>
    <x v="6"/>
    <x v="6"/>
    <n v="1287789.7999999998"/>
    <n v="71543.210000000021"/>
    <n v="0"/>
    <n v="0"/>
    <n v="9804.5596000000005"/>
    <n v="0"/>
    <s v="تبرعات عامة من زكاة مال وغيرها"/>
    <s v="دفاتر نقدية"/>
    <s v="سارى"/>
    <n v="4721"/>
    <m/>
    <n v="95"/>
    <x v="1"/>
  </r>
  <r>
    <d v="2017-02-25T00:00:00"/>
    <x v="2"/>
    <n v="2200"/>
    <x v="6"/>
    <x v="7"/>
    <n v="1289989.7999999998"/>
    <n v="71543.210000000021"/>
    <n v="0"/>
    <n v="0"/>
    <n v="9804.5596000000005"/>
    <n v="0"/>
    <s v="نقدية للمرضى"/>
    <s v="دفاتر نقدية"/>
    <s v="سارى"/>
    <n v="4859"/>
    <m/>
    <n v="98"/>
    <x v="1"/>
  </r>
  <r>
    <d v="2017-02-25T00:00:00"/>
    <x v="2"/>
    <n v="450"/>
    <x v="6"/>
    <x v="6"/>
    <n v="1290439.7999999998"/>
    <n v="71543.210000000021"/>
    <n v="0"/>
    <n v="0"/>
    <n v="9804.5596000000005"/>
    <n v="0"/>
    <s v="تبرعات عامة من زكاة مال وغيرها"/>
    <s v="دفاتر نقدية"/>
    <s v="سارى"/>
    <n v="4860"/>
    <m/>
    <n v="98"/>
    <x v="1"/>
  </r>
  <r>
    <d v="2017-02-25T00:00:00"/>
    <x v="2"/>
    <n v="340"/>
    <x v="6"/>
    <x v="6"/>
    <n v="1290779.7999999998"/>
    <n v="71543.210000000021"/>
    <n v="0"/>
    <n v="0"/>
    <n v="9804.5596000000005"/>
    <n v="0"/>
    <s v="تبرعات عامة من زكاة مال وغيرها"/>
    <s v="دفاتر نقدية"/>
    <s v="سارى"/>
    <n v="4861"/>
    <m/>
    <n v="98"/>
    <x v="1"/>
  </r>
  <r>
    <d v="2017-02-25T00:00:00"/>
    <x v="2"/>
    <n v="750"/>
    <x v="6"/>
    <x v="6"/>
    <n v="1291529.7999999998"/>
    <n v="71543.210000000021"/>
    <n v="0"/>
    <n v="0"/>
    <n v="9804.5596000000005"/>
    <n v="0"/>
    <s v="تبرعات عامة من زكاة مال وغيرها"/>
    <s v="دفاتر نقدية"/>
    <s v="سارى"/>
    <n v="4862"/>
    <m/>
    <n v="98"/>
    <x v="1"/>
  </r>
  <r>
    <d v="2017-02-25T00:00:00"/>
    <x v="2"/>
    <n v="3000"/>
    <x v="6"/>
    <x v="6"/>
    <n v="1294529.7999999998"/>
    <n v="71543.210000000021"/>
    <n v="0"/>
    <n v="0"/>
    <n v="9804.5596000000005"/>
    <n v="0"/>
    <s v="تبرعات عامة من زكاة مال وغيرها"/>
    <s v="دفاتر نقدية"/>
    <s v="سارى"/>
    <n v="4917"/>
    <m/>
    <n v="99"/>
    <x v="1"/>
  </r>
  <r>
    <d v="2017-02-25T00:00:00"/>
    <x v="2"/>
    <n v="300"/>
    <x v="6"/>
    <x v="6"/>
    <n v="1294829.7999999998"/>
    <n v="71543.210000000021"/>
    <n v="0"/>
    <n v="0"/>
    <n v="9804.5596000000005"/>
    <n v="0"/>
    <s v="تبرعات عامة من زكاة مال وغيرها"/>
    <s v="دفاتر نقدية"/>
    <s v="سارى"/>
    <n v="4963"/>
    <m/>
    <n v="100"/>
    <x v="1"/>
  </r>
  <r>
    <d v="2017-02-26T00:00:00"/>
    <x v="2"/>
    <n v="500"/>
    <x v="6"/>
    <x v="7"/>
    <n v="1295329.7999999998"/>
    <n v="71543.210000000021"/>
    <n v="0"/>
    <n v="0"/>
    <n v="9804.5596000000005"/>
    <n v="0"/>
    <s v="نقدية للمرضى"/>
    <s v="دفاتر نقدية"/>
    <s v="سارى"/>
    <n v="4326"/>
    <m/>
    <n v="87"/>
    <x v="1"/>
  </r>
  <r>
    <d v="2017-02-26T00:00:00"/>
    <x v="2"/>
    <n v="1000"/>
    <x v="6"/>
    <x v="7"/>
    <n v="1296329.7999999998"/>
    <n v="71543.210000000021"/>
    <n v="0"/>
    <n v="0"/>
    <n v="9804.5596000000005"/>
    <n v="0"/>
    <s v="نقدية للمرضى"/>
    <s v="دفاتر نقدية"/>
    <s v="سارى"/>
    <n v="4327"/>
    <m/>
    <n v="87"/>
    <x v="1"/>
  </r>
  <r>
    <d v="2017-02-26T00:00:00"/>
    <x v="2"/>
    <n v="1200"/>
    <x v="6"/>
    <x v="7"/>
    <n v="1297529.7999999998"/>
    <n v="71543.210000000021"/>
    <n v="0"/>
    <n v="0"/>
    <n v="9804.5596000000005"/>
    <n v="0"/>
    <s v="نقدية للمرضى"/>
    <s v="دفاتر نقدية"/>
    <s v="سارى"/>
    <n v="4328"/>
    <m/>
    <n v="87"/>
    <x v="1"/>
  </r>
  <r>
    <d v="2017-02-26T00:00:00"/>
    <x v="2"/>
    <n v="200"/>
    <x v="6"/>
    <x v="6"/>
    <n v="1297729.7999999998"/>
    <n v="71543.210000000021"/>
    <n v="0"/>
    <n v="0"/>
    <n v="9804.5596000000005"/>
    <n v="0"/>
    <s v="تبرعات عامة من زكاة مال وغيرها"/>
    <s v="دفاتر نقدية"/>
    <s v="سارى"/>
    <n v="4330"/>
    <m/>
    <n v="87"/>
    <x v="1"/>
  </r>
  <r>
    <d v="2017-02-26T00:00:00"/>
    <x v="2"/>
    <n v="500"/>
    <x v="6"/>
    <x v="6"/>
    <n v="1298229.7999999998"/>
    <n v="71543.210000000021"/>
    <n v="0"/>
    <n v="0"/>
    <n v="9804.5596000000005"/>
    <n v="0"/>
    <s v="تبرعات عامة من زكاة مال وغيرها"/>
    <s v="دفاتر نقدية"/>
    <s v="سارى"/>
    <n v="4331"/>
    <m/>
    <n v="87"/>
    <x v="1"/>
  </r>
  <r>
    <d v="2017-02-26T00:00:00"/>
    <x v="2"/>
    <n v="100"/>
    <x v="6"/>
    <x v="6"/>
    <n v="1298329.7999999998"/>
    <n v="71543.210000000021"/>
    <n v="0"/>
    <n v="0"/>
    <n v="9804.5596000000005"/>
    <n v="0"/>
    <s v="تبرعات عامة من زكاة مال وغيرها"/>
    <s v="دفاتر نقدية"/>
    <s v="سارى"/>
    <n v="4822"/>
    <m/>
    <n v="97"/>
    <x v="1"/>
  </r>
  <r>
    <d v="2017-02-26T00:00:00"/>
    <x v="2"/>
    <n v="900"/>
    <x v="6"/>
    <x v="7"/>
    <n v="1299229.7999999998"/>
    <n v="71543.210000000021"/>
    <n v="0"/>
    <n v="0"/>
    <n v="9804.5596000000005"/>
    <n v="0"/>
    <s v="نقدية للمرضى"/>
    <s v="دفاتر نقدية"/>
    <s v="سارى"/>
    <n v="4823"/>
    <m/>
    <n v="97"/>
    <x v="1"/>
  </r>
  <r>
    <d v="2017-02-26T00:00:00"/>
    <x v="2"/>
    <n v="200"/>
    <x v="6"/>
    <x v="6"/>
    <n v="1299429.7999999998"/>
    <n v="71543.210000000021"/>
    <n v="0"/>
    <n v="0"/>
    <n v="9804.5596000000005"/>
    <n v="0"/>
    <s v="تبرعات عامة من زكاة مال وغيرها"/>
    <s v="دفاتر نقدية"/>
    <s v="سارى"/>
    <n v="4863"/>
    <m/>
    <n v="98"/>
    <x v="1"/>
  </r>
  <r>
    <d v="2017-02-26T00:00:00"/>
    <x v="2"/>
    <n v="1000"/>
    <x v="6"/>
    <x v="6"/>
    <n v="1300429.7999999998"/>
    <n v="71543.210000000021"/>
    <n v="0"/>
    <n v="0"/>
    <n v="9804.5596000000005"/>
    <n v="0"/>
    <s v="تبرعات عامة من زكاة مال وغيرها"/>
    <s v="دفاتر نقدية"/>
    <s v="سارى"/>
    <n v="4864"/>
    <m/>
    <n v="98"/>
    <x v="1"/>
  </r>
  <r>
    <d v="2017-02-26T00:00:00"/>
    <x v="2"/>
    <n v="15000"/>
    <x v="6"/>
    <x v="6"/>
    <n v="1315429.7999999998"/>
    <n v="71543.210000000021"/>
    <n v="0"/>
    <n v="0"/>
    <n v="9804.5596000000005"/>
    <n v="0"/>
    <s v="تبرعات عامة من زكاة مال وغيرها"/>
    <s v="دفاتر نقدية"/>
    <s v="سارى"/>
    <n v="4865"/>
    <m/>
    <n v="98"/>
    <x v="1"/>
  </r>
  <r>
    <d v="2017-02-26T00:00:00"/>
    <x v="2"/>
    <n v="175"/>
    <x v="6"/>
    <x v="7"/>
    <n v="1315604.7999999998"/>
    <n v="71543.210000000021"/>
    <n v="0"/>
    <n v="0"/>
    <n v="9804.5596000000005"/>
    <n v="0"/>
    <s v="نقدية للمرضى"/>
    <s v="دفاتر نقدية"/>
    <s v="سارى"/>
    <n v="4964"/>
    <m/>
    <n v="100"/>
    <x v="1"/>
  </r>
  <r>
    <d v="2017-02-26T00:00:00"/>
    <x v="2"/>
    <n v="300"/>
    <x v="6"/>
    <x v="6"/>
    <n v="1315904.7999999998"/>
    <n v="71543.210000000021"/>
    <n v="0"/>
    <n v="0"/>
    <n v="9804.5596000000005"/>
    <n v="0"/>
    <s v="تبرعات عامة من زكاة مال وغيرها"/>
    <s v="دفاتر نقدية"/>
    <s v="سارى"/>
    <n v="4965"/>
    <m/>
    <n v="100"/>
    <x v="1"/>
  </r>
  <r>
    <d v="2017-02-26T00:00:00"/>
    <x v="2"/>
    <n v="200"/>
    <x v="6"/>
    <x v="6"/>
    <n v="1316104.7999999998"/>
    <n v="71543.210000000021"/>
    <n v="0"/>
    <n v="0"/>
    <n v="9804.5596000000005"/>
    <n v="0"/>
    <s v="تبرعات عامة من زكاة مال وغيرها"/>
    <s v="دفاتر نقدية"/>
    <s v="سارى"/>
    <n v="5106"/>
    <m/>
    <n v="103"/>
    <x v="1"/>
  </r>
  <r>
    <d v="2017-02-26T00:00:00"/>
    <x v="2"/>
    <n v="150"/>
    <x v="6"/>
    <x v="6"/>
    <n v="1316254.7999999998"/>
    <n v="71543.210000000021"/>
    <n v="0"/>
    <n v="0"/>
    <n v="9804.5596000000005"/>
    <n v="0"/>
    <s v="تبرعات عامة من زكاة مال وغيرها"/>
    <s v="دفاتر نقدية"/>
    <s v="سارى"/>
    <n v="5107"/>
    <m/>
    <n v="103"/>
    <x v="1"/>
  </r>
  <r>
    <d v="2017-02-26T00:00:00"/>
    <x v="2"/>
    <n v="200"/>
    <x v="6"/>
    <x v="6"/>
    <n v="1316454.7999999998"/>
    <n v="71543.210000000021"/>
    <n v="0"/>
    <n v="0"/>
    <n v="9804.5596000000005"/>
    <n v="0"/>
    <s v="تبرعات عامة من زكاة مال وغيرها"/>
    <s v="دفاتر نقدية"/>
    <s v="سارى"/>
    <n v="5108"/>
    <m/>
    <n v="103"/>
    <x v="1"/>
  </r>
  <r>
    <d v="2017-02-26T00:00:00"/>
    <x v="2"/>
    <n v="420"/>
    <x v="6"/>
    <x v="6"/>
    <n v="1316874.7999999998"/>
    <n v="71543.210000000021"/>
    <n v="0"/>
    <n v="0"/>
    <n v="9804.5596000000005"/>
    <n v="0"/>
    <s v="تبرعات عامة من زكاة مال وغيرها"/>
    <s v="دفاتر نقدية"/>
    <s v="سارى"/>
    <n v="5109"/>
    <m/>
    <n v="103"/>
    <x v="1"/>
  </r>
  <r>
    <d v="2017-02-26T00:00:00"/>
    <x v="2"/>
    <n v="2000"/>
    <x v="6"/>
    <x v="7"/>
    <n v="1318874.7999999998"/>
    <n v="71543.210000000021"/>
    <n v="0"/>
    <n v="0"/>
    <n v="9804.5596000000005"/>
    <n v="0"/>
    <s v="نقدية للمرضى"/>
    <s v="دفاتر نقدية"/>
    <s v="سارى"/>
    <n v="5110"/>
    <m/>
    <n v="103"/>
    <x v="1"/>
  </r>
  <r>
    <d v="2017-02-26T00:00:00"/>
    <x v="2"/>
    <n v="500"/>
    <x v="8"/>
    <x v="9"/>
    <n v="1318874.7999999998"/>
    <n v="72043.210000000021"/>
    <n v="0"/>
    <n v="0"/>
    <n v="9804.5596000000005"/>
    <n v="0"/>
    <m/>
    <m/>
    <m/>
    <s v="معاملة بنكية"/>
    <m/>
    <m/>
    <x v="30"/>
  </r>
  <r>
    <d v="2017-02-26T00:00:00"/>
    <x v="2"/>
    <n v="2000"/>
    <x v="8"/>
    <x v="9"/>
    <n v="1318874.7999999998"/>
    <n v="74043.210000000021"/>
    <n v="0"/>
    <n v="0"/>
    <n v="9804.5596000000005"/>
    <n v="0"/>
    <m/>
    <m/>
    <m/>
    <s v="معاملة بنكية"/>
    <m/>
    <m/>
    <x v="106"/>
  </r>
  <r>
    <d v="2017-02-26T00:00:00"/>
    <x v="2"/>
    <n v="6037"/>
    <x v="8"/>
    <x v="16"/>
    <n v="1318874.7999999998"/>
    <n v="80080.210000000021"/>
    <n v="0"/>
    <n v="0"/>
    <n v="9804.5596000000005"/>
    <n v="0"/>
    <m/>
    <m/>
    <m/>
    <s v="تقفيل"/>
    <m/>
    <m/>
    <x v="107"/>
  </r>
  <r>
    <d v="2017-02-26T00:00:00"/>
    <x v="2"/>
    <n v="500"/>
    <x v="8"/>
    <x v="9"/>
    <n v="1318874.7999999998"/>
    <n v="80580.210000000021"/>
    <n v="0"/>
    <n v="0"/>
    <n v="9804.5596000000005"/>
    <n v="0"/>
    <m/>
    <m/>
    <m/>
    <s v="معاملة بنكية"/>
    <m/>
    <m/>
    <x v="108"/>
  </r>
  <r>
    <d v="2017-02-27T00:00:00"/>
    <x v="2"/>
    <n v="10000"/>
    <x v="6"/>
    <x v="7"/>
    <n v="1328874.7999999998"/>
    <n v="80580.210000000021"/>
    <n v="0"/>
    <n v="0"/>
    <n v="9804.5596000000005"/>
    <n v="0"/>
    <s v="نقدية للمرضى"/>
    <s v="دفاتر نقدية"/>
    <s v="سارى"/>
    <n v="4463"/>
    <m/>
    <n v="90"/>
    <x v="1"/>
  </r>
  <r>
    <d v="2017-02-27T00:00:00"/>
    <x v="2"/>
    <n v="500"/>
    <x v="6"/>
    <x v="6"/>
    <n v="1329374.7999999998"/>
    <n v="80580.210000000021"/>
    <n v="0"/>
    <n v="0"/>
    <n v="9804.5596000000005"/>
    <n v="0"/>
    <s v="تبرعات عامة من زكاة مال وغيرها"/>
    <s v="دفاتر نقدية"/>
    <s v="سارى"/>
    <n v="4464"/>
    <m/>
    <n v="90"/>
    <x v="1"/>
  </r>
  <r>
    <d v="2017-02-27T00:00:00"/>
    <x v="2"/>
    <n v="500"/>
    <x v="6"/>
    <x v="6"/>
    <n v="1329874.7999999998"/>
    <n v="80580.210000000021"/>
    <n v="0"/>
    <n v="0"/>
    <n v="9804.5596000000005"/>
    <n v="0"/>
    <s v="تبرعات عامة من زكاة مال وغيرها"/>
    <s v="دفاتر نقدية"/>
    <s v="سارى"/>
    <n v="4678"/>
    <m/>
    <n v="94"/>
    <x v="1"/>
  </r>
  <r>
    <d v="2017-02-27T00:00:00"/>
    <x v="2"/>
    <n v="150"/>
    <x v="6"/>
    <x v="6"/>
    <n v="1330024.7999999998"/>
    <n v="80580.210000000021"/>
    <n v="0"/>
    <n v="0"/>
    <n v="9804.5596000000005"/>
    <n v="0"/>
    <s v="تبرعات عامة من زكاة مال وغيرها"/>
    <s v="دفاتر نقدية"/>
    <s v="سارى"/>
    <n v="4722"/>
    <m/>
    <n v="95"/>
    <x v="1"/>
  </r>
  <r>
    <d v="2017-02-27T00:00:00"/>
    <x v="2"/>
    <n v="2000"/>
    <x v="6"/>
    <x v="6"/>
    <n v="1332024.7999999998"/>
    <n v="80580.210000000021"/>
    <n v="0"/>
    <n v="0"/>
    <n v="9804.5596000000005"/>
    <n v="0"/>
    <s v="تبرعات عامة من زكاة مال وغيرها"/>
    <s v="دفاتر نقدية"/>
    <s v="سارى"/>
    <n v="4866"/>
    <m/>
    <n v="98"/>
    <x v="1"/>
  </r>
  <r>
    <d v="2017-02-27T00:00:00"/>
    <x v="2"/>
    <n v="1030"/>
    <x v="6"/>
    <x v="6"/>
    <n v="1333054.7999999998"/>
    <n v="80580.210000000021"/>
    <n v="0"/>
    <n v="0"/>
    <n v="9804.5596000000005"/>
    <n v="0"/>
    <s v="تبرعات عامة من زكاة مال وغيرها"/>
    <s v="دفاتر نقدية"/>
    <s v="سارى"/>
    <n v="4922"/>
    <m/>
    <n v="99"/>
    <x v="1"/>
  </r>
  <r>
    <d v="2017-02-27T00:00:00"/>
    <x v="2"/>
    <n v="300"/>
    <x v="6"/>
    <x v="6"/>
    <n v="1333354.7999999998"/>
    <n v="80580.210000000021"/>
    <n v="0"/>
    <n v="0"/>
    <n v="9804.5596000000005"/>
    <n v="0"/>
    <s v="تبرعات عامة من زكاة مال وغيرها"/>
    <s v="دفاتر نقدية"/>
    <s v="سارى"/>
    <n v="4923"/>
    <m/>
    <n v="99"/>
    <x v="1"/>
  </r>
  <r>
    <d v="2017-02-27T00:00:00"/>
    <x v="2"/>
    <n v="5000"/>
    <x v="6"/>
    <x v="6"/>
    <n v="1338354.7999999998"/>
    <n v="80580.210000000021"/>
    <n v="0"/>
    <n v="0"/>
    <n v="9804.5596000000005"/>
    <n v="0"/>
    <s v="تبرعات عامة من زكاة مال وغيرها"/>
    <s v="دفاتر نقدية"/>
    <s v="سارى"/>
    <n v="4966"/>
    <m/>
    <n v="100"/>
    <x v="1"/>
  </r>
  <r>
    <d v="2017-02-27T00:00:00"/>
    <x v="2"/>
    <n v="8500"/>
    <x v="6"/>
    <x v="6"/>
    <n v="1346854.7999999998"/>
    <n v="80580.210000000021"/>
    <n v="0"/>
    <n v="0"/>
    <n v="9804.5596000000005"/>
    <n v="0"/>
    <s v="تبرعات عامة من زكاة مال وغيرها"/>
    <s v="دفاتر نقدية"/>
    <s v="سارى"/>
    <n v="4967"/>
    <m/>
    <n v="100"/>
    <x v="1"/>
  </r>
  <r>
    <d v="2017-02-27T00:00:00"/>
    <x v="2"/>
    <n v="400"/>
    <x v="6"/>
    <x v="6"/>
    <n v="1347254.7999999998"/>
    <n v="80580.210000000021"/>
    <n v="0"/>
    <n v="0"/>
    <n v="9804.5596000000005"/>
    <n v="0"/>
    <s v="تبرعات عامة من زكاة مال وغيرها"/>
    <s v="دفاتر نقدية"/>
    <s v="سارى"/>
    <n v="5111"/>
    <m/>
    <n v="103"/>
    <x v="1"/>
  </r>
  <r>
    <d v="2017-02-27T00:00:00"/>
    <x v="2"/>
    <n v="300"/>
    <x v="6"/>
    <x v="6"/>
    <n v="1347554.7999999998"/>
    <n v="80580.210000000021"/>
    <n v="0"/>
    <n v="0"/>
    <n v="9804.5596000000005"/>
    <n v="0"/>
    <s v="تبرعات عامة من زكاة مال وغيرها"/>
    <s v="دفاتر نقدية"/>
    <s v="سارى"/>
    <n v="5112"/>
    <m/>
    <n v="103"/>
    <x v="1"/>
  </r>
  <r>
    <d v="2017-02-27T00:00:00"/>
    <x v="2"/>
    <n v="200"/>
    <x v="6"/>
    <x v="6"/>
    <n v="1347754.7999999998"/>
    <n v="80580.210000000021"/>
    <n v="0"/>
    <n v="0"/>
    <n v="9804.5596000000005"/>
    <n v="0"/>
    <s v="تبرعات عامة من زكاة مال وغيرها"/>
    <s v="دفاتر نقدية"/>
    <s v="سارى"/>
    <n v="5113"/>
    <m/>
    <n v="103"/>
    <x v="1"/>
  </r>
  <r>
    <d v="2017-02-27T00:00:00"/>
    <x v="2"/>
    <n v="100"/>
    <x v="6"/>
    <x v="6"/>
    <n v="1347854.7999999998"/>
    <n v="80580.210000000021"/>
    <n v="0"/>
    <n v="0"/>
    <n v="9804.5596000000005"/>
    <n v="0"/>
    <s v="تبرعات عامة من زكاة مال وغيرها"/>
    <s v="دفاتر نقدية"/>
    <s v="سارى"/>
    <n v="5114"/>
    <m/>
    <n v="103"/>
    <x v="1"/>
  </r>
  <r>
    <d v="2017-02-27T00:00:00"/>
    <x v="2"/>
    <n v="15000"/>
    <x v="8"/>
    <x v="9"/>
    <n v="1347854.7999999998"/>
    <n v="95580.210000000021"/>
    <n v="0"/>
    <n v="0"/>
    <n v="9804.5596000000005"/>
    <n v="0"/>
    <m/>
    <m/>
    <m/>
    <s v="معاملة بنكية"/>
    <m/>
    <m/>
    <x v="109"/>
  </r>
  <r>
    <d v="2017-02-27T00:00:00"/>
    <x v="2"/>
    <n v="140"/>
    <x v="8"/>
    <x v="9"/>
    <n v="1347854.7999999998"/>
    <n v="95720.210000000021"/>
    <n v="0"/>
    <n v="0"/>
    <n v="9804.5596000000005"/>
    <n v="0"/>
    <m/>
    <m/>
    <m/>
    <s v="معاملة بنكية"/>
    <m/>
    <m/>
    <x v="10"/>
  </r>
  <r>
    <d v="2017-02-27T00:00:00"/>
    <x v="2"/>
    <n v="800"/>
    <x v="8"/>
    <x v="9"/>
    <n v="1347854.7999999998"/>
    <n v="96520.210000000021"/>
    <n v="0"/>
    <n v="0"/>
    <n v="9804.5596000000005"/>
    <n v="0"/>
    <m/>
    <m/>
    <m/>
    <s v="معاملة بنكية"/>
    <m/>
    <m/>
    <x v="110"/>
  </r>
  <r>
    <d v="2017-02-28T00:00:00"/>
    <x v="2"/>
    <n v="550"/>
    <x v="6"/>
    <x v="6"/>
    <n v="1348404.7999999998"/>
    <n v="96520.210000000021"/>
    <n v="0"/>
    <n v="0"/>
    <n v="9804.5596000000005"/>
    <n v="0"/>
    <s v="تبرعات عامة من زكاة مال وغيرها"/>
    <s v="دفاتر نقدية"/>
    <s v="سارى"/>
    <n v="4332"/>
    <m/>
    <n v="87"/>
    <x v="1"/>
  </r>
  <r>
    <d v="2017-02-28T00:00:00"/>
    <x v="2"/>
    <n v="2000"/>
    <x v="6"/>
    <x v="6"/>
    <n v="1350404.7999999998"/>
    <n v="96520.210000000021"/>
    <n v="0"/>
    <n v="0"/>
    <n v="9804.5596000000005"/>
    <n v="0"/>
    <s v="تبرعات عامة من زكاة مال وغيرها"/>
    <s v="دفاتر نقدية"/>
    <s v="سارى"/>
    <n v="4333"/>
    <m/>
    <n v="87"/>
    <x v="1"/>
  </r>
  <r>
    <d v="2017-02-28T00:00:00"/>
    <x v="2"/>
    <n v="1000"/>
    <x v="6"/>
    <x v="7"/>
    <n v="1351404.7999999998"/>
    <n v="96520.210000000021"/>
    <n v="0"/>
    <n v="0"/>
    <n v="9804.5596000000005"/>
    <n v="0"/>
    <s v="نقدية للمرضى"/>
    <s v="دفاتر نقدية"/>
    <s v="سارى"/>
    <n v="4679"/>
    <m/>
    <n v="94"/>
    <x v="1"/>
  </r>
  <r>
    <d v="2017-02-28T00:00:00"/>
    <x v="2"/>
    <n v="1600"/>
    <x v="6"/>
    <x v="7"/>
    <n v="1353004.7999999998"/>
    <n v="96520.210000000021"/>
    <n v="0"/>
    <n v="0"/>
    <n v="9804.5596000000005"/>
    <n v="0"/>
    <s v="نقدية للمرضى"/>
    <s v="دفاتر نقدية"/>
    <s v="سارى"/>
    <n v="4791"/>
    <m/>
    <n v="96"/>
    <x v="1"/>
  </r>
  <r>
    <d v="2017-02-28T00:00:00"/>
    <x v="2"/>
    <n v="1600"/>
    <x v="6"/>
    <x v="7"/>
    <n v="1354604.7999999998"/>
    <n v="96520.210000000021"/>
    <n v="0"/>
    <n v="0"/>
    <n v="9804.5596000000005"/>
    <n v="0"/>
    <s v="نقدية للمرضى"/>
    <s v="دفاتر نقدية"/>
    <s v="سارى"/>
    <n v="4792"/>
    <m/>
    <n v="96"/>
    <x v="1"/>
  </r>
  <r>
    <d v="2017-02-28T00:00:00"/>
    <x v="2"/>
    <n v="300"/>
    <x v="6"/>
    <x v="6"/>
    <n v="1354904.7999999998"/>
    <n v="96520.210000000021"/>
    <n v="0"/>
    <n v="0"/>
    <n v="9804.5596000000005"/>
    <n v="0"/>
    <s v="تبرعات عامة من زكاة مال وغيرها"/>
    <s v="دفاتر نقدية"/>
    <s v="سارى"/>
    <n v="4867"/>
    <m/>
    <n v="98"/>
    <x v="1"/>
  </r>
  <r>
    <d v="2017-02-28T00:00:00"/>
    <x v="2"/>
    <n v="80"/>
    <x v="6"/>
    <x v="6"/>
    <n v="1354984.7999999998"/>
    <n v="96520.210000000021"/>
    <n v="0"/>
    <n v="0"/>
    <n v="9804.5596000000005"/>
    <n v="0"/>
    <s v="تبرعات عامة من زكاة مال وغيرها"/>
    <s v="دفاتر نقدية"/>
    <s v="سارى"/>
    <n v="4868"/>
    <m/>
    <n v="98"/>
    <x v="1"/>
  </r>
  <r>
    <d v="2017-02-28T00:00:00"/>
    <x v="2"/>
    <n v="200"/>
    <x v="6"/>
    <x v="6"/>
    <n v="1355184.7999999998"/>
    <n v="96520.210000000021"/>
    <n v="0"/>
    <n v="0"/>
    <n v="9804.5596000000005"/>
    <n v="0"/>
    <s v="تبرعات عامة من زكاة مال وغيرها"/>
    <s v="دفاتر نقدية"/>
    <s v="سارى"/>
    <n v="4869"/>
    <m/>
    <n v="98"/>
    <x v="1"/>
  </r>
  <r>
    <d v="2017-02-28T00:00:00"/>
    <x v="2"/>
    <n v="500"/>
    <x v="6"/>
    <x v="6"/>
    <n v="1355684.7999999998"/>
    <n v="96520.210000000021"/>
    <n v="0"/>
    <n v="0"/>
    <n v="9804.5596000000005"/>
    <n v="0"/>
    <s v="تبرعات عامة من زكاة مال وغيرها"/>
    <s v="دفاتر نقدية"/>
    <s v="سارى"/>
    <n v="4870"/>
    <m/>
    <n v="98"/>
    <x v="1"/>
  </r>
  <r>
    <d v="2017-02-28T00:00:00"/>
    <x v="2"/>
    <n v="3000"/>
    <x v="6"/>
    <x v="7"/>
    <n v="1358684.7999999998"/>
    <n v="96520.210000000021"/>
    <n v="0"/>
    <n v="0"/>
    <n v="9804.5596000000005"/>
    <n v="0"/>
    <s v="نقدية للمرضى"/>
    <s v="دفاتر نقدية"/>
    <s v="سارى"/>
    <n v="4871"/>
    <m/>
    <n v="98"/>
    <x v="1"/>
  </r>
  <r>
    <d v="2017-02-28T00:00:00"/>
    <x v="2"/>
    <n v="465"/>
    <x v="6"/>
    <x v="6"/>
    <n v="1359149.7999999998"/>
    <n v="96520.210000000021"/>
    <n v="0"/>
    <n v="0"/>
    <n v="9804.5596000000005"/>
    <n v="0"/>
    <s v="تبرعات عامة من زكاة مال وغيرها"/>
    <s v="دفاتر نقدية"/>
    <s v="سارى"/>
    <n v="4872"/>
    <m/>
    <n v="98"/>
    <x v="1"/>
  </r>
  <r>
    <d v="2017-02-28T00:00:00"/>
    <x v="2"/>
    <n v="225"/>
    <x v="6"/>
    <x v="6"/>
    <n v="1359374.7999999998"/>
    <n v="96520.210000000021"/>
    <n v="0"/>
    <n v="0"/>
    <n v="9804.5596000000005"/>
    <n v="0"/>
    <s v="تبرعات عامة من زكاة مال وغيرها"/>
    <s v="دفاتر نقدية"/>
    <s v="سارى"/>
    <n v="4873"/>
    <m/>
    <n v="98"/>
    <x v="1"/>
  </r>
  <r>
    <d v="2017-02-28T00:00:00"/>
    <x v="2"/>
    <n v="5000"/>
    <x v="6"/>
    <x v="6"/>
    <n v="1364374.7999999998"/>
    <n v="96520.210000000021"/>
    <n v="0"/>
    <n v="0"/>
    <n v="9804.5596000000005"/>
    <n v="0"/>
    <s v="تبرعات عامة من زكاة مال وغيرها"/>
    <s v="دفاتر نقدية"/>
    <s v="سارى"/>
    <n v="4968"/>
    <m/>
    <n v="100"/>
    <x v="1"/>
  </r>
  <r>
    <d v="2017-02-28T00:00:00"/>
    <x v="2"/>
    <n v="500"/>
    <x v="6"/>
    <x v="6"/>
    <n v="1364874.7999999998"/>
    <n v="96520.210000000021"/>
    <n v="0"/>
    <n v="0"/>
    <n v="9804.5596000000005"/>
    <n v="0"/>
    <s v="تبرعات عامة من زكاة مال وغيرها"/>
    <s v="دفاتر نقدية"/>
    <s v="سارى"/>
    <n v="4970"/>
    <m/>
    <n v="100"/>
    <x v="1"/>
  </r>
  <r>
    <d v="2017-02-28T00:00:00"/>
    <x v="2"/>
    <n v="450"/>
    <x v="6"/>
    <x v="6"/>
    <n v="1365324.7999999998"/>
    <n v="96520.210000000021"/>
    <n v="0"/>
    <n v="0"/>
    <n v="9804.5596000000005"/>
    <n v="0"/>
    <s v="تبرعات عامة من زكاة مال وغيرها"/>
    <s v="دفاتر نقدية"/>
    <s v="سارى"/>
    <n v="5115"/>
    <m/>
    <n v="103"/>
    <x v="1"/>
  </r>
  <r>
    <d v="2017-02-28T00:00:00"/>
    <x v="2"/>
    <n v="73343"/>
    <x v="26"/>
    <x v="8"/>
    <n v="1291981.7999999998"/>
    <n v="96520.210000000021"/>
    <n v="0"/>
    <n v="0"/>
    <n v="9804.5596000000005"/>
    <n v="0"/>
    <m/>
    <m/>
    <m/>
    <m/>
    <n v="1220"/>
    <m/>
    <x v="1"/>
  </r>
  <r>
    <d v="2017-02-28T00:00:00"/>
    <x v="2"/>
    <n v="61744.3"/>
    <x v="30"/>
    <x v="8"/>
    <n v="1230237.4999999998"/>
    <n v="96520.210000000021"/>
    <n v="0"/>
    <n v="0"/>
    <n v="9804.5596000000005"/>
    <n v="0"/>
    <m/>
    <m/>
    <m/>
    <m/>
    <n v="1220"/>
    <m/>
    <x v="1"/>
  </r>
  <r>
    <d v="2017-02-28T00:00:00"/>
    <x v="2"/>
    <n v="9200"/>
    <x v="31"/>
    <x v="8"/>
    <n v="1221037.4999999998"/>
    <n v="96520.210000000021"/>
    <n v="0"/>
    <n v="0"/>
    <n v="9804.5596000000005"/>
    <n v="0"/>
    <m/>
    <m/>
    <m/>
    <m/>
    <m/>
    <m/>
    <x v="1"/>
  </r>
  <r>
    <d v="2017-02-28T00:00:00"/>
    <x v="2"/>
    <n v="3549"/>
    <x v="19"/>
    <x v="8"/>
    <n v="1217488.4999999998"/>
    <n v="96520.210000000021"/>
    <n v="0"/>
    <n v="0"/>
    <n v="9804.5596000000005"/>
    <n v="0"/>
    <m/>
    <m/>
    <m/>
    <m/>
    <m/>
    <m/>
    <x v="1"/>
  </r>
  <r>
    <d v="2017-02-28T00:00:00"/>
    <x v="2"/>
    <n v="17190"/>
    <x v="11"/>
    <x v="8"/>
    <n v="1200298.4999999998"/>
    <n v="96520.210000000021"/>
    <n v="0"/>
    <n v="0"/>
    <n v="9804.5596000000005"/>
    <n v="0"/>
    <m/>
    <m/>
    <m/>
    <m/>
    <m/>
    <m/>
    <x v="1"/>
  </r>
  <r>
    <d v="2017-02-28T00:00:00"/>
    <x v="2"/>
    <n v="5325"/>
    <x v="12"/>
    <x v="8"/>
    <n v="1194973.4999999998"/>
    <n v="96520.210000000021"/>
    <n v="0"/>
    <n v="0"/>
    <n v="9804.5596000000005"/>
    <n v="0"/>
    <m/>
    <m/>
    <m/>
    <m/>
    <m/>
    <m/>
    <x v="1"/>
  </r>
  <r>
    <d v="2017-02-28T00:00:00"/>
    <x v="2"/>
    <n v="2210"/>
    <x v="16"/>
    <x v="8"/>
    <n v="1192763.4999999998"/>
    <n v="96520.210000000021"/>
    <n v="0"/>
    <n v="0"/>
    <n v="9804.5596000000005"/>
    <n v="0"/>
    <m/>
    <m/>
    <m/>
    <m/>
    <m/>
    <m/>
    <x v="1"/>
  </r>
  <r>
    <d v="2017-02-28T00:00:00"/>
    <x v="2"/>
    <n v="3850"/>
    <x v="32"/>
    <x v="8"/>
    <n v="1188913.4999999998"/>
    <n v="96520.210000000021"/>
    <n v="0"/>
    <n v="0"/>
    <n v="9804.5596000000005"/>
    <n v="0"/>
    <m/>
    <m/>
    <m/>
    <m/>
    <m/>
    <m/>
    <x v="1"/>
  </r>
  <r>
    <d v="2017-02-28T00:00:00"/>
    <x v="2"/>
    <n v="4305.8"/>
    <x v="17"/>
    <x v="8"/>
    <n v="1184607.6999999997"/>
    <n v="96520.210000000021"/>
    <n v="0"/>
    <n v="0"/>
    <n v="9804.5596000000005"/>
    <n v="0"/>
    <m/>
    <m/>
    <m/>
    <m/>
    <m/>
    <m/>
    <x v="1"/>
  </r>
  <r>
    <d v="2017-02-28T00:00:00"/>
    <x v="2"/>
    <n v="3511"/>
    <x v="18"/>
    <x v="8"/>
    <n v="1181096.6999999997"/>
    <n v="96520.210000000021"/>
    <n v="0"/>
    <n v="0"/>
    <n v="9804.5596000000005"/>
    <n v="0"/>
    <m/>
    <m/>
    <m/>
    <m/>
    <m/>
    <m/>
    <x v="1"/>
  </r>
  <r>
    <d v="2017-02-28T00:00:00"/>
    <x v="2"/>
    <n v="13474.65"/>
    <x v="20"/>
    <x v="8"/>
    <n v="1167622.0499999998"/>
    <n v="96520.210000000021"/>
    <n v="0"/>
    <n v="0"/>
    <n v="9804.5596000000005"/>
    <n v="0"/>
    <m/>
    <m/>
    <m/>
    <m/>
    <m/>
    <m/>
    <x v="1"/>
  </r>
  <r>
    <d v="2017-02-28T00:00:00"/>
    <x v="2"/>
    <n v="2000"/>
    <x v="33"/>
    <x v="8"/>
    <n v="1165622.0499999998"/>
    <n v="96520.210000000021"/>
    <n v="0"/>
    <n v="0"/>
    <n v="9804.5596000000005"/>
    <n v="0"/>
    <m/>
    <m/>
    <m/>
    <m/>
    <m/>
    <m/>
    <x v="1"/>
  </r>
  <r>
    <d v="2017-02-28T00:00:00"/>
    <x v="2"/>
    <n v="3090.5"/>
    <x v="13"/>
    <x v="8"/>
    <n v="1162531.5499999998"/>
    <n v="96520.210000000021"/>
    <n v="0"/>
    <n v="0"/>
    <n v="9804.5596000000005"/>
    <n v="0"/>
    <m/>
    <m/>
    <m/>
    <m/>
    <m/>
    <m/>
    <x v="1"/>
  </r>
  <r>
    <d v="2017-02-28T00:00:00"/>
    <x v="2"/>
    <n v="9794.4220000000005"/>
    <x v="14"/>
    <x v="8"/>
    <n v="1152737.1279999998"/>
    <n v="96520.210000000021"/>
    <n v="0"/>
    <n v="0"/>
    <n v="9804.5596000000005"/>
    <n v="0"/>
    <m/>
    <m/>
    <m/>
    <m/>
    <m/>
    <m/>
    <x v="1"/>
  </r>
  <r>
    <d v="2017-02-28T00:00:00"/>
    <x v="2"/>
    <n v="4606"/>
    <x v="15"/>
    <x v="8"/>
    <n v="1148131.1279999998"/>
    <n v="96520.210000000021"/>
    <n v="0"/>
    <n v="0"/>
    <n v="9804.5596000000005"/>
    <n v="0"/>
    <m/>
    <m/>
    <m/>
    <m/>
    <m/>
    <m/>
    <x v="1"/>
  </r>
  <r>
    <d v="2017-02-28T00:00:00"/>
    <x v="2"/>
    <n v="83750"/>
    <x v="21"/>
    <x v="8"/>
    <n v="1064381.1279999998"/>
    <n v="96520.210000000021"/>
    <n v="0"/>
    <n v="0"/>
    <n v="9804.5596000000005"/>
    <n v="0"/>
    <m/>
    <m/>
    <m/>
    <m/>
    <m/>
    <m/>
    <x v="1"/>
  </r>
  <r>
    <d v="2017-02-28T00:00:00"/>
    <x v="2"/>
    <n v="92485"/>
    <x v="22"/>
    <x v="8"/>
    <n v="971896.12799999979"/>
    <n v="96520.210000000021"/>
    <n v="0"/>
    <n v="0"/>
    <n v="9804.5596000000005"/>
    <n v="0"/>
    <m/>
    <m/>
    <m/>
    <m/>
    <m/>
    <m/>
    <x v="1"/>
  </r>
  <r>
    <d v="2017-02-28T00:00:00"/>
    <x v="2"/>
    <n v="485959.3"/>
    <x v="7"/>
    <x v="8"/>
    <n v="485936.8279999998"/>
    <n v="96520.210000000021"/>
    <n v="0"/>
    <n v="0"/>
    <n v="9804.5596000000005"/>
    <n v="0"/>
    <m/>
    <m/>
    <m/>
    <m/>
    <m/>
    <m/>
    <x v="1"/>
  </r>
  <r>
    <d v="2017-02-28T00:00:00"/>
    <x v="2"/>
    <n v="20153"/>
    <x v="10"/>
    <x v="8"/>
    <n v="465783.8279999998"/>
    <n v="96520.210000000021"/>
    <n v="0"/>
    <n v="0"/>
    <n v="9804.5596000000005"/>
    <n v="0"/>
    <m/>
    <m/>
    <m/>
    <m/>
    <m/>
    <m/>
    <x v="1"/>
  </r>
  <r>
    <d v="2017-02-28T00:00:00"/>
    <x v="2"/>
    <n v="500"/>
    <x v="8"/>
    <x v="9"/>
    <n v="465783.8279999998"/>
    <n v="97020.210000000021"/>
    <n v="0"/>
    <n v="0"/>
    <n v="9804.5596000000005"/>
    <n v="0"/>
    <m/>
    <m/>
    <m/>
    <s v="معاملة بنكية"/>
    <m/>
    <m/>
    <x v="111"/>
  </r>
  <r>
    <d v="2017-02-28T00:00:00"/>
    <x v="2"/>
    <n v="100"/>
    <x v="8"/>
    <x v="9"/>
    <n v="465783.8279999998"/>
    <n v="97120.210000000021"/>
    <n v="0"/>
    <n v="0"/>
    <n v="9804.5596000000005"/>
    <n v="0"/>
    <m/>
    <m/>
    <m/>
    <s v="معاملة بنكية"/>
    <m/>
    <m/>
    <x v="112"/>
  </r>
  <r>
    <d v="2017-02-28T00:00:00"/>
    <x v="2"/>
    <n v="4000"/>
    <x v="8"/>
    <x v="9"/>
    <n v="465783.8279999998"/>
    <n v="101120.21000000002"/>
    <n v="0"/>
    <n v="0"/>
    <n v="9804.5596000000005"/>
    <n v="0"/>
    <m/>
    <m/>
    <m/>
    <s v="معاملة بنكية"/>
    <m/>
    <m/>
    <x v="56"/>
  </r>
  <r>
    <d v="2017-02-28T00:00:00"/>
    <x v="2"/>
    <n v="1000"/>
    <x v="8"/>
    <x v="9"/>
    <n v="465783.8279999998"/>
    <n v="102120.21000000002"/>
    <n v="0"/>
    <n v="0"/>
    <n v="9804.5596000000005"/>
    <n v="0"/>
    <m/>
    <m/>
    <m/>
    <s v="معاملة بنكية"/>
    <m/>
    <m/>
    <x v="113"/>
  </r>
  <r>
    <d v="2017-02-28T00:00:00"/>
    <x v="2"/>
    <n v="40"/>
    <x v="8"/>
    <x v="9"/>
    <n v="465783.8279999998"/>
    <n v="102160.21000000002"/>
    <n v="0"/>
    <n v="0"/>
    <n v="9804.5596000000005"/>
    <n v="0"/>
    <m/>
    <m/>
    <m/>
    <s v="معاملة بنكية"/>
    <m/>
    <m/>
    <x v="10"/>
  </r>
  <r>
    <d v="2017-02-28T00:00:00"/>
    <x v="2"/>
    <n v="80000"/>
    <x v="6"/>
    <x v="11"/>
    <n v="545783.82799999975"/>
    <n v="22160.210000000021"/>
    <n v="0"/>
    <n v="0"/>
    <n v="9804.5596000000005"/>
    <n v="0"/>
    <m/>
    <m/>
    <m/>
    <s v="معاملة بنكية"/>
    <m/>
    <m/>
    <x v="114"/>
  </r>
  <r>
    <d v="2017-02-28T00:00:00"/>
    <x v="2"/>
    <n v="500"/>
    <x v="8"/>
    <x v="9"/>
    <n v="545783.82799999975"/>
    <n v="22660.210000000021"/>
    <n v="0"/>
    <n v="0"/>
    <n v="9804.5596000000005"/>
    <n v="0"/>
    <m/>
    <m/>
    <m/>
    <s v="معاملة بنكية"/>
    <m/>
    <m/>
    <x v="115"/>
  </r>
  <r>
    <d v="2017-02-28T00:00:00"/>
    <x v="2"/>
    <n v="500"/>
    <x v="8"/>
    <x v="9"/>
    <n v="545783.82799999975"/>
    <n v="23160.210000000021"/>
    <n v="0"/>
    <n v="0"/>
    <n v="9804.5596000000005"/>
    <n v="0"/>
    <m/>
    <m/>
    <m/>
    <s v="معاملة بنكية"/>
    <m/>
    <m/>
    <x v="63"/>
  </r>
  <r>
    <d v="2017-02-28T00:00:00"/>
    <x v="2"/>
    <n v="16599"/>
    <x v="8"/>
    <x v="10"/>
    <n v="545783.82799999975"/>
    <n v="39759.210000000021"/>
    <n v="0"/>
    <n v="0"/>
    <n v="9804.5596000000005"/>
    <n v="0"/>
    <m/>
    <m/>
    <m/>
    <s v="تقفيل"/>
    <m/>
    <m/>
    <x v="10"/>
  </r>
  <r>
    <d v="2017-02-28T00:00:00"/>
    <x v="2"/>
    <n v="173"/>
    <x v="23"/>
    <x v="11"/>
    <n v="545783.82799999975"/>
    <n v="39586.210000000021"/>
    <n v="0"/>
    <n v="0"/>
    <n v="9804.5596000000005"/>
    <n v="0"/>
    <m/>
    <m/>
    <m/>
    <s v="معاملة بنكية"/>
    <m/>
    <m/>
    <x v="50"/>
  </r>
  <r>
    <d v="2017-02-28T00:00:00"/>
    <x v="2"/>
    <n v="7031.19"/>
    <x v="2"/>
    <x v="2"/>
    <n v="545783.82799999975"/>
    <n v="39586.210000000021"/>
    <n v="0"/>
    <n v="0"/>
    <n v="9804.5596000000005"/>
    <n v="0"/>
    <m/>
    <m/>
    <m/>
    <m/>
    <m/>
    <m/>
    <x v="55"/>
  </r>
  <r>
    <d v="2017-02-28T00:00:00"/>
    <x v="2"/>
    <n v="83124"/>
    <x v="3"/>
    <x v="2"/>
    <n v="545783.82799999975"/>
    <n v="39586.210000000021"/>
    <n v="0"/>
    <n v="0"/>
    <n v="9804.5596000000005"/>
    <n v="0"/>
    <m/>
    <m/>
    <m/>
    <m/>
    <m/>
    <m/>
    <x v="1"/>
  </r>
  <r>
    <d v="2017-02-28T00:00:00"/>
    <x v="2"/>
    <n v="24.86"/>
    <x v="20"/>
    <x v="10"/>
    <n v="545783.82799999975"/>
    <n v="39586.210000000021"/>
    <n v="0"/>
    <n v="0"/>
    <n v="9804.5596000000005"/>
    <n v="0"/>
    <m/>
    <m/>
    <m/>
    <s v="تقفيل"/>
    <m/>
    <m/>
    <x v="1"/>
  </r>
  <r>
    <d v="2017-02-28T00:00:00"/>
    <x v="2"/>
    <n v="1768"/>
    <x v="20"/>
    <x v="10"/>
    <n v="545783.82799999975"/>
    <n v="39586.210000000021"/>
    <n v="0"/>
    <n v="0"/>
    <n v="9804.5596000000005"/>
    <n v="0"/>
    <m/>
    <m/>
    <m/>
    <s v="تقفيل"/>
    <m/>
    <m/>
    <x v="1"/>
  </r>
  <r>
    <d v="2017-02-28T00:00:00"/>
    <x v="2"/>
    <n v="33.759399999999999"/>
    <x v="34"/>
    <x v="17"/>
    <n v="545783.82799999975"/>
    <n v="39586.210000000021"/>
    <n v="0"/>
    <n v="0"/>
    <n v="9770.8001999999997"/>
    <n v="0"/>
    <m/>
    <m/>
    <m/>
    <s v="معاملة بنكية"/>
    <m/>
    <m/>
    <x v="1"/>
  </r>
  <r>
    <d v="2017-02-28T00:00:00"/>
    <x v="2"/>
    <n v="696"/>
    <x v="35"/>
    <x v="10"/>
    <n v="545783.82799999975"/>
    <n v="39586.210000000021"/>
    <n v="0"/>
    <n v="0"/>
    <n v="9770.8001999999997"/>
    <n v="0"/>
    <m/>
    <m/>
    <m/>
    <s v="تقفيل"/>
    <m/>
    <m/>
    <x v="1"/>
  </r>
  <r>
    <d v="2017-03-01T00:00:00"/>
    <x v="3"/>
    <n v="120"/>
    <x v="8"/>
    <x v="9"/>
    <n v="545783.82799999975"/>
    <n v="39706.210000000021"/>
    <n v="0"/>
    <n v="0"/>
    <n v="9770.8001999999997"/>
    <n v="0"/>
    <m/>
    <m/>
    <m/>
    <s v="معاملة بنكية"/>
    <m/>
    <m/>
    <x v="1"/>
  </r>
  <r>
    <d v="2017-02-28T00:00:00"/>
    <x v="2"/>
    <n v="4579"/>
    <x v="25"/>
    <x v="2"/>
    <n v="545783.82799999975"/>
    <n v="39706.210000000021"/>
    <n v="0"/>
    <n v="0"/>
    <n v="9770.8001999999997"/>
    <n v="0"/>
    <m/>
    <m/>
    <m/>
    <m/>
    <m/>
    <m/>
    <x v="1"/>
  </r>
  <r>
    <d v="2017-02-28T00:00:00"/>
    <x v="2"/>
    <n v="334.48"/>
    <x v="20"/>
    <x v="16"/>
    <n v="545783.82799999975"/>
    <n v="39706.210000000021"/>
    <n v="0"/>
    <n v="0"/>
    <n v="9770.8001999999997"/>
    <n v="0"/>
    <m/>
    <m/>
    <m/>
    <s v="تقفيل"/>
    <m/>
    <m/>
    <x v="1"/>
  </r>
  <r>
    <d v="2017-02-28T00:00:00"/>
    <x v="2"/>
    <n v="27.12"/>
    <x v="20"/>
    <x v="16"/>
    <n v="545783.82799999975"/>
    <n v="39706.210000000021"/>
    <n v="0"/>
    <n v="0"/>
    <n v="9770.8001999999997"/>
    <n v="0"/>
    <m/>
    <m/>
    <m/>
    <s v="تقفيل"/>
    <m/>
    <m/>
    <x v="1"/>
  </r>
  <r>
    <d v="2017-02-28T00:00:00"/>
    <x v="2"/>
    <n v="129624.00999999998"/>
    <x v="7"/>
    <x v="13"/>
    <n v="545783.82799999975"/>
    <n v="39706.210000000021"/>
    <n v="0"/>
    <n v="0"/>
    <n v="9770.8001999999997"/>
    <n v="0"/>
    <m/>
    <m/>
    <m/>
    <m/>
    <m/>
    <m/>
    <x v="52"/>
  </r>
  <r>
    <d v="2017-02-28T00:00:00"/>
    <x v="2"/>
    <n v="5000"/>
    <x v="36"/>
    <x v="8"/>
    <n v="540783.82799999975"/>
    <n v="39706.210000000021"/>
    <n v="0"/>
    <n v="0"/>
    <n v="9770.8001999999997"/>
    <n v="0"/>
    <m/>
    <m/>
    <m/>
    <m/>
    <m/>
    <m/>
    <x v="116"/>
  </r>
  <r>
    <d v="2017-02-28T00:00:00"/>
    <x v="2"/>
    <n v="540000"/>
    <x v="28"/>
    <x v="8"/>
    <n v="783.82799999974668"/>
    <n v="39706.210000000021"/>
    <n v="0"/>
    <n v="0"/>
    <n v="9770.8001999999997"/>
    <n v="0"/>
    <m/>
    <m/>
    <m/>
    <m/>
    <m/>
    <m/>
    <x v="52"/>
  </r>
  <r>
    <d v="2017-03-01T00:00:00"/>
    <x v="3"/>
    <n v="25000"/>
    <x v="6"/>
    <x v="14"/>
    <n v="25783.827999999747"/>
    <n v="39706.210000000021"/>
    <n v="0"/>
    <n v="0"/>
    <n v="9770.8001999999997"/>
    <n v="0"/>
    <m/>
    <m/>
    <m/>
    <m/>
    <m/>
    <m/>
    <x v="1"/>
  </r>
  <r>
    <d v="2017-03-01T00:00:00"/>
    <x v="3"/>
    <n v="2000"/>
    <x v="6"/>
    <x v="7"/>
    <n v="27783.827999999747"/>
    <n v="39706.210000000021"/>
    <n v="0"/>
    <n v="0"/>
    <n v="9770.8001999999997"/>
    <n v="0"/>
    <s v="نقدية للمرضى"/>
    <s v="دفاتر نقدية"/>
    <s v="سارى"/>
    <n v="4465"/>
    <m/>
    <n v="90"/>
    <x v="1"/>
  </r>
  <r>
    <d v="2017-03-01T00:00:00"/>
    <x v="3"/>
    <n v="2000"/>
    <x v="6"/>
    <x v="7"/>
    <n v="29783.827999999747"/>
    <n v="39706.210000000021"/>
    <n v="0"/>
    <n v="0"/>
    <n v="9770.8001999999997"/>
    <n v="0"/>
    <s v="نقدية للمرضى"/>
    <s v="دفاتر نقدية"/>
    <s v="سارى"/>
    <n v="4466"/>
    <m/>
    <n v="90"/>
    <x v="1"/>
  </r>
  <r>
    <d v="2017-03-01T00:00:00"/>
    <x v="3"/>
    <n v="400"/>
    <x v="6"/>
    <x v="7"/>
    <n v="30183.827999999747"/>
    <n v="39706.210000000021"/>
    <n v="0"/>
    <n v="0"/>
    <n v="9770.8001999999997"/>
    <n v="0"/>
    <s v="نقدية للمرضى"/>
    <s v="دفاتر نقدية"/>
    <s v="سارى"/>
    <n v="4467"/>
    <m/>
    <n v="90"/>
    <x v="1"/>
  </r>
  <r>
    <d v="2017-03-01T00:00:00"/>
    <x v="3"/>
    <n v="63.6"/>
    <x v="6"/>
    <x v="7"/>
    <n v="30247.427999999745"/>
    <n v="39706.210000000021"/>
    <n v="0"/>
    <n v="0"/>
    <n v="9770.8001999999997"/>
    <n v="0"/>
    <s v="نقدية للمرضى"/>
    <s v="دفاتر نقدية"/>
    <s v="سارى"/>
    <n v="4468"/>
    <m/>
    <n v="90"/>
    <x v="1"/>
  </r>
  <r>
    <d v="2017-03-01T00:00:00"/>
    <x v="3"/>
    <n v="1350"/>
    <x v="6"/>
    <x v="6"/>
    <n v="31597.427999999745"/>
    <n v="39706.210000000021"/>
    <n v="0"/>
    <n v="0"/>
    <n v="9770.8001999999997"/>
    <n v="0"/>
    <s v="تبرعات عامة من زكاة مال وغيرها"/>
    <s v="دفاتر نقدية"/>
    <s v="سارى"/>
    <n v="4469"/>
    <m/>
    <n v="90"/>
    <x v="1"/>
  </r>
  <r>
    <d v="2017-03-01T00:00:00"/>
    <x v="3"/>
    <n v="400"/>
    <x v="6"/>
    <x v="6"/>
    <n v="31997.427999999745"/>
    <n v="39706.210000000021"/>
    <n v="0"/>
    <n v="0"/>
    <n v="9770.8001999999997"/>
    <n v="0"/>
    <s v="تبرعات عامة من زكاة مال وغيرها"/>
    <s v="دفاتر نقدية"/>
    <s v="سارى"/>
    <n v="4470"/>
    <m/>
    <n v="90"/>
    <x v="1"/>
  </r>
  <r>
    <d v="2017-03-01T00:00:00"/>
    <x v="3"/>
    <n v="2000"/>
    <x v="6"/>
    <x v="7"/>
    <n v="33997.427999999745"/>
    <n v="39706.210000000021"/>
    <n v="0"/>
    <n v="0"/>
    <n v="9770.8001999999997"/>
    <n v="0"/>
    <s v="نقدية للمرضى"/>
    <s v="دفاتر نقدية"/>
    <s v="سارى"/>
    <n v="4874"/>
    <m/>
    <n v="98"/>
    <x v="1"/>
  </r>
  <r>
    <d v="2017-03-01T00:00:00"/>
    <x v="3"/>
    <n v="500"/>
    <x v="6"/>
    <x v="6"/>
    <n v="34497.427999999745"/>
    <n v="39706.210000000021"/>
    <n v="0"/>
    <n v="0"/>
    <n v="9770.8001999999997"/>
    <n v="0"/>
    <s v="تبرعات عامة من زكاة مال وغيرها"/>
    <s v="دفاتر نقدية"/>
    <s v="سارى"/>
    <n v="4875"/>
    <m/>
    <n v="98"/>
    <x v="1"/>
  </r>
  <r>
    <d v="2017-03-01T00:00:00"/>
    <x v="3"/>
    <n v="1000"/>
    <x v="6"/>
    <x v="6"/>
    <n v="35497.427999999745"/>
    <n v="39706.210000000021"/>
    <n v="0"/>
    <n v="0"/>
    <n v="9770.8001999999997"/>
    <n v="0"/>
    <s v="تبرعات عامة من زكاة مال وغيرها"/>
    <s v="دفاتر نقدية"/>
    <s v="سارى"/>
    <n v="4876"/>
    <m/>
    <n v="98"/>
    <x v="1"/>
  </r>
  <r>
    <d v="2017-03-01T00:00:00"/>
    <x v="3"/>
    <n v="925"/>
    <x v="6"/>
    <x v="6"/>
    <n v="36422.427999999745"/>
    <n v="39706.210000000021"/>
    <n v="0"/>
    <n v="0"/>
    <n v="9770.8001999999997"/>
    <n v="0"/>
    <s v="تبرعات عامة من زكاة مال وغيرها"/>
    <s v="دفاتر نقدية"/>
    <s v="سارى"/>
    <n v="4877"/>
    <m/>
    <n v="98"/>
    <x v="1"/>
  </r>
  <r>
    <d v="2017-03-01T00:00:00"/>
    <x v="3"/>
    <n v="3000"/>
    <x v="6"/>
    <x v="6"/>
    <n v="39422.427999999745"/>
    <n v="39706.210000000021"/>
    <n v="0"/>
    <n v="0"/>
    <n v="9770.8001999999997"/>
    <n v="0"/>
    <s v="تبرعات عامة من زكاة مال وغيرها"/>
    <s v="دفاتر نقدية"/>
    <s v="سارى"/>
    <n v="4878"/>
    <m/>
    <n v="98"/>
    <x v="1"/>
  </r>
  <r>
    <d v="2017-03-01T00:00:00"/>
    <x v="3"/>
    <n v="1000"/>
    <x v="6"/>
    <x v="6"/>
    <n v="40422.427999999745"/>
    <n v="39706.210000000021"/>
    <n v="0"/>
    <n v="0"/>
    <n v="9770.8001999999997"/>
    <n v="0"/>
    <s v="تبرعات عامة من زكاة مال وغيرها"/>
    <s v="دفاتر نقدية"/>
    <s v="سارى"/>
    <n v="4879"/>
    <m/>
    <n v="98"/>
    <x v="1"/>
  </r>
  <r>
    <d v="2017-03-01T00:00:00"/>
    <x v="3"/>
    <n v="2000"/>
    <x v="6"/>
    <x v="6"/>
    <n v="42422.427999999745"/>
    <n v="39706.210000000021"/>
    <n v="0"/>
    <n v="0"/>
    <n v="9770.8001999999997"/>
    <n v="0"/>
    <s v="تبرعات عامة من زكاة مال وغيرها"/>
    <s v="دفاتر نقدية"/>
    <s v="سارى"/>
    <n v="4924"/>
    <m/>
    <n v="99"/>
    <x v="1"/>
  </r>
  <r>
    <d v="2017-03-01T00:00:00"/>
    <x v="3"/>
    <n v="2000"/>
    <x v="6"/>
    <x v="7"/>
    <n v="44422.427999999745"/>
    <n v="39706.210000000021"/>
    <n v="0"/>
    <n v="0"/>
    <n v="9770.8001999999997"/>
    <n v="0"/>
    <s v="نقدية للمرضى"/>
    <s v="دفاتر نقدية"/>
    <s v="سارى"/>
    <n v="4925"/>
    <m/>
    <n v="99"/>
    <x v="1"/>
  </r>
  <r>
    <d v="2017-03-01T00:00:00"/>
    <x v="3"/>
    <n v="500"/>
    <x v="6"/>
    <x v="6"/>
    <n v="44922.427999999745"/>
    <n v="39706.210000000021"/>
    <n v="0"/>
    <n v="0"/>
    <n v="9770.8001999999997"/>
    <n v="0"/>
    <s v="تبرعات عامة من زكاة مال وغيرها"/>
    <s v="دفاتر نقدية"/>
    <s v="سارى"/>
    <n v="4971"/>
    <m/>
    <n v="100"/>
    <x v="1"/>
  </r>
  <r>
    <d v="2017-03-01T00:00:00"/>
    <x v="3"/>
    <n v="500"/>
    <x v="6"/>
    <x v="7"/>
    <n v="45422.427999999745"/>
    <n v="39706.210000000021"/>
    <n v="0"/>
    <n v="0"/>
    <n v="9770.8001999999997"/>
    <n v="0"/>
    <s v="نقدية للمرضى"/>
    <s v="دفاتر نقدية"/>
    <s v="سارى"/>
    <n v="5116"/>
    <m/>
    <n v="103"/>
    <x v="1"/>
  </r>
  <r>
    <d v="2017-03-01T00:00:00"/>
    <x v="3"/>
    <n v="2500"/>
    <x v="6"/>
    <x v="6"/>
    <n v="47922.427999999745"/>
    <n v="39706.210000000021"/>
    <n v="0"/>
    <n v="0"/>
    <n v="9770.8001999999997"/>
    <n v="0"/>
    <s v="تبرعات عامة من زكاة مال وغيرها"/>
    <s v="دفاتر نقدية"/>
    <s v="سارى"/>
    <n v="5117"/>
    <m/>
    <n v="103"/>
    <x v="1"/>
  </r>
  <r>
    <d v="2017-03-01T00:00:00"/>
    <x v="3"/>
    <n v="2000"/>
    <x v="6"/>
    <x v="6"/>
    <n v="49922.427999999745"/>
    <n v="39706.210000000021"/>
    <n v="0"/>
    <n v="0"/>
    <n v="9770.8001999999997"/>
    <n v="0"/>
    <s v="تبرعات عامة من زكاة مال وغيرها"/>
    <s v="دفاتر نقدية"/>
    <s v="سارى"/>
    <n v="5118"/>
    <m/>
    <n v="103"/>
    <x v="1"/>
  </r>
  <r>
    <d v="2017-03-01T00:00:00"/>
    <x v="3"/>
    <n v="8025"/>
    <x v="4"/>
    <x v="8"/>
    <n v="41897.427999999745"/>
    <n v="39706.210000000021"/>
    <n v="0"/>
    <n v="0"/>
    <n v="9770.8001999999997"/>
    <n v="0"/>
    <m/>
    <m/>
    <m/>
    <n v="1226"/>
    <m/>
    <n v="25"/>
    <x v="117"/>
  </r>
  <r>
    <d v="2017-03-01T00:00:00"/>
    <x v="3"/>
    <n v="200"/>
    <x v="8"/>
    <x v="9"/>
    <n v="41897.427999999745"/>
    <n v="39906.210000000021"/>
    <n v="0"/>
    <n v="0"/>
    <n v="9770.8001999999997"/>
    <n v="0"/>
    <m/>
    <m/>
    <m/>
    <s v="معاملة بنكية"/>
    <m/>
    <m/>
    <x v="118"/>
  </r>
  <r>
    <d v="2017-03-01T00:00:00"/>
    <x v="3"/>
    <n v="160"/>
    <x v="8"/>
    <x v="9"/>
    <n v="41897.427999999745"/>
    <n v="40066.210000000021"/>
    <n v="0"/>
    <n v="0"/>
    <n v="9770.8001999999997"/>
    <n v="0"/>
    <m/>
    <m/>
    <m/>
    <s v="معاملة بنكية"/>
    <m/>
    <m/>
    <x v="69"/>
  </r>
  <r>
    <d v="2017-03-02T00:00:00"/>
    <x v="3"/>
    <n v="300"/>
    <x v="8"/>
    <x v="9"/>
    <n v="41897.427999999745"/>
    <n v="40366.210000000021"/>
    <n v="0"/>
    <n v="0"/>
    <n v="9770.8001999999997"/>
    <n v="0"/>
    <m/>
    <m/>
    <m/>
    <s v="معاملة بنكية"/>
    <m/>
    <m/>
    <x v="64"/>
  </r>
  <r>
    <d v="2017-03-02T00:00:00"/>
    <x v="3"/>
    <n v="500"/>
    <x v="6"/>
    <x v="7"/>
    <n v="42397.427999999745"/>
    <n v="40366.210000000021"/>
    <n v="0"/>
    <n v="0"/>
    <n v="9770.8001999999997"/>
    <n v="0"/>
    <s v="نقدية للمرضى"/>
    <s v="دفاتر نقدية"/>
    <s v="سارى"/>
    <n v="4680"/>
    <m/>
    <n v="94"/>
    <x v="1"/>
  </r>
  <r>
    <d v="2017-03-02T00:00:00"/>
    <x v="3"/>
    <n v="200"/>
    <x v="6"/>
    <x v="7"/>
    <n v="42597.427999999745"/>
    <n v="40366.210000000021"/>
    <n v="0"/>
    <n v="0"/>
    <n v="9770.8001999999997"/>
    <n v="0"/>
    <s v="نقدية للمرضى"/>
    <s v="دفاتر نقدية"/>
    <s v="سارى"/>
    <n v="4681"/>
    <m/>
    <n v="94"/>
    <x v="1"/>
  </r>
  <r>
    <d v="2017-03-02T00:00:00"/>
    <x v="3"/>
    <n v="10000"/>
    <x v="29"/>
    <x v="6"/>
    <n v="42597.427999999745"/>
    <n v="40366.210000000021"/>
    <n v="0"/>
    <n v="0"/>
    <n v="9770.8001999999997"/>
    <n v="0"/>
    <s v="تبرعات عامة من زكاة مال وغيرها"/>
    <s v="دفاتر نقدية"/>
    <s v="سارى"/>
    <n v="4682"/>
    <m/>
    <n v="94"/>
    <x v="1"/>
  </r>
  <r>
    <d v="2017-03-02T00:00:00"/>
    <x v="3"/>
    <n v="4400"/>
    <x v="6"/>
    <x v="7"/>
    <n v="46997.427999999745"/>
    <n v="40366.210000000021"/>
    <n v="0"/>
    <n v="0"/>
    <n v="9770.8001999999997"/>
    <n v="0"/>
    <s v="نقدية للمرضى"/>
    <s v="دفاتر نقدية"/>
    <s v="سارى"/>
    <n v="4723"/>
    <m/>
    <n v="95"/>
    <x v="1"/>
  </r>
  <r>
    <d v="2017-03-02T00:00:00"/>
    <x v="3"/>
    <n v="900"/>
    <x v="6"/>
    <x v="7"/>
    <n v="47897.427999999745"/>
    <n v="40366.210000000021"/>
    <n v="0"/>
    <n v="0"/>
    <n v="9770.8001999999997"/>
    <n v="0"/>
    <s v="نقدية للمرضى"/>
    <s v="دفاتر نقدية"/>
    <s v="سارى"/>
    <n v="4793"/>
    <m/>
    <n v="96"/>
    <x v="1"/>
  </r>
  <r>
    <d v="2017-03-02T00:00:00"/>
    <x v="3"/>
    <n v="300"/>
    <x v="6"/>
    <x v="6"/>
    <n v="48197.427999999745"/>
    <n v="40366.210000000021"/>
    <n v="0"/>
    <n v="0"/>
    <n v="9770.8001999999997"/>
    <n v="0"/>
    <s v="تبرعات عامة من زكاة مال وغيرها"/>
    <s v="دفاتر نقدية"/>
    <s v="سارى"/>
    <n v="4794"/>
    <m/>
    <n v="96"/>
    <x v="1"/>
  </r>
  <r>
    <d v="2017-03-02T00:00:00"/>
    <x v="3"/>
    <n v="4250"/>
    <x v="6"/>
    <x v="6"/>
    <n v="52447.427999999745"/>
    <n v="40366.210000000021"/>
    <n v="0"/>
    <n v="0"/>
    <n v="9770.8001999999997"/>
    <n v="0"/>
    <s v="تبرعات عامة من زكاة مال وغيرها"/>
    <s v="دفاتر نقدية"/>
    <s v="سارى"/>
    <n v="4795"/>
    <m/>
    <n v="96"/>
    <x v="1"/>
  </r>
  <r>
    <d v="2017-03-02T00:00:00"/>
    <x v="3"/>
    <n v="500"/>
    <x v="6"/>
    <x v="6"/>
    <n v="52947.427999999745"/>
    <n v="40366.210000000021"/>
    <n v="0"/>
    <n v="0"/>
    <n v="9770.8001999999997"/>
    <n v="0"/>
    <s v="تبرعات عامة من زكاة مال وغيرها"/>
    <s v="دفاتر نقدية"/>
    <s v="سارى"/>
    <n v="4796"/>
    <m/>
    <n v="96"/>
    <x v="1"/>
  </r>
  <r>
    <d v="2017-03-02T00:00:00"/>
    <x v="3"/>
    <n v="500"/>
    <x v="6"/>
    <x v="7"/>
    <n v="53447.427999999745"/>
    <n v="40366.210000000021"/>
    <n v="0"/>
    <n v="0"/>
    <n v="9770.8001999999997"/>
    <n v="0"/>
    <s v="نقدية للمرضى"/>
    <s v="دفاتر نقدية"/>
    <s v="سارى"/>
    <n v="4797"/>
    <m/>
    <n v="96"/>
    <x v="1"/>
  </r>
  <r>
    <d v="2017-03-02T00:00:00"/>
    <x v="3"/>
    <n v="400"/>
    <x v="6"/>
    <x v="7"/>
    <n v="53847.427999999745"/>
    <n v="40366.210000000021"/>
    <n v="0"/>
    <n v="0"/>
    <n v="9770.8001999999997"/>
    <n v="0"/>
    <s v="نقدية للمرضى"/>
    <s v="دفاتر نقدية"/>
    <s v="سارى"/>
    <n v="4798"/>
    <m/>
    <n v="96"/>
    <x v="1"/>
  </r>
  <r>
    <d v="2017-03-02T00:00:00"/>
    <x v="3"/>
    <n v="300"/>
    <x v="6"/>
    <x v="7"/>
    <n v="54147.427999999745"/>
    <n v="40366.210000000021"/>
    <n v="0"/>
    <n v="0"/>
    <n v="9770.8001999999997"/>
    <n v="0"/>
    <s v="نقدية للمرضى"/>
    <s v="دفاتر نقدية"/>
    <s v="سارى"/>
    <n v="4799"/>
    <m/>
    <n v="96"/>
    <x v="1"/>
  </r>
  <r>
    <d v="2017-03-02T00:00:00"/>
    <x v="3"/>
    <n v="750"/>
    <x v="6"/>
    <x v="6"/>
    <n v="54897.427999999745"/>
    <n v="40366.210000000021"/>
    <n v="0"/>
    <n v="0"/>
    <n v="9770.8001999999997"/>
    <n v="0"/>
    <s v="تبرعات عامة من زكاة مال وغيرها"/>
    <s v="دفاتر نقدية"/>
    <s v="سارى"/>
    <n v="4880"/>
    <m/>
    <n v="98"/>
    <x v="1"/>
  </r>
  <r>
    <d v="2017-03-02T00:00:00"/>
    <x v="3"/>
    <n v="500"/>
    <x v="6"/>
    <x v="6"/>
    <n v="55397.427999999745"/>
    <n v="40366.210000000021"/>
    <n v="0"/>
    <n v="0"/>
    <n v="9770.8001999999997"/>
    <n v="0"/>
    <s v="تبرعات عامة من زكاة مال وغيرها"/>
    <s v="دفاتر نقدية"/>
    <s v="سارى"/>
    <n v="4881"/>
    <m/>
    <n v="98"/>
    <x v="1"/>
  </r>
  <r>
    <d v="2017-03-02T00:00:00"/>
    <x v="3"/>
    <n v="1000"/>
    <x v="6"/>
    <x v="6"/>
    <n v="56397.427999999745"/>
    <n v="40366.210000000021"/>
    <n v="0"/>
    <n v="0"/>
    <n v="9770.8001999999997"/>
    <n v="0"/>
    <s v="تبرعات عامة من زكاة مال وغيرها"/>
    <s v="دفاتر نقدية"/>
    <s v="سارى"/>
    <n v="4926"/>
    <m/>
    <n v="99"/>
    <x v="1"/>
  </r>
  <r>
    <d v="2017-03-02T00:00:00"/>
    <x v="3"/>
    <n v="3000"/>
    <x v="6"/>
    <x v="6"/>
    <n v="59397.427999999745"/>
    <n v="40366.210000000021"/>
    <n v="0"/>
    <n v="0"/>
    <n v="9770.8001999999997"/>
    <n v="0"/>
    <s v="تبرعات عامة من زكاة مال وغيرها"/>
    <s v="دفاتر نقدية"/>
    <s v="سارى"/>
    <n v="4927"/>
    <m/>
    <n v="99"/>
    <x v="1"/>
  </r>
  <r>
    <d v="2017-03-02T00:00:00"/>
    <x v="3"/>
    <n v="2050"/>
    <x v="6"/>
    <x v="6"/>
    <n v="61447.427999999745"/>
    <n v="40366.210000000021"/>
    <n v="0"/>
    <n v="0"/>
    <n v="9770.8001999999997"/>
    <n v="0"/>
    <s v="تبرعات عامة من زكاة مال وغيرها"/>
    <s v="دفاتر نقدية"/>
    <s v="سارى"/>
    <n v="5119"/>
    <m/>
    <n v="103"/>
    <x v="1"/>
  </r>
  <r>
    <d v="2017-03-02T00:00:00"/>
    <x v="3"/>
    <n v="4163"/>
    <x v="8"/>
    <x v="9"/>
    <n v="61447.427999999745"/>
    <n v="44529.210000000021"/>
    <n v="0"/>
    <n v="0"/>
    <n v="9770.8001999999997"/>
    <n v="0"/>
    <m/>
    <m/>
    <m/>
    <s v="معاملة بنكية"/>
    <m/>
    <m/>
    <x v="119"/>
  </r>
  <r>
    <d v="2017-03-02T00:00:00"/>
    <x v="3"/>
    <n v="200"/>
    <x v="8"/>
    <x v="9"/>
    <n v="61447.427999999745"/>
    <n v="44729.210000000021"/>
    <n v="0"/>
    <n v="0"/>
    <n v="9770.8001999999997"/>
    <n v="0"/>
    <m/>
    <m/>
    <m/>
    <s v="معاملة بنكية"/>
    <m/>
    <m/>
    <x v="120"/>
  </r>
  <r>
    <d v="2017-03-02T00:00:00"/>
    <x v="3"/>
    <n v="4270"/>
    <x v="8"/>
    <x v="9"/>
    <n v="61447.427999999745"/>
    <n v="48999.210000000021"/>
    <n v="0"/>
    <n v="0"/>
    <n v="9770.8001999999997"/>
    <n v="0"/>
    <m/>
    <m/>
    <m/>
    <s v="معاملة بنكية"/>
    <m/>
    <m/>
    <x v="48"/>
  </r>
  <r>
    <d v="2017-03-02T00:00:00"/>
    <x v="3"/>
    <n v="500"/>
    <x v="8"/>
    <x v="9"/>
    <n v="61447.427999999745"/>
    <n v="49499.210000000021"/>
    <n v="0"/>
    <n v="0"/>
    <n v="9770.8001999999997"/>
    <n v="0"/>
    <m/>
    <m/>
    <m/>
    <s v="معاملة بنكية"/>
    <m/>
    <m/>
    <x v="20"/>
  </r>
  <r>
    <d v="2017-03-02T00:00:00"/>
    <x v="3"/>
    <n v="109.5"/>
    <x v="8"/>
    <x v="9"/>
    <n v="61447.427999999745"/>
    <n v="49608.710000000021"/>
    <n v="0"/>
    <n v="0"/>
    <n v="9770.8001999999997"/>
    <n v="0"/>
    <m/>
    <m/>
    <m/>
    <s v="معاملة بنكية"/>
    <m/>
    <m/>
    <x v="69"/>
  </r>
  <r>
    <d v="2017-03-05T00:00:00"/>
    <x v="3"/>
    <n v="6000"/>
    <x v="8"/>
    <x v="9"/>
    <n v="61447.427999999745"/>
    <n v="55608.710000000021"/>
    <n v="0"/>
    <n v="0"/>
    <n v="9770.8001999999997"/>
    <n v="0"/>
    <m/>
    <m/>
    <m/>
    <s v="معاملة بنكية"/>
    <m/>
    <m/>
    <x v="121"/>
  </r>
  <r>
    <d v="2017-03-05T00:00:00"/>
    <x v="3"/>
    <n v="200"/>
    <x v="6"/>
    <x v="7"/>
    <n v="61647.427999999745"/>
    <n v="55608.710000000021"/>
    <n v="0"/>
    <n v="0"/>
    <n v="9770.8001999999997"/>
    <n v="0"/>
    <s v="نقدية للمرضى"/>
    <s v="دفاتر نقدية"/>
    <s v="سارى"/>
    <n v="4471"/>
    <m/>
    <n v="90"/>
    <x v="1"/>
  </r>
  <r>
    <d v="2017-03-05T00:00:00"/>
    <x v="3"/>
    <n v="1000"/>
    <x v="6"/>
    <x v="6"/>
    <n v="62647.427999999745"/>
    <n v="55608.710000000021"/>
    <n v="0"/>
    <n v="0"/>
    <n v="9770.8001999999997"/>
    <n v="0"/>
    <s v="تبرعات عامة من زكاة مال وغيرها"/>
    <s v="دفاتر نقدية"/>
    <s v="سارى"/>
    <n v="4824"/>
    <m/>
    <n v="97"/>
    <x v="1"/>
  </r>
  <r>
    <d v="2017-03-05T00:00:00"/>
    <x v="3"/>
    <n v="300"/>
    <x v="6"/>
    <x v="6"/>
    <n v="62947.427999999745"/>
    <n v="55608.710000000021"/>
    <n v="0"/>
    <n v="0"/>
    <n v="9770.8001999999997"/>
    <n v="0"/>
    <s v="تبرعات عامة من زكاة مال وغيرها"/>
    <s v="دفاتر نقدية"/>
    <s v="سارى"/>
    <n v="4825"/>
    <m/>
    <n v="97"/>
    <x v="1"/>
  </r>
  <r>
    <d v="2017-03-05T00:00:00"/>
    <x v="3"/>
    <n v="300"/>
    <x v="6"/>
    <x v="6"/>
    <n v="63247.427999999745"/>
    <n v="55608.710000000021"/>
    <n v="0"/>
    <n v="0"/>
    <n v="9770.8001999999997"/>
    <n v="0"/>
    <s v="تبرعات عامة من زكاة مال وغيرها"/>
    <s v="دفاتر نقدية"/>
    <s v="سارى"/>
    <n v="4826"/>
    <m/>
    <n v="97"/>
    <x v="1"/>
  </r>
  <r>
    <d v="2017-03-05T00:00:00"/>
    <x v="3"/>
    <n v="6400"/>
    <x v="6"/>
    <x v="6"/>
    <n v="69647.427999999753"/>
    <n v="55608.710000000021"/>
    <n v="0"/>
    <n v="0"/>
    <n v="9770.8001999999997"/>
    <n v="0"/>
    <s v="تبرعات عامة من زكاة مال وغيرها"/>
    <s v="دفاتر نقدية"/>
    <s v="سارى"/>
    <n v="4882"/>
    <m/>
    <n v="98"/>
    <x v="1"/>
  </r>
  <r>
    <d v="2017-03-05T00:00:00"/>
    <x v="3"/>
    <n v="1000"/>
    <x v="6"/>
    <x v="6"/>
    <n v="70647.427999999753"/>
    <n v="55608.710000000021"/>
    <n v="0"/>
    <n v="0"/>
    <n v="9770.8001999999997"/>
    <n v="0"/>
    <s v="تبرعات عامة من زكاة مال وغيرها"/>
    <s v="دفاتر نقدية"/>
    <s v="سارى"/>
    <n v="4883"/>
    <m/>
    <n v="98"/>
    <x v="1"/>
  </r>
  <r>
    <d v="2017-03-05T00:00:00"/>
    <x v="3"/>
    <n v="100"/>
    <x v="6"/>
    <x v="6"/>
    <n v="70747.427999999753"/>
    <n v="55608.710000000021"/>
    <n v="0"/>
    <n v="0"/>
    <n v="9770.8001999999997"/>
    <n v="0"/>
    <s v="تبرعات عامة من زكاة مال وغيرها"/>
    <s v="دفاتر نقدية"/>
    <s v="سارى"/>
    <n v="4884"/>
    <m/>
    <n v="98"/>
    <x v="1"/>
  </r>
  <r>
    <d v="2017-03-05T00:00:00"/>
    <x v="3"/>
    <n v="300"/>
    <x v="6"/>
    <x v="6"/>
    <n v="71047.427999999753"/>
    <n v="55608.710000000021"/>
    <n v="0"/>
    <n v="0"/>
    <n v="9770.8001999999997"/>
    <n v="0"/>
    <s v="تبرعات عامة من زكاة مال وغيرها"/>
    <s v="دفاتر نقدية"/>
    <s v="سارى"/>
    <n v="4972"/>
    <m/>
    <n v="100"/>
    <x v="1"/>
  </r>
  <r>
    <d v="2017-03-05T00:00:00"/>
    <x v="3"/>
    <n v="500"/>
    <x v="6"/>
    <x v="6"/>
    <n v="71547.427999999753"/>
    <n v="55608.710000000021"/>
    <n v="0"/>
    <n v="0"/>
    <n v="9770.8001999999997"/>
    <n v="0"/>
    <s v="تبرعات عامة من زكاة مال وغيرها"/>
    <s v="دفاتر نقدية"/>
    <s v="سارى"/>
    <n v="4973"/>
    <m/>
    <n v="100"/>
    <x v="1"/>
  </r>
  <r>
    <d v="2017-03-05T00:00:00"/>
    <x v="3"/>
    <n v="400"/>
    <x v="6"/>
    <x v="6"/>
    <n v="71947.427999999753"/>
    <n v="55608.710000000021"/>
    <n v="0"/>
    <n v="0"/>
    <n v="9770.8001999999997"/>
    <n v="0"/>
    <s v="تبرعات عامة من زكاة مال وغيرها"/>
    <s v="دفاتر نقدية"/>
    <s v="سارى"/>
    <n v="5120"/>
    <m/>
    <n v="103"/>
    <x v="1"/>
  </r>
  <r>
    <d v="2017-03-05T00:00:00"/>
    <x v="3"/>
    <n v="4000"/>
    <x v="6"/>
    <x v="6"/>
    <n v="75947.427999999753"/>
    <n v="55608.710000000021"/>
    <n v="0"/>
    <n v="0"/>
    <n v="9770.8001999999997"/>
    <n v="0"/>
    <s v="تبرعات عامة من زكاة مال وغيرها"/>
    <s v="دفاتر نقدية"/>
    <s v="سارى"/>
    <n v="5121"/>
    <m/>
    <n v="103"/>
    <x v="1"/>
  </r>
  <r>
    <d v="2017-03-05T00:00:00"/>
    <x v="3"/>
    <n v="2000"/>
    <x v="6"/>
    <x v="7"/>
    <n v="77947.427999999753"/>
    <n v="55608.710000000021"/>
    <n v="0"/>
    <n v="0"/>
    <n v="9770.8001999999997"/>
    <n v="0"/>
    <s v="نقدية للمرضى"/>
    <s v="دفاتر نقدية"/>
    <s v="سارى"/>
    <n v="5122"/>
    <m/>
    <n v="103"/>
    <x v="1"/>
  </r>
  <r>
    <d v="2017-03-05T00:00:00"/>
    <x v="3"/>
    <n v="500"/>
    <x v="6"/>
    <x v="7"/>
    <n v="78447.427999999753"/>
    <n v="55608.710000000021"/>
    <n v="0"/>
    <n v="0"/>
    <n v="9770.8001999999997"/>
    <n v="0"/>
    <s v="نقدية للمرضى"/>
    <s v="دفاتر نقدية"/>
    <s v="سارى"/>
    <n v="5123"/>
    <m/>
    <n v="103"/>
    <x v="1"/>
  </r>
  <r>
    <d v="2017-03-05T00:00:00"/>
    <x v="3"/>
    <n v="4000"/>
    <x v="6"/>
    <x v="6"/>
    <n v="82447.427999999753"/>
    <n v="55608.710000000021"/>
    <n v="0"/>
    <n v="0"/>
    <n v="9770.8001999999997"/>
    <n v="0"/>
    <s v="تبرعات عامة من زكاة مال وغيرها"/>
    <s v="دفاتر نقدية"/>
    <s v="سارى"/>
    <n v="5124"/>
    <m/>
    <n v="103"/>
    <x v="1"/>
  </r>
  <r>
    <d v="2017-03-05T00:00:00"/>
    <x v="3"/>
    <n v="1000"/>
    <x v="6"/>
    <x v="6"/>
    <n v="83447.427999999753"/>
    <n v="55608.710000000021"/>
    <n v="0"/>
    <n v="0"/>
    <n v="9770.8001999999997"/>
    <n v="0"/>
    <s v="تبرعات عامة من زكاة مال وغيرها"/>
    <s v="دفاتر نقدية"/>
    <s v="سارى"/>
    <n v="5125"/>
    <m/>
    <n v="103"/>
    <x v="1"/>
  </r>
  <r>
    <d v="2017-03-05T00:00:00"/>
    <x v="3"/>
    <n v="200"/>
    <x v="6"/>
    <x v="6"/>
    <n v="83647.427999999753"/>
    <n v="55608.710000000021"/>
    <n v="0"/>
    <n v="0"/>
    <n v="9770.8001999999997"/>
    <n v="0"/>
    <s v="تبرعات عامة من زكاة مال وغيرها"/>
    <s v="دفاتر نقدية"/>
    <s v="سارى"/>
    <n v="5126"/>
    <m/>
    <n v="103"/>
    <x v="1"/>
  </r>
  <r>
    <d v="2017-03-05T00:00:00"/>
    <x v="3"/>
    <n v="300"/>
    <x v="6"/>
    <x v="6"/>
    <n v="83947.427999999753"/>
    <n v="55608.710000000021"/>
    <n v="0"/>
    <n v="0"/>
    <n v="9770.8001999999997"/>
    <n v="0"/>
    <s v="تبرعات عامة من زكاة مال وغيرها"/>
    <s v="دفاتر نقدية"/>
    <s v="سارى"/>
    <n v="4329"/>
    <m/>
    <n v="87"/>
    <x v="1"/>
  </r>
  <r>
    <d v="2017-03-05T00:00:00"/>
    <x v="3"/>
    <n v="150"/>
    <x v="6"/>
    <x v="6"/>
    <n v="84097.427999999753"/>
    <n v="55608.710000000021"/>
    <n v="0"/>
    <n v="0"/>
    <n v="9770.8001999999997"/>
    <n v="0"/>
    <s v="تبرعات عامة من زكاة مال وغيرها"/>
    <s v="دفاتر نقدية"/>
    <s v="سارى"/>
    <n v="4334"/>
    <m/>
    <n v="87"/>
    <x v="1"/>
  </r>
  <r>
    <d v="2017-03-05T00:00:00"/>
    <x v="3"/>
    <n v="1300"/>
    <x v="6"/>
    <x v="7"/>
    <n v="85397.427999999753"/>
    <n v="55608.710000000021"/>
    <n v="0"/>
    <n v="0"/>
    <n v="9770.8001999999997"/>
    <n v="0"/>
    <s v="نقدية للمرضى"/>
    <s v="دفاتر نقدية"/>
    <s v="سارى"/>
    <n v="4335"/>
    <m/>
    <n v="87"/>
    <x v="1"/>
  </r>
  <r>
    <d v="2017-03-05T00:00:00"/>
    <x v="3"/>
    <n v="570"/>
    <x v="6"/>
    <x v="6"/>
    <n v="85967.427999999753"/>
    <n v="55608.710000000021"/>
    <n v="0"/>
    <n v="0"/>
    <n v="9770.8001999999997"/>
    <n v="0"/>
    <s v="تبرعات عامة من زكاة مال وغيرها"/>
    <s v="دفاتر نقدية"/>
    <s v="سارى"/>
    <n v="4336"/>
    <m/>
    <n v="87"/>
    <x v="1"/>
  </r>
  <r>
    <d v="2017-03-05T00:00:00"/>
    <x v="3"/>
    <n v="500"/>
    <x v="6"/>
    <x v="7"/>
    <n v="86467.427999999753"/>
    <n v="55608.710000000021"/>
    <n v="0"/>
    <n v="0"/>
    <n v="9770.8001999999997"/>
    <n v="0"/>
    <s v="نقدية للمرضى"/>
    <s v="دفاتر نقدية"/>
    <s v="سارى"/>
    <n v="4472"/>
    <m/>
    <n v="90"/>
    <x v="1"/>
  </r>
  <r>
    <d v="2017-03-05T00:00:00"/>
    <x v="3"/>
    <n v="40"/>
    <x v="6"/>
    <x v="6"/>
    <n v="86507.427999999753"/>
    <n v="55608.710000000021"/>
    <n v="0"/>
    <n v="0"/>
    <n v="9770.8001999999997"/>
    <n v="0"/>
    <s v="تبرعات عامة من زكاة مال وغيرها"/>
    <s v="دفاتر نقدية"/>
    <s v="سارى"/>
    <n v="4473"/>
    <m/>
    <n v="90"/>
    <x v="1"/>
  </r>
  <r>
    <d v="2017-03-05T00:00:00"/>
    <x v="3"/>
    <n v="200"/>
    <x v="6"/>
    <x v="7"/>
    <n v="86707.427999999753"/>
    <n v="55608.710000000021"/>
    <n v="0"/>
    <n v="0"/>
    <n v="9770.8001999999997"/>
    <n v="0"/>
    <s v="نقدية للمرضى"/>
    <s v="دفاتر نقدية"/>
    <s v="سارى"/>
    <n v="4474"/>
    <m/>
    <n v="90"/>
    <x v="1"/>
  </r>
  <r>
    <d v="2017-03-05T00:00:00"/>
    <x v="3"/>
    <n v="1000"/>
    <x v="6"/>
    <x v="6"/>
    <n v="87707.427999999753"/>
    <n v="55608.710000000021"/>
    <n v="0"/>
    <n v="0"/>
    <n v="9770.8001999999997"/>
    <n v="0"/>
    <s v="تبرعات عامة من زكاة مال وغيرها"/>
    <s v="دفاتر نقدية"/>
    <s v="سارى"/>
    <n v="4475"/>
    <m/>
    <n v="90"/>
    <x v="1"/>
  </r>
  <r>
    <d v="2017-03-05T00:00:00"/>
    <x v="3"/>
    <n v="35000"/>
    <x v="6"/>
    <x v="11"/>
    <n v="122707.42799999975"/>
    <n v="20608.710000000021"/>
    <n v="0"/>
    <n v="0"/>
    <n v="9770.8001999999997"/>
    <n v="0"/>
    <m/>
    <m/>
    <m/>
    <s v="معاملة بنكية"/>
    <m/>
    <m/>
    <x v="1"/>
  </r>
  <r>
    <d v="2017-03-05T00:00:00"/>
    <x v="3"/>
    <n v="100"/>
    <x v="6"/>
    <x v="6"/>
    <n v="122807.42799999975"/>
    <n v="20608.710000000021"/>
    <n v="0"/>
    <n v="0"/>
    <n v="9770.8001999999997"/>
    <n v="0"/>
    <s v="تبرعات عامة من زكاة مال وغيرها"/>
    <s v="دفاتر نقدية"/>
    <s v="سارى"/>
    <n v="4683"/>
    <m/>
    <n v="94"/>
    <x v="1"/>
  </r>
  <r>
    <d v="2017-03-05T00:00:00"/>
    <x v="3"/>
    <n v="2050"/>
    <x v="6"/>
    <x v="6"/>
    <n v="124857.42799999975"/>
    <n v="20608.710000000021"/>
    <n v="0"/>
    <n v="0"/>
    <n v="9770.8001999999997"/>
    <n v="0"/>
    <s v="تبرعات عامة من زكاة مال وغيرها"/>
    <s v="دفاتر نقدية"/>
    <s v="سارى"/>
    <n v="4684"/>
    <m/>
    <n v="94"/>
    <x v="1"/>
  </r>
  <r>
    <d v="2017-03-05T00:00:00"/>
    <x v="3"/>
    <n v="400"/>
    <x v="6"/>
    <x v="6"/>
    <n v="125257.42799999975"/>
    <n v="20608.710000000021"/>
    <n v="0"/>
    <n v="0"/>
    <n v="9770.8001999999997"/>
    <n v="0"/>
    <s v="تبرعات عامة من زكاة مال وغيرها"/>
    <s v="دفاتر نقدية"/>
    <s v="سارى"/>
    <n v="4685"/>
    <m/>
    <n v="94"/>
    <x v="1"/>
  </r>
  <r>
    <d v="2017-03-05T00:00:00"/>
    <x v="3"/>
    <n v="150"/>
    <x v="6"/>
    <x v="6"/>
    <n v="125407.42799999975"/>
    <n v="20608.710000000021"/>
    <n v="0"/>
    <n v="0"/>
    <n v="9770.8001999999997"/>
    <n v="0"/>
    <s v="تبرعات عامة من زكاة مال وغيرها"/>
    <s v="دفاتر نقدية"/>
    <s v="سارى"/>
    <n v="4686"/>
    <m/>
    <n v="94"/>
    <x v="1"/>
  </r>
  <r>
    <d v="2017-03-05T00:00:00"/>
    <x v="3"/>
    <n v="200"/>
    <x v="6"/>
    <x v="6"/>
    <n v="125607.42799999975"/>
    <n v="20608.710000000021"/>
    <n v="0"/>
    <n v="0"/>
    <n v="9770.8001999999997"/>
    <n v="0"/>
    <s v="تبرعات عامة من زكاة مال وغيرها"/>
    <s v="دفاتر نقدية"/>
    <s v="سارى"/>
    <n v="4687"/>
    <m/>
    <n v="94"/>
    <x v="1"/>
  </r>
  <r>
    <d v="2017-03-05T00:00:00"/>
    <x v="3"/>
    <n v="200"/>
    <x v="6"/>
    <x v="6"/>
    <n v="125807.42799999975"/>
    <n v="20608.710000000021"/>
    <n v="0"/>
    <n v="0"/>
    <n v="9770.8001999999997"/>
    <n v="0"/>
    <s v="تبرعات عامة من زكاة مال وغيرها"/>
    <s v="دفاتر نقدية"/>
    <s v="سارى"/>
    <n v="4688"/>
    <m/>
    <n v="94"/>
    <x v="1"/>
  </r>
  <r>
    <d v="2017-03-05T00:00:00"/>
    <x v="3"/>
    <n v="10000"/>
    <x v="6"/>
    <x v="6"/>
    <n v="135807.42799999975"/>
    <n v="20608.710000000021"/>
    <n v="0"/>
    <n v="0"/>
    <n v="9770.8001999999997"/>
    <n v="0"/>
    <s v="تبرعات عامة من زكاة مال وغيرها"/>
    <s v="دفاتر نقدية"/>
    <s v="سارى"/>
    <n v="4689"/>
    <m/>
    <n v="94"/>
    <x v="1"/>
  </r>
  <r>
    <d v="2017-03-05T00:00:00"/>
    <x v="3"/>
    <n v="2000"/>
    <x v="6"/>
    <x v="6"/>
    <n v="137807.42799999975"/>
    <n v="20608.710000000021"/>
    <n v="0"/>
    <n v="0"/>
    <n v="9770.8001999999997"/>
    <n v="0"/>
    <s v="تبرعات عامة من زكاة مال وغيرها"/>
    <s v="دفاتر نقدية"/>
    <s v="سارى"/>
    <n v="4690"/>
    <m/>
    <n v="94"/>
    <x v="1"/>
  </r>
  <r>
    <d v="2017-03-05T00:00:00"/>
    <x v="3"/>
    <n v="100"/>
    <x v="6"/>
    <x v="6"/>
    <n v="137907.42799999975"/>
    <n v="20608.710000000021"/>
    <n v="0"/>
    <n v="0"/>
    <n v="9770.8001999999997"/>
    <n v="0"/>
    <s v="تبرعات عامة من زكاة مال وغيرها"/>
    <s v="دفاتر نقدية"/>
    <s v="سارى"/>
    <n v="4800"/>
    <m/>
    <n v="96"/>
    <x v="1"/>
  </r>
  <r>
    <d v="2017-03-05T00:00:00"/>
    <x v="3"/>
    <n v="500"/>
    <x v="6"/>
    <x v="6"/>
    <n v="138407.42799999975"/>
    <n v="20608.710000000021"/>
    <n v="0"/>
    <n v="0"/>
    <n v="9770.8001999999997"/>
    <n v="0"/>
    <s v="تبرعات عامة من زكاة مال وغيرها"/>
    <s v="دفاتر نقدية"/>
    <s v="سارى"/>
    <n v="4827"/>
    <m/>
    <n v="97"/>
    <x v="1"/>
  </r>
  <r>
    <d v="2017-03-05T00:00:00"/>
    <x v="3"/>
    <n v="1000"/>
    <x v="6"/>
    <x v="6"/>
    <n v="139407.42799999975"/>
    <n v="20608.710000000021"/>
    <n v="0"/>
    <n v="0"/>
    <n v="9770.8001999999997"/>
    <n v="0"/>
    <s v="تبرعات عامة من زكاة مال وغيرها"/>
    <s v="دفاتر نقدية"/>
    <s v="سارى"/>
    <n v="4828"/>
    <m/>
    <n v="97"/>
    <x v="1"/>
  </r>
  <r>
    <d v="2017-03-05T00:00:00"/>
    <x v="3"/>
    <n v="500"/>
    <x v="6"/>
    <x v="6"/>
    <n v="139907.42799999975"/>
    <n v="20608.710000000021"/>
    <n v="0"/>
    <n v="0"/>
    <n v="9770.8001999999997"/>
    <n v="0"/>
    <s v="تبرعات عامة من زكاة مال وغيرها"/>
    <s v="دفاتر نقدية"/>
    <s v="سارى"/>
    <n v="4829"/>
    <m/>
    <n v="97"/>
    <x v="1"/>
  </r>
  <r>
    <d v="2017-03-05T00:00:00"/>
    <x v="3"/>
    <n v="750"/>
    <x v="6"/>
    <x v="6"/>
    <n v="140657.42799999975"/>
    <n v="20608.710000000021"/>
    <n v="0"/>
    <n v="0"/>
    <n v="9770.8001999999997"/>
    <n v="0"/>
    <s v="تبرعات عامة من زكاة مال وغيرها"/>
    <s v="دفاتر نقدية"/>
    <s v="سارى"/>
    <n v="4830"/>
    <m/>
    <n v="97"/>
    <x v="1"/>
  </r>
  <r>
    <d v="2017-03-05T00:00:00"/>
    <x v="3"/>
    <n v="100"/>
    <x v="6"/>
    <x v="6"/>
    <n v="140757.42799999975"/>
    <n v="20608.710000000021"/>
    <n v="0"/>
    <n v="0"/>
    <n v="9770.8001999999997"/>
    <n v="0"/>
    <s v="تبرعات عامة من زكاة مال وغيرها"/>
    <s v="دفاتر نقدية"/>
    <s v="سارى"/>
    <n v="4831"/>
    <m/>
    <n v="97"/>
    <x v="1"/>
  </r>
  <r>
    <d v="2017-03-05T00:00:00"/>
    <x v="3"/>
    <n v="5000"/>
    <x v="6"/>
    <x v="7"/>
    <n v="145757.42799999975"/>
    <n v="20608.710000000021"/>
    <n v="0"/>
    <n v="0"/>
    <n v="9770.8001999999997"/>
    <n v="0"/>
    <s v="نقدية للمرضى"/>
    <s v="دفاتر نقدية"/>
    <s v="سارى"/>
    <n v="4832"/>
    <m/>
    <n v="97"/>
    <x v="1"/>
  </r>
  <r>
    <d v="2017-03-05T00:00:00"/>
    <x v="3"/>
    <n v="500"/>
    <x v="6"/>
    <x v="7"/>
    <n v="146257.42799999975"/>
    <n v="20608.710000000021"/>
    <n v="0"/>
    <n v="0"/>
    <n v="9770.8001999999997"/>
    <n v="0"/>
    <s v="نقدية للمرضى"/>
    <s v="دفاتر نقدية"/>
    <s v="سارى"/>
    <n v="4833"/>
    <m/>
    <n v="97"/>
    <x v="1"/>
  </r>
  <r>
    <d v="2017-03-05T00:00:00"/>
    <x v="3"/>
    <n v="1800"/>
    <x v="6"/>
    <x v="6"/>
    <n v="148057.42799999975"/>
    <n v="20608.710000000021"/>
    <n v="0"/>
    <n v="0"/>
    <n v="9770.8001999999997"/>
    <n v="0"/>
    <s v="تبرعات عامة من زكاة مال وغيرها"/>
    <s v="دفاتر نقدية"/>
    <s v="سارى"/>
    <n v="4928"/>
    <m/>
    <n v="99"/>
    <x v="1"/>
  </r>
  <r>
    <d v="2017-03-05T00:00:00"/>
    <x v="3"/>
    <n v="200"/>
    <x v="6"/>
    <x v="6"/>
    <n v="148257.42799999975"/>
    <n v="20608.710000000021"/>
    <n v="0"/>
    <n v="0"/>
    <n v="9770.8001999999997"/>
    <n v="0"/>
    <s v="تبرعات عامة من زكاة مال وغيرها"/>
    <s v="دفاتر نقدية"/>
    <s v="سارى"/>
    <n v="4929"/>
    <m/>
    <n v="99"/>
    <x v="1"/>
  </r>
  <r>
    <d v="2017-03-05T00:00:00"/>
    <x v="3"/>
    <n v="100"/>
    <x v="6"/>
    <x v="6"/>
    <n v="148357.42799999975"/>
    <n v="20608.710000000021"/>
    <n v="0"/>
    <n v="0"/>
    <n v="9770.8001999999997"/>
    <n v="0"/>
    <s v="تبرعات عامة من زكاة مال وغيرها"/>
    <s v="دفاتر نقدية"/>
    <s v="سارى"/>
    <n v="4930"/>
    <m/>
    <n v="99"/>
    <x v="1"/>
  </r>
  <r>
    <d v="2017-03-05T00:00:00"/>
    <x v="3"/>
    <n v="40"/>
    <x v="6"/>
    <x v="6"/>
    <n v="148397.42799999975"/>
    <n v="20608.710000000021"/>
    <n v="0"/>
    <n v="0"/>
    <n v="9770.8001999999997"/>
    <n v="0"/>
    <s v="تبرعات عامة من زكاة مال وغيرها"/>
    <s v="دفاتر نقدية"/>
    <s v="سارى"/>
    <n v="4974"/>
    <m/>
    <n v="100"/>
    <x v="1"/>
  </r>
  <r>
    <d v="2017-03-05T00:00:00"/>
    <x v="3"/>
    <n v="300"/>
    <x v="6"/>
    <x v="6"/>
    <n v="148697.42799999975"/>
    <n v="20608.710000000021"/>
    <n v="0"/>
    <n v="0"/>
    <n v="9770.8001999999997"/>
    <n v="0"/>
    <s v="تبرعات عامة من زكاة مال وغيرها"/>
    <s v="دفاتر نقدية"/>
    <s v="سارى"/>
    <n v="4975"/>
    <m/>
    <n v="100"/>
    <x v="1"/>
  </r>
  <r>
    <d v="2017-03-05T00:00:00"/>
    <x v="3"/>
    <n v="200"/>
    <x v="6"/>
    <x v="6"/>
    <n v="148897.42799999975"/>
    <n v="20608.710000000021"/>
    <n v="0"/>
    <n v="0"/>
    <n v="9770.8001999999997"/>
    <n v="0"/>
    <s v="تبرعات عامة من زكاة مال وغيرها"/>
    <s v="دفاتر نقدية"/>
    <s v="سارى"/>
    <n v="4976"/>
    <m/>
    <n v="100"/>
    <x v="1"/>
  </r>
  <r>
    <d v="2017-03-05T00:00:00"/>
    <x v="3"/>
    <n v="100"/>
    <x v="6"/>
    <x v="6"/>
    <n v="148997.42799999975"/>
    <n v="20608.710000000021"/>
    <n v="0"/>
    <n v="0"/>
    <n v="9770.8001999999997"/>
    <n v="0"/>
    <s v="تبرعات عامة من زكاة مال وغيرها"/>
    <s v="دفاتر نقدية"/>
    <s v="سارى"/>
    <n v="5127"/>
    <m/>
    <n v="103"/>
    <x v="1"/>
  </r>
  <r>
    <d v="2017-03-05T00:00:00"/>
    <x v="3"/>
    <n v="50"/>
    <x v="6"/>
    <x v="7"/>
    <n v="149047.42799999975"/>
    <n v="20608.710000000021"/>
    <n v="0"/>
    <n v="0"/>
    <n v="9770.8001999999997"/>
    <n v="0"/>
    <s v="نقدية للمرضى"/>
    <s v="دفاتر نقدية"/>
    <s v="سارى"/>
    <n v="5128"/>
    <m/>
    <n v="103"/>
    <x v="1"/>
  </r>
  <r>
    <d v="2017-03-05T00:00:00"/>
    <x v="3"/>
    <n v="100"/>
    <x v="6"/>
    <x v="6"/>
    <n v="149147.42799999975"/>
    <n v="20608.710000000021"/>
    <n v="0"/>
    <n v="0"/>
    <n v="9770.8001999999997"/>
    <n v="0"/>
    <s v="تبرعات عامة من زكاة مال وغيرها"/>
    <s v="دفاتر نقدية"/>
    <s v="سارى"/>
    <n v="5129"/>
    <m/>
    <n v="103"/>
    <x v="1"/>
  </r>
  <r>
    <d v="2017-03-05T00:00:00"/>
    <x v="3"/>
    <n v="2600"/>
    <x v="6"/>
    <x v="6"/>
    <n v="151747.42799999975"/>
    <n v="20608.710000000021"/>
    <n v="0"/>
    <n v="0"/>
    <n v="9770.8001999999997"/>
    <n v="0"/>
    <s v="تبرعات عامة من زكاة مال وغيرها"/>
    <s v="دفاتر نقدية"/>
    <s v="سارى"/>
    <n v="5301"/>
    <m/>
    <n v="107"/>
    <x v="1"/>
  </r>
  <r>
    <d v="2017-03-05T00:00:00"/>
    <x v="3"/>
    <n v="500"/>
    <x v="6"/>
    <x v="7"/>
    <n v="152247.42799999975"/>
    <n v="20608.710000000021"/>
    <n v="0"/>
    <n v="0"/>
    <n v="9770.8001999999997"/>
    <n v="0"/>
    <s v="نقدية للمرضى"/>
    <s v="دفاتر نقدية"/>
    <s v="سارى"/>
    <n v="5302"/>
    <m/>
    <n v="107"/>
    <x v="1"/>
  </r>
  <r>
    <d v="2017-03-05T00:00:00"/>
    <x v="3"/>
    <n v="2520"/>
    <x v="8"/>
    <x v="9"/>
    <n v="152247.42799999975"/>
    <n v="23128.710000000021"/>
    <n v="0"/>
    <n v="0"/>
    <n v="9770.8001999999997"/>
    <n v="0"/>
    <m/>
    <m/>
    <m/>
    <s v="معاملة بنكية"/>
    <m/>
    <m/>
    <x v="122"/>
  </r>
  <r>
    <d v="2017-03-05T00:00:00"/>
    <x v="3"/>
    <n v="40"/>
    <x v="8"/>
    <x v="9"/>
    <n v="152247.42799999975"/>
    <n v="23168.710000000021"/>
    <n v="0"/>
    <n v="0"/>
    <n v="9770.8001999999997"/>
    <n v="0"/>
    <m/>
    <m/>
    <m/>
    <s v="معاملة بنكية"/>
    <m/>
    <m/>
    <x v="60"/>
  </r>
  <r>
    <d v="2017-03-05T00:00:00"/>
    <x v="3"/>
    <n v="500"/>
    <x v="8"/>
    <x v="9"/>
    <n v="152247.42799999975"/>
    <n v="23668.710000000021"/>
    <n v="0"/>
    <n v="0"/>
    <n v="9770.8001999999997"/>
    <n v="0"/>
    <m/>
    <m/>
    <m/>
    <s v="معاملة بنكية"/>
    <m/>
    <m/>
    <x v="64"/>
  </r>
  <r>
    <d v="2017-03-05T00:00:00"/>
    <x v="3"/>
    <n v="150"/>
    <x v="8"/>
    <x v="9"/>
    <n v="152247.42799999975"/>
    <n v="23818.710000000021"/>
    <n v="0"/>
    <n v="0"/>
    <n v="9770.8001999999997"/>
    <n v="0"/>
    <m/>
    <m/>
    <m/>
    <s v="معاملة بنكية"/>
    <m/>
    <m/>
    <x v="64"/>
  </r>
  <r>
    <d v="2017-03-05T00:00:00"/>
    <x v="3"/>
    <n v="820"/>
    <x v="8"/>
    <x v="9"/>
    <n v="152247.42799999975"/>
    <n v="24638.710000000021"/>
    <n v="0"/>
    <n v="0"/>
    <n v="9770.8001999999997"/>
    <n v="0"/>
    <m/>
    <m/>
    <m/>
    <s v="معاملة بنكية"/>
    <m/>
    <m/>
    <x v="69"/>
  </r>
  <r>
    <d v="2017-03-05T00:00:00"/>
    <x v="3"/>
    <n v="510"/>
    <x v="8"/>
    <x v="9"/>
    <n v="152247.42799999975"/>
    <n v="25148.710000000021"/>
    <n v="0"/>
    <n v="0"/>
    <n v="9770.8001999999997"/>
    <n v="0"/>
    <m/>
    <m/>
    <m/>
    <s v="معاملة بنكية"/>
    <m/>
    <m/>
    <x v="69"/>
  </r>
  <r>
    <d v="2017-03-05T00:00:00"/>
    <x v="3"/>
    <n v="500"/>
    <x v="8"/>
    <x v="9"/>
    <n v="152247.42799999975"/>
    <n v="25648.710000000021"/>
    <n v="0"/>
    <n v="0"/>
    <n v="9770.8001999999997"/>
    <n v="0"/>
    <m/>
    <m/>
    <m/>
    <s v="معاملة بنكية"/>
    <m/>
    <m/>
    <x v="69"/>
  </r>
  <r>
    <d v="2017-03-06T00:00:00"/>
    <x v="3"/>
    <n v="550"/>
    <x v="8"/>
    <x v="9"/>
    <n v="152247.42799999975"/>
    <n v="26198.710000000021"/>
    <n v="0"/>
    <n v="0"/>
    <n v="9770.8001999999997"/>
    <n v="0"/>
    <m/>
    <m/>
    <m/>
    <s v="معاملة بنكية"/>
    <m/>
    <m/>
    <x v="91"/>
  </r>
  <r>
    <d v="2017-03-06T00:00:00"/>
    <x v="3"/>
    <n v="250"/>
    <x v="6"/>
    <x v="6"/>
    <n v="152497.42799999975"/>
    <n v="26198.710000000021"/>
    <n v="0"/>
    <n v="0"/>
    <n v="9770.8001999999997"/>
    <n v="0"/>
    <s v="تبرعات عامة من زكاة مال وغيرها"/>
    <s v="دفاتر نقدية"/>
    <s v="سارى"/>
    <n v="4476"/>
    <m/>
    <n v="90"/>
    <x v="1"/>
  </r>
  <r>
    <d v="2017-03-06T00:00:00"/>
    <x v="3"/>
    <n v="30000"/>
    <x v="6"/>
    <x v="11"/>
    <n v="182497.42799999975"/>
    <n v="-3801.289999999979"/>
    <n v="0"/>
    <n v="0"/>
    <n v="9770.8001999999997"/>
    <n v="0"/>
    <m/>
    <m/>
    <m/>
    <s v="معاملة بنكية"/>
    <m/>
    <m/>
    <x v="1"/>
  </r>
  <r>
    <d v="2017-03-06T00:00:00"/>
    <x v="3"/>
    <n v="300"/>
    <x v="6"/>
    <x v="7"/>
    <n v="182797.42799999975"/>
    <n v="-3801.289999999979"/>
    <n v="0"/>
    <n v="0"/>
    <n v="9770.8001999999997"/>
    <n v="0"/>
    <s v="نقدية للمرضى"/>
    <s v="دفاتر نقدية"/>
    <s v="سارى"/>
    <n v="4691"/>
    <m/>
    <n v="94"/>
    <x v="1"/>
  </r>
  <r>
    <d v="2017-03-06T00:00:00"/>
    <x v="3"/>
    <n v="1000"/>
    <x v="6"/>
    <x v="6"/>
    <n v="183797.42799999975"/>
    <n v="-3801.289999999979"/>
    <n v="0"/>
    <n v="0"/>
    <n v="9770.8001999999997"/>
    <n v="0"/>
    <s v="تبرعات عامة من زكاة مال وغيرها"/>
    <s v="دفاتر نقدية"/>
    <s v="سارى"/>
    <n v="4724"/>
    <m/>
    <n v="95"/>
    <x v="1"/>
  </r>
  <r>
    <d v="2017-03-06T00:00:00"/>
    <x v="3"/>
    <n v="950"/>
    <x v="6"/>
    <x v="7"/>
    <n v="184747.42799999975"/>
    <n v="-3801.289999999979"/>
    <n v="0"/>
    <n v="0"/>
    <n v="9770.8001999999997"/>
    <n v="0"/>
    <s v="نقدية للمرضى"/>
    <s v="دفاتر نقدية"/>
    <s v="سارى"/>
    <n v="4834"/>
    <m/>
    <n v="97"/>
    <x v="1"/>
  </r>
  <r>
    <d v="2017-03-06T00:00:00"/>
    <x v="3"/>
    <n v="100"/>
    <x v="6"/>
    <x v="7"/>
    <n v="184847.42799999975"/>
    <n v="-3801.289999999979"/>
    <n v="0"/>
    <n v="0"/>
    <n v="9770.8001999999997"/>
    <n v="0"/>
    <s v="نقدية للمرضى"/>
    <s v="دفاتر نقدية"/>
    <s v="سارى"/>
    <n v="4835"/>
    <m/>
    <n v="97"/>
    <x v="1"/>
  </r>
  <r>
    <d v="2017-03-06T00:00:00"/>
    <x v="3"/>
    <n v="300"/>
    <x v="6"/>
    <x v="6"/>
    <n v="185147.42799999975"/>
    <n v="-3801.289999999979"/>
    <n v="0"/>
    <n v="0"/>
    <n v="9770.8001999999997"/>
    <n v="0"/>
    <s v="تبرعات عامة من زكاة مال وغيرها"/>
    <s v="دفاتر نقدية"/>
    <s v="سارى"/>
    <n v="4836"/>
    <m/>
    <n v="97"/>
    <x v="1"/>
  </r>
  <r>
    <d v="2017-03-06T00:00:00"/>
    <x v="3"/>
    <n v="700"/>
    <x v="6"/>
    <x v="7"/>
    <n v="185847.42799999975"/>
    <n v="-3801.289999999979"/>
    <n v="0"/>
    <n v="0"/>
    <n v="9770.8001999999997"/>
    <n v="0"/>
    <s v="نقدية للمرضى"/>
    <s v="دفاتر نقدية"/>
    <s v="سارى"/>
    <n v="4837"/>
    <m/>
    <n v="97"/>
    <x v="1"/>
  </r>
  <r>
    <d v="2017-03-06T00:00:00"/>
    <x v="3"/>
    <n v="100"/>
    <x v="6"/>
    <x v="7"/>
    <n v="185947.42799999975"/>
    <n v="-3801.289999999979"/>
    <n v="0"/>
    <n v="0"/>
    <n v="9770.8001999999997"/>
    <n v="0"/>
    <s v="نقدية للمرضى"/>
    <s v="دفاتر نقدية"/>
    <s v="سارى"/>
    <n v="4838"/>
    <m/>
    <n v="97"/>
    <x v="1"/>
  </r>
  <r>
    <d v="2017-03-06T00:00:00"/>
    <x v="3"/>
    <n v="1000"/>
    <x v="6"/>
    <x v="6"/>
    <n v="186947.42799999975"/>
    <n v="-3801.289999999979"/>
    <n v="0"/>
    <n v="0"/>
    <n v="9770.8001999999997"/>
    <n v="0"/>
    <s v="تبرعات عامة من زكاة مال وغيرها"/>
    <s v="دفاتر نقدية"/>
    <s v="سارى"/>
    <n v="4839"/>
    <m/>
    <n v="97"/>
    <x v="1"/>
  </r>
  <r>
    <d v="2017-03-06T00:00:00"/>
    <x v="3"/>
    <n v="1150"/>
    <x v="6"/>
    <x v="6"/>
    <n v="188097.42799999975"/>
    <n v="-3801.289999999979"/>
    <n v="0"/>
    <n v="0"/>
    <n v="9770.8001999999997"/>
    <n v="0"/>
    <s v="تبرعات عامة من زكاة مال وغيرها"/>
    <s v="دفاتر نقدية"/>
    <s v="سارى"/>
    <n v="4885"/>
    <m/>
    <n v="98"/>
    <x v="1"/>
  </r>
  <r>
    <d v="2017-03-06T00:00:00"/>
    <x v="3"/>
    <n v="300"/>
    <x v="6"/>
    <x v="6"/>
    <n v="188397.42799999975"/>
    <n v="-3801.289999999979"/>
    <n v="0"/>
    <n v="0"/>
    <n v="9770.8001999999997"/>
    <n v="0"/>
    <s v="تبرعات عامة من زكاة مال وغيرها"/>
    <s v="دفاتر نقدية"/>
    <s v="سارى"/>
    <n v="4886"/>
    <m/>
    <n v="98"/>
    <x v="1"/>
  </r>
  <r>
    <d v="2017-03-06T00:00:00"/>
    <x v="3"/>
    <n v="5000"/>
    <x v="6"/>
    <x v="7"/>
    <n v="193397.42799999975"/>
    <n v="-3801.289999999979"/>
    <n v="0"/>
    <n v="0"/>
    <n v="9770.8001999999997"/>
    <n v="0"/>
    <s v="نقدية للمرضى"/>
    <s v="دفاتر نقدية"/>
    <s v="سارى"/>
    <n v="4931"/>
    <m/>
    <n v="99"/>
    <x v="1"/>
  </r>
  <r>
    <d v="2017-03-06T00:00:00"/>
    <x v="3"/>
    <n v="150"/>
    <x v="6"/>
    <x v="6"/>
    <n v="193547.42799999975"/>
    <n v="-3801.289999999979"/>
    <n v="0"/>
    <n v="0"/>
    <n v="9770.8001999999997"/>
    <n v="0"/>
    <s v="تبرعات عامة من زكاة مال وغيرها"/>
    <s v="دفاتر نقدية"/>
    <s v="سارى"/>
    <n v="5130"/>
    <m/>
    <n v="103"/>
    <x v="1"/>
  </r>
  <r>
    <d v="2017-03-06T00:00:00"/>
    <x v="3"/>
    <n v="600"/>
    <x v="6"/>
    <x v="6"/>
    <n v="194147.42799999975"/>
    <n v="-3801.289999999979"/>
    <n v="0"/>
    <n v="0"/>
    <n v="9770.8001999999997"/>
    <n v="0"/>
    <s v="تبرعات عامة من زكاة مال وغيرها"/>
    <s v="دفاتر نقدية"/>
    <s v="سارى"/>
    <n v="5131"/>
    <m/>
    <n v="103"/>
    <x v="1"/>
  </r>
  <r>
    <d v="2017-03-06T00:00:00"/>
    <x v="3"/>
    <n v="700"/>
    <x v="6"/>
    <x v="6"/>
    <n v="194847.42799999975"/>
    <n v="-3801.289999999979"/>
    <n v="0"/>
    <n v="0"/>
    <n v="9770.8001999999997"/>
    <n v="0"/>
    <s v="تبرعات عامة من زكاة مال وغيرها"/>
    <s v="دفاتر نقدية"/>
    <s v="سارى"/>
    <n v="5132"/>
    <m/>
    <n v="103"/>
    <x v="1"/>
  </r>
  <r>
    <d v="2017-03-06T00:00:00"/>
    <x v="3"/>
    <n v="700"/>
    <x v="6"/>
    <x v="6"/>
    <n v="195547.42799999975"/>
    <n v="-3801.289999999979"/>
    <n v="0"/>
    <n v="0"/>
    <n v="9770.8001999999997"/>
    <n v="0"/>
    <s v="تبرعات عامة من زكاة مال وغيرها"/>
    <s v="دفاتر نقدية"/>
    <s v="سارى"/>
    <n v="5133"/>
    <m/>
    <n v="103"/>
    <x v="1"/>
  </r>
  <r>
    <d v="2017-03-06T00:00:00"/>
    <x v="3"/>
    <n v="800"/>
    <x v="6"/>
    <x v="7"/>
    <n v="196347.42799999975"/>
    <n v="-3801.289999999979"/>
    <n v="0"/>
    <n v="0"/>
    <n v="9770.8001999999997"/>
    <n v="0"/>
    <s v="نقدية للمرضى"/>
    <s v="دفاتر نقدية"/>
    <s v="سارى"/>
    <n v="5134"/>
    <m/>
    <n v="103"/>
    <x v="1"/>
  </r>
  <r>
    <d v="2017-03-06T00:00:00"/>
    <x v="3"/>
    <n v="500"/>
    <x v="6"/>
    <x v="7"/>
    <n v="196847.42799999975"/>
    <n v="-3801.289999999979"/>
    <n v="0"/>
    <n v="0"/>
    <n v="9770.8001999999997"/>
    <n v="0"/>
    <s v="نقدية للمرضى"/>
    <s v="دفاتر نقدية"/>
    <s v="سارى"/>
    <n v="5135"/>
    <m/>
    <n v="103"/>
    <x v="1"/>
  </r>
  <r>
    <d v="2017-03-06T00:00:00"/>
    <x v="3"/>
    <n v="300"/>
    <x v="6"/>
    <x v="6"/>
    <n v="197147.42799999975"/>
    <n v="-3801.289999999979"/>
    <n v="0"/>
    <n v="0"/>
    <n v="9770.8001999999997"/>
    <n v="0"/>
    <s v="تبرعات عامة من زكاة مال وغيرها"/>
    <s v="دفاتر نقدية"/>
    <s v="سارى"/>
    <n v="5136"/>
    <m/>
    <n v="103"/>
    <x v="1"/>
  </r>
  <r>
    <d v="2017-03-06T00:00:00"/>
    <x v="3"/>
    <n v="30000"/>
    <x v="8"/>
    <x v="8"/>
    <n v="167147.42799999975"/>
    <n v="26198.710000000021"/>
    <n v="0"/>
    <n v="0"/>
    <n v="9770.8001999999997"/>
    <n v="0"/>
    <m/>
    <m/>
    <m/>
    <m/>
    <m/>
    <m/>
    <x v="123"/>
  </r>
  <r>
    <d v="2017-03-06T00:00:00"/>
    <x v="3"/>
    <n v="600"/>
    <x v="8"/>
    <x v="9"/>
    <n v="167147.42799999975"/>
    <n v="26798.710000000021"/>
    <n v="0"/>
    <n v="0"/>
    <n v="9770.8001999999997"/>
    <n v="0"/>
    <m/>
    <m/>
    <m/>
    <s v="معاملة بنكية"/>
    <m/>
    <m/>
    <x v="7"/>
  </r>
  <r>
    <d v="2017-03-06T00:00:00"/>
    <x v="3"/>
    <n v="1000"/>
    <x v="8"/>
    <x v="9"/>
    <n v="167147.42799999975"/>
    <n v="27798.710000000021"/>
    <n v="0"/>
    <n v="0"/>
    <n v="9770.8001999999997"/>
    <n v="0"/>
    <m/>
    <m/>
    <m/>
    <s v="معاملة بنكية"/>
    <m/>
    <m/>
    <x v="69"/>
  </r>
  <r>
    <d v="2017-03-06T00:00:00"/>
    <x v="3"/>
    <n v="1422.41"/>
    <x v="8"/>
    <x v="9"/>
    <n v="167147.42799999975"/>
    <n v="29221.120000000021"/>
    <n v="0"/>
    <n v="0"/>
    <n v="9770.8001999999997"/>
    <n v="0"/>
    <m/>
    <m/>
    <m/>
    <s v="معاملة بنكية"/>
    <m/>
    <m/>
    <x v="124"/>
  </r>
  <r>
    <d v="2017-03-06T00:00:00"/>
    <x v="3"/>
    <n v="40"/>
    <x v="8"/>
    <x v="9"/>
    <n v="167147.42799999975"/>
    <n v="29261.120000000021"/>
    <n v="0"/>
    <n v="0"/>
    <n v="9770.8001999999997"/>
    <n v="0"/>
    <m/>
    <m/>
    <m/>
    <s v="معاملة بنكية"/>
    <m/>
    <m/>
    <x v="125"/>
  </r>
  <r>
    <d v="2017-03-06T00:00:00"/>
    <x v="3"/>
    <n v="3500"/>
    <x v="8"/>
    <x v="9"/>
    <n v="167147.42799999975"/>
    <n v="32761.120000000021"/>
    <n v="0"/>
    <n v="0"/>
    <n v="9770.8001999999997"/>
    <n v="0"/>
    <m/>
    <m/>
    <m/>
    <s v="معاملة بنكية"/>
    <m/>
    <m/>
    <x v="126"/>
  </r>
  <r>
    <d v="2017-03-07T00:00:00"/>
    <x v="3"/>
    <n v="600"/>
    <x v="8"/>
    <x v="9"/>
    <n v="167147.42799999975"/>
    <n v="33361.120000000024"/>
    <n v="0"/>
    <n v="0"/>
    <n v="9770.8001999999997"/>
    <n v="0"/>
    <m/>
    <m/>
    <m/>
    <s v="معاملة بنكية"/>
    <m/>
    <m/>
    <x v="127"/>
  </r>
  <r>
    <d v="2017-03-07T00:00:00"/>
    <x v="3"/>
    <n v="500"/>
    <x v="6"/>
    <x v="7"/>
    <n v="167647.42799999975"/>
    <n v="33361.120000000024"/>
    <n v="0"/>
    <n v="0"/>
    <n v="9770.8001999999997"/>
    <n v="0"/>
    <s v="نقدية للمرضى"/>
    <s v="دفاتر نقدية"/>
    <s v="سارى"/>
    <n v="4477"/>
    <m/>
    <n v="90"/>
    <x v="1"/>
  </r>
  <r>
    <d v="2017-03-07T00:00:00"/>
    <x v="3"/>
    <n v="4000"/>
    <x v="6"/>
    <x v="6"/>
    <n v="171647.42799999975"/>
    <n v="33361.120000000024"/>
    <n v="0"/>
    <n v="0"/>
    <n v="9770.8001999999997"/>
    <n v="0"/>
    <s v="تبرعات عامة من زكاة مال وغيرها"/>
    <s v="دفاتر نقدية"/>
    <s v="سارى"/>
    <n v="4478"/>
    <m/>
    <n v="90"/>
    <x v="1"/>
  </r>
  <r>
    <d v="2017-03-07T00:00:00"/>
    <x v="3"/>
    <n v="985"/>
    <x v="6"/>
    <x v="6"/>
    <n v="172632.42799999975"/>
    <n v="33361.120000000024"/>
    <n v="0"/>
    <n v="0"/>
    <n v="9770.8001999999997"/>
    <n v="0"/>
    <s v="تبرعات عامة من زكاة مال وغيرها"/>
    <s v="دفاتر نقدية"/>
    <s v="سارى"/>
    <n v="4692"/>
    <m/>
    <n v="94"/>
    <x v="1"/>
  </r>
  <r>
    <d v="2017-03-07T00:00:00"/>
    <x v="3"/>
    <n v="400"/>
    <x v="6"/>
    <x v="7"/>
    <n v="173032.42799999975"/>
    <n v="33361.120000000024"/>
    <n v="0"/>
    <n v="0"/>
    <n v="9770.8001999999997"/>
    <n v="0"/>
    <s v="نقدية للمرضى"/>
    <s v="دفاتر نقدية"/>
    <s v="سارى"/>
    <n v="4693"/>
    <m/>
    <n v="94"/>
    <x v="1"/>
  </r>
  <r>
    <d v="2017-03-07T00:00:00"/>
    <x v="3"/>
    <n v="10000"/>
    <x v="6"/>
    <x v="6"/>
    <n v="183032.42799999975"/>
    <n v="33361.120000000024"/>
    <n v="0"/>
    <n v="0"/>
    <n v="9770.8001999999997"/>
    <n v="0"/>
    <s v="تبرعات عامة من زكاة مال وغيرها"/>
    <s v="دفاتر نقدية"/>
    <s v="سارى"/>
    <n v="4694"/>
    <m/>
    <n v="94"/>
    <x v="1"/>
  </r>
  <r>
    <d v="2017-03-07T00:00:00"/>
    <x v="3"/>
    <n v="4000"/>
    <x v="6"/>
    <x v="6"/>
    <n v="187032.42799999975"/>
    <n v="33361.120000000024"/>
    <n v="0"/>
    <n v="0"/>
    <n v="9770.8001999999997"/>
    <n v="0"/>
    <s v="تبرعات عامة من زكاة مال وغيرها"/>
    <s v="دفاتر نقدية"/>
    <s v="سارى"/>
    <n v="4695"/>
    <m/>
    <n v="94"/>
    <x v="1"/>
  </r>
  <r>
    <d v="2017-03-07T00:00:00"/>
    <x v="3"/>
    <n v="3060"/>
    <x v="6"/>
    <x v="6"/>
    <n v="190092.42799999975"/>
    <n v="33361.120000000024"/>
    <n v="0"/>
    <n v="0"/>
    <n v="9770.8001999999997"/>
    <n v="0"/>
    <s v="تبرعات عامة من زكاة مال وغيرها"/>
    <s v="دفاتر نقدية"/>
    <s v="سارى"/>
    <n v="4696"/>
    <m/>
    <n v="94"/>
    <x v="1"/>
  </r>
  <r>
    <d v="2017-03-07T00:00:00"/>
    <x v="3"/>
    <n v="400"/>
    <x v="6"/>
    <x v="7"/>
    <n v="190492.42799999975"/>
    <n v="33361.120000000024"/>
    <n v="0"/>
    <n v="0"/>
    <n v="9770.8001999999997"/>
    <n v="0"/>
    <s v="نقدية للمرضى"/>
    <s v="دفاتر نقدية"/>
    <s v="سارى"/>
    <n v="4697"/>
    <m/>
    <n v="94"/>
    <x v="1"/>
  </r>
  <r>
    <d v="2017-03-07T00:00:00"/>
    <x v="3"/>
    <n v="14000"/>
    <x v="6"/>
    <x v="7"/>
    <n v="204492.42799999975"/>
    <n v="33361.120000000024"/>
    <n v="0"/>
    <n v="0"/>
    <n v="9770.8001999999997"/>
    <n v="0"/>
    <s v="نقدية للمرضى"/>
    <s v="دفاتر نقدية"/>
    <s v="سارى"/>
    <n v="4698"/>
    <m/>
    <n v="94"/>
    <x v="1"/>
  </r>
  <r>
    <d v="2017-03-07T00:00:00"/>
    <x v="3"/>
    <n v="60000"/>
    <x v="6"/>
    <x v="6"/>
    <n v="264492.42799999972"/>
    <n v="33361.120000000024"/>
    <n v="0"/>
    <n v="0"/>
    <n v="9770.8001999999997"/>
    <n v="0"/>
    <s v="تبرعات عامة من زكاة مال وغيرها"/>
    <s v="دفاتر نقدية"/>
    <s v="سارى"/>
    <n v="4699"/>
    <m/>
    <n v="94"/>
    <x v="1"/>
  </r>
  <r>
    <d v="2017-03-07T00:00:00"/>
    <x v="3"/>
    <n v="500"/>
    <x v="6"/>
    <x v="7"/>
    <n v="264992.42799999972"/>
    <n v="33361.120000000024"/>
    <n v="0"/>
    <n v="0"/>
    <n v="9770.8001999999997"/>
    <n v="0"/>
    <s v="نقدية للمرضى"/>
    <s v="دفاتر نقدية"/>
    <s v="سارى"/>
    <n v="4887"/>
    <m/>
    <n v="98"/>
    <x v="1"/>
  </r>
  <r>
    <d v="2017-03-07T00:00:00"/>
    <x v="3"/>
    <n v="200"/>
    <x v="6"/>
    <x v="6"/>
    <n v="265192.42799999972"/>
    <n v="33361.120000000024"/>
    <n v="0"/>
    <n v="0"/>
    <n v="9770.8001999999997"/>
    <n v="0"/>
    <s v="تبرعات عامة من زكاة مال وغيرها"/>
    <s v="دفاتر نقدية"/>
    <s v="سارى"/>
    <n v="4888"/>
    <m/>
    <n v="98"/>
    <x v="1"/>
  </r>
  <r>
    <d v="2017-03-07T00:00:00"/>
    <x v="3"/>
    <n v="15000"/>
    <x v="6"/>
    <x v="6"/>
    <n v="280192.42799999972"/>
    <n v="33361.120000000024"/>
    <n v="0"/>
    <n v="0"/>
    <n v="9770.8001999999997"/>
    <n v="0"/>
    <s v="تبرعات عامة من زكاة مال وغيرها"/>
    <s v="دفاتر نقدية"/>
    <s v="سارى"/>
    <n v="4889"/>
    <m/>
    <n v="98"/>
    <x v="1"/>
  </r>
  <r>
    <d v="2017-03-07T00:00:00"/>
    <x v="3"/>
    <n v="10000"/>
    <x v="29"/>
    <x v="6"/>
    <n v="280192.42799999972"/>
    <n v="33361.120000000024"/>
    <n v="0"/>
    <n v="0"/>
    <n v="9770.8001999999997"/>
    <n v="0"/>
    <s v="تبرعات عامة من زكاة مال وغيرها"/>
    <s v="دفاتر نقدية"/>
    <s v="سارى"/>
    <n v="4933"/>
    <m/>
    <n v="99"/>
    <x v="1"/>
  </r>
  <r>
    <d v="2017-03-07T00:00:00"/>
    <x v="3"/>
    <n v="100"/>
    <x v="6"/>
    <x v="6"/>
    <n v="280292.42799999972"/>
    <n v="33361.120000000024"/>
    <n v="0"/>
    <n v="0"/>
    <n v="9770.8001999999997"/>
    <n v="0"/>
    <s v="تبرعات عامة من زكاة مال وغيرها"/>
    <s v="دفاتر نقدية"/>
    <s v="سارى"/>
    <n v="4934"/>
    <m/>
    <n v="99"/>
    <x v="1"/>
  </r>
  <r>
    <d v="2017-03-07T00:00:00"/>
    <x v="3"/>
    <n v="1500"/>
    <x v="6"/>
    <x v="7"/>
    <n v="281792.42799999972"/>
    <n v="33361.120000000024"/>
    <n v="0"/>
    <n v="0"/>
    <n v="9770.8001999999997"/>
    <n v="0"/>
    <s v="نقدية للمرضى"/>
    <s v="دفاتر نقدية"/>
    <s v="سارى"/>
    <n v="4935"/>
    <m/>
    <n v="99"/>
    <x v="1"/>
  </r>
  <r>
    <d v="2017-03-07T00:00:00"/>
    <x v="3"/>
    <n v="800"/>
    <x v="6"/>
    <x v="7"/>
    <n v="282592.42799999972"/>
    <n v="33361.120000000024"/>
    <n v="0"/>
    <n v="0"/>
    <n v="9770.8001999999997"/>
    <n v="0"/>
    <s v="نقدية للمرضى"/>
    <s v="دفاتر نقدية"/>
    <s v="سارى"/>
    <n v="4977"/>
    <m/>
    <n v="100"/>
    <x v="1"/>
  </r>
  <r>
    <d v="2017-03-07T00:00:00"/>
    <x v="3"/>
    <n v="600"/>
    <x v="6"/>
    <x v="6"/>
    <n v="283192.42799999972"/>
    <n v="33361.120000000024"/>
    <n v="0"/>
    <n v="0"/>
    <n v="9770.8001999999997"/>
    <n v="0"/>
    <s v="تبرعات عامة من زكاة مال وغيرها"/>
    <s v="دفاتر نقدية"/>
    <s v="سارى"/>
    <n v="4978"/>
    <m/>
    <n v="100"/>
    <x v="1"/>
  </r>
  <r>
    <d v="2017-03-07T00:00:00"/>
    <x v="3"/>
    <n v="3000"/>
    <x v="6"/>
    <x v="6"/>
    <n v="286192.42799999972"/>
    <n v="33361.120000000024"/>
    <n v="0"/>
    <n v="0"/>
    <n v="9770.8001999999997"/>
    <n v="0"/>
    <s v="تبرعات عامة من زكاة مال وغيرها"/>
    <s v="دفاتر نقدية"/>
    <s v="سارى"/>
    <n v="4979"/>
    <m/>
    <n v="100"/>
    <x v="1"/>
  </r>
  <r>
    <d v="2017-03-07T00:00:00"/>
    <x v="3"/>
    <n v="500"/>
    <x v="6"/>
    <x v="6"/>
    <n v="286692.42799999972"/>
    <n v="33361.120000000024"/>
    <n v="0"/>
    <n v="0"/>
    <n v="9770.8001999999997"/>
    <n v="0"/>
    <s v="تبرعات عامة من زكاة مال وغيرها"/>
    <s v="دفاتر نقدية"/>
    <s v="سارى"/>
    <n v="4980"/>
    <m/>
    <n v="100"/>
    <x v="1"/>
  </r>
  <r>
    <d v="2017-03-07T00:00:00"/>
    <x v="3"/>
    <n v="200"/>
    <x v="6"/>
    <x v="6"/>
    <n v="286892.42799999972"/>
    <n v="33361.120000000024"/>
    <n v="0"/>
    <n v="0"/>
    <n v="9770.8001999999997"/>
    <n v="0"/>
    <s v="تبرعات عامة من زكاة مال وغيرها"/>
    <s v="دفاتر نقدية"/>
    <s v="سارى"/>
    <n v="4981"/>
    <m/>
    <n v="100"/>
    <x v="1"/>
  </r>
  <r>
    <d v="2017-03-07T00:00:00"/>
    <x v="3"/>
    <n v="400"/>
    <x v="6"/>
    <x v="6"/>
    <n v="287292.42799999972"/>
    <n v="33361.120000000024"/>
    <n v="0"/>
    <n v="0"/>
    <n v="9770.8001999999997"/>
    <n v="0"/>
    <s v="تبرعات عامة من زكاة مال وغيرها"/>
    <s v="دفاتر نقدية"/>
    <s v="سارى"/>
    <n v="5137"/>
    <m/>
    <n v="103"/>
    <x v="1"/>
  </r>
  <r>
    <d v="2017-03-07T00:00:00"/>
    <x v="3"/>
    <n v="3000"/>
    <x v="6"/>
    <x v="6"/>
    <n v="290292.42799999972"/>
    <n v="33361.120000000024"/>
    <n v="0"/>
    <n v="0"/>
    <n v="9770.8001999999997"/>
    <n v="0"/>
    <s v="تبرعات عامة من زكاة مال وغيرها"/>
    <s v="دفاتر نقدية"/>
    <s v="سارى"/>
    <n v="5138"/>
    <m/>
    <n v="103"/>
    <x v="1"/>
  </r>
  <r>
    <d v="2017-03-07T00:00:00"/>
    <x v="3"/>
    <n v="255"/>
    <x v="6"/>
    <x v="6"/>
    <n v="290547.42799999972"/>
    <n v="33361.120000000024"/>
    <n v="0"/>
    <n v="0"/>
    <n v="9770.8001999999997"/>
    <n v="0"/>
    <s v="تبرعات عامة من زكاة مال وغيرها"/>
    <s v="دفاتر نقدية"/>
    <s v="سارى"/>
    <n v="5139"/>
    <m/>
    <n v="103"/>
    <x v="1"/>
  </r>
  <r>
    <d v="2017-03-07T00:00:00"/>
    <x v="3"/>
    <n v="100"/>
    <x v="6"/>
    <x v="6"/>
    <n v="290647.42799999972"/>
    <n v="33361.120000000024"/>
    <n v="0"/>
    <n v="0"/>
    <n v="9770.8001999999997"/>
    <n v="0"/>
    <s v="تبرعات عامة من زكاة مال وغيرها"/>
    <s v="دفاتر نقدية"/>
    <s v="سارى"/>
    <n v="5303"/>
    <m/>
    <n v="107"/>
    <x v="1"/>
  </r>
  <r>
    <d v="2017-03-07T00:00:00"/>
    <x v="3"/>
    <n v="1000"/>
    <x v="6"/>
    <x v="7"/>
    <n v="291647.42799999972"/>
    <n v="33361.120000000024"/>
    <n v="0"/>
    <n v="0"/>
    <n v="9770.8001999999997"/>
    <n v="0"/>
    <s v="نقدية للمرضى"/>
    <s v="دفاتر نقدية"/>
    <s v="سارى"/>
    <n v="5304"/>
    <m/>
    <n v="107"/>
    <x v="1"/>
  </r>
  <r>
    <d v="2017-03-07T00:00:00"/>
    <x v="3"/>
    <n v="700"/>
    <x v="6"/>
    <x v="6"/>
    <n v="292347.42799999972"/>
    <n v="33361.120000000024"/>
    <n v="0"/>
    <n v="0"/>
    <n v="9770.8001999999997"/>
    <n v="0"/>
    <s v="تبرعات عامة من زكاة مال وغيرها"/>
    <s v="دفاتر نقدية"/>
    <s v="سارى"/>
    <n v="5305"/>
    <m/>
    <n v="107"/>
    <x v="1"/>
  </r>
  <r>
    <d v="2017-03-07T00:00:00"/>
    <x v="3"/>
    <n v="200"/>
    <x v="6"/>
    <x v="7"/>
    <n v="292547.42799999972"/>
    <n v="33361.120000000024"/>
    <n v="0"/>
    <n v="0"/>
    <n v="9770.8001999999997"/>
    <n v="0"/>
    <s v="نقدية للمرضى"/>
    <s v="دفاتر نقدية"/>
    <s v="سارى"/>
    <n v="5306"/>
    <m/>
    <n v="107"/>
    <x v="1"/>
  </r>
  <r>
    <d v="2017-03-07T00:00:00"/>
    <x v="3"/>
    <n v="100"/>
    <x v="8"/>
    <x v="9"/>
    <n v="292547.42799999972"/>
    <n v="33461.120000000024"/>
    <n v="0"/>
    <n v="0"/>
    <n v="9770.8001999999997"/>
    <n v="0"/>
    <m/>
    <m/>
    <m/>
    <s v="معاملة بنكية"/>
    <m/>
    <m/>
    <x v="69"/>
  </r>
  <r>
    <d v="2017-03-07T00:00:00"/>
    <x v="3"/>
    <n v="15338.14"/>
    <x v="8"/>
    <x v="10"/>
    <n v="292547.42799999972"/>
    <n v="48799.260000000024"/>
    <n v="0"/>
    <n v="0"/>
    <n v="9770.8001999999997"/>
    <n v="0"/>
    <m/>
    <m/>
    <m/>
    <s v="تقفيل"/>
    <m/>
    <m/>
    <x v="10"/>
  </r>
  <r>
    <d v="2017-03-08T00:00:00"/>
    <x v="3"/>
    <n v="1700"/>
    <x v="6"/>
    <x v="6"/>
    <n v="294247.42799999972"/>
    <n v="48799.260000000024"/>
    <n v="0"/>
    <n v="0"/>
    <n v="9770.8001999999997"/>
    <n v="0"/>
    <s v="تبرعات عامة من زكاة مال وغيرها"/>
    <s v="دفاتر نقدية"/>
    <s v="سارى"/>
    <n v="4479"/>
    <m/>
    <n v="90"/>
    <x v="1"/>
  </r>
  <r>
    <d v="2017-03-08T00:00:00"/>
    <x v="3"/>
    <n v="50"/>
    <x v="6"/>
    <x v="7"/>
    <n v="294297.42799999972"/>
    <n v="48799.260000000024"/>
    <n v="0"/>
    <n v="0"/>
    <n v="9770.8001999999997"/>
    <n v="0"/>
    <s v="نقدية للمرضى"/>
    <s v="دفاتر نقدية"/>
    <s v="سارى"/>
    <n v="4700"/>
    <m/>
    <n v="94"/>
    <x v="1"/>
  </r>
  <r>
    <d v="2017-03-08T00:00:00"/>
    <x v="3"/>
    <n v="10000"/>
    <x v="6"/>
    <x v="6"/>
    <n v="304297.42799999972"/>
    <n v="48799.260000000024"/>
    <n v="0"/>
    <n v="0"/>
    <n v="9770.8001999999997"/>
    <n v="0"/>
    <s v="تبرعات عامة من زكاة مال وغيرها"/>
    <s v="دفاتر نقدية"/>
    <s v="سارى"/>
    <n v="4726"/>
    <m/>
    <n v="95"/>
    <x v="1"/>
  </r>
  <r>
    <d v="2017-03-08T00:00:00"/>
    <x v="3"/>
    <n v="1000"/>
    <x v="6"/>
    <x v="7"/>
    <n v="305297.42799999972"/>
    <n v="48799.260000000024"/>
    <n v="0"/>
    <n v="0"/>
    <n v="9770.8001999999997"/>
    <n v="0"/>
    <s v="نقدية للمرضى"/>
    <s v="دفاتر نقدية"/>
    <s v="سارى"/>
    <n v="4727"/>
    <m/>
    <n v="95"/>
    <x v="1"/>
  </r>
  <r>
    <d v="2017-03-08T00:00:00"/>
    <x v="3"/>
    <n v="2180"/>
    <x v="6"/>
    <x v="7"/>
    <n v="307477.42799999972"/>
    <n v="48799.260000000024"/>
    <n v="0"/>
    <n v="0"/>
    <n v="9770.8001999999997"/>
    <n v="0"/>
    <s v="نقدية للمرضى"/>
    <s v="دفاتر نقدية"/>
    <s v="سارى"/>
    <n v="4728"/>
    <m/>
    <n v="95"/>
    <x v="1"/>
  </r>
  <r>
    <d v="2017-03-08T00:00:00"/>
    <x v="3"/>
    <n v="4000"/>
    <x v="6"/>
    <x v="7"/>
    <n v="311477.42799999972"/>
    <n v="48799.260000000024"/>
    <n v="0"/>
    <n v="0"/>
    <n v="9770.8001999999997"/>
    <n v="0"/>
    <s v="نقدية للمرضى"/>
    <s v="دفاتر نقدية"/>
    <s v="سارى"/>
    <n v="4729"/>
    <m/>
    <n v="95"/>
    <x v="1"/>
  </r>
  <r>
    <d v="2017-03-08T00:00:00"/>
    <x v="3"/>
    <n v="1500"/>
    <x v="6"/>
    <x v="6"/>
    <n v="312977.42799999972"/>
    <n v="48799.260000000024"/>
    <n v="0"/>
    <n v="0"/>
    <n v="9770.8001999999997"/>
    <n v="0"/>
    <s v="تبرعات عامة من زكاة مال وغيرها"/>
    <s v="دفاتر نقدية"/>
    <s v="سارى"/>
    <n v="4730"/>
    <m/>
    <n v="95"/>
    <x v="1"/>
  </r>
  <r>
    <d v="2017-03-08T00:00:00"/>
    <x v="3"/>
    <n v="1000"/>
    <x v="6"/>
    <x v="7"/>
    <n v="313977.42799999972"/>
    <n v="48799.260000000024"/>
    <n v="0"/>
    <n v="0"/>
    <n v="9770.8001999999997"/>
    <n v="0"/>
    <s v="نقدية للمرضى"/>
    <s v="دفاتر نقدية"/>
    <s v="سارى"/>
    <n v="4840"/>
    <m/>
    <n v="97"/>
    <x v="1"/>
  </r>
  <r>
    <d v="2017-03-08T00:00:00"/>
    <x v="3"/>
    <n v="250"/>
    <x v="6"/>
    <x v="7"/>
    <n v="314227.42799999972"/>
    <n v="48799.260000000024"/>
    <n v="0"/>
    <n v="0"/>
    <n v="9770.8001999999997"/>
    <n v="0"/>
    <s v="نقدية للمرضى"/>
    <s v="دفاتر نقدية"/>
    <s v="سارى"/>
    <n v="4841"/>
    <m/>
    <n v="97"/>
    <x v="1"/>
  </r>
  <r>
    <d v="2017-03-08T00:00:00"/>
    <x v="3"/>
    <n v="100"/>
    <x v="6"/>
    <x v="6"/>
    <n v="314327.42799999972"/>
    <n v="48799.260000000024"/>
    <n v="0"/>
    <n v="0"/>
    <n v="9770.8001999999997"/>
    <n v="0"/>
    <s v="تبرعات عامة من زكاة مال وغيرها"/>
    <s v="دفاتر نقدية"/>
    <s v="سارى"/>
    <n v="4890"/>
    <m/>
    <n v="98"/>
    <x v="1"/>
  </r>
  <r>
    <d v="2017-03-08T00:00:00"/>
    <x v="3"/>
    <n v="3600"/>
    <x v="6"/>
    <x v="6"/>
    <n v="317927.42799999972"/>
    <n v="48799.260000000024"/>
    <n v="0"/>
    <n v="0"/>
    <n v="9770.8001999999997"/>
    <n v="0"/>
    <s v="تبرعات عامة من زكاة مال وغيرها"/>
    <s v="دفاتر نقدية"/>
    <s v="سارى"/>
    <n v="4891"/>
    <m/>
    <n v="98"/>
    <x v="1"/>
  </r>
  <r>
    <d v="2017-03-08T00:00:00"/>
    <x v="3"/>
    <n v="200"/>
    <x v="6"/>
    <x v="6"/>
    <n v="318127.42799999972"/>
    <n v="48799.260000000024"/>
    <n v="0"/>
    <n v="0"/>
    <n v="9770.8001999999997"/>
    <n v="0"/>
    <s v="تبرعات عامة من زكاة مال وغيرها"/>
    <s v="دفاتر نقدية"/>
    <s v="سارى"/>
    <n v="4936"/>
    <m/>
    <n v="99"/>
    <x v="1"/>
  </r>
  <r>
    <d v="2017-03-08T00:00:00"/>
    <x v="3"/>
    <n v="200"/>
    <x v="6"/>
    <x v="6"/>
    <n v="318327.42799999972"/>
    <n v="48799.260000000024"/>
    <n v="0"/>
    <n v="0"/>
    <n v="9770.8001999999997"/>
    <n v="0"/>
    <s v="تبرعات عامة من زكاة مال وغيرها"/>
    <s v="دفاتر نقدية"/>
    <s v="سارى"/>
    <n v="4937"/>
    <m/>
    <n v="99"/>
    <x v="1"/>
  </r>
  <r>
    <d v="2017-03-08T00:00:00"/>
    <x v="3"/>
    <n v="100"/>
    <x v="6"/>
    <x v="7"/>
    <n v="318427.42799999972"/>
    <n v="48799.260000000024"/>
    <n v="0"/>
    <n v="0"/>
    <n v="9770.8001999999997"/>
    <n v="0"/>
    <s v="نقدية للمرضى"/>
    <s v="دفاتر نقدية"/>
    <s v="سارى"/>
    <n v="4938"/>
    <m/>
    <n v="99"/>
    <x v="1"/>
  </r>
  <r>
    <d v="2017-03-08T00:00:00"/>
    <x v="3"/>
    <n v="1000"/>
    <x v="6"/>
    <x v="6"/>
    <n v="319427.42799999972"/>
    <n v="48799.260000000024"/>
    <n v="0"/>
    <n v="0"/>
    <n v="9770.8001999999997"/>
    <n v="0"/>
    <s v="تبرعات عامة من زكاة مال وغيرها"/>
    <s v="دفاتر نقدية"/>
    <s v="سارى"/>
    <n v="4939"/>
    <m/>
    <n v="99"/>
    <x v="1"/>
  </r>
  <r>
    <d v="2017-03-08T00:00:00"/>
    <x v="3"/>
    <n v="1000"/>
    <x v="6"/>
    <x v="6"/>
    <n v="320427.42799999972"/>
    <n v="48799.260000000024"/>
    <n v="0"/>
    <n v="0"/>
    <n v="9770.8001999999997"/>
    <n v="0"/>
    <s v="تبرعات عامة من زكاة مال وغيرها"/>
    <s v="دفاتر نقدية"/>
    <s v="سارى"/>
    <n v="4982"/>
    <m/>
    <n v="100"/>
    <x v="1"/>
  </r>
  <r>
    <d v="2017-03-08T00:00:00"/>
    <x v="3"/>
    <n v="1500"/>
    <x v="6"/>
    <x v="6"/>
    <n v="321927.42799999972"/>
    <n v="48799.260000000024"/>
    <n v="0"/>
    <n v="0"/>
    <n v="9770.8001999999997"/>
    <n v="0"/>
    <s v="تبرعات عامة من زكاة مال وغيرها"/>
    <s v="دفاتر نقدية"/>
    <s v="سارى"/>
    <n v="4983"/>
    <m/>
    <n v="100"/>
    <x v="1"/>
  </r>
  <r>
    <d v="2017-03-08T00:00:00"/>
    <x v="3"/>
    <n v="5000"/>
    <x v="6"/>
    <x v="6"/>
    <n v="326927.42799999972"/>
    <n v="48799.260000000024"/>
    <n v="0"/>
    <n v="0"/>
    <n v="9770.8001999999997"/>
    <n v="0"/>
    <s v="تبرعات عامة من زكاة مال وغيرها"/>
    <s v="دفاتر نقدية"/>
    <s v="سارى"/>
    <n v="4984"/>
    <m/>
    <n v="100"/>
    <x v="1"/>
  </r>
  <r>
    <d v="2017-03-08T00:00:00"/>
    <x v="3"/>
    <n v="200"/>
    <x v="6"/>
    <x v="6"/>
    <n v="327127.42799999972"/>
    <n v="48799.260000000024"/>
    <n v="0"/>
    <n v="0"/>
    <n v="9770.8001999999997"/>
    <n v="0"/>
    <s v="تبرعات عامة من زكاة مال وغيرها"/>
    <s v="دفاتر نقدية"/>
    <s v="سارى"/>
    <n v="4985"/>
    <m/>
    <n v="100"/>
    <x v="1"/>
  </r>
  <r>
    <d v="2017-03-08T00:00:00"/>
    <x v="3"/>
    <n v="500"/>
    <x v="6"/>
    <x v="7"/>
    <n v="327627.42799999972"/>
    <n v="48799.260000000024"/>
    <n v="0"/>
    <n v="0"/>
    <n v="9770.8001999999997"/>
    <n v="0"/>
    <s v="نقدية للمرضى"/>
    <s v="دفاتر نقدية"/>
    <s v="سارى"/>
    <n v="5140"/>
    <m/>
    <n v="103"/>
    <x v="1"/>
  </r>
  <r>
    <d v="2017-03-08T00:00:00"/>
    <x v="3"/>
    <n v="6000"/>
    <x v="6"/>
    <x v="6"/>
    <n v="333627.42799999972"/>
    <n v="48799.260000000024"/>
    <n v="0"/>
    <n v="0"/>
    <n v="9770.8001999999997"/>
    <n v="0"/>
    <s v="تبرعات عامة من زكاة مال وغيرها"/>
    <s v="دفاتر نقدية"/>
    <s v="سارى"/>
    <n v="5141"/>
    <m/>
    <n v="103"/>
    <x v="1"/>
  </r>
  <r>
    <d v="2017-03-08T00:00:00"/>
    <x v="3"/>
    <n v="150"/>
    <x v="6"/>
    <x v="7"/>
    <n v="333777.42799999972"/>
    <n v="48799.260000000024"/>
    <n v="0"/>
    <n v="0"/>
    <n v="9770.8001999999997"/>
    <n v="0"/>
    <s v="نقدية للمرضى"/>
    <s v="دفاتر نقدية"/>
    <s v="سارى"/>
    <n v="5142"/>
    <m/>
    <n v="103"/>
    <x v="1"/>
  </r>
  <r>
    <d v="2017-03-08T00:00:00"/>
    <x v="3"/>
    <n v="500"/>
    <x v="6"/>
    <x v="7"/>
    <n v="334277.42799999972"/>
    <n v="48799.260000000024"/>
    <n v="0"/>
    <n v="0"/>
    <n v="9770.8001999999997"/>
    <n v="0"/>
    <s v="نقدية للمرضى"/>
    <s v="دفاتر نقدية"/>
    <s v="سارى"/>
    <n v="5307"/>
    <m/>
    <n v="107"/>
    <x v="1"/>
  </r>
  <r>
    <d v="2017-03-08T00:00:00"/>
    <x v="3"/>
    <n v="100"/>
    <x v="6"/>
    <x v="6"/>
    <n v="334377.42799999972"/>
    <n v="48799.260000000024"/>
    <n v="0"/>
    <n v="0"/>
    <n v="9770.8001999999997"/>
    <n v="0"/>
    <s v="تبرعات عامة من زكاة مال وغيرها"/>
    <s v="دفاتر نقدية"/>
    <s v="سارى"/>
    <n v="5308"/>
    <m/>
    <n v="107"/>
    <x v="1"/>
  </r>
  <r>
    <d v="2017-03-08T00:00:00"/>
    <x v="3"/>
    <n v="100"/>
    <x v="6"/>
    <x v="6"/>
    <n v="334477.42799999972"/>
    <n v="48799.260000000024"/>
    <n v="0"/>
    <n v="0"/>
    <n v="9770.8001999999997"/>
    <n v="0"/>
    <s v="تبرعات عامة من زكاة مال وغيرها"/>
    <s v="دفاتر نقدية"/>
    <s v="سارى"/>
    <n v="5309"/>
    <m/>
    <n v="107"/>
    <x v="1"/>
  </r>
  <r>
    <d v="2017-03-08T00:00:00"/>
    <x v="3"/>
    <n v="500"/>
    <x v="6"/>
    <x v="7"/>
    <n v="334977.42799999972"/>
    <n v="48799.260000000024"/>
    <n v="0"/>
    <n v="0"/>
    <n v="9770.8001999999997"/>
    <n v="0"/>
    <s v="نقدية للمرضى"/>
    <s v="دفاتر نقدية"/>
    <s v="سارى"/>
    <n v="5310"/>
    <m/>
    <n v="107"/>
    <x v="1"/>
  </r>
  <r>
    <d v="2017-03-08T00:00:00"/>
    <x v="3"/>
    <n v="100"/>
    <x v="6"/>
    <x v="6"/>
    <n v="335077.42799999972"/>
    <n v="48799.260000000024"/>
    <n v="0"/>
    <n v="0"/>
    <n v="9770.8001999999997"/>
    <n v="0"/>
    <s v="تبرعات عامة من زكاة مال وغيرها"/>
    <s v="دفاتر نقدية"/>
    <s v="سارى"/>
    <n v="5311"/>
    <m/>
    <n v="107"/>
    <x v="1"/>
  </r>
  <r>
    <d v="2017-03-08T00:00:00"/>
    <x v="3"/>
    <n v="400"/>
    <x v="6"/>
    <x v="6"/>
    <n v="335477.42799999972"/>
    <n v="48799.260000000024"/>
    <n v="0"/>
    <n v="0"/>
    <n v="9770.8001999999997"/>
    <n v="0"/>
    <s v="تبرعات عامة من زكاة مال وغيرها"/>
    <s v="دفاتر نقدية"/>
    <s v="سارى"/>
    <n v="5312"/>
    <m/>
    <n v="107"/>
    <x v="1"/>
  </r>
  <r>
    <d v="2017-03-08T00:00:00"/>
    <x v="3"/>
    <n v="2305"/>
    <x v="8"/>
    <x v="9"/>
    <n v="335477.42799999972"/>
    <n v="51104.260000000024"/>
    <n v="0"/>
    <n v="0"/>
    <n v="9770.8001999999997"/>
    <n v="0"/>
    <m/>
    <m/>
    <m/>
    <s v="معاملة بنكية"/>
    <m/>
    <m/>
    <x v="128"/>
  </r>
  <r>
    <d v="2017-03-08T00:00:00"/>
    <x v="3"/>
    <n v="10000"/>
    <x v="8"/>
    <x v="15"/>
    <n v="335477.42799999972"/>
    <n v="61104.260000000024"/>
    <n v="0"/>
    <n v="0"/>
    <n v="9770.8001999999997"/>
    <n v="0"/>
    <m/>
    <m/>
    <m/>
    <m/>
    <m/>
    <m/>
    <x v="96"/>
  </r>
  <r>
    <d v="2017-03-08T00:00:00"/>
    <x v="3"/>
    <n v="30000"/>
    <x v="4"/>
    <x v="11"/>
    <n v="335477.42799999972"/>
    <n v="31104.260000000024"/>
    <n v="0"/>
    <n v="0"/>
    <n v="9770.8001999999997"/>
    <n v="0"/>
    <m/>
    <m/>
    <m/>
    <s v="معاملة بنكية"/>
    <m/>
    <m/>
    <x v="1"/>
  </r>
  <r>
    <d v="2017-03-08T00:00:00"/>
    <x v="3"/>
    <n v="10"/>
    <x v="8"/>
    <x v="9"/>
    <n v="335477.42799999972"/>
    <n v="31114.260000000024"/>
    <n v="0"/>
    <n v="0"/>
    <n v="9770.8001999999997"/>
    <n v="0"/>
    <m/>
    <m/>
    <m/>
    <s v="معاملة بنكية"/>
    <m/>
    <m/>
    <x v="129"/>
  </r>
  <r>
    <d v="2017-03-08T00:00:00"/>
    <x v="3"/>
    <n v="500"/>
    <x v="8"/>
    <x v="9"/>
    <n v="335477.42799999972"/>
    <n v="31614.260000000024"/>
    <n v="0"/>
    <n v="0"/>
    <n v="9770.8001999999997"/>
    <n v="0"/>
    <m/>
    <m/>
    <m/>
    <s v="معاملة بنكية"/>
    <m/>
    <m/>
    <x v="130"/>
  </r>
  <r>
    <d v="2017-03-08T00:00:00"/>
    <x v="3"/>
    <n v="25000"/>
    <x v="8"/>
    <x v="9"/>
    <n v="335477.42799999972"/>
    <n v="56614.260000000024"/>
    <n v="0"/>
    <n v="0"/>
    <n v="9770.8001999999997"/>
    <n v="0"/>
    <m/>
    <m/>
    <m/>
    <s v="معاملة بنكية"/>
    <m/>
    <m/>
    <x v="115"/>
  </r>
  <r>
    <d v="2017-03-08T00:00:00"/>
    <x v="3"/>
    <n v="1000"/>
    <x v="8"/>
    <x v="9"/>
    <n v="335477.42799999972"/>
    <n v="57614.260000000024"/>
    <n v="0"/>
    <n v="0"/>
    <n v="9770.8001999999997"/>
    <n v="0"/>
    <m/>
    <m/>
    <m/>
    <s v="معاملة بنكية"/>
    <m/>
    <m/>
    <x v="131"/>
  </r>
  <r>
    <d v="2017-03-09T00:00:00"/>
    <x v="3"/>
    <n v="200"/>
    <x v="8"/>
    <x v="9"/>
    <n v="335477.42799999972"/>
    <n v="57814.260000000024"/>
    <n v="0"/>
    <n v="0"/>
    <n v="9770.8001999999997"/>
    <n v="0"/>
    <m/>
    <m/>
    <m/>
    <s v="معاملة بنكية"/>
    <m/>
    <m/>
    <x v="132"/>
  </r>
  <r>
    <d v="2017-03-09T00:00:00"/>
    <x v="3"/>
    <n v="1500"/>
    <x v="6"/>
    <x v="6"/>
    <n v="336977.42799999972"/>
    <n v="57814.260000000024"/>
    <n v="0"/>
    <n v="0"/>
    <n v="9770.8001999999997"/>
    <n v="0"/>
    <s v="تبرعات عامة من زكاة مال وغيرها"/>
    <s v="دفاتر نقدية"/>
    <s v="سارى"/>
    <n v="4337"/>
    <m/>
    <n v="87"/>
    <x v="1"/>
  </r>
  <r>
    <d v="2017-03-09T00:00:00"/>
    <x v="3"/>
    <n v="49350"/>
    <x v="6"/>
    <x v="6"/>
    <n v="386327.42799999972"/>
    <n v="57814.260000000024"/>
    <n v="0"/>
    <n v="0"/>
    <n v="9770.8001999999997"/>
    <n v="0"/>
    <s v="تبرعات عامة من زكاة مال وغيرها"/>
    <s v="دفاتر نقدية"/>
    <s v="سارى"/>
    <n v="4338"/>
    <m/>
    <n v="87"/>
    <x v="1"/>
  </r>
  <r>
    <d v="2017-03-09T00:00:00"/>
    <x v="3"/>
    <n v="2000"/>
    <x v="6"/>
    <x v="6"/>
    <n v="388327.42799999972"/>
    <n v="57814.260000000024"/>
    <n v="0"/>
    <n v="0"/>
    <n v="9770.8001999999997"/>
    <n v="0"/>
    <s v="تبرعات عامة من زكاة مال وغيرها"/>
    <s v="دفاتر نقدية"/>
    <s v="سارى"/>
    <n v="4339"/>
    <m/>
    <n v="87"/>
    <x v="1"/>
  </r>
  <r>
    <d v="2017-03-09T00:00:00"/>
    <x v="3"/>
    <n v="500"/>
    <x v="6"/>
    <x v="7"/>
    <n v="388827.42799999972"/>
    <n v="57814.260000000024"/>
    <n v="0"/>
    <n v="0"/>
    <n v="9770.8001999999997"/>
    <n v="0"/>
    <s v="نقدية للمرضى"/>
    <s v="دفاتر نقدية"/>
    <s v="سارى"/>
    <n v="4340"/>
    <m/>
    <n v="87"/>
    <x v="1"/>
  </r>
  <r>
    <d v="2017-03-09T00:00:00"/>
    <x v="3"/>
    <n v="100"/>
    <x v="6"/>
    <x v="6"/>
    <n v="388927.42799999972"/>
    <n v="57814.260000000024"/>
    <n v="0"/>
    <n v="0"/>
    <n v="9770.8001999999997"/>
    <n v="0"/>
    <s v="تبرعات عامة من زكاة مال وغيرها"/>
    <s v="دفاتر نقدية"/>
    <s v="سارى"/>
    <n v="4480"/>
    <m/>
    <n v="90"/>
    <x v="1"/>
  </r>
  <r>
    <d v="2017-03-09T00:00:00"/>
    <x v="3"/>
    <n v="702"/>
    <x v="6"/>
    <x v="7"/>
    <n v="389629.42799999972"/>
    <n v="57814.260000000024"/>
    <n v="0"/>
    <n v="0"/>
    <n v="9770.8001999999997"/>
    <n v="0"/>
    <s v="نقدية للمرضى"/>
    <s v="دفاتر نقدية"/>
    <s v="سارى"/>
    <n v="4481"/>
    <m/>
    <n v="90"/>
    <x v="1"/>
  </r>
  <r>
    <d v="2017-03-09T00:00:00"/>
    <x v="3"/>
    <n v="351"/>
    <x v="6"/>
    <x v="7"/>
    <n v="389980.42799999972"/>
    <n v="57814.260000000024"/>
    <n v="0"/>
    <n v="0"/>
    <n v="9770.8001999999997"/>
    <n v="0"/>
    <s v="نقدية للمرضى"/>
    <s v="دفاتر نقدية"/>
    <s v="سارى"/>
    <n v="4482"/>
    <m/>
    <n v="90"/>
    <x v="1"/>
  </r>
  <r>
    <d v="2017-03-09T00:00:00"/>
    <x v="3"/>
    <n v="2865"/>
    <x v="6"/>
    <x v="6"/>
    <n v="392845.42799999972"/>
    <n v="57814.260000000024"/>
    <n v="0"/>
    <n v="0"/>
    <n v="9770.8001999999997"/>
    <n v="0"/>
    <s v="تبرعات عامة من زكاة مال وغيرها"/>
    <s v="دفاتر نقدية"/>
    <s v="سارى"/>
    <n v="4732"/>
    <m/>
    <n v="95"/>
    <x v="1"/>
  </r>
  <r>
    <d v="2017-03-09T00:00:00"/>
    <x v="3"/>
    <n v="200"/>
    <x v="6"/>
    <x v="6"/>
    <n v="393045.42799999972"/>
    <n v="57814.260000000024"/>
    <n v="0"/>
    <n v="0"/>
    <n v="9770.8001999999997"/>
    <n v="0"/>
    <s v="تبرعات عامة من زكاة مال وغيرها"/>
    <s v="دفاتر نقدية"/>
    <s v="سارى"/>
    <n v="4733"/>
    <m/>
    <n v="95"/>
    <x v="1"/>
  </r>
  <r>
    <d v="2017-03-09T00:00:00"/>
    <x v="3"/>
    <n v="500"/>
    <x v="6"/>
    <x v="7"/>
    <n v="393545.42799999972"/>
    <n v="57814.260000000024"/>
    <n v="0"/>
    <n v="0"/>
    <n v="9770.8001999999997"/>
    <n v="0"/>
    <s v="نقدية للمرضى"/>
    <s v="دفاتر نقدية"/>
    <s v="سارى"/>
    <n v="4734"/>
    <m/>
    <n v="95"/>
    <x v="1"/>
  </r>
  <r>
    <d v="2017-03-09T00:00:00"/>
    <x v="3"/>
    <n v="500"/>
    <x v="6"/>
    <x v="6"/>
    <n v="394045.42799999972"/>
    <n v="57814.260000000024"/>
    <n v="0"/>
    <n v="0"/>
    <n v="9770.8001999999997"/>
    <n v="0"/>
    <s v="تبرعات عامة من زكاة مال وغيرها"/>
    <s v="دفاتر نقدية"/>
    <s v="سارى"/>
    <n v="4735"/>
    <m/>
    <n v="95"/>
    <x v="1"/>
  </r>
  <r>
    <d v="2017-03-09T00:00:00"/>
    <x v="3"/>
    <n v="5000"/>
    <x v="6"/>
    <x v="6"/>
    <n v="399045.42799999972"/>
    <n v="57814.260000000024"/>
    <n v="0"/>
    <n v="0"/>
    <n v="9770.8001999999997"/>
    <n v="0"/>
    <s v="تبرعات عامة من زكاة مال وغيرها"/>
    <s v="دفاتر نقدية"/>
    <s v="سارى"/>
    <n v="4892"/>
    <m/>
    <n v="98"/>
    <x v="1"/>
  </r>
  <r>
    <d v="2017-03-09T00:00:00"/>
    <x v="3"/>
    <n v="1300"/>
    <x v="6"/>
    <x v="7"/>
    <n v="400345.42799999972"/>
    <n v="57814.260000000024"/>
    <n v="0"/>
    <n v="0"/>
    <n v="9770.8001999999997"/>
    <n v="0"/>
    <s v="نقدية للمرضى"/>
    <s v="دفاتر نقدية"/>
    <s v="سارى"/>
    <n v="4940"/>
    <m/>
    <n v="99"/>
    <x v="1"/>
  </r>
  <r>
    <d v="2017-03-09T00:00:00"/>
    <x v="3"/>
    <n v="7000"/>
    <x v="6"/>
    <x v="7"/>
    <n v="407345.42799999972"/>
    <n v="57814.260000000024"/>
    <n v="0"/>
    <n v="0"/>
    <n v="9770.8001999999997"/>
    <n v="0"/>
    <s v="نقدية للمرضى"/>
    <s v="دفاتر نقدية"/>
    <s v="سارى"/>
    <n v="4941"/>
    <m/>
    <n v="99"/>
    <x v="1"/>
  </r>
  <r>
    <d v="2017-03-09T00:00:00"/>
    <x v="3"/>
    <n v="6000"/>
    <x v="6"/>
    <x v="7"/>
    <n v="413345.42799999972"/>
    <n v="57814.260000000024"/>
    <n v="0"/>
    <n v="0"/>
    <n v="9770.8001999999997"/>
    <n v="0"/>
    <s v="نقدية للمرضى"/>
    <s v="دفاتر نقدية"/>
    <s v="سارى"/>
    <n v="4942"/>
    <m/>
    <n v="99"/>
    <x v="1"/>
  </r>
  <r>
    <d v="2017-03-09T00:00:00"/>
    <x v="3"/>
    <n v="100"/>
    <x v="6"/>
    <x v="6"/>
    <n v="413445.42799999972"/>
    <n v="57814.260000000024"/>
    <n v="0"/>
    <n v="0"/>
    <n v="9770.8001999999997"/>
    <n v="0"/>
    <s v="تبرعات عامة من زكاة مال وغيرها"/>
    <s v="دفاتر نقدية"/>
    <s v="سارى"/>
    <n v="4943"/>
    <m/>
    <n v="99"/>
    <x v="1"/>
  </r>
  <r>
    <d v="2017-03-09T00:00:00"/>
    <x v="3"/>
    <n v="100"/>
    <x v="6"/>
    <x v="7"/>
    <n v="413545.42799999972"/>
    <n v="57814.260000000024"/>
    <n v="0"/>
    <n v="0"/>
    <n v="9770.8001999999997"/>
    <n v="0"/>
    <s v="نقدية للمرضى"/>
    <s v="دفاتر نقدية"/>
    <s v="سارى"/>
    <n v="4944"/>
    <m/>
    <n v="99"/>
    <x v="1"/>
  </r>
  <r>
    <d v="2017-03-09T00:00:00"/>
    <x v="3"/>
    <n v="1000"/>
    <x v="6"/>
    <x v="6"/>
    <n v="414545.42799999972"/>
    <n v="57814.260000000024"/>
    <n v="0"/>
    <n v="0"/>
    <n v="9770.8001999999997"/>
    <n v="0"/>
    <s v="تبرعات عامة من زكاة مال وغيرها"/>
    <s v="دفاتر نقدية"/>
    <s v="سارى"/>
    <n v="5143"/>
    <m/>
    <n v="103"/>
    <x v="1"/>
  </r>
  <r>
    <d v="2017-03-09T00:00:00"/>
    <x v="3"/>
    <n v="600"/>
    <x v="6"/>
    <x v="6"/>
    <n v="415145.42799999972"/>
    <n v="57814.260000000024"/>
    <n v="0"/>
    <n v="0"/>
    <n v="9770.8001999999997"/>
    <n v="0"/>
    <s v="تبرعات عامة من زكاة مال وغيرها"/>
    <s v="دفاتر نقدية"/>
    <s v="سارى"/>
    <n v="5351"/>
    <m/>
    <n v="108"/>
    <x v="1"/>
  </r>
  <r>
    <d v="2017-03-09T00:00:00"/>
    <x v="3"/>
    <n v="400"/>
    <x v="6"/>
    <x v="7"/>
    <n v="415545.42799999972"/>
    <n v="57814.260000000024"/>
    <n v="0"/>
    <n v="0"/>
    <n v="9770.8001999999997"/>
    <n v="0"/>
    <s v="نقدية للمرضى"/>
    <s v="دفاتر نقدية"/>
    <s v="سارى"/>
    <n v="5352"/>
    <m/>
    <n v="108"/>
    <x v="1"/>
  </r>
  <r>
    <d v="2017-03-09T00:00:00"/>
    <x v="3"/>
    <n v="400"/>
    <x v="6"/>
    <x v="6"/>
    <n v="415945.42799999972"/>
    <n v="57814.260000000024"/>
    <n v="0"/>
    <n v="0"/>
    <n v="9770.8001999999997"/>
    <n v="0"/>
    <s v="تبرعات عامة من زكاة مال وغيرها"/>
    <s v="دفاتر نقدية"/>
    <s v="سارى"/>
    <n v="5353"/>
    <m/>
    <n v="108"/>
    <x v="1"/>
  </r>
  <r>
    <d v="2017-03-09T00:00:00"/>
    <x v="3"/>
    <n v="145.5"/>
    <x v="8"/>
    <x v="9"/>
    <n v="415945.42799999972"/>
    <n v="57959.760000000024"/>
    <n v="0"/>
    <n v="0"/>
    <n v="9770.8001999999997"/>
    <n v="0"/>
    <m/>
    <m/>
    <m/>
    <s v="معاملة بنكية"/>
    <m/>
    <m/>
    <x v="132"/>
  </r>
  <r>
    <d v="2017-03-09T00:00:00"/>
    <x v="3"/>
    <n v="2000"/>
    <x v="8"/>
    <x v="9"/>
    <n v="415945.42799999972"/>
    <n v="59959.760000000024"/>
    <n v="0"/>
    <n v="0"/>
    <n v="9770.8001999999997"/>
    <n v="0"/>
    <m/>
    <m/>
    <m/>
    <s v="معاملة بنكية"/>
    <m/>
    <m/>
    <x v="36"/>
  </r>
  <r>
    <d v="2017-03-11T00:00:00"/>
    <x v="3"/>
    <n v="400"/>
    <x v="6"/>
    <x v="7"/>
    <n v="416345.42799999972"/>
    <n v="59959.760000000024"/>
    <n v="0"/>
    <n v="0"/>
    <n v="9770.8001999999997"/>
    <n v="0"/>
    <s v="نقدية للمرضى"/>
    <s v="دفاتر نقدية"/>
    <s v="سارى"/>
    <n v="4483"/>
    <m/>
    <n v="90"/>
    <x v="1"/>
  </r>
  <r>
    <d v="2017-03-11T00:00:00"/>
    <x v="3"/>
    <n v="2000"/>
    <x v="6"/>
    <x v="6"/>
    <n v="418345.42799999972"/>
    <n v="59959.760000000024"/>
    <n v="0"/>
    <n v="0"/>
    <n v="9770.8001999999997"/>
    <n v="0"/>
    <s v="تبرعات عامة من زكاة مال وغيرها"/>
    <s v="دفاتر نقدية"/>
    <s v="سارى"/>
    <n v="4725"/>
    <m/>
    <n v="95"/>
    <x v="1"/>
  </r>
  <r>
    <d v="2017-03-11T00:00:00"/>
    <x v="3"/>
    <n v="600"/>
    <x v="6"/>
    <x v="6"/>
    <n v="418945.42799999972"/>
    <n v="59959.760000000024"/>
    <n v="0"/>
    <n v="0"/>
    <n v="9770.8001999999997"/>
    <n v="0"/>
    <s v="تبرعات عامة من زكاة مال وغيرها"/>
    <s v="دفاتر نقدية"/>
    <s v="سارى"/>
    <n v="4736"/>
    <m/>
    <n v="95"/>
    <x v="1"/>
  </r>
  <r>
    <d v="2017-03-11T00:00:00"/>
    <x v="3"/>
    <n v="300"/>
    <x v="6"/>
    <x v="6"/>
    <n v="419245.42799999972"/>
    <n v="59959.760000000024"/>
    <n v="0"/>
    <n v="0"/>
    <n v="9770.8001999999997"/>
    <n v="0"/>
    <s v="تبرعات عامة من زكاة مال وغيرها"/>
    <s v="دفاتر نقدية"/>
    <s v="سارى"/>
    <n v="4842"/>
    <m/>
    <n v="97"/>
    <x v="1"/>
  </r>
  <r>
    <d v="2017-03-11T00:00:00"/>
    <x v="3"/>
    <n v="100"/>
    <x v="6"/>
    <x v="6"/>
    <n v="419345.42799999972"/>
    <n v="59959.760000000024"/>
    <n v="0"/>
    <n v="0"/>
    <n v="9770.8001999999997"/>
    <n v="0"/>
    <s v="تبرعات عامة من زكاة مال وغيرها"/>
    <s v="دفاتر نقدية"/>
    <s v="سارى"/>
    <n v="4843"/>
    <m/>
    <n v="97"/>
    <x v="1"/>
  </r>
  <r>
    <d v="2017-03-11T00:00:00"/>
    <x v="3"/>
    <n v="500"/>
    <x v="6"/>
    <x v="7"/>
    <n v="419845.42799999972"/>
    <n v="59959.760000000024"/>
    <n v="0"/>
    <n v="0"/>
    <n v="9770.8001999999997"/>
    <n v="0"/>
    <s v="نقدية للمرضى"/>
    <s v="دفاتر نقدية"/>
    <s v="سارى"/>
    <n v="4844"/>
    <m/>
    <n v="97"/>
    <x v="1"/>
  </r>
  <r>
    <d v="2017-03-11T00:00:00"/>
    <x v="3"/>
    <n v="2000"/>
    <x v="6"/>
    <x v="6"/>
    <n v="421845.42799999972"/>
    <n v="59959.760000000024"/>
    <n v="0"/>
    <n v="0"/>
    <n v="9770.8001999999997"/>
    <n v="0"/>
    <s v="تبرعات عامة من زكاة مال وغيرها"/>
    <s v="دفاتر نقدية"/>
    <s v="سارى"/>
    <n v="4893"/>
    <m/>
    <n v="98"/>
    <x v="1"/>
  </r>
  <r>
    <d v="2017-03-11T00:00:00"/>
    <x v="3"/>
    <n v="50"/>
    <x v="6"/>
    <x v="7"/>
    <n v="421895.42799999972"/>
    <n v="59959.760000000024"/>
    <n v="0"/>
    <n v="0"/>
    <n v="9770.8001999999997"/>
    <n v="0"/>
    <s v="نقدية للمرضى"/>
    <s v="دفاتر نقدية"/>
    <s v="سارى"/>
    <n v="4894"/>
    <m/>
    <n v="98"/>
    <x v="1"/>
  </r>
  <r>
    <d v="2017-03-11T00:00:00"/>
    <x v="3"/>
    <n v="600"/>
    <x v="6"/>
    <x v="6"/>
    <n v="422495.42799999972"/>
    <n v="59959.760000000024"/>
    <n v="0"/>
    <n v="0"/>
    <n v="9770.8001999999997"/>
    <n v="0"/>
    <s v="تبرعات عامة من زكاة مال وغيرها"/>
    <s v="دفاتر نقدية"/>
    <s v="سارى"/>
    <n v="4895"/>
    <m/>
    <n v="98"/>
    <x v="1"/>
  </r>
  <r>
    <d v="2017-03-11T00:00:00"/>
    <x v="3"/>
    <n v="100"/>
    <x v="6"/>
    <x v="7"/>
    <n v="422595.42799999972"/>
    <n v="59959.760000000024"/>
    <n v="0"/>
    <n v="0"/>
    <n v="9770.8001999999997"/>
    <n v="0"/>
    <s v="نقدية للمرضى"/>
    <s v="دفاتر نقدية"/>
    <s v="سارى"/>
    <n v="4986"/>
    <m/>
    <n v="100"/>
    <x v="1"/>
  </r>
  <r>
    <d v="2017-03-11T00:00:00"/>
    <x v="3"/>
    <n v="200"/>
    <x v="6"/>
    <x v="7"/>
    <n v="422795.42799999972"/>
    <n v="59959.760000000024"/>
    <n v="0"/>
    <n v="0"/>
    <n v="9770.8001999999997"/>
    <n v="0"/>
    <s v="نقدية للمرضى"/>
    <s v="دفاتر نقدية"/>
    <s v="سارى"/>
    <n v="4987"/>
    <m/>
    <n v="100"/>
    <x v="1"/>
  </r>
  <r>
    <d v="2017-03-11T00:00:00"/>
    <x v="3"/>
    <n v="100"/>
    <x v="6"/>
    <x v="6"/>
    <n v="422895.42799999972"/>
    <n v="59959.760000000024"/>
    <n v="0"/>
    <n v="0"/>
    <n v="9770.8001999999997"/>
    <n v="0"/>
    <s v="تبرعات عامة من زكاة مال وغيرها"/>
    <s v="دفاتر نقدية"/>
    <s v="سارى"/>
    <n v="4988"/>
    <m/>
    <n v="100"/>
    <x v="1"/>
  </r>
  <r>
    <d v="2017-03-11T00:00:00"/>
    <x v="3"/>
    <n v="400"/>
    <x v="6"/>
    <x v="6"/>
    <n v="423295.42799999972"/>
    <n v="59959.760000000024"/>
    <n v="0"/>
    <n v="0"/>
    <n v="9770.8001999999997"/>
    <n v="0"/>
    <s v="تبرعات عامة من زكاة مال وغيرها"/>
    <s v="دفاتر نقدية"/>
    <s v="سارى"/>
    <n v="4989"/>
    <m/>
    <n v="100"/>
    <x v="1"/>
  </r>
  <r>
    <d v="2017-03-11T00:00:00"/>
    <x v="3"/>
    <n v="100"/>
    <x v="6"/>
    <x v="7"/>
    <n v="423395.42799999972"/>
    <n v="59959.760000000024"/>
    <n v="0"/>
    <n v="0"/>
    <n v="9770.8001999999997"/>
    <n v="0"/>
    <s v="نقدية للمرضى"/>
    <s v="دفاتر نقدية"/>
    <s v="سارى"/>
    <n v="5144"/>
    <m/>
    <n v="103"/>
    <x v="1"/>
  </r>
  <r>
    <d v="2017-03-11T00:00:00"/>
    <x v="3"/>
    <n v="2000"/>
    <x v="6"/>
    <x v="7"/>
    <n v="425395.42799999972"/>
    <n v="59959.760000000024"/>
    <n v="0"/>
    <n v="0"/>
    <n v="9770.8001999999997"/>
    <n v="0"/>
    <s v="نقدية للمرضى"/>
    <s v="دفاتر نقدية"/>
    <s v="سارى"/>
    <n v="5145"/>
    <m/>
    <n v="103"/>
    <x v="1"/>
  </r>
  <r>
    <d v="2017-03-11T00:00:00"/>
    <x v="3"/>
    <n v="400"/>
    <x v="6"/>
    <x v="7"/>
    <n v="425795.42799999972"/>
    <n v="59959.760000000024"/>
    <n v="0"/>
    <n v="0"/>
    <n v="9770.8001999999997"/>
    <n v="0"/>
    <s v="نقدية للمرضى"/>
    <s v="دفاتر نقدية"/>
    <s v="سارى"/>
    <n v="5146"/>
    <m/>
    <n v="103"/>
    <x v="1"/>
  </r>
  <r>
    <d v="2017-03-11T00:00:00"/>
    <x v="3"/>
    <n v="3520"/>
    <x v="6"/>
    <x v="7"/>
    <n v="429315.42799999972"/>
    <n v="59959.760000000024"/>
    <n v="0"/>
    <n v="0"/>
    <n v="9770.8001999999997"/>
    <n v="0"/>
    <s v="نقدية للمرضى"/>
    <s v="دفاتر نقدية"/>
    <s v="سارى"/>
    <n v="5147"/>
    <m/>
    <n v="103"/>
    <x v="1"/>
  </r>
  <r>
    <d v="2017-03-11T00:00:00"/>
    <x v="3"/>
    <n v="300"/>
    <x v="6"/>
    <x v="7"/>
    <n v="429615.42799999972"/>
    <n v="59959.760000000024"/>
    <n v="0"/>
    <n v="0"/>
    <n v="9770.8001999999997"/>
    <n v="0"/>
    <s v="نقدية للمرضى"/>
    <s v="دفاتر نقدية"/>
    <s v="سارى"/>
    <n v="5148"/>
    <m/>
    <n v="103"/>
    <x v="1"/>
  </r>
  <r>
    <d v="2017-03-11T00:00:00"/>
    <x v="3"/>
    <n v="1325"/>
    <x v="6"/>
    <x v="7"/>
    <n v="430940.42799999972"/>
    <n v="59959.760000000024"/>
    <n v="0"/>
    <n v="0"/>
    <n v="9770.8001999999997"/>
    <n v="0"/>
    <s v="نقدية للمرضى"/>
    <s v="دفاتر نقدية"/>
    <s v="سارى"/>
    <n v="5149"/>
    <m/>
    <n v="103"/>
    <x v="1"/>
  </r>
  <r>
    <d v="2017-03-11T00:00:00"/>
    <x v="3"/>
    <n v="2600"/>
    <x v="6"/>
    <x v="7"/>
    <n v="433540.42799999972"/>
    <n v="59959.760000000024"/>
    <n v="0"/>
    <n v="0"/>
    <n v="9770.8001999999997"/>
    <n v="0"/>
    <s v="نقدية للمرضى"/>
    <s v="دفاتر نقدية"/>
    <s v="سارى"/>
    <n v="5150"/>
    <m/>
    <n v="103"/>
    <x v="1"/>
  </r>
  <r>
    <d v="2017-03-11T00:00:00"/>
    <x v="3"/>
    <n v="1000"/>
    <x v="6"/>
    <x v="6"/>
    <n v="434540.42799999972"/>
    <n v="59959.760000000024"/>
    <n v="0"/>
    <n v="0"/>
    <n v="9770.8001999999997"/>
    <n v="0"/>
    <s v="تبرعات عامة من زكاة مال وغيرها"/>
    <s v="دفاتر نقدية"/>
    <s v="سارى"/>
    <n v="5401"/>
    <m/>
    <n v="109"/>
    <x v="1"/>
  </r>
  <r>
    <d v="2017-03-11T00:00:00"/>
    <x v="3"/>
    <n v="1000"/>
    <x v="6"/>
    <x v="7"/>
    <n v="435540.42799999972"/>
    <n v="59959.760000000024"/>
    <n v="0"/>
    <n v="0"/>
    <n v="9770.8001999999997"/>
    <n v="0"/>
    <s v="نقدية للمرضى"/>
    <s v="دفاتر نقدية"/>
    <s v="سارى"/>
    <n v="5402"/>
    <m/>
    <n v="109"/>
    <x v="1"/>
  </r>
  <r>
    <d v="2017-03-11T00:00:00"/>
    <x v="3"/>
    <n v="250"/>
    <x v="6"/>
    <x v="6"/>
    <n v="435790.42799999972"/>
    <n v="59959.760000000024"/>
    <n v="0"/>
    <n v="0"/>
    <n v="9770.8001999999997"/>
    <n v="0"/>
    <s v="تبرعات عامة من زكاة مال وغيرها"/>
    <s v="دفاتر نقدية"/>
    <s v="سارى"/>
    <n v="5403"/>
    <m/>
    <n v="109"/>
    <x v="1"/>
  </r>
  <r>
    <d v="2017-03-11T00:00:00"/>
    <x v="3"/>
    <n v="15000"/>
    <x v="6"/>
    <x v="6"/>
    <n v="450790.42799999972"/>
    <n v="59959.760000000024"/>
    <n v="0"/>
    <n v="0"/>
    <n v="9770.8001999999997"/>
    <n v="0"/>
    <s v="تبرعات عامة من زكاة مال وغيرها"/>
    <s v="دفاتر نقدية"/>
    <s v="سارى"/>
    <n v="5404"/>
    <m/>
    <n v="109"/>
    <x v="1"/>
  </r>
  <r>
    <d v="2017-03-11T00:00:00"/>
    <x v="3"/>
    <n v="800"/>
    <x v="6"/>
    <x v="6"/>
    <n v="451590.42799999972"/>
    <n v="59959.760000000024"/>
    <n v="0"/>
    <n v="0"/>
    <n v="9770.8001999999997"/>
    <n v="0"/>
    <s v="تبرعات عامة من زكاة مال وغيرها"/>
    <s v="دفاتر نقدية"/>
    <s v="سارى"/>
    <n v="5405"/>
    <m/>
    <n v="109"/>
    <x v="1"/>
  </r>
  <r>
    <d v="2017-03-12T00:00:00"/>
    <x v="3"/>
    <n v="100"/>
    <x v="6"/>
    <x v="6"/>
    <n v="451690.42799999972"/>
    <n v="59959.760000000024"/>
    <n v="0"/>
    <n v="0"/>
    <n v="9770.8001999999997"/>
    <n v="0"/>
    <s v="تبرعات عامة من زكاة مال وغيرها"/>
    <s v="دفاتر نقدية"/>
    <s v="سارى"/>
    <n v="4845"/>
    <m/>
    <n v="97"/>
    <x v="1"/>
  </r>
  <r>
    <d v="2017-03-12T00:00:00"/>
    <x v="3"/>
    <n v="1300"/>
    <x v="6"/>
    <x v="6"/>
    <n v="452990.42799999972"/>
    <n v="59959.760000000024"/>
    <n v="0"/>
    <n v="0"/>
    <n v="9770.8001999999997"/>
    <n v="0"/>
    <s v="تبرعات عامة من زكاة مال وغيرها"/>
    <s v="دفاتر نقدية"/>
    <s v="سارى"/>
    <n v="4896"/>
    <m/>
    <n v="98"/>
    <x v="1"/>
  </r>
  <r>
    <d v="2017-03-12T00:00:00"/>
    <x v="3"/>
    <n v="50"/>
    <x v="6"/>
    <x v="7"/>
    <n v="453040.42799999972"/>
    <n v="59959.760000000024"/>
    <n v="0"/>
    <n v="0"/>
    <n v="9770.8001999999997"/>
    <n v="0"/>
    <s v="نقدية للمرضى"/>
    <s v="دفاتر نقدية"/>
    <s v="سارى"/>
    <n v="4897"/>
    <m/>
    <n v="98"/>
    <x v="1"/>
  </r>
  <r>
    <d v="2017-03-12T00:00:00"/>
    <x v="3"/>
    <n v="200"/>
    <x v="6"/>
    <x v="7"/>
    <n v="453240.42799999972"/>
    <n v="59959.760000000024"/>
    <n v="0"/>
    <n v="0"/>
    <n v="9770.8001999999997"/>
    <n v="0"/>
    <s v="نقدية للمرضى"/>
    <s v="دفاتر نقدية"/>
    <s v="سارى"/>
    <n v="4898"/>
    <m/>
    <n v="98"/>
    <x v="1"/>
  </r>
  <r>
    <d v="2017-03-12T00:00:00"/>
    <x v="3"/>
    <n v="150"/>
    <x v="6"/>
    <x v="6"/>
    <n v="453390.42799999972"/>
    <n v="59959.760000000024"/>
    <n v="0"/>
    <n v="0"/>
    <n v="9770.8001999999997"/>
    <n v="0"/>
    <s v="تبرعات عامة من زكاة مال وغيرها"/>
    <s v="دفاتر نقدية"/>
    <s v="سارى"/>
    <n v="4945"/>
    <m/>
    <n v="99"/>
    <x v="1"/>
  </r>
  <r>
    <d v="2017-03-12T00:00:00"/>
    <x v="3"/>
    <n v="200"/>
    <x v="6"/>
    <x v="6"/>
    <n v="453590.42799999972"/>
    <n v="59959.760000000024"/>
    <n v="0"/>
    <n v="0"/>
    <n v="9770.8001999999997"/>
    <n v="0"/>
    <s v="تبرعات عامة من زكاة مال وغيرها"/>
    <s v="دفاتر نقدية"/>
    <s v="سارى"/>
    <n v="4946"/>
    <m/>
    <n v="99"/>
    <x v="1"/>
  </r>
  <r>
    <d v="2017-03-12T00:00:00"/>
    <x v="3"/>
    <n v="1200"/>
    <x v="6"/>
    <x v="6"/>
    <n v="454790.42799999972"/>
    <n v="59959.760000000024"/>
    <n v="0"/>
    <n v="0"/>
    <n v="9770.8001999999997"/>
    <n v="0"/>
    <s v="تبرعات عامة من زكاة مال وغيرها"/>
    <s v="دفاتر نقدية"/>
    <s v="سارى"/>
    <n v="4947"/>
    <m/>
    <n v="99"/>
    <x v="1"/>
  </r>
  <r>
    <d v="2017-03-12T00:00:00"/>
    <x v="3"/>
    <n v="2000"/>
    <x v="6"/>
    <x v="7"/>
    <n v="456790.42799999972"/>
    <n v="59959.760000000024"/>
    <n v="0"/>
    <n v="0"/>
    <n v="9770.8001999999997"/>
    <n v="0"/>
    <s v="نقدية للمرضى"/>
    <s v="دفاتر نقدية"/>
    <s v="سارى"/>
    <n v="5313"/>
    <m/>
    <n v="107"/>
    <x v="1"/>
  </r>
  <r>
    <d v="2017-03-12T00:00:00"/>
    <x v="3"/>
    <n v="6000"/>
    <x v="6"/>
    <x v="7"/>
    <n v="462790.42799999972"/>
    <n v="59959.760000000024"/>
    <n v="0"/>
    <n v="0"/>
    <n v="9770.8001999999997"/>
    <n v="0"/>
    <s v="نقدية للمرضى"/>
    <s v="دفاتر نقدية"/>
    <s v="سارى"/>
    <n v="5314"/>
    <m/>
    <n v="107"/>
    <x v="1"/>
  </r>
  <r>
    <d v="2017-03-12T00:00:00"/>
    <x v="3"/>
    <n v="500"/>
    <x v="6"/>
    <x v="6"/>
    <n v="463290.42799999972"/>
    <n v="59959.760000000024"/>
    <n v="0"/>
    <n v="0"/>
    <n v="9770.8001999999997"/>
    <n v="0"/>
    <s v="تبرعات عامة من زكاة مال وغيرها"/>
    <s v="دفاتر نقدية"/>
    <s v="سارى"/>
    <n v="5315"/>
    <m/>
    <n v="107"/>
    <x v="1"/>
  </r>
  <r>
    <d v="2017-03-12T00:00:00"/>
    <x v="3"/>
    <n v="600"/>
    <x v="6"/>
    <x v="6"/>
    <n v="463890.42799999972"/>
    <n v="59959.760000000024"/>
    <n v="0"/>
    <n v="0"/>
    <n v="9770.8001999999997"/>
    <n v="0"/>
    <s v="تبرعات عامة من زكاة مال وغيرها"/>
    <s v="دفاتر نقدية"/>
    <s v="سارى"/>
    <n v="5354"/>
    <m/>
    <n v="108"/>
    <x v="1"/>
  </r>
  <r>
    <d v="2017-03-12T00:00:00"/>
    <x v="3"/>
    <n v="5000"/>
    <x v="6"/>
    <x v="6"/>
    <n v="468890.42799999972"/>
    <n v="59959.760000000024"/>
    <n v="0"/>
    <n v="0"/>
    <n v="9770.8001999999997"/>
    <n v="0"/>
    <s v="تبرعات عامة من زكاة مال وغيرها"/>
    <s v="دفاتر نقدية"/>
    <s v="سارى"/>
    <n v="5355"/>
    <m/>
    <n v="108"/>
    <x v="1"/>
  </r>
  <r>
    <d v="2017-03-12T00:00:00"/>
    <x v="3"/>
    <n v="500"/>
    <x v="6"/>
    <x v="6"/>
    <n v="469390.42799999972"/>
    <n v="59959.760000000024"/>
    <n v="0"/>
    <n v="0"/>
    <n v="9770.8001999999997"/>
    <n v="0"/>
    <s v="تبرعات عامة من زكاة مال وغيرها"/>
    <s v="دفاتر نقدية"/>
    <s v="سارى"/>
    <n v="5356"/>
    <m/>
    <n v="108"/>
    <x v="1"/>
  </r>
  <r>
    <d v="2017-03-12T00:00:00"/>
    <x v="3"/>
    <n v="300"/>
    <x v="6"/>
    <x v="6"/>
    <n v="469690.42799999972"/>
    <n v="59959.760000000024"/>
    <n v="0"/>
    <n v="0"/>
    <n v="9770.8001999999997"/>
    <n v="0"/>
    <s v="تبرعات عامة من زكاة مال وغيرها"/>
    <s v="دفاتر نقدية"/>
    <s v="سارى"/>
    <n v="5357"/>
    <m/>
    <n v="108"/>
    <x v="1"/>
  </r>
  <r>
    <d v="2017-03-12T00:00:00"/>
    <x v="3"/>
    <n v="100"/>
    <x v="6"/>
    <x v="6"/>
    <n v="469790.42799999972"/>
    <n v="59959.760000000024"/>
    <n v="0"/>
    <n v="0"/>
    <n v="9770.8001999999997"/>
    <n v="0"/>
    <s v="تبرعات عامة من زكاة مال وغيرها"/>
    <s v="دفاتر نقدية"/>
    <s v="سارى"/>
    <n v="5406"/>
    <m/>
    <n v="109"/>
    <x v="1"/>
  </r>
  <r>
    <d v="2017-03-12T00:00:00"/>
    <x v="3"/>
    <n v="150"/>
    <x v="6"/>
    <x v="6"/>
    <n v="469940.42799999972"/>
    <n v="59959.760000000024"/>
    <n v="0"/>
    <n v="0"/>
    <n v="9770.8001999999997"/>
    <n v="0"/>
    <s v="تبرعات عامة من زكاة مال وغيرها"/>
    <s v="دفاتر نقدية"/>
    <s v="سارى"/>
    <n v="5407"/>
    <m/>
    <n v="109"/>
    <x v="1"/>
  </r>
  <r>
    <d v="2017-03-12T00:00:00"/>
    <x v="3"/>
    <n v="35000"/>
    <x v="6"/>
    <x v="11"/>
    <n v="504940.42799999972"/>
    <n v="24959.760000000024"/>
    <n v="0"/>
    <n v="0"/>
    <n v="9770.8001999999997"/>
    <n v="0"/>
    <m/>
    <m/>
    <m/>
    <s v="معاملة بنكية"/>
    <m/>
    <m/>
    <x v="133"/>
  </r>
  <r>
    <d v="2017-03-12T00:00:00"/>
    <x v="3"/>
    <n v="10"/>
    <x v="8"/>
    <x v="9"/>
    <n v="504940.42799999972"/>
    <n v="24969.760000000024"/>
    <n v="0"/>
    <n v="0"/>
    <n v="9770.8001999999997"/>
    <n v="0"/>
    <m/>
    <m/>
    <m/>
    <s v="معاملة بنكية"/>
    <m/>
    <m/>
    <x v="69"/>
  </r>
  <r>
    <d v="2017-03-12T00:00:00"/>
    <x v="3"/>
    <n v="217"/>
    <x v="8"/>
    <x v="9"/>
    <n v="504940.42799999972"/>
    <n v="25186.760000000024"/>
    <n v="0"/>
    <n v="0"/>
    <n v="9770.8001999999997"/>
    <n v="0"/>
    <m/>
    <m/>
    <m/>
    <s v="معاملة بنكية"/>
    <m/>
    <m/>
    <x v="125"/>
  </r>
  <r>
    <d v="2017-03-12T00:00:00"/>
    <x v="3"/>
    <n v="200"/>
    <x v="8"/>
    <x v="9"/>
    <n v="504940.42799999972"/>
    <n v="25386.760000000024"/>
    <n v="0"/>
    <n v="0"/>
    <n v="9770.8001999999997"/>
    <n v="0"/>
    <m/>
    <m/>
    <m/>
    <s v="معاملة بنكية"/>
    <m/>
    <m/>
    <x v="134"/>
  </r>
  <r>
    <d v="2017-03-13T00:00:00"/>
    <x v="3"/>
    <n v="3500"/>
    <x v="6"/>
    <x v="6"/>
    <n v="508440.42799999972"/>
    <n v="25386.760000000024"/>
    <n v="0"/>
    <n v="0"/>
    <n v="9770.8001999999997"/>
    <n v="0"/>
    <s v="تبرعات عامة من زكاة مال وغيرها"/>
    <s v="دفاتر نقدية"/>
    <s v="سارى"/>
    <n v="4341"/>
    <m/>
    <n v="87"/>
    <x v="1"/>
  </r>
  <r>
    <d v="2017-03-13T00:00:00"/>
    <x v="3"/>
    <n v="1000"/>
    <x v="6"/>
    <x v="7"/>
    <n v="509440.42799999972"/>
    <n v="25386.760000000024"/>
    <n v="0"/>
    <n v="0"/>
    <n v="9770.8001999999997"/>
    <n v="0"/>
    <s v="نقدية للمرضى"/>
    <s v="دفاتر نقدية"/>
    <s v="سارى"/>
    <n v="4484"/>
    <m/>
    <n v="90"/>
    <x v="1"/>
  </r>
  <r>
    <d v="2017-03-13T00:00:00"/>
    <x v="3"/>
    <n v="1000"/>
    <x v="6"/>
    <x v="7"/>
    <n v="510440.42799999972"/>
    <n v="25386.760000000024"/>
    <n v="0"/>
    <n v="0"/>
    <n v="9770.8001999999997"/>
    <n v="0"/>
    <s v="نقدية للمرضى"/>
    <s v="دفاتر نقدية"/>
    <s v="سارى"/>
    <n v="4485"/>
    <m/>
    <n v="90"/>
    <x v="1"/>
  </r>
  <r>
    <d v="2017-03-13T00:00:00"/>
    <x v="3"/>
    <n v="2500"/>
    <x v="6"/>
    <x v="7"/>
    <n v="512940.42799999972"/>
    <n v="25386.760000000024"/>
    <n v="0"/>
    <n v="0"/>
    <n v="9770.8001999999997"/>
    <n v="0"/>
    <s v="نقدية للمرضى"/>
    <s v="دفاتر نقدية"/>
    <s v="سارى"/>
    <n v="4486"/>
    <m/>
    <n v="90"/>
    <x v="1"/>
  </r>
  <r>
    <d v="2017-03-13T00:00:00"/>
    <x v="3"/>
    <n v="10568.2"/>
    <x v="6"/>
    <x v="7"/>
    <n v="523508.62799999974"/>
    <n v="25386.760000000024"/>
    <n v="0"/>
    <n v="0"/>
    <n v="9770.8001999999997"/>
    <n v="0"/>
    <s v="نقدية للمرضى"/>
    <s v="دفاتر نقدية"/>
    <s v="سارى"/>
    <n v="4487"/>
    <m/>
    <n v="90"/>
    <x v="1"/>
  </r>
  <r>
    <d v="2017-03-13T00:00:00"/>
    <x v="3"/>
    <n v="250"/>
    <x v="6"/>
    <x v="6"/>
    <n v="523758.62799999974"/>
    <n v="25386.760000000024"/>
    <n v="0"/>
    <n v="0"/>
    <n v="9770.8001999999997"/>
    <n v="0"/>
    <s v="تبرعات عامة من زكاة مال وغيرها"/>
    <s v="دفاتر نقدية"/>
    <s v="سارى"/>
    <n v="4488"/>
    <m/>
    <n v="90"/>
    <x v="1"/>
  </r>
  <r>
    <d v="2017-03-13T00:00:00"/>
    <x v="3"/>
    <n v="31.9"/>
    <x v="6"/>
    <x v="7"/>
    <n v="523790.52799999976"/>
    <n v="25386.760000000024"/>
    <n v="0"/>
    <n v="0"/>
    <n v="9770.8001999999997"/>
    <n v="0"/>
    <s v="نقدية للمرضى"/>
    <s v="دفاتر نقدية"/>
    <s v="سارى"/>
    <n v="4489"/>
    <m/>
    <n v="90"/>
    <x v="1"/>
  </r>
  <r>
    <d v="2017-03-13T00:00:00"/>
    <x v="3"/>
    <n v="150"/>
    <x v="6"/>
    <x v="6"/>
    <n v="523940.52799999976"/>
    <n v="25386.760000000024"/>
    <n v="0"/>
    <n v="0"/>
    <n v="9770.8001999999997"/>
    <n v="0"/>
    <s v="تبرعات عامة من زكاة مال وغيرها"/>
    <s v="دفاتر نقدية"/>
    <s v="سارى"/>
    <n v="4846"/>
    <m/>
    <n v="97"/>
    <x v="1"/>
  </r>
  <r>
    <d v="2017-03-13T00:00:00"/>
    <x v="3"/>
    <n v="5000"/>
    <x v="6"/>
    <x v="6"/>
    <n v="528940.5279999997"/>
    <n v="25386.760000000024"/>
    <n v="0"/>
    <n v="0"/>
    <n v="9770.8001999999997"/>
    <n v="0"/>
    <s v="تبرعات عامة من زكاة مال وغيرها"/>
    <s v="دفاتر نقدية"/>
    <s v="سارى"/>
    <n v="4847"/>
    <m/>
    <n v="97"/>
    <x v="1"/>
  </r>
  <r>
    <d v="2017-03-13T00:00:00"/>
    <x v="3"/>
    <n v="2000"/>
    <x v="6"/>
    <x v="6"/>
    <n v="530940.5279999997"/>
    <n v="25386.760000000024"/>
    <n v="0"/>
    <n v="0"/>
    <n v="9770.8001999999997"/>
    <n v="0"/>
    <s v="تبرعات عامة من زكاة مال وغيرها"/>
    <s v="دفاتر نقدية"/>
    <s v="سارى"/>
    <n v="4899"/>
    <m/>
    <n v="98"/>
    <x v="1"/>
  </r>
  <r>
    <d v="2017-03-13T00:00:00"/>
    <x v="3"/>
    <n v="1000"/>
    <x v="6"/>
    <x v="7"/>
    <n v="531940.5279999997"/>
    <n v="25386.760000000024"/>
    <n v="0"/>
    <n v="0"/>
    <n v="9770.8001999999997"/>
    <n v="0"/>
    <s v="نقدية للمرضى"/>
    <s v="دفاتر نقدية"/>
    <s v="سارى"/>
    <n v="4900"/>
    <m/>
    <n v="98"/>
    <x v="1"/>
  </r>
  <r>
    <d v="2017-03-13T00:00:00"/>
    <x v="3"/>
    <n v="600"/>
    <x v="6"/>
    <x v="7"/>
    <n v="532540.5279999997"/>
    <n v="25386.760000000024"/>
    <n v="0"/>
    <n v="0"/>
    <n v="9770.8001999999997"/>
    <n v="0"/>
    <s v="نقدية للمرضى"/>
    <s v="دفاتر نقدية"/>
    <s v="سارى"/>
    <n v="4990"/>
    <m/>
    <n v="100"/>
    <x v="1"/>
  </r>
  <r>
    <d v="2017-03-13T00:00:00"/>
    <x v="3"/>
    <n v="20000"/>
    <x v="6"/>
    <x v="6"/>
    <n v="552540.5279999997"/>
    <n v="25386.760000000024"/>
    <n v="0"/>
    <n v="0"/>
    <n v="9770.8001999999997"/>
    <n v="0"/>
    <s v="تبرعات عامة من زكاة مال وغيرها"/>
    <s v="دفاتر نقدية"/>
    <s v="سارى"/>
    <n v="5001"/>
    <m/>
    <n v="101"/>
    <x v="1"/>
  </r>
  <r>
    <d v="2017-03-13T00:00:00"/>
    <x v="3"/>
    <n v="500"/>
    <x v="6"/>
    <x v="6"/>
    <n v="553040.5279999997"/>
    <n v="25386.760000000024"/>
    <n v="0"/>
    <n v="0"/>
    <n v="9770.8001999999997"/>
    <n v="0"/>
    <s v="تبرعات عامة من زكاة مال وغيرها"/>
    <s v="دفاتر نقدية"/>
    <s v="سارى"/>
    <n v="5002"/>
    <m/>
    <n v="101"/>
    <x v="1"/>
  </r>
  <r>
    <d v="2017-03-13T00:00:00"/>
    <x v="3"/>
    <n v="34667"/>
    <x v="6"/>
    <x v="6"/>
    <n v="587707.5279999997"/>
    <n v="25386.760000000024"/>
    <n v="0"/>
    <n v="0"/>
    <n v="9770.8001999999997"/>
    <n v="0"/>
    <s v="تبرعات عامة من زكاة مال وغيرها"/>
    <s v="دفاتر نقدية"/>
    <s v="سارى"/>
    <n v="5003"/>
    <m/>
    <n v="101"/>
    <x v="1"/>
  </r>
  <r>
    <d v="2017-03-13T00:00:00"/>
    <x v="3"/>
    <n v="150"/>
    <x v="6"/>
    <x v="6"/>
    <n v="587857.5279999997"/>
    <n v="25386.760000000024"/>
    <n v="0"/>
    <n v="0"/>
    <n v="9770.8001999999997"/>
    <n v="0"/>
    <s v="تبرعات عامة من زكاة مال وغيرها"/>
    <s v="دفاتر نقدية"/>
    <s v="سارى"/>
    <n v="5004"/>
    <m/>
    <n v="101"/>
    <x v="1"/>
  </r>
  <r>
    <d v="2017-03-13T00:00:00"/>
    <x v="3"/>
    <n v="150"/>
    <x v="6"/>
    <x v="7"/>
    <n v="588007.5279999997"/>
    <n v="25386.760000000024"/>
    <n v="0"/>
    <n v="0"/>
    <n v="9770.8001999999997"/>
    <n v="0"/>
    <s v="نقدية للمرضى"/>
    <s v="دفاتر نقدية"/>
    <s v="سارى"/>
    <n v="5005"/>
    <m/>
    <n v="101"/>
    <x v="1"/>
  </r>
  <r>
    <d v="2017-03-13T00:00:00"/>
    <x v="3"/>
    <n v="100"/>
    <x v="6"/>
    <x v="7"/>
    <n v="588107.5279999997"/>
    <n v="25386.760000000024"/>
    <n v="0"/>
    <n v="0"/>
    <n v="9770.8001999999997"/>
    <n v="0"/>
    <s v="نقدية للمرضى"/>
    <s v="دفاتر نقدية"/>
    <s v="سارى"/>
    <n v="5316"/>
    <m/>
    <n v="107"/>
    <x v="1"/>
  </r>
  <r>
    <d v="2017-03-13T00:00:00"/>
    <x v="3"/>
    <n v="1000"/>
    <x v="6"/>
    <x v="6"/>
    <n v="589107.5279999997"/>
    <n v="25386.760000000024"/>
    <n v="0"/>
    <n v="0"/>
    <n v="9770.8001999999997"/>
    <n v="0"/>
    <s v="تبرعات عامة من زكاة مال وغيرها"/>
    <s v="دفاتر نقدية"/>
    <s v="سارى"/>
    <n v="5317"/>
    <m/>
    <n v="107"/>
    <x v="1"/>
  </r>
  <r>
    <d v="2017-03-13T00:00:00"/>
    <x v="3"/>
    <n v="1500"/>
    <x v="6"/>
    <x v="6"/>
    <n v="590607.5279999997"/>
    <n v="25386.760000000024"/>
    <n v="0"/>
    <n v="0"/>
    <n v="9770.8001999999997"/>
    <n v="0"/>
    <s v="تبرعات عامة من زكاة مال وغيرها"/>
    <s v="دفاتر نقدية"/>
    <s v="سارى"/>
    <n v="5318"/>
    <m/>
    <n v="107"/>
    <x v="1"/>
  </r>
  <r>
    <d v="2017-03-13T00:00:00"/>
    <x v="3"/>
    <n v="1000"/>
    <x v="6"/>
    <x v="6"/>
    <n v="591607.5279999997"/>
    <n v="25386.760000000024"/>
    <n v="0"/>
    <n v="0"/>
    <n v="9770.8001999999997"/>
    <n v="0"/>
    <s v="تبرعات عامة من زكاة مال وغيرها"/>
    <s v="دفاتر نقدية"/>
    <s v="سارى"/>
    <n v="5358"/>
    <m/>
    <n v="108"/>
    <x v="1"/>
  </r>
  <r>
    <d v="2017-03-13T00:00:00"/>
    <x v="3"/>
    <n v="200"/>
    <x v="6"/>
    <x v="6"/>
    <n v="591807.5279999997"/>
    <n v="25386.760000000024"/>
    <n v="0"/>
    <n v="0"/>
    <n v="9770.8001999999997"/>
    <n v="0"/>
    <s v="تبرعات عامة من زكاة مال وغيرها"/>
    <s v="دفاتر نقدية"/>
    <s v="سارى"/>
    <n v="5359"/>
    <m/>
    <n v="108"/>
    <x v="1"/>
  </r>
  <r>
    <d v="2017-03-13T00:00:00"/>
    <x v="3"/>
    <n v="50"/>
    <x v="6"/>
    <x v="7"/>
    <n v="591857.5279999997"/>
    <n v="25386.760000000024"/>
    <n v="0"/>
    <n v="0"/>
    <n v="9770.8001999999997"/>
    <n v="0"/>
    <s v="نقدية للمرضى"/>
    <s v="دفاتر نقدية"/>
    <s v="سارى"/>
    <n v="5360"/>
    <m/>
    <n v="108"/>
    <x v="1"/>
  </r>
  <r>
    <d v="2017-03-13T00:00:00"/>
    <x v="3"/>
    <n v="1000"/>
    <x v="6"/>
    <x v="6"/>
    <n v="592857.5279999997"/>
    <n v="25386.760000000024"/>
    <n v="0"/>
    <n v="0"/>
    <n v="9770.8001999999997"/>
    <n v="0"/>
    <s v="تبرعات عامة من زكاة مال وغيرها"/>
    <s v="دفاتر نقدية"/>
    <s v="سارى"/>
    <n v="5361"/>
    <m/>
    <n v="108"/>
    <x v="1"/>
  </r>
  <r>
    <d v="2017-03-13T00:00:00"/>
    <x v="3"/>
    <n v="3000"/>
    <x v="6"/>
    <x v="6"/>
    <n v="595857.5279999997"/>
    <n v="25386.760000000024"/>
    <n v="0"/>
    <n v="0"/>
    <n v="9770.8001999999997"/>
    <n v="0"/>
    <s v="تبرعات عامة من زكاة مال وغيرها"/>
    <s v="دفاتر نقدية"/>
    <s v="سارى"/>
    <n v="5362"/>
    <m/>
    <n v="108"/>
    <x v="1"/>
  </r>
  <r>
    <d v="2017-03-13T00:00:00"/>
    <x v="3"/>
    <n v="600"/>
    <x v="6"/>
    <x v="6"/>
    <n v="596457.5279999997"/>
    <n v="25386.760000000024"/>
    <n v="0"/>
    <n v="0"/>
    <n v="9770.8001999999997"/>
    <n v="0"/>
    <s v="تبرعات عامة من زكاة مال وغيرها"/>
    <s v="دفاتر نقدية"/>
    <s v="سارى"/>
    <n v="5371"/>
    <m/>
    <n v="108"/>
    <x v="1"/>
  </r>
  <r>
    <d v="2017-03-13T00:00:00"/>
    <x v="3"/>
    <n v="91"/>
    <x v="6"/>
    <x v="6"/>
    <n v="596548.5279999997"/>
    <n v="25386.760000000024"/>
    <n v="0"/>
    <n v="0"/>
    <n v="9770.8001999999997"/>
    <n v="0"/>
    <s v="تبرعات عامة من زكاة مال وغيرها"/>
    <s v="دفاتر نقدية"/>
    <s v="سارى"/>
    <n v="5408"/>
    <m/>
    <n v="109"/>
    <x v="1"/>
  </r>
  <r>
    <d v="2017-03-13T00:00:00"/>
    <x v="3"/>
    <n v="100"/>
    <x v="6"/>
    <x v="6"/>
    <n v="596648.5279999997"/>
    <n v="25386.760000000024"/>
    <n v="0"/>
    <n v="0"/>
    <n v="9770.8001999999997"/>
    <n v="0"/>
    <s v="تبرعات عامة من زكاة مال وغيرها"/>
    <s v="دفاتر نقدية"/>
    <s v="سارى"/>
    <n v="5409"/>
    <m/>
    <n v="109"/>
    <x v="1"/>
  </r>
  <r>
    <d v="2017-03-13T00:00:00"/>
    <x v="3"/>
    <n v="200"/>
    <x v="6"/>
    <x v="6"/>
    <n v="596848.5279999997"/>
    <n v="25386.760000000024"/>
    <n v="0"/>
    <n v="0"/>
    <n v="9770.8001999999997"/>
    <n v="0"/>
    <s v="تبرعات عامة من زكاة مال وغيرها"/>
    <s v="دفاتر نقدية"/>
    <s v="سارى"/>
    <n v="5410"/>
    <m/>
    <n v="109"/>
    <x v="1"/>
  </r>
  <r>
    <d v="2017-03-13T00:00:00"/>
    <x v="3"/>
    <n v="200"/>
    <x v="6"/>
    <x v="6"/>
    <n v="597048.5279999997"/>
    <n v="25386.760000000024"/>
    <n v="0"/>
    <n v="0"/>
    <n v="9770.8001999999997"/>
    <n v="0"/>
    <s v="تبرعات عامة من زكاة مال وغيرها"/>
    <s v="دفاتر نقدية"/>
    <s v="سارى"/>
    <n v="5411"/>
    <m/>
    <n v="109"/>
    <x v="1"/>
  </r>
  <r>
    <d v="2017-03-13T00:00:00"/>
    <x v="3"/>
    <n v="34667"/>
    <x v="6"/>
    <x v="6"/>
    <n v="631715.5279999997"/>
    <n v="25386.760000000024"/>
    <n v="0"/>
    <n v="0"/>
    <n v="9770.8001999999997"/>
    <n v="0"/>
    <s v="تبرعات عامة من زكاة مال وغيرها"/>
    <s v="دفاتر نقدية"/>
    <s v="سارى"/>
    <n v="5501"/>
    <m/>
    <n v="111"/>
    <x v="1"/>
  </r>
  <r>
    <d v="2017-03-13T00:00:00"/>
    <x v="3"/>
    <n v="5000"/>
    <x v="6"/>
    <x v="7"/>
    <n v="636715.5279999997"/>
    <n v="25386.760000000024"/>
    <n v="0"/>
    <n v="0"/>
    <n v="9770.8001999999997"/>
    <n v="0"/>
    <s v="نقدية للمرضى"/>
    <s v="دفاتر نقدية"/>
    <s v="سارى"/>
    <n v="5502"/>
    <m/>
    <n v="111"/>
    <x v="1"/>
  </r>
  <r>
    <d v="2017-03-13T00:00:00"/>
    <x v="3"/>
    <n v="300"/>
    <x v="6"/>
    <x v="7"/>
    <n v="637015.5279999997"/>
    <n v="25386.760000000024"/>
    <n v="0"/>
    <n v="0"/>
    <n v="9770.8001999999997"/>
    <n v="0"/>
    <s v="نقدية للمرضى"/>
    <s v="دفاتر نقدية"/>
    <s v="سارى"/>
    <n v="5503"/>
    <m/>
    <n v="111"/>
    <x v="1"/>
  </r>
  <r>
    <d v="2017-03-13T00:00:00"/>
    <x v="3"/>
    <n v="5000"/>
    <x v="6"/>
    <x v="6"/>
    <n v="642015.5279999997"/>
    <n v="25386.760000000024"/>
    <n v="0"/>
    <n v="0"/>
    <n v="9770.8001999999997"/>
    <n v="0"/>
    <s v="تبرعات عامة من زكاة مال وغيرها"/>
    <s v="دفاتر نقدية"/>
    <s v="سارى"/>
    <n v="5504"/>
    <m/>
    <n v="111"/>
    <x v="1"/>
  </r>
  <r>
    <d v="2017-03-13T00:00:00"/>
    <x v="3"/>
    <n v="300"/>
    <x v="6"/>
    <x v="7"/>
    <n v="642315.5279999997"/>
    <n v="25386.760000000024"/>
    <n v="0"/>
    <n v="0"/>
    <n v="9770.8001999999997"/>
    <n v="0"/>
    <s v="نقدية للمرضى"/>
    <s v="دفاتر نقدية"/>
    <s v="سارى"/>
    <n v="5505"/>
    <m/>
    <n v="111"/>
    <x v="1"/>
  </r>
  <r>
    <d v="2017-03-13T00:00:00"/>
    <x v="3"/>
    <n v="23000"/>
    <x v="8"/>
    <x v="9"/>
    <n v="642315.5279999997"/>
    <n v="48386.760000000024"/>
    <n v="0"/>
    <n v="0"/>
    <n v="9770.8001999999997"/>
    <n v="0"/>
    <m/>
    <m/>
    <m/>
    <s v="معاملة بنكية"/>
    <m/>
    <m/>
    <x v="135"/>
  </r>
  <r>
    <d v="2017-03-13T00:00:00"/>
    <x v="3"/>
    <n v="850"/>
    <x v="8"/>
    <x v="9"/>
    <n v="642315.5279999997"/>
    <n v="49236.760000000024"/>
    <n v="0"/>
    <n v="0"/>
    <n v="9770.8001999999997"/>
    <n v="0"/>
    <m/>
    <m/>
    <m/>
    <s v="معاملة بنكية"/>
    <m/>
    <m/>
    <x v="64"/>
  </r>
  <r>
    <d v="2017-03-14T00:00:00"/>
    <x v="3"/>
    <n v="40"/>
    <x v="6"/>
    <x v="6"/>
    <n v="642355.5279999997"/>
    <n v="49236.760000000024"/>
    <n v="0"/>
    <n v="0"/>
    <n v="9770.8001999999997"/>
    <n v="0"/>
    <s v="تبرعات عامة من زكاة مال وغيرها"/>
    <s v="دفاتر نقدية"/>
    <s v="سارى"/>
    <n v="4490"/>
    <m/>
    <n v="90"/>
    <x v="1"/>
  </r>
  <r>
    <d v="2017-03-14T00:00:00"/>
    <x v="3"/>
    <n v="150"/>
    <x v="6"/>
    <x v="7"/>
    <n v="642505.5279999997"/>
    <n v="49236.760000000024"/>
    <n v="0"/>
    <n v="0"/>
    <n v="9770.8001999999997"/>
    <n v="0"/>
    <s v="نقدية للمرضى"/>
    <s v="دفاتر نقدية"/>
    <s v="سارى"/>
    <n v="4744"/>
    <m/>
    <n v="95"/>
    <x v="1"/>
  </r>
  <r>
    <d v="2017-03-14T00:00:00"/>
    <x v="3"/>
    <n v="1400"/>
    <x v="6"/>
    <x v="7"/>
    <n v="643905.5279999997"/>
    <n v="49236.760000000024"/>
    <n v="0"/>
    <n v="0"/>
    <n v="9770.8001999999997"/>
    <n v="0"/>
    <s v="نقدية للمرضى"/>
    <s v="دفاتر نقدية"/>
    <s v="سارى"/>
    <n v="4949"/>
    <m/>
    <n v="99"/>
    <x v="1"/>
  </r>
  <r>
    <d v="2017-03-14T00:00:00"/>
    <x v="3"/>
    <n v="1000"/>
    <x v="6"/>
    <x v="7"/>
    <n v="644905.5279999997"/>
    <n v="49236.760000000024"/>
    <n v="0"/>
    <n v="0"/>
    <n v="9770.8001999999997"/>
    <n v="0"/>
    <s v="نقدية للمرضى"/>
    <s v="دفاتر نقدية"/>
    <s v="سارى"/>
    <n v="4991"/>
    <m/>
    <n v="100"/>
    <x v="1"/>
  </r>
  <r>
    <d v="2017-03-14T00:00:00"/>
    <x v="3"/>
    <n v="500"/>
    <x v="6"/>
    <x v="7"/>
    <n v="645405.5279999997"/>
    <n v="49236.760000000024"/>
    <n v="0"/>
    <n v="0"/>
    <n v="9770.8001999999997"/>
    <n v="0"/>
    <s v="نقدية للمرضى"/>
    <s v="دفاتر نقدية"/>
    <s v="سارى"/>
    <n v="5006"/>
    <m/>
    <n v="101"/>
    <x v="1"/>
  </r>
  <r>
    <d v="2017-03-14T00:00:00"/>
    <x v="3"/>
    <n v="50000"/>
    <x v="6"/>
    <x v="6"/>
    <n v="695405.5279999997"/>
    <n v="49236.760000000024"/>
    <n v="0"/>
    <n v="0"/>
    <n v="9770.8001999999997"/>
    <n v="0"/>
    <s v="تبرعات عامة من زكاة مال وغيرها"/>
    <s v="دفاتر نقدية"/>
    <s v="سارى"/>
    <n v="5007"/>
    <m/>
    <n v="101"/>
    <x v="1"/>
  </r>
  <r>
    <d v="2017-03-14T00:00:00"/>
    <x v="3"/>
    <n v="50"/>
    <x v="6"/>
    <x v="6"/>
    <n v="695455.5279999997"/>
    <n v="49236.760000000024"/>
    <n v="0"/>
    <n v="0"/>
    <n v="9770.8001999999997"/>
    <n v="0"/>
    <s v="تبرعات عامة من زكاة مال وغيرها"/>
    <s v="دفاتر نقدية"/>
    <s v="سارى"/>
    <n v="5008"/>
    <m/>
    <n v="101"/>
    <x v="1"/>
  </r>
  <r>
    <d v="2017-03-14T00:00:00"/>
    <x v="3"/>
    <n v="200"/>
    <x v="6"/>
    <x v="6"/>
    <n v="695655.5279999997"/>
    <n v="49236.760000000024"/>
    <n v="0"/>
    <n v="0"/>
    <n v="9770.8001999999997"/>
    <n v="0"/>
    <s v="تبرعات عامة من زكاة مال وغيرها"/>
    <s v="دفاتر نقدية"/>
    <s v="سارى"/>
    <n v="5009"/>
    <m/>
    <n v="101"/>
    <x v="1"/>
  </r>
  <r>
    <d v="2017-03-14T00:00:00"/>
    <x v="3"/>
    <n v="200"/>
    <x v="6"/>
    <x v="7"/>
    <n v="695855.5279999997"/>
    <n v="49236.760000000024"/>
    <n v="0"/>
    <n v="0"/>
    <n v="9770.8001999999997"/>
    <n v="0"/>
    <s v="نقدية للمرضى"/>
    <s v="دفاتر نقدية"/>
    <s v="سارى"/>
    <n v="5010"/>
    <m/>
    <n v="101"/>
    <x v="1"/>
  </r>
  <r>
    <d v="2017-03-14T00:00:00"/>
    <x v="3"/>
    <n v="2000"/>
    <x v="6"/>
    <x v="6"/>
    <n v="697855.5279999997"/>
    <n v="49236.760000000024"/>
    <n v="0"/>
    <n v="0"/>
    <n v="9770.8001999999997"/>
    <n v="0"/>
    <s v="تبرعات عامة من زكاة مال وغيرها"/>
    <s v="دفاتر نقدية"/>
    <s v="سارى"/>
    <n v="5319"/>
    <m/>
    <n v="107"/>
    <x v="1"/>
  </r>
  <r>
    <d v="2017-03-14T00:00:00"/>
    <x v="3"/>
    <n v="2100"/>
    <x v="6"/>
    <x v="7"/>
    <n v="699955.5279999997"/>
    <n v="49236.760000000024"/>
    <n v="0"/>
    <n v="0"/>
    <n v="9770.8001999999997"/>
    <n v="0"/>
    <s v="نقدية للمرضى"/>
    <s v="دفاتر نقدية"/>
    <s v="سارى"/>
    <n v="5320"/>
    <m/>
    <n v="107"/>
    <x v="1"/>
  </r>
  <r>
    <d v="2017-03-14T00:00:00"/>
    <x v="3"/>
    <n v="100"/>
    <x v="6"/>
    <x v="6"/>
    <n v="700055.5279999997"/>
    <n v="49236.760000000024"/>
    <n v="0"/>
    <n v="0"/>
    <n v="9770.8001999999997"/>
    <n v="0"/>
    <s v="تبرعات عامة من زكاة مال وغيرها"/>
    <s v="دفاتر نقدية"/>
    <s v="سارى"/>
    <n v="5321"/>
    <m/>
    <n v="107"/>
    <x v="1"/>
  </r>
  <r>
    <d v="2017-03-14T00:00:00"/>
    <x v="3"/>
    <n v="4300"/>
    <x v="6"/>
    <x v="6"/>
    <n v="704355.5279999997"/>
    <n v="49236.760000000024"/>
    <n v="0"/>
    <n v="0"/>
    <n v="9770.8001999999997"/>
    <n v="0"/>
    <s v="تبرعات عامة من زكاة مال وغيرها"/>
    <s v="دفاتر نقدية"/>
    <s v="سارى"/>
    <n v="5506"/>
    <m/>
    <n v="111"/>
    <x v="1"/>
  </r>
  <r>
    <d v="2017-03-14T00:00:00"/>
    <x v="3"/>
    <n v="300"/>
    <x v="8"/>
    <x v="9"/>
    <n v="704355.5279999997"/>
    <n v="49536.760000000024"/>
    <n v="0"/>
    <n v="0"/>
    <n v="9770.8001999999997"/>
    <n v="0"/>
    <m/>
    <m/>
    <m/>
    <s v="معاملة بنكية"/>
    <m/>
    <m/>
    <x v="85"/>
  </r>
  <r>
    <d v="2017-03-14T00:00:00"/>
    <x v="3"/>
    <n v="2422"/>
    <x v="8"/>
    <x v="16"/>
    <n v="704355.5279999997"/>
    <n v="51958.760000000024"/>
    <n v="0"/>
    <n v="0"/>
    <n v="9770.8001999999997"/>
    <n v="0"/>
    <m/>
    <m/>
    <m/>
    <s v="تقفيل"/>
    <m/>
    <m/>
    <x v="136"/>
  </r>
  <r>
    <d v="2017-03-14T00:00:00"/>
    <x v="3"/>
    <n v="1200"/>
    <x v="8"/>
    <x v="9"/>
    <n v="704355.5279999997"/>
    <n v="53158.760000000024"/>
    <n v="0"/>
    <n v="0"/>
    <n v="9770.8001999999997"/>
    <n v="0"/>
    <m/>
    <m/>
    <m/>
    <s v="معاملة بنكية"/>
    <m/>
    <m/>
    <x v="73"/>
  </r>
  <r>
    <d v="2017-03-14T00:00:00"/>
    <x v="3"/>
    <n v="10000"/>
    <x v="8"/>
    <x v="15"/>
    <n v="704355.5279999997"/>
    <n v="63158.760000000024"/>
    <n v="0"/>
    <n v="0"/>
    <n v="9770.8001999999997"/>
    <n v="0"/>
    <m/>
    <m/>
    <m/>
    <m/>
    <m/>
    <m/>
    <x v="137"/>
  </r>
  <r>
    <d v="2017-03-15T00:00:00"/>
    <x v="3"/>
    <n v="40000"/>
    <x v="6"/>
    <x v="11"/>
    <n v="744355.5279999997"/>
    <n v="23158.760000000024"/>
    <n v="0"/>
    <n v="0"/>
    <n v="9770.8001999999997"/>
    <n v="0"/>
    <m/>
    <m/>
    <m/>
    <s v="معاملة بنكية"/>
    <m/>
    <m/>
    <x v="1"/>
  </r>
  <r>
    <d v="2017-03-15T00:00:00"/>
    <x v="3"/>
    <n v="1000"/>
    <x v="6"/>
    <x v="7"/>
    <n v="745355.5279999997"/>
    <n v="23158.760000000024"/>
    <n v="0"/>
    <n v="0"/>
    <n v="9770.8001999999997"/>
    <n v="0"/>
    <s v="نقدية للمرضى"/>
    <s v="دفاتر نقدية"/>
    <s v="سارى"/>
    <n v="4992"/>
    <m/>
    <n v="100"/>
    <x v="1"/>
  </r>
  <r>
    <d v="2017-03-15T00:00:00"/>
    <x v="3"/>
    <n v="1200"/>
    <x v="6"/>
    <x v="6"/>
    <n v="746555.5279999997"/>
    <n v="23158.760000000024"/>
    <n v="0"/>
    <n v="0"/>
    <n v="9770.8001999999997"/>
    <n v="0"/>
    <s v="تبرعات عامة من زكاة مال وغيرها"/>
    <s v="دفاتر نقدية"/>
    <s v="سارى"/>
    <n v="4993"/>
    <m/>
    <n v="100"/>
    <x v="1"/>
  </r>
  <r>
    <d v="2017-03-15T00:00:00"/>
    <x v="3"/>
    <n v="100"/>
    <x v="6"/>
    <x v="6"/>
    <n v="746655.5279999997"/>
    <n v="23158.760000000024"/>
    <n v="0"/>
    <n v="0"/>
    <n v="9770.8001999999997"/>
    <n v="0"/>
    <s v="تبرعات عامة من زكاة مال وغيرها"/>
    <s v="دفاتر نقدية"/>
    <s v="سارى"/>
    <n v="4994"/>
    <m/>
    <n v="100"/>
    <x v="1"/>
  </r>
  <r>
    <d v="2017-03-15T00:00:00"/>
    <x v="3"/>
    <n v="2000"/>
    <x v="6"/>
    <x v="6"/>
    <n v="748655.5279999997"/>
    <n v="23158.760000000024"/>
    <n v="0"/>
    <n v="0"/>
    <n v="9770.8001999999997"/>
    <n v="0"/>
    <s v="تبرعات عامة من زكاة مال وغيرها"/>
    <s v="دفاتر نقدية"/>
    <s v="سارى"/>
    <n v="5011"/>
    <m/>
    <n v="101"/>
    <x v="1"/>
  </r>
  <r>
    <d v="2017-03-15T00:00:00"/>
    <x v="3"/>
    <n v="700"/>
    <x v="6"/>
    <x v="6"/>
    <n v="749355.5279999997"/>
    <n v="23158.760000000024"/>
    <n v="0"/>
    <n v="0"/>
    <n v="9770.8001999999997"/>
    <n v="0"/>
    <s v="تبرعات عامة من زكاة مال وغيرها"/>
    <s v="دفاتر نقدية"/>
    <s v="سارى"/>
    <n v="5012"/>
    <m/>
    <n v="101"/>
    <x v="1"/>
  </r>
  <r>
    <d v="2017-03-15T00:00:00"/>
    <x v="3"/>
    <n v="300"/>
    <x v="6"/>
    <x v="7"/>
    <n v="749655.5279999997"/>
    <n v="23158.760000000024"/>
    <n v="0"/>
    <n v="0"/>
    <n v="9770.8001999999997"/>
    <n v="0"/>
    <s v="نقدية للمرضى"/>
    <s v="دفاتر نقدية"/>
    <s v="سارى"/>
    <n v="5363"/>
    <m/>
    <n v="108"/>
    <x v="1"/>
  </r>
  <r>
    <d v="2017-03-15T00:00:00"/>
    <x v="3"/>
    <n v="2500"/>
    <x v="6"/>
    <x v="7"/>
    <n v="752155.5279999997"/>
    <n v="23158.760000000024"/>
    <n v="0"/>
    <n v="0"/>
    <n v="9770.8001999999997"/>
    <n v="0"/>
    <s v="نقدية للمرضى"/>
    <s v="دفاتر نقدية"/>
    <s v="سارى"/>
    <n v="5364"/>
    <m/>
    <n v="108"/>
    <x v="1"/>
  </r>
  <r>
    <d v="2017-03-15T00:00:00"/>
    <x v="3"/>
    <n v="200"/>
    <x v="6"/>
    <x v="7"/>
    <n v="752355.5279999997"/>
    <n v="23158.760000000024"/>
    <n v="0"/>
    <n v="0"/>
    <n v="9770.8001999999997"/>
    <n v="0"/>
    <s v="نقدية للمرضى"/>
    <s v="دفاتر نقدية"/>
    <s v="سارى"/>
    <n v="5365"/>
    <m/>
    <n v="108"/>
    <x v="1"/>
  </r>
  <r>
    <d v="2017-03-15T00:00:00"/>
    <x v="3"/>
    <n v="100"/>
    <x v="6"/>
    <x v="6"/>
    <n v="752455.5279999997"/>
    <n v="23158.760000000024"/>
    <n v="0"/>
    <n v="0"/>
    <n v="9770.8001999999997"/>
    <n v="0"/>
    <s v="تبرعات عامة من زكاة مال وغيرها"/>
    <s v="دفاتر نقدية"/>
    <s v="سارى"/>
    <n v="5413"/>
    <m/>
    <n v="109"/>
    <x v="1"/>
  </r>
  <r>
    <d v="2017-03-15T00:00:00"/>
    <x v="3"/>
    <n v="500"/>
    <x v="6"/>
    <x v="6"/>
    <n v="752955.5279999997"/>
    <n v="23158.760000000024"/>
    <n v="0"/>
    <n v="0"/>
    <n v="9770.8001999999997"/>
    <n v="0"/>
    <s v="تبرعات عامة من زكاة مال وغيرها"/>
    <s v="دفاتر نقدية"/>
    <s v="سارى"/>
    <n v="5414"/>
    <m/>
    <n v="109"/>
    <x v="1"/>
  </r>
  <r>
    <d v="2017-03-15T00:00:00"/>
    <x v="3"/>
    <n v="500"/>
    <x v="6"/>
    <x v="6"/>
    <n v="753455.5279999997"/>
    <n v="23158.760000000024"/>
    <n v="0"/>
    <n v="0"/>
    <n v="9770.8001999999997"/>
    <n v="0"/>
    <s v="تبرعات عامة من زكاة مال وغيرها"/>
    <s v="دفاتر نقدية"/>
    <s v="سارى"/>
    <n v="5415"/>
    <m/>
    <n v="109"/>
    <x v="1"/>
  </r>
  <r>
    <d v="2017-03-15T00:00:00"/>
    <x v="3"/>
    <n v="500"/>
    <x v="6"/>
    <x v="6"/>
    <n v="753955.5279999997"/>
    <n v="23158.760000000024"/>
    <n v="0"/>
    <n v="0"/>
    <n v="9770.8001999999997"/>
    <n v="0"/>
    <s v="تبرعات عامة من زكاة مال وغيرها"/>
    <s v="دفاتر نقدية"/>
    <s v="سارى"/>
    <n v="5416"/>
    <m/>
    <n v="109"/>
    <x v="1"/>
  </r>
  <r>
    <d v="2017-03-15T00:00:00"/>
    <x v="3"/>
    <n v="500"/>
    <x v="6"/>
    <x v="6"/>
    <n v="754455.5279999997"/>
    <n v="23158.760000000024"/>
    <n v="0"/>
    <n v="0"/>
    <n v="9770.8001999999997"/>
    <n v="0"/>
    <s v="تبرعات عامة من زكاة مال وغيرها"/>
    <s v="دفاتر نقدية"/>
    <s v="سارى"/>
    <n v="5417"/>
    <m/>
    <n v="109"/>
    <x v="1"/>
  </r>
  <r>
    <d v="2017-03-15T00:00:00"/>
    <x v="3"/>
    <n v="500"/>
    <x v="6"/>
    <x v="6"/>
    <n v="754955.5279999997"/>
    <n v="23158.760000000024"/>
    <n v="0"/>
    <n v="0"/>
    <n v="9770.8001999999997"/>
    <n v="0"/>
    <s v="تبرعات عامة من زكاة مال وغيرها"/>
    <s v="دفاتر نقدية"/>
    <s v="سارى"/>
    <n v="5418"/>
    <m/>
    <n v="109"/>
    <x v="1"/>
  </r>
  <r>
    <d v="2017-03-15T00:00:00"/>
    <x v="3"/>
    <n v="5000"/>
    <x v="8"/>
    <x v="9"/>
    <n v="754955.5279999997"/>
    <n v="28158.760000000024"/>
    <n v="0"/>
    <n v="0"/>
    <n v="9770.8001999999997"/>
    <n v="0"/>
    <m/>
    <m/>
    <m/>
    <s v="معاملة بنكية"/>
    <m/>
    <m/>
    <x v="138"/>
  </r>
  <r>
    <d v="2017-03-16T00:00:00"/>
    <x v="3"/>
    <n v="500"/>
    <x v="6"/>
    <x v="6"/>
    <n v="755455.5279999997"/>
    <n v="28158.760000000024"/>
    <n v="0"/>
    <n v="0"/>
    <n v="9770.8001999999997"/>
    <n v="0"/>
    <s v="تبرعات عامة من زكاة مال وغيرها"/>
    <s v="دفاتر نقدية"/>
    <s v="سارى"/>
    <n v="4342"/>
    <m/>
    <n v="87"/>
    <x v="1"/>
  </r>
  <r>
    <d v="2017-03-16T00:00:00"/>
    <x v="3"/>
    <n v="350"/>
    <x v="6"/>
    <x v="7"/>
    <n v="755805.5279999997"/>
    <n v="28158.760000000024"/>
    <n v="0"/>
    <n v="0"/>
    <n v="9770.8001999999997"/>
    <n v="0"/>
    <s v="نقدية للمرضى"/>
    <s v="دفاتر نقدية"/>
    <s v="سارى"/>
    <n v="4343"/>
    <m/>
    <n v="87"/>
    <x v="1"/>
  </r>
  <r>
    <d v="2017-03-16T00:00:00"/>
    <x v="3"/>
    <n v="300"/>
    <x v="6"/>
    <x v="6"/>
    <n v="756105.5279999997"/>
    <n v="28158.760000000024"/>
    <n v="0"/>
    <n v="0"/>
    <n v="9770.8001999999997"/>
    <n v="0"/>
    <s v="تبرعات عامة من زكاة مال وغيرها"/>
    <s v="دفاتر نقدية"/>
    <s v="سارى"/>
    <n v="4491"/>
    <m/>
    <n v="90"/>
    <x v="1"/>
  </r>
  <r>
    <d v="2017-03-16T00:00:00"/>
    <x v="3"/>
    <n v="1000"/>
    <x v="6"/>
    <x v="6"/>
    <n v="757105.5279999997"/>
    <n v="28158.760000000024"/>
    <n v="0"/>
    <n v="0"/>
    <n v="9770.8001999999997"/>
    <n v="0"/>
    <s v="تبرعات عامة من زكاة مال وغيرها"/>
    <s v="دفاتر نقدية"/>
    <s v="سارى"/>
    <n v="4746"/>
    <m/>
    <n v="95"/>
    <x v="1"/>
  </r>
  <r>
    <d v="2017-03-16T00:00:00"/>
    <x v="3"/>
    <n v="1500"/>
    <x v="6"/>
    <x v="6"/>
    <n v="758605.5279999997"/>
    <n v="28158.760000000024"/>
    <n v="0"/>
    <n v="0"/>
    <n v="9770.8001999999997"/>
    <n v="0"/>
    <s v="تبرعات عامة من زكاة مال وغيرها"/>
    <s v="دفاتر نقدية"/>
    <s v="سارى"/>
    <n v="4995"/>
    <m/>
    <n v="100"/>
    <x v="1"/>
  </r>
  <r>
    <d v="2017-03-16T00:00:00"/>
    <x v="3"/>
    <n v="2000"/>
    <x v="6"/>
    <x v="6"/>
    <n v="760605.5279999997"/>
    <n v="28158.760000000024"/>
    <n v="0"/>
    <n v="0"/>
    <n v="9770.8001999999997"/>
    <n v="0"/>
    <s v="تبرعات عامة من زكاة مال وغيرها"/>
    <s v="دفاتر نقدية"/>
    <s v="سارى"/>
    <n v="4996"/>
    <m/>
    <n v="100"/>
    <x v="1"/>
  </r>
  <r>
    <d v="2017-03-16T00:00:00"/>
    <x v="3"/>
    <n v="500"/>
    <x v="6"/>
    <x v="6"/>
    <n v="761105.5279999997"/>
    <n v="28158.760000000024"/>
    <n v="0"/>
    <n v="0"/>
    <n v="9770.8001999999997"/>
    <n v="0"/>
    <s v="تبرعات عامة من زكاة مال وغيرها"/>
    <s v="دفاتر نقدية"/>
    <s v="سارى"/>
    <n v="4997"/>
    <m/>
    <n v="100"/>
    <x v="1"/>
  </r>
  <r>
    <d v="2017-03-16T00:00:00"/>
    <x v="3"/>
    <n v="2400"/>
    <x v="6"/>
    <x v="6"/>
    <n v="763505.5279999997"/>
    <n v="28158.760000000024"/>
    <n v="0"/>
    <n v="0"/>
    <n v="9770.8001999999997"/>
    <n v="0"/>
    <s v="تبرعات عامة من زكاة مال وغيرها"/>
    <s v="دفاتر نقدية"/>
    <s v="سارى"/>
    <n v="4998"/>
    <m/>
    <n v="100"/>
    <x v="1"/>
  </r>
  <r>
    <d v="2017-03-16T00:00:00"/>
    <x v="3"/>
    <n v="200"/>
    <x v="6"/>
    <x v="6"/>
    <n v="763705.5279999997"/>
    <n v="28158.760000000024"/>
    <n v="0"/>
    <n v="0"/>
    <n v="9770.8001999999997"/>
    <n v="0"/>
    <s v="تبرعات عامة من زكاة مال وغيرها"/>
    <s v="دفاتر نقدية"/>
    <s v="سارى"/>
    <n v="4999"/>
    <m/>
    <n v="100"/>
    <x v="1"/>
  </r>
  <r>
    <d v="2017-03-16T00:00:00"/>
    <x v="3"/>
    <n v="360"/>
    <x v="6"/>
    <x v="6"/>
    <n v="764065.5279999997"/>
    <n v="28158.760000000024"/>
    <n v="0"/>
    <n v="0"/>
    <n v="9770.8001999999997"/>
    <n v="0"/>
    <s v="تبرعات عامة من زكاة مال وغيرها"/>
    <s v="دفاتر نقدية"/>
    <s v="سارى"/>
    <n v="5366"/>
    <m/>
    <n v="108"/>
    <x v="1"/>
  </r>
  <r>
    <d v="2017-03-16T00:00:00"/>
    <x v="3"/>
    <n v="300"/>
    <x v="6"/>
    <x v="6"/>
    <n v="764365.5279999997"/>
    <n v="28158.760000000024"/>
    <n v="0"/>
    <n v="0"/>
    <n v="9770.8001999999997"/>
    <n v="0"/>
    <s v="تبرعات عامة من زكاة مال وغيرها"/>
    <s v="دفاتر نقدية"/>
    <s v="سارى"/>
    <n v="5367"/>
    <m/>
    <n v="108"/>
    <x v="1"/>
  </r>
  <r>
    <d v="2017-03-16T00:00:00"/>
    <x v="3"/>
    <n v="400"/>
    <x v="6"/>
    <x v="6"/>
    <n v="764765.5279999997"/>
    <n v="28158.760000000024"/>
    <n v="0"/>
    <n v="0"/>
    <n v="9770.8001999999997"/>
    <n v="0"/>
    <s v="تبرعات عامة من زكاة مال وغيرها"/>
    <s v="دفاتر نقدية"/>
    <s v="سارى"/>
    <n v="5419"/>
    <m/>
    <n v="109"/>
    <x v="1"/>
  </r>
  <r>
    <d v="2017-03-16T00:00:00"/>
    <x v="3"/>
    <n v="150"/>
    <x v="6"/>
    <x v="6"/>
    <n v="764915.5279999997"/>
    <n v="28158.760000000024"/>
    <n v="0"/>
    <n v="0"/>
    <n v="9770.8001999999997"/>
    <n v="0"/>
    <s v="تبرعات عامة من زكاة مال وغيرها"/>
    <s v="دفاتر نقدية"/>
    <s v="سارى"/>
    <n v="5420"/>
    <m/>
    <n v="109"/>
    <x v="1"/>
  </r>
  <r>
    <d v="2017-03-16T00:00:00"/>
    <x v="3"/>
    <n v="1200"/>
    <x v="6"/>
    <x v="6"/>
    <n v="766115.5279999997"/>
    <n v="28158.760000000024"/>
    <n v="0"/>
    <n v="0"/>
    <n v="9770.8001999999997"/>
    <n v="0"/>
    <s v="تبرعات عامة من زكاة مال وغيرها"/>
    <s v="دفاتر نقدية"/>
    <s v="سارى"/>
    <n v="5422"/>
    <m/>
    <n v="109"/>
    <x v="1"/>
  </r>
  <r>
    <d v="2017-03-16T00:00:00"/>
    <x v="3"/>
    <n v="1200"/>
    <x v="6"/>
    <x v="6"/>
    <n v="767315.5279999997"/>
    <n v="28158.760000000024"/>
    <n v="0"/>
    <n v="0"/>
    <n v="9770.8001999999997"/>
    <n v="0"/>
    <s v="تبرعات عامة من زكاة مال وغيرها"/>
    <s v="دفاتر نقدية"/>
    <s v="سارى"/>
    <n v="5423"/>
    <m/>
    <n v="109"/>
    <x v="1"/>
  </r>
  <r>
    <d v="2017-03-16T00:00:00"/>
    <x v="3"/>
    <n v="60"/>
    <x v="8"/>
    <x v="9"/>
    <n v="767315.5279999997"/>
    <n v="28218.760000000024"/>
    <n v="0"/>
    <n v="0"/>
    <n v="9770.8001999999997"/>
    <n v="0"/>
    <m/>
    <m/>
    <m/>
    <s v="معاملة بنكية"/>
    <m/>
    <m/>
    <x v="10"/>
  </r>
  <r>
    <d v="2017-03-16T00:00:00"/>
    <x v="3"/>
    <n v="1000"/>
    <x v="8"/>
    <x v="9"/>
    <n v="767315.5279999997"/>
    <n v="29218.760000000024"/>
    <n v="0"/>
    <n v="0"/>
    <n v="9770.8001999999997"/>
    <n v="0"/>
    <m/>
    <m/>
    <m/>
    <s v="معاملة بنكية"/>
    <m/>
    <m/>
    <x v="139"/>
  </r>
  <r>
    <d v="2017-03-16T00:00:00"/>
    <x v="3"/>
    <n v="600"/>
    <x v="8"/>
    <x v="9"/>
    <n v="767315.5279999997"/>
    <n v="29818.760000000024"/>
    <n v="0"/>
    <n v="0"/>
    <n v="9770.8001999999997"/>
    <n v="0"/>
    <m/>
    <m/>
    <m/>
    <s v="معاملة بنكية"/>
    <m/>
    <m/>
    <x v="10"/>
  </r>
  <r>
    <d v="2017-03-16T00:00:00"/>
    <x v="3"/>
    <n v="2400"/>
    <x v="8"/>
    <x v="9"/>
    <n v="767315.5279999997"/>
    <n v="32218.760000000024"/>
    <n v="0"/>
    <n v="0"/>
    <n v="9770.8001999999997"/>
    <n v="0"/>
    <m/>
    <m/>
    <m/>
    <s v="معاملة بنكية"/>
    <m/>
    <m/>
    <x v="140"/>
  </r>
  <r>
    <d v="2017-03-18T00:00:00"/>
    <x v="3"/>
    <n v="300"/>
    <x v="6"/>
    <x v="7"/>
    <n v="767615.5279999997"/>
    <n v="32218.760000000024"/>
    <n v="0"/>
    <n v="0"/>
    <n v="9770.8001999999997"/>
    <n v="0"/>
    <s v="نقدية للمرضى"/>
    <s v="دفاتر نقدية"/>
    <s v="سارى"/>
    <n v="4344"/>
    <m/>
    <n v="87"/>
    <x v="1"/>
  </r>
  <r>
    <d v="2017-03-18T00:00:00"/>
    <x v="3"/>
    <n v="12670"/>
    <x v="6"/>
    <x v="6"/>
    <n v="780285.5279999997"/>
    <n v="32218.760000000024"/>
    <n v="0"/>
    <n v="0"/>
    <n v="9770.8001999999997"/>
    <n v="0"/>
    <s v="تبرعات عامة من زكاة مال وغيرها"/>
    <s v="دفاتر نقدية"/>
    <s v="سارى"/>
    <n v="4492"/>
    <m/>
    <n v="90"/>
    <x v="1"/>
  </r>
  <r>
    <d v="2017-03-18T00:00:00"/>
    <x v="3"/>
    <n v="450"/>
    <x v="6"/>
    <x v="6"/>
    <n v="780735.5279999997"/>
    <n v="32218.760000000024"/>
    <n v="0"/>
    <n v="0"/>
    <n v="9770.8001999999997"/>
    <n v="0"/>
    <s v="تبرعات عامة من زكاة مال وغيرها"/>
    <s v="دفاتر نقدية"/>
    <s v="سارى"/>
    <n v="5013"/>
    <m/>
    <n v="101"/>
    <x v="1"/>
  </r>
  <r>
    <d v="2017-03-18T00:00:00"/>
    <x v="3"/>
    <n v="865"/>
    <x v="6"/>
    <x v="7"/>
    <n v="781600.5279999997"/>
    <n v="32218.760000000024"/>
    <n v="0"/>
    <n v="0"/>
    <n v="9770.8001999999997"/>
    <n v="0"/>
    <s v="نقدية للمرضى"/>
    <s v="دفاتر نقدية"/>
    <s v="سارى"/>
    <n v="5014"/>
    <m/>
    <n v="101"/>
    <x v="1"/>
  </r>
  <r>
    <d v="2017-03-18T00:00:00"/>
    <x v="3"/>
    <n v="1000"/>
    <x v="6"/>
    <x v="6"/>
    <n v="782600.5279999997"/>
    <n v="32218.760000000024"/>
    <n v="0"/>
    <n v="0"/>
    <n v="9770.8001999999997"/>
    <n v="0"/>
    <s v="تبرعات عامة من زكاة مال وغيرها"/>
    <s v="دفاتر نقدية"/>
    <s v="سارى"/>
    <n v="5015"/>
    <m/>
    <n v="101"/>
    <x v="1"/>
  </r>
  <r>
    <d v="2017-03-18T00:00:00"/>
    <x v="3"/>
    <n v="500"/>
    <x v="6"/>
    <x v="7"/>
    <n v="783100.5279999997"/>
    <n v="32218.760000000024"/>
    <n v="0"/>
    <n v="0"/>
    <n v="9770.8001999999997"/>
    <n v="0"/>
    <s v="نقدية للمرضى"/>
    <s v="دفاتر نقدية"/>
    <s v="سارى"/>
    <n v="5016"/>
    <m/>
    <n v="101"/>
    <x v="1"/>
  </r>
  <r>
    <d v="2017-03-18T00:00:00"/>
    <x v="3"/>
    <n v="100"/>
    <x v="6"/>
    <x v="6"/>
    <n v="783200.5279999997"/>
    <n v="32218.760000000024"/>
    <n v="0"/>
    <n v="0"/>
    <n v="9770.8001999999997"/>
    <n v="0"/>
    <s v="تبرعات عامة من زكاة مال وغيرها"/>
    <s v="دفاتر نقدية"/>
    <s v="سارى"/>
    <n v="5017"/>
    <m/>
    <n v="101"/>
    <x v="1"/>
  </r>
  <r>
    <d v="2017-03-18T00:00:00"/>
    <x v="3"/>
    <n v="100"/>
    <x v="6"/>
    <x v="7"/>
    <n v="783300.5279999997"/>
    <n v="32218.760000000024"/>
    <n v="0"/>
    <n v="0"/>
    <n v="9770.8001999999997"/>
    <n v="0"/>
    <s v="نقدية للمرضى"/>
    <s v="دفاتر نقدية"/>
    <s v="سارى"/>
    <n v="5018"/>
    <m/>
    <n v="101"/>
    <x v="1"/>
  </r>
  <r>
    <d v="2017-03-18T00:00:00"/>
    <x v="3"/>
    <n v="2000"/>
    <x v="6"/>
    <x v="6"/>
    <n v="785300.5279999997"/>
    <n v="32218.760000000024"/>
    <n v="0"/>
    <n v="0"/>
    <n v="9770.8001999999997"/>
    <n v="0"/>
    <s v="تبرعات عامة من زكاة مال وغيرها"/>
    <s v="دفاتر نقدية"/>
    <s v="سارى"/>
    <n v="5019"/>
    <m/>
    <n v="101"/>
    <x v="1"/>
  </r>
  <r>
    <d v="2017-03-18T00:00:00"/>
    <x v="3"/>
    <n v="20000"/>
    <x v="6"/>
    <x v="6"/>
    <n v="805300.5279999997"/>
    <n v="32218.760000000024"/>
    <n v="0"/>
    <n v="0"/>
    <n v="9770.8001999999997"/>
    <n v="0"/>
    <s v="تبرعات عامة من زكاة مال وغيرها"/>
    <s v="دفاتر نقدية"/>
    <s v="سارى"/>
    <n v="5322"/>
    <m/>
    <n v="107"/>
    <x v="1"/>
  </r>
  <r>
    <d v="2017-03-18T00:00:00"/>
    <x v="3"/>
    <n v="500"/>
    <x v="6"/>
    <x v="6"/>
    <n v="805800.5279999997"/>
    <n v="32218.760000000024"/>
    <n v="0"/>
    <n v="0"/>
    <n v="9770.8001999999997"/>
    <n v="0"/>
    <s v="تبرعات عامة من زكاة مال وغيرها"/>
    <s v="دفاتر نقدية"/>
    <s v="سارى"/>
    <n v="5323"/>
    <m/>
    <n v="107"/>
    <x v="1"/>
  </r>
  <r>
    <d v="2017-03-18T00:00:00"/>
    <x v="3"/>
    <n v="500"/>
    <x v="6"/>
    <x v="7"/>
    <n v="806300.5279999997"/>
    <n v="32218.760000000024"/>
    <n v="0"/>
    <n v="0"/>
    <n v="9770.8001999999997"/>
    <n v="0"/>
    <s v="نقدية للمرضى"/>
    <s v="دفاتر نقدية"/>
    <s v="سارى"/>
    <n v="5324"/>
    <m/>
    <n v="107"/>
    <x v="1"/>
  </r>
  <r>
    <d v="2017-03-18T00:00:00"/>
    <x v="3"/>
    <n v="5000"/>
    <x v="6"/>
    <x v="6"/>
    <n v="811300.5279999997"/>
    <n v="32218.760000000024"/>
    <n v="0"/>
    <n v="0"/>
    <n v="9770.8001999999997"/>
    <n v="0"/>
    <s v="تبرعات عامة من زكاة مال وغيرها"/>
    <s v="دفاتر نقدية"/>
    <s v="سارى"/>
    <n v="5325"/>
    <m/>
    <n v="107"/>
    <x v="1"/>
  </r>
  <r>
    <d v="2017-03-18T00:00:00"/>
    <x v="3"/>
    <n v="5000"/>
    <x v="6"/>
    <x v="6"/>
    <n v="816300.5279999997"/>
    <n v="32218.760000000024"/>
    <n v="0"/>
    <n v="0"/>
    <n v="9770.8001999999997"/>
    <n v="0"/>
    <s v="تبرعات عامة من زكاة مال وغيرها"/>
    <s v="دفاتر نقدية"/>
    <s v="سارى"/>
    <n v="5424"/>
    <m/>
    <n v="109"/>
    <x v="1"/>
  </r>
  <r>
    <d v="2017-03-18T00:00:00"/>
    <x v="3"/>
    <n v="3500"/>
    <x v="6"/>
    <x v="6"/>
    <n v="819800.5279999997"/>
    <n v="32218.760000000024"/>
    <n v="0"/>
    <n v="0"/>
    <n v="9770.8001999999997"/>
    <n v="0"/>
    <s v="تبرعات عامة من زكاة مال وغيرها"/>
    <s v="دفاتر نقدية"/>
    <s v="سارى"/>
    <n v="5425"/>
    <m/>
    <n v="109"/>
    <x v="1"/>
  </r>
  <r>
    <d v="2017-03-18T00:00:00"/>
    <x v="3"/>
    <n v="500"/>
    <x v="6"/>
    <x v="6"/>
    <n v="820300.5279999997"/>
    <n v="32218.760000000024"/>
    <n v="0"/>
    <n v="0"/>
    <n v="9770.8001999999997"/>
    <n v="0"/>
    <s v="تبرعات عامة من زكاة مال وغيرها"/>
    <s v="دفاتر نقدية"/>
    <s v="سارى"/>
    <n v="5426"/>
    <m/>
    <n v="109"/>
    <x v="1"/>
  </r>
  <r>
    <d v="2017-03-18T00:00:00"/>
    <x v="3"/>
    <n v="200"/>
    <x v="6"/>
    <x v="6"/>
    <n v="820500.5279999997"/>
    <n v="32218.760000000024"/>
    <n v="0"/>
    <n v="0"/>
    <n v="9770.8001999999997"/>
    <n v="0"/>
    <s v="تبرعات عامة من زكاة مال وغيرها"/>
    <s v="دفاتر نقدية"/>
    <s v="سارى"/>
    <n v="5552"/>
    <m/>
    <n v="112"/>
    <x v="1"/>
  </r>
  <r>
    <d v="2017-03-19T00:00:00"/>
    <x v="3"/>
    <n v="1000"/>
    <x v="6"/>
    <x v="7"/>
    <n v="821500.5279999997"/>
    <n v="32218.760000000024"/>
    <n v="0"/>
    <n v="0"/>
    <n v="9770.8001999999997"/>
    <n v="0"/>
    <s v="نقدية للمرضى"/>
    <s v="دفاتر نقدية"/>
    <s v="سارى"/>
    <n v="4747"/>
    <m/>
    <n v="95"/>
    <x v="1"/>
  </r>
  <r>
    <d v="2017-03-19T00:00:00"/>
    <x v="3"/>
    <n v="600"/>
    <x v="6"/>
    <x v="6"/>
    <n v="822100.5279999997"/>
    <n v="32218.760000000024"/>
    <n v="0"/>
    <n v="0"/>
    <n v="9770.8001999999997"/>
    <n v="0"/>
    <s v="تبرعات عامة من زكاة مال وغيرها"/>
    <s v="دفاتر نقدية"/>
    <s v="سارى"/>
    <n v="4848"/>
    <m/>
    <n v="97"/>
    <x v="1"/>
  </r>
  <r>
    <d v="2017-03-19T00:00:00"/>
    <x v="3"/>
    <n v="400"/>
    <x v="6"/>
    <x v="6"/>
    <n v="822500.5279999997"/>
    <n v="32218.760000000024"/>
    <n v="0"/>
    <n v="0"/>
    <n v="9770.8001999999997"/>
    <n v="0"/>
    <s v="تبرعات عامة من زكاة مال وغيرها"/>
    <s v="دفاتر نقدية"/>
    <s v="سارى"/>
    <n v="4849"/>
    <m/>
    <n v="97"/>
    <x v="1"/>
  </r>
  <r>
    <d v="2017-03-19T00:00:00"/>
    <x v="3"/>
    <n v="6000"/>
    <x v="6"/>
    <x v="6"/>
    <n v="828500.5279999997"/>
    <n v="32218.760000000024"/>
    <n v="0"/>
    <n v="0"/>
    <n v="9770.8001999999997"/>
    <n v="0"/>
    <s v="تبرعات عامة من زكاة مال وغيرها"/>
    <s v="دفاتر نقدية"/>
    <s v="سارى"/>
    <n v="5020"/>
    <m/>
    <n v="101"/>
    <x v="1"/>
  </r>
  <r>
    <d v="2017-03-19T00:00:00"/>
    <x v="3"/>
    <n v="500"/>
    <x v="6"/>
    <x v="7"/>
    <n v="829000.5279999997"/>
    <n v="32218.760000000024"/>
    <n v="0"/>
    <n v="0"/>
    <n v="9770.8001999999997"/>
    <n v="0"/>
    <s v="نقدية للمرضى"/>
    <s v="دفاتر نقدية"/>
    <s v="سارى"/>
    <n v="5021"/>
    <m/>
    <n v="101"/>
    <x v="1"/>
  </r>
  <r>
    <d v="2017-03-19T00:00:00"/>
    <x v="3"/>
    <n v="300"/>
    <x v="6"/>
    <x v="6"/>
    <n v="829300.5279999997"/>
    <n v="32218.760000000024"/>
    <n v="0"/>
    <n v="0"/>
    <n v="9770.8001999999997"/>
    <n v="0"/>
    <s v="تبرعات عامة من زكاة مال وغيرها"/>
    <s v="دفاتر نقدية"/>
    <s v="سارى"/>
    <n v="5022"/>
    <m/>
    <n v="101"/>
    <x v="1"/>
  </r>
  <r>
    <d v="2017-03-19T00:00:00"/>
    <x v="3"/>
    <n v="100"/>
    <x v="6"/>
    <x v="7"/>
    <n v="829400.5279999997"/>
    <n v="32218.760000000024"/>
    <n v="0"/>
    <n v="0"/>
    <n v="9770.8001999999997"/>
    <n v="0"/>
    <s v="نقدية للمرضى"/>
    <s v="دفاتر نقدية"/>
    <s v="سارى"/>
    <n v="5023"/>
    <m/>
    <n v="101"/>
    <x v="1"/>
  </r>
  <r>
    <d v="2017-03-19T00:00:00"/>
    <x v="3"/>
    <n v="300"/>
    <x v="6"/>
    <x v="6"/>
    <n v="829700.5279999997"/>
    <n v="32218.760000000024"/>
    <n v="0"/>
    <n v="0"/>
    <n v="9770.8001999999997"/>
    <n v="0"/>
    <s v="تبرعات عامة من زكاة مال وغيرها"/>
    <s v="دفاتر نقدية"/>
    <s v="سارى"/>
    <n v="5024"/>
    <m/>
    <n v="101"/>
    <x v="1"/>
  </r>
  <r>
    <d v="2017-03-19T00:00:00"/>
    <x v="3"/>
    <n v="750"/>
    <x v="6"/>
    <x v="6"/>
    <n v="830450.5279999997"/>
    <n v="32218.760000000024"/>
    <n v="0"/>
    <n v="0"/>
    <n v="9770.8001999999997"/>
    <n v="0"/>
    <s v="تبرعات عامة من زكاة مال وغيرها"/>
    <s v="دفاتر نقدية"/>
    <s v="سارى"/>
    <n v="5025"/>
    <m/>
    <n v="101"/>
    <x v="1"/>
  </r>
  <r>
    <d v="2017-03-19T00:00:00"/>
    <x v="3"/>
    <n v="750"/>
    <x v="6"/>
    <x v="6"/>
    <n v="831200.5279999997"/>
    <n v="32218.760000000024"/>
    <n v="0"/>
    <n v="0"/>
    <n v="9770.8001999999997"/>
    <n v="0"/>
    <s v="تبرعات عامة من زكاة مال وغيرها"/>
    <s v="دفاتر نقدية"/>
    <s v="سارى"/>
    <n v="5026"/>
    <m/>
    <n v="101"/>
    <x v="1"/>
  </r>
  <r>
    <d v="2017-03-19T00:00:00"/>
    <x v="3"/>
    <n v="100"/>
    <x v="6"/>
    <x v="6"/>
    <n v="831300.5279999997"/>
    <n v="32218.760000000024"/>
    <n v="0"/>
    <n v="0"/>
    <n v="9770.8001999999997"/>
    <n v="0"/>
    <s v="تبرعات عامة من زكاة مال وغيرها"/>
    <s v="دفاتر نقدية"/>
    <s v="سارى"/>
    <n v="5027"/>
    <m/>
    <n v="101"/>
    <x v="1"/>
  </r>
  <r>
    <d v="2017-03-19T00:00:00"/>
    <x v="3"/>
    <n v="8000"/>
    <x v="6"/>
    <x v="7"/>
    <n v="839300.5279999997"/>
    <n v="32218.760000000024"/>
    <n v="0"/>
    <n v="0"/>
    <n v="9770.8001999999997"/>
    <n v="0"/>
    <s v="نقدية للمرضى"/>
    <s v="دفاتر نقدية"/>
    <s v="سارى"/>
    <n v="5368"/>
    <m/>
    <n v="108"/>
    <x v="1"/>
  </r>
  <r>
    <d v="2017-03-19T00:00:00"/>
    <x v="3"/>
    <n v="2000"/>
    <x v="6"/>
    <x v="6"/>
    <n v="841300.5279999997"/>
    <n v="32218.760000000024"/>
    <n v="0"/>
    <n v="0"/>
    <n v="9770.8001999999997"/>
    <n v="0"/>
    <s v="تبرعات عامة من زكاة مال وغيرها"/>
    <s v="دفاتر نقدية"/>
    <s v="سارى"/>
    <n v="5428"/>
    <m/>
    <n v="109"/>
    <x v="1"/>
  </r>
  <r>
    <d v="2017-03-19T00:00:00"/>
    <x v="3"/>
    <n v="1000"/>
    <x v="6"/>
    <x v="6"/>
    <n v="842300.5279999997"/>
    <n v="32218.760000000024"/>
    <n v="0"/>
    <n v="0"/>
    <n v="9770.8001999999997"/>
    <n v="0"/>
    <s v="تبرعات عامة من زكاة مال وغيرها"/>
    <s v="دفاتر نقدية"/>
    <s v="سارى"/>
    <n v="5429"/>
    <m/>
    <n v="109"/>
    <x v="1"/>
  </r>
  <r>
    <d v="2017-03-19T00:00:00"/>
    <x v="3"/>
    <n v="1500"/>
    <x v="6"/>
    <x v="6"/>
    <n v="843800.5279999997"/>
    <n v="32218.760000000024"/>
    <n v="0"/>
    <n v="0"/>
    <n v="9770.8001999999997"/>
    <n v="0"/>
    <s v="تبرعات عامة من زكاة مال وغيرها"/>
    <s v="دفاتر نقدية"/>
    <s v="سارى"/>
    <n v="5507"/>
    <m/>
    <n v="111"/>
    <x v="1"/>
  </r>
  <r>
    <d v="2017-03-19T00:00:00"/>
    <x v="3"/>
    <n v="200"/>
    <x v="6"/>
    <x v="7"/>
    <n v="844000.5279999997"/>
    <n v="32218.760000000024"/>
    <n v="0"/>
    <n v="0"/>
    <n v="9770.8001999999997"/>
    <n v="0"/>
    <s v="نقدية للمرضى"/>
    <s v="دفاتر نقدية"/>
    <s v="سارى"/>
    <n v="5508"/>
    <m/>
    <n v="111"/>
    <x v="1"/>
  </r>
  <r>
    <d v="2017-03-19T00:00:00"/>
    <x v="3"/>
    <n v="200"/>
    <x v="6"/>
    <x v="6"/>
    <n v="844200.5279999997"/>
    <n v="32218.760000000024"/>
    <n v="0"/>
    <n v="0"/>
    <n v="9770.8001999999997"/>
    <n v="0"/>
    <s v="تبرعات عامة من زكاة مال وغيرها"/>
    <s v="دفاتر نقدية"/>
    <s v="سارى"/>
    <n v="5553"/>
    <m/>
    <n v="112"/>
    <x v="1"/>
  </r>
  <r>
    <d v="2017-03-19T00:00:00"/>
    <x v="3"/>
    <n v="500"/>
    <x v="6"/>
    <x v="7"/>
    <n v="844700.5279999997"/>
    <n v="32218.760000000024"/>
    <n v="0"/>
    <n v="0"/>
    <n v="9770.8001999999997"/>
    <n v="0"/>
    <s v="نقدية للمرضى"/>
    <s v="دفاتر نقدية"/>
    <s v="سارى"/>
    <n v="5554"/>
    <m/>
    <n v="112"/>
    <x v="1"/>
  </r>
  <r>
    <d v="2017-03-19T00:00:00"/>
    <x v="3"/>
    <n v="900"/>
    <x v="6"/>
    <x v="6"/>
    <n v="845600.5279999997"/>
    <n v="32218.760000000024"/>
    <n v="0"/>
    <n v="0"/>
    <n v="9770.8001999999997"/>
    <n v="0"/>
    <s v="تبرعات عامة من زكاة مال وغيرها"/>
    <s v="دفاتر نقدية"/>
    <s v="سارى"/>
    <n v="5555"/>
    <m/>
    <n v="112"/>
    <x v="1"/>
  </r>
  <r>
    <d v="2017-03-19T00:00:00"/>
    <x v="3"/>
    <n v="1000"/>
    <x v="6"/>
    <x v="6"/>
    <n v="846600.5279999997"/>
    <n v="32218.760000000024"/>
    <n v="0"/>
    <n v="0"/>
    <n v="9770.8001999999997"/>
    <n v="0"/>
    <s v="تبرعات عامة من زكاة مال وغيرها"/>
    <s v="دفاتر نقدية"/>
    <s v="سارى"/>
    <n v="5556"/>
    <m/>
    <n v="112"/>
    <x v="1"/>
  </r>
  <r>
    <d v="2017-03-19T00:00:00"/>
    <x v="3"/>
    <n v="200"/>
    <x v="6"/>
    <x v="6"/>
    <n v="846800.5279999997"/>
    <n v="32218.760000000024"/>
    <n v="0"/>
    <n v="0"/>
    <n v="9770.8001999999997"/>
    <n v="0"/>
    <s v="تبرعات عامة من زكاة مال وغيرها"/>
    <s v="دفاتر نقدية"/>
    <s v="سارى"/>
    <n v="5557"/>
    <m/>
    <n v="112"/>
    <x v="1"/>
  </r>
  <r>
    <d v="2017-03-19T00:00:00"/>
    <x v="3"/>
    <n v="1500"/>
    <x v="6"/>
    <x v="7"/>
    <n v="848300.5279999997"/>
    <n v="32218.760000000024"/>
    <n v="0"/>
    <n v="0"/>
    <n v="9770.8001999999997"/>
    <n v="0"/>
    <s v="نقدية للمرضى"/>
    <s v="دفاتر نقدية"/>
    <s v="سارى"/>
    <n v="5614"/>
    <m/>
    <n v="113"/>
    <x v="1"/>
  </r>
  <r>
    <d v="2017-03-19T00:00:00"/>
    <x v="3"/>
    <n v="1000"/>
    <x v="8"/>
    <x v="9"/>
    <n v="848300.5279999997"/>
    <n v="33218.760000000024"/>
    <n v="0"/>
    <n v="0"/>
    <n v="9770.8001999999997"/>
    <n v="0"/>
    <m/>
    <m/>
    <m/>
    <s v="معاملة بنكية"/>
    <m/>
    <m/>
    <x v="141"/>
  </r>
  <r>
    <d v="2017-03-19T00:00:00"/>
    <x v="3"/>
    <n v="9935"/>
    <x v="8"/>
    <x v="9"/>
    <n v="848300.5279999997"/>
    <n v="43153.760000000024"/>
    <n v="0"/>
    <n v="0"/>
    <n v="9770.8001999999997"/>
    <n v="0"/>
    <m/>
    <m/>
    <m/>
    <s v="معاملة بنكية"/>
    <m/>
    <m/>
    <x v="55"/>
  </r>
  <r>
    <d v="2017-03-19T00:00:00"/>
    <x v="3"/>
    <n v="11285.15"/>
    <x v="8"/>
    <x v="9"/>
    <n v="848300.5279999997"/>
    <n v="54438.910000000025"/>
    <n v="0"/>
    <n v="0"/>
    <n v="9770.8001999999997"/>
    <n v="0"/>
    <m/>
    <m/>
    <m/>
    <s v="معاملة بنكية"/>
    <m/>
    <m/>
    <x v="142"/>
  </r>
  <r>
    <d v="2017-03-19T00:00:00"/>
    <x v="3"/>
    <n v="600"/>
    <x v="8"/>
    <x v="9"/>
    <n v="848300.5279999997"/>
    <n v="55038.910000000025"/>
    <n v="0"/>
    <n v="0"/>
    <n v="9770.8001999999997"/>
    <n v="0"/>
    <m/>
    <m/>
    <m/>
    <s v="معاملة بنكية"/>
    <m/>
    <m/>
    <x v="10"/>
  </r>
  <r>
    <d v="2017-03-19T00:00:00"/>
    <x v="3"/>
    <n v="200"/>
    <x v="8"/>
    <x v="9"/>
    <n v="848300.5279999997"/>
    <n v="55238.910000000025"/>
    <n v="0"/>
    <n v="0"/>
    <n v="9770.8001999999997"/>
    <n v="0"/>
    <m/>
    <m/>
    <m/>
    <s v="معاملة بنكية"/>
    <m/>
    <m/>
    <x v="143"/>
  </r>
  <r>
    <d v="2017-03-20T00:00:00"/>
    <x v="3"/>
    <n v="100"/>
    <x v="6"/>
    <x v="7"/>
    <n v="848400.5279999997"/>
    <n v="55238.910000000025"/>
    <n v="0"/>
    <n v="0"/>
    <n v="9770.8001999999997"/>
    <n v="0"/>
    <s v="نقدية للمرضى"/>
    <s v="دفاتر نقدية"/>
    <s v="سارى"/>
    <n v="4493"/>
    <m/>
    <n v="90"/>
    <x v="1"/>
  </r>
  <r>
    <d v="2017-03-20T00:00:00"/>
    <x v="3"/>
    <n v="9710"/>
    <x v="6"/>
    <x v="7"/>
    <n v="858110.5279999997"/>
    <n v="55238.910000000025"/>
    <n v="0"/>
    <n v="0"/>
    <n v="9770.8001999999997"/>
    <n v="0"/>
    <s v="نقدية للمرضى"/>
    <s v="دفاتر نقدية"/>
    <s v="سارى"/>
    <n v="4494"/>
    <m/>
    <n v="90"/>
    <x v="1"/>
  </r>
  <r>
    <d v="2017-03-20T00:00:00"/>
    <x v="3"/>
    <n v="2500"/>
    <x v="6"/>
    <x v="7"/>
    <n v="860610.5279999997"/>
    <n v="55238.910000000025"/>
    <n v="0"/>
    <n v="0"/>
    <n v="9770.8001999999997"/>
    <n v="0"/>
    <s v="نقدية للمرضى"/>
    <s v="دفاتر نقدية"/>
    <s v="سارى"/>
    <n v="4495"/>
    <m/>
    <n v="90"/>
    <x v="1"/>
  </r>
  <r>
    <d v="2017-03-20T00:00:00"/>
    <x v="3"/>
    <n v="3000"/>
    <x v="6"/>
    <x v="7"/>
    <n v="863610.5279999997"/>
    <n v="55238.910000000025"/>
    <n v="0"/>
    <n v="0"/>
    <n v="9770.8001999999997"/>
    <n v="0"/>
    <s v="نقدية للمرضى"/>
    <s v="دفاتر نقدية"/>
    <s v="سارى"/>
    <n v="4650"/>
    <m/>
    <n v="93"/>
    <x v="1"/>
  </r>
  <r>
    <d v="2017-03-20T00:00:00"/>
    <x v="3"/>
    <n v="500"/>
    <x v="6"/>
    <x v="6"/>
    <n v="864110.5279999997"/>
    <n v="55238.910000000025"/>
    <n v="0"/>
    <n v="0"/>
    <n v="9770.8001999999997"/>
    <n v="0"/>
    <s v="تبرعات عامة من زكاة مال وغيرها"/>
    <s v="دفاتر نقدية"/>
    <s v="سارى"/>
    <n v="4745"/>
    <m/>
    <n v="95"/>
    <x v="1"/>
  </r>
  <r>
    <d v="2017-03-20T00:00:00"/>
    <x v="3"/>
    <n v="150"/>
    <x v="6"/>
    <x v="6"/>
    <n v="864260.5279999997"/>
    <n v="55238.910000000025"/>
    <n v="0"/>
    <n v="0"/>
    <n v="9770.8001999999997"/>
    <n v="0"/>
    <s v="تبرعات عامة من زكاة مال وغيرها"/>
    <s v="دفاتر نقدية"/>
    <s v="سارى"/>
    <n v="4748"/>
    <m/>
    <n v="95"/>
    <x v="1"/>
  </r>
  <r>
    <d v="2017-03-20T00:00:00"/>
    <x v="3"/>
    <n v="150"/>
    <x v="6"/>
    <x v="6"/>
    <n v="864410.5279999997"/>
    <n v="55238.910000000025"/>
    <n v="0"/>
    <n v="0"/>
    <n v="9770.8001999999997"/>
    <n v="0"/>
    <s v="تبرعات عامة من زكاة مال وغيرها"/>
    <s v="دفاتر نقدية"/>
    <s v="سارى"/>
    <n v="4749"/>
    <m/>
    <n v="95"/>
    <x v="1"/>
  </r>
  <r>
    <d v="2017-03-20T00:00:00"/>
    <x v="3"/>
    <n v="1500"/>
    <x v="6"/>
    <x v="6"/>
    <n v="865910.5279999997"/>
    <n v="55238.910000000025"/>
    <n v="0"/>
    <n v="0"/>
    <n v="9770.8001999999997"/>
    <n v="0"/>
    <s v="تبرعات عامة من زكاة مال وغيرها"/>
    <s v="دفاتر نقدية"/>
    <s v="سارى"/>
    <n v="4950"/>
    <m/>
    <n v="99"/>
    <x v="1"/>
  </r>
  <r>
    <d v="2017-03-20T00:00:00"/>
    <x v="3"/>
    <n v="500"/>
    <x v="6"/>
    <x v="6"/>
    <n v="866410.5279999997"/>
    <n v="55238.910000000025"/>
    <n v="0"/>
    <n v="0"/>
    <n v="9770.8001999999997"/>
    <n v="0"/>
    <s v="تبرعات عامة من زكاة مال وغيرها"/>
    <s v="دفاتر نقدية"/>
    <s v="سارى"/>
    <n v="5028"/>
    <m/>
    <n v="101"/>
    <x v="1"/>
  </r>
  <r>
    <d v="2017-03-20T00:00:00"/>
    <x v="3"/>
    <n v="500"/>
    <x v="6"/>
    <x v="7"/>
    <n v="866910.5279999997"/>
    <n v="55238.910000000025"/>
    <n v="0"/>
    <n v="0"/>
    <n v="9770.8001999999997"/>
    <n v="0"/>
    <s v="نقدية للمرضى"/>
    <s v="دفاتر نقدية"/>
    <s v="سارى"/>
    <n v="5029"/>
    <m/>
    <n v="101"/>
    <x v="1"/>
  </r>
  <r>
    <d v="2017-03-20T00:00:00"/>
    <x v="3"/>
    <n v="1000"/>
    <x v="6"/>
    <x v="6"/>
    <n v="867910.5279999997"/>
    <n v="55238.910000000025"/>
    <n v="0"/>
    <n v="0"/>
    <n v="9770.8001999999997"/>
    <n v="0"/>
    <s v="تبرعات عامة من زكاة مال وغيرها"/>
    <s v="دفاتر نقدية"/>
    <s v="سارى"/>
    <n v="5030"/>
    <m/>
    <n v="101"/>
    <x v="1"/>
  </r>
  <r>
    <d v="2017-03-20T00:00:00"/>
    <x v="3"/>
    <n v="3644"/>
    <x v="6"/>
    <x v="6"/>
    <n v="871554.5279999997"/>
    <n v="55238.910000000025"/>
    <n v="0"/>
    <n v="0"/>
    <n v="9770.8001999999997"/>
    <n v="0"/>
    <s v="تبرعات عامة من زكاة مال وغيرها"/>
    <s v="دفاتر نقدية"/>
    <s v="سارى"/>
    <n v="5031"/>
    <m/>
    <n v="101"/>
    <x v="1"/>
  </r>
  <r>
    <d v="2017-03-20T00:00:00"/>
    <x v="3"/>
    <n v="200"/>
    <x v="6"/>
    <x v="6"/>
    <n v="871754.5279999997"/>
    <n v="55238.910000000025"/>
    <n v="0"/>
    <n v="0"/>
    <n v="9770.8001999999997"/>
    <n v="0"/>
    <s v="تبرعات عامة من زكاة مال وغيرها"/>
    <s v="دفاتر نقدية"/>
    <s v="سارى"/>
    <n v="5242"/>
    <m/>
    <n v="105"/>
    <x v="1"/>
  </r>
  <r>
    <d v="2017-03-20T00:00:00"/>
    <x v="3"/>
    <n v="5000"/>
    <x v="6"/>
    <x v="6"/>
    <n v="876754.5279999997"/>
    <n v="55238.910000000025"/>
    <n v="0"/>
    <n v="0"/>
    <n v="9770.8001999999997"/>
    <n v="0"/>
    <s v="تبرعات عامة من زكاة مال وغيرها"/>
    <s v="دفاتر نقدية"/>
    <s v="سارى"/>
    <n v="5430"/>
    <m/>
    <n v="109"/>
    <x v="1"/>
  </r>
  <r>
    <d v="2017-03-20T00:00:00"/>
    <x v="3"/>
    <n v="5000"/>
    <x v="6"/>
    <x v="6"/>
    <n v="881754.5279999997"/>
    <n v="55238.910000000025"/>
    <n v="0"/>
    <n v="0"/>
    <n v="9770.8001999999997"/>
    <n v="0"/>
    <s v="تبرعات عامة من زكاة مال وغيرها"/>
    <s v="دفاتر نقدية"/>
    <s v="سارى"/>
    <n v="5509"/>
    <m/>
    <n v="111"/>
    <x v="1"/>
  </r>
  <r>
    <d v="2017-03-20T00:00:00"/>
    <x v="3"/>
    <n v="300"/>
    <x v="6"/>
    <x v="6"/>
    <n v="882054.5279999997"/>
    <n v="55238.910000000025"/>
    <n v="0"/>
    <n v="0"/>
    <n v="9770.8001999999997"/>
    <n v="0"/>
    <s v="تبرعات عامة من زكاة مال وغيرها"/>
    <s v="دفاتر نقدية"/>
    <s v="سارى"/>
    <n v="5510"/>
    <m/>
    <n v="111"/>
    <x v="1"/>
  </r>
  <r>
    <d v="2017-03-20T00:00:00"/>
    <x v="3"/>
    <n v="2500"/>
    <x v="6"/>
    <x v="6"/>
    <n v="884554.5279999997"/>
    <n v="55238.910000000025"/>
    <n v="0"/>
    <n v="0"/>
    <n v="9770.8001999999997"/>
    <n v="0"/>
    <s v="تبرعات عامة من زكاة مال وغيرها"/>
    <s v="دفاتر نقدية"/>
    <s v="سارى"/>
    <n v="5601"/>
    <m/>
    <n v="113"/>
    <x v="1"/>
  </r>
  <r>
    <d v="2017-03-20T00:00:00"/>
    <x v="3"/>
    <n v="910"/>
    <x v="8"/>
    <x v="9"/>
    <n v="884554.5279999997"/>
    <n v="56148.910000000025"/>
    <n v="0"/>
    <n v="0"/>
    <n v="9770.8001999999997"/>
    <n v="0"/>
    <m/>
    <m/>
    <m/>
    <s v="معاملة بنكية"/>
    <m/>
    <m/>
    <x v="10"/>
  </r>
  <r>
    <d v="2017-03-20T00:00:00"/>
    <x v="3"/>
    <n v="150"/>
    <x v="8"/>
    <x v="9"/>
    <n v="884554.5279999997"/>
    <n v="56298.910000000025"/>
    <n v="0"/>
    <n v="0"/>
    <n v="9770.8001999999997"/>
    <n v="0"/>
    <m/>
    <m/>
    <m/>
    <s v="معاملة بنكية"/>
    <m/>
    <m/>
    <x v="144"/>
  </r>
  <r>
    <d v="2017-03-21T00:00:00"/>
    <x v="3"/>
    <n v="3000"/>
    <x v="6"/>
    <x v="6"/>
    <n v="887554.5279999997"/>
    <n v="56298.910000000025"/>
    <n v="0"/>
    <n v="0"/>
    <n v="9770.8001999999997"/>
    <n v="0"/>
    <s v="تبرعات عامة من زكاة مال وغيرها"/>
    <s v="دفاتر نقدية"/>
    <s v="سارى"/>
    <n v="4345"/>
    <m/>
    <n v="87"/>
    <x v="1"/>
  </r>
  <r>
    <d v="2017-03-21T00:00:00"/>
    <x v="3"/>
    <n v="1000"/>
    <x v="6"/>
    <x v="6"/>
    <n v="888554.5279999997"/>
    <n v="56298.910000000025"/>
    <n v="0"/>
    <n v="0"/>
    <n v="9770.8001999999997"/>
    <n v="0"/>
    <s v="تبرعات عامة من زكاة مال وغيرها"/>
    <s v="دفاتر نقدية"/>
    <s v="سارى"/>
    <n v="4346"/>
    <m/>
    <n v="87"/>
    <x v="1"/>
  </r>
  <r>
    <d v="2017-03-21T00:00:00"/>
    <x v="3"/>
    <n v="100"/>
    <x v="6"/>
    <x v="7"/>
    <n v="888654.5279999997"/>
    <n v="56298.910000000025"/>
    <n v="0"/>
    <n v="0"/>
    <n v="9770.8001999999997"/>
    <n v="0"/>
    <s v="نقدية للمرضى"/>
    <s v="دفاتر نقدية"/>
    <s v="سارى"/>
    <n v="4850"/>
    <m/>
    <n v="97"/>
    <x v="1"/>
  </r>
  <r>
    <d v="2017-03-21T00:00:00"/>
    <x v="3"/>
    <n v="400"/>
    <x v="6"/>
    <x v="7"/>
    <n v="889054.5279999997"/>
    <n v="56298.910000000025"/>
    <n v="0"/>
    <n v="0"/>
    <n v="9770.8001999999997"/>
    <n v="0"/>
    <s v="نقدية للمرضى"/>
    <s v="دفاتر نقدية"/>
    <s v="سارى"/>
    <n v="5032"/>
    <m/>
    <n v="101"/>
    <x v="1"/>
  </r>
  <r>
    <d v="2017-03-21T00:00:00"/>
    <x v="3"/>
    <n v="200"/>
    <x v="6"/>
    <x v="7"/>
    <n v="889254.5279999997"/>
    <n v="56298.910000000025"/>
    <n v="0"/>
    <n v="0"/>
    <n v="9770.8001999999997"/>
    <n v="0"/>
    <s v="نقدية للمرضى"/>
    <s v="دفاتر نقدية"/>
    <s v="سارى"/>
    <n v="5033"/>
    <m/>
    <n v="101"/>
    <x v="1"/>
  </r>
  <r>
    <d v="2017-03-21T00:00:00"/>
    <x v="3"/>
    <n v="150"/>
    <x v="6"/>
    <x v="7"/>
    <n v="889404.5279999997"/>
    <n v="56298.910000000025"/>
    <n v="0"/>
    <n v="0"/>
    <n v="9770.8001999999997"/>
    <n v="0"/>
    <s v="نقدية للمرضى"/>
    <s v="دفاتر نقدية"/>
    <s v="سارى"/>
    <n v="5034"/>
    <m/>
    <n v="101"/>
    <x v="1"/>
  </r>
  <r>
    <d v="2017-03-21T00:00:00"/>
    <x v="3"/>
    <n v="150"/>
    <x v="6"/>
    <x v="6"/>
    <n v="889554.5279999997"/>
    <n v="56298.910000000025"/>
    <n v="0"/>
    <n v="0"/>
    <n v="9770.8001999999997"/>
    <n v="0"/>
    <s v="تبرعات عامة من زكاة مال وغيرها"/>
    <s v="دفاتر نقدية"/>
    <s v="سارى"/>
    <n v="5035"/>
    <m/>
    <n v="101"/>
    <x v="1"/>
  </r>
  <r>
    <d v="2017-03-21T00:00:00"/>
    <x v="3"/>
    <n v="2600"/>
    <x v="6"/>
    <x v="6"/>
    <n v="892154.5279999997"/>
    <n v="56298.910000000025"/>
    <n v="0"/>
    <n v="0"/>
    <n v="9770.8001999999997"/>
    <n v="0"/>
    <s v="تبرعات عامة من زكاة مال وغيرها"/>
    <s v="دفاتر نقدية"/>
    <s v="سارى"/>
    <n v="5036"/>
    <m/>
    <n v="101"/>
    <x v="1"/>
  </r>
  <r>
    <d v="2017-03-21T00:00:00"/>
    <x v="3"/>
    <n v="500"/>
    <x v="6"/>
    <x v="6"/>
    <n v="892654.5279999997"/>
    <n v="56298.910000000025"/>
    <n v="0"/>
    <n v="0"/>
    <n v="9770.8001999999997"/>
    <n v="0"/>
    <s v="تبرعات عامة من زكاة مال وغيرها"/>
    <s v="دفاتر نقدية"/>
    <s v="سارى"/>
    <n v="5037"/>
    <m/>
    <n v="101"/>
    <x v="1"/>
  </r>
  <r>
    <d v="2017-03-21T00:00:00"/>
    <x v="3"/>
    <n v="250"/>
    <x v="6"/>
    <x v="7"/>
    <n v="892904.5279999997"/>
    <n v="56298.910000000025"/>
    <n v="0"/>
    <n v="0"/>
    <n v="9770.8001999999997"/>
    <n v="0"/>
    <s v="نقدية للمرضى"/>
    <s v="دفاتر نقدية"/>
    <s v="سارى"/>
    <n v="5038"/>
    <m/>
    <n v="101"/>
    <x v="1"/>
  </r>
  <r>
    <d v="2017-03-21T00:00:00"/>
    <x v="3"/>
    <n v="500"/>
    <x v="6"/>
    <x v="6"/>
    <n v="893404.5279999997"/>
    <n v="56298.910000000025"/>
    <n v="0"/>
    <n v="0"/>
    <n v="9770.8001999999997"/>
    <n v="0"/>
    <s v="تبرعات عامة من زكاة مال وغيرها"/>
    <s v="دفاتر نقدية"/>
    <s v="سارى"/>
    <n v="5151"/>
    <m/>
    <n v="104"/>
    <x v="1"/>
  </r>
  <r>
    <d v="2017-03-21T00:00:00"/>
    <x v="3"/>
    <n v="40"/>
    <x v="6"/>
    <x v="6"/>
    <n v="893444.5279999997"/>
    <n v="56298.910000000025"/>
    <n v="0"/>
    <n v="0"/>
    <n v="9770.8001999999997"/>
    <n v="0"/>
    <s v="تبرعات عامة من زكاة مال وغيرها"/>
    <s v="دفاتر نقدية"/>
    <s v="سارى"/>
    <n v="5369"/>
    <m/>
    <n v="108"/>
    <x v="1"/>
  </r>
  <r>
    <d v="2017-03-21T00:00:00"/>
    <x v="3"/>
    <n v="75"/>
    <x v="6"/>
    <x v="6"/>
    <n v="893519.5279999997"/>
    <n v="56298.910000000025"/>
    <n v="0"/>
    <n v="0"/>
    <n v="9770.8001999999997"/>
    <n v="0"/>
    <s v="تبرعات عامة من زكاة مال وغيرها"/>
    <s v="دفاتر نقدية"/>
    <s v="سارى"/>
    <n v="5431"/>
    <m/>
    <n v="109"/>
    <x v="1"/>
  </r>
  <r>
    <d v="2017-03-21T00:00:00"/>
    <x v="3"/>
    <n v="25"/>
    <x v="6"/>
    <x v="6"/>
    <n v="893544.5279999997"/>
    <n v="56298.910000000025"/>
    <n v="0"/>
    <n v="0"/>
    <n v="9770.8001999999997"/>
    <n v="0"/>
    <s v="تبرعات عامة من زكاة مال وغيرها"/>
    <s v="دفاتر نقدية"/>
    <s v="سارى"/>
    <n v="5432"/>
    <m/>
    <n v="109"/>
    <x v="1"/>
  </r>
  <r>
    <d v="2017-03-21T00:00:00"/>
    <x v="3"/>
    <n v="1000"/>
    <x v="6"/>
    <x v="6"/>
    <n v="894544.5279999997"/>
    <n v="56298.910000000025"/>
    <n v="0"/>
    <n v="0"/>
    <n v="9770.8001999999997"/>
    <n v="0"/>
    <s v="تبرعات عامة من زكاة مال وغيرها"/>
    <s v="دفاتر نقدية"/>
    <s v="سارى"/>
    <n v="5433"/>
    <m/>
    <n v="109"/>
    <x v="1"/>
  </r>
  <r>
    <d v="2017-03-21T00:00:00"/>
    <x v="3"/>
    <n v="1800"/>
    <x v="6"/>
    <x v="6"/>
    <n v="896344.5279999997"/>
    <n v="56298.910000000025"/>
    <n v="0"/>
    <n v="0"/>
    <n v="9770.8001999999997"/>
    <n v="0"/>
    <s v="تبرعات عامة من زكاة مال وغيرها"/>
    <s v="دفاتر نقدية"/>
    <s v="سارى"/>
    <n v="5434"/>
    <m/>
    <n v="109"/>
    <x v="1"/>
  </r>
  <r>
    <d v="2017-03-21T00:00:00"/>
    <x v="3"/>
    <n v="300"/>
    <x v="6"/>
    <x v="6"/>
    <n v="896644.5279999997"/>
    <n v="56298.910000000025"/>
    <n v="0"/>
    <n v="0"/>
    <n v="9770.8001999999997"/>
    <n v="0"/>
    <s v="تبرعات عامة من زكاة مال وغيرها"/>
    <s v="دفاتر نقدية"/>
    <s v="سارى"/>
    <n v="5435"/>
    <m/>
    <n v="109"/>
    <x v="1"/>
  </r>
  <r>
    <d v="2017-03-21T00:00:00"/>
    <x v="3"/>
    <n v="200"/>
    <x v="6"/>
    <x v="6"/>
    <n v="896844.5279999997"/>
    <n v="56298.910000000025"/>
    <n v="0"/>
    <n v="0"/>
    <n v="9770.8001999999997"/>
    <n v="0"/>
    <s v="تبرعات عامة من زكاة مال وغيرها"/>
    <s v="دفاتر نقدية"/>
    <s v="سارى"/>
    <n v="5436"/>
    <m/>
    <n v="109"/>
    <x v="1"/>
  </r>
  <r>
    <d v="2017-03-21T00:00:00"/>
    <x v="3"/>
    <n v="1000"/>
    <x v="6"/>
    <x v="7"/>
    <n v="897844.5279999997"/>
    <n v="56298.910000000025"/>
    <n v="0"/>
    <n v="0"/>
    <n v="9770.8001999999997"/>
    <n v="0"/>
    <s v="نقدية للمرضى"/>
    <s v="دفاتر نقدية"/>
    <s v="سارى"/>
    <n v="5438"/>
    <m/>
    <n v="109"/>
    <x v="1"/>
  </r>
  <r>
    <d v="2017-03-21T00:00:00"/>
    <x v="3"/>
    <n v="2100"/>
    <x v="6"/>
    <x v="7"/>
    <n v="899944.5279999997"/>
    <n v="56298.910000000025"/>
    <n v="0"/>
    <n v="0"/>
    <n v="9770.8001999999997"/>
    <n v="0"/>
    <s v="نقدية للمرضى"/>
    <s v="دفاتر نقدية"/>
    <s v="سارى"/>
    <n v="5439"/>
    <m/>
    <n v="109"/>
    <x v="1"/>
  </r>
  <r>
    <d v="2017-03-21T00:00:00"/>
    <x v="3"/>
    <n v="1000"/>
    <x v="6"/>
    <x v="7"/>
    <n v="900944.5279999997"/>
    <n v="56298.910000000025"/>
    <n v="0"/>
    <n v="0"/>
    <n v="9770.8001999999997"/>
    <n v="0"/>
    <s v="نقدية للمرضى"/>
    <s v="دفاتر نقدية"/>
    <s v="سارى"/>
    <n v="5440"/>
    <m/>
    <n v="109"/>
    <x v="1"/>
  </r>
  <r>
    <d v="2017-03-21T00:00:00"/>
    <x v="3"/>
    <n v="1300"/>
    <x v="6"/>
    <x v="7"/>
    <n v="902244.5279999997"/>
    <n v="56298.910000000025"/>
    <n v="0"/>
    <n v="0"/>
    <n v="9770.8001999999997"/>
    <n v="0"/>
    <s v="نقدية للمرضى"/>
    <s v="دفاتر نقدية"/>
    <s v="سارى"/>
    <n v="5441"/>
    <m/>
    <n v="109"/>
    <x v="1"/>
  </r>
  <r>
    <d v="2017-03-21T00:00:00"/>
    <x v="3"/>
    <n v="200"/>
    <x v="6"/>
    <x v="6"/>
    <n v="902444.5279999997"/>
    <n v="56298.910000000025"/>
    <n v="0"/>
    <n v="0"/>
    <n v="9770.8001999999997"/>
    <n v="0"/>
    <s v="تبرعات عامة من زكاة مال وغيرها"/>
    <s v="دفاتر نقدية"/>
    <s v="سارى"/>
    <n v="5558"/>
    <m/>
    <n v="112"/>
    <x v="1"/>
  </r>
  <r>
    <d v="2017-03-21T00:00:00"/>
    <x v="3"/>
    <n v="1000"/>
    <x v="6"/>
    <x v="6"/>
    <n v="903444.5279999997"/>
    <n v="56298.910000000025"/>
    <n v="0"/>
    <n v="0"/>
    <n v="9770.8001999999997"/>
    <n v="0"/>
    <s v="تبرعات عامة من زكاة مال وغيرها"/>
    <s v="دفاتر نقدية"/>
    <s v="سارى"/>
    <n v="5559"/>
    <m/>
    <n v="112"/>
    <x v="1"/>
  </r>
  <r>
    <d v="2017-03-21T00:00:00"/>
    <x v="3"/>
    <n v="12000"/>
    <x v="6"/>
    <x v="6"/>
    <n v="915444.5279999997"/>
    <n v="56298.910000000025"/>
    <n v="0"/>
    <n v="0"/>
    <n v="9770.8001999999997"/>
    <n v="0"/>
    <s v="تبرعات عامة من زكاة مال وغيرها"/>
    <s v="دفاتر نقدية"/>
    <s v="سارى"/>
    <n v="5560"/>
    <m/>
    <n v="112"/>
    <x v="1"/>
  </r>
  <r>
    <d v="2017-03-21T00:00:00"/>
    <x v="3"/>
    <n v="500"/>
    <x v="6"/>
    <x v="7"/>
    <n v="915944.5279999997"/>
    <n v="56298.910000000025"/>
    <n v="0"/>
    <n v="0"/>
    <n v="9770.8001999999997"/>
    <n v="0"/>
    <s v="نقدية للمرضى"/>
    <s v="دفاتر نقدية"/>
    <s v="سارى"/>
    <n v="5562"/>
    <m/>
    <n v="112"/>
    <x v="1"/>
  </r>
  <r>
    <d v="2017-03-21T00:00:00"/>
    <x v="3"/>
    <n v="200"/>
    <x v="6"/>
    <x v="7"/>
    <n v="916144.5279999997"/>
    <n v="56298.910000000025"/>
    <n v="0"/>
    <n v="0"/>
    <n v="9770.8001999999997"/>
    <n v="0"/>
    <s v="نقدية للمرضى"/>
    <s v="دفاتر نقدية"/>
    <s v="سارى"/>
    <n v="5563"/>
    <m/>
    <n v="112"/>
    <x v="1"/>
  </r>
  <r>
    <d v="2017-03-21T00:00:00"/>
    <x v="3"/>
    <n v="100"/>
    <x v="6"/>
    <x v="6"/>
    <n v="916244.5279999997"/>
    <n v="56298.910000000025"/>
    <n v="0"/>
    <n v="0"/>
    <n v="9770.8001999999997"/>
    <n v="0"/>
    <s v="تبرعات عامة من زكاة مال وغيرها"/>
    <s v="دفاتر نقدية"/>
    <s v="سارى"/>
    <n v="5602"/>
    <m/>
    <n v="113"/>
    <x v="1"/>
  </r>
  <r>
    <d v="2017-03-21T00:00:00"/>
    <x v="3"/>
    <n v="2000"/>
    <x v="8"/>
    <x v="9"/>
    <n v="916244.5279999997"/>
    <n v="58298.910000000025"/>
    <n v="0"/>
    <n v="0"/>
    <n v="9770.8001999999997"/>
    <n v="0"/>
    <s v="تبرعات عامة من زكاة مال وغيرها"/>
    <m/>
    <m/>
    <s v="معاملة بنكية"/>
    <m/>
    <m/>
    <x v="145"/>
  </r>
  <r>
    <d v="2017-03-21T00:00:00"/>
    <x v="3"/>
    <n v="54737"/>
    <x v="8"/>
    <x v="10"/>
    <n v="916244.5279999997"/>
    <n v="113035.91000000003"/>
    <n v="0"/>
    <n v="0"/>
    <n v="9770.8001999999997"/>
    <n v="0"/>
    <s v="تبرعات عامة من زكاة مال وغيرها"/>
    <m/>
    <m/>
    <s v="تقفيل"/>
    <m/>
    <m/>
    <x v="10"/>
  </r>
  <r>
    <d v="2017-03-21T00:00:00"/>
    <x v="3"/>
    <n v="1000"/>
    <x v="8"/>
    <x v="9"/>
    <n v="916244.5279999997"/>
    <n v="114035.91000000003"/>
    <n v="0"/>
    <n v="0"/>
    <n v="9770.8001999999997"/>
    <n v="0"/>
    <s v="تبرعات عامة من زكاة مال وغيرها"/>
    <m/>
    <m/>
    <s v="معاملة بنكية"/>
    <m/>
    <m/>
    <x v="64"/>
  </r>
  <r>
    <d v="2017-03-22T00:00:00"/>
    <x v="3"/>
    <n v="200"/>
    <x v="6"/>
    <x v="6"/>
    <n v="916444.5279999997"/>
    <n v="114035.91000000003"/>
    <n v="0"/>
    <n v="0"/>
    <n v="9770.8001999999997"/>
    <n v="0"/>
    <s v="تبرعات عامة من زكاة مال وغيرها"/>
    <s v="دفاتر نقدية"/>
    <s v="سارى"/>
    <n v="4932"/>
    <m/>
    <n v="99"/>
    <x v="1"/>
  </r>
  <r>
    <d v="2017-03-22T00:00:00"/>
    <x v="3"/>
    <n v="100"/>
    <x v="6"/>
    <x v="6"/>
    <n v="916544.5279999997"/>
    <n v="114035.91000000003"/>
    <n v="0"/>
    <n v="0"/>
    <n v="9770.8001999999997"/>
    <n v="0"/>
    <s v="تبرعات عامة من زكاة مال وغيرها"/>
    <s v="دفاتر نقدية"/>
    <s v="سارى"/>
    <n v="5039"/>
    <m/>
    <n v="101"/>
    <x v="1"/>
  </r>
  <r>
    <d v="2017-03-22T00:00:00"/>
    <x v="3"/>
    <n v="500"/>
    <x v="6"/>
    <x v="6"/>
    <n v="917044.5279999997"/>
    <n v="114035.91000000003"/>
    <n v="0"/>
    <n v="0"/>
    <n v="9770.8001999999997"/>
    <n v="0"/>
    <s v="تبرعات عامة من زكاة مال وغيرها"/>
    <s v="دفاتر نقدية"/>
    <s v="سارى"/>
    <n v="5040"/>
    <m/>
    <n v="101"/>
    <x v="1"/>
  </r>
  <r>
    <d v="2017-03-22T00:00:00"/>
    <x v="3"/>
    <n v="18000"/>
    <x v="6"/>
    <x v="6"/>
    <n v="935044.5279999997"/>
    <n v="114035.91000000003"/>
    <n v="0"/>
    <n v="0"/>
    <n v="9770.8001999999997"/>
    <n v="0"/>
    <s v="تبرعات عامة من زكاة مال وغيرها"/>
    <s v="دفاتر نقدية"/>
    <s v="سارى"/>
    <n v="5370"/>
    <m/>
    <n v="108"/>
    <x v="1"/>
  </r>
  <r>
    <d v="2017-03-22T00:00:00"/>
    <x v="3"/>
    <n v="250"/>
    <x v="6"/>
    <x v="6"/>
    <n v="935294.5279999997"/>
    <n v="114035.91000000003"/>
    <n v="0"/>
    <n v="0"/>
    <n v="9770.8001999999997"/>
    <n v="0"/>
    <s v="تبرعات عامة من زكاة مال وغيرها"/>
    <s v="دفاتر نقدية"/>
    <s v="سارى"/>
    <n v="5442"/>
    <m/>
    <n v="109"/>
    <x v="1"/>
  </r>
  <r>
    <d v="2017-03-22T00:00:00"/>
    <x v="3"/>
    <n v="250"/>
    <x v="6"/>
    <x v="6"/>
    <n v="935544.5279999997"/>
    <n v="114035.91000000003"/>
    <n v="0"/>
    <n v="0"/>
    <n v="9770.8001999999997"/>
    <n v="0"/>
    <s v="تبرعات عامة من زكاة مال وغيرها"/>
    <s v="دفاتر نقدية"/>
    <s v="سارى"/>
    <n v="5443"/>
    <m/>
    <n v="109"/>
    <x v="1"/>
  </r>
  <r>
    <d v="2017-03-22T00:00:00"/>
    <x v="3"/>
    <n v="250"/>
    <x v="6"/>
    <x v="6"/>
    <n v="935794.5279999997"/>
    <n v="114035.91000000003"/>
    <n v="0"/>
    <n v="0"/>
    <n v="9770.8001999999997"/>
    <n v="0"/>
    <s v="تبرعات عامة من زكاة مال وغيرها"/>
    <s v="دفاتر نقدية"/>
    <s v="سارى"/>
    <n v="5444"/>
    <m/>
    <n v="109"/>
    <x v="1"/>
  </r>
  <r>
    <d v="2017-03-22T00:00:00"/>
    <x v="3"/>
    <n v="50"/>
    <x v="6"/>
    <x v="6"/>
    <n v="935844.5279999997"/>
    <n v="114035.91000000003"/>
    <n v="0"/>
    <n v="0"/>
    <n v="9770.8001999999997"/>
    <n v="0"/>
    <s v="تبرعات عامة من زكاة مال وغيرها"/>
    <s v="دفاتر نقدية"/>
    <s v="سارى"/>
    <n v="5445"/>
    <m/>
    <n v="109"/>
    <x v="1"/>
  </r>
  <r>
    <d v="2017-03-22T00:00:00"/>
    <x v="3"/>
    <n v="2500"/>
    <x v="6"/>
    <x v="6"/>
    <n v="938344.5279999997"/>
    <n v="114035.91000000003"/>
    <n v="0"/>
    <n v="0"/>
    <n v="9770.8001999999997"/>
    <n v="0"/>
    <s v="تبرعات عامة من زكاة مال وغيرها"/>
    <s v="دفاتر نقدية"/>
    <s v="سارى"/>
    <n v="5603"/>
    <m/>
    <n v="113"/>
    <x v="1"/>
  </r>
  <r>
    <d v="2017-03-22T00:00:00"/>
    <x v="3"/>
    <n v="600"/>
    <x v="6"/>
    <x v="6"/>
    <n v="938944.5279999997"/>
    <n v="114035.91000000003"/>
    <n v="0"/>
    <n v="0"/>
    <n v="9770.8001999999997"/>
    <n v="0"/>
    <s v="تبرعات عامة من زكاة مال وغيرها"/>
    <s v="دفاتر نقدية"/>
    <s v="سارى"/>
    <n v="5604"/>
    <m/>
    <n v="113"/>
    <x v="1"/>
  </r>
  <r>
    <d v="2017-03-22T00:00:00"/>
    <x v="3"/>
    <n v="1000"/>
    <x v="8"/>
    <x v="9"/>
    <n v="938944.5279999997"/>
    <n v="115035.91000000003"/>
    <n v="0"/>
    <n v="0"/>
    <n v="9770.8001999999997"/>
    <n v="0"/>
    <m/>
    <m/>
    <m/>
    <s v="معاملة بنكية"/>
    <m/>
    <m/>
    <x v="94"/>
  </r>
  <r>
    <d v="2017-03-22T00:00:00"/>
    <x v="3"/>
    <n v="250"/>
    <x v="8"/>
    <x v="9"/>
    <n v="938944.5279999997"/>
    <n v="115285.91000000003"/>
    <n v="0"/>
    <n v="0"/>
    <n v="9770.8001999999997"/>
    <n v="0"/>
    <m/>
    <m/>
    <m/>
    <s v="معاملة بنكية"/>
    <m/>
    <m/>
    <x v="10"/>
  </r>
  <r>
    <d v="2017-03-22T00:00:00"/>
    <x v="3"/>
    <n v="2700"/>
    <x v="8"/>
    <x v="9"/>
    <n v="938944.5279999997"/>
    <n v="117985.91000000003"/>
    <n v="0"/>
    <n v="0"/>
    <n v="9770.8001999999997"/>
    <n v="0"/>
    <m/>
    <m/>
    <m/>
    <s v="معاملة بنكية"/>
    <m/>
    <m/>
    <x v="146"/>
  </r>
  <r>
    <d v="2017-03-22T00:00:00"/>
    <x v="3"/>
    <n v="1400"/>
    <x v="8"/>
    <x v="9"/>
    <n v="938944.5279999997"/>
    <n v="119385.91000000003"/>
    <n v="0"/>
    <n v="0"/>
    <n v="9770.8001999999997"/>
    <n v="0"/>
    <s v="تبرعات عامة من زكاة مال وغيرها"/>
    <m/>
    <m/>
    <s v="معاملة بنكية"/>
    <m/>
    <m/>
    <x v="147"/>
  </r>
  <r>
    <d v="2017-03-23T00:00:00"/>
    <x v="3"/>
    <n v="1000"/>
    <x v="6"/>
    <x v="6"/>
    <n v="939944.5279999997"/>
    <n v="119385.91000000003"/>
    <n v="0"/>
    <n v="0"/>
    <n v="9770.8001999999997"/>
    <n v="0"/>
    <s v="تبرعات عامة من زكاة مال وغيرها"/>
    <s v="دفاتر نقدية"/>
    <s v="سارى"/>
    <n v="4347"/>
    <m/>
    <n v="87"/>
    <x v="1"/>
  </r>
  <r>
    <d v="2017-03-23T00:00:00"/>
    <x v="3"/>
    <n v="605"/>
    <x v="6"/>
    <x v="7"/>
    <n v="940549.5279999997"/>
    <n v="119385.91000000003"/>
    <n v="0"/>
    <n v="0"/>
    <n v="9770.8001999999997"/>
    <n v="0"/>
    <s v="نقدية للمرضى"/>
    <s v="دفاتر نقدية"/>
    <s v="سارى"/>
    <n v="4496"/>
    <m/>
    <n v="90"/>
    <x v="1"/>
  </r>
  <r>
    <d v="2017-03-23T00:00:00"/>
    <x v="3"/>
    <n v="100"/>
    <x v="6"/>
    <x v="6"/>
    <n v="940649.5279999997"/>
    <n v="119385.91000000003"/>
    <n v="0"/>
    <n v="0"/>
    <n v="9770.8001999999997"/>
    <n v="0"/>
    <s v="تبرعات عامة من زكاة مال وغيرها"/>
    <s v="دفاتر نقدية"/>
    <s v="سارى"/>
    <n v="4497"/>
    <m/>
    <n v="90"/>
    <x v="1"/>
  </r>
  <r>
    <d v="2017-03-23T00:00:00"/>
    <x v="3"/>
    <n v="500"/>
    <x v="6"/>
    <x v="6"/>
    <n v="941149.5279999997"/>
    <n v="119385.91000000003"/>
    <n v="0"/>
    <n v="0"/>
    <n v="9770.8001999999997"/>
    <n v="0"/>
    <s v="تبرعات عامة من زكاة مال وغيرها"/>
    <s v="دفاتر نقدية"/>
    <s v="سارى"/>
    <n v="5041"/>
    <m/>
    <n v="101"/>
    <x v="1"/>
  </r>
  <r>
    <d v="2017-03-23T00:00:00"/>
    <x v="3"/>
    <n v="200"/>
    <x v="6"/>
    <x v="6"/>
    <n v="941349.5279999997"/>
    <n v="119385.91000000003"/>
    <n v="0"/>
    <n v="0"/>
    <n v="9770.8001999999997"/>
    <n v="0"/>
    <s v="تبرعات عامة من زكاة مال وغيرها"/>
    <s v="دفاتر نقدية"/>
    <s v="سارى"/>
    <n v="5042"/>
    <m/>
    <n v="101"/>
    <x v="1"/>
  </r>
  <r>
    <d v="2017-03-23T00:00:00"/>
    <x v="3"/>
    <n v="100"/>
    <x v="6"/>
    <x v="6"/>
    <n v="941449.5279999997"/>
    <n v="119385.91000000003"/>
    <n v="0"/>
    <n v="0"/>
    <n v="9770.8001999999997"/>
    <n v="0"/>
    <s v="تبرعات عامة من زكاة مال وغيرها"/>
    <s v="دفاتر نقدية"/>
    <s v="سارى"/>
    <n v="5043"/>
    <m/>
    <n v="101"/>
    <x v="1"/>
  </r>
  <r>
    <d v="2017-03-23T00:00:00"/>
    <x v="3"/>
    <n v="15000"/>
    <x v="6"/>
    <x v="6"/>
    <n v="956449.5279999997"/>
    <n v="119385.91000000003"/>
    <n v="0"/>
    <n v="0"/>
    <n v="9770.8001999999997"/>
    <n v="0"/>
    <s v="تبرعات عامة من زكاة مال وغيرها"/>
    <s v="دفاتر نقدية"/>
    <s v="سارى"/>
    <n v="5153"/>
    <m/>
    <n v="104"/>
    <x v="1"/>
  </r>
  <r>
    <d v="2017-03-23T00:00:00"/>
    <x v="3"/>
    <n v="50"/>
    <x v="6"/>
    <x v="7"/>
    <n v="956499.5279999997"/>
    <n v="119385.91000000003"/>
    <n v="0"/>
    <n v="0"/>
    <n v="9770.8001999999997"/>
    <n v="0"/>
    <s v="نقدية للمرضى"/>
    <s v="دفاتر نقدية"/>
    <s v="سارى"/>
    <n v="5154"/>
    <m/>
    <n v="104"/>
    <x v="1"/>
  </r>
  <r>
    <d v="2017-03-23T00:00:00"/>
    <x v="3"/>
    <n v="500"/>
    <x v="6"/>
    <x v="6"/>
    <n v="956999.5279999997"/>
    <n v="119385.91000000003"/>
    <n v="0"/>
    <n v="0"/>
    <n v="9770.8001999999997"/>
    <n v="0"/>
    <s v="تبرعات عامة من زكاة مال وغيرها"/>
    <s v="دفاتر نقدية"/>
    <s v="سارى"/>
    <n v="5651"/>
    <m/>
    <n v="114"/>
    <x v="1"/>
  </r>
  <r>
    <d v="2017-03-23T00:00:00"/>
    <x v="3"/>
    <n v="1800"/>
    <x v="6"/>
    <x v="7"/>
    <n v="958799.5279999997"/>
    <n v="119385.91000000003"/>
    <n v="0"/>
    <n v="0"/>
    <n v="9770.8001999999997"/>
    <n v="0"/>
    <s v="نقدية للمرضى"/>
    <s v="دفاتر نقدية"/>
    <s v="سارى"/>
    <n v="5652"/>
    <m/>
    <n v="114"/>
    <x v="1"/>
  </r>
  <r>
    <d v="2017-03-23T00:00:00"/>
    <x v="3"/>
    <n v="1000"/>
    <x v="8"/>
    <x v="9"/>
    <n v="958799.5279999997"/>
    <n v="120385.91000000003"/>
    <n v="0"/>
    <n v="0"/>
    <n v="9770.8001999999997"/>
    <n v="0"/>
    <s v="تبرعات عامة من زكاة مال وغيرها"/>
    <m/>
    <m/>
    <s v="معاملة بنكية"/>
    <m/>
    <m/>
    <x v="148"/>
  </r>
  <r>
    <d v="2017-03-23T00:00:00"/>
    <x v="3"/>
    <n v="10000"/>
    <x v="8"/>
    <x v="9"/>
    <n v="958799.5279999997"/>
    <n v="130385.91000000003"/>
    <n v="0"/>
    <n v="0"/>
    <n v="9770.8001999999997"/>
    <n v="0"/>
    <m/>
    <m/>
    <m/>
    <s v="معاملة بنكية"/>
    <m/>
    <m/>
    <x v="149"/>
  </r>
  <r>
    <d v="2017-03-25T00:00:00"/>
    <x v="3"/>
    <n v="50"/>
    <x v="6"/>
    <x v="6"/>
    <n v="958849.5279999997"/>
    <n v="130385.91000000003"/>
    <n v="0"/>
    <n v="0"/>
    <n v="9770.8001999999997"/>
    <n v="0"/>
    <s v="تبرعات عامة من زكاة مال وغيرها"/>
    <s v="دفاتر نقدية"/>
    <s v="سارى"/>
    <n v="4498"/>
    <m/>
    <n v="90"/>
    <x v="1"/>
  </r>
  <r>
    <d v="2017-03-25T00:00:00"/>
    <x v="3"/>
    <n v="1000"/>
    <x v="6"/>
    <x v="6"/>
    <n v="959849.5279999997"/>
    <n v="130385.91000000003"/>
    <n v="0"/>
    <n v="0"/>
    <n v="9770.8001999999997"/>
    <n v="0"/>
    <s v="تبرعات عامة من زكاة مال وغيرها"/>
    <s v="دفاتر نقدية"/>
    <s v="سارى"/>
    <n v="5044"/>
    <m/>
    <n v="101"/>
    <x v="1"/>
  </r>
  <r>
    <d v="2017-03-25T00:00:00"/>
    <x v="3"/>
    <n v="500"/>
    <x v="6"/>
    <x v="6"/>
    <n v="960349.5279999997"/>
    <n v="130385.91000000003"/>
    <n v="0"/>
    <n v="0"/>
    <n v="9770.8001999999997"/>
    <n v="0"/>
    <s v="تبرعات عامة من زكاة مال وغيرها"/>
    <s v="دفاتر نقدية"/>
    <s v="سارى"/>
    <n v="5045"/>
    <m/>
    <n v="101"/>
    <x v="1"/>
  </r>
  <r>
    <d v="2017-03-25T00:00:00"/>
    <x v="3"/>
    <n v="300"/>
    <x v="6"/>
    <x v="7"/>
    <n v="960649.5279999997"/>
    <n v="130385.91000000003"/>
    <n v="0"/>
    <n v="0"/>
    <n v="9770.8001999999997"/>
    <n v="0"/>
    <s v="نقدية للمرضى"/>
    <s v="دفاتر نقدية"/>
    <s v="سارى"/>
    <n v="5046"/>
    <m/>
    <n v="101"/>
    <x v="1"/>
  </r>
  <r>
    <d v="2017-03-25T00:00:00"/>
    <x v="3"/>
    <n v="5000"/>
    <x v="6"/>
    <x v="6"/>
    <n v="965649.5279999997"/>
    <n v="130385.91000000003"/>
    <n v="0"/>
    <n v="0"/>
    <n v="9770.8001999999997"/>
    <n v="0"/>
    <s v="تبرعات عامة من زكاة مال وغيرها"/>
    <s v="دفاتر نقدية"/>
    <s v="سارى"/>
    <n v="5047"/>
    <m/>
    <n v="101"/>
    <x v="1"/>
  </r>
  <r>
    <d v="2017-03-25T00:00:00"/>
    <x v="3"/>
    <n v="1000"/>
    <x v="6"/>
    <x v="6"/>
    <n v="966649.5279999997"/>
    <n v="130385.91000000003"/>
    <n v="0"/>
    <n v="0"/>
    <n v="9770.8001999999997"/>
    <n v="0"/>
    <s v="تبرعات عامة من زكاة مال وغيرها"/>
    <s v="دفاتر نقدية"/>
    <s v="سارى"/>
    <n v="5446"/>
    <m/>
    <n v="109"/>
    <x v="1"/>
  </r>
  <r>
    <d v="2017-03-25T00:00:00"/>
    <x v="3"/>
    <n v="30000"/>
    <x v="6"/>
    <x v="7"/>
    <n v="996649.5279999997"/>
    <n v="130385.91000000003"/>
    <n v="0"/>
    <n v="0"/>
    <n v="9770.8001999999997"/>
    <n v="0"/>
    <s v="نقدية للمرضى"/>
    <s v="دفاتر نقدية"/>
    <s v="سارى"/>
    <n v="5564"/>
    <m/>
    <n v="112"/>
    <x v="1"/>
  </r>
  <r>
    <d v="2017-03-25T00:00:00"/>
    <x v="3"/>
    <n v="300"/>
    <x v="6"/>
    <x v="6"/>
    <n v="996949.5279999997"/>
    <n v="130385.91000000003"/>
    <n v="0"/>
    <n v="0"/>
    <n v="9770.8001999999997"/>
    <n v="0"/>
    <s v="تبرعات عامة من زكاة مال وغيرها"/>
    <s v="دفاتر نقدية"/>
    <s v="سارى"/>
    <n v="5565"/>
    <m/>
    <n v="112"/>
    <x v="1"/>
  </r>
  <r>
    <d v="2017-03-25T00:00:00"/>
    <x v="3"/>
    <n v="500"/>
    <x v="6"/>
    <x v="6"/>
    <n v="997449.5279999997"/>
    <n v="130385.91000000003"/>
    <n v="0"/>
    <n v="0"/>
    <n v="9770.8001999999997"/>
    <n v="0"/>
    <s v="تبرعات عامة من زكاة مال وغيرها"/>
    <s v="دفاتر نقدية"/>
    <s v="سارى"/>
    <n v="5653"/>
    <m/>
    <n v="114"/>
    <x v="1"/>
  </r>
  <r>
    <d v="2017-03-25T00:00:00"/>
    <x v="3"/>
    <n v="900"/>
    <x v="6"/>
    <x v="6"/>
    <n v="998349.5279999997"/>
    <n v="130385.91000000003"/>
    <n v="0"/>
    <n v="0"/>
    <n v="9770.8001999999997"/>
    <n v="0"/>
    <s v="تبرعات عامة من زكاة مال وغيرها"/>
    <s v="دفاتر نقدية"/>
    <s v="سارى"/>
    <n v="5654"/>
    <m/>
    <n v="114"/>
    <x v="1"/>
  </r>
  <r>
    <d v="2017-03-26T00:00:00"/>
    <x v="3"/>
    <n v="95000"/>
    <x v="6"/>
    <x v="11"/>
    <n v="1093349.5279999997"/>
    <n v="35385.910000000033"/>
    <n v="0"/>
    <n v="0"/>
    <n v="9770.8001999999997"/>
    <n v="0"/>
    <m/>
    <m/>
    <m/>
    <s v="معاملة بنكية"/>
    <m/>
    <m/>
    <x v="1"/>
  </r>
  <r>
    <d v="2017-03-26T00:00:00"/>
    <x v="3"/>
    <n v="500"/>
    <x v="6"/>
    <x v="7"/>
    <n v="1093849.5279999997"/>
    <n v="35385.910000000033"/>
    <n v="0"/>
    <n v="0"/>
    <n v="9770.8001999999997"/>
    <n v="0"/>
    <s v="نقدية للمرضى"/>
    <s v="دفاتر نقدية"/>
    <s v="سارى"/>
    <n v="4499"/>
    <m/>
    <n v="90"/>
    <x v="1"/>
  </r>
  <r>
    <d v="2017-03-26T00:00:00"/>
    <x v="3"/>
    <n v="200"/>
    <x v="6"/>
    <x v="6"/>
    <n v="1094049.5279999997"/>
    <n v="35385.910000000033"/>
    <n v="0"/>
    <n v="0"/>
    <n v="9770.8001999999997"/>
    <n v="0"/>
    <s v="تبرعات عامة من زكاة مال وغيرها"/>
    <s v="دفاتر نقدية"/>
    <s v="سارى"/>
    <n v="4500"/>
    <m/>
    <n v="90"/>
    <x v="1"/>
  </r>
  <r>
    <d v="2017-03-26T00:00:00"/>
    <x v="3"/>
    <n v="50"/>
    <x v="6"/>
    <x v="6"/>
    <n v="1094099.5279999997"/>
    <n v="35385.910000000033"/>
    <n v="0"/>
    <n v="0"/>
    <n v="9770.8001999999997"/>
    <n v="0"/>
    <s v="تبرعات عامة من زكاة مال وغيرها"/>
    <s v="دفاتر نقدية"/>
    <s v="سارى"/>
    <n v="5048"/>
    <m/>
    <n v="101"/>
    <x v="1"/>
  </r>
  <r>
    <d v="2017-03-26T00:00:00"/>
    <x v="3"/>
    <n v="750"/>
    <x v="6"/>
    <x v="7"/>
    <n v="1094849.5279999997"/>
    <n v="35385.910000000033"/>
    <n v="0"/>
    <n v="0"/>
    <n v="9770.8001999999997"/>
    <n v="0"/>
    <s v="نقدية للمرضى"/>
    <s v="دفاتر نقدية"/>
    <s v="سارى"/>
    <n v="5049"/>
    <m/>
    <n v="101"/>
    <x v="1"/>
  </r>
  <r>
    <d v="2017-03-26T00:00:00"/>
    <x v="3"/>
    <n v="1000"/>
    <x v="6"/>
    <x v="6"/>
    <n v="1095849.5279999997"/>
    <n v="35385.910000000033"/>
    <n v="0"/>
    <n v="0"/>
    <n v="9770.8001999999997"/>
    <n v="0"/>
    <s v="تبرعات عامة من زكاة مال وغيرها"/>
    <s v="دفاتر نقدية"/>
    <s v="سارى"/>
    <n v="5372"/>
    <m/>
    <n v="108"/>
    <x v="1"/>
  </r>
  <r>
    <d v="2017-03-26T00:00:00"/>
    <x v="3"/>
    <n v="500"/>
    <x v="6"/>
    <x v="7"/>
    <n v="1096349.5279999997"/>
    <n v="35385.910000000033"/>
    <n v="0"/>
    <n v="0"/>
    <n v="9770.8001999999997"/>
    <n v="0"/>
    <s v="نقدية للمرضى"/>
    <s v="دفاتر نقدية"/>
    <s v="سارى"/>
    <n v="5655"/>
    <m/>
    <n v="114"/>
    <x v="1"/>
  </r>
  <r>
    <d v="2017-03-26T00:00:00"/>
    <x v="3"/>
    <n v="1000"/>
    <x v="6"/>
    <x v="6"/>
    <n v="1097349.5279999997"/>
    <n v="35385.910000000033"/>
    <n v="0"/>
    <n v="0"/>
    <n v="9770.8001999999997"/>
    <n v="0"/>
    <s v="تبرعات عامة من زكاة مال وغيرها"/>
    <s v="دفاتر نقدية"/>
    <s v="سارى"/>
    <n v="5656"/>
    <m/>
    <n v="114"/>
    <x v="1"/>
  </r>
  <r>
    <d v="2017-03-26T00:00:00"/>
    <x v="3"/>
    <n v="300"/>
    <x v="6"/>
    <x v="6"/>
    <n v="1097649.5279999997"/>
    <n v="35385.910000000033"/>
    <n v="0"/>
    <n v="0"/>
    <n v="9770.8001999999997"/>
    <n v="0"/>
    <s v="تبرعات عامة من زكاة مال وغيرها"/>
    <s v="دفاتر نقدية"/>
    <s v="سارى"/>
    <n v="5657"/>
    <m/>
    <n v="114"/>
    <x v="1"/>
  </r>
  <r>
    <d v="2017-03-26T00:00:00"/>
    <x v="3"/>
    <n v="29260"/>
    <x v="7"/>
    <x v="11"/>
    <n v="1097649.5279999997"/>
    <n v="6125.9100000000326"/>
    <n v="0"/>
    <n v="0"/>
    <n v="9770.8001999999997"/>
    <n v="0"/>
    <m/>
    <m/>
    <m/>
    <s v="معاملة بنكية"/>
    <m/>
    <m/>
    <x v="150"/>
  </r>
  <r>
    <d v="2017-03-26T00:00:00"/>
    <x v="3"/>
    <n v="15000"/>
    <x v="8"/>
    <x v="8"/>
    <n v="1082649.5279999997"/>
    <n v="21125.910000000033"/>
    <n v="0"/>
    <n v="0"/>
    <n v="9770.8001999999997"/>
    <n v="0"/>
    <m/>
    <m/>
    <m/>
    <m/>
    <m/>
    <m/>
    <x v="151"/>
  </r>
  <r>
    <d v="2017-03-26T00:00:00"/>
    <x v="3"/>
    <n v="2300"/>
    <x v="8"/>
    <x v="9"/>
    <n v="1082649.5279999997"/>
    <n v="23425.910000000033"/>
    <n v="0"/>
    <n v="0"/>
    <n v="9770.8001999999997"/>
    <n v="0"/>
    <m/>
    <m/>
    <m/>
    <s v="معاملة بنكية"/>
    <m/>
    <m/>
    <x v="152"/>
  </r>
  <r>
    <d v="2017-03-27T00:00:00"/>
    <x v="3"/>
    <n v="150"/>
    <x v="6"/>
    <x v="6"/>
    <n v="1082799.5279999997"/>
    <n v="23425.910000000033"/>
    <n v="0"/>
    <n v="0"/>
    <n v="9770.8001999999997"/>
    <n v="0"/>
    <s v="تبرعات عامة من زكاة مال وغيرها"/>
    <s v="دفاتر نقدية"/>
    <s v="سارى"/>
    <n v="4501"/>
    <m/>
    <n v="91"/>
    <x v="1"/>
  </r>
  <r>
    <d v="2017-03-27T00:00:00"/>
    <x v="3"/>
    <n v="96"/>
    <x v="6"/>
    <x v="7"/>
    <n v="1082895.5279999997"/>
    <n v="23425.910000000033"/>
    <n v="0"/>
    <n v="0"/>
    <n v="9770.8001999999997"/>
    <n v="0"/>
    <s v="نقدية للمرضى"/>
    <s v="دفاتر نقدية"/>
    <s v="سارى"/>
    <n v="4502"/>
    <m/>
    <n v="91"/>
    <x v="1"/>
  </r>
  <r>
    <d v="2017-03-27T00:00:00"/>
    <x v="3"/>
    <n v="450"/>
    <x v="6"/>
    <x v="6"/>
    <n v="1083345.5279999997"/>
    <n v="23425.910000000033"/>
    <n v="0"/>
    <n v="0"/>
    <n v="9770.8001999999997"/>
    <n v="0"/>
    <s v="تبرعات عامة من زكاة مال وغيرها"/>
    <s v="دفاتر نقدية"/>
    <s v="سارى"/>
    <n v="5050"/>
    <m/>
    <n v="101"/>
    <x v="1"/>
  </r>
  <r>
    <d v="2017-03-27T00:00:00"/>
    <x v="3"/>
    <n v="700"/>
    <x v="6"/>
    <x v="6"/>
    <n v="1084045.5279999997"/>
    <n v="23425.910000000033"/>
    <n v="0"/>
    <n v="0"/>
    <n v="9770.8001999999997"/>
    <n v="0"/>
    <s v="تبرعات عامة من زكاة مال وغيرها"/>
    <s v="دفاتر نقدية"/>
    <s v="سارى"/>
    <n v="5051"/>
    <m/>
    <n v="102"/>
    <x v="1"/>
  </r>
  <r>
    <d v="2017-03-27T00:00:00"/>
    <x v="3"/>
    <n v="4500"/>
    <x v="6"/>
    <x v="7"/>
    <n v="1088545.5279999997"/>
    <n v="23425.910000000033"/>
    <n v="0"/>
    <n v="0"/>
    <n v="9770.8001999999997"/>
    <n v="0"/>
    <s v="نقدية للمرضى"/>
    <s v="دفاتر نقدية"/>
    <s v="سارى"/>
    <n v="5326"/>
    <m/>
    <n v="107"/>
    <x v="1"/>
  </r>
  <r>
    <d v="2017-03-27T00:00:00"/>
    <x v="3"/>
    <n v="1300"/>
    <x v="6"/>
    <x v="6"/>
    <n v="1089845.5279999997"/>
    <n v="23425.910000000033"/>
    <n v="0"/>
    <n v="0"/>
    <n v="9770.8001999999997"/>
    <n v="0"/>
    <s v="تبرعات عامة من زكاة مال وغيرها"/>
    <s v="دفاتر نقدية"/>
    <s v="سارى"/>
    <n v="5373"/>
    <m/>
    <n v="108"/>
    <x v="1"/>
  </r>
  <r>
    <d v="2017-03-27T00:00:00"/>
    <x v="3"/>
    <n v="1200"/>
    <x v="6"/>
    <x v="7"/>
    <n v="1091045.5279999997"/>
    <n v="23425.910000000033"/>
    <n v="0"/>
    <n v="0"/>
    <n v="9770.8001999999997"/>
    <n v="0"/>
    <s v="نقدية للمرضى"/>
    <s v="دفاتر نقدية"/>
    <s v="سارى"/>
    <n v="5374"/>
    <m/>
    <n v="108"/>
    <x v="1"/>
  </r>
  <r>
    <d v="2017-03-27T00:00:00"/>
    <x v="3"/>
    <n v="700"/>
    <x v="6"/>
    <x v="7"/>
    <n v="1091745.5279999997"/>
    <n v="23425.910000000033"/>
    <n v="0"/>
    <n v="0"/>
    <n v="9770.8001999999997"/>
    <n v="0"/>
    <s v="نقدية للمرضى"/>
    <s v="دفاتر نقدية"/>
    <s v="سارى"/>
    <n v="5447"/>
    <m/>
    <n v="109"/>
    <x v="1"/>
  </r>
  <r>
    <d v="2017-03-27T00:00:00"/>
    <x v="3"/>
    <n v="2000"/>
    <x v="6"/>
    <x v="6"/>
    <n v="1093745.5279999997"/>
    <n v="23425.910000000033"/>
    <n v="0"/>
    <n v="0"/>
    <n v="9770.8001999999997"/>
    <n v="0"/>
    <s v="تبرعات عامة من زكاة مال وغيرها"/>
    <s v="دفاتر نقدية"/>
    <s v="سارى"/>
    <n v="5566"/>
    <m/>
    <n v="112"/>
    <x v="1"/>
  </r>
  <r>
    <d v="2017-03-27T00:00:00"/>
    <x v="3"/>
    <n v="50"/>
    <x v="6"/>
    <x v="6"/>
    <n v="1093795.5279999997"/>
    <n v="23425.910000000033"/>
    <n v="0"/>
    <n v="0"/>
    <n v="9770.8001999999997"/>
    <n v="0"/>
    <s v="تبرعات عامة من زكاة مال وغيرها"/>
    <s v="دفاتر نقدية"/>
    <s v="سارى"/>
    <n v="5567"/>
    <m/>
    <n v="112"/>
    <x v="1"/>
  </r>
  <r>
    <d v="2017-03-27T00:00:00"/>
    <x v="3"/>
    <n v="1050"/>
    <x v="6"/>
    <x v="6"/>
    <n v="1094845.5279999997"/>
    <n v="23425.910000000033"/>
    <n v="0"/>
    <n v="0"/>
    <n v="9770.8001999999997"/>
    <n v="0"/>
    <s v="تبرعات عامة من زكاة مال وغيرها"/>
    <s v="دفاتر نقدية"/>
    <s v="سارى"/>
    <n v="5568"/>
    <m/>
    <n v="112"/>
    <x v="1"/>
  </r>
  <r>
    <d v="2017-03-27T00:00:00"/>
    <x v="3"/>
    <n v="1000"/>
    <x v="6"/>
    <x v="6"/>
    <n v="1095845.5279999997"/>
    <n v="23425.910000000033"/>
    <n v="0"/>
    <n v="0"/>
    <n v="9770.8001999999997"/>
    <n v="0"/>
    <s v="تبرعات عامة من زكاة مال وغيرها"/>
    <s v="دفاتر نقدية"/>
    <s v="سارى"/>
    <n v="5569"/>
    <m/>
    <n v="112"/>
    <x v="1"/>
  </r>
  <r>
    <d v="2017-03-27T00:00:00"/>
    <x v="3"/>
    <n v="5000"/>
    <x v="6"/>
    <x v="6"/>
    <n v="1100845.5279999997"/>
    <n v="23425.910000000033"/>
    <n v="0"/>
    <n v="0"/>
    <n v="9770.8001999999997"/>
    <n v="0"/>
    <s v="تبرعات عامة من زكاة مال وغيرها"/>
    <s v="دفاتر نقدية"/>
    <s v="سارى"/>
    <n v="5605"/>
    <m/>
    <n v="113"/>
    <x v="1"/>
  </r>
  <r>
    <d v="2017-03-27T00:00:00"/>
    <x v="3"/>
    <n v="1000"/>
    <x v="6"/>
    <x v="6"/>
    <n v="1101845.5279999997"/>
    <n v="23425.910000000033"/>
    <n v="0"/>
    <n v="0"/>
    <n v="9770.8001999999997"/>
    <n v="0"/>
    <s v="تبرعات عامة من زكاة مال وغيرها"/>
    <s v="دفاتر نقدية"/>
    <s v="سارى"/>
    <n v="5658"/>
    <m/>
    <n v="114"/>
    <x v="1"/>
  </r>
  <r>
    <d v="2017-03-27T00:00:00"/>
    <x v="3"/>
    <n v="2400"/>
    <x v="6"/>
    <x v="7"/>
    <n v="1104245.5279999997"/>
    <n v="23425.910000000033"/>
    <n v="0"/>
    <n v="0"/>
    <n v="9770.8001999999997"/>
    <n v="0"/>
    <s v="نقدية للمرضى"/>
    <s v="دفاتر نقدية"/>
    <s v="سارى"/>
    <n v="5659"/>
    <m/>
    <n v="114"/>
    <x v="1"/>
  </r>
  <r>
    <d v="2017-03-27T00:00:00"/>
    <x v="3"/>
    <n v="1500"/>
    <x v="8"/>
    <x v="9"/>
    <n v="1104245.5279999997"/>
    <n v="24925.910000000033"/>
    <n v="0"/>
    <n v="0"/>
    <n v="9770.8001999999997"/>
    <n v="0"/>
    <m/>
    <m/>
    <m/>
    <s v="معاملة بنكية"/>
    <m/>
    <m/>
    <x v="153"/>
  </r>
  <r>
    <d v="2017-03-27T00:00:00"/>
    <x v="3"/>
    <n v="100"/>
    <x v="8"/>
    <x v="9"/>
    <n v="1104245.5279999997"/>
    <n v="25025.910000000033"/>
    <n v="0"/>
    <n v="0"/>
    <n v="9770.8001999999997"/>
    <n v="0"/>
    <m/>
    <m/>
    <m/>
    <s v="معاملة بنكية"/>
    <m/>
    <m/>
    <x v="154"/>
  </r>
  <r>
    <d v="2017-03-28T00:00:00"/>
    <x v="3"/>
    <n v="5000"/>
    <x v="6"/>
    <x v="6"/>
    <n v="1109245.5279999997"/>
    <n v="25025.910000000033"/>
    <n v="0"/>
    <n v="0"/>
    <n v="9770.8001999999997"/>
    <n v="0"/>
    <s v="تبرعات عامة من زكاة مال وغيرها"/>
    <s v="دفاتر نقدية"/>
    <s v="سارى"/>
    <n v="5052"/>
    <m/>
    <n v="102"/>
    <x v="1"/>
  </r>
  <r>
    <d v="2017-03-28T00:00:00"/>
    <x v="3"/>
    <n v="1700"/>
    <x v="6"/>
    <x v="6"/>
    <n v="1110945.5279999997"/>
    <n v="25025.910000000033"/>
    <n v="0"/>
    <n v="0"/>
    <n v="9770.8001999999997"/>
    <n v="0"/>
    <s v="تبرعات عامة من زكاة مال وغيرها"/>
    <s v="دفاتر نقدية"/>
    <s v="سارى"/>
    <n v="5053"/>
    <m/>
    <n v="102"/>
    <x v="1"/>
  </r>
  <r>
    <d v="2017-03-28T00:00:00"/>
    <x v="3"/>
    <n v="700"/>
    <x v="6"/>
    <x v="7"/>
    <n v="1111645.5279999997"/>
    <n v="25025.910000000033"/>
    <n v="0"/>
    <n v="0"/>
    <n v="9770.8001999999997"/>
    <n v="0"/>
    <s v="نقدية للمرضى"/>
    <s v="دفاتر نقدية"/>
    <s v="سارى"/>
    <n v="5375"/>
    <m/>
    <n v="108"/>
    <x v="1"/>
  </r>
  <r>
    <d v="2017-03-28T00:00:00"/>
    <x v="3"/>
    <n v="600"/>
    <x v="6"/>
    <x v="6"/>
    <n v="1112245.5279999997"/>
    <n v="25025.910000000033"/>
    <n v="0"/>
    <n v="0"/>
    <n v="9770.8001999999997"/>
    <n v="0"/>
    <s v="تبرعات عامة من زكاة مال وغيرها"/>
    <s v="دفاتر نقدية"/>
    <s v="سارى"/>
    <n v="5376"/>
    <m/>
    <n v="108"/>
    <x v="1"/>
  </r>
  <r>
    <d v="2017-03-28T00:00:00"/>
    <x v="3"/>
    <n v="500"/>
    <x v="6"/>
    <x v="7"/>
    <n v="1112745.5279999997"/>
    <n v="25025.910000000033"/>
    <n v="0"/>
    <n v="0"/>
    <n v="9770.8001999999997"/>
    <n v="0"/>
    <s v="نقدية للمرضى"/>
    <s v="دفاتر نقدية"/>
    <s v="سارى"/>
    <n v="5511"/>
    <m/>
    <n v="111"/>
    <x v="1"/>
  </r>
  <r>
    <d v="2017-03-28T00:00:00"/>
    <x v="3"/>
    <n v="200"/>
    <x v="6"/>
    <x v="6"/>
    <n v="1112945.5279999997"/>
    <n v="25025.910000000033"/>
    <n v="0"/>
    <n v="0"/>
    <n v="9770.8001999999997"/>
    <n v="0"/>
    <s v="تبرعات عامة من زكاة مال وغيرها"/>
    <s v="دفاتر نقدية"/>
    <s v="سارى"/>
    <n v="5512"/>
    <m/>
    <n v="111"/>
    <x v="1"/>
  </r>
  <r>
    <d v="2017-03-28T00:00:00"/>
    <x v="3"/>
    <n v="600"/>
    <x v="6"/>
    <x v="6"/>
    <n v="1113545.5279999997"/>
    <n v="25025.910000000033"/>
    <n v="0"/>
    <n v="0"/>
    <n v="9770.8001999999997"/>
    <n v="0"/>
    <s v="تبرعات عامة من زكاة مال وغيرها"/>
    <s v="دفاتر نقدية"/>
    <s v="سارى"/>
    <n v="5570"/>
    <m/>
    <n v="112"/>
    <x v="1"/>
  </r>
  <r>
    <d v="2017-03-28T00:00:00"/>
    <x v="3"/>
    <n v="500"/>
    <x v="6"/>
    <x v="7"/>
    <n v="1114045.5279999997"/>
    <n v="25025.910000000033"/>
    <n v="0"/>
    <n v="0"/>
    <n v="9770.8001999999997"/>
    <n v="0"/>
    <s v="نقدية للمرضى"/>
    <s v="دفاتر نقدية"/>
    <s v="سارى"/>
    <n v="5571"/>
    <m/>
    <n v="112"/>
    <x v="1"/>
  </r>
  <r>
    <d v="2017-03-28T00:00:00"/>
    <x v="3"/>
    <n v="1200"/>
    <x v="6"/>
    <x v="6"/>
    <n v="1115245.5279999997"/>
    <n v="25025.910000000033"/>
    <n v="0"/>
    <n v="0"/>
    <n v="9770.8001999999997"/>
    <n v="0"/>
    <s v="تبرعات عامة من زكاة مال وغيرها"/>
    <s v="دفاتر نقدية"/>
    <s v="سارى"/>
    <n v="5660"/>
    <m/>
    <n v="114"/>
    <x v="1"/>
  </r>
  <r>
    <d v="2017-03-28T00:00:00"/>
    <x v="3"/>
    <n v="5000"/>
    <x v="6"/>
    <x v="6"/>
    <n v="1120245.5279999997"/>
    <n v="25025.910000000033"/>
    <n v="0"/>
    <n v="0"/>
    <n v="9770.8001999999997"/>
    <n v="0"/>
    <s v="تبرعات عامة من زكاة مال وغيرها"/>
    <s v="دفاتر نقدية"/>
    <s v="سارى"/>
    <n v="5661"/>
    <m/>
    <n v="114"/>
    <x v="1"/>
  </r>
  <r>
    <d v="2017-03-28T00:00:00"/>
    <x v="3"/>
    <n v="200"/>
    <x v="6"/>
    <x v="6"/>
    <n v="1120445.5279999997"/>
    <n v="25025.910000000033"/>
    <n v="0"/>
    <n v="0"/>
    <n v="9770.8001999999997"/>
    <n v="0"/>
    <s v="تبرعات عامة من زكاة مال وغيرها"/>
    <s v="دفاتر نقدية"/>
    <s v="سارى"/>
    <n v="5662"/>
    <m/>
    <n v="114"/>
    <x v="1"/>
  </r>
  <r>
    <d v="2017-03-28T00:00:00"/>
    <x v="3"/>
    <n v="300"/>
    <x v="8"/>
    <x v="9"/>
    <n v="1120445.5279999997"/>
    <n v="25325.910000000033"/>
    <n v="0"/>
    <n v="0"/>
    <n v="9770.8001999999997"/>
    <n v="0"/>
    <m/>
    <m/>
    <m/>
    <s v="معاملة بنكية"/>
    <m/>
    <m/>
    <x v="154"/>
  </r>
  <r>
    <d v="2017-03-28T00:00:00"/>
    <x v="3"/>
    <n v="50"/>
    <x v="8"/>
    <x v="9"/>
    <n v="1120445.5279999997"/>
    <n v="25375.910000000033"/>
    <n v="0"/>
    <n v="0"/>
    <n v="9770.8001999999997"/>
    <n v="0"/>
    <m/>
    <m/>
    <m/>
    <s v="معاملة بنكية"/>
    <m/>
    <m/>
    <x v="60"/>
  </r>
  <r>
    <d v="2017-03-28T00:00:00"/>
    <x v="3"/>
    <n v="50"/>
    <x v="8"/>
    <x v="9"/>
    <n v="1120445.5279999997"/>
    <n v="25425.910000000033"/>
    <n v="0"/>
    <n v="0"/>
    <n v="9770.8001999999997"/>
    <n v="0"/>
    <s v="تبرعات عامة من زكاة مال وغيرها"/>
    <m/>
    <m/>
    <s v="معاملة بنكية"/>
    <m/>
    <m/>
    <x v="60"/>
  </r>
  <r>
    <d v="2017-03-28T00:00:00"/>
    <x v="3"/>
    <n v="100"/>
    <x v="8"/>
    <x v="9"/>
    <n v="1120445.5279999997"/>
    <n v="25525.910000000033"/>
    <n v="0"/>
    <n v="0"/>
    <n v="9770.8001999999997"/>
    <n v="0"/>
    <s v="تبرعات عامة من زكاة مال وغيرها"/>
    <m/>
    <m/>
    <s v="معاملة بنكية"/>
    <m/>
    <m/>
    <x v="155"/>
  </r>
  <r>
    <d v="2017-03-28T00:00:00"/>
    <x v="3"/>
    <n v="1360"/>
    <x v="8"/>
    <x v="9"/>
    <n v="1120445.5279999997"/>
    <n v="26885.910000000033"/>
    <n v="0"/>
    <n v="0"/>
    <n v="9770.8001999999997"/>
    <n v="0"/>
    <s v="تبرعات عامة من زكاة مال وغيرها"/>
    <m/>
    <m/>
    <s v="معاملة بنكية"/>
    <m/>
    <m/>
    <x v="60"/>
  </r>
  <r>
    <d v="2017-03-28T00:00:00"/>
    <x v="3"/>
    <n v="1000"/>
    <x v="8"/>
    <x v="9"/>
    <n v="1120445.5279999997"/>
    <n v="27885.910000000033"/>
    <n v="0"/>
    <n v="0"/>
    <n v="9770.8001999999997"/>
    <n v="0"/>
    <s v="تبرعات عامة من زكاة مال وغيرها"/>
    <m/>
    <m/>
    <s v="معاملة بنكية"/>
    <m/>
    <m/>
    <x v="156"/>
  </r>
  <r>
    <d v="2017-03-28T00:00:00"/>
    <x v="3"/>
    <n v="2700"/>
    <x v="8"/>
    <x v="9"/>
    <n v="1120445.5279999997"/>
    <n v="30585.910000000033"/>
    <n v="0"/>
    <n v="0"/>
    <n v="9770.8001999999997"/>
    <n v="0"/>
    <s v="تبرعات عامة من زكاة مال وغيرها"/>
    <m/>
    <m/>
    <s v="معاملة بنكية"/>
    <m/>
    <m/>
    <x v="10"/>
  </r>
  <r>
    <d v="2017-03-28T00:00:00"/>
    <x v="3"/>
    <n v="25218"/>
    <x v="8"/>
    <x v="10"/>
    <n v="1120445.5279999997"/>
    <n v="55803.910000000033"/>
    <n v="0"/>
    <n v="0"/>
    <n v="9770.8001999999997"/>
    <n v="0"/>
    <m/>
    <m/>
    <m/>
    <s v="تقفيل"/>
    <m/>
    <m/>
    <x v="10"/>
  </r>
  <r>
    <d v="2017-03-28T00:00:00"/>
    <x v="3"/>
    <n v="1000"/>
    <x v="8"/>
    <x v="9"/>
    <n v="1120445.5279999997"/>
    <n v="56803.910000000033"/>
    <n v="0"/>
    <n v="0"/>
    <n v="9770.8001999999997"/>
    <n v="0"/>
    <m/>
    <m/>
    <m/>
    <s v="معاملة بنكية"/>
    <m/>
    <m/>
    <x v="10"/>
  </r>
  <r>
    <d v="2017-03-28T00:00:00"/>
    <x v="3"/>
    <n v="500"/>
    <x v="8"/>
    <x v="9"/>
    <n v="1120445.5279999997"/>
    <n v="57303.910000000033"/>
    <n v="0"/>
    <n v="0"/>
    <n v="9770.8001999999997"/>
    <n v="0"/>
    <m/>
    <m/>
    <m/>
    <s v="معاملة بنكية"/>
    <m/>
    <m/>
    <x v="157"/>
  </r>
  <r>
    <d v="2017-03-29T00:00:00"/>
    <x v="3"/>
    <n v="4000"/>
    <x v="6"/>
    <x v="6"/>
    <n v="1124445.5279999997"/>
    <n v="57303.910000000033"/>
    <n v="0"/>
    <n v="0"/>
    <n v="9770.8001999999997"/>
    <n v="0"/>
    <s v="تبرعات عامة من زكاة مال وغيرها"/>
    <s v="دفاتر نقدية"/>
    <s v="سارى"/>
    <n v="5054"/>
    <m/>
    <n v="102"/>
    <x v="1"/>
  </r>
  <r>
    <d v="2017-03-29T00:00:00"/>
    <x v="3"/>
    <n v="100"/>
    <x v="6"/>
    <x v="7"/>
    <n v="1124545.5279999997"/>
    <n v="57303.910000000033"/>
    <n v="0"/>
    <n v="0"/>
    <n v="9770.8001999999997"/>
    <n v="0"/>
    <s v="نقدية للمرضى"/>
    <s v="دفاتر نقدية"/>
    <s v="سارى"/>
    <n v="5055"/>
    <m/>
    <n v="102"/>
    <x v="1"/>
  </r>
  <r>
    <d v="2017-03-29T00:00:00"/>
    <x v="3"/>
    <n v="10"/>
    <x v="6"/>
    <x v="7"/>
    <n v="1124555.5279999997"/>
    <n v="57303.910000000033"/>
    <n v="0"/>
    <n v="0"/>
    <n v="9770.8001999999997"/>
    <n v="0"/>
    <s v="نقدية للمرضى"/>
    <s v="دفاتر نقدية"/>
    <s v="سارى"/>
    <n v="5056"/>
    <m/>
    <n v="102"/>
    <x v="1"/>
  </r>
  <r>
    <d v="2017-03-29T00:00:00"/>
    <x v="3"/>
    <n v="300"/>
    <x v="6"/>
    <x v="6"/>
    <n v="1124855.5279999997"/>
    <n v="57303.910000000033"/>
    <n v="0"/>
    <n v="0"/>
    <n v="9770.8001999999997"/>
    <n v="0"/>
    <s v="تبرعات عامة من زكاة مال وغيرها"/>
    <s v="دفاتر نقدية"/>
    <s v="سارى"/>
    <n v="5057"/>
    <m/>
    <n v="102"/>
    <x v="1"/>
  </r>
  <r>
    <d v="2017-03-29T00:00:00"/>
    <x v="3"/>
    <n v="1000"/>
    <x v="6"/>
    <x v="6"/>
    <n v="1125855.5279999997"/>
    <n v="57303.910000000033"/>
    <n v="0"/>
    <n v="0"/>
    <n v="9770.8001999999997"/>
    <n v="0"/>
    <s v="تبرعات عامة من زكاة مال وغيرها"/>
    <s v="دفاتر نقدية"/>
    <s v="سارى"/>
    <n v="5157"/>
    <m/>
    <n v="104"/>
    <x v="1"/>
  </r>
  <r>
    <d v="2017-03-29T00:00:00"/>
    <x v="3"/>
    <n v="500"/>
    <x v="6"/>
    <x v="6"/>
    <n v="1126355.5279999997"/>
    <n v="57303.910000000033"/>
    <n v="0"/>
    <n v="0"/>
    <n v="9770.8001999999997"/>
    <n v="0"/>
    <s v="تبرعات عامة من زكاة مال وغيرها"/>
    <s v="دفاتر نقدية"/>
    <s v="سارى"/>
    <n v="5377"/>
    <m/>
    <n v="108"/>
    <x v="1"/>
  </r>
  <r>
    <d v="2017-03-29T00:00:00"/>
    <x v="3"/>
    <n v="8000"/>
    <x v="6"/>
    <x v="6"/>
    <n v="1134355.5279999997"/>
    <n v="57303.910000000033"/>
    <n v="0"/>
    <n v="0"/>
    <n v="9770.8001999999997"/>
    <n v="0"/>
    <s v="تبرعات عامة من زكاة مال وغيرها"/>
    <s v="دفاتر نقدية"/>
    <s v="سارى"/>
    <n v="5572"/>
    <m/>
    <n v="112"/>
    <x v="1"/>
  </r>
  <r>
    <d v="2017-03-29T00:00:00"/>
    <x v="3"/>
    <n v="1500"/>
    <x v="6"/>
    <x v="6"/>
    <n v="1135855.5279999997"/>
    <n v="57303.910000000033"/>
    <n v="0"/>
    <n v="0"/>
    <n v="9770.8001999999997"/>
    <n v="0"/>
    <s v="تبرعات عامة من زكاة مال وغيرها"/>
    <s v="دفاتر نقدية"/>
    <s v="سارى"/>
    <n v="5573"/>
    <m/>
    <n v="112"/>
    <x v="1"/>
  </r>
  <r>
    <d v="2017-03-29T00:00:00"/>
    <x v="3"/>
    <n v="800"/>
    <x v="6"/>
    <x v="6"/>
    <n v="1136655.5279999997"/>
    <n v="57303.910000000033"/>
    <n v="0"/>
    <n v="0"/>
    <n v="9770.8001999999997"/>
    <n v="0"/>
    <s v="تبرعات عامة من زكاة مال وغيرها"/>
    <s v="دفاتر نقدية"/>
    <s v="سارى"/>
    <n v="5574"/>
    <m/>
    <n v="112"/>
    <x v="1"/>
  </r>
  <r>
    <d v="2017-03-29T00:00:00"/>
    <x v="3"/>
    <n v="400"/>
    <x v="6"/>
    <x v="6"/>
    <n v="1137055.5279999997"/>
    <n v="57303.910000000033"/>
    <n v="0"/>
    <n v="0"/>
    <n v="9770.8001999999997"/>
    <n v="0"/>
    <s v="تبرعات عامة من زكاة مال وغيرها"/>
    <s v="دفاتر نقدية"/>
    <s v="سارى"/>
    <n v="5663"/>
    <m/>
    <n v="114"/>
    <x v="1"/>
  </r>
  <r>
    <d v="2017-03-29T00:00:00"/>
    <x v="3"/>
    <n v="1500"/>
    <x v="6"/>
    <x v="6"/>
    <n v="1138555.5279999997"/>
    <n v="57303.910000000033"/>
    <n v="0"/>
    <n v="0"/>
    <n v="9770.8001999999997"/>
    <n v="0"/>
    <s v="تبرعات عامة من زكاة مال وغيرها"/>
    <s v="دفاتر نقدية"/>
    <s v="سارى"/>
    <n v="5664"/>
    <m/>
    <n v="114"/>
    <x v="1"/>
  </r>
  <r>
    <d v="2017-03-29T00:00:00"/>
    <x v="3"/>
    <n v="800"/>
    <x v="6"/>
    <x v="6"/>
    <n v="1139355.5279999997"/>
    <n v="57303.910000000033"/>
    <n v="0"/>
    <n v="0"/>
    <n v="9770.8001999999997"/>
    <n v="0"/>
    <s v="تبرعات عامة من زكاة مال وغيرها"/>
    <s v="دفاتر نقدية"/>
    <s v="سارى"/>
    <n v="5666"/>
    <m/>
    <n v="114"/>
    <x v="1"/>
  </r>
  <r>
    <d v="2017-03-29T00:00:00"/>
    <x v="3"/>
    <n v="10"/>
    <x v="8"/>
    <x v="9"/>
    <n v="1139355.5279999997"/>
    <n v="57313.910000000033"/>
    <n v="0"/>
    <n v="0"/>
    <n v="9770.8001999999997"/>
    <n v="0"/>
    <m/>
    <m/>
    <m/>
    <s v="معاملة بنكية"/>
    <m/>
    <m/>
    <x v="10"/>
  </r>
  <r>
    <d v="2017-03-29T00:00:00"/>
    <x v="3"/>
    <n v="25"/>
    <x v="8"/>
    <x v="9"/>
    <n v="1139355.5279999997"/>
    <n v="57338.910000000033"/>
    <n v="0"/>
    <n v="0"/>
    <n v="9770.8001999999997"/>
    <n v="0"/>
    <m/>
    <m/>
    <m/>
    <s v="معاملة بنكية"/>
    <m/>
    <m/>
    <x v="10"/>
  </r>
  <r>
    <d v="2017-03-29T00:00:00"/>
    <x v="3"/>
    <n v="15000"/>
    <x v="8"/>
    <x v="9"/>
    <n v="1139355.5279999997"/>
    <n v="72338.910000000033"/>
    <n v="0"/>
    <n v="0"/>
    <n v="9770.8001999999997"/>
    <n v="0"/>
    <m/>
    <m/>
    <m/>
    <s v="معاملة بنكية"/>
    <m/>
    <m/>
    <x v="10"/>
  </r>
  <r>
    <d v="2017-03-29T00:00:00"/>
    <x v="3"/>
    <n v="10000"/>
    <x v="8"/>
    <x v="9"/>
    <n v="1139355.5279999997"/>
    <n v="82338.910000000033"/>
    <n v="0"/>
    <n v="0"/>
    <n v="9770.8001999999997"/>
    <n v="0"/>
    <m/>
    <m/>
    <m/>
    <s v="معاملة بنكية"/>
    <m/>
    <m/>
    <x v="48"/>
  </r>
  <r>
    <d v="2017-03-30T00:00:00"/>
    <x v="3"/>
    <n v="500"/>
    <x v="6"/>
    <x v="6"/>
    <n v="1139855.5279999997"/>
    <n v="82338.910000000033"/>
    <n v="0"/>
    <n v="0"/>
    <n v="9770.8001999999997"/>
    <n v="0"/>
    <s v="تبرعات عامة من زكاة مال وغيرها"/>
    <s v="دفاتر نقدية"/>
    <s v="سارى"/>
    <n v="4503"/>
    <m/>
    <n v="91"/>
    <x v="1"/>
  </r>
  <r>
    <d v="2017-03-30T00:00:00"/>
    <x v="3"/>
    <n v="400"/>
    <x v="6"/>
    <x v="7"/>
    <n v="1140255.5279999997"/>
    <n v="82338.910000000033"/>
    <n v="0"/>
    <n v="0"/>
    <n v="9770.8001999999997"/>
    <n v="0"/>
    <s v="نقدية للمرضى"/>
    <s v="دفاتر نقدية"/>
    <s v="سارى"/>
    <n v="4504"/>
    <m/>
    <n v="91"/>
    <x v="1"/>
  </r>
  <r>
    <d v="2017-03-30T00:00:00"/>
    <x v="3"/>
    <n v="15000"/>
    <x v="6"/>
    <x v="7"/>
    <n v="1155255.5279999997"/>
    <n v="82338.910000000033"/>
    <n v="0"/>
    <n v="0"/>
    <n v="9770.8001999999997"/>
    <n v="0"/>
    <s v="نقدية للمرضى"/>
    <s v="دفاتر نقدية"/>
    <s v="سارى"/>
    <n v="4505"/>
    <m/>
    <n v="91"/>
    <x v="1"/>
  </r>
  <r>
    <d v="2017-03-30T00:00:00"/>
    <x v="3"/>
    <n v="1000"/>
    <x v="6"/>
    <x v="6"/>
    <n v="1156255.5279999997"/>
    <n v="82338.910000000033"/>
    <n v="0"/>
    <n v="0"/>
    <n v="9770.8001999999997"/>
    <n v="0"/>
    <s v="تبرعات عامة من زكاة مال وغيرها"/>
    <s v="دفاتر نقدية"/>
    <s v="سارى"/>
    <n v="5000"/>
    <m/>
    <n v="100"/>
    <x v="1"/>
  </r>
  <r>
    <d v="2017-03-30T00:00:00"/>
    <x v="3"/>
    <n v="13000"/>
    <x v="6"/>
    <x v="7"/>
    <n v="1169255.5279999997"/>
    <n v="82338.910000000033"/>
    <n v="0"/>
    <n v="0"/>
    <n v="9770.8001999999997"/>
    <n v="0"/>
    <s v="نقدية للمرضى"/>
    <s v="دفاتر نقدية"/>
    <s v="سارى"/>
    <n v="5058"/>
    <m/>
    <n v="102"/>
    <x v="1"/>
  </r>
  <r>
    <d v="2017-03-30T00:00:00"/>
    <x v="3"/>
    <n v="600"/>
    <x v="6"/>
    <x v="6"/>
    <n v="1169855.5279999997"/>
    <n v="82338.910000000033"/>
    <n v="0"/>
    <n v="0"/>
    <n v="9770.8001999999997"/>
    <n v="0"/>
    <s v="تبرعات عامة من زكاة مال وغيرها"/>
    <s v="دفاتر نقدية"/>
    <s v="سارى"/>
    <n v="5059"/>
    <m/>
    <n v="102"/>
    <x v="1"/>
  </r>
  <r>
    <d v="2017-03-30T00:00:00"/>
    <x v="3"/>
    <n v="15120"/>
    <x v="6"/>
    <x v="6"/>
    <n v="1184975.5279999997"/>
    <n v="82338.910000000033"/>
    <n v="0"/>
    <n v="0"/>
    <n v="9770.8001999999997"/>
    <n v="0"/>
    <s v="تبرعات عامة من زكاة مال وغيرها"/>
    <s v="دفاتر نقدية"/>
    <s v="سارى"/>
    <n v="5060"/>
    <m/>
    <n v="102"/>
    <x v="1"/>
  </r>
  <r>
    <d v="2017-03-30T00:00:00"/>
    <x v="3"/>
    <n v="5000"/>
    <x v="6"/>
    <x v="6"/>
    <n v="1189975.5279999997"/>
    <n v="82338.910000000033"/>
    <n v="0"/>
    <n v="0"/>
    <n v="9770.8001999999997"/>
    <n v="0"/>
    <s v="تبرعات عامة من زكاة مال وغيرها"/>
    <s v="دفاتر نقدية"/>
    <s v="سارى"/>
    <n v="5159"/>
    <m/>
    <n v="104"/>
    <x v="1"/>
  </r>
  <r>
    <d v="2017-03-30T00:00:00"/>
    <x v="3"/>
    <n v="1000"/>
    <x v="6"/>
    <x v="7"/>
    <n v="1190975.5279999997"/>
    <n v="82338.910000000033"/>
    <n v="0"/>
    <n v="0"/>
    <n v="9770.8001999999997"/>
    <n v="0"/>
    <s v="نقدية للمرضى"/>
    <s v="دفاتر نقدية"/>
    <s v="سارى"/>
    <n v="5327"/>
    <m/>
    <n v="107"/>
    <x v="1"/>
  </r>
  <r>
    <d v="2017-03-30T00:00:00"/>
    <x v="3"/>
    <n v="5000"/>
    <x v="6"/>
    <x v="7"/>
    <n v="1195975.5279999997"/>
    <n v="82338.910000000033"/>
    <n v="0"/>
    <n v="0"/>
    <n v="9770.8001999999997"/>
    <n v="0"/>
    <s v="نقدية للمرضى"/>
    <s v="دفاتر نقدية"/>
    <s v="سارى"/>
    <n v="5328"/>
    <m/>
    <n v="107"/>
    <x v="1"/>
  </r>
  <r>
    <d v="2017-03-30T00:00:00"/>
    <x v="3"/>
    <n v="1000"/>
    <x v="6"/>
    <x v="6"/>
    <n v="1196975.5279999997"/>
    <n v="82338.910000000033"/>
    <n v="0"/>
    <n v="0"/>
    <n v="9770.8001999999997"/>
    <n v="0"/>
    <s v="تبرعات عامة من زكاة مال وغيرها"/>
    <s v="دفاتر نقدية"/>
    <s v="سارى"/>
    <n v="5378"/>
    <m/>
    <n v="108"/>
    <x v="1"/>
  </r>
  <r>
    <d v="2017-03-30T00:00:00"/>
    <x v="3"/>
    <n v="2000"/>
    <x v="6"/>
    <x v="7"/>
    <n v="1198975.5279999997"/>
    <n v="82338.910000000033"/>
    <n v="0"/>
    <n v="0"/>
    <n v="9770.8001999999997"/>
    <n v="0"/>
    <s v="نقدية للمرضى"/>
    <s v="دفاتر نقدية"/>
    <s v="سارى"/>
    <n v="5379"/>
    <m/>
    <n v="108"/>
    <x v="1"/>
  </r>
  <r>
    <d v="2017-03-30T00:00:00"/>
    <x v="3"/>
    <n v="2000"/>
    <x v="6"/>
    <x v="7"/>
    <n v="1200975.5279999997"/>
    <n v="82338.910000000033"/>
    <n v="0"/>
    <n v="0"/>
    <n v="9770.8001999999997"/>
    <n v="0"/>
    <s v="نقدية للمرضى"/>
    <s v="دفاتر نقدية"/>
    <s v="سارى"/>
    <n v="5380"/>
    <m/>
    <n v="108"/>
    <x v="1"/>
  </r>
  <r>
    <d v="2017-03-30T00:00:00"/>
    <x v="3"/>
    <n v="400"/>
    <x v="6"/>
    <x v="7"/>
    <n v="1201375.5279999997"/>
    <n v="82338.910000000033"/>
    <n v="0"/>
    <n v="0"/>
    <n v="9770.8001999999997"/>
    <n v="0"/>
    <s v="نقدية للمرضى"/>
    <s v="دفاتر نقدية"/>
    <s v="سارى"/>
    <n v="5381"/>
    <m/>
    <n v="108"/>
    <x v="1"/>
  </r>
  <r>
    <d v="2017-03-30T00:00:00"/>
    <x v="3"/>
    <n v="400"/>
    <x v="6"/>
    <x v="7"/>
    <n v="1201775.5279999997"/>
    <n v="82338.910000000033"/>
    <n v="0"/>
    <n v="0"/>
    <n v="9770.8001999999997"/>
    <n v="0"/>
    <s v="نقدية للمرضى"/>
    <s v="دفاتر نقدية"/>
    <s v="سارى"/>
    <n v="5382"/>
    <m/>
    <n v="108"/>
    <x v="1"/>
  </r>
  <r>
    <d v="2017-03-30T00:00:00"/>
    <x v="3"/>
    <n v="65000"/>
    <x v="6"/>
    <x v="7"/>
    <n v="1266775.5279999997"/>
    <n v="82338.910000000033"/>
    <n v="0"/>
    <n v="0"/>
    <n v="9770.8001999999997"/>
    <n v="0"/>
    <s v="نقدية للمرضى"/>
    <s v="دفاتر نقدية"/>
    <s v="سارى"/>
    <n v="5575"/>
    <m/>
    <n v="112"/>
    <x v="1"/>
  </r>
  <r>
    <d v="2017-03-30T00:00:00"/>
    <x v="3"/>
    <n v="5000"/>
    <x v="6"/>
    <x v="7"/>
    <n v="1271775.5279999997"/>
    <n v="82338.910000000033"/>
    <n v="0"/>
    <n v="0"/>
    <n v="9770.8001999999997"/>
    <n v="0"/>
    <s v="نقدية للمرضى"/>
    <s v="دفاتر نقدية"/>
    <s v="سارى"/>
    <n v="5667"/>
    <m/>
    <n v="114"/>
    <x v="1"/>
  </r>
  <r>
    <d v="2017-03-30T00:00:00"/>
    <x v="3"/>
    <n v="460"/>
    <x v="8"/>
    <x v="9"/>
    <n v="1271775.5279999997"/>
    <n v="82798.910000000033"/>
    <n v="0"/>
    <n v="0"/>
    <n v="9770.8001999999997"/>
    <n v="0"/>
    <m/>
    <m/>
    <m/>
    <s v="معاملة بنكية"/>
    <m/>
    <m/>
    <x v="6"/>
  </r>
  <r>
    <d v="2017-03-30T00:00:00"/>
    <x v="3"/>
    <n v="7411.01"/>
    <x v="8"/>
    <x v="12"/>
    <n v="1271775.5279999997"/>
    <n v="90209.920000000027"/>
    <n v="0"/>
    <n v="0"/>
    <n v="9770.8001999999997"/>
    <n v="0"/>
    <m/>
    <m/>
    <m/>
    <s v="تقفيل"/>
    <m/>
    <m/>
    <x v="10"/>
  </r>
  <r>
    <d v="2017-03-30T00:00:00"/>
    <x v="3"/>
    <n v="66"/>
    <x v="23"/>
    <x v="11"/>
    <n v="1271775.5279999997"/>
    <n v="90143.920000000027"/>
    <n v="0"/>
    <n v="0"/>
    <n v="9770.8001999999997"/>
    <n v="0"/>
    <m/>
    <m/>
    <m/>
    <s v="معاملة بنكية"/>
    <m/>
    <m/>
    <x v="158"/>
  </r>
  <r>
    <d v="2017-03-30T00:00:00"/>
    <x v="3"/>
    <n v="800"/>
    <x v="8"/>
    <x v="9"/>
    <n v="1271775.5279999997"/>
    <n v="90943.920000000027"/>
    <n v="0"/>
    <n v="0"/>
    <n v="9770.8001999999997"/>
    <n v="0"/>
    <m/>
    <m/>
    <m/>
    <s v="معاملة بنكية"/>
    <m/>
    <m/>
    <x v="159"/>
  </r>
  <r>
    <d v="2017-03-31T00:00:00"/>
    <x v="3"/>
    <n v="150"/>
    <x v="6"/>
    <x v="6"/>
    <n v="1271925.5279999997"/>
    <n v="90943.920000000027"/>
    <n v="0"/>
    <n v="0"/>
    <n v="9770.8001999999997"/>
    <n v="0"/>
    <s v="تبرعات عامة من زكاة مال وغيرها"/>
    <s v="دفاتر نقدية"/>
    <s v="سارى"/>
    <n v="5448"/>
    <m/>
    <n v="109"/>
    <x v="1"/>
  </r>
  <r>
    <d v="2017-03-31T00:00:00"/>
    <x v="3"/>
    <n v="101985"/>
    <x v="22"/>
    <x v="8"/>
    <n v="1169940.5279999997"/>
    <n v="90943.920000000027"/>
    <n v="0"/>
    <n v="0"/>
    <n v="9770.8001999999997"/>
    <n v="0"/>
    <m/>
    <m/>
    <m/>
    <m/>
    <m/>
    <m/>
    <x v="1"/>
  </r>
  <r>
    <d v="2017-03-31T00:00:00"/>
    <x v="3"/>
    <n v="85320"/>
    <x v="21"/>
    <x v="8"/>
    <n v="1084620.5279999997"/>
    <n v="90943.920000000027"/>
    <n v="0"/>
    <n v="0"/>
    <n v="9770.8001999999997"/>
    <n v="0"/>
    <m/>
    <m/>
    <m/>
    <m/>
    <m/>
    <m/>
    <x v="1"/>
  </r>
  <r>
    <d v="2017-03-31T00:00:00"/>
    <x v="3"/>
    <n v="9065"/>
    <x v="11"/>
    <x v="8"/>
    <n v="1075555.5279999997"/>
    <n v="90943.920000000027"/>
    <n v="0"/>
    <n v="0"/>
    <n v="9770.8001999999997"/>
    <n v="0"/>
    <m/>
    <m/>
    <m/>
    <m/>
    <m/>
    <m/>
    <x v="1"/>
  </r>
  <r>
    <d v="2017-03-31T00:00:00"/>
    <x v="3"/>
    <n v="5850"/>
    <x v="12"/>
    <x v="8"/>
    <n v="1069705.5279999997"/>
    <n v="90943.920000000027"/>
    <n v="0"/>
    <n v="0"/>
    <n v="9770.8001999999997"/>
    <n v="0"/>
    <m/>
    <m/>
    <m/>
    <m/>
    <m/>
    <m/>
    <x v="1"/>
  </r>
  <r>
    <d v="2017-03-31T00:00:00"/>
    <x v="3"/>
    <n v="4100"/>
    <x v="16"/>
    <x v="8"/>
    <n v="1065605.5279999997"/>
    <n v="90943.920000000027"/>
    <n v="0"/>
    <n v="0"/>
    <n v="9770.8001999999997"/>
    <n v="0"/>
    <m/>
    <m/>
    <m/>
    <m/>
    <m/>
    <m/>
    <x v="1"/>
  </r>
  <r>
    <d v="2017-03-31T00:00:00"/>
    <x v="3"/>
    <n v="200"/>
    <x v="32"/>
    <x v="8"/>
    <n v="1065405.5279999997"/>
    <n v="90943.920000000027"/>
    <n v="0"/>
    <n v="0"/>
    <n v="9770.8001999999997"/>
    <n v="0"/>
    <m/>
    <m/>
    <m/>
    <m/>
    <m/>
    <m/>
    <x v="1"/>
  </r>
  <r>
    <d v="2017-03-31T00:00:00"/>
    <x v="3"/>
    <n v="4037"/>
    <x v="17"/>
    <x v="8"/>
    <n v="1061368.5279999997"/>
    <n v="90943.920000000027"/>
    <n v="0"/>
    <n v="0"/>
    <n v="9770.8001999999997"/>
    <n v="0"/>
    <m/>
    <m/>
    <m/>
    <m/>
    <m/>
    <m/>
    <x v="1"/>
  </r>
  <r>
    <d v="2017-03-31T00:00:00"/>
    <x v="3"/>
    <n v="206"/>
    <x v="18"/>
    <x v="8"/>
    <n v="1061162.5279999997"/>
    <n v="90943.920000000027"/>
    <n v="0"/>
    <n v="0"/>
    <n v="9770.8001999999997"/>
    <n v="0"/>
    <m/>
    <m/>
    <m/>
    <m/>
    <m/>
    <m/>
    <x v="1"/>
  </r>
  <r>
    <d v="2017-03-31T00:00:00"/>
    <x v="3"/>
    <n v="4506.5"/>
    <x v="13"/>
    <x v="8"/>
    <n v="1056656.0279999997"/>
    <n v="90943.920000000027"/>
    <n v="0"/>
    <n v="0"/>
    <n v="9770.8001999999997"/>
    <n v="0"/>
    <m/>
    <m/>
    <m/>
    <m/>
    <m/>
    <m/>
    <x v="1"/>
  </r>
  <r>
    <d v="2017-03-31T00:00:00"/>
    <x v="3"/>
    <n v="5412.91"/>
    <x v="14"/>
    <x v="8"/>
    <n v="1051243.1179999998"/>
    <n v="90943.920000000027"/>
    <n v="0"/>
    <n v="0"/>
    <n v="9770.8001999999997"/>
    <n v="0"/>
    <m/>
    <m/>
    <m/>
    <m/>
    <m/>
    <m/>
    <x v="1"/>
  </r>
  <r>
    <d v="2017-03-31T00:00:00"/>
    <x v="3"/>
    <n v="3317.5"/>
    <x v="15"/>
    <x v="8"/>
    <n v="1047925.6179999998"/>
    <n v="90943.920000000027"/>
    <n v="0"/>
    <n v="0"/>
    <n v="9770.8001999999997"/>
    <n v="0"/>
    <m/>
    <m/>
    <m/>
    <m/>
    <m/>
    <m/>
    <x v="1"/>
  </r>
  <r>
    <d v="2017-03-31T00:00:00"/>
    <x v="3"/>
    <n v="750"/>
    <x v="19"/>
    <x v="8"/>
    <n v="1047175.6179999998"/>
    <n v="90943.920000000027"/>
    <n v="0"/>
    <n v="0"/>
    <n v="9770.8001999999997"/>
    <n v="0"/>
    <m/>
    <m/>
    <m/>
    <m/>
    <m/>
    <m/>
    <x v="1"/>
  </r>
  <r>
    <d v="2017-03-31T00:00:00"/>
    <x v="3"/>
    <n v="5623.5"/>
    <x v="20"/>
    <x v="8"/>
    <n v="1041552.1179999998"/>
    <n v="90943.920000000027"/>
    <n v="0"/>
    <n v="0"/>
    <n v="9770.8001999999997"/>
    <n v="0"/>
    <m/>
    <m/>
    <m/>
    <m/>
    <m/>
    <m/>
    <x v="1"/>
  </r>
  <r>
    <d v="2017-03-31T00:00:00"/>
    <x v="3"/>
    <n v="17443.25"/>
    <x v="10"/>
    <x v="8"/>
    <n v="1024108.8679999998"/>
    <n v="90943.920000000027"/>
    <n v="0"/>
    <n v="0"/>
    <n v="9770.8001999999997"/>
    <n v="0"/>
    <m/>
    <m/>
    <m/>
    <m/>
    <m/>
    <m/>
    <x v="1"/>
  </r>
  <r>
    <d v="2017-03-31T00:00:00"/>
    <x v="3"/>
    <n v="641503.07000000007"/>
    <x v="7"/>
    <x v="8"/>
    <n v="382605.79799999972"/>
    <n v="90943.920000000027"/>
    <n v="0"/>
    <n v="0"/>
    <n v="9770.8001999999997"/>
    <n v="0"/>
    <m/>
    <m/>
    <m/>
    <m/>
    <m/>
    <m/>
    <x v="1"/>
  </r>
  <r>
    <d v="2017-03-31T00:00:00"/>
    <x v="3"/>
    <n v="507644"/>
    <x v="7"/>
    <x v="13"/>
    <n v="382605.79799999972"/>
    <n v="90943.920000000027"/>
    <n v="0"/>
    <n v="0"/>
    <n v="9770.8001999999997"/>
    <n v="0"/>
    <m/>
    <m/>
    <m/>
    <s v="استحقاق"/>
    <m/>
    <m/>
    <x v="52"/>
  </r>
  <r>
    <d v="2017-03-31T00:00:00"/>
    <x v="3"/>
    <n v="9314.56"/>
    <x v="2"/>
    <x v="2"/>
    <n v="382605.79799999972"/>
    <n v="90943.920000000027"/>
    <n v="0"/>
    <n v="0"/>
    <n v="9770.8001999999997"/>
    <n v="0"/>
    <m/>
    <m/>
    <m/>
    <m/>
    <m/>
    <m/>
    <x v="10"/>
  </r>
  <r>
    <d v="2017-03-31T00:00:00"/>
    <x v="3"/>
    <n v="118047.5"/>
    <x v="3"/>
    <x v="2"/>
    <n v="382605.79799999972"/>
    <n v="90943.920000000027"/>
    <n v="0"/>
    <n v="0"/>
    <n v="9770.8001999999997"/>
    <n v="0"/>
    <s v="تبرعات عامة من زكاة مال وغيرها"/>
    <m/>
    <m/>
    <m/>
    <m/>
    <m/>
    <x v="1"/>
  </r>
  <r>
    <d v="2017-03-31T00:00:00"/>
    <x v="3"/>
    <n v="92.66"/>
    <x v="20"/>
    <x v="10"/>
    <n v="382605.79799999972"/>
    <n v="90943.920000000027"/>
    <n v="0"/>
    <n v="0"/>
    <n v="9770.8001999999997"/>
    <n v="0"/>
    <m/>
    <m/>
    <m/>
    <s v="تقفيل"/>
    <m/>
    <m/>
    <x v="1"/>
  </r>
  <r>
    <d v="2017-03-31T00:00:00"/>
    <x v="3"/>
    <n v="2024"/>
    <x v="20"/>
    <x v="10"/>
    <n v="382605.79799999972"/>
    <n v="90943.920000000027"/>
    <n v="0"/>
    <n v="0"/>
    <n v="9770.8001999999997"/>
    <n v="0"/>
    <m/>
    <m/>
    <m/>
    <s v="تقفيل"/>
    <m/>
    <m/>
    <x v="1"/>
  </r>
  <r>
    <d v="2017-03-31T00:00:00"/>
    <x v="3"/>
    <n v="263.12"/>
    <x v="35"/>
    <x v="10"/>
    <n v="382605.79799999972"/>
    <n v="90943.920000000027"/>
    <n v="0"/>
    <n v="0"/>
    <n v="9770.8001999999997"/>
    <n v="0"/>
    <m/>
    <m/>
    <m/>
    <s v="تقفيل"/>
    <m/>
    <m/>
    <x v="1"/>
  </r>
  <r>
    <d v="2017-04-01T00:00:00"/>
    <x v="4"/>
    <n v="30000"/>
    <x v="4"/>
    <x v="4"/>
    <n v="382605.79799999972"/>
    <n v="90943.920000000027"/>
    <n v="0"/>
    <n v="0"/>
    <n v="9770.8001999999997"/>
    <n v="0"/>
    <m/>
    <m/>
    <m/>
    <m/>
    <m/>
    <m/>
    <x v="1"/>
  </r>
  <r>
    <d v="2017-03-31T00:00:00"/>
    <x v="3"/>
    <n v="5201"/>
    <x v="25"/>
    <x v="2"/>
    <n v="382605.79799999972"/>
    <n v="90943.920000000027"/>
    <n v="0"/>
    <n v="0"/>
    <n v="9770.8001999999997"/>
    <n v="0"/>
    <m/>
    <m/>
    <m/>
    <m/>
    <m/>
    <m/>
    <x v="1"/>
  </r>
  <r>
    <d v="2017-03-31T00:00:00"/>
    <x v="3"/>
    <n v="382000"/>
    <x v="28"/>
    <x v="8"/>
    <n v="605.79799999971874"/>
    <n v="90943.920000000027"/>
    <n v="0"/>
    <n v="0"/>
    <n v="9770.8001999999997"/>
    <n v="0"/>
    <m/>
    <m/>
    <m/>
    <m/>
    <m/>
    <m/>
    <x v="52"/>
  </r>
  <r>
    <d v="2017-04-01T00:00:00"/>
    <x v="4"/>
    <n v="100"/>
    <x v="6"/>
    <x v="7"/>
    <n v="705.79799999971874"/>
    <n v="90943.920000000027"/>
    <n v="0"/>
    <n v="0"/>
    <n v="9770.8001999999997"/>
    <n v="0"/>
    <s v="نقدية للمرضى"/>
    <s v="دفاتر نقدية"/>
    <m/>
    <m/>
    <m/>
    <m/>
    <x v="160"/>
  </r>
  <r>
    <d v="2017-04-01T00:00:00"/>
    <x v="4"/>
    <n v="2000"/>
    <x v="6"/>
    <x v="6"/>
    <n v="2705.7979999997187"/>
    <n v="90943.920000000027"/>
    <n v="0"/>
    <n v="0"/>
    <n v="9770.8001999999997"/>
    <n v="0"/>
    <s v="تبرعات عامة من زكاة مال وغيرها"/>
    <s v="دفاتر نقدية"/>
    <s v="سارى"/>
    <n v="4506"/>
    <m/>
    <n v="91"/>
    <x v="1"/>
  </r>
  <r>
    <d v="2017-04-01T00:00:00"/>
    <x v="4"/>
    <n v="100"/>
    <x v="6"/>
    <x v="7"/>
    <n v="2805.7979999997187"/>
    <n v="90943.920000000027"/>
    <n v="0"/>
    <n v="0"/>
    <n v="9770.8001999999997"/>
    <n v="0"/>
    <s v="نقدية للمرضى"/>
    <s v="دفاتر نقدية"/>
    <s v="سارى"/>
    <n v="5061"/>
    <m/>
    <n v="102"/>
    <x v="1"/>
  </r>
  <r>
    <d v="2017-04-01T00:00:00"/>
    <x v="4"/>
    <n v="200"/>
    <x v="6"/>
    <x v="7"/>
    <n v="3005.7979999997187"/>
    <n v="90943.920000000027"/>
    <n v="0"/>
    <n v="0"/>
    <n v="9770.8001999999997"/>
    <n v="0"/>
    <s v="نقدية للمرضى"/>
    <s v="دفاتر نقدية"/>
    <s v="سارى"/>
    <n v="5062"/>
    <m/>
    <n v="102"/>
    <x v="1"/>
  </r>
  <r>
    <d v="2017-04-01T00:00:00"/>
    <x v="4"/>
    <n v="200"/>
    <x v="6"/>
    <x v="7"/>
    <n v="3205.7979999997187"/>
    <n v="90943.920000000027"/>
    <n v="0"/>
    <n v="0"/>
    <n v="9770.8001999999997"/>
    <n v="0"/>
    <s v="نقدية للمرضى"/>
    <s v="دفاتر نقدية"/>
    <s v="سارى"/>
    <n v="5063"/>
    <m/>
    <n v="102"/>
    <x v="1"/>
  </r>
  <r>
    <d v="2017-04-01T00:00:00"/>
    <x v="4"/>
    <n v="800"/>
    <x v="6"/>
    <x v="6"/>
    <n v="4005.7979999997187"/>
    <n v="90943.920000000027"/>
    <n v="0"/>
    <n v="0"/>
    <n v="9770.8001999999997"/>
    <n v="0"/>
    <s v="تبرعات عامة من زكاة مال وغيرها"/>
    <s v="دفاتر نقدية"/>
    <s v="سارى"/>
    <n v="5161"/>
    <m/>
    <n v="104"/>
    <x v="1"/>
  </r>
  <r>
    <d v="2017-04-01T00:00:00"/>
    <x v="4"/>
    <n v="150"/>
    <x v="6"/>
    <x v="6"/>
    <n v="4155.7979999997187"/>
    <n v="90943.920000000027"/>
    <n v="0"/>
    <n v="0"/>
    <n v="9770.8001999999997"/>
    <n v="0"/>
    <s v="تبرعات عامة من زكاة مال وغيرها"/>
    <s v="دفاتر نقدية"/>
    <s v="سارى"/>
    <n v="5576"/>
    <m/>
    <n v="112"/>
    <x v="1"/>
  </r>
  <r>
    <d v="2017-04-01T00:00:00"/>
    <x v="4"/>
    <n v="2500"/>
    <x v="6"/>
    <x v="6"/>
    <n v="6655.7979999997187"/>
    <n v="90943.920000000027"/>
    <n v="0"/>
    <n v="0"/>
    <n v="9770.8001999999997"/>
    <n v="0"/>
    <s v="تبرعات عامة من زكاة مال وغيرها"/>
    <s v="دفاتر نقدية"/>
    <s v="سارى"/>
    <n v="5577"/>
    <m/>
    <n v="112"/>
    <x v="1"/>
  </r>
  <r>
    <d v="2017-04-01T00:00:00"/>
    <x v="4"/>
    <n v="500"/>
    <x v="6"/>
    <x v="6"/>
    <n v="7155.7979999997187"/>
    <n v="90943.920000000027"/>
    <n v="0"/>
    <n v="0"/>
    <n v="9770.8001999999997"/>
    <n v="0"/>
    <s v="تبرعات عامة من زكاة مال وغيرها"/>
    <s v="دفاتر نقدية"/>
    <s v="سارى"/>
    <n v="5606"/>
    <m/>
    <n v="113"/>
    <x v="1"/>
  </r>
  <r>
    <d v="2017-04-01T00:00:00"/>
    <x v="4"/>
    <n v="500"/>
    <x v="6"/>
    <x v="7"/>
    <n v="7655.7979999997187"/>
    <n v="90943.920000000027"/>
    <n v="0"/>
    <n v="0"/>
    <n v="9770.8001999999997"/>
    <n v="0"/>
    <s v="نقدية للمرضى"/>
    <s v="دفاتر نقدية"/>
    <s v="سارى"/>
    <n v="5668"/>
    <m/>
    <n v="114"/>
    <x v="1"/>
  </r>
  <r>
    <d v="2017-04-01T00:00:00"/>
    <x v="4"/>
    <n v="500"/>
    <x v="6"/>
    <x v="6"/>
    <n v="8155.7979999997187"/>
    <n v="90943.920000000027"/>
    <n v="0"/>
    <n v="0"/>
    <n v="9770.8001999999997"/>
    <n v="0"/>
    <s v="تبرعات عامة من زكاة مال وغيرها"/>
    <s v="دفاتر نقدية"/>
    <s v="سارى"/>
    <n v="5670"/>
    <m/>
    <n v="114"/>
    <x v="1"/>
  </r>
  <r>
    <d v="2017-04-01T00:00:00"/>
    <x v="4"/>
    <n v="10000"/>
    <x v="6"/>
    <x v="7"/>
    <n v="18155.797999999719"/>
    <n v="90943.920000000027"/>
    <n v="0"/>
    <n v="0"/>
    <n v="9770.8001999999997"/>
    <n v="0"/>
    <s v="نقدية للمرضى"/>
    <s v="دفاتر نقدية"/>
    <s v="سارى"/>
    <n v="5671"/>
    <m/>
    <n v="114"/>
    <x v="1"/>
  </r>
  <r>
    <d v="2017-04-02T00:00:00"/>
    <x v="4"/>
    <n v="2000"/>
    <x v="8"/>
    <x v="9"/>
    <n v="18155.797999999719"/>
    <n v="92943.920000000027"/>
    <n v="0"/>
    <n v="0"/>
    <n v="9770.8001999999997"/>
    <n v="0"/>
    <m/>
    <m/>
    <s v="سارى"/>
    <m/>
    <m/>
    <m/>
    <x v="1"/>
  </r>
  <r>
    <d v="2017-04-02T00:00:00"/>
    <x v="4"/>
    <n v="13000"/>
    <x v="6"/>
    <x v="7"/>
    <n v="31155.797999999719"/>
    <n v="92943.920000000027"/>
    <n v="0"/>
    <n v="0"/>
    <n v="9770.8001999999997"/>
    <n v="0"/>
    <s v="نقدية للمرضى"/>
    <s v="دفاتر نقدية"/>
    <s v="سارى"/>
    <n v="4507"/>
    <m/>
    <n v="91"/>
    <x v="1"/>
  </r>
  <r>
    <d v="2017-04-02T00:00:00"/>
    <x v="4"/>
    <n v="50000"/>
    <x v="6"/>
    <x v="11"/>
    <n v="81155.797999999719"/>
    <n v="42943.920000000027"/>
    <n v="0"/>
    <n v="0"/>
    <n v="9770.8001999999997"/>
    <n v="0"/>
    <m/>
    <m/>
    <m/>
    <s v="معاملة بنكية"/>
    <m/>
    <m/>
    <x v="1"/>
  </r>
  <r>
    <d v="2017-04-02T00:00:00"/>
    <x v="4"/>
    <n v="300"/>
    <x v="6"/>
    <x v="6"/>
    <n v="81455.797999999719"/>
    <n v="42943.920000000027"/>
    <n v="0"/>
    <n v="0"/>
    <n v="9770.8001999999997"/>
    <n v="0"/>
    <s v="تبرعات عامة من زكاة مال وغيرها"/>
    <s v="دفاتر نقدية"/>
    <s v="سارى"/>
    <n v="5064"/>
    <m/>
    <n v="102"/>
    <x v="1"/>
  </r>
  <r>
    <d v="2017-04-02T00:00:00"/>
    <x v="4"/>
    <n v="1000"/>
    <x v="6"/>
    <x v="6"/>
    <n v="82455.797999999719"/>
    <n v="42943.920000000027"/>
    <n v="0"/>
    <n v="0"/>
    <n v="9770.8001999999997"/>
    <n v="0"/>
    <s v="تبرعات عامة من زكاة مال وغيرها"/>
    <s v="دفاتر نقدية"/>
    <s v="سارى"/>
    <n v="5065"/>
    <m/>
    <n v="102"/>
    <x v="1"/>
  </r>
  <r>
    <d v="2017-04-02T00:00:00"/>
    <x v="4"/>
    <n v="14000"/>
    <x v="6"/>
    <x v="7"/>
    <n v="96455.797999999719"/>
    <n v="42943.920000000027"/>
    <n v="0"/>
    <n v="0"/>
    <n v="9770.8001999999997"/>
    <n v="0"/>
    <s v="نقدية للمرضى"/>
    <s v="دفاتر نقدية"/>
    <s v="سارى"/>
    <n v="5066"/>
    <m/>
    <n v="102"/>
    <x v="1"/>
  </r>
  <r>
    <d v="2017-04-02T00:00:00"/>
    <x v="4"/>
    <n v="500"/>
    <x v="6"/>
    <x v="7"/>
    <n v="96955.797999999719"/>
    <n v="42943.920000000027"/>
    <n v="0"/>
    <n v="0"/>
    <n v="9770.8001999999997"/>
    <n v="0"/>
    <s v="نقدية للمرضى"/>
    <s v="دفاتر نقدية"/>
    <s v="سارى"/>
    <n v="5201"/>
    <m/>
    <n v="105"/>
    <x v="1"/>
  </r>
  <r>
    <d v="2017-04-02T00:00:00"/>
    <x v="4"/>
    <n v="500"/>
    <x v="6"/>
    <x v="6"/>
    <n v="97455.797999999719"/>
    <n v="42943.920000000027"/>
    <n v="0"/>
    <n v="0"/>
    <n v="9770.8001999999997"/>
    <n v="0"/>
    <s v="تبرعات عامة من زكاة مال وغيرها"/>
    <s v="دفاتر نقدية"/>
    <s v="سارى"/>
    <n v="5449"/>
    <m/>
    <n v="109"/>
    <x v="1"/>
  </r>
  <r>
    <d v="2017-04-02T00:00:00"/>
    <x v="4"/>
    <n v="300"/>
    <x v="6"/>
    <x v="6"/>
    <n v="97755.797999999719"/>
    <n v="42943.920000000027"/>
    <n v="0"/>
    <n v="0"/>
    <n v="9770.8001999999997"/>
    <n v="0"/>
    <s v="تبرعات عامة من زكاة مال وغيرها"/>
    <s v="دفاتر نقدية"/>
    <s v="سارى"/>
    <n v="5450"/>
    <m/>
    <n v="109"/>
    <x v="1"/>
  </r>
  <r>
    <d v="2017-04-02T00:00:00"/>
    <x v="4"/>
    <n v="400"/>
    <x v="6"/>
    <x v="6"/>
    <n v="98155.797999999719"/>
    <n v="42943.920000000027"/>
    <n v="0"/>
    <n v="0"/>
    <n v="9770.8001999999997"/>
    <n v="0"/>
    <s v="تبرعات عامة من زكاة مال وغيرها"/>
    <s v="دفاتر نقدية"/>
    <s v="سارى"/>
    <n v="5513"/>
    <m/>
    <n v="111"/>
    <x v="1"/>
  </r>
  <r>
    <d v="2017-04-02T00:00:00"/>
    <x v="4"/>
    <n v="200"/>
    <x v="6"/>
    <x v="7"/>
    <n v="98355.797999999719"/>
    <n v="42943.920000000027"/>
    <n v="0"/>
    <n v="0"/>
    <n v="9770.8001999999997"/>
    <n v="0"/>
    <s v="نقدية للمرضى"/>
    <s v="دفاتر نقدية"/>
    <s v="سارى"/>
    <n v="5514"/>
    <m/>
    <n v="111"/>
    <x v="1"/>
  </r>
  <r>
    <d v="2017-04-02T00:00:00"/>
    <x v="4"/>
    <n v="5448"/>
    <x v="6"/>
    <x v="6"/>
    <n v="103803.79799999972"/>
    <n v="42943.920000000027"/>
    <n v="0"/>
    <n v="0"/>
    <n v="9770.8001999999997"/>
    <n v="0"/>
    <s v="تبرعات عامة من زكاة مال وغيرها"/>
    <s v="دفاتر نقدية"/>
    <s v="سارى"/>
    <n v="5515"/>
    <m/>
    <n v="111"/>
    <x v="1"/>
  </r>
  <r>
    <d v="2017-04-02T00:00:00"/>
    <x v="4"/>
    <n v="2700"/>
    <x v="6"/>
    <x v="6"/>
    <n v="106503.79799999972"/>
    <n v="42943.920000000027"/>
    <n v="0"/>
    <n v="0"/>
    <n v="9770.8001999999997"/>
    <n v="0"/>
    <s v="تبرعات عامة من زكاة مال وغيرها"/>
    <s v="دفاتر نقدية"/>
    <s v="سارى"/>
    <n v="5516"/>
    <m/>
    <n v="111"/>
    <x v="1"/>
  </r>
  <r>
    <d v="2017-04-02T00:00:00"/>
    <x v="4"/>
    <n v="2700"/>
    <x v="6"/>
    <x v="6"/>
    <n v="109203.79799999972"/>
    <n v="42943.920000000027"/>
    <n v="0"/>
    <n v="0"/>
    <n v="9770.8001999999997"/>
    <n v="0"/>
    <s v="تبرعات عامة من زكاة مال وغيرها"/>
    <s v="دفاتر نقدية"/>
    <s v="سارى"/>
    <n v="5517"/>
    <m/>
    <n v="111"/>
    <x v="1"/>
  </r>
  <r>
    <d v="2017-04-02T00:00:00"/>
    <x v="4"/>
    <n v="1300"/>
    <x v="6"/>
    <x v="7"/>
    <n v="110503.79799999972"/>
    <n v="42943.920000000027"/>
    <n v="0"/>
    <n v="0"/>
    <n v="9770.8001999999997"/>
    <n v="0"/>
    <s v="نقدية للمرضى"/>
    <s v="دفاتر نقدية"/>
    <s v="سارى"/>
    <n v="5578"/>
    <m/>
    <n v="112"/>
    <x v="1"/>
  </r>
  <r>
    <d v="2017-04-02T00:00:00"/>
    <x v="4"/>
    <n v="600"/>
    <x v="6"/>
    <x v="7"/>
    <n v="111103.79799999972"/>
    <n v="42943.920000000027"/>
    <n v="0"/>
    <n v="0"/>
    <n v="9770.8001999999997"/>
    <n v="0"/>
    <s v="نقدية للمرضى"/>
    <s v="دفاتر نقدية"/>
    <s v="سارى"/>
    <n v="5579"/>
    <m/>
    <n v="112"/>
    <x v="1"/>
  </r>
  <r>
    <d v="2017-04-02T00:00:00"/>
    <x v="4"/>
    <n v="150"/>
    <x v="6"/>
    <x v="6"/>
    <n v="111253.79799999972"/>
    <n v="42943.920000000027"/>
    <n v="0"/>
    <n v="0"/>
    <n v="9770.8001999999997"/>
    <n v="0"/>
    <s v="تبرعات عامة من زكاة مال وغيرها"/>
    <s v="دفاتر نقدية"/>
    <s v="سارى"/>
    <n v="5607"/>
    <m/>
    <n v="113"/>
    <x v="1"/>
  </r>
  <r>
    <d v="2017-04-02T00:00:00"/>
    <x v="4"/>
    <n v="1000"/>
    <x v="6"/>
    <x v="6"/>
    <n v="112253.79799999972"/>
    <n v="42943.920000000027"/>
    <n v="0"/>
    <n v="0"/>
    <n v="9770.8001999999997"/>
    <n v="0"/>
    <s v="تبرعات عامة من زكاة مال وغيرها"/>
    <s v="دفاتر نقدية"/>
    <s v="سارى"/>
    <n v="5851"/>
    <m/>
    <n v="118"/>
    <x v="1"/>
  </r>
  <r>
    <d v="2017-04-02T00:00:00"/>
    <x v="4"/>
    <n v="600"/>
    <x v="6"/>
    <x v="6"/>
    <n v="112853.79799999972"/>
    <n v="42943.920000000027"/>
    <n v="0"/>
    <n v="0"/>
    <n v="9770.8001999999997"/>
    <n v="0"/>
    <s v="تبرعات عامة من زكاة مال وغيرها"/>
    <s v="دفاتر نقدية"/>
    <s v="سارى"/>
    <n v="5852"/>
    <m/>
    <n v="118"/>
    <x v="1"/>
  </r>
  <r>
    <d v="2017-04-02T00:00:00"/>
    <x v="4"/>
    <n v="200"/>
    <x v="6"/>
    <x v="7"/>
    <n v="113053.79799999972"/>
    <n v="42943.920000000027"/>
    <n v="0"/>
    <n v="0"/>
    <n v="9770.8001999999997"/>
    <n v="0"/>
    <s v="نقدية للمرضى"/>
    <s v="دفاتر نقدية"/>
    <s v="سارى"/>
    <n v="5853"/>
    <m/>
    <n v="118"/>
    <x v="1"/>
  </r>
  <r>
    <d v="2017-04-02T00:00:00"/>
    <x v="4"/>
    <n v="2900"/>
    <x v="8"/>
    <x v="9"/>
    <n v="113053.79799999972"/>
    <n v="45843.920000000027"/>
    <n v="0"/>
    <n v="0"/>
    <n v="9770.8001999999997"/>
    <n v="0"/>
    <m/>
    <m/>
    <m/>
    <s v="معاملة بنكية"/>
    <m/>
    <m/>
    <x v="161"/>
  </r>
  <r>
    <d v="2017-04-02T00:00:00"/>
    <x v="4"/>
    <n v="33000"/>
    <x v="4"/>
    <x v="11"/>
    <n v="113053.79799999972"/>
    <n v="12843.920000000027"/>
    <n v="0"/>
    <n v="0"/>
    <n v="9770.8001999999997"/>
    <n v="0"/>
    <m/>
    <m/>
    <m/>
    <s v="معاملة بنكية"/>
    <m/>
    <m/>
    <x v="162"/>
  </r>
  <r>
    <d v="2017-04-02T00:00:00"/>
    <x v="4"/>
    <n v="200"/>
    <x v="8"/>
    <x v="9"/>
    <n v="113053.79799999972"/>
    <n v="13043.920000000027"/>
    <n v="0"/>
    <n v="0"/>
    <n v="9770.8001999999997"/>
    <n v="0"/>
    <m/>
    <m/>
    <m/>
    <s v="معاملة بنكية"/>
    <m/>
    <m/>
    <x v="22"/>
  </r>
  <r>
    <d v="2017-04-02T00:00:00"/>
    <x v="4"/>
    <n v="2000"/>
    <x v="8"/>
    <x v="9"/>
    <n v="113053.79799999972"/>
    <n v="15043.920000000027"/>
    <n v="0"/>
    <n v="0"/>
    <n v="9770.8001999999997"/>
    <n v="0"/>
    <m/>
    <m/>
    <m/>
    <s v="معاملة بنكية"/>
    <m/>
    <m/>
    <x v="163"/>
  </r>
  <r>
    <d v="2017-04-02T00:00:00"/>
    <x v="4"/>
    <n v="6000"/>
    <x v="8"/>
    <x v="9"/>
    <n v="113053.79799999972"/>
    <n v="21043.920000000027"/>
    <n v="0"/>
    <n v="0"/>
    <n v="9770.8001999999997"/>
    <n v="0"/>
    <m/>
    <m/>
    <m/>
    <s v="معاملة بنكية"/>
    <m/>
    <m/>
    <x v="164"/>
  </r>
  <r>
    <d v="2017-04-02T00:00:00"/>
    <x v="4"/>
    <n v="500"/>
    <x v="8"/>
    <x v="9"/>
    <n v="113053.79799999972"/>
    <n v="21543.920000000027"/>
    <n v="0"/>
    <n v="0"/>
    <n v="9770.8001999999997"/>
    <n v="0"/>
    <m/>
    <m/>
    <m/>
    <s v="معاملة بنكية"/>
    <m/>
    <m/>
    <x v="9"/>
  </r>
  <r>
    <d v="2017-04-02T00:00:00"/>
    <x v="4"/>
    <n v="100"/>
    <x v="8"/>
    <x v="9"/>
    <n v="113053.79799999972"/>
    <n v="21643.920000000027"/>
    <n v="0"/>
    <n v="0"/>
    <n v="9770.8001999999997"/>
    <n v="0"/>
    <m/>
    <m/>
    <m/>
    <s v="معاملة بنكية"/>
    <m/>
    <m/>
    <x v="44"/>
  </r>
  <r>
    <d v="2017-04-02T00:00:00"/>
    <x v="4"/>
    <n v="25"/>
    <x v="8"/>
    <x v="9"/>
    <n v="113053.79799999972"/>
    <n v="21668.920000000027"/>
    <n v="0"/>
    <n v="0"/>
    <n v="9770.8001999999997"/>
    <n v="0"/>
    <m/>
    <m/>
    <m/>
    <s v="معاملة بنكية"/>
    <m/>
    <m/>
    <x v="10"/>
  </r>
  <r>
    <d v="2017-04-02T00:00:00"/>
    <x v="4"/>
    <n v="500"/>
    <x v="8"/>
    <x v="9"/>
    <n v="113053.79799999972"/>
    <n v="22168.920000000027"/>
    <n v="0"/>
    <n v="0"/>
    <n v="9770.8001999999997"/>
    <n v="0"/>
    <m/>
    <m/>
    <m/>
    <s v="معاملة بنكية"/>
    <m/>
    <m/>
    <x v="10"/>
  </r>
  <r>
    <d v="2017-04-02T00:00:00"/>
    <x v="4"/>
    <n v="2978"/>
    <x v="8"/>
    <x v="16"/>
    <n v="113053.79799999972"/>
    <n v="25146.920000000027"/>
    <n v="0"/>
    <n v="0"/>
    <n v="9770.8001999999997"/>
    <n v="0"/>
    <m/>
    <m/>
    <m/>
    <s v="تقفيل"/>
    <m/>
    <m/>
    <x v="165"/>
  </r>
  <r>
    <d v="2017-04-03T00:00:00"/>
    <x v="4"/>
    <n v="100"/>
    <x v="6"/>
    <x v="7"/>
    <n v="113153.79799999972"/>
    <n v="25146.920000000027"/>
    <n v="0"/>
    <n v="0"/>
    <n v="9770.8001999999997"/>
    <n v="0"/>
    <s v="نقدية للمرضى"/>
    <s v="دفاتر نقدية"/>
    <s v="سارى"/>
    <n v="4348"/>
    <m/>
    <n v="87"/>
    <x v="1"/>
  </r>
  <r>
    <d v="2017-04-03T00:00:00"/>
    <x v="4"/>
    <n v="100"/>
    <x v="6"/>
    <x v="7"/>
    <n v="113253.79799999972"/>
    <n v="25146.920000000027"/>
    <n v="0"/>
    <n v="0"/>
    <n v="9770.8001999999997"/>
    <n v="0"/>
    <s v="نقدية للمرضى"/>
    <s v="دفاتر نقدية"/>
    <s v="سارى"/>
    <n v="4349"/>
    <m/>
    <n v="87"/>
    <x v="1"/>
  </r>
  <r>
    <d v="2017-04-03T00:00:00"/>
    <x v="4"/>
    <n v="650"/>
    <x v="6"/>
    <x v="6"/>
    <n v="113903.79799999972"/>
    <n v="25146.920000000027"/>
    <n v="0"/>
    <n v="0"/>
    <n v="9770.8001999999997"/>
    <n v="0"/>
    <s v="تبرعات عامة من زكاة مال وغيرها"/>
    <s v="دفاتر نقدية"/>
    <s v="سارى"/>
    <n v="4350"/>
    <m/>
    <n v="87"/>
    <x v="1"/>
  </r>
  <r>
    <d v="2017-04-03T00:00:00"/>
    <x v="4"/>
    <n v="500"/>
    <x v="6"/>
    <x v="7"/>
    <n v="114403.79799999972"/>
    <n v="25146.920000000027"/>
    <n v="0"/>
    <n v="0"/>
    <n v="9770.8001999999997"/>
    <n v="0"/>
    <s v="نقدية للمرضى"/>
    <s v="دفاتر نقدية"/>
    <s v="سارى"/>
    <n v="4508"/>
    <m/>
    <n v="91"/>
    <x v="1"/>
  </r>
  <r>
    <d v="2017-04-03T00:00:00"/>
    <x v="4"/>
    <n v="1000"/>
    <x v="6"/>
    <x v="6"/>
    <n v="115403.79799999972"/>
    <n v="25146.920000000027"/>
    <n v="0"/>
    <n v="0"/>
    <n v="9770.8001999999997"/>
    <n v="0"/>
    <s v="تبرعات عامة من زكاة مال وغيرها"/>
    <s v="دفاتر نقدية"/>
    <s v="سارى"/>
    <n v="4509"/>
    <m/>
    <n v="91"/>
    <x v="1"/>
  </r>
  <r>
    <d v="2017-04-03T00:00:00"/>
    <x v="4"/>
    <n v="500"/>
    <x v="6"/>
    <x v="6"/>
    <n v="115903.79799999972"/>
    <n v="25146.920000000027"/>
    <n v="0"/>
    <n v="0"/>
    <n v="9770.8001999999997"/>
    <n v="0"/>
    <s v="تبرعات عامة من زكاة مال وغيرها"/>
    <s v="دفاتر نقدية"/>
    <s v="سارى"/>
    <n v="5067"/>
    <m/>
    <n v="102"/>
    <x v="1"/>
  </r>
  <r>
    <d v="2017-04-03T00:00:00"/>
    <x v="4"/>
    <n v="750"/>
    <x v="6"/>
    <x v="6"/>
    <n v="116653.79799999972"/>
    <n v="25146.920000000027"/>
    <n v="0"/>
    <n v="0"/>
    <n v="9770.8001999999997"/>
    <n v="0"/>
    <s v="تبرعات عامة من زكاة مال وغيرها"/>
    <s v="دفاتر نقدية"/>
    <s v="سارى"/>
    <n v="5068"/>
    <m/>
    <n v="102"/>
    <x v="1"/>
  </r>
  <r>
    <d v="2017-04-03T00:00:00"/>
    <x v="4"/>
    <n v="500"/>
    <x v="6"/>
    <x v="7"/>
    <n v="117153.79799999972"/>
    <n v="25146.920000000027"/>
    <n v="0"/>
    <n v="0"/>
    <n v="9770.8001999999997"/>
    <n v="0"/>
    <s v="نقدية للمرضى"/>
    <s v="دفاتر نقدية"/>
    <s v="سارى"/>
    <n v="5069"/>
    <m/>
    <n v="102"/>
    <x v="1"/>
  </r>
  <r>
    <d v="2017-04-03T00:00:00"/>
    <x v="4"/>
    <n v="1000"/>
    <x v="6"/>
    <x v="7"/>
    <n v="118153.79799999972"/>
    <n v="25146.920000000027"/>
    <n v="0"/>
    <n v="0"/>
    <n v="9770.8001999999997"/>
    <n v="0"/>
    <s v="نقدية للمرضى"/>
    <s v="دفاتر نقدية"/>
    <s v="سارى"/>
    <n v="5070"/>
    <m/>
    <n v="102"/>
    <x v="1"/>
  </r>
  <r>
    <d v="2017-04-03T00:00:00"/>
    <x v="4"/>
    <n v="65200"/>
    <x v="6"/>
    <x v="6"/>
    <n v="183353.79799999972"/>
    <n v="25146.920000000027"/>
    <n v="0"/>
    <n v="0"/>
    <n v="9770.8001999999997"/>
    <n v="0"/>
    <s v="تبرعات عامة من زكاة مال وغيرها"/>
    <s v="دفاتر نقدية"/>
    <s v="سارى"/>
    <n v="5072"/>
    <m/>
    <n v="102"/>
    <x v="1"/>
  </r>
  <r>
    <d v="2017-04-03T00:00:00"/>
    <x v="4"/>
    <n v="300"/>
    <x v="6"/>
    <x v="7"/>
    <n v="183653.79799999972"/>
    <n v="25146.920000000027"/>
    <n v="0"/>
    <n v="0"/>
    <n v="9770.8001999999997"/>
    <n v="0"/>
    <s v="نقدية للمرضى"/>
    <s v="دفاتر نقدية"/>
    <s v="سارى"/>
    <n v="5073"/>
    <m/>
    <n v="102"/>
    <x v="1"/>
  </r>
  <r>
    <d v="2017-04-03T00:00:00"/>
    <x v="4"/>
    <n v="400"/>
    <x v="6"/>
    <x v="7"/>
    <n v="184053.79799999972"/>
    <n v="25146.920000000027"/>
    <n v="0"/>
    <n v="0"/>
    <n v="9770.8001999999997"/>
    <n v="0"/>
    <s v="نقدية للمرضى"/>
    <s v="دفاتر نقدية"/>
    <s v="سارى"/>
    <n v="5383"/>
    <m/>
    <n v="108"/>
    <x v="1"/>
  </r>
  <r>
    <d v="2017-04-03T00:00:00"/>
    <x v="4"/>
    <n v="400"/>
    <x v="6"/>
    <x v="7"/>
    <n v="184453.79799999972"/>
    <n v="25146.920000000027"/>
    <n v="0"/>
    <n v="0"/>
    <n v="9770.8001999999997"/>
    <n v="0"/>
    <s v="نقدية للمرضى"/>
    <s v="دفاتر نقدية"/>
    <s v="سارى"/>
    <n v="5384"/>
    <m/>
    <n v="108"/>
    <x v="1"/>
  </r>
  <r>
    <d v="2017-04-03T00:00:00"/>
    <x v="4"/>
    <n v="400"/>
    <x v="6"/>
    <x v="7"/>
    <n v="184853.79799999972"/>
    <n v="25146.920000000027"/>
    <n v="0"/>
    <n v="0"/>
    <n v="9770.8001999999997"/>
    <n v="0"/>
    <s v="نقدية للمرضى"/>
    <s v="دفاتر نقدية"/>
    <s v="سارى"/>
    <n v="5385"/>
    <m/>
    <n v="108"/>
    <x v="1"/>
  </r>
  <r>
    <d v="2017-04-03T00:00:00"/>
    <x v="4"/>
    <n v="2000"/>
    <x v="6"/>
    <x v="6"/>
    <n v="186853.79799999972"/>
    <n v="25146.920000000027"/>
    <n v="0"/>
    <n v="0"/>
    <n v="9770.8001999999997"/>
    <n v="0"/>
    <s v="تبرعات عامة من زكاة مال وغيرها"/>
    <s v="دفاتر نقدية"/>
    <s v="سارى"/>
    <n v="5386"/>
    <m/>
    <n v="108"/>
    <x v="1"/>
  </r>
  <r>
    <d v="2017-04-03T00:00:00"/>
    <x v="4"/>
    <n v="200"/>
    <x v="6"/>
    <x v="6"/>
    <n v="187053.79799999972"/>
    <n v="25146.920000000027"/>
    <n v="0"/>
    <n v="0"/>
    <n v="9770.8001999999997"/>
    <n v="0"/>
    <s v="تبرعات عامة من زكاة مال وغيرها"/>
    <s v="دفاتر نقدية"/>
    <s v="سارى"/>
    <n v="5387"/>
    <m/>
    <n v="108"/>
    <x v="1"/>
  </r>
  <r>
    <d v="2017-04-03T00:00:00"/>
    <x v="4"/>
    <n v="150"/>
    <x v="6"/>
    <x v="6"/>
    <n v="187203.79799999972"/>
    <n v="25146.920000000027"/>
    <n v="0"/>
    <n v="0"/>
    <n v="9770.8001999999997"/>
    <n v="0"/>
    <s v="تبرعات عامة من زكاة مال وغيرها"/>
    <s v="دفاتر نقدية"/>
    <s v="سارى"/>
    <n v="5388"/>
    <m/>
    <n v="108"/>
    <x v="1"/>
  </r>
  <r>
    <d v="2017-04-03T00:00:00"/>
    <x v="4"/>
    <n v="5000"/>
    <x v="6"/>
    <x v="6"/>
    <n v="192203.79799999972"/>
    <n v="25146.920000000027"/>
    <n v="0"/>
    <n v="0"/>
    <n v="9770.8001999999997"/>
    <n v="0"/>
    <s v="تبرعات عامة من زكاة مال وغيرها"/>
    <s v="دفاتر نقدية"/>
    <s v="سارى"/>
    <n v="5389"/>
    <m/>
    <n v="108"/>
    <x v="1"/>
  </r>
  <r>
    <d v="2017-04-03T00:00:00"/>
    <x v="4"/>
    <n v="300"/>
    <x v="6"/>
    <x v="7"/>
    <n v="192503.79799999972"/>
    <n v="25146.920000000027"/>
    <n v="0"/>
    <n v="0"/>
    <n v="9770.8001999999997"/>
    <n v="0"/>
    <s v="نقدية للمرضى"/>
    <s v="دفاتر نقدية"/>
    <s v="سارى"/>
    <n v="5390"/>
    <m/>
    <n v="108"/>
    <x v="1"/>
  </r>
  <r>
    <d v="2017-04-03T00:00:00"/>
    <x v="4"/>
    <n v="1000"/>
    <x v="6"/>
    <x v="6"/>
    <n v="193503.79799999972"/>
    <n v="25146.920000000027"/>
    <n v="0"/>
    <n v="0"/>
    <n v="9770.8001999999997"/>
    <n v="0"/>
    <s v="تبرعات عامة من زكاة مال وغيرها"/>
    <s v="دفاتر نقدية"/>
    <s v="سارى"/>
    <n v="5391"/>
    <m/>
    <n v="108"/>
    <x v="1"/>
  </r>
  <r>
    <d v="2017-04-03T00:00:00"/>
    <x v="4"/>
    <n v="1500"/>
    <x v="6"/>
    <x v="6"/>
    <n v="195003.79799999972"/>
    <n v="25146.920000000027"/>
    <n v="0"/>
    <n v="0"/>
    <n v="9770.8001999999997"/>
    <n v="0"/>
    <s v="تبرعات عامة من زكاة مال وغيرها"/>
    <s v="دفاتر نقدية"/>
    <s v="سارى"/>
    <n v="5392"/>
    <m/>
    <n v="108"/>
    <x v="1"/>
  </r>
  <r>
    <d v="2017-04-03T00:00:00"/>
    <x v="4"/>
    <n v="500"/>
    <x v="6"/>
    <x v="6"/>
    <n v="195503.79799999972"/>
    <n v="25146.920000000027"/>
    <n v="0"/>
    <n v="0"/>
    <n v="9770.8001999999997"/>
    <n v="0"/>
    <s v="تبرعات عامة من زكاة مال وغيرها"/>
    <s v="دفاتر نقدية"/>
    <s v="سارى"/>
    <n v="5393"/>
    <m/>
    <n v="108"/>
    <x v="1"/>
  </r>
  <r>
    <d v="2017-04-03T00:00:00"/>
    <x v="4"/>
    <n v="200"/>
    <x v="6"/>
    <x v="6"/>
    <n v="195703.79799999972"/>
    <n v="25146.920000000027"/>
    <n v="0"/>
    <n v="0"/>
    <n v="9770.8001999999997"/>
    <n v="0"/>
    <s v="تبرعات عامة من زكاة مال وغيرها"/>
    <s v="دفاتر نقدية"/>
    <s v="سارى"/>
    <n v="5608"/>
    <m/>
    <n v="113"/>
    <x v="1"/>
  </r>
  <r>
    <d v="2017-04-03T00:00:00"/>
    <x v="4"/>
    <n v="700"/>
    <x v="6"/>
    <x v="7"/>
    <n v="196403.79799999972"/>
    <n v="25146.920000000027"/>
    <n v="0"/>
    <n v="0"/>
    <n v="9770.8001999999997"/>
    <n v="0"/>
    <s v="نقدية للمرضى"/>
    <s v="دفاتر نقدية"/>
    <s v="سارى"/>
    <n v="5672"/>
    <m/>
    <n v="114"/>
    <x v="1"/>
  </r>
  <r>
    <d v="2017-04-03T00:00:00"/>
    <x v="4"/>
    <n v="6000"/>
    <x v="6"/>
    <x v="7"/>
    <n v="202403.79799999972"/>
    <n v="25146.920000000027"/>
    <n v="0"/>
    <n v="0"/>
    <n v="9770.8001999999997"/>
    <n v="0"/>
    <s v="نقدية للمرضى"/>
    <s v="دفاتر نقدية"/>
    <s v="سارى"/>
    <n v="5673"/>
    <m/>
    <n v="114"/>
    <x v="1"/>
  </r>
  <r>
    <d v="2017-04-03T00:00:00"/>
    <x v="4"/>
    <n v="400"/>
    <x v="6"/>
    <x v="6"/>
    <n v="202803.79799999972"/>
    <n v="25146.920000000027"/>
    <n v="0"/>
    <n v="0"/>
    <n v="9770.8001999999997"/>
    <n v="0"/>
    <s v="تبرعات عامة من زكاة مال وغيرها"/>
    <s v="دفاتر نقدية"/>
    <s v="سارى"/>
    <n v="5901"/>
    <m/>
    <n v="119"/>
    <x v="1"/>
  </r>
  <r>
    <d v="2017-04-03T00:00:00"/>
    <x v="4"/>
    <n v="300"/>
    <x v="6"/>
    <x v="6"/>
    <n v="203103.79799999972"/>
    <n v="25146.920000000027"/>
    <n v="0"/>
    <n v="0"/>
    <n v="9770.8001999999997"/>
    <n v="0"/>
    <s v="تبرعات عامة من زكاة مال وغيرها"/>
    <s v="دفاتر نقدية"/>
    <s v="سارى"/>
    <n v="5902"/>
    <m/>
    <n v="119"/>
    <x v="1"/>
  </r>
  <r>
    <d v="2017-04-03T00:00:00"/>
    <x v="4"/>
    <n v="1500"/>
    <x v="8"/>
    <x v="9"/>
    <n v="203103.79799999972"/>
    <n v="26646.920000000027"/>
    <n v="0"/>
    <n v="0"/>
    <n v="9770.8001999999997"/>
    <n v="0"/>
    <m/>
    <m/>
    <m/>
    <s v="معاملة بنكية"/>
    <m/>
    <m/>
    <x v="166"/>
  </r>
  <r>
    <d v="2017-04-03T00:00:00"/>
    <x v="4"/>
    <n v="3800"/>
    <x v="8"/>
    <x v="9"/>
    <n v="203103.79799999972"/>
    <n v="30446.920000000027"/>
    <n v="0"/>
    <n v="0"/>
    <n v="9770.8001999999997"/>
    <n v="0"/>
    <m/>
    <m/>
    <m/>
    <s v="معاملة بنكية"/>
    <m/>
    <m/>
    <x v="54"/>
  </r>
  <r>
    <d v="2017-04-03T00:00:00"/>
    <x v="4"/>
    <n v="5000"/>
    <x v="8"/>
    <x v="9"/>
    <n v="203103.79799999972"/>
    <n v="35446.920000000027"/>
    <n v="0"/>
    <n v="0"/>
    <n v="9770.8001999999997"/>
    <n v="0"/>
    <m/>
    <m/>
    <m/>
    <s v="معاملة بنكية"/>
    <m/>
    <m/>
    <x v="55"/>
  </r>
  <r>
    <d v="2017-04-03T00:00:00"/>
    <x v="4"/>
    <n v="120"/>
    <x v="8"/>
    <x v="9"/>
    <n v="203103.79799999972"/>
    <n v="35566.920000000027"/>
    <n v="0"/>
    <n v="0"/>
    <n v="9770.8001999999997"/>
    <n v="0"/>
    <m/>
    <m/>
    <m/>
    <s v="معاملة بنكية"/>
    <m/>
    <m/>
    <x v="10"/>
  </r>
  <r>
    <d v="2017-04-03T00:00:00"/>
    <x v="4"/>
    <n v="1200"/>
    <x v="8"/>
    <x v="9"/>
    <n v="203103.79799999972"/>
    <n v="36766.920000000027"/>
    <n v="0"/>
    <n v="0"/>
    <n v="9770.8001999999997"/>
    <n v="0"/>
    <m/>
    <m/>
    <m/>
    <s v="معاملة بنكية"/>
    <m/>
    <m/>
    <x v="10"/>
  </r>
  <r>
    <d v="2017-04-03T00:00:00"/>
    <x v="4"/>
    <n v="1500"/>
    <x v="8"/>
    <x v="9"/>
    <n v="203103.79799999972"/>
    <n v="38266.920000000027"/>
    <n v="0"/>
    <n v="0"/>
    <n v="9770.8001999999997"/>
    <n v="0"/>
    <m/>
    <m/>
    <m/>
    <s v="معاملة بنكية"/>
    <m/>
    <m/>
    <x v="167"/>
  </r>
  <r>
    <d v="2017-04-04T00:00:00"/>
    <x v="4"/>
    <n v="1000"/>
    <x v="6"/>
    <x v="6"/>
    <n v="204103.79799999972"/>
    <n v="38266.920000000027"/>
    <n v="0"/>
    <n v="0"/>
    <n v="9770.8001999999997"/>
    <n v="0"/>
    <s v="تبرعات عامة من زكاة مال وغيرها"/>
    <s v="دفاتر نقدية"/>
    <s v="سارى"/>
    <n v="4510"/>
    <m/>
    <n v="91"/>
    <x v="1"/>
  </r>
  <r>
    <d v="2017-04-04T00:00:00"/>
    <x v="4"/>
    <n v="50"/>
    <x v="6"/>
    <x v="6"/>
    <n v="204153.79799999972"/>
    <n v="38266.920000000027"/>
    <n v="0"/>
    <n v="0"/>
    <n v="9770.8001999999997"/>
    <n v="0"/>
    <s v="تبرعات عامة من زكاة مال وغيرها"/>
    <s v="دفاتر نقدية"/>
    <s v="سارى"/>
    <n v="4511"/>
    <m/>
    <n v="91"/>
    <x v="1"/>
  </r>
  <r>
    <d v="2017-04-04T00:00:00"/>
    <x v="4"/>
    <n v="1000"/>
    <x v="6"/>
    <x v="6"/>
    <n v="205153.79799999972"/>
    <n v="38266.920000000027"/>
    <n v="0"/>
    <n v="0"/>
    <n v="9770.8001999999997"/>
    <n v="0"/>
    <s v="تبرعات عامة من زكاة مال وغيرها"/>
    <s v="دفاتر نقدية"/>
    <s v="سارى"/>
    <n v="5074"/>
    <m/>
    <n v="102"/>
    <x v="1"/>
  </r>
  <r>
    <d v="2017-04-04T00:00:00"/>
    <x v="4"/>
    <n v="1000"/>
    <x v="6"/>
    <x v="7"/>
    <n v="206153.79799999972"/>
    <n v="38266.920000000027"/>
    <n v="0"/>
    <n v="0"/>
    <n v="9770.8001999999997"/>
    <n v="0"/>
    <s v="نقدية للمرضى"/>
    <s v="دفاتر نقدية"/>
    <s v="سارى"/>
    <n v="5075"/>
    <m/>
    <n v="102"/>
    <x v="1"/>
  </r>
  <r>
    <d v="2017-04-04T00:00:00"/>
    <x v="4"/>
    <n v="60950"/>
    <x v="6"/>
    <x v="7"/>
    <n v="267103.79799999972"/>
    <n v="38266.920000000027"/>
    <n v="0"/>
    <n v="0"/>
    <n v="9770.8001999999997"/>
    <n v="0"/>
    <s v="نقدية للمرضى"/>
    <s v="دفاتر نقدية"/>
    <s v="سارى"/>
    <n v="5162"/>
    <m/>
    <n v="104"/>
    <x v="1"/>
  </r>
  <r>
    <d v="2017-04-04T00:00:00"/>
    <x v="4"/>
    <n v="600"/>
    <x v="6"/>
    <x v="7"/>
    <n v="267703.79799999972"/>
    <n v="38266.920000000027"/>
    <n v="0"/>
    <n v="0"/>
    <n v="9770.8001999999997"/>
    <n v="0"/>
    <s v="نقدية للمرضى"/>
    <s v="دفاتر نقدية"/>
    <s v="سارى"/>
    <n v="5394"/>
    <m/>
    <n v="108"/>
    <x v="1"/>
  </r>
  <r>
    <d v="2017-04-04T00:00:00"/>
    <x v="4"/>
    <n v="200"/>
    <x v="6"/>
    <x v="6"/>
    <n v="267903.79799999972"/>
    <n v="38266.920000000027"/>
    <n v="0"/>
    <n v="0"/>
    <n v="9770.8001999999997"/>
    <n v="0"/>
    <s v="تبرعات عامة من زكاة مال وغيرها"/>
    <s v="دفاتر نقدية"/>
    <s v="سارى"/>
    <n v="5395"/>
    <m/>
    <n v="108"/>
    <x v="1"/>
  </r>
  <r>
    <d v="2017-04-04T00:00:00"/>
    <x v="4"/>
    <n v="100"/>
    <x v="6"/>
    <x v="6"/>
    <n v="268003.79799999972"/>
    <n v="38266.920000000027"/>
    <n v="0"/>
    <n v="0"/>
    <n v="9770.8001999999997"/>
    <n v="0"/>
    <s v="تبرعات عامة من زكاة مال وغيرها"/>
    <s v="دفاتر نقدية"/>
    <s v="سارى"/>
    <n v="5396"/>
    <m/>
    <n v="108"/>
    <x v="1"/>
  </r>
  <r>
    <d v="2017-04-04T00:00:00"/>
    <x v="4"/>
    <n v="200"/>
    <x v="6"/>
    <x v="6"/>
    <n v="268203.79799999972"/>
    <n v="38266.920000000027"/>
    <n v="0"/>
    <n v="0"/>
    <n v="9770.8001999999997"/>
    <n v="0"/>
    <s v="تبرعات عامة من زكاة مال وغيرها"/>
    <s v="دفاتر نقدية"/>
    <s v="سارى"/>
    <n v="5397"/>
    <m/>
    <n v="108"/>
    <x v="1"/>
  </r>
  <r>
    <d v="2017-04-04T00:00:00"/>
    <x v="4"/>
    <n v="3000"/>
    <x v="6"/>
    <x v="6"/>
    <n v="271203.79799999972"/>
    <n v="38266.920000000027"/>
    <n v="0"/>
    <n v="0"/>
    <n v="9770.8001999999997"/>
    <n v="0"/>
    <s v="تبرعات عامة من زكاة مال وغيرها"/>
    <s v="دفاتر نقدية"/>
    <s v="سارى"/>
    <n v="5398"/>
    <m/>
    <n v="108"/>
    <x v="1"/>
  </r>
  <r>
    <d v="2017-04-04T00:00:00"/>
    <x v="4"/>
    <n v="1000"/>
    <x v="6"/>
    <x v="6"/>
    <n v="272203.79799999972"/>
    <n v="38266.920000000027"/>
    <n v="0"/>
    <n v="0"/>
    <n v="9770.8001999999997"/>
    <n v="0"/>
    <s v="تبرعات عامة من زكاة مال وغيرها"/>
    <s v="دفاتر نقدية"/>
    <s v="سارى"/>
    <n v="5399"/>
    <m/>
    <n v="108"/>
    <x v="1"/>
  </r>
  <r>
    <d v="2017-04-04T00:00:00"/>
    <x v="4"/>
    <n v="350"/>
    <x v="6"/>
    <x v="7"/>
    <n v="272553.79799999972"/>
    <n v="38266.920000000027"/>
    <n v="0"/>
    <n v="0"/>
    <n v="9770.8001999999997"/>
    <n v="0"/>
    <s v="نقدية للمرضى"/>
    <s v="دفاتر نقدية"/>
    <s v="سارى"/>
    <n v="5518"/>
    <m/>
    <n v="111"/>
    <x v="1"/>
  </r>
  <r>
    <d v="2017-04-04T00:00:00"/>
    <x v="4"/>
    <n v="100"/>
    <x v="6"/>
    <x v="7"/>
    <n v="272653.79799999972"/>
    <n v="38266.920000000027"/>
    <n v="0"/>
    <n v="0"/>
    <n v="9770.8001999999997"/>
    <n v="0"/>
    <s v="نقدية للمرضى"/>
    <s v="دفاتر نقدية"/>
    <s v="سارى"/>
    <n v="5580"/>
    <m/>
    <n v="112"/>
    <x v="1"/>
  </r>
  <r>
    <d v="2017-04-04T00:00:00"/>
    <x v="4"/>
    <n v="200"/>
    <x v="6"/>
    <x v="6"/>
    <n v="272853.79799999972"/>
    <n v="38266.920000000027"/>
    <n v="0"/>
    <n v="0"/>
    <n v="9770.8001999999997"/>
    <n v="0"/>
    <s v="تبرعات عامة من زكاة مال وغيرها"/>
    <s v="دفاتر نقدية"/>
    <s v="سارى"/>
    <n v="5581"/>
    <m/>
    <n v="112"/>
    <x v="1"/>
  </r>
  <r>
    <d v="2017-04-04T00:00:00"/>
    <x v="4"/>
    <n v="300"/>
    <x v="6"/>
    <x v="6"/>
    <n v="273153.79799999972"/>
    <n v="38266.920000000027"/>
    <n v="0"/>
    <n v="0"/>
    <n v="9770.8001999999997"/>
    <n v="0"/>
    <s v="تبرعات عامة من زكاة مال وغيرها"/>
    <s v="دفاتر نقدية"/>
    <s v="سارى"/>
    <n v="5582"/>
    <m/>
    <n v="112"/>
    <x v="1"/>
  </r>
  <r>
    <d v="2017-04-04T00:00:00"/>
    <x v="4"/>
    <n v="1000"/>
    <x v="6"/>
    <x v="6"/>
    <n v="274153.79799999972"/>
    <n v="38266.920000000027"/>
    <n v="0"/>
    <n v="0"/>
    <n v="9770.8001999999997"/>
    <n v="0"/>
    <s v="تبرعات عامة من زكاة مال وغيرها"/>
    <s v="دفاتر نقدية"/>
    <s v="سارى"/>
    <n v="5609"/>
    <m/>
    <n v="113"/>
    <x v="1"/>
  </r>
  <r>
    <d v="2017-04-04T00:00:00"/>
    <x v="4"/>
    <n v="4000"/>
    <x v="6"/>
    <x v="6"/>
    <n v="278153.79799999972"/>
    <n v="38266.920000000027"/>
    <n v="0"/>
    <n v="0"/>
    <n v="9770.8001999999997"/>
    <n v="0"/>
    <s v="تبرعات عامة من زكاة مال وغيرها"/>
    <s v="دفاتر نقدية"/>
    <s v="سارى"/>
    <n v="5610"/>
    <m/>
    <n v="113"/>
    <x v="1"/>
  </r>
  <r>
    <d v="2017-04-04T00:00:00"/>
    <x v="4"/>
    <n v="500"/>
    <x v="6"/>
    <x v="6"/>
    <n v="278653.79799999972"/>
    <n v="38266.920000000027"/>
    <n v="0"/>
    <n v="0"/>
    <n v="9770.8001999999997"/>
    <n v="0"/>
    <s v="تبرعات عامة من زكاة مال وغيرها"/>
    <s v="دفاتر نقدية"/>
    <s v="سارى"/>
    <n v="5674"/>
    <m/>
    <n v="114"/>
    <x v="1"/>
  </r>
  <r>
    <d v="2017-04-04T00:00:00"/>
    <x v="4"/>
    <n v="100"/>
    <x v="6"/>
    <x v="7"/>
    <n v="278753.79799999972"/>
    <n v="38266.920000000027"/>
    <n v="0"/>
    <n v="0"/>
    <n v="9770.8001999999997"/>
    <n v="0"/>
    <s v="نقدية للمرضى"/>
    <s v="دفاتر نقدية"/>
    <s v="سارى"/>
    <n v="5675"/>
    <m/>
    <n v="114"/>
    <x v="1"/>
  </r>
  <r>
    <d v="2017-04-04T00:00:00"/>
    <x v="4"/>
    <n v="1200"/>
    <x v="6"/>
    <x v="7"/>
    <n v="279953.79799999972"/>
    <n v="38266.920000000027"/>
    <n v="0"/>
    <n v="0"/>
    <n v="9770.8001999999997"/>
    <n v="0"/>
    <s v="نقدية للمرضى"/>
    <s v="دفاتر نقدية"/>
    <s v="سارى"/>
    <n v="5676"/>
    <m/>
    <n v="114"/>
    <x v="1"/>
  </r>
  <r>
    <d v="2017-04-04T00:00:00"/>
    <x v="4"/>
    <n v="850"/>
    <x v="6"/>
    <x v="6"/>
    <n v="280803.79799999972"/>
    <n v="38266.920000000027"/>
    <n v="0"/>
    <n v="0"/>
    <n v="9770.8001999999997"/>
    <n v="0"/>
    <s v="تبرعات عامة من زكاة مال وغيرها"/>
    <s v="دفاتر نقدية"/>
    <s v="سارى"/>
    <n v="5903"/>
    <m/>
    <n v="119"/>
    <x v="1"/>
  </r>
  <r>
    <d v="2017-04-04T00:00:00"/>
    <x v="4"/>
    <n v="800"/>
    <x v="6"/>
    <x v="6"/>
    <n v="281603.79799999972"/>
    <n v="38266.920000000027"/>
    <n v="0"/>
    <n v="0"/>
    <n v="9770.8001999999997"/>
    <n v="0"/>
    <s v="تبرعات عامة من زكاة مال وغيرها"/>
    <s v="دفاتر نقدية"/>
    <s v="سارى"/>
    <n v="5904"/>
    <m/>
    <n v="119"/>
    <x v="1"/>
  </r>
  <r>
    <d v="2017-04-04T00:00:00"/>
    <x v="4"/>
    <n v="500"/>
    <x v="6"/>
    <x v="6"/>
    <n v="282103.79799999972"/>
    <n v="38266.920000000027"/>
    <n v="0"/>
    <n v="0"/>
    <n v="9770.8001999999997"/>
    <n v="0"/>
    <s v="تبرعات عامة من زكاة مال وغيرها"/>
    <s v="دفاتر نقدية"/>
    <s v="سارى"/>
    <n v="5905"/>
    <m/>
    <n v="119"/>
    <x v="1"/>
  </r>
  <r>
    <d v="2017-04-04T00:00:00"/>
    <x v="4"/>
    <n v="500"/>
    <x v="8"/>
    <x v="9"/>
    <n v="282103.79799999972"/>
    <n v="38766.920000000027"/>
    <n v="0"/>
    <n v="0"/>
    <n v="9770.8001999999997"/>
    <n v="0"/>
    <m/>
    <m/>
    <m/>
    <s v="معاملة بنكية"/>
    <m/>
    <m/>
    <x v="167"/>
  </r>
  <r>
    <d v="2017-04-04T00:00:00"/>
    <x v="4"/>
    <n v="20"/>
    <x v="8"/>
    <x v="9"/>
    <n v="282103.79799999972"/>
    <n v="38786.920000000027"/>
    <n v="0"/>
    <n v="0"/>
    <n v="9770.8001999999997"/>
    <n v="0"/>
    <m/>
    <m/>
    <m/>
    <s v="معاملة بنكية"/>
    <m/>
    <m/>
    <x v="168"/>
  </r>
  <r>
    <d v="2017-04-04T00:00:00"/>
    <x v="4"/>
    <n v="21887.5"/>
    <x v="8"/>
    <x v="10"/>
    <n v="282103.79799999972"/>
    <n v="60674.420000000027"/>
    <n v="0"/>
    <n v="0"/>
    <n v="9770.8001999999997"/>
    <n v="0"/>
    <m/>
    <m/>
    <m/>
    <s v="تقفيل"/>
    <m/>
    <m/>
    <x v="168"/>
  </r>
  <r>
    <d v="2017-04-04T00:00:00"/>
    <x v="4"/>
    <n v="550"/>
    <x v="8"/>
    <x v="9"/>
    <n v="282103.79799999972"/>
    <n v="61224.420000000027"/>
    <n v="0"/>
    <n v="0"/>
    <n v="9770.8001999999997"/>
    <n v="0"/>
    <m/>
    <m/>
    <m/>
    <s v="معاملة بنكية"/>
    <m/>
    <m/>
    <x v="169"/>
  </r>
  <r>
    <d v="2017-04-05T00:00:00"/>
    <x v="4"/>
    <n v="7200"/>
    <x v="6"/>
    <x v="7"/>
    <n v="289303.79799999972"/>
    <n v="61224.420000000027"/>
    <n v="0"/>
    <n v="0"/>
    <n v="9770.8001999999997"/>
    <n v="0"/>
    <s v="نقدية للمرضى"/>
    <s v="دفاتر نقدية"/>
    <s v="سارى"/>
    <n v="5076"/>
    <m/>
    <n v="102"/>
    <x v="1"/>
  </r>
  <r>
    <d v="2017-04-05T00:00:00"/>
    <x v="4"/>
    <n v="400"/>
    <x v="6"/>
    <x v="6"/>
    <n v="289703.79799999972"/>
    <n v="61224.420000000027"/>
    <n v="0"/>
    <n v="0"/>
    <n v="9770.8001999999997"/>
    <n v="0"/>
    <s v="تبرعات عامة من زكاة مال وغيرها"/>
    <s v="دفاتر نقدية"/>
    <s v="سارى"/>
    <n v="5077"/>
    <m/>
    <n v="102"/>
    <x v="1"/>
  </r>
  <r>
    <d v="2017-04-05T00:00:00"/>
    <x v="4"/>
    <n v="800"/>
    <x v="6"/>
    <x v="7"/>
    <n v="290503.79799999972"/>
    <n v="61224.420000000027"/>
    <n v="0"/>
    <n v="0"/>
    <n v="9770.8001999999997"/>
    <n v="0"/>
    <s v="نقدية للمرضى"/>
    <s v="دفاتر نقدية"/>
    <s v="سارى"/>
    <n v="5078"/>
    <m/>
    <n v="102"/>
    <x v="1"/>
  </r>
  <r>
    <d v="2017-04-05T00:00:00"/>
    <x v="4"/>
    <n v="4000"/>
    <x v="6"/>
    <x v="7"/>
    <n v="294503.79799999972"/>
    <n v="61224.420000000027"/>
    <n v="0"/>
    <n v="0"/>
    <n v="9770.8001999999997"/>
    <n v="0"/>
    <s v="نقدية للمرضى"/>
    <s v="دفاتر نقدية"/>
    <s v="سارى"/>
    <n v="5164"/>
    <m/>
    <n v="104"/>
    <x v="1"/>
  </r>
  <r>
    <d v="2017-04-05T00:00:00"/>
    <x v="4"/>
    <n v="100"/>
    <x v="6"/>
    <x v="7"/>
    <n v="294603.79799999972"/>
    <n v="61224.420000000027"/>
    <n v="0"/>
    <n v="0"/>
    <n v="9770.8001999999997"/>
    <n v="0"/>
    <s v="نقدية للمرضى"/>
    <s v="دفاتر نقدية"/>
    <s v="سارى"/>
    <n v="5329"/>
    <m/>
    <n v="107"/>
    <x v="1"/>
  </r>
  <r>
    <d v="2017-04-05T00:00:00"/>
    <x v="4"/>
    <n v="100"/>
    <x v="6"/>
    <x v="6"/>
    <n v="294703.79799999972"/>
    <n v="61224.420000000027"/>
    <n v="0"/>
    <n v="0"/>
    <n v="9770.8001999999997"/>
    <n v="0"/>
    <s v="تبرعات عامة من زكاة مال وغيرها"/>
    <s v="دفاتر نقدية"/>
    <s v="سارى"/>
    <n v="5583"/>
    <m/>
    <n v="112"/>
    <x v="1"/>
  </r>
  <r>
    <d v="2017-04-05T00:00:00"/>
    <x v="4"/>
    <n v="1000"/>
    <x v="6"/>
    <x v="6"/>
    <n v="295703.79799999972"/>
    <n v="61224.420000000027"/>
    <n v="0"/>
    <n v="0"/>
    <n v="9770.8001999999997"/>
    <n v="0"/>
    <s v="تبرعات عامة من زكاة مال وغيرها"/>
    <s v="دفاتر نقدية"/>
    <s v="سارى"/>
    <n v="5611"/>
    <m/>
    <n v="113"/>
    <x v="1"/>
  </r>
  <r>
    <d v="2017-04-05T00:00:00"/>
    <x v="4"/>
    <n v="3600"/>
    <x v="6"/>
    <x v="6"/>
    <n v="299303.79799999972"/>
    <n v="61224.420000000027"/>
    <n v="0"/>
    <n v="0"/>
    <n v="9770.8001999999997"/>
    <n v="0"/>
    <s v="تبرعات عامة من زكاة مال وغيرها"/>
    <s v="دفاتر نقدية"/>
    <s v="سارى"/>
    <n v="5677"/>
    <m/>
    <n v="114"/>
    <x v="1"/>
  </r>
  <r>
    <d v="2017-04-05T00:00:00"/>
    <x v="4"/>
    <n v="200"/>
    <x v="6"/>
    <x v="6"/>
    <n v="299503.79799999972"/>
    <n v="61224.420000000027"/>
    <n v="0"/>
    <n v="0"/>
    <n v="9770.8001999999997"/>
    <n v="0"/>
    <s v="تبرعات عامة من زكاة مال وغيرها"/>
    <s v="دفاتر نقدية"/>
    <s v="سارى"/>
    <n v="5678"/>
    <m/>
    <n v="114"/>
    <x v="1"/>
  </r>
  <r>
    <d v="2017-04-05T00:00:00"/>
    <x v="4"/>
    <n v="50"/>
    <x v="6"/>
    <x v="6"/>
    <n v="299553.79799999972"/>
    <n v="61224.420000000027"/>
    <n v="0"/>
    <n v="0"/>
    <n v="9770.8001999999997"/>
    <n v="0"/>
    <s v="تبرعات عامة من زكاة مال وغيرها"/>
    <s v="دفاتر نقدية"/>
    <s v="سارى"/>
    <n v="5679"/>
    <m/>
    <n v="114"/>
    <x v="1"/>
  </r>
  <r>
    <d v="2017-04-05T00:00:00"/>
    <x v="4"/>
    <n v="600"/>
    <x v="6"/>
    <x v="7"/>
    <n v="300153.79799999972"/>
    <n v="61224.420000000027"/>
    <n v="0"/>
    <n v="0"/>
    <n v="9770.8001999999997"/>
    <n v="0"/>
    <s v="نقدية للمرضى"/>
    <s v="دفاتر نقدية"/>
    <s v="سارى"/>
    <n v="5680"/>
    <m/>
    <n v="114"/>
    <x v="1"/>
  </r>
  <r>
    <d v="2017-04-05T00:00:00"/>
    <x v="4"/>
    <n v="300"/>
    <x v="6"/>
    <x v="6"/>
    <n v="300453.79799999972"/>
    <n v="61224.420000000027"/>
    <n v="0"/>
    <n v="0"/>
    <n v="9770.8001999999997"/>
    <n v="0"/>
    <s v="تبرعات عامة من زكاة مال وغيرها"/>
    <s v="دفاتر نقدية"/>
    <s v="سارى"/>
    <n v="5681"/>
    <m/>
    <n v="114"/>
    <x v="1"/>
  </r>
  <r>
    <d v="2017-04-05T00:00:00"/>
    <x v="4"/>
    <n v="100"/>
    <x v="6"/>
    <x v="6"/>
    <n v="300553.79799999972"/>
    <n v="61224.420000000027"/>
    <n v="0"/>
    <n v="0"/>
    <n v="9770.8001999999997"/>
    <n v="0"/>
    <s v="تبرعات عامة من زكاة مال وغيرها"/>
    <s v="دفاتر نقدية"/>
    <s v="سارى"/>
    <n v="5682"/>
    <m/>
    <n v="114"/>
    <x v="1"/>
  </r>
  <r>
    <d v="2017-04-05T00:00:00"/>
    <x v="4"/>
    <n v="100"/>
    <x v="6"/>
    <x v="6"/>
    <n v="300653.79799999972"/>
    <n v="61224.420000000027"/>
    <n v="0"/>
    <n v="0"/>
    <n v="9770.8001999999997"/>
    <n v="0"/>
    <s v="تبرعات عامة من زكاة مال وغيرها"/>
    <s v="دفاتر نقدية"/>
    <s v="سارى"/>
    <n v="5683"/>
    <m/>
    <n v="114"/>
    <x v="1"/>
  </r>
  <r>
    <d v="2017-04-05T00:00:00"/>
    <x v="4"/>
    <n v="1000"/>
    <x v="6"/>
    <x v="6"/>
    <n v="301653.79799999972"/>
    <n v="61224.420000000027"/>
    <n v="0"/>
    <n v="0"/>
    <n v="9770.8001999999997"/>
    <n v="0"/>
    <s v="تبرعات عامة من زكاة مال وغيرها"/>
    <s v="دفاتر نقدية"/>
    <s v="سارى"/>
    <n v="5854"/>
    <m/>
    <n v="118"/>
    <x v="1"/>
  </r>
  <r>
    <d v="2017-04-05T00:00:00"/>
    <x v="4"/>
    <n v="450"/>
    <x v="6"/>
    <x v="7"/>
    <n v="302103.79799999972"/>
    <n v="61224.420000000027"/>
    <n v="0"/>
    <n v="0"/>
    <n v="9770.8001999999997"/>
    <n v="0"/>
    <s v="نقدية للمرضى"/>
    <s v="دفاتر نقدية"/>
    <s v="سارى"/>
    <n v="5855"/>
    <m/>
    <n v="118"/>
    <x v="1"/>
  </r>
  <r>
    <d v="2017-04-05T00:00:00"/>
    <x v="4"/>
    <n v="300"/>
    <x v="6"/>
    <x v="6"/>
    <n v="302403.79799999972"/>
    <n v="61224.420000000027"/>
    <n v="0"/>
    <n v="0"/>
    <n v="9770.8001999999997"/>
    <n v="0"/>
    <s v="تبرعات عامة من زكاة مال وغيرها"/>
    <s v="دفاتر نقدية"/>
    <s v="سارى"/>
    <n v="5856"/>
    <m/>
    <n v="118"/>
    <x v="1"/>
  </r>
  <r>
    <d v="2017-04-05T00:00:00"/>
    <x v="4"/>
    <n v="100"/>
    <x v="6"/>
    <x v="6"/>
    <n v="302503.79799999972"/>
    <n v="61224.420000000027"/>
    <n v="0"/>
    <n v="0"/>
    <n v="9770.8001999999997"/>
    <n v="0"/>
    <s v="تبرعات عامة من زكاة مال وغيرها"/>
    <s v="دفاتر نقدية"/>
    <s v="سارى"/>
    <n v="5906"/>
    <m/>
    <n v="119"/>
    <x v="1"/>
  </r>
  <r>
    <d v="2017-04-05T00:00:00"/>
    <x v="4"/>
    <n v="100"/>
    <x v="8"/>
    <x v="9"/>
    <n v="302503.79799999972"/>
    <n v="61324.420000000027"/>
    <n v="0"/>
    <n v="0"/>
    <n v="9770.8001999999997"/>
    <n v="0"/>
    <m/>
    <m/>
    <m/>
    <s v="معاملة بنكية"/>
    <m/>
    <m/>
    <x v="168"/>
  </r>
  <r>
    <d v="2017-04-05T00:00:00"/>
    <x v="4"/>
    <n v="100"/>
    <x v="8"/>
    <x v="9"/>
    <n v="302503.79799999972"/>
    <n v="61424.420000000027"/>
    <n v="0"/>
    <n v="0"/>
    <n v="9770.8001999999997"/>
    <n v="0"/>
    <m/>
    <m/>
    <m/>
    <s v="معاملة بنكية"/>
    <m/>
    <m/>
    <x v="168"/>
  </r>
  <r>
    <d v="2017-04-05T00:00:00"/>
    <x v="4"/>
    <n v="2500"/>
    <x v="8"/>
    <x v="9"/>
    <n v="302503.79799999972"/>
    <n v="63924.420000000027"/>
    <n v="0"/>
    <n v="0"/>
    <n v="9770.8001999999997"/>
    <n v="0"/>
    <m/>
    <m/>
    <m/>
    <s v="معاملة بنكية"/>
    <m/>
    <m/>
    <x v="145"/>
  </r>
  <r>
    <d v="2017-04-06T00:00:00"/>
    <x v="4"/>
    <n v="5000"/>
    <x v="6"/>
    <x v="7"/>
    <n v="307503.79799999972"/>
    <n v="63924.420000000027"/>
    <n v="0"/>
    <n v="0"/>
    <n v="9770.8001999999997"/>
    <n v="0"/>
    <s v="نقدية للمرضى"/>
    <s v="دفاتر نقدية"/>
    <s v="سارى"/>
    <n v="5079"/>
    <m/>
    <n v="102"/>
    <x v="1"/>
  </r>
  <r>
    <d v="2017-04-06T00:00:00"/>
    <x v="4"/>
    <n v="16650"/>
    <x v="6"/>
    <x v="7"/>
    <n v="324153.79799999972"/>
    <n v="63924.420000000027"/>
    <n v="0"/>
    <n v="0"/>
    <n v="9770.8001999999997"/>
    <n v="0"/>
    <s v="نقدية للمرضى"/>
    <s v="دفاتر نقدية"/>
    <s v="سارى"/>
    <n v="5080"/>
    <m/>
    <n v="102"/>
    <x v="1"/>
  </r>
  <r>
    <d v="2017-04-06T00:00:00"/>
    <x v="4"/>
    <n v="100"/>
    <x v="6"/>
    <x v="6"/>
    <n v="324253.79799999972"/>
    <n v="63924.420000000027"/>
    <n v="0"/>
    <n v="0"/>
    <n v="9770.8001999999997"/>
    <n v="0"/>
    <s v="تبرعات عامة من زكاة مال وغيرها"/>
    <s v="دفاتر نقدية"/>
    <s v="سارى"/>
    <n v="5330"/>
    <m/>
    <n v="107"/>
    <x v="1"/>
  </r>
  <r>
    <d v="2017-04-06T00:00:00"/>
    <x v="4"/>
    <n v="50"/>
    <x v="6"/>
    <x v="6"/>
    <n v="324303.79799999972"/>
    <n v="63924.420000000027"/>
    <n v="0"/>
    <n v="0"/>
    <n v="9770.8001999999997"/>
    <n v="0"/>
    <s v="تبرعات عامة من زكاة مال وغيرها"/>
    <s v="دفاتر نقدية"/>
    <s v="سارى"/>
    <n v="5331"/>
    <m/>
    <n v="107"/>
    <x v="1"/>
  </r>
  <r>
    <d v="2017-04-06T00:00:00"/>
    <x v="4"/>
    <n v="300"/>
    <x v="6"/>
    <x v="6"/>
    <n v="324603.79799999972"/>
    <n v="63924.420000000027"/>
    <n v="0"/>
    <n v="0"/>
    <n v="9770.8001999999997"/>
    <n v="0"/>
    <s v="تبرعات عامة من زكاة مال وغيرها"/>
    <s v="دفاتر نقدية"/>
    <s v="سارى"/>
    <n v="5332"/>
    <m/>
    <n v="107"/>
    <x v="1"/>
  </r>
  <r>
    <d v="2017-04-06T00:00:00"/>
    <x v="4"/>
    <n v="200"/>
    <x v="6"/>
    <x v="6"/>
    <n v="324803.79799999972"/>
    <n v="63924.420000000027"/>
    <n v="0"/>
    <n v="0"/>
    <n v="9770.8001999999997"/>
    <n v="0"/>
    <s v="تبرعات عامة من زكاة مال وغيرها"/>
    <s v="دفاتر نقدية"/>
    <s v="سارى"/>
    <n v="5333"/>
    <m/>
    <n v="107"/>
    <x v="1"/>
  </r>
  <r>
    <d v="2017-04-06T00:00:00"/>
    <x v="4"/>
    <n v="200"/>
    <x v="6"/>
    <x v="6"/>
    <n v="325003.79799999972"/>
    <n v="63924.420000000027"/>
    <n v="0"/>
    <n v="0"/>
    <n v="9770.8001999999997"/>
    <n v="0"/>
    <s v="تبرعات عامة من زكاة مال وغيرها"/>
    <s v="دفاتر نقدية"/>
    <s v="سارى"/>
    <n v="5334"/>
    <m/>
    <n v="107"/>
    <x v="1"/>
  </r>
  <r>
    <d v="2017-04-06T00:00:00"/>
    <x v="4"/>
    <n v="200"/>
    <x v="6"/>
    <x v="6"/>
    <n v="325203.79799999972"/>
    <n v="63924.420000000027"/>
    <n v="0"/>
    <n v="0"/>
    <n v="9770.8001999999997"/>
    <n v="0"/>
    <s v="تبرعات عامة من زكاة مال وغيرها"/>
    <s v="دفاتر نقدية"/>
    <s v="سارى"/>
    <n v="5335"/>
    <m/>
    <n v="107"/>
    <x v="1"/>
  </r>
  <r>
    <d v="2017-04-06T00:00:00"/>
    <x v="4"/>
    <n v="200"/>
    <x v="6"/>
    <x v="6"/>
    <n v="325403.79799999972"/>
    <n v="63924.420000000027"/>
    <n v="0"/>
    <n v="0"/>
    <n v="9770.8001999999997"/>
    <n v="0"/>
    <s v="تبرعات عامة من زكاة مال وغيرها"/>
    <s v="دفاتر نقدية"/>
    <s v="سارى"/>
    <n v="5336"/>
    <m/>
    <n v="107"/>
    <x v="1"/>
  </r>
  <r>
    <d v="2017-04-06T00:00:00"/>
    <x v="4"/>
    <n v="200"/>
    <x v="6"/>
    <x v="6"/>
    <n v="325603.79799999972"/>
    <n v="63924.420000000027"/>
    <n v="0"/>
    <n v="0"/>
    <n v="9770.8001999999997"/>
    <n v="0"/>
    <s v="تبرعات عامة من زكاة مال وغيرها"/>
    <s v="دفاتر نقدية"/>
    <s v="سارى"/>
    <n v="5337"/>
    <m/>
    <n v="107"/>
    <x v="1"/>
  </r>
  <r>
    <d v="2017-04-06T00:00:00"/>
    <x v="4"/>
    <n v="500"/>
    <x v="6"/>
    <x v="7"/>
    <n v="326103.79799999972"/>
    <n v="63924.420000000027"/>
    <n v="0"/>
    <n v="0"/>
    <n v="9770.8001999999997"/>
    <n v="0"/>
    <s v="نقدية للمرضى"/>
    <s v="دفاتر نقدية"/>
    <s v="سارى"/>
    <n v="5584"/>
    <m/>
    <n v="112"/>
    <x v="1"/>
  </r>
  <r>
    <d v="2017-04-06T00:00:00"/>
    <x v="4"/>
    <n v="320"/>
    <x v="6"/>
    <x v="7"/>
    <n v="326423.79799999972"/>
    <n v="63924.420000000027"/>
    <n v="0"/>
    <n v="0"/>
    <n v="9770.8001999999997"/>
    <n v="0"/>
    <s v="نقدية للمرضى"/>
    <s v="دفاتر نقدية"/>
    <s v="سارى"/>
    <n v="5585"/>
    <m/>
    <n v="112"/>
    <x v="1"/>
  </r>
  <r>
    <d v="2017-04-06T00:00:00"/>
    <x v="4"/>
    <n v="4300"/>
    <x v="6"/>
    <x v="6"/>
    <n v="330723.79799999972"/>
    <n v="63924.420000000027"/>
    <n v="0"/>
    <n v="0"/>
    <n v="9770.8001999999997"/>
    <n v="0"/>
    <s v="تبرعات عامة من زكاة مال وغيرها"/>
    <s v="دفاتر نقدية"/>
    <s v="سارى"/>
    <n v="5586"/>
    <m/>
    <n v="112"/>
    <x v="1"/>
  </r>
  <r>
    <d v="2017-04-06T00:00:00"/>
    <x v="4"/>
    <n v="2000"/>
    <x v="6"/>
    <x v="6"/>
    <n v="332723.79799999972"/>
    <n v="63924.420000000027"/>
    <n v="0"/>
    <n v="0"/>
    <n v="9770.8001999999997"/>
    <n v="0"/>
    <s v="تبرعات عامة من زكاة مال وغيرها"/>
    <s v="دفاتر نقدية"/>
    <s v="سارى"/>
    <n v="5587"/>
    <m/>
    <n v="112"/>
    <x v="1"/>
  </r>
  <r>
    <d v="2017-04-06T00:00:00"/>
    <x v="4"/>
    <n v="1000"/>
    <x v="6"/>
    <x v="7"/>
    <n v="333723.79799999972"/>
    <n v="63924.420000000027"/>
    <n v="0"/>
    <n v="0"/>
    <n v="9770.8001999999997"/>
    <n v="0"/>
    <s v="نقدية للمرضى"/>
    <s v="دفاتر نقدية"/>
    <s v="سارى"/>
    <n v="5857"/>
    <m/>
    <n v="118"/>
    <x v="1"/>
  </r>
  <r>
    <d v="2017-04-06T00:00:00"/>
    <x v="4"/>
    <n v="1000"/>
    <x v="6"/>
    <x v="7"/>
    <n v="334723.79799999972"/>
    <n v="63924.420000000027"/>
    <n v="0"/>
    <n v="0"/>
    <n v="9770.8001999999997"/>
    <n v="0"/>
    <s v="نقدية للمرضى"/>
    <s v="دفاتر نقدية"/>
    <s v="سارى"/>
    <n v="5858"/>
    <m/>
    <n v="118"/>
    <x v="1"/>
  </r>
  <r>
    <d v="2017-04-06T00:00:00"/>
    <x v="4"/>
    <n v="100"/>
    <x v="6"/>
    <x v="6"/>
    <n v="334823.79799999972"/>
    <n v="63924.420000000027"/>
    <n v="0"/>
    <n v="0"/>
    <n v="9770.8001999999997"/>
    <n v="0"/>
    <s v="تبرعات عامة من زكاة مال وغيرها"/>
    <s v="دفاتر نقدية"/>
    <s v="سارى"/>
    <n v="5859"/>
    <m/>
    <n v="118"/>
    <x v="1"/>
  </r>
  <r>
    <d v="2017-04-06T00:00:00"/>
    <x v="4"/>
    <n v="500"/>
    <x v="6"/>
    <x v="6"/>
    <n v="335323.79799999972"/>
    <n v="63924.420000000027"/>
    <n v="0"/>
    <n v="0"/>
    <n v="9770.8001999999997"/>
    <n v="0"/>
    <s v="تبرعات عامة من زكاة مال وغيرها"/>
    <s v="دفاتر نقدية"/>
    <s v="سارى"/>
    <n v="5860"/>
    <m/>
    <n v="118"/>
    <x v="1"/>
  </r>
  <r>
    <d v="2017-04-06T00:00:00"/>
    <x v="4"/>
    <n v="100"/>
    <x v="6"/>
    <x v="7"/>
    <n v="335423.79799999972"/>
    <n v="63924.420000000027"/>
    <n v="0"/>
    <n v="0"/>
    <n v="9770.8001999999997"/>
    <n v="0"/>
    <s v="نقدية للمرضى"/>
    <s v="دفاتر نقدية"/>
    <s v="سارى"/>
    <n v="5861"/>
    <m/>
    <n v="118"/>
    <x v="1"/>
  </r>
  <r>
    <d v="2017-04-06T00:00:00"/>
    <x v="4"/>
    <n v="200"/>
    <x v="6"/>
    <x v="6"/>
    <n v="335623.79799999972"/>
    <n v="63924.420000000027"/>
    <n v="0"/>
    <n v="0"/>
    <n v="9770.8001999999997"/>
    <n v="0"/>
    <s v="تبرعات عامة من زكاة مال وغيرها"/>
    <s v="دفاتر نقدية"/>
    <s v="سارى"/>
    <n v="5862"/>
    <m/>
    <n v="118"/>
    <x v="1"/>
  </r>
  <r>
    <d v="2017-04-06T00:00:00"/>
    <x v="4"/>
    <n v="500"/>
    <x v="6"/>
    <x v="7"/>
    <n v="336123.79799999972"/>
    <n v="63924.420000000027"/>
    <n v="0"/>
    <n v="0"/>
    <n v="9770.8001999999997"/>
    <n v="0"/>
    <s v="نقدية للمرضى"/>
    <s v="دفاتر نقدية"/>
    <s v="سارى"/>
    <n v="5863"/>
    <m/>
    <n v="118"/>
    <x v="1"/>
  </r>
  <r>
    <d v="2017-04-06T00:00:00"/>
    <x v="4"/>
    <n v="100"/>
    <x v="6"/>
    <x v="6"/>
    <n v="336223.79799999972"/>
    <n v="63924.420000000027"/>
    <n v="0"/>
    <n v="0"/>
    <n v="9770.8001999999997"/>
    <n v="0"/>
    <s v="تبرعات عامة من زكاة مال وغيرها"/>
    <s v="دفاتر نقدية"/>
    <s v="سارى"/>
    <n v="5864"/>
    <m/>
    <n v="118"/>
    <x v="1"/>
  </r>
  <r>
    <d v="2017-04-06T00:00:00"/>
    <x v="4"/>
    <n v="1500"/>
    <x v="6"/>
    <x v="6"/>
    <n v="337723.79799999972"/>
    <n v="63924.420000000027"/>
    <n v="0"/>
    <n v="0"/>
    <n v="9770.8001999999997"/>
    <n v="0"/>
    <s v="تبرعات عامة من زكاة مال وغيرها"/>
    <s v="دفاتر نقدية"/>
    <s v="سارى"/>
    <n v="5866"/>
    <m/>
    <n v="118"/>
    <x v="1"/>
  </r>
  <r>
    <d v="2017-04-06T00:00:00"/>
    <x v="4"/>
    <n v="200"/>
    <x v="6"/>
    <x v="6"/>
    <n v="337923.79799999972"/>
    <n v="63924.420000000027"/>
    <n v="0"/>
    <n v="0"/>
    <n v="9770.8001999999997"/>
    <n v="0"/>
    <s v="تبرعات عامة من زكاة مال وغيرها"/>
    <s v="دفاتر نقدية"/>
    <s v="سارى"/>
    <n v="5951"/>
    <m/>
    <n v="120"/>
    <x v="1"/>
  </r>
  <r>
    <d v="2017-04-06T00:00:00"/>
    <x v="4"/>
    <n v="250"/>
    <x v="6"/>
    <x v="7"/>
    <n v="338173.79799999972"/>
    <n v="63924.420000000027"/>
    <n v="0"/>
    <n v="0"/>
    <n v="9770.8001999999997"/>
    <n v="0"/>
    <s v="نقدية للمرضى"/>
    <s v="دفاتر نقدية"/>
    <s v="سارى"/>
    <n v="5952"/>
    <m/>
    <n v="120"/>
    <x v="1"/>
  </r>
  <r>
    <d v="2017-04-06T00:00:00"/>
    <x v="4"/>
    <n v="500"/>
    <x v="8"/>
    <x v="9"/>
    <n v="338173.79799999972"/>
    <n v="64424.420000000027"/>
    <n v="0"/>
    <n v="0"/>
    <n v="9770.8001999999997"/>
    <n v="0"/>
    <m/>
    <m/>
    <m/>
    <s v="معاملة بنكية"/>
    <m/>
    <m/>
    <x v="85"/>
  </r>
  <r>
    <d v="2017-04-06T00:00:00"/>
    <x v="4"/>
    <n v="100"/>
    <x v="8"/>
    <x v="9"/>
    <n v="338173.79799999972"/>
    <n v="64524.420000000027"/>
    <n v="0"/>
    <n v="0"/>
    <n v="9770.8001999999997"/>
    <n v="0"/>
    <m/>
    <m/>
    <m/>
    <s v="معاملة بنكية"/>
    <m/>
    <m/>
    <x v="168"/>
  </r>
  <r>
    <d v="2017-04-06T00:00:00"/>
    <x v="4"/>
    <n v="40000"/>
    <x v="6"/>
    <x v="11"/>
    <n v="378173.79799999972"/>
    <n v="24524.420000000027"/>
    <n v="0"/>
    <n v="0"/>
    <n v="9770.8001999999997"/>
    <n v="0"/>
    <m/>
    <m/>
    <m/>
    <s v="معاملة بنكية"/>
    <m/>
    <m/>
    <x v="170"/>
  </r>
  <r>
    <d v="2017-04-08T00:00:00"/>
    <x v="4"/>
    <n v="5000"/>
    <x v="6"/>
    <x v="6"/>
    <n v="383173.79799999972"/>
    <n v="24524.420000000027"/>
    <n v="0"/>
    <n v="0"/>
    <n v="9770.8001999999997"/>
    <n v="0"/>
    <s v="تبرعات عامة من زكاة مال وغيرها"/>
    <s v="دفاتر نقدية"/>
    <s v="سارى"/>
    <n v="4512"/>
    <m/>
    <n v="91"/>
    <x v="1"/>
  </r>
  <r>
    <d v="2017-04-08T00:00:00"/>
    <x v="4"/>
    <n v="2000"/>
    <x v="6"/>
    <x v="6"/>
    <n v="385173.79799999972"/>
    <n v="24524.420000000027"/>
    <n v="0"/>
    <n v="0"/>
    <n v="9770.8001999999997"/>
    <n v="0"/>
    <s v="تبرعات عامة من زكاة مال وغيرها"/>
    <s v="دفاتر نقدية"/>
    <s v="سارى"/>
    <n v="4513"/>
    <m/>
    <n v="91"/>
    <x v="1"/>
  </r>
  <r>
    <d v="2017-04-08T00:00:00"/>
    <x v="4"/>
    <n v="2000"/>
    <x v="6"/>
    <x v="6"/>
    <n v="387173.79799999972"/>
    <n v="24524.420000000027"/>
    <n v="0"/>
    <n v="0"/>
    <n v="9770.8001999999997"/>
    <n v="0"/>
    <s v="تبرعات عامة من زكاة مال وغيرها"/>
    <s v="دفاتر نقدية"/>
    <s v="سارى"/>
    <n v="4514"/>
    <m/>
    <n v="91"/>
    <x v="1"/>
  </r>
  <r>
    <d v="2017-04-08T00:00:00"/>
    <x v="4"/>
    <n v="2000"/>
    <x v="6"/>
    <x v="7"/>
    <n v="389173.79799999972"/>
    <n v="24524.420000000027"/>
    <n v="0"/>
    <n v="0"/>
    <n v="9770.8001999999997"/>
    <n v="0"/>
    <s v="نقدية للمرضى"/>
    <s v="دفاتر نقدية"/>
    <s v="سارى"/>
    <n v="4515"/>
    <m/>
    <n v="91"/>
    <x v="1"/>
  </r>
  <r>
    <d v="2017-04-08T00:00:00"/>
    <x v="4"/>
    <n v="3000"/>
    <x v="6"/>
    <x v="7"/>
    <n v="392173.79799999972"/>
    <n v="24524.420000000027"/>
    <n v="0"/>
    <n v="0"/>
    <n v="9770.8001999999997"/>
    <n v="0"/>
    <s v="نقدية للمرضى"/>
    <s v="دفاتر نقدية"/>
    <s v="سارى"/>
    <n v="5081"/>
    <m/>
    <n v="102"/>
    <x v="1"/>
  </r>
  <r>
    <d v="2017-04-08T00:00:00"/>
    <x v="4"/>
    <n v="420"/>
    <x v="6"/>
    <x v="6"/>
    <n v="392593.79799999972"/>
    <n v="24524.420000000027"/>
    <n v="0"/>
    <n v="0"/>
    <n v="9770.8001999999997"/>
    <n v="0"/>
    <s v="تبرعات عامة من زكاة مال وغيرها"/>
    <s v="دفاتر نقدية"/>
    <s v="سارى"/>
    <n v="5082"/>
    <m/>
    <n v="102"/>
    <x v="1"/>
  </r>
  <r>
    <d v="2017-04-08T00:00:00"/>
    <x v="4"/>
    <n v="2500"/>
    <x v="6"/>
    <x v="7"/>
    <n v="395093.79799999972"/>
    <n v="24524.420000000027"/>
    <n v="0"/>
    <n v="0"/>
    <n v="9770.8001999999997"/>
    <n v="0"/>
    <s v="نقدية للمرضى"/>
    <s v="دفاتر نقدية"/>
    <s v="سارى"/>
    <n v="5083"/>
    <m/>
    <n v="102"/>
    <x v="1"/>
  </r>
  <r>
    <d v="2017-04-08T00:00:00"/>
    <x v="4"/>
    <n v="1000"/>
    <x v="6"/>
    <x v="7"/>
    <n v="396093.79799999972"/>
    <n v="24524.420000000027"/>
    <n v="0"/>
    <n v="0"/>
    <n v="9770.8001999999997"/>
    <n v="0"/>
    <s v="نقدية للمرضى"/>
    <s v="دفاتر نقدية"/>
    <s v="سارى"/>
    <n v="5165"/>
    <m/>
    <n v="104"/>
    <x v="1"/>
  </r>
  <r>
    <d v="2017-04-08T00:00:00"/>
    <x v="4"/>
    <n v="20000"/>
    <x v="6"/>
    <x v="7"/>
    <n v="416093.79799999972"/>
    <n v="24524.420000000027"/>
    <n v="0"/>
    <n v="0"/>
    <n v="9770.8001999999997"/>
    <n v="0"/>
    <s v="نقدية للمرضى"/>
    <s v="دفاتر نقدية"/>
    <s v="سارى"/>
    <n v="5166"/>
    <m/>
    <n v="104"/>
    <x v="1"/>
  </r>
  <r>
    <d v="2017-04-08T00:00:00"/>
    <x v="4"/>
    <n v="800"/>
    <x v="6"/>
    <x v="6"/>
    <n v="416893.79799999972"/>
    <n v="24524.420000000027"/>
    <n v="0"/>
    <n v="0"/>
    <n v="9770.8001999999997"/>
    <n v="0"/>
    <s v="تبرعات عامة من زكاة مال وغيرها"/>
    <s v="دفاتر نقدية"/>
    <s v="سارى"/>
    <n v="5953"/>
    <m/>
    <n v="120"/>
    <x v="1"/>
  </r>
  <r>
    <d v="2017-04-08T00:00:00"/>
    <x v="4"/>
    <n v="37500"/>
    <x v="6"/>
    <x v="7"/>
    <n v="454393.79799999972"/>
    <n v="24524.420000000027"/>
    <n v="0"/>
    <n v="0"/>
    <n v="9770.8001999999997"/>
    <n v="0"/>
    <s v="نقدية للمرضى"/>
    <s v="دفاتر نقدية"/>
    <s v="سارى"/>
    <n v="5954"/>
    <m/>
    <n v="120"/>
    <x v="1"/>
  </r>
  <r>
    <d v="2017-04-08T00:00:00"/>
    <x v="4"/>
    <n v="1000"/>
    <x v="6"/>
    <x v="6"/>
    <n v="455393.79799999972"/>
    <n v="24524.420000000027"/>
    <n v="0"/>
    <n v="0"/>
    <n v="9770.8001999999997"/>
    <n v="0"/>
    <s v="تبرعات عامة من زكاة مال وغيرها"/>
    <s v="دفاتر نقدية"/>
    <s v="سارى"/>
    <n v="5955"/>
    <m/>
    <n v="120"/>
    <x v="1"/>
  </r>
  <r>
    <d v="2017-04-08T00:00:00"/>
    <x v="4"/>
    <n v="5000"/>
    <x v="6"/>
    <x v="6"/>
    <n v="460393.79799999972"/>
    <n v="24524.420000000027"/>
    <n v="0"/>
    <n v="0"/>
    <n v="9770.8001999999997"/>
    <n v="0"/>
    <s v="تبرعات عامة من زكاة مال وغيرها"/>
    <s v="دفاتر نقدية"/>
    <s v="سارى"/>
    <n v="5956"/>
    <m/>
    <n v="120"/>
    <x v="1"/>
  </r>
  <r>
    <d v="2017-04-08T00:00:00"/>
    <x v="4"/>
    <n v="500"/>
    <x v="6"/>
    <x v="6"/>
    <n v="460893.79799999972"/>
    <n v="24524.420000000027"/>
    <n v="0"/>
    <n v="0"/>
    <n v="9770.8001999999997"/>
    <n v="0"/>
    <s v="تبرعات عامة من زكاة مال وغيرها"/>
    <s v="دفاتر نقدية"/>
    <s v="سارى"/>
    <n v="5957"/>
    <m/>
    <n v="120"/>
    <x v="1"/>
  </r>
  <r>
    <d v="2017-04-09T00:00:00"/>
    <x v="4"/>
    <n v="50"/>
    <x v="6"/>
    <x v="6"/>
    <n v="460943.79799999972"/>
    <n v="24524.420000000027"/>
    <n v="0"/>
    <n v="0"/>
    <n v="9770.8001999999997"/>
    <n v="0"/>
    <s v="تبرعات عامة من زكاة مال وغيرها"/>
    <s v="دفاتر نقدية"/>
    <s v="سارى"/>
    <n v="4516"/>
    <m/>
    <n v="91"/>
    <x v="1"/>
  </r>
  <r>
    <d v="2017-04-09T00:00:00"/>
    <x v="4"/>
    <n v="2600"/>
    <x v="6"/>
    <x v="6"/>
    <n v="463543.79799999972"/>
    <n v="24524.420000000027"/>
    <n v="0"/>
    <n v="0"/>
    <n v="9770.8001999999997"/>
    <n v="0"/>
    <s v="تبرعات عامة من زكاة مال وغيرها"/>
    <s v="دفاتر نقدية"/>
    <s v="سارى"/>
    <n v="5084"/>
    <m/>
    <n v="102"/>
    <x v="1"/>
  </r>
  <r>
    <d v="2017-04-09T00:00:00"/>
    <x v="4"/>
    <n v="300"/>
    <x v="6"/>
    <x v="6"/>
    <n v="463843.79799999972"/>
    <n v="24524.420000000027"/>
    <n v="0"/>
    <n v="0"/>
    <n v="9770.8001999999997"/>
    <n v="0"/>
    <s v="تبرعات عامة من زكاة مال وغيرها"/>
    <s v="دفاتر نقدية"/>
    <s v="سارى"/>
    <n v="5085"/>
    <m/>
    <n v="102"/>
    <x v="1"/>
  </r>
  <r>
    <d v="2017-04-09T00:00:00"/>
    <x v="4"/>
    <n v="200"/>
    <x v="6"/>
    <x v="7"/>
    <n v="464043.79799999972"/>
    <n v="24524.420000000027"/>
    <n v="0"/>
    <n v="0"/>
    <n v="9770.8001999999997"/>
    <n v="0"/>
    <s v="نقدية للمرضى"/>
    <s v="دفاتر نقدية"/>
    <s v="سارى"/>
    <n v="5086"/>
    <m/>
    <n v="102"/>
    <x v="1"/>
  </r>
  <r>
    <d v="2017-04-09T00:00:00"/>
    <x v="4"/>
    <n v="200"/>
    <x v="6"/>
    <x v="6"/>
    <n v="464243.79799999972"/>
    <n v="24524.420000000027"/>
    <n v="0"/>
    <n v="0"/>
    <n v="9770.8001999999997"/>
    <n v="0"/>
    <s v="تبرعات عامة من زكاة مال وغيرها"/>
    <s v="دفاتر نقدية"/>
    <s v="سارى"/>
    <n v="5087"/>
    <m/>
    <n v="102"/>
    <x v="1"/>
  </r>
  <r>
    <d v="2017-04-09T00:00:00"/>
    <x v="4"/>
    <n v="7800"/>
    <x v="6"/>
    <x v="6"/>
    <n v="472043.79799999972"/>
    <n v="24524.420000000027"/>
    <n v="0"/>
    <n v="0"/>
    <n v="9770.8001999999997"/>
    <n v="0"/>
    <s v="تبرعات عامة من زكاة مال وغيرها"/>
    <s v="دفاتر نقدية"/>
    <s v="سارى"/>
    <n v="5088"/>
    <m/>
    <n v="102"/>
    <x v="1"/>
  </r>
  <r>
    <d v="2017-04-09T00:00:00"/>
    <x v="4"/>
    <n v="110000"/>
    <x v="29"/>
    <x v="6"/>
    <n v="472043.79799999972"/>
    <n v="24524.420000000027"/>
    <n v="0"/>
    <n v="0"/>
    <n v="9770.8001999999997"/>
    <n v="0"/>
    <s v="تبرعات عامة من زكاة مال وغيرها"/>
    <s v="دفاتر نقدية"/>
    <s v="سارى"/>
    <n v="5091"/>
    <m/>
    <n v="102"/>
    <x v="1"/>
  </r>
  <r>
    <d v="2017-04-09T00:00:00"/>
    <x v="4"/>
    <n v="2000"/>
    <x v="6"/>
    <x v="7"/>
    <n v="474043.79799999972"/>
    <n v="24524.420000000027"/>
    <n v="0"/>
    <n v="0"/>
    <n v="9770.8001999999997"/>
    <n v="0"/>
    <s v="نقدية للمرضى"/>
    <s v="دفاتر نقدية"/>
    <s v="سارى"/>
    <n v="5092"/>
    <m/>
    <n v="102"/>
    <x v="1"/>
  </r>
  <r>
    <d v="2017-04-09T00:00:00"/>
    <x v="4"/>
    <n v="300"/>
    <x v="6"/>
    <x v="6"/>
    <n v="474343.79799999972"/>
    <n v="24524.420000000027"/>
    <n v="0"/>
    <n v="0"/>
    <n v="9770.8001999999997"/>
    <n v="0"/>
    <s v="تبرعات عامة من زكاة مال وغيرها"/>
    <s v="دفاتر نقدية"/>
    <s v="سارى"/>
    <n v="5588"/>
    <m/>
    <n v="112"/>
    <x v="1"/>
  </r>
  <r>
    <d v="2017-04-09T00:00:00"/>
    <x v="4"/>
    <n v="1500"/>
    <x v="6"/>
    <x v="6"/>
    <n v="475843.79799999972"/>
    <n v="24524.420000000027"/>
    <n v="0"/>
    <n v="0"/>
    <n v="9770.8001999999997"/>
    <n v="0"/>
    <s v="تبرعات عامة من زكاة مال وغيرها"/>
    <s v="دفاتر نقدية"/>
    <s v="سارى"/>
    <n v="5592"/>
    <m/>
    <n v="112"/>
    <x v="1"/>
  </r>
  <r>
    <d v="2017-04-09T00:00:00"/>
    <x v="4"/>
    <n v="800"/>
    <x v="6"/>
    <x v="6"/>
    <n v="476643.79799999972"/>
    <n v="24524.420000000027"/>
    <n v="0"/>
    <n v="0"/>
    <n v="9770.8001999999997"/>
    <n v="0"/>
    <s v="تبرعات عامة من زكاة مال وغيرها"/>
    <s v="دفاتر نقدية"/>
    <s v="سارى"/>
    <n v="5612"/>
    <m/>
    <n v="113"/>
    <x v="1"/>
  </r>
  <r>
    <d v="2017-04-09T00:00:00"/>
    <x v="4"/>
    <n v="1600"/>
    <x v="6"/>
    <x v="6"/>
    <n v="478243.79799999972"/>
    <n v="24524.420000000027"/>
    <n v="0"/>
    <n v="0"/>
    <n v="9770.8001999999997"/>
    <n v="0"/>
    <s v="تبرعات عامة من زكاة مال وغيرها"/>
    <s v="دفاتر نقدية"/>
    <s v="سارى"/>
    <n v="5907"/>
    <m/>
    <n v="119"/>
    <x v="1"/>
  </r>
  <r>
    <d v="2017-04-09T00:00:00"/>
    <x v="4"/>
    <n v="3000"/>
    <x v="6"/>
    <x v="6"/>
    <n v="481243.79799999972"/>
    <n v="24524.420000000027"/>
    <n v="0"/>
    <n v="0"/>
    <n v="9770.8001999999997"/>
    <n v="0"/>
    <s v="تبرعات عامة من زكاة مال وغيرها"/>
    <s v="دفاتر نقدية"/>
    <s v="سارى"/>
    <n v="5908"/>
    <m/>
    <n v="119"/>
    <x v="1"/>
  </r>
  <r>
    <d v="2017-04-09T00:00:00"/>
    <x v="4"/>
    <n v="200"/>
    <x v="6"/>
    <x v="7"/>
    <n v="481443.79799999972"/>
    <n v="24524.420000000027"/>
    <n v="0"/>
    <n v="0"/>
    <n v="9770.8001999999997"/>
    <n v="0"/>
    <s v="نقدية للمرضى"/>
    <s v="دفاتر نقدية"/>
    <s v="سارى"/>
    <n v="5958"/>
    <m/>
    <n v="120"/>
    <x v="1"/>
  </r>
  <r>
    <d v="2017-04-09T00:00:00"/>
    <x v="4"/>
    <n v="50"/>
    <x v="6"/>
    <x v="6"/>
    <n v="481493.79799999972"/>
    <n v="24524.420000000027"/>
    <n v="0"/>
    <n v="0"/>
    <n v="9770.8001999999997"/>
    <n v="0"/>
    <s v="تبرعات عامة من زكاة مال وغيرها"/>
    <s v="دفاتر نقدية"/>
    <s v="سارى"/>
    <n v="5959"/>
    <m/>
    <n v="120"/>
    <x v="1"/>
  </r>
  <r>
    <d v="2017-04-09T00:00:00"/>
    <x v="4"/>
    <n v="500"/>
    <x v="6"/>
    <x v="6"/>
    <n v="481993.79799999972"/>
    <n v="24524.420000000027"/>
    <n v="0"/>
    <n v="0"/>
    <n v="9770.8001999999997"/>
    <n v="0"/>
    <s v="تبرعات عامة من زكاة مال وغيرها"/>
    <s v="دفاتر نقدية"/>
    <s v="سارى"/>
    <n v="5960"/>
    <m/>
    <n v="120"/>
    <x v="1"/>
  </r>
  <r>
    <d v="2017-04-09T00:00:00"/>
    <x v="4"/>
    <n v="2000"/>
    <x v="6"/>
    <x v="7"/>
    <n v="483993.79799999972"/>
    <n v="24524.420000000027"/>
    <n v="0"/>
    <n v="0"/>
    <n v="9770.8001999999997"/>
    <n v="0"/>
    <s v="نقدية للمرضى"/>
    <s v="دفاتر نقدية"/>
    <s v="سارى"/>
    <n v="5961"/>
    <m/>
    <n v="120"/>
    <x v="1"/>
  </r>
  <r>
    <d v="2017-04-09T00:00:00"/>
    <x v="4"/>
    <n v="100"/>
    <x v="6"/>
    <x v="6"/>
    <n v="484093.79799999972"/>
    <n v="24524.420000000027"/>
    <n v="0"/>
    <n v="0"/>
    <n v="9770.8001999999997"/>
    <n v="0"/>
    <s v="تبرعات عامة من زكاة مال وغيرها"/>
    <s v="دفاتر نقدية"/>
    <s v="سارى"/>
    <n v="5962"/>
    <m/>
    <n v="120"/>
    <x v="1"/>
  </r>
  <r>
    <d v="2017-04-09T00:00:00"/>
    <x v="4"/>
    <n v="2000"/>
    <x v="6"/>
    <x v="6"/>
    <n v="486093.79799999972"/>
    <n v="24524.420000000027"/>
    <n v="0"/>
    <n v="0"/>
    <n v="9770.8001999999997"/>
    <n v="0"/>
    <s v="تبرعات عامة من زكاة مال وغيرها"/>
    <s v="دفاتر نقدية"/>
    <s v="سارى"/>
    <n v="5963"/>
    <m/>
    <n v="120"/>
    <x v="1"/>
  </r>
  <r>
    <d v="2017-04-09T00:00:00"/>
    <x v="4"/>
    <n v="40000"/>
    <x v="8"/>
    <x v="8"/>
    <n v="446093.79799999972"/>
    <n v="64524.420000000027"/>
    <n v="0"/>
    <n v="0"/>
    <n v="9770.8001999999997"/>
    <n v="0"/>
    <m/>
    <m/>
    <m/>
    <m/>
    <m/>
    <m/>
    <x v="123"/>
  </r>
  <r>
    <d v="2017-04-09T00:00:00"/>
    <x v="4"/>
    <n v="2000"/>
    <x v="8"/>
    <x v="9"/>
    <n v="446093.79799999972"/>
    <n v="66524.420000000027"/>
    <n v="0"/>
    <n v="0"/>
    <n v="9770.8001999999997"/>
    <n v="0"/>
    <m/>
    <m/>
    <m/>
    <s v="معاملة بنكية"/>
    <m/>
    <m/>
    <x v="43"/>
  </r>
  <r>
    <d v="2017-04-09T00:00:00"/>
    <x v="4"/>
    <n v="179625"/>
    <x v="8"/>
    <x v="9"/>
    <n v="446093.79799999972"/>
    <n v="246149.42000000004"/>
    <n v="0"/>
    <n v="0"/>
    <n v="9770.8001999999997"/>
    <n v="0"/>
    <m/>
    <m/>
    <m/>
    <s v="معاملة بنكية"/>
    <m/>
    <m/>
    <x v="55"/>
  </r>
  <r>
    <d v="2017-04-09T00:00:00"/>
    <x v="4"/>
    <n v="10"/>
    <x v="8"/>
    <x v="9"/>
    <n v="446093.79799999972"/>
    <n v="246159.42000000004"/>
    <n v="0"/>
    <n v="0"/>
    <n v="9770.8001999999997"/>
    <n v="0"/>
    <m/>
    <m/>
    <m/>
    <s v="معاملة بنكية"/>
    <m/>
    <m/>
    <x v="171"/>
  </r>
  <r>
    <d v="2017-04-09T00:00:00"/>
    <x v="4"/>
    <n v="50"/>
    <x v="8"/>
    <x v="9"/>
    <n v="446093.79799999972"/>
    <n v="246209.42000000004"/>
    <n v="0"/>
    <n v="0"/>
    <n v="9770.8001999999997"/>
    <n v="0"/>
    <m/>
    <m/>
    <m/>
    <s v="معاملة بنكية"/>
    <m/>
    <m/>
    <x v="171"/>
  </r>
  <r>
    <d v="2017-04-09T00:00:00"/>
    <x v="4"/>
    <n v="1500"/>
    <x v="8"/>
    <x v="9"/>
    <n v="446093.79799999972"/>
    <n v="247709.42000000004"/>
    <n v="0"/>
    <n v="0"/>
    <n v="9770.8001999999997"/>
    <n v="0"/>
    <m/>
    <m/>
    <m/>
    <s v="معاملة بنكية"/>
    <m/>
    <m/>
    <x v="48"/>
  </r>
  <r>
    <d v="2017-04-09T00:00:00"/>
    <x v="4"/>
    <n v="4000"/>
    <x v="8"/>
    <x v="9"/>
    <n v="446093.79799999972"/>
    <n v="251709.42000000004"/>
    <n v="0"/>
    <n v="0"/>
    <n v="9770.8001999999997"/>
    <n v="0"/>
    <m/>
    <m/>
    <m/>
    <s v="معاملة بنكية"/>
    <m/>
    <m/>
    <x v="56"/>
  </r>
  <r>
    <d v="2017-04-10T00:00:00"/>
    <x v="4"/>
    <n v="50"/>
    <x v="6"/>
    <x v="6"/>
    <n v="446143.79799999972"/>
    <n v="251709.42000000004"/>
    <n v="0"/>
    <n v="0"/>
    <n v="9770.8001999999997"/>
    <n v="0"/>
    <s v="تبرعات عامة من زكاة مال وغيرها"/>
    <s v="دفاتر نقدية"/>
    <s v="سارى"/>
    <n v="4517"/>
    <m/>
    <n v="91"/>
    <x v="1"/>
  </r>
  <r>
    <d v="2017-04-10T00:00:00"/>
    <x v="4"/>
    <n v="200"/>
    <x v="6"/>
    <x v="7"/>
    <n v="446343.79799999972"/>
    <n v="251709.42000000004"/>
    <n v="0"/>
    <n v="0"/>
    <n v="9770.8001999999997"/>
    <n v="0"/>
    <s v="نقدية للمرضى"/>
    <s v="دفاتر نقدية"/>
    <s v="سارى"/>
    <n v="4518"/>
    <m/>
    <n v="91"/>
    <x v="1"/>
  </r>
  <r>
    <d v="2017-04-10T00:00:00"/>
    <x v="4"/>
    <n v="400"/>
    <x v="6"/>
    <x v="6"/>
    <n v="446743.79799999972"/>
    <n v="251709.42000000004"/>
    <n v="0"/>
    <n v="0"/>
    <n v="9770.8001999999997"/>
    <n v="0"/>
    <s v="تبرعات عامة من زكاة مال وغيرها"/>
    <s v="دفاتر نقدية"/>
    <s v="سارى"/>
    <n v="5093"/>
    <m/>
    <n v="102"/>
    <x v="1"/>
  </r>
  <r>
    <d v="2017-04-10T00:00:00"/>
    <x v="4"/>
    <n v="300"/>
    <x v="6"/>
    <x v="7"/>
    <n v="447043.79799999972"/>
    <n v="251709.42000000004"/>
    <n v="0"/>
    <n v="0"/>
    <n v="9770.8001999999997"/>
    <n v="0"/>
    <s v="نقدية للمرضى"/>
    <s v="دفاتر نقدية"/>
    <s v="سارى"/>
    <n v="5094"/>
    <m/>
    <n v="102"/>
    <x v="1"/>
  </r>
  <r>
    <d v="2017-04-10T00:00:00"/>
    <x v="4"/>
    <n v="1300"/>
    <x v="6"/>
    <x v="7"/>
    <n v="448343.79799999972"/>
    <n v="251709.42000000004"/>
    <n v="0"/>
    <n v="0"/>
    <n v="9770.8001999999997"/>
    <n v="0"/>
    <s v="نقدية للمرضى"/>
    <s v="دفاتر نقدية"/>
    <s v="سارى"/>
    <n v="5095"/>
    <m/>
    <n v="102"/>
    <x v="1"/>
  </r>
  <r>
    <d v="2017-04-10T00:00:00"/>
    <x v="4"/>
    <n v="1000"/>
    <x v="6"/>
    <x v="7"/>
    <n v="449343.79799999972"/>
    <n v="251709.42000000004"/>
    <n v="0"/>
    <n v="0"/>
    <n v="9770.8001999999997"/>
    <n v="0"/>
    <s v="نقدية للمرضى"/>
    <s v="دفاتر نقدية"/>
    <s v="سارى"/>
    <n v="5096"/>
    <m/>
    <n v="102"/>
    <x v="1"/>
  </r>
  <r>
    <d v="2017-04-10T00:00:00"/>
    <x v="4"/>
    <n v="3000"/>
    <x v="6"/>
    <x v="6"/>
    <n v="452343.79799999972"/>
    <n v="251709.42000000004"/>
    <n v="0"/>
    <n v="0"/>
    <n v="9770.8001999999997"/>
    <n v="0"/>
    <s v="تبرعات عامة من زكاة مال وغيرها"/>
    <s v="دفاتر نقدية"/>
    <s v="سارى"/>
    <n v="5097"/>
    <m/>
    <n v="102"/>
    <x v="1"/>
  </r>
  <r>
    <d v="2017-04-10T00:00:00"/>
    <x v="4"/>
    <n v="500"/>
    <x v="6"/>
    <x v="6"/>
    <n v="452843.79799999972"/>
    <n v="251709.42000000004"/>
    <n v="0"/>
    <n v="0"/>
    <n v="9770.8001999999997"/>
    <n v="0"/>
    <s v="تبرعات عامة من زكاة مال وغيرها"/>
    <s v="دفاتر نقدية"/>
    <s v="سارى"/>
    <n v="5098"/>
    <m/>
    <n v="102"/>
    <x v="1"/>
  </r>
  <r>
    <d v="2017-04-10T00:00:00"/>
    <x v="4"/>
    <n v="200"/>
    <x v="6"/>
    <x v="6"/>
    <n v="453043.79799999972"/>
    <n v="251709.42000000004"/>
    <n v="0"/>
    <n v="0"/>
    <n v="9770.8001999999997"/>
    <n v="0"/>
    <s v="تبرعات عامة من زكاة مال وغيرها"/>
    <s v="دفاتر نقدية"/>
    <s v="سارى"/>
    <n v="5099"/>
    <m/>
    <n v="102"/>
    <x v="1"/>
  </r>
  <r>
    <d v="2017-04-10T00:00:00"/>
    <x v="4"/>
    <n v="200"/>
    <x v="6"/>
    <x v="6"/>
    <n v="453243.79799999972"/>
    <n v="251709.42000000004"/>
    <n v="0"/>
    <n v="0"/>
    <n v="9770.8001999999997"/>
    <n v="0"/>
    <s v="تبرعات عامة من زكاة مال وغيرها"/>
    <s v="دفاتر نقدية"/>
    <s v="سارى"/>
    <n v="5100"/>
    <m/>
    <n v="102"/>
    <x v="1"/>
  </r>
  <r>
    <d v="2017-04-10T00:00:00"/>
    <x v="4"/>
    <n v="1000"/>
    <x v="6"/>
    <x v="7"/>
    <n v="454243.79799999972"/>
    <n v="251709.42000000004"/>
    <n v="0"/>
    <n v="0"/>
    <n v="9770.8001999999997"/>
    <n v="0"/>
    <s v="نقدية للمرضى"/>
    <s v="دفاتر نقدية"/>
    <s v="سارى"/>
    <n v="5168"/>
    <m/>
    <n v="104"/>
    <x v="1"/>
  </r>
  <r>
    <d v="2017-04-10T00:00:00"/>
    <x v="4"/>
    <n v="400"/>
    <x v="6"/>
    <x v="6"/>
    <n v="454643.79799999972"/>
    <n v="251709.42000000004"/>
    <n v="0"/>
    <n v="0"/>
    <n v="9770.8001999999997"/>
    <n v="0"/>
    <s v="تبرعات عامة من زكاة مال وغيرها"/>
    <s v="دفاتر نقدية"/>
    <s v="سارى"/>
    <n v="5338"/>
    <m/>
    <n v="107"/>
    <x v="1"/>
  </r>
  <r>
    <d v="2017-04-10T00:00:00"/>
    <x v="4"/>
    <n v="300"/>
    <x v="6"/>
    <x v="7"/>
    <n v="454943.79799999972"/>
    <n v="251709.42000000004"/>
    <n v="0"/>
    <n v="0"/>
    <n v="9770.8001999999997"/>
    <n v="0"/>
    <s v="نقدية للمرضى"/>
    <s v="دفاتر نقدية"/>
    <s v="سارى"/>
    <n v="5339"/>
    <m/>
    <n v="107"/>
    <x v="1"/>
  </r>
  <r>
    <d v="2017-04-10T00:00:00"/>
    <x v="4"/>
    <n v="100"/>
    <x v="6"/>
    <x v="6"/>
    <n v="455043.79799999972"/>
    <n v="251709.42000000004"/>
    <n v="0"/>
    <n v="0"/>
    <n v="9770.8001999999997"/>
    <n v="0"/>
    <s v="تبرعات عامة من زكاة مال وغيرها"/>
    <s v="دفاتر نقدية"/>
    <s v="سارى"/>
    <n v="5340"/>
    <m/>
    <n v="107"/>
    <x v="1"/>
  </r>
  <r>
    <d v="2017-04-10T00:00:00"/>
    <x v="4"/>
    <n v="15136"/>
    <x v="6"/>
    <x v="7"/>
    <n v="470179.79799999972"/>
    <n v="251709.42000000004"/>
    <n v="0"/>
    <n v="0"/>
    <n v="9770.8001999999997"/>
    <n v="0"/>
    <s v="نقدية للمرضى"/>
    <s v="دفاتر نقدية"/>
    <s v="سارى"/>
    <n v="5593"/>
    <m/>
    <n v="112"/>
    <x v="1"/>
  </r>
  <r>
    <d v="2017-04-10T00:00:00"/>
    <x v="4"/>
    <n v="150"/>
    <x v="6"/>
    <x v="7"/>
    <n v="470329.79799999972"/>
    <n v="251709.42000000004"/>
    <n v="0"/>
    <n v="0"/>
    <n v="9770.8001999999997"/>
    <n v="0"/>
    <s v="نقدية للمرضى"/>
    <s v="دفاتر نقدية"/>
    <s v="سارى"/>
    <n v="5594"/>
    <m/>
    <n v="112"/>
    <x v="1"/>
  </r>
  <r>
    <d v="2017-04-10T00:00:00"/>
    <x v="4"/>
    <n v="4000"/>
    <x v="6"/>
    <x v="6"/>
    <n v="474329.79799999972"/>
    <n v="251709.42000000004"/>
    <n v="0"/>
    <n v="0"/>
    <n v="9770.8001999999997"/>
    <n v="0"/>
    <s v="تبرعات عامة من زكاة مال وغيرها"/>
    <s v="دفاتر نقدية"/>
    <s v="سارى"/>
    <n v="5595"/>
    <m/>
    <n v="112"/>
    <x v="1"/>
  </r>
  <r>
    <d v="2017-04-10T00:00:00"/>
    <x v="4"/>
    <n v="2000"/>
    <x v="6"/>
    <x v="7"/>
    <n v="476329.79799999972"/>
    <n v="251709.42000000004"/>
    <n v="0"/>
    <n v="0"/>
    <n v="9770.8001999999997"/>
    <n v="0"/>
    <s v="نقدية للمرضى"/>
    <s v="دفاتر نقدية"/>
    <s v="سارى"/>
    <n v="5684"/>
    <m/>
    <n v="114"/>
    <x v="1"/>
  </r>
  <r>
    <d v="2017-04-10T00:00:00"/>
    <x v="4"/>
    <n v="1500"/>
    <x v="6"/>
    <x v="6"/>
    <n v="477829.79799999972"/>
    <n v="251709.42000000004"/>
    <n v="0"/>
    <n v="0"/>
    <n v="9770.8001999999997"/>
    <n v="0"/>
    <s v="تبرعات عامة من زكاة مال وغيرها"/>
    <s v="دفاتر نقدية"/>
    <s v="سارى"/>
    <n v="5685"/>
    <m/>
    <n v="114"/>
    <x v="1"/>
  </r>
  <r>
    <d v="2017-04-10T00:00:00"/>
    <x v="4"/>
    <n v="1000"/>
    <x v="6"/>
    <x v="6"/>
    <n v="478829.79799999972"/>
    <n v="251709.42000000004"/>
    <n v="0"/>
    <n v="0"/>
    <n v="9770.8001999999997"/>
    <n v="0"/>
    <s v="تبرعات عامة من زكاة مال وغيرها"/>
    <s v="دفاتر نقدية"/>
    <s v="سارى"/>
    <n v="5686"/>
    <m/>
    <n v="114"/>
    <x v="1"/>
  </r>
  <r>
    <d v="2017-04-10T00:00:00"/>
    <x v="4"/>
    <n v="200"/>
    <x v="6"/>
    <x v="7"/>
    <n v="479029.79799999972"/>
    <n v="251709.42000000004"/>
    <n v="0"/>
    <n v="0"/>
    <n v="9770.8001999999997"/>
    <n v="0"/>
    <s v="نقدية للمرضى"/>
    <s v="دفاتر نقدية"/>
    <s v="سارى"/>
    <n v="5867"/>
    <m/>
    <n v="118"/>
    <x v="1"/>
  </r>
  <r>
    <d v="2017-04-10T00:00:00"/>
    <x v="4"/>
    <n v="3000"/>
    <x v="6"/>
    <x v="6"/>
    <n v="482029.79799999972"/>
    <n v="251709.42000000004"/>
    <n v="0"/>
    <n v="0"/>
    <n v="9770.8001999999997"/>
    <n v="0"/>
    <s v="تبرعات عامة من زكاة مال وغيرها"/>
    <s v="دفاتر نقدية"/>
    <s v="سارى"/>
    <n v="5909"/>
    <m/>
    <n v="119"/>
    <x v="1"/>
  </r>
  <r>
    <d v="2017-04-10T00:00:00"/>
    <x v="4"/>
    <n v="100"/>
    <x v="6"/>
    <x v="6"/>
    <n v="482129.79799999972"/>
    <n v="251709.42000000004"/>
    <n v="0"/>
    <n v="0"/>
    <n v="9770.8001999999997"/>
    <n v="0"/>
    <s v="تبرعات عامة من زكاة مال وغيرها"/>
    <s v="دفاتر نقدية"/>
    <s v="سارى"/>
    <n v="5910"/>
    <m/>
    <n v="119"/>
    <x v="1"/>
  </r>
  <r>
    <d v="2017-04-10T00:00:00"/>
    <x v="4"/>
    <n v="150000"/>
    <x v="6"/>
    <x v="11"/>
    <n v="632129.79799999972"/>
    <n v="101709.42000000004"/>
    <n v="0"/>
    <n v="0"/>
    <n v="9770.8001999999997"/>
    <n v="0"/>
    <m/>
    <m/>
    <m/>
    <s v="معاملة بنكية"/>
    <m/>
    <m/>
    <x v="151"/>
  </r>
  <r>
    <d v="2017-04-10T00:00:00"/>
    <x v="4"/>
    <n v="10"/>
    <x v="8"/>
    <x v="9"/>
    <n v="632129.79799999972"/>
    <n v="101719.42000000004"/>
    <n v="0"/>
    <n v="0"/>
    <n v="9770.8001999999997"/>
    <n v="0"/>
    <m/>
    <m/>
    <m/>
    <s v="معاملة بنكية"/>
    <m/>
    <m/>
    <x v="168"/>
  </r>
  <r>
    <d v="2017-04-10T00:00:00"/>
    <x v="4"/>
    <n v="6000"/>
    <x v="8"/>
    <x v="9"/>
    <n v="632129.79799999972"/>
    <n v="107719.42000000004"/>
    <n v="0"/>
    <n v="0"/>
    <n v="9770.8001999999997"/>
    <n v="0"/>
    <m/>
    <m/>
    <m/>
    <s v="معاملة بنكية"/>
    <m/>
    <m/>
    <x v="172"/>
  </r>
  <r>
    <d v="2017-04-10T00:00:00"/>
    <x v="4"/>
    <n v="32362.22"/>
    <x v="8"/>
    <x v="10"/>
    <n v="632129.79799999972"/>
    <n v="140081.64000000004"/>
    <n v="0"/>
    <n v="0"/>
    <n v="9770.8001999999997"/>
    <n v="0"/>
    <m/>
    <m/>
    <m/>
    <s v="تقفيل"/>
    <m/>
    <m/>
    <x v="168"/>
  </r>
  <r>
    <d v="2017-04-11T00:00:00"/>
    <x v="4"/>
    <n v="1000"/>
    <x v="6"/>
    <x v="6"/>
    <n v="633129.79799999972"/>
    <n v="140081.64000000004"/>
    <n v="0"/>
    <n v="0"/>
    <n v="9770.8001999999997"/>
    <n v="0"/>
    <s v="تبرعات عامة من زكاة مال وغيرها"/>
    <s v="دفاتر نقدية"/>
    <s v="سارى"/>
    <n v="5169"/>
    <m/>
    <n v="104"/>
    <x v="1"/>
  </r>
  <r>
    <d v="2017-04-11T00:00:00"/>
    <x v="4"/>
    <n v="1000"/>
    <x v="6"/>
    <x v="6"/>
    <n v="634129.79799999972"/>
    <n v="140081.64000000004"/>
    <n v="0"/>
    <n v="0"/>
    <n v="9770.8001999999997"/>
    <n v="0"/>
    <s v="تبرعات عامة من زكاة مال وغيرها"/>
    <s v="دفاتر نقدية"/>
    <s v="سارى"/>
    <n v="5519"/>
    <m/>
    <n v="111"/>
    <x v="1"/>
  </r>
  <r>
    <d v="2017-04-11T00:00:00"/>
    <x v="4"/>
    <n v="4325"/>
    <x v="6"/>
    <x v="6"/>
    <n v="638454.79799999972"/>
    <n v="140081.64000000004"/>
    <n v="0"/>
    <n v="0"/>
    <n v="9770.8001999999997"/>
    <n v="0"/>
    <s v="تبرعات عامة من زكاة مال وغيرها"/>
    <s v="دفاتر نقدية"/>
    <s v="سارى"/>
    <n v="5597"/>
    <m/>
    <n v="112"/>
    <x v="1"/>
  </r>
  <r>
    <d v="2017-04-11T00:00:00"/>
    <x v="4"/>
    <n v="400"/>
    <x v="6"/>
    <x v="6"/>
    <n v="638854.79799999972"/>
    <n v="140081.64000000004"/>
    <n v="0"/>
    <n v="0"/>
    <n v="9770.8001999999997"/>
    <n v="0"/>
    <s v="تبرعات عامة من زكاة مال وغيرها"/>
    <s v="دفاتر نقدية"/>
    <s v="سارى"/>
    <n v="5598"/>
    <m/>
    <n v="112"/>
    <x v="1"/>
  </r>
  <r>
    <d v="2017-04-11T00:00:00"/>
    <x v="4"/>
    <n v="400"/>
    <x v="6"/>
    <x v="7"/>
    <n v="639254.79799999972"/>
    <n v="140081.64000000004"/>
    <n v="0"/>
    <n v="0"/>
    <n v="9770.8001999999997"/>
    <n v="0"/>
    <s v="نقدية للمرضى"/>
    <s v="دفاتر نقدية"/>
    <s v="سارى"/>
    <n v="5687"/>
    <m/>
    <n v="114"/>
    <x v="1"/>
  </r>
  <r>
    <d v="2017-04-11T00:00:00"/>
    <x v="4"/>
    <n v="17000"/>
    <x v="6"/>
    <x v="6"/>
    <n v="656254.79799999972"/>
    <n v="140081.64000000004"/>
    <n v="0"/>
    <n v="0"/>
    <n v="9770.8001999999997"/>
    <n v="0"/>
    <s v="تبرعات عامة من زكاة مال وغيرها"/>
    <s v="دفاتر نقدية"/>
    <s v="سارى"/>
    <n v="5688"/>
    <m/>
    <n v="114"/>
    <x v="1"/>
  </r>
  <r>
    <d v="2017-04-11T00:00:00"/>
    <x v="4"/>
    <n v="300"/>
    <x v="6"/>
    <x v="6"/>
    <n v="656554.79799999972"/>
    <n v="140081.64000000004"/>
    <n v="0"/>
    <n v="0"/>
    <n v="9770.8001999999997"/>
    <n v="0"/>
    <s v="تبرعات عامة من زكاة مال وغيرها"/>
    <s v="دفاتر نقدية"/>
    <s v="سارى"/>
    <n v="5911"/>
    <m/>
    <n v="119"/>
    <x v="1"/>
  </r>
  <r>
    <d v="2017-04-11T00:00:00"/>
    <x v="4"/>
    <n v="300"/>
    <x v="6"/>
    <x v="6"/>
    <n v="656854.79799999972"/>
    <n v="140081.64000000004"/>
    <n v="0"/>
    <n v="0"/>
    <n v="9770.8001999999997"/>
    <n v="0"/>
    <s v="تبرعات عامة من زكاة مال وغيرها"/>
    <s v="دفاتر نقدية"/>
    <s v="سارى"/>
    <n v="5912"/>
    <m/>
    <n v="119"/>
    <x v="1"/>
  </r>
  <r>
    <d v="2017-04-11T00:00:00"/>
    <x v="4"/>
    <n v="3600"/>
    <x v="6"/>
    <x v="6"/>
    <n v="660454.79799999972"/>
    <n v="140081.64000000004"/>
    <n v="0"/>
    <n v="0"/>
    <n v="9770.8001999999997"/>
    <n v="0"/>
    <s v="تبرعات عامة من زكاة مال وغيرها"/>
    <s v="دفاتر نقدية"/>
    <s v="سارى"/>
    <n v="5913"/>
    <m/>
    <n v="119"/>
    <x v="1"/>
  </r>
  <r>
    <d v="2017-04-11T00:00:00"/>
    <x v="4"/>
    <n v="1000"/>
    <x v="6"/>
    <x v="7"/>
    <n v="661454.79799999972"/>
    <n v="140081.64000000004"/>
    <n v="0"/>
    <n v="0"/>
    <n v="9770.8001999999997"/>
    <n v="0"/>
    <s v="نقدية للمرضى"/>
    <s v="دفاتر نقدية"/>
    <s v="سارى"/>
    <n v="5914"/>
    <m/>
    <n v="119"/>
    <x v="1"/>
  </r>
  <r>
    <d v="2017-04-11T00:00:00"/>
    <x v="4"/>
    <n v="1000"/>
    <x v="6"/>
    <x v="6"/>
    <n v="662454.79799999972"/>
    <n v="140081.64000000004"/>
    <n v="0"/>
    <n v="0"/>
    <n v="9770.8001999999997"/>
    <n v="0"/>
    <s v="تبرعات عامة من زكاة مال وغيرها"/>
    <s v="دفاتر نقدية"/>
    <s v="سارى"/>
    <n v="5964"/>
    <m/>
    <n v="120"/>
    <x v="1"/>
  </r>
  <r>
    <d v="2017-04-11T00:00:00"/>
    <x v="4"/>
    <n v="150"/>
    <x v="6"/>
    <x v="6"/>
    <n v="662604.79799999972"/>
    <n v="140081.64000000004"/>
    <n v="0"/>
    <n v="0"/>
    <n v="9770.8001999999997"/>
    <n v="0"/>
    <s v="تبرعات عامة من زكاة مال وغيرها"/>
    <s v="دفاتر نقدية"/>
    <s v="سارى"/>
    <n v="5965"/>
    <m/>
    <n v="120"/>
    <x v="1"/>
  </r>
  <r>
    <d v="2017-04-11T00:00:00"/>
    <x v="4"/>
    <n v="350"/>
    <x v="6"/>
    <x v="7"/>
    <n v="662954.79799999972"/>
    <n v="140081.64000000004"/>
    <n v="0"/>
    <n v="0"/>
    <n v="9770.8001999999997"/>
    <n v="0"/>
    <s v="نقدية للمرضى"/>
    <s v="دفاتر نقدية"/>
    <s v="سارى"/>
    <n v="5966"/>
    <m/>
    <n v="120"/>
    <x v="1"/>
  </r>
  <r>
    <d v="2017-04-11T00:00:00"/>
    <x v="4"/>
    <n v="200"/>
    <x v="6"/>
    <x v="6"/>
    <n v="663154.79799999972"/>
    <n v="140081.64000000004"/>
    <n v="0"/>
    <n v="0"/>
    <n v="9770.8001999999997"/>
    <n v="0"/>
    <s v="تبرعات عامة من زكاة مال وغيرها"/>
    <s v="دفاتر نقدية"/>
    <s v="سارى"/>
    <n v="6002"/>
    <m/>
    <n v="121"/>
    <x v="1"/>
  </r>
  <r>
    <d v="2017-04-11T00:00:00"/>
    <x v="4"/>
    <n v="500"/>
    <x v="8"/>
    <x v="9"/>
    <n v="663154.79799999972"/>
    <n v="140581.64000000004"/>
    <n v="0"/>
    <n v="0"/>
    <n v="9770.8001999999997"/>
    <n v="0"/>
    <m/>
    <m/>
    <m/>
    <s v="معاملة بنكية"/>
    <m/>
    <m/>
    <x v="9"/>
  </r>
  <r>
    <d v="2017-04-11T00:00:00"/>
    <x v="4"/>
    <n v="50"/>
    <x v="8"/>
    <x v="9"/>
    <n v="663154.79799999972"/>
    <n v="140631.64000000004"/>
    <n v="0"/>
    <n v="0"/>
    <n v="9770.8001999999997"/>
    <n v="0"/>
    <m/>
    <m/>
    <m/>
    <s v="معاملة بنكية"/>
    <m/>
    <m/>
    <x v="171"/>
  </r>
  <r>
    <d v="2017-04-11T00:00:00"/>
    <x v="4"/>
    <n v="200"/>
    <x v="8"/>
    <x v="9"/>
    <n v="663154.79799999972"/>
    <n v="140831.64000000004"/>
    <n v="0"/>
    <n v="0"/>
    <n v="9770.8001999999997"/>
    <n v="0"/>
    <m/>
    <m/>
    <m/>
    <s v="معاملة بنكية"/>
    <m/>
    <m/>
    <x v="25"/>
  </r>
  <r>
    <d v="2017-04-11T00:00:00"/>
    <x v="4"/>
    <n v="1500"/>
    <x v="8"/>
    <x v="9"/>
    <n v="663154.79799999972"/>
    <n v="142331.64000000004"/>
    <n v="0"/>
    <n v="0"/>
    <n v="9770.8001999999997"/>
    <n v="0"/>
    <m/>
    <m/>
    <m/>
    <s v="معاملة بنكية"/>
    <m/>
    <m/>
    <x v="173"/>
  </r>
  <r>
    <d v="2017-04-11T00:00:00"/>
    <x v="4"/>
    <n v="120000"/>
    <x v="6"/>
    <x v="11"/>
    <n v="783154.79799999972"/>
    <n v="22331.640000000043"/>
    <n v="0"/>
    <n v="0"/>
    <n v="9770.8001999999997"/>
    <n v="0"/>
    <m/>
    <m/>
    <m/>
    <s v="معاملة بنكية"/>
    <m/>
    <m/>
    <x v="151"/>
  </r>
  <r>
    <d v="2017-04-12T00:00:00"/>
    <x v="4"/>
    <n v="3000"/>
    <x v="6"/>
    <x v="6"/>
    <n v="786154.79799999972"/>
    <n v="22331.640000000043"/>
    <n v="0"/>
    <n v="0"/>
    <n v="9770.8001999999997"/>
    <n v="0"/>
    <s v="تبرعات عامة من زكاة مال وغيرها"/>
    <s v="دفاتر نقدية"/>
    <s v="سارى"/>
    <n v="5170"/>
    <m/>
    <n v="104"/>
    <x v="1"/>
  </r>
  <r>
    <d v="2017-04-12T00:00:00"/>
    <x v="4"/>
    <n v="9900"/>
    <x v="6"/>
    <x v="6"/>
    <n v="796054.79799999972"/>
    <n v="22331.640000000043"/>
    <n v="0"/>
    <n v="0"/>
    <n v="9770.8001999999997"/>
    <n v="0"/>
    <s v="تبرعات عامة من زكاة مال وغيرها"/>
    <s v="دفاتر نقدية"/>
    <s v="سارى"/>
    <n v="5689"/>
    <m/>
    <n v="114"/>
    <x v="1"/>
  </r>
  <r>
    <d v="2017-04-12T00:00:00"/>
    <x v="4"/>
    <n v="9000"/>
    <x v="6"/>
    <x v="6"/>
    <n v="805054.79799999972"/>
    <n v="22331.640000000043"/>
    <n v="0"/>
    <n v="0"/>
    <n v="9770.8001999999997"/>
    <n v="0"/>
    <s v="تبرعات عامة من زكاة مال وغيرها"/>
    <s v="دفاتر نقدية"/>
    <s v="سارى"/>
    <n v="5690"/>
    <m/>
    <n v="114"/>
    <x v="1"/>
  </r>
  <r>
    <d v="2017-04-12T00:00:00"/>
    <x v="4"/>
    <n v="1000"/>
    <x v="6"/>
    <x v="6"/>
    <n v="806054.79799999972"/>
    <n v="22331.640000000043"/>
    <n v="0"/>
    <n v="0"/>
    <n v="9770.8001999999997"/>
    <n v="0"/>
    <s v="تبرعات عامة من زكاة مال وغيرها"/>
    <s v="دفاتر نقدية"/>
    <s v="سارى"/>
    <n v="5915"/>
    <m/>
    <n v="119"/>
    <x v="1"/>
  </r>
  <r>
    <d v="2017-04-12T00:00:00"/>
    <x v="4"/>
    <n v="1000"/>
    <x v="6"/>
    <x v="6"/>
    <n v="807054.79799999972"/>
    <n v="22331.640000000043"/>
    <n v="0"/>
    <n v="0"/>
    <n v="9770.8001999999997"/>
    <n v="0"/>
    <s v="تبرعات عامة من زكاة مال وغيرها"/>
    <s v="دفاتر نقدية"/>
    <s v="سارى"/>
    <n v="5916"/>
    <m/>
    <n v="119"/>
    <x v="1"/>
  </r>
  <r>
    <d v="2017-04-12T00:00:00"/>
    <x v="4"/>
    <n v="4000"/>
    <x v="6"/>
    <x v="6"/>
    <n v="811054.79799999972"/>
    <n v="22331.640000000043"/>
    <n v="0"/>
    <n v="0"/>
    <n v="9770.8001999999997"/>
    <n v="0"/>
    <s v="تبرعات عامة من زكاة مال وغيرها"/>
    <s v="دفاتر نقدية"/>
    <s v="سارى"/>
    <n v="5967"/>
    <m/>
    <n v="120"/>
    <x v="1"/>
  </r>
  <r>
    <d v="2017-04-12T00:00:00"/>
    <x v="4"/>
    <n v="300"/>
    <x v="6"/>
    <x v="6"/>
    <n v="811354.79799999972"/>
    <n v="22331.640000000043"/>
    <n v="0"/>
    <n v="0"/>
    <n v="9770.8001999999997"/>
    <n v="0"/>
    <s v="تبرعات عامة من زكاة مال وغيرها"/>
    <s v="دفاتر نقدية"/>
    <s v="سارى"/>
    <n v="5968"/>
    <m/>
    <n v="120"/>
    <x v="1"/>
  </r>
  <r>
    <d v="2017-04-12T00:00:00"/>
    <x v="4"/>
    <n v="500"/>
    <x v="6"/>
    <x v="7"/>
    <n v="811854.79799999972"/>
    <n v="22331.640000000043"/>
    <n v="0"/>
    <n v="0"/>
    <n v="9770.8001999999997"/>
    <n v="0"/>
    <s v="نقدية للمرضى"/>
    <s v="دفاتر نقدية"/>
    <s v="سارى"/>
    <n v="6003"/>
    <m/>
    <n v="121"/>
    <x v="1"/>
  </r>
  <r>
    <d v="2017-04-12T00:00:00"/>
    <x v="4"/>
    <n v="400"/>
    <x v="6"/>
    <x v="6"/>
    <n v="812254.79799999972"/>
    <n v="22331.640000000043"/>
    <n v="0"/>
    <n v="0"/>
    <n v="9770.8001999999997"/>
    <n v="0"/>
    <s v="تبرعات عامة من زكاة مال وغيرها"/>
    <s v="دفاتر نقدية"/>
    <s v="سارى"/>
    <n v="6004"/>
    <m/>
    <n v="121"/>
    <x v="1"/>
  </r>
  <r>
    <d v="2017-04-12T00:00:00"/>
    <x v="4"/>
    <n v="2000"/>
    <x v="8"/>
    <x v="9"/>
    <n v="812254.79799999972"/>
    <n v="24331.640000000043"/>
    <n v="0"/>
    <n v="0"/>
    <n v="9770.8001999999997"/>
    <n v="0"/>
    <m/>
    <m/>
    <m/>
    <s v="معاملة بنكية"/>
    <m/>
    <m/>
    <x v="48"/>
  </r>
  <r>
    <d v="2017-04-13T00:00:00"/>
    <x v="4"/>
    <n v="100"/>
    <x v="6"/>
    <x v="6"/>
    <n v="812354.79799999972"/>
    <n v="24331.640000000043"/>
    <n v="0"/>
    <n v="0"/>
    <n v="9770.8001999999997"/>
    <n v="0"/>
    <s v="تبرعات عامة من زكاة مال وغيرها"/>
    <s v="دفاتر نقدية"/>
    <s v="سارى"/>
    <n v="4519"/>
    <m/>
    <n v="91"/>
    <x v="1"/>
  </r>
  <r>
    <d v="2017-04-13T00:00:00"/>
    <x v="4"/>
    <n v="5000"/>
    <x v="6"/>
    <x v="7"/>
    <n v="817354.79799999972"/>
    <n v="24331.640000000043"/>
    <n v="0"/>
    <n v="0"/>
    <n v="9770.8001999999997"/>
    <n v="0"/>
    <s v="نقدية للمرضى"/>
    <s v="دفاتر نقدية"/>
    <s v="سارى"/>
    <n v="4520"/>
    <m/>
    <n v="91"/>
    <x v="1"/>
  </r>
  <r>
    <d v="2017-04-13T00:00:00"/>
    <x v="4"/>
    <n v="3000"/>
    <x v="6"/>
    <x v="6"/>
    <n v="820354.79799999972"/>
    <n v="24331.640000000043"/>
    <n v="0"/>
    <n v="0"/>
    <n v="9770.8001999999997"/>
    <n v="0"/>
    <s v="تبرعات عامة من زكاة مال وغيرها"/>
    <s v="دفاتر نقدية"/>
    <s v="سارى"/>
    <n v="5176"/>
    <m/>
    <n v="104"/>
    <x v="1"/>
  </r>
  <r>
    <d v="2017-04-13T00:00:00"/>
    <x v="4"/>
    <n v="200"/>
    <x v="6"/>
    <x v="6"/>
    <n v="820554.79799999972"/>
    <n v="24331.640000000043"/>
    <n v="0"/>
    <n v="0"/>
    <n v="9770.8001999999997"/>
    <n v="0"/>
    <s v="تبرعات عامة من زكاة مال وغيرها"/>
    <s v="دفاتر نقدية"/>
    <s v="سارى"/>
    <n v="5691"/>
    <m/>
    <n v="114"/>
    <x v="1"/>
  </r>
  <r>
    <d v="2017-04-13T00:00:00"/>
    <x v="4"/>
    <n v="200"/>
    <x v="6"/>
    <x v="6"/>
    <n v="820754.79799999972"/>
    <n v="24331.640000000043"/>
    <n v="0"/>
    <n v="0"/>
    <n v="9770.8001999999997"/>
    <n v="0"/>
    <s v="تبرعات عامة من زكاة مال وغيرها"/>
    <s v="دفاتر نقدية"/>
    <s v="سارى"/>
    <n v="5692"/>
    <m/>
    <n v="114"/>
    <x v="1"/>
  </r>
  <r>
    <d v="2017-04-13T00:00:00"/>
    <x v="4"/>
    <n v="1500"/>
    <x v="6"/>
    <x v="7"/>
    <n v="822254.79799999972"/>
    <n v="24331.640000000043"/>
    <n v="0"/>
    <n v="0"/>
    <n v="9770.8001999999997"/>
    <n v="0"/>
    <s v="نقدية للمرضى"/>
    <s v="دفاتر نقدية"/>
    <s v="سارى"/>
    <n v="5917"/>
    <m/>
    <n v="119"/>
    <x v="1"/>
  </r>
  <r>
    <d v="2017-04-13T00:00:00"/>
    <x v="4"/>
    <n v="200"/>
    <x v="6"/>
    <x v="6"/>
    <n v="822454.79799999972"/>
    <n v="24331.640000000043"/>
    <n v="0"/>
    <n v="0"/>
    <n v="9770.8001999999997"/>
    <n v="0"/>
    <s v="تبرعات عامة من زكاة مال وغيرها"/>
    <s v="دفاتر نقدية"/>
    <s v="سارى"/>
    <n v="5969"/>
    <m/>
    <n v="120"/>
    <x v="1"/>
  </r>
  <r>
    <d v="2017-04-13T00:00:00"/>
    <x v="4"/>
    <n v="750"/>
    <x v="8"/>
    <x v="9"/>
    <n v="822454.79799999972"/>
    <n v="25081.640000000043"/>
    <n v="0"/>
    <n v="0"/>
    <n v="9770.8001999999997"/>
    <n v="0"/>
    <m/>
    <m/>
    <m/>
    <s v="معاملة بنكية"/>
    <m/>
    <m/>
    <x v="7"/>
  </r>
  <r>
    <d v="2017-04-13T00:00:00"/>
    <x v="4"/>
    <n v="1000"/>
    <x v="8"/>
    <x v="9"/>
    <n v="822454.79799999972"/>
    <n v="26081.640000000043"/>
    <n v="0"/>
    <n v="0"/>
    <n v="9770.8001999999997"/>
    <n v="0"/>
    <m/>
    <m/>
    <m/>
    <s v="معاملة بنكية"/>
    <m/>
    <m/>
    <x v="174"/>
  </r>
  <r>
    <d v="2017-04-13T00:00:00"/>
    <x v="4"/>
    <n v="1000"/>
    <x v="8"/>
    <x v="9"/>
    <n v="822454.79799999972"/>
    <n v="27081.640000000043"/>
    <n v="0"/>
    <n v="0"/>
    <n v="9770.8001999999997"/>
    <n v="0"/>
    <m/>
    <m/>
    <m/>
    <s v="معاملة بنكية"/>
    <m/>
    <m/>
    <x v="60"/>
  </r>
  <r>
    <d v="2017-04-13T00:00:00"/>
    <x v="4"/>
    <n v="500"/>
    <x v="8"/>
    <x v="9"/>
    <n v="822454.79799999972"/>
    <n v="27581.640000000043"/>
    <n v="0"/>
    <n v="0"/>
    <n v="9770.8001999999997"/>
    <n v="0"/>
    <m/>
    <m/>
    <m/>
    <s v="معاملة بنكية"/>
    <m/>
    <m/>
    <x v="58"/>
  </r>
  <r>
    <d v="2017-04-13T00:00:00"/>
    <x v="4"/>
    <n v="200"/>
    <x v="8"/>
    <x v="9"/>
    <n v="822454.79799999972"/>
    <n v="27781.640000000043"/>
    <n v="0"/>
    <n v="0"/>
    <n v="9770.8001999999997"/>
    <n v="0"/>
    <m/>
    <m/>
    <m/>
    <s v="معاملة بنكية"/>
    <m/>
    <m/>
    <x v="171"/>
  </r>
  <r>
    <d v="2017-04-13T00:00:00"/>
    <x v="4"/>
    <n v="200"/>
    <x v="8"/>
    <x v="9"/>
    <n v="822454.79799999972"/>
    <n v="27981.640000000043"/>
    <n v="0"/>
    <n v="0"/>
    <n v="9770.8001999999997"/>
    <n v="0"/>
    <m/>
    <m/>
    <m/>
    <s v="معاملة بنكية"/>
    <m/>
    <m/>
    <x v="171"/>
  </r>
  <r>
    <d v="2017-04-13T00:00:00"/>
    <x v="4"/>
    <n v="10000"/>
    <x v="8"/>
    <x v="9"/>
    <n v="822454.79799999972"/>
    <n v="37981.640000000043"/>
    <n v="0"/>
    <n v="0"/>
    <n v="9770.8001999999997"/>
    <n v="0"/>
    <m/>
    <m/>
    <m/>
    <s v="معاملة بنكية"/>
    <m/>
    <m/>
    <x v="175"/>
  </r>
  <r>
    <d v="2017-04-13T00:00:00"/>
    <x v="4"/>
    <n v="8750"/>
    <x v="8"/>
    <x v="9"/>
    <n v="822454.79799999972"/>
    <n v="46731.640000000043"/>
    <n v="0"/>
    <n v="0"/>
    <n v="9770.8001999999997"/>
    <n v="0"/>
    <m/>
    <m/>
    <m/>
    <s v="معاملة بنكية"/>
    <m/>
    <m/>
    <x v="171"/>
  </r>
  <r>
    <d v="2017-04-13T00:00:00"/>
    <x v="4"/>
    <n v="680"/>
    <x v="8"/>
    <x v="9"/>
    <n v="822454.79799999972"/>
    <n v="47411.640000000043"/>
    <n v="0"/>
    <n v="0"/>
    <n v="9770.8001999999997"/>
    <n v="0"/>
    <m/>
    <m/>
    <m/>
    <s v="معاملة بنكية"/>
    <m/>
    <m/>
    <x v="176"/>
  </r>
  <r>
    <d v="2017-04-15T00:00:00"/>
    <x v="4"/>
    <n v="1150"/>
    <x v="6"/>
    <x v="7"/>
    <n v="823604.79799999972"/>
    <n v="47411.640000000043"/>
    <n v="0"/>
    <n v="0"/>
    <n v="9770.8001999999997"/>
    <n v="0"/>
    <s v="نقدية للمرضى"/>
    <s v="دفاتر نقدية"/>
    <s v="سارى"/>
    <n v="4521"/>
    <m/>
    <n v="91"/>
    <x v="1"/>
  </r>
  <r>
    <d v="2017-04-15T00:00:00"/>
    <x v="4"/>
    <n v="300"/>
    <x v="6"/>
    <x v="7"/>
    <n v="823904.79799999972"/>
    <n v="47411.640000000043"/>
    <n v="0"/>
    <n v="0"/>
    <n v="9770.8001999999997"/>
    <n v="0"/>
    <s v="نقدية للمرضى"/>
    <s v="دفاتر نقدية"/>
    <s v="سارى"/>
    <n v="5520"/>
    <m/>
    <n v="111"/>
    <x v="1"/>
  </r>
  <r>
    <d v="2017-04-15T00:00:00"/>
    <x v="4"/>
    <n v="500"/>
    <x v="6"/>
    <x v="7"/>
    <n v="824404.79799999972"/>
    <n v="47411.640000000043"/>
    <n v="0"/>
    <n v="0"/>
    <n v="9770.8001999999997"/>
    <n v="0"/>
    <s v="نقدية للمرضى"/>
    <s v="دفاتر نقدية"/>
    <s v="سارى"/>
    <n v="5613"/>
    <m/>
    <n v="113"/>
    <x v="1"/>
  </r>
  <r>
    <d v="2017-04-15T00:00:00"/>
    <x v="4"/>
    <n v="16954"/>
    <x v="6"/>
    <x v="7"/>
    <n v="841358.79799999972"/>
    <n v="47411.640000000043"/>
    <n v="0"/>
    <n v="0"/>
    <n v="9770.8001999999997"/>
    <n v="0"/>
    <s v="نقدية للمرضى"/>
    <s v="دفاتر نقدية"/>
    <s v="سارى"/>
    <n v="5693"/>
    <m/>
    <n v="114"/>
    <x v="1"/>
  </r>
  <r>
    <d v="2017-04-15T00:00:00"/>
    <x v="4"/>
    <n v="200"/>
    <x v="6"/>
    <x v="6"/>
    <n v="841558.79799999972"/>
    <n v="47411.640000000043"/>
    <n v="0"/>
    <n v="0"/>
    <n v="9770.8001999999997"/>
    <n v="0"/>
    <s v="تبرعات عامة من زكاة مال وغيرها"/>
    <s v="دفاتر نقدية"/>
    <s v="سارى"/>
    <n v="5694"/>
    <m/>
    <n v="114"/>
    <x v="1"/>
  </r>
  <r>
    <d v="2017-04-15T00:00:00"/>
    <x v="4"/>
    <n v="400"/>
    <x v="6"/>
    <x v="6"/>
    <n v="841958.79799999972"/>
    <n v="47411.640000000043"/>
    <n v="0"/>
    <n v="0"/>
    <n v="9770.8001999999997"/>
    <n v="0"/>
    <s v="تبرعات عامة من زكاة مال وغيرها"/>
    <s v="دفاتر نقدية"/>
    <s v="سارى"/>
    <n v="5695"/>
    <m/>
    <n v="114"/>
    <x v="1"/>
  </r>
  <r>
    <d v="2017-04-15T00:00:00"/>
    <x v="4"/>
    <n v="300"/>
    <x v="6"/>
    <x v="6"/>
    <n v="842258.79799999972"/>
    <n v="47411.640000000043"/>
    <n v="0"/>
    <n v="0"/>
    <n v="9770.8001999999997"/>
    <n v="0"/>
    <s v="تبرعات عامة من زكاة مال وغيرها"/>
    <s v="دفاتر نقدية"/>
    <s v="سارى"/>
    <n v="5696"/>
    <m/>
    <n v="114"/>
    <x v="1"/>
  </r>
  <r>
    <d v="2017-04-15T00:00:00"/>
    <x v="4"/>
    <n v="2500"/>
    <x v="6"/>
    <x v="7"/>
    <n v="844758.79799999972"/>
    <n v="47411.640000000043"/>
    <n v="0"/>
    <n v="0"/>
    <n v="9770.8001999999997"/>
    <n v="0"/>
    <s v="نقدية للمرضى"/>
    <s v="دفاتر نقدية"/>
    <s v="سارى"/>
    <n v="5697"/>
    <m/>
    <n v="114"/>
    <x v="1"/>
  </r>
  <r>
    <d v="2017-04-15T00:00:00"/>
    <x v="4"/>
    <n v="1000"/>
    <x v="6"/>
    <x v="6"/>
    <n v="845758.79799999972"/>
    <n v="47411.640000000043"/>
    <n v="0"/>
    <n v="0"/>
    <n v="9770.8001999999997"/>
    <n v="0"/>
    <s v="تبرعات عامة من زكاة مال وغيرها"/>
    <s v="دفاتر نقدية"/>
    <s v="سارى"/>
    <n v="5698"/>
    <m/>
    <n v="114"/>
    <x v="1"/>
  </r>
  <r>
    <d v="2017-04-15T00:00:00"/>
    <x v="4"/>
    <n v="200"/>
    <x v="6"/>
    <x v="6"/>
    <n v="845958.79799999972"/>
    <n v="47411.640000000043"/>
    <n v="0"/>
    <n v="0"/>
    <n v="9770.8001999999997"/>
    <n v="0"/>
    <s v="تبرعات عامة من زكاة مال وغيرها"/>
    <s v="دفاتر نقدية"/>
    <s v="سارى"/>
    <n v="6005"/>
    <m/>
    <n v="121"/>
    <x v="1"/>
  </r>
  <r>
    <d v="2017-04-16T00:00:00"/>
    <x v="4"/>
    <n v="100"/>
    <x v="6"/>
    <x v="6"/>
    <n v="846058.79799999972"/>
    <n v="47411.640000000043"/>
    <n v="0"/>
    <n v="0"/>
    <n v="9770.8001999999997"/>
    <n v="0"/>
    <s v="تبرعات عامة من زكاة مال وغيرها"/>
    <s v="دفاتر نقدية"/>
    <s v="سارى"/>
    <n v="4522"/>
    <m/>
    <n v="91"/>
    <x v="1"/>
  </r>
  <r>
    <d v="2017-04-16T00:00:00"/>
    <x v="4"/>
    <n v="50"/>
    <x v="6"/>
    <x v="6"/>
    <n v="846108.79799999972"/>
    <n v="47411.640000000043"/>
    <n v="0"/>
    <n v="0"/>
    <n v="9770.8001999999997"/>
    <n v="0"/>
    <s v="تبرعات عامة من زكاة مال وغيرها"/>
    <s v="دفاتر نقدية"/>
    <s v="سارى"/>
    <n v="5177"/>
    <m/>
    <n v="104"/>
    <x v="1"/>
  </r>
  <r>
    <d v="2017-04-16T00:00:00"/>
    <x v="4"/>
    <n v="400"/>
    <x v="6"/>
    <x v="6"/>
    <n v="846508.79799999972"/>
    <n v="47411.640000000043"/>
    <n v="0"/>
    <n v="0"/>
    <n v="9770.8001999999997"/>
    <n v="0"/>
    <s v="تبرعات عامة من زكاة مال وغيرها"/>
    <s v="دفاتر نقدية"/>
    <s v="سارى"/>
    <n v="5341"/>
    <m/>
    <n v="107"/>
    <x v="1"/>
  </r>
  <r>
    <d v="2017-04-16T00:00:00"/>
    <x v="4"/>
    <n v="300"/>
    <x v="6"/>
    <x v="7"/>
    <n v="846808.79799999972"/>
    <n v="47411.640000000043"/>
    <n v="0"/>
    <n v="0"/>
    <n v="9770.8001999999997"/>
    <n v="0"/>
    <s v="نقدية للمرضى"/>
    <s v="دفاتر نقدية"/>
    <s v="سارى"/>
    <n v="5868"/>
    <m/>
    <n v="118"/>
    <x v="1"/>
  </r>
  <r>
    <d v="2017-04-16T00:00:00"/>
    <x v="4"/>
    <n v="1000"/>
    <x v="6"/>
    <x v="7"/>
    <n v="847808.79799999972"/>
    <n v="47411.640000000043"/>
    <n v="0"/>
    <n v="0"/>
    <n v="9770.8001999999997"/>
    <n v="0"/>
    <s v="نقدية للمرضى"/>
    <s v="دفاتر نقدية"/>
    <s v="سارى"/>
    <n v="6006"/>
    <m/>
    <n v="121"/>
    <x v="1"/>
  </r>
  <r>
    <d v="2017-04-16T00:00:00"/>
    <x v="4"/>
    <n v="3000"/>
    <x v="6"/>
    <x v="6"/>
    <n v="850808.79799999972"/>
    <n v="47411.640000000043"/>
    <n v="0"/>
    <n v="0"/>
    <n v="9770.8001999999997"/>
    <n v="0"/>
    <s v="تبرعات عامة من زكاة مال وغيرها"/>
    <s v="دفاتر نقدية"/>
    <s v="سارى"/>
    <n v="6007"/>
    <m/>
    <n v="121"/>
    <x v="1"/>
  </r>
  <r>
    <d v="2017-04-17T00:00:00"/>
    <x v="4"/>
    <n v="600"/>
    <x v="6"/>
    <x v="7"/>
    <n v="851408.79799999972"/>
    <n v="47411.640000000043"/>
    <n v="0"/>
    <n v="0"/>
    <n v="9770.8001999999997"/>
    <n v="0"/>
    <s v="نقدية للمرضى"/>
    <s v="دفاتر نقدية"/>
    <s v="سارى"/>
    <n v="5178"/>
    <m/>
    <n v="104"/>
    <x v="1"/>
  </r>
  <r>
    <d v="2017-04-17T00:00:00"/>
    <x v="4"/>
    <n v="95950"/>
    <x v="6"/>
    <x v="6"/>
    <n v="947358.79799999972"/>
    <n v="47411.640000000043"/>
    <n v="0"/>
    <n v="0"/>
    <n v="9770.8001999999997"/>
    <n v="0"/>
    <s v="تبرعات عامة من زكاة مال وغيرها"/>
    <s v="دفاتر نقدية"/>
    <s v="سارى"/>
    <n v="5179"/>
    <m/>
    <n v="104"/>
    <x v="1"/>
  </r>
  <r>
    <d v="2017-04-17T00:00:00"/>
    <x v="4"/>
    <n v="50"/>
    <x v="6"/>
    <x v="6"/>
    <n v="947408.79799999972"/>
    <n v="47411.640000000043"/>
    <n v="0"/>
    <n v="0"/>
    <n v="9770.8001999999997"/>
    <n v="0"/>
    <s v="تبرعات عامة من زكاة مال وغيرها"/>
    <s v="دفاتر نقدية"/>
    <s v="سارى"/>
    <n v="5699"/>
    <m/>
    <n v="114"/>
    <x v="1"/>
  </r>
  <r>
    <d v="2017-04-17T00:00:00"/>
    <x v="4"/>
    <n v="50"/>
    <x v="6"/>
    <x v="6"/>
    <n v="947458.79799999972"/>
    <n v="47411.640000000043"/>
    <n v="0"/>
    <n v="0"/>
    <n v="9770.8001999999997"/>
    <n v="0"/>
    <s v="تبرعات عامة من زكاة مال وغيرها"/>
    <s v="دفاتر نقدية"/>
    <s v="سارى"/>
    <n v="5700"/>
    <m/>
    <n v="114"/>
    <x v="1"/>
  </r>
  <r>
    <d v="2017-04-17T00:00:00"/>
    <x v="4"/>
    <n v="200"/>
    <x v="6"/>
    <x v="6"/>
    <n v="947658.79799999972"/>
    <n v="47411.640000000043"/>
    <n v="0"/>
    <n v="0"/>
    <n v="9770.8001999999997"/>
    <n v="0"/>
    <s v="تبرعات عامة من زكاة مال وغيرها"/>
    <s v="دفاتر نقدية"/>
    <s v="سارى"/>
    <n v="5970"/>
    <m/>
    <n v="120"/>
    <x v="1"/>
  </r>
  <r>
    <d v="2017-04-17T00:00:00"/>
    <x v="4"/>
    <n v="500"/>
    <x v="6"/>
    <x v="6"/>
    <n v="948158.79799999972"/>
    <n v="47411.640000000043"/>
    <n v="0"/>
    <n v="0"/>
    <n v="9770.8001999999997"/>
    <n v="0"/>
    <s v="تبرعات عامة من زكاة مال وغيرها"/>
    <s v="دفاتر نقدية"/>
    <s v="سارى"/>
    <n v="6008"/>
    <m/>
    <n v="121"/>
    <x v="1"/>
  </r>
  <r>
    <d v="2017-04-17T00:00:00"/>
    <x v="4"/>
    <n v="2200"/>
    <x v="6"/>
    <x v="6"/>
    <n v="950358.79799999972"/>
    <n v="47411.640000000043"/>
    <n v="0"/>
    <n v="0"/>
    <n v="9770.8001999999997"/>
    <n v="0"/>
    <s v="تبرعات عامة من زكاة مال وغيرها"/>
    <s v="دفاتر نقدية"/>
    <s v="سارى"/>
    <n v="6009"/>
    <m/>
    <n v="121"/>
    <x v="1"/>
  </r>
  <r>
    <d v="2017-04-17T00:00:00"/>
    <x v="4"/>
    <n v="250"/>
    <x v="6"/>
    <x v="6"/>
    <n v="950608.79799999972"/>
    <n v="47411.640000000043"/>
    <n v="0"/>
    <n v="0"/>
    <n v="9770.8001999999997"/>
    <n v="0"/>
    <s v="تبرعات عامة من زكاة مال وغيرها"/>
    <s v="دفاتر نقدية"/>
    <s v="سارى"/>
    <n v="6010"/>
    <m/>
    <n v="121"/>
    <x v="1"/>
  </r>
  <r>
    <d v="2017-04-18T00:00:00"/>
    <x v="4"/>
    <n v="250"/>
    <x v="6"/>
    <x v="6"/>
    <n v="950858.79799999972"/>
    <n v="47411.640000000043"/>
    <n v="0"/>
    <n v="0"/>
    <n v="9770.8001999999997"/>
    <n v="0"/>
    <s v="تبرعات عامة من زكاة مال وغيرها"/>
    <s v="دفاتر نقدية"/>
    <s v="سارى"/>
    <n v="4523"/>
    <m/>
    <n v="91"/>
    <x v="1"/>
  </r>
  <r>
    <d v="2017-04-18T00:00:00"/>
    <x v="4"/>
    <n v="500"/>
    <x v="6"/>
    <x v="7"/>
    <n v="951358.79799999972"/>
    <n v="47411.640000000043"/>
    <n v="0"/>
    <n v="0"/>
    <n v="9770.8001999999997"/>
    <n v="0"/>
    <s v="نقدية للمرضى"/>
    <s v="دفاتر نقدية"/>
    <s v="سارى"/>
    <n v="5180"/>
    <m/>
    <n v="104"/>
    <x v="1"/>
  </r>
  <r>
    <d v="2017-04-18T00:00:00"/>
    <x v="4"/>
    <n v="100"/>
    <x v="6"/>
    <x v="7"/>
    <n v="951458.79799999972"/>
    <n v="47411.640000000043"/>
    <n v="0"/>
    <n v="0"/>
    <n v="9770.8001999999997"/>
    <n v="0"/>
    <s v="نقدية للمرضى"/>
    <s v="دفاتر نقدية"/>
    <s v="سارى"/>
    <n v="5181"/>
    <m/>
    <n v="104"/>
    <x v="1"/>
  </r>
  <r>
    <d v="2017-04-18T00:00:00"/>
    <x v="4"/>
    <n v="300"/>
    <x v="6"/>
    <x v="6"/>
    <n v="951758.79799999972"/>
    <n v="47411.640000000043"/>
    <n v="0"/>
    <n v="0"/>
    <n v="9770.8001999999997"/>
    <n v="0"/>
    <s v="تبرعات عامة من زكاة مال وغيرها"/>
    <s v="دفاتر نقدية"/>
    <s v="سارى"/>
    <n v="5521"/>
    <m/>
    <n v="111"/>
    <x v="1"/>
  </r>
  <r>
    <d v="2017-04-18T00:00:00"/>
    <x v="4"/>
    <n v="1000"/>
    <x v="6"/>
    <x v="6"/>
    <n v="952758.79799999972"/>
    <n v="47411.640000000043"/>
    <n v="0"/>
    <n v="0"/>
    <n v="9770.8001999999997"/>
    <n v="0"/>
    <s v="تبرعات عامة من زكاة مال وغيرها"/>
    <s v="دفاتر نقدية"/>
    <s v="سارى"/>
    <n v="5522"/>
    <m/>
    <n v="111"/>
    <x v="1"/>
  </r>
  <r>
    <d v="2017-04-18T00:00:00"/>
    <x v="4"/>
    <n v="400"/>
    <x v="6"/>
    <x v="6"/>
    <n v="953158.79799999972"/>
    <n v="47411.640000000043"/>
    <n v="0"/>
    <n v="0"/>
    <n v="9770.8001999999997"/>
    <n v="0"/>
    <s v="تبرعات عامة من زكاة مال وغيرها"/>
    <s v="دفاتر نقدية"/>
    <s v="سارى"/>
    <n v="5599"/>
    <m/>
    <n v="112"/>
    <x v="1"/>
  </r>
  <r>
    <d v="2017-04-18T00:00:00"/>
    <x v="4"/>
    <n v="110000"/>
    <x v="8"/>
    <x v="15"/>
    <n v="953158.79799999972"/>
    <n v="157411.64000000004"/>
    <n v="0"/>
    <n v="0"/>
    <n v="9770.8001999999997"/>
    <n v="0"/>
    <m/>
    <m/>
    <m/>
    <m/>
    <m/>
    <m/>
    <x v="96"/>
  </r>
  <r>
    <d v="2017-04-18T00:00:00"/>
    <x v="4"/>
    <n v="136000"/>
    <x v="6"/>
    <x v="11"/>
    <n v="1089158.7979999997"/>
    <n v="21411.640000000043"/>
    <n v="0"/>
    <n v="0"/>
    <n v="9770.8001999999997"/>
    <n v="0"/>
    <m/>
    <m/>
    <m/>
    <s v="معاملة بنكية"/>
    <m/>
    <m/>
    <x v="177"/>
  </r>
  <r>
    <d v="2017-04-18T00:00:00"/>
    <x v="4"/>
    <n v="45"/>
    <x v="8"/>
    <x v="9"/>
    <n v="1089158.7979999997"/>
    <n v="21456.640000000043"/>
    <n v="0"/>
    <n v="0"/>
    <n v="9770.8001999999997"/>
    <n v="0"/>
    <m/>
    <m/>
    <m/>
    <s v="معاملة بنكية"/>
    <m/>
    <m/>
    <x v="132"/>
  </r>
  <r>
    <d v="2017-04-18T00:00:00"/>
    <x v="4"/>
    <n v="50"/>
    <x v="8"/>
    <x v="9"/>
    <n v="1089158.7979999997"/>
    <n v="21506.640000000043"/>
    <n v="0"/>
    <n v="0"/>
    <n v="9770.8001999999997"/>
    <n v="0"/>
    <m/>
    <m/>
    <m/>
    <s v="معاملة بنكية"/>
    <m/>
    <m/>
    <x v="132"/>
  </r>
  <r>
    <d v="2017-04-18T00:00:00"/>
    <x v="4"/>
    <n v="1220"/>
    <x v="8"/>
    <x v="9"/>
    <n v="1089158.7979999997"/>
    <n v="22726.640000000043"/>
    <n v="0"/>
    <n v="0"/>
    <n v="9770.8001999999997"/>
    <n v="0"/>
    <m/>
    <m/>
    <m/>
    <s v="معاملة بنكية"/>
    <m/>
    <m/>
    <x v="132"/>
  </r>
  <r>
    <d v="2017-04-18T00:00:00"/>
    <x v="4"/>
    <n v="4350"/>
    <x v="8"/>
    <x v="9"/>
    <n v="1089158.7979999997"/>
    <n v="27076.640000000043"/>
    <n v="0"/>
    <n v="0"/>
    <n v="9770.8001999999997"/>
    <n v="0"/>
    <m/>
    <m/>
    <m/>
    <s v="معاملة بنكية"/>
    <m/>
    <m/>
    <x v="132"/>
  </r>
  <r>
    <d v="2017-04-19T00:00:00"/>
    <x v="4"/>
    <n v="1000"/>
    <x v="6"/>
    <x v="6"/>
    <n v="1090158.7979999997"/>
    <n v="27076.640000000043"/>
    <n v="0"/>
    <n v="0"/>
    <n v="9770.8001999999997"/>
    <n v="0"/>
    <s v="تبرعات عامة من زكاة مال وغيرها"/>
    <s v="دفاتر نقدية"/>
    <s v="سارى"/>
    <n v="5182"/>
    <m/>
    <n v="104"/>
    <x v="1"/>
  </r>
  <r>
    <d v="2017-04-19T00:00:00"/>
    <x v="4"/>
    <n v="2600"/>
    <x v="6"/>
    <x v="6"/>
    <n v="1092758.7979999997"/>
    <n v="27076.640000000043"/>
    <n v="0"/>
    <n v="0"/>
    <n v="9770.8001999999997"/>
    <n v="0"/>
    <s v="تبرعات عامة من زكاة مال وغيرها"/>
    <s v="دفاتر نقدية"/>
    <s v="سارى"/>
    <n v="5523"/>
    <m/>
    <n v="111"/>
    <x v="1"/>
  </r>
  <r>
    <d v="2017-04-19T00:00:00"/>
    <x v="4"/>
    <n v="2000"/>
    <x v="6"/>
    <x v="6"/>
    <n v="1094758.7979999997"/>
    <n v="27076.640000000043"/>
    <n v="0"/>
    <n v="0"/>
    <n v="9770.8001999999997"/>
    <n v="0"/>
    <s v="تبرعات عامة من زكاة مال وغيرها"/>
    <s v="دفاتر نقدية"/>
    <s v="سارى"/>
    <n v="5524"/>
    <m/>
    <n v="111"/>
    <x v="1"/>
  </r>
  <r>
    <d v="2017-04-19T00:00:00"/>
    <x v="4"/>
    <n v="2000"/>
    <x v="6"/>
    <x v="7"/>
    <n v="1096758.7979999997"/>
    <n v="27076.640000000043"/>
    <n v="0"/>
    <n v="0"/>
    <n v="9770.8001999999997"/>
    <n v="0"/>
    <s v="نقدية للمرضى"/>
    <s v="دفاتر نقدية"/>
    <s v="سارى"/>
    <n v="5971"/>
    <m/>
    <n v="120"/>
    <x v="1"/>
  </r>
  <r>
    <d v="2017-04-19T00:00:00"/>
    <x v="4"/>
    <n v="2000"/>
    <x v="6"/>
    <x v="6"/>
    <n v="1098758.7979999997"/>
    <n v="27076.640000000043"/>
    <n v="0"/>
    <n v="0"/>
    <n v="9770.8001999999997"/>
    <n v="0"/>
    <s v="تبرعات عامة من زكاة مال وغيرها"/>
    <s v="دفاتر نقدية"/>
    <s v="سارى"/>
    <n v="5972"/>
    <m/>
    <n v="120"/>
    <x v="1"/>
  </r>
  <r>
    <d v="2017-04-19T00:00:00"/>
    <x v="4"/>
    <n v="300"/>
    <x v="6"/>
    <x v="7"/>
    <n v="1099058.7979999997"/>
    <n v="27076.640000000043"/>
    <n v="0"/>
    <n v="0"/>
    <n v="9770.8001999999997"/>
    <n v="0"/>
    <s v="نقدية للمرضى"/>
    <s v="دفاتر نقدية"/>
    <s v="سارى"/>
    <n v="5973"/>
    <m/>
    <n v="120"/>
    <x v="1"/>
  </r>
  <r>
    <d v="2017-04-19T00:00:00"/>
    <x v="4"/>
    <n v="450"/>
    <x v="6"/>
    <x v="6"/>
    <n v="1099508.7979999997"/>
    <n v="27076.640000000043"/>
    <n v="0"/>
    <n v="0"/>
    <n v="9770.8001999999997"/>
    <n v="0"/>
    <s v="تبرعات عامة من زكاة مال وغيرها"/>
    <s v="دفاتر نقدية"/>
    <s v="سارى"/>
    <n v="6011"/>
    <m/>
    <n v="121"/>
    <x v="1"/>
  </r>
  <r>
    <d v="2017-04-19T00:00:00"/>
    <x v="4"/>
    <n v="600"/>
    <x v="6"/>
    <x v="6"/>
    <n v="1100108.7979999997"/>
    <n v="27076.640000000043"/>
    <n v="0"/>
    <n v="0"/>
    <n v="9770.8001999999997"/>
    <n v="0"/>
    <s v="تبرعات عامة من زكاة مال وغيرها"/>
    <s v="دفاتر نقدية"/>
    <s v="سارى"/>
    <n v="6012"/>
    <m/>
    <n v="121"/>
    <x v="1"/>
  </r>
  <r>
    <d v="2017-04-19T00:00:00"/>
    <x v="4"/>
    <n v="300"/>
    <x v="6"/>
    <x v="6"/>
    <n v="1100408.7979999997"/>
    <n v="27076.640000000043"/>
    <n v="0"/>
    <n v="0"/>
    <n v="9770.8001999999997"/>
    <n v="0"/>
    <s v="تبرعات عامة من زكاة مال وغيرها"/>
    <s v="دفاتر نقدية"/>
    <s v="سارى"/>
    <n v="6101"/>
    <m/>
    <n v="123"/>
    <x v="1"/>
  </r>
  <r>
    <d v="2017-04-19T00:00:00"/>
    <x v="4"/>
    <n v="250"/>
    <x v="6"/>
    <x v="6"/>
    <n v="1100658.7979999997"/>
    <n v="27076.640000000043"/>
    <n v="0"/>
    <n v="0"/>
    <n v="9770.8001999999997"/>
    <n v="0"/>
    <s v="تبرعات عامة من زكاة مال وغيرها"/>
    <s v="دفاتر نقدية"/>
    <s v="سارى"/>
    <n v="6102"/>
    <m/>
    <n v="123"/>
    <x v="1"/>
  </r>
  <r>
    <d v="2017-04-19T00:00:00"/>
    <x v="4"/>
    <n v="3000"/>
    <x v="6"/>
    <x v="6"/>
    <n v="1103658.7979999997"/>
    <n v="27076.640000000043"/>
    <n v="0"/>
    <n v="0"/>
    <n v="9770.8001999999997"/>
    <n v="0"/>
    <s v="تبرعات عامة من زكاة مال وغيرها"/>
    <s v="دفاتر نقدية"/>
    <s v="سارى"/>
    <n v="6151"/>
    <m/>
    <n v="124"/>
    <x v="1"/>
  </r>
  <r>
    <d v="2017-04-19T00:00:00"/>
    <x v="4"/>
    <n v="1000"/>
    <x v="6"/>
    <x v="6"/>
    <n v="1104658.7979999997"/>
    <n v="27076.640000000043"/>
    <n v="0"/>
    <n v="0"/>
    <n v="9770.8001999999997"/>
    <n v="0"/>
    <s v="تبرعات عامة من زكاة مال وغيرها"/>
    <s v="دفاتر نقدية"/>
    <s v="سارى"/>
    <n v="6152"/>
    <m/>
    <n v="124"/>
    <x v="1"/>
  </r>
  <r>
    <d v="2017-04-19T00:00:00"/>
    <x v="4"/>
    <n v="16000"/>
    <x v="5"/>
    <x v="8"/>
    <n v="1088658.7979999997"/>
    <n v="27076.640000000043"/>
    <n v="0"/>
    <n v="0"/>
    <n v="9770.8001999999997"/>
    <n v="0"/>
    <m/>
    <m/>
    <m/>
    <m/>
    <n v="1237"/>
    <m/>
    <x v="1"/>
  </r>
  <r>
    <d v="2017-04-19T00:00:00"/>
    <x v="4"/>
    <n v="1000"/>
    <x v="8"/>
    <x v="9"/>
    <n v="1088658.7979999997"/>
    <n v="28076.640000000043"/>
    <n v="0"/>
    <n v="0"/>
    <n v="9770.8001999999997"/>
    <n v="0"/>
    <m/>
    <m/>
    <m/>
    <s v="معاملة بنكية"/>
    <m/>
    <m/>
    <x v="128"/>
  </r>
  <r>
    <d v="2017-04-19T00:00:00"/>
    <x v="4"/>
    <n v="4500"/>
    <x v="8"/>
    <x v="9"/>
    <n v="1088658.7979999997"/>
    <n v="32576.640000000043"/>
    <n v="0"/>
    <n v="0"/>
    <n v="9770.8001999999997"/>
    <n v="0"/>
    <m/>
    <m/>
    <m/>
    <s v="معاملة بنكية"/>
    <m/>
    <m/>
    <x v="178"/>
  </r>
  <r>
    <d v="2017-04-19T00:00:00"/>
    <x v="4"/>
    <n v="2000"/>
    <x v="8"/>
    <x v="9"/>
    <n v="1088658.7979999997"/>
    <n v="34576.640000000043"/>
    <n v="0"/>
    <n v="0"/>
    <n v="9770.8001999999997"/>
    <n v="0"/>
    <m/>
    <m/>
    <m/>
    <s v="معاملة بنكية"/>
    <m/>
    <m/>
    <x v="176"/>
  </r>
  <r>
    <d v="2017-04-19T00:00:00"/>
    <x v="4"/>
    <n v="1200"/>
    <x v="8"/>
    <x v="9"/>
    <n v="1088658.7979999997"/>
    <n v="35776.640000000043"/>
    <n v="0"/>
    <n v="0"/>
    <n v="9770.8001999999997"/>
    <n v="0"/>
    <m/>
    <m/>
    <m/>
    <s v="معاملة بنكية"/>
    <m/>
    <m/>
    <x v="179"/>
  </r>
  <r>
    <d v="2017-04-19T00:00:00"/>
    <x v="4"/>
    <n v="50"/>
    <x v="8"/>
    <x v="9"/>
    <n v="1088658.7979999997"/>
    <n v="35826.640000000043"/>
    <n v="0"/>
    <n v="0"/>
    <n v="9770.8001999999997"/>
    <n v="0"/>
    <m/>
    <m/>
    <m/>
    <s v="معاملة بنكية"/>
    <m/>
    <m/>
    <x v="132"/>
  </r>
  <r>
    <d v="2017-04-19T00:00:00"/>
    <x v="4"/>
    <n v="800"/>
    <x v="8"/>
    <x v="9"/>
    <n v="1088658.7979999997"/>
    <n v="36626.640000000043"/>
    <n v="0"/>
    <n v="0"/>
    <n v="9770.8001999999997"/>
    <n v="0"/>
    <m/>
    <m/>
    <m/>
    <s v="معاملة بنكية"/>
    <m/>
    <m/>
    <x v="132"/>
  </r>
  <r>
    <d v="2017-04-19T00:00:00"/>
    <x v="4"/>
    <n v="20"/>
    <x v="8"/>
    <x v="9"/>
    <n v="1088658.7979999997"/>
    <n v="36646.640000000043"/>
    <n v="0"/>
    <n v="0"/>
    <n v="9770.8001999999997"/>
    <n v="0"/>
    <m/>
    <m/>
    <m/>
    <s v="معاملة بنكية"/>
    <m/>
    <m/>
    <x v="132"/>
  </r>
  <r>
    <d v="2017-04-19T00:00:00"/>
    <x v="4"/>
    <n v="300"/>
    <x v="8"/>
    <x v="9"/>
    <n v="1088658.7979999997"/>
    <n v="36946.640000000043"/>
    <n v="0"/>
    <n v="0"/>
    <n v="9770.8001999999997"/>
    <n v="0"/>
    <m/>
    <m/>
    <m/>
    <s v="معاملة بنكية"/>
    <m/>
    <m/>
    <x v="132"/>
  </r>
  <r>
    <d v="2017-04-19T00:00:00"/>
    <x v="4"/>
    <n v="50"/>
    <x v="8"/>
    <x v="9"/>
    <n v="1088658.7979999997"/>
    <n v="36996.640000000043"/>
    <n v="0"/>
    <n v="0"/>
    <n v="9770.8001999999997"/>
    <n v="0"/>
    <m/>
    <m/>
    <m/>
    <s v="معاملة بنكية"/>
    <m/>
    <m/>
    <x v="102"/>
  </r>
  <r>
    <d v="2017-04-20T00:00:00"/>
    <x v="4"/>
    <n v="4435"/>
    <x v="6"/>
    <x v="7"/>
    <n v="1093093.7979999997"/>
    <n v="36996.640000000043"/>
    <n v="0"/>
    <n v="0"/>
    <n v="9770.8001999999997"/>
    <n v="0"/>
    <s v="نقدية للمرضى"/>
    <s v="دفاتر نقدية"/>
    <s v="سارى"/>
    <n v="4524"/>
    <m/>
    <n v="91"/>
    <x v="1"/>
  </r>
  <r>
    <d v="2017-04-20T00:00:00"/>
    <x v="4"/>
    <n v="5430"/>
    <x v="6"/>
    <x v="6"/>
    <n v="1098523.7979999997"/>
    <n v="36996.640000000043"/>
    <n v="0"/>
    <n v="0"/>
    <n v="9770.8001999999997"/>
    <n v="0"/>
    <s v="تبرعات عامة من زكاة مال وغيرها"/>
    <s v="دفاتر نقدية"/>
    <s v="سارى"/>
    <n v="4525"/>
    <m/>
    <n v="91"/>
    <x v="1"/>
  </r>
  <r>
    <d v="2017-04-20T00:00:00"/>
    <x v="4"/>
    <n v="35"/>
    <x v="6"/>
    <x v="6"/>
    <n v="1098558.7979999997"/>
    <n v="36996.640000000043"/>
    <n v="0"/>
    <n v="0"/>
    <n v="9770.8001999999997"/>
    <n v="0"/>
    <s v="تبرعات عامة من زكاة مال وغيرها"/>
    <s v="دفاتر نقدية"/>
    <s v="سارى"/>
    <n v="4526"/>
    <m/>
    <n v="91"/>
    <x v="1"/>
  </r>
  <r>
    <d v="2017-04-20T00:00:00"/>
    <x v="4"/>
    <n v="1000"/>
    <x v="6"/>
    <x v="6"/>
    <n v="1099558.7979999997"/>
    <n v="36996.640000000043"/>
    <n v="0"/>
    <n v="0"/>
    <n v="9770.8001999999997"/>
    <n v="0"/>
    <s v="تبرعات عامة من زكاة مال وغيرها"/>
    <s v="دفاتر نقدية"/>
    <s v="سارى"/>
    <n v="4527"/>
    <m/>
    <n v="91"/>
    <x v="1"/>
  </r>
  <r>
    <d v="2017-04-20T00:00:00"/>
    <x v="4"/>
    <n v="200"/>
    <x v="6"/>
    <x v="7"/>
    <n v="1099758.7979999997"/>
    <n v="36996.640000000043"/>
    <n v="0"/>
    <n v="0"/>
    <n v="9770.8001999999997"/>
    <n v="0"/>
    <s v="نقدية للمرضى"/>
    <s v="دفاتر نقدية"/>
    <s v="سارى"/>
    <n v="4528"/>
    <m/>
    <n v="91"/>
    <x v="1"/>
  </r>
  <r>
    <d v="2017-04-20T00:00:00"/>
    <x v="4"/>
    <n v="200"/>
    <x v="6"/>
    <x v="7"/>
    <n v="1099958.7979999997"/>
    <n v="36996.640000000043"/>
    <n v="0"/>
    <n v="0"/>
    <n v="9770.8001999999997"/>
    <n v="0"/>
    <s v="نقدية للمرضى"/>
    <s v="دفاتر نقدية"/>
    <s v="سارى"/>
    <n v="4529"/>
    <m/>
    <n v="91"/>
    <x v="1"/>
  </r>
  <r>
    <d v="2017-04-20T00:00:00"/>
    <x v="4"/>
    <n v="200"/>
    <x v="6"/>
    <x v="6"/>
    <n v="1100158.7979999997"/>
    <n v="36996.640000000043"/>
    <n v="0"/>
    <n v="0"/>
    <n v="9770.8001999999997"/>
    <n v="0"/>
    <s v="تبرعات عامة من زكاة مال وغيرها"/>
    <s v="دفاتر نقدية"/>
    <s v="سارى"/>
    <n v="4530"/>
    <m/>
    <n v="91"/>
    <x v="1"/>
  </r>
  <r>
    <d v="2017-04-20T00:00:00"/>
    <x v="4"/>
    <n v="100"/>
    <x v="6"/>
    <x v="7"/>
    <n v="1100258.7979999997"/>
    <n v="36996.640000000043"/>
    <n v="0"/>
    <n v="0"/>
    <n v="9770.8001999999997"/>
    <n v="0"/>
    <s v="نقدية للمرضى"/>
    <s v="دفاتر نقدية"/>
    <s v="سارى"/>
    <n v="4531"/>
    <m/>
    <n v="91"/>
    <x v="1"/>
  </r>
  <r>
    <d v="2017-04-20T00:00:00"/>
    <x v="4"/>
    <n v="300"/>
    <x v="6"/>
    <x v="6"/>
    <n v="1100558.7979999997"/>
    <n v="36996.640000000043"/>
    <n v="0"/>
    <n v="0"/>
    <n v="9770.8001999999997"/>
    <n v="0"/>
    <s v="تبرعات عامة من زكاة مال وغيرها"/>
    <s v="دفاتر نقدية"/>
    <s v="سارى"/>
    <n v="4532"/>
    <m/>
    <n v="91"/>
    <x v="1"/>
  </r>
  <r>
    <d v="2017-04-20T00:00:00"/>
    <x v="4"/>
    <n v="40"/>
    <x v="6"/>
    <x v="7"/>
    <n v="1100598.7979999997"/>
    <n v="36996.640000000043"/>
    <n v="0"/>
    <n v="0"/>
    <n v="9770.8001999999997"/>
    <n v="0"/>
    <s v="نقدية للمرضى"/>
    <s v="دفاتر نقدية"/>
    <s v="سارى"/>
    <n v="4533"/>
    <m/>
    <n v="91"/>
    <x v="1"/>
  </r>
  <r>
    <d v="2017-04-20T00:00:00"/>
    <x v="4"/>
    <n v="40"/>
    <x v="6"/>
    <x v="7"/>
    <n v="1100638.7979999997"/>
    <n v="36996.640000000043"/>
    <n v="0"/>
    <n v="0"/>
    <n v="9770.8001999999997"/>
    <n v="0"/>
    <s v="نقدية للمرضى"/>
    <s v="دفاتر نقدية"/>
    <s v="سارى"/>
    <n v="4534"/>
    <m/>
    <n v="91"/>
    <x v="1"/>
  </r>
  <r>
    <d v="2017-04-20T00:00:00"/>
    <x v="4"/>
    <n v="1500"/>
    <x v="6"/>
    <x v="6"/>
    <n v="1102138.7979999997"/>
    <n v="36996.640000000043"/>
    <n v="0"/>
    <n v="0"/>
    <n v="9770.8001999999997"/>
    <n v="0"/>
    <s v="تبرعات عامة من زكاة مال وغيرها"/>
    <s v="دفاتر نقدية"/>
    <s v="سارى"/>
    <n v="4535"/>
    <m/>
    <n v="91"/>
    <x v="1"/>
  </r>
  <r>
    <d v="2017-04-20T00:00:00"/>
    <x v="4"/>
    <n v="1000"/>
    <x v="6"/>
    <x v="7"/>
    <n v="1103138.7979999997"/>
    <n v="36996.640000000043"/>
    <n v="0"/>
    <n v="0"/>
    <n v="9770.8001999999997"/>
    <n v="0"/>
    <s v="نقدية للمرضى"/>
    <s v="دفاتر نقدية"/>
    <s v="سارى"/>
    <n v="5184"/>
    <m/>
    <n v="104"/>
    <x v="1"/>
  </r>
  <r>
    <d v="2017-04-20T00:00:00"/>
    <x v="4"/>
    <n v="2177"/>
    <x v="6"/>
    <x v="7"/>
    <n v="1105315.7979999997"/>
    <n v="36996.640000000043"/>
    <n v="0"/>
    <n v="0"/>
    <n v="9770.8001999999997"/>
    <n v="0"/>
    <s v="نقدية للمرضى"/>
    <s v="دفاتر نقدية"/>
    <s v="سارى"/>
    <n v="5185"/>
    <m/>
    <n v="104"/>
    <x v="1"/>
  </r>
  <r>
    <d v="2017-04-20T00:00:00"/>
    <x v="4"/>
    <n v="200"/>
    <x v="6"/>
    <x v="7"/>
    <n v="1105515.7979999997"/>
    <n v="36996.640000000043"/>
    <n v="0"/>
    <n v="0"/>
    <n v="9770.8001999999997"/>
    <n v="0"/>
    <s v="نقدية للمرضى"/>
    <s v="دفاتر نقدية"/>
    <s v="سارى"/>
    <n v="5186"/>
    <m/>
    <n v="104"/>
    <x v="1"/>
  </r>
  <r>
    <d v="2017-04-20T00:00:00"/>
    <x v="4"/>
    <n v="500"/>
    <x v="6"/>
    <x v="7"/>
    <n v="1106015.7979999997"/>
    <n v="36996.640000000043"/>
    <n v="0"/>
    <n v="0"/>
    <n v="9770.8001999999997"/>
    <n v="0"/>
    <s v="نقدية للمرضى"/>
    <s v="دفاتر نقدية"/>
    <s v="سارى"/>
    <n v="5202"/>
    <m/>
    <n v="105"/>
    <x v="1"/>
  </r>
  <r>
    <d v="2017-04-20T00:00:00"/>
    <x v="4"/>
    <n v="200"/>
    <x v="6"/>
    <x v="7"/>
    <n v="1106215.7979999997"/>
    <n v="36996.640000000043"/>
    <n v="0"/>
    <n v="0"/>
    <n v="9770.8001999999997"/>
    <n v="0"/>
    <s v="نقدية للمرضى"/>
    <s v="دفاتر نقدية"/>
    <s v="سارى"/>
    <n v="5918"/>
    <m/>
    <n v="119"/>
    <x v="1"/>
  </r>
  <r>
    <d v="2017-04-20T00:00:00"/>
    <x v="4"/>
    <n v="2000"/>
    <x v="6"/>
    <x v="6"/>
    <n v="1108215.7979999997"/>
    <n v="36996.640000000043"/>
    <n v="0"/>
    <n v="0"/>
    <n v="9770.8001999999997"/>
    <n v="0"/>
    <s v="تبرعات عامة من زكاة مال وغيرها"/>
    <s v="دفاتر نقدية"/>
    <s v="سارى"/>
    <n v="5919"/>
    <m/>
    <n v="119"/>
    <x v="1"/>
  </r>
  <r>
    <d v="2017-04-20T00:00:00"/>
    <x v="4"/>
    <n v="1000"/>
    <x v="6"/>
    <x v="7"/>
    <n v="1109215.7979999997"/>
    <n v="36996.640000000043"/>
    <n v="0"/>
    <n v="0"/>
    <n v="9770.8001999999997"/>
    <n v="0"/>
    <s v="نقدية للمرضى"/>
    <s v="دفاتر نقدية"/>
    <s v="سارى"/>
    <n v="5920"/>
    <m/>
    <n v="119"/>
    <x v="1"/>
  </r>
  <r>
    <d v="2017-04-20T00:00:00"/>
    <x v="4"/>
    <n v="200"/>
    <x v="6"/>
    <x v="6"/>
    <n v="1109415.7979999997"/>
    <n v="36996.640000000043"/>
    <n v="0"/>
    <n v="0"/>
    <n v="9770.8001999999997"/>
    <n v="0"/>
    <s v="تبرعات عامة من زكاة مال وغيرها"/>
    <s v="دفاتر نقدية"/>
    <s v="سارى"/>
    <n v="5921"/>
    <m/>
    <n v="119"/>
    <x v="1"/>
  </r>
  <r>
    <d v="2017-04-20T00:00:00"/>
    <x v="4"/>
    <n v="5421"/>
    <x v="6"/>
    <x v="6"/>
    <n v="1114836.7979999997"/>
    <n v="36996.640000000043"/>
    <n v="0"/>
    <n v="0"/>
    <n v="9770.8001999999997"/>
    <n v="0"/>
    <s v="تبرعات عامة من زكاة مال وغيرها"/>
    <s v="دفاتر نقدية"/>
    <s v="سارى"/>
    <n v="5974"/>
    <m/>
    <n v="120"/>
    <x v="1"/>
  </r>
  <r>
    <d v="2017-04-20T00:00:00"/>
    <x v="4"/>
    <n v="200"/>
    <x v="6"/>
    <x v="6"/>
    <n v="1115036.7979999997"/>
    <n v="36996.640000000043"/>
    <n v="0"/>
    <n v="0"/>
    <n v="9770.8001999999997"/>
    <n v="0"/>
    <s v="تبرعات عامة من زكاة مال وغيرها"/>
    <s v="دفاتر نقدية"/>
    <s v="سارى"/>
    <n v="5975"/>
    <m/>
    <n v="120"/>
    <x v="1"/>
  </r>
  <r>
    <d v="2017-04-20T00:00:00"/>
    <x v="4"/>
    <n v="400"/>
    <x v="6"/>
    <x v="6"/>
    <n v="1115436.7979999997"/>
    <n v="36996.640000000043"/>
    <n v="0"/>
    <n v="0"/>
    <n v="9770.8001999999997"/>
    <n v="0"/>
    <s v="تبرعات عامة من زكاة مال وغيرها"/>
    <s v="دفاتر نقدية"/>
    <s v="سارى"/>
    <n v="5976"/>
    <m/>
    <n v="120"/>
    <x v="1"/>
  </r>
  <r>
    <d v="2017-04-20T00:00:00"/>
    <x v="4"/>
    <n v="100"/>
    <x v="6"/>
    <x v="6"/>
    <n v="1115536.7979999997"/>
    <n v="36996.640000000043"/>
    <n v="0"/>
    <n v="0"/>
    <n v="9770.8001999999997"/>
    <n v="0"/>
    <s v="تبرعات عامة من زكاة مال وغيرها"/>
    <s v="دفاتر نقدية"/>
    <s v="سارى"/>
    <n v="5977"/>
    <m/>
    <n v="120"/>
    <x v="1"/>
  </r>
  <r>
    <d v="2017-04-20T00:00:00"/>
    <x v="4"/>
    <n v="200"/>
    <x v="6"/>
    <x v="7"/>
    <n v="1115736.7979999997"/>
    <n v="36996.640000000043"/>
    <n v="0"/>
    <n v="0"/>
    <n v="9770.8001999999997"/>
    <n v="0"/>
    <s v="نقدية للمرضى"/>
    <s v="دفاتر نقدية"/>
    <s v="سارى"/>
    <n v="6013"/>
    <m/>
    <n v="121"/>
    <x v="1"/>
  </r>
  <r>
    <d v="2017-04-20T00:00:00"/>
    <x v="4"/>
    <n v="200"/>
    <x v="6"/>
    <x v="7"/>
    <n v="1115936.7979999997"/>
    <n v="36996.640000000043"/>
    <n v="0"/>
    <n v="0"/>
    <n v="9770.8001999999997"/>
    <n v="0"/>
    <s v="نقدية للمرضى"/>
    <s v="دفاتر نقدية"/>
    <s v="سارى"/>
    <n v="6014"/>
    <m/>
    <n v="121"/>
    <x v="1"/>
  </r>
  <r>
    <d v="2017-04-20T00:00:00"/>
    <x v="4"/>
    <n v="200"/>
    <x v="6"/>
    <x v="6"/>
    <n v="1116136.7979999997"/>
    <n v="36996.640000000043"/>
    <n v="0"/>
    <n v="0"/>
    <n v="9770.8001999999997"/>
    <n v="0"/>
    <s v="تبرعات عامة من زكاة مال وغيرها"/>
    <s v="دفاتر نقدية"/>
    <s v="سارى"/>
    <n v="6015"/>
    <m/>
    <n v="121"/>
    <x v="1"/>
  </r>
  <r>
    <d v="2017-04-20T00:00:00"/>
    <x v="4"/>
    <n v="550"/>
    <x v="6"/>
    <x v="7"/>
    <n v="1116686.7979999997"/>
    <n v="36996.640000000043"/>
    <n v="0"/>
    <n v="0"/>
    <n v="9770.8001999999997"/>
    <n v="0"/>
    <s v="نقدية للمرضى"/>
    <s v="دفاتر نقدية"/>
    <s v="سارى"/>
    <n v="6103"/>
    <m/>
    <n v="123"/>
    <x v="1"/>
  </r>
  <r>
    <d v="2017-04-20T00:00:00"/>
    <x v="4"/>
    <n v="500"/>
    <x v="6"/>
    <x v="7"/>
    <n v="1117186.7979999997"/>
    <n v="36996.640000000043"/>
    <n v="0"/>
    <n v="0"/>
    <n v="9770.8001999999997"/>
    <n v="0"/>
    <s v="نقدية للمرضى"/>
    <s v="دفاتر نقدية"/>
    <s v="سارى"/>
    <n v="6153"/>
    <m/>
    <n v="124"/>
    <x v="1"/>
  </r>
  <r>
    <d v="2017-04-20T00:00:00"/>
    <x v="4"/>
    <n v="20000"/>
    <x v="8"/>
    <x v="8"/>
    <n v="1097186.7979999997"/>
    <n v="56996.640000000043"/>
    <n v="0"/>
    <n v="0"/>
    <n v="9770.8001999999997"/>
    <n v="0"/>
    <m/>
    <m/>
    <m/>
    <m/>
    <m/>
    <m/>
    <x v="123"/>
  </r>
  <r>
    <d v="2017-04-20T00:00:00"/>
    <x v="4"/>
    <n v="1000"/>
    <x v="8"/>
    <x v="9"/>
    <n v="1097186.7979999997"/>
    <n v="57996.640000000043"/>
    <n v="0"/>
    <n v="0"/>
    <n v="9770.8001999999997"/>
    <n v="0"/>
    <m/>
    <m/>
    <m/>
    <s v="معاملة بنكية"/>
    <m/>
    <m/>
    <x v="44"/>
  </r>
  <r>
    <d v="2017-04-20T00:00:00"/>
    <x v="4"/>
    <n v="19.5"/>
    <x v="8"/>
    <x v="9"/>
    <n v="1097186.7979999997"/>
    <n v="58016.140000000043"/>
    <n v="0"/>
    <n v="0"/>
    <n v="9770.8001999999997"/>
    <n v="0"/>
    <m/>
    <m/>
    <m/>
    <s v="معاملة بنكية"/>
    <m/>
    <m/>
    <x v="132"/>
  </r>
  <r>
    <d v="2017-04-21T00:00:00"/>
    <x v="4"/>
    <n v="3000"/>
    <x v="6"/>
    <x v="6"/>
    <n v="1100186.7979999997"/>
    <n v="58016.140000000043"/>
    <n v="0"/>
    <n v="0"/>
    <n v="9770.8001999999997"/>
    <n v="0"/>
    <s v="تبرعات عامة من زكاة مال وغيرها"/>
    <s v="دفاتر نقدية"/>
    <s v="سارى"/>
    <n v="5342"/>
    <m/>
    <n v="107"/>
    <x v="1"/>
  </r>
  <r>
    <d v="2017-04-21T00:00:00"/>
    <x v="4"/>
    <n v="1200"/>
    <x v="6"/>
    <x v="6"/>
    <n v="1101386.7979999997"/>
    <n v="58016.140000000043"/>
    <n v="0"/>
    <n v="0"/>
    <n v="9770.8001999999997"/>
    <n v="0"/>
    <s v="تبرعات عامة من زكاة مال وغيرها"/>
    <s v="دفاتر نقدية"/>
    <s v="سارى"/>
    <n v="5525"/>
    <m/>
    <n v="111"/>
    <x v="1"/>
  </r>
  <r>
    <d v="2017-04-22T00:00:00"/>
    <x v="4"/>
    <n v="5200"/>
    <x v="6"/>
    <x v="6"/>
    <n v="1106586.7979999997"/>
    <n v="58016.140000000043"/>
    <n v="0"/>
    <n v="0"/>
    <n v="9770.8001999999997"/>
    <n v="0"/>
    <s v="تبرعات عامة من زكاة مال وغيرها"/>
    <s v="دفاتر نقدية"/>
    <s v="سارى"/>
    <n v="5187"/>
    <m/>
    <n v="104"/>
    <x v="1"/>
  </r>
  <r>
    <d v="2017-04-22T00:00:00"/>
    <x v="4"/>
    <n v="500"/>
    <x v="6"/>
    <x v="7"/>
    <n v="1107086.7979999997"/>
    <n v="58016.140000000043"/>
    <n v="0"/>
    <n v="0"/>
    <n v="9770.8001999999997"/>
    <n v="0"/>
    <s v="نقدية للمرضى"/>
    <s v="دفاتر نقدية"/>
    <s v="سارى"/>
    <n v="5189"/>
    <m/>
    <n v="104"/>
    <x v="1"/>
  </r>
  <r>
    <d v="2017-04-22T00:00:00"/>
    <x v="4"/>
    <n v="500"/>
    <x v="6"/>
    <x v="7"/>
    <n v="1107586.7979999997"/>
    <n v="58016.140000000043"/>
    <n v="0"/>
    <n v="0"/>
    <n v="9770.8001999999997"/>
    <n v="0"/>
    <s v="نقدية للمرضى"/>
    <s v="دفاتر نقدية"/>
    <s v="سارى"/>
    <n v="5190"/>
    <m/>
    <n v="104"/>
    <x v="1"/>
  </r>
  <r>
    <d v="2017-04-22T00:00:00"/>
    <x v="4"/>
    <n v="2500"/>
    <x v="6"/>
    <x v="6"/>
    <n v="1110086.7979999997"/>
    <n v="58016.140000000043"/>
    <n v="0"/>
    <n v="0"/>
    <n v="9770.8001999999997"/>
    <n v="0"/>
    <s v="تبرعات عامة من زكاة مال وغيرها"/>
    <s v="دفاتر نقدية"/>
    <s v="سارى"/>
    <n v="5615"/>
    <m/>
    <n v="113"/>
    <x v="1"/>
  </r>
  <r>
    <d v="2017-04-22T00:00:00"/>
    <x v="4"/>
    <n v="100"/>
    <x v="6"/>
    <x v="7"/>
    <n v="1110186.7979999997"/>
    <n v="58016.140000000043"/>
    <n v="0"/>
    <n v="0"/>
    <n v="9770.8001999999997"/>
    <n v="0"/>
    <s v="نقدية للمرضى"/>
    <s v="دفاتر نقدية"/>
    <s v="سارى"/>
    <n v="6016"/>
    <m/>
    <n v="121"/>
    <x v="1"/>
  </r>
  <r>
    <d v="2017-04-22T00:00:00"/>
    <x v="4"/>
    <n v="2000"/>
    <x v="6"/>
    <x v="6"/>
    <n v="1112186.7979999997"/>
    <n v="58016.140000000043"/>
    <n v="0"/>
    <n v="0"/>
    <n v="9770.8001999999997"/>
    <n v="0"/>
    <s v="تبرعات عامة من زكاة مال وغيرها"/>
    <s v="دفاتر نقدية"/>
    <s v="سارى"/>
    <n v="6017"/>
    <m/>
    <n v="121"/>
    <x v="1"/>
  </r>
  <r>
    <d v="2017-04-22T00:00:00"/>
    <x v="4"/>
    <n v="1000"/>
    <x v="6"/>
    <x v="7"/>
    <n v="1113186.7979999997"/>
    <n v="58016.140000000043"/>
    <n v="0"/>
    <n v="0"/>
    <n v="9770.8001999999997"/>
    <n v="0"/>
    <s v="نقدية للمرضى"/>
    <s v="دفاتر نقدية"/>
    <s v="سارى"/>
    <n v="6018"/>
    <m/>
    <n v="121"/>
    <x v="1"/>
  </r>
  <r>
    <d v="2017-04-22T00:00:00"/>
    <x v="4"/>
    <n v="900"/>
    <x v="6"/>
    <x v="6"/>
    <n v="1114086.7979999997"/>
    <n v="58016.140000000043"/>
    <n v="0"/>
    <n v="0"/>
    <n v="9770.8001999999997"/>
    <n v="0"/>
    <s v="تبرعات عامة من زكاة مال وغيرها"/>
    <s v="دفاتر نقدية"/>
    <s v="سارى"/>
    <n v="6019"/>
    <m/>
    <n v="121"/>
    <x v="1"/>
  </r>
  <r>
    <d v="2017-04-22T00:00:00"/>
    <x v="4"/>
    <n v="200"/>
    <x v="6"/>
    <x v="6"/>
    <n v="1114286.7979999997"/>
    <n v="58016.140000000043"/>
    <n v="0"/>
    <n v="0"/>
    <n v="9770.8001999999997"/>
    <n v="0"/>
    <s v="تبرعات عامة من زكاة مال وغيرها"/>
    <s v="دفاتر نقدية"/>
    <s v="سارى"/>
    <n v="6020"/>
    <m/>
    <n v="121"/>
    <x v="1"/>
  </r>
  <r>
    <d v="2017-04-22T00:00:00"/>
    <x v="4"/>
    <n v="7900"/>
    <x v="6"/>
    <x v="6"/>
    <n v="1122186.7979999997"/>
    <n v="58016.140000000043"/>
    <n v="0"/>
    <n v="0"/>
    <n v="9770.8001999999997"/>
    <n v="0"/>
    <s v="تبرعات عامة من زكاة مال وغيرها"/>
    <s v="دفاتر نقدية"/>
    <s v="سارى"/>
    <n v="6154"/>
    <m/>
    <n v="124"/>
    <x v="1"/>
  </r>
  <r>
    <d v="2017-04-23T00:00:00"/>
    <x v="4"/>
    <n v="5000"/>
    <x v="6"/>
    <x v="6"/>
    <n v="1127186.7979999997"/>
    <n v="58016.140000000043"/>
    <n v="0"/>
    <n v="0"/>
    <n v="9770.8001999999997"/>
    <n v="0"/>
    <s v="تبرعات عامة من زكاة مال وغيرها"/>
    <s v="دفاتر نقدية"/>
    <s v="سارى"/>
    <n v="5343"/>
    <m/>
    <n v="107"/>
    <x v="1"/>
  </r>
  <r>
    <d v="2017-04-23T00:00:00"/>
    <x v="4"/>
    <n v="5000"/>
    <x v="6"/>
    <x v="7"/>
    <n v="1132186.7979999997"/>
    <n v="58016.140000000043"/>
    <n v="0"/>
    <n v="0"/>
    <n v="9770.8001999999997"/>
    <n v="0"/>
    <s v="نقدية للمرضى"/>
    <s v="دفاتر نقدية"/>
    <s v="سارى"/>
    <n v="5344"/>
    <m/>
    <n v="107"/>
    <x v="1"/>
  </r>
  <r>
    <d v="2017-04-23T00:00:00"/>
    <x v="4"/>
    <n v="500"/>
    <x v="6"/>
    <x v="7"/>
    <n v="1132686.7979999997"/>
    <n v="58016.140000000043"/>
    <n v="0"/>
    <n v="0"/>
    <n v="9770.8001999999997"/>
    <n v="0"/>
    <s v="نقدية للمرضى"/>
    <s v="دفاتر نقدية"/>
    <s v="سارى"/>
    <n v="5869"/>
    <m/>
    <n v="118"/>
    <x v="1"/>
  </r>
  <r>
    <d v="2017-04-23T00:00:00"/>
    <x v="4"/>
    <n v="150"/>
    <x v="6"/>
    <x v="7"/>
    <n v="1132836.7979999997"/>
    <n v="58016.140000000043"/>
    <n v="0"/>
    <n v="0"/>
    <n v="9770.8001999999997"/>
    <n v="0"/>
    <s v="نقدية للمرضى"/>
    <s v="دفاتر نقدية"/>
    <s v="سارى"/>
    <n v="5870"/>
    <m/>
    <n v="118"/>
    <x v="1"/>
  </r>
  <r>
    <d v="2017-04-23T00:00:00"/>
    <x v="4"/>
    <n v="1400"/>
    <x v="6"/>
    <x v="6"/>
    <n v="1134236.7979999997"/>
    <n v="58016.140000000043"/>
    <n v="0"/>
    <n v="0"/>
    <n v="9770.8001999999997"/>
    <n v="0"/>
    <s v="تبرعات عامة من زكاة مال وغيرها"/>
    <s v="دفاتر نقدية"/>
    <s v="سارى"/>
    <n v="5978"/>
    <m/>
    <n v="120"/>
    <x v="1"/>
  </r>
  <r>
    <d v="2017-04-23T00:00:00"/>
    <x v="4"/>
    <n v="20100"/>
    <x v="6"/>
    <x v="6"/>
    <n v="1154336.7979999997"/>
    <n v="58016.140000000043"/>
    <n v="0"/>
    <n v="0"/>
    <n v="9770.8001999999997"/>
    <n v="0"/>
    <s v="تبرعات عامة من زكاة مال وغيرها"/>
    <s v="دفاتر نقدية"/>
    <s v="سارى"/>
    <n v="5979"/>
    <m/>
    <n v="120"/>
    <x v="1"/>
  </r>
  <r>
    <d v="2017-04-23T00:00:00"/>
    <x v="4"/>
    <n v="600"/>
    <x v="6"/>
    <x v="6"/>
    <n v="1154936.7979999997"/>
    <n v="58016.140000000043"/>
    <n v="0"/>
    <n v="0"/>
    <n v="9770.8001999999997"/>
    <n v="0"/>
    <s v="تبرعات عامة من زكاة مال وغيرها"/>
    <s v="دفاتر نقدية"/>
    <s v="سارى"/>
    <n v="5980"/>
    <m/>
    <n v="120"/>
    <x v="1"/>
  </r>
  <r>
    <d v="2017-04-23T00:00:00"/>
    <x v="4"/>
    <n v="1000"/>
    <x v="6"/>
    <x v="7"/>
    <n v="1155936.7979999997"/>
    <n v="58016.140000000043"/>
    <n v="0"/>
    <n v="0"/>
    <n v="9770.8001999999997"/>
    <n v="0"/>
    <s v="نقدية للمرضى"/>
    <s v="دفاتر نقدية"/>
    <s v="سارى"/>
    <n v="5981"/>
    <m/>
    <n v="120"/>
    <x v="1"/>
  </r>
  <r>
    <d v="2017-04-23T00:00:00"/>
    <x v="4"/>
    <n v="20000"/>
    <x v="6"/>
    <x v="7"/>
    <n v="1175936.7979999997"/>
    <n v="58016.140000000043"/>
    <n v="0"/>
    <n v="0"/>
    <n v="9770.8001999999997"/>
    <n v="0"/>
    <s v="نقدية للمرضى"/>
    <s v="دفاتر نقدية"/>
    <s v="سارى"/>
    <n v="6104"/>
    <m/>
    <n v="123"/>
    <x v="1"/>
  </r>
  <r>
    <d v="2017-04-23T00:00:00"/>
    <x v="4"/>
    <n v="300"/>
    <x v="6"/>
    <x v="6"/>
    <n v="1176236.7979999997"/>
    <n v="58016.140000000043"/>
    <n v="0"/>
    <n v="0"/>
    <n v="9770.8001999999997"/>
    <n v="0"/>
    <s v="تبرعات عامة من زكاة مال وغيرها"/>
    <s v="دفاتر نقدية"/>
    <s v="سارى"/>
    <n v="6105"/>
    <m/>
    <n v="123"/>
    <x v="1"/>
  </r>
  <r>
    <d v="2017-04-23T00:00:00"/>
    <x v="4"/>
    <n v="120"/>
    <x v="6"/>
    <x v="7"/>
    <n v="1176356.7979999997"/>
    <n v="58016.140000000043"/>
    <n v="0"/>
    <n v="0"/>
    <n v="9770.8001999999997"/>
    <n v="0"/>
    <s v="نقدية للمرضى"/>
    <s v="دفاتر نقدية"/>
    <s v="سارى"/>
    <n v="6201"/>
    <m/>
    <n v="125"/>
    <x v="1"/>
  </r>
  <r>
    <d v="2017-04-23T00:00:00"/>
    <x v="4"/>
    <n v="5000"/>
    <x v="6"/>
    <x v="6"/>
    <n v="1181356.7979999997"/>
    <n v="58016.140000000043"/>
    <n v="0"/>
    <n v="0"/>
    <n v="9770.8001999999997"/>
    <n v="0"/>
    <s v="تبرعات عامة من زكاة مال وغيرها"/>
    <s v="دفاتر نقدية"/>
    <s v="سارى"/>
    <n v="6202"/>
    <m/>
    <n v="125"/>
    <x v="1"/>
  </r>
  <r>
    <d v="2017-04-23T00:00:00"/>
    <x v="4"/>
    <n v="1000"/>
    <x v="8"/>
    <x v="9"/>
    <n v="1181356.7979999997"/>
    <n v="59016.140000000043"/>
    <n v="0"/>
    <n v="0"/>
    <n v="9770.8001999999997"/>
    <n v="0"/>
    <m/>
    <m/>
    <m/>
    <s v="معاملة بنكية"/>
    <m/>
    <m/>
    <x v="132"/>
  </r>
  <r>
    <d v="2017-04-23T00:00:00"/>
    <x v="4"/>
    <n v="70"/>
    <x v="8"/>
    <x v="9"/>
    <n v="1181356.7979999997"/>
    <n v="59086.140000000043"/>
    <n v="0"/>
    <n v="0"/>
    <n v="9770.8001999999997"/>
    <n v="0"/>
    <m/>
    <m/>
    <m/>
    <s v="معاملة بنكية"/>
    <m/>
    <m/>
    <x v="132"/>
  </r>
  <r>
    <d v="2017-04-23T00:00:00"/>
    <x v="4"/>
    <n v="35000"/>
    <x v="6"/>
    <x v="11"/>
    <n v="1216356.7979999997"/>
    <n v="24086.140000000043"/>
    <n v="0"/>
    <n v="0"/>
    <n v="9770.8001999999997"/>
    <n v="0"/>
    <m/>
    <m/>
    <m/>
    <s v="معاملة بنكية"/>
    <m/>
    <m/>
    <x v="180"/>
  </r>
  <r>
    <d v="2017-04-23T00:00:00"/>
    <x v="4"/>
    <n v="2010"/>
    <x v="8"/>
    <x v="9"/>
    <n v="1216356.7979999997"/>
    <n v="26096.140000000043"/>
    <n v="0"/>
    <n v="0"/>
    <n v="9770.8001999999997"/>
    <n v="0"/>
    <m/>
    <m/>
    <m/>
    <s v="معاملة بنكية"/>
    <m/>
    <m/>
    <x v="71"/>
  </r>
  <r>
    <d v="2017-04-24T00:00:00"/>
    <x v="4"/>
    <n v="15000"/>
    <x v="6"/>
    <x v="7"/>
    <n v="1231356.7979999997"/>
    <n v="26096.140000000043"/>
    <n v="0"/>
    <n v="0"/>
    <n v="9770.8001999999997"/>
    <n v="0"/>
    <s v="نقدية للمرضى"/>
    <s v="دفاتر نقدية"/>
    <s v="سارى"/>
    <n v="4536"/>
    <m/>
    <n v="91"/>
    <x v="1"/>
  </r>
  <r>
    <d v="2017-04-24T00:00:00"/>
    <x v="4"/>
    <n v="100"/>
    <x v="6"/>
    <x v="6"/>
    <n v="1231456.7979999997"/>
    <n v="26096.140000000043"/>
    <n v="0"/>
    <n v="0"/>
    <n v="9770.8001999999997"/>
    <n v="0"/>
    <s v="تبرعات عامة من زكاة مال وغيرها"/>
    <s v="دفاتر نقدية"/>
    <s v="سارى"/>
    <n v="4537"/>
    <m/>
    <n v="91"/>
    <x v="1"/>
  </r>
  <r>
    <d v="2017-04-24T00:00:00"/>
    <x v="4"/>
    <n v="500"/>
    <x v="6"/>
    <x v="7"/>
    <n v="1231956.7979999997"/>
    <n v="26096.140000000043"/>
    <n v="0"/>
    <n v="0"/>
    <n v="9770.8001999999997"/>
    <n v="0"/>
    <s v="نقدية للمرضى"/>
    <s v="دفاتر نقدية"/>
    <s v="سارى"/>
    <n v="5160"/>
    <m/>
    <n v="104"/>
    <x v="1"/>
  </r>
  <r>
    <d v="2017-04-24T00:00:00"/>
    <x v="4"/>
    <n v="250"/>
    <x v="6"/>
    <x v="7"/>
    <n v="1232206.7979999997"/>
    <n v="26096.140000000043"/>
    <n v="0"/>
    <n v="0"/>
    <n v="9770.8001999999997"/>
    <n v="0"/>
    <s v="نقدية للمرضى"/>
    <s v="دفاتر نقدية"/>
    <s v="سارى"/>
    <n v="5163"/>
    <m/>
    <n v="104"/>
    <x v="1"/>
  </r>
  <r>
    <d v="2017-04-24T00:00:00"/>
    <x v="4"/>
    <n v="1000"/>
    <x v="6"/>
    <x v="7"/>
    <n v="1233206.7979999997"/>
    <n v="26096.140000000043"/>
    <n v="0"/>
    <n v="0"/>
    <n v="9770.8001999999997"/>
    <n v="0"/>
    <s v="نقدية للمرضى"/>
    <s v="دفاتر نقدية"/>
    <s v="سارى"/>
    <n v="5191"/>
    <m/>
    <n v="104"/>
    <x v="1"/>
  </r>
  <r>
    <d v="2017-04-24T00:00:00"/>
    <x v="4"/>
    <n v="1000"/>
    <x v="6"/>
    <x v="6"/>
    <n v="1234206.7979999997"/>
    <n v="26096.140000000043"/>
    <n v="0"/>
    <n v="0"/>
    <n v="9770.8001999999997"/>
    <n v="0"/>
    <s v="تبرعات عامة من زكاة مال وغيرها"/>
    <s v="دفاتر نقدية"/>
    <s v="سارى"/>
    <n v="5616"/>
    <m/>
    <n v="113"/>
    <x v="1"/>
  </r>
  <r>
    <d v="2017-04-24T00:00:00"/>
    <x v="4"/>
    <n v="2700"/>
    <x v="6"/>
    <x v="6"/>
    <n v="1236906.7979999997"/>
    <n v="26096.140000000043"/>
    <n v="0"/>
    <n v="0"/>
    <n v="9770.8001999999997"/>
    <n v="0"/>
    <s v="تبرعات عامة من زكاة مال وغيرها"/>
    <s v="دفاتر نقدية"/>
    <s v="سارى"/>
    <n v="6021"/>
    <m/>
    <n v="121"/>
    <x v="1"/>
  </r>
  <r>
    <d v="2017-04-24T00:00:00"/>
    <x v="4"/>
    <n v="1000"/>
    <x v="6"/>
    <x v="6"/>
    <n v="1237906.7979999997"/>
    <n v="26096.140000000043"/>
    <n v="0"/>
    <n v="0"/>
    <n v="9770.8001999999997"/>
    <n v="0"/>
    <s v="تبرعات عامة من زكاة مال وغيرها"/>
    <s v="دفاتر نقدية"/>
    <s v="سارى"/>
    <n v="6106"/>
    <m/>
    <n v="123"/>
    <x v="1"/>
  </r>
  <r>
    <d v="2017-04-24T00:00:00"/>
    <x v="4"/>
    <n v="300"/>
    <x v="6"/>
    <x v="6"/>
    <n v="1238206.7979999997"/>
    <n v="26096.140000000043"/>
    <n v="0"/>
    <n v="0"/>
    <n v="9770.8001999999997"/>
    <n v="0"/>
    <s v="تبرعات عامة من زكاة مال وغيرها"/>
    <s v="دفاتر نقدية"/>
    <s v="سارى"/>
    <n v="6107"/>
    <m/>
    <n v="123"/>
    <x v="1"/>
  </r>
  <r>
    <d v="2017-04-24T00:00:00"/>
    <x v="4"/>
    <n v="1300"/>
    <x v="6"/>
    <x v="7"/>
    <n v="1239506.7979999997"/>
    <n v="26096.140000000043"/>
    <n v="0"/>
    <n v="0"/>
    <n v="9770.8001999999997"/>
    <n v="0"/>
    <s v="نقدية للمرضى"/>
    <s v="دفاتر نقدية"/>
    <s v="سارى"/>
    <n v="6108"/>
    <m/>
    <n v="123"/>
    <x v="1"/>
  </r>
  <r>
    <d v="2017-04-24T00:00:00"/>
    <x v="4"/>
    <n v="800"/>
    <x v="6"/>
    <x v="6"/>
    <n v="1240306.7979999997"/>
    <n v="26096.140000000043"/>
    <n v="0"/>
    <n v="0"/>
    <n v="9770.8001999999997"/>
    <n v="0"/>
    <s v="تبرعات عامة من زكاة مال وغيرها"/>
    <s v="دفاتر نقدية"/>
    <s v="سارى"/>
    <n v="6155"/>
    <m/>
    <n v="124"/>
    <x v="1"/>
  </r>
  <r>
    <d v="2017-04-24T00:00:00"/>
    <x v="4"/>
    <n v="5800"/>
    <x v="6"/>
    <x v="6"/>
    <n v="1246106.7979999997"/>
    <n v="26096.140000000043"/>
    <n v="0"/>
    <n v="0"/>
    <n v="9770.8001999999997"/>
    <n v="0"/>
    <s v="تبرعات عامة من زكاة مال وغيرها"/>
    <s v="دفاتر نقدية"/>
    <s v="سارى"/>
    <n v="6156"/>
    <m/>
    <n v="124"/>
    <x v="1"/>
  </r>
  <r>
    <d v="2017-04-24T00:00:00"/>
    <x v="4"/>
    <n v="2810"/>
    <x v="6"/>
    <x v="7"/>
    <n v="1248916.7979999997"/>
    <n v="26096.140000000043"/>
    <n v="0"/>
    <n v="0"/>
    <n v="9770.8001999999997"/>
    <n v="0"/>
    <s v="نقدية للمرضى"/>
    <s v="دفاتر نقدية"/>
    <s v="سارى"/>
    <n v="6203"/>
    <m/>
    <n v="125"/>
    <x v="1"/>
  </r>
  <r>
    <d v="2017-04-24T00:00:00"/>
    <x v="4"/>
    <n v="3000"/>
    <x v="6"/>
    <x v="6"/>
    <n v="1251916.7979999997"/>
    <n v="26096.140000000043"/>
    <n v="0"/>
    <n v="0"/>
    <n v="9770.8001999999997"/>
    <n v="0"/>
    <s v="تبرعات عامة من زكاة مال وغيرها"/>
    <s v="دفاتر نقدية"/>
    <s v="سارى"/>
    <n v="6204"/>
    <m/>
    <n v="125"/>
    <x v="1"/>
  </r>
  <r>
    <d v="2017-04-24T00:00:00"/>
    <x v="4"/>
    <n v="2684"/>
    <x v="8"/>
    <x v="16"/>
    <n v="1251916.7979999997"/>
    <n v="28780.140000000043"/>
    <n v="0"/>
    <n v="0"/>
    <n v="9770.8001999999997"/>
    <n v="0"/>
    <m/>
    <m/>
    <m/>
    <s v="تقفيل"/>
    <m/>
    <m/>
    <x v="107"/>
  </r>
  <r>
    <d v="2017-04-25T00:00:00"/>
    <x v="4"/>
    <n v="1000"/>
    <x v="6"/>
    <x v="6"/>
    <n v="1252916.7979999997"/>
    <n v="28780.140000000043"/>
    <n v="0"/>
    <n v="0"/>
    <n v="9770.8001999999997"/>
    <n v="0"/>
    <s v="تبرعات عامة من زكاة مال وغيرها"/>
    <s v="دفاتر نقدية"/>
    <s v="سارى"/>
    <n v="5193"/>
    <m/>
    <n v="104"/>
    <x v="1"/>
  </r>
  <r>
    <d v="2017-04-25T00:00:00"/>
    <x v="4"/>
    <n v="100"/>
    <x v="6"/>
    <x v="6"/>
    <n v="1253016.7979999997"/>
    <n v="28780.140000000043"/>
    <n v="0"/>
    <n v="0"/>
    <n v="9770.8001999999997"/>
    <n v="0"/>
    <s v="تبرعات عامة من زكاة مال وغيرها"/>
    <s v="دفاتر نقدية"/>
    <s v="سارى"/>
    <n v="5526"/>
    <m/>
    <n v="111"/>
    <x v="1"/>
  </r>
  <r>
    <d v="2017-04-25T00:00:00"/>
    <x v="4"/>
    <n v="100"/>
    <x v="6"/>
    <x v="7"/>
    <n v="1253116.7979999997"/>
    <n v="28780.140000000043"/>
    <n v="0"/>
    <n v="0"/>
    <n v="9770.8001999999997"/>
    <n v="0"/>
    <s v="نقدية للمرضى"/>
    <s v="دفاتر نقدية"/>
    <s v="سارى"/>
    <n v="5527"/>
    <m/>
    <n v="111"/>
    <x v="1"/>
  </r>
  <r>
    <d v="2017-04-25T00:00:00"/>
    <x v="4"/>
    <n v="100"/>
    <x v="6"/>
    <x v="6"/>
    <n v="1253216.7979999997"/>
    <n v="28780.140000000043"/>
    <n v="0"/>
    <n v="0"/>
    <n v="9770.8001999999997"/>
    <n v="0"/>
    <s v="تبرعات عامة من زكاة مال وغيرها"/>
    <s v="دفاتر نقدية"/>
    <s v="سارى"/>
    <n v="5528"/>
    <m/>
    <n v="111"/>
    <x v="1"/>
  </r>
  <r>
    <d v="2017-04-25T00:00:00"/>
    <x v="4"/>
    <n v="300"/>
    <x v="6"/>
    <x v="7"/>
    <n v="1253516.7979999997"/>
    <n v="28780.140000000043"/>
    <n v="0"/>
    <n v="0"/>
    <n v="9770.8001999999997"/>
    <n v="0"/>
    <s v="نقدية للمرضى"/>
    <s v="دفاتر نقدية"/>
    <s v="سارى"/>
    <n v="5529"/>
    <m/>
    <n v="111"/>
    <x v="1"/>
  </r>
  <r>
    <d v="2017-04-25T00:00:00"/>
    <x v="4"/>
    <n v="400"/>
    <x v="6"/>
    <x v="6"/>
    <n v="1253916.7979999997"/>
    <n v="28780.140000000043"/>
    <n v="0"/>
    <n v="0"/>
    <n v="9770.8001999999997"/>
    <n v="0"/>
    <s v="تبرعات عامة من زكاة مال وغيرها"/>
    <s v="دفاتر نقدية"/>
    <s v="سارى"/>
    <n v="5982"/>
    <m/>
    <n v="120"/>
    <x v="1"/>
  </r>
  <r>
    <d v="2017-04-25T00:00:00"/>
    <x v="4"/>
    <n v="100"/>
    <x v="6"/>
    <x v="6"/>
    <n v="1254016.7979999997"/>
    <n v="28780.140000000043"/>
    <n v="0"/>
    <n v="0"/>
    <n v="9770.8001999999997"/>
    <n v="0"/>
    <s v="تبرعات عامة من زكاة مال وغيرها"/>
    <s v="دفاتر نقدية"/>
    <s v="سارى"/>
    <n v="6022"/>
    <m/>
    <n v="121"/>
    <x v="1"/>
  </r>
  <r>
    <d v="2017-04-25T00:00:00"/>
    <x v="4"/>
    <n v="100"/>
    <x v="6"/>
    <x v="6"/>
    <n v="1254116.7979999997"/>
    <n v="28780.140000000043"/>
    <n v="0"/>
    <n v="0"/>
    <n v="9770.8001999999997"/>
    <n v="0"/>
    <s v="تبرعات عامة من زكاة مال وغيرها"/>
    <s v="دفاتر نقدية"/>
    <s v="سارى"/>
    <n v="6023"/>
    <m/>
    <n v="121"/>
    <x v="1"/>
  </r>
  <r>
    <d v="2017-04-25T00:00:00"/>
    <x v="4"/>
    <n v="3500"/>
    <x v="6"/>
    <x v="6"/>
    <n v="1257616.7979999997"/>
    <n v="28780.140000000043"/>
    <n v="0"/>
    <n v="0"/>
    <n v="9770.8001999999997"/>
    <n v="0"/>
    <s v="تبرعات عامة من زكاة مال وغيرها"/>
    <s v="دفاتر نقدية"/>
    <s v="سارى"/>
    <n v="6157"/>
    <m/>
    <n v="124"/>
    <x v="1"/>
  </r>
  <r>
    <d v="2017-04-25T00:00:00"/>
    <x v="4"/>
    <n v="100"/>
    <x v="6"/>
    <x v="6"/>
    <n v="1257716.7979999997"/>
    <n v="28780.140000000043"/>
    <n v="0"/>
    <n v="0"/>
    <n v="9770.8001999999997"/>
    <n v="0"/>
    <s v="تبرعات عامة من زكاة مال وغيرها"/>
    <s v="دفاتر نقدية"/>
    <s v="سارى"/>
    <n v="6158"/>
    <m/>
    <n v="124"/>
    <x v="1"/>
  </r>
  <r>
    <d v="2017-04-25T00:00:00"/>
    <x v="4"/>
    <n v="18100"/>
    <x v="6"/>
    <x v="6"/>
    <n v="1275816.7979999997"/>
    <n v="28780.140000000043"/>
    <n v="0"/>
    <n v="0"/>
    <n v="9770.8001999999997"/>
    <n v="0"/>
    <s v="تبرعات عامة من زكاة مال وغيرها"/>
    <s v="دفاتر نقدية"/>
    <s v="سارى"/>
    <n v="6159"/>
    <m/>
    <n v="124"/>
    <x v="1"/>
  </r>
  <r>
    <d v="2017-04-25T00:00:00"/>
    <x v="4"/>
    <n v="1810"/>
    <x v="6"/>
    <x v="6"/>
    <n v="1277626.7979999997"/>
    <n v="28780.140000000043"/>
    <n v="0"/>
    <n v="0"/>
    <n v="9770.8001999999997"/>
    <n v="0"/>
    <s v="تبرعات عامة من زكاة مال وغيرها"/>
    <s v="دفاتر نقدية"/>
    <s v="سارى"/>
    <n v="6160"/>
    <m/>
    <n v="124"/>
    <x v="1"/>
  </r>
  <r>
    <d v="2017-04-26T00:00:00"/>
    <x v="4"/>
    <n v="3000"/>
    <x v="6"/>
    <x v="7"/>
    <n v="1280626.7979999997"/>
    <n v="28780.140000000043"/>
    <n v="0"/>
    <n v="0"/>
    <n v="9770.8001999999997"/>
    <n v="0"/>
    <s v="نقدية للمرضى"/>
    <s v="دفاتر نقدية"/>
    <s v="سارى"/>
    <n v="4538"/>
    <m/>
    <n v="91"/>
    <x v="1"/>
  </r>
  <r>
    <d v="2017-04-26T00:00:00"/>
    <x v="4"/>
    <n v="600"/>
    <x v="6"/>
    <x v="7"/>
    <n v="1281226.7979999997"/>
    <n v="28780.140000000043"/>
    <n v="0"/>
    <n v="0"/>
    <n v="9770.8001999999997"/>
    <n v="0"/>
    <s v="نقدية للمرضى"/>
    <s v="دفاتر نقدية"/>
    <s v="سارى"/>
    <n v="4539"/>
    <m/>
    <n v="91"/>
    <x v="1"/>
  </r>
  <r>
    <d v="2017-04-26T00:00:00"/>
    <x v="4"/>
    <n v="900"/>
    <x v="6"/>
    <x v="7"/>
    <n v="1282126.7979999997"/>
    <n v="28780.140000000043"/>
    <n v="0"/>
    <n v="0"/>
    <n v="9770.8001999999997"/>
    <n v="0"/>
    <s v="نقدية للمرضى"/>
    <s v="دفاتر نقدية"/>
    <s v="سارى"/>
    <n v="4540"/>
    <m/>
    <n v="91"/>
    <x v="1"/>
  </r>
  <r>
    <d v="2017-04-26T00:00:00"/>
    <x v="4"/>
    <n v="230"/>
    <x v="6"/>
    <x v="6"/>
    <n v="1282356.7979999997"/>
    <n v="28780.140000000043"/>
    <n v="0"/>
    <n v="0"/>
    <n v="9770.8001999999997"/>
    <n v="0"/>
    <s v="تبرعات عامة من زكاة مال وغيرها"/>
    <s v="دفاتر نقدية"/>
    <s v="سارى"/>
    <n v="4541"/>
    <m/>
    <n v="91"/>
    <x v="1"/>
  </r>
  <r>
    <d v="2017-04-26T00:00:00"/>
    <x v="4"/>
    <n v="500"/>
    <x v="6"/>
    <x v="7"/>
    <n v="1282856.7979999997"/>
    <n v="28780.140000000043"/>
    <n v="0"/>
    <n v="0"/>
    <n v="9770.8001999999997"/>
    <n v="0"/>
    <s v="نقدية للمرضى"/>
    <s v="دفاتر نقدية"/>
    <s v="سارى"/>
    <n v="5194"/>
    <m/>
    <n v="104"/>
    <x v="1"/>
  </r>
  <r>
    <d v="2017-04-26T00:00:00"/>
    <x v="4"/>
    <n v="1000"/>
    <x v="6"/>
    <x v="6"/>
    <n v="1283856.7979999997"/>
    <n v="28780.140000000043"/>
    <n v="0"/>
    <n v="0"/>
    <n v="9770.8001999999997"/>
    <n v="0"/>
    <s v="تبرعات عامة من زكاة مال وغيرها"/>
    <s v="دفاتر نقدية"/>
    <s v="سارى"/>
    <n v="5617"/>
    <m/>
    <n v="113"/>
    <x v="1"/>
  </r>
  <r>
    <d v="2017-04-26T00:00:00"/>
    <x v="4"/>
    <n v="1200"/>
    <x v="6"/>
    <x v="6"/>
    <n v="1285056.7979999997"/>
    <n v="28780.140000000043"/>
    <n v="0"/>
    <n v="0"/>
    <n v="9770.8001999999997"/>
    <n v="0"/>
    <s v="تبرعات عامة من زكاة مال وغيرها"/>
    <s v="دفاتر نقدية"/>
    <s v="سارى"/>
    <n v="6024"/>
    <m/>
    <n v="121"/>
    <x v="1"/>
  </r>
  <r>
    <d v="2017-04-26T00:00:00"/>
    <x v="4"/>
    <n v="300"/>
    <x v="6"/>
    <x v="6"/>
    <n v="1285356.7979999997"/>
    <n v="28780.140000000043"/>
    <n v="0"/>
    <n v="0"/>
    <n v="9770.8001999999997"/>
    <n v="0"/>
    <s v="تبرعات عامة من زكاة مال وغيرها"/>
    <s v="دفاتر نقدية"/>
    <s v="سارى"/>
    <n v="6025"/>
    <m/>
    <n v="121"/>
    <x v="1"/>
  </r>
  <r>
    <d v="2017-04-26T00:00:00"/>
    <x v="4"/>
    <n v="530"/>
    <x v="6"/>
    <x v="6"/>
    <n v="1285886.7979999997"/>
    <n v="28780.140000000043"/>
    <n v="0"/>
    <n v="0"/>
    <n v="9770.8001999999997"/>
    <n v="0"/>
    <s v="تبرعات عامة من زكاة مال وغيرها"/>
    <s v="دفاتر نقدية"/>
    <s v="سارى"/>
    <n v="6109"/>
    <m/>
    <n v="123"/>
    <x v="1"/>
  </r>
  <r>
    <d v="2017-04-26T00:00:00"/>
    <x v="4"/>
    <n v="1100"/>
    <x v="6"/>
    <x v="6"/>
    <n v="1286986.7979999997"/>
    <n v="28780.140000000043"/>
    <n v="0"/>
    <n v="0"/>
    <n v="9770.8001999999997"/>
    <n v="0"/>
    <s v="تبرعات عامة من زكاة مال وغيرها"/>
    <s v="دفاتر نقدية"/>
    <s v="سارى"/>
    <n v="6110"/>
    <m/>
    <n v="123"/>
    <x v="1"/>
  </r>
  <r>
    <d v="2017-04-26T00:00:00"/>
    <x v="4"/>
    <n v="1000"/>
    <x v="6"/>
    <x v="6"/>
    <n v="1287986.7979999997"/>
    <n v="28780.140000000043"/>
    <n v="0"/>
    <n v="0"/>
    <n v="9770.8001999999997"/>
    <n v="0"/>
    <s v="تبرعات عامة من زكاة مال وغيرها"/>
    <s v="دفاتر نقدية"/>
    <s v="سارى"/>
    <n v="6111"/>
    <m/>
    <n v="123"/>
    <x v="1"/>
  </r>
  <r>
    <d v="2017-04-26T00:00:00"/>
    <x v="4"/>
    <n v="1000"/>
    <x v="6"/>
    <x v="7"/>
    <n v="1288986.7979999997"/>
    <n v="28780.140000000043"/>
    <n v="0"/>
    <n v="0"/>
    <n v="9770.8001999999997"/>
    <n v="0"/>
    <s v="نقدية للمرضى"/>
    <s v="دفاتر نقدية"/>
    <s v="سارى"/>
    <n v="6112"/>
    <m/>
    <n v="123"/>
    <x v="1"/>
  </r>
  <r>
    <d v="2017-04-26T00:00:00"/>
    <x v="4"/>
    <n v="300"/>
    <x v="6"/>
    <x v="6"/>
    <n v="1289286.7979999997"/>
    <n v="28780.140000000043"/>
    <n v="0"/>
    <n v="0"/>
    <n v="9770.8001999999997"/>
    <n v="0"/>
    <s v="تبرعات عامة من زكاة مال وغيرها"/>
    <s v="دفاتر نقدية"/>
    <s v="سارى"/>
    <n v="6205"/>
    <m/>
    <n v="125"/>
    <x v="1"/>
  </r>
  <r>
    <d v="2017-04-26T00:00:00"/>
    <x v="4"/>
    <n v="300"/>
    <x v="8"/>
    <x v="9"/>
    <n v="1289286.7979999997"/>
    <n v="29080.140000000043"/>
    <n v="0"/>
    <n v="0"/>
    <n v="9770.8001999999997"/>
    <n v="0"/>
    <m/>
    <m/>
    <m/>
    <s v="معاملة بنكية"/>
    <m/>
    <m/>
    <x v="181"/>
  </r>
  <r>
    <d v="2017-04-27T00:00:00"/>
    <x v="4"/>
    <n v="1500"/>
    <x v="6"/>
    <x v="6"/>
    <n v="1290786.7979999997"/>
    <n v="29080.140000000043"/>
    <n v="0"/>
    <n v="0"/>
    <n v="9770.8001999999997"/>
    <n v="0"/>
    <s v="تبرعات عامة من زكاة مال وغيرها"/>
    <s v="دفاتر نقدية"/>
    <s v="سارى"/>
    <n v="4542"/>
    <m/>
    <n v="91"/>
    <x v="1"/>
  </r>
  <r>
    <d v="2017-04-27T00:00:00"/>
    <x v="4"/>
    <n v="1000"/>
    <x v="6"/>
    <x v="7"/>
    <n v="1291786.7979999997"/>
    <n v="29080.140000000043"/>
    <n v="0"/>
    <n v="0"/>
    <n v="9770.8001999999997"/>
    <n v="0"/>
    <s v="نقدية للمرضى"/>
    <s v="دفاتر نقدية"/>
    <s v="سارى"/>
    <n v="5195"/>
    <m/>
    <n v="104"/>
    <x v="1"/>
  </r>
  <r>
    <d v="2017-04-27T00:00:00"/>
    <x v="4"/>
    <n v="20000"/>
    <x v="6"/>
    <x v="7"/>
    <n v="1311786.7979999997"/>
    <n v="29080.140000000043"/>
    <n v="0"/>
    <n v="0"/>
    <n v="9770.8001999999997"/>
    <n v="0"/>
    <s v="نقدية للمرضى"/>
    <s v="دفاتر نقدية"/>
    <s v="سارى"/>
    <n v="5871"/>
    <m/>
    <n v="118"/>
    <x v="1"/>
  </r>
  <r>
    <d v="2017-04-27T00:00:00"/>
    <x v="4"/>
    <n v="200"/>
    <x v="6"/>
    <x v="7"/>
    <n v="1311986.7979999997"/>
    <n v="29080.140000000043"/>
    <n v="0"/>
    <n v="0"/>
    <n v="9770.8001999999997"/>
    <n v="0"/>
    <s v="نقدية للمرضى"/>
    <s v="دفاتر نقدية"/>
    <s v="سارى"/>
    <n v="5872"/>
    <m/>
    <n v="118"/>
    <x v="1"/>
  </r>
  <r>
    <d v="2017-04-27T00:00:00"/>
    <x v="4"/>
    <n v="100"/>
    <x v="6"/>
    <x v="6"/>
    <n v="1312086.7979999997"/>
    <n v="29080.140000000043"/>
    <n v="0"/>
    <n v="0"/>
    <n v="9770.8001999999997"/>
    <n v="0"/>
    <s v="تبرعات عامة من زكاة مال وغيرها"/>
    <s v="دفاتر نقدية"/>
    <s v="سارى"/>
    <n v="5983"/>
    <m/>
    <n v="120"/>
    <x v="1"/>
  </r>
  <r>
    <d v="2017-04-27T00:00:00"/>
    <x v="4"/>
    <n v="300"/>
    <x v="6"/>
    <x v="6"/>
    <n v="1312386.7979999997"/>
    <n v="29080.140000000043"/>
    <n v="0"/>
    <n v="0"/>
    <n v="9770.8001999999997"/>
    <n v="0"/>
    <s v="تبرعات عامة من زكاة مال وغيرها"/>
    <s v="دفاتر نقدية"/>
    <s v="سارى"/>
    <n v="5984"/>
    <m/>
    <n v="120"/>
    <x v="1"/>
  </r>
  <r>
    <d v="2017-04-27T00:00:00"/>
    <x v="4"/>
    <n v="50"/>
    <x v="6"/>
    <x v="6"/>
    <n v="1312436.7979999997"/>
    <n v="29080.140000000043"/>
    <n v="0"/>
    <n v="0"/>
    <n v="9770.8001999999997"/>
    <n v="0"/>
    <s v="تبرعات عامة من زكاة مال وغيرها"/>
    <s v="دفاتر نقدية"/>
    <s v="سارى"/>
    <n v="6026"/>
    <m/>
    <n v="121"/>
    <x v="1"/>
  </r>
  <r>
    <d v="2017-04-27T00:00:00"/>
    <x v="4"/>
    <n v="750"/>
    <x v="6"/>
    <x v="6"/>
    <n v="1313186.7979999997"/>
    <n v="29080.140000000043"/>
    <n v="0"/>
    <n v="0"/>
    <n v="9770.8001999999997"/>
    <n v="0"/>
    <s v="تبرعات عامة من زكاة مال وغيرها"/>
    <s v="دفاتر نقدية"/>
    <s v="سارى"/>
    <n v="6027"/>
    <m/>
    <n v="121"/>
    <x v="1"/>
  </r>
  <r>
    <d v="2017-04-27T00:00:00"/>
    <x v="4"/>
    <n v="1000"/>
    <x v="6"/>
    <x v="6"/>
    <n v="1314186.7979999997"/>
    <n v="29080.140000000043"/>
    <n v="0"/>
    <n v="0"/>
    <n v="9770.8001999999997"/>
    <n v="0"/>
    <s v="تبرعات عامة من زكاة مال وغيرها"/>
    <s v="دفاتر نقدية"/>
    <s v="سارى"/>
    <n v="6028"/>
    <m/>
    <n v="121"/>
    <x v="1"/>
  </r>
  <r>
    <d v="2017-04-27T00:00:00"/>
    <x v="4"/>
    <n v="1000"/>
    <x v="6"/>
    <x v="7"/>
    <n v="1315186.7979999997"/>
    <n v="29080.140000000043"/>
    <n v="0"/>
    <n v="0"/>
    <n v="9770.8001999999997"/>
    <n v="0"/>
    <s v="نقدية للمرضى"/>
    <s v="دفاتر نقدية"/>
    <s v="سارى"/>
    <n v="6029"/>
    <m/>
    <n v="121"/>
    <x v="1"/>
  </r>
  <r>
    <d v="2017-04-27T00:00:00"/>
    <x v="4"/>
    <n v="1000"/>
    <x v="6"/>
    <x v="6"/>
    <n v="1316186.7979999997"/>
    <n v="29080.140000000043"/>
    <n v="0"/>
    <n v="0"/>
    <n v="9770.8001999999997"/>
    <n v="0"/>
    <s v="تبرعات عامة من زكاة مال وغيرها"/>
    <s v="دفاتر نقدية"/>
    <s v="سارى"/>
    <n v="6030"/>
    <m/>
    <n v="121"/>
    <x v="1"/>
  </r>
  <r>
    <d v="2017-04-27T00:00:00"/>
    <x v="4"/>
    <n v="900"/>
    <x v="6"/>
    <x v="6"/>
    <n v="1317086.7979999997"/>
    <n v="29080.140000000043"/>
    <n v="0"/>
    <n v="0"/>
    <n v="9770.8001999999997"/>
    <n v="0"/>
    <s v="تبرعات عامة من زكاة مال وغيرها"/>
    <s v="دفاتر نقدية"/>
    <s v="سارى"/>
    <n v="6206"/>
    <m/>
    <n v="125"/>
    <x v="1"/>
  </r>
  <r>
    <d v="2017-04-27T00:00:00"/>
    <x v="4"/>
    <n v="1500"/>
    <x v="6"/>
    <x v="6"/>
    <n v="1318586.7979999997"/>
    <n v="29080.140000000043"/>
    <n v="0"/>
    <n v="0"/>
    <n v="9770.8001999999997"/>
    <n v="0"/>
    <s v="تبرعات عامة من زكاة مال وغيرها"/>
    <s v="دفاتر نقدية"/>
    <s v="سارى"/>
    <n v="6207"/>
    <m/>
    <n v="125"/>
    <x v="1"/>
  </r>
  <r>
    <d v="2017-04-27T00:00:00"/>
    <x v="4"/>
    <n v="1700"/>
    <x v="6"/>
    <x v="6"/>
    <n v="1320286.7979999997"/>
    <n v="29080.140000000043"/>
    <n v="0"/>
    <n v="0"/>
    <n v="9770.8001999999997"/>
    <n v="0"/>
    <s v="تبرعات عامة من زكاة مال وغيرها"/>
    <s v="دفاتر نقدية"/>
    <s v="سارى"/>
    <n v="6208"/>
    <m/>
    <n v="125"/>
    <x v="1"/>
  </r>
  <r>
    <d v="2017-04-27T00:00:00"/>
    <x v="4"/>
    <n v="2700"/>
    <x v="6"/>
    <x v="7"/>
    <n v="1322986.7979999997"/>
    <n v="29080.140000000043"/>
    <n v="0"/>
    <n v="0"/>
    <n v="9770.8001999999997"/>
    <n v="0"/>
    <s v="نقدية للمرضى"/>
    <s v="دفاتر نقدية"/>
    <s v="سارى"/>
    <n v="6209"/>
    <m/>
    <n v="125"/>
    <x v="1"/>
  </r>
  <r>
    <d v="2017-04-27T00:00:00"/>
    <x v="4"/>
    <n v="100"/>
    <x v="8"/>
    <x v="9"/>
    <n v="1322986.7979999997"/>
    <n v="29180.140000000043"/>
    <n v="0"/>
    <n v="0"/>
    <n v="9770.8001999999997"/>
    <n v="0"/>
    <m/>
    <m/>
    <m/>
    <s v="معاملة بنكية"/>
    <m/>
    <m/>
    <x v="181"/>
  </r>
  <r>
    <d v="2017-04-27T00:00:00"/>
    <x v="4"/>
    <n v="5000"/>
    <x v="8"/>
    <x v="9"/>
    <n v="1322986.7979999997"/>
    <n v="34180.140000000043"/>
    <n v="0"/>
    <n v="0"/>
    <n v="9770.8001999999997"/>
    <n v="0"/>
    <m/>
    <m/>
    <m/>
    <s v="معاملة بنكية"/>
    <m/>
    <m/>
    <x v="182"/>
  </r>
  <r>
    <d v="2017-04-27T00:00:00"/>
    <x v="4"/>
    <n v="32767"/>
    <x v="8"/>
    <x v="10"/>
    <n v="1322986.7979999997"/>
    <n v="66947.140000000043"/>
    <n v="0"/>
    <n v="0"/>
    <n v="9770.8001999999997"/>
    <n v="0"/>
    <m/>
    <m/>
    <m/>
    <s v="تقفيل"/>
    <m/>
    <m/>
    <x v="168"/>
  </r>
  <r>
    <d v="2017-04-27T00:00:00"/>
    <x v="4"/>
    <n v="50"/>
    <x v="8"/>
    <x v="9"/>
    <n v="1322986.7979999997"/>
    <n v="66997.140000000043"/>
    <n v="0"/>
    <n v="0"/>
    <n v="9770.8001999999997"/>
    <n v="0"/>
    <m/>
    <m/>
    <m/>
    <s v="معاملة بنكية"/>
    <m/>
    <m/>
    <x v="132"/>
  </r>
  <r>
    <d v="2017-04-27T00:00:00"/>
    <x v="4"/>
    <n v="13000"/>
    <x v="6"/>
    <x v="11"/>
    <n v="1335986.7979999997"/>
    <n v="53997.140000000043"/>
    <n v="0"/>
    <n v="0"/>
    <n v="9770.8001999999997"/>
    <n v="0"/>
    <m/>
    <m/>
    <m/>
    <s v="معاملة بنكية"/>
    <m/>
    <m/>
    <x v="151"/>
  </r>
  <r>
    <d v="2017-04-27T00:00:00"/>
    <x v="4"/>
    <n v="1000"/>
    <x v="8"/>
    <x v="9"/>
    <n v="1335986.7979999997"/>
    <n v="54997.140000000043"/>
    <n v="0"/>
    <n v="0"/>
    <n v="9770.8001999999997"/>
    <n v="0"/>
    <m/>
    <m/>
    <m/>
    <s v="معاملة بنكية"/>
    <m/>
    <m/>
    <x v="104"/>
  </r>
  <r>
    <d v="2017-04-27T00:00:00"/>
    <x v="4"/>
    <n v="100"/>
    <x v="8"/>
    <x v="9"/>
    <n v="1335986.7979999997"/>
    <n v="55097.140000000043"/>
    <n v="0"/>
    <n v="0"/>
    <n v="9770.8001999999997"/>
    <n v="0"/>
    <m/>
    <m/>
    <m/>
    <s v="معاملة بنكية"/>
    <m/>
    <m/>
    <x v="132"/>
  </r>
  <r>
    <d v="2017-04-27T00:00:00"/>
    <x v="4"/>
    <n v="2800"/>
    <x v="8"/>
    <x v="9"/>
    <n v="1335986.7979999997"/>
    <n v="57897.140000000043"/>
    <n v="0"/>
    <n v="0"/>
    <n v="9770.8001999999997"/>
    <n v="0"/>
    <m/>
    <m/>
    <m/>
    <s v="معاملة بنكية"/>
    <m/>
    <m/>
    <x v="183"/>
  </r>
  <r>
    <d v="2017-04-29T00:00:00"/>
    <x v="4"/>
    <n v="80"/>
    <x v="6"/>
    <x v="6"/>
    <n v="1336066.7979999997"/>
    <n v="57897.140000000043"/>
    <n v="0"/>
    <n v="0"/>
    <n v="9770.8001999999997"/>
    <n v="0"/>
    <s v="تبرعات عامة من زكاة مال وغيرها"/>
    <s v="دفاتر نقدية"/>
    <s v="سارى"/>
    <n v="6031"/>
    <m/>
    <n v="121"/>
    <x v="1"/>
  </r>
  <r>
    <d v="2017-04-29T00:00:00"/>
    <x v="4"/>
    <n v="700"/>
    <x v="6"/>
    <x v="7"/>
    <n v="1336766.7979999997"/>
    <n v="57897.140000000043"/>
    <n v="0"/>
    <n v="0"/>
    <n v="9770.8001999999997"/>
    <n v="0"/>
    <s v="نقدية للمرضى"/>
    <s v="دفاتر نقدية"/>
    <s v="سارى"/>
    <n v="6032"/>
    <m/>
    <n v="121"/>
    <x v="1"/>
  </r>
  <r>
    <d v="2017-04-29T00:00:00"/>
    <x v="4"/>
    <n v="2000"/>
    <x v="6"/>
    <x v="6"/>
    <n v="1338766.7979999997"/>
    <n v="57897.140000000043"/>
    <n v="0"/>
    <n v="0"/>
    <n v="9770.8001999999997"/>
    <n v="0"/>
    <s v="تبرعات عامة من زكاة مال وغيرها"/>
    <s v="دفاتر نقدية"/>
    <s v="سارى"/>
    <n v="6033"/>
    <m/>
    <n v="121"/>
    <x v="1"/>
  </r>
  <r>
    <d v="2017-04-29T00:00:00"/>
    <x v="4"/>
    <n v="3000"/>
    <x v="6"/>
    <x v="7"/>
    <n v="1341766.7979999997"/>
    <n v="57897.140000000043"/>
    <n v="0"/>
    <n v="0"/>
    <n v="9770.8001999999997"/>
    <n v="0"/>
    <s v="نقدية للمرضى"/>
    <s v="دفاتر نقدية"/>
    <s v="سارى"/>
    <n v="6034"/>
    <m/>
    <n v="121"/>
    <x v="1"/>
  </r>
  <r>
    <d v="2017-04-29T00:00:00"/>
    <x v="4"/>
    <n v="600"/>
    <x v="6"/>
    <x v="7"/>
    <n v="1342366.7979999997"/>
    <n v="57897.140000000043"/>
    <n v="0"/>
    <n v="0"/>
    <n v="9770.8001999999997"/>
    <n v="0"/>
    <s v="نقدية للمرضى"/>
    <s v="دفاتر نقدية"/>
    <s v="سارى"/>
    <n v="6113"/>
    <m/>
    <n v="123"/>
    <x v="1"/>
  </r>
  <r>
    <d v="2017-04-29T00:00:00"/>
    <x v="4"/>
    <n v="600"/>
    <x v="6"/>
    <x v="7"/>
    <n v="1342966.7979999997"/>
    <n v="57897.140000000043"/>
    <n v="0"/>
    <n v="0"/>
    <n v="9770.8001999999997"/>
    <n v="0"/>
    <s v="نقدية للمرضى"/>
    <s v="دفاتر نقدية"/>
    <s v="سارى"/>
    <n v="6114"/>
    <m/>
    <n v="123"/>
    <x v="1"/>
  </r>
  <r>
    <d v="2017-04-29T00:00:00"/>
    <x v="4"/>
    <n v="5000"/>
    <x v="6"/>
    <x v="6"/>
    <n v="1347966.7979999997"/>
    <n v="57897.140000000043"/>
    <n v="0"/>
    <n v="0"/>
    <n v="9770.8001999999997"/>
    <n v="0"/>
    <s v="تبرعات عامة من زكاة مال وغيرها"/>
    <s v="دفاتر نقدية"/>
    <s v="سارى"/>
    <n v="6161"/>
    <m/>
    <n v="124"/>
    <x v="1"/>
  </r>
  <r>
    <d v="2017-04-29T00:00:00"/>
    <x v="4"/>
    <n v="110"/>
    <x v="6"/>
    <x v="6"/>
    <n v="1348076.7979999997"/>
    <n v="57897.140000000043"/>
    <n v="0"/>
    <n v="0"/>
    <n v="9770.8001999999997"/>
    <n v="0"/>
    <s v="تبرعات عامة من زكاة مال وغيرها"/>
    <s v="دفاتر نقدية"/>
    <s v="سارى"/>
    <n v="6210"/>
    <m/>
    <n v="125"/>
    <x v="1"/>
  </r>
  <r>
    <d v="2017-04-30T00:00:00"/>
    <x v="4"/>
    <n v="1000"/>
    <x v="6"/>
    <x v="6"/>
    <n v="1349076.7979999997"/>
    <n v="57897.140000000043"/>
    <n v="0"/>
    <n v="0"/>
    <n v="9770.8001999999997"/>
    <n v="0"/>
    <s v="تبرعات عامة من زكاة مال وغيرها"/>
    <s v="دفاتر نقدية"/>
    <s v="سارى"/>
    <n v="5345"/>
    <m/>
    <n v="107"/>
    <x v="1"/>
  </r>
  <r>
    <d v="2017-04-30T00:00:00"/>
    <x v="4"/>
    <n v="49000"/>
    <x v="6"/>
    <x v="6"/>
    <n v="1398076.7979999997"/>
    <n v="57897.140000000043"/>
    <n v="0"/>
    <n v="0"/>
    <n v="9770.8001999999997"/>
    <n v="0"/>
    <s v="تبرعات عامة من زكاة مال وغيرها"/>
    <s v="دفاتر نقدية"/>
    <s v="سارى"/>
    <n v="5985"/>
    <m/>
    <n v="120"/>
    <x v="1"/>
  </r>
  <r>
    <d v="2017-04-30T00:00:00"/>
    <x v="4"/>
    <n v="7000"/>
    <x v="6"/>
    <x v="6"/>
    <n v="1405076.7979999997"/>
    <n v="57897.140000000043"/>
    <n v="0"/>
    <n v="0"/>
    <n v="9770.8001999999997"/>
    <n v="0"/>
    <s v="تبرعات عامة من زكاة مال وغيرها"/>
    <s v="دفاتر نقدية"/>
    <s v="سارى"/>
    <n v="6035"/>
    <m/>
    <n v="121"/>
    <x v="1"/>
  </r>
  <r>
    <d v="2017-04-30T00:00:00"/>
    <x v="4"/>
    <n v="500"/>
    <x v="6"/>
    <x v="7"/>
    <n v="1405576.7979999997"/>
    <n v="57897.140000000043"/>
    <n v="0"/>
    <n v="0"/>
    <n v="9770.8001999999997"/>
    <n v="0"/>
    <s v="نقدية للمرضى"/>
    <s v="دفاتر نقدية"/>
    <s v="سارى"/>
    <n v="6036"/>
    <m/>
    <n v="121"/>
    <x v="1"/>
  </r>
  <r>
    <d v="2017-04-30T00:00:00"/>
    <x v="4"/>
    <n v="16000"/>
    <x v="6"/>
    <x v="6"/>
    <n v="1421576.7979999997"/>
    <n v="57897.140000000043"/>
    <n v="0"/>
    <n v="0"/>
    <n v="9770.8001999999997"/>
    <n v="0"/>
    <s v="تبرعات عامة من زكاة مال وغيرها"/>
    <s v="دفاتر نقدية"/>
    <s v="سارى"/>
    <n v="6037"/>
    <m/>
    <n v="121"/>
    <x v="1"/>
  </r>
  <r>
    <d v="2017-04-30T00:00:00"/>
    <x v="4"/>
    <n v="1000"/>
    <x v="6"/>
    <x v="7"/>
    <n v="1422576.7979999997"/>
    <n v="57897.140000000043"/>
    <n v="0"/>
    <n v="0"/>
    <n v="9770.8001999999997"/>
    <n v="0"/>
    <s v="نقدية للمرضى"/>
    <s v="دفاتر نقدية"/>
    <s v="سارى"/>
    <n v="6038"/>
    <m/>
    <n v="121"/>
    <x v="1"/>
  </r>
  <r>
    <d v="2017-04-30T00:00:00"/>
    <x v="4"/>
    <n v="2000"/>
    <x v="6"/>
    <x v="7"/>
    <n v="1424576.7979999997"/>
    <n v="57897.140000000043"/>
    <n v="0"/>
    <n v="0"/>
    <n v="9770.8001999999997"/>
    <n v="0"/>
    <s v="نقدية للمرضى"/>
    <s v="دفاتر نقدية"/>
    <s v="سارى"/>
    <n v="6115"/>
    <m/>
    <n v="123"/>
    <x v="1"/>
  </r>
  <r>
    <d v="2017-04-30T00:00:00"/>
    <x v="4"/>
    <n v="1500"/>
    <x v="6"/>
    <x v="6"/>
    <n v="1426076.7979999997"/>
    <n v="57897.140000000043"/>
    <n v="0"/>
    <n v="0"/>
    <n v="9770.8001999999997"/>
    <n v="0"/>
    <s v="تبرعات عامة من زكاة مال وغيرها"/>
    <s v="دفاتر نقدية"/>
    <s v="سارى"/>
    <n v="6116"/>
    <m/>
    <n v="123"/>
    <x v="1"/>
  </r>
  <r>
    <d v="2017-04-30T00:00:00"/>
    <x v="4"/>
    <n v="700"/>
    <x v="6"/>
    <x v="6"/>
    <n v="1426776.7979999997"/>
    <n v="57897.140000000043"/>
    <n v="0"/>
    <n v="0"/>
    <n v="9770.8001999999997"/>
    <n v="0"/>
    <s v="تبرعات عامة من زكاة مال وغيرها"/>
    <s v="دفاتر نقدية"/>
    <s v="سارى"/>
    <n v="6117"/>
    <m/>
    <n v="123"/>
    <x v="1"/>
  </r>
  <r>
    <d v="2017-04-30T00:00:00"/>
    <x v="4"/>
    <n v="19670"/>
    <x v="6"/>
    <x v="6"/>
    <n v="1446446.7979999997"/>
    <n v="57897.140000000043"/>
    <n v="0"/>
    <n v="0"/>
    <n v="9770.8001999999997"/>
    <n v="0"/>
    <s v="تبرعات عامة من زكاة مال وغيرها"/>
    <s v="دفاتر نقدية"/>
    <s v="سارى"/>
    <n v="6212"/>
    <m/>
    <n v="125"/>
    <x v="1"/>
  </r>
  <r>
    <d v="2017-04-30T00:00:00"/>
    <x v="4"/>
    <n v="200"/>
    <x v="6"/>
    <x v="6"/>
    <n v="1446646.7979999997"/>
    <n v="57897.140000000043"/>
    <n v="0"/>
    <n v="0"/>
    <n v="9770.8001999999997"/>
    <n v="0"/>
    <s v="تبرعات عامة من زكاة مال وغيرها"/>
    <s v="دفاتر نقدية"/>
    <s v="سارى"/>
    <n v="6213"/>
    <m/>
    <n v="125"/>
    <x v="1"/>
  </r>
  <r>
    <d v="2017-04-30T00:00:00"/>
    <x v="4"/>
    <n v="8000"/>
    <x v="11"/>
    <x v="8"/>
    <n v="1438646.7979999997"/>
    <n v="57897.140000000043"/>
    <n v="0"/>
    <n v="0"/>
    <n v="9770.8001999999997"/>
    <n v="0"/>
    <m/>
    <m/>
    <m/>
    <m/>
    <m/>
    <m/>
    <x v="1"/>
  </r>
  <r>
    <d v="2017-04-30T00:00:00"/>
    <x v="4"/>
    <n v="500"/>
    <x v="12"/>
    <x v="8"/>
    <n v="1438146.7979999997"/>
    <n v="57897.140000000043"/>
    <n v="0"/>
    <n v="0"/>
    <n v="9770.8001999999997"/>
    <n v="0"/>
    <m/>
    <m/>
    <m/>
    <m/>
    <m/>
    <m/>
    <x v="1"/>
  </r>
  <r>
    <d v="2017-04-30T00:00:00"/>
    <x v="4"/>
    <n v="410"/>
    <x v="13"/>
    <x v="8"/>
    <n v="1437736.7979999997"/>
    <n v="57897.140000000043"/>
    <n v="0"/>
    <n v="0"/>
    <n v="9770.8001999999997"/>
    <n v="0"/>
    <m/>
    <m/>
    <m/>
    <m/>
    <m/>
    <m/>
    <x v="1"/>
  </r>
  <r>
    <d v="2017-04-30T00:00:00"/>
    <x v="4"/>
    <n v="3687"/>
    <x v="15"/>
    <x v="8"/>
    <n v="1434049.7979999997"/>
    <n v="57897.140000000043"/>
    <n v="0"/>
    <n v="0"/>
    <n v="9770.8001999999997"/>
    <n v="0"/>
    <m/>
    <m/>
    <m/>
    <m/>
    <m/>
    <m/>
    <x v="1"/>
  </r>
  <r>
    <d v="2017-04-30T00:00:00"/>
    <x v="4"/>
    <n v="3200"/>
    <x v="9"/>
    <x v="8"/>
    <n v="1430849.7979999997"/>
    <n v="57897.140000000043"/>
    <n v="0"/>
    <n v="0"/>
    <n v="9770.8001999999997"/>
    <n v="0"/>
    <m/>
    <m/>
    <m/>
    <m/>
    <m/>
    <m/>
    <x v="1"/>
  </r>
  <r>
    <d v="2017-04-30T00:00:00"/>
    <x v="4"/>
    <n v="3439.5"/>
    <x v="16"/>
    <x v="8"/>
    <n v="1427410.2979999997"/>
    <n v="57897.140000000043"/>
    <n v="0"/>
    <n v="0"/>
    <n v="9770.8001999999997"/>
    <n v="0"/>
    <m/>
    <m/>
    <m/>
    <m/>
    <m/>
    <m/>
    <x v="1"/>
  </r>
  <r>
    <d v="2017-04-30T00:00:00"/>
    <x v="4"/>
    <n v="2844.5"/>
    <x v="17"/>
    <x v="8"/>
    <n v="1424565.7979999997"/>
    <n v="57897.140000000043"/>
    <n v="0"/>
    <n v="0"/>
    <n v="9770.8001999999997"/>
    <n v="0"/>
    <m/>
    <m/>
    <m/>
    <m/>
    <m/>
    <m/>
    <x v="1"/>
  </r>
  <r>
    <d v="2017-04-30T00:00:00"/>
    <x v="4"/>
    <n v="122.5"/>
    <x v="19"/>
    <x v="8"/>
    <n v="1424443.2979999997"/>
    <n v="57897.140000000043"/>
    <n v="0"/>
    <n v="0"/>
    <n v="9770.8001999999997"/>
    <n v="0"/>
    <m/>
    <m/>
    <m/>
    <m/>
    <m/>
    <m/>
    <x v="1"/>
  </r>
  <r>
    <d v="2017-04-30T00:00:00"/>
    <x v="4"/>
    <n v="1585"/>
    <x v="20"/>
    <x v="8"/>
    <n v="1422858.2979999997"/>
    <n v="57897.140000000043"/>
    <n v="0"/>
    <n v="0"/>
    <n v="9770.8001999999997"/>
    <n v="0"/>
    <m/>
    <m/>
    <m/>
    <m/>
    <m/>
    <m/>
    <x v="1"/>
  </r>
  <r>
    <d v="2017-04-30T00:00:00"/>
    <x v="4"/>
    <n v="96276.333333333343"/>
    <x v="21"/>
    <x v="8"/>
    <n v="1326581.9646666665"/>
    <n v="57897.140000000043"/>
    <n v="0"/>
    <n v="0"/>
    <n v="9770.8001999999997"/>
    <n v="0"/>
    <m/>
    <m/>
    <m/>
    <m/>
    <m/>
    <m/>
    <x v="1"/>
  </r>
  <r>
    <d v="2017-04-30T00:00:00"/>
    <x v="4"/>
    <n v="100291.66666666667"/>
    <x v="22"/>
    <x v="8"/>
    <n v="1226290.2979999997"/>
    <n v="57897.140000000043"/>
    <n v="0"/>
    <n v="0"/>
    <n v="9770.8001999999997"/>
    <n v="0"/>
    <m/>
    <m/>
    <m/>
    <m/>
    <m/>
    <m/>
    <x v="1"/>
  </r>
  <r>
    <d v="2017-04-30T00:00:00"/>
    <x v="4"/>
    <n v="8025"/>
    <x v="4"/>
    <x v="8"/>
    <n v="1218265.2979999997"/>
    <n v="57897.140000000043"/>
    <n v="0"/>
    <n v="0"/>
    <n v="9770.8001999999997"/>
    <n v="0"/>
    <m/>
    <m/>
    <m/>
    <m/>
    <n v="1237"/>
    <m/>
    <x v="117"/>
  </r>
  <r>
    <d v="2017-04-30T00:00:00"/>
    <x v="4"/>
    <n v="110000"/>
    <x v="6"/>
    <x v="14"/>
    <n v="1328265.2979999997"/>
    <n v="57897.140000000043"/>
    <n v="0"/>
    <n v="0"/>
    <n v="9770.8001999999997"/>
    <n v="0"/>
    <m/>
    <m/>
    <m/>
    <m/>
    <s v="تسوية"/>
    <m/>
    <x v="1"/>
  </r>
  <r>
    <d v="2017-04-30T00:00:00"/>
    <x v="4"/>
    <n v="828699.46"/>
    <x v="7"/>
    <x v="8"/>
    <n v="499565.83799999976"/>
    <n v="57897.140000000043"/>
    <n v="0"/>
    <n v="0"/>
    <n v="9770.8001999999997"/>
    <n v="0"/>
    <m/>
    <m/>
    <m/>
    <m/>
    <m/>
    <m/>
    <x v="1"/>
  </r>
  <r>
    <d v="2017-04-30T00:00:00"/>
    <x v="4"/>
    <n v="53180"/>
    <x v="10"/>
    <x v="8"/>
    <n v="446385.83799999976"/>
    <n v="57897.140000000043"/>
    <n v="0"/>
    <n v="0"/>
    <n v="9770.8001999999997"/>
    <n v="0"/>
    <m/>
    <m/>
    <m/>
    <m/>
    <m/>
    <m/>
    <x v="1"/>
  </r>
  <r>
    <d v="2017-04-30T00:00:00"/>
    <x v="4"/>
    <n v="1400"/>
    <x v="8"/>
    <x v="9"/>
    <n v="446385.83799999976"/>
    <n v="59297.140000000043"/>
    <n v="0"/>
    <n v="0"/>
    <n v="9770.8001999999997"/>
    <n v="0"/>
    <m/>
    <m/>
    <m/>
    <s v="معاملة بنكية"/>
    <m/>
    <m/>
    <x v="184"/>
  </r>
  <r>
    <d v="2017-04-30T00:00:00"/>
    <x v="4"/>
    <n v="500"/>
    <x v="8"/>
    <x v="9"/>
    <n v="446385.83799999976"/>
    <n v="59797.140000000043"/>
    <n v="0"/>
    <n v="0"/>
    <n v="9770.8001999999997"/>
    <n v="0"/>
    <m/>
    <m/>
    <m/>
    <s v="معاملة بنكية"/>
    <m/>
    <m/>
    <x v="132"/>
  </r>
  <r>
    <d v="2017-04-30T00:00:00"/>
    <x v="4"/>
    <n v="193"/>
    <x v="23"/>
    <x v="11"/>
    <n v="446385.83799999976"/>
    <n v="59604.140000000043"/>
    <n v="0"/>
    <n v="0"/>
    <n v="9770.8001999999997"/>
    <n v="0"/>
    <m/>
    <m/>
    <m/>
    <s v="معاملة بنكية"/>
    <m/>
    <m/>
    <x v="50"/>
  </r>
  <r>
    <d v="2017-04-30T00:00:00"/>
    <x v="4"/>
    <n v="900"/>
    <x v="8"/>
    <x v="9"/>
    <n v="446385.83799999976"/>
    <n v="60504.140000000043"/>
    <n v="0"/>
    <n v="0"/>
    <n v="9770.8001999999997"/>
    <n v="0"/>
    <m/>
    <m/>
    <m/>
    <s v="معاملة بنكية"/>
    <m/>
    <m/>
    <x v="132"/>
  </r>
  <r>
    <d v="2017-04-30T00:00:00"/>
    <x v="4"/>
    <n v="800"/>
    <x v="8"/>
    <x v="9"/>
    <n v="446385.83799999976"/>
    <n v="61304.140000000043"/>
    <n v="0"/>
    <n v="0"/>
    <n v="9770.8001999999997"/>
    <n v="0"/>
    <m/>
    <m/>
    <m/>
    <s v="معاملة بنكية"/>
    <m/>
    <m/>
    <x v="132"/>
  </r>
  <r>
    <d v="2017-04-30T00:00:00"/>
    <x v="4"/>
    <n v="12000"/>
    <x v="8"/>
    <x v="9"/>
    <n v="446385.83799999976"/>
    <n v="73304.140000000043"/>
    <n v="0"/>
    <n v="0"/>
    <n v="9770.8001999999997"/>
    <n v="0"/>
    <m/>
    <m/>
    <m/>
    <s v="معاملة بنكية"/>
    <m/>
    <m/>
    <x v="132"/>
  </r>
  <r>
    <d v="2017-04-30T00:00:00"/>
    <x v="4"/>
    <n v="9154.7200000000012"/>
    <x v="2"/>
    <x v="2"/>
    <n v="446385.83799999976"/>
    <n v="73304.140000000043"/>
    <n v="0"/>
    <n v="0"/>
    <n v="9770.8001999999997"/>
    <n v="0"/>
    <m/>
    <m/>
    <m/>
    <m/>
    <m/>
    <m/>
    <x v="1"/>
  </r>
  <r>
    <d v="2017-04-30T00:00:00"/>
    <x v="4"/>
    <n v="92282"/>
    <x v="3"/>
    <x v="2"/>
    <n v="446385.83799999976"/>
    <n v="73304.140000000043"/>
    <n v="0"/>
    <n v="0"/>
    <n v="9770.8001999999997"/>
    <n v="0"/>
    <m/>
    <m/>
    <m/>
    <m/>
    <m/>
    <m/>
    <x v="1"/>
  </r>
  <r>
    <d v="2017-04-30T00:00:00"/>
    <x v="4"/>
    <n v="1592"/>
    <x v="20"/>
    <x v="10"/>
    <n v="446385.83799999976"/>
    <n v="73304.140000000043"/>
    <n v="0"/>
    <n v="0"/>
    <n v="9770.8001999999997"/>
    <n v="0"/>
    <m/>
    <m/>
    <m/>
    <s v="تقفيل"/>
    <m/>
    <m/>
    <x v="1"/>
  </r>
  <r>
    <d v="2017-04-30T00:00:00"/>
    <x v="4"/>
    <n v="206.96"/>
    <x v="35"/>
    <x v="10"/>
    <n v="446385.83799999976"/>
    <n v="73304.140000000043"/>
    <n v="0"/>
    <n v="0"/>
    <n v="9770.8001999999997"/>
    <n v="0"/>
    <m/>
    <m/>
    <m/>
    <s v="تقفيل"/>
    <m/>
    <m/>
    <x v="1"/>
  </r>
  <r>
    <d v="2017-04-30T00:00:00"/>
    <x v="4"/>
    <n v="343.52"/>
    <x v="20"/>
    <x v="16"/>
    <n v="446385.83799999976"/>
    <n v="73304.140000000043"/>
    <n v="0"/>
    <n v="0"/>
    <n v="9770.8001999999997"/>
    <n v="0"/>
    <m/>
    <m/>
    <m/>
    <s v="تقفيل"/>
    <m/>
    <m/>
    <x v="1"/>
  </r>
  <r>
    <d v="2017-04-30T00:00:00"/>
    <x v="4"/>
    <n v="3224"/>
    <x v="25"/>
    <x v="2"/>
    <n v="446385.83799999976"/>
    <n v="73304.140000000043"/>
    <n v="0"/>
    <n v="0"/>
    <n v="9770.8001999999997"/>
    <n v="0"/>
    <m/>
    <m/>
    <m/>
    <m/>
    <m/>
    <m/>
    <x v="1"/>
  </r>
  <r>
    <d v="2017-04-30T00:00:00"/>
    <x v="4"/>
    <n v="376844"/>
    <x v="7"/>
    <x v="13"/>
    <n v="446385.83799999976"/>
    <n v="73304.140000000043"/>
    <n v="0"/>
    <n v="0"/>
    <n v="9770.8001999999997"/>
    <n v="0"/>
    <m/>
    <m/>
    <m/>
    <m/>
    <m/>
    <m/>
    <x v="52"/>
  </r>
  <r>
    <d v="2017-04-30T00:00:00"/>
    <x v="4"/>
    <n v="438000"/>
    <x v="28"/>
    <x v="8"/>
    <n v="8385.837999999756"/>
    <n v="73304.140000000043"/>
    <n v="0"/>
    <n v="0"/>
    <n v="9770.8001999999997"/>
    <n v="0"/>
    <m/>
    <m/>
    <m/>
    <m/>
    <m/>
    <m/>
    <x v="52"/>
  </r>
  <r>
    <d v="2017-05-01T00:00:00"/>
    <x v="5"/>
    <n v="200"/>
    <x v="6"/>
    <x v="6"/>
    <n v="8585.837999999756"/>
    <n v="73304.140000000043"/>
    <n v="0"/>
    <n v="0"/>
    <n v="9770.8001999999997"/>
    <n v="0"/>
    <s v="تبرعات عامة من زكاة مال وغيرها"/>
    <s v="دفاتر نقدية"/>
    <s v="سارى"/>
    <n v="5618"/>
    <m/>
    <n v="113"/>
    <x v="1"/>
  </r>
  <r>
    <d v="2017-05-01T00:00:00"/>
    <x v="5"/>
    <n v="2000"/>
    <x v="6"/>
    <x v="6"/>
    <n v="10585.837999999756"/>
    <n v="73304.140000000043"/>
    <n v="0"/>
    <n v="0"/>
    <n v="9770.8001999999997"/>
    <n v="0"/>
    <s v="تبرعات عامة من زكاة مال وغيرها"/>
    <s v="دفاتر نقدية"/>
    <s v="سارى"/>
    <n v="5986"/>
    <m/>
    <n v="120"/>
    <x v="1"/>
  </r>
  <r>
    <d v="2017-05-01T00:00:00"/>
    <x v="5"/>
    <n v="3000"/>
    <x v="6"/>
    <x v="6"/>
    <n v="13585.837999999756"/>
    <n v="73304.140000000043"/>
    <n v="0"/>
    <n v="0"/>
    <n v="9770.8001999999997"/>
    <n v="0"/>
    <s v="تبرعات عامة من زكاة مال وغيرها"/>
    <s v="دفاتر نقدية"/>
    <s v="سارى"/>
    <n v="5987"/>
    <m/>
    <n v="120"/>
    <x v="1"/>
  </r>
  <r>
    <d v="2017-05-01T00:00:00"/>
    <x v="5"/>
    <n v="500"/>
    <x v="6"/>
    <x v="6"/>
    <n v="14085.837999999756"/>
    <n v="73304.140000000043"/>
    <n v="0"/>
    <n v="0"/>
    <n v="9770.8001999999997"/>
    <n v="0"/>
    <s v="تبرعات عامة من زكاة مال وغيرها"/>
    <s v="دفاتر نقدية"/>
    <s v="سارى"/>
    <n v="5988"/>
    <m/>
    <n v="120"/>
    <x v="1"/>
  </r>
  <r>
    <d v="2017-05-01T00:00:00"/>
    <x v="5"/>
    <n v="1850"/>
    <x v="6"/>
    <x v="6"/>
    <n v="15935.837999999756"/>
    <n v="73304.140000000043"/>
    <n v="0"/>
    <n v="0"/>
    <n v="9770.8001999999997"/>
    <n v="0"/>
    <s v="تبرعات عامة من زكاة مال وغيرها"/>
    <s v="دفاتر نقدية"/>
    <s v="سارى"/>
    <n v="5989"/>
    <m/>
    <n v="120"/>
    <x v="1"/>
  </r>
  <r>
    <d v="2017-05-02T00:00:00"/>
    <x v="5"/>
    <n v="6000"/>
    <x v="8"/>
    <x v="9"/>
    <n v="15935.837999999756"/>
    <n v="79304.140000000043"/>
    <n v="0"/>
    <n v="0"/>
    <n v="9770.8001999999997"/>
    <n v="0"/>
    <m/>
    <m/>
    <m/>
    <s v="معاملة بنكية"/>
    <m/>
    <m/>
    <x v="185"/>
  </r>
  <r>
    <d v="2017-05-02T00:00:00"/>
    <x v="5"/>
    <n v="1000"/>
    <x v="6"/>
    <x v="6"/>
    <n v="16935.837999999756"/>
    <n v="79304.140000000043"/>
    <n v="0"/>
    <n v="0"/>
    <n v="9770.8001999999997"/>
    <n v="0"/>
    <s v="تبرعات عامة من زكاة مال وغيرها"/>
    <s v="دفاتر نقدية"/>
    <s v="سارى"/>
    <n v="4543"/>
    <m/>
    <n v="91"/>
    <x v="1"/>
  </r>
  <r>
    <d v="2017-05-02T00:00:00"/>
    <x v="5"/>
    <n v="500"/>
    <x v="6"/>
    <x v="7"/>
    <n v="17435.837999999756"/>
    <n v="79304.140000000043"/>
    <n v="0"/>
    <n v="0"/>
    <n v="9770.8001999999997"/>
    <n v="0"/>
    <s v="نقدية للمرضى"/>
    <s v="دفاتر نقدية"/>
    <s v="سارى"/>
    <n v="5619"/>
    <m/>
    <n v="113"/>
    <x v="1"/>
  </r>
  <r>
    <d v="2017-05-02T00:00:00"/>
    <x v="5"/>
    <n v="600"/>
    <x v="6"/>
    <x v="6"/>
    <n v="18035.837999999756"/>
    <n v="79304.140000000043"/>
    <n v="0"/>
    <n v="0"/>
    <n v="9770.8001999999997"/>
    <n v="0"/>
    <s v="تبرعات عامة من زكاة مال وغيرها"/>
    <s v="دفاتر نقدية"/>
    <s v="سارى"/>
    <n v="5620"/>
    <m/>
    <n v="113"/>
    <x v="1"/>
  </r>
  <r>
    <d v="2017-05-02T00:00:00"/>
    <x v="5"/>
    <n v="630"/>
    <x v="6"/>
    <x v="7"/>
    <n v="18665.837999999756"/>
    <n v="79304.140000000043"/>
    <n v="0"/>
    <n v="0"/>
    <n v="9770.8001999999997"/>
    <n v="0"/>
    <s v="نقدية للمرضى"/>
    <s v="دفاتر نقدية"/>
    <s v="سارى"/>
    <n v="5873"/>
    <m/>
    <n v="118"/>
    <x v="1"/>
  </r>
  <r>
    <d v="2017-05-02T00:00:00"/>
    <x v="5"/>
    <n v="200"/>
    <x v="6"/>
    <x v="6"/>
    <n v="18865.837999999756"/>
    <n v="79304.140000000043"/>
    <n v="0"/>
    <n v="0"/>
    <n v="9770.8001999999997"/>
    <n v="0"/>
    <s v="تبرعات عامة من زكاة مال وغيرها"/>
    <s v="دفاتر نقدية"/>
    <s v="سارى"/>
    <n v="5874"/>
    <m/>
    <n v="118"/>
    <x v="1"/>
  </r>
  <r>
    <d v="2017-05-02T00:00:00"/>
    <x v="5"/>
    <n v="200"/>
    <x v="6"/>
    <x v="7"/>
    <n v="19065.837999999756"/>
    <n v="79304.140000000043"/>
    <n v="0"/>
    <n v="0"/>
    <n v="9770.8001999999997"/>
    <n v="0"/>
    <s v="نقدية للمرضى"/>
    <s v="دفاتر نقدية"/>
    <s v="سارى"/>
    <n v="5875"/>
    <m/>
    <n v="118"/>
    <x v="1"/>
  </r>
  <r>
    <d v="2017-05-02T00:00:00"/>
    <x v="5"/>
    <n v="200"/>
    <x v="6"/>
    <x v="7"/>
    <n v="19265.837999999756"/>
    <n v="79304.140000000043"/>
    <n v="0"/>
    <n v="0"/>
    <n v="9770.8001999999997"/>
    <n v="0"/>
    <s v="نقدية للمرضى"/>
    <s v="دفاتر نقدية"/>
    <s v="سارى"/>
    <n v="5876"/>
    <m/>
    <n v="118"/>
    <x v="1"/>
  </r>
  <r>
    <d v="2017-05-02T00:00:00"/>
    <x v="5"/>
    <n v="1300"/>
    <x v="6"/>
    <x v="6"/>
    <n v="20565.837999999756"/>
    <n v="79304.140000000043"/>
    <n v="0"/>
    <n v="0"/>
    <n v="9770.8001999999997"/>
    <n v="0"/>
    <s v="تبرعات عامة من زكاة مال وغيرها"/>
    <s v="دفاتر نقدية"/>
    <s v="سارى"/>
    <n v="5990"/>
    <m/>
    <n v="120"/>
    <x v="1"/>
  </r>
  <r>
    <d v="2017-05-02T00:00:00"/>
    <x v="5"/>
    <n v="3000"/>
    <x v="6"/>
    <x v="6"/>
    <n v="23565.837999999756"/>
    <n v="79304.140000000043"/>
    <n v="0"/>
    <n v="0"/>
    <n v="9770.8001999999997"/>
    <n v="0"/>
    <s v="تبرعات عامة من زكاة مال وغيرها"/>
    <s v="دفاتر نقدية"/>
    <s v="سارى"/>
    <n v="5991"/>
    <m/>
    <n v="120"/>
    <x v="1"/>
  </r>
  <r>
    <d v="2017-05-02T00:00:00"/>
    <x v="5"/>
    <n v="1000"/>
    <x v="6"/>
    <x v="6"/>
    <n v="24565.837999999756"/>
    <n v="79304.140000000043"/>
    <n v="0"/>
    <n v="0"/>
    <n v="9770.8001999999997"/>
    <n v="0"/>
    <s v="تبرعات عامة من زكاة مال وغيرها"/>
    <s v="دفاتر نقدية"/>
    <s v="سارى"/>
    <n v="6039"/>
    <m/>
    <n v="121"/>
    <x v="1"/>
  </r>
  <r>
    <d v="2017-05-02T00:00:00"/>
    <x v="5"/>
    <n v="45"/>
    <x v="6"/>
    <x v="6"/>
    <n v="24610.837999999756"/>
    <n v="79304.140000000043"/>
    <n v="0"/>
    <n v="0"/>
    <n v="9770.8001999999997"/>
    <n v="0"/>
    <s v="تبرعات عامة من زكاة مال وغيرها"/>
    <s v="دفاتر نقدية"/>
    <s v="سارى"/>
    <n v="6040"/>
    <m/>
    <n v="121"/>
    <x v="1"/>
  </r>
  <r>
    <d v="2017-05-02T00:00:00"/>
    <x v="5"/>
    <n v="90"/>
    <x v="6"/>
    <x v="6"/>
    <n v="24700.837999999756"/>
    <n v="79304.140000000043"/>
    <n v="0"/>
    <n v="0"/>
    <n v="9770.8001999999997"/>
    <n v="0"/>
    <s v="تبرعات عامة من زكاة مال وغيرها"/>
    <s v="دفاتر نقدية"/>
    <s v="سارى"/>
    <n v="6041"/>
    <m/>
    <n v="121"/>
    <x v="1"/>
  </r>
  <r>
    <d v="2017-05-02T00:00:00"/>
    <x v="5"/>
    <n v="100"/>
    <x v="6"/>
    <x v="7"/>
    <n v="24800.837999999756"/>
    <n v="79304.140000000043"/>
    <n v="0"/>
    <n v="0"/>
    <n v="9770.8001999999997"/>
    <n v="0"/>
    <s v="نقدية للمرضى"/>
    <s v="دفاتر نقدية"/>
    <s v="سارى"/>
    <n v="6118"/>
    <m/>
    <n v="123"/>
    <x v="1"/>
  </r>
  <r>
    <d v="2017-05-02T00:00:00"/>
    <x v="5"/>
    <n v="100"/>
    <x v="6"/>
    <x v="7"/>
    <n v="24900.837999999756"/>
    <n v="79304.140000000043"/>
    <n v="0"/>
    <n v="0"/>
    <n v="9770.8001999999997"/>
    <n v="0"/>
    <s v="نقدية للمرضى"/>
    <s v="دفاتر نقدية"/>
    <s v="سارى"/>
    <n v="6119"/>
    <m/>
    <n v="123"/>
    <x v="1"/>
  </r>
  <r>
    <d v="2017-05-02T00:00:00"/>
    <x v="5"/>
    <n v="100"/>
    <x v="6"/>
    <x v="7"/>
    <n v="25000.837999999756"/>
    <n v="79304.140000000043"/>
    <n v="0"/>
    <n v="0"/>
    <n v="9770.8001999999997"/>
    <n v="0"/>
    <s v="نقدية للمرضى"/>
    <s v="دفاتر نقدية"/>
    <s v="سارى"/>
    <n v="6120"/>
    <m/>
    <n v="123"/>
    <x v="1"/>
  </r>
  <r>
    <d v="2017-05-02T00:00:00"/>
    <x v="5"/>
    <n v="100"/>
    <x v="6"/>
    <x v="6"/>
    <n v="25100.837999999756"/>
    <n v="79304.140000000043"/>
    <n v="0"/>
    <n v="0"/>
    <n v="9770.8001999999997"/>
    <n v="0"/>
    <s v="تبرعات عامة من زكاة مال وغيرها"/>
    <s v="دفاتر نقدية"/>
    <s v="سارى"/>
    <n v="6121"/>
    <m/>
    <n v="123"/>
    <x v="1"/>
  </r>
  <r>
    <d v="2017-05-02T00:00:00"/>
    <x v="5"/>
    <n v="100"/>
    <x v="6"/>
    <x v="6"/>
    <n v="25200.837999999756"/>
    <n v="79304.140000000043"/>
    <n v="0"/>
    <n v="0"/>
    <n v="9770.8001999999997"/>
    <n v="0"/>
    <s v="تبرعات عامة من زكاة مال وغيرها"/>
    <s v="دفاتر نقدية"/>
    <s v="سارى"/>
    <n v="6122"/>
    <m/>
    <n v="123"/>
    <x v="1"/>
  </r>
  <r>
    <d v="2017-05-02T00:00:00"/>
    <x v="5"/>
    <n v="500"/>
    <x v="6"/>
    <x v="6"/>
    <n v="25700.837999999756"/>
    <n v="79304.140000000043"/>
    <n v="0"/>
    <n v="0"/>
    <n v="9770.8001999999997"/>
    <n v="0"/>
    <s v="تبرعات عامة من زكاة مال وغيرها"/>
    <s v="دفاتر نقدية"/>
    <s v="سارى"/>
    <n v="6123"/>
    <m/>
    <n v="123"/>
    <x v="1"/>
  </r>
  <r>
    <d v="2017-05-02T00:00:00"/>
    <x v="5"/>
    <n v="1000"/>
    <x v="6"/>
    <x v="7"/>
    <n v="26700.837999999756"/>
    <n v="79304.140000000043"/>
    <n v="0"/>
    <n v="0"/>
    <n v="9770.8001999999997"/>
    <n v="0"/>
    <s v="نقدية للمرضى"/>
    <s v="دفاتر نقدية"/>
    <s v="سارى"/>
    <n v="6124"/>
    <m/>
    <n v="123"/>
    <x v="1"/>
  </r>
  <r>
    <d v="2017-05-02T00:00:00"/>
    <x v="5"/>
    <n v="2000"/>
    <x v="6"/>
    <x v="6"/>
    <n v="28700.837999999756"/>
    <n v="79304.140000000043"/>
    <n v="0"/>
    <n v="0"/>
    <n v="9770.8001999999997"/>
    <n v="0"/>
    <s v="تبرعات عامة من زكاة مال وغيرها"/>
    <s v="دفاتر نقدية"/>
    <s v="سارى"/>
    <n v="6215"/>
    <m/>
    <n v="125"/>
    <x v="1"/>
  </r>
  <r>
    <d v="2017-05-02T00:00:00"/>
    <x v="5"/>
    <n v="500"/>
    <x v="6"/>
    <x v="7"/>
    <n v="29200.837999999756"/>
    <n v="79304.140000000043"/>
    <n v="0"/>
    <n v="0"/>
    <n v="9770.8001999999997"/>
    <n v="0"/>
    <s v="نقدية للمرضى"/>
    <s v="دفاتر نقدية"/>
    <s v="سارى"/>
    <n v="6216"/>
    <m/>
    <n v="125"/>
    <x v="1"/>
  </r>
  <r>
    <d v="2017-05-02T00:00:00"/>
    <x v="5"/>
    <n v="150"/>
    <x v="6"/>
    <x v="6"/>
    <n v="29350.837999999756"/>
    <n v="79304.140000000043"/>
    <n v="0"/>
    <n v="0"/>
    <n v="9770.8001999999997"/>
    <n v="0"/>
    <s v="تبرعات عامة من زكاة مال وغيرها"/>
    <s v="دفاتر نقدية"/>
    <s v="سارى"/>
    <n v="6217"/>
    <m/>
    <n v="125"/>
    <x v="1"/>
  </r>
  <r>
    <d v="2017-05-02T00:00:00"/>
    <x v="5"/>
    <n v="150"/>
    <x v="6"/>
    <x v="6"/>
    <n v="29500.837999999756"/>
    <n v="79304.140000000043"/>
    <n v="0"/>
    <n v="0"/>
    <n v="9770.8001999999997"/>
    <n v="0"/>
    <s v="تبرعات عامة من زكاة مال وغيرها"/>
    <s v="دفاتر نقدية"/>
    <s v="سارى"/>
    <n v="6218"/>
    <m/>
    <n v="125"/>
    <x v="1"/>
  </r>
  <r>
    <d v="2017-05-02T00:00:00"/>
    <x v="5"/>
    <n v="1050"/>
    <x v="6"/>
    <x v="6"/>
    <n v="30550.837999999756"/>
    <n v="79304.140000000043"/>
    <n v="0"/>
    <n v="0"/>
    <n v="9770.8001999999997"/>
    <n v="0"/>
    <s v="تبرعات عامة من زكاة مال وغيرها"/>
    <s v="دفاتر نقدية"/>
    <s v="سارى"/>
    <n v="6251"/>
    <m/>
    <n v="126"/>
    <x v="1"/>
  </r>
  <r>
    <d v="2017-05-02T00:00:00"/>
    <x v="5"/>
    <n v="2500"/>
    <x v="8"/>
    <x v="9"/>
    <n v="30550.837999999756"/>
    <n v="81804.140000000043"/>
    <n v="0"/>
    <n v="0"/>
    <n v="9770.8001999999997"/>
    <n v="0"/>
    <m/>
    <m/>
    <m/>
    <s v="معاملة بنكية"/>
    <m/>
    <m/>
    <x v="56"/>
  </r>
  <r>
    <d v="2017-05-02T00:00:00"/>
    <x v="5"/>
    <n v="1000"/>
    <x v="8"/>
    <x v="9"/>
    <n v="30550.837999999756"/>
    <n v="82804.140000000043"/>
    <n v="0"/>
    <n v="0"/>
    <n v="9770.8001999999997"/>
    <n v="0"/>
    <m/>
    <m/>
    <m/>
    <s v="معاملة بنكية"/>
    <m/>
    <m/>
    <x v="186"/>
  </r>
  <r>
    <d v="2017-05-02T00:00:00"/>
    <x v="5"/>
    <n v="33000"/>
    <x v="4"/>
    <x v="11"/>
    <n v="30550.837999999756"/>
    <n v="49804.140000000043"/>
    <n v="0"/>
    <n v="0"/>
    <n v="9770.8001999999997"/>
    <n v="0"/>
    <m/>
    <m/>
    <m/>
    <s v="معاملة بنكية"/>
    <m/>
    <m/>
    <x v="187"/>
  </r>
  <r>
    <d v="2017-05-02T00:00:00"/>
    <x v="5"/>
    <n v="25000"/>
    <x v="7"/>
    <x v="11"/>
    <n v="30550.837999999756"/>
    <n v="24804.140000000043"/>
    <n v="0"/>
    <n v="0"/>
    <n v="9770.8001999999997"/>
    <n v="0"/>
    <m/>
    <m/>
    <m/>
    <s v="معاملة بنكية"/>
    <m/>
    <m/>
    <x v="188"/>
  </r>
  <r>
    <d v="2017-05-02T00:00:00"/>
    <x v="5"/>
    <n v="3700"/>
    <x v="8"/>
    <x v="9"/>
    <n v="30550.837999999756"/>
    <n v="28504.140000000043"/>
    <n v="0"/>
    <n v="0"/>
    <n v="9770.8001999999997"/>
    <n v="0"/>
    <m/>
    <m/>
    <m/>
    <s v="معاملة بنكية"/>
    <m/>
    <m/>
    <x v="189"/>
  </r>
  <r>
    <d v="2017-05-02T00:00:00"/>
    <x v="5"/>
    <n v="1000"/>
    <x v="8"/>
    <x v="9"/>
    <n v="30550.837999999756"/>
    <n v="29504.140000000043"/>
    <n v="0"/>
    <n v="0"/>
    <n v="9770.8001999999997"/>
    <n v="0"/>
    <m/>
    <m/>
    <m/>
    <s v="معاملة بنكية"/>
    <m/>
    <m/>
    <x v="30"/>
  </r>
  <r>
    <d v="2017-05-03T00:00:00"/>
    <x v="5"/>
    <n v="800"/>
    <x v="6"/>
    <x v="7"/>
    <n v="31350.837999999756"/>
    <n v="29504.140000000043"/>
    <n v="0"/>
    <n v="0"/>
    <n v="9770.8001999999997"/>
    <n v="0"/>
    <s v="نقدية للمرضى"/>
    <s v="دفاتر نقدية"/>
    <s v="سارى"/>
    <n v="4544"/>
    <m/>
    <n v="91"/>
    <x v="1"/>
  </r>
  <r>
    <d v="2017-05-03T00:00:00"/>
    <x v="5"/>
    <n v="1200"/>
    <x v="6"/>
    <x v="7"/>
    <n v="32550.837999999756"/>
    <n v="29504.140000000043"/>
    <n v="0"/>
    <n v="0"/>
    <n v="9770.8001999999997"/>
    <n v="0"/>
    <s v="نقدية للمرضى"/>
    <s v="دفاتر نقدية"/>
    <s v="سارى"/>
    <n v="4545"/>
    <m/>
    <n v="91"/>
    <x v="1"/>
  </r>
  <r>
    <d v="2017-05-03T00:00:00"/>
    <x v="5"/>
    <n v="60"/>
    <x v="6"/>
    <x v="7"/>
    <n v="32610.837999999756"/>
    <n v="29504.140000000043"/>
    <n v="0"/>
    <n v="0"/>
    <n v="9770.8001999999997"/>
    <n v="0"/>
    <s v="نقدية للمرضى"/>
    <s v="دفاتر نقدية"/>
    <s v="سارى"/>
    <n v="5197"/>
    <m/>
    <n v="104"/>
    <x v="1"/>
  </r>
  <r>
    <d v="2017-05-03T00:00:00"/>
    <x v="5"/>
    <n v="4000"/>
    <x v="6"/>
    <x v="6"/>
    <n v="36610.837999999756"/>
    <n v="29504.140000000043"/>
    <n v="0"/>
    <n v="0"/>
    <n v="9770.8001999999997"/>
    <n v="0"/>
    <s v="تبرعات عامة من زكاة مال وغيرها"/>
    <s v="دفاتر نقدية"/>
    <s v="سارى"/>
    <n v="5621"/>
    <m/>
    <n v="113"/>
    <x v="1"/>
  </r>
  <r>
    <d v="2017-05-03T00:00:00"/>
    <x v="5"/>
    <n v="1000"/>
    <x v="6"/>
    <x v="6"/>
    <n v="37610.837999999756"/>
    <n v="29504.140000000043"/>
    <n v="0"/>
    <n v="0"/>
    <n v="9770.8001999999997"/>
    <n v="0"/>
    <s v="تبرعات عامة من زكاة مال وغيرها"/>
    <s v="دفاتر نقدية"/>
    <s v="سارى"/>
    <n v="5622"/>
    <m/>
    <n v="113"/>
    <x v="1"/>
  </r>
  <r>
    <d v="2017-05-03T00:00:00"/>
    <x v="5"/>
    <n v="300"/>
    <x v="6"/>
    <x v="6"/>
    <n v="37910.837999999756"/>
    <n v="29504.140000000043"/>
    <n v="0"/>
    <n v="0"/>
    <n v="9770.8001999999997"/>
    <n v="0"/>
    <s v="تبرعات عامة من زكاة مال وغيرها"/>
    <s v="دفاتر نقدية"/>
    <s v="سارى"/>
    <n v="5877"/>
    <m/>
    <n v="118"/>
    <x v="1"/>
  </r>
  <r>
    <d v="2017-05-03T00:00:00"/>
    <x v="5"/>
    <n v="3000"/>
    <x v="6"/>
    <x v="6"/>
    <n v="40910.837999999756"/>
    <n v="29504.140000000043"/>
    <n v="0"/>
    <n v="0"/>
    <n v="9770.8001999999997"/>
    <n v="0"/>
    <s v="تبرعات عامة من زكاة مال وغيرها"/>
    <s v="دفاتر نقدية"/>
    <s v="سارى"/>
    <n v="5992"/>
    <m/>
    <n v="120"/>
    <x v="1"/>
  </r>
  <r>
    <d v="2017-05-03T00:00:00"/>
    <x v="5"/>
    <n v="1500"/>
    <x v="6"/>
    <x v="6"/>
    <n v="42410.837999999756"/>
    <n v="29504.140000000043"/>
    <n v="0"/>
    <n v="0"/>
    <n v="9770.8001999999997"/>
    <n v="0"/>
    <s v="تبرعات عامة من زكاة مال وغيرها"/>
    <s v="دفاتر نقدية"/>
    <s v="سارى"/>
    <n v="5993"/>
    <m/>
    <n v="120"/>
    <x v="1"/>
  </r>
  <r>
    <d v="2017-05-03T00:00:00"/>
    <x v="5"/>
    <n v="300"/>
    <x v="6"/>
    <x v="6"/>
    <n v="42710.837999999756"/>
    <n v="29504.140000000043"/>
    <n v="0"/>
    <n v="0"/>
    <n v="9770.8001999999997"/>
    <n v="0"/>
    <s v="تبرعات عامة من زكاة مال وغيرها"/>
    <s v="دفاتر نقدية"/>
    <s v="سارى"/>
    <n v="5994"/>
    <m/>
    <n v="120"/>
    <x v="1"/>
  </r>
  <r>
    <d v="2017-05-03T00:00:00"/>
    <x v="5"/>
    <n v="100"/>
    <x v="6"/>
    <x v="7"/>
    <n v="42810.837999999756"/>
    <n v="29504.140000000043"/>
    <n v="0"/>
    <n v="0"/>
    <n v="9770.8001999999997"/>
    <n v="0"/>
    <s v="نقدية للمرضى"/>
    <s v="دفاتر نقدية"/>
    <s v="سارى"/>
    <n v="5995"/>
    <m/>
    <n v="120"/>
    <x v="1"/>
  </r>
  <r>
    <d v="2017-05-03T00:00:00"/>
    <x v="5"/>
    <n v="20000"/>
    <x v="6"/>
    <x v="6"/>
    <n v="62810.837999999756"/>
    <n v="29504.140000000043"/>
    <n v="0"/>
    <n v="0"/>
    <n v="9770.8001999999997"/>
    <n v="0"/>
    <s v="تبرعات عامة من زكاة مال وغيرها"/>
    <s v="دفاتر نقدية"/>
    <s v="سارى"/>
    <n v="6042"/>
    <m/>
    <n v="121"/>
    <x v="1"/>
  </r>
  <r>
    <d v="2017-05-03T00:00:00"/>
    <x v="5"/>
    <n v="350"/>
    <x v="6"/>
    <x v="6"/>
    <n v="63160.837999999756"/>
    <n v="29504.140000000043"/>
    <n v="0"/>
    <n v="0"/>
    <n v="9770.8001999999997"/>
    <n v="0"/>
    <s v="تبرعات عامة من زكاة مال وغيرها"/>
    <s v="دفاتر نقدية"/>
    <s v="سارى"/>
    <n v="6142"/>
    <m/>
    <n v="123"/>
    <x v="1"/>
  </r>
  <r>
    <d v="2017-05-03T00:00:00"/>
    <x v="5"/>
    <n v="300"/>
    <x v="6"/>
    <x v="7"/>
    <n v="63460.837999999756"/>
    <n v="29504.140000000043"/>
    <n v="0"/>
    <n v="0"/>
    <n v="9770.8001999999997"/>
    <n v="0"/>
    <s v="نقدية للمرضى"/>
    <s v="دفاتر نقدية"/>
    <s v="سارى"/>
    <n v="6219"/>
    <m/>
    <n v="125"/>
    <x v="1"/>
  </r>
  <r>
    <d v="2017-05-03T00:00:00"/>
    <x v="5"/>
    <n v="10000"/>
    <x v="6"/>
    <x v="7"/>
    <n v="73460.837999999756"/>
    <n v="29504.140000000043"/>
    <n v="0"/>
    <n v="0"/>
    <n v="9770.8001999999997"/>
    <n v="0"/>
    <s v="نقدية للمرضى"/>
    <s v="دفاتر نقدية"/>
    <s v="سارى"/>
    <n v="6252"/>
    <m/>
    <n v="126"/>
    <x v="1"/>
  </r>
  <r>
    <d v="2017-05-03T00:00:00"/>
    <x v="5"/>
    <n v="500"/>
    <x v="6"/>
    <x v="7"/>
    <n v="73960.837999999756"/>
    <n v="29504.140000000043"/>
    <n v="0"/>
    <n v="0"/>
    <n v="9770.8001999999997"/>
    <n v="0"/>
    <s v="نقدية للمرضى"/>
    <s v="دفاتر نقدية"/>
    <s v="سارى"/>
    <n v="6253"/>
    <m/>
    <n v="126"/>
    <x v="1"/>
  </r>
  <r>
    <d v="2017-05-03T00:00:00"/>
    <x v="5"/>
    <n v="1000"/>
    <x v="6"/>
    <x v="7"/>
    <n v="74960.837999999756"/>
    <n v="29504.140000000043"/>
    <n v="0"/>
    <n v="0"/>
    <n v="9770.8001999999997"/>
    <n v="0"/>
    <s v="نقدية للمرضى"/>
    <s v="دفاتر نقدية"/>
    <s v="سارى"/>
    <n v="6254"/>
    <m/>
    <n v="126"/>
    <x v="1"/>
  </r>
  <r>
    <d v="2017-05-03T00:00:00"/>
    <x v="5"/>
    <n v="4500"/>
    <x v="8"/>
    <x v="9"/>
    <n v="74960.837999999756"/>
    <n v="34004.140000000043"/>
    <n v="0"/>
    <n v="0"/>
    <n v="9770.8001999999997"/>
    <n v="0"/>
    <m/>
    <m/>
    <m/>
    <s v="معاملة بنكية"/>
    <m/>
    <m/>
    <x v="190"/>
  </r>
  <r>
    <d v="2017-05-03T00:00:00"/>
    <x v="5"/>
    <n v="4500"/>
    <x v="8"/>
    <x v="9"/>
    <n v="74960.837999999756"/>
    <n v="38504.140000000043"/>
    <n v="0"/>
    <n v="0"/>
    <n v="9770.8001999999997"/>
    <n v="0"/>
    <m/>
    <m/>
    <m/>
    <s v="معاملة بنكية"/>
    <m/>
    <m/>
    <x v="74"/>
  </r>
  <r>
    <d v="2017-05-03T00:00:00"/>
    <x v="5"/>
    <n v="550"/>
    <x v="8"/>
    <x v="9"/>
    <n v="74960.837999999756"/>
    <n v="39054.140000000043"/>
    <n v="0"/>
    <n v="0"/>
    <n v="9770.8001999999997"/>
    <n v="0"/>
    <m/>
    <m/>
    <m/>
    <s v="معاملة بنكية"/>
    <m/>
    <m/>
    <x v="169"/>
  </r>
  <r>
    <d v="2017-05-03T00:00:00"/>
    <x v="5"/>
    <n v="18595"/>
    <x v="8"/>
    <x v="10"/>
    <n v="74960.837999999756"/>
    <n v="57649.140000000043"/>
    <n v="0"/>
    <n v="0"/>
    <n v="9770.8001999999997"/>
    <n v="0"/>
    <m/>
    <m/>
    <m/>
    <s v="تقفيل"/>
    <m/>
    <m/>
    <x v="10"/>
  </r>
  <r>
    <d v="2017-05-03T00:00:00"/>
    <x v="5"/>
    <n v="10"/>
    <x v="8"/>
    <x v="9"/>
    <n v="74960.837999999756"/>
    <n v="57659.140000000043"/>
    <n v="0"/>
    <n v="0"/>
    <n v="9770.8001999999997"/>
    <n v="0"/>
    <m/>
    <m/>
    <m/>
    <s v="معاملة بنكية"/>
    <m/>
    <m/>
    <x v="132"/>
  </r>
  <r>
    <d v="2017-05-03T00:00:00"/>
    <x v="5"/>
    <n v="2160"/>
    <x v="8"/>
    <x v="9"/>
    <n v="74960.837999999756"/>
    <n v="59819.140000000043"/>
    <n v="0"/>
    <n v="0"/>
    <n v="9770.8001999999997"/>
    <n v="0"/>
    <m/>
    <m/>
    <m/>
    <s v="معاملة بنكية"/>
    <m/>
    <m/>
    <x v="132"/>
  </r>
  <r>
    <d v="2017-05-03T00:00:00"/>
    <x v="5"/>
    <n v="1000"/>
    <x v="8"/>
    <x v="9"/>
    <n v="74960.837999999756"/>
    <n v="60819.140000000043"/>
    <n v="0"/>
    <n v="0"/>
    <n v="9770.8001999999997"/>
    <n v="0"/>
    <m/>
    <m/>
    <m/>
    <s v="معاملة بنكية"/>
    <m/>
    <m/>
    <x v="191"/>
  </r>
  <r>
    <d v="2017-05-04T00:00:00"/>
    <x v="5"/>
    <n v="5000"/>
    <x v="6"/>
    <x v="6"/>
    <n v="79960.837999999756"/>
    <n v="60819.140000000043"/>
    <n v="0"/>
    <n v="0"/>
    <n v="9770.8001999999997"/>
    <n v="0"/>
    <s v="تبرعات عامة من زكاة مال وغيرها"/>
    <s v="دفاتر نقدية"/>
    <s v="سارى"/>
    <n v="4546"/>
    <m/>
    <n v="91"/>
    <x v="1"/>
  </r>
  <r>
    <d v="2017-05-04T00:00:00"/>
    <x v="5"/>
    <n v="200"/>
    <x v="6"/>
    <x v="6"/>
    <n v="80160.837999999756"/>
    <n v="60819.140000000043"/>
    <n v="0"/>
    <n v="0"/>
    <n v="9770.8001999999997"/>
    <n v="0"/>
    <s v="تبرعات عامة من زكاة مال وغيرها"/>
    <s v="دفاتر نقدية"/>
    <s v="سارى"/>
    <n v="4547"/>
    <m/>
    <n v="91"/>
    <x v="1"/>
  </r>
  <r>
    <d v="2017-05-04T00:00:00"/>
    <x v="5"/>
    <n v="2000"/>
    <x v="6"/>
    <x v="6"/>
    <n v="82160.837999999756"/>
    <n v="60819.140000000043"/>
    <n v="0"/>
    <n v="0"/>
    <n v="9770.8001999999997"/>
    <n v="0"/>
    <s v="تبرعات عامة من زكاة مال وغيرها"/>
    <s v="دفاتر نقدية"/>
    <s v="سارى"/>
    <n v="4548"/>
    <m/>
    <n v="91"/>
    <x v="1"/>
  </r>
  <r>
    <d v="2017-05-04T00:00:00"/>
    <x v="5"/>
    <n v="500"/>
    <x v="6"/>
    <x v="7"/>
    <n v="82660.837999999756"/>
    <n v="60819.140000000043"/>
    <n v="0"/>
    <n v="0"/>
    <n v="9770.8001999999997"/>
    <n v="0"/>
    <s v="نقدية للمرضى"/>
    <s v="دفاتر نقدية"/>
    <s v="سارى"/>
    <n v="5208"/>
    <m/>
    <n v="105"/>
    <x v="1"/>
  </r>
  <r>
    <d v="2017-05-04T00:00:00"/>
    <x v="5"/>
    <n v="100"/>
    <x v="6"/>
    <x v="7"/>
    <n v="82760.837999999756"/>
    <n v="60819.140000000043"/>
    <n v="0"/>
    <n v="0"/>
    <n v="9770.8001999999997"/>
    <n v="0"/>
    <s v="نقدية للمرضى"/>
    <s v="دفاتر نقدية"/>
    <s v="سارى"/>
    <n v="5878"/>
    <m/>
    <n v="118"/>
    <x v="1"/>
  </r>
  <r>
    <d v="2017-05-04T00:00:00"/>
    <x v="5"/>
    <n v="2000"/>
    <x v="6"/>
    <x v="7"/>
    <n v="84760.837999999756"/>
    <n v="60819.140000000043"/>
    <n v="0"/>
    <n v="0"/>
    <n v="9770.8001999999997"/>
    <n v="0"/>
    <s v="نقدية للمرضى"/>
    <s v="دفاتر نقدية"/>
    <s v="سارى"/>
    <n v="5879"/>
    <m/>
    <n v="118"/>
    <x v="1"/>
  </r>
  <r>
    <d v="2017-05-04T00:00:00"/>
    <x v="5"/>
    <n v="300"/>
    <x v="6"/>
    <x v="6"/>
    <n v="85060.837999999756"/>
    <n v="60819.140000000043"/>
    <n v="0"/>
    <n v="0"/>
    <n v="9770.8001999999997"/>
    <n v="0"/>
    <s v="تبرعات عامة من زكاة مال وغيرها"/>
    <s v="دفاتر نقدية"/>
    <s v="سارى"/>
    <n v="5996"/>
    <m/>
    <n v="120"/>
    <x v="1"/>
  </r>
  <r>
    <d v="2017-05-04T00:00:00"/>
    <x v="5"/>
    <n v="100"/>
    <x v="6"/>
    <x v="7"/>
    <n v="85160.837999999756"/>
    <n v="60819.140000000043"/>
    <n v="0"/>
    <n v="0"/>
    <n v="9770.8001999999997"/>
    <n v="0"/>
    <s v="نقدية للمرضى"/>
    <s v="دفاتر نقدية"/>
    <s v="سارى"/>
    <n v="5997"/>
    <m/>
    <n v="120"/>
    <x v="1"/>
  </r>
  <r>
    <d v="2017-05-04T00:00:00"/>
    <x v="5"/>
    <n v="2000"/>
    <x v="6"/>
    <x v="6"/>
    <n v="87160.837999999756"/>
    <n v="60819.140000000043"/>
    <n v="0"/>
    <n v="0"/>
    <n v="9770.8001999999997"/>
    <n v="0"/>
    <s v="تبرعات عامة من زكاة مال وغيرها"/>
    <s v="دفاتر نقدية"/>
    <s v="سارى"/>
    <n v="5998"/>
    <m/>
    <n v="120"/>
    <x v="1"/>
  </r>
  <r>
    <d v="2017-05-04T00:00:00"/>
    <x v="5"/>
    <n v="500"/>
    <x v="6"/>
    <x v="6"/>
    <n v="87660.837999999756"/>
    <n v="60819.140000000043"/>
    <n v="0"/>
    <n v="0"/>
    <n v="9770.8001999999997"/>
    <n v="0"/>
    <s v="تبرعات عامة من زكاة مال وغيرها"/>
    <s v="دفاتر نقدية"/>
    <s v="سارى"/>
    <n v="5999"/>
    <m/>
    <n v="120"/>
    <x v="1"/>
  </r>
  <r>
    <d v="2017-05-04T00:00:00"/>
    <x v="5"/>
    <n v="1500"/>
    <x v="6"/>
    <x v="6"/>
    <n v="89160.837999999756"/>
    <n v="60819.140000000043"/>
    <n v="0"/>
    <n v="0"/>
    <n v="9770.8001999999997"/>
    <n v="0"/>
    <s v="تبرعات عامة من زكاة مال وغيرها"/>
    <s v="دفاتر نقدية"/>
    <s v="سارى"/>
    <n v="6000"/>
    <m/>
    <n v="120"/>
    <x v="1"/>
  </r>
  <r>
    <d v="2017-05-04T00:00:00"/>
    <x v="5"/>
    <n v="500"/>
    <x v="6"/>
    <x v="6"/>
    <n v="89660.837999999756"/>
    <n v="60819.140000000043"/>
    <n v="0"/>
    <n v="0"/>
    <n v="9770.8001999999997"/>
    <n v="0"/>
    <s v="تبرعات عامة من زكاة مال وغيرها"/>
    <s v="دفاتر نقدية"/>
    <s v="سارى"/>
    <n v="6043"/>
    <m/>
    <n v="121"/>
    <x v="1"/>
  </r>
  <r>
    <d v="2017-05-04T00:00:00"/>
    <x v="5"/>
    <n v="750"/>
    <x v="6"/>
    <x v="6"/>
    <n v="90410.837999999756"/>
    <n v="60819.140000000043"/>
    <n v="0"/>
    <n v="0"/>
    <n v="9770.8001999999997"/>
    <n v="0"/>
    <s v="تبرعات عامة من زكاة مال وغيرها"/>
    <s v="دفاتر نقدية"/>
    <s v="سارى"/>
    <n v="6044"/>
    <m/>
    <n v="121"/>
    <x v="1"/>
  </r>
  <r>
    <d v="2017-05-04T00:00:00"/>
    <x v="5"/>
    <n v="54210"/>
    <x v="6"/>
    <x v="6"/>
    <n v="144620.83799999976"/>
    <n v="60819.140000000043"/>
    <n v="0"/>
    <n v="0"/>
    <n v="9770.8001999999997"/>
    <n v="0"/>
    <s v="تبرعات عامة من زكاة مال وغيرها"/>
    <s v="دفاتر نقدية"/>
    <s v="سارى"/>
    <n v="6045"/>
    <m/>
    <n v="121"/>
    <x v="1"/>
  </r>
  <r>
    <d v="2017-05-04T00:00:00"/>
    <x v="5"/>
    <n v="200"/>
    <x v="6"/>
    <x v="6"/>
    <n v="144820.83799999976"/>
    <n v="60819.140000000043"/>
    <n v="0"/>
    <n v="0"/>
    <n v="9770.8001999999997"/>
    <n v="0"/>
    <s v="تبرعات عامة من زكاة مال وغيرها"/>
    <s v="دفاتر نقدية"/>
    <s v="سارى"/>
    <n v="6125"/>
    <m/>
    <n v="123"/>
    <x v="1"/>
  </r>
  <r>
    <d v="2017-05-04T00:00:00"/>
    <x v="5"/>
    <n v="16025"/>
    <x v="4"/>
    <x v="8"/>
    <n v="128795.83799999976"/>
    <n v="60819.140000000043"/>
    <n v="0"/>
    <n v="0"/>
    <n v="9770.8001999999997"/>
    <n v="0"/>
    <m/>
    <m/>
    <m/>
    <m/>
    <n v="1245"/>
    <m/>
    <x v="192"/>
  </r>
  <r>
    <d v="2017-05-04T00:00:00"/>
    <x v="5"/>
    <n v="29064"/>
    <x v="6"/>
    <x v="7"/>
    <n v="157859.83799999976"/>
    <n v="60819.140000000043"/>
    <n v="0"/>
    <n v="0"/>
    <n v="9770.8001999999997"/>
    <n v="0"/>
    <s v="نقدية للمرضى"/>
    <s v="دفاتر نقدية"/>
    <s v="سارى"/>
    <n v="6126"/>
    <m/>
    <n v="123"/>
    <x v="1"/>
  </r>
  <r>
    <d v="2017-05-04T00:00:00"/>
    <x v="5"/>
    <n v="2500"/>
    <x v="6"/>
    <x v="6"/>
    <n v="160359.83799999976"/>
    <n v="60819.140000000043"/>
    <n v="0"/>
    <n v="0"/>
    <n v="9770.8001999999997"/>
    <n v="0"/>
    <s v="تبرعات عامة من زكاة مال وغيرها"/>
    <s v="دفاتر نقدية"/>
    <s v="سارى"/>
    <n v="6127"/>
    <m/>
    <n v="123"/>
    <x v="1"/>
  </r>
  <r>
    <d v="2017-05-04T00:00:00"/>
    <x v="5"/>
    <n v="300"/>
    <x v="6"/>
    <x v="6"/>
    <n v="160659.83799999976"/>
    <n v="60819.140000000043"/>
    <n v="0"/>
    <n v="0"/>
    <n v="9770.8001999999997"/>
    <n v="0"/>
    <s v="تبرعات عامة من زكاة مال وغيرها"/>
    <s v="دفاتر نقدية"/>
    <s v="سارى"/>
    <n v="6214"/>
    <m/>
    <n v="125"/>
    <x v="1"/>
  </r>
  <r>
    <d v="2017-05-04T00:00:00"/>
    <x v="5"/>
    <n v="200"/>
    <x v="6"/>
    <x v="7"/>
    <n v="160859.83799999976"/>
    <n v="60819.140000000043"/>
    <n v="0"/>
    <n v="0"/>
    <n v="9770.8001999999997"/>
    <n v="0"/>
    <s v="نقدية للمرضى"/>
    <s v="دفاتر نقدية"/>
    <s v="سارى"/>
    <n v="6220"/>
    <m/>
    <n v="125"/>
    <x v="1"/>
  </r>
  <r>
    <d v="2017-05-04T00:00:00"/>
    <x v="5"/>
    <n v="400"/>
    <x v="6"/>
    <x v="7"/>
    <n v="161259.83799999976"/>
    <n v="60819.140000000043"/>
    <n v="0"/>
    <n v="0"/>
    <n v="9770.8001999999997"/>
    <n v="0"/>
    <s v="نقدية للمرضى"/>
    <s v="دفاتر نقدية"/>
    <s v="سارى"/>
    <n v="6221"/>
    <m/>
    <n v="125"/>
    <x v="1"/>
  </r>
  <r>
    <d v="2017-05-04T00:00:00"/>
    <x v="5"/>
    <n v="1000"/>
    <x v="6"/>
    <x v="7"/>
    <n v="162259.83799999976"/>
    <n v="60819.140000000043"/>
    <n v="0"/>
    <n v="0"/>
    <n v="9770.8001999999997"/>
    <n v="0"/>
    <s v="نقدية للمرضى"/>
    <s v="دفاتر نقدية"/>
    <s v="سارى"/>
    <n v="6255"/>
    <m/>
    <n v="126"/>
    <x v="1"/>
  </r>
  <r>
    <d v="2017-05-04T00:00:00"/>
    <x v="5"/>
    <n v="400"/>
    <x v="6"/>
    <x v="6"/>
    <n v="162659.83799999976"/>
    <n v="60819.140000000043"/>
    <n v="0"/>
    <n v="0"/>
    <n v="9770.8001999999997"/>
    <n v="0"/>
    <s v="تبرعات عامة من زكاة مال وغيرها"/>
    <s v="دفاتر نقدية"/>
    <s v="سارى"/>
    <n v="6256"/>
    <m/>
    <n v="126"/>
    <x v="1"/>
  </r>
  <r>
    <d v="2017-05-04T00:00:00"/>
    <x v="5"/>
    <n v="2400"/>
    <x v="6"/>
    <x v="6"/>
    <n v="165059.83799999976"/>
    <n v="60819.140000000043"/>
    <n v="0"/>
    <n v="0"/>
    <n v="9770.8001999999997"/>
    <n v="0"/>
    <s v="تبرعات عامة من زكاة مال وغيرها"/>
    <s v="دفاتر نقدية"/>
    <s v="سارى"/>
    <n v="6257"/>
    <m/>
    <n v="126"/>
    <x v="1"/>
  </r>
  <r>
    <d v="2017-05-04T00:00:00"/>
    <x v="5"/>
    <n v="600"/>
    <x v="6"/>
    <x v="7"/>
    <n v="165659.83799999976"/>
    <n v="60819.140000000043"/>
    <n v="0"/>
    <n v="0"/>
    <n v="9770.8001999999997"/>
    <n v="0"/>
    <s v="نقدية للمرضى"/>
    <s v="دفاتر نقدية"/>
    <s v="سارى"/>
    <n v="6258"/>
    <m/>
    <n v="126"/>
    <x v="1"/>
  </r>
  <r>
    <d v="2017-05-04T00:00:00"/>
    <x v="5"/>
    <n v="100"/>
    <x v="6"/>
    <x v="6"/>
    <n v="165759.83799999976"/>
    <n v="60819.140000000043"/>
    <n v="0"/>
    <n v="0"/>
    <n v="9770.8001999999997"/>
    <n v="0"/>
    <s v="تبرعات عامة من زكاة مال وغيرها"/>
    <s v="دفاتر نقدية"/>
    <s v="سارى"/>
    <n v="6301"/>
    <m/>
    <n v="127"/>
    <x v="1"/>
  </r>
  <r>
    <d v="2017-05-04T00:00:00"/>
    <x v="5"/>
    <n v="500"/>
    <x v="6"/>
    <x v="7"/>
    <n v="166259.83799999976"/>
    <n v="60819.140000000043"/>
    <n v="0"/>
    <n v="0"/>
    <n v="9770.8001999999997"/>
    <n v="0"/>
    <s v="نقدية للمرضى"/>
    <s v="دفاتر نقدية"/>
    <s v="سارى"/>
    <n v="6302"/>
    <m/>
    <n v="127"/>
    <x v="1"/>
  </r>
  <r>
    <d v="2017-05-04T00:00:00"/>
    <x v="5"/>
    <n v="400"/>
    <x v="6"/>
    <x v="7"/>
    <n v="166659.83799999976"/>
    <n v="60819.140000000043"/>
    <n v="0"/>
    <n v="0"/>
    <n v="9770.8001999999997"/>
    <n v="0"/>
    <s v="نقدية للمرضى"/>
    <s v="دفاتر نقدية"/>
    <s v="سارى"/>
    <n v="6303"/>
    <m/>
    <n v="127"/>
    <x v="1"/>
  </r>
  <r>
    <d v="2017-05-04T00:00:00"/>
    <x v="5"/>
    <n v="300"/>
    <x v="6"/>
    <x v="7"/>
    <n v="166959.83799999976"/>
    <n v="60819.140000000043"/>
    <n v="0"/>
    <n v="0"/>
    <n v="9770.8001999999997"/>
    <n v="0"/>
    <s v="نقدية للمرضى"/>
    <s v="دفاتر نقدية"/>
    <s v="سارى"/>
    <n v="6304"/>
    <m/>
    <n v="127"/>
    <x v="1"/>
  </r>
  <r>
    <d v="2017-05-04T00:00:00"/>
    <x v="5"/>
    <n v="200"/>
    <x v="6"/>
    <x v="7"/>
    <n v="167159.83799999976"/>
    <n v="60819.140000000043"/>
    <n v="0"/>
    <n v="0"/>
    <n v="9770.8001999999997"/>
    <n v="0"/>
    <s v="نقدية للمرضى"/>
    <s v="دفاتر نقدية"/>
    <s v="سارى"/>
    <n v="6305"/>
    <m/>
    <n v="127"/>
    <x v="1"/>
  </r>
  <r>
    <d v="2017-05-04T00:00:00"/>
    <x v="5"/>
    <n v="200"/>
    <x v="6"/>
    <x v="6"/>
    <n v="167359.83799999976"/>
    <n v="60819.140000000043"/>
    <n v="0"/>
    <n v="0"/>
    <n v="9770.8001999999997"/>
    <n v="0"/>
    <s v="تبرعات عامة من زكاة مال وغيرها"/>
    <s v="دفاتر نقدية"/>
    <s v="سارى"/>
    <n v="6306"/>
    <m/>
    <n v="127"/>
    <x v="1"/>
  </r>
  <r>
    <d v="2017-05-04T00:00:00"/>
    <x v="5"/>
    <n v="1000"/>
    <x v="6"/>
    <x v="6"/>
    <n v="168359.83799999976"/>
    <n v="60819.140000000043"/>
    <n v="0"/>
    <n v="0"/>
    <n v="9770.8001999999997"/>
    <n v="0"/>
    <s v="تبرعات عامة من زكاة مال وغيرها"/>
    <s v="دفاتر نقدية"/>
    <s v="سارى"/>
    <n v="6307"/>
    <m/>
    <n v="127"/>
    <x v="1"/>
  </r>
  <r>
    <d v="2017-05-04T00:00:00"/>
    <x v="5"/>
    <n v="20000"/>
    <x v="36"/>
    <x v="8"/>
    <n v="148359.83799999976"/>
    <n v="60819.140000000043"/>
    <n v="0"/>
    <n v="0"/>
    <n v="9770.8001999999997"/>
    <n v="0"/>
    <m/>
    <m/>
    <m/>
    <m/>
    <m/>
    <m/>
    <x v="116"/>
  </r>
  <r>
    <d v="2017-05-04T00:00:00"/>
    <x v="5"/>
    <n v="200"/>
    <x v="8"/>
    <x v="9"/>
    <n v="148359.83799999976"/>
    <n v="61019.140000000043"/>
    <n v="0"/>
    <n v="0"/>
    <n v="9770.8001999999997"/>
    <n v="0"/>
    <m/>
    <m/>
    <m/>
    <s v="معاملة بنكية"/>
    <m/>
    <m/>
    <x v="25"/>
  </r>
  <r>
    <d v="2017-05-04T00:00:00"/>
    <x v="5"/>
    <n v="100"/>
    <x v="8"/>
    <x v="9"/>
    <n v="148359.83799999976"/>
    <n v="61119.140000000043"/>
    <n v="0"/>
    <n v="0"/>
    <n v="9770.8001999999997"/>
    <n v="0"/>
    <m/>
    <m/>
    <m/>
    <s v="معاملة بنكية"/>
    <m/>
    <m/>
    <x v="193"/>
  </r>
  <r>
    <d v="2017-05-04T00:00:00"/>
    <x v="5"/>
    <n v="100"/>
    <x v="8"/>
    <x v="9"/>
    <n v="148359.83799999976"/>
    <n v="61219.140000000043"/>
    <n v="0"/>
    <n v="0"/>
    <n v="9770.8001999999997"/>
    <n v="0"/>
    <m/>
    <m/>
    <m/>
    <s v="معاملة بنكية"/>
    <m/>
    <m/>
    <x v="194"/>
  </r>
  <r>
    <d v="2017-05-04T00:00:00"/>
    <x v="5"/>
    <n v="5000"/>
    <x v="8"/>
    <x v="9"/>
    <n v="148359.83799999976"/>
    <n v="66219.140000000043"/>
    <n v="0"/>
    <n v="0"/>
    <n v="9770.8001999999997"/>
    <n v="0"/>
    <m/>
    <m/>
    <m/>
    <s v="معاملة بنكية"/>
    <m/>
    <m/>
    <x v="132"/>
  </r>
  <r>
    <d v="2017-05-04T00:00:00"/>
    <x v="5"/>
    <n v="2600"/>
    <x v="8"/>
    <x v="9"/>
    <n v="148359.83799999976"/>
    <n v="68819.140000000043"/>
    <n v="0"/>
    <n v="0"/>
    <n v="9770.8001999999997"/>
    <n v="0"/>
    <m/>
    <m/>
    <m/>
    <s v="معاملة بنكية"/>
    <m/>
    <m/>
    <x v="132"/>
  </r>
  <r>
    <d v="2017-05-04T00:00:00"/>
    <x v="5"/>
    <n v="50"/>
    <x v="8"/>
    <x v="9"/>
    <n v="148359.83799999976"/>
    <n v="68869.140000000043"/>
    <n v="0"/>
    <n v="0"/>
    <n v="9770.8001999999997"/>
    <n v="0"/>
    <m/>
    <m/>
    <m/>
    <s v="معاملة بنكية"/>
    <m/>
    <m/>
    <x v="132"/>
  </r>
  <r>
    <d v="2017-05-04T00:00:00"/>
    <x v="5"/>
    <n v="500"/>
    <x v="8"/>
    <x v="9"/>
    <n v="148359.83799999976"/>
    <n v="69369.140000000043"/>
    <n v="0"/>
    <n v="0"/>
    <n v="9770.8001999999997"/>
    <n v="0"/>
    <m/>
    <m/>
    <m/>
    <s v="معاملة بنكية"/>
    <m/>
    <m/>
    <x v="195"/>
  </r>
  <r>
    <d v="2017-05-06T00:00:00"/>
    <x v="5"/>
    <n v="1600"/>
    <x v="6"/>
    <x v="7"/>
    <n v="149959.83799999976"/>
    <n v="69369.140000000043"/>
    <n v="0"/>
    <n v="0"/>
    <n v="9770.8001999999997"/>
    <n v="0"/>
    <s v="نقدية للمرضى"/>
    <s v="دفاتر نقدية"/>
    <s v="سارى"/>
    <n v="4549"/>
    <m/>
    <n v="91"/>
    <x v="1"/>
  </r>
  <r>
    <d v="2017-05-06T00:00:00"/>
    <x v="5"/>
    <n v="1808"/>
    <x v="6"/>
    <x v="7"/>
    <n v="151767.83799999976"/>
    <n v="69369.140000000043"/>
    <n v="0"/>
    <n v="0"/>
    <n v="9770.8001999999997"/>
    <n v="0"/>
    <s v="نقدية للمرضى"/>
    <s v="دفاتر نقدية"/>
    <s v="سارى"/>
    <n v="4550"/>
    <m/>
    <n v="91"/>
    <x v="1"/>
  </r>
  <r>
    <d v="2017-05-06T00:00:00"/>
    <x v="5"/>
    <n v="5424"/>
    <x v="6"/>
    <x v="7"/>
    <n v="157191.83799999976"/>
    <n v="69369.140000000043"/>
    <n v="0"/>
    <n v="0"/>
    <n v="9770.8001999999997"/>
    <n v="0"/>
    <s v="نقدية للمرضى"/>
    <s v="دفاتر نقدية"/>
    <s v="سارى"/>
    <n v="5203"/>
    <m/>
    <n v="105"/>
    <x v="1"/>
  </r>
  <r>
    <d v="2017-05-06T00:00:00"/>
    <x v="5"/>
    <n v="9040"/>
    <x v="6"/>
    <x v="7"/>
    <n v="166231.83799999976"/>
    <n v="69369.140000000043"/>
    <n v="0"/>
    <n v="0"/>
    <n v="9770.8001999999997"/>
    <n v="0"/>
    <s v="نقدية للمرضى"/>
    <s v="دفاتر نقدية"/>
    <s v="سارى"/>
    <n v="5204"/>
    <m/>
    <n v="105"/>
    <x v="1"/>
  </r>
  <r>
    <d v="2017-05-06T00:00:00"/>
    <x v="5"/>
    <n v="3128"/>
    <x v="6"/>
    <x v="7"/>
    <n v="169359.83799999976"/>
    <n v="69369.140000000043"/>
    <n v="0"/>
    <n v="0"/>
    <n v="9770.8001999999997"/>
    <n v="0"/>
    <s v="نقدية للمرضى"/>
    <s v="دفاتر نقدية"/>
    <s v="سارى"/>
    <n v="5205"/>
    <m/>
    <n v="105"/>
    <x v="1"/>
  </r>
  <r>
    <d v="2017-05-06T00:00:00"/>
    <x v="5"/>
    <n v="488"/>
    <x v="6"/>
    <x v="7"/>
    <n v="169847.83799999976"/>
    <n v="69369.140000000043"/>
    <n v="0"/>
    <n v="0"/>
    <n v="9770.8001999999997"/>
    <n v="0"/>
    <s v="نقدية للمرضى"/>
    <s v="دفاتر نقدية"/>
    <s v="سارى"/>
    <n v="5206"/>
    <m/>
    <n v="105"/>
    <x v="1"/>
  </r>
  <r>
    <d v="2017-05-06T00:00:00"/>
    <x v="5"/>
    <n v="100"/>
    <x v="6"/>
    <x v="6"/>
    <n v="169947.83799999976"/>
    <n v="69369.140000000043"/>
    <n v="0"/>
    <n v="0"/>
    <n v="9770.8001999999997"/>
    <n v="0"/>
    <s v="تبرعات عامة من زكاة مال وغيرها"/>
    <s v="دفاتر نقدية"/>
    <s v="سارى"/>
    <n v="5207"/>
    <m/>
    <n v="105"/>
    <x v="1"/>
  </r>
  <r>
    <d v="2017-05-06T00:00:00"/>
    <x v="5"/>
    <n v="4000"/>
    <x v="6"/>
    <x v="6"/>
    <n v="173947.83799999976"/>
    <n v="69369.140000000043"/>
    <n v="0"/>
    <n v="0"/>
    <n v="9770.8001999999997"/>
    <n v="0"/>
    <s v="تبرعات عامة من زكاة مال وغيرها"/>
    <s v="دفاتر نقدية"/>
    <s v="سارى"/>
    <n v="5623"/>
    <m/>
    <n v="113"/>
    <x v="1"/>
  </r>
  <r>
    <d v="2017-05-06T00:00:00"/>
    <x v="5"/>
    <n v="250"/>
    <x v="6"/>
    <x v="6"/>
    <n v="174197.83799999976"/>
    <n v="69369.140000000043"/>
    <n v="0"/>
    <n v="0"/>
    <n v="9770.8001999999997"/>
    <n v="0"/>
    <s v="تبرعات عامة من زكاة مال وغيرها"/>
    <s v="دفاتر نقدية"/>
    <s v="سارى"/>
    <n v="5880"/>
    <m/>
    <n v="118"/>
    <x v="1"/>
  </r>
  <r>
    <d v="2017-05-06T00:00:00"/>
    <x v="5"/>
    <n v="3000"/>
    <x v="6"/>
    <x v="6"/>
    <n v="177197.83799999976"/>
    <n v="69369.140000000043"/>
    <n v="0"/>
    <n v="0"/>
    <n v="9770.8001999999997"/>
    <n v="0"/>
    <s v="تبرعات عامة من زكاة مال وغيرها"/>
    <s v="دفاتر نقدية"/>
    <s v="سارى"/>
    <n v="6046"/>
    <m/>
    <n v="121"/>
    <x v="1"/>
  </r>
  <r>
    <d v="2017-05-06T00:00:00"/>
    <x v="5"/>
    <n v="4000"/>
    <x v="6"/>
    <x v="7"/>
    <n v="181197.83799999976"/>
    <n v="69369.140000000043"/>
    <n v="0"/>
    <n v="0"/>
    <n v="9770.8001999999997"/>
    <n v="0"/>
    <s v="نقدية للمرضى"/>
    <s v="دفاتر نقدية"/>
    <s v="سارى"/>
    <n v="6047"/>
    <m/>
    <n v="121"/>
    <x v="1"/>
  </r>
  <r>
    <d v="2017-05-06T00:00:00"/>
    <x v="5"/>
    <n v="150"/>
    <x v="6"/>
    <x v="6"/>
    <n v="181347.83799999976"/>
    <n v="69369.140000000043"/>
    <n v="0"/>
    <n v="0"/>
    <n v="9770.8001999999997"/>
    <n v="0"/>
    <s v="تبرعات عامة من زكاة مال وغيرها"/>
    <s v="دفاتر نقدية"/>
    <s v="سارى"/>
    <n v="6128"/>
    <m/>
    <n v="123"/>
    <x v="1"/>
  </r>
  <r>
    <d v="2017-05-06T00:00:00"/>
    <x v="5"/>
    <n v="700"/>
    <x v="6"/>
    <x v="6"/>
    <n v="182047.83799999976"/>
    <n v="69369.140000000043"/>
    <n v="0"/>
    <n v="0"/>
    <n v="9770.8001999999997"/>
    <n v="0"/>
    <s v="تبرعات عامة من زكاة مال وغيرها"/>
    <s v="دفاتر نقدية"/>
    <s v="سارى"/>
    <n v="6162"/>
    <m/>
    <n v="124"/>
    <x v="1"/>
  </r>
  <r>
    <d v="2017-05-06T00:00:00"/>
    <x v="5"/>
    <n v="1500"/>
    <x v="6"/>
    <x v="6"/>
    <n v="183547.83799999976"/>
    <n v="69369.140000000043"/>
    <n v="0"/>
    <n v="0"/>
    <n v="9770.8001999999997"/>
    <n v="0"/>
    <s v="تبرعات عامة من زكاة مال وغيرها"/>
    <s v="دفاتر نقدية"/>
    <s v="سارى"/>
    <n v="6163"/>
    <m/>
    <n v="124"/>
    <x v="1"/>
  </r>
  <r>
    <d v="2017-05-06T00:00:00"/>
    <x v="5"/>
    <n v="300"/>
    <x v="6"/>
    <x v="6"/>
    <n v="183847.83799999976"/>
    <n v="69369.140000000043"/>
    <n v="0"/>
    <n v="0"/>
    <n v="9770.8001999999997"/>
    <n v="0"/>
    <s v="تبرعات عامة من زكاة مال وغيرها"/>
    <s v="دفاتر نقدية"/>
    <s v="سارى"/>
    <n v="6164"/>
    <m/>
    <n v="124"/>
    <x v="1"/>
  </r>
  <r>
    <d v="2017-05-06T00:00:00"/>
    <x v="5"/>
    <n v="2000"/>
    <x v="6"/>
    <x v="7"/>
    <n v="185847.83799999976"/>
    <n v="69369.140000000043"/>
    <n v="0"/>
    <n v="0"/>
    <n v="9770.8001999999997"/>
    <n v="0"/>
    <s v="نقدية للمرضى"/>
    <s v="دفاتر نقدية"/>
    <s v="سارى"/>
    <n v="6165"/>
    <m/>
    <n v="124"/>
    <x v="1"/>
  </r>
  <r>
    <d v="2017-05-06T00:00:00"/>
    <x v="5"/>
    <n v="2000"/>
    <x v="6"/>
    <x v="7"/>
    <n v="187847.83799999976"/>
    <n v="69369.140000000043"/>
    <n v="0"/>
    <n v="0"/>
    <n v="9770.8001999999997"/>
    <n v="0"/>
    <s v="نقدية للمرضى"/>
    <s v="دفاتر نقدية"/>
    <s v="سارى"/>
    <n v="6166"/>
    <m/>
    <n v="124"/>
    <x v="1"/>
  </r>
  <r>
    <d v="2017-05-06T00:00:00"/>
    <x v="5"/>
    <n v="2000"/>
    <x v="6"/>
    <x v="7"/>
    <n v="189847.83799999976"/>
    <n v="69369.140000000043"/>
    <n v="0"/>
    <n v="0"/>
    <n v="9770.8001999999997"/>
    <n v="0"/>
    <s v="نقدية للمرضى"/>
    <s v="دفاتر نقدية"/>
    <s v="سارى"/>
    <n v="6222"/>
    <m/>
    <n v="125"/>
    <x v="1"/>
  </r>
  <r>
    <d v="2017-05-06T00:00:00"/>
    <x v="5"/>
    <n v="200"/>
    <x v="6"/>
    <x v="6"/>
    <n v="190047.83799999976"/>
    <n v="69369.140000000043"/>
    <n v="0"/>
    <n v="0"/>
    <n v="9770.8001999999997"/>
    <n v="0"/>
    <s v="تبرعات عامة من زكاة مال وغيرها"/>
    <s v="دفاتر نقدية"/>
    <s v="سارى"/>
    <n v="6223"/>
    <m/>
    <n v="125"/>
    <x v="1"/>
  </r>
  <r>
    <d v="2017-05-06T00:00:00"/>
    <x v="5"/>
    <n v="200"/>
    <x v="6"/>
    <x v="6"/>
    <n v="190247.83799999976"/>
    <n v="69369.140000000043"/>
    <n v="0"/>
    <n v="0"/>
    <n v="9770.8001999999997"/>
    <n v="0"/>
    <s v="تبرعات عامة من زكاة مال وغيرها"/>
    <s v="دفاتر نقدية"/>
    <s v="سارى"/>
    <n v="6224"/>
    <m/>
    <n v="125"/>
    <x v="1"/>
  </r>
  <r>
    <d v="2017-05-06T00:00:00"/>
    <x v="5"/>
    <n v="200"/>
    <x v="6"/>
    <x v="6"/>
    <n v="190447.83799999976"/>
    <n v="69369.140000000043"/>
    <n v="0"/>
    <n v="0"/>
    <n v="9770.8001999999997"/>
    <n v="0"/>
    <s v="تبرعات عامة من زكاة مال وغيرها"/>
    <s v="دفاتر نقدية"/>
    <s v="سارى"/>
    <n v="6225"/>
    <m/>
    <n v="125"/>
    <x v="1"/>
  </r>
  <r>
    <d v="2017-05-06T00:00:00"/>
    <x v="5"/>
    <n v="200"/>
    <x v="6"/>
    <x v="7"/>
    <n v="190647.83799999976"/>
    <n v="69369.140000000043"/>
    <n v="0"/>
    <n v="0"/>
    <n v="9770.8001999999997"/>
    <n v="0"/>
    <s v="نقدية للمرضى"/>
    <s v="دفاتر نقدية"/>
    <s v="سارى"/>
    <n v="6226"/>
    <m/>
    <n v="125"/>
    <x v="1"/>
  </r>
  <r>
    <d v="2017-05-06T00:00:00"/>
    <x v="5"/>
    <n v="200"/>
    <x v="6"/>
    <x v="7"/>
    <n v="190847.83799999976"/>
    <n v="69369.140000000043"/>
    <n v="0"/>
    <n v="0"/>
    <n v="9770.8001999999997"/>
    <n v="0"/>
    <s v="نقدية للمرضى"/>
    <s v="دفاتر نقدية"/>
    <s v="سارى"/>
    <n v="6227"/>
    <m/>
    <n v="125"/>
    <x v="1"/>
  </r>
  <r>
    <d v="2017-05-06T00:00:00"/>
    <x v="5"/>
    <n v="800"/>
    <x v="6"/>
    <x v="7"/>
    <n v="191647.83799999976"/>
    <n v="69369.140000000043"/>
    <n v="0"/>
    <n v="0"/>
    <n v="9770.8001999999997"/>
    <n v="0"/>
    <s v="نقدية للمرضى"/>
    <s v="دفاتر نقدية"/>
    <s v="سارى"/>
    <n v="6228"/>
    <m/>
    <n v="125"/>
    <x v="1"/>
  </r>
  <r>
    <d v="2017-05-06T00:00:00"/>
    <x v="5"/>
    <n v="500"/>
    <x v="6"/>
    <x v="7"/>
    <n v="192147.83799999976"/>
    <n v="69369.140000000043"/>
    <n v="0"/>
    <n v="0"/>
    <n v="9770.8001999999997"/>
    <n v="0"/>
    <s v="نقدية للمرضى"/>
    <s v="دفاتر نقدية"/>
    <s v="سارى"/>
    <n v="6229"/>
    <m/>
    <n v="125"/>
    <x v="1"/>
  </r>
  <r>
    <d v="2017-05-06T00:00:00"/>
    <x v="5"/>
    <n v="100"/>
    <x v="6"/>
    <x v="6"/>
    <n v="192247.83799999976"/>
    <n v="69369.140000000043"/>
    <n v="0"/>
    <n v="0"/>
    <n v="9770.8001999999997"/>
    <n v="0"/>
    <s v="تبرعات عامة من زكاة مال وغيرها"/>
    <s v="دفاتر نقدية"/>
    <s v="سارى"/>
    <n v="6259"/>
    <m/>
    <n v="126"/>
    <x v="1"/>
  </r>
  <r>
    <d v="2017-05-06T00:00:00"/>
    <x v="5"/>
    <n v="1000"/>
    <x v="6"/>
    <x v="6"/>
    <n v="193247.83799999976"/>
    <n v="69369.140000000043"/>
    <n v="0"/>
    <n v="0"/>
    <n v="9770.8001999999997"/>
    <n v="0"/>
    <s v="تبرعات عامة من زكاة مال وغيرها"/>
    <s v="دفاتر نقدية"/>
    <s v="سارى"/>
    <n v="6260"/>
    <m/>
    <n v="126"/>
    <x v="1"/>
  </r>
  <r>
    <d v="2017-05-06T00:00:00"/>
    <x v="5"/>
    <n v="700"/>
    <x v="6"/>
    <x v="6"/>
    <n v="193947.83799999976"/>
    <n v="69369.140000000043"/>
    <n v="0"/>
    <n v="0"/>
    <n v="9770.8001999999997"/>
    <n v="0"/>
    <s v="تبرعات عامة من زكاة مال وغيرها"/>
    <s v="دفاتر نقدية"/>
    <s v="سارى"/>
    <n v="6261"/>
    <m/>
    <n v="126"/>
    <x v="1"/>
  </r>
  <r>
    <d v="2017-05-06T00:00:00"/>
    <x v="5"/>
    <n v="300"/>
    <x v="6"/>
    <x v="7"/>
    <n v="194247.83799999976"/>
    <n v="69369.140000000043"/>
    <n v="0"/>
    <n v="0"/>
    <n v="9770.8001999999997"/>
    <n v="0"/>
    <s v="نقدية للمرضى"/>
    <s v="دفاتر نقدية"/>
    <s v="سارى"/>
    <n v="6262"/>
    <m/>
    <n v="126"/>
    <x v="1"/>
  </r>
  <r>
    <d v="2017-05-06T00:00:00"/>
    <x v="5"/>
    <n v="60000"/>
    <x v="37"/>
    <x v="8"/>
    <n v="134247.83799999976"/>
    <n v="69369.140000000043"/>
    <n v="0"/>
    <n v="0"/>
    <n v="9770.8001999999997"/>
    <n v="0"/>
    <m/>
    <m/>
    <m/>
    <m/>
    <n v="1243"/>
    <m/>
    <x v="196"/>
  </r>
  <r>
    <d v="2017-05-06T00:00:00"/>
    <x v="5"/>
    <n v="30000"/>
    <x v="37"/>
    <x v="8"/>
    <n v="104247.83799999976"/>
    <n v="69369.140000000043"/>
    <n v="0"/>
    <n v="0"/>
    <n v="9770.8001999999997"/>
    <n v="0"/>
    <m/>
    <m/>
    <m/>
    <m/>
    <n v="1243"/>
    <m/>
    <x v="197"/>
  </r>
  <r>
    <d v="2017-05-06T00:00:00"/>
    <x v="5"/>
    <n v="30000"/>
    <x v="4"/>
    <x v="8"/>
    <n v="74247.837999999756"/>
    <n v="69369.140000000043"/>
    <n v="0"/>
    <n v="0"/>
    <n v="9770.8001999999997"/>
    <n v="0"/>
    <m/>
    <m/>
    <m/>
    <m/>
    <n v="1243"/>
    <m/>
    <x v="198"/>
  </r>
  <r>
    <d v="2017-05-07T00:00:00"/>
    <x v="5"/>
    <n v="1000"/>
    <x v="6"/>
    <x v="7"/>
    <n v="75247.837999999756"/>
    <n v="69369.140000000043"/>
    <n v="0"/>
    <n v="0"/>
    <n v="9770.8001999999997"/>
    <n v="0"/>
    <s v="نقدية للمرضى"/>
    <s v="دفاتر نقدية"/>
    <s v="سارى"/>
    <n v="5209"/>
    <m/>
    <n v="105"/>
    <x v="1"/>
  </r>
  <r>
    <d v="2017-05-07T00:00:00"/>
    <x v="5"/>
    <n v="500"/>
    <x v="6"/>
    <x v="6"/>
    <n v="75747.837999999756"/>
    <n v="69369.140000000043"/>
    <n v="0"/>
    <n v="0"/>
    <n v="9770.8001999999997"/>
    <n v="0"/>
    <s v="تبرعات عامة من زكاة مال وغيرها"/>
    <s v="دفاتر نقدية"/>
    <s v="سارى"/>
    <n v="5210"/>
    <m/>
    <n v="105"/>
    <x v="1"/>
  </r>
  <r>
    <d v="2017-05-07T00:00:00"/>
    <x v="5"/>
    <n v="500"/>
    <x v="6"/>
    <x v="7"/>
    <n v="76247.837999999756"/>
    <n v="69369.140000000043"/>
    <n v="0"/>
    <n v="0"/>
    <n v="9770.8001999999997"/>
    <n v="0"/>
    <s v="نقدية للمرضى"/>
    <s v="دفاتر نقدية"/>
    <s v="سارى"/>
    <n v="5211"/>
    <m/>
    <n v="105"/>
    <x v="1"/>
  </r>
  <r>
    <d v="2017-05-07T00:00:00"/>
    <x v="5"/>
    <n v="5000"/>
    <x v="6"/>
    <x v="7"/>
    <n v="81247.837999999756"/>
    <n v="69369.140000000043"/>
    <n v="0"/>
    <n v="0"/>
    <n v="9770.8001999999997"/>
    <n v="0"/>
    <s v="نقدية للمرضى"/>
    <s v="دفاتر نقدية"/>
    <s v="سارى"/>
    <n v="5212"/>
    <m/>
    <n v="105"/>
    <x v="1"/>
  </r>
  <r>
    <d v="2017-05-07T00:00:00"/>
    <x v="5"/>
    <n v="2500"/>
    <x v="6"/>
    <x v="7"/>
    <n v="83747.837999999756"/>
    <n v="69369.140000000043"/>
    <n v="0"/>
    <n v="0"/>
    <n v="9770.8001999999997"/>
    <n v="0"/>
    <s v="نقدية للمرضى"/>
    <s v="دفاتر نقدية"/>
    <s v="سارى"/>
    <n v="5213"/>
    <m/>
    <n v="105"/>
    <x v="1"/>
  </r>
  <r>
    <d v="2017-05-07T00:00:00"/>
    <x v="5"/>
    <n v="2500"/>
    <x v="6"/>
    <x v="7"/>
    <n v="86247.837999999756"/>
    <n v="69369.140000000043"/>
    <n v="0"/>
    <n v="0"/>
    <n v="9770.8001999999997"/>
    <n v="0"/>
    <s v="نقدية للمرضى"/>
    <s v="دفاتر نقدية"/>
    <s v="سارى"/>
    <n v="5214"/>
    <m/>
    <n v="105"/>
    <x v="1"/>
  </r>
  <r>
    <d v="2017-05-07T00:00:00"/>
    <x v="5"/>
    <n v="48000"/>
    <x v="6"/>
    <x v="11"/>
    <n v="134247.83799999976"/>
    <n v="21369.140000000043"/>
    <n v="0"/>
    <n v="0"/>
    <n v="9770.8001999999997"/>
    <n v="0"/>
    <m/>
    <m/>
    <m/>
    <s v="معاملة بنكية"/>
    <m/>
    <m/>
    <x v="1"/>
  </r>
  <r>
    <d v="2017-05-07T00:00:00"/>
    <x v="5"/>
    <n v="510"/>
    <x v="6"/>
    <x v="7"/>
    <n v="134757.83799999976"/>
    <n v="21369.140000000043"/>
    <n v="0"/>
    <n v="0"/>
    <n v="9770.8001999999997"/>
    <n v="0"/>
    <s v="نقدية للمرضى"/>
    <s v="دفاتر نقدية"/>
    <s v="سارى"/>
    <n v="5251"/>
    <m/>
    <n v="106"/>
    <x v="1"/>
  </r>
  <r>
    <d v="2017-05-07T00:00:00"/>
    <x v="5"/>
    <n v="1805"/>
    <x v="6"/>
    <x v="7"/>
    <n v="136562.83799999976"/>
    <n v="21369.140000000043"/>
    <n v="0"/>
    <n v="0"/>
    <n v="9770.8001999999997"/>
    <n v="0"/>
    <s v="نقدية للمرضى"/>
    <s v="دفاتر نقدية"/>
    <s v="سارى"/>
    <n v="5922"/>
    <m/>
    <n v="119"/>
    <x v="1"/>
  </r>
  <r>
    <d v="2017-05-07T00:00:00"/>
    <x v="5"/>
    <n v="900"/>
    <x v="6"/>
    <x v="7"/>
    <n v="137462.83799999976"/>
    <n v="21369.140000000043"/>
    <n v="0"/>
    <n v="0"/>
    <n v="9770.8001999999997"/>
    <n v="0"/>
    <s v="نقدية للمرضى"/>
    <s v="دفاتر نقدية"/>
    <s v="سارى"/>
    <n v="5924"/>
    <m/>
    <n v="119"/>
    <x v="1"/>
  </r>
  <r>
    <d v="2017-05-07T00:00:00"/>
    <x v="5"/>
    <n v="900"/>
    <x v="6"/>
    <x v="6"/>
    <n v="138362.83799999976"/>
    <n v="21369.140000000043"/>
    <n v="0"/>
    <n v="0"/>
    <n v="9770.8001999999997"/>
    <n v="0"/>
    <s v="تبرعات عامة من زكاة مال وغيرها"/>
    <s v="دفاتر نقدية"/>
    <s v="سارى"/>
    <n v="5925"/>
    <m/>
    <n v="119"/>
    <x v="1"/>
  </r>
  <r>
    <d v="2017-05-07T00:00:00"/>
    <x v="5"/>
    <n v="600"/>
    <x v="6"/>
    <x v="6"/>
    <n v="138962.83799999976"/>
    <n v="21369.140000000043"/>
    <n v="0"/>
    <n v="0"/>
    <n v="9770.8001999999997"/>
    <n v="0"/>
    <s v="تبرعات عامة من زكاة مال وغيرها"/>
    <s v="دفاتر نقدية"/>
    <s v="سارى"/>
    <n v="6048"/>
    <m/>
    <n v="121"/>
    <x v="1"/>
  </r>
  <r>
    <d v="2017-05-07T00:00:00"/>
    <x v="5"/>
    <n v="400"/>
    <x v="6"/>
    <x v="6"/>
    <n v="139362.83799999976"/>
    <n v="21369.140000000043"/>
    <n v="0"/>
    <n v="0"/>
    <n v="9770.8001999999997"/>
    <n v="0"/>
    <s v="تبرعات عامة من زكاة مال وغيرها"/>
    <s v="دفاتر نقدية"/>
    <s v="سارى"/>
    <n v="6049"/>
    <m/>
    <n v="121"/>
    <x v="1"/>
  </r>
  <r>
    <d v="2017-05-07T00:00:00"/>
    <x v="5"/>
    <n v="400"/>
    <x v="6"/>
    <x v="6"/>
    <n v="139762.83799999976"/>
    <n v="21369.140000000043"/>
    <n v="0"/>
    <n v="0"/>
    <n v="9770.8001999999997"/>
    <n v="0"/>
    <s v="تبرعات عامة من زكاة مال وغيرها"/>
    <s v="دفاتر نقدية"/>
    <s v="سارى"/>
    <n v="6050"/>
    <m/>
    <n v="121"/>
    <x v="1"/>
  </r>
  <r>
    <d v="2017-05-07T00:00:00"/>
    <x v="5"/>
    <n v="800"/>
    <x v="6"/>
    <x v="6"/>
    <n v="140562.83799999976"/>
    <n v="21369.140000000043"/>
    <n v="0"/>
    <n v="0"/>
    <n v="9770.8001999999997"/>
    <n v="0"/>
    <s v="تبرعات عامة من زكاة مال وغيرها"/>
    <s v="دفاتر نقدية"/>
    <s v="سارى"/>
    <n v="6167"/>
    <m/>
    <n v="124"/>
    <x v="1"/>
  </r>
  <r>
    <d v="2017-05-07T00:00:00"/>
    <x v="5"/>
    <n v="970"/>
    <x v="6"/>
    <x v="7"/>
    <n v="141532.83799999976"/>
    <n v="21369.140000000043"/>
    <n v="0"/>
    <n v="0"/>
    <n v="9770.8001999999997"/>
    <n v="0"/>
    <s v="نقدية للمرضى"/>
    <s v="دفاتر نقدية"/>
    <s v="سارى"/>
    <n v="6168"/>
    <m/>
    <n v="124"/>
    <x v="1"/>
  </r>
  <r>
    <d v="2017-05-07T00:00:00"/>
    <x v="5"/>
    <n v="2000"/>
    <x v="6"/>
    <x v="7"/>
    <n v="143532.83799999976"/>
    <n v="21369.140000000043"/>
    <n v="0"/>
    <n v="0"/>
    <n v="9770.8001999999997"/>
    <n v="0"/>
    <s v="نقدية للمرضى"/>
    <s v="دفاتر نقدية"/>
    <s v="سارى"/>
    <n v="6169"/>
    <m/>
    <n v="124"/>
    <x v="1"/>
  </r>
  <r>
    <d v="2017-05-07T00:00:00"/>
    <x v="5"/>
    <n v="100"/>
    <x v="6"/>
    <x v="6"/>
    <n v="143632.83799999976"/>
    <n v="21369.140000000043"/>
    <n v="0"/>
    <n v="0"/>
    <n v="9770.8001999999997"/>
    <n v="0"/>
    <s v="تبرعات عامة من زكاة مال وغيرها"/>
    <s v="دفاتر نقدية"/>
    <s v="سارى"/>
    <n v="6170"/>
    <m/>
    <n v="124"/>
    <x v="1"/>
  </r>
  <r>
    <d v="2017-05-07T00:00:00"/>
    <x v="5"/>
    <n v="100"/>
    <x v="6"/>
    <x v="7"/>
    <n v="143732.83799999976"/>
    <n v="21369.140000000043"/>
    <n v="0"/>
    <n v="0"/>
    <n v="9770.8001999999997"/>
    <n v="0"/>
    <s v="نقدية للمرضى"/>
    <s v="دفاتر نقدية"/>
    <s v="سارى"/>
    <n v="6171"/>
    <m/>
    <n v="124"/>
    <x v="1"/>
  </r>
  <r>
    <d v="2017-05-07T00:00:00"/>
    <x v="5"/>
    <n v="400"/>
    <x v="6"/>
    <x v="7"/>
    <n v="144132.83799999976"/>
    <n v="21369.140000000043"/>
    <n v="0"/>
    <n v="0"/>
    <n v="9770.8001999999997"/>
    <n v="0"/>
    <s v="نقدية للمرضى"/>
    <s v="دفاتر نقدية"/>
    <s v="سارى"/>
    <n v="6173"/>
    <m/>
    <n v="124"/>
    <x v="1"/>
  </r>
  <r>
    <d v="2017-05-07T00:00:00"/>
    <x v="5"/>
    <n v="1000"/>
    <x v="6"/>
    <x v="6"/>
    <n v="145132.83799999976"/>
    <n v="21369.140000000043"/>
    <n v="0"/>
    <n v="0"/>
    <n v="9770.8001999999997"/>
    <n v="0"/>
    <s v="تبرعات عامة من زكاة مال وغيرها"/>
    <s v="دفاتر نقدية"/>
    <s v="سارى"/>
    <n v="6230"/>
    <m/>
    <n v="125"/>
    <x v="1"/>
  </r>
  <r>
    <d v="2017-05-07T00:00:00"/>
    <x v="5"/>
    <n v="800"/>
    <x v="6"/>
    <x v="7"/>
    <n v="145932.83799999976"/>
    <n v="21369.140000000043"/>
    <n v="0"/>
    <n v="0"/>
    <n v="9770.8001999999997"/>
    <n v="0"/>
    <s v="نقدية للمرضى"/>
    <s v="دفاتر نقدية"/>
    <s v="سارى"/>
    <n v="6263"/>
    <m/>
    <n v="126"/>
    <x v="1"/>
  </r>
  <r>
    <d v="2017-05-07T00:00:00"/>
    <x v="5"/>
    <n v="700"/>
    <x v="6"/>
    <x v="7"/>
    <n v="146632.83799999976"/>
    <n v="21369.140000000043"/>
    <n v="0"/>
    <n v="0"/>
    <n v="9770.8001999999997"/>
    <n v="0"/>
    <s v="نقدية للمرضى"/>
    <s v="دفاتر نقدية"/>
    <s v="سارى"/>
    <n v="6264"/>
    <m/>
    <n v="126"/>
    <x v="1"/>
  </r>
  <r>
    <d v="2017-05-07T00:00:00"/>
    <x v="5"/>
    <n v="100"/>
    <x v="6"/>
    <x v="7"/>
    <n v="146732.83799999976"/>
    <n v="21369.140000000043"/>
    <n v="0"/>
    <n v="0"/>
    <n v="9770.8001999999997"/>
    <n v="0"/>
    <s v="نقدية للمرضى"/>
    <s v="دفاتر نقدية"/>
    <s v="سارى"/>
    <n v="6265"/>
    <m/>
    <n v="126"/>
    <x v="1"/>
  </r>
  <r>
    <d v="2017-05-07T00:00:00"/>
    <x v="5"/>
    <n v="100"/>
    <x v="6"/>
    <x v="6"/>
    <n v="146832.83799999976"/>
    <n v="21369.140000000043"/>
    <n v="0"/>
    <n v="0"/>
    <n v="9770.8001999999997"/>
    <n v="0"/>
    <s v="تبرعات عامة من زكاة مال وغيرها"/>
    <s v="دفاتر نقدية"/>
    <s v="سارى"/>
    <n v="6266"/>
    <m/>
    <n v="126"/>
    <x v="1"/>
  </r>
  <r>
    <d v="2017-05-07T00:00:00"/>
    <x v="5"/>
    <n v="100"/>
    <x v="6"/>
    <x v="6"/>
    <n v="146932.83799999976"/>
    <n v="21369.140000000043"/>
    <n v="0"/>
    <n v="0"/>
    <n v="9770.8001999999997"/>
    <n v="0"/>
    <s v="تبرعات عامة من زكاة مال وغيرها"/>
    <s v="دفاتر نقدية"/>
    <s v="سارى"/>
    <n v="6267"/>
    <m/>
    <n v="126"/>
    <x v="1"/>
  </r>
  <r>
    <d v="2017-05-07T00:00:00"/>
    <x v="5"/>
    <n v="200"/>
    <x v="6"/>
    <x v="7"/>
    <n v="147132.83799999976"/>
    <n v="21369.140000000043"/>
    <n v="0"/>
    <n v="0"/>
    <n v="9770.8001999999997"/>
    <n v="0"/>
    <s v="نقدية للمرضى"/>
    <s v="دفاتر نقدية"/>
    <s v="سارى"/>
    <n v="6268"/>
    <m/>
    <n v="126"/>
    <x v="1"/>
  </r>
  <r>
    <d v="2017-05-07T00:00:00"/>
    <x v="5"/>
    <n v="1000"/>
    <x v="6"/>
    <x v="6"/>
    <n v="148132.83799999976"/>
    <n v="21369.140000000043"/>
    <n v="0"/>
    <n v="0"/>
    <n v="9770.8001999999997"/>
    <n v="0"/>
    <s v="تبرعات عامة من زكاة مال وغيرها"/>
    <s v="دفاتر نقدية"/>
    <s v="سارى"/>
    <n v="6308"/>
    <m/>
    <n v="127"/>
    <x v="1"/>
  </r>
  <r>
    <d v="2017-05-07T00:00:00"/>
    <x v="5"/>
    <n v="1200"/>
    <x v="6"/>
    <x v="6"/>
    <n v="149332.83799999976"/>
    <n v="21369.140000000043"/>
    <n v="0"/>
    <n v="0"/>
    <n v="9770.8001999999997"/>
    <n v="0"/>
    <s v="تبرعات عامة من زكاة مال وغيرها"/>
    <s v="دفاتر نقدية"/>
    <s v="سارى"/>
    <n v="6309"/>
    <m/>
    <n v="127"/>
    <x v="1"/>
  </r>
  <r>
    <d v="2017-05-07T00:00:00"/>
    <x v="5"/>
    <n v="1000"/>
    <x v="6"/>
    <x v="6"/>
    <n v="150332.83799999976"/>
    <n v="21369.140000000043"/>
    <n v="0"/>
    <n v="0"/>
    <n v="9770.8001999999997"/>
    <n v="0"/>
    <s v="تبرعات عامة من زكاة مال وغيرها"/>
    <s v="دفاتر نقدية"/>
    <s v="سارى"/>
    <n v="6310"/>
    <m/>
    <n v="127"/>
    <x v="1"/>
  </r>
  <r>
    <d v="2017-05-07T00:00:00"/>
    <x v="5"/>
    <n v="200"/>
    <x v="6"/>
    <x v="6"/>
    <n v="150532.83799999976"/>
    <n v="21369.140000000043"/>
    <n v="0"/>
    <n v="0"/>
    <n v="9770.8001999999997"/>
    <n v="0"/>
    <s v="تبرعات عامة من زكاة مال وغيرها"/>
    <s v="دفاتر نقدية"/>
    <s v="سارى"/>
    <n v="6311"/>
    <m/>
    <n v="127"/>
    <x v="1"/>
  </r>
  <r>
    <d v="2017-05-07T00:00:00"/>
    <x v="5"/>
    <n v="150"/>
    <x v="6"/>
    <x v="7"/>
    <n v="150682.83799999976"/>
    <n v="21369.140000000043"/>
    <n v="0"/>
    <n v="0"/>
    <n v="9770.8001999999997"/>
    <n v="0"/>
    <s v="نقدية للمرضى"/>
    <s v="دفاتر نقدية"/>
    <s v="سارى"/>
    <n v="6312"/>
    <m/>
    <n v="127"/>
    <x v="1"/>
  </r>
  <r>
    <d v="2017-05-07T00:00:00"/>
    <x v="5"/>
    <n v="150"/>
    <x v="6"/>
    <x v="6"/>
    <n v="150832.83799999976"/>
    <n v="21369.140000000043"/>
    <n v="0"/>
    <n v="0"/>
    <n v="9770.8001999999997"/>
    <n v="0"/>
    <s v="تبرعات عامة من زكاة مال وغيرها"/>
    <s v="دفاتر نقدية"/>
    <s v="سارى"/>
    <n v="6313"/>
    <m/>
    <n v="127"/>
    <x v="1"/>
  </r>
  <r>
    <d v="2017-05-07T00:00:00"/>
    <x v="5"/>
    <n v="500"/>
    <x v="6"/>
    <x v="7"/>
    <n v="151332.83799999976"/>
    <n v="21369.140000000043"/>
    <n v="0"/>
    <n v="0"/>
    <n v="9770.8001999999997"/>
    <n v="0"/>
    <s v="نقدية للمرضى"/>
    <s v="دفاتر نقدية"/>
    <s v="سارى"/>
    <n v="6351"/>
    <m/>
    <n v="128"/>
    <x v="1"/>
  </r>
  <r>
    <d v="2017-05-07T00:00:00"/>
    <x v="5"/>
    <n v="800"/>
    <x v="8"/>
    <x v="9"/>
    <n v="151332.83799999976"/>
    <n v="22169.140000000043"/>
    <n v="0"/>
    <n v="0"/>
    <n v="9770.8001999999997"/>
    <n v="0"/>
    <m/>
    <m/>
    <m/>
    <s v="معاملة بنكية"/>
    <m/>
    <m/>
    <x v="60"/>
  </r>
  <r>
    <d v="2017-05-07T00:00:00"/>
    <x v="5"/>
    <n v="2000"/>
    <x v="8"/>
    <x v="9"/>
    <n v="151332.83799999976"/>
    <n v="24169.140000000043"/>
    <n v="0"/>
    <n v="0"/>
    <n v="9770.8001999999997"/>
    <n v="0"/>
    <m/>
    <m/>
    <m/>
    <s v="معاملة بنكية"/>
    <m/>
    <m/>
    <x v="199"/>
  </r>
  <r>
    <d v="2017-05-07T00:00:00"/>
    <x v="5"/>
    <n v="250"/>
    <x v="8"/>
    <x v="9"/>
    <n v="151332.83799999976"/>
    <n v="24419.140000000043"/>
    <n v="0"/>
    <n v="0"/>
    <n v="9770.8001999999997"/>
    <n v="0"/>
    <m/>
    <m/>
    <m/>
    <s v="معاملة بنكية"/>
    <m/>
    <m/>
    <x v="200"/>
  </r>
  <r>
    <d v="2017-05-07T00:00:00"/>
    <x v="5"/>
    <n v="50"/>
    <x v="23"/>
    <x v="11"/>
    <n v="151332.83799999976"/>
    <n v="24369.140000000043"/>
    <n v="0"/>
    <n v="0"/>
    <n v="9770.8001999999997"/>
    <n v="0"/>
    <m/>
    <m/>
    <m/>
    <s v="معاملة بنكية"/>
    <m/>
    <m/>
    <x v="201"/>
  </r>
  <r>
    <d v="2017-05-07T00:00:00"/>
    <x v="5"/>
    <n v="10000"/>
    <x v="8"/>
    <x v="8"/>
    <n v="141332.83799999976"/>
    <n v="34369.140000000043"/>
    <n v="0"/>
    <n v="0"/>
    <n v="9770.8001999999997"/>
    <n v="0"/>
    <m/>
    <m/>
    <m/>
    <m/>
    <m/>
    <m/>
    <x v="123"/>
  </r>
  <r>
    <d v="2017-05-07T00:00:00"/>
    <x v="5"/>
    <n v="420"/>
    <x v="8"/>
    <x v="9"/>
    <n v="141332.83799999976"/>
    <n v="34789.140000000043"/>
    <n v="0"/>
    <n v="0"/>
    <n v="9770.8001999999997"/>
    <n v="0"/>
    <m/>
    <m/>
    <m/>
    <s v="معاملة بنكية"/>
    <m/>
    <m/>
    <x v="132"/>
  </r>
  <r>
    <d v="2017-05-07T00:00:00"/>
    <x v="5"/>
    <n v="33000"/>
    <x v="8"/>
    <x v="9"/>
    <n v="141332.83799999976"/>
    <n v="67789.140000000043"/>
    <n v="0"/>
    <n v="0"/>
    <n v="9770.8001999999997"/>
    <n v="0"/>
    <m/>
    <m/>
    <m/>
    <s v="معاملة بنكية"/>
    <m/>
    <m/>
    <x v="132"/>
  </r>
  <r>
    <d v="2017-05-07T00:00:00"/>
    <x v="5"/>
    <n v="100"/>
    <x v="8"/>
    <x v="9"/>
    <n v="141332.83799999976"/>
    <n v="67889.140000000043"/>
    <n v="0"/>
    <n v="0"/>
    <n v="9770.8001999999997"/>
    <n v="0"/>
    <m/>
    <m/>
    <m/>
    <s v="معاملة بنكية"/>
    <m/>
    <m/>
    <x v="132"/>
  </r>
  <r>
    <d v="2017-05-07T00:00:00"/>
    <x v="5"/>
    <n v="100"/>
    <x v="8"/>
    <x v="9"/>
    <n v="141332.83799999976"/>
    <n v="67989.140000000043"/>
    <n v="0"/>
    <n v="0"/>
    <n v="9770.8001999999997"/>
    <n v="0"/>
    <m/>
    <m/>
    <m/>
    <s v="معاملة بنكية"/>
    <m/>
    <m/>
    <x v="132"/>
  </r>
  <r>
    <d v="2017-05-07T00:00:00"/>
    <x v="5"/>
    <n v="186.5"/>
    <x v="8"/>
    <x v="9"/>
    <n v="141332.83799999976"/>
    <n v="68175.640000000043"/>
    <n v="0"/>
    <n v="0"/>
    <n v="9770.8001999999997"/>
    <n v="0"/>
    <m/>
    <m/>
    <m/>
    <s v="معاملة بنكية"/>
    <m/>
    <m/>
    <x v="132"/>
  </r>
  <r>
    <d v="2017-05-07T00:00:00"/>
    <x v="5"/>
    <n v="1100"/>
    <x v="8"/>
    <x v="9"/>
    <n v="141332.83799999976"/>
    <n v="69275.640000000043"/>
    <n v="0"/>
    <n v="0"/>
    <n v="9770.8001999999997"/>
    <n v="0"/>
    <m/>
    <m/>
    <m/>
    <s v="معاملة بنكية"/>
    <m/>
    <m/>
    <x v="132"/>
  </r>
  <r>
    <d v="2017-05-08T00:00:00"/>
    <x v="5"/>
    <n v="1000"/>
    <x v="6"/>
    <x v="7"/>
    <n v="142332.83799999976"/>
    <n v="69275.640000000043"/>
    <n v="0"/>
    <n v="0"/>
    <n v="9770.8001999999997"/>
    <n v="0"/>
    <s v="نقدية للمرضى"/>
    <s v="دفاتر نقدية"/>
    <s v="سارى"/>
    <n v="5152"/>
    <m/>
    <n v="104"/>
    <x v="1"/>
  </r>
  <r>
    <d v="2017-05-08T00:00:00"/>
    <x v="5"/>
    <n v="1500"/>
    <x v="6"/>
    <x v="7"/>
    <n v="143832.83799999976"/>
    <n v="69275.640000000043"/>
    <n v="0"/>
    <n v="0"/>
    <n v="9770.8001999999997"/>
    <n v="0"/>
    <s v="نقدية للمرضى"/>
    <s v="دفاتر نقدية"/>
    <s v="سارى"/>
    <n v="5156"/>
    <m/>
    <n v="104"/>
    <x v="1"/>
  </r>
  <r>
    <d v="2017-05-08T00:00:00"/>
    <x v="5"/>
    <n v="500"/>
    <x v="6"/>
    <x v="6"/>
    <n v="144332.83799999976"/>
    <n v="69275.640000000043"/>
    <n v="0"/>
    <n v="0"/>
    <n v="9770.8001999999997"/>
    <n v="0"/>
    <s v="تبرعات عامة من زكاة مال وغيرها"/>
    <s v="دفاتر نقدية"/>
    <s v="سارى"/>
    <n v="5215"/>
    <m/>
    <n v="105"/>
    <x v="1"/>
  </r>
  <r>
    <d v="2017-05-08T00:00:00"/>
    <x v="5"/>
    <n v="500"/>
    <x v="6"/>
    <x v="6"/>
    <n v="144832.83799999976"/>
    <n v="69275.640000000043"/>
    <n v="0"/>
    <n v="0"/>
    <n v="9770.8001999999997"/>
    <n v="0"/>
    <s v="تبرعات عامة من زكاة مال وغيرها"/>
    <s v="دفاتر نقدية"/>
    <s v="سارى"/>
    <n v="5348"/>
    <m/>
    <n v="107"/>
    <x v="1"/>
  </r>
  <r>
    <d v="2017-05-08T00:00:00"/>
    <x v="5"/>
    <n v="50"/>
    <x v="6"/>
    <x v="6"/>
    <n v="144882.83799999976"/>
    <n v="69275.640000000043"/>
    <n v="0"/>
    <n v="0"/>
    <n v="9770.8001999999997"/>
    <n v="0"/>
    <s v="تبرعات عامة من زكاة مال وغيرها"/>
    <s v="دفاتر نقدية"/>
    <s v="سارى"/>
    <n v="5926"/>
    <m/>
    <n v="119"/>
    <x v="1"/>
  </r>
  <r>
    <d v="2017-05-08T00:00:00"/>
    <x v="5"/>
    <n v="800"/>
    <x v="6"/>
    <x v="6"/>
    <n v="145682.83799999976"/>
    <n v="69275.640000000043"/>
    <n v="0"/>
    <n v="0"/>
    <n v="9770.8001999999997"/>
    <n v="0"/>
    <s v="تبرعات عامة من زكاة مال وغيرها"/>
    <s v="دفاتر نقدية"/>
    <s v="سارى"/>
    <n v="6129"/>
    <m/>
    <n v="123"/>
    <x v="1"/>
  </r>
  <r>
    <d v="2017-05-08T00:00:00"/>
    <x v="5"/>
    <n v="10000"/>
    <x v="6"/>
    <x v="6"/>
    <n v="155682.83799999976"/>
    <n v="69275.640000000043"/>
    <n v="0"/>
    <n v="0"/>
    <n v="9770.8001999999997"/>
    <n v="0"/>
    <s v="تبرعات عامة من زكاة مال وغيرها"/>
    <s v="دفاتر نقدية"/>
    <s v="سارى"/>
    <n v="6130"/>
    <m/>
    <n v="123"/>
    <x v="1"/>
  </r>
  <r>
    <d v="2017-05-08T00:00:00"/>
    <x v="5"/>
    <n v="300"/>
    <x v="6"/>
    <x v="7"/>
    <n v="155982.83799999976"/>
    <n v="69275.640000000043"/>
    <n v="0"/>
    <n v="0"/>
    <n v="9770.8001999999997"/>
    <n v="0"/>
    <s v="نقدية للمرضى"/>
    <s v="دفاتر نقدية"/>
    <s v="سارى"/>
    <n v="6174"/>
    <m/>
    <n v="124"/>
    <x v="1"/>
  </r>
  <r>
    <d v="2017-05-08T00:00:00"/>
    <x v="5"/>
    <n v="5000"/>
    <x v="6"/>
    <x v="6"/>
    <n v="160982.83799999976"/>
    <n v="69275.640000000043"/>
    <n v="0"/>
    <n v="0"/>
    <n v="9770.8001999999997"/>
    <n v="0"/>
    <s v="تبرعات عامة من زكاة مال وغيرها"/>
    <s v="دفاتر نقدية"/>
    <s v="سارى"/>
    <n v="6175"/>
    <m/>
    <n v="124"/>
    <x v="1"/>
  </r>
  <r>
    <d v="2017-05-08T00:00:00"/>
    <x v="5"/>
    <n v="500"/>
    <x v="6"/>
    <x v="6"/>
    <n v="161482.83799999976"/>
    <n v="69275.640000000043"/>
    <n v="0"/>
    <n v="0"/>
    <n v="9770.8001999999997"/>
    <n v="0"/>
    <s v="تبرعات عامة من زكاة مال وغيرها"/>
    <s v="دفاتر نقدية"/>
    <s v="سارى"/>
    <n v="6269"/>
    <m/>
    <n v="126"/>
    <x v="1"/>
  </r>
  <r>
    <d v="2017-05-08T00:00:00"/>
    <x v="5"/>
    <n v="200"/>
    <x v="6"/>
    <x v="6"/>
    <n v="161682.83799999976"/>
    <n v="69275.640000000043"/>
    <n v="0"/>
    <n v="0"/>
    <n v="9770.8001999999997"/>
    <n v="0"/>
    <s v="تبرعات عامة من زكاة مال وغيرها"/>
    <s v="دفاتر نقدية"/>
    <s v="سارى"/>
    <n v="6270"/>
    <m/>
    <n v="126"/>
    <x v="1"/>
  </r>
  <r>
    <d v="2017-05-08T00:00:00"/>
    <x v="5"/>
    <n v="1300"/>
    <x v="6"/>
    <x v="7"/>
    <n v="162982.83799999976"/>
    <n v="69275.640000000043"/>
    <n v="0"/>
    <n v="0"/>
    <n v="9770.8001999999997"/>
    <n v="0"/>
    <s v="نقدية للمرضى"/>
    <s v="دفاتر نقدية"/>
    <s v="سارى"/>
    <n v="6271"/>
    <m/>
    <n v="126"/>
    <x v="1"/>
  </r>
  <r>
    <d v="2017-05-08T00:00:00"/>
    <x v="5"/>
    <n v="100"/>
    <x v="6"/>
    <x v="6"/>
    <n v="163082.83799999976"/>
    <n v="69275.640000000043"/>
    <n v="0"/>
    <n v="0"/>
    <n v="9770.8001999999997"/>
    <n v="0"/>
    <s v="تبرعات عامة من زكاة مال وغيرها"/>
    <s v="دفاتر نقدية"/>
    <s v="سارى"/>
    <n v="6272"/>
    <m/>
    <n v="126"/>
    <x v="1"/>
  </r>
  <r>
    <d v="2017-05-08T00:00:00"/>
    <x v="5"/>
    <n v="1200"/>
    <x v="6"/>
    <x v="6"/>
    <n v="164282.83799999976"/>
    <n v="69275.640000000043"/>
    <n v="0"/>
    <n v="0"/>
    <n v="9770.8001999999997"/>
    <n v="0"/>
    <s v="تبرعات عامة من زكاة مال وغيرها"/>
    <s v="دفاتر نقدية"/>
    <s v="سارى"/>
    <n v="6352"/>
    <m/>
    <n v="128"/>
    <x v="1"/>
  </r>
  <r>
    <d v="2017-05-08T00:00:00"/>
    <x v="5"/>
    <n v="200"/>
    <x v="6"/>
    <x v="6"/>
    <n v="164482.83799999976"/>
    <n v="69275.640000000043"/>
    <n v="0"/>
    <n v="0"/>
    <n v="9770.8001999999997"/>
    <n v="0"/>
    <s v="تبرعات عامة من زكاة مال وغيرها"/>
    <s v="دفاتر نقدية"/>
    <s v="سارى"/>
    <n v="6353"/>
    <m/>
    <n v="128"/>
    <x v="1"/>
  </r>
  <r>
    <d v="2017-05-08T00:00:00"/>
    <x v="5"/>
    <n v="5000"/>
    <x v="6"/>
    <x v="6"/>
    <n v="169482.83799999976"/>
    <n v="69275.640000000043"/>
    <n v="0"/>
    <n v="0"/>
    <n v="9770.8001999999997"/>
    <n v="0"/>
    <s v="تبرعات عامة من زكاة مال وغيرها"/>
    <s v="دفاتر نقدية"/>
    <s v="سارى"/>
    <n v="6051"/>
    <m/>
    <n v="122"/>
    <x v="1"/>
  </r>
  <r>
    <d v="2017-05-08T00:00:00"/>
    <x v="5"/>
    <n v="10000"/>
    <x v="8"/>
    <x v="9"/>
    <n v="169482.83799999976"/>
    <n v="79275.640000000043"/>
    <n v="0"/>
    <n v="0"/>
    <n v="9770.8001999999997"/>
    <n v="0"/>
    <m/>
    <m/>
    <m/>
    <s v="معاملة بنكية"/>
    <m/>
    <m/>
    <x v="202"/>
  </r>
  <r>
    <d v="2017-05-09T00:00:00"/>
    <x v="5"/>
    <n v="50"/>
    <x v="6"/>
    <x v="6"/>
    <n v="169532.83799999976"/>
    <n v="79275.640000000043"/>
    <n v="0"/>
    <n v="0"/>
    <n v="9770.8001999999997"/>
    <n v="0"/>
    <s v="تبرعات عامة من زكاة مال وغيرها"/>
    <s v="دفاتر نقدية"/>
    <s v="سارى"/>
    <n v="5216"/>
    <m/>
    <n v="105"/>
    <x v="1"/>
  </r>
  <r>
    <d v="2017-05-09T00:00:00"/>
    <x v="5"/>
    <n v="1000"/>
    <x v="6"/>
    <x v="6"/>
    <n v="170532.83799999976"/>
    <n v="79275.640000000043"/>
    <n v="0"/>
    <n v="0"/>
    <n v="9770.8001999999997"/>
    <n v="0"/>
    <s v="تبرعات عامة من زكاة مال وغيرها"/>
    <s v="دفاتر نقدية"/>
    <s v="سارى"/>
    <n v="5217"/>
    <m/>
    <n v="105"/>
    <x v="1"/>
  </r>
  <r>
    <d v="2017-05-09T00:00:00"/>
    <x v="5"/>
    <n v="1200"/>
    <x v="6"/>
    <x v="7"/>
    <n v="171732.83799999976"/>
    <n v="79275.640000000043"/>
    <n v="0"/>
    <n v="0"/>
    <n v="9770.8001999999997"/>
    <n v="0"/>
    <s v="نقدية للمرضى"/>
    <s v="دفاتر نقدية"/>
    <s v="سارى"/>
    <n v="5349"/>
    <m/>
    <n v="107"/>
    <x v="1"/>
  </r>
  <r>
    <d v="2017-05-09T00:00:00"/>
    <x v="5"/>
    <n v="5000"/>
    <x v="6"/>
    <x v="6"/>
    <n v="176732.83799999976"/>
    <n v="79275.640000000043"/>
    <n v="0"/>
    <n v="0"/>
    <n v="9770.8001999999997"/>
    <n v="0"/>
    <s v="تبرعات عامة من زكاة مال وغيرها"/>
    <s v="دفاتر نقدية"/>
    <s v="سارى"/>
    <n v="5350"/>
    <m/>
    <n v="107"/>
    <x v="1"/>
  </r>
  <r>
    <d v="2017-05-09T00:00:00"/>
    <x v="5"/>
    <n v="300"/>
    <x v="6"/>
    <x v="6"/>
    <n v="177032.83799999976"/>
    <n v="79275.640000000043"/>
    <n v="0"/>
    <n v="0"/>
    <n v="9770.8001999999997"/>
    <n v="0"/>
    <s v="تبرعات عامة من زكاة مال وغيرها"/>
    <s v="دفاتر نقدية"/>
    <s v="سارى"/>
    <n v="5530"/>
    <m/>
    <n v="111"/>
    <x v="1"/>
  </r>
  <r>
    <d v="2017-05-09T00:00:00"/>
    <x v="5"/>
    <n v="100"/>
    <x v="6"/>
    <x v="7"/>
    <n v="177132.83799999976"/>
    <n v="79275.640000000043"/>
    <n v="0"/>
    <n v="0"/>
    <n v="9770.8001999999997"/>
    <n v="0"/>
    <s v="نقدية للمرضى"/>
    <s v="دفاتر نقدية"/>
    <s v="سارى"/>
    <n v="5531"/>
    <m/>
    <n v="111"/>
    <x v="1"/>
  </r>
  <r>
    <d v="2017-05-09T00:00:00"/>
    <x v="5"/>
    <n v="250"/>
    <x v="6"/>
    <x v="6"/>
    <n v="177382.83799999976"/>
    <n v="79275.640000000043"/>
    <n v="0"/>
    <n v="0"/>
    <n v="9770.8001999999997"/>
    <n v="0"/>
    <s v="تبرعات عامة من زكاة مال وغيرها"/>
    <s v="دفاتر نقدية"/>
    <s v="سارى"/>
    <n v="5589"/>
    <m/>
    <n v="112"/>
    <x v="1"/>
  </r>
  <r>
    <d v="2017-05-09T00:00:00"/>
    <x v="5"/>
    <n v="600"/>
    <x v="6"/>
    <x v="7"/>
    <n v="177982.83799999976"/>
    <n v="79275.640000000043"/>
    <n v="0"/>
    <n v="0"/>
    <n v="9770.8001999999997"/>
    <n v="0"/>
    <s v="نقدية للمرضى"/>
    <s v="دفاتر نقدية"/>
    <s v="سارى"/>
    <n v="5590"/>
    <m/>
    <n v="112"/>
    <x v="1"/>
  </r>
  <r>
    <d v="2017-05-09T00:00:00"/>
    <x v="5"/>
    <n v="300"/>
    <x v="6"/>
    <x v="6"/>
    <n v="178282.83799999976"/>
    <n v="79275.640000000043"/>
    <n v="0"/>
    <n v="0"/>
    <n v="9770.8001999999997"/>
    <n v="0"/>
    <s v="تبرعات عامة من زكاة مال وغيرها"/>
    <s v="دفاتر نقدية"/>
    <s v="سارى"/>
    <n v="5591"/>
    <m/>
    <n v="112"/>
    <x v="1"/>
  </r>
  <r>
    <d v="2017-05-09T00:00:00"/>
    <x v="5"/>
    <n v="250"/>
    <x v="6"/>
    <x v="7"/>
    <n v="178532.83799999976"/>
    <n v="79275.640000000043"/>
    <n v="0"/>
    <n v="0"/>
    <n v="9770.8001999999997"/>
    <n v="0"/>
    <s v="نقدية للمرضى"/>
    <s v="دفاتر نقدية"/>
    <s v="سارى"/>
    <n v="5881"/>
    <m/>
    <n v="118"/>
    <x v="1"/>
  </r>
  <r>
    <d v="2017-05-09T00:00:00"/>
    <x v="5"/>
    <n v="2000"/>
    <x v="6"/>
    <x v="7"/>
    <n v="180532.83799999976"/>
    <n v="79275.640000000043"/>
    <n v="0"/>
    <n v="0"/>
    <n v="9770.8001999999997"/>
    <n v="0"/>
    <s v="نقدية للمرضى"/>
    <s v="دفاتر نقدية"/>
    <s v="سارى"/>
    <n v="5882"/>
    <m/>
    <n v="118"/>
    <x v="1"/>
  </r>
  <r>
    <d v="2017-05-09T00:00:00"/>
    <x v="5"/>
    <n v="2000"/>
    <x v="6"/>
    <x v="7"/>
    <n v="182532.83799999976"/>
    <n v="79275.640000000043"/>
    <n v="0"/>
    <n v="0"/>
    <n v="9770.8001999999997"/>
    <n v="0"/>
    <s v="نقدية للمرضى"/>
    <s v="دفاتر نقدية"/>
    <s v="سارى"/>
    <n v="5883"/>
    <m/>
    <n v="118"/>
    <x v="1"/>
  </r>
  <r>
    <d v="2017-05-09T00:00:00"/>
    <x v="5"/>
    <n v="500"/>
    <x v="6"/>
    <x v="6"/>
    <n v="183032.83799999976"/>
    <n v="79275.640000000043"/>
    <n v="0"/>
    <n v="0"/>
    <n v="9770.8001999999997"/>
    <n v="0"/>
    <s v="تبرعات عامة من زكاة مال وغيرها"/>
    <s v="دفاتر نقدية"/>
    <s v="سارى"/>
    <n v="6131"/>
    <m/>
    <n v="123"/>
    <x v="1"/>
  </r>
  <r>
    <d v="2017-05-09T00:00:00"/>
    <x v="5"/>
    <n v="40000"/>
    <x v="6"/>
    <x v="6"/>
    <n v="223032.83799999976"/>
    <n v="79275.640000000043"/>
    <n v="0"/>
    <n v="0"/>
    <n v="9770.8001999999997"/>
    <n v="0"/>
    <s v="تبرعات عامة من زكاة مال وغيرها"/>
    <s v="دفاتر نقدية"/>
    <s v="سارى"/>
    <n v="6176"/>
    <m/>
    <n v="124"/>
    <x v="1"/>
  </r>
  <r>
    <d v="2017-05-09T00:00:00"/>
    <x v="5"/>
    <n v="500"/>
    <x v="6"/>
    <x v="7"/>
    <n v="223532.83799999976"/>
    <n v="79275.640000000043"/>
    <n v="0"/>
    <n v="0"/>
    <n v="9770.8001999999997"/>
    <n v="0"/>
    <s v="نقدية للمرضى"/>
    <s v="دفاتر نقدية"/>
    <s v="سارى"/>
    <n v="6231"/>
    <m/>
    <n v="125"/>
    <x v="1"/>
  </r>
  <r>
    <d v="2017-05-09T00:00:00"/>
    <x v="5"/>
    <n v="200"/>
    <x v="6"/>
    <x v="6"/>
    <n v="223732.83799999976"/>
    <n v="79275.640000000043"/>
    <n v="0"/>
    <n v="0"/>
    <n v="9770.8001999999997"/>
    <n v="0"/>
    <s v="تبرعات عامة من زكاة مال وغيرها"/>
    <s v="دفاتر نقدية"/>
    <s v="سارى"/>
    <n v="6232"/>
    <m/>
    <n v="125"/>
    <x v="1"/>
  </r>
  <r>
    <d v="2017-05-09T00:00:00"/>
    <x v="5"/>
    <n v="500"/>
    <x v="6"/>
    <x v="6"/>
    <n v="224232.83799999976"/>
    <n v="79275.640000000043"/>
    <n v="0"/>
    <n v="0"/>
    <n v="9770.8001999999997"/>
    <n v="0"/>
    <s v="تبرعات عامة من زكاة مال وغيرها"/>
    <s v="دفاتر نقدية"/>
    <s v="سارى"/>
    <n v="6273"/>
    <m/>
    <n v="126"/>
    <x v="1"/>
  </r>
  <r>
    <d v="2017-05-09T00:00:00"/>
    <x v="5"/>
    <n v="1000"/>
    <x v="6"/>
    <x v="6"/>
    <n v="225232.83799999976"/>
    <n v="79275.640000000043"/>
    <n v="0"/>
    <n v="0"/>
    <n v="9770.8001999999997"/>
    <n v="0"/>
    <s v="تبرعات عامة من زكاة مال وغيرها"/>
    <s v="دفاتر نقدية"/>
    <s v="سارى"/>
    <n v="6274"/>
    <m/>
    <n v="126"/>
    <x v="1"/>
  </r>
  <r>
    <d v="2017-05-09T00:00:00"/>
    <x v="5"/>
    <n v="3600"/>
    <x v="6"/>
    <x v="6"/>
    <n v="228832.83799999976"/>
    <n v="79275.640000000043"/>
    <n v="0"/>
    <n v="0"/>
    <n v="9770.8001999999997"/>
    <n v="0"/>
    <s v="تبرعات عامة من زكاة مال وغيرها"/>
    <s v="دفاتر نقدية"/>
    <s v="سارى"/>
    <n v="6314"/>
    <m/>
    <n v="127"/>
    <x v="1"/>
  </r>
  <r>
    <d v="2017-05-09T00:00:00"/>
    <x v="5"/>
    <n v="200"/>
    <x v="6"/>
    <x v="7"/>
    <n v="229032.83799999976"/>
    <n v="79275.640000000043"/>
    <n v="0"/>
    <n v="0"/>
    <n v="9770.8001999999997"/>
    <n v="0"/>
    <s v="نقدية للمرضى"/>
    <s v="دفاتر نقدية"/>
    <s v="سارى"/>
    <n v="6315"/>
    <m/>
    <n v="127"/>
    <x v="1"/>
  </r>
  <r>
    <d v="2017-05-09T00:00:00"/>
    <x v="5"/>
    <n v="1550"/>
    <x v="6"/>
    <x v="7"/>
    <n v="230582.83799999976"/>
    <n v="79275.640000000043"/>
    <n v="0"/>
    <n v="0"/>
    <n v="9770.8001999999997"/>
    <n v="0"/>
    <s v="نقدية للمرضى"/>
    <s v="دفاتر نقدية"/>
    <s v="سارى"/>
    <n v="6316"/>
    <m/>
    <n v="127"/>
    <x v="1"/>
  </r>
  <r>
    <d v="2017-05-09T00:00:00"/>
    <x v="5"/>
    <n v="50"/>
    <x v="6"/>
    <x v="6"/>
    <n v="230632.83799999976"/>
    <n v="79275.640000000043"/>
    <n v="0"/>
    <n v="0"/>
    <n v="9770.8001999999997"/>
    <n v="0"/>
    <s v="تبرعات عامة من زكاة مال وغيرها"/>
    <s v="دفاتر نقدية"/>
    <s v="سارى"/>
    <n v="6317"/>
    <m/>
    <n v="127"/>
    <x v="1"/>
  </r>
  <r>
    <d v="2017-05-09T00:00:00"/>
    <x v="5"/>
    <n v="1000"/>
    <x v="6"/>
    <x v="6"/>
    <n v="231632.83799999976"/>
    <n v="79275.640000000043"/>
    <n v="0"/>
    <n v="0"/>
    <n v="9770.8001999999997"/>
    <n v="0"/>
    <s v="تبرعات عامة من زكاة مال وغيرها"/>
    <s v="دفاتر نقدية"/>
    <s v="سارى"/>
    <n v="6318"/>
    <m/>
    <n v="127"/>
    <x v="1"/>
  </r>
  <r>
    <d v="2017-05-09T00:00:00"/>
    <x v="5"/>
    <n v="14000"/>
    <x v="6"/>
    <x v="6"/>
    <n v="245632.83799999976"/>
    <n v="79275.640000000043"/>
    <n v="0"/>
    <n v="0"/>
    <n v="9770.8001999999997"/>
    <n v="0"/>
    <s v="تبرعات عامة من زكاة مال وغيرها"/>
    <s v="دفاتر نقدية"/>
    <s v="سارى"/>
    <n v="6354"/>
    <m/>
    <n v="128"/>
    <x v="1"/>
  </r>
  <r>
    <d v="2017-05-09T00:00:00"/>
    <x v="5"/>
    <n v="4700"/>
    <x v="6"/>
    <x v="6"/>
    <n v="250332.83799999976"/>
    <n v="79275.640000000043"/>
    <n v="0"/>
    <n v="0"/>
    <n v="9770.8001999999997"/>
    <n v="0"/>
    <s v="تبرعات عامة من زكاة مال وغيرها"/>
    <s v="دفاتر نقدية"/>
    <s v="سارى"/>
    <n v="6052"/>
    <m/>
    <n v="122"/>
    <x v="1"/>
  </r>
  <r>
    <d v="2017-05-09T00:00:00"/>
    <x v="5"/>
    <n v="2000"/>
    <x v="6"/>
    <x v="6"/>
    <n v="252332.83799999976"/>
    <n v="79275.640000000043"/>
    <n v="0"/>
    <n v="0"/>
    <n v="9770.8001999999997"/>
    <n v="0"/>
    <s v="تبرعات عامة من زكاة مال وغيرها"/>
    <s v="دفاتر نقدية"/>
    <s v="سارى"/>
    <n v="6053"/>
    <m/>
    <n v="122"/>
    <x v="1"/>
  </r>
  <r>
    <d v="2017-05-09T00:00:00"/>
    <x v="5"/>
    <n v="3700"/>
    <x v="6"/>
    <x v="6"/>
    <n v="256032.83799999976"/>
    <n v="79275.640000000043"/>
    <n v="0"/>
    <n v="0"/>
    <n v="9770.8001999999997"/>
    <n v="0"/>
    <s v="تبرعات عامة من زكاة مال وغيرها"/>
    <s v="دفاتر نقدية"/>
    <s v="سارى"/>
    <n v="6054"/>
    <m/>
    <n v="122"/>
    <x v="1"/>
  </r>
  <r>
    <d v="2017-05-09T00:00:00"/>
    <x v="5"/>
    <n v="425"/>
    <x v="6"/>
    <x v="7"/>
    <n v="256457.83799999976"/>
    <n v="79275.640000000043"/>
    <n v="0"/>
    <n v="0"/>
    <n v="9770.8001999999997"/>
    <n v="0"/>
    <s v="نقدية للمرضى"/>
    <s v="دفاتر نقدية"/>
    <s v="سارى"/>
    <n v="6055"/>
    <m/>
    <n v="122"/>
    <x v="1"/>
  </r>
  <r>
    <d v="2017-05-09T00:00:00"/>
    <x v="5"/>
    <n v="675"/>
    <x v="6"/>
    <x v="6"/>
    <n v="257132.83799999976"/>
    <n v="79275.640000000043"/>
    <n v="0"/>
    <n v="0"/>
    <n v="9770.8001999999997"/>
    <n v="0"/>
    <s v="تبرعات عامة من زكاة مال وغيرها"/>
    <s v="دفاتر نقدية"/>
    <s v="سارى"/>
    <n v="6056"/>
    <m/>
    <n v="122"/>
    <x v="1"/>
  </r>
  <r>
    <d v="2017-05-09T00:00:00"/>
    <x v="5"/>
    <n v="61000"/>
    <x v="6"/>
    <x v="11"/>
    <n v="318132.83799999976"/>
    <n v="18275.640000000043"/>
    <n v="0"/>
    <n v="0"/>
    <n v="9770.8001999999997"/>
    <n v="0"/>
    <m/>
    <m/>
    <m/>
    <s v="معاملة بنكية"/>
    <m/>
    <m/>
    <x v="203"/>
  </r>
  <r>
    <d v="2017-05-09T00:00:00"/>
    <x v="5"/>
    <n v="2470"/>
    <x v="8"/>
    <x v="9"/>
    <n v="318132.83799999976"/>
    <n v="20745.640000000043"/>
    <n v="0"/>
    <n v="0"/>
    <n v="9770.8001999999997"/>
    <n v="0"/>
    <m/>
    <m/>
    <m/>
    <s v="معاملة بنكية"/>
    <m/>
    <m/>
    <x v="54"/>
  </r>
  <r>
    <d v="2017-05-09T00:00:00"/>
    <x v="5"/>
    <n v="25131.040000000001"/>
    <x v="8"/>
    <x v="10"/>
    <n v="318132.83799999976"/>
    <n v="45876.680000000044"/>
    <n v="0"/>
    <n v="0"/>
    <n v="9770.8001999999997"/>
    <n v="0"/>
    <m/>
    <m/>
    <m/>
    <s v="تقفيل"/>
    <m/>
    <m/>
    <x v="10"/>
  </r>
  <r>
    <d v="2017-05-09T00:00:00"/>
    <x v="5"/>
    <n v="100"/>
    <x v="8"/>
    <x v="9"/>
    <n v="318132.83799999976"/>
    <n v="45976.680000000044"/>
    <n v="0"/>
    <n v="0"/>
    <n v="9770.8001999999997"/>
    <n v="0"/>
    <m/>
    <m/>
    <m/>
    <s v="معاملة بنكية"/>
    <m/>
    <m/>
    <x v="132"/>
  </r>
  <r>
    <d v="2017-05-09T00:00:00"/>
    <x v="5"/>
    <n v="2000"/>
    <x v="8"/>
    <x v="9"/>
    <n v="318132.83799999976"/>
    <n v="47976.680000000044"/>
    <n v="0"/>
    <n v="0"/>
    <n v="9770.8001999999997"/>
    <n v="0"/>
    <m/>
    <m/>
    <m/>
    <s v="معاملة بنكية"/>
    <m/>
    <m/>
    <x v="33"/>
  </r>
  <r>
    <d v="2017-05-10T00:00:00"/>
    <x v="5"/>
    <n v="600"/>
    <x v="6"/>
    <x v="7"/>
    <n v="318732.83799999976"/>
    <n v="47976.680000000044"/>
    <n v="0"/>
    <n v="0"/>
    <n v="9770.8001999999997"/>
    <n v="0"/>
    <s v="نقدية للمرضى"/>
    <s v="دفاتر نقدية"/>
    <s v="سارى"/>
    <n v="5199"/>
    <m/>
    <n v="104"/>
    <x v="1"/>
  </r>
  <r>
    <d v="2017-05-10T00:00:00"/>
    <x v="5"/>
    <n v="7000"/>
    <x v="6"/>
    <x v="7"/>
    <n v="325732.83799999976"/>
    <n v="47976.680000000044"/>
    <n v="0"/>
    <n v="0"/>
    <n v="9770.8001999999997"/>
    <n v="0"/>
    <s v="نقدية للمرضى"/>
    <s v="دفاتر نقدية"/>
    <s v="سارى"/>
    <n v="5200"/>
    <m/>
    <n v="104"/>
    <x v="1"/>
  </r>
  <r>
    <d v="2017-05-10T00:00:00"/>
    <x v="5"/>
    <n v="1000"/>
    <x v="6"/>
    <x v="7"/>
    <n v="326732.83799999976"/>
    <n v="47976.680000000044"/>
    <n v="0"/>
    <n v="0"/>
    <n v="9770.8001999999997"/>
    <n v="0"/>
    <s v="نقدية للمرضى"/>
    <s v="دفاتر نقدية"/>
    <s v="سارى"/>
    <n v="5218"/>
    <m/>
    <n v="105"/>
    <x v="1"/>
  </r>
  <r>
    <d v="2017-05-10T00:00:00"/>
    <x v="5"/>
    <n v="500"/>
    <x v="6"/>
    <x v="7"/>
    <n v="327232.83799999976"/>
    <n v="47976.680000000044"/>
    <n v="0"/>
    <n v="0"/>
    <n v="9770.8001999999997"/>
    <n v="0"/>
    <s v="نقدية للمرضى"/>
    <s v="دفاتر نقدية"/>
    <s v="سارى"/>
    <n v="5219"/>
    <m/>
    <n v="105"/>
    <x v="1"/>
  </r>
  <r>
    <d v="2017-05-10T00:00:00"/>
    <x v="5"/>
    <n v="1000"/>
    <x v="6"/>
    <x v="6"/>
    <n v="328232.83799999976"/>
    <n v="47976.680000000044"/>
    <n v="0"/>
    <n v="0"/>
    <n v="9770.8001999999997"/>
    <n v="0"/>
    <s v="تبرعات عامة من زكاة مال وغيرها"/>
    <s v="دفاتر نقدية"/>
    <s v="سارى"/>
    <n v="5532"/>
    <m/>
    <n v="111"/>
    <x v="1"/>
  </r>
  <r>
    <d v="2017-05-10T00:00:00"/>
    <x v="5"/>
    <n v="1805"/>
    <x v="6"/>
    <x v="6"/>
    <n v="330037.83799999976"/>
    <n v="47976.680000000044"/>
    <n v="0"/>
    <n v="0"/>
    <n v="9770.8001999999997"/>
    <n v="0"/>
    <s v="تبرعات عامة من زكاة مال وغيرها"/>
    <s v="دفاتر نقدية"/>
    <s v="سارى"/>
    <n v="5533"/>
    <m/>
    <n v="111"/>
    <x v="1"/>
  </r>
  <r>
    <d v="2017-05-10T00:00:00"/>
    <x v="5"/>
    <n v="1000"/>
    <x v="6"/>
    <x v="7"/>
    <n v="331037.83799999976"/>
    <n v="47976.680000000044"/>
    <n v="0"/>
    <n v="0"/>
    <n v="9770.8001999999997"/>
    <n v="0"/>
    <s v="نقدية للمرضى"/>
    <s v="دفاتر نقدية"/>
    <s v="سارى"/>
    <n v="5534"/>
    <m/>
    <n v="111"/>
    <x v="1"/>
  </r>
  <r>
    <d v="2017-05-10T00:00:00"/>
    <x v="5"/>
    <n v="100"/>
    <x v="6"/>
    <x v="7"/>
    <n v="331137.83799999976"/>
    <n v="47976.680000000044"/>
    <n v="0"/>
    <n v="0"/>
    <n v="9770.8001999999997"/>
    <n v="0"/>
    <s v="نقدية للمرضى"/>
    <s v="دفاتر نقدية"/>
    <s v="سارى"/>
    <n v="5596"/>
    <m/>
    <n v="112"/>
    <x v="1"/>
  </r>
  <r>
    <d v="2017-05-10T00:00:00"/>
    <x v="5"/>
    <n v="50"/>
    <x v="6"/>
    <x v="7"/>
    <n v="331187.83799999976"/>
    <n v="47976.680000000044"/>
    <n v="0"/>
    <n v="0"/>
    <n v="9770.8001999999997"/>
    <n v="0"/>
    <s v="نقدية للمرضى"/>
    <s v="دفاتر نقدية"/>
    <s v="سارى"/>
    <n v="5884"/>
    <m/>
    <n v="118"/>
    <x v="1"/>
  </r>
  <r>
    <d v="2017-05-10T00:00:00"/>
    <x v="5"/>
    <n v="200"/>
    <x v="6"/>
    <x v="6"/>
    <n v="331387.83799999976"/>
    <n v="47976.680000000044"/>
    <n v="0"/>
    <n v="0"/>
    <n v="9770.8001999999997"/>
    <n v="0"/>
    <s v="تبرعات عامة من زكاة مال وغيرها"/>
    <s v="دفاتر نقدية"/>
    <s v="سارى"/>
    <n v="5928"/>
    <m/>
    <n v="119"/>
    <x v="1"/>
  </r>
  <r>
    <d v="2017-05-10T00:00:00"/>
    <x v="5"/>
    <n v="600"/>
    <x v="6"/>
    <x v="6"/>
    <n v="331987.83799999976"/>
    <n v="47976.680000000044"/>
    <n v="0"/>
    <n v="0"/>
    <n v="9770.8001999999997"/>
    <n v="0"/>
    <s v="تبرعات عامة من زكاة مال وغيرها"/>
    <s v="دفاتر نقدية"/>
    <s v="سارى"/>
    <n v="5929"/>
    <m/>
    <n v="119"/>
    <x v="1"/>
  </r>
  <r>
    <d v="2017-05-10T00:00:00"/>
    <x v="5"/>
    <n v="6600"/>
    <x v="6"/>
    <x v="7"/>
    <n v="338587.83799999976"/>
    <n v="47976.680000000044"/>
    <n v="0"/>
    <n v="0"/>
    <n v="9770.8001999999997"/>
    <n v="0"/>
    <s v="نقدية للمرضى"/>
    <s v="دفاتر نقدية"/>
    <s v="سارى"/>
    <n v="6233"/>
    <m/>
    <n v="125"/>
    <x v="1"/>
  </r>
  <r>
    <d v="2017-05-10T00:00:00"/>
    <x v="5"/>
    <n v="3244"/>
    <x v="6"/>
    <x v="7"/>
    <n v="341831.83799999976"/>
    <n v="47976.680000000044"/>
    <n v="0"/>
    <n v="0"/>
    <n v="9770.8001999999997"/>
    <n v="0"/>
    <s v="نقدية للمرضى"/>
    <s v="دفاتر نقدية"/>
    <s v="سارى"/>
    <n v="6275"/>
    <m/>
    <n v="126"/>
    <x v="1"/>
  </r>
  <r>
    <d v="2017-05-10T00:00:00"/>
    <x v="5"/>
    <n v="2000"/>
    <x v="6"/>
    <x v="7"/>
    <n v="343831.83799999976"/>
    <n v="47976.680000000044"/>
    <n v="0"/>
    <n v="0"/>
    <n v="9770.8001999999997"/>
    <n v="0"/>
    <s v="نقدية للمرضى"/>
    <s v="دفاتر نقدية"/>
    <s v="سارى"/>
    <n v="6276"/>
    <m/>
    <n v="126"/>
    <x v="1"/>
  </r>
  <r>
    <d v="2017-05-10T00:00:00"/>
    <x v="5"/>
    <n v="200"/>
    <x v="6"/>
    <x v="7"/>
    <n v="344031.83799999976"/>
    <n v="47976.680000000044"/>
    <n v="0"/>
    <n v="0"/>
    <n v="9770.8001999999997"/>
    <n v="0"/>
    <s v="نقدية للمرضى"/>
    <s v="دفاتر نقدية"/>
    <s v="سارى"/>
    <n v="6277"/>
    <m/>
    <n v="126"/>
    <x v="1"/>
  </r>
  <r>
    <d v="2017-05-10T00:00:00"/>
    <x v="5"/>
    <n v="1000"/>
    <x v="6"/>
    <x v="7"/>
    <n v="345031.83799999976"/>
    <n v="47976.680000000044"/>
    <n v="0"/>
    <n v="0"/>
    <n v="9770.8001999999997"/>
    <n v="0"/>
    <s v="نقدية للمرضى"/>
    <s v="دفاتر نقدية"/>
    <s v="سارى"/>
    <n v="6319"/>
    <m/>
    <n v="127"/>
    <x v="1"/>
  </r>
  <r>
    <d v="2017-05-10T00:00:00"/>
    <x v="5"/>
    <n v="100"/>
    <x v="6"/>
    <x v="6"/>
    <n v="345131.83799999976"/>
    <n v="47976.680000000044"/>
    <n v="0"/>
    <n v="0"/>
    <n v="9770.8001999999997"/>
    <n v="0"/>
    <s v="تبرعات عامة من زكاة مال وغيرها"/>
    <s v="دفاتر نقدية"/>
    <s v="سارى"/>
    <n v="6320"/>
    <m/>
    <n v="127"/>
    <x v="1"/>
  </r>
  <r>
    <d v="2017-05-10T00:00:00"/>
    <x v="5"/>
    <n v="120"/>
    <x v="6"/>
    <x v="6"/>
    <n v="345251.83799999976"/>
    <n v="47976.680000000044"/>
    <n v="0"/>
    <n v="0"/>
    <n v="9770.8001999999997"/>
    <n v="0"/>
    <s v="تبرعات عامة من زكاة مال وغيرها"/>
    <s v="دفاتر نقدية"/>
    <s v="سارى"/>
    <n v="6057"/>
    <m/>
    <n v="122"/>
    <x v="1"/>
  </r>
  <r>
    <d v="2017-05-10T00:00:00"/>
    <x v="5"/>
    <n v="13400"/>
    <x v="6"/>
    <x v="7"/>
    <n v="358651.83799999976"/>
    <n v="47976.680000000044"/>
    <n v="0"/>
    <n v="0"/>
    <n v="9770.8001999999997"/>
    <n v="0"/>
    <s v="نقدية للمرضى"/>
    <s v="دفاتر نقدية"/>
    <s v="سارى"/>
    <n v="6058"/>
    <m/>
    <n v="122"/>
    <x v="1"/>
  </r>
  <r>
    <d v="2017-05-10T00:00:00"/>
    <x v="5"/>
    <n v="100"/>
    <x v="6"/>
    <x v="6"/>
    <n v="358751.83799999976"/>
    <n v="47976.680000000044"/>
    <n v="0"/>
    <n v="0"/>
    <n v="9770.8001999999997"/>
    <n v="0"/>
    <s v="تبرعات عامة من زكاة مال وغيرها"/>
    <s v="دفاتر نقدية"/>
    <s v="سارى"/>
    <n v="6059"/>
    <m/>
    <n v="122"/>
    <x v="1"/>
  </r>
  <r>
    <d v="2017-05-10T00:00:00"/>
    <x v="5"/>
    <n v="100"/>
    <x v="6"/>
    <x v="6"/>
    <n v="358851.83799999976"/>
    <n v="47976.680000000044"/>
    <n v="0"/>
    <n v="0"/>
    <n v="9770.8001999999997"/>
    <n v="0"/>
    <s v="تبرعات عامة من زكاة مال وغيرها"/>
    <s v="دفاتر نقدية"/>
    <s v="سارى"/>
    <n v="6060"/>
    <m/>
    <n v="122"/>
    <x v="1"/>
  </r>
  <r>
    <d v="2017-05-10T00:00:00"/>
    <x v="5"/>
    <n v="500"/>
    <x v="8"/>
    <x v="9"/>
    <n v="358851.83799999976"/>
    <n v="48476.680000000044"/>
    <n v="0"/>
    <n v="0"/>
    <n v="9770.8001999999997"/>
    <n v="0"/>
    <m/>
    <m/>
    <m/>
    <s v="معاملة بنكية"/>
    <m/>
    <m/>
    <x v="204"/>
  </r>
  <r>
    <d v="2017-05-10T00:00:00"/>
    <x v="5"/>
    <n v="575"/>
    <x v="8"/>
    <x v="9"/>
    <n v="358851.83799999976"/>
    <n v="49051.680000000044"/>
    <n v="0"/>
    <n v="0"/>
    <n v="9770.8001999999997"/>
    <n v="0"/>
    <m/>
    <m/>
    <m/>
    <s v="معاملة بنكية"/>
    <m/>
    <m/>
    <x v="132"/>
  </r>
  <r>
    <d v="2017-05-10T00:00:00"/>
    <x v="5"/>
    <n v="50"/>
    <x v="8"/>
    <x v="9"/>
    <n v="358851.83799999976"/>
    <n v="49101.680000000044"/>
    <n v="0"/>
    <n v="0"/>
    <n v="9770.8001999999997"/>
    <n v="0"/>
    <m/>
    <m/>
    <m/>
    <s v="معاملة بنكية"/>
    <m/>
    <m/>
    <x v="132"/>
  </r>
  <r>
    <d v="2017-05-11T00:00:00"/>
    <x v="5"/>
    <n v="1550"/>
    <x v="8"/>
    <x v="9"/>
    <n v="358851.83799999976"/>
    <n v="50651.680000000044"/>
    <n v="0"/>
    <n v="0"/>
    <n v="9770.8001999999997"/>
    <n v="0"/>
    <m/>
    <m/>
    <m/>
    <s v="معاملة بنكية"/>
    <m/>
    <m/>
    <x v="13"/>
  </r>
  <r>
    <d v="2017-05-11T00:00:00"/>
    <x v="5"/>
    <n v="3616"/>
    <x v="6"/>
    <x v="7"/>
    <n v="362467.83799999976"/>
    <n v="50651.680000000044"/>
    <n v="0"/>
    <n v="0"/>
    <n v="9770.8001999999997"/>
    <n v="0"/>
    <s v="نقدية للمرضى"/>
    <s v="دفاتر نقدية"/>
    <s v="سارى"/>
    <n v="5220"/>
    <m/>
    <n v="105"/>
    <x v="1"/>
  </r>
  <r>
    <d v="2017-05-11T00:00:00"/>
    <x v="5"/>
    <n v="542"/>
    <x v="6"/>
    <x v="7"/>
    <n v="363009.83799999976"/>
    <n v="50651.680000000044"/>
    <n v="0"/>
    <n v="0"/>
    <n v="9770.8001999999997"/>
    <n v="0"/>
    <s v="نقدية للمرضى"/>
    <s v="دفاتر نقدية"/>
    <s v="سارى"/>
    <n v="5221"/>
    <m/>
    <n v="105"/>
    <x v="1"/>
  </r>
  <r>
    <d v="2017-05-11T00:00:00"/>
    <x v="5"/>
    <n v="1440"/>
    <x v="6"/>
    <x v="7"/>
    <n v="364449.83799999976"/>
    <n v="50651.680000000044"/>
    <n v="0"/>
    <n v="0"/>
    <n v="9770.8001999999997"/>
    <n v="0"/>
    <s v="نقدية للمرضى"/>
    <s v="دفاتر نقدية"/>
    <s v="سارى"/>
    <n v="5222"/>
    <m/>
    <n v="105"/>
    <x v="1"/>
  </r>
  <r>
    <d v="2017-05-11T00:00:00"/>
    <x v="5"/>
    <n v="2000"/>
    <x v="6"/>
    <x v="7"/>
    <n v="366449.83799999976"/>
    <n v="50651.680000000044"/>
    <n v="0"/>
    <n v="0"/>
    <n v="9770.8001999999997"/>
    <n v="0"/>
    <s v="نقدية للمرضى"/>
    <s v="دفاتر نقدية"/>
    <s v="سارى"/>
    <n v="5223"/>
    <m/>
    <n v="105"/>
    <x v="1"/>
  </r>
  <r>
    <d v="2017-05-11T00:00:00"/>
    <x v="5"/>
    <n v="290"/>
    <x v="6"/>
    <x v="7"/>
    <n v="366739.83799999976"/>
    <n v="50651.680000000044"/>
    <n v="0"/>
    <n v="0"/>
    <n v="9770.8001999999997"/>
    <n v="0"/>
    <s v="نقدية للمرضى"/>
    <s v="دفاتر نقدية"/>
    <s v="سارى"/>
    <n v="5224"/>
    <m/>
    <n v="105"/>
    <x v="1"/>
  </r>
  <r>
    <d v="2017-05-11T00:00:00"/>
    <x v="5"/>
    <n v="22"/>
    <x v="6"/>
    <x v="7"/>
    <n v="366761.83799999976"/>
    <n v="50651.680000000044"/>
    <n v="0"/>
    <n v="0"/>
    <n v="9770.8001999999997"/>
    <n v="0"/>
    <s v="نقدية للمرضى"/>
    <s v="دفاتر نقدية"/>
    <s v="سارى"/>
    <n v="5225"/>
    <m/>
    <n v="105"/>
    <x v="1"/>
  </r>
  <r>
    <d v="2017-05-11T00:00:00"/>
    <x v="5"/>
    <n v="300"/>
    <x v="6"/>
    <x v="7"/>
    <n v="367061.83799999976"/>
    <n v="50651.680000000044"/>
    <n v="0"/>
    <n v="0"/>
    <n v="9770.8001999999997"/>
    <n v="0"/>
    <s v="نقدية للمرضى"/>
    <s v="دفاتر نقدية"/>
    <s v="سارى"/>
    <n v="5226"/>
    <m/>
    <n v="105"/>
    <x v="1"/>
  </r>
  <r>
    <d v="2017-05-11T00:00:00"/>
    <x v="5"/>
    <n v="1000"/>
    <x v="6"/>
    <x v="7"/>
    <n v="368061.83799999976"/>
    <n v="50651.680000000044"/>
    <n v="0"/>
    <n v="0"/>
    <n v="9770.8001999999997"/>
    <n v="0"/>
    <s v="نقدية للمرضى"/>
    <s v="دفاتر نقدية"/>
    <s v="سارى"/>
    <n v="5227"/>
    <m/>
    <n v="105"/>
    <x v="1"/>
  </r>
  <r>
    <d v="2017-05-11T00:00:00"/>
    <x v="5"/>
    <n v="700"/>
    <x v="6"/>
    <x v="7"/>
    <n v="368761.83799999976"/>
    <n v="50651.680000000044"/>
    <n v="0"/>
    <n v="0"/>
    <n v="9770.8001999999997"/>
    <n v="0"/>
    <s v="نقدية للمرضى"/>
    <s v="دفاتر نقدية"/>
    <s v="سارى"/>
    <n v="5252"/>
    <m/>
    <n v="106"/>
    <x v="1"/>
  </r>
  <r>
    <d v="2017-05-11T00:00:00"/>
    <x v="5"/>
    <n v="300"/>
    <x v="6"/>
    <x v="6"/>
    <n v="369061.83799999976"/>
    <n v="50651.680000000044"/>
    <n v="0"/>
    <n v="0"/>
    <n v="9770.8001999999997"/>
    <n v="0"/>
    <s v="تبرعات عامة من زكاة مال وغيرها"/>
    <s v="دفاتر نقدية"/>
    <s v="سارى"/>
    <n v="5885"/>
    <m/>
    <n v="118"/>
    <x v="1"/>
  </r>
  <r>
    <d v="2017-05-11T00:00:00"/>
    <x v="5"/>
    <n v="1000"/>
    <x v="6"/>
    <x v="7"/>
    <n v="370061.83799999976"/>
    <n v="50651.680000000044"/>
    <n v="0"/>
    <n v="0"/>
    <n v="9770.8001999999997"/>
    <n v="0"/>
    <s v="نقدية للمرضى"/>
    <s v="دفاتر نقدية"/>
    <s v="سارى"/>
    <n v="6234"/>
    <m/>
    <n v="125"/>
    <x v="1"/>
  </r>
  <r>
    <d v="2017-05-11T00:00:00"/>
    <x v="5"/>
    <n v="400"/>
    <x v="6"/>
    <x v="7"/>
    <n v="370461.83799999976"/>
    <n v="50651.680000000044"/>
    <n v="0"/>
    <n v="0"/>
    <n v="9770.8001999999997"/>
    <n v="0"/>
    <s v="نقدية للمرضى"/>
    <s v="دفاتر نقدية"/>
    <s v="سارى"/>
    <n v="6235"/>
    <m/>
    <n v="125"/>
    <x v="1"/>
  </r>
  <r>
    <d v="2017-05-11T00:00:00"/>
    <x v="5"/>
    <n v="5000"/>
    <x v="6"/>
    <x v="6"/>
    <n v="375461.83799999976"/>
    <n v="50651.680000000044"/>
    <n v="0"/>
    <n v="0"/>
    <n v="9770.8001999999997"/>
    <n v="0"/>
    <s v="تبرعات عامة من زكاة مال وغيرها"/>
    <s v="دفاتر نقدية"/>
    <s v="سارى"/>
    <n v="6236"/>
    <m/>
    <n v="125"/>
    <x v="1"/>
  </r>
  <r>
    <d v="2017-05-11T00:00:00"/>
    <x v="5"/>
    <n v="300"/>
    <x v="6"/>
    <x v="6"/>
    <n v="375761.83799999976"/>
    <n v="50651.680000000044"/>
    <n v="0"/>
    <n v="0"/>
    <n v="9770.8001999999997"/>
    <n v="0"/>
    <s v="تبرعات عامة من زكاة مال وغيرها"/>
    <s v="دفاتر نقدية"/>
    <s v="سارى"/>
    <n v="6237"/>
    <m/>
    <n v="125"/>
    <x v="1"/>
  </r>
  <r>
    <d v="2017-05-11T00:00:00"/>
    <x v="5"/>
    <n v="500"/>
    <x v="6"/>
    <x v="6"/>
    <n v="376261.83799999976"/>
    <n v="50651.680000000044"/>
    <n v="0"/>
    <n v="0"/>
    <n v="9770.8001999999997"/>
    <n v="0"/>
    <s v="تبرعات عامة من زكاة مال وغيرها"/>
    <s v="دفاتر نقدية"/>
    <s v="سارى"/>
    <n v="6278"/>
    <m/>
    <n v="126"/>
    <x v="1"/>
  </r>
  <r>
    <d v="2017-05-11T00:00:00"/>
    <x v="5"/>
    <n v="220"/>
    <x v="6"/>
    <x v="7"/>
    <n v="376481.83799999976"/>
    <n v="50651.680000000044"/>
    <n v="0"/>
    <n v="0"/>
    <n v="9770.8001999999997"/>
    <n v="0"/>
    <s v="نقدية للمرضى"/>
    <s v="دفاتر نقدية"/>
    <s v="سارى"/>
    <n v="6279"/>
    <m/>
    <n v="126"/>
    <x v="1"/>
  </r>
  <r>
    <d v="2017-05-11T00:00:00"/>
    <x v="5"/>
    <n v="4625"/>
    <x v="6"/>
    <x v="6"/>
    <n v="381106.83799999976"/>
    <n v="50651.680000000044"/>
    <n v="0"/>
    <n v="0"/>
    <n v="9770.8001999999997"/>
    <n v="0"/>
    <s v="تبرعات عامة من زكاة مال وغيرها"/>
    <s v="دفاتر نقدية"/>
    <s v="سارى"/>
    <n v="6280"/>
    <m/>
    <n v="126"/>
    <x v="1"/>
  </r>
  <r>
    <d v="2017-05-11T00:00:00"/>
    <x v="5"/>
    <n v="800"/>
    <x v="6"/>
    <x v="7"/>
    <n v="381906.83799999976"/>
    <n v="50651.680000000044"/>
    <n v="0"/>
    <n v="0"/>
    <n v="9770.8001999999997"/>
    <n v="0"/>
    <s v="نقدية للمرضى"/>
    <s v="دفاتر نقدية"/>
    <s v="سارى"/>
    <n v="6281"/>
    <m/>
    <n v="126"/>
    <x v="1"/>
  </r>
  <r>
    <d v="2017-05-11T00:00:00"/>
    <x v="5"/>
    <n v="300"/>
    <x v="6"/>
    <x v="7"/>
    <n v="382206.83799999976"/>
    <n v="50651.680000000044"/>
    <n v="0"/>
    <n v="0"/>
    <n v="9770.8001999999997"/>
    <n v="0"/>
    <s v="نقدية للمرضى"/>
    <s v="دفاتر نقدية"/>
    <s v="سارى"/>
    <n v="6282"/>
    <m/>
    <n v="126"/>
    <x v="1"/>
  </r>
  <r>
    <d v="2017-05-11T00:00:00"/>
    <x v="5"/>
    <n v="18080"/>
    <x v="6"/>
    <x v="6"/>
    <n v="400286.83799999976"/>
    <n v="50651.680000000044"/>
    <n v="0"/>
    <n v="0"/>
    <n v="9770.8001999999997"/>
    <n v="0"/>
    <s v="تبرعات عامة من زكاة مال وغيرها"/>
    <s v="دفاتر نقدية"/>
    <s v="سارى"/>
    <n v="6321"/>
    <m/>
    <n v="127"/>
    <x v="1"/>
  </r>
  <r>
    <d v="2017-05-11T00:00:00"/>
    <x v="5"/>
    <n v="500"/>
    <x v="6"/>
    <x v="6"/>
    <n v="400786.83799999976"/>
    <n v="50651.680000000044"/>
    <n v="0"/>
    <n v="0"/>
    <n v="9770.8001999999997"/>
    <n v="0"/>
    <s v="تبرعات عامة من زكاة مال وغيرها"/>
    <s v="دفاتر نقدية"/>
    <s v="سارى"/>
    <n v="6322"/>
    <m/>
    <n v="127"/>
    <x v="1"/>
  </r>
  <r>
    <d v="2017-05-11T00:00:00"/>
    <x v="5"/>
    <n v="700"/>
    <x v="6"/>
    <x v="7"/>
    <n v="401486.83799999976"/>
    <n v="50651.680000000044"/>
    <n v="0"/>
    <n v="0"/>
    <n v="9770.8001999999997"/>
    <n v="0"/>
    <s v="نقدية للمرضى"/>
    <s v="دفاتر نقدية"/>
    <s v="سارى"/>
    <n v="6323"/>
    <m/>
    <n v="127"/>
    <x v="1"/>
  </r>
  <r>
    <d v="2017-05-11T00:00:00"/>
    <x v="5"/>
    <n v="500"/>
    <x v="6"/>
    <x v="7"/>
    <n v="401986.83799999976"/>
    <n v="50651.680000000044"/>
    <n v="0"/>
    <n v="0"/>
    <n v="9770.8001999999997"/>
    <n v="0"/>
    <s v="نقدية للمرضى"/>
    <s v="دفاتر نقدية"/>
    <s v="سارى"/>
    <n v="6355"/>
    <m/>
    <n v="128"/>
    <x v="1"/>
  </r>
  <r>
    <d v="2017-05-11T00:00:00"/>
    <x v="5"/>
    <n v="2750"/>
    <x v="6"/>
    <x v="7"/>
    <n v="404736.83799999976"/>
    <n v="50651.680000000044"/>
    <n v="0"/>
    <n v="0"/>
    <n v="9770.8001999999997"/>
    <n v="0"/>
    <s v="نقدية للمرضى"/>
    <s v="دفاتر نقدية"/>
    <s v="سارى"/>
    <n v="6061"/>
    <m/>
    <n v="122"/>
    <x v="1"/>
  </r>
  <r>
    <d v="2017-05-11T00:00:00"/>
    <x v="5"/>
    <n v="3000"/>
    <x v="6"/>
    <x v="6"/>
    <n v="407736.83799999976"/>
    <n v="50651.680000000044"/>
    <n v="0"/>
    <n v="0"/>
    <n v="9770.8001999999997"/>
    <n v="0"/>
    <s v="تبرعات عامة من زكاة مال وغيرها"/>
    <s v="دفاتر نقدية"/>
    <s v="سارى"/>
    <n v="6062"/>
    <m/>
    <n v="122"/>
    <x v="1"/>
  </r>
  <r>
    <d v="2017-05-11T00:00:00"/>
    <x v="5"/>
    <n v="500"/>
    <x v="6"/>
    <x v="7"/>
    <n v="408236.83799999976"/>
    <n v="50651.680000000044"/>
    <n v="0"/>
    <n v="0"/>
    <n v="9770.8001999999997"/>
    <n v="0"/>
    <s v="نقدية للمرضى"/>
    <s v="دفاتر نقدية"/>
    <s v="سارى"/>
    <n v="6063"/>
    <m/>
    <n v="122"/>
    <x v="1"/>
  </r>
  <r>
    <d v="2017-05-11T00:00:00"/>
    <x v="5"/>
    <n v="1500"/>
    <x v="6"/>
    <x v="6"/>
    <n v="409736.83799999976"/>
    <n v="50651.680000000044"/>
    <n v="0"/>
    <n v="0"/>
    <n v="9770.8001999999997"/>
    <n v="0"/>
    <s v="تبرعات عامة من زكاة مال وغيرها"/>
    <s v="دفاتر نقدية"/>
    <s v="سارى"/>
    <n v="6064"/>
    <m/>
    <n v="122"/>
    <x v="1"/>
  </r>
  <r>
    <d v="2017-05-11T00:00:00"/>
    <x v="5"/>
    <n v="440"/>
    <x v="6"/>
    <x v="6"/>
    <n v="410176.83799999976"/>
    <n v="50651.680000000044"/>
    <n v="0"/>
    <n v="0"/>
    <n v="9770.8001999999997"/>
    <n v="0"/>
    <s v="تبرعات عامة من زكاة مال وغيرها"/>
    <s v="دفاتر نقدية"/>
    <s v="سارى"/>
    <n v="6065"/>
    <m/>
    <n v="122"/>
    <x v="1"/>
  </r>
  <r>
    <d v="2017-05-11T00:00:00"/>
    <x v="5"/>
    <n v="1000"/>
    <x v="8"/>
    <x v="9"/>
    <n v="410176.83799999976"/>
    <n v="51651.680000000044"/>
    <n v="0"/>
    <n v="0"/>
    <n v="9770.8001999999997"/>
    <n v="0"/>
    <m/>
    <m/>
    <m/>
    <s v="معاملة بنكية"/>
    <m/>
    <m/>
    <x v="205"/>
  </r>
  <r>
    <d v="2017-05-11T00:00:00"/>
    <x v="5"/>
    <n v="300"/>
    <x v="8"/>
    <x v="9"/>
    <n v="410176.83799999976"/>
    <n v="51951.680000000044"/>
    <n v="0"/>
    <n v="0"/>
    <n v="9770.8001999999997"/>
    <n v="0"/>
    <m/>
    <m/>
    <m/>
    <s v="معاملة بنكية"/>
    <m/>
    <m/>
    <x v="132"/>
  </r>
  <r>
    <d v="2017-05-11T00:00:00"/>
    <x v="5"/>
    <n v="97.5"/>
    <x v="8"/>
    <x v="9"/>
    <n v="410176.83799999976"/>
    <n v="52049.180000000044"/>
    <n v="0"/>
    <n v="0"/>
    <n v="9770.8001999999997"/>
    <n v="0"/>
    <m/>
    <m/>
    <m/>
    <s v="معاملة بنكية"/>
    <m/>
    <m/>
    <x v="132"/>
  </r>
  <r>
    <d v="2017-05-11T00:00:00"/>
    <x v="5"/>
    <n v="1000"/>
    <x v="8"/>
    <x v="9"/>
    <n v="410176.83799999976"/>
    <n v="53049.180000000044"/>
    <n v="0"/>
    <n v="0"/>
    <n v="9770.8001999999997"/>
    <n v="0"/>
    <m/>
    <m/>
    <m/>
    <s v="معاملة بنكية"/>
    <m/>
    <m/>
    <x v="7"/>
  </r>
  <r>
    <d v="2017-05-12T00:00:00"/>
    <x v="5"/>
    <n v="2500"/>
    <x v="6"/>
    <x v="6"/>
    <n v="412676.83799999976"/>
    <n v="53049.180000000044"/>
    <n v="0"/>
    <n v="0"/>
    <n v="9770.8001999999997"/>
    <n v="0"/>
    <s v="تبرعات عامة من زكاة مال وغيرها"/>
    <s v="دفاتر نقدية"/>
    <s v="سارى"/>
    <n v="5536"/>
    <m/>
    <n v="111"/>
    <x v="1"/>
  </r>
  <r>
    <d v="2017-05-13T00:00:00"/>
    <x v="5"/>
    <n v="50"/>
    <x v="6"/>
    <x v="7"/>
    <n v="412726.83799999976"/>
    <n v="53049.180000000044"/>
    <n v="0"/>
    <n v="0"/>
    <n v="9770.8001999999997"/>
    <n v="0"/>
    <s v="نقدية للمرضى"/>
    <s v="دفاتر نقدية"/>
    <s v="سارى"/>
    <n v="5228"/>
    <m/>
    <n v="105"/>
    <x v="1"/>
  </r>
  <r>
    <d v="2017-05-13T00:00:00"/>
    <x v="5"/>
    <n v="3100"/>
    <x v="6"/>
    <x v="6"/>
    <n v="415826.83799999976"/>
    <n v="53049.180000000044"/>
    <n v="0"/>
    <n v="0"/>
    <n v="9770.8001999999997"/>
    <n v="0"/>
    <s v="تبرعات عامة من زكاة مال وغيرها"/>
    <s v="دفاتر نقدية"/>
    <s v="سارى"/>
    <n v="6177"/>
    <m/>
    <n v="124"/>
    <x v="1"/>
  </r>
  <r>
    <d v="2017-05-13T00:00:00"/>
    <x v="5"/>
    <n v="100"/>
    <x v="6"/>
    <x v="7"/>
    <n v="415926.83799999976"/>
    <n v="53049.180000000044"/>
    <n v="0"/>
    <n v="0"/>
    <n v="9770.8001999999997"/>
    <n v="0"/>
    <s v="نقدية للمرضى"/>
    <s v="دفاتر نقدية"/>
    <s v="سارى"/>
    <n v="6178"/>
    <m/>
    <n v="124"/>
    <x v="1"/>
  </r>
  <r>
    <d v="2017-05-13T00:00:00"/>
    <x v="5"/>
    <n v="100"/>
    <x v="6"/>
    <x v="7"/>
    <n v="416026.83799999976"/>
    <n v="53049.180000000044"/>
    <n v="0"/>
    <n v="0"/>
    <n v="9770.8001999999997"/>
    <n v="0"/>
    <s v="نقدية للمرضى"/>
    <s v="دفاتر نقدية"/>
    <s v="سارى"/>
    <n v="6179"/>
    <m/>
    <n v="124"/>
    <x v="1"/>
  </r>
  <r>
    <d v="2017-05-13T00:00:00"/>
    <x v="5"/>
    <n v="2500"/>
    <x v="6"/>
    <x v="6"/>
    <n v="418526.83799999976"/>
    <n v="53049.180000000044"/>
    <n v="0"/>
    <n v="0"/>
    <n v="9770.8001999999997"/>
    <n v="0"/>
    <s v="تبرعات عامة من زكاة مال وغيرها"/>
    <s v="دفاتر نقدية"/>
    <s v="سارى"/>
    <n v="6238"/>
    <m/>
    <n v="125"/>
    <x v="1"/>
  </r>
  <r>
    <d v="2017-05-13T00:00:00"/>
    <x v="5"/>
    <n v="3640"/>
    <x v="6"/>
    <x v="6"/>
    <n v="422166.83799999976"/>
    <n v="53049.180000000044"/>
    <n v="0"/>
    <n v="0"/>
    <n v="9770.8001999999997"/>
    <n v="0"/>
    <s v="تبرعات عامة من زكاة مال وغيرها"/>
    <s v="دفاتر نقدية"/>
    <s v="سارى"/>
    <n v="6239"/>
    <m/>
    <n v="125"/>
    <x v="1"/>
  </r>
  <r>
    <d v="2017-05-13T00:00:00"/>
    <x v="5"/>
    <n v="100"/>
    <x v="6"/>
    <x v="6"/>
    <n v="422266.83799999976"/>
    <n v="53049.180000000044"/>
    <n v="0"/>
    <n v="0"/>
    <n v="9770.8001999999997"/>
    <n v="0"/>
    <s v="تبرعات عامة من زكاة مال وغيرها"/>
    <s v="دفاتر نقدية"/>
    <s v="سارى"/>
    <n v="6283"/>
    <m/>
    <n v="126"/>
    <x v="1"/>
  </r>
  <r>
    <d v="2017-05-13T00:00:00"/>
    <x v="5"/>
    <n v="3000"/>
    <x v="6"/>
    <x v="7"/>
    <n v="425266.83799999976"/>
    <n v="53049.180000000044"/>
    <n v="0"/>
    <n v="0"/>
    <n v="9770.8001999999997"/>
    <n v="0"/>
    <s v="نقدية للمرضى"/>
    <s v="دفاتر نقدية"/>
    <s v="سارى"/>
    <n v="6066"/>
    <m/>
    <n v="122"/>
    <x v="1"/>
  </r>
  <r>
    <d v="2017-05-14T00:00:00"/>
    <x v="5"/>
    <n v="200"/>
    <x v="6"/>
    <x v="7"/>
    <n v="425466.83799999976"/>
    <n v="53049.180000000044"/>
    <n v="0"/>
    <n v="0"/>
    <n v="9770.8001999999997"/>
    <n v="0"/>
    <s v="نقدية للمرضى"/>
    <s v="دفاتر نقدية"/>
    <s v="سارى"/>
    <n v="5229"/>
    <m/>
    <n v="105"/>
    <x v="1"/>
  </r>
  <r>
    <d v="2017-05-14T00:00:00"/>
    <x v="5"/>
    <n v="150"/>
    <x v="6"/>
    <x v="6"/>
    <n v="425616.83799999976"/>
    <n v="53049.180000000044"/>
    <n v="0"/>
    <n v="0"/>
    <n v="9770.8001999999997"/>
    <n v="0"/>
    <s v="تبرعات عامة من زكاة مال وغيرها"/>
    <s v="دفاتر نقدية"/>
    <s v="سارى"/>
    <n v="5930"/>
    <m/>
    <n v="119"/>
    <x v="1"/>
  </r>
  <r>
    <d v="2017-05-14T00:00:00"/>
    <x v="5"/>
    <n v="150"/>
    <x v="6"/>
    <x v="6"/>
    <n v="425766.83799999976"/>
    <n v="53049.180000000044"/>
    <n v="0"/>
    <n v="0"/>
    <n v="9770.8001999999997"/>
    <n v="0"/>
    <s v="تبرعات عامة من زكاة مال وغيرها"/>
    <s v="دفاتر نقدية"/>
    <s v="سارى"/>
    <n v="5931"/>
    <m/>
    <n v="119"/>
    <x v="1"/>
  </r>
  <r>
    <d v="2017-05-14T00:00:00"/>
    <x v="5"/>
    <n v="200"/>
    <x v="6"/>
    <x v="7"/>
    <n v="425966.83799999976"/>
    <n v="53049.180000000044"/>
    <n v="0"/>
    <n v="0"/>
    <n v="9770.8001999999997"/>
    <n v="0"/>
    <s v="نقدية للمرضى"/>
    <s v="دفاتر نقدية"/>
    <s v="سارى"/>
    <n v="6180"/>
    <m/>
    <n v="124"/>
    <x v="1"/>
  </r>
  <r>
    <d v="2017-05-14T00:00:00"/>
    <x v="5"/>
    <n v="2000"/>
    <x v="6"/>
    <x v="7"/>
    <n v="427966.83799999976"/>
    <n v="53049.180000000044"/>
    <n v="0"/>
    <n v="0"/>
    <n v="9770.8001999999997"/>
    <n v="0"/>
    <s v="نقدية للمرضى"/>
    <s v="دفاتر نقدية"/>
    <s v="سارى"/>
    <n v="6284"/>
    <m/>
    <n v="126"/>
    <x v="1"/>
  </r>
  <r>
    <d v="2017-05-14T00:00:00"/>
    <x v="5"/>
    <n v="300"/>
    <x v="6"/>
    <x v="6"/>
    <n v="428266.83799999976"/>
    <n v="53049.180000000044"/>
    <n v="0"/>
    <n v="0"/>
    <n v="9770.8001999999997"/>
    <n v="0"/>
    <s v="تبرعات عامة من زكاة مال وغيرها"/>
    <s v="دفاتر نقدية"/>
    <s v="سارى"/>
    <n v="6324"/>
    <m/>
    <n v="127"/>
    <x v="1"/>
  </r>
  <r>
    <d v="2017-05-14T00:00:00"/>
    <x v="5"/>
    <n v="400"/>
    <x v="6"/>
    <x v="6"/>
    <n v="428666.83799999976"/>
    <n v="53049.180000000044"/>
    <n v="0"/>
    <n v="0"/>
    <n v="9770.8001999999997"/>
    <n v="0"/>
    <s v="تبرعات عامة من زكاة مال وغيرها"/>
    <s v="دفاتر نقدية"/>
    <s v="سارى"/>
    <n v="6325"/>
    <m/>
    <n v="127"/>
    <x v="1"/>
  </r>
  <r>
    <d v="2017-05-14T00:00:00"/>
    <x v="5"/>
    <n v="4000"/>
    <x v="6"/>
    <x v="6"/>
    <n v="432666.83799999976"/>
    <n v="53049.180000000044"/>
    <n v="0"/>
    <n v="0"/>
    <n v="9770.8001999999997"/>
    <n v="0"/>
    <s v="تبرعات عامة من زكاة مال وغيرها"/>
    <s v="دفاتر نقدية"/>
    <s v="سارى"/>
    <n v="6451"/>
    <m/>
    <n v="130"/>
    <x v="1"/>
  </r>
  <r>
    <d v="2017-05-14T00:00:00"/>
    <x v="5"/>
    <n v="1000"/>
    <x v="6"/>
    <x v="6"/>
    <n v="433666.83799999976"/>
    <n v="53049.180000000044"/>
    <n v="0"/>
    <n v="0"/>
    <n v="9770.8001999999997"/>
    <n v="0"/>
    <s v="تبرعات عامة من زكاة مال وغيرها"/>
    <s v="دفاتر نقدية"/>
    <s v="سارى"/>
    <n v="6067"/>
    <m/>
    <n v="122"/>
    <x v="1"/>
  </r>
  <r>
    <d v="2017-05-14T00:00:00"/>
    <x v="5"/>
    <n v="500"/>
    <x v="6"/>
    <x v="7"/>
    <n v="434166.83799999976"/>
    <n v="53049.180000000044"/>
    <n v="0"/>
    <n v="0"/>
    <n v="9770.8001999999997"/>
    <n v="0"/>
    <s v="نقدية للمرضى"/>
    <s v="دفاتر نقدية"/>
    <s v="سارى"/>
    <n v="6068"/>
    <m/>
    <n v="122"/>
    <x v="1"/>
  </r>
  <r>
    <d v="2017-05-14T00:00:00"/>
    <x v="5"/>
    <n v="100"/>
    <x v="6"/>
    <x v="6"/>
    <n v="434266.83799999976"/>
    <n v="53049.180000000044"/>
    <n v="0"/>
    <n v="0"/>
    <n v="9770.8001999999997"/>
    <n v="0"/>
    <s v="تبرعات عامة من زكاة مال وغيرها"/>
    <s v="دفاتر نقدية"/>
    <s v="سارى"/>
    <n v="6069"/>
    <m/>
    <n v="122"/>
    <x v="1"/>
  </r>
  <r>
    <d v="2017-05-14T00:00:00"/>
    <x v="5"/>
    <n v="300"/>
    <x v="6"/>
    <x v="7"/>
    <n v="434566.83799999976"/>
    <n v="53049.180000000044"/>
    <n v="0"/>
    <n v="0"/>
    <n v="9770.8001999999997"/>
    <n v="0"/>
    <s v="نقدية للمرضى"/>
    <s v="دفاتر نقدية"/>
    <s v="سارى"/>
    <n v="6070"/>
    <m/>
    <n v="122"/>
    <x v="1"/>
  </r>
  <r>
    <d v="2017-05-14T00:00:00"/>
    <x v="5"/>
    <n v="55"/>
    <x v="6"/>
    <x v="7"/>
    <n v="434621.83799999976"/>
    <n v="53049.180000000044"/>
    <n v="0"/>
    <n v="0"/>
    <n v="9770.8001999999997"/>
    <n v="0"/>
    <s v="نقدية للمرضى"/>
    <s v="دفاتر نقدية"/>
    <s v="سارى"/>
    <n v="6071"/>
    <m/>
    <n v="122"/>
    <x v="1"/>
  </r>
  <r>
    <d v="2017-05-14T00:00:00"/>
    <x v="5"/>
    <n v="500"/>
    <x v="6"/>
    <x v="7"/>
    <n v="435121.83799999976"/>
    <n v="53049.180000000044"/>
    <n v="0"/>
    <n v="0"/>
    <n v="9770.8001999999997"/>
    <n v="0"/>
    <s v="نقدية للمرضى"/>
    <s v="دفاتر نقدية"/>
    <s v="سارى"/>
    <n v="6072"/>
    <m/>
    <n v="122"/>
    <x v="1"/>
  </r>
  <r>
    <d v="2017-05-14T00:00:00"/>
    <x v="5"/>
    <n v="300"/>
    <x v="6"/>
    <x v="7"/>
    <n v="435421.83799999976"/>
    <n v="53049.180000000044"/>
    <n v="0"/>
    <n v="0"/>
    <n v="9770.8001999999997"/>
    <n v="0"/>
    <s v="نقدية للمرضى"/>
    <s v="دفاتر نقدية"/>
    <s v="سارى"/>
    <n v="6073"/>
    <m/>
    <n v="122"/>
    <x v="1"/>
  </r>
  <r>
    <d v="2017-05-14T00:00:00"/>
    <x v="5"/>
    <n v="30000"/>
    <x v="6"/>
    <x v="11"/>
    <n v="465421.83799999976"/>
    <n v="23049.180000000044"/>
    <n v="0"/>
    <n v="0"/>
    <n v="9770.8001999999997"/>
    <n v="0"/>
    <m/>
    <m/>
    <m/>
    <s v="معاملة بنكية"/>
    <m/>
    <m/>
    <x v="206"/>
  </r>
  <r>
    <d v="2017-05-14T00:00:00"/>
    <x v="5"/>
    <n v="700"/>
    <x v="8"/>
    <x v="9"/>
    <n v="465421.83799999976"/>
    <n v="23749.180000000044"/>
    <n v="0"/>
    <n v="0"/>
    <n v="9770.8001999999997"/>
    <n v="0"/>
    <m/>
    <m/>
    <m/>
    <s v="معاملة بنكية"/>
    <m/>
    <m/>
    <x v="25"/>
  </r>
  <r>
    <d v="2017-05-14T00:00:00"/>
    <x v="5"/>
    <n v="290"/>
    <x v="8"/>
    <x v="9"/>
    <n v="465421.83799999976"/>
    <n v="24039.180000000044"/>
    <n v="0"/>
    <n v="0"/>
    <n v="9770.8001999999997"/>
    <n v="0"/>
    <m/>
    <m/>
    <m/>
    <s v="معاملة بنكية"/>
    <m/>
    <m/>
    <x v="132"/>
  </r>
  <r>
    <d v="2017-05-15T00:00:00"/>
    <x v="5"/>
    <n v="1000"/>
    <x v="8"/>
    <x v="9"/>
    <n v="465421.83799999976"/>
    <n v="25039.180000000044"/>
    <n v="0"/>
    <n v="0"/>
    <n v="9770.8001999999997"/>
    <n v="0"/>
    <m/>
    <m/>
    <m/>
    <s v="معاملة بنكية"/>
    <m/>
    <m/>
    <x v="207"/>
  </r>
  <r>
    <d v="2017-05-15T00:00:00"/>
    <x v="5"/>
    <n v="500"/>
    <x v="6"/>
    <x v="7"/>
    <n v="465921.83799999976"/>
    <n v="25039.180000000044"/>
    <n v="0"/>
    <n v="0"/>
    <n v="9770.8001999999997"/>
    <n v="0"/>
    <s v="نقدية للمرضى"/>
    <s v="دفاتر نقدية"/>
    <s v="سارى"/>
    <n v="5230"/>
    <m/>
    <n v="105"/>
    <x v="1"/>
  </r>
  <r>
    <d v="2017-05-15T00:00:00"/>
    <x v="5"/>
    <n v="50"/>
    <x v="6"/>
    <x v="6"/>
    <n v="465971.83799999976"/>
    <n v="25039.180000000044"/>
    <n v="0"/>
    <n v="0"/>
    <n v="9770.8001999999997"/>
    <n v="0"/>
    <s v="تبرعات عامة من زكاة مال وغيرها"/>
    <s v="دفاتر نقدية"/>
    <s v="سارى"/>
    <n v="6132"/>
    <m/>
    <n v="123"/>
    <x v="1"/>
  </r>
  <r>
    <d v="2017-05-15T00:00:00"/>
    <x v="5"/>
    <n v="100"/>
    <x v="6"/>
    <x v="6"/>
    <n v="466071.83799999976"/>
    <n v="25039.180000000044"/>
    <n v="0"/>
    <n v="0"/>
    <n v="9770.8001999999997"/>
    <n v="0"/>
    <s v="تبرعات عامة من زكاة مال وغيرها"/>
    <s v="دفاتر نقدية"/>
    <s v="سارى"/>
    <n v="6133"/>
    <m/>
    <n v="123"/>
    <x v="1"/>
  </r>
  <r>
    <d v="2017-05-15T00:00:00"/>
    <x v="5"/>
    <n v="500"/>
    <x v="6"/>
    <x v="7"/>
    <n v="466571.83799999976"/>
    <n v="25039.180000000044"/>
    <n v="0"/>
    <n v="0"/>
    <n v="9770.8001999999997"/>
    <n v="0"/>
    <s v="نقدية للمرضى"/>
    <s v="دفاتر نقدية"/>
    <s v="سارى"/>
    <n v="6134"/>
    <m/>
    <n v="123"/>
    <x v="1"/>
  </r>
  <r>
    <d v="2017-05-15T00:00:00"/>
    <x v="5"/>
    <n v="4000"/>
    <x v="6"/>
    <x v="7"/>
    <n v="470571.83799999976"/>
    <n v="25039.180000000044"/>
    <n v="0"/>
    <n v="0"/>
    <n v="9770.8001999999997"/>
    <n v="0"/>
    <s v="نقدية للمرضى"/>
    <s v="دفاتر نقدية"/>
    <s v="سارى"/>
    <n v="6135"/>
    <m/>
    <n v="123"/>
    <x v="1"/>
  </r>
  <r>
    <d v="2017-05-15T00:00:00"/>
    <x v="5"/>
    <n v="6750"/>
    <x v="6"/>
    <x v="7"/>
    <n v="477321.83799999976"/>
    <n v="25039.180000000044"/>
    <n v="0"/>
    <n v="0"/>
    <n v="9770.8001999999997"/>
    <n v="0"/>
    <s v="نقدية للمرضى"/>
    <s v="دفاتر نقدية"/>
    <s v="سارى"/>
    <n v="6240"/>
    <m/>
    <n v="125"/>
    <x v="1"/>
  </r>
  <r>
    <d v="2017-05-15T00:00:00"/>
    <x v="5"/>
    <n v="2000"/>
    <x v="6"/>
    <x v="7"/>
    <n v="479321.83799999976"/>
    <n v="25039.180000000044"/>
    <n v="0"/>
    <n v="0"/>
    <n v="9770.8001999999997"/>
    <n v="0"/>
    <s v="نقدية للمرضى"/>
    <s v="دفاتر نقدية"/>
    <s v="سارى"/>
    <n v="6285"/>
    <m/>
    <n v="126"/>
    <x v="1"/>
  </r>
  <r>
    <d v="2017-05-15T00:00:00"/>
    <x v="5"/>
    <n v="15000"/>
    <x v="6"/>
    <x v="6"/>
    <n v="494321.83799999976"/>
    <n v="25039.180000000044"/>
    <n v="0"/>
    <n v="0"/>
    <n v="9770.8001999999997"/>
    <n v="0"/>
    <s v="تبرعات عامة من زكاة مال وغيرها"/>
    <s v="دفاتر نقدية"/>
    <s v="سارى"/>
    <n v="6286"/>
    <m/>
    <n v="126"/>
    <x v="1"/>
  </r>
  <r>
    <d v="2017-05-15T00:00:00"/>
    <x v="5"/>
    <n v="100"/>
    <x v="6"/>
    <x v="7"/>
    <n v="494421.83799999976"/>
    <n v="25039.180000000044"/>
    <n v="0"/>
    <n v="0"/>
    <n v="9770.8001999999997"/>
    <n v="0"/>
    <s v="نقدية للمرضى"/>
    <s v="دفاتر نقدية"/>
    <s v="سارى"/>
    <n v="6326"/>
    <m/>
    <n v="127"/>
    <x v="1"/>
  </r>
  <r>
    <d v="2017-05-15T00:00:00"/>
    <x v="5"/>
    <n v="400"/>
    <x v="6"/>
    <x v="6"/>
    <n v="494821.83799999976"/>
    <n v="25039.180000000044"/>
    <n v="0"/>
    <n v="0"/>
    <n v="9770.8001999999997"/>
    <n v="0"/>
    <s v="تبرعات عامة من زكاة مال وغيرها"/>
    <s v="دفاتر نقدية"/>
    <s v="سارى"/>
    <n v="6327"/>
    <m/>
    <n v="127"/>
    <x v="1"/>
  </r>
  <r>
    <d v="2017-05-15T00:00:00"/>
    <x v="5"/>
    <n v="1000"/>
    <x v="6"/>
    <x v="7"/>
    <n v="495821.83799999976"/>
    <n v="25039.180000000044"/>
    <n v="0"/>
    <n v="0"/>
    <n v="9770.8001999999997"/>
    <n v="0"/>
    <s v="نقدية للمرضى"/>
    <s v="دفاتر نقدية"/>
    <s v="سارى"/>
    <n v="6328"/>
    <m/>
    <n v="127"/>
    <x v="1"/>
  </r>
  <r>
    <d v="2017-05-15T00:00:00"/>
    <x v="5"/>
    <n v="300"/>
    <x v="6"/>
    <x v="6"/>
    <n v="496121.83799999976"/>
    <n v="25039.180000000044"/>
    <n v="0"/>
    <n v="0"/>
    <n v="9770.8001999999997"/>
    <n v="0"/>
    <s v="تبرعات عامة من زكاة مال وغيرها"/>
    <s v="دفاتر نقدية"/>
    <s v="سارى"/>
    <n v="6356"/>
    <m/>
    <n v="128"/>
    <x v="1"/>
  </r>
  <r>
    <d v="2017-05-15T00:00:00"/>
    <x v="5"/>
    <n v="10000"/>
    <x v="6"/>
    <x v="7"/>
    <n v="506121.83799999976"/>
    <n v="25039.180000000044"/>
    <n v="0"/>
    <n v="0"/>
    <n v="9770.8001999999997"/>
    <n v="0"/>
    <s v="نقدية للمرضى"/>
    <s v="دفاتر نقدية"/>
    <s v="سارى"/>
    <n v="6357"/>
    <m/>
    <n v="128"/>
    <x v="1"/>
  </r>
  <r>
    <d v="2017-05-15T00:00:00"/>
    <x v="5"/>
    <n v="150"/>
    <x v="6"/>
    <x v="7"/>
    <n v="506271.83799999976"/>
    <n v="25039.180000000044"/>
    <n v="0"/>
    <n v="0"/>
    <n v="9770.8001999999997"/>
    <n v="0"/>
    <s v="نقدية للمرضى"/>
    <s v="دفاتر نقدية"/>
    <s v="سارى"/>
    <n v="6358"/>
    <m/>
    <n v="128"/>
    <x v="1"/>
  </r>
  <r>
    <d v="2017-05-15T00:00:00"/>
    <x v="5"/>
    <n v="150"/>
    <x v="6"/>
    <x v="7"/>
    <n v="506421.83799999976"/>
    <n v="25039.180000000044"/>
    <n v="0"/>
    <n v="0"/>
    <n v="9770.8001999999997"/>
    <n v="0"/>
    <s v="نقدية للمرضى"/>
    <s v="دفاتر نقدية"/>
    <s v="سارى"/>
    <n v="6359"/>
    <m/>
    <n v="128"/>
    <x v="1"/>
  </r>
  <r>
    <d v="2017-05-15T00:00:00"/>
    <x v="5"/>
    <n v="8300"/>
    <x v="6"/>
    <x v="7"/>
    <n v="514721.83799999976"/>
    <n v="25039.180000000044"/>
    <n v="0"/>
    <n v="0"/>
    <n v="9770.8001999999997"/>
    <n v="0"/>
    <s v="نقدية للمرضى"/>
    <s v="دفاتر نقدية"/>
    <s v="سارى"/>
    <n v="6362"/>
    <m/>
    <n v="128"/>
    <x v="1"/>
  </r>
  <r>
    <d v="2017-05-15T00:00:00"/>
    <x v="5"/>
    <n v="18050"/>
    <x v="6"/>
    <x v="6"/>
    <n v="532771.83799999976"/>
    <n v="25039.180000000044"/>
    <n v="0"/>
    <n v="0"/>
    <n v="9770.8001999999997"/>
    <n v="0"/>
    <s v="تبرعات عامة من زكاة مال وغيرها"/>
    <s v="دفاتر نقدية"/>
    <s v="سارى"/>
    <n v="6453"/>
    <m/>
    <n v="130"/>
    <x v="1"/>
  </r>
  <r>
    <d v="2017-05-15T00:00:00"/>
    <x v="5"/>
    <n v="250"/>
    <x v="6"/>
    <x v="6"/>
    <n v="533021.83799999976"/>
    <n v="25039.180000000044"/>
    <n v="0"/>
    <n v="0"/>
    <n v="9770.8001999999997"/>
    <n v="0"/>
    <s v="تبرعات عامة من زكاة مال وغيرها"/>
    <s v="دفاتر نقدية"/>
    <s v="سارى"/>
    <n v="6454"/>
    <m/>
    <n v="130"/>
    <x v="1"/>
  </r>
  <r>
    <d v="2017-05-15T00:00:00"/>
    <x v="5"/>
    <n v="200"/>
    <x v="6"/>
    <x v="7"/>
    <n v="533221.83799999976"/>
    <n v="25039.180000000044"/>
    <n v="0"/>
    <n v="0"/>
    <n v="9770.8001999999997"/>
    <n v="0"/>
    <s v="نقدية للمرضى"/>
    <s v="دفاتر نقدية"/>
    <s v="سارى"/>
    <n v="6074"/>
    <m/>
    <n v="122"/>
    <x v="1"/>
  </r>
  <r>
    <d v="2017-05-15T00:00:00"/>
    <x v="5"/>
    <n v="150"/>
    <x v="8"/>
    <x v="9"/>
    <n v="533221.83799999976"/>
    <n v="25189.180000000044"/>
    <n v="0"/>
    <n v="0"/>
    <n v="9770.8001999999997"/>
    <n v="0"/>
    <m/>
    <m/>
    <m/>
    <s v="معاملة بنكية"/>
    <m/>
    <m/>
    <x v="132"/>
  </r>
  <r>
    <d v="2017-05-15T00:00:00"/>
    <x v="5"/>
    <n v="6000"/>
    <x v="8"/>
    <x v="9"/>
    <n v="533221.83799999976"/>
    <n v="31189.180000000044"/>
    <n v="0"/>
    <n v="0"/>
    <n v="9770.8001999999997"/>
    <n v="0"/>
    <m/>
    <m/>
    <m/>
    <s v="معاملة بنكية"/>
    <m/>
    <m/>
    <x v="132"/>
  </r>
  <r>
    <d v="2017-05-16T00:00:00"/>
    <x v="5"/>
    <n v="100"/>
    <x v="6"/>
    <x v="6"/>
    <n v="533321.83799999976"/>
    <n v="31189.180000000044"/>
    <n v="0"/>
    <n v="0"/>
    <n v="9770.8001999999997"/>
    <n v="0"/>
    <s v="تبرعات عامة من زكاة مال وغيرها"/>
    <s v="دفاتر نقدية"/>
    <s v="سارى"/>
    <n v="5640"/>
    <m/>
    <n v="113"/>
    <x v="1"/>
  </r>
  <r>
    <d v="2017-05-16T00:00:00"/>
    <x v="5"/>
    <n v="100"/>
    <x v="6"/>
    <x v="6"/>
    <n v="533421.83799999976"/>
    <n v="31189.180000000044"/>
    <n v="0"/>
    <n v="0"/>
    <n v="9770.8001999999997"/>
    <n v="0"/>
    <s v="تبرعات عامة من زكاة مال وغيرها"/>
    <s v="دفاتر نقدية"/>
    <s v="سارى"/>
    <n v="5641"/>
    <m/>
    <n v="113"/>
    <x v="1"/>
  </r>
  <r>
    <d v="2017-05-16T00:00:00"/>
    <x v="5"/>
    <n v="100"/>
    <x v="6"/>
    <x v="6"/>
    <n v="533521.83799999976"/>
    <n v="31189.180000000044"/>
    <n v="0"/>
    <n v="0"/>
    <n v="9770.8001999999997"/>
    <n v="0"/>
    <s v="تبرعات عامة من زكاة مال وغيرها"/>
    <s v="دفاتر نقدية"/>
    <s v="سارى"/>
    <n v="5642"/>
    <m/>
    <n v="113"/>
    <x v="1"/>
  </r>
  <r>
    <d v="2017-05-16T00:00:00"/>
    <x v="5"/>
    <n v="100"/>
    <x v="6"/>
    <x v="6"/>
    <n v="533621.83799999976"/>
    <n v="31189.180000000044"/>
    <n v="0"/>
    <n v="0"/>
    <n v="9770.8001999999997"/>
    <n v="0"/>
    <s v="تبرعات عامة من زكاة مال وغيرها"/>
    <s v="دفاتر نقدية"/>
    <s v="سارى"/>
    <n v="5643"/>
    <m/>
    <n v="113"/>
    <x v="1"/>
  </r>
  <r>
    <d v="2017-05-16T00:00:00"/>
    <x v="5"/>
    <n v="100"/>
    <x v="6"/>
    <x v="6"/>
    <n v="533721.83799999976"/>
    <n v="31189.180000000044"/>
    <n v="0"/>
    <n v="0"/>
    <n v="9770.8001999999997"/>
    <n v="0"/>
    <s v="تبرعات عامة من زكاة مال وغيرها"/>
    <s v="دفاتر نقدية"/>
    <s v="سارى"/>
    <n v="5644"/>
    <m/>
    <n v="113"/>
    <x v="1"/>
  </r>
  <r>
    <d v="2017-05-16T00:00:00"/>
    <x v="5"/>
    <n v="100"/>
    <x v="6"/>
    <x v="6"/>
    <n v="533821.83799999976"/>
    <n v="31189.180000000044"/>
    <n v="0"/>
    <n v="0"/>
    <n v="9770.8001999999997"/>
    <n v="0"/>
    <s v="تبرعات عامة من زكاة مال وغيرها"/>
    <s v="دفاتر نقدية"/>
    <s v="سارى"/>
    <n v="5645"/>
    <m/>
    <n v="113"/>
    <x v="1"/>
  </r>
  <r>
    <d v="2017-05-16T00:00:00"/>
    <x v="5"/>
    <n v="100"/>
    <x v="6"/>
    <x v="6"/>
    <n v="533921.83799999976"/>
    <n v="31189.180000000044"/>
    <n v="0"/>
    <n v="0"/>
    <n v="9770.8001999999997"/>
    <n v="0"/>
    <s v="تبرعات عامة من زكاة مال وغيرها"/>
    <s v="دفاتر نقدية"/>
    <s v="سارى"/>
    <n v="5646"/>
    <m/>
    <n v="113"/>
    <x v="1"/>
  </r>
  <r>
    <d v="2017-05-16T00:00:00"/>
    <x v="5"/>
    <n v="200"/>
    <x v="6"/>
    <x v="6"/>
    <n v="534121.83799999976"/>
    <n v="31189.180000000044"/>
    <n v="0"/>
    <n v="0"/>
    <n v="9770.8001999999997"/>
    <n v="0"/>
    <s v="تبرعات عامة من زكاة مال وغيرها"/>
    <s v="دفاتر نقدية"/>
    <s v="سارى"/>
    <n v="5932"/>
    <m/>
    <n v="119"/>
    <x v="1"/>
  </r>
  <r>
    <d v="2017-05-16T00:00:00"/>
    <x v="5"/>
    <n v="400"/>
    <x v="6"/>
    <x v="6"/>
    <n v="534521.83799999976"/>
    <n v="31189.180000000044"/>
    <n v="0"/>
    <n v="0"/>
    <n v="9770.8001999999997"/>
    <n v="0"/>
    <s v="تبرعات عامة من زكاة مال وغيرها"/>
    <s v="دفاتر نقدية"/>
    <s v="سارى"/>
    <n v="6287"/>
    <m/>
    <n v="126"/>
    <x v="1"/>
  </r>
  <r>
    <d v="2017-05-16T00:00:00"/>
    <x v="5"/>
    <n v="1500"/>
    <x v="6"/>
    <x v="7"/>
    <n v="536021.83799999976"/>
    <n v="31189.180000000044"/>
    <n v="0"/>
    <n v="0"/>
    <n v="9770.8001999999997"/>
    <n v="0"/>
    <s v="نقدية للمرضى"/>
    <s v="دفاتر نقدية"/>
    <s v="سارى"/>
    <n v="6288"/>
    <m/>
    <n v="126"/>
    <x v="1"/>
  </r>
  <r>
    <d v="2017-05-16T00:00:00"/>
    <x v="5"/>
    <n v="1800"/>
    <x v="6"/>
    <x v="7"/>
    <n v="537821.83799999976"/>
    <n v="31189.180000000044"/>
    <n v="0"/>
    <n v="0"/>
    <n v="9770.8001999999997"/>
    <n v="0"/>
    <s v="نقدية للمرضى"/>
    <s v="دفاتر نقدية"/>
    <s v="سارى"/>
    <n v="6289"/>
    <m/>
    <n v="126"/>
    <x v="1"/>
  </r>
  <r>
    <d v="2017-05-16T00:00:00"/>
    <x v="5"/>
    <n v="500"/>
    <x v="6"/>
    <x v="6"/>
    <n v="538321.83799999976"/>
    <n v="31189.180000000044"/>
    <n v="0"/>
    <n v="0"/>
    <n v="9770.8001999999997"/>
    <n v="0"/>
    <s v="تبرعات عامة من زكاة مال وغيرها"/>
    <s v="دفاتر نقدية"/>
    <s v="سارى"/>
    <n v="6329"/>
    <m/>
    <n v="127"/>
    <x v="1"/>
  </r>
  <r>
    <d v="2017-05-16T00:00:00"/>
    <x v="5"/>
    <n v="500"/>
    <x v="6"/>
    <x v="6"/>
    <n v="538821.83799999976"/>
    <n v="31189.180000000044"/>
    <n v="0"/>
    <n v="0"/>
    <n v="9770.8001999999997"/>
    <n v="0"/>
    <s v="تبرعات عامة من زكاة مال وغيرها"/>
    <s v="دفاتر نقدية"/>
    <s v="سارى"/>
    <n v="6360"/>
    <m/>
    <n v="128"/>
    <x v="1"/>
  </r>
  <r>
    <d v="2017-05-16T00:00:00"/>
    <x v="5"/>
    <n v="10000"/>
    <x v="6"/>
    <x v="6"/>
    <n v="548821.83799999976"/>
    <n v="31189.180000000044"/>
    <n v="0"/>
    <n v="0"/>
    <n v="9770.8001999999997"/>
    <n v="0"/>
    <s v="تبرعات عامة من زكاة مال وغيرها"/>
    <s v="دفاتر نقدية"/>
    <s v="سارى"/>
    <n v="6361"/>
    <m/>
    <n v="128"/>
    <x v="1"/>
  </r>
  <r>
    <d v="2017-05-16T00:00:00"/>
    <x v="5"/>
    <n v="17575"/>
    <x v="6"/>
    <x v="6"/>
    <n v="566396.83799999976"/>
    <n v="31189.180000000044"/>
    <n v="0"/>
    <n v="0"/>
    <n v="9770.8001999999997"/>
    <n v="0"/>
    <s v="تبرعات عامة من زكاة مال وغيرها"/>
    <s v="دفاتر نقدية"/>
    <s v="سارى"/>
    <n v="6455"/>
    <m/>
    <n v="130"/>
    <x v="1"/>
  </r>
  <r>
    <d v="2017-05-16T00:00:00"/>
    <x v="5"/>
    <n v="200"/>
    <x v="6"/>
    <x v="6"/>
    <n v="566596.83799999976"/>
    <n v="31189.180000000044"/>
    <n v="0"/>
    <n v="0"/>
    <n v="9770.8001999999997"/>
    <n v="0"/>
    <s v="تبرعات عامة من زكاة مال وغيرها"/>
    <s v="دفاتر نقدية"/>
    <s v="سارى"/>
    <n v="6598"/>
    <m/>
    <n v="132"/>
    <x v="1"/>
  </r>
  <r>
    <d v="2017-05-16T00:00:00"/>
    <x v="5"/>
    <n v="200"/>
    <x v="6"/>
    <x v="6"/>
    <n v="566796.83799999976"/>
    <n v="31189.180000000044"/>
    <n v="0"/>
    <n v="0"/>
    <n v="9770.8001999999997"/>
    <n v="0"/>
    <s v="تبرعات عامة من زكاة مال وغيرها"/>
    <s v="دفاتر نقدية"/>
    <s v="سارى"/>
    <n v="6599"/>
    <m/>
    <n v="132"/>
    <x v="1"/>
  </r>
  <r>
    <d v="2017-05-16T00:00:00"/>
    <x v="5"/>
    <n v="2000"/>
    <x v="8"/>
    <x v="9"/>
    <n v="566796.83799999976"/>
    <n v="33189.180000000044"/>
    <n v="0"/>
    <n v="0"/>
    <n v="9770.8001999999997"/>
    <n v="0"/>
    <m/>
    <m/>
    <m/>
    <s v="معاملة بنكية"/>
    <m/>
    <m/>
    <x v="208"/>
  </r>
  <r>
    <d v="2017-05-16T00:00:00"/>
    <x v="5"/>
    <n v="1000"/>
    <x v="8"/>
    <x v="9"/>
    <n v="566796.83799999976"/>
    <n v="34189.180000000044"/>
    <n v="0"/>
    <n v="0"/>
    <n v="9770.8001999999997"/>
    <n v="0"/>
    <m/>
    <m/>
    <m/>
    <s v="معاملة بنكية"/>
    <m/>
    <m/>
    <x v="25"/>
  </r>
  <r>
    <d v="2017-05-16T00:00:00"/>
    <x v="5"/>
    <n v="2000"/>
    <x v="8"/>
    <x v="9"/>
    <n v="566796.83799999976"/>
    <n v="36189.180000000044"/>
    <n v="0"/>
    <n v="0"/>
    <n v="9770.8001999999997"/>
    <n v="0"/>
    <m/>
    <m/>
    <m/>
    <s v="معاملة بنكية"/>
    <m/>
    <m/>
    <x v="145"/>
  </r>
  <r>
    <d v="2017-05-16T00:00:00"/>
    <x v="5"/>
    <n v="500"/>
    <x v="8"/>
    <x v="9"/>
    <n v="566796.83799999976"/>
    <n v="36689.180000000044"/>
    <n v="0"/>
    <n v="0"/>
    <n v="9770.8001999999997"/>
    <n v="0"/>
    <m/>
    <m/>
    <m/>
    <s v="معاملة بنكية"/>
    <m/>
    <m/>
    <x v="132"/>
  </r>
  <r>
    <d v="2017-05-16T00:00:00"/>
    <x v="5"/>
    <n v="22310"/>
    <x v="8"/>
    <x v="10"/>
    <n v="566796.83799999976"/>
    <n v="58999.180000000044"/>
    <n v="0"/>
    <n v="0"/>
    <n v="9770.8001999999997"/>
    <n v="0"/>
    <m/>
    <m/>
    <m/>
    <s v="تقفيل"/>
    <m/>
    <m/>
    <x v="10"/>
  </r>
  <r>
    <d v="2017-05-17T00:00:00"/>
    <x v="5"/>
    <n v="1600"/>
    <x v="6"/>
    <x v="7"/>
    <n v="568396.83799999976"/>
    <n v="58999.180000000044"/>
    <n v="0"/>
    <n v="0"/>
    <n v="9770.8001999999997"/>
    <n v="0"/>
    <s v="نقدية للمرضى"/>
    <s v="دفاتر نقدية"/>
    <s v="سارى"/>
    <n v="5231"/>
    <m/>
    <n v="105"/>
    <x v="1"/>
  </r>
  <r>
    <d v="2017-05-17T00:00:00"/>
    <x v="5"/>
    <n v="400"/>
    <x v="6"/>
    <x v="7"/>
    <n v="568796.83799999976"/>
    <n v="58999.180000000044"/>
    <n v="0"/>
    <n v="0"/>
    <n v="9770.8001999999997"/>
    <n v="0"/>
    <s v="نقدية للمرضى"/>
    <s v="دفاتر نقدية"/>
    <s v="سارى"/>
    <n v="5232"/>
    <m/>
    <n v="105"/>
    <x v="1"/>
  </r>
  <r>
    <d v="2017-05-17T00:00:00"/>
    <x v="5"/>
    <n v="1400"/>
    <x v="6"/>
    <x v="7"/>
    <n v="570196.83799999976"/>
    <n v="58999.180000000044"/>
    <n v="0"/>
    <n v="0"/>
    <n v="9770.8001999999997"/>
    <n v="0"/>
    <s v="نقدية للمرضى"/>
    <s v="دفاتر نقدية"/>
    <s v="سارى"/>
    <n v="5233"/>
    <m/>
    <n v="105"/>
    <x v="1"/>
  </r>
  <r>
    <d v="2017-05-17T00:00:00"/>
    <x v="5"/>
    <n v="25000"/>
    <x v="6"/>
    <x v="6"/>
    <n v="595196.83799999976"/>
    <n v="58999.180000000044"/>
    <n v="0"/>
    <n v="0"/>
    <n v="9770.8001999999997"/>
    <n v="0"/>
    <s v="تبرعات عامة من زكاة مال وغيرها"/>
    <s v="دفاتر نقدية"/>
    <s v="سارى"/>
    <n v="5933"/>
    <m/>
    <n v="119"/>
    <x v="1"/>
  </r>
  <r>
    <d v="2017-05-17T00:00:00"/>
    <x v="5"/>
    <n v="20000"/>
    <x v="6"/>
    <x v="7"/>
    <n v="615196.83799999976"/>
    <n v="58999.180000000044"/>
    <n v="0"/>
    <n v="0"/>
    <n v="9770.8001999999997"/>
    <n v="0"/>
    <s v="نقدية للمرضى"/>
    <s v="دفاتر نقدية"/>
    <s v="سارى"/>
    <n v="6181"/>
    <m/>
    <n v="124"/>
    <x v="1"/>
  </r>
  <r>
    <d v="2017-05-17T00:00:00"/>
    <x v="5"/>
    <n v="20000"/>
    <x v="6"/>
    <x v="6"/>
    <n v="635196.83799999976"/>
    <n v="58999.180000000044"/>
    <n v="0"/>
    <n v="0"/>
    <n v="9770.8001999999997"/>
    <n v="0"/>
    <s v="تبرعات عامة من زكاة مال وغيرها"/>
    <s v="دفاتر نقدية"/>
    <s v="سارى"/>
    <n v="6182"/>
    <m/>
    <n v="124"/>
    <x v="1"/>
  </r>
  <r>
    <d v="2017-05-17T00:00:00"/>
    <x v="5"/>
    <n v="8000"/>
    <x v="6"/>
    <x v="7"/>
    <n v="643196.83799999976"/>
    <n v="58999.180000000044"/>
    <n v="0"/>
    <n v="0"/>
    <n v="9770.8001999999997"/>
    <n v="0"/>
    <s v="نقدية للمرضى"/>
    <s v="دفاتر نقدية"/>
    <s v="سارى"/>
    <n v="6183"/>
    <m/>
    <n v="124"/>
    <x v="1"/>
  </r>
  <r>
    <d v="2017-05-17T00:00:00"/>
    <x v="5"/>
    <n v="40000"/>
    <x v="6"/>
    <x v="7"/>
    <n v="683196.83799999976"/>
    <n v="58999.180000000044"/>
    <n v="0"/>
    <n v="0"/>
    <n v="9770.8001999999997"/>
    <n v="0"/>
    <s v="نقدية للمرضى"/>
    <s v="دفاتر نقدية"/>
    <s v="سارى"/>
    <n v="6363"/>
    <m/>
    <n v="128"/>
    <x v="1"/>
  </r>
  <r>
    <d v="2017-05-17T00:00:00"/>
    <x v="5"/>
    <n v="800"/>
    <x v="6"/>
    <x v="6"/>
    <n v="683996.83799999976"/>
    <n v="58999.180000000044"/>
    <n v="0"/>
    <n v="0"/>
    <n v="9770.8001999999997"/>
    <n v="0"/>
    <s v="تبرعات عامة من زكاة مال وغيرها"/>
    <s v="دفاتر نقدية"/>
    <s v="سارى"/>
    <n v="6456"/>
    <m/>
    <n v="130"/>
    <x v="1"/>
  </r>
  <r>
    <d v="2017-05-17T00:00:00"/>
    <x v="5"/>
    <n v="3000"/>
    <x v="6"/>
    <x v="6"/>
    <n v="686996.83799999976"/>
    <n v="58999.180000000044"/>
    <n v="0"/>
    <n v="0"/>
    <n v="9770.8001999999997"/>
    <n v="0"/>
    <s v="تبرعات عامة من زكاة مال وغيرها"/>
    <s v="دفاتر نقدية"/>
    <s v="سارى"/>
    <n v="6075"/>
    <m/>
    <n v="122"/>
    <x v="1"/>
  </r>
  <r>
    <d v="2017-05-17T00:00:00"/>
    <x v="5"/>
    <n v="1300"/>
    <x v="6"/>
    <x v="7"/>
    <n v="688296.83799999976"/>
    <n v="58999.180000000044"/>
    <n v="0"/>
    <n v="0"/>
    <n v="9770.8001999999997"/>
    <n v="0"/>
    <s v="نقدية للمرضى"/>
    <s v="دفاتر نقدية"/>
    <s v="سارى"/>
    <n v="6076"/>
    <m/>
    <n v="122"/>
    <x v="1"/>
  </r>
  <r>
    <d v="2017-05-17T00:00:00"/>
    <x v="5"/>
    <n v="1000"/>
    <x v="8"/>
    <x v="9"/>
    <n v="688296.83799999976"/>
    <n v="59999.180000000044"/>
    <n v="0"/>
    <n v="0"/>
    <n v="9770.8001999999997"/>
    <n v="0"/>
    <m/>
    <m/>
    <m/>
    <s v="معاملة بنكية"/>
    <m/>
    <m/>
    <x v="1"/>
  </r>
  <r>
    <d v="2017-05-17T00:00:00"/>
    <x v="5"/>
    <n v="3500"/>
    <x v="8"/>
    <x v="9"/>
    <n v="688296.83799999976"/>
    <n v="63499.180000000044"/>
    <n v="0"/>
    <n v="0"/>
    <n v="9770.8001999999997"/>
    <n v="0"/>
    <m/>
    <m/>
    <m/>
    <s v="معاملة بنكية"/>
    <m/>
    <m/>
    <x v="55"/>
  </r>
  <r>
    <d v="2017-05-17T00:00:00"/>
    <x v="5"/>
    <n v="38000"/>
    <x v="6"/>
    <x v="11"/>
    <n v="726296.83799999976"/>
    <n v="25499.180000000044"/>
    <n v="0"/>
    <n v="0"/>
    <n v="9770.8001999999997"/>
    <n v="0"/>
    <m/>
    <m/>
    <m/>
    <s v="معاملة بنكية"/>
    <m/>
    <m/>
    <x v="209"/>
  </r>
  <r>
    <d v="2017-05-17T00:00:00"/>
    <x v="5"/>
    <n v="100"/>
    <x v="8"/>
    <x v="9"/>
    <n v="726296.83799999976"/>
    <n v="25599.180000000044"/>
    <n v="0"/>
    <n v="0"/>
    <n v="9770.8001999999997"/>
    <n v="0"/>
    <m/>
    <m/>
    <m/>
    <s v="معاملة بنكية"/>
    <m/>
    <m/>
    <x v="132"/>
  </r>
  <r>
    <d v="2017-05-17T00:00:00"/>
    <x v="5"/>
    <n v="360"/>
    <x v="8"/>
    <x v="9"/>
    <n v="726296.83799999976"/>
    <n v="25959.180000000044"/>
    <n v="0"/>
    <n v="0"/>
    <n v="9770.8001999999997"/>
    <n v="0"/>
    <m/>
    <m/>
    <m/>
    <s v="معاملة بنكية"/>
    <m/>
    <m/>
    <x v="132"/>
  </r>
  <r>
    <d v="2017-05-18T00:00:00"/>
    <x v="5"/>
    <n v="5500"/>
    <x v="8"/>
    <x v="9"/>
    <n v="726296.83799999976"/>
    <n v="31459.180000000044"/>
    <n v="0"/>
    <n v="0"/>
    <n v="9770.8001999999997"/>
    <n v="0"/>
    <m/>
    <m/>
    <m/>
    <s v="معاملة بنكية"/>
    <m/>
    <m/>
    <x v="210"/>
  </r>
  <r>
    <d v="2017-05-18T00:00:00"/>
    <x v="5"/>
    <n v="100"/>
    <x v="6"/>
    <x v="6"/>
    <n v="726396.83799999976"/>
    <n v="31459.180000000044"/>
    <n v="0"/>
    <n v="0"/>
    <n v="9770.8001999999997"/>
    <n v="0"/>
    <s v="تبرعات عامة من زكاة مال وغيرها"/>
    <s v="دفاتر نقدية"/>
    <s v="سارى"/>
    <n v="5235"/>
    <m/>
    <n v="105"/>
    <x v="1"/>
  </r>
  <r>
    <d v="2017-05-18T00:00:00"/>
    <x v="5"/>
    <n v="100"/>
    <x v="6"/>
    <x v="7"/>
    <n v="726496.83799999976"/>
    <n v="31459.180000000044"/>
    <n v="0"/>
    <n v="0"/>
    <n v="9770.8001999999997"/>
    <n v="0"/>
    <s v="نقدية للمرضى"/>
    <s v="دفاتر نقدية"/>
    <s v="سارى"/>
    <n v="5243"/>
    <m/>
    <n v="105"/>
    <x v="1"/>
  </r>
  <r>
    <d v="2017-05-18T00:00:00"/>
    <x v="5"/>
    <n v="550"/>
    <x v="6"/>
    <x v="6"/>
    <n v="727046.83799999976"/>
    <n v="31459.180000000044"/>
    <n v="0"/>
    <n v="0"/>
    <n v="9770.8001999999997"/>
    <n v="0"/>
    <s v="تبرعات عامة من زكاة مال وغيرها"/>
    <s v="دفاتر نقدية"/>
    <s v="سارى"/>
    <n v="5934"/>
    <m/>
    <n v="119"/>
    <x v="1"/>
  </r>
  <r>
    <d v="2017-05-18T00:00:00"/>
    <x v="5"/>
    <n v="2200"/>
    <x v="6"/>
    <x v="6"/>
    <n v="729246.83799999976"/>
    <n v="31459.180000000044"/>
    <n v="0"/>
    <n v="0"/>
    <n v="9770.8001999999997"/>
    <n v="0"/>
    <s v="تبرعات عامة من زكاة مال وغيرها"/>
    <s v="دفاتر نقدية"/>
    <s v="سارى"/>
    <n v="6136"/>
    <m/>
    <n v="123"/>
    <x v="1"/>
  </r>
  <r>
    <d v="2017-05-18T00:00:00"/>
    <x v="5"/>
    <n v="500"/>
    <x v="6"/>
    <x v="6"/>
    <n v="729746.83799999976"/>
    <n v="31459.180000000044"/>
    <n v="0"/>
    <n v="0"/>
    <n v="9770.8001999999997"/>
    <n v="0"/>
    <s v="تبرعات عامة من زكاة مال وغيرها"/>
    <s v="دفاتر نقدية"/>
    <s v="سارى"/>
    <n v="6290"/>
    <m/>
    <n v="126"/>
    <x v="1"/>
  </r>
  <r>
    <d v="2017-05-18T00:00:00"/>
    <x v="5"/>
    <n v="1000"/>
    <x v="6"/>
    <x v="6"/>
    <n v="730746.83799999976"/>
    <n v="31459.180000000044"/>
    <n v="0"/>
    <n v="0"/>
    <n v="9770.8001999999997"/>
    <n v="0"/>
    <s v="تبرعات عامة من زكاة مال وغيرها"/>
    <s v="دفاتر نقدية"/>
    <s v="سارى"/>
    <n v="6330"/>
    <m/>
    <n v="127"/>
    <x v="1"/>
  </r>
  <r>
    <d v="2017-05-18T00:00:00"/>
    <x v="5"/>
    <n v="10000"/>
    <x v="6"/>
    <x v="7"/>
    <n v="740746.83799999976"/>
    <n v="31459.180000000044"/>
    <n v="0"/>
    <n v="0"/>
    <n v="9770.8001999999997"/>
    <n v="0"/>
    <s v="نقدية للمرضى"/>
    <s v="دفاتر نقدية"/>
    <s v="سارى"/>
    <n v="6457"/>
    <m/>
    <n v="130"/>
    <x v="1"/>
  </r>
  <r>
    <d v="2017-05-18T00:00:00"/>
    <x v="5"/>
    <n v="2000"/>
    <x v="6"/>
    <x v="6"/>
    <n v="742746.83799999976"/>
    <n v="31459.180000000044"/>
    <n v="0"/>
    <n v="0"/>
    <n v="9770.8001999999997"/>
    <n v="0"/>
    <s v="تبرعات عامة من زكاة مال وغيرها"/>
    <s v="دفاتر نقدية"/>
    <s v="سارى"/>
    <n v="6458"/>
    <m/>
    <n v="130"/>
    <x v="1"/>
  </r>
  <r>
    <d v="2017-05-18T00:00:00"/>
    <x v="5"/>
    <n v="2000"/>
    <x v="6"/>
    <x v="6"/>
    <n v="744746.83799999976"/>
    <n v="31459.180000000044"/>
    <n v="0"/>
    <n v="0"/>
    <n v="9770.8001999999997"/>
    <n v="0"/>
    <s v="تبرعات عامة من زكاة مال وغيرها"/>
    <s v="دفاتر نقدية"/>
    <s v="سارى"/>
    <n v="6077"/>
    <m/>
    <n v="122"/>
    <x v="1"/>
  </r>
  <r>
    <d v="2017-05-18T00:00:00"/>
    <x v="5"/>
    <n v="120000"/>
    <x v="8"/>
    <x v="9"/>
    <n v="744746.83799999976"/>
    <n v="151459.18000000005"/>
    <n v="0"/>
    <n v="0"/>
    <n v="9770.8001999999997"/>
    <n v="0"/>
    <m/>
    <m/>
    <m/>
    <s v="معاملة بنكية"/>
    <m/>
    <m/>
    <x v="211"/>
  </r>
  <r>
    <d v="2017-05-18T00:00:00"/>
    <x v="5"/>
    <n v="50"/>
    <x v="8"/>
    <x v="9"/>
    <n v="744746.83799999976"/>
    <n v="151509.18000000005"/>
    <n v="0"/>
    <n v="0"/>
    <n v="9770.8001999999997"/>
    <n v="0"/>
    <m/>
    <m/>
    <m/>
    <s v="معاملة بنكية"/>
    <m/>
    <m/>
    <x v="132"/>
  </r>
  <r>
    <d v="2017-05-18T00:00:00"/>
    <x v="5"/>
    <n v="500"/>
    <x v="8"/>
    <x v="9"/>
    <n v="744746.83799999976"/>
    <n v="152009.18000000005"/>
    <n v="0"/>
    <n v="0"/>
    <n v="9770.8001999999997"/>
    <n v="0"/>
    <m/>
    <m/>
    <m/>
    <s v="معاملة بنكية"/>
    <m/>
    <m/>
    <x v="132"/>
  </r>
  <r>
    <d v="2017-05-18T00:00:00"/>
    <x v="5"/>
    <n v="32.5"/>
    <x v="8"/>
    <x v="9"/>
    <n v="744746.83799999976"/>
    <n v="152041.68000000005"/>
    <n v="0"/>
    <n v="0"/>
    <n v="9770.8001999999997"/>
    <n v="0"/>
    <m/>
    <m/>
    <m/>
    <s v="معاملة بنكية"/>
    <m/>
    <m/>
    <x v="132"/>
  </r>
  <r>
    <d v="2017-05-18T00:00:00"/>
    <x v="5"/>
    <n v="22700"/>
    <x v="8"/>
    <x v="9"/>
    <n v="744746.83799999976"/>
    <n v="174741.68000000005"/>
    <n v="0"/>
    <n v="0"/>
    <n v="9770.8001999999997"/>
    <n v="0"/>
    <m/>
    <m/>
    <m/>
    <s v="معاملة بنكية"/>
    <m/>
    <m/>
    <x v="212"/>
  </r>
  <r>
    <d v="2017-05-20T00:00:00"/>
    <x v="5"/>
    <n v="30000"/>
    <x v="6"/>
    <x v="7"/>
    <n v="774746.83799999976"/>
    <n v="174741.68000000005"/>
    <n v="0"/>
    <n v="0"/>
    <n v="9770.8001999999997"/>
    <n v="0"/>
    <s v="نقدية للمرضى"/>
    <s v="دفاتر نقدية"/>
    <s v="سارى"/>
    <n v="5236"/>
    <m/>
    <n v="105"/>
    <x v="1"/>
  </r>
  <r>
    <d v="2017-05-20T00:00:00"/>
    <x v="5"/>
    <n v="2700"/>
    <x v="6"/>
    <x v="7"/>
    <n v="777446.83799999976"/>
    <n v="174741.68000000005"/>
    <n v="0"/>
    <n v="0"/>
    <n v="9770.8001999999997"/>
    <n v="0"/>
    <s v="نقدية للمرضى"/>
    <s v="دفاتر نقدية"/>
    <s v="سارى"/>
    <n v="5237"/>
    <m/>
    <n v="105"/>
    <x v="1"/>
  </r>
  <r>
    <d v="2017-05-20T00:00:00"/>
    <x v="5"/>
    <n v="3600"/>
    <x v="6"/>
    <x v="7"/>
    <n v="781046.83799999976"/>
    <n v="174741.68000000005"/>
    <n v="0"/>
    <n v="0"/>
    <n v="9770.8001999999997"/>
    <n v="0"/>
    <s v="نقدية للمرضى"/>
    <s v="دفاتر نقدية"/>
    <s v="سارى"/>
    <n v="5238"/>
    <m/>
    <n v="105"/>
    <x v="1"/>
  </r>
  <r>
    <d v="2017-05-20T00:00:00"/>
    <x v="5"/>
    <n v="5000"/>
    <x v="6"/>
    <x v="7"/>
    <n v="786046.83799999976"/>
    <n v="174741.68000000005"/>
    <n v="0"/>
    <n v="0"/>
    <n v="9770.8001999999997"/>
    <n v="0"/>
    <s v="نقدية للمرضى"/>
    <s v="دفاتر نقدية"/>
    <s v="سارى"/>
    <n v="5239"/>
    <m/>
    <n v="105"/>
    <x v="1"/>
  </r>
  <r>
    <d v="2017-05-20T00:00:00"/>
    <x v="5"/>
    <n v="3000"/>
    <x v="6"/>
    <x v="7"/>
    <n v="789046.83799999976"/>
    <n v="174741.68000000005"/>
    <n v="0"/>
    <n v="0"/>
    <n v="9770.8001999999997"/>
    <n v="0"/>
    <s v="نقدية للمرضى"/>
    <s v="دفاتر نقدية"/>
    <s v="سارى"/>
    <n v="5240"/>
    <m/>
    <n v="105"/>
    <x v="1"/>
  </r>
  <r>
    <d v="2017-05-20T00:00:00"/>
    <x v="5"/>
    <n v="300"/>
    <x v="6"/>
    <x v="6"/>
    <n v="789346.83799999976"/>
    <n v="174741.68000000005"/>
    <n v="0"/>
    <n v="0"/>
    <n v="9770.8001999999997"/>
    <n v="0"/>
    <s v="تبرعات عامة من زكاة مال وغيرها"/>
    <s v="دفاتر نقدية"/>
    <s v="سارى"/>
    <n v="5241"/>
    <m/>
    <n v="105"/>
    <x v="1"/>
  </r>
  <r>
    <d v="2017-05-20T00:00:00"/>
    <x v="5"/>
    <n v="10000"/>
    <x v="6"/>
    <x v="7"/>
    <n v="799346.83799999976"/>
    <n v="174741.68000000005"/>
    <n v="0"/>
    <n v="0"/>
    <n v="9770.8001999999997"/>
    <n v="0"/>
    <s v="نقدية للمرضى"/>
    <s v="دفاتر نقدية"/>
    <s v="سارى"/>
    <n v="5244"/>
    <m/>
    <n v="105"/>
    <x v="1"/>
  </r>
  <r>
    <d v="2017-05-20T00:00:00"/>
    <x v="5"/>
    <n v="100"/>
    <x v="6"/>
    <x v="6"/>
    <n v="799446.83799999976"/>
    <n v="174741.68000000005"/>
    <n v="0"/>
    <n v="0"/>
    <n v="9770.8001999999997"/>
    <n v="0"/>
    <s v="تبرعات عامة من زكاة مال وغيرها"/>
    <s v="دفاتر نقدية"/>
    <s v="سارى"/>
    <n v="5245"/>
    <m/>
    <n v="105"/>
    <x v="1"/>
  </r>
  <r>
    <d v="2017-05-20T00:00:00"/>
    <x v="5"/>
    <n v="50"/>
    <x v="6"/>
    <x v="7"/>
    <n v="799496.83799999976"/>
    <n v="174741.68000000005"/>
    <n v="0"/>
    <n v="0"/>
    <n v="9770.8001999999997"/>
    <n v="0"/>
    <s v="نقدية للمرضى"/>
    <s v="دفاتر نقدية"/>
    <s v="سارى"/>
    <n v="5246"/>
    <m/>
    <n v="105"/>
    <x v="1"/>
  </r>
  <r>
    <d v="2017-05-20T00:00:00"/>
    <x v="5"/>
    <n v="250"/>
    <x v="6"/>
    <x v="6"/>
    <n v="799746.83799999976"/>
    <n v="174741.68000000005"/>
    <n v="0"/>
    <n v="0"/>
    <n v="9770.8001999999997"/>
    <n v="0"/>
    <s v="تبرعات عامة من زكاة مال وغيرها"/>
    <s v="دفاتر نقدية"/>
    <s v="سارى"/>
    <n v="5253"/>
    <m/>
    <n v="106"/>
    <x v="1"/>
  </r>
  <r>
    <d v="2017-05-20T00:00:00"/>
    <x v="5"/>
    <n v="300"/>
    <x v="6"/>
    <x v="7"/>
    <n v="800046.83799999976"/>
    <n v="174741.68000000005"/>
    <n v="0"/>
    <n v="0"/>
    <n v="9770.8001999999997"/>
    <n v="0"/>
    <s v="نقدية للمرضى"/>
    <s v="دفاتر نقدية"/>
    <s v="سارى"/>
    <n v="5346"/>
    <m/>
    <n v="107"/>
    <x v="1"/>
  </r>
  <r>
    <d v="2017-05-20T00:00:00"/>
    <x v="5"/>
    <n v="5000"/>
    <x v="6"/>
    <x v="6"/>
    <n v="805046.83799999976"/>
    <n v="174741.68000000005"/>
    <n v="0"/>
    <n v="0"/>
    <n v="9770.8001999999997"/>
    <n v="0"/>
    <s v="تبرعات عامة من زكاة مال وغيرها"/>
    <s v="دفاتر نقدية"/>
    <s v="سارى"/>
    <n v="5347"/>
    <m/>
    <n v="107"/>
    <x v="1"/>
  </r>
  <r>
    <d v="2017-05-20T00:00:00"/>
    <x v="5"/>
    <n v="1300"/>
    <x v="6"/>
    <x v="6"/>
    <n v="806346.83799999976"/>
    <n v="174741.68000000005"/>
    <n v="0"/>
    <n v="0"/>
    <n v="9770.8001999999997"/>
    <n v="0"/>
    <s v="تبرعات عامة من زكاة مال وغيرها"/>
    <s v="دفاتر نقدية"/>
    <s v="سارى"/>
    <n v="5935"/>
    <m/>
    <n v="119"/>
    <x v="1"/>
  </r>
  <r>
    <d v="2017-05-20T00:00:00"/>
    <x v="5"/>
    <n v="3625"/>
    <x v="6"/>
    <x v="6"/>
    <n v="809971.83799999976"/>
    <n v="174741.68000000005"/>
    <n v="0"/>
    <n v="0"/>
    <n v="9770.8001999999997"/>
    <n v="0"/>
    <s v="تبرعات عامة من زكاة مال وغيرها"/>
    <s v="دفاتر نقدية"/>
    <s v="سارى"/>
    <n v="6137"/>
    <m/>
    <n v="123"/>
    <x v="1"/>
  </r>
  <r>
    <d v="2017-05-20T00:00:00"/>
    <x v="5"/>
    <n v="100"/>
    <x v="6"/>
    <x v="7"/>
    <n v="810071.83799999976"/>
    <n v="174741.68000000005"/>
    <n v="0"/>
    <n v="0"/>
    <n v="9770.8001999999997"/>
    <n v="0"/>
    <s v="نقدية للمرضى"/>
    <s v="دفاتر نقدية"/>
    <s v="سارى"/>
    <n v="6184"/>
    <m/>
    <n v="124"/>
    <x v="1"/>
  </r>
  <r>
    <d v="2017-05-20T00:00:00"/>
    <x v="5"/>
    <n v="3000"/>
    <x v="6"/>
    <x v="6"/>
    <n v="813071.83799999976"/>
    <n v="174741.68000000005"/>
    <n v="0"/>
    <n v="0"/>
    <n v="9770.8001999999997"/>
    <n v="0"/>
    <s v="تبرعات عامة من زكاة مال وغيرها"/>
    <s v="دفاتر نقدية"/>
    <s v="سارى"/>
    <n v="6185"/>
    <m/>
    <n v="124"/>
    <x v="1"/>
  </r>
  <r>
    <d v="2017-05-20T00:00:00"/>
    <x v="5"/>
    <n v="3000"/>
    <x v="6"/>
    <x v="6"/>
    <n v="816071.83799999976"/>
    <n v="174741.68000000005"/>
    <n v="0"/>
    <n v="0"/>
    <n v="9770.8001999999997"/>
    <n v="0"/>
    <s v="تبرعات عامة من زكاة مال وغيرها"/>
    <s v="دفاتر نقدية"/>
    <s v="سارى"/>
    <n v="6186"/>
    <m/>
    <n v="124"/>
    <x v="1"/>
  </r>
  <r>
    <d v="2017-05-20T00:00:00"/>
    <x v="5"/>
    <n v="1350"/>
    <x v="6"/>
    <x v="7"/>
    <n v="817421.83799999976"/>
    <n v="174741.68000000005"/>
    <n v="0"/>
    <n v="0"/>
    <n v="9770.8001999999997"/>
    <n v="0"/>
    <s v="نقدية للمرضى"/>
    <s v="دفاتر نقدية"/>
    <s v="سارى"/>
    <n v="6291"/>
    <m/>
    <n v="126"/>
    <x v="1"/>
  </r>
  <r>
    <d v="2017-05-20T00:00:00"/>
    <x v="5"/>
    <n v="11000"/>
    <x v="6"/>
    <x v="6"/>
    <n v="828421.83799999976"/>
    <n v="174741.68000000005"/>
    <n v="0"/>
    <n v="0"/>
    <n v="9770.8001999999997"/>
    <n v="0"/>
    <s v="تبرعات عامة من زكاة مال وغيرها"/>
    <s v="دفاتر نقدية"/>
    <s v="سارى"/>
    <n v="6292"/>
    <m/>
    <n v="126"/>
    <x v="1"/>
  </r>
  <r>
    <d v="2017-05-20T00:00:00"/>
    <x v="5"/>
    <n v="1300"/>
    <x v="6"/>
    <x v="6"/>
    <n v="829721.83799999976"/>
    <n v="174741.68000000005"/>
    <n v="0"/>
    <n v="0"/>
    <n v="9770.8001999999997"/>
    <n v="0"/>
    <s v="تبرعات عامة من زكاة مال وغيرها"/>
    <s v="دفاتر نقدية"/>
    <s v="سارى"/>
    <n v="6459"/>
    <m/>
    <n v="130"/>
    <x v="1"/>
  </r>
  <r>
    <d v="2017-05-20T00:00:00"/>
    <x v="5"/>
    <n v="5000"/>
    <x v="6"/>
    <x v="6"/>
    <n v="834721.83799999976"/>
    <n v="174741.68000000005"/>
    <n v="0"/>
    <n v="0"/>
    <n v="9770.8001999999997"/>
    <n v="0"/>
    <s v="تبرعات عامة من زكاة مال وغيرها"/>
    <s v="دفاتر نقدية"/>
    <s v="سارى"/>
    <n v="6460"/>
    <m/>
    <n v="130"/>
    <x v="1"/>
  </r>
  <r>
    <d v="2017-05-20T00:00:00"/>
    <x v="5"/>
    <n v="1000"/>
    <x v="6"/>
    <x v="6"/>
    <n v="835721.83799999976"/>
    <n v="174741.68000000005"/>
    <n v="0"/>
    <n v="0"/>
    <n v="9770.8001999999997"/>
    <n v="0"/>
    <s v="تبرعات عامة من زكاة مال وغيرها"/>
    <s v="دفاتر نقدية"/>
    <s v="سارى"/>
    <n v="6461"/>
    <m/>
    <n v="130"/>
    <x v="1"/>
  </r>
  <r>
    <d v="2017-05-20T00:00:00"/>
    <x v="5"/>
    <n v="1000"/>
    <x v="6"/>
    <x v="6"/>
    <n v="836721.83799999976"/>
    <n v="174741.68000000005"/>
    <n v="0"/>
    <n v="0"/>
    <n v="9770.8001999999997"/>
    <n v="0"/>
    <s v="تبرعات عامة من زكاة مال وغيرها"/>
    <s v="دفاتر نقدية"/>
    <s v="سارى"/>
    <n v="6462"/>
    <m/>
    <n v="130"/>
    <x v="1"/>
  </r>
  <r>
    <d v="2017-05-20T00:00:00"/>
    <x v="5"/>
    <n v="600"/>
    <x v="6"/>
    <x v="6"/>
    <n v="837321.83799999976"/>
    <n v="174741.68000000005"/>
    <n v="0"/>
    <n v="0"/>
    <n v="9770.8001999999997"/>
    <n v="0"/>
    <s v="تبرعات عامة من زكاة مال وغيرها"/>
    <s v="دفاتر نقدية"/>
    <s v="سارى"/>
    <n v="6463"/>
    <m/>
    <n v="130"/>
    <x v="1"/>
  </r>
  <r>
    <d v="2017-05-20T00:00:00"/>
    <x v="5"/>
    <n v="300"/>
    <x v="6"/>
    <x v="6"/>
    <n v="837621.83799999976"/>
    <n v="174741.68000000005"/>
    <n v="0"/>
    <n v="0"/>
    <n v="9770.8001999999997"/>
    <n v="0"/>
    <s v="تبرعات عامة من زكاة مال وغيرها"/>
    <s v="دفاتر نقدية"/>
    <s v="سارى"/>
    <n v="6464"/>
    <m/>
    <n v="130"/>
    <x v="1"/>
  </r>
  <r>
    <d v="2017-05-20T00:00:00"/>
    <x v="5"/>
    <n v="200"/>
    <x v="6"/>
    <x v="6"/>
    <n v="837821.83799999976"/>
    <n v="174741.68000000005"/>
    <n v="0"/>
    <n v="0"/>
    <n v="9770.8001999999997"/>
    <n v="0"/>
    <s v="تبرعات عامة من زكاة مال وغيرها"/>
    <s v="دفاتر نقدية"/>
    <s v="سارى"/>
    <n v="6468"/>
    <m/>
    <n v="130"/>
    <x v="1"/>
  </r>
  <r>
    <d v="2017-05-20T00:00:00"/>
    <x v="5"/>
    <n v="2000"/>
    <x v="6"/>
    <x v="6"/>
    <n v="839821.83799999976"/>
    <n v="174741.68000000005"/>
    <n v="0"/>
    <n v="0"/>
    <n v="9770.8001999999997"/>
    <n v="0"/>
    <s v="تبرعات عامة من زكاة مال وغيرها"/>
    <s v="دفاتر نقدية"/>
    <s v="سارى"/>
    <n v="6469"/>
    <m/>
    <n v="130"/>
    <x v="1"/>
  </r>
  <r>
    <d v="2017-05-20T00:00:00"/>
    <x v="5"/>
    <n v="600"/>
    <x v="6"/>
    <x v="6"/>
    <n v="840421.83799999976"/>
    <n v="174741.68000000005"/>
    <n v="0"/>
    <n v="0"/>
    <n v="9770.8001999999997"/>
    <n v="0"/>
    <s v="تبرعات عامة من زكاة مال وغيرها"/>
    <s v="دفاتر نقدية"/>
    <s v="سارى"/>
    <n v="6470"/>
    <m/>
    <n v="130"/>
    <x v="1"/>
  </r>
  <r>
    <d v="2017-05-20T00:00:00"/>
    <x v="5"/>
    <n v="1000"/>
    <x v="6"/>
    <x v="6"/>
    <n v="841421.83799999976"/>
    <n v="174741.68000000005"/>
    <n v="0"/>
    <n v="0"/>
    <n v="9770.8001999999997"/>
    <n v="0"/>
    <s v="تبرعات عامة من زكاة مال وغيرها"/>
    <s v="دفاتر نقدية"/>
    <s v="سارى"/>
    <n v="6471"/>
    <m/>
    <n v="130"/>
    <x v="1"/>
  </r>
  <r>
    <d v="2017-05-20T00:00:00"/>
    <x v="5"/>
    <n v="15000"/>
    <x v="6"/>
    <x v="6"/>
    <n v="856421.83799999976"/>
    <n v="174741.68000000005"/>
    <n v="0"/>
    <n v="0"/>
    <n v="9770.8001999999997"/>
    <n v="0"/>
    <s v="تبرعات عامة من زكاة مال وغيرها"/>
    <s v="دفاتر نقدية"/>
    <s v="سارى"/>
    <n v="6472"/>
    <m/>
    <n v="130"/>
    <x v="1"/>
  </r>
  <r>
    <d v="2017-05-20T00:00:00"/>
    <x v="5"/>
    <n v="400"/>
    <x v="6"/>
    <x v="6"/>
    <n v="856821.83799999976"/>
    <n v="174741.68000000005"/>
    <n v="0"/>
    <n v="0"/>
    <n v="9770.8001999999997"/>
    <n v="0"/>
    <s v="تبرعات عامة من زكاة مال وغيرها"/>
    <s v="دفاتر نقدية"/>
    <s v="سارى"/>
    <n v="6551"/>
    <m/>
    <n v="132"/>
    <x v="1"/>
  </r>
  <r>
    <d v="2017-05-20T00:00:00"/>
    <x v="5"/>
    <n v="400"/>
    <x v="6"/>
    <x v="6"/>
    <n v="857221.83799999976"/>
    <n v="174741.68000000005"/>
    <n v="0"/>
    <n v="0"/>
    <n v="9770.8001999999997"/>
    <n v="0"/>
    <s v="تبرعات عامة من زكاة مال وغيرها"/>
    <s v="دفاتر نقدية"/>
    <s v="سارى"/>
    <n v="6552"/>
    <m/>
    <n v="132"/>
    <x v="1"/>
  </r>
  <r>
    <d v="2017-05-20T00:00:00"/>
    <x v="5"/>
    <n v="400"/>
    <x v="6"/>
    <x v="6"/>
    <n v="857621.83799999976"/>
    <n v="174741.68000000005"/>
    <n v="0"/>
    <n v="0"/>
    <n v="9770.8001999999997"/>
    <n v="0"/>
    <s v="تبرعات عامة من زكاة مال وغيرها"/>
    <s v="دفاتر نقدية"/>
    <s v="سارى"/>
    <n v="6553"/>
    <m/>
    <n v="132"/>
    <x v="1"/>
  </r>
  <r>
    <d v="2017-05-20T00:00:00"/>
    <x v="5"/>
    <n v="400"/>
    <x v="6"/>
    <x v="7"/>
    <n v="858021.83799999976"/>
    <n v="174741.68000000005"/>
    <n v="0"/>
    <n v="0"/>
    <n v="9770.8001999999997"/>
    <n v="0"/>
    <s v="نقدية للمرضى"/>
    <s v="دفاتر نقدية"/>
    <s v="سارى"/>
    <n v="6554"/>
    <m/>
    <n v="132"/>
    <x v="1"/>
  </r>
  <r>
    <d v="2017-05-20T00:00:00"/>
    <x v="5"/>
    <n v="400"/>
    <x v="6"/>
    <x v="7"/>
    <n v="858421.83799999976"/>
    <n v="174741.68000000005"/>
    <n v="0"/>
    <n v="0"/>
    <n v="9770.8001999999997"/>
    <n v="0"/>
    <s v="نقدية للمرضى"/>
    <s v="دفاتر نقدية"/>
    <s v="سارى"/>
    <n v="6555"/>
    <m/>
    <n v="132"/>
    <x v="1"/>
  </r>
  <r>
    <d v="2017-05-20T00:00:00"/>
    <x v="5"/>
    <n v="40000"/>
    <x v="6"/>
    <x v="6"/>
    <n v="898421.83799999976"/>
    <n v="174741.68000000005"/>
    <n v="0"/>
    <n v="0"/>
    <n v="9770.8001999999997"/>
    <n v="0"/>
    <s v="تبرعات عامة من زكاة مال وغيرها"/>
    <s v="دفاتر نقدية"/>
    <s v="سارى"/>
    <n v="6078"/>
    <m/>
    <n v="122"/>
    <x v="1"/>
  </r>
  <r>
    <d v="2017-05-20T00:00:00"/>
    <x v="5"/>
    <n v="3000"/>
    <x v="6"/>
    <x v="6"/>
    <n v="901421.83799999976"/>
    <n v="174741.68000000005"/>
    <n v="0"/>
    <n v="0"/>
    <n v="9770.8001999999997"/>
    <n v="0"/>
    <s v="تبرعات عامة من زكاة مال وغيرها"/>
    <s v="دفاتر نقدية"/>
    <s v="سارى"/>
    <n v="6079"/>
    <m/>
    <n v="122"/>
    <x v="1"/>
  </r>
  <r>
    <d v="2017-05-21T00:00:00"/>
    <x v="5"/>
    <n v="30"/>
    <x v="6"/>
    <x v="6"/>
    <n v="901451.83799999976"/>
    <n v="174741.68000000005"/>
    <n v="0"/>
    <n v="0"/>
    <n v="9770.8001999999997"/>
    <n v="0"/>
    <s v="تبرعات عامة من زكاة مال وغيرها"/>
    <s v="دفاتر نقدية"/>
    <s v="سارى"/>
    <n v="5248"/>
    <m/>
    <n v="105"/>
    <x v="1"/>
  </r>
  <r>
    <d v="2017-05-21T00:00:00"/>
    <x v="5"/>
    <n v="2300"/>
    <x v="6"/>
    <x v="6"/>
    <n v="903751.83799999976"/>
    <n v="174741.68000000005"/>
    <n v="0"/>
    <n v="0"/>
    <n v="9770.8001999999997"/>
    <n v="0"/>
    <s v="تبرعات عامة من زكاة مال وغيرها"/>
    <s v="دفاتر نقدية"/>
    <s v="سارى"/>
    <n v="6187"/>
    <m/>
    <n v="124"/>
    <x v="1"/>
  </r>
  <r>
    <d v="2017-05-21T00:00:00"/>
    <x v="5"/>
    <n v="5000"/>
    <x v="6"/>
    <x v="6"/>
    <n v="908751.83799999976"/>
    <n v="174741.68000000005"/>
    <n v="0"/>
    <n v="0"/>
    <n v="9770.8001999999997"/>
    <n v="0"/>
    <s v="تبرعات عامة من زكاة مال وغيرها"/>
    <s v="دفاتر نقدية"/>
    <s v="سارى"/>
    <n v="6241"/>
    <m/>
    <n v="125"/>
    <x v="1"/>
  </r>
  <r>
    <d v="2017-05-21T00:00:00"/>
    <x v="5"/>
    <n v="4550"/>
    <x v="6"/>
    <x v="6"/>
    <n v="913301.83799999976"/>
    <n v="174741.68000000005"/>
    <n v="0"/>
    <n v="0"/>
    <n v="9770.8001999999997"/>
    <n v="0"/>
    <s v="تبرعات عامة من زكاة مال وغيرها"/>
    <s v="دفاتر نقدية"/>
    <s v="سارى"/>
    <n v="6242"/>
    <m/>
    <n v="125"/>
    <x v="1"/>
  </r>
  <r>
    <d v="2017-05-21T00:00:00"/>
    <x v="5"/>
    <n v="300"/>
    <x v="6"/>
    <x v="7"/>
    <n v="913601.83799999976"/>
    <n v="174741.68000000005"/>
    <n v="0"/>
    <n v="0"/>
    <n v="9770.8001999999997"/>
    <n v="0"/>
    <s v="نقدية للمرضى"/>
    <s v="دفاتر نقدية"/>
    <s v="سارى"/>
    <n v="6293"/>
    <m/>
    <n v="126"/>
    <x v="1"/>
  </r>
  <r>
    <d v="2017-05-21T00:00:00"/>
    <x v="5"/>
    <n v="200"/>
    <x v="6"/>
    <x v="7"/>
    <n v="913801.83799999976"/>
    <n v="174741.68000000005"/>
    <n v="0"/>
    <n v="0"/>
    <n v="9770.8001999999997"/>
    <n v="0"/>
    <s v="نقدية للمرضى"/>
    <s v="دفاتر نقدية"/>
    <s v="سارى"/>
    <n v="6294"/>
    <m/>
    <n v="126"/>
    <x v="1"/>
  </r>
  <r>
    <d v="2017-05-21T00:00:00"/>
    <x v="5"/>
    <n v="200"/>
    <x v="6"/>
    <x v="7"/>
    <n v="914001.83799999976"/>
    <n v="174741.68000000005"/>
    <n v="0"/>
    <n v="0"/>
    <n v="9770.8001999999997"/>
    <n v="0"/>
    <s v="نقدية للمرضى"/>
    <s v="دفاتر نقدية"/>
    <s v="سارى"/>
    <n v="6295"/>
    <m/>
    <n v="126"/>
    <x v="1"/>
  </r>
  <r>
    <d v="2017-05-21T00:00:00"/>
    <x v="5"/>
    <n v="100000"/>
    <x v="6"/>
    <x v="7"/>
    <n v="1014001.8379999998"/>
    <n v="174741.68000000005"/>
    <n v="0"/>
    <n v="0"/>
    <n v="9770.8001999999997"/>
    <n v="0"/>
    <s v="نقدية للمرضى"/>
    <s v="دفاتر نقدية"/>
    <s v="سارى"/>
    <n v="6364"/>
    <m/>
    <n v="128"/>
    <x v="1"/>
  </r>
  <r>
    <d v="2017-05-21T00:00:00"/>
    <x v="5"/>
    <n v="1000"/>
    <x v="6"/>
    <x v="6"/>
    <n v="1015001.8379999998"/>
    <n v="174741.68000000005"/>
    <n v="0"/>
    <n v="0"/>
    <n v="9770.8001999999997"/>
    <n v="0"/>
    <s v="تبرعات عامة من زكاة مال وغيرها"/>
    <s v="دفاتر نقدية"/>
    <s v="سارى"/>
    <n v="6473"/>
    <m/>
    <n v="130"/>
    <x v="1"/>
  </r>
  <r>
    <d v="2017-05-21T00:00:00"/>
    <x v="5"/>
    <n v="50"/>
    <x v="6"/>
    <x v="6"/>
    <n v="1015051.8379999998"/>
    <n v="174741.68000000005"/>
    <n v="0"/>
    <n v="0"/>
    <n v="9770.8001999999997"/>
    <n v="0"/>
    <s v="تبرعات عامة من زكاة مال وغيرها"/>
    <s v="دفاتر نقدية"/>
    <s v="سارى"/>
    <n v="6474"/>
    <m/>
    <n v="130"/>
    <x v="1"/>
  </r>
  <r>
    <d v="2017-05-21T00:00:00"/>
    <x v="5"/>
    <n v="8500"/>
    <x v="6"/>
    <x v="6"/>
    <n v="1023551.8379999998"/>
    <n v="174741.68000000005"/>
    <n v="0"/>
    <n v="0"/>
    <n v="9770.8001999999997"/>
    <n v="0"/>
    <s v="تبرعات عامة من زكاة مال وغيرها"/>
    <s v="دفاتر نقدية"/>
    <s v="سارى"/>
    <n v="6475"/>
    <m/>
    <n v="130"/>
    <x v="1"/>
  </r>
  <r>
    <d v="2017-05-21T00:00:00"/>
    <x v="5"/>
    <n v="400"/>
    <x v="6"/>
    <x v="6"/>
    <n v="1023951.8379999998"/>
    <n v="174741.68000000005"/>
    <n v="0"/>
    <n v="0"/>
    <n v="9770.8001999999997"/>
    <n v="0"/>
    <s v="تبرعات عامة من زكاة مال وغيرها"/>
    <s v="دفاتر نقدية"/>
    <s v="سارى"/>
    <n v="6502"/>
    <m/>
    <n v="131"/>
    <x v="1"/>
  </r>
  <r>
    <d v="2017-05-21T00:00:00"/>
    <x v="5"/>
    <n v="1000"/>
    <x v="6"/>
    <x v="6"/>
    <n v="1024951.8379999998"/>
    <n v="174741.68000000005"/>
    <n v="0"/>
    <n v="0"/>
    <n v="9770.8001999999997"/>
    <n v="0"/>
    <s v="تبرعات عامة من زكاة مال وغيرها"/>
    <s v="دفاتر نقدية"/>
    <s v="سارى"/>
    <n v="6503"/>
    <m/>
    <n v="131"/>
    <x v="1"/>
  </r>
  <r>
    <d v="2017-05-21T00:00:00"/>
    <x v="5"/>
    <n v="5000"/>
    <x v="6"/>
    <x v="6"/>
    <n v="1029951.8379999998"/>
    <n v="174741.68000000005"/>
    <n v="0"/>
    <n v="0"/>
    <n v="9770.8001999999997"/>
    <n v="0"/>
    <s v="تبرعات عامة من زكاة مال وغيرها"/>
    <s v="دفاتر نقدية"/>
    <s v="سارى"/>
    <n v="6080"/>
    <m/>
    <n v="122"/>
    <x v="1"/>
  </r>
  <r>
    <d v="2017-05-21T00:00:00"/>
    <x v="5"/>
    <n v="150000"/>
    <x v="6"/>
    <x v="11"/>
    <n v="1179951.8379999998"/>
    <n v="24741.680000000051"/>
    <n v="0"/>
    <n v="0"/>
    <n v="9770.8001999999997"/>
    <n v="0"/>
    <m/>
    <m/>
    <m/>
    <s v="معاملة بنكية"/>
    <m/>
    <m/>
    <x v="213"/>
  </r>
  <r>
    <d v="2017-05-21T00:00:00"/>
    <x v="5"/>
    <n v="58000"/>
    <x v="8"/>
    <x v="8"/>
    <n v="1121951.8379999998"/>
    <n v="82741.680000000051"/>
    <n v="0"/>
    <n v="0"/>
    <n v="9770.8001999999997"/>
    <n v="0"/>
    <m/>
    <m/>
    <m/>
    <m/>
    <m/>
    <m/>
    <x v="123"/>
  </r>
  <r>
    <d v="2017-05-21T00:00:00"/>
    <x v="5"/>
    <n v="2000"/>
    <x v="8"/>
    <x v="9"/>
    <n v="1121951.8379999998"/>
    <n v="84741.680000000051"/>
    <n v="0"/>
    <n v="0"/>
    <n v="9770.8001999999997"/>
    <n v="0"/>
    <m/>
    <m/>
    <m/>
    <s v="معاملة بنكية"/>
    <m/>
    <m/>
    <x v="214"/>
  </r>
  <r>
    <d v="2017-05-21T00:00:00"/>
    <x v="5"/>
    <n v="800"/>
    <x v="8"/>
    <x v="9"/>
    <n v="1121951.8379999998"/>
    <n v="85541.680000000051"/>
    <n v="0"/>
    <n v="0"/>
    <n v="9770.8001999999997"/>
    <n v="0"/>
    <m/>
    <m/>
    <m/>
    <s v="معاملة بنكية"/>
    <m/>
    <m/>
    <x v="132"/>
  </r>
  <r>
    <d v="2017-05-21T00:00:00"/>
    <x v="5"/>
    <n v="800"/>
    <x v="8"/>
    <x v="9"/>
    <n v="1121951.8379999998"/>
    <n v="86341.680000000051"/>
    <n v="0"/>
    <n v="0"/>
    <n v="9770.8001999999997"/>
    <n v="0"/>
    <m/>
    <m/>
    <m/>
    <s v="معاملة بنكية"/>
    <m/>
    <m/>
    <x v="132"/>
  </r>
  <r>
    <d v="2017-05-21T00:00:00"/>
    <x v="5"/>
    <n v="10"/>
    <x v="8"/>
    <x v="9"/>
    <n v="1121951.8379999998"/>
    <n v="86351.680000000051"/>
    <n v="0"/>
    <n v="0"/>
    <n v="9770.8001999999997"/>
    <n v="0"/>
    <m/>
    <m/>
    <m/>
    <s v="معاملة بنكية"/>
    <m/>
    <m/>
    <x v="132"/>
  </r>
  <r>
    <d v="2017-05-22T00:00:00"/>
    <x v="5"/>
    <n v="50"/>
    <x v="8"/>
    <x v="9"/>
    <n v="1121951.8379999998"/>
    <n v="86401.680000000051"/>
    <n v="0"/>
    <n v="0"/>
    <n v="9770.8001999999997"/>
    <n v="0"/>
    <m/>
    <m/>
    <m/>
    <s v="معاملة بنكية"/>
    <m/>
    <m/>
    <x v="132"/>
  </r>
  <r>
    <d v="2017-05-22T00:00:00"/>
    <x v="5"/>
    <n v="4000"/>
    <x v="6"/>
    <x v="7"/>
    <n v="1125951.8379999998"/>
    <n v="86401.680000000051"/>
    <n v="0"/>
    <n v="0"/>
    <n v="9770.8001999999997"/>
    <n v="0"/>
    <s v="نقدية للمرضى"/>
    <s v="دفاتر نقدية"/>
    <s v="سارى"/>
    <n v="5247"/>
    <m/>
    <n v="105"/>
    <x v="1"/>
  </r>
  <r>
    <d v="2017-05-22T00:00:00"/>
    <x v="5"/>
    <n v="5000"/>
    <x v="6"/>
    <x v="7"/>
    <n v="1130951.8379999998"/>
    <n v="86401.680000000051"/>
    <n v="0"/>
    <n v="0"/>
    <n v="9770.8001999999997"/>
    <n v="0"/>
    <s v="نقدية للمرضى"/>
    <s v="دفاتر نقدية"/>
    <s v="سارى"/>
    <n v="5249"/>
    <m/>
    <n v="105"/>
    <x v="1"/>
  </r>
  <r>
    <d v="2017-05-22T00:00:00"/>
    <x v="5"/>
    <n v="1900"/>
    <x v="6"/>
    <x v="7"/>
    <n v="1132851.8379999998"/>
    <n v="86401.680000000051"/>
    <n v="0"/>
    <n v="0"/>
    <n v="9770.8001999999997"/>
    <n v="0"/>
    <s v="نقدية للمرضى"/>
    <s v="دفاتر نقدية"/>
    <s v="سارى"/>
    <n v="5250"/>
    <m/>
    <n v="105"/>
    <x v="1"/>
  </r>
  <r>
    <d v="2017-05-22T00:00:00"/>
    <x v="5"/>
    <n v="400"/>
    <x v="6"/>
    <x v="6"/>
    <n v="1133251.8379999998"/>
    <n v="86401.680000000051"/>
    <n v="0"/>
    <n v="0"/>
    <n v="9770.8001999999997"/>
    <n v="0"/>
    <s v="تبرعات عامة من زكاة مال وغيرها"/>
    <s v="دفاتر نقدية"/>
    <s v="سارى"/>
    <n v="5254"/>
    <m/>
    <n v="106"/>
    <x v="1"/>
  </r>
  <r>
    <d v="2017-05-22T00:00:00"/>
    <x v="5"/>
    <n v="159"/>
    <x v="6"/>
    <x v="6"/>
    <n v="1133410.8379999998"/>
    <n v="86401.680000000051"/>
    <n v="0"/>
    <n v="0"/>
    <n v="9770.8001999999997"/>
    <n v="0"/>
    <s v="تبرعات عامة من زكاة مال وغيرها"/>
    <s v="دفاتر نقدية"/>
    <s v="سارى"/>
    <n v="5624"/>
    <m/>
    <n v="113"/>
    <x v="1"/>
  </r>
  <r>
    <d v="2017-05-22T00:00:00"/>
    <x v="5"/>
    <n v="400"/>
    <x v="6"/>
    <x v="7"/>
    <n v="1133810.8379999998"/>
    <n v="86401.680000000051"/>
    <n v="0"/>
    <n v="0"/>
    <n v="9770.8001999999997"/>
    <n v="0"/>
    <s v="نقدية للمرضى"/>
    <s v="دفاتر نقدية"/>
    <s v="سارى"/>
    <n v="6188"/>
    <m/>
    <n v="124"/>
    <x v="1"/>
  </r>
  <r>
    <d v="2017-05-22T00:00:00"/>
    <x v="5"/>
    <n v="400"/>
    <x v="6"/>
    <x v="6"/>
    <n v="1134210.8379999998"/>
    <n v="86401.680000000051"/>
    <n v="0"/>
    <n v="0"/>
    <n v="9770.8001999999997"/>
    <n v="0"/>
    <s v="تبرعات عامة من زكاة مال وغيرها"/>
    <s v="دفاتر نقدية"/>
    <s v="سارى"/>
    <n v="6189"/>
    <m/>
    <n v="124"/>
    <x v="1"/>
  </r>
  <r>
    <d v="2017-05-22T00:00:00"/>
    <x v="5"/>
    <n v="300"/>
    <x v="6"/>
    <x v="7"/>
    <n v="1134510.8379999998"/>
    <n v="86401.680000000051"/>
    <n v="0"/>
    <n v="0"/>
    <n v="9770.8001999999997"/>
    <n v="0"/>
    <s v="نقدية للمرضى"/>
    <s v="دفاتر نقدية"/>
    <s v="سارى"/>
    <n v="6190"/>
    <m/>
    <n v="124"/>
    <x v="1"/>
  </r>
  <r>
    <d v="2017-05-22T00:00:00"/>
    <x v="5"/>
    <n v="10000"/>
    <x v="6"/>
    <x v="6"/>
    <n v="1144510.8379999998"/>
    <n v="86401.680000000051"/>
    <n v="0"/>
    <n v="0"/>
    <n v="9770.8001999999997"/>
    <n v="0"/>
    <s v="تبرعات عامة من زكاة مال وغيرها"/>
    <s v="دفاتر نقدية"/>
    <s v="سارى"/>
    <n v="6297"/>
    <m/>
    <n v="126"/>
    <x v="1"/>
  </r>
  <r>
    <d v="2017-05-22T00:00:00"/>
    <x v="5"/>
    <n v="1000"/>
    <x v="6"/>
    <x v="6"/>
    <n v="1145510.8379999998"/>
    <n v="86401.680000000051"/>
    <n v="0"/>
    <n v="0"/>
    <n v="9770.8001999999997"/>
    <n v="0"/>
    <s v="تبرعات عامة من زكاة مال وغيرها"/>
    <s v="دفاتر نقدية"/>
    <s v="سارى"/>
    <n v="6298"/>
    <m/>
    <n v="126"/>
    <x v="1"/>
  </r>
  <r>
    <d v="2017-05-22T00:00:00"/>
    <x v="5"/>
    <n v="300"/>
    <x v="6"/>
    <x v="7"/>
    <n v="1145810.8379999998"/>
    <n v="86401.680000000051"/>
    <n v="0"/>
    <n v="0"/>
    <n v="9770.8001999999997"/>
    <n v="0"/>
    <s v="نقدية للمرضى"/>
    <s v="دفاتر نقدية"/>
    <s v="سارى"/>
    <n v="6299"/>
    <m/>
    <n v="126"/>
    <x v="1"/>
  </r>
  <r>
    <d v="2017-05-22T00:00:00"/>
    <x v="5"/>
    <n v="1000"/>
    <x v="6"/>
    <x v="7"/>
    <n v="1146810.8379999998"/>
    <n v="86401.680000000051"/>
    <n v="0"/>
    <n v="0"/>
    <n v="9770.8001999999997"/>
    <n v="0"/>
    <s v="نقدية للمرضى"/>
    <s v="دفاتر نقدية"/>
    <s v="سارى"/>
    <n v="6365"/>
    <m/>
    <n v="128"/>
    <x v="1"/>
  </r>
  <r>
    <d v="2017-05-22T00:00:00"/>
    <x v="5"/>
    <n v="5000"/>
    <x v="6"/>
    <x v="6"/>
    <n v="1151810.8379999998"/>
    <n v="86401.680000000051"/>
    <n v="0"/>
    <n v="0"/>
    <n v="9770.8001999999997"/>
    <n v="0"/>
    <s v="تبرعات عامة من زكاة مال وغيرها"/>
    <s v="دفاتر نقدية"/>
    <s v="سارى"/>
    <n v="6366"/>
    <m/>
    <n v="128"/>
    <x v="1"/>
  </r>
  <r>
    <d v="2017-05-22T00:00:00"/>
    <x v="5"/>
    <n v="2000"/>
    <x v="6"/>
    <x v="6"/>
    <n v="1153810.8379999998"/>
    <n v="86401.680000000051"/>
    <n v="0"/>
    <n v="0"/>
    <n v="9770.8001999999997"/>
    <n v="0"/>
    <s v="تبرعات عامة من زكاة مال وغيرها"/>
    <s v="دفاتر نقدية"/>
    <s v="سارى"/>
    <n v="6367"/>
    <m/>
    <n v="128"/>
    <x v="1"/>
  </r>
  <r>
    <d v="2017-05-22T00:00:00"/>
    <x v="5"/>
    <n v="800"/>
    <x v="6"/>
    <x v="6"/>
    <n v="1154610.8379999998"/>
    <n v="86401.680000000051"/>
    <n v="0"/>
    <n v="0"/>
    <n v="9770.8001999999997"/>
    <n v="0"/>
    <s v="تبرعات عامة من زكاة مال وغيرها"/>
    <s v="دفاتر نقدية"/>
    <s v="سارى"/>
    <n v="6368"/>
    <m/>
    <n v="128"/>
    <x v="1"/>
  </r>
  <r>
    <d v="2017-05-22T00:00:00"/>
    <x v="5"/>
    <n v="500"/>
    <x v="6"/>
    <x v="6"/>
    <n v="1155110.8379999998"/>
    <n v="86401.680000000051"/>
    <n v="0"/>
    <n v="0"/>
    <n v="9770.8001999999997"/>
    <n v="0"/>
    <s v="تبرعات عامة من زكاة مال وغيرها"/>
    <s v="دفاتر نقدية"/>
    <s v="سارى"/>
    <n v="6505"/>
    <m/>
    <n v="131"/>
    <x v="1"/>
  </r>
  <r>
    <d v="2017-05-22T00:00:00"/>
    <x v="5"/>
    <n v="5000"/>
    <x v="6"/>
    <x v="6"/>
    <n v="1160110.8379999998"/>
    <n v="86401.680000000051"/>
    <n v="0"/>
    <n v="0"/>
    <n v="9770.8001999999997"/>
    <n v="0"/>
    <s v="تبرعات عامة من زكاة مال وغيرها"/>
    <s v="دفاتر نقدية"/>
    <s v="سارى"/>
    <n v="6506"/>
    <m/>
    <n v="131"/>
    <x v="1"/>
  </r>
  <r>
    <d v="2017-05-22T00:00:00"/>
    <x v="5"/>
    <n v="5000"/>
    <x v="6"/>
    <x v="6"/>
    <n v="1165110.8379999998"/>
    <n v="86401.680000000051"/>
    <n v="0"/>
    <n v="0"/>
    <n v="9770.8001999999997"/>
    <n v="0"/>
    <s v="تبرعات عامة من زكاة مال وغيرها"/>
    <s v="دفاتر نقدية"/>
    <s v="سارى"/>
    <n v="6507"/>
    <m/>
    <n v="131"/>
    <x v="1"/>
  </r>
  <r>
    <d v="2017-05-22T00:00:00"/>
    <x v="5"/>
    <n v="30000"/>
    <x v="6"/>
    <x v="6"/>
    <n v="1195110.8379999998"/>
    <n v="86401.680000000051"/>
    <n v="0"/>
    <n v="0"/>
    <n v="9770.8001999999997"/>
    <n v="0"/>
    <s v="تبرعات عامة من زكاة مال وغيرها"/>
    <s v="دفاتر نقدية"/>
    <s v="سارى"/>
    <n v="6081"/>
    <m/>
    <n v="122"/>
    <x v="1"/>
  </r>
  <r>
    <d v="2017-05-22T00:00:00"/>
    <x v="5"/>
    <n v="500"/>
    <x v="6"/>
    <x v="6"/>
    <n v="1195610.8379999998"/>
    <n v="86401.680000000051"/>
    <n v="0"/>
    <n v="0"/>
    <n v="9770.8001999999997"/>
    <n v="0"/>
    <s v="تبرعات عامة من زكاة مال وغيرها"/>
    <s v="دفاتر نقدية"/>
    <s v="سارى"/>
    <n v="6082"/>
    <m/>
    <n v="122"/>
    <x v="1"/>
  </r>
  <r>
    <d v="2017-05-22T00:00:00"/>
    <x v="5"/>
    <n v="400"/>
    <x v="8"/>
    <x v="9"/>
    <n v="1195610.8379999998"/>
    <n v="86801.680000000051"/>
    <n v="0"/>
    <n v="0"/>
    <n v="9770.8001999999997"/>
    <n v="0"/>
    <m/>
    <m/>
    <m/>
    <s v="معاملة بنكية"/>
    <m/>
    <m/>
    <x v="215"/>
  </r>
  <r>
    <d v="2017-05-23T00:00:00"/>
    <x v="5"/>
    <n v="4600"/>
    <x v="6"/>
    <x v="6"/>
    <n v="1200210.8379999998"/>
    <n v="86801.680000000051"/>
    <n v="0"/>
    <n v="0"/>
    <n v="9770.8001999999997"/>
    <n v="0"/>
    <s v="تبرعات عامة من زكاة مال وغيرها"/>
    <s v="دفاتر نقدية"/>
    <s v="سارى"/>
    <n v="5255"/>
    <m/>
    <n v="106"/>
    <x v="1"/>
  </r>
  <r>
    <d v="2017-05-23T00:00:00"/>
    <x v="5"/>
    <n v="2500"/>
    <x v="6"/>
    <x v="7"/>
    <n v="1202710.8379999998"/>
    <n v="86801.680000000051"/>
    <n v="0"/>
    <n v="0"/>
    <n v="9770.8001999999997"/>
    <n v="0"/>
    <s v="نقدية للمرضى"/>
    <s v="دفاتر نقدية"/>
    <s v="سارى"/>
    <n v="5256"/>
    <m/>
    <n v="106"/>
    <x v="1"/>
  </r>
  <r>
    <d v="2017-05-23T00:00:00"/>
    <x v="5"/>
    <n v="200"/>
    <x v="6"/>
    <x v="6"/>
    <n v="1202910.8379999998"/>
    <n v="86801.680000000051"/>
    <n v="0"/>
    <n v="0"/>
    <n v="9770.8001999999997"/>
    <n v="0"/>
    <s v="تبرعات عامة من زكاة مال وغيرها"/>
    <s v="دفاتر نقدية"/>
    <s v="سارى"/>
    <n v="6191"/>
    <m/>
    <n v="124"/>
    <x v="1"/>
  </r>
  <r>
    <d v="2017-05-23T00:00:00"/>
    <x v="5"/>
    <n v="1000"/>
    <x v="6"/>
    <x v="6"/>
    <n v="1203910.8379999998"/>
    <n v="86801.680000000051"/>
    <n v="0"/>
    <n v="0"/>
    <n v="9770.8001999999997"/>
    <n v="0"/>
    <s v="تبرعات عامة من زكاة مال وغيرها"/>
    <s v="دفاتر نقدية"/>
    <s v="سارى"/>
    <n v="6243"/>
    <m/>
    <n v="125"/>
    <x v="1"/>
  </r>
  <r>
    <d v="2017-05-23T00:00:00"/>
    <x v="5"/>
    <n v="5000"/>
    <x v="6"/>
    <x v="6"/>
    <n v="1208910.8379999998"/>
    <n v="86801.680000000051"/>
    <n v="0"/>
    <n v="0"/>
    <n v="9770.8001999999997"/>
    <n v="0"/>
    <s v="تبرعات عامة من زكاة مال وغيرها"/>
    <s v="دفاتر نقدية"/>
    <s v="سارى"/>
    <n v="6244"/>
    <m/>
    <n v="125"/>
    <x v="1"/>
  </r>
  <r>
    <d v="2017-05-23T00:00:00"/>
    <x v="5"/>
    <n v="10000"/>
    <x v="6"/>
    <x v="6"/>
    <n v="1218910.8379999998"/>
    <n v="86801.680000000051"/>
    <n v="0"/>
    <n v="0"/>
    <n v="9770.8001999999997"/>
    <n v="0"/>
    <s v="تبرعات عامة من زكاة مال وغيرها"/>
    <s v="دفاتر نقدية"/>
    <s v="سارى"/>
    <n v="6245"/>
    <m/>
    <n v="125"/>
    <x v="1"/>
  </r>
  <r>
    <d v="2017-05-23T00:00:00"/>
    <x v="5"/>
    <n v="1000"/>
    <x v="6"/>
    <x v="7"/>
    <n v="1219910.8379999998"/>
    <n v="86801.680000000051"/>
    <n v="0"/>
    <n v="0"/>
    <n v="9770.8001999999997"/>
    <n v="0"/>
    <s v="نقدية للمرضى"/>
    <s v="دفاتر نقدية"/>
    <s v="سارى"/>
    <n v="6300"/>
    <m/>
    <n v="126"/>
    <x v="1"/>
  </r>
  <r>
    <d v="2017-05-23T00:00:00"/>
    <x v="5"/>
    <n v="200"/>
    <x v="6"/>
    <x v="6"/>
    <n v="1220110.8379999998"/>
    <n v="86801.680000000051"/>
    <n v="0"/>
    <n v="0"/>
    <n v="9770.8001999999997"/>
    <n v="0"/>
    <s v="تبرعات عامة من زكاة مال وغيرها"/>
    <s v="دفاتر نقدية"/>
    <s v="سارى"/>
    <n v="6601"/>
    <m/>
    <n v="133"/>
    <x v="1"/>
  </r>
  <r>
    <d v="2017-05-23T00:00:00"/>
    <x v="5"/>
    <n v="100"/>
    <x v="6"/>
    <x v="6"/>
    <n v="1220210.8379999998"/>
    <n v="86801.680000000051"/>
    <n v="0"/>
    <n v="0"/>
    <n v="9770.8001999999997"/>
    <n v="0"/>
    <s v="تبرعات عامة من زكاة مال وغيرها"/>
    <s v="دفاتر نقدية"/>
    <s v="سارى"/>
    <n v="6602"/>
    <m/>
    <n v="133"/>
    <x v="1"/>
  </r>
  <r>
    <d v="2017-05-23T00:00:00"/>
    <x v="5"/>
    <n v="500"/>
    <x v="6"/>
    <x v="6"/>
    <n v="1220710.8379999998"/>
    <n v="86801.680000000051"/>
    <n v="0"/>
    <n v="0"/>
    <n v="9770.8001999999997"/>
    <n v="0"/>
    <s v="تبرعات عامة من زكاة مال وغيرها"/>
    <s v="دفاتر نقدية"/>
    <s v="سارى"/>
    <n v="6603"/>
    <m/>
    <n v="133"/>
    <x v="1"/>
  </r>
  <r>
    <d v="2017-05-23T00:00:00"/>
    <x v="5"/>
    <n v="800"/>
    <x v="6"/>
    <x v="6"/>
    <n v="1221510.8379999998"/>
    <n v="86801.680000000051"/>
    <n v="0"/>
    <n v="0"/>
    <n v="9770.8001999999997"/>
    <n v="0"/>
    <s v="تبرعات عامة من زكاة مال وغيرها"/>
    <s v="دفاتر نقدية"/>
    <s v="سارى"/>
    <n v="6083"/>
    <m/>
    <n v="122"/>
    <x v="1"/>
  </r>
  <r>
    <d v="2017-05-23T00:00:00"/>
    <x v="5"/>
    <n v="100000"/>
    <x v="6"/>
    <x v="6"/>
    <n v="1321510.8379999998"/>
    <n v="86801.680000000051"/>
    <n v="0"/>
    <n v="0"/>
    <n v="9770.8001999999997"/>
    <n v="0"/>
    <s v="تبرعات عامة من زكاة مال وغيرها"/>
    <s v="دفاتر نقدية"/>
    <s v="سارى"/>
    <n v="6084"/>
    <m/>
    <n v="122"/>
    <x v="1"/>
  </r>
  <r>
    <d v="2017-05-23T00:00:00"/>
    <x v="5"/>
    <n v="30000"/>
    <x v="6"/>
    <x v="6"/>
    <n v="1351510.8379999998"/>
    <n v="86801.680000000051"/>
    <n v="0"/>
    <n v="0"/>
    <n v="9770.8001999999997"/>
    <n v="0"/>
    <s v="تبرعات عامة من زكاة مال وغيرها"/>
    <s v="دفاتر نقدية"/>
    <s v="سارى"/>
    <n v="6085"/>
    <m/>
    <n v="122"/>
    <x v="1"/>
  </r>
  <r>
    <d v="2017-05-23T00:00:00"/>
    <x v="5"/>
    <n v="20000"/>
    <x v="6"/>
    <x v="6"/>
    <n v="1371510.8379999998"/>
    <n v="86801.680000000051"/>
    <n v="0"/>
    <n v="0"/>
    <n v="9770.8001999999997"/>
    <n v="0"/>
    <s v="تبرعات عامة من زكاة مال وغيرها"/>
    <s v="دفاتر نقدية"/>
    <s v="سارى"/>
    <n v="6086"/>
    <m/>
    <n v="122"/>
    <x v="1"/>
  </r>
  <r>
    <d v="2017-05-23T00:00:00"/>
    <x v="5"/>
    <n v="8669"/>
    <x v="8"/>
    <x v="10"/>
    <n v="1371510.8379999998"/>
    <n v="95470.680000000051"/>
    <n v="0"/>
    <n v="0"/>
    <n v="9770.8001999999997"/>
    <n v="0"/>
    <m/>
    <m/>
    <m/>
    <s v="تقفيل"/>
    <m/>
    <m/>
    <x v="10"/>
  </r>
  <r>
    <d v="2017-05-23T00:00:00"/>
    <x v="5"/>
    <n v="1500"/>
    <x v="8"/>
    <x v="9"/>
    <n v="1371510.8379999998"/>
    <n v="96970.680000000051"/>
    <n v="0"/>
    <n v="0"/>
    <n v="9770.8001999999997"/>
    <n v="0"/>
    <m/>
    <m/>
    <m/>
    <s v="معاملة بنكية"/>
    <m/>
    <m/>
    <x v="132"/>
  </r>
  <r>
    <d v="2017-05-23T00:00:00"/>
    <x v="5"/>
    <n v="197.5"/>
    <x v="8"/>
    <x v="9"/>
    <n v="1371510.8379999998"/>
    <n v="97168.180000000051"/>
    <n v="0"/>
    <n v="0"/>
    <n v="9770.8001999999997"/>
    <n v="0"/>
    <m/>
    <m/>
    <m/>
    <s v="معاملة بنكية"/>
    <m/>
    <m/>
    <x v="132"/>
  </r>
  <r>
    <d v="2017-05-23T00:00:00"/>
    <x v="5"/>
    <n v="300"/>
    <x v="8"/>
    <x v="9"/>
    <n v="1371510.8379999998"/>
    <n v="97468.180000000051"/>
    <n v="0"/>
    <n v="0"/>
    <n v="9770.8001999999997"/>
    <n v="0"/>
    <m/>
    <m/>
    <m/>
    <s v="معاملة بنكية"/>
    <m/>
    <m/>
    <x v="25"/>
  </r>
  <r>
    <d v="2017-05-24T00:00:00"/>
    <x v="5"/>
    <n v="1500"/>
    <x v="6"/>
    <x v="6"/>
    <n v="1373010.8379999998"/>
    <n v="97468.180000000051"/>
    <n v="0"/>
    <n v="0"/>
    <n v="9770.8001999999997"/>
    <n v="0"/>
    <s v="تبرعات عامة من زكاة مال وغيرها"/>
    <s v="دفاتر نقدية"/>
    <s v="سارى"/>
    <n v="5257"/>
    <m/>
    <n v="106"/>
    <x v="1"/>
  </r>
  <r>
    <d v="2017-05-24T00:00:00"/>
    <x v="5"/>
    <n v="5000"/>
    <x v="6"/>
    <x v="7"/>
    <n v="1378010.8379999998"/>
    <n v="97468.180000000051"/>
    <n v="0"/>
    <n v="0"/>
    <n v="9770.8001999999997"/>
    <n v="0"/>
    <s v="نقدية للمرضى"/>
    <s v="دفاتر نقدية"/>
    <s v="سارى"/>
    <n v="5625"/>
    <m/>
    <n v="113"/>
    <x v="1"/>
  </r>
  <r>
    <d v="2017-05-24T00:00:00"/>
    <x v="5"/>
    <n v="500"/>
    <x v="6"/>
    <x v="7"/>
    <n v="1378510.8379999998"/>
    <n v="97468.180000000051"/>
    <n v="0"/>
    <n v="0"/>
    <n v="9770.8001999999997"/>
    <n v="0"/>
    <s v="نقدية للمرضى"/>
    <s v="دفاتر نقدية"/>
    <s v="سارى"/>
    <n v="6246"/>
    <m/>
    <n v="125"/>
    <x v="1"/>
  </r>
  <r>
    <d v="2017-05-24T00:00:00"/>
    <x v="5"/>
    <n v="400"/>
    <x v="6"/>
    <x v="6"/>
    <n v="1378910.8379999998"/>
    <n v="97468.180000000051"/>
    <n v="0"/>
    <n v="0"/>
    <n v="9770.8001999999997"/>
    <n v="0"/>
    <s v="تبرعات عامة من زكاة مال وغيرها"/>
    <s v="دفاتر نقدية"/>
    <s v="سارى"/>
    <n v="6247"/>
    <m/>
    <n v="125"/>
    <x v="1"/>
  </r>
  <r>
    <d v="2017-05-24T00:00:00"/>
    <x v="5"/>
    <n v="400"/>
    <x v="6"/>
    <x v="6"/>
    <n v="1379310.8379999998"/>
    <n v="97468.180000000051"/>
    <n v="0"/>
    <n v="0"/>
    <n v="9770.8001999999997"/>
    <n v="0"/>
    <s v="تبرعات عامة من زكاة مال وغيرها"/>
    <s v="دفاتر نقدية"/>
    <s v="سارى"/>
    <n v="6248"/>
    <m/>
    <n v="125"/>
    <x v="1"/>
  </r>
  <r>
    <d v="2017-05-24T00:00:00"/>
    <x v="5"/>
    <n v="10000"/>
    <x v="6"/>
    <x v="6"/>
    <n v="1389310.8379999998"/>
    <n v="97468.180000000051"/>
    <n v="0"/>
    <n v="0"/>
    <n v="9770.8001999999997"/>
    <n v="0"/>
    <s v="تبرعات عامة من زكاة مال وغيرها"/>
    <s v="دفاتر نقدية"/>
    <s v="سارى"/>
    <n v="6331"/>
    <m/>
    <n v="127"/>
    <x v="1"/>
  </r>
  <r>
    <d v="2017-05-24T00:00:00"/>
    <x v="5"/>
    <n v="1000"/>
    <x v="6"/>
    <x v="6"/>
    <n v="1390310.8379999998"/>
    <n v="97468.180000000051"/>
    <n v="0"/>
    <n v="0"/>
    <n v="9770.8001999999997"/>
    <n v="0"/>
    <s v="تبرعات عامة من زكاة مال وغيرها"/>
    <s v="دفاتر نقدية"/>
    <s v="سارى"/>
    <n v="6332"/>
    <m/>
    <n v="127"/>
    <x v="1"/>
  </r>
  <r>
    <d v="2017-05-24T00:00:00"/>
    <x v="5"/>
    <n v="750"/>
    <x v="6"/>
    <x v="6"/>
    <n v="1391060.8379999998"/>
    <n v="97468.180000000051"/>
    <n v="0"/>
    <n v="0"/>
    <n v="9770.8001999999997"/>
    <n v="0"/>
    <s v="تبرعات عامة من زكاة مال وغيرها"/>
    <s v="دفاتر نقدية"/>
    <s v="سارى"/>
    <n v="6333"/>
    <m/>
    <n v="127"/>
    <x v="1"/>
  </r>
  <r>
    <d v="2017-05-24T00:00:00"/>
    <x v="5"/>
    <n v="15000"/>
    <x v="6"/>
    <x v="6"/>
    <n v="1406060.8379999998"/>
    <n v="97468.180000000051"/>
    <n v="0"/>
    <n v="0"/>
    <n v="9770.8001999999997"/>
    <n v="0"/>
    <s v="تبرعات عامة من زكاة مال وغيرها"/>
    <s v="دفاتر نقدية"/>
    <s v="سارى"/>
    <n v="6369"/>
    <m/>
    <n v="128"/>
    <x v="1"/>
  </r>
  <r>
    <d v="2017-05-24T00:00:00"/>
    <x v="5"/>
    <n v="600"/>
    <x v="6"/>
    <x v="6"/>
    <n v="1406660.8379999998"/>
    <n v="97468.180000000051"/>
    <n v="0"/>
    <n v="0"/>
    <n v="9770.8001999999997"/>
    <n v="0"/>
    <s v="تبرعات عامة من زكاة مال وغيرها"/>
    <s v="دفاتر نقدية"/>
    <s v="سارى"/>
    <n v="6476"/>
    <m/>
    <n v="130"/>
    <x v="1"/>
  </r>
  <r>
    <d v="2017-05-24T00:00:00"/>
    <x v="5"/>
    <n v="1000"/>
    <x v="6"/>
    <x v="6"/>
    <n v="1407660.8379999998"/>
    <n v="97468.180000000051"/>
    <n v="0"/>
    <n v="0"/>
    <n v="9770.8001999999997"/>
    <n v="0"/>
    <s v="تبرعات عامة من زكاة مال وغيرها"/>
    <s v="دفاتر نقدية"/>
    <s v="سارى"/>
    <n v="6508"/>
    <m/>
    <n v="131"/>
    <x v="1"/>
  </r>
  <r>
    <d v="2017-05-24T00:00:00"/>
    <x v="5"/>
    <n v="4000"/>
    <x v="6"/>
    <x v="6"/>
    <n v="1411660.8379999998"/>
    <n v="97468.180000000051"/>
    <n v="0"/>
    <n v="0"/>
    <n v="9770.8001999999997"/>
    <n v="0"/>
    <s v="تبرعات عامة من زكاة مال وغيرها"/>
    <s v="دفاتر نقدية"/>
    <s v="سارى"/>
    <n v="6510"/>
    <m/>
    <n v="131"/>
    <x v="1"/>
  </r>
  <r>
    <d v="2017-05-24T00:00:00"/>
    <x v="5"/>
    <n v="5000"/>
    <x v="6"/>
    <x v="6"/>
    <n v="1416660.8379999998"/>
    <n v="97468.180000000051"/>
    <n v="0"/>
    <n v="0"/>
    <n v="9770.8001999999997"/>
    <n v="0"/>
    <s v="تبرعات عامة من زكاة مال وغيرها"/>
    <s v="دفاتر نقدية"/>
    <s v="سارى"/>
    <n v="6512"/>
    <m/>
    <n v="131"/>
    <x v="1"/>
  </r>
  <r>
    <d v="2017-05-24T00:00:00"/>
    <x v="5"/>
    <n v="3300"/>
    <x v="6"/>
    <x v="6"/>
    <n v="1419960.8379999998"/>
    <n v="97468.180000000051"/>
    <n v="0"/>
    <n v="0"/>
    <n v="9770.8001999999997"/>
    <n v="0"/>
    <s v="تبرعات عامة من زكاة مال وغيرها"/>
    <s v="دفاتر نقدية"/>
    <s v="سارى"/>
    <n v="6513"/>
    <m/>
    <n v="131"/>
    <x v="1"/>
  </r>
  <r>
    <d v="2017-05-24T00:00:00"/>
    <x v="5"/>
    <n v="3700"/>
    <x v="6"/>
    <x v="6"/>
    <n v="1423660.8379999998"/>
    <n v="97468.180000000051"/>
    <n v="0"/>
    <n v="0"/>
    <n v="9770.8001999999997"/>
    <n v="0"/>
    <s v="تبرعات عامة من زكاة مال وغيرها"/>
    <s v="دفاتر نقدية"/>
    <s v="سارى"/>
    <n v="6557"/>
    <m/>
    <n v="132"/>
    <x v="1"/>
  </r>
  <r>
    <d v="2017-05-24T00:00:00"/>
    <x v="5"/>
    <n v="10000"/>
    <x v="6"/>
    <x v="6"/>
    <n v="1433660.8379999998"/>
    <n v="97468.180000000051"/>
    <n v="0"/>
    <n v="0"/>
    <n v="9770.8001999999997"/>
    <n v="0"/>
    <s v="تبرعات عامة من زكاة مال وغيرها"/>
    <s v="دفاتر نقدية"/>
    <s v="سارى"/>
    <n v="6558"/>
    <m/>
    <n v="132"/>
    <x v="1"/>
  </r>
  <r>
    <d v="2017-05-24T00:00:00"/>
    <x v="5"/>
    <n v="68590"/>
    <x v="6"/>
    <x v="6"/>
    <n v="1502250.8379999998"/>
    <n v="97468.180000000051"/>
    <n v="0"/>
    <n v="0"/>
    <n v="9770.8001999999997"/>
    <n v="0"/>
    <s v="تبرعات عامة من زكاة مال وغيرها"/>
    <s v="دفاتر نقدية"/>
    <s v="سارى"/>
    <n v="6559"/>
    <m/>
    <n v="132"/>
    <x v="1"/>
  </r>
  <r>
    <d v="2017-05-24T00:00:00"/>
    <x v="5"/>
    <n v="67350"/>
    <x v="6"/>
    <x v="7"/>
    <n v="1569600.8379999998"/>
    <n v="97468.180000000051"/>
    <n v="0"/>
    <n v="0"/>
    <n v="9770.8001999999997"/>
    <n v="0"/>
    <s v="نقدية للمرضى"/>
    <s v="دفاتر نقدية"/>
    <s v="سارى"/>
    <n v="6560"/>
    <m/>
    <n v="132"/>
    <x v="1"/>
  </r>
  <r>
    <d v="2017-05-24T00:00:00"/>
    <x v="5"/>
    <n v="279107.15000000002"/>
    <x v="6"/>
    <x v="7"/>
    <n v="1848707.9879999999"/>
    <n v="97468.180000000051"/>
    <n v="0"/>
    <n v="0"/>
    <n v="9770.8001999999997"/>
    <n v="0"/>
    <s v="نقدية للمرضى"/>
    <s v="دفاتر نقدية"/>
    <s v="سارى"/>
    <n v="6561"/>
    <m/>
    <n v="132"/>
    <x v="1"/>
  </r>
  <r>
    <d v="2017-05-24T00:00:00"/>
    <x v="5"/>
    <n v="26936"/>
    <x v="6"/>
    <x v="7"/>
    <n v="1875643.9879999999"/>
    <n v="97468.180000000051"/>
    <n v="0"/>
    <n v="0"/>
    <n v="9770.8001999999997"/>
    <n v="0"/>
    <s v="نقدية للمرضى"/>
    <s v="دفاتر نقدية"/>
    <s v="سارى"/>
    <n v="6562"/>
    <m/>
    <n v="132"/>
    <x v="1"/>
  </r>
  <r>
    <d v="2017-05-24T00:00:00"/>
    <x v="5"/>
    <n v="605.1"/>
    <x v="6"/>
    <x v="7"/>
    <n v="1876249.088"/>
    <n v="97468.180000000051"/>
    <n v="0"/>
    <n v="0"/>
    <n v="9770.8001999999997"/>
    <n v="0"/>
    <s v="نقدية للمرضى"/>
    <s v="دفاتر نقدية"/>
    <s v="سارى"/>
    <n v="6563"/>
    <m/>
    <n v="132"/>
    <x v="1"/>
  </r>
  <r>
    <d v="2017-05-24T00:00:00"/>
    <x v="5"/>
    <n v="59565"/>
    <x v="6"/>
    <x v="7"/>
    <n v="1935814.088"/>
    <n v="97468.180000000051"/>
    <n v="0"/>
    <n v="0"/>
    <n v="9770.8001999999997"/>
    <n v="0"/>
    <s v="نقدية للمرضى"/>
    <s v="دفاتر نقدية"/>
    <s v="سارى"/>
    <n v="6564"/>
    <m/>
    <n v="132"/>
    <x v="1"/>
  </r>
  <r>
    <d v="2017-05-24T00:00:00"/>
    <x v="5"/>
    <n v="3000"/>
    <x v="6"/>
    <x v="6"/>
    <n v="1938814.088"/>
    <n v="97468.180000000051"/>
    <n v="0"/>
    <n v="0"/>
    <n v="9770.8001999999997"/>
    <n v="0"/>
    <s v="تبرعات عامة من زكاة مال وغيرها"/>
    <s v="دفاتر نقدية"/>
    <s v="سارى"/>
    <n v="6087"/>
    <m/>
    <n v="122"/>
    <x v="1"/>
  </r>
  <r>
    <d v="2017-05-24T00:00:00"/>
    <x v="5"/>
    <n v="1000"/>
    <x v="6"/>
    <x v="6"/>
    <n v="1939814.088"/>
    <n v="97468.180000000051"/>
    <n v="0"/>
    <n v="0"/>
    <n v="9770.8001999999997"/>
    <n v="0"/>
    <s v="تبرعات عامة من زكاة مال وغيرها"/>
    <s v="دفاتر نقدية"/>
    <s v="سارى"/>
    <n v="6088"/>
    <m/>
    <n v="122"/>
    <x v="1"/>
  </r>
  <r>
    <d v="2017-05-25T00:00:00"/>
    <x v="5"/>
    <n v="150"/>
    <x v="6"/>
    <x v="7"/>
    <n v="1939964.088"/>
    <n v="97468.180000000051"/>
    <n v="0"/>
    <n v="0"/>
    <n v="9770.8001999999997"/>
    <n v="0"/>
    <s v="نقدية للمرضى"/>
    <s v="دفاتر نقدية"/>
    <s v="سارى"/>
    <n v="5943"/>
    <m/>
    <n v="119"/>
    <x v="1"/>
  </r>
  <r>
    <d v="2017-05-25T00:00:00"/>
    <x v="5"/>
    <n v="1000"/>
    <x v="6"/>
    <x v="7"/>
    <n v="1940964.088"/>
    <n v="97468.180000000051"/>
    <n v="0"/>
    <n v="0"/>
    <n v="9770.8001999999997"/>
    <n v="0"/>
    <s v="نقدية للمرضى"/>
    <s v="دفاتر نقدية"/>
    <s v="سارى"/>
    <n v="5944"/>
    <m/>
    <n v="119"/>
    <x v="1"/>
  </r>
  <r>
    <d v="2017-05-25T00:00:00"/>
    <x v="5"/>
    <n v="200"/>
    <x v="6"/>
    <x v="6"/>
    <n v="1941164.088"/>
    <n v="97468.180000000051"/>
    <n v="0"/>
    <n v="0"/>
    <n v="9770.8001999999997"/>
    <n v="0"/>
    <s v="تبرعات عامة من زكاة مال وغيرها"/>
    <s v="دفاتر نقدية"/>
    <s v="سارى"/>
    <n v="6334"/>
    <m/>
    <n v="127"/>
    <x v="1"/>
  </r>
  <r>
    <d v="2017-05-25T00:00:00"/>
    <x v="5"/>
    <n v="500"/>
    <x v="6"/>
    <x v="6"/>
    <n v="1941664.088"/>
    <n v="97468.180000000051"/>
    <n v="0"/>
    <n v="0"/>
    <n v="9770.8001999999997"/>
    <n v="0"/>
    <s v="تبرعات عامة من زكاة مال وغيرها"/>
    <s v="دفاتر نقدية"/>
    <s v="سارى"/>
    <n v="6335"/>
    <m/>
    <n v="127"/>
    <x v="1"/>
  </r>
  <r>
    <d v="2017-05-25T00:00:00"/>
    <x v="5"/>
    <n v="10500"/>
    <x v="6"/>
    <x v="6"/>
    <n v="1952164.088"/>
    <n v="97468.180000000051"/>
    <n v="0"/>
    <n v="0"/>
    <n v="9770.8001999999997"/>
    <n v="0"/>
    <s v="تبرعات عامة من زكاة مال وغيرها"/>
    <s v="دفاتر نقدية"/>
    <s v="سارى"/>
    <n v="6370"/>
    <m/>
    <n v="128"/>
    <x v="1"/>
  </r>
  <r>
    <d v="2017-05-25T00:00:00"/>
    <x v="5"/>
    <n v="10000"/>
    <x v="6"/>
    <x v="6"/>
    <n v="1962164.088"/>
    <n v="97468.180000000051"/>
    <n v="0"/>
    <n v="0"/>
    <n v="9770.8001999999997"/>
    <n v="0"/>
    <s v="تبرعات عامة من زكاة مال وغيرها"/>
    <s v="دفاتر نقدية"/>
    <s v="سارى"/>
    <n v="6479"/>
    <m/>
    <n v="130"/>
    <x v="1"/>
  </r>
  <r>
    <d v="2017-05-25T00:00:00"/>
    <x v="5"/>
    <n v="4855"/>
    <x v="6"/>
    <x v="6"/>
    <n v="1967019.088"/>
    <n v="97468.180000000051"/>
    <n v="0"/>
    <n v="0"/>
    <n v="9770.8001999999997"/>
    <n v="0"/>
    <s v="تبرعات عامة من زكاة مال وغيرها"/>
    <s v="دفاتر نقدية"/>
    <s v="سارى"/>
    <n v="6480"/>
    <m/>
    <n v="130"/>
    <x v="1"/>
  </r>
  <r>
    <d v="2017-05-25T00:00:00"/>
    <x v="5"/>
    <n v="250"/>
    <x v="6"/>
    <x v="6"/>
    <n v="1967269.088"/>
    <n v="97468.180000000051"/>
    <n v="0"/>
    <n v="0"/>
    <n v="9770.8001999999997"/>
    <n v="0"/>
    <s v="تبرعات عامة من زكاة مال وغيرها"/>
    <s v="دفاتر نقدية"/>
    <s v="سارى"/>
    <n v="6515"/>
    <m/>
    <n v="131"/>
    <x v="1"/>
  </r>
  <r>
    <d v="2017-05-25T00:00:00"/>
    <x v="5"/>
    <n v="2000"/>
    <x v="6"/>
    <x v="6"/>
    <n v="1969269.088"/>
    <n v="97468.180000000051"/>
    <n v="0"/>
    <n v="0"/>
    <n v="9770.8001999999997"/>
    <n v="0"/>
    <s v="تبرعات عامة من زكاة مال وغيرها"/>
    <s v="دفاتر نقدية"/>
    <s v="سارى"/>
    <n v="6516"/>
    <m/>
    <n v="131"/>
    <x v="1"/>
  </r>
  <r>
    <d v="2017-05-25T00:00:00"/>
    <x v="5"/>
    <n v="1000"/>
    <x v="6"/>
    <x v="6"/>
    <n v="1970269.088"/>
    <n v="97468.180000000051"/>
    <n v="0"/>
    <n v="0"/>
    <n v="9770.8001999999997"/>
    <n v="0"/>
    <s v="تبرعات عامة من زكاة مال وغيرها"/>
    <s v="دفاتر نقدية"/>
    <s v="سارى"/>
    <n v="6517"/>
    <m/>
    <n v="131"/>
    <x v="1"/>
  </r>
  <r>
    <d v="2017-05-25T00:00:00"/>
    <x v="5"/>
    <n v="400"/>
    <x v="6"/>
    <x v="6"/>
    <n v="1970669.088"/>
    <n v="97468.180000000051"/>
    <n v="0"/>
    <n v="0"/>
    <n v="9770.8001999999997"/>
    <n v="0"/>
    <s v="تبرعات عامة من زكاة مال وغيرها"/>
    <s v="دفاتر نقدية"/>
    <s v="سارى"/>
    <n v="6518"/>
    <m/>
    <n v="131"/>
    <x v="1"/>
  </r>
  <r>
    <d v="2017-05-25T00:00:00"/>
    <x v="5"/>
    <n v="1000"/>
    <x v="6"/>
    <x v="6"/>
    <n v="1971669.088"/>
    <n v="97468.180000000051"/>
    <n v="0"/>
    <n v="0"/>
    <n v="9770.8001999999997"/>
    <n v="0"/>
    <s v="تبرعات عامة من زكاة مال وغيرها"/>
    <s v="دفاتر نقدية"/>
    <s v="سارى"/>
    <n v="6519"/>
    <m/>
    <n v="131"/>
    <x v="1"/>
  </r>
  <r>
    <d v="2017-05-25T00:00:00"/>
    <x v="5"/>
    <n v="2500"/>
    <x v="6"/>
    <x v="7"/>
    <n v="1974169.088"/>
    <n v="97468.180000000051"/>
    <n v="0"/>
    <n v="0"/>
    <n v="9770.8001999999997"/>
    <n v="0"/>
    <s v="نقدية للمرضى"/>
    <s v="دفاتر نقدية"/>
    <s v="سارى"/>
    <n v="6604"/>
    <m/>
    <n v="133"/>
    <x v="1"/>
  </r>
  <r>
    <d v="2017-05-25T00:00:00"/>
    <x v="5"/>
    <n v="5000"/>
    <x v="6"/>
    <x v="6"/>
    <n v="1979169.088"/>
    <n v="97468.180000000051"/>
    <n v="0"/>
    <n v="0"/>
    <n v="9770.8001999999997"/>
    <n v="0"/>
    <s v="تبرعات عامة من زكاة مال وغيرها"/>
    <s v="دفاتر نقدية"/>
    <s v="سارى"/>
    <n v="6089"/>
    <m/>
    <n v="122"/>
    <x v="1"/>
  </r>
  <r>
    <d v="2017-05-25T00:00:00"/>
    <x v="5"/>
    <n v="100"/>
    <x v="8"/>
    <x v="9"/>
    <n v="1979169.088"/>
    <n v="97568.180000000051"/>
    <n v="0"/>
    <n v="0"/>
    <n v="9770.8001999999997"/>
    <n v="0"/>
    <m/>
    <m/>
    <m/>
    <s v="معاملة بنكية"/>
    <m/>
    <m/>
    <x v="216"/>
  </r>
  <r>
    <d v="2017-05-27T00:00:00"/>
    <x v="5"/>
    <n v="300"/>
    <x v="6"/>
    <x v="7"/>
    <n v="1979469.088"/>
    <n v="97568.180000000051"/>
    <n v="0"/>
    <n v="0"/>
    <n v="9770.8001999999997"/>
    <n v="0"/>
    <s v="نقدية للمرضى"/>
    <s v="دفاتر نقدية"/>
    <s v="سارى"/>
    <n v="5258"/>
    <m/>
    <n v="106"/>
    <x v="1"/>
  </r>
  <r>
    <d v="2017-05-27T00:00:00"/>
    <x v="5"/>
    <n v="7400"/>
    <x v="6"/>
    <x v="7"/>
    <n v="1986869.088"/>
    <n v="97568.180000000051"/>
    <n v="0"/>
    <n v="0"/>
    <n v="9770.8001999999997"/>
    <n v="0"/>
    <s v="نقدية للمرضى"/>
    <s v="دفاتر نقدية"/>
    <s v="سارى"/>
    <n v="6138"/>
    <m/>
    <n v="123"/>
    <x v="1"/>
  </r>
  <r>
    <d v="2017-05-27T00:00:00"/>
    <x v="5"/>
    <n v="100"/>
    <x v="6"/>
    <x v="6"/>
    <n v="1986969.088"/>
    <n v="97568.180000000051"/>
    <n v="0"/>
    <n v="0"/>
    <n v="9770.8001999999997"/>
    <n v="0"/>
    <s v="تبرعات عامة من زكاة مال وغيرها"/>
    <s v="دفاتر نقدية"/>
    <s v="سارى"/>
    <n v="6192"/>
    <m/>
    <n v="124"/>
    <x v="1"/>
  </r>
  <r>
    <d v="2017-05-27T00:00:00"/>
    <x v="5"/>
    <n v="250"/>
    <x v="6"/>
    <x v="6"/>
    <n v="1987219.088"/>
    <n v="97568.180000000051"/>
    <n v="0"/>
    <n v="0"/>
    <n v="9770.8001999999997"/>
    <n v="0"/>
    <s v="تبرعات عامة من زكاة مال وغيرها"/>
    <s v="دفاتر نقدية"/>
    <s v="سارى"/>
    <n v="6371"/>
    <m/>
    <n v="128"/>
    <x v="1"/>
  </r>
  <r>
    <d v="2017-05-27T00:00:00"/>
    <x v="5"/>
    <n v="900"/>
    <x v="6"/>
    <x v="7"/>
    <n v="1988119.088"/>
    <n v="97568.180000000051"/>
    <n v="0"/>
    <n v="0"/>
    <n v="9770.8001999999997"/>
    <n v="0"/>
    <s v="نقدية للمرضى"/>
    <s v="دفاتر نقدية"/>
    <s v="سارى"/>
    <n v="6373"/>
    <m/>
    <n v="128"/>
    <x v="1"/>
  </r>
  <r>
    <d v="2017-05-27T00:00:00"/>
    <x v="5"/>
    <n v="1500"/>
    <x v="6"/>
    <x v="6"/>
    <n v="1989619.088"/>
    <n v="97568.180000000051"/>
    <n v="0"/>
    <n v="0"/>
    <n v="9770.8001999999997"/>
    <n v="0"/>
    <s v="تبرعات عامة من زكاة مال وغيرها"/>
    <s v="دفاتر نقدية"/>
    <s v="سارى"/>
    <n v="6482"/>
    <m/>
    <n v="130"/>
    <x v="1"/>
  </r>
  <r>
    <d v="2017-05-27T00:00:00"/>
    <x v="5"/>
    <n v="1000"/>
    <x v="6"/>
    <x v="7"/>
    <n v="1990619.088"/>
    <n v="97568.180000000051"/>
    <n v="0"/>
    <n v="0"/>
    <n v="9770.8001999999997"/>
    <n v="0"/>
    <s v="نقدية للمرضى"/>
    <s v="دفاتر نقدية"/>
    <s v="سارى"/>
    <n v="6483"/>
    <m/>
    <n v="130"/>
    <x v="1"/>
  </r>
  <r>
    <d v="2017-05-27T00:00:00"/>
    <x v="5"/>
    <n v="500"/>
    <x v="6"/>
    <x v="6"/>
    <n v="1991119.088"/>
    <n v="97568.180000000051"/>
    <n v="0"/>
    <n v="0"/>
    <n v="9770.8001999999997"/>
    <n v="0"/>
    <s v="تبرعات عامة من زكاة مال وغيرها"/>
    <s v="دفاتر نقدية"/>
    <s v="سارى"/>
    <n v="6484"/>
    <m/>
    <n v="130"/>
    <x v="1"/>
  </r>
  <r>
    <d v="2017-05-27T00:00:00"/>
    <x v="5"/>
    <n v="1200"/>
    <x v="6"/>
    <x v="6"/>
    <n v="1992319.088"/>
    <n v="97568.180000000051"/>
    <n v="0"/>
    <n v="0"/>
    <n v="9770.8001999999997"/>
    <n v="0"/>
    <s v="تبرعات عامة من زكاة مال وغيرها"/>
    <s v="دفاتر نقدية"/>
    <s v="سارى"/>
    <n v="6520"/>
    <m/>
    <n v="131"/>
    <x v="1"/>
  </r>
  <r>
    <d v="2017-05-27T00:00:00"/>
    <x v="5"/>
    <n v="132300"/>
    <x v="6"/>
    <x v="6"/>
    <n v="2124619.088"/>
    <n v="97568.180000000051"/>
    <n v="0"/>
    <n v="0"/>
    <n v="9770.8001999999997"/>
    <n v="0"/>
    <s v="تبرعات عامة من زكاة مال وغيرها"/>
    <s v="دفاتر نقدية"/>
    <s v="سارى"/>
    <n v="6605"/>
    <m/>
    <n v="133"/>
    <x v="1"/>
  </r>
  <r>
    <d v="2017-05-27T00:00:00"/>
    <x v="5"/>
    <n v="200"/>
    <x v="6"/>
    <x v="6"/>
    <n v="2124819.088"/>
    <n v="97568.180000000051"/>
    <n v="0"/>
    <n v="0"/>
    <n v="9770.8001999999997"/>
    <n v="0"/>
    <s v="تبرعات عامة من زكاة مال وغيرها"/>
    <s v="دفاتر نقدية"/>
    <s v="سارى"/>
    <n v="6751"/>
    <m/>
    <n v="136"/>
    <x v="1"/>
  </r>
  <r>
    <d v="2017-05-27T00:00:00"/>
    <x v="5"/>
    <n v="500"/>
    <x v="6"/>
    <x v="7"/>
    <n v="2125319.088"/>
    <n v="97568.180000000051"/>
    <n v="0"/>
    <n v="0"/>
    <n v="9770.8001999999997"/>
    <n v="0"/>
    <s v="نقدية للمرضى"/>
    <s v="دفاتر نقدية"/>
    <s v="سارى"/>
    <n v="6754"/>
    <m/>
    <n v="136"/>
    <x v="1"/>
  </r>
  <r>
    <d v="2017-05-27T00:00:00"/>
    <x v="5"/>
    <n v="250"/>
    <x v="6"/>
    <x v="6"/>
    <n v="2125569.088"/>
    <n v="97568.180000000051"/>
    <n v="0"/>
    <n v="0"/>
    <n v="9770.8001999999997"/>
    <n v="0"/>
    <s v="تبرعات عامة من زكاة مال وغيرها"/>
    <s v="دفاتر نقدية"/>
    <s v="سارى"/>
    <n v="6755"/>
    <m/>
    <n v="136"/>
    <x v="1"/>
  </r>
  <r>
    <d v="2017-05-27T00:00:00"/>
    <x v="5"/>
    <n v="20"/>
    <x v="6"/>
    <x v="6"/>
    <n v="2125589.088"/>
    <n v="97568.180000000051"/>
    <n v="0"/>
    <n v="0"/>
    <n v="9770.8001999999997"/>
    <n v="0"/>
    <s v="تبرعات عامة من زكاة مال وغيرها"/>
    <s v="دفاتر نقدية"/>
    <s v="سارى"/>
    <n v="6756"/>
    <m/>
    <n v="136"/>
    <x v="1"/>
  </r>
  <r>
    <d v="2017-05-27T00:00:00"/>
    <x v="5"/>
    <n v="100"/>
    <x v="6"/>
    <x v="6"/>
    <n v="2125689.088"/>
    <n v="97568.180000000051"/>
    <n v="0"/>
    <n v="0"/>
    <n v="9770.8001999999997"/>
    <n v="0"/>
    <s v="تبرعات عامة من زكاة مال وغيرها"/>
    <s v="دفاتر نقدية"/>
    <s v="سارى"/>
    <n v="6757"/>
    <m/>
    <n v="136"/>
    <x v="1"/>
  </r>
  <r>
    <d v="2017-05-27T00:00:00"/>
    <x v="5"/>
    <n v="200"/>
    <x v="6"/>
    <x v="6"/>
    <n v="2125889.088"/>
    <n v="97568.180000000051"/>
    <n v="0"/>
    <n v="0"/>
    <n v="9770.8001999999997"/>
    <n v="0"/>
    <s v="تبرعات عامة من زكاة مال وغيرها"/>
    <s v="دفاتر نقدية"/>
    <s v="سارى"/>
    <n v="6758"/>
    <m/>
    <n v="136"/>
    <x v="1"/>
  </r>
  <r>
    <d v="2017-05-27T00:00:00"/>
    <x v="5"/>
    <n v="1100"/>
    <x v="6"/>
    <x v="6"/>
    <n v="2126989.088"/>
    <n v="97568.180000000051"/>
    <n v="0"/>
    <n v="0"/>
    <n v="9770.8001999999997"/>
    <n v="0"/>
    <s v="تبرعات عامة من زكاة مال وغيرها"/>
    <s v="دفاتر نقدية"/>
    <s v="سارى"/>
    <n v="6090"/>
    <m/>
    <n v="122"/>
    <x v="1"/>
  </r>
  <r>
    <d v="2017-05-27T00:00:00"/>
    <x v="5"/>
    <n v="300"/>
    <x v="6"/>
    <x v="6"/>
    <n v="2127289.088"/>
    <n v="97568.180000000051"/>
    <n v="0"/>
    <n v="0"/>
    <n v="9770.8001999999997"/>
    <n v="0"/>
    <s v="تبرعات عامة من زكاة مال وغيرها"/>
    <s v="دفاتر نقدية"/>
    <s v="سارى"/>
    <n v="6091"/>
    <m/>
    <n v="122"/>
    <x v="1"/>
  </r>
  <r>
    <d v="2017-05-27T00:00:00"/>
    <x v="5"/>
    <n v="3000"/>
    <x v="6"/>
    <x v="6"/>
    <n v="2130289.088"/>
    <n v="97568.180000000051"/>
    <n v="0"/>
    <n v="0"/>
    <n v="9770.8001999999997"/>
    <n v="0"/>
    <s v="تبرعات عامة من زكاة مال وغيرها"/>
    <s v="دفاتر نقدية"/>
    <s v="سارى"/>
    <n v="6092"/>
    <m/>
    <n v="122"/>
    <x v="1"/>
  </r>
  <r>
    <d v="2017-05-27T00:00:00"/>
    <x v="5"/>
    <n v="1000"/>
    <x v="6"/>
    <x v="6"/>
    <n v="2131289.088"/>
    <n v="97568.180000000051"/>
    <n v="0"/>
    <n v="0"/>
    <n v="9770.8001999999997"/>
    <n v="0"/>
    <s v="تبرعات عامة من زكاة مال وغيرها"/>
    <s v="دفاتر نقدية"/>
    <s v="سارى"/>
    <n v="6093"/>
    <m/>
    <n v="122"/>
    <x v="1"/>
  </r>
  <r>
    <d v="2017-05-28T00:00:00"/>
    <x v="5"/>
    <n v="10874.25"/>
    <x v="8"/>
    <x v="12"/>
    <n v="2131289.088"/>
    <n v="108442.43000000005"/>
    <n v="0"/>
    <n v="0"/>
    <n v="9770.8001999999997"/>
    <n v="0"/>
    <m/>
    <m/>
    <m/>
    <s v="تقفيل"/>
    <m/>
    <m/>
    <x v="132"/>
  </r>
  <r>
    <d v="2017-05-28T00:00:00"/>
    <x v="5"/>
    <n v="100"/>
    <x v="6"/>
    <x v="6"/>
    <n v="2131389.088"/>
    <n v="108442.43000000005"/>
    <n v="0"/>
    <n v="0"/>
    <n v="9770.8001999999997"/>
    <n v="0"/>
    <s v="تبرعات عامة من زكاة مال وغيرها"/>
    <s v="دفاتر نقدية"/>
    <s v="سارى"/>
    <n v="5626"/>
    <m/>
    <n v="113"/>
    <x v="1"/>
  </r>
  <r>
    <d v="2017-05-28T00:00:00"/>
    <x v="5"/>
    <n v="300"/>
    <x v="6"/>
    <x v="6"/>
    <n v="2131689.088"/>
    <n v="108442.43000000005"/>
    <n v="0"/>
    <n v="0"/>
    <n v="9770.8001999999997"/>
    <n v="0"/>
    <s v="تبرعات عامة من زكاة مال وغيرها"/>
    <s v="دفاتر نقدية"/>
    <s v="سارى"/>
    <n v="5945"/>
    <m/>
    <n v="119"/>
    <x v="1"/>
  </r>
  <r>
    <d v="2017-05-28T00:00:00"/>
    <x v="5"/>
    <n v="200"/>
    <x v="6"/>
    <x v="6"/>
    <n v="2131889.088"/>
    <n v="108442.43000000005"/>
    <n v="0"/>
    <n v="0"/>
    <n v="9770.8001999999997"/>
    <n v="0"/>
    <s v="تبرعات عامة من زكاة مال وغيرها"/>
    <s v="دفاتر نقدية"/>
    <s v="سارى"/>
    <n v="6140"/>
    <m/>
    <n v="123"/>
    <x v="1"/>
  </r>
  <r>
    <d v="2017-05-28T00:00:00"/>
    <x v="5"/>
    <n v="500"/>
    <x v="6"/>
    <x v="6"/>
    <n v="2132389.088"/>
    <n v="108442.43000000005"/>
    <n v="0"/>
    <n v="0"/>
    <n v="9770.8001999999997"/>
    <n v="0"/>
    <s v="تبرعات عامة من زكاة مال وغيرها"/>
    <s v="دفاتر نقدية"/>
    <s v="سارى"/>
    <n v="6336"/>
    <m/>
    <n v="127"/>
    <x v="1"/>
  </r>
  <r>
    <d v="2017-05-28T00:00:00"/>
    <x v="5"/>
    <n v="100"/>
    <x v="6"/>
    <x v="6"/>
    <n v="2132489.088"/>
    <n v="108442.43000000005"/>
    <n v="0"/>
    <n v="0"/>
    <n v="9770.8001999999997"/>
    <n v="0"/>
    <s v="تبرعات عامة من زكاة مال وغيرها"/>
    <s v="دفاتر نقدية"/>
    <s v="سارى"/>
    <n v="6337"/>
    <m/>
    <n v="127"/>
    <x v="1"/>
  </r>
  <r>
    <d v="2017-05-28T00:00:00"/>
    <x v="5"/>
    <n v="150"/>
    <x v="6"/>
    <x v="6"/>
    <n v="2132639.088"/>
    <n v="108442.43000000005"/>
    <n v="0"/>
    <n v="0"/>
    <n v="9770.8001999999997"/>
    <n v="0"/>
    <s v="تبرعات عامة من زكاة مال وغيرها"/>
    <s v="دفاتر نقدية"/>
    <s v="سارى"/>
    <n v="6372"/>
    <m/>
    <n v="128"/>
    <x v="1"/>
  </r>
  <r>
    <d v="2017-05-28T00:00:00"/>
    <x v="5"/>
    <n v="200"/>
    <x v="6"/>
    <x v="6"/>
    <n v="2132839.088"/>
    <n v="108442.43000000005"/>
    <n v="0"/>
    <n v="0"/>
    <n v="9770.8001999999997"/>
    <n v="0"/>
    <s v="تبرعات عامة من زكاة مال وغيرها"/>
    <s v="دفاتر نقدية"/>
    <s v="سارى"/>
    <n v="6485"/>
    <m/>
    <n v="130"/>
    <x v="1"/>
  </r>
  <r>
    <d v="2017-05-28T00:00:00"/>
    <x v="5"/>
    <n v="1000"/>
    <x v="6"/>
    <x v="6"/>
    <n v="2133839.088"/>
    <n v="108442.43000000005"/>
    <n v="0"/>
    <n v="0"/>
    <n v="9770.8001999999997"/>
    <n v="0"/>
    <s v="تبرعات عامة من زكاة مال وغيرها"/>
    <s v="دفاتر نقدية"/>
    <s v="سارى"/>
    <n v="6521"/>
    <m/>
    <n v="131"/>
    <x v="1"/>
  </r>
  <r>
    <d v="2017-05-28T00:00:00"/>
    <x v="5"/>
    <n v="2376.5"/>
    <x v="6"/>
    <x v="7"/>
    <n v="2136215.588"/>
    <n v="108442.43000000005"/>
    <n v="0"/>
    <n v="0"/>
    <n v="9770.8001999999997"/>
    <n v="0"/>
    <s v="نقدية للمرضى"/>
    <s v="دفاتر نقدية"/>
    <s v="سارى"/>
    <n v="6522"/>
    <m/>
    <n v="131"/>
    <x v="1"/>
  </r>
  <r>
    <d v="2017-05-28T00:00:00"/>
    <x v="5"/>
    <n v="3000"/>
    <x v="6"/>
    <x v="6"/>
    <n v="2139215.588"/>
    <n v="108442.43000000005"/>
    <n v="0"/>
    <n v="0"/>
    <n v="9770.8001999999997"/>
    <n v="0"/>
    <s v="تبرعات عامة من زكاة مال وغيرها"/>
    <s v="دفاتر نقدية"/>
    <s v="سارى"/>
    <n v="6606"/>
    <m/>
    <n v="133"/>
    <x v="1"/>
  </r>
  <r>
    <d v="2017-05-28T00:00:00"/>
    <x v="5"/>
    <n v="9000"/>
    <x v="6"/>
    <x v="6"/>
    <n v="2148215.588"/>
    <n v="108442.43000000005"/>
    <n v="0"/>
    <n v="0"/>
    <n v="9770.8001999999997"/>
    <n v="0"/>
    <s v="تبرعات عامة من زكاة مال وغيرها"/>
    <s v="دفاتر نقدية"/>
    <s v="سارى"/>
    <n v="6607"/>
    <m/>
    <n v="133"/>
    <x v="1"/>
  </r>
  <r>
    <d v="2017-05-28T00:00:00"/>
    <x v="5"/>
    <n v="200"/>
    <x v="6"/>
    <x v="7"/>
    <n v="2148415.588"/>
    <n v="108442.43000000005"/>
    <n v="0"/>
    <n v="0"/>
    <n v="9770.8001999999997"/>
    <n v="0"/>
    <s v="نقدية للمرضى"/>
    <s v="دفاتر نقدية"/>
    <s v="سارى"/>
    <n v="6752"/>
    <m/>
    <n v="136"/>
    <x v="1"/>
  </r>
  <r>
    <d v="2017-05-28T00:00:00"/>
    <x v="5"/>
    <n v="50"/>
    <x v="6"/>
    <x v="7"/>
    <n v="2148465.588"/>
    <n v="108442.43000000005"/>
    <n v="0"/>
    <n v="0"/>
    <n v="9770.8001999999997"/>
    <n v="0"/>
    <s v="نقدية للمرضى"/>
    <s v="دفاتر نقدية"/>
    <s v="سارى"/>
    <n v="6753"/>
    <m/>
    <n v="136"/>
    <x v="1"/>
  </r>
  <r>
    <d v="2017-05-28T00:00:00"/>
    <x v="5"/>
    <n v="5"/>
    <x v="6"/>
    <x v="7"/>
    <n v="2148470.588"/>
    <n v="108442.43000000005"/>
    <n v="0"/>
    <n v="0"/>
    <n v="9770.8001999999997"/>
    <n v="0"/>
    <s v="نقدية للمرضى"/>
    <s v="دفاتر نقدية"/>
    <s v="سارى"/>
    <n v="6759"/>
    <m/>
    <n v="136"/>
    <x v="1"/>
  </r>
  <r>
    <d v="2017-05-28T00:00:00"/>
    <x v="5"/>
    <n v="20"/>
    <x v="6"/>
    <x v="6"/>
    <n v="2148490.588"/>
    <n v="108442.43000000005"/>
    <n v="0"/>
    <n v="0"/>
    <n v="9770.8001999999997"/>
    <n v="0"/>
    <s v="تبرعات عامة من زكاة مال وغيرها"/>
    <s v="دفاتر نقدية"/>
    <s v="سارى"/>
    <n v="6760"/>
    <m/>
    <n v="136"/>
    <x v="1"/>
  </r>
  <r>
    <d v="2017-05-28T00:00:00"/>
    <x v="5"/>
    <n v="100"/>
    <x v="6"/>
    <x v="6"/>
    <n v="2148590.588"/>
    <n v="108442.43000000005"/>
    <n v="0"/>
    <n v="0"/>
    <n v="9770.8001999999997"/>
    <n v="0"/>
    <s v="تبرعات عامة من زكاة مال وغيرها"/>
    <s v="دفاتر نقدية"/>
    <s v="سارى"/>
    <n v="6761"/>
    <m/>
    <n v="136"/>
    <x v="1"/>
  </r>
  <r>
    <d v="2017-05-28T00:00:00"/>
    <x v="5"/>
    <n v="100"/>
    <x v="6"/>
    <x v="6"/>
    <n v="2148690.588"/>
    <n v="108442.43000000005"/>
    <n v="0"/>
    <n v="0"/>
    <n v="9770.8001999999997"/>
    <n v="0"/>
    <s v="تبرعات عامة من زكاة مال وغيرها"/>
    <s v="دفاتر نقدية"/>
    <s v="سارى"/>
    <n v="6762"/>
    <m/>
    <n v="136"/>
    <x v="1"/>
  </r>
  <r>
    <d v="2017-05-28T00:00:00"/>
    <x v="5"/>
    <n v="100"/>
    <x v="6"/>
    <x v="6"/>
    <n v="2148790.588"/>
    <n v="108442.43000000005"/>
    <n v="0"/>
    <n v="0"/>
    <n v="9770.8001999999997"/>
    <n v="0"/>
    <s v="تبرعات عامة من زكاة مال وغيرها"/>
    <s v="دفاتر نقدية"/>
    <s v="سارى"/>
    <n v="6763"/>
    <m/>
    <n v="136"/>
    <x v="1"/>
  </r>
  <r>
    <d v="2017-05-28T00:00:00"/>
    <x v="5"/>
    <n v="20000"/>
    <x v="6"/>
    <x v="6"/>
    <n v="2168790.588"/>
    <n v="108442.43000000005"/>
    <n v="0"/>
    <n v="0"/>
    <n v="9770.8001999999997"/>
    <n v="0"/>
    <s v="تبرعات عامة من زكاة مال وغيرها"/>
    <s v="دفاتر نقدية"/>
    <s v="سارى"/>
    <n v="6094"/>
    <m/>
    <n v="122"/>
    <x v="1"/>
  </r>
  <r>
    <d v="2017-05-28T00:00:00"/>
    <x v="5"/>
    <n v="600"/>
    <x v="6"/>
    <x v="6"/>
    <n v="2169390.588"/>
    <n v="108442.43000000005"/>
    <n v="0"/>
    <n v="0"/>
    <n v="9770.8001999999997"/>
    <n v="0"/>
    <s v="تبرعات عامة من زكاة مال وغيرها"/>
    <s v="دفاتر نقدية"/>
    <s v="سارى"/>
    <n v="6095"/>
    <m/>
    <n v="122"/>
    <x v="1"/>
  </r>
  <r>
    <d v="2017-05-28T00:00:00"/>
    <x v="5"/>
    <n v="750"/>
    <x v="6"/>
    <x v="6"/>
    <n v="2170140.588"/>
    <n v="108442.43000000005"/>
    <n v="0"/>
    <n v="0"/>
    <n v="9770.8001999999997"/>
    <n v="0"/>
    <s v="تبرعات عامة من زكاة مال وغيرها"/>
    <s v="دفاتر نقدية"/>
    <s v="سارى"/>
    <n v="6096"/>
    <m/>
    <n v="122"/>
    <x v="1"/>
  </r>
  <r>
    <d v="2017-05-28T00:00:00"/>
    <x v="5"/>
    <n v="200"/>
    <x v="6"/>
    <x v="7"/>
    <n v="2170340.588"/>
    <n v="108442.43000000005"/>
    <n v="0"/>
    <n v="0"/>
    <n v="9770.8001999999997"/>
    <n v="0"/>
    <s v="نقدية للمرضى"/>
    <s v="دفاتر نقدية"/>
    <s v="سارى"/>
    <n v="6097"/>
    <m/>
    <n v="122"/>
    <x v="1"/>
  </r>
  <r>
    <d v="2017-05-29T00:00:00"/>
    <x v="5"/>
    <n v="100"/>
    <x v="6"/>
    <x v="7"/>
    <n v="2170440.588"/>
    <n v="108442.43000000005"/>
    <n v="0"/>
    <n v="0"/>
    <n v="9770.8001999999997"/>
    <n v="0"/>
    <s v="نقدية للمرضى"/>
    <s v="دفاتر نقدية"/>
    <s v="سارى"/>
    <n v="5701"/>
    <m/>
    <n v="115"/>
    <x v="1"/>
  </r>
  <r>
    <d v="2017-05-29T00:00:00"/>
    <x v="5"/>
    <n v="33000"/>
    <x v="6"/>
    <x v="6"/>
    <n v="2203440.588"/>
    <n v="108442.43000000005"/>
    <n v="0"/>
    <n v="0"/>
    <n v="9770.8001999999997"/>
    <n v="0"/>
    <s v="تبرعات عامة من زكاة مال وغيرها"/>
    <s v="دفاتر نقدية"/>
    <s v="سارى"/>
    <n v="6193"/>
    <m/>
    <n v="124"/>
    <x v="1"/>
  </r>
  <r>
    <d v="2017-05-29T00:00:00"/>
    <x v="5"/>
    <n v="2000"/>
    <x v="6"/>
    <x v="6"/>
    <n v="2205440.588"/>
    <n v="108442.43000000005"/>
    <n v="0"/>
    <n v="0"/>
    <n v="9770.8001999999997"/>
    <n v="0"/>
    <s v="تبرعات عامة من زكاة مال وغيرها"/>
    <s v="دفاتر نقدية"/>
    <s v="سارى"/>
    <n v="6249"/>
    <m/>
    <n v="125"/>
    <x v="1"/>
  </r>
  <r>
    <d v="2017-05-29T00:00:00"/>
    <x v="5"/>
    <n v="1000"/>
    <x v="6"/>
    <x v="6"/>
    <n v="2206440.588"/>
    <n v="108442.43000000005"/>
    <n v="0"/>
    <n v="0"/>
    <n v="9770.8001999999997"/>
    <n v="0"/>
    <s v="تبرعات عامة من زكاة مال وغيرها"/>
    <s v="دفاتر نقدية"/>
    <s v="سارى"/>
    <n v="6338"/>
    <m/>
    <n v="127"/>
    <x v="1"/>
  </r>
  <r>
    <d v="2017-05-29T00:00:00"/>
    <x v="5"/>
    <n v="1500"/>
    <x v="6"/>
    <x v="6"/>
    <n v="2207940.588"/>
    <n v="108442.43000000005"/>
    <n v="0"/>
    <n v="0"/>
    <n v="9770.8001999999997"/>
    <n v="0"/>
    <s v="تبرعات عامة من زكاة مال وغيرها"/>
    <s v="دفاتر نقدية"/>
    <s v="سارى"/>
    <n v="6339"/>
    <m/>
    <n v="127"/>
    <x v="1"/>
  </r>
  <r>
    <d v="2017-05-29T00:00:00"/>
    <x v="5"/>
    <n v="1500"/>
    <x v="6"/>
    <x v="6"/>
    <n v="2209440.588"/>
    <n v="108442.43000000005"/>
    <n v="0"/>
    <n v="0"/>
    <n v="9770.8001999999997"/>
    <n v="0"/>
    <s v="تبرعات عامة من زكاة مال وغيرها"/>
    <s v="دفاتر نقدية"/>
    <s v="سارى"/>
    <n v="6340"/>
    <m/>
    <n v="127"/>
    <x v="1"/>
  </r>
  <r>
    <d v="2017-05-29T00:00:00"/>
    <x v="5"/>
    <n v="8000"/>
    <x v="6"/>
    <x v="6"/>
    <n v="2217440.588"/>
    <n v="108442.43000000005"/>
    <n v="0"/>
    <n v="0"/>
    <n v="9770.8001999999997"/>
    <n v="0"/>
    <s v="تبرعات عامة من زكاة مال وغيرها"/>
    <s v="دفاتر نقدية"/>
    <s v="سارى"/>
    <n v="6341"/>
    <m/>
    <n v="127"/>
    <x v="1"/>
  </r>
  <r>
    <d v="2017-05-29T00:00:00"/>
    <x v="5"/>
    <n v="450"/>
    <x v="6"/>
    <x v="6"/>
    <n v="2217890.588"/>
    <n v="108442.43000000005"/>
    <n v="0"/>
    <n v="0"/>
    <n v="9770.8001999999997"/>
    <n v="0"/>
    <s v="تبرعات عامة من زكاة مال وغيرها"/>
    <s v="دفاتر نقدية"/>
    <s v="سارى"/>
    <n v="6342"/>
    <m/>
    <n v="127"/>
    <x v="1"/>
  </r>
  <r>
    <d v="2017-05-29T00:00:00"/>
    <x v="5"/>
    <n v="300"/>
    <x v="6"/>
    <x v="7"/>
    <n v="2218190.588"/>
    <n v="108442.43000000005"/>
    <n v="0"/>
    <n v="0"/>
    <n v="9770.8001999999997"/>
    <n v="0"/>
    <s v="نقدية للمرضى"/>
    <s v="دفاتر نقدية"/>
    <s v="سارى"/>
    <n v="6374"/>
    <m/>
    <n v="128"/>
    <x v="1"/>
  </r>
  <r>
    <d v="2017-05-29T00:00:00"/>
    <x v="5"/>
    <n v="300"/>
    <x v="6"/>
    <x v="7"/>
    <n v="2218490.588"/>
    <n v="108442.43000000005"/>
    <n v="0"/>
    <n v="0"/>
    <n v="9770.8001999999997"/>
    <n v="0"/>
    <s v="نقدية للمرضى"/>
    <s v="دفاتر نقدية"/>
    <s v="سارى"/>
    <n v="6375"/>
    <m/>
    <n v="128"/>
    <x v="1"/>
  </r>
  <r>
    <d v="2017-05-29T00:00:00"/>
    <x v="5"/>
    <n v="1500"/>
    <x v="6"/>
    <x v="7"/>
    <n v="2219990.588"/>
    <n v="108442.43000000005"/>
    <n v="0"/>
    <n v="0"/>
    <n v="9770.8001999999997"/>
    <n v="0"/>
    <s v="نقدية للمرضى"/>
    <s v="دفاتر نقدية"/>
    <s v="سارى"/>
    <n v="6376"/>
    <m/>
    <n v="128"/>
    <x v="1"/>
  </r>
  <r>
    <d v="2017-05-29T00:00:00"/>
    <x v="5"/>
    <n v="1000"/>
    <x v="6"/>
    <x v="7"/>
    <n v="2220990.588"/>
    <n v="108442.43000000005"/>
    <n v="0"/>
    <n v="0"/>
    <n v="9770.8001999999997"/>
    <n v="0"/>
    <s v="نقدية للمرضى"/>
    <s v="دفاتر نقدية"/>
    <s v="سارى"/>
    <n v="6377"/>
    <m/>
    <n v="128"/>
    <x v="1"/>
  </r>
  <r>
    <d v="2017-05-29T00:00:00"/>
    <x v="5"/>
    <n v="600"/>
    <x v="6"/>
    <x v="7"/>
    <n v="2221590.588"/>
    <n v="108442.43000000005"/>
    <n v="0"/>
    <n v="0"/>
    <n v="9770.8001999999997"/>
    <n v="0"/>
    <s v="نقدية للمرضى"/>
    <s v="دفاتر نقدية"/>
    <s v="سارى"/>
    <n v="6523"/>
    <m/>
    <n v="131"/>
    <x v="1"/>
  </r>
  <r>
    <d v="2017-05-29T00:00:00"/>
    <x v="5"/>
    <n v="4000"/>
    <x v="6"/>
    <x v="6"/>
    <n v="2225590.588"/>
    <n v="108442.43000000005"/>
    <n v="0"/>
    <n v="0"/>
    <n v="9770.8001999999997"/>
    <n v="0"/>
    <s v="تبرعات عامة من زكاة مال وغيرها"/>
    <s v="دفاتر نقدية"/>
    <s v="سارى"/>
    <n v="6526"/>
    <m/>
    <n v="131"/>
    <x v="1"/>
  </r>
  <r>
    <d v="2017-05-29T00:00:00"/>
    <x v="5"/>
    <n v="280"/>
    <x v="6"/>
    <x v="6"/>
    <n v="2225870.588"/>
    <n v="108442.43000000005"/>
    <n v="0"/>
    <n v="0"/>
    <n v="9770.8001999999997"/>
    <n v="0"/>
    <s v="تبرعات عامة من زكاة مال وغيرها"/>
    <s v="دفاتر نقدية"/>
    <s v="سارى"/>
    <n v="6608"/>
    <m/>
    <n v="133"/>
    <x v="1"/>
  </r>
  <r>
    <d v="2017-05-29T00:00:00"/>
    <x v="5"/>
    <n v="2000"/>
    <x v="6"/>
    <x v="6"/>
    <n v="2227870.588"/>
    <n v="108442.43000000005"/>
    <n v="0"/>
    <n v="0"/>
    <n v="9770.8001999999997"/>
    <n v="0"/>
    <s v="تبرعات عامة من زكاة مال وغيرها"/>
    <s v="دفاتر نقدية"/>
    <s v="سارى"/>
    <n v="6609"/>
    <m/>
    <n v="133"/>
    <x v="1"/>
  </r>
  <r>
    <d v="2017-05-29T00:00:00"/>
    <x v="5"/>
    <n v="100"/>
    <x v="6"/>
    <x v="7"/>
    <n v="2227970.588"/>
    <n v="108442.43000000005"/>
    <n v="0"/>
    <n v="0"/>
    <n v="9770.8001999999997"/>
    <n v="0"/>
    <s v="نقدية للمرضى"/>
    <s v="دفاتر نقدية"/>
    <s v="سارى"/>
    <n v="6851"/>
    <m/>
    <n v="138"/>
    <x v="1"/>
  </r>
  <r>
    <d v="2017-05-29T00:00:00"/>
    <x v="5"/>
    <n v="100"/>
    <x v="6"/>
    <x v="7"/>
    <n v="2228070.588"/>
    <n v="108442.43000000005"/>
    <n v="0"/>
    <n v="0"/>
    <n v="9770.8001999999997"/>
    <n v="0"/>
    <s v="نقدية للمرضى"/>
    <s v="دفاتر نقدية"/>
    <s v="سارى"/>
    <n v="6852"/>
    <m/>
    <n v="138"/>
    <x v="1"/>
  </r>
  <r>
    <d v="2017-05-29T00:00:00"/>
    <x v="5"/>
    <n v="600"/>
    <x v="6"/>
    <x v="7"/>
    <n v="2228670.588"/>
    <n v="108442.43000000005"/>
    <n v="0"/>
    <n v="0"/>
    <n v="9770.8001999999997"/>
    <n v="0"/>
    <s v="نقدية للمرضى"/>
    <s v="دفاتر نقدية"/>
    <s v="سارى"/>
    <n v="6853"/>
    <m/>
    <n v="138"/>
    <x v="1"/>
  </r>
  <r>
    <d v="2017-05-29T00:00:00"/>
    <x v="5"/>
    <n v="2500"/>
    <x v="6"/>
    <x v="6"/>
    <n v="2231170.588"/>
    <n v="108442.43000000005"/>
    <n v="0"/>
    <n v="0"/>
    <n v="9770.8001999999997"/>
    <n v="0"/>
    <s v="تبرعات عامة من زكاة مال وغيرها"/>
    <s v="دفاتر نقدية"/>
    <s v="سارى"/>
    <n v="6854"/>
    <m/>
    <n v="138"/>
    <x v="1"/>
  </r>
  <r>
    <d v="2017-05-29T00:00:00"/>
    <x v="5"/>
    <n v="300"/>
    <x v="8"/>
    <x v="9"/>
    <n v="2231170.588"/>
    <n v="108742.43000000005"/>
    <n v="0"/>
    <n v="0"/>
    <n v="9770.8001999999997"/>
    <n v="0"/>
    <m/>
    <m/>
    <m/>
    <s v="معاملة بنكية"/>
    <m/>
    <m/>
    <x v="216"/>
  </r>
  <r>
    <d v="2017-05-29T00:00:00"/>
    <x v="5"/>
    <n v="40"/>
    <x v="8"/>
    <x v="9"/>
    <n v="2231170.588"/>
    <n v="108782.43000000005"/>
    <n v="0"/>
    <n v="0"/>
    <n v="9770.8001999999997"/>
    <n v="0"/>
    <m/>
    <m/>
    <m/>
    <s v="معاملة بنكية"/>
    <m/>
    <m/>
    <x v="132"/>
  </r>
  <r>
    <d v="2017-05-29T00:00:00"/>
    <x v="5"/>
    <n v="350"/>
    <x v="8"/>
    <x v="9"/>
    <n v="2231170.588"/>
    <n v="109132.43000000005"/>
    <n v="0"/>
    <n v="0"/>
    <n v="9770.8001999999997"/>
    <n v="0"/>
    <m/>
    <m/>
    <m/>
    <s v="معاملة بنكية"/>
    <m/>
    <m/>
    <x v="132"/>
  </r>
  <r>
    <d v="2017-05-29T00:00:00"/>
    <x v="5"/>
    <n v="47.5"/>
    <x v="8"/>
    <x v="9"/>
    <n v="2231170.588"/>
    <n v="109179.93000000005"/>
    <n v="0"/>
    <n v="0"/>
    <n v="9770.8001999999997"/>
    <n v="0"/>
    <m/>
    <m/>
    <m/>
    <s v="معاملة بنكية"/>
    <m/>
    <m/>
    <x v="132"/>
  </r>
  <r>
    <d v="2017-05-29T00:00:00"/>
    <x v="5"/>
    <n v="100"/>
    <x v="8"/>
    <x v="9"/>
    <n v="2231170.588"/>
    <n v="109279.93000000005"/>
    <n v="0"/>
    <n v="0"/>
    <n v="9770.8001999999997"/>
    <n v="0"/>
    <m/>
    <m/>
    <m/>
    <s v="معاملة بنكية"/>
    <m/>
    <m/>
    <x v="217"/>
  </r>
  <r>
    <d v="2017-05-30T00:00:00"/>
    <x v="5"/>
    <n v="40000"/>
    <x v="6"/>
    <x v="11"/>
    <n v="2271170.588"/>
    <n v="69279.930000000051"/>
    <n v="0"/>
    <n v="0"/>
    <n v="9770.8001999999997"/>
    <n v="0"/>
    <m/>
    <m/>
    <m/>
    <s v="معاملة بنكية"/>
    <m/>
    <m/>
    <x v="1"/>
  </r>
  <r>
    <d v="2017-05-30T00:00:00"/>
    <x v="5"/>
    <n v="5000"/>
    <x v="6"/>
    <x v="7"/>
    <n v="2276170.588"/>
    <n v="69279.930000000051"/>
    <n v="0"/>
    <n v="0"/>
    <n v="9770.8001999999997"/>
    <n v="0"/>
    <s v="نقدية للمرضى"/>
    <s v="دفاتر نقدية"/>
    <s v="سارى"/>
    <n v="5259"/>
    <m/>
    <n v="106"/>
    <x v="1"/>
  </r>
  <r>
    <d v="2017-05-30T00:00:00"/>
    <x v="5"/>
    <n v="2000"/>
    <x v="6"/>
    <x v="7"/>
    <n v="2278170.588"/>
    <n v="69279.930000000051"/>
    <n v="0"/>
    <n v="0"/>
    <n v="9770.8001999999997"/>
    <n v="0"/>
    <s v="نقدية للمرضى"/>
    <s v="دفاتر نقدية"/>
    <s v="سارى"/>
    <n v="5260"/>
    <m/>
    <n v="106"/>
    <x v="1"/>
  </r>
  <r>
    <d v="2017-05-30T00:00:00"/>
    <x v="5"/>
    <n v="10"/>
    <x v="6"/>
    <x v="7"/>
    <n v="2278180.588"/>
    <n v="69279.930000000051"/>
    <n v="0"/>
    <n v="0"/>
    <n v="9770.8001999999997"/>
    <n v="0"/>
    <s v="نقدية للمرضى"/>
    <s v="دفاتر نقدية"/>
    <s v="سارى"/>
    <n v="5702"/>
    <m/>
    <n v="115"/>
    <x v="1"/>
  </r>
  <r>
    <d v="2017-05-30T00:00:00"/>
    <x v="5"/>
    <n v="50"/>
    <x v="6"/>
    <x v="6"/>
    <n v="2278230.588"/>
    <n v="69279.930000000051"/>
    <n v="0"/>
    <n v="0"/>
    <n v="9770.8001999999997"/>
    <n v="0"/>
    <s v="تبرعات عامة من زكاة مال وغيرها"/>
    <s v="دفاتر نقدية"/>
    <s v="سارى"/>
    <n v="5703"/>
    <m/>
    <n v="115"/>
    <x v="1"/>
  </r>
  <r>
    <d v="2017-05-30T00:00:00"/>
    <x v="5"/>
    <n v="200"/>
    <x v="6"/>
    <x v="7"/>
    <n v="2278430.588"/>
    <n v="69279.930000000051"/>
    <n v="0"/>
    <n v="0"/>
    <n v="9770.8001999999997"/>
    <n v="0"/>
    <s v="نقدية للمرضى"/>
    <s v="دفاتر نقدية"/>
    <s v="سارى"/>
    <n v="6141"/>
    <m/>
    <n v="123"/>
    <x v="1"/>
  </r>
  <r>
    <d v="2017-05-30T00:00:00"/>
    <x v="5"/>
    <n v="900"/>
    <x v="6"/>
    <x v="6"/>
    <n v="2279330.588"/>
    <n v="69279.930000000051"/>
    <n v="0"/>
    <n v="0"/>
    <n v="9770.8001999999997"/>
    <n v="0"/>
    <s v="تبرعات عامة من زكاة مال وغيرها"/>
    <s v="دفاتر نقدية"/>
    <s v="سارى"/>
    <n v="6343"/>
    <m/>
    <n v="127"/>
    <x v="1"/>
  </r>
  <r>
    <d v="2017-05-30T00:00:00"/>
    <x v="5"/>
    <n v="2000"/>
    <x v="6"/>
    <x v="6"/>
    <n v="2281330.588"/>
    <n v="69279.930000000051"/>
    <n v="0"/>
    <n v="0"/>
    <n v="9770.8001999999997"/>
    <n v="0"/>
    <s v="تبرعات عامة من زكاة مال وغيرها"/>
    <s v="دفاتر نقدية"/>
    <s v="سارى"/>
    <n v="6344"/>
    <m/>
    <n v="127"/>
    <x v="1"/>
  </r>
  <r>
    <d v="2017-05-30T00:00:00"/>
    <x v="5"/>
    <n v="500"/>
    <x v="6"/>
    <x v="7"/>
    <n v="2281830.588"/>
    <n v="69279.930000000051"/>
    <n v="0"/>
    <n v="0"/>
    <n v="9770.8001999999997"/>
    <n v="0"/>
    <s v="نقدية للمرضى"/>
    <s v="دفاتر نقدية"/>
    <s v="سارى"/>
    <n v="6378"/>
    <m/>
    <n v="128"/>
    <x v="1"/>
  </r>
  <r>
    <d v="2017-05-30T00:00:00"/>
    <x v="5"/>
    <n v="500"/>
    <x v="6"/>
    <x v="7"/>
    <n v="2282330.588"/>
    <n v="69279.930000000051"/>
    <n v="0"/>
    <n v="0"/>
    <n v="9770.8001999999997"/>
    <n v="0"/>
    <s v="نقدية للمرضى"/>
    <s v="دفاتر نقدية"/>
    <s v="سارى"/>
    <n v="6379"/>
    <m/>
    <n v="128"/>
    <x v="1"/>
  </r>
  <r>
    <d v="2017-05-30T00:00:00"/>
    <x v="5"/>
    <n v="8000"/>
    <x v="6"/>
    <x v="6"/>
    <n v="2290330.588"/>
    <n v="69279.930000000051"/>
    <n v="0"/>
    <n v="0"/>
    <n v="9770.8001999999997"/>
    <n v="0"/>
    <s v="تبرعات عامة من زكاة مال وغيرها"/>
    <s v="دفاتر نقدية"/>
    <s v="سارى"/>
    <n v="6380"/>
    <m/>
    <n v="128"/>
    <x v="1"/>
  </r>
  <r>
    <d v="2017-05-30T00:00:00"/>
    <x v="5"/>
    <n v="1000"/>
    <x v="6"/>
    <x v="7"/>
    <n v="2291330.588"/>
    <n v="69279.930000000051"/>
    <n v="0"/>
    <n v="0"/>
    <n v="9770.8001999999997"/>
    <n v="0"/>
    <s v="نقدية للمرضى"/>
    <s v="دفاتر نقدية"/>
    <s v="سارى"/>
    <n v="6486"/>
    <m/>
    <n v="130"/>
    <x v="1"/>
  </r>
  <r>
    <d v="2017-05-30T00:00:00"/>
    <x v="5"/>
    <n v="75000"/>
    <x v="6"/>
    <x v="6"/>
    <n v="2366330.588"/>
    <n v="69279.930000000051"/>
    <n v="0"/>
    <n v="0"/>
    <n v="9770.8001999999997"/>
    <n v="0"/>
    <s v="تبرعات عامة من زكاة مال وغيرها"/>
    <s v="دفاتر نقدية"/>
    <s v="سارى"/>
    <n v="6610"/>
    <m/>
    <n v="133"/>
    <x v="1"/>
  </r>
  <r>
    <d v="2017-05-30T00:00:00"/>
    <x v="5"/>
    <n v="800"/>
    <x v="6"/>
    <x v="6"/>
    <n v="2367130.588"/>
    <n v="69279.930000000051"/>
    <n v="0"/>
    <n v="0"/>
    <n v="9770.8001999999997"/>
    <n v="0"/>
    <s v="تبرعات عامة من زكاة مال وغيرها"/>
    <s v="دفاتر نقدية"/>
    <s v="سارى"/>
    <n v="6611"/>
    <m/>
    <n v="133"/>
    <x v="1"/>
  </r>
  <r>
    <d v="2017-05-30T00:00:00"/>
    <x v="5"/>
    <n v="25"/>
    <x v="6"/>
    <x v="6"/>
    <n v="2367155.588"/>
    <n v="69279.930000000051"/>
    <n v="0"/>
    <n v="0"/>
    <n v="9770.8001999999997"/>
    <n v="0"/>
    <s v="تبرعات عامة من زكاة مال وغيرها"/>
    <s v="دفاتر نقدية"/>
    <s v="سارى"/>
    <n v="6764"/>
    <m/>
    <n v="136"/>
    <x v="1"/>
  </r>
  <r>
    <d v="2017-05-30T00:00:00"/>
    <x v="5"/>
    <n v="2000"/>
    <x v="6"/>
    <x v="6"/>
    <n v="2369155.588"/>
    <n v="69279.930000000051"/>
    <n v="0"/>
    <n v="0"/>
    <n v="9770.8001999999997"/>
    <n v="0"/>
    <s v="تبرعات عامة من زكاة مال وغيرها"/>
    <s v="دفاتر نقدية"/>
    <s v="سارى"/>
    <n v="6765"/>
    <m/>
    <n v="136"/>
    <x v="1"/>
  </r>
  <r>
    <d v="2017-05-30T00:00:00"/>
    <x v="5"/>
    <n v="5"/>
    <x v="6"/>
    <x v="6"/>
    <n v="2369160.588"/>
    <n v="69279.930000000051"/>
    <n v="0"/>
    <n v="0"/>
    <n v="9770.8001999999997"/>
    <n v="0"/>
    <s v="تبرعات عامة من زكاة مال وغيرها"/>
    <s v="دفاتر نقدية"/>
    <s v="سارى"/>
    <n v="6855"/>
    <m/>
    <n v="138"/>
    <x v="1"/>
  </r>
  <r>
    <d v="2017-05-30T00:00:00"/>
    <x v="5"/>
    <n v="5"/>
    <x v="6"/>
    <x v="6"/>
    <n v="2369165.588"/>
    <n v="69279.930000000051"/>
    <n v="0"/>
    <n v="0"/>
    <n v="9770.8001999999997"/>
    <n v="0"/>
    <s v="تبرعات عامة من زكاة مال وغيرها"/>
    <s v="دفاتر نقدية"/>
    <s v="سارى"/>
    <n v="6856"/>
    <m/>
    <n v="138"/>
    <x v="1"/>
  </r>
  <r>
    <d v="2017-05-30T00:00:00"/>
    <x v="5"/>
    <n v="170"/>
    <x v="6"/>
    <x v="6"/>
    <n v="2369335.588"/>
    <n v="69279.930000000051"/>
    <n v="0"/>
    <n v="0"/>
    <n v="9770.8001999999997"/>
    <n v="0"/>
    <s v="تبرعات عامة من زكاة مال وغيرها"/>
    <s v="دفاتر نقدية"/>
    <s v="سارى"/>
    <n v="6857"/>
    <m/>
    <n v="138"/>
    <x v="1"/>
  </r>
  <r>
    <d v="2017-05-30T00:00:00"/>
    <x v="5"/>
    <n v="10000"/>
    <x v="6"/>
    <x v="6"/>
    <n v="2379335.588"/>
    <n v="69279.930000000051"/>
    <n v="0"/>
    <n v="0"/>
    <n v="9770.8001999999997"/>
    <n v="0"/>
    <s v="تبرعات عامة من زكاة مال وغيرها"/>
    <s v="دفاتر نقدية"/>
    <s v="سارى"/>
    <n v="6098"/>
    <m/>
    <n v="122"/>
    <x v="1"/>
  </r>
  <r>
    <d v="2017-05-30T00:00:00"/>
    <x v="5"/>
    <n v="12000"/>
    <x v="6"/>
    <x v="6"/>
    <n v="2391335.588"/>
    <n v="69279.930000000051"/>
    <n v="0"/>
    <n v="0"/>
    <n v="9770.8001999999997"/>
    <n v="0"/>
    <s v="تبرعات عامة من زكاة مال وغيرها"/>
    <s v="دفاتر نقدية"/>
    <s v="سارى"/>
    <n v="6099"/>
    <m/>
    <n v="122"/>
    <x v="1"/>
  </r>
  <r>
    <d v="2017-05-30T00:00:00"/>
    <x v="5"/>
    <n v="600"/>
    <x v="6"/>
    <x v="6"/>
    <n v="2391935.588"/>
    <n v="69279.930000000051"/>
    <n v="0"/>
    <n v="0"/>
    <n v="9770.8001999999997"/>
    <n v="0"/>
    <s v="تبرعات عامة من زكاة مال وغيرها"/>
    <s v="دفاتر نقدية"/>
    <s v="سارى"/>
    <n v="6100"/>
    <m/>
    <n v="122"/>
    <x v="1"/>
  </r>
  <r>
    <d v="2017-05-30T00:00:00"/>
    <x v="5"/>
    <n v="5000"/>
    <x v="8"/>
    <x v="9"/>
    <n v="2391935.588"/>
    <n v="74279.930000000051"/>
    <n v="0"/>
    <n v="0"/>
    <n v="9770.8001999999997"/>
    <n v="0"/>
    <m/>
    <m/>
    <m/>
    <s v="معاملة بنكية"/>
    <m/>
    <m/>
    <x v="218"/>
  </r>
  <r>
    <d v="2017-05-30T00:00:00"/>
    <x v="5"/>
    <n v="8000"/>
    <x v="8"/>
    <x v="9"/>
    <n v="2391935.588"/>
    <n v="82279.930000000051"/>
    <n v="0"/>
    <n v="0"/>
    <n v="9770.8001999999997"/>
    <n v="0"/>
    <m/>
    <m/>
    <m/>
    <s v="معاملة بنكية"/>
    <m/>
    <m/>
    <x v="219"/>
  </r>
  <r>
    <d v="2017-05-30T00:00:00"/>
    <x v="5"/>
    <n v="550"/>
    <x v="8"/>
    <x v="9"/>
    <n v="2391935.588"/>
    <n v="82829.930000000051"/>
    <n v="0"/>
    <n v="0"/>
    <n v="9770.8001999999997"/>
    <n v="0"/>
    <m/>
    <m/>
    <m/>
    <s v="معاملة بنكية"/>
    <m/>
    <m/>
    <x v="132"/>
  </r>
  <r>
    <d v="2017-05-30T00:00:00"/>
    <x v="5"/>
    <n v="70"/>
    <x v="8"/>
    <x v="9"/>
    <n v="2391935.588"/>
    <n v="82899.930000000051"/>
    <n v="0"/>
    <n v="0"/>
    <n v="9770.8001999999997"/>
    <n v="0"/>
    <m/>
    <m/>
    <m/>
    <s v="معاملة بنكية"/>
    <m/>
    <m/>
    <x v="132"/>
  </r>
  <r>
    <d v="2017-05-31T00:00:00"/>
    <x v="5"/>
    <n v="2000"/>
    <x v="8"/>
    <x v="9"/>
    <n v="2391935.588"/>
    <n v="84899.930000000051"/>
    <n v="0"/>
    <n v="0"/>
    <n v="9770.8001999999997"/>
    <n v="0"/>
    <m/>
    <m/>
    <m/>
    <s v="معاملة بنكية"/>
    <m/>
    <m/>
    <x v="60"/>
  </r>
  <r>
    <d v="2017-05-31T00:00:00"/>
    <x v="5"/>
    <n v="100"/>
    <x v="6"/>
    <x v="6"/>
    <n v="2392035.588"/>
    <n v="84899.930000000051"/>
    <n v="0"/>
    <n v="0"/>
    <n v="9770.8001999999997"/>
    <n v="0"/>
    <s v="تبرعات عامة من زكاة مال وغيرها"/>
    <s v="دفاتر جمع مال"/>
    <s v="سارى"/>
    <n v="51"/>
    <m/>
    <n v="2"/>
    <x v="1"/>
  </r>
  <r>
    <d v="2017-05-31T00:00:00"/>
    <x v="5"/>
    <n v="20"/>
    <x v="6"/>
    <x v="7"/>
    <n v="2392055.588"/>
    <n v="84899.930000000051"/>
    <n v="0"/>
    <n v="0"/>
    <n v="9770.8001999999997"/>
    <n v="0"/>
    <s v="نقدية للمرضى"/>
    <s v="دفاتر جمع مال"/>
    <s v="سارى"/>
    <n v="52"/>
    <m/>
    <n v="2"/>
    <x v="1"/>
  </r>
  <r>
    <d v="2017-05-31T00:00:00"/>
    <x v="5"/>
    <n v="10075"/>
    <x v="6"/>
    <x v="7"/>
    <n v="2402130.588"/>
    <n v="84899.930000000051"/>
    <n v="0"/>
    <n v="0"/>
    <n v="9770.8001999999997"/>
    <n v="0"/>
    <s v="نقدية للمرضى"/>
    <s v="دفاتر نقدية"/>
    <s v="سارى"/>
    <n v="5261"/>
    <m/>
    <n v="106"/>
    <x v="1"/>
  </r>
  <r>
    <d v="2017-05-31T00:00:00"/>
    <x v="5"/>
    <n v="5"/>
    <x v="6"/>
    <x v="7"/>
    <n v="2402135.588"/>
    <n v="84899.930000000051"/>
    <n v="0"/>
    <n v="0"/>
    <n v="9770.8001999999997"/>
    <n v="0"/>
    <s v="نقدية للمرضى"/>
    <s v="دفاتر نقدية"/>
    <s v="سارى"/>
    <n v="5705"/>
    <m/>
    <n v="115"/>
    <x v="1"/>
  </r>
  <r>
    <d v="2017-05-31T00:00:00"/>
    <x v="5"/>
    <n v="50"/>
    <x v="6"/>
    <x v="7"/>
    <n v="2402185.588"/>
    <n v="84899.930000000051"/>
    <n v="0"/>
    <n v="0"/>
    <n v="9770.8001999999997"/>
    <n v="0"/>
    <s v="نقدية للمرضى"/>
    <s v="دفاتر نقدية"/>
    <s v="سارى"/>
    <n v="5706"/>
    <m/>
    <n v="115"/>
    <x v="1"/>
  </r>
  <r>
    <d v="2017-05-31T00:00:00"/>
    <x v="5"/>
    <n v="500"/>
    <x v="6"/>
    <x v="6"/>
    <n v="2402685.588"/>
    <n v="84899.930000000051"/>
    <n v="0"/>
    <n v="0"/>
    <n v="9770.8001999999997"/>
    <n v="0"/>
    <s v="تبرعات عامة من زكاة مال وغيرها"/>
    <s v="دفاتر نقدية"/>
    <s v="سارى"/>
    <n v="6143"/>
    <m/>
    <n v="123"/>
    <x v="1"/>
  </r>
  <r>
    <d v="2017-05-31T00:00:00"/>
    <x v="5"/>
    <n v="300"/>
    <x v="6"/>
    <x v="7"/>
    <n v="2402985.588"/>
    <n v="84899.930000000051"/>
    <n v="0"/>
    <n v="0"/>
    <n v="9770.8001999999997"/>
    <n v="0"/>
    <s v="نقدية للمرضى"/>
    <s v="دفاتر نقدية"/>
    <s v="سارى"/>
    <n v="6144"/>
    <m/>
    <n v="123"/>
    <x v="1"/>
  </r>
  <r>
    <d v="2017-05-31T00:00:00"/>
    <x v="5"/>
    <n v="2750"/>
    <x v="6"/>
    <x v="6"/>
    <n v="2405735.588"/>
    <n v="84899.930000000051"/>
    <n v="0"/>
    <n v="0"/>
    <n v="9770.8001999999997"/>
    <n v="0"/>
    <s v="تبرعات عامة من زكاة مال وغيرها"/>
    <s v="دفاتر نقدية"/>
    <s v="سارى"/>
    <n v="6145"/>
    <m/>
    <n v="123"/>
    <x v="1"/>
  </r>
  <r>
    <d v="2017-05-31T00:00:00"/>
    <x v="5"/>
    <n v="500"/>
    <x v="6"/>
    <x v="7"/>
    <n v="2406235.588"/>
    <n v="84899.930000000051"/>
    <n v="0"/>
    <n v="0"/>
    <n v="9770.8001999999997"/>
    <n v="0"/>
    <s v="نقدية للمرضى"/>
    <s v="دفاتر نقدية"/>
    <s v="سارى"/>
    <n v="6146"/>
    <m/>
    <n v="123"/>
    <x v="1"/>
  </r>
  <r>
    <d v="2017-05-31T00:00:00"/>
    <x v="5"/>
    <n v="1400"/>
    <x v="6"/>
    <x v="6"/>
    <n v="2407635.588"/>
    <n v="84899.930000000051"/>
    <n v="0"/>
    <n v="0"/>
    <n v="9770.8001999999997"/>
    <n v="0"/>
    <s v="تبرعات عامة من زكاة مال وغيرها"/>
    <s v="دفاتر نقدية"/>
    <s v="سارى"/>
    <n v="6194"/>
    <m/>
    <n v="124"/>
    <x v="1"/>
  </r>
  <r>
    <d v="2017-05-31T00:00:00"/>
    <x v="5"/>
    <n v="700"/>
    <x v="6"/>
    <x v="6"/>
    <n v="2408335.588"/>
    <n v="84899.930000000051"/>
    <n v="0"/>
    <n v="0"/>
    <n v="9770.8001999999997"/>
    <n v="0"/>
    <s v="تبرعات عامة من زكاة مال وغيرها"/>
    <s v="دفاتر نقدية"/>
    <s v="سارى"/>
    <n v="6250"/>
    <m/>
    <n v="125"/>
    <x v="1"/>
  </r>
  <r>
    <d v="2017-05-31T00:00:00"/>
    <x v="5"/>
    <n v="1400"/>
    <x v="6"/>
    <x v="6"/>
    <n v="2409735.588"/>
    <n v="84899.930000000051"/>
    <n v="0"/>
    <n v="0"/>
    <n v="9770.8001999999997"/>
    <n v="0"/>
    <s v="تبرعات عامة من زكاة مال وغيرها"/>
    <s v="دفاتر نقدية"/>
    <s v="سارى"/>
    <n v="6345"/>
    <m/>
    <n v="127"/>
    <x v="1"/>
  </r>
  <r>
    <d v="2017-05-31T00:00:00"/>
    <x v="5"/>
    <n v="2000"/>
    <x v="6"/>
    <x v="7"/>
    <n v="2411735.588"/>
    <n v="84899.930000000051"/>
    <n v="0"/>
    <n v="0"/>
    <n v="9770.8001999999997"/>
    <n v="0"/>
    <s v="نقدية للمرضى"/>
    <s v="دفاتر نقدية"/>
    <s v="سارى"/>
    <n v="6346"/>
    <m/>
    <n v="127"/>
    <x v="1"/>
  </r>
  <r>
    <d v="2017-05-31T00:00:00"/>
    <x v="5"/>
    <n v="2000"/>
    <x v="6"/>
    <x v="7"/>
    <n v="2413735.588"/>
    <n v="84899.930000000051"/>
    <n v="0"/>
    <n v="0"/>
    <n v="9770.8001999999997"/>
    <n v="0"/>
    <s v="نقدية للمرضى"/>
    <s v="دفاتر نقدية"/>
    <s v="سارى"/>
    <n v="6347"/>
    <m/>
    <n v="127"/>
    <x v="1"/>
  </r>
  <r>
    <d v="2017-05-31T00:00:00"/>
    <x v="5"/>
    <n v="4000"/>
    <x v="6"/>
    <x v="7"/>
    <n v="2417735.588"/>
    <n v="84899.930000000051"/>
    <n v="0"/>
    <n v="0"/>
    <n v="9770.8001999999997"/>
    <n v="0"/>
    <s v="نقدية للمرضى"/>
    <s v="دفاتر نقدية"/>
    <s v="سارى"/>
    <n v="6381"/>
    <m/>
    <n v="128"/>
    <x v="1"/>
  </r>
  <r>
    <d v="2017-05-31T00:00:00"/>
    <x v="5"/>
    <n v="7000"/>
    <x v="6"/>
    <x v="7"/>
    <n v="2424735.588"/>
    <n v="84899.930000000051"/>
    <n v="0"/>
    <n v="0"/>
    <n v="9770.8001999999997"/>
    <n v="0"/>
    <s v="نقدية للمرضى"/>
    <s v="دفاتر نقدية"/>
    <s v="سارى"/>
    <n v="6382"/>
    <m/>
    <n v="128"/>
    <x v="1"/>
  </r>
  <r>
    <d v="2017-05-31T00:00:00"/>
    <x v="5"/>
    <n v="600"/>
    <x v="6"/>
    <x v="7"/>
    <n v="2425335.588"/>
    <n v="84899.930000000051"/>
    <n v="0"/>
    <n v="0"/>
    <n v="9770.8001999999997"/>
    <n v="0"/>
    <s v="نقدية للمرضى"/>
    <s v="دفاتر نقدية"/>
    <s v="سارى"/>
    <n v="6383"/>
    <m/>
    <n v="128"/>
    <x v="1"/>
  </r>
  <r>
    <d v="2017-05-31T00:00:00"/>
    <x v="5"/>
    <n v="1500"/>
    <x v="6"/>
    <x v="7"/>
    <n v="2426835.588"/>
    <n v="84899.930000000051"/>
    <n v="0"/>
    <n v="0"/>
    <n v="9770.8001999999997"/>
    <n v="0"/>
    <s v="نقدية للمرضى"/>
    <s v="دفاتر نقدية"/>
    <s v="سارى"/>
    <n v="6384"/>
    <m/>
    <n v="128"/>
    <x v="1"/>
  </r>
  <r>
    <d v="2017-05-31T00:00:00"/>
    <x v="5"/>
    <n v="1000"/>
    <x v="6"/>
    <x v="7"/>
    <n v="2427835.588"/>
    <n v="84899.930000000051"/>
    <n v="0"/>
    <n v="0"/>
    <n v="9770.8001999999997"/>
    <n v="0"/>
    <s v="نقدية للمرضى"/>
    <s v="دفاتر نقدية"/>
    <s v="سارى"/>
    <n v="6385"/>
    <m/>
    <n v="128"/>
    <x v="1"/>
  </r>
  <r>
    <d v="2017-05-31T00:00:00"/>
    <x v="5"/>
    <n v="1000"/>
    <x v="6"/>
    <x v="7"/>
    <n v="2428835.588"/>
    <n v="84899.930000000051"/>
    <n v="0"/>
    <n v="0"/>
    <n v="9770.8001999999997"/>
    <n v="0"/>
    <s v="نقدية للمرضى"/>
    <s v="دفاتر نقدية"/>
    <s v="سارى"/>
    <n v="6386"/>
    <m/>
    <n v="128"/>
    <x v="1"/>
  </r>
  <r>
    <d v="2017-05-31T00:00:00"/>
    <x v="5"/>
    <n v="800"/>
    <x v="6"/>
    <x v="7"/>
    <n v="2429635.588"/>
    <n v="84899.930000000051"/>
    <n v="0"/>
    <n v="0"/>
    <n v="9770.8001999999997"/>
    <n v="0"/>
    <s v="نقدية للمرضى"/>
    <s v="دفاتر نقدية"/>
    <s v="سارى"/>
    <n v="6387"/>
    <m/>
    <n v="128"/>
    <x v="1"/>
  </r>
  <r>
    <d v="2017-05-31T00:00:00"/>
    <x v="5"/>
    <n v="500"/>
    <x v="6"/>
    <x v="6"/>
    <n v="2430135.588"/>
    <n v="84899.930000000051"/>
    <n v="0"/>
    <n v="0"/>
    <n v="9770.8001999999997"/>
    <n v="0"/>
    <s v="تبرعات عامة من زكاة مال وغيرها"/>
    <s v="دفاتر نقدية"/>
    <s v="سارى"/>
    <n v="6487"/>
    <m/>
    <n v="130"/>
    <x v="1"/>
  </r>
  <r>
    <d v="2017-05-31T00:00:00"/>
    <x v="5"/>
    <n v="500"/>
    <x v="6"/>
    <x v="6"/>
    <n v="2430635.588"/>
    <n v="84899.930000000051"/>
    <n v="0"/>
    <n v="0"/>
    <n v="9770.8001999999997"/>
    <n v="0"/>
    <s v="تبرعات عامة من زكاة مال وغيرها"/>
    <s v="دفاتر نقدية"/>
    <s v="سارى"/>
    <n v="6488"/>
    <m/>
    <n v="130"/>
    <x v="1"/>
  </r>
  <r>
    <d v="2017-05-31T00:00:00"/>
    <x v="5"/>
    <n v="1000"/>
    <x v="6"/>
    <x v="6"/>
    <n v="2431635.588"/>
    <n v="84899.930000000051"/>
    <n v="0"/>
    <n v="0"/>
    <n v="9770.8001999999997"/>
    <n v="0"/>
    <s v="تبرعات عامة من زكاة مال وغيرها"/>
    <s v="دفاتر نقدية"/>
    <s v="سارى"/>
    <n v="6489"/>
    <m/>
    <n v="130"/>
    <x v="1"/>
  </r>
  <r>
    <d v="2017-05-31T00:00:00"/>
    <x v="5"/>
    <n v="500"/>
    <x v="6"/>
    <x v="7"/>
    <n v="2432135.588"/>
    <n v="84899.930000000051"/>
    <n v="0"/>
    <n v="0"/>
    <n v="9770.8001999999997"/>
    <n v="0"/>
    <s v="نقدية للمرضى"/>
    <s v="دفاتر نقدية"/>
    <s v="سارى"/>
    <n v="6490"/>
    <m/>
    <n v="130"/>
    <x v="1"/>
  </r>
  <r>
    <d v="2017-05-31T00:00:00"/>
    <x v="5"/>
    <n v="4000"/>
    <x v="6"/>
    <x v="6"/>
    <n v="2436135.588"/>
    <n v="84899.930000000051"/>
    <n v="0"/>
    <n v="0"/>
    <n v="9770.8001999999997"/>
    <n v="0"/>
    <s v="تبرعات عامة من زكاة مال وغيرها"/>
    <s v="دفاتر نقدية"/>
    <s v="سارى"/>
    <n v="6491"/>
    <m/>
    <n v="130"/>
    <x v="1"/>
  </r>
  <r>
    <d v="2017-05-31T00:00:00"/>
    <x v="5"/>
    <n v="2000"/>
    <x v="6"/>
    <x v="6"/>
    <n v="2438135.588"/>
    <n v="84899.930000000051"/>
    <n v="0"/>
    <n v="0"/>
    <n v="9770.8001999999997"/>
    <n v="0"/>
    <s v="تبرعات عامة من زكاة مال وغيرها"/>
    <s v="دفاتر نقدية"/>
    <s v="سارى"/>
    <n v="6527"/>
    <m/>
    <n v="131"/>
    <x v="1"/>
  </r>
  <r>
    <d v="2017-05-31T00:00:00"/>
    <x v="5"/>
    <n v="200"/>
    <x v="6"/>
    <x v="6"/>
    <n v="2438335.588"/>
    <n v="84899.930000000051"/>
    <n v="0"/>
    <n v="0"/>
    <n v="9770.8001999999997"/>
    <n v="0"/>
    <s v="تبرعات عامة من زكاة مال وغيرها"/>
    <s v="دفاتر نقدية"/>
    <s v="سارى"/>
    <n v="6565"/>
    <m/>
    <n v="132"/>
    <x v="1"/>
  </r>
  <r>
    <d v="2017-05-31T00:00:00"/>
    <x v="5"/>
    <n v="7500"/>
    <x v="6"/>
    <x v="6"/>
    <n v="2445835.588"/>
    <n v="84899.930000000051"/>
    <n v="0"/>
    <n v="0"/>
    <n v="9770.8001999999997"/>
    <n v="0"/>
    <s v="تبرعات عامة من زكاة مال وغيرها"/>
    <s v="دفاتر نقدية"/>
    <s v="سارى"/>
    <n v="6651"/>
    <m/>
    <n v="134"/>
    <x v="1"/>
  </r>
  <r>
    <d v="2017-05-31T00:00:00"/>
    <x v="5"/>
    <n v="250"/>
    <x v="6"/>
    <x v="6"/>
    <n v="2446085.588"/>
    <n v="84899.930000000051"/>
    <n v="0"/>
    <n v="0"/>
    <n v="9770.8001999999997"/>
    <n v="0"/>
    <s v="تبرعات عامة من زكاة مال وغيرها"/>
    <s v="دفاتر نقدية"/>
    <s v="سارى"/>
    <n v="6652"/>
    <m/>
    <n v="134"/>
    <x v="1"/>
  </r>
  <r>
    <d v="2017-05-31T00:00:00"/>
    <x v="5"/>
    <n v="50"/>
    <x v="6"/>
    <x v="6"/>
    <n v="2446135.588"/>
    <n v="84899.930000000051"/>
    <n v="0"/>
    <n v="0"/>
    <n v="9770.8001999999997"/>
    <n v="0"/>
    <s v="تبرعات عامة من زكاة مال وغيرها"/>
    <s v="دفاتر نقدية"/>
    <s v="سارى"/>
    <n v="6766"/>
    <m/>
    <n v="136"/>
    <x v="1"/>
  </r>
  <r>
    <d v="2017-05-31T00:00:00"/>
    <x v="5"/>
    <n v="20"/>
    <x v="6"/>
    <x v="7"/>
    <n v="2446155.588"/>
    <n v="84899.930000000051"/>
    <n v="0"/>
    <n v="0"/>
    <n v="9770.8001999999997"/>
    <n v="0"/>
    <s v="نقدية للمرضى"/>
    <s v="دفاتر نقدية"/>
    <s v="سارى"/>
    <n v="6767"/>
    <m/>
    <n v="136"/>
    <x v="1"/>
  </r>
  <r>
    <d v="2017-05-31T00:00:00"/>
    <x v="5"/>
    <n v="300"/>
    <x v="6"/>
    <x v="6"/>
    <n v="2446455.588"/>
    <n v="84899.930000000051"/>
    <n v="0"/>
    <n v="0"/>
    <n v="9770.8001999999997"/>
    <n v="0"/>
    <s v="تبرعات عامة من زكاة مال وغيرها"/>
    <s v="دفاتر نقدية"/>
    <s v="سارى"/>
    <n v="6768"/>
    <m/>
    <n v="136"/>
    <x v="1"/>
  </r>
  <r>
    <d v="2017-05-31T00:00:00"/>
    <x v="5"/>
    <n v="8"/>
    <x v="6"/>
    <x v="7"/>
    <n v="2446463.588"/>
    <n v="84899.930000000051"/>
    <n v="0"/>
    <n v="0"/>
    <n v="9770.8001999999997"/>
    <n v="0"/>
    <s v="نقدية للمرضى"/>
    <s v="دفاتر نقدية"/>
    <s v="سارى"/>
    <n v="6769"/>
    <m/>
    <n v="136"/>
    <x v="1"/>
  </r>
  <r>
    <d v="2017-05-31T00:00:00"/>
    <x v="5"/>
    <n v="100"/>
    <x v="6"/>
    <x v="7"/>
    <n v="2446563.588"/>
    <n v="84899.930000000051"/>
    <n v="0"/>
    <n v="0"/>
    <n v="9770.8001999999997"/>
    <n v="0"/>
    <s v="نقدية للمرضى"/>
    <s v="دفاتر نقدية"/>
    <s v="سارى"/>
    <n v="6770"/>
    <m/>
    <n v="136"/>
    <x v="1"/>
  </r>
  <r>
    <d v="2017-05-31T00:00:00"/>
    <x v="5"/>
    <n v="20"/>
    <x v="6"/>
    <x v="6"/>
    <n v="2446583.588"/>
    <n v="84899.930000000051"/>
    <n v="0"/>
    <n v="0"/>
    <n v="9770.8001999999997"/>
    <n v="0"/>
    <s v="تبرعات عامة من زكاة مال وغيرها"/>
    <s v="دفاتر نقدية"/>
    <s v="سارى"/>
    <n v="6771"/>
    <m/>
    <n v="136"/>
    <x v="1"/>
  </r>
  <r>
    <d v="2017-05-31T00:00:00"/>
    <x v="5"/>
    <n v="200"/>
    <x v="6"/>
    <x v="7"/>
    <n v="2446783.588"/>
    <n v="84899.930000000051"/>
    <n v="0"/>
    <n v="0"/>
    <n v="9770.8001999999997"/>
    <n v="0"/>
    <s v="نقدية للمرضى"/>
    <s v="دفاتر نقدية"/>
    <s v="سارى"/>
    <n v="6772"/>
    <m/>
    <n v="136"/>
    <x v="1"/>
  </r>
  <r>
    <d v="2017-05-31T00:00:00"/>
    <x v="5"/>
    <n v="200"/>
    <x v="6"/>
    <x v="6"/>
    <n v="2446983.588"/>
    <n v="84899.930000000051"/>
    <n v="0"/>
    <n v="0"/>
    <n v="9770.8001999999997"/>
    <n v="0"/>
    <s v="تبرعات عامة من زكاة مال وغيرها"/>
    <s v="دفاتر نقدية"/>
    <s v="سارى"/>
    <n v="6773"/>
    <m/>
    <n v="136"/>
    <x v="1"/>
  </r>
  <r>
    <d v="2017-05-31T00:00:00"/>
    <x v="5"/>
    <n v="200"/>
    <x v="6"/>
    <x v="6"/>
    <n v="2447183.588"/>
    <n v="84899.930000000051"/>
    <n v="0"/>
    <n v="0"/>
    <n v="9770.8001999999997"/>
    <n v="0"/>
    <s v="تبرعات عامة من زكاة مال وغيرها"/>
    <s v="دفاتر نقدية"/>
    <s v="سارى"/>
    <n v="6774"/>
    <m/>
    <n v="136"/>
    <x v="1"/>
  </r>
  <r>
    <d v="2017-05-31T00:00:00"/>
    <x v="5"/>
    <n v="50"/>
    <x v="6"/>
    <x v="6"/>
    <n v="2447233.588"/>
    <n v="84899.930000000051"/>
    <n v="0"/>
    <n v="0"/>
    <n v="9770.8001999999997"/>
    <n v="0"/>
    <s v="تبرعات عامة من زكاة مال وغيرها"/>
    <s v="دفاتر نقدية"/>
    <s v="سارى"/>
    <n v="6775"/>
    <m/>
    <n v="136"/>
    <x v="1"/>
  </r>
  <r>
    <d v="2017-05-31T00:00:00"/>
    <x v="5"/>
    <n v="10"/>
    <x v="6"/>
    <x v="7"/>
    <n v="2447243.588"/>
    <n v="84899.930000000051"/>
    <n v="0"/>
    <n v="0"/>
    <n v="9770.8001999999997"/>
    <n v="0"/>
    <s v="نقدية للمرضى"/>
    <s v="دفاتر نقدية"/>
    <s v="سارى"/>
    <n v="6776"/>
    <m/>
    <n v="136"/>
    <x v="1"/>
  </r>
  <r>
    <d v="2017-05-31T00:00:00"/>
    <x v="5"/>
    <n v="400"/>
    <x v="6"/>
    <x v="6"/>
    <n v="2447643.588"/>
    <n v="84899.930000000051"/>
    <n v="0"/>
    <n v="0"/>
    <n v="9770.8001999999997"/>
    <n v="0"/>
    <s v="تبرعات عامة من زكاة مال وغيرها"/>
    <s v="دفاتر نقدية"/>
    <s v="سارى"/>
    <n v="6859"/>
    <m/>
    <n v="138"/>
    <x v="1"/>
  </r>
  <r>
    <d v="2017-05-31T00:00:00"/>
    <x v="5"/>
    <n v="5"/>
    <x v="6"/>
    <x v="6"/>
    <n v="2447648.588"/>
    <n v="84899.930000000051"/>
    <n v="0"/>
    <n v="0"/>
    <n v="9770.8001999999997"/>
    <n v="0"/>
    <s v="تبرعات عامة من زكاة مال وغيرها"/>
    <s v="دفاتر نقدية"/>
    <s v="سارى"/>
    <n v="6860"/>
    <m/>
    <n v="138"/>
    <x v="1"/>
  </r>
  <r>
    <d v="2017-05-31T00:00:00"/>
    <x v="5"/>
    <n v="5"/>
    <x v="6"/>
    <x v="6"/>
    <n v="2447653.588"/>
    <n v="84899.930000000051"/>
    <n v="0"/>
    <n v="0"/>
    <n v="9770.8001999999997"/>
    <n v="0"/>
    <s v="تبرعات عامة من زكاة مال وغيرها"/>
    <s v="دفاتر نقدية"/>
    <s v="سارى"/>
    <n v="6861"/>
    <m/>
    <n v="138"/>
    <x v="1"/>
  </r>
  <r>
    <d v="2017-05-31T00:00:00"/>
    <x v="5"/>
    <n v="25"/>
    <x v="6"/>
    <x v="7"/>
    <n v="2447678.588"/>
    <n v="84899.930000000051"/>
    <n v="0"/>
    <n v="0"/>
    <n v="9770.8001999999997"/>
    <n v="0"/>
    <s v="نقدية للمرضى"/>
    <s v="دفاتر نقدية"/>
    <s v="سارى"/>
    <n v="6862"/>
    <m/>
    <n v="138"/>
    <x v="1"/>
  </r>
  <r>
    <d v="2017-05-31T00:00:00"/>
    <x v="5"/>
    <n v="50"/>
    <x v="6"/>
    <x v="7"/>
    <n v="2447728.588"/>
    <n v="84899.930000000051"/>
    <n v="0"/>
    <n v="0"/>
    <n v="9770.8001999999997"/>
    <n v="0"/>
    <s v="نقدية للمرضى"/>
    <s v="دفاتر نقدية"/>
    <s v="سارى"/>
    <n v="6863"/>
    <m/>
    <n v="138"/>
    <x v="1"/>
  </r>
  <r>
    <d v="2017-05-31T00:00:00"/>
    <x v="5"/>
    <n v="10"/>
    <x v="6"/>
    <x v="7"/>
    <n v="2447738.588"/>
    <n v="84899.930000000051"/>
    <n v="0"/>
    <n v="0"/>
    <n v="9770.8001999999997"/>
    <n v="0"/>
    <s v="نقدية للمرضى"/>
    <s v="دفاتر نقدية"/>
    <s v="سارى"/>
    <n v="6864"/>
    <m/>
    <n v="138"/>
    <x v="1"/>
  </r>
  <r>
    <d v="2017-05-31T00:00:00"/>
    <x v="5"/>
    <n v="11000"/>
    <x v="6"/>
    <x v="6"/>
    <n v="2458738.588"/>
    <n v="84899.930000000051"/>
    <n v="0"/>
    <n v="0"/>
    <n v="9770.8001999999997"/>
    <n v="0"/>
    <s v="تبرعات عامة من زكاة مال وغيرها"/>
    <s v="دفاتر نقدية"/>
    <s v="سارى"/>
    <n v="6951"/>
    <m/>
    <n v="140"/>
    <x v="1"/>
  </r>
  <r>
    <d v="2017-05-31T00:00:00"/>
    <x v="5"/>
    <n v="8000"/>
    <x v="6"/>
    <x v="6"/>
    <n v="2466738.588"/>
    <n v="84899.930000000051"/>
    <n v="0"/>
    <n v="0"/>
    <n v="9770.8001999999997"/>
    <n v="0"/>
    <s v="تبرعات عامة من زكاة مال وغيرها"/>
    <s v="دفاتر نقدية"/>
    <s v="سارى"/>
    <n v="6952"/>
    <m/>
    <n v="140"/>
    <x v="1"/>
  </r>
  <r>
    <d v="2017-05-31T00:00:00"/>
    <x v="5"/>
    <n v="120003.65"/>
    <x v="27"/>
    <x v="8"/>
    <n v="2346734.9380000001"/>
    <n v="84899.930000000051"/>
    <n v="0"/>
    <n v="0"/>
    <n v="9770.8001999999997"/>
    <n v="0"/>
    <m/>
    <m/>
    <m/>
    <m/>
    <m/>
    <m/>
    <x v="1"/>
  </r>
  <r>
    <d v="2017-05-31T00:00:00"/>
    <x v="5"/>
    <n v="8000"/>
    <x v="11"/>
    <x v="8"/>
    <n v="2338734.9380000001"/>
    <n v="84899.930000000051"/>
    <n v="0"/>
    <n v="0"/>
    <n v="9770.8001999999997"/>
    <n v="0"/>
    <m/>
    <m/>
    <m/>
    <m/>
    <m/>
    <m/>
    <x v="1"/>
  </r>
  <r>
    <d v="2017-05-31T00:00:00"/>
    <x v="5"/>
    <n v="1750"/>
    <x v="12"/>
    <x v="8"/>
    <n v="2336984.9380000001"/>
    <n v="84899.930000000051"/>
    <n v="0"/>
    <n v="0"/>
    <n v="9770.8001999999997"/>
    <n v="0"/>
    <m/>
    <m/>
    <m/>
    <m/>
    <m/>
    <m/>
    <x v="1"/>
  </r>
  <r>
    <d v="2017-05-31T00:00:00"/>
    <x v="5"/>
    <n v="4818"/>
    <x v="19"/>
    <x v="8"/>
    <n v="2332166.9380000001"/>
    <n v="84899.930000000051"/>
    <n v="0"/>
    <n v="0"/>
    <n v="9770.8001999999997"/>
    <n v="0"/>
    <m/>
    <m/>
    <m/>
    <m/>
    <m/>
    <m/>
    <x v="1"/>
  </r>
  <r>
    <d v="2017-05-31T00:00:00"/>
    <x v="5"/>
    <n v="4896.5"/>
    <x v="13"/>
    <x v="8"/>
    <n v="2327270.4380000001"/>
    <n v="84899.930000000051"/>
    <n v="0"/>
    <n v="0"/>
    <n v="9770.8001999999997"/>
    <n v="0"/>
    <m/>
    <m/>
    <m/>
    <m/>
    <m/>
    <m/>
    <x v="1"/>
  </r>
  <r>
    <d v="2017-05-31T00:00:00"/>
    <x v="5"/>
    <n v="67155"/>
    <x v="14"/>
    <x v="8"/>
    <n v="2260115.4380000001"/>
    <n v="84899.930000000051"/>
    <n v="0"/>
    <n v="0"/>
    <n v="9770.8001999999997"/>
    <n v="0"/>
    <m/>
    <m/>
    <m/>
    <m/>
    <m/>
    <m/>
    <x v="1"/>
  </r>
  <r>
    <d v="2017-05-31T00:00:00"/>
    <x v="5"/>
    <n v="8167.75"/>
    <x v="15"/>
    <x v="8"/>
    <n v="2251947.6880000001"/>
    <n v="84899.930000000051"/>
    <n v="0"/>
    <n v="0"/>
    <n v="9770.8001999999997"/>
    <n v="0"/>
    <m/>
    <m/>
    <m/>
    <m/>
    <m/>
    <m/>
    <x v="1"/>
  </r>
  <r>
    <d v="2017-05-31T00:00:00"/>
    <x v="5"/>
    <n v="1858"/>
    <x v="18"/>
    <x v="8"/>
    <n v="2250089.6880000001"/>
    <n v="84899.930000000051"/>
    <n v="0"/>
    <n v="0"/>
    <n v="9770.8001999999997"/>
    <n v="0"/>
    <m/>
    <m/>
    <m/>
    <m/>
    <m/>
    <m/>
    <x v="1"/>
  </r>
  <r>
    <d v="2017-05-31T00:00:00"/>
    <x v="5"/>
    <n v="2010"/>
    <x v="16"/>
    <x v="8"/>
    <n v="2248079.6880000001"/>
    <n v="84899.930000000051"/>
    <n v="0"/>
    <n v="0"/>
    <n v="9770.8001999999997"/>
    <n v="0"/>
    <m/>
    <m/>
    <m/>
    <m/>
    <m/>
    <m/>
    <x v="1"/>
  </r>
  <r>
    <d v="2017-05-31T00:00:00"/>
    <x v="5"/>
    <n v="985"/>
    <x v="32"/>
    <x v="8"/>
    <n v="2247094.6880000001"/>
    <n v="84899.930000000051"/>
    <n v="0"/>
    <n v="0"/>
    <n v="9770.8001999999997"/>
    <n v="0"/>
    <m/>
    <m/>
    <m/>
    <m/>
    <m/>
    <m/>
    <x v="1"/>
  </r>
  <r>
    <d v="2017-05-31T00:00:00"/>
    <x v="5"/>
    <n v="1698.5"/>
    <x v="17"/>
    <x v="8"/>
    <n v="2245396.1880000001"/>
    <n v="84899.930000000051"/>
    <n v="0"/>
    <n v="0"/>
    <n v="9770.8001999999997"/>
    <n v="0"/>
    <m/>
    <m/>
    <m/>
    <m/>
    <m/>
    <m/>
    <x v="1"/>
  </r>
  <r>
    <d v="2017-05-31T00:00:00"/>
    <x v="5"/>
    <n v="19408.25"/>
    <x v="20"/>
    <x v="8"/>
    <n v="2225987.9380000001"/>
    <n v="84899.930000000051"/>
    <n v="0"/>
    <n v="0"/>
    <n v="9770.8001999999997"/>
    <n v="0"/>
    <m/>
    <m/>
    <m/>
    <m/>
    <m/>
    <m/>
    <x v="1"/>
  </r>
  <r>
    <d v="2017-05-31T00:00:00"/>
    <x v="5"/>
    <n v="1134313.8500000001"/>
    <x v="7"/>
    <x v="8"/>
    <n v="1091674.088"/>
    <n v="84899.930000000051"/>
    <n v="0"/>
    <n v="0"/>
    <n v="9770.8001999999997"/>
    <n v="0"/>
    <m/>
    <m/>
    <m/>
    <m/>
    <m/>
    <m/>
    <x v="1"/>
  </r>
  <r>
    <d v="2017-05-31T00:00:00"/>
    <x v="5"/>
    <n v="44267.5"/>
    <x v="10"/>
    <x v="8"/>
    <n v="1047406.588"/>
    <n v="84899.930000000051"/>
    <n v="0"/>
    <n v="0"/>
    <n v="9770.8001999999997"/>
    <n v="0"/>
    <m/>
    <m/>
    <m/>
    <m/>
    <m/>
    <m/>
    <x v="1"/>
  </r>
  <r>
    <d v="2017-05-31T00:00:00"/>
    <x v="5"/>
    <n v="124575.33333333333"/>
    <x v="21"/>
    <x v="8"/>
    <n v="922831.25466666662"/>
    <n v="84899.930000000051"/>
    <n v="0"/>
    <n v="0"/>
    <n v="9770.8001999999997"/>
    <n v="0"/>
    <m/>
    <m/>
    <m/>
    <m/>
    <m/>
    <m/>
    <x v="1"/>
  </r>
  <r>
    <d v="2017-05-31T00:00:00"/>
    <x v="5"/>
    <n v="112692.5"/>
    <x v="22"/>
    <x v="8"/>
    <n v="810138.75466666662"/>
    <n v="84899.930000000051"/>
    <n v="0"/>
    <n v="0"/>
    <n v="9770.8001999999997"/>
    <n v="0"/>
    <m/>
    <m/>
    <m/>
    <m/>
    <m/>
    <m/>
    <x v="1"/>
  </r>
  <r>
    <d v="2017-05-31T00:00:00"/>
    <x v="5"/>
    <n v="210"/>
    <x v="23"/>
    <x v="11"/>
    <n v="810138.75466666662"/>
    <n v="84689.930000000051"/>
    <n v="0"/>
    <n v="0"/>
    <n v="9770.8001999999997"/>
    <n v="0"/>
    <m/>
    <m/>
    <m/>
    <s v="معاملة بنكية"/>
    <m/>
    <m/>
    <x v="50"/>
  </r>
  <r>
    <d v="2017-05-31T00:00:00"/>
    <x v="5"/>
    <n v="23000"/>
    <x v="7"/>
    <x v="11"/>
    <n v="810138.75466666662"/>
    <n v="61689.930000000051"/>
    <n v="0"/>
    <n v="0"/>
    <n v="9770.8001999999997"/>
    <n v="0"/>
    <m/>
    <m/>
    <m/>
    <s v="معاملة بنكية"/>
    <m/>
    <m/>
    <x v="220"/>
  </r>
  <r>
    <d v="2017-05-31T00:00:00"/>
    <x v="5"/>
    <n v="23000"/>
    <x v="7"/>
    <x v="11"/>
    <n v="810138.75466666662"/>
    <n v="38689.930000000051"/>
    <n v="0"/>
    <n v="0"/>
    <n v="9770.8001999999997"/>
    <n v="0"/>
    <m/>
    <m/>
    <m/>
    <s v="معاملة بنكية"/>
    <m/>
    <m/>
    <x v="221"/>
  </r>
  <r>
    <d v="2017-05-31T00:00:00"/>
    <x v="5"/>
    <n v="8232.11"/>
    <x v="2"/>
    <x v="2"/>
    <n v="810138.75466666662"/>
    <n v="38689.930000000051"/>
    <n v="0"/>
    <n v="0"/>
    <n v="9770.8001999999997"/>
    <n v="0"/>
    <m/>
    <m/>
    <m/>
    <m/>
    <m/>
    <m/>
    <x v="222"/>
  </r>
  <r>
    <d v="2017-05-31T00:00:00"/>
    <x v="5"/>
    <n v="70459"/>
    <x v="3"/>
    <x v="2"/>
    <n v="810138.75466666662"/>
    <n v="38689.930000000051"/>
    <n v="0"/>
    <n v="0"/>
    <n v="9770.8001999999997"/>
    <n v="0"/>
    <m/>
    <m/>
    <m/>
    <m/>
    <m/>
    <m/>
    <x v="1"/>
  </r>
  <r>
    <d v="2017-05-31T00:00:00"/>
    <x v="5"/>
    <n v="192.92"/>
    <x v="35"/>
    <x v="10"/>
    <n v="810138.75466666662"/>
    <n v="38689.930000000051"/>
    <n v="0"/>
    <n v="0"/>
    <n v="9770.8001999999997"/>
    <n v="0"/>
    <m/>
    <m/>
    <m/>
    <s v="تقفيل"/>
    <m/>
    <m/>
    <x v="1"/>
  </r>
  <r>
    <d v="2017-05-31T00:00:00"/>
    <x v="5"/>
    <n v="1484"/>
    <x v="20"/>
    <x v="10"/>
    <n v="810138.75466666662"/>
    <n v="38689.930000000051"/>
    <n v="0"/>
    <n v="0"/>
    <n v="9770.8001999999997"/>
    <n v="0"/>
    <m/>
    <m/>
    <m/>
    <s v="تقفيل"/>
    <m/>
    <m/>
    <x v="1"/>
  </r>
  <r>
    <d v="2017-05-31T00:00:00"/>
    <x v="5"/>
    <n v="27.912799999999997"/>
    <x v="34"/>
    <x v="17"/>
    <n v="810138.75466666662"/>
    <n v="38689.930000000051"/>
    <n v="0"/>
    <n v="0"/>
    <n v="9742.8873999999996"/>
    <n v="0"/>
    <m/>
    <m/>
    <m/>
    <s v="معاملة بنكية"/>
    <m/>
    <m/>
    <x v="1"/>
  </r>
  <r>
    <d v="2017-06-01T00:00:00"/>
    <x v="6"/>
    <n v="6000"/>
    <x v="8"/>
    <x v="9"/>
    <n v="810138.75466666662"/>
    <n v="44689.930000000051"/>
    <n v="0"/>
    <n v="0"/>
    <n v="9742.8873999999996"/>
    <n v="0"/>
    <m/>
    <m/>
    <m/>
    <s v="معاملة بنكية"/>
    <m/>
    <m/>
    <x v="1"/>
  </r>
  <r>
    <d v="2017-05-31T00:00:00"/>
    <x v="5"/>
    <n v="189.84"/>
    <x v="20"/>
    <x v="16"/>
    <n v="810138.75466666662"/>
    <n v="44689.930000000051"/>
    <n v="0"/>
    <n v="0"/>
    <n v="9742.8873999999996"/>
    <n v="0"/>
    <m/>
    <m/>
    <m/>
    <s v="تقفيل"/>
    <m/>
    <m/>
    <x v="1"/>
  </r>
  <r>
    <d v="2017-05-31T00:00:00"/>
    <x v="5"/>
    <n v="2795"/>
    <x v="25"/>
    <x v="2"/>
    <n v="810138.75466666662"/>
    <n v="44689.930000000051"/>
    <n v="0"/>
    <n v="0"/>
    <n v="9742.8873999999996"/>
    <n v="0"/>
    <m/>
    <m/>
    <m/>
    <m/>
    <m/>
    <m/>
    <x v="1"/>
  </r>
  <r>
    <d v="2017-05-31T00:00:00"/>
    <x v="5"/>
    <n v="636190.09"/>
    <x v="7"/>
    <x v="13"/>
    <n v="810138.75466666662"/>
    <n v="44689.930000000051"/>
    <n v="0"/>
    <n v="0"/>
    <n v="9742.8873999999996"/>
    <n v="0"/>
    <m/>
    <m/>
    <m/>
    <m/>
    <m/>
    <m/>
    <x v="52"/>
  </r>
  <r>
    <d v="2017-05-31T00:00:00"/>
    <x v="5"/>
    <n v="755000"/>
    <x v="28"/>
    <x v="8"/>
    <n v="55138.754666666617"/>
    <n v="44689.930000000051"/>
    <n v="0"/>
    <n v="0"/>
    <n v="9742.8873999999996"/>
    <n v="0"/>
    <m/>
    <m/>
    <m/>
    <m/>
    <m/>
    <m/>
    <x v="52"/>
  </r>
  <r>
    <d v="2017-06-01T00:00:00"/>
    <x v="6"/>
    <n v="200"/>
    <x v="6"/>
    <x v="7"/>
    <n v="55338.754666666617"/>
    <n v="44689.930000000051"/>
    <n v="0"/>
    <n v="0"/>
    <n v="9742.8873999999996"/>
    <n v="0"/>
    <s v="نقدية للمرضى"/>
    <s v="دفاتر جمع مال"/>
    <s v="سارى"/>
    <n v="22"/>
    <m/>
    <n v="1"/>
    <x v="1"/>
  </r>
  <r>
    <d v="2017-06-01T00:00:00"/>
    <x v="6"/>
    <n v="10"/>
    <x v="6"/>
    <x v="6"/>
    <n v="55348.754666666617"/>
    <n v="44689.930000000051"/>
    <n v="0"/>
    <n v="0"/>
    <n v="9742.8873999999996"/>
    <n v="0"/>
    <s v="تبرعات عامة من زكاة مال وغيرها"/>
    <s v="دفاتر جمع مال"/>
    <s v="سارى"/>
    <n v="23"/>
    <m/>
    <n v="1"/>
    <x v="1"/>
  </r>
  <r>
    <d v="2017-06-01T00:00:00"/>
    <x v="6"/>
    <n v="100"/>
    <x v="6"/>
    <x v="6"/>
    <n v="55448.754666666617"/>
    <n v="44689.930000000051"/>
    <n v="0"/>
    <n v="0"/>
    <n v="9742.8873999999996"/>
    <n v="0"/>
    <s v="تبرعات عامة من زكاة مال وغيرها"/>
    <s v="دفاتر جمع مال"/>
    <s v="سارى"/>
    <n v="24"/>
    <m/>
    <n v="1"/>
    <x v="1"/>
  </r>
  <r>
    <d v="2017-06-01T00:00:00"/>
    <x v="6"/>
    <n v="4000"/>
    <x v="6"/>
    <x v="6"/>
    <n v="59448.754666666617"/>
    <n v="44689.930000000051"/>
    <n v="0"/>
    <n v="0"/>
    <n v="9742.8873999999996"/>
    <n v="0"/>
    <s v="تبرعات عامة من زكاة مال وغيرها"/>
    <s v="دفاتر نقدية"/>
    <s v="سارى"/>
    <n v="5262"/>
    <m/>
    <n v="106"/>
    <x v="1"/>
  </r>
  <r>
    <d v="2017-06-01T00:00:00"/>
    <x v="6"/>
    <n v="3100"/>
    <x v="6"/>
    <x v="7"/>
    <n v="62548.754666666617"/>
    <n v="44689.930000000051"/>
    <n v="0"/>
    <n v="0"/>
    <n v="9742.8873999999996"/>
    <n v="0"/>
    <s v="نقدية للمرضى"/>
    <s v="دفاتر نقدية"/>
    <s v="سارى"/>
    <n v="5263"/>
    <m/>
    <n v="106"/>
    <x v="1"/>
  </r>
  <r>
    <d v="2017-06-01T00:00:00"/>
    <x v="6"/>
    <n v="3000"/>
    <x v="6"/>
    <x v="7"/>
    <n v="65548.754666666617"/>
    <n v="44689.930000000051"/>
    <n v="0"/>
    <n v="0"/>
    <n v="9742.8873999999996"/>
    <n v="0"/>
    <s v="نقدية للمرضى"/>
    <s v="دفاتر نقدية"/>
    <s v="سارى"/>
    <n v="5264"/>
    <m/>
    <n v="106"/>
    <x v="1"/>
  </r>
  <r>
    <d v="2017-06-01T00:00:00"/>
    <x v="6"/>
    <n v="8000"/>
    <x v="6"/>
    <x v="7"/>
    <n v="73548.754666666617"/>
    <n v="44689.930000000051"/>
    <n v="0"/>
    <n v="0"/>
    <n v="9742.8873999999996"/>
    <n v="0"/>
    <s v="نقدية للمرضى"/>
    <s v="دفاتر نقدية"/>
    <s v="سارى"/>
    <n v="5265"/>
    <m/>
    <n v="106"/>
    <x v="1"/>
  </r>
  <r>
    <d v="2017-06-01T00:00:00"/>
    <x v="6"/>
    <n v="100"/>
    <x v="6"/>
    <x v="6"/>
    <n v="73648.754666666617"/>
    <n v="44689.930000000051"/>
    <n v="0"/>
    <n v="0"/>
    <n v="9742.8873999999996"/>
    <n v="0"/>
    <s v="تبرعات عامة من زكاة مال وغيرها"/>
    <s v="دفاتر نقدية"/>
    <s v="سارى"/>
    <n v="5707"/>
    <m/>
    <n v="115"/>
    <x v="1"/>
  </r>
  <r>
    <d v="2017-06-01T00:00:00"/>
    <x v="6"/>
    <n v="40000"/>
    <x v="6"/>
    <x v="7"/>
    <n v="113648.75466666662"/>
    <n v="44689.930000000051"/>
    <n v="0"/>
    <n v="0"/>
    <n v="9742.8873999999996"/>
    <n v="0"/>
    <s v="نقدية للمرضى"/>
    <s v="دفاتر نقدية"/>
    <s v="سارى"/>
    <n v="5947"/>
    <m/>
    <n v="119"/>
    <x v="1"/>
  </r>
  <r>
    <d v="2017-06-01T00:00:00"/>
    <x v="6"/>
    <n v="10000"/>
    <x v="6"/>
    <x v="6"/>
    <n v="123648.75466666662"/>
    <n v="44689.930000000051"/>
    <n v="0"/>
    <n v="0"/>
    <n v="9742.8873999999996"/>
    <n v="0"/>
    <s v="تبرعات عامة من زكاة مال وغيرها"/>
    <s v="دفاتر نقدية"/>
    <s v="سارى"/>
    <n v="5948"/>
    <m/>
    <n v="119"/>
    <x v="1"/>
  </r>
  <r>
    <d v="2017-06-01T00:00:00"/>
    <x v="6"/>
    <n v="80"/>
    <x v="6"/>
    <x v="7"/>
    <n v="123728.75466666662"/>
    <n v="44689.930000000051"/>
    <n v="0"/>
    <n v="0"/>
    <n v="9742.8873999999996"/>
    <n v="0"/>
    <s v="نقدية للمرضى"/>
    <s v="دفاتر نقدية"/>
    <s v="سارى"/>
    <n v="5949"/>
    <m/>
    <n v="119"/>
    <x v="1"/>
  </r>
  <r>
    <d v="2017-06-01T00:00:00"/>
    <x v="6"/>
    <n v="300"/>
    <x v="6"/>
    <x v="6"/>
    <n v="124028.75466666662"/>
    <n v="44689.930000000051"/>
    <n v="0"/>
    <n v="0"/>
    <n v="9742.8873999999996"/>
    <n v="0"/>
    <s v="تبرعات عامة من زكاة مال وغيرها"/>
    <s v="دفاتر نقدية"/>
    <s v="سارى"/>
    <n v="6147"/>
    <m/>
    <n v="123"/>
    <x v="1"/>
  </r>
  <r>
    <d v="2017-06-01T00:00:00"/>
    <x v="6"/>
    <n v="19083"/>
    <x v="6"/>
    <x v="6"/>
    <n v="143111.75466666662"/>
    <n v="44689.930000000051"/>
    <n v="0"/>
    <n v="0"/>
    <n v="9742.8873999999996"/>
    <n v="0"/>
    <s v="تبرعات عامة من زكاة مال وغيرها"/>
    <s v="دفاتر نقدية"/>
    <s v="سارى"/>
    <n v="6348"/>
    <m/>
    <n v="127"/>
    <x v="1"/>
  </r>
  <r>
    <d v="2017-06-01T00:00:00"/>
    <x v="6"/>
    <n v="1000"/>
    <x v="6"/>
    <x v="6"/>
    <n v="144111.75466666662"/>
    <n v="44689.930000000051"/>
    <n v="0"/>
    <n v="0"/>
    <n v="9742.8873999999996"/>
    <n v="0"/>
    <s v="تبرعات عامة من زكاة مال وغيرها"/>
    <s v="دفاتر نقدية"/>
    <s v="سارى"/>
    <n v="6388"/>
    <m/>
    <n v="128"/>
    <x v="1"/>
  </r>
  <r>
    <d v="2017-06-01T00:00:00"/>
    <x v="6"/>
    <n v="100"/>
    <x v="6"/>
    <x v="6"/>
    <n v="144211.75466666662"/>
    <n v="44689.930000000051"/>
    <n v="0"/>
    <n v="0"/>
    <n v="9742.8873999999996"/>
    <n v="0"/>
    <s v="تبرعات عامة من زكاة مال وغيرها"/>
    <s v="دفاتر نقدية"/>
    <s v="سارى"/>
    <n v="6389"/>
    <m/>
    <n v="128"/>
    <x v="1"/>
  </r>
  <r>
    <d v="2017-06-01T00:00:00"/>
    <x v="6"/>
    <n v="5000"/>
    <x v="6"/>
    <x v="6"/>
    <n v="149211.75466666662"/>
    <n v="44689.930000000051"/>
    <n v="0"/>
    <n v="0"/>
    <n v="9742.8873999999996"/>
    <n v="0"/>
    <s v="تبرعات عامة من زكاة مال وغيرها"/>
    <s v="دفاتر نقدية"/>
    <s v="سارى"/>
    <n v="6390"/>
    <m/>
    <n v="128"/>
    <x v="1"/>
  </r>
  <r>
    <d v="2017-06-01T00:00:00"/>
    <x v="6"/>
    <n v="2500"/>
    <x v="6"/>
    <x v="6"/>
    <n v="151711.75466666662"/>
    <n v="44689.930000000051"/>
    <n v="0"/>
    <n v="0"/>
    <n v="9742.8873999999996"/>
    <n v="0"/>
    <s v="تبرعات عامة من زكاة مال وغيرها"/>
    <s v="دفاتر نقدية"/>
    <s v="سارى"/>
    <n v="6391"/>
    <m/>
    <n v="128"/>
    <x v="1"/>
  </r>
  <r>
    <d v="2017-06-01T00:00:00"/>
    <x v="6"/>
    <n v="500"/>
    <x v="6"/>
    <x v="6"/>
    <n v="152211.75466666662"/>
    <n v="44689.930000000051"/>
    <n v="0"/>
    <n v="0"/>
    <n v="9742.8873999999996"/>
    <n v="0"/>
    <s v="تبرعات عامة من زكاة مال وغيرها"/>
    <s v="دفاتر نقدية"/>
    <s v="سارى"/>
    <n v="6392"/>
    <m/>
    <n v="128"/>
    <x v="1"/>
  </r>
  <r>
    <d v="2017-06-01T00:00:00"/>
    <x v="6"/>
    <n v="250"/>
    <x v="6"/>
    <x v="6"/>
    <n v="152461.75466666662"/>
    <n v="44689.930000000051"/>
    <n v="0"/>
    <n v="0"/>
    <n v="9742.8873999999996"/>
    <n v="0"/>
    <s v="تبرعات عامة من زكاة مال وغيرها"/>
    <s v="دفاتر نقدية"/>
    <s v="سارى"/>
    <n v="6393"/>
    <m/>
    <n v="128"/>
    <x v="1"/>
  </r>
  <r>
    <d v="2017-06-01T00:00:00"/>
    <x v="6"/>
    <n v="40"/>
    <x v="6"/>
    <x v="7"/>
    <n v="152501.75466666662"/>
    <n v="44689.930000000051"/>
    <n v="0"/>
    <n v="0"/>
    <n v="9742.8873999999996"/>
    <n v="0"/>
    <s v="نقدية للمرضى"/>
    <s v="دفاتر نقدية"/>
    <s v="سارى"/>
    <n v="6394"/>
    <m/>
    <n v="128"/>
    <x v="1"/>
  </r>
  <r>
    <d v="2017-06-01T00:00:00"/>
    <x v="6"/>
    <n v="36100"/>
    <x v="6"/>
    <x v="6"/>
    <n v="188601.75466666662"/>
    <n v="44689.930000000051"/>
    <n v="0"/>
    <n v="0"/>
    <n v="9742.8873999999996"/>
    <n v="0"/>
    <s v="تبرعات عامة من زكاة مال وغيرها"/>
    <s v="دفاتر نقدية"/>
    <s v="سارى"/>
    <n v="6492"/>
    <m/>
    <n v="130"/>
    <x v="1"/>
  </r>
  <r>
    <d v="2017-06-01T00:00:00"/>
    <x v="6"/>
    <n v="5000"/>
    <x v="6"/>
    <x v="7"/>
    <n v="193601.75466666662"/>
    <n v="44689.930000000051"/>
    <n v="0"/>
    <n v="0"/>
    <n v="9742.8873999999996"/>
    <n v="0"/>
    <s v="نقدية للمرضى"/>
    <s v="دفاتر نقدية"/>
    <s v="سارى"/>
    <n v="6493"/>
    <m/>
    <n v="130"/>
    <x v="1"/>
  </r>
  <r>
    <d v="2017-06-01T00:00:00"/>
    <x v="6"/>
    <n v="1500"/>
    <x v="6"/>
    <x v="7"/>
    <n v="195101.75466666662"/>
    <n v="44689.930000000051"/>
    <n v="0"/>
    <n v="0"/>
    <n v="9742.8873999999996"/>
    <n v="0"/>
    <s v="نقدية للمرضى"/>
    <s v="دفاتر نقدية"/>
    <s v="سارى"/>
    <n v="6494"/>
    <m/>
    <n v="130"/>
    <x v="1"/>
  </r>
  <r>
    <d v="2017-06-01T00:00:00"/>
    <x v="6"/>
    <n v="500"/>
    <x v="6"/>
    <x v="6"/>
    <n v="195601.75466666662"/>
    <n v="44689.930000000051"/>
    <n v="0"/>
    <n v="0"/>
    <n v="9742.8873999999996"/>
    <n v="0"/>
    <s v="تبرعات عامة من زكاة مال وغيرها"/>
    <s v="دفاتر نقدية"/>
    <s v="سارى"/>
    <n v="6495"/>
    <m/>
    <n v="130"/>
    <x v="1"/>
  </r>
  <r>
    <d v="2017-06-01T00:00:00"/>
    <x v="6"/>
    <n v="700"/>
    <x v="6"/>
    <x v="6"/>
    <n v="196301.75466666662"/>
    <n v="44689.930000000051"/>
    <n v="0"/>
    <n v="0"/>
    <n v="9742.8873999999996"/>
    <n v="0"/>
    <s v="تبرعات عامة من زكاة مال وغيرها"/>
    <s v="دفاتر نقدية"/>
    <s v="سارى"/>
    <n v="6653"/>
    <m/>
    <n v="134"/>
    <x v="1"/>
  </r>
  <r>
    <d v="2017-06-01T00:00:00"/>
    <x v="6"/>
    <n v="200"/>
    <x v="6"/>
    <x v="6"/>
    <n v="196501.75466666662"/>
    <n v="44689.930000000051"/>
    <n v="0"/>
    <n v="0"/>
    <n v="9742.8873999999996"/>
    <n v="0"/>
    <s v="تبرعات عامة من زكاة مال وغيرها"/>
    <s v="دفاتر نقدية"/>
    <s v="سارى"/>
    <n v="6654"/>
    <m/>
    <n v="134"/>
    <x v="1"/>
  </r>
  <r>
    <d v="2017-06-01T00:00:00"/>
    <x v="6"/>
    <n v="1200"/>
    <x v="6"/>
    <x v="6"/>
    <n v="197701.75466666662"/>
    <n v="44689.930000000051"/>
    <n v="0"/>
    <n v="0"/>
    <n v="9742.8873999999996"/>
    <n v="0"/>
    <s v="تبرعات عامة من زكاة مال وغيرها"/>
    <s v="دفاتر نقدية"/>
    <s v="سارى"/>
    <n v="6655"/>
    <m/>
    <n v="134"/>
    <x v="1"/>
  </r>
  <r>
    <d v="2017-06-01T00:00:00"/>
    <x v="6"/>
    <n v="80"/>
    <x v="6"/>
    <x v="6"/>
    <n v="197781.75466666662"/>
    <n v="44689.930000000051"/>
    <n v="0"/>
    <n v="0"/>
    <n v="9742.8873999999996"/>
    <n v="0"/>
    <s v="تبرعات عامة من زكاة مال وغيرها"/>
    <s v="دفاتر نقدية"/>
    <s v="سارى"/>
    <n v="6777"/>
    <m/>
    <n v="136"/>
    <x v="1"/>
  </r>
  <r>
    <d v="2017-06-01T00:00:00"/>
    <x v="6"/>
    <n v="50"/>
    <x v="6"/>
    <x v="6"/>
    <n v="197831.75466666662"/>
    <n v="44689.930000000051"/>
    <n v="0"/>
    <n v="0"/>
    <n v="9742.8873999999996"/>
    <n v="0"/>
    <s v="تبرعات عامة من زكاة مال وغيرها"/>
    <s v="دفاتر نقدية"/>
    <s v="سارى"/>
    <n v="6778"/>
    <m/>
    <n v="136"/>
    <x v="1"/>
  </r>
  <r>
    <d v="2017-06-01T00:00:00"/>
    <x v="6"/>
    <n v="205"/>
    <x v="6"/>
    <x v="7"/>
    <n v="198036.75466666662"/>
    <n v="44689.930000000051"/>
    <n v="0"/>
    <n v="0"/>
    <n v="9742.8873999999996"/>
    <n v="0"/>
    <s v="نقدية للمرضى"/>
    <s v="دفاتر نقدية"/>
    <s v="سارى"/>
    <n v="6779"/>
    <m/>
    <n v="136"/>
    <x v="1"/>
  </r>
  <r>
    <d v="2017-06-01T00:00:00"/>
    <x v="6"/>
    <n v="100"/>
    <x v="6"/>
    <x v="6"/>
    <n v="198136.75466666662"/>
    <n v="44689.930000000051"/>
    <n v="0"/>
    <n v="0"/>
    <n v="9742.8873999999996"/>
    <n v="0"/>
    <s v="تبرعات عامة من زكاة مال وغيرها"/>
    <s v="دفاتر نقدية"/>
    <s v="سارى"/>
    <n v="6780"/>
    <m/>
    <n v="136"/>
    <x v="1"/>
  </r>
  <r>
    <d v="2017-06-01T00:00:00"/>
    <x v="6"/>
    <n v="300"/>
    <x v="6"/>
    <x v="6"/>
    <n v="198436.75466666662"/>
    <n v="44689.930000000051"/>
    <n v="0"/>
    <n v="0"/>
    <n v="9742.8873999999996"/>
    <n v="0"/>
    <s v="تبرعات عامة من زكاة مال وغيرها"/>
    <s v="دفاتر نقدية"/>
    <s v="سارى"/>
    <n v="6781"/>
    <m/>
    <n v="136"/>
    <x v="1"/>
  </r>
  <r>
    <d v="2017-06-01T00:00:00"/>
    <x v="6"/>
    <n v="50"/>
    <x v="6"/>
    <x v="6"/>
    <n v="198486.75466666662"/>
    <n v="44689.930000000051"/>
    <n v="0"/>
    <n v="0"/>
    <n v="9742.8873999999996"/>
    <n v="0"/>
    <s v="تبرعات عامة من زكاة مال وغيرها"/>
    <s v="دفاتر نقدية"/>
    <s v="سارى"/>
    <n v="6782"/>
    <m/>
    <n v="136"/>
    <x v="1"/>
  </r>
  <r>
    <d v="2017-06-01T00:00:00"/>
    <x v="6"/>
    <n v="200"/>
    <x v="6"/>
    <x v="7"/>
    <n v="198686.75466666662"/>
    <n v="44689.930000000051"/>
    <n v="0"/>
    <n v="0"/>
    <n v="9742.8873999999996"/>
    <n v="0"/>
    <s v="نقدية للمرضى"/>
    <s v="دفاتر نقدية"/>
    <s v="سارى"/>
    <n v="6783"/>
    <m/>
    <n v="136"/>
    <x v="1"/>
  </r>
  <r>
    <d v="2017-06-01T00:00:00"/>
    <x v="6"/>
    <n v="100"/>
    <x v="6"/>
    <x v="6"/>
    <n v="198786.75466666662"/>
    <n v="44689.930000000051"/>
    <n v="0"/>
    <n v="0"/>
    <n v="9742.8873999999996"/>
    <n v="0"/>
    <s v="تبرعات عامة من زكاة مال وغيرها"/>
    <s v="دفاتر نقدية"/>
    <s v="سارى"/>
    <n v="6784"/>
    <m/>
    <n v="136"/>
    <x v="1"/>
  </r>
  <r>
    <d v="2017-06-01T00:00:00"/>
    <x v="6"/>
    <n v="50"/>
    <x v="6"/>
    <x v="6"/>
    <n v="198836.75466666662"/>
    <n v="44689.930000000051"/>
    <n v="0"/>
    <n v="0"/>
    <n v="9742.8873999999996"/>
    <n v="0"/>
    <s v="تبرعات عامة من زكاة مال وغيرها"/>
    <s v="دفاتر نقدية"/>
    <s v="سارى"/>
    <n v="6785"/>
    <m/>
    <n v="136"/>
    <x v="1"/>
  </r>
  <r>
    <d v="2017-06-01T00:00:00"/>
    <x v="6"/>
    <n v="20"/>
    <x v="6"/>
    <x v="6"/>
    <n v="198856.75466666662"/>
    <n v="44689.930000000051"/>
    <n v="0"/>
    <n v="0"/>
    <n v="9742.8873999999996"/>
    <n v="0"/>
    <s v="تبرعات عامة من زكاة مال وغيرها"/>
    <s v="دفاتر نقدية"/>
    <s v="سارى"/>
    <n v="6786"/>
    <m/>
    <n v="136"/>
    <x v="1"/>
  </r>
  <r>
    <d v="2017-06-01T00:00:00"/>
    <x v="6"/>
    <n v="200"/>
    <x v="6"/>
    <x v="7"/>
    <n v="199056.75466666662"/>
    <n v="44689.930000000051"/>
    <n v="0"/>
    <n v="0"/>
    <n v="9742.8873999999996"/>
    <n v="0"/>
    <s v="نقدية للمرضى"/>
    <s v="دفاتر نقدية"/>
    <s v="سارى"/>
    <n v="6787"/>
    <m/>
    <n v="136"/>
    <x v="1"/>
  </r>
  <r>
    <d v="2017-06-01T00:00:00"/>
    <x v="6"/>
    <n v="100"/>
    <x v="6"/>
    <x v="7"/>
    <n v="199156.75466666662"/>
    <n v="44689.930000000051"/>
    <n v="0"/>
    <n v="0"/>
    <n v="9742.8873999999996"/>
    <n v="0"/>
    <s v="نقدية للمرضى"/>
    <s v="دفاتر نقدية"/>
    <s v="سارى"/>
    <n v="6865"/>
    <m/>
    <n v="138"/>
    <x v="1"/>
  </r>
  <r>
    <d v="2017-06-01T00:00:00"/>
    <x v="6"/>
    <n v="2650"/>
    <x v="6"/>
    <x v="6"/>
    <n v="201806.75466666662"/>
    <n v="44689.930000000051"/>
    <n v="0"/>
    <n v="0"/>
    <n v="9742.8873999999996"/>
    <n v="0"/>
    <s v="تبرعات عامة من زكاة مال وغيرها"/>
    <s v="دفاتر نقدية"/>
    <s v="سارى"/>
    <n v="6953"/>
    <m/>
    <n v="140"/>
    <x v="1"/>
  </r>
  <r>
    <d v="2017-06-01T00:00:00"/>
    <x v="6"/>
    <n v="200"/>
    <x v="6"/>
    <x v="7"/>
    <n v="202006.75466666662"/>
    <n v="44689.930000000051"/>
    <n v="0"/>
    <n v="0"/>
    <n v="9742.8873999999996"/>
    <n v="0"/>
    <s v="نقدية للمرضى"/>
    <s v="دفاتر نقدية"/>
    <s v="سارى"/>
    <n v="7001"/>
    <m/>
    <n v="141"/>
    <x v="1"/>
  </r>
  <r>
    <d v="2017-06-01T00:00:00"/>
    <x v="6"/>
    <n v="100"/>
    <x v="6"/>
    <x v="6"/>
    <n v="202106.75466666662"/>
    <n v="44689.930000000051"/>
    <n v="0"/>
    <n v="0"/>
    <n v="9742.8873999999996"/>
    <n v="0"/>
    <s v="تبرعات عامة من زكاة مال وغيرها"/>
    <s v="دفاتر نقدية"/>
    <s v="سارى"/>
    <n v="7002"/>
    <m/>
    <n v="141"/>
    <x v="1"/>
  </r>
  <r>
    <d v="2017-06-01T00:00:00"/>
    <x v="6"/>
    <n v="300"/>
    <x v="8"/>
    <x v="9"/>
    <n v="202106.75466666662"/>
    <n v="44989.930000000051"/>
    <n v="0"/>
    <n v="0"/>
    <n v="9742.8873999999996"/>
    <n v="0"/>
    <m/>
    <m/>
    <m/>
    <s v="معاملة بنكية"/>
    <m/>
    <m/>
    <x v="41"/>
  </r>
  <r>
    <d v="2017-06-01T00:00:00"/>
    <x v="6"/>
    <n v="4000"/>
    <x v="8"/>
    <x v="9"/>
    <n v="202106.75466666662"/>
    <n v="48989.930000000051"/>
    <n v="0"/>
    <n v="0"/>
    <n v="9742.8873999999996"/>
    <n v="0"/>
    <m/>
    <m/>
    <m/>
    <s v="معاملة بنكية"/>
    <m/>
    <m/>
    <x v="223"/>
  </r>
  <r>
    <d v="2017-06-01T00:00:00"/>
    <x v="6"/>
    <n v="500"/>
    <x v="8"/>
    <x v="9"/>
    <n v="202106.75466666662"/>
    <n v="49489.930000000051"/>
    <n v="0"/>
    <n v="0"/>
    <n v="9742.8873999999996"/>
    <n v="0"/>
    <m/>
    <m/>
    <m/>
    <s v="معاملة بنكية"/>
    <m/>
    <m/>
    <x v="195"/>
  </r>
  <r>
    <d v="2017-06-01T00:00:00"/>
    <x v="6"/>
    <n v="110"/>
    <x v="8"/>
    <x v="9"/>
    <n v="202106.75466666662"/>
    <n v="49599.930000000051"/>
    <n v="0"/>
    <n v="0"/>
    <n v="9742.8873999999996"/>
    <n v="0"/>
    <m/>
    <m/>
    <m/>
    <s v="معاملة بنكية"/>
    <m/>
    <m/>
    <x v="132"/>
  </r>
  <r>
    <d v="2017-06-01T00:00:00"/>
    <x v="6"/>
    <n v="350"/>
    <x v="8"/>
    <x v="9"/>
    <n v="202106.75466666662"/>
    <n v="49949.930000000051"/>
    <n v="0"/>
    <n v="0"/>
    <n v="9742.8873999999996"/>
    <n v="0"/>
    <m/>
    <m/>
    <m/>
    <s v="معاملة بنكية"/>
    <m/>
    <m/>
    <x v="132"/>
  </r>
  <r>
    <d v="2017-06-01T00:00:00"/>
    <x v="6"/>
    <n v="260"/>
    <x v="8"/>
    <x v="9"/>
    <n v="202106.75466666662"/>
    <n v="50209.930000000051"/>
    <n v="0"/>
    <n v="0"/>
    <n v="9742.8873999999996"/>
    <n v="0"/>
    <m/>
    <m/>
    <m/>
    <s v="معاملة بنكية"/>
    <m/>
    <m/>
    <x v="132"/>
  </r>
  <r>
    <d v="2017-06-01T00:00:00"/>
    <x v="6"/>
    <n v="375"/>
    <x v="8"/>
    <x v="9"/>
    <n v="202106.75466666662"/>
    <n v="50584.930000000051"/>
    <n v="0"/>
    <n v="0"/>
    <n v="9742.8873999999996"/>
    <n v="0"/>
    <m/>
    <m/>
    <m/>
    <s v="معاملة بنكية"/>
    <m/>
    <m/>
    <x v="132"/>
  </r>
  <r>
    <d v="2017-06-02T00:00:00"/>
    <x v="6"/>
    <n v="100"/>
    <x v="6"/>
    <x v="6"/>
    <n v="202206.75466666662"/>
    <n v="50584.930000000051"/>
    <n v="0"/>
    <n v="0"/>
    <n v="9742.8873999999996"/>
    <n v="0"/>
    <s v="تبرعات عامة من زكاة مال وغيرها"/>
    <s v="دفاتر جمع مال"/>
    <s v="سارى"/>
    <n v="25"/>
    <m/>
    <n v="1"/>
    <x v="1"/>
  </r>
  <r>
    <d v="2017-06-02T00:00:00"/>
    <x v="6"/>
    <n v="1000"/>
    <x v="6"/>
    <x v="7"/>
    <n v="203206.75466666662"/>
    <n v="50584.930000000051"/>
    <n v="0"/>
    <n v="0"/>
    <n v="9742.8873999999996"/>
    <n v="0"/>
    <s v="نقدية للمرضى"/>
    <s v="دفاتر نقدية"/>
    <s v="سارى"/>
    <n v="5266"/>
    <m/>
    <n v="106"/>
    <x v="1"/>
  </r>
  <r>
    <d v="2017-06-02T00:00:00"/>
    <x v="6"/>
    <n v="1000"/>
    <x v="6"/>
    <x v="6"/>
    <n v="204206.75466666662"/>
    <n v="50584.930000000051"/>
    <n v="0"/>
    <n v="0"/>
    <n v="9742.8873999999996"/>
    <n v="0"/>
    <s v="تبرعات عامة من زكاة مال وغيرها"/>
    <s v="دفاتر نقدية"/>
    <s v="سارى"/>
    <n v="5267"/>
    <m/>
    <n v="106"/>
    <x v="1"/>
  </r>
  <r>
    <d v="2017-06-02T00:00:00"/>
    <x v="6"/>
    <n v="5"/>
    <x v="6"/>
    <x v="7"/>
    <n v="204211.75466666662"/>
    <n v="50584.930000000051"/>
    <n v="0"/>
    <n v="0"/>
    <n v="9742.8873999999996"/>
    <n v="0"/>
    <s v="نقدية للمرضى"/>
    <s v="دفاتر نقدية"/>
    <s v="سارى"/>
    <n v="5708"/>
    <m/>
    <n v="115"/>
    <x v="1"/>
  </r>
  <r>
    <d v="2017-06-02T00:00:00"/>
    <x v="6"/>
    <n v="1.5"/>
    <x v="6"/>
    <x v="7"/>
    <n v="204213.25466666662"/>
    <n v="50584.930000000051"/>
    <n v="0"/>
    <n v="0"/>
    <n v="9742.8873999999996"/>
    <n v="0"/>
    <s v="نقدية للمرضى"/>
    <s v="دفاتر نقدية"/>
    <s v="سارى"/>
    <n v="5709"/>
    <m/>
    <n v="115"/>
    <x v="1"/>
  </r>
  <r>
    <d v="2017-06-02T00:00:00"/>
    <x v="6"/>
    <n v="1.5"/>
    <x v="6"/>
    <x v="7"/>
    <n v="204214.75466666662"/>
    <n v="50584.930000000051"/>
    <n v="0"/>
    <n v="0"/>
    <n v="9742.8873999999996"/>
    <n v="0"/>
    <s v="نقدية للمرضى"/>
    <s v="دفاتر نقدية"/>
    <s v="سارى"/>
    <n v="5710"/>
    <m/>
    <n v="115"/>
    <x v="1"/>
  </r>
  <r>
    <d v="2017-06-02T00:00:00"/>
    <x v="6"/>
    <n v="300"/>
    <x v="6"/>
    <x v="6"/>
    <n v="204514.75466666662"/>
    <n v="50584.930000000051"/>
    <n v="0"/>
    <n v="0"/>
    <n v="9742.8873999999996"/>
    <n v="0"/>
    <s v="تبرعات عامة من زكاة مال وغيرها"/>
    <s v="دفاتر نقدية"/>
    <s v="سارى"/>
    <n v="5711"/>
    <m/>
    <n v="115"/>
    <x v="1"/>
  </r>
  <r>
    <d v="2017-06-02T00:00:00"/>
    <x v="6"/>
    <n v="300"/>
    <x v="6"/>
    <x v="6"/>
    <n v="204814.75466666662"/>
    <n v="50584.930000000051"/>
    <n v="0"/>
    <n v="0"/>
    <n v="9742.8873999999996"/>
    <n v="0"/>
    <s v="تبرعات عامة من زكاة مال وغيرها"/>
    <s v="دفاتر نقدية"/>
    <s v="سارى"/>
    <n v="6496"/>
    <m/>
    <n v="130"/>
    <x v="1"/>
  </r>
  <r>
    <d v="2017-06-02T00:00:00"/>
    <x v="6"/>
    <n v="2000"/>
    <x v="6"/>
    <x v="6"/>
    <n v="206814.75466666662"/>
    <n v="50584.930000000051"/>
    <n v="0"/>
    <n v="0"/>
    <n v="9742.8873999999996"/>
    <n v="0"/>
    <s v="تبرعات عامة من زكاة مال وغيرها"/>
    <s v="دفاتر نقدية"/>
    <s v="سارى"/>
    <n v="6656"/>
    <m/>
    <n v="134"/>
    <x v="1"/>
  </r>
  <r>
    <d v="2017-06-02T00:00:00"/>
    <x v="6"/>
    <n v="2700"/>
    <x v="6"/>
    <x v="6"/>
    <n v="209514.75466666662"/>
    <n v="50584.930000000051"/>
    <n v="0"/>
    <n v="0"/>
    <n v="9742.8873999999996"/>
    <n v="0"/>
    <s v="تبرعات عامة من زكاة مال وغيرها"/>
    <s v="دفاتر نقدية"/>
    <s v="سارى"/>
    <n v="6658"/>
    <m/>
    <n v="134"/>
    <x v="1"/>
  </r>
  <r>
    <d v="2017-06-02T00:00:00"/>
    <x v="6"/>
    <n v="500"/>
    <x v="6"/>
    <x v="6"/>
    <n v="210014.75466666662"/>
    <n v="50584.930000000051"/>
    <n v="0"/>
    <n v="0"/>
    <n v="9742.8873999999996"/>
    <n v="0"/>
    <s v="تبرعات عامة من زكاة مال وغيرها"/>
    <s v="دفاتر نقدية"/>
    <s v="سارى"/>
    <n v="6659"/>
    <m/>
    <n v="134"/>
    <x v="1"/>
  </r>
  <r>
    <d v="2017-06-02T00:00:00"/>
    <x v="6"/>
    <n v="50"/>
    <x v="6"/>
    <x v="6"/>
    <n v="210064.75466666662"/>
    <n v="50584.930000000051"/>
    <n v="0"/>
    <n v="0"/>
    <n v="9742.8873999999996"/>
    <n v="0"/>
    <s v="تبرعات عامة من زكاة مال وغيرها"/>
    <s v="دفاتر نقدية"/>
    <s v="سارى"/>
    <n v="6788"/>
    <m/>
    <n v="136"/>
    <x v="1"/>
  </r>
  <r>
    <d v="2017-06-02T00:00:00"/>
    <x v="6"/>
    <n v="200"/>
    <x v="6"/>
    <x v="6"/>
    <n v="210264.75466666662"/>
    <n v="50584.930000000051"/>
    <n v="0"/>
    <n v="0"/>
    <n v="9742.8873999999996"/>
    <n v="0"/>
    <s v="تبرعات عامة من زكاة مال وغيرها"/>
    <s v="دفاتر نقدية"/>
    <s v="سارى"/>
    <n v="6789"/>
    <m/>
    <n v="136"/>
    <x v="1"/>
  </r>
  <r>
    <d v="2017-06-02T00:00:00"/>
    <x v="6"/>
    <n v="215"/>
    <x v="6"/>
    <x v="6"/>
    <n v="210479.75466666662"/>
    <n v="50584.930000000051"/>
    <n v="0"/>
    <n v="0"/>
    <n v="9742.8873999999996"/>
    <n v="0"/>
    <s v="تبرعات عامة من زكاة مال وغيرها"/>
    <s v="دفاتر نقدية"/>
    <s v="سارى"/>
    <n v="6790"/>
    <m/>
    <n v="136"/>
    <x v="1"/>
  </r>
  <r>
    <d v="2017-06-02T00:00:00"/>
    <x v="6"/>
    <n v="100"/>
    <x v="6"/>
    <x v="7"/>
    <n v="210579.75466666662"/>
    <n v="50584.930000000051"/>
    <n v="0"/>
    <n v="0"/>
    <n v="9742.8873999999996"/>
    <n v="0"/>
    <s v="نقدية للمرضى"/>
    <s v="دفاتر نقدية"/>
    <s v="سارى"/>
    <n v="6791"/>
    <m/>
    <n v="136"/>
    <x v="1"/>
  </r>
  <r>
    <d v="2017-06-02T00:00:00"/>
    <x v="6"/>
    <n v="5"/>
    <x v="6"/>
    <x v="6"/>
    <n v="210584.75466666662"/>
    <n v="50584.930000000051"/>
    <n v="0"/>
    <n v="0"/>
    <n v="9742.8873999999996"/>
    <n v="0"/>
    <s v="تبرعات عامة من زكاة مال وغيرها"/>
    <s v="دفاتر نقدية"/>
    <s v="سارى"/>
    <n v="6792"/>
    <m/>
    <n v="136"/>
    <x v="1"/>
  </r>
  <r>
    <d v="2017-06-02T00:00:00"/>
    <x v="6"/>
    <n v="3000"/>
    <x v="6"/>
    <x v="6"/>
    <n v="213584.75466666662"/>
    <n v="50584.930000000051"/>
    <n v="0"/>
    <n v="0"/>
    <n v="9742.8873999999996"/>
    <n v="0"/>
    <s v="تبرعات عامة من زكاة مال وغيرها"/>
    <s v="دفاتر نقدية"/>
    <s v="سارى"/>
    <n v="6793"/>
    <m/>
    <n v="136"/>
    <x v="1"/>
  </r>
  <r>
    <d v="2017-06-02T00:00:00"/>
    <x v="6"/>
    <n v="2000"/>
    <x v="6"/>
    <x v="7"/>
    <n v="215584.75466666662"/>
    <n v="50584.930000000051"/>
    <n v="0"/>
    <n v="0"/>
    <n v="9742.8873999999996"/>
    <n v="0"/>
    <s v="نقدية للمرضى"/>
    <s v="دفاتر نقدية"/>
    <s v="سارى"/>
    <n v="6794"/>
    <m/>
    <n v="136"/>
    <x v="1"/>
  </r>
  <r>
    <d v="2017-06-02T00:00:00"/>
    <x v="6"/>
    <n v="2000"/>
    <x v="6"/>
    <x v="6"/>
    <n v="217584.75466666662"/>
    <n v="50584.930000000051"/>
    <n v="0"/>
    <n v="0"/>
    <n v="9742.8873999999996"/>
    <n v="0"/>
    <s v="تبرعات عامة من زكاة مال وغيرها"/>
    <s v="دفاتر نقدية"/>
    <s v="سارى"/>
    <n v="6795"/>
    <m/>
    <n v="136"/>
    <x v="1"/>
  </r>
  <r>
    <d v="2017-06-02T00:00:00"/>
    <x v="6"/>
    <n v="1000"/>
    <x v="6"/>
    <x v="7"/>
    <n v="218584.75466666662"/>
    <n v="50584.930000000051"/>
    <n v="0"/>
    <n v="0"/>
    <n v="9742.8873999999996"/>
    <n v="0"/>
    <s v="نقدية للمرضى"/>
    <s v="دفاتر نقدية"/>
    <s v="سارى"/>
    <n v="6796"/>
    <m/>
    <n v="136"/>
    <x v="1"/>
  </r>
  <r>
    <d v="2017-06-02T00:00:00"/>
    <x v="6"/>
    <n v="200"/>
    <x v="6"/>
    <x v="6"/>
    <n v="218784.75466666662"/>
    <n v="50584.930000000051"/>
    <n v="0"/>
    <n v="0"/>
    <n v="9742.8873999999996"/>
    <n v="0"/>
    <s v="تبرعات عامة من زكاة مال وغيرها"/>
    <s v="دفاتر نقدية"/>
    <s v="سارى"/>
    <n v="6797"/>
    <m/>
    <n v="136"/>
    <x v="1"/>
  </r>
  <r>
    <d v="2017-06-02T00:00:00"/>
    <x v="6"/>
    <n v="100"/>
    <x v="6"/>
    <x v="6"/>
    <n v="218884.75466666662"/>
    <n v="50584.930000000051"/>
    <n v="0"/>
    <n v="0"/>
    <n v="9742.8873999999996"/>
    <n v="0"/>
    <s v="تبرعات عامة من زكاة مال وغيرها"/>
    <s v="دفاتر نقدية"/>
    <s v="سارى"/>
    <n v="6798"/>
    <m/>
    <n v="136"/>
    <x v="1"/>
  </r>
  <r>
    <d v="2017-06-02T00:00:00"/>
    <x v="6"/>
    <n v="2000"/>
    <x v="6"/>
    <x v="6"/>
    <n v="220884.75466666662"/>
    <n v="50584.930000000051"/>
    <n v="0"/>
    <n v="0"/>
    <n v="9742.8873999999996"/>
    <n v="0"/>
    <s v="تبرعات عامة من زكاة مال وغيرها"/>
    <s v="دفاتر نقدية"/>
    <s v="سارى"/>
    <n v="6866"/>
    <m/>
    <n v="138"/>
    <x v="1"/>
  </r>
  <r>
    <d v="2017-06-02T00:00:00"/>
    <x v="6"/>
    <n v="400"/>
    <x v="6"/>
    <x v="7"/>
    <n v="221284.75466666662"/>
    <n v="50584.930000000051"/>
    <n v="0"/>
    <n v="0"/>
    <n v="9742.8873999999996"/>
    <n v="0"/>
    <s v="نقدية للمرضى"/>
    <s v="دفاتر نقدية"/>
    <s v="سارى"/>
    <n v="7051"/>
    <m/>
    <n v="142"/>
    <x v="1"/>
  </r>
  <r>
    <d v="2017-06-03T00:00:00"/>
    <x v="6"/>
    <n v="400"/>
    <x v="6"/>
    <x v="6"/>
    <n v="221684.75466666662"/>
    <n v="50584.930000000051"/>
    <n v="0"/>
    <n v="0"/>
    <n v="9742.8873999999996"/>
    <n v="0"/>
    <s v="تبرعات عامة من زكاة مال وغيرها"/>
    <s v="دفاتر جمع مال"/>
    <s v="سارى"/>
    <n v="26"/>
    <m/>
    <n v="1"/>
    <x v="1"/>
  </r>
  <r>
    <d v="2017-06-03T00:00:00"/>
    <x v="6"/>
    <n v="11000"/>
    <x v="6"/>
    <x v="7"/>
    <n v="232684.75466666662"/>
    <n v="50584.930000000051"/>
    <n v="0"/>
    <n v="0"/>
    <n v="9742.8873999999996"/>
    <n v="0"/>
    <s v="نقدية للمرضى"/>
    <s v="دفاتر نقدية"/>
    <s v="سارى"/>
    <n v="5268"/>
    <m/>
    <n v="106"/>
    <x v="1"/>
  </r>
  <r>
    <d v="2017-06-03T00:00:00"/>
    <x v="6"/>
    <n v="5000"/>
    <x v="6"/>
    <x v="7"/>
    <n v="237684.75466666662"/>
    <n v="50584.930000000051"/>
    <n v="0"/>
    <n v="0"/>
    <n v="9742.8873999999996"/>
    <n v="0"/>
    <s v="نقدية للمرضى"/>
    <s v="دفاتر نقدية"/>
    <s v="سارى"/>
    <n v="5270"/>
    <m/>
    <n v="106"/>
    <x v="1"/>
  </r>
  <r>
    <d v="2017-06-03T00:00:00"/>
    <x v="6"/>
    <n v="200"/>
    <x v="6"/>
    <x v="7"/>
    <n v="237884.75466666662"/>
    <n v="50584.930000000051"/>
    <n v="0"/>
    <n v="0"/>
    <n v="9742.8873999999996"/>
    <n v="0"/>
    <s v="نقدية للمرضى"/>
    <s v="دفاتر نقدية"/>
    <s v="سارى"/>
    <n v="5271"/>
    <m/>
    <n v="106"/>
    <x v="1"/>
  </r>
  <r>
    <d v="2017-06-03T00:00:00"/>
    <x v="6"/>
    <n v="6000"/>
    <x v="6"/>
    <x v="7"/>
    <n v="243884.75466666662"/>
    <n v="50584.930000000051"/>
    <n v="0"/>
    <n v="0"/>
    <n v="9742.8873999999996"/>
    <n v="0"/>
    <s v="نقدية للمرضى"/>
    <s v="دفاتر نقدية"/>
    <s v="سارى"/>
    <n v="5272"/>
    <m/>
    <n v="106"/>
    <x v="1"/>
  </r>
  <r>
    <d v="2017-06-03T00:00:00"/>
    <x v="6"/>
    <n v="100"/>
    <x v="6"/>
    <x v="6"/>
    <n v="243984.75466666662"/>
    <n v="50584.930000000051"/>
    <n v="0"/>
    <n v="0"/>
    <n v="9742.8873999999996"/>
    <n v="0"/>
    <s v="تبرعات عامة من زكاة مال وغيرها"/>
    <s v="دفاتر نقدية"/>
    <s v="سارى"/>
    <n v="5712"/>
    <m/>
    <n v="115"/>
    <x v="1"/>
  </r>
  <r>
    <d v="2017-06-03T00:00:00"/>
    <x v="6"/>
    <n v="50"/>
    <x v="6"/>
    <x v="6"/>
    <n v="244034.75466666662"/>
    <n v="50584.930000000051"/>
    <n v="0"/>
    <n v="0"/>
    <n v="9742.8873999999996"/>
    <n v="0"/>
    <s v="تبرعات عامة من زكاة مال وغيرها"/>
    <s v="دفاتر نقدية"/>
    <s v="سارى"/>
    <n v="5713"/>
    <m/>
    <n v="115"/>
    <x v="1"/>
  </r>
  <r>
    <d v="2017-06-03T00:00:00"/>
    <x v="6"/>
    <n v="50"/>
    <x v="6"/>
    <x v="7"/>
    <n v="244084.75466666662"/>
    <n v="50584.930000000051"/>
    <n v="0"/>
    <n v="0"/>
    <n v="9742.8873999999996"/>
    <n v="0"/>
    <s v="نقدية للمرضى"/>
    <s v="دفاتر نقدية"/>
    <s v="سارى"/>
    <n v="5714"/>
    <m/>
    <n v="115"/>
    <x v="1"/>
  </r>
  <r>
    <d v="2017-06-03T00:00:00"/>
    <x v="6"/>
    <n v="800"/>
    <x v="6"/>
    <x v="6"/>
    <n v="244884.75466666662"/>
    <n v="50584.930000000051"/>
    <n v="0"/>
    <n v="0"/>
    <n v="9742.8873999999996"/>
    <n v="0"/>
    <s v="تبرعات عامة من زكاة مال وغيرها"/>
    <s v="دفاتر نقدية"/>
    <s v="سارى"/>
    <n v="6148"/>
    <m/>
    <n v="123"/>
    <x v="1"/>
  </r>
  <r>
    <d v="2017-06-03T00:00:00"/>
    <x v="6"/>
    <n v="2000"/>
    <x v="6"/>
    <x v="7"/>
    <n v="246884.75466666662"/>
    <n v="50584.930000000051"/>
    <n v="0"/>
    <n v="0"/>
    <n v="9742.8873999999996"/>
    <n v="0"/>
    <s v="نقدية للمرضى"/>
    <s v="دفاتر نقدية"/>
    <s v="سارى"/>
    <n v="6149"/>
    <m/>
    <n v="123"/>
    <x v="1"/>
  </r>
  <r>
    <d v="2017-06-03T00:00:00"/>
    <x v="6"/>
    <n v="6000"/>
    <x v="6"/>
    <x v="6"/>
    <n v="252884.75466666662"/>
    <n v="50584.930000000051"/>
    <n v="0"/>
    <n v="0"/>
    <n v="9742.8873999999996"/>
    <n v="0"/>
    <s v="تبرعات عامة من زكاة مال وغيرها"/>
    <s v="دفاتر نقدية"/>
    <s v="سارى"/>
    <n v="6150"/>
    <m/>
    <n v="123"/>
    <x v="1"/>
  </r>
  <r>
    <d v="2017-06-03T00:00:00"/>
    <x v="6"/>
    <n v="500"/>
    <x v="6"/>
    <x v="6"/>
    <n v="253384.75466666662"/>
    <n v="50584.930000000051"/>
    <n v="0"/>
    <n v="0"/>
    <n v="9742.8873999999996"/>
    <n v="0"/>
    <s v="تبرعات عامة من زكاة مال وغيرها"/>
    <s v="دفاتر نقدية"/>
    <s v="سارى"/>
    <n v="6195"/>
    <m/>
    <n v="124"/>
    <x v="1"/>
  </r>
  <r>
    <d v="2017-06-03T00:00:00"/>
    <x v="6"/>
    <n v="2600"/>
    <x v="6"/>
    <x v="6"/>
    <n v="255984.75466666662"/>
    <n v="50584.930000000051"/>
    <n v="0"/>
    <n v="0"/>
    <n v="9742.8873999999996"/>
    <n v="0"/>
    <s v="تبرعات عامة من زكاة مال وغيرها"/>
    <s v="دفاتر نقدية"/>
    <s v="سارى"/>
    <n v="6196"/>
    <m/>
    <n v="124"/>
    <x v="1"/>
  </r>
  <r>
    <d v="2017-06-03T00:00:00"/>
    <x v="6"/>
    <n v="40000"/>
    <x v="6"/>
    <x v="6"/>
    <n v="295984.75466666662"/>
    <n v="50584.930000000051"/>
    <n v="0"/>
    <n v="0"/>
    <n v="9742.8873999999996"/>
    <n v="0"/>
    <s v="تبرعات عامة من زكاة مال وغيرها"/>
    <s v="دفاتر نقدية"/>
    <s v="سارى"/>
    <n v="6197"/>
    <m/>
    <n v="124"/>
    <x v="1"/>
  </r>
  <r>
    <d v="2017-06-03T00:00:00"/>
    <x v="6"/>
    <n v="40"/>
    <x v="6"/>
    <x v="7"/>
    <n v="296024.75466666662"/>
    <n v="50584.930000000051"/>
    <n v="0"/>
    <n v="0"/>
    <n v="9742.8873999999996"/>
    <n v="0"/>
    <s v="نقدية للمرضى"/>
    <s v="دفاتر نقدية"/>
    <s v="سارى"/>
    <n v="6395"/>
    <m/>
    <n v="128"/>
    <x v="1"/>
  </r>
  <r>
    <d v="2017-06-03T00:00:00"/>
    <x v="6"/>
    <n v="700"/>
    <x v="6"/>
    <x v="6"/>
    <n v="296724.75466666662"/>
    <n v="50584.930000000051"/>
    <n v="0"/>
    <n v="0"/>
    <n v="9742.8873999999996"/>
    <n v="0"/>
    <s v="تبرعات عامة من زكاة مال وغيرها"/>
    <s v="دفاتر نقدية"/>
    <s v="سارى"/>
    <n v="6396"/>
    <m/>
    <n v="128"/>
    <x v="1"/>
  </r>
  <r>
    <d v="2017-06-03T00:00:00"/>
    <x v="6"/>
    <n v="500"/>
    <x v="6"/>
    <x v="6"/>
    <n v="297224.75466666662"/>
    <n v="50584.930000000051"/>
    <n v="0"/>
    <n v="0"/>
    <n v="9742.8873999999996"/>
    <n v="0"/>
    <s v="تبرعات عامة من زكاة مال وغيرها"/>
    <s v="دفاتر نقدية"/>
    <s v="سارى"/>
    <n v="6397"/>
    <m/>
    <n v="128"/>
    <x v="1"/>
  </r>
  <r>
    <d v="2017-06-03T00:00:00"/>
    <x v="6"/>
    <n v="2000"/>
    <x v="6"/>
    <x v="6"/>
    <n v="299224.75466666662"/>
    <n v="50584.930000000051"/>
    <n v="0"/>
    <n v="0"/>
    <n v="9742.8873999999996"/>
    <n v="0"/>
    <s v="تبرعات عامة من زكاة مال وغيرها"/>
    <s v="دفاتر نقدية"/>
    <s v="سارى"/>
    <n v="6481"/>
    <m/>
    <n v="130"/>
    <x v="1"/>
  </r>
  <r>
    <d v="2017-06-03T00:00:00"/>
    <x v="6"/>
    <n v="300"/>
    <x v="6"/>
    <x v="7"/>
    <n v="299524.75466666662"/>
    <n v="50584.930000000051"/>
    <n v="0"/>
    <n v="0"/>
    <n v="9742.8873999999996"/>
    <n v="0"/>
    <s v="نقدية للمرضى"/>
    <s v="دفاتر نقدية"/>
    <s v="سارى"/>
    <n v="6497"/>
    <m/>
    <n v="130"/>
    <x v="1"/>
  </r>
  <r>
    <d v="2017-06-03T00:00:00"/>
    <x v="6"/>
    <n v="200"/>
    <x v="6"/>
    <x v="7"/>
    <n v="299724.75466666662"/>
    <n v="50584.930000000051"/>
    <n v="0"/>
    <n v="0"/>
    <n v="9742.8873999999996"/>
    <n v="0"/>
    <s v="نقدية للمرضى"/>
    <s v="دفاتر نقدية"/>
    <s v="سارى"/>
    <n v="6498"/>
    <m/>
    <n v="130"/>
    <x v="1"/>
  </r>
  <r>
    <d v="2017-06-03T00:00:00"/>
    <x v="6"/>
    <n v="1000"/>
    <x v="6"/>
    <x v="6"/>
    <n v="300724.75466666662"/>
    <n v="50584.930000000051"/>
    <n v="0"/>
    <n v="0"/>
    <n v="9742.8873999999996"/>
    <n v="0"/>
    <s v="تبرعات عامة من زكاة مال وغيرها"/>
    <s v="دفاتر نقدية"/>
    <s v="سارى"/>
    <n v="6499"/>
    <m/>
    <n v="130"/>
    <x v="1"/>
  </r>
  <r>
    <d v="2017-06-03T00:00:00"/>
    <x v="6"/>
    <n v="1000"/>
    <x v="6"/>
    <x v="7"/>
    <n v="301724.75466666662"/>
    <n v="50584.930000000051"/>
    <n v="0"/>
    <n v="0"/>
    <n v="9742.8873999999996"/>
    <n v="0"/>
    <s v="نقدية للمرضى"/>
    <s v="دفاتر نقدية"/>
    <s v="سارى"/>
    <n v="6500"/>
    <m/>
    <n v="130"/>
    <x v="1"/>
  </r>
  <r>
    <d v="2017-06-03T00:00:00"/>
    <x v="6"/>
    <n v="2000"/>
    <x v="6"/>
    <x v="6"/>
    <n v="303724.75466666662"/>
    <n v="50584.930000000051"/>
    <n v="0"/>
    <n v="0"/>
    <n v="9742.8873999999996"/>
    <n v="0"/>
    <s v="تبرعات عامة من زكاة مال وغيرها"/>
    <s v="دفاتر نقدية"/>
    <s v="سارى"/>
    <n v="6566"/>
    <m/>
    <n v="132"/>
    <x v="1"/>
  </r>
  <r>
    <d v="2017-06-03T00:00:00"/>
    <x v="6"/>
    <n v="7860"/>
    <x v="6"/>
    <x v="6"/>
    <n v="311584.75466666662"/>
    <n v="50584.930000000051"/>
    <n v="0"/>
    <n v="0"/>
    <n v="9742.8873999999996"/>
    <n v="0"/>
    <s v="تبرعات عامة من زكاة مال وغيرها"/>
    <s v="دفاتر نقدية"/>
    <s v="سارى"/>
    <n v="6567"/>
    <m/>
    <n v="132"/>
    <x v="1"/>
  </r>
  <r>
    <d v="2017-06-03T00:00:00"/>
    <x v="6"/>
    <n v="5000"/>
    <x v="6"/>
    <x v="6"/>
    <n v="316584.75466666662"/>
    <n v="50584.930000000051"/>
    <n v="0"/>
    <n v="0"/>
    <n v="9742.8873999999996"/>
    <n v="0"/>
    <s v="تبرعات عامة من زكاة مال وغيرها"/>
    <s v="دفاتر نقدية"/>
    <s v="سارى"/>
    <n v="6612"/>
    <m/>
    <n v="133"/>
    <x v="1"/>
  </r>
  <r>
    <d v="2017-06-03T00:00:00"/>
    <x v="6"/>
    <n v="2000"/>
    <x v="6"/>
    <x v="6"/>
    <n v="318584.75466666662"/>
    <n v="50584.930000000051"/>
    <n v="0"/>
    <n v="0"/>
    <n v="9742.8873999999996"/>
    <n v="0"/>
    <s v="تبرعات عامة من زكاة مال وغيرها"/>
    <s v="دفاتر نقدية"/>
    <s v="سارى"/>
    <n v="6657"/>
    <m/>
    <n v="134"/>
    <x v="1"/>
  </r>
  <r>
    <d v="2017-06-03T00:00:00"/>
    <x v="6"/>
    <n v="5400"/>
    <x v="6"/>
    <x v="6"/>
    <n v="323984.75466666662"/>
    <n v="50584.930000000051"/>
    <n v="0"/>
    <n v="0"/>
    <n v="9742.8873999999996"/>
    <n v="0"/>
    <s v="تبرعات عامة من زكاة مال وغيرها"/>
    <s v="دفاتر نقدية"/>
    <s v="سارى"/>
    <n v="6660"/>
    <m/>
    <n v="134"/>
    <x v="1"/>
  </r>
  <r>
    <d v="2017-06-03T00:00:00"/>
    <x v="6"/>
    <n v="200"/>
    <x v="6"/>
    <x v="6"/>
    <n v="324184.75466666662"/>
    <n v="50584.930000000051"/>
    <n v="0"/>
    <n v="0"/>
    <n v="9742.8873999999996"/>
    <n v="0"/>
    <s v="تبرعات عامة من زكاة مال وغيرها"/>
    <s v="دفاتر نقدية"/>
    <s v="سارى"/>
    <n v="6661"/>
    <m/>
    <n v="134"/>
    <x v="1"/>
  </r>
  <r>
    <d v="2017-06-03T00:00:00"/>
    <x v="6"/>
    <n v="200"/>
    <x v="6"/>
    <x v="6"/>
    <n v="324384.75466666662"/>
    <n v="50584.930000000051"/>
    <n v="0"/>
    <n v="0"/>
    <n v="9742.8873999999996"/>
    <n v="0"/>
    <s v="تبرعات عامة من زكاة مال وغيرها"/>
    <s v="دفاتر نقدية"/>
    <s v="سارى"/>
    <n v="6799"/>
    <m/>
    <n v="136"/>
    <x v="1"/>
  </r>
  <r>
    <d v="2017-06-03T00:00:00"/>
    <x v="6"/>
    <n v="100"/>
    <x v="6"/>
    <x v="6"/>
    <n v="324484.75466666662"/>
    <n v="50584.930000000051"/>
    <n v="0"/>
    <n v="0"/>
    <n v="9742.8873999999996"/>
    <n v="0"/>
    <s v="تبرعات عامة من زكاة مال وغيرها"/>
    <s v="دفاتر نقدية"/>
    <s v="سارى"/>
    <n v="6800"/>
    <m/>
    <n v="136"/>
    <x v="1"/>
  </r>
  <r>
    <d v="2017-06-03T00:00:00"/>
    <x v="6"/>
    <n v="200"/>
    <x v="6"/>
    <x v="6"/>
    <n v="324684.75466666662"/>
    <n v="50584.930000000051"/>
    <n v="0"/>
    <n v="0"/>
    <n v="9742.8873999999996"/>
    <n v="0"/>
    <s v="تبرعات عامة من زكاة مال وغيرها"/>
    <s v="دفاتر نقدية"/>
    <s v="سارى"/>
    <n v="6901"/>
    <m/>
    <n v="139"/>
    <x v="1"/>
  </r>
  <r>
    <d v="2017-06-03T00:00:00"/>
    <x v="6"/>
    <n v="100"/>
    <x v="6"/>
    <x v="6"/>
    <n v="324784.75466666662"/>
    <n v="50584.930000000051"/>
    <n v="0"/>
    <n v="0"/>
    <n v="9742.8873999999996"/>
    <n v="0"/>
    <s v="تبرعات عامة من زكاة مال وغيرها"/>
    <s v="دفاتر نقدية"/>
    <s v="سارى"/>
    <n v="6902"/>
    <m/>
    <n v="139"/>
    <x v="1"/>
  </r>
  <r>
    <d v="2017-06-03T00:00:00"/>
    <x v="6"/>
    <n v="200"/>
    <x v="6"/>
    <x v="6"/>
    <n v="324984.75466666662"/>
    <n v="50584.930000000051"/>
    <n v="0"/>
    <n v="0"/>
    <n v="9742.8873999999996"/>
    <n v="0"/>
    <s v="تبرعات عامة من زكاة مال وغيرها"/>
    <s v="دفاتر نقدية"/>
    <s v="سارى"/>
    <n v="6903"/>
    <m/>
    <n v="139"/>
    <x v="1"/>
  </r>
  <r>
    <d v="2017-06-03T00:00:00"/>
    <x v="6"/>
    <n v="50"/>
    <x v="6"/>
    <x v="6"/>
    <n v="325034.75466666662"/>
    <n v="50584.930000000051"/>
    <n v="0"/>
    <n v="0"/>
    <n v="9742.8873999999996"/>
    <n v="0"/>
    <s v="تبرعات عامة من زكاة مال وغيرها"/>
    <s v="دفاتر نقدية"/>
    <s v="سارى"/>
    <n v="6904"/>
    <m/>
    <n v="139"/>
    <x v="1"/>
  </r>
  <r>
    <d v="2017-06-03T00:00:00"/>
    <x v="6"/>
    <n v="200"/>
    <x v="6"/>
    <x v="7"/>
    <n v="325234.75466666662"/>
    <n v="50584.930000000051"/>
    <n v="0"/>
    <n v="0"/>
    <n v="9742.8873999999996"/>
    <n v="0"/>
    <s v="نقدية للمرضى"/>
    <s v="دفاتر نقدية"/>
    <s v="سارى"/>
    <n v="6905"/>
    <m/>
    <n v="139"/>
    <x v="1"/>
  </r>
  <r>
    <d v="2017-06-03T00:00:00"/>
    <x v="6"/>
    <n v="25"/>
    <x v="6"/>
    <x v="7"/>
    <n v="325259.75466666662"/>
    <n v="50584.930000000051"/>
    <n v="0"/>
    <n v="0"/>
    <n v="9742.8873999999996"/>
    <n v="0"/>
    <s v="نقدية للمرضى"/>
    <s v="دفاتر نقدية"/>
    <s v="سارى"/>
    <n v="6906"/>
    <m/>
    <n v="139"/>
    <x v="1"/>
  </r>
  <r>
    <d v="2017-06-03T00:00:00"/>
    <x v="6"/>
    <n v="50"/>
    <x v="6"/>
    <x v="7"/>
    <n v="325309.75466666662"/>
    <n v="50584.930000000051"/>
    <n v="0"/>
    <n v="0"/>
    <n v="9742.8873999999996"/>
    <n v="0"/>
    <s v="نقدية للمرضى"/>
    <s v="دفاتر نقدية"/>
    <s v="سارى"/>
    <n v="6907"/>
    <m/>
    <n v="139"/>
    <x v="1"/>
  </r>
  <r>
    <d v="2017-06-03T00:00:00"/>
    <x v="6"/>
    <n v="200"/>
    <x v="6"/>
    <x v="6"/>
    <n v="325509.75466666662"/>
    <n v="50584.930000000051"/>
    <n v="0"/>
    <n v="0"/>
    <n v="9742.8873999999996"/>
    <n v="0"/>
    <s v="تبرعات عامة من زكاة مال وغيرها"/>
    <s v="دفاتر نقدية"/>
    <s v="سارى"/>
    <n v="6954"/>
    <m/>
    <n v="140"/>
    <x v="1"/>
  </r>
  <r>
    <d v="2017-06-03T00:00:00"/>
    <x v="6"/>
    <n v="100"/>
    <x v="6"/>
    <x v="6"/>
    <n v="325609.75466666662"/>
    <n v="50584.930000000051"/>
    <n v="0"/>
    <n v="0"/>
    <n v="9742.8873999999996"/>
    <n v="0"/>
    <s v="تبرعات عامة من زكاة مال وغيرها"/>
    <s v="دفاتر نقدية"/>
    <s v="سارى"/>
    <n v="7004"/>
    <m/>
    <n v="141"/>
    <x v="1"/>
  </r>
  <r>
    <d v="2017-06-03T00:00:00"/>
    <x v="6"/>
    <n v="2000"/>
    <x v="6"/>
    <x v="7"/>
    <n v="327609.75466666662"/>
    <n v="50584.930000000051"/>
    <n v="0"/>
    <n v="0"/>
    <n v="9742.8873999999996"/>
    <n v="0"/>
    <s v="نقدية للمرضى"/>
    <s v="دفاتر نقدية"/>
    <s v="سارى"/>
    <n v="7006"/>
    <m/>
    <n v="141"/>
    <x v="1"/>
  </r>
  <r>
    <d v="2017-06-03T00:00:00"/>
    <x v="6"/>
    <n v="250"/>
    <x v="6"/>
    <x v="6"/>
    <n v="327859.75466666662"/>
    <n v="50584.930000000051"/>
    <n v="0"/>
    <n v="0"/>
    <n v="9742.8873999999996"/>
    <n v="0"/>
    <s v="تبرعات عامة من زكاة مال وغيرها"/>
    <s v="دفاتر نقدية"/>
    <s v="سارى"/>
    <n v="7007"/>
    <m/>
    <n v="141"/>
    <x v="1"/>
  </r>
  <r>
    <d v="2017-06-03T00:00:00"/>
    <x v="6"/>
    <n v="100"/>
    <x v="6"/>
    <x v="7"/>
    <n v="327959.75466666662"/>
    <n v="50584.930000000051"/>
    <n v="0"/>
    <n v="0"/>
    <n v="9742.8873999999996"/>
    <n v="0"/>
    <s v="نقدية للمرضى"/>
    <s v="دفاتر نقدية"/>
    <s v="سارى"/>
    <n v="7052"/>
    <m/>
    <n v="142"/>
    <x v="1"/>
  </r>
  <r>
    <d v="2017-06-03T00:00:00"/>
    <x v="6"/>
    <n v="200"/>
    <x v="6"/>
    <x v="7"/>
    <n v="328159.75466666662"/>
    <n v="50584.930000000051"/>
    <n v="0"/>
    <n v="0"/>
    <n v="9742.8873999999996"/>
    <n v="0"/>
    <s v="نقدية للمرضى"/>
    <s v="دفاتر نقدية"/>
    <s v="سارى"/>
    <n v="7053"/>
    <m/>
    <n v="142"/>
    <x v="1"/>
  </r>
  <r>
    <d v="2017-06-03T00:00:00"/>
    <x v="6"/>
    <n v="100"/>
    <x v="6"/>
    <x v="6"/>
    <n v="328259.75466666662"/>
    <n v="50584.930000000051"/>
    <n v="0"/>
    <n v="0"/>
    <n v="9742.8873999999996"/>
    <n v="0"/>
    <s v="تبرعات عامة من زكاة مال وغيرها"/>
    <s v="دفاتر نقدية"/>
    <s v="سارى"/>
    <n v="7054"/>
    <m/>
    <n v="142"/>
    <x v="1"/>
  </r>
  <r>
    <d v="2017-06-03T00:00:00"/>
    <x v="6"/>
    <n v="100"/>
    <x v="6"/>
    <x v="7"/>
    <n v="328359.75466666662"/>
    <n v="50584.930000000051"/>
    <n v="0"/>
    <n v="0"/>
    <n v="9742.8873999999996"/>
    <n v="0"/>
    <s v="نقدية للمرضى"/>
    <s v="دفاتر نقدية"/>
    <s v="سارى"/>
    <n v="7055"/>
    <m/>
    <n v="142"/>
    <x v="1"/>
  </r>
  <r>
    <d v="2017-06-04T00:00:00"/>
    <x v="6"/>
    <n v="50"/>
    <x v="6"/>
    <x v="7"/>
    <n v="328409.75466666662"/>
    <n v="50584.930000000051"/>
    <n v="0"/>
    <n v="0"/>
    <n v="9742.8873999999996"/>
    <n v="0"/>
    <s v="نقدية للمرضى"/>
    <s v="دفاتر جمع مال"/>
    <s v="سارى"/>
    <n v="27"/>
    <m/>
    <n v="1"/>
    <x v="1"/>
  </r>
  <r>
    <d v="2017-06-04T00:00:00"/>
    <x v="6"/>
    <n v="1500"/>
    <x v="6"/>
    <x v="7"/>
    <n v="329909.75466666662"/>
    <n v="50584.930000000051"/>
    <n v="0"/>
    <n v="0"/>
    <n v="9742.8873999999996"/>
    <n v="0"/>
    <s v="نقدية للمرضى"/>
    <s v="دفاتر نقدية"/>
    <s v="سارى"/>
    <n v="5273"/>
    <m/>
    <n v="106"/>
    <x v="1"/>
  </r>
  <r>
    <d v="2017-06-04T00:00:00"/>
    <x v="6"/>
    <n v="500"/>
    <x v="6"/>
    <x v="6"/>
    <n v="330409.75466666662"/>
    <n v="50584.930000000051"/>
    <n v="0"/>
    <n v="0"/>
    <n v="9742.8873999999996"/>
    <n v="0"/>
    <s v="تبرعات عامة من زكاة مال وغيرها"/>
    <s v="دفاتر نقدية"/>
    <s v="سارى"/>
    <n v="5274"/>
    <m/>
    <n v="106"/>
    <x v="1"/>
  </r>
  <r>
    <d v="2017-06-04T00:00:00"/>
    <x v="6"/>
    <n v="50"/>
    <x v="6"/>
    <x v="7"/>
    <n v="330459.75466666662"/>
    <n v="50584.930000000051"/>
    <n v="0"/>
    <n v="0"/>
    <n v="9742.8873999999996"/>
    <n v="0"/>
    <s v="نقدية للمرضى"/>
    <s v="دفاتر نقدية"/>
    <s v="سارى"/>
    <n v="5715"/>
    <m/>
    <n v="115"/>
    <x v="1"/>
  </r>
  <r>
    <d v="2017-06-04T00:00:00"/>
    <x v="6"/>
    <n v="5"/>
    <x v="6"/>
    <x v="7"/>
    <n v="330464.75466666662"/>
    <n v="50584.930000000051"/>
    <n v="0"/>
    <n v="0"/>
    <n v="9742.8873999999996"/>
    <n v="0"/>
    <s v="نقدية للمرضى"/>
    <s v="دفاتر نقدية"/>
    <s v="سارى"/>
    <n v="5716"/>
    <m/>
    <n v="115"/>
    <x v="1"/>
  </r>
  <r>
    <d v="2017-06-04T00:00:00"/>
    <x v="6"/>
    <n v="5"/>
    <x v="6"/>
    <x v="7"/>
    <n v="330469.75466666662"/>
    <n v="50584.930000000051"/>
    <n v="0"/>
    <n v="0"/>
    <n v="9742.8873999999996"/>
    <n v="0"/>
    <s v="نقدية للمرضى"/>
    <s v="دفاتر نقدية"/>
    <s v="سارى"/>
    <n v="5717"/>
    <m/>
    <n v="115"/>
    <x v="1"/>
  </r>
  <r>
    <d v="2017-06-04T00:00:00"/>
    <x v="6"/>
    <n v="500"/>
    <x v="6"/>
    <x v="7"/>
    <n v="330969.75466666662"/>
    <n v="50584.930000000051"/>
    <n v="0"/>
    <n v="0"/>
    <n v="9742.8873999999996"/>
    <n v="0"/>
    <s v="نقدية للمرضى"/>
    <s v="دفاتر نقدية"/>
    <s v="سارى"/>
    <n v="6349"/>
    <m/>
    <n v="127"/>
    <x v="1"/>
  </r>
  <r>
    <d v="2017-06-04T00:00:00"/>
    <x v="6"/>
    <n v="800"/>
    <x v="6"/>
    <x v="7"/>
    <n v="331769.75466666662"/>
    <n v="50584.930000000051"/>
    <n v="0"/>
    <n v="0"/>
    <n v="9742.8873999999996"/>
    <n v="0"/>
    <s v="نقدية للمرضى"/>
    <s v="دفاتر نقدية"/>
    <s v="سارى"/>
    <n v="6350"/>
    <m/>
    <n v="127"/>
    <x v="1"/>
  </r>
  <r>
    <d v="2017-06-04T00:00:00"/>
    <x v="6"/>
    <n v="500"/>
    <x v="6"/>
    <x v="7"/>
    <n v="332269.75466666662"/>
    <n v="50584.930000000051"/>
    <n v="0"/>
    <n v="0"/>
    <n v="9742.8873999999996"/>
    <n v="0"/>
    <s v="نقدية للمرضى"/>
    <s v="دفاتر نقدية"/>
    <s v="سارى"/>
    <n v="6399"/>
    <m/>
    <n v="128"/>
    <x v="1"/>
  </r>
  <r>
    <d v="2017-06-04T00:00:00"/>
    <x v="6"/>
    <n v="100"/>
    <x v="6"/>
    <x v="6"/>
    <n v="332369.75466666662"/>
    <n v="50584.930000000051"/>
    <n v="0"/>
    <n v="0"/>
    <n v="9742.8873999999996"/>
    <n v="0"/>
    <s v="تبرعات عامة من زكاة مال وغيرها"/>
    <s v="دفاتر نقدية"/>
    <s v="سارى"/>
    <n v="6400"/>
    <m/>
    <n v="128"/>
    <x v="1"/>
  </r>
  <r>
    <d v="2017-06-04T00:00:00"/>
    <x v="6"/>
    <n v="1260"/>
    <x v="6"/>
    <x v="7"/>
    <n v="333629.75466666662"/>
    <n v="50584.930000000051"/>
    <n v="0"/>
    <n v="0"/>
    <n v="9742.8873999999996"/>
    <n v="0"/>
    <s v="نقدية للمرضى"/>
    <s v="دفاتر نقدية"/>
    <s v="سارى"/>
    <n v="6529"/>
    <m/>
    <n v="131"/>
    <x v="1"/>
  </r>
  <r>
    <d v="2017-06-04T00:00:00"/>
    <x v="6"/>
    <n v="1000"/>
    <x v="6"/>
    <x v="6"/>
    <n v="334629.75466666662"/>
    <n v="50584.930000000051"/>
    <n v="0"/>
    <n v="0"/>
    <n v="9742.8873999999996"/>
    <n v="0"/>
    <s v="تبرعات عامة من زكاة مال وغيرها"/>
    <s v="دفاتر نقدية"/>
    <s v="سارى"/>
    <n v="6530"/>
    <m/>
    <n v="131"/>
    <x v="1"/>
  </r>
  <r>
    <d v="2017-06-04T00:00:00"/>
    <x v="6"/>
    <n v="3000"/>
    <x v="6"/>
    <x v="6"/>
    <n v="337629.75466666662"/>
    <n v="50584.930000000051"/>
    <n v="0"/>
    <n v="0"/>
    <n v="9742.8873999999996"/>
    <n v="0"/>
    <s v="تبرعات عامة من زكاة مال وغيرها"/>
    <s v="دفاتر نقدية"/>
    <s v="سارى"/>
    <n v="6613"/>
    <m/>
    <n v="133"/>
    <x v="1"/>
  </r>
  <r>
    <d v="2017-06-04T00:00:00"/>
    <x v="6"/>
    <n v="33000"/>
    <x v="6"/>
    <x v="6"/>
    <n v="370629.75466666662"/>
    <n v="50584.930000000051"/>
    <n v="0"/>
    <n v="0"/>
    <n v="9742.8873999999996"/>
    <n v="0"/>
    <s v="تبرعات عامة من زكاة مال وغيرها"/>
    <s v="دفاتر نقدية"/>
    <s v="سارى"/>
    <n v="6614"/>
    <m/>
    <n v="133"/>
    <x v="1"/>
  </r>
  <r>
    <d v="2017-06-04T00:00:00"/>
    <x v="6"/>
    <n v="33000"/>
    <x v="6"/>
    <x v="6"/>
    <n v="403629.75466666662"/>
    <n v="50584.930000000051"/>
    <n v="0"/>
    <n v="0"/>
    <n v="9742.8873999999996"/>
    <n v="0"/>
    <s v="تبرعات عامة من زكاة مال وغيرها"/>
    <s v="دفاتر نقدية"/>
    <s v="سارى"/>
    <n v="6615"/>
    <m/>
    <n v="133"/>
    <x v="1"/>
  </r>
  <r>
    <d v="2017-06-04T00:00:00"/>
    <x v="6"/>
    <n v="5000"/>
    <x v="6"/>
    <x v="7"/>
    <n v="408629.75466666662"/>
    <n v="50584.930000000051"/>
    <n v="0"/>
    <n v="0"/>
    <n v="9742.8873999999996"/>
    <n v="0"/>
    <s v="نقدية للمرضى"/>
    <s v="دفاتر نقدية"/>
    <s v="سارى"/>
    <n v="6616"/>
    <m/>
    <n v="133"/>
    <x v="1"/>
  </r>
  <r>
    <d v="2017-06-04T00:00:00"/>
    <x v="6"/>
    <n v="100"/>
    <x v="6"/>
    <x v="6"/>
    <n v="408729.75466666662"/>
    <n v="50584.930000000051"/>
    <n v="0"/>
    <n v="0"/>
    <n v="9742.8873999999996"/>
    <n v="0"/>
    <s v="تبرعات عامة من زكاة مال وغيرها"/>
    <s v="دفاتر نقدية"/>
    <s v="سارى"/>
    <n v="6617"/>
    <m/>
    <n v="133"/>
    <x v="1"/>
  </r>
  <r>
    <d v="2017-06-04T00:00:00"/>
    <x v="6"/>
    <n v="1030"/>
    <x v="6"/>
    <x v="7"/>
    <n v="409759.75466666662"/>
    <n v="50584.930000000051"/>
    <n v="0"/>
    <n v="0"/>
    <n v="9742.8873999999996"/>
    <n v="0"/>
    <s v="نقدية للمرضى"/>
    <s v="دفاتر نقدية"/>
    <s v="سارى"/>
    <n v="6618"/>
    <m/>
    <n v="133"/>
    <x v="1"/>
  </r>
  <r>
    <d v="2017-06-04T00:00:00"/>
    <x v="6"/>
    <n v="520"/>
    <x v="6"/>
    <x v="6"/>
    <n v="410279.75466666662"/>
    <n v="50584.930000000051"/>
    <n v="0"/>
    <n v="0"/>
    <n v="9742.8873999999996"/>
    <n v="0"/>
    <s v="تبرعات عامة من زكاة مال وغيرها"/>
    <s v="دفاتر نقدية"/>
    <s v="سارى"/>
    <n v="6619"/>
    <m/>
    <n v="133"/>
    <x v="1"/>
  </r>
  <r>
    <d v="2017-06-04T00:00:00"/>
    <x v="6"/>
    <n v="10000"/>
    <x v="29"/>
    <x v="6"/>
    <n v="410279.75466666662"/>
    <n v="50584.930000000051"/>
    <n v="0"/>
    <n v="0"/>
    <n v="9742.8873999999996"/>
    <n v="0"/>
    <s v="تبرعات عامة من زكاة مال وغيرها"/>
    <s v="دفاتر نقدية"/>
    <s v="سارى"/>
    <n v="6626"/>
    <m/>
    <n v="133"/>
    <x v="1"/>
  </r>
  <r>
    <d v="2017-06-04T00:00:00"/>
    <x v="6"/>
    <n v="3000"/>
    <x v="6"/>
    <x v="6"/>
    <n v="413279.75466666662"/>
    <n v="50584.930000000051"/>
    <n v="0"/>
    <n v="0"/>
    <n v="9742.8873999999996"/>
    <n v="0"/>
    <s v="تبرعات عامة من زكاة مال وغيرها"/>
    <s v="دفاتر نقدية"/>
    <s v="سارى"/>
    <n v="6662"/>
    <m/>
    <n v="134"/>
    <x v="1"/>
  </r>
  <r>
    <d v="2017-06-04T00:00:00"/>
    <x v="6"/>
    <n v="1000"/>
    <x v="6"/>
    <x v="6"/>
    <n v="414279.75466666662"/>
    <n v="50584.930000000051"/>
    <n v="0"/>
    <n v="0"/>
    <n v="9742.8873999999996"/>
    <n v="0"/>
    <s v="تبرعات عامة من زكاة مال وغيرها"/>
    <s v="دفاتر نقدية"/>
    <s v="سارى"/>
    <n v="6663"/>
    <m/>
    <n v="134"/>
    <x v="1"/>
  </r>
  <r>
    <d v="2017-06-04T00:00:00"/>
    <x v="6"/>
    <n v="200"/>
    <x v="6"/>
    <x v="6"/>
    <n v="414479.75466666662"/>
    <n v="50584.930000000051"/>
    <n v="0"/>
    <n v="0"/>
    <n v="9742.8873999999996"/>
    <n v="0"/>
    <s v="تبرعات عامة من زكاة مال وغيرها"/>
    <s v="دفاتر نقدية"/>
    <s v="سارى"/>
    <n v="6867"/>
    <m/>
    <n v="138"/>
    <x v="1"/>
  </r>
  <r>
    <d v="2017-06-04T00:00:00"/>
    <x v="6"/>
    <n v="100"/>
    <x v="6"/>
    <x v="7"/>
    <n v="414579.75466666662"/>
    <n v="50584.930000000051"/>
    <n v="0"/>
    <n v="0"/>
    <n v="9742.8873999999996"/>
    <n v="0"/>
    <s v="نقدية للمرضى"/>
    <s v="دفاتر نقدية"/>
    <s v="سارى"/>
    <n v="6869"/>
    <m/>
    <n v="138"/>
    <x v="1"/>
  </r>
  <r>
    <d v="2017-06-04T00:00:00"/>
    <x v="6"/>
    <n v="100"/>
    <x v="6"/>
    <x v="6"/>
    <n v="414679.75466666662"/>
    <n v="50584.930000000051"/>
    <n v="0"/>
    <n v="0"/>
    <n v="9742.8873999999996"/>
    <n v="0"/>
    <s v="تبرعات عامة من زكاة مال وغيرها"/>
    <s v="دفاتر نقدية"/>
    <s v="سارى"/>
    <n v="6870"/>
    <m/>
    <n v="138"/>
    <x v="1"/>
  </r>
  <r>
    <d v="2017-06-04T00:00:00"/>
    <x v="6"/>
    <n v="200"/>
    <x v="6"/>
    <x v="7"/>
    <n v="414879.75466666662"/>
    <n v="50584.930000000051"/>
    <n v="0"/>
    <n v="0"/>
    <n v="9742.8873999999996"/>
    <n v="0"/>
    <s v="نقدية للمرضى"/>
    <s v="دفاتر نقدية"/>
    <s v="سارى"/>
    <n v="6908"/>
    <m/>
    <n v="139"/>
    <x v="1"/>
  </r>
  <r>
    <d v="2017-06-04T00:00:00"/>
    <x v="6"/>
    <n v="200"/>
    <x v="6"/>
    <x v="7"/>
    <n v="415079.75466666662"/>
    <n v="50584.930000000051"/>
    <n v="0"/>
    <n v="0"/>
    <n v="9742.8873999999996"/>
    <n v="0"/>
    <s v="نقدية للمرضى"/>
    <s v="دفاتر نقدية"/>
    <s v="سارى"/>
    <n v="6909"/>
    <m/>
    <n v="139"/>
    <x v="1"/>
  </r>
  <r>
    <d v="2017-06-04T00:00:00"/>
    <x v="6"/>
    <n v="300"/>
    <x v="6"/>
    <x v="6"/>
    <n v="415379.75466666662"/>
    <n v="50584.930000000051"/>
    <n v="0"/>
    <n v="0"/>
    <n v="9742.8873999999996"/>
    <n v="0"/>
    <s v="تبرعات عامة من زكاة مال وغيرها"/>
    <s v="دفاتر نقدية"/>
    <s v="سارى"/>
    <n v="6910"/>
    <m/>
    <n v="139"/>
    <x v="1"/>
  </r>
  <r>
    <d v="2017-06-04T00:00:00"/>
    <x v="6"/>
    <n v="200"/>
    <x v="6"/>
    <x v="7"/>
    <n v="415579.75466666662"/>
    <n v="50584.930000000051"/>
    <n v="0"/>
    <n v="0"/>
    <n v="9742.8873999999996"/>
    <n v="0"/>
    <s v="نقدية للمرضى"/>
    <s v="دفاتر نقدية"/>
    <s v="سارى"/>
    <n v="6911"/>
    <m/>
    <n v="139"/>
    <x v="1"/>
  </r>
  <r>
    <d v="2017-06-04T00:00:00"/>
    <x v="6"/>
    <n v="2000"/>
    <x v="6"/>
    <x v="7"/>
    <n v="417579.75466666662"/>
    <n v="50584.930000000051"/>
    <n v="0"/>
    <n v="0"/>
    <n v="9742.8873999999996"/>
    <n v="0"/>
    <s v="نقدية للمرضى"/>
    <s v="دفاتر نقدية"/>
    <s v="سارى"/>
    <n v="6912"/>
    <m/>
    <n v="139"/>
    <x v="1"/>
  </r>
  <r>
    <d v="2017-06-04T00:00:00"/>
    <x v="6"/>
    <n v="75"/>
    <x v="6"/>
    <x v="7"/>
    <n v="417654.75466666662"/>
    <n v="50584.930000000051"/>
    <n v="0"/>
    <n v="0"/>
    <n v="9742.8873999999996"/>
    <n v="0"/>
    <s v="نقدية للمرضى"/>
    <s v="دفاتر نقدية"/>
    <s v="سارى"/>
    <n v="6913"/>
    <m/>
    <n v="139"/>
    <x v="1"/>
  </r>
  <r>
    <d v="2017-06-04T00:00:00"/>
    <x v="6"/>
    <n v="50"/>
    <x v="6"/>
    <x v="7"/>
    <n v="417704.75466666662"/>
    <n v="50584.930000000051"/>
    <n v="0"/>
    <n v="0"/>
    <n v="9742.8873999999996"/>
    <n v="0"/>
    <s v="نقدية للمرضى"/>
    <s v="دفاتر نقدية"/>
    <s v="سارى"/>
    <n v="6914"/>
    <m/>
    <n v="139"/>
    <x v="1"/>
  </r>
  <r>
    <d v="2017-06-04T00:00:00"/>
    <x v="6"/>
    <n v="35"/>
    <x v="6"/>
    <x v="7"/>
    <n v="417739.75466666662"/>
    <n v="50584.930000000051"/>
    <n v="0"/>
    <n v="0"/>
    <n v="9742.8873999999996"/>
    <n v="0"/>
    <s v="نقدية للمرضى"/>
    <s v="دفاتر نقدية"/>
    <s v="سارى"/>
    <n v="6915"/>
    <m/>
    <n v="139"/>
    <x v="1"/>
  </r>
  <r>
    <d v="2017-06-04T00:00:00"/>
    <x v="6"/>
    <n v="10000"/>
    <x v="6"/>
    <x v="6"/>
    <n v="427739.75466666662"/>
    <n v="50584.930000000051"/>
    <n v="0"/>
    <n v="0"/>
    <n v="9742.8873999999996"/>
    <n v="0"/>
    <s v="تبرعات عامة من زكاة مال وغيرها"/>
    <s v="دفاتر نقدية"/>
    <s v="سارى"/>
    <n v="7008"/>
    <m/>
    <n v="141"/>
    <x v="1"/>
  </r>
  <r>
    <d v="2017-06-04T00:00:00"/>
    <x v="6"/>
    <n v="100"/>
    <x v="6"/>
    <x v="7"/>
    <n v="427839.75466666662"/>
    <n v="50584.930000000051"/>
    <n v="0"/>
    <n v="0"/>
    <n v="9742.8873999999996"/>
    <n v="0"/>
    <s v="نقدية للمرضى"/>
    <s v="دفاتر نقدية"/>
    <s v="سارى"/>
    <n v="7009"/>
    <m/>
    <n v="141"/>
    <x v="1"/>
  </r>
  <r>
    <d v="2017-06-04T00:00:00"/>
    <x v="6"/>
    <n v="200"/>
    <x v="6"/>
    <x v="6"/>
    <n v="428039.75466666662"/>
    <n v="50584.930000000051"/>
    <n v="0"/>
    <n v="0"/>
    <n v="9742.8873999999996"/>
    <n v="0"/>
    <s v="تبرعات عامة من زكاة مال وغيرها"/>
    <s v="دفاتر نقدية"/>
    <s v="سارى"/>
    <n v="7010"/>
    <m/>
    <n v="141"/>
    <x v="1"/>
  </r>
  <r>
    <d v="2017-06-04T00:00:00"/>
    <x v="6"/>
    <n v="200"/>
    <x v="6"/>
    <x v="6"/>
    <n v="428239.75466666662"/>
    <n v="50584.930000000051"/>
    <n v="0"/>
    <n v="0"/>
    <n v="9742.8873999999996"/>
    <n v="0"/>
    <s v="تبرعات عامة من زكاة مال وغيرها"/>
    <s v="دفاتر نقدية"/>
    <s v="سارى"/>
    <n v="7011"/>
    <m/>
    <n v="141"/>
    <x v="1"/>
  </r>
  <r>
    <d v="2017-06-04T00:00:00"/>
    <x v="6"/>
    <n v="400"/>
    <x v="6"/>
    <x v="7"/>
    <n v="428639.75466666662"/>
    <n v="50584.930000000051"/>
    <n v="0"/>
    <n v="0"/>
    <n v="9742.8873999999996"/>
    <n v="0"/>
    <s v="نقدية للمرضى"/>
    <s v="دفاتر نقدية"/>
    <s v="سارى"/>
    <n v="7012"/>
    <m/>
    <n v="141"/>
    <x v="1"/>
  </r>
  <r>
    <d v="2017-06-04T00:00:00"/>
    <x v="6"/>
    <n v="2000"/>
    <x v="6"/>
    <x v="6"/>
    <n v="430639.75466666662"/>
    <n v="50584.930000000051"/>
    <n v="0"/>
    <n v="0"/>
    <n v="9742.8873999999996"/>
    <n v="0"/>
    <s v="تبرعات عامة من زكاة مال وغيرها"/>
    <s v="دفاتر نقدية"/>
    <s v="سارى"/>
    <n v="7101"/>
    <m/>
    <n v="143"/>
    <x v="1"/>
  </r>
  <r>
    <d v="2017-06-04T00:00:00"/>
    <x v="6"/>
    <n v="3700"/>
    <x v="6"/>
    <x v="6"/>
    <n v="434339.75466666662"/>
    <n v="50584.930000000051"/>
    <n v="0"/>
    <n v="0"/>
    <n v="9742.8873999999996"/>
    <n v="0"/>
    <s v="تبرعات عامة من زكاة مال وغيرها"/>
    <s v="دفاتر نقدية"/>
    <s v="سارى"/>
    <n v="7301"/>
    <m/>
    <n v="147"/>
    <x v="1"/>
  </r>
  <r>
    <d v="2017-06-04T00:00:00"/>
    <x v="6"/>
    <n v="1000"/>
    <x v="6"/>
    <x v="7"/>
    <n v="435339.75466666662"/>
    <n v="50584.930000000051"/>
    <n v="0"/>
    <n v="0"/>
    <n v="9742.8873999999996"/>
    <n v="0"/>
    <s v="نقدية للمرضى"/>
    <s v="دفاتر نقدية"/>
    <s v="سارى"/>
    <n v="7302"/>
    <m/>
    <n v="147"/>
    <x v="1"/>
  </r>
  <r>
    <d v="2017-06-04T00:00:00"/>
    <x v="6"/>
    <n v="200"/>
    <x v="6"/>
    <x v="6"/>
    <n v="435539.75466666662"/>
    <n v="50584.930000000051"/>
    <n v="0"/>
    <n v="0"/>
    <n v="9742.8873999999996"/>
    <n v="0"/>
    <s v="تبرعات عامة من زكاة مال وغيرها"/>
    <s v="دفاتر نقدية"/>
    <s v="سارى"/>
    <n v="7303"/>
    <m/>
    <n v="147"/>
    <x v="1"/>
  </r>
  <r>
    <d v="2017-06-04T00:00:00"/>
    <x v="6"/>
    <n v="1300"/>
    <x v="6"/>
    <x v="6"/>
    <n v="436839.75466666662"/>
    <n v="50584.930000000051"/>
    <n v="0"/>
    <n v="0"/>
    <n v="9742.8873999999996"/>
    <n v="0"/>
    <s v="تبرعات عامة من زكاة مال وغيرها"/>
    <s v="دفاتر نقدية"/>
    <s v="سارى"/>
    <n v="7304"/>
    <m/>
    <n v="147"/>
    <x v="1"/>
  </r>
  <r>
    <d v="2017-06-04T00:00:00"/>
    <x v="6"/>
    <n v="200"/>
    <x v="6"/>
    <x v="7"/>
    <n v="437039.75466666662"/>
    <n v="50584.930000000051"/>
    <n v="0"/>
    <n v="0"/>
    <n v="9742.8873999999996"/>
    <n v="0"/>
    <s v="نقدية للمرضى"/>
    <s v="دفاتر نقدية"/>
    <s v="سارى"/>
    <n v="7354"/>
    <m/>
    <n v="148"/>
    <x v="1"/>
  </r>
  <r>
    <d v="2017-06-04T00:00:00"/>
    <x v="6"/>
    <n v="100"/>
    <x v="6"/>
    <x v="6"/>
    <n v="437139.75466666662"/>
    <n v="50584.930000000051"/>
    <n v="0"/>
    <n v="0"/>
    <n v="9742.8873999999996"/>
    <n v="0"/>
    <s v="تبرعات عامة من زكاة مال وغيرها"/>
    <s v="دفاتر نقدية"/>
    <s v="سارى"/>
    <n v="7355"/>
    <m/>
    <n v="148"/>
    <x v="1"/>
  </r>
  <r>
    <d v="2017-06-04T00:00:00"/>
    <x v="6"/>
    <n v="750"/>
    <x v="6"/>
    <x v="7"/>
    <n v="437889.75466666662"/>
    <n v="50584.930000000051"/>
    <n v="0"/>
    <n v="0"/>
    <n v="9742.8873999999996"/>
    <n v="0"/>
    <s v="نقدية للمرضى"/>
    <s v="دفاتر نقدية"/>
    <s v="سارى"/>
    <n v="7356"/>
    <m/>
    <n v="148"/>
    <x v="1"/>
  </r>
  <r>
    <d v="2017-06-04T00:00:00"/>
    <x v="6"/>
    <n v="750"/>
    <x v="6"/>
    <x v="6"/>
    <n v="438639.75466666662"/>
    <n v="50584.930000000051"/>
    <n v="0"/>
    <n v="0"/>
    <n v="9742.8873999999996"/>
    <n v="0"/>
    <s v="تبرعات عامة من زكاة مال وغيرها"/>
    <s v="دفاتر نقدية"/>
    <s v="سارى"/>
    <n v="7357"/>
    <m/>
    <n v="148"/>
    <x v="1"/>
  </r>
  <r>
    <d v="2017-06-04T00:00:00"/>
    <x v="6"/>
    <n v="200"/>
    <x v="8"/>
    <x v="9"/>
    <n v="438639.75466666662"/>
    <n v="50784.930000000051"/>
    <n v="0"/>
    <n v="0"/>
    <n v="9742.8873999999996"/>
    <n v="0"/>
    <m/>
    <m/>
    <m/>
    <s v="معاملة بنكية"/>
    <m/>
    <m/>
    <x v="132"/>
  </r>
  <r>
    <d v="2017-06-04T00:00:00"/>
    <x v="6"/>
    <n v="10"/>
    <x v="8"/>
    <x v="9"/>
    <n v="438639.75466666662"/>
    <n v="50794.930000000051"/>
    <n v="0"/>
    <n v="0"/>
    <n v="9742.8873999999996"/>
    <n v="0"/>
    <m/>
    <m/>
    <m/>
    <s v="معاملة بنكية"/>
    <m/>
    <m/>
    <x v="132"/>
  </r>
  <r>
    <d v="2017-06-04T00:00:00"/>
    <x v="6"/>
    <n v="2367.9499999999998"/>
    <x v="8"/>
    <x v="9"/>
    <n v="438639.75466666662"/>
    <n v="53162.880000000048"/>
    <n v="0"/>
    <n v="0"/>
    <n v="9742.8873999999996"/>
    <n v="0"/>
    <m/>
    <m/>
    <m/>
    <s v="معاملة بنكية"/>
    <m/>
    <m/>
    <x v="224"/>
  </r>
  <r>
    <d v="2017-06-04T00:00:00"/>
    <x v="6"/>
    <n v="79025"/>
    <x v="4"/>
    <x v="8"/>
    <n v="359614.75466666662"/>
    <n v="53162.880000000048"/>
    <n v="0"/>
    <n v="0"/>
    <n v="9742.8873999999996"/>
    <n v="0"/>
    <m/>
    <m/>
    <m/>
    <m/>
    <n v="1257"/>
    <m/>
    <x v="1"/>
  </r>
  <r>
    <d v="2017-06-04T00:00:00"/>
    <x v="6"/>
    <n v="70000"/>
    <x v="8"/>
    <x v="8"/>
    <n v="289614.75466666662"/>
    <n v="123162.88000000005"/>
    <n v="0"/>
    <n v="0"/>
    <n v="9742.8873999999996"/>
    <n v="0"/>
    <m/>
    <m/>
    <m/>
    <m/>
    <n v="1253"/>
    <m/>
    <x v="123"/>
  </r>
  <r>
    <d v="2017-06-05T00:00:00"/>
    <x v="6"/>
    <n v="2000"/>
    <x v="6"/>
    <x v="7"/>
    <n v="291614.75466666662"/>
    <n v="123162.88000000005"/>
    <n v="0"/>
    <n v="0"/>
    <n v="9742.8873999999996"/>
    <n v="0"/>
    <s v="نقدية للمرضى"/>
    <s v="دفاتر نقدية"/>
    <s v="سارى"/>
    <n v="5275"/>
    <m/>
    <n v="106"/>
    <x v="1"/>
  </r>
  <r>
    <d v="2017-06-05T00:00:00"/>
    <x v="6"/>
    <n v="15000"/>
    <x v="6"/>
    <x v="7"/>
    <n v="306614.75466666662"/>
    <n v="123162.88000000005"/>
    <n v="0"/>
    <n v="0"/>
    <n v="9742.8873999999996"/>
    <n v="0"/>
    <s v="نقدية للمرضى"/>
    <s v="دفاتر نقدية"/>
    <s v="سارى"/>
    <n v="5276"/>
    <m/>
    <n v="106"/>
    <x v="1"/>
  </r>
  <r>
    <d v="2017-06-05T00:00:00"/>
    <x v="6"/>
    <n v="5000"/>
    <x v="6"/>
    <x v="7"/>
    <n v="311614.75466666662"/>
    <n v="123162.88000000005"/>
    <n v="0"/>
    <n v="0"/>
    <n v="9742.8873999999996"/>
    <n v="0"/>
    <s v="نقدية للمرضى"/>
    <s v="دفاتر نقدية"/>
    <s v="سارى"/>
    <n v="5451"/>
    <m/>
    <n v="110"/>
    <x v="1"/>
  </r>
  <r>
    <d v="2017-06-05T00:00:00"/>
    <x v="6"/>
    <n v="1000"/>
    <x v="6"/>
    <x v="7"/>
    <n v="312614.75466666662"/>
    <n v="123162.88000000005"/>
    <n v="0"/>
    <n v="0"/>
    <n v="9742.8873999999996"/>
    <n v="0"/>
    <s v="نقدية للمرضى"/>
    <s v="دفاتر نقدية"/>
    <s v="سارى"/>
    <n v="5627"/>
    <m/>
    <n v="113"/>
    <x v="1"/>
  </r>
  <r>
    <d v="2017-06-05T00:00:00"/>
    <x v="6"/>
    <n v="1500"/>
    <x v="6"/>
    <x v="7"/>
    <n v="314114.75466666662"/>
    <n v="123162.88000000005"/>
    <n v="0"/>
    <n v="0"/>
    <n v="9742.8873999999996"/>
    <n v="0"/>
    <s v="نقدية للمرضى"/>
    <s v="دفاتر نقدية"/>
    <s v="سارى"/>
    <n v="5628"/>
    <m/>
    <n v="113"/>
    <x v="1"/>
  </r>
  <r>
    <d v="2017-06-05T00:00:00"/>
    <x v="6"/>
    <n v="47353"/>
    <x v="6"/>
    <x v="6"/>
    <n v="361467.75466666662"/>
    <n v="123162.88000000005"/>
    <n v="0"/>
    <n v="0"/>
    <n v="9742.8873999999996"/>
    <n v="0"/>
    <s v="تبرعات عامة من زكاة مال وغيرها"/>
    <s v="دفاتر نقدية"/>
    <s v="سارى"/>
    <n v="6198"/>
    <m/>
    <n v="124"/>
    <x v="1"/>
  </r>
  <r>
    <d v="2017-06-05T00:00:00"/>
    <x v="6"/>
    <n v="570"/>
    <x v="6"/>
    <x v="6"/>
    <n v="362037.75466666662"/>
    <n v="123162.88000000005"/>
    <n v="0"/>
    <n v="0"/>
    <n v="9742.8873999999996"/>
    <n v="0"/>
    <s v="تبرعات عامة من زكاة مال وغيرها"/>
    <s v="دفاتر نقدية"/>
    <s v="سارى"/>
    <n v="6199"/>
    <m/>
    <n v="124"/>
    <x v="1"/>
  </r>
  <r>
    <d v="2017-06-05T00:00:00"/>
    <x v="6"/>
    <n v="2800"/>
    <x v="6"/>
    <x v="6"/>
    <n v="364837.75466666662"/>
    <n v="123162.88000000005"/>
    <n v="0"/>
    <n v="0"/>
    <n v="9742.8873999999996"/>
    <n v="0"/>
    <s v="تبرعات عامة من زكاة مال وغيرها"/>
    <s v="دفاتر نقدية"/>
    <s v="سارى"/>
    <n v="6200"/>
    <m/>
    <n v="124"/>
    <x v="1"/>
  </r>
  <r>
    <d v="2017-06-05T00:00:00"/>
    <x v="6"/>
    <n v="100"/>
    <x v="6"/>
    <x v="6"/>
    <n v="364937.75466666662"/>
    <n v="123162.88000000005"/>
    <n v="0"/>
    <n v="0"/>
    <n v="9742.8873999999996"/>
    <n v="0"/>
    <s v="تبرعات عامة من زكاة مال وغيرها"/>
    <s v="دفاتر نقدية"/>
    <s v="سارى"/>
    <n v="6528"/>
    <m/>
    <n v="131"/>
    <x v="1"/>
  </r>
  <r>
    <d v="2017-06-05T00:00:00"/>
    <x v="6"/>
    <n v="1000"/>
    <x v="6"/>
    <x v="6"/>
    <n v="365937.75466666662"/>
    <n v="123162.88000000005"/>
    <n v="0"/>
    <n v="0"/>
    <n v="9742.8873999999996"/>
    <n v="0"/>
    <s v="تبرعات عامة من زكاة مال وغيرها"/>
    <s v="دفاتر نقدية"/>
    <s v="سارى"/>
    <n v="6531"/>
    <m/>
    <n v="131"/>
    <x v="1"/>
  </r>
  <r>
    <d v="2017-06-05T00:00:00"/>
    <x v="6"/>
    <n v="25000"/>
    <x v="6"/>
    <x v="7"/>
    <n v="390937.75466666662"/>
    <n v="123162.88000000005"/>
    <n v="0"/>
    <n v="0"/>
    <n v="9742.8873999999996"/>
    <n v="0"/>
    <s v="نقدية للمرضى"/>
    <s v="دفاتر نقدية"/>
    <s v="سارى"/>
    <n v="6568"/>
    <m/>
    <n v="132"/>
    <x v="1"/>
  </r>
  <r>
    <d v="2017-06-05T00:00:00"/>
    <x v="6"/>
    <n v="500"/>
    <x v="6"/>
    <x v="6"/>
    <n v="391437.75466666662"/>
    <n v="123162.88000000005"/>
    <n v="0"/>
    <n v="0"/>
    <n v="9742.8873999999996"/>
    <n v="0"/>
    <s v="تبرعات عامة من زكاة مال وغيرها"/>
    <s v="دفاتر نقدية"/>
    <s v="سارى"/>
    <n v="6569"/>
    <m/>
    <n v="132"/>
    <x v="1"/>
  </r>
  <r>
    <d v="2017-06-05T00:00:00"/>
    <x v="6"/>
    <n v="200"/>
    <x v="6"/>
    <x v="6"/>
    <n v="391637.75466666662"/>
    <n v="123162.88000000005"/>
    <n v="0"/>
    <n v="0"/>
    <n v="9742.8873999999996"/>
    <n v="0"/>
    <s v="تبرعات عامة من زكاة مال وغيرها"/>
    <s v="دفاتر نقدية"/>
    <s v="سارى"/>
    <n v="6620"/>
    <m/>
    <n v="133"/>
    <x v="1"/>
  </r>
  <r>
    <d v="2017-06-05T00:00:00"/>
    <x v="6"/>
    <n v="2000"/>
    <x v="6"/>
    <x v="6"/>
    <n v="393637.75466666662"/>
    <n v="123162.88000000005"/>
    <n v="0"/>
    <n v="0"/>
    <n v="9742.8873999999996"/>
    <n v="0"/>
    <s v="تبرعات عامة من زكاة مال وغيرها"/>
    <s v="دفاتر نقدية"/>
    <s v="سارى"/>
    <n v="6621"/>
    <m/>
    <n v="133"/>
    <x v="1"/>
  </r>
  <r>
    <d v="2017-06-05T00:00:00"/>
    <x v="6"/>
    <n v="500"/>
    <x v="6"/>
    <x v="6"/>
    <n v="394137.75466666662"/>
    <n v="123162.88000000005"/>
    <n v="0"/>
    <n v="0"/>
    <n v="9742.8873999999996"/>
    <n v="0"/>
    <s v="تبرعات عامة من زكاة مال وغيرها"/>
    <s v="دفاتر نقدية"/>
    <s v="سارى"/>
    <n v="6622"/>
    <m/>
    <n v="133"/>
    <x v="1"/>
  </r>
  <r>
    <d v="2017-06-05T00:00:00"/>
    <x v="6"/>
    <n v="1000"/>
    <x v="6"/>
    <x v="6"/>
    <n v="395137.75466666662"/>
    <n v="123162.88000000005"/>
    <n v="0"/>
    <n v="0"/>
    <n v="9742.8873999999996"/>
    <n v="0"/>
    <s v="تبرعات عامة من زكاة مال وغيرها"/>
    <s v="دفاتر نقدية"/>
    <s v="سارى"/>
    <n v="6623"/>
    <m/>
    <n v="133"/>
    <x v="1"/>
  </r>
  <r>
    <d v="2017-06-05T00:00:00"/>
    <x v="6"/>
    <n v="500"/>
    <x v="6"/>
    <x v="6"/>
    <n v="395637.75466666662"/>
    <n v="123162.88000000005"/>
    <n v="0"/>
    <n v="0"/>
    <n v="9742.8873999999996"/>
    <n v="0"/>
    <s v="تبرعات عامة من زكاة مال وغيرها"/>
    <s v="دفاتر نقدية"/>
    <s v="سارى"/>
    <n v="6624"/>
    <m/>
    <n v="133"/>
    <x v="1"/>
  </r>
  <r>
    <d v="2017-06-05T00:00:00"/>
    <x v="6"/>
    <n v="500"/>
    <x v="6"/>
    <x v="6"/>
    <n v="396137.75466666662"/>
    <n v="123162.88000000005"/>
    <n v="0"/>
    <n v="0"/>
    <n v="9742.8873999999996"/>
    <n v="0"/>
    <s v="تبرعات عامة من زكاة مال وغيرها"/>
    <s v="دفاتر نقدية"/>
    <s v="سارى"/>
    <n v="6625"/>
    <m/>
    <n v="133"/>
    <x v="1"/>
  </r>
  <r>
    <d v="2017-06-05T00:00:00"/>
    <x v="6"/>
    <n v="50"/>
    <x v="6"/>
    <x v="6"/>
    <n v="396187.75466666662"/>
    <n v="123162.88000000005"/>
    <n v="0"/>
    <n v="0"/>
    <n v="9742.8873999999996"/>
    <n v="0"/>
    <s v="تبرعات عامة من زكاة مال وغيرها"/>
    <s v="دفاتر نقدية"/>
    <s v="سارى"/>
    <n v="6664"/>
    <m/>
    <n v="134"/>
    <x v="1"/>
  </r>
  <r>
    <d v="2017-06-05T00:00:00"/>
    <x v="6"/>
    <n v="500"/>
    <x v="6"/>
    <x v="6"/>
    <n v="396687.75466666662"/>
    <n v="123162.88000000005"/>
    <n v="0"/>
    <n v="0"/>
    <n v="9742.8873999999996"/>
    <n v="0"/>
    <s v="تبرعات عامة من زكاة مال وغيرها"/>
    <s v="دفاتر نقدية"/>
    <s v="سارى"/>
    <n v="6665"/>
    <m/>
    <n v="134"/>
    <x v="1"/>
  </r>
  <r>
    <d v="2017-06-05T00:00:00"/>
    <x v="6"/>
    <n v="750"/>
    <x v="6"/>
    <x v="6"/>
    <n v="397437.75466666662"/>
    <n v="123162.88000000005"/>
    <n v="0"/>
    <n v="0"/>
    <n v="9742.8873999999996"/>
    <n v="0"/>
    <s v="تبرعات عامة من زكاة مال وغيرها"/>
    <s v="دفاتر نقدية"/>
    <s v="سارى"/>
    <n v="6666"/>
    <m/>
    <n v="134"/>
    <x v="1"/>
  </r>
  <r>
    <d v="2017-06-05T00:00:00"/>
    <x v="6"/>
    <n v="1000"/>
    <x v="6"/>
    <x v="7"/>
    <n v="398437.75466666662"/>
    <n v="123162.88000000005"/>
    <n v="0"/>
    <n v="0"/>
    <n v="9742.8873999999996"/>
    <n v="0"/>
    <s v="نقدية للمرضى"/>
    <s v="دفاتر نقدية"/>
    <s v="سارى"/>
    <n v="6667"/>
    <m/>
    <n v="134"/>
    <x v="1"/>
  </r>
  <r>
    <d v="2017-06-05T00:00:00"/>
    <x v="6"/>
    <n v="100"/>
    <x v="6"/>
    <x v="7"/>
    <n v="398537.75466666662"/>
    <n v="123162.88000000005"/>
    <n v="0"/>
    <n v="0"/>
    <n v="9742.8873999999996"/>
    <n v="0"/>
    <s v="نقدية للمرضى"/>
    <s v="دفاتر نقدية"/>
    <s v="سارى"/>
    <n v="6668"/>
    <m/>
    <n v="134"/>
    <x v="1"/>
  </r>
  <r>
    <d v="2017-06-05T00:00:00"/>
    <x v="6"/>
    <n v="100"/>
    <x v="6"/>
    <x v="7"/>
    <n v="398637.75466666662"/>
    <n v="123162.88000000005"/>
    <n v="0"/>
    <n v="0"/>
    <n v="9742.8873999999996"/>
    <n v="0"/>
    <s v="نقدية للمرضى"/>
    <s v="دفاتر نقدية"/>
    <s v="سارى"/>
    <n v="6669"/>
    <m/>
    <n v="134"/>
    <x v="1"/>
  </r>
  <r>
    <d v="2017-06-05T00:00:00"/>
    <x v="6"/>
    <n v="100"/>
    <x v="6"/>
    <x v="7"/>
    <n v="398737.75466666662"/>
    <n v="123162.88000000005"/>
    <n v="0"/>
    <n v="0"/>
    <n v="9742.8873999999996"/>
    <n v="0"/>
    <s v="نقدية للمرضى"/>
    <s v="دفاتر نقدية"/>
    <s v="سارى"/>
    <n v="6670"/>
    <m/>
    <n v="134"/>
    <x v="1"/>
  </r>
  <r>
    <d v="2017-06-05T00:00:00"/>
    <x v="6"/>
    <n v="100"/>
    <x v="6"/>
    <x v="6"/>
    <n v="398837.75466666662"/>
    <n v="123162.88000000005"/>
    <n v="0"/>
    <n v="0"/>
    <n v="9742.8873999999996"/>
    <n v="0"/>
    <s v="تبرعات عامة من زكاة مال وغيرها"/>
    <s v="دفاتر نقدية"/>
    <s v="سارى"/>
    <n v="6671"/>
    <m/>
    <n v="134"/>
    <x v="1"/>
  </r>
  <r>
    <d v="2017-06-05T00:00:00"/>
    <x v="6"/>
    <n v="50"/>
    <x v="6"/>
    <x v="6"/>
    <n v="398887.75466666662"/>
    <n v="123162.88000000005"/>
    <n v="0"/>
    <n v="0"/>
    <n v="9742.8873999999996"/>
    <n v="0"/>
    <s v="تبرعات عامة من زكاة مال وغيرها"/>
    <s v="دفاتر نقدية"/>
    <s v="سارى"/>
    <n v="6672"/>
    <m/>
    <n v="134"/>
    <x v="1"/>
  </r>
  <r>
    <d v="2017-06-05T00:00:00"/>
    <x v="6"/>
    <n v="20000"/>
    <x v="6"/>
    <x v="6"/>
    <n v="418887.75466666662"/>
    <n v="123162.88000000005"/>
    <n v="0"/>
    <n v="0"/>
    <n v="9742.8873999999996"/>
    <n v="0"/>
    <s v="تبرعات عامة من زكاة مال وغيرها"/>
    <s v="دفاتر نقدية"/>
    <s v="سارى"/>
    <n v="6673"/>
    <m/>
    <n v="134"/>
    <x v="1"/>
  </r>
  <r>
    <d v="2017-06-05T00:00:00"/>
    <x v="6"/>
    <n v="95"/>
    <x v="6"/>
    <x v="7"/>
    <n v="418982.75466666662"/>
    <n v="123162.88000000005"/>
    <n v="0"/>
    <n v="0"/>
    <n v="9742.8873999999996"/>
    <n v="0"/>
    <s v="نقدية للمرضى"/>
    <s v="دفاتر نقدية"/>
    <s v="سارى"/>
    <n v="6916"/>
    <m/>
    <n v="139"/>
    <x v="1"/>
  </r>
  <r>
    <d v="2017-06-05T00:00:00"/>
    <x v="6"/>
    <n v="300"/>
    <x v="6"/>
    <x v="6"/>
    <n v="419282.75466666662"/>
    <n v="123162.88000000005"/>
    <n v="0"/>
    <n v="0"/>
    <n v="9742.8873999999996"/>
    <n v="0"/>
    <s v="تبرعات عامة من زكاة مال وغيرها"/>
    <s v="دفاتر نقدية"/>
    <s v="سارى"/>
    <n v="6955"/>
    <m/>
    <n v="140"/>
    <x v="1"/>
  </r>
  <r>
    <d v="2017-06-05T00:00:00"/>
    <x v="6"/>
    <n v="400"/>
    <x v="6"/>
    <x v="6"/>
    <n v="419682.75466666662"/>
    <n v="123162.88000000005"/>
    <n v="0"/>
    <n v="0"/>
    <n v="9742.8873999999996"/>
    <n v="0"/>
    <s v="تبرعات عامة من زكاة مال وغيرها"/>
    <s v="دفاتر نقدية"/>
    <s v="سارى"/>
    <n v="6956"/>
    <m/>
    <n v="140"/>
    <x v="1"/>
  </r>
  <r>
    <d v="2017-06-05T00:00:00"/>
    <x v="6"/>
    <n v="1500"/>
    <x v="6"/>
    <x v="7"/>
    <n v="421182.75466666662"/>
    <n v="123162.88000000005"/>
    <n v="0"/>
    <n v="0"/>
    <n v="9742.8873999999996"/>
    <n v="0"/>
    <s v="نقدية للمرضى"/>
    <s v="دفاتر نقدية"/>
    <s v="سارى"/>
    <n v="6957"/>
    <m/>
    <n v="140"/>
    <x v="1"/>
  </r>
  <r>
    <d v="2017-06-05T00:00:00"/>
    <x v="6"/>
    <n v="150"/>
    <x v="6"/>
    <x v="6"/>
    <n v="421332.75466666662"/>
    <n v="123162.88000000005"/>
    <n v="0"/>
    <n v="0"/>
    <n v="9742.8873999999996"/>
    <n v="0"/>
    <s v="تبرعات عامة من زكاة مال وغيرها"/>
    <s v="دفاتر نقدية"/>
    <s v="سارى"/>
    <n v="6958"/>
    <m/>
    <n v="140"/>
    <x v="1"/>
  </r>
  <r>
    <d v="2017-06-05T00:00:00"/>
    <x v="6"/>
    <n v="4000"/>
    <x v="6"/>
    <x v="6"/>
    <n v="425332.75466666662"/>
    <n v="123162.88000000005"/>
    <n v="0"/>
    <n v="0"/>
    <n v="9742.8873999999996"/>
    <n v="0"/>
    <s v="تبرعات عامة من زكاة مال وغيرها"/>
    <s v="دفاتر نقدية"/>
    <s v="سارى"/>
    <n v="7056"/>
    <m/>
    <n v="142"/>
    <x v="1"/>
  </r>
  <r>
    <d v="2017-06-05T00:00:00"/>
    <x v="6"/>
    <n v="100"/>
    <x v="6"/>
    <x v="7"/>
    <n v="425432.75466666662"/>
    <n v="123162.88000000005"/>
    <n v="0"/>
    <n v="0"/>
    <n v="9742.8873999999996"/>
    <n v="0"/>
    <s v="نقدية للمرضى"/>
    <s v="دفاتر نقدية"/>
    <s v="سارى"/>
    <n v="7057"/>
    <m/>
    <n v="142"/>
    <x v="1"/>
  </r>
  <r>
    <d v="2017-06-05T00:00:00"/>
    <x v="6"/>
    <n v="100"/>
    <x v="6"/>
    <x v="7"/>
    <n v="425532.75466666662"/>
    <n v="123162.88000000005"/>
    <n v="0"/>
    <n v="0"/>
    <n v="9742.8873999999996"/>
    <n v="0"/>
    <s v="نقدية للمرضى"/>
    <s v="دفاتر نقدية"/>
    <s v="سارى"/>
    <n v="7058"/>
    <m/>
    <n v="142"/>
    <x v="1"/>
  </r>
  <r>
    <d v="2017-06-05T00:00:00"/>
    <x v="6"/>
    <n v="200"/>
    <x v="6"/>
    <x v="6"/>
    <n v="425732.75466666662"/>
    <n v="123162.88000000005"/>
    <n v="0"/>
    <n v="0"/>
    <n v="9742.8873999999996"/>
    <n v="0"/>
    <s v="تبرعات عامة من زكاة مال وغيرها"/>
    <s v="دفاتر نقدية"/>
    <s v="سارى"/>
    <n v="7102"/>
    <m/>
    <n v="143"/>
    <x v="1"/>
  </r>
  <r>
    <d v="2017-06-05T00:00:00"/>
    <x v="6"/>
    <n v="250"/>
    <x v="6"/>
    <x v="6"/>
    <n v="425982.75466666662"/>
    <n v="123162.88000000005"/>
    <n v="0"/>
    <n v="0"/>
    <n v="9742.8873999999996"/>
    <n v="0"/>
    <s v="تبرعات عامة من زكاة مال وغيرها"/>
    <s v="دفاتر نقدية"/>
    <s v="سارى"/>
    <n v="7103"/>
    <m/>
    <n v="143"/>
    <x v="1"/>
  </r>
  <r>
    <d v="2017-06-05T00:00:00"/>
    <x v="6"/>
    <n v="150"/>
    <x v="6"/>
    <x v="6"/>
    <n v="426132.75466666662"/>
    <n v="123162.88000000005"/>
    <n v="0"/>
    <n v="0"/>
    <n v="9742.8873999999996"/>
    <n v="0"/>
    <s v="تبرعات عامة من زكاة مال وغيرها"/>
    <s v="دفاتر نقدية"/>
    <s v="سارى"/>
    <n v="7104"/>
    <m/>
    <n v="143"/>
    <x v="1"/>
  </r>
  <r>
    <d v="2017-06-05T00:00:00"/>
    <x v="6"/>
    <n v="200"/>
    <x v="6"/>
    <x v="6"/>
    <n v="426332.75466666662"/>
    <n v="123162.88000000005"/>
    <n v="0"/>
    <n v="0"/>
    <n v="9742.8873999999996"/>
    <n v="0"/>
    <s v="تبرعات عامة من زكاة مال وغيرها"/>
    <s v="دفاتر نقدية"/>
    <s v="سارى"/>
    <n v="7107"/>
    <m/>
    <n v="143"/>
    <x v="1"/>
  </r>
  <r>
    <d v="2017-06-05T00:00:00"/>
    <x v="6"/>
    <n v="2000"/>
    <x v="6"/>
    <x v="6"/>
    <n v="428332.75466666662"/>
    <n v="123162.88000000005"/>
    <n v="0"/>
    <n v="0"/>
    <n v="9742.8873999999996"/>
    <n v="0"/>
    <s v="تبرعات عامة من زكاة مال وغيرها"/>
    <s v="دفاتر نقدية"/>
    <s v="سارى"/>
    <n v="7305"/>
    <m/>
    <n v="147"/>
    <x v="1"/>
  </r>
  <r>
    <d v="2017-06-05T00:00:00"/>
    <x v="6"/>
    <n v="1000"/>
    <x v="6"/>
    <x v="7"/>
    <n v="429332.75466666662"/>
    <n v="123162.88000000005"/>
    <n v="0"/>
    <n v="0"/>
    <n v="9742.8873999999996"/>
    <n v="0"/>
    <s v="نقدية للمرضى"/>
    <s v="دفاتر نقدية"/>
    <s v="سارى"/>
    <n v="7360"/>
    <m/>
    <n v="148"/>
    <x v="1"/>
  </r>
  <r>
    <d v="2017-06-05T00:00:00"/>
    <x v="6"/>
    <n v="300"/>
    <x v="6"/>
    <x v="6"/>
    <n v="429632.75466666662"/>
    <n v="123162.88000000005"/>
    <n v="0"/>
    <n v="0"/>
    <n v="9742.8873999999996"/>
    <n v="0"/>
    <s v="تبرعات عامة من زكاة مال وغيرها"/>
    <s v="دفاتر نقدية"/>
    <s v="سارى"/>
    <n v="7362"/>
    <m/>
    <n v="148"/>
    <x v="1"/>
  </r>
  <r>
    <d v="2017-06-05T00:00:00"/>
    <x v="6"/>
    <n v="20"/>
    <x v="6"/>
    <x v="6"/>
    <n v="429652.75466666662"/>
    <n v="123162.88000000005"/>
    <n v="0"/>
    <n v="0"/>
    <n v="9742.8873999999996"/>
    <n v="0"/>
    <s v="تبرعات عامة من زكاة مال وغيرها"/>
    <s v="دفاتر نقدية"/>
    <s v="سارى"/>
    <n v="7363"/>
    <m/>
    <n v="148"/>
    <x v="1"/>
  </r>
  <r>
    <d v="2017-06-05T00:00:00"/>
    <x v="6"/>
    <n v="1000"/>
    <x v="8"/>
    <x v="9"/>
    <n v="429652.75466666662"/>
    <n v="124162.88000000005"/>
    <n v="0"/>
    <n v="0"/>
    <n v="9742.8873999999996"/>
    <n v="0"/>
    <m/>
    <m/>
    <m/>
    <s v="معاملة بنكية"/>
    <m/>
    <m/>
    <x v="225"/>
  </r>
  <r>
    <d v="2017-06-05T00:00:00"/>
    <x v="6"/>
    <n v="437.5"/>
    <x v="8"/>
    <x v="9"/>
    <n v="429652.75466666662"/>
    <n v="124600.38000000005"/>
    <n v="0"/>
    <n v="0"/>
    <n v="9742.8873999999996"/>
    <n v="0"/>
    <m/>
    <m/>
    <m/>
    <s v="معاملة بنكية"/>
    <m/>
    <m/>
    <x v="132"/>
  </r>
  <r>
    <d v="2017-06-05T00:00:00"/>
    <x v="6"/>
    <n v="420"/>
    <x v="8"/>
    <x v="9"/>
    <n v="429652.75466666662"/>
    <n v="125020.38000000005"/>
    <n v="0"/>
    <n v="0"/>
    <n v="9742.8873999999996"/>
    <n v="0"/>
    <m/>
    <m/>
    <m/>
    <s v="معاملة بنكية"/>
    <m/>
    <m/>
    <x v="132"/>
  </r>
  <r>
    <d v="2017-06-05T00:00:00"/>
    <x v="6"/>
    <n v="800"/>
    <x v="8"/>
    <x v="9"/>
    <n v="429652.75466666662"/>
    <n v="125820.38000000005"/>
    <n v="0"/>
    <n v="0"/>
    <n v="9742.8873999999996"/>
    <n v="0"/>
    <m/>
    <m/>
    <m/>
    <s v="معاملة بنكية"/>
    <m/>
    <m/>
    <x v="132"/>
  </r>
  <r>
    <d v="2017-06-05T00:00:00"/>
    <x v="6"/>
    <n v="1000"/>
    <x v="8"/>
    <x v="9"/>
    <n v="429652.75466666662"/>
    <n v="126820.38000000005"/>
    <n v="0"/>
    <n v="0"/>
    <n v="9742.8873999999996"/>
    <n v="0"/>
    <m/>
    <m/>
    <m/>
    <s v="معاملة بنكية"/>
    <m/>
    <m/>
    <x v="186"/>
  </r>
  <r>
    <d v="2017-06-06T00:00:00"/>
    <x v="6"/>
    <n v="50"/>
    <x v="6"/>
    <x v="6"/>
    <n v="429702.75466666662"/>
    <n v="126820.38000000005"/>
    <n v="0"/>
    <n v="0"/>
    <n v="9742.8873999999996"/>
    <n v="0"/>
    <s v="تبرعات عامة من زكاة مال وغيرها"/>
    <s v="دفاتر جمع مال"/>
    <s v="سارى"/>
    <n v="28"/>
    <m/>
    <n v="1"/>
    <x v="1"/>
  </r>
  <r>
    <d v="2017-06-06T00:00:00"/>
    <x v="6"/>
    <n v="20"/>
    <x v="6"/>
    <x v="7"/>
    <n v="429722.75466666662"/>
    <n v="126820.38000000005"/>
    <n v="0"/>
    <n v="0"/>
    <n v="9742.8873999999996"/>
    <n v="0"/>
    <s v="نقدية للمرضى"/>
    <s v="دفاتر جمع مال"/>
    <s v="سارى"/>
    <n v="29"/>
    <m/>
    <n v="1"/>
    <x v="1"/>
  </r>
  <r>
    <d v="2017-06-06T00:00:00"/>
    <x v="6"/>
    <n v="50"/>
    <x v="6"/>
    <x v="6"/>
    <n v="429772.75466666662"/>
    <n v="126820.38000000005"/>
    <n v="0"/>
    <n v="0"/>
    <n v="9742.8873999999996"/>
    <n v="0"/>
    <s v="تبرعات عامة من زكاة مال وغيرها"/>
    <s v="دفاتر جمع مال"/>
    <s v="سارى"/>
    <n v="30"/>
    <m/>
    <n v="1"/>
    <x v="1"/>
  </r>
  <r>
    <d v="2017-06-06T00:00:00"/>
    <x v="6"/>
    <n v="50"/>
    <x v="6"/>
    <x v="6"/>
    <n v="429822.75466666662"/>
    <n v="126820.38000000005"/>
    <n v="0"/>
    <n v="0"/>
    <n v="9742.8873999999996"/>
    <n v="0"/>
    <s v="تبرعات عامة من زكاة مال وغيرها"/>
    <s v="دفاتر جمع مال"/>
    <s v="سارى"/>
    <n v="31"/>
    <m/>
    <n v="1"/>
    <x v="1"/>
  </r>
  <r>
    <d v="2017-06-06T00:00:00"/>
    <x v="6"/>
    <n v="20"/>
    <x v="6"/>
    <x v="6"/>
    <n v="429842.75466666662"/>
    <n v="126820.38000000005"/>
    <n v="0"/>
    <n v="0"/>
    <n v="9742.8873999999996"/>
    <n v="0"/>
    <s v="تبرعات عامة من زكاة مال وغيرها"/>
    <s v="دفاتر جمع مال"/>
    <s v="سارى"/>
    <n v="32"/>
    <m/>
    <n v="1"/>
    <x v="1"/>
  </r>
  <r>
    <d v="2017-06-06T00:00:00"/>
    <x v="6"/>
    <n v="500"/>
    <x v="6"/>
    <x v="6"/>
    <n v="430342.75466666662"/>
    <n v="126820.38000000005"/>
    <n v="0"/>
    <n v="0"/>
    <n v="9742.8873999999996"/>
    <n v="0"/>
    <s v="تبرعات عامة من زكاة مال وغيرها"/>
    <s v="دفاتر نقدية"/>
    <s v="سارى"/>
    <n v="5277"/>
    <m/>
    <n v="106"/>
    <x v="1"/>
  </r>
  <r>
    <d v="2017-06-06T00:00:00"/>
    <x v="6"/>
    <n v="2000"/>
    <x v="6"/>
    <x v="6"/>
    <n v="432342.75466666662"/>
    <n v="126820.38000000005"/>
    <n v="0"/>
    <n v="0"/>
    <n v="9742.8873999999996"/>
    <n v="0"/>
    <s v="تبرعات عامة من زكاة مال وغيرها"/>
    <s v="دفاتر نقدية"/>
    <s v="سارى"/>
    <n v="5647"/>
    <m/>
    <n v="113"/>
    <x v="1"/>
  </r>
  <r>
    <d v="2017-06-06T00:00:00"/>
    <x v="6"/>
    <n v="500"/>
    <x v="6"/>
    <x v="6"/>
    <n v="432842.75466666662"/>
    <n v="126820.38000000005"/>
    <n v="0"/>
    <n v="0"/>
    <n v="9742.8873999999996"/>
    <n v="0"/>
    <s v="تبرعات عامة من زكاة مال وغيرها"/>
    <s v="دفاتر نقدية"/>
    <s v="سارى"/>
    <n v="5718"/>
    <m/>
    <n v="115"/>
    <x v="1"/>
  </r>
  <r>
    <d v="2017-06-06T00:00:00"/>
    <x v="6"/>
    <n v="500"/>
    <x v="6"/>
    <x v="6"/>
    <n v="433342.75466666662"/>
    <n v="126820.38000000005"/>
    <n v="0"/>
    <n v="0"/>
    <n v="9742.8873999999996"/>
    <n v="0"/>
    <s v="تبرعات عامة من زكاة مال وغيرها"/>
    <s v="دفاتر نقدية"/>
    <s v="سارى"/>
    <n v="6627"/>
    <m/>
    <n v="133"/>
    <x v="1"/>
  </r>
  <r>
    <d v="2017-06-06T00:00:00"/>
    <x v="6"/>
    <n v="200"/>
    <x v="6"/>
    <x v="6"/>
    <n v="433542.75466666662"/>
    <n v="126820.38000000005"/>
    <n v="0"/>
    <n v="0"/>
    <n v="9742.8873999999996"/>
    <n v="0"/>
    <s v="تبرعات عامة من زكاة مال وغيرها"/>
    <s v="دفاتر نقدية"/>
    <s v="سارى"/>
    <n v="6628"/>
    <m/>
    <n v="133"/>
    <x v="1"/>
  </r>
  <r>
    <d v="2017-06-06T00:00:00"/>
    <x v="6"/>
    <n v="200"/>
    <x v="6"/>
    <x v="6"/>
    <n v="433742.75466666662"/>
    <n v="126820.38000000005"/>
    <n v="0"/>
    <n v="0"/>
    <n v="9742.8873999999996"/>
    <n v="0"/>
    <s v="تبرعات عامة من زكاة مال وغيرها"/>
    <s v="دفاتر نقدية"/>
    <s v="سارى"/>
    <n v="6959"/>
    <m/>
    <n v="140"/>
    <x v="1"/>
  </r>
  <r>
    <d v="2017-06-06T00:00:00"/>
    <x v="6"/>
    <n v="500"/>
    <x v="6"/>
    <x v="6"/>
    <n v="434242.75466666662"/>
    <n v="126820.38000000005"/>
    <n v="0"/>
    <n v="0"/>
    <n v="9742.8873999999996"/>
    <n v="0"/>
    <s v="تبرعات عامة من زكاة مال وغيرها"/>
    <s v="دفاتر نقدية"/>
    <s v="سارى"/>
    <n v="6960"/>
    <m/>
    <n v="140"/>
    <x v="1"/>
  </r>
  <r>
    <d v="2017-06-06T00:00:00"/>
    <x v="6"/>
    <n v="1000"/>
    <x v="6"/>
    <x v="6"/>
    <n v="435242.75466666662"/>
    <n v="126820.38000000005"/>
    <n v="0"/>
    <n v="0"/>
    <n v="9742.8873999999996"/>
    <n v="0"/>
    <s v="تبرعات عامة من زكاة مال وغيرها"/>
    <s v="دفاتر نقدية"/>
    <s v="سارى"/>
    <n v="6961"/>
    <m/>
    <n v="140"/>
    <x v="1"/>
  </r>
  <r>
    <d v="2017-06-06T00:00:00"/>
    <x v="6"/>
    <n v="2000"/>
    <x v="6"/>
    <x v="6"/>
    <n v="437242.75466666662"/>
    <n v="126820.38000000005"/>
    <n v="0"/>
    <n v="0"/>
    <n v="9742.8873999999996"/>
    <n v="0"/>
    <s v="تبرعات عامة من زكاة مال وغيرها"/>
    <s v="دفاتر نقدية"/>
    <s v="سارى"/>
    <n v="6962"/>
    <m/>
    <n v="140"/>
    <x v="1"/>
  </r>
  <r>
    <d v="2017-06-06T00:00:00"/>
    <x v="6"/>
    <n v="400"/>
    <x v="6"/>
    <x v="7"/>
    <n v="437642.75466666662"/>
    <n v="126820.38000000005"/>
    <n v="0"/>
    <n v="0"/>
    <n v="9742.8873999999996"/>
    <n v="0"/>
    <s v="نقدية للمرضى"/>
    <s v="دفاتر نقدية"/>
    <s v="سارى"/>
    <n v="6963"/>
    <m/>
    <n v="140"/>
    <x v="1"/>
  </r>
  <r>
    <d v="2017-06-06T00:00:00"/>
    <x v="6"/>
    <n v="300"/>
    <x v="6"/>
    <x v="6"/>
    <n v="437942.75466666662"/>
    <n v="126820.38000000005"/>
    <n v="0"/>
    <n v="0"/>
    <n v="9742.8873999999996"/>
    <n v="0"/>
    <s v="تبرعات عامة من زكاة مال وغيرها"/>
    <s v="دفاتر نقدية"/>
    <s v="سارى"/>
    <n v="7013"/>
    <m/>
    <n v="141"/>
    <x v="1"/>
  </r>
  <r>
    <d v="2017-06-06T00:00:00"/>
    <x v="6"/>
    <n v="100"/>
    <x v="6"/>
    <x v="6"/>
    <n v="438042.75466666662"/>
    <n v="126820.38000000005"/>
    <n v="0"/>
    <n v="0"/>
    <n v="9742.8873999999996"/>
    <n v="0"/>
    <s v="تبرعات عامة من زكاة مال وغيرها"/>
    <s v="دفاتر نقدية"/>
    <s v="سارى"/>
    <n v="7014"/>
    <m/>
    <n v="141"/>
    <x v="1"/>
  </r>
  <r>
    <d v="2017-06-06T00:00:00"/>
    <x v="6"/>
    <n v="20000"/>
    <x v="6"/>
    <x v="6"/>
    <n v="458042.75466666662"/>
    <n v="126820.38000000005"/>
    <n v="0"/>
    <n v="0"/>
    <n v="9742.8873999999996"/>
    <n v="0"/>
    <s v="تبرعات عامة من زكاة مال وغيرها"/>
    <s v="دفاتر نقدية"/>
    <s v="سارى"/>
    <n v="7015"/>
    <m/>
    <n v="141"/>
    <x v="1"/>
  </r>
  <r>
    <d v="2017-06-06T00:00:00"/>
    <x v="6"/>
    <n v="1200"/>
    <x v="6"/>
    <x v="6"/>
    <n v="459242.75466666662"/>
    <n v="126820.38000000005"/>
    <n v="0"/>
    <n v="0"/>
    <n v="9742.8873999999996"/>
    <n v="0"/>
    <s v="تبرعات عامة من زكاة مال وغيرها"/>
    <s v="دفاتر نقدية"/>
    <s v="سارى"/>
    <n v="7016"/>
    <m/>
    <n v="141"/>
    <x v="1"/>
  </r>
  <r>
    <d v="2017-06-06T00:00:00"/>
    <x v="6"/>
    <n v="800"/>
    <x v="6"/>
    <x v="7"/>
    <n v="460042.75466666662"/>
    <n v="126820.38000000005"/>
    <n v="0"/>
    <n v="0"/>
    <n v="9742.8873999999996"/>
    <n v="0"/>
    <s v="نقدية للمرضى"/>
    <s v="دفاتر نقدية"/>
    <s v="سارى"/>
    <n v="7059"/>
    <m/>
    <n v="142"/>
    <x v="1"/>
  </r>
  <r>
    <d v="2017-06-06T00:00:00"/>
    <x v="6"/>
    <n v="300"/>
    <x v="6"/>
    <x v="6"/>
    <n v="460342.75466666662"/>
    <n v="126820.38000000005"/>
    <n v="0"/>
    <n v="0"/>
    <n v="9742.8873999999996"/>
    <n v="0"/>
    <s v="تبرعات عامة من زكاة مال وغيرها"/>
    <s v="دفاتر نقدية"/>
    <s v="سارى"/>
    <n v="7060"/>
    <m/>
    <n v="142"/>
    <x v="1"/>
  </r>
  <r>
    <d v="2017-06-06T00:00:00"/>
    <x v="6"/>
    <n v="1000"/>
    <x v="6"/>
    <x v="6"/>
    <n v="461342.75466666662"/>
    <n v="126820.38000000005"/>
    <n v="0"/>
    <n v="0"/>
    <n v="9742.8873999999996"/>
    <n v="0"/>
    <s v="تبرعات عامة من زكاة مال وغيرها"/>
    <s v="دفاتر نقدية"/>
    <s v="سارى"/>
    <n v="7061"/>
    <m/>
    <n v="142"/>
    <x v="1"/>
  </r>
  <r>
    <d v="2017-06-06T00:00:00"/>
    <x v="6"/>
    <n v="2000"/>
    <x v="6"/>
    <x v="6"/>
    <n v="463342.75466666662"/>
    <n v="126820.38000000005"/>
    <n v="0"/>
    <n v="0"/>
    <n v="9742.8873999999996"/>
    <n v="0"/>
    <s v="تبرعات عامة من زكاة مال وغيرها"/>
    <s v="دفاتر نقدية"/>
    <s v="سارى"/>
    <n v="7062"/>
    <m/>
    <n v="142"/>
    <x v="1"/>
  </r>
  <r>
    <d v="2017-06-06T00:00:00"/>
    <x v="6"/>
    <n v="800"/>
    <x v="6"/>
    <x v="6"/>
    <n v="464142.75466666662"/>
    <n v="126820.38000000005"/>
    <n v="0"/>
    <n v="0"/>
    <n v="9742.8873999999996"/>
    <n v="0"/>
    <s v="تبرعات عامة من زكاة مال وغيرها"/>
    <s v="دفاتر نقدية"/>
    <s v="سارى"/>
    <n v="7063"/>
    <m/>
    <n v="142"/>
    <x v="1"/>
  </r>
  <r>
    <d v="2017-06-06T00:00:00"/>
    <x v="6"/>
    <n v="400"/>
    <x v="6"/>
    <x v="6"/>
    <n v="464542.75466666662"/>
    <n v="126820.38000000005"/>
    <n v="0"/>
    <n v="0"/>
    <n v="9742.8873999999996"/>
    <n v="0"/>
    <s v="تبرعات عامة من زكاة مال وغيرها"/>
    <s v="دفاتر نقدية"/>
    <s v="سارى"/>
    <n v="7105"/>
    <m/>
    <n v="143"/>
    <x v="1"/>
  </r>
  <r>
    <d v="2017-06-06T00:00:00"/>
    <x v="6"/>
    <n v="1000"/>
    <x v="6"/>
    <x v="7"/>
    <n v="465542.75466666662"/>
    <n v="126820.38000000005"/>
    <n v="0"/>
    <n v="0"/>
    <n v="9742.8873999999996"/>
    <n v="0"/>
    <s v="نقدية للمرضى"/>
    <s v="دفاتر نقدية"/>
    <s v="سارى"/>
    <n v="7106"/>
    <m/>
    <n v="143"/>
    <x v="1"/>
  </r>
  <r>
    <d v="2017-06-06T00:00:00"/>
    <x v="6"/>
    <n v="2950"/>
    <x v="6"/>
    <x v="6"/>
    <n v="468492.75466666662"/>
    <n v="126820.38000000005"/>
    <n v="0"/>
    <n v="0"/>
    <n v="9742.8873999999996"/>
    <n v="0"/>
    <s v="تبرعات عامة من زكاة مال وغيرها"/>
    <s v="دفاتر نقدية"/>
    <s v="سارى"/>
    <n v="7201"/>
    <m/>
    <n v="145"/>
    <x v="1"/>
  </r>
  <r>
    <d v="2017-06-06T00:00:00"/>
    <x v="6"/>
    <n v="100"/>
    <x v="6"/>
    <x v="6"/>
    <n v="468592.75466666662"/>
    <n v="126820.38000000005"/>
    <n v="0"/>
    <n v="0"/>
    <n v="9742.8873999999996"/>
    <n v="0"/>
    <s v="تبرعات عامة من زكاة مال وغيرها"/>
    <s v="دفاتر نقدية"/>
    <s v="سارى"/>
    <n v="7306"/>
    <m/>
    <n v="147"/>
    <x v="1"/>
  </r>
  <r>
    <d v="2017-06-06T00:00:00"/>
    <x v="6"/>
    <n v="500"/>
    <x v="6"/>
    <x v="6"/>
    <n v="469092.75466666662"/>
    <n v="126820.38000000005"/>
    <n v="0"/>
    <n v="0"/>
    <n v="9742.8873999999996"/>
    <n v="0"/>
    <s v="تبرعات عامة من زكاة مال وغيرها"/>
    <s v="دفاتر نقدية"/>
    <s v="سارى"/>
    <n v="7307"/>
    <m/>
    <n v="147"/>
    <x v="1"/>
  </r>
  <r>
    <d v="2017-06-06T00:00:00"/>
    <x v="6"/>
    <n v="500"/>
    <x v="6"/>
    <x v="6"/>
    <n v="469592.75466666662"/>
    <n v="126820.38000000005"/>
    <n v="0"/>
    <n v="0"/>
    <n v="9742.8873999999996"/>
    <n v="0"/>
    <s v="تبرعات عامة من زكاة مال وغيرها"/>
    <s v="دفاتر نقدية"/>
    <s v="سارى"/>
    <n v="7308"/>
    <m/>
    <n v="147"/>
    <x v="1"/>
  </r>
  <r>
    <d v="2017-06-06T00:00:00"/>
    <x v="6"/>
    <n v="500"/>
    <x v="6"/>
    <x v="6"/>
    <n v="470092.75466666662"/>
    <n v="126820.38000000005"/>
    <n v="0"/>
    <n v="0"/>
    <n v="9742.8873999999996"/>
    <n v="0"/>
    <s v="تبرعات عامة من زكاة مال وغيرها"/>
    <s v="دفاتر نقدية"/>
    <s v="سارى"/>
    <n v="7309"/>
    <m/>
    <n v="147"/>
    <x v="1"/>
  </r>
  <r>
    <d v="2017-06-06T00:00:00"/>
    <x v="6"/>
    <n v="500"/>
    <x v="6"/>
    <x v="6"/>
    <n v="470592.75466666662"/>
    <n v="126820.38000000005"/>
    <n v="0"/>
    <n v="0"/>
    <n v="9742.8873999999996"/>
    <n v="0"/>
    <s v="تبرعات عامة من زكاة مال وغيرها"/>
    <s v="دفاتر نقدية"/>
    <s v="سارى"/>
    <n v="7310"/>
    <m/>
    <n v="147"/>
    <x v="1"/>
  </r>
  <r>
    <d v="2017-06-06T00:00:00"/>
    <x v="6"/>
    <n v="500"/>
    <x v="6"/>
    <x v="6"/>
    <n v="471092.75466666662"/>
    <n v="126820.38000000005"/>
    <n v="0"/>
    <n v="0"/>
    <n v="9742.8873999999996"/>
    <n v="0"/>
    <s v="تبرعات عامة من زكاة مال وغيرها"/>
    <s v="دفاتر نقدية"/>
    <s v="سارى"/>
    <n v="7311"/>
    <m/>
    <n v="147"/>
    <x v="1"/>
  </r>
  <r>
    <d v="2017-06-06T00:00:00"/>
    <x v="6"/>
    <n v="500"/>
    <x v="6"/>
    <x v="6"/>
    <n v="471592.75466666662"/>
    <n v="126820.38000000005"/>
    <n v="0"/>
    <n v="0"/>
    <n v="9742.8873999999996"/>
    <n v="0"/>
    <s v="تبرعات عامة من زكاة مال وغيرها"/>
    <s v="دفاتر نقدية"/>
    <s v="سارى"/>
    <n v="7312"/>
    <m/>
    <n v="147"/>
    <x v="1"/>
  </r>
  <r>
    <d v="2017-06-06T00:00:00"/>
    <x v="6"/>
    <n v="500"/>
    <x v="6"/>
    <x v="6"/>
    <n v="472092.75466666662"/>
    <n v="126820.38000000005"/>
    <n v="0"/>
    <n v="0"/>
    <n v="9742.8873999999996"/>
    <n v="0"/>
    <s v="تبرعات عامة من زكاة مال وغيرها"/>
    <s v="دفاتر نقدية"/>
    <s v="سارى"/>
    <n v="7313"/>
    <m/>
    <n v="147"/>
    <x v="1"/>
  </r>
  <r>
    <d v="2017-06-06T00:00:00"/>
    <x v="6"/>
    <n v="100"/>
    <x v="6"/>
    <x v="7"/>
    <n v="472192.75466666662"/>
    <n v="126820.38000000005"/>
    <n v="0"/>
    <n v="0"/>
    <n v="9742.8873999999996"/>
    <n v="0"/>
    <s v="نقدية للمرضى"/>
    <s v="دفاتر نقدية"/>
    <s v="سارى"/>
    <n v="7365"/>
    <m/>
    <n v="148"/>
    <x v="1"/>
  </r>
  <r>
    <d v="2017-06-06T00:00:00"/>
    <x v="6"/>
    <n v="700"/>
    <x v="6"/>
    <x v="6"/>
    <n v="472892.75466666662"/>
    <n v="126820.38000000005"/>
    <n v="0"/>
    <n v="0"/>
    <n v="9742.8873999999996"/>
    <n v="0"/>
    <s v="تبرعات عامة من زكاة مال وغيرها"/>
    <s v="دفاتر نقدية"/>
    <s v="سارى"/>
    <n v="7366"/>
    <m/>
    <n v="148"/>
    <x v="1"/>
  </r>
  <r>
    <d v="2017-06-06T00:00:00"/>
    <x v="6"/>
    <n v="350"/>
    <x v="6"/>
    <x v="6"/>
    <n v="473242.75466666662"/>
    <n v="126820.38000000005"/>
    <n v="0"/>
    <n v="0"/>
    <n v="9742.8873999999996"/>
    <n v="0"/>
    <s v="تبرعات عامة من زكاة مال وغيرها"/>
    <s v="دفاتر نقدية"/>
    <s v="سارى"/>
    <n v="7401"/>
    <m/>
    <n v="149"/>
    <x v="1"/>
  </r>
  <r>
    <d v="2017-06-06T00:00:00"/>
    <x v="6"/>
    <n v="520"/>
    <x v="8"/>
    <x v="9"/>
    <n v="473242.75466666662"/>
    <n v="127340.38000000005"/>
    <n v="0"/>
    <n v="0"/>
    <n v="9742.8873999999996"/>
    <n v="0"/>
    <m/>
    <m/>
    <m/>
    <s v="معاملة بنكية"/>
    <m/>
    <m/>
    <x v="132"/>
  </r>
  <r>
    <d v="2017-06-06T00:00:00"/>
    <x v="6"/>
    <n v="1000"/>
    <x v="8"/>
    <x v="9"/>
    <n v="473242.75466666662"/>
    <n v="128340.38000000005"/>
    <n v="0"/>
    <n v="0"/>
    <n v="9742.8873999999996"/>
    <n v="0"/>
    <m/>
    <m/>
    <m/>
    <s v="معاملة بنكية"/>
    <m/>
    <m/>
    <x v="226"/>
  </r>
  <r>
    <d v="2017-06-06T00:00:00"/>
    <x v="6"/>
    <n v="200"/>
    <x v="8"/>
    <x v="9"/>
    <n v="473242.75466666662"/>
    <n v="128540.38000000005"/>
    <n v="0"/>
    <n v="0"/>
    <n v="9742.8873999999996"/>
    <n v="0"/>
    <m/>
    <m/>
    <m/>
    <s v="معاملة بنكية"/>
    <m/>
    <m/>
    <x v="7"/>
  </r>
  <r>
    <d v="2017-06-06T00:00:00"/>
    <x v="6"/>
    <n v="500"/>
    <x v="8"/>
    <x v="9"/>
    <n v="473242.75466666662"/>
    <n v="129040.38000000005"/>
    <n v="0"/>
    <n v="0"/>
    <n v="9742.8873999999996"/>
    <n v="0"/>
    <m/>
    <m/>
    <m/>
    <s v="معاملة بنكية"/>
    <m/>
    <m/>
    <x v="132"/>
  </r>
  <r>
    <d v="2017-06-06T00:00:00"/>
    <x v="6"/>
    <n v="200"/>
    <x v="8"/>
    <x v="9"/>
    <n v="473242.75466666662"/>
    <n v="129240.38000000005"/>
    <n v="0"/>
    <n v="0"/>
    <n v="9742.8873999999996"/>
    <n v="0"/>
    <m/>
    <m/>
    <m/>
    <s v="معاملة بنكية"/>
    <m/>
    <m/>
    <x v="132"/>
  </r>
  <r>
    <d v="2017-06-07T00:00:00"/>
    <x v="6"/>
    <n v="1000"/>
    <x v="6"/>
    <x v="7"/>
    <n v="474242.75466666662"/>
    <n v="129240.38000000005"/>
    <n v="0"/>
    <n v="0"/>
    <n v="9742.8873999999996"/>
    <n v="0"/>
    <s v="نقدية للمرضى"/>
    <s v="دفاتر نقدية"/>
    <s v="سارى"/>
    <n v="5278"/>
    <m/>
    <n v="106"/>
    <x v="1"/>
  </r>
  <r>
    <d v="2017-06-07T00:00:00"/>
    <x v="6"/>
    <n v="3000"/>
    <x v="6"/>
    <x v="6"/>
    <n v="477242.75466666662"/>
    <n v="129240.38000000005"/>
    <n v="0"/>
    <n v="0"/>
    <n v="9742.8873999999996"/>
    <n v="0"/>
    <s v="تبرعات عامة من زكاة مال وغيرها"/>
    <s v="دفاتر نقدية"/>
    <s v="سارى"/>
    <n v="5452"/>
    <m/>
    <n v="110"/>
    <x v="1"/>
  </r>
  <r>
    <d v="2017-06-07T00:00:00"/>
    <x v="6"/>
    <n v="100"/>
    <x v="6"/>
    <x v="6"/>
    <n v="477342.75466666662"/>
    <n v="129240.38000000005"/>
    <n v="0"/>
    <n v="0"/>
    <n v="9742.8873999999996"/>
    <n v="0"/>
    <s v="تبرعات عامة من زكاة مال وغيرها"/>
    <s v="دفاتر نقدية"/>
    <s v="سارى"/>
    <n v="5719"/>
    <m/>
    <n v="115"/>
    <x v="1"/>
  </r>
  <r>
    <d v="2017-06-07T00:00:00"/>
    <x v="6"/>
    <n v="100"/>
    <x v="6"/>
    <x v="6"/>
    <n v="477442.75466666662"/>
    <n v="129240.38000000005"/>
    <n v="0"/>
    <n v="0"/>
    <n v="9742.8873999999996"/>
    <n v="0"/>
    <s v="تبرعات عامة من زكاة مال وغيرها"/>
    <s v="دفاتر نقدية"/>
    <s v="سارى"/>
    <n v="5720"/>
    <m/>
    <n v="115"/>
    <x v="1"/>
  </r>
  <r>
    <d v="2017-06-07T00:00:00"/>
    <x v="6"/>
    <n v="500"/>
    <x v="6"/>
    <x v="6"/>
    <n v="477942.75466666662"/>
    <n v="129240.38000000005"/>
    <n v="0"/>
    <n v="0"/>
    <n v="9742.8873999999996"/>
    <n v="0"/>
    <s v="تبرعات عامة من زكاة مال وغيرها"/>
    <s v="دفاتر نقدية"/>
    <s v="سارى"/>
    <n v="6532"/>
    <m/>
    <n v="131"/>
    <x v="1"/>
  </r>
  <r>
    <d v="2017-06-07T00:00:00"/>
    <x v="6"/>
    <n v="800"/>
    <x v="6"/>
    <x v="6"/>
    <n v="478742.75466666662"/>
    <n v="129240.38000000005"/>
    <n v="0"/>
    <n v="0"/>
    <n v="9742.8873999999996"/>
    <n v="0"/>
    <s v="تبرعات عامة من زكاة مال وغيرها"/>
    <s v="دفاتر نقدية"/>
    <s v="سارى"/>
    <n v="6533"/>
    <m/>
    <n v="131"/>
    <x v="1"/>
  </r>
  <r>
    <d v="2017-06-07T00:00:00"/>
    <x v="6"/>
    <n v="2000"/>
    <x v="6"/>
    <x v="6"/>
    <n v="480742.75466666662"/>
    <n v="129240.38000000005"/>
    <n v="0"/>
    <n v="0"/>
    <n v="9742.8873999999996"/>
    <n v="0"/>
    <s v="تبرعات عامة من زكاة مال وغيرها"/>
    <s v="دفاتر نقدية"/>
    <s v="سارى"/>
    <n v="6535"/>
    <m/>
    <n v="131"/>
    <x v="1"/>
  </r>
  <r>
    <d v="2017-06-07T00:00:00"/>
    <x v="6"/>
    <n v="5000"/>
    <x v="6"/>
    <x v="6"/>
    <n v="485742.75466666662"/>
    <n v="129240.38000000005"/>
    <n v="0"/>
    <n v="0"/>
    <n v="9742.8873999999996"/>
    <n v="0"/>
    <s v="تبرعات عامة من زكاة مال وغيرها"/>
    <s v="دفاتر نقدية"/>
    <s v="سارى"/>
    <n v="6536"/>
    <m/>
    <n v="131"/>
    <x v="1"/>
  </r>
  <r>
    <d v="2017-06-07T00:00:00"/>
    <x v="6"/>
    <n v="5000"/>
    <x v="6"/>
    <x v="6"/>
    <n v="490742.75466666662"/>
    <n v="129240.38000000005"/>
    <n v="0"/>
    <n v="0"/>
    <n v="9742.8873999999996"/>
    <n v="0"/>
    <s v="تبرعات عامة من زكاة مال وغيرها"/>
    <s v="دفاتر نقدية"/>
    <s v="سارى"/>
    <n v="6537"/>
    <m/>
    <n v="131"/>
    <x v="1"/>
  </r>
  <r>
    <d v="2017-06-07T00:00:00"/>
    <x v="6"/>
    <n v="500"/>
    <x v="6"/>
    <x v="7"/>
    <n v="491242.75466666662"/>
    <n v="129240.38000000005"/>
    <n v="0"/>
    <n v="0"/>
    <n v="9742.8873999999996"/>
    <n v="0"/>
    <s v="نقدية للمرضى"/>
    <s v="دفاتر نقدية"/>
    <s v="سارى"/>
    <n v="6570"/>
    <m/>
    <n v="132"/>
    <x v="1"/>
  </r>
  <r>
    <d v="2017-06-07T00:00:00"/>
    <x v="6"/>
    <n v="3000"/>
    <x v="6"/>
    <x v="6"/>
    <n v="494242.75466666662"/>
    <n v="129240.38000000005"/>
    <n v="0"/>
    <n v="0"/>
    <n v="9742.8873999999996"/>
    <n v="0"/>
    <s v="تبرعات عامة من زكاة مال وغيرها"/>
    <s v="دفاتر نقدية"/>
    <s v="سارى"/>
    <n v="6571"/>
    <m/>
    <n v="132"/>
    <x v="1"/>
  </r>
  <r>
    <d v="2017-06-07T00:00:00"/>
    <x v="6"/>
    <n v="200"/>
    <x v="6"/>
    <x v="6"/>
    <n v="494442.75466666662"/>
    <n v="129240.38000000005"/>
    <n v="0"/>
    <n v="0"/>
    <n v="9742.8873999999996"/>
    <n v="0"/>
    <s v="تبرعات عامة من زكاة مال وغيرها"/>
    <s v="دفاتر نقدية"/>
    <s v="سارى"/>
    <n v="6674"/>
    <m/>
    <n v="134"/>
    <x v="1"/>
  </r>
  <r>
    <d v="2017-06-07T00:00:00"/>
    <x v="6"/>
    <n v="100"/>
    <x v="6"/>
    <x v="7"/>
    <n v="494542.75466666662"/>
    <n v="129240.38000000005"/>
    <n v="0"/>
    <n v="0"/>
    <n v="9742.8873999999996"/>
    <n v="0"/>
    <s v="نقدية للمرضى"/>
    <s v="دفاتر نقدية"/>
    <s v="سارى"/>
    <n v="6675"/>
    <m/>
    <n v="134"/>
    <x v="1"/>
  </r>
  <r>
    <d v="2017-06-07T00:00:00"/>
    <x v="6"/>
    <n v="1000"/>
    <x v="6"/>
    <x v="7"/>
    <n v="495542.75466666662"/>
    <n v="129240.38000000005"/>
    <n v="0"/>
    <n v="0"/>
    <n v="9742.8873999999996"/>
    <n v="0"/>
    <s v="نقدية للمرضى"/>
    <s v="دفاتر نقدية"/>
    <s v="سارى"/>
    <n v="6918"/>
    <m/>
    <n v="139"/>
    <x v="1"/>
  </r>
  <r>
    <d v="2017-06-07T00:00:00"/>
    <x v="6"/>
    <n v="50"/>
    <x v="6"/>
    <x v="7"/>
    <n v="495592.75466666662"/>
    <n v="129240.38000000005"/>
    <n v="0"/>
    <n v="0"/>
    <n v="9742.8873999999996"/>
    <n v="0"/>
    <s v="نقدية للمرضى"/>
    <s v="دفاتر نقدية"/>
    <s v="سارى"/>
    <n v="6919"/>
    <m/>
    <n v="139"/>
    <x v="1"/>
  </r>
  <r>
    <d v="2017-06-07T00:00:00"/>
    <x v="6"/>
    <n v="50"/>
    <x v="6"/>
    <x v="7"/>
    <n v="495642.75466666662"/>
    <n v="129240.38000000005"/>
    <n v="0"/>
    <n v="0"/>
    <n v="9742.8873999999996"/>
    <n v="0"/>
    <s v="نقدية للمرضى"/>
    <s v="دفاتر نقدية"/>
    <s v="سارى"/>
    <n v="6920"/>
    <m/>
    <n v="139"/>
    <x v="1"/>
  </r>
  <r>
    <d v="2017-06-07T00:00:00"/>
    <x v="6"/>
    <n v="50"/>
    <x v="6"/>
    <x v="7"/>
    <n v="495692.75466666662"/>
    <n v="129240.38000000005"/>
    <n v="0"/>
    <n v="0"/>
    <n v="9742.8873999999996"/>
    <n v="0"/>
    <s v="نقدية للمرضى"/>
    <s v="دفاتر نقدية"/>
    <s v="سارى"/>
    <n v="6921"/>
    <m/>
    <n v="139"/>
    <x v="1"/>
  </r>
  <r>
    <d v="2017-06-07T00:00:00"/>
    <x v="6"/>
    <n v="1000"/>
    <x v="6"/>
    <x v="7"/>
    <n v="496692.75466666662"/>
    <n v="129240.38000000005"/>
    <n v="0"/>
    <n v="0"/>
    <n v="9742.8873999999996"/>
    <n v="0"/>
    <s v="نقدية للمرضى"/>
    <s v="دفاتر نقدية"/>
    <s v="سارى"/>
    <n v="6964"/>
    <m/>
    <n v="140"/>
    <x v="1"/>
  </r>
  <r>
    <d v="2017-06-07T00:00:00"/>
    <x v="6"/>
    <n v="800"/>
    <x v="6"/>
    <x v="7"/>
    <n v="497492.75466666662"/>
    <n v="129240.38000000005"/>
    <n v="0"/>
    <n v="0"/>
    <n v="9742.8873999999996"/>
    <n v="0"/>
    <s v="نقدية للمرضى"/>
    <s v="دفاتر نقدية"/>
    <s v="سارى"/>
    <n v="6965"/>
    <m/>
    <n v="140"/>
    <x v="1"/>
  </r>
  <r>
    <d v="2017-06-07T00:00:00"/>
    <x v="6"/>
    <n v="200"/>
    <x v="6"/>
    <x v="7"/>
    <n v="497692.75466666662"/>
    <n v="129240.38000000005"/>
    <n v="0"/>
    <n v="0"/>
    <n v="9742.8873999999996"/>
    <n v="0"/>
    <s v="نقدية للمرضى"/>
    <s v="دفاتر نقدية"/>
    <s v="سارى"/>
    <n v="6966"/>
    <m/>
    <n v="140"/>
    <x v="1"/>
  </r>
  <r>
    <d v="2017-06-07T00:00:00"/>
    <x v="6"/>
    <n v="550"/>
    <x v="6"/>
    <x v="7"/>
    <n v="498242.75466666662"/>
    <n v="129240.38000000005"/>
    <n v="0"/>
    <n v="0"/>
    <n v="9742.8873999999996"/>
    <n v="0"/>
    <s v="نقدية للمرضى"/>
    <s v="دفاتر نقدية"/>
    <s v="سارى"/>
    <n v="6967"/>
    <m/>
    <n v="140"/>
    <x v="1"/>
  </r>
  <r>
    <d v="2017-06-07T00:00:00"/>
    <x v="6"/>
    <n v="500"/>
    <x v="6"/>
    <x v="6"/>
    <n v="498742.75466666662"/>
    <n v="129240.38000000005"/>
    <n v="0"/>
    <n v="0"/>
    <n v="9742.8873999999996"/>
    <n v="0"/>
    <s v="تبرعات عامة من زكاة مال وغيرها"/>
    <s v="دفاتر نقدية"/>
    <s v="سارى"/>
    <n v="6968"/>
    <m/>
    <n v="140"/>
    <x v="1"/>
  </r>
  <r>
    <d v="2017-06-07T00:00:00"/>
    <x v="6"/>
    <n v="700"/>
    <x v="6"/>
    <x v="7"/>
    <n v="499442.75466666662"/>
    <n v="129240.38000000005"/>
    <n v="0"/>
    <n v="0"/>
    <n v="9742.8873999999996"/>
    <n v="0"/>
    <s v="نقدية للمرضى"/>
    <s v="دفاتر نقدية"/>
    <s v="سارى"/>
    <n v="6969"/>
    <m/>
    <n v="140"/>
    <x v="1"/>
  </r>
  <r>
    <d v="2017-06-07T00:00:00"/>
    <x v="6"/>
    <n v="100"/>
    <x v="6"/>
    <x v="6"/>
    <n v="499542.75466666662"/>
    <n v="129240.38000000005"/>
    <n v="0"/>
    <n v="0"/>
    <n v="9742.8873999999996"/>
    <n v="0"/>
    <s v="تبرعات عامة من زكاة مال وغيرها"/>
    <s v="دفاتر نقدية"/>
    <s v="سارى"/>
    <n v="6970"/>
    <m/>
    <n v="140"/>
    <x v="1"/>
  </r>
  <r>
    <d v="2017-06-07T00:00:00"/>
    <x v="6"/>
    <n v="1500"/>
    <x v="6"/>
    <x v="7"/>
    <n v="501042.75466666662"/>
    <n v="129240.38000000005"/>
    <n v="0"/>
    <n v="0"/>
    <n v="9742.8873999999996"/>
    <n v="0"/>
    <s v="نقدية للمرضى"/>
    <s v="دفاتر نقدية"/>
    <s v="سارى"/>
    <n v="6971"/>
    <m/>
    <n v="140"/>
    <x v="1"/>
  </r>
  <r>
    <d v="2017-06-07T00:00:00"/>
    <x v="6"/>
    <n v="500"/>
    <x v="6"/>
    <x v="6"/>
    <n v="501542.75466666662"/>
    <n v="129240.38000000005"/>
    <n v="0"/>
    <n v="0"/>
    <n v="9742.8873999999996"/>
    <n v="0"/>
    <s v="تبرعات عامة من زكاة مال وغيرها"/>
    <s v="دفاتر نقدية"/>
    <s v="سارى"/>
    <n v="7017"/>
    <m/>
    <n v="141"/>
    <x v="1"/>
  </r>
  <r>
    <d v="2017-06-07T00:00:00"/>
    <x v="6"/>
    <n v="3000"/>
    <x v="6"/>
    <x v="6"/>
    <n v="504542.75466666662"/>
    <n v="129240.38000000005"/>
    <n v="0"/>
    <n v="0"/>
    <n v="9742.8873999999996"/>
    <n v="0"/>
    <s v="تبرعات عامة من زكاة مال وغيرها"/>
    <s v="دفاتر نقدية"/>
    <s v="سارى"/>
    <n v="7018"/>
    <m/>
    <n v="141"/>
    <x v="1"/>
  </r>
  <r>
    <d v="2017-06-07T00:00:00"/>
    <x v="6"/>
    <n v="500"/>
    <x v="6"/>
    <x v="6"/>
    <n v="505042.75466666662"/>
    <n v="129240.38000000005"/>
    <n v="0"/>
    <n v="0"/>
    <n v="9742.8873999999996"/>
    <n v="0"/>
    <s v="تبرعات عامة من زكاة مال وغيرها"/>
    <s v="دفاتر نقدية"/>
    <s v="سارى"/>
    <n v="7019"/>
    <m/>
    <n v="141"/>
    <x v="1"/>
  </r>
  <r>
    <d v="2017-06-07T00:00:00"/>
    <x v="6"/>
    <n v="500"/>
    <x v="6"/>
    <x v="7"/>
    <n v="505542.75466666662"/>
    <n v="129240.38000000005"/>
    <n v="0"/>
    <n v="0"/>
    <n v="9742.8873999999996"/>
    <n v="0"/>
    <s v="نقدية للمرضى"/>
    <s v="دفاتر نقدية"/>
    <s v="سارى"/>
    <n v="7064"/>
    <m/>
    <n v="142"/>
    <x v="1"/>
  </r>
  <r>
    <d v="2017-06-07T00:00:00"/>
    <x v="6"/>
    <n v="500"/>
    <x v="6"/>
    <x v="7"/>
    <n v="506042.75466666662"/>
    <n v="129240.38000000005"/>
    <n v="0"/>
    <n v="0"/>
    <n v="9742.8873999999996"/>
    <n v="0"/>
    <s v="نقدية للمرضى"/>
    <s v="دفاتر نقدية"/>
    <s v="سارى"/>
    <n v="7065"/>
    <m/>
    <n v="142"/>
    <x v="1"/>
  </r>
  <r>
    <d v="2017-06-07T00:00:00"/>
    <x v="6"/>
    <n v="1000"/>
    <x v="6"/>
    <x v="6"/>
    <n v="507042.75466666662"/>
    <n v="129240.38000000005"/>
    <n v="0"/>
    <n v="0"/>
    <n v="9742.8873999999996"/>
    <n v="0"/>
    <s v="تبرعات عامة من زكاة مال وغيرها"/>
    <s v="دفاتر نقدية"/>
    <s v="سارى"/>
    <n v="7066"/>
    <m/>
    <n v="142"/>
    <x v="1"/>
  </r>
  <r>
    <d v="2017-06-07T00:00:00"/>
    <x v="6"/>
    <n v="1700"/>
    <x v="6"/>
    <x v="6"/>
    <n v="508742.75466666662"/>
    <n v="129240.38000000005"/>
    <n v="0"/>
    <n v="0"/>
    <n v="9742.8873999999996"/>
    <n v="0"/>
    <s v="تبرعات عامة من زكاة مال وغيرها"/>
    <s v="دفاتر نقدية"/>
    <s v="سارى"/>
    <n v="7108"/>
    <m/>
    <n v="143"/>
    <x v="1"/>
  </r>
  <r>
    <d v="2017-06-07T00:00:00"/>
    <x v="6"/>
    <n v="2000"/>
    <x v="6"/>
    <x v="6"/>
    <n v="510742.75466666662"/>
    <n v="129240.38000000005"/>
    <n v="0"/>
    <n v="0"/>
    <n v="9742.8873999999996"/>
    <n v="0"/>
    <s v="تبرعات عامة من زكاة مال وغيرها"/>
    <s v="دفاتر نقدية"/>
    <s v="سارى"/>
    <n v="7109"/>
    <m/>
    <n v="143"/>
    <x v="1"/>
  </r>
  <r>
    <d v="2017-06-07T00:00:00"/>
    <x v="6"/>
    <n v="500"/>
    <x v="6"/>
    <x v="7"/>
    <n v="511242.75466666662"/>
    <n v="129240.38000000005"/>
    <n v="0"/>
    <n v="0"/>
    <n v="9742.8873999999996"/>
    <n v="0"/>
    <s v="نقدية للمرضى"/>
    <s v="دفاتر نقدية"/>
    <s v="سارى"/>
    <n v="7110"/>
    <m/>
    <n v="143"/>
    <x v="1"/>
  </r>
  <r>
    <d v="2017-06-07T00:00:00"/>
    <x v="6"/>
    <n v="3000"/>
    <x v="6"/>
    <x v="6"/>
    <n v="514242.75466666662"/>
    <n v="129240.38000000005"/>
    <n v="0"/>
    <n v="0"/>
    <n v="9742.8873999999996"/>
    <n v="0"/>
    <s v="تبرعات عامة من زكاة مال وغيرها"/>
    <s v="دفاتر نقدية"/>
    <s v="سارى"/>
    <n v="7202"/>
    <m/>
    <n v="145"/>
    <x v="1"/>
  </r>
  <r>
    <d v="2017-06-07T00:00:00"/>
    <x v="6"/>
    <n v="3800"/>
    <x v="6"/>
    <x v="6"/>
    <n v="518042.75466666662"/>
    <n v="129240.38000000005"/>
    <n v="0"/>
    <n v="0"/>
    <n v="9742.8873999999996"/>
    <n v="0"/>
    <s v="تبرعات عامة من زكاة مال وغيرها"/>
    <s v="دفاتر نقدية"/>
    <s v="سارى"/>
    <n v="7314"/>
    <m/>
    <n v="147"/>
    <x v="1"/>
  </r>
  <r>
    <d v="2017-06-07T00:00:00"/>
    <x v="6"/>
    <n v="3000"/>
    <x v="6"/>
    <x v="6"/>
    <n v="521042.75466666662"/>
    <n v="129240.38000000005"/>
    <n v="0"/>
    <n v="0"/>
    <n v="9742.8873999999996"/>
    <n v="0"/>
    <s v="تبرعات عامة من زكاة مال وغيرها"/>
    <s v="دفاتر نقدية"/>
    <s v="سارى"/>
    <n v="7315"/>
    <m/>
    <n v="147"/>
    <x v="1"/>
  </r>
  <r>
    <d v="2017-06-07T00:00:00"/>
    <x v="6"/>
    <n v="1000"/>
    <x v="6"/>
    <x v="7"/>
    <n v="522042.75466666662"/>
    <n v="129240.38000000005"/>
    <n v="0"/>
    <n v="0"/>
    <n v="9742.8873999999996"/>
    <n v="0"/>
    <s v="نقدية للمرضى"/>
    <s v="دفاتر نقدية"/>
    <s v="سارى"/>
    <n v="7367"/>
    <m/>
    <n v="148"/>
    <x v="1"/>
  </r>
  <r>
    <d v="2017-06-07T00:00:00"/>
    <x v="6"/>
    <n v="500"/>
    <x v="6"/>
    <x v="7"/>
    <n v="522542.75466666662"/>
    <n v="129240.38000000005"/>
    <n v="0"/>
    <n v="0"/>
    <n v="9742.8873999999996"/>
    <n v="0"/>
    <s v="نقدية للمرضى"/>
    <s v="دفاتر نقدية"/>
    <s v="سارى"/>
    <n v="7368"/>
    <m/>
    <n v="148"/>
    <x v="1"/>
  </r>
  <r>
    <d v="2017-06-07T00:00:00"/>
    <x v="6"/>
    <n v="4000"/>
    <x v="6"/>
    <x v="7"/>
    <n v="526542.75466666662"/>
    <n v="129240.38000000005"/>
    <n v="0"/>
    <n v="0"/>
    <n v="9742.8873999999996"/>
    <n v="0"/>
    <s v="نقدية للمرضى"/>
    <s v="دفاتر نقدية"/>
    <s v="سارى"/>
    <n v="7369"/>
    <m/>
    <n v="148"/>
    <x v="1"/>
  </r>
  <r>
    <d v="2017-06-07T00:00:00"/>
    <x v="6"/>
    <n v="2000"/>
    <x v="6"/>
    <x v="7"/>
    <n v="528542.75466666662"/>
    <n v="129240.38000000005"/>
    <n v="0"/>
    <n v="0"/>
    <n v="9742.8873999999996"/>
    <n v="0"/>
    <s v="نقدية للمرضى"/>
    <s v="دفاتر نقدية"/>
    <s v="سارى"/>
    <n v="7370"/>
    <m/>
    <n v="148"/>
    <x v="1"/>
  </r>
  <r>
    <d v="2017-06-07T00:00:00"/>
    <x v="6"/>
    <n v="4000"/>
    <x v="6"/>
    <x v="7"/>
    <n v="532542.75466666662"/>
    <n v="129240.38000000005"/>
    <n v="0"/>
    <n v="0"/>
    <n v="9742.8873999999996"/>
    <n v="0"/>
    <s v="نقدية للمرضى"/>
    <s v="دفاتر نقدية"/>
    <s v="سارى"/>
    <n v="7371"/>
    <m/>
    <n v="148"/>
    <x v="1"/>
  </r>
  <r>
    <d v="2017-06-07T00:00:00"/>
    <x v="6"/>
    <n v="1000"/>
    <x v="6"/>
    <x v="7"/>
    <n v="533542.75466666662"/>
    <n v="129240.38000000005"/>
    <n v="0"/>
    <n v="0"/>
    <n v="9742.8873999999996"/>
    <n v="0"/>
    <s v="نقدية للمرضى"/>
    <s v="دفاتر نقدية"/>
    <s v="سارى"/>
    <n v="7372"/>
    <m/>
    <n v="148"/>
    <x v="1"/>
  </r>
  <r>
    <d v="2017-06-07T00:00:00"/>
    <x v="6"/>
    <n v="50"/>
    <x v="6"/>
    <x v="6"/>
    <n v="533592.75466666662"/>
    <n v="129240.38000000005"/>
    <n v="0"/>
    <n v="0"/>
    <n v="9742.8873999999996"/>
    <n v="0"/>
    <s v="تبرعات عامة من زكاة مال وغيرها"/>
    <s v="دفاتر نقدية"/>
    <s v="سارى"/>
    <n v="7402"/>
    <m/>
    <n v="149"/>
    <x v="1"/>
  </r>
  <r>
    <d v="2017-06-07T00:00:00"/>
    <x v="6"/>
    <n v="100"/>
    <x v="8"/>
    <x v="9"/>
    <n v="533592.75466666662"/>
    <n v="129340.38000000005"/>
    <n v="0"/>
    <n v="0"/>
    <n v="9742.8873999999996"/>
    <n v="0"/>
    <m/>
    <m/>
    <m/>
    <s v="معاملة بنكية"/>
    <m/>
    <m/>
    <x v="132"/>
  </r>
  <r>
    <d v="2017-06-07T00:00:00"/>
    <x v="6"/>
    <n v="747.5"/>
    <x v="8"/>
    <x v="9"/>
    <n v="533592.75466666662"/>
    <n v="130087.88000000005"/>
    <n v="0"/>
    <n v="0"/>
    <n v="9742.8873999999996"/>
    <n v="0"/>
    <m/>
    <m/>
    <m/>
    <s v="معاملة بنكية"/>
    <m/>
    <m/>
    <x v="132"/>
  </r>
  <r>
    <d v="2017-06-07T00:00:00"/>
    <x v="6"/>
    <n v="1250"/>
    <x v="8"/>
    <x v="9"/>
    <n v="533592.75466666662"/>
    <n v="131337.88000000006"/>
    <n v="0"/>
    <n v="0"/>
    <n v="9742.8873999999996"/>
    <n v="0"/>
    <m/>
    <m/>
    <m/>
    <s v="معاملة بنكية"/>
    <m/>
    <m/>
    <x v="227"/>
  </r>
  <r>
    <d v="2017-06-08T00:00:00"/>
    <x v="6"/>
    <n v="2000"/>
    <x v="6"/>
    <x v="7"/>
    <n v="535592.75466666662"/>
    <n v="131337.88000000006"/>
    <n v="0"/>
    <n v="0"/>
    <n v="9742.8873999999996"/>
    <n v="0"/>
    <s v="نقدية للمرضى"/>
    <s v="دفاتر نقدية"/>
    <s v="سارى"/>
    <n v="5279"/>
    <m/>
    <n v="106"/>
    <x v="1"/>
  </r>
  <r>
    <d v="2017-06-08T00:00:00"/>
    <x v="6"/>
    <n v="5"/>
    <x v="6"/>
    <x v="7"/>
    <n v="535597.75466666662"/>
    <n v="131337.88000000006"/>
    <n v="0"/>
    <n v="0"/>
    <n v="9742.8873999999996"/>
    <n v="0"/>
    <s v="نقدية للمرضى"/>
    <s v="دفاتر نقدية"/>
    <s v="سارى"/>
    <n v="5721"/>
    <m/>
    <n v="115"/>
    <x v="1"/>
  </r>
  <r>
    <d v="2017-06-08T00:00:00"/>
    <x v="6"/>
    <n v="5"/>
    <x v="6"/>
    <x v="7"/>
    <n v="535602.75466666662"/>
    <n v="131337.88000000006"/>
    <n v="0"/>
    <n v="0"/>
    <n v="9742.8873999999996"/>
    <n v="0"/>
    <s v="نقدية للمرضى"/>
    <s v="دفاتر نقدية"/>
    <s v="سارى"/>
    <n v="5722"/>
    <m/>
    <n v="115"/>
    <x v="1"/>
  </r>
  <r>
    <d v="2017-06-08T00:00:00"/>
    <x v="6"/>
    <n v="5"/>
    <x v="6"/>
    <x v="6"/>
    <n v="535607.75466666662"/>
    <n v="131337.88000000006"/>
    <n v="0"/>
    <n v="0"/>
    <n v="9742.8873999999996"/>
    <n v="0"/>
    <s v="تبرعات عامة من زكاة مال وغيرها"/>
    <s v="دفاتر نقدية"/>
    <s v="سارى"/>
    <n v="5723"/>
    <m/>
    <n v="115"/>
    <x v="1"/>
  </r>
  <r>
    <d v="2017-06-08T00:00:00"/>
    <x v="6"/>
    <n v="5"/>
    <x v="6"/>
    <x v="6"/>
    <n v="535612.75466666662"/>
    <n v="131337.88000000006"/>
    <n v="0"/>
    <n v="0"/>
    <n v="9742.8873999999996"/>
    <n v="0"/>
    <s v="تبرعات عامة من زكاة مال وغيرها"/>
    <s v="دفاتر نقدية"/>
    <s v="سارى"/>
    <n v="5724"/>
    <m/>
    <n v="115"/>
    <x v="1"/>
  </r>
  <r>
    <d v="2017-06-08T00:00:00"/>
    <x v="6"/>
    <n v="50"/>
    <x v="6"/>
    <x v="6"/>
    <n v="535662.75466666662"/>
    <n v="131337.88000000006"/>
    <n v="0"/>
    <n v="0"/>
    <n v="9742.8873999999996"/>
    <n v="0"/>
    <s v="تبرعات عامة من زكاة مال وغيرها"/>
    <s v="دفاتر نقدية"/>
    <s v="سارى"/>
    <n v="5725"/>
    <m/>
    <n v="115"/>
    <x v="1"/>
  </r>
  <r>
    <d v="2017-06-08T00:00:00"/>
    <x v="6"/>
    <n v="4"/>
    <x v="6"/>
    <x v="6"/>
    <n v="535666.75466666662"/>
    <n v="131337.88000000006"/>
    <n v="0"/>
    <n v="0"/>
    <n v="9742.8873999999996"/>
    <n v="0"/>
    <s v="تبرعات عامة من زكاة مال وغيرها"/>
    <s v="دفاتر نقدية"/>
    <s v="سارى"/>
    <n v="5727"/>
    <m/>
    <n v="115"/>
    <x v="1"/>
  </r>
  <r>
    <d v="2017-06-08T00:00:00"/>
    <x v="6"/>
    <n v="500"/>
    <x v="6"/>
    <x v="7"/>
    <n v="536166.75466666662"/>
    <n v="131337.88000000006"/>
    <n v="0"/>
    <n v="0"/>
    <n v="9742.8873999999996"/>
    <n v="0"/>
    <s v="نقدية للمرضى"/>
    <s v="دفاتر نقدية"/>
    <s v="سارى"/>
    <n v="6538"/>
    <m/>
    <n v="131"/>
    <x v="1"/>
  </r>
  <r>
    <d v="2017-06-08T00:00:00"/>
    <x v="6"/>
    <n v="100"/>
    <x v="6"/>
    <x v="6"/>
    <n v="536266.75466666662"/>
    <n v="131337.88000000006"/>
    <n v="0"/>
    <n v="0"/>
    <n v="9742.8873999999996"/>
    <n v="0"/>
    <s v="تبرعات عامة من زكاة مال وغيرها"/>
    <s v="دفاتر نقدية"/>
    <s v="سارى"/>
    <n v="6629"/>
    <m/>
    <n v="133"/>
    <x v="1"/>
  </r>
  <r>
    <d v="2017-06-08T00:00:00"/>
    <x v="6"/>
    <n v="200"/>
    <x v="6"/>
    <x v="7"/>
    <n v="536466.75466666662"/>
    <n v="131337.88000000006"/>
    <n v="0"/>
    <n v="0"/>
    <n v="9742.8873999999996"/>
    <n v="0"/>
    <s v="نقدية للمرضى"/>
    <s v="دفاتر نقدية"/>
    <s v="سارى"/>
    <n v="6630"/>
    <m/>
    <n v="133"/>
    <x v="1"/>
  </r>
  <r>
    <d v="2017-06-08T00:00:00"/>
    <x v="6"/>
    <n v="450"/>
    <x v="6"/>
    <x v="6"/>
    <n v="536916.75466666662"/>
    <n v="131337.88000000006"/>
    <n v="0"/>
    <n v="0"/>
    <n v="9742.8873999999996"/>
    <n v="0"/>
    <s v="تبرعات عامة من زكاة مال وغيرها"/>
    <s v="دفاتر نقدية"/>
    <s v="سارى"/>
    <n v="6631"/>
    <m/>
    <n v="133"/>
    <x v="1"/>
  </r>
  <r>
    <d v="2017-06-08T00:00:00"/>
    <x v="6"/>
    <n v="700"/>
    <x v="6"/>
    <x v="7"/>
    <n v="537616.75466666662"/>
    <n v="131337.88000000006"/>
    <n v="0"/>
    <n v="0"/>
    <n v="9742.8873999999996"/>
    <n v="0"/>
    <s v="نقدية للمرضى"/>
    <s v="دفاتر نقدية"/>
    <s v="سارى"/>
    <n v="6676"/>
    <m/>
    <n v="134"/>
    <x v="1"/>
  </r>
  <r>
    <d v="2017-06-08T00:00:00"/>
    <x v="6"/>
    <n v="3500"/>
    <x v="6"/>
    <x v="6"/>
    <n v="541116.75466666662"/>
    <n v="131337.88000000006"/>
    <n v="0"/>
    <n v="0"/>
    <n v="9742.8873999999996"/>
    <n v="0"/>
    <s v="تبرعات عامة من زكاة مال وغيرها"/>
    <s v="دفاتر نقدية"/>
    <s v="سارى"/>
    <n v="6677"/>
    <m/>
    <n v="134"/>
    <x v="1"/>
  </r>
  <r>
    <d v="2017-06-08T00:00:00"/>
    <x v="6"/>
    <n v="5000"/>
    <x v="6"/>
    <x v="7"/>
    <n v="546116.75466666662"/>
    <n v="131337.88000000006"/>
    <n v="0"/>
    <n v="0"/>
    <n v="9742.8873999999996"/>
    <n v="0"/>
    <s v="نقدية للمرضى"/>
    <s v="دفاتر نقدية"/>
    <s v="سارى"/>
    <n v="6678"/>
    <m/>
    <n v="134"/>
    <x v="1"/>
  </r>
  <r>
    <d v="2017-06-08T00:00:00"/>
    <x v="6"/>
    <n v="140000"/>
    <x v="6"/>
    <x v="7"/>
    <n v="686116.75466666662"/>
    <n v="131337.88000000006"/>
    <n v="0"/>
    <n v="0"/>
    <n v="9742.8873999999996"/>
    <n v="0"/>
    <s v="نقدية للمرضى"/>
    <s v="دفاتر نقدية"/>
    <s v="سارى"/>
    <n v="6679"/>
    <m/>
    <n v="134"/>
    <x v="1"/>
  </r>
  <r>
    <d v="2017-06-08T00:00:00"/>
    <x v="6"/>
    <n v="99000"/>
    <x v="6"/>
    <x v="7"/>
    <n v="785116.75466666662"/>
    <n v="131337.88000000006"/>
    <n v="0"/>
    <n v="0"/>
    <n v="9742.8873999999996"/>
    <n v="0"/>
    <s v="نقدية للمرضى"/>
    <s v="دفاتر نقدية"/>
    <s v="سارى"/>
    <n v="6680"/>
    <m/>
    <n v="134"/>
    <x v="1"/>
  </r>
  <r>
    <d v="2017-06-08T00:00:00"/>
    <x v="6"/>
    <n v="50000"/>
    <x v="6"/>
    <x v="7"/>
    <n v="835116.75466666662"/>
    <n v="131337.88000000006"/>
    <n v="0"/>
    <n v="0"/>
    <n v="9742.8873999999996"/>
    <n v="0"/>
    <s v="نقدية للمرضى"/>
    <s v="دفاتر نقدية"/>
    <s v="سارى"/>
    <n v="6681"/>
    <m/>
    <n v="134"/>
    <x v="1"/>
  </r>
  <r>
    <d v="2017-06-08T00:00:00"/>
    <x v="6"/>
    <n v="9000"/>
    <x v="6"/>
    <x v="7"/>
    <n v="844116.75466666662"/>
    <n v="131337.88000000006"/>
    <n v="0"/>
    <n v="0"/>
    <n v="9742.8873999999996"/>
    <n v="0"/>
    <s v="نقدية للمرضى"/>
    <s v="دفاتر نقدية"/>
    <s v="سارى"/>
    <n v="6682"/>
    <m/>
    <n v="134"/>
    <x v="1"/>
  </r>
  <r>
    <d v="2017-06-08T00:00:00"/>
    <x v="6"/>
    <n v="75"/>
    <x v="6"/>
    <x v="7"/>
    <n v="844191.75466666662"/>
    <n v="131337.88000000006"/>
    <n v="0"/>
    <n v="0"/>
    <n v="9742.8873999999996"/>
    <n v="0"/>
    <s v="نقدية للمرضى"/>
    <s v="دفاتر نقدية"/>
    <s v="سارى"/>
    <n v="6683"/>
    <m/>
    <n v="134"/>
    <x v="1"/>
  </r>
  <r>
    <d v="2017-06-08T00:00:00"/>
    <x v="6"/>
    <n v="20000"/>
    <x v="6"/>
    <x v="6"/>
    <n v="864191.75466666662"/>
    <n v="131337.88000000006"/>
    <n v="0"/>
    <n v="0"/>
    <n v="9742.8873999999996"/>
    <n v="0"/>
    <s v="تبرعات عامة من زكاة مال وغيرها"/>
    <s v="دفاتر نقدية"/>
    <s v="سارى"/>
    <n v="6684"/>
    <m/>
    <n v="134"/>
    <x v="1"/>
  </r>
  <r>
    <d v="2017-06-08T00:00:00"/>
    <x v="6"/>
    <n v="3000"/>
    <x v="6"/>
    <x v="6"/>
    <n v="867191.75466666662"/>
    <n v="131337.88000000006"/>
    <n v="0"/>
    <n v="0"/>
    <n v="9742.8873999999996"/>
    <n v="0"/>
    <s v="تبرعات عامة من زكاة مال وغيرها"/>
    <s v="دفاتر نقدية"/>
    <s v="سارى"/>
    <n v="6685"/>
    <m/>
    <n v="134"/>
    <x v="1"/>
  </r>
  <r>
    <d v="2017-06-08T00:00:00"/>
    <x v="6"/>
    <n v="100"/>
    <x v="6"/>
    <x v="6"/>
    <n v="867291.75466666662"/>
    <n v="131337.88000000006"/>
    <n v="0"/>
    <n v="0"/>
    <n v="9742.8873999999996"/>
    <n v="0"/>
    <s v="تبرعات عامة من زكاة مال وغيرها"/>
    <s v="دفاتر نقدية"/>
    <s v="سارى"/>
    <n v="6871"/>
    <m/>
    <n v="138"/>
    <x v="1"/>
  </r>
  <r>
    <d v="2017-06-08T00:00:00"/>
    <x v="6"/>
    <n v="100"/>
    <x v="6"/>
    <x v="6"/>
    <n v="867391.75466666662"/>
    <n v="131337.88000000006"/>
    <n v="0"/>
    <n v="0"/>
    <n v="9742.8873999999996"/>
    <n v="0"/>
    <s v="تبرعات عامة من زكاة مال وغيرها"/>
    <s v="دفاتر نقدية"/>
    <s v="سارى"/>
    <n v="6872"/>
    <m/>
    <n v="138"/>
    <x v="1"/>
  </r>
  <r>
    <d v="2017-06-08T00:00:00"/>
    <x v="6"/>
    <n v="50"/>
    <x v="6"/>
    <x v="7"/>
    <n v="867441.75466666662"/>
    <n v="131337.88000000006"/>
    <n v="0"/>
    <n v="0"/>
    <n v="9742.8873999999996"/>
    <n v="0"/>
    <s v="نقدية للمرضى"/>
    <s v="دفاتر نقدية"/>
    <s v="سارى"/>
    <n v="6924"/>
    <m/>
    <n v="139"/>
    <x v="1"/>
  </r>
  <r>
    <d v="2017-06-08T00:00:00"/>
    <x v="6"/>
    <n v="50"/>
    <x v="6"/>
    <x v="7"/>
    <n v="867491.75466666662"/>
    <n v="131337.88000000006"/>
    <n v="0"/>
    <n v="0"/>
    <n v="9742.8873999999996"/>
    <n v="0"/>
    <s v="نقدية للمرضى"/>
    <s v="دفاتر نقدية"/>
    <s v="سارى"/>
    <n v="6927"/>
    <m/>
    <n v="139"/>
    <x v="1"/>
  </r>
  <r>
    <d v="2017-06-08T00:00:00"/>
    <x v="6"/>
    <n v="100"/>
    <x v="6"/>
    <x v="6"/>
    <n v="867591.75466666662"/>
    <n v="131337.88000000006"/>
    <n v="0"/>
    <n v="0"/>
    <n v="9742.8873999999996"/>
    <n v="0"/>
    <s v="تبرعات عامة من زكاة مال وغيرها"/>
    <s v="دفاتر نقدية"/>
    <s v="سارى"/>
    <n v="6972"/>
    <m/>
    <n v="140"/>
    <x v="1"/>
  </r>
  <r>
    <d v="2017-06-08T00:00:00"/>
    <x v="6"/>
    <n v="100"/>
    <x v="6"/>
    <x v="7"/>
    <n v="867691.75466666662"/>
    <n v="131337.88000000006"/>
    <n v="0"/>
    <n v="0"/>
    <n v="9742.8873999999996"/>
    <n v="0"/>
    <s v="نقدية للمرضى"/>
    <s v="دفاتر نقدية"/>
    <s v="سارى"/>
    <n v="6973"/>
    <m/>
    <n v="140"/>
    <x v="1"/>
  </r>
  <r>
    <d v="2017-06-08T00:00:00"/>
    <x v="6"/>
    <n v="100"/>
    <x v="6"/>
    <x v="7"/>
    <n v="867791.75466666662"/>
    <n v="131337.88000000006"/>
    <n v="0"/>
    <n v="0"/>
    <n v="9742.8873999999996"/>
    <n v="0"/>
    <s v="نقدية للمرضى"/>
    <s v="دفاتر نقدية"/>
    <s v="سارى"/>
    <n v="6974"/>
    <m/>
    <n v="140"/>
    <x v="1"/>
  </r>
  <r>
    <d v="2017-06-08T00:00:00"/>
    <x v="6"/>
    <n v="1500"/>
    <x v="6"/>
    <x v="6"/>
    <n v="869291.75466666662"/>
    <n v="131337.88000000006"/>
    <n v="0"/>
    <n v="0"/>
    <n v="9742.8873999999996"/>
    <n v="0"/>
    <s v="تبرعات عامة من زكاة مال وغيرها"/>
    <s v="دفاتر نقدية"/>
    <s v="سارى"/>
    <n v="6975"/>
    <m/>
    <n v="140"/>
    <x v="1"/>
  </r>
  <r>
    <d v="2017-06-08T00:00:00"/>
    <x v="6"/>
    <n v="300"/>
    <x v="6"/>
    <x v="7"/>
    <n v="869591.75466666662"/>
    <n v="131337.88000000006"/>
    <n v="0"/>
    <n v="0"/>
    <n v="9742.8873999999996"/>
    <n v="0"/>
    <s v="نقدية للمرضى"/>
    <s v="دفاتر نقدية"/>
    <s v="سارى"/>
    <n v="6976"/>
    <m/>
    <n v="140"/>
    <x v="1"/>
  </r>
  <r>
    <d v="2017-06-08T00:00:00"/>
    <x v="6"/>
    <n v="200"/>
    <x v="6"/>
    <x v="7"/>
    <n v="869791.75466666662"/>
    <n v="131337.88000000006"/>
    <n v="0"/>
    <n v="0"/>
    <n v="9742.8873999999996"/>
    <n v="0"/>
    <s v="نقدية للمرضى"/>
    <s v="دفاتر نقدية"/>
    <s v="سارى"/>
    <n v="6977"/>
    <m/>
    <n v="140"/>
    <x v="1"/>
  </r>
  <r>
    <d v="2017-06-08T00:00:00"/>
    <x v="6"/>
    <n v="200"/>
    <x v="6"/>
    <x v="7"/>
    <n v="869991.75466666662"/>
    <n v="131337.88000000006"/>
    <n v="0"/>
    <n v="0"/>
    <n v="9742.8873999999996"/>
    <n v="0"/>
    <s v="نقدية للمرضى"/>
    <s v="دفاتر نقدية"/>
    <s v="سارى"/>
    <n v="6978"/>
    <m/>
    <n v="140"/>
    <x v="1"/>
  </r>
  <r>
    <d v="2017-06-08T00:00:00"/>
    <x v="6"/>
    <n v="400"/>
    <x v="6"/>
    <x v="7"/>
    <n v="870391.75466666662"/>
    <n v="131337.88000000006"/>
    <n v="0"/>
    <n v="0"/>
    <n v="9742.8873999999996"/>
    <n v="0"/>
    <s v="نقدية للمرضى"/>
    <s v="دفاتر نقدية"/>
    <s v="سارى"/>
    <n v="6979"/>
    <m/>
    <n v="140"/>
    <x v="1"/>
  </r>
  <r>
    <d v="2017-06-08T00:00:00"/>
    <x v="6"/>
    <n v="400"/>
    <x v="6"/>
    <x v="6"/>
    <n v="870791.75466666662"/>
    <n v="131337.88000000006"/>
    <n v="0"/>
    <n v="0"/>
    <n v="9742.8873999999996"/>
    <n v="0"/>
    <s v="تبرعات عامة من زكاة مال وغيرها"/>
    <s v="دفاتر نقدية"/>
    <s v="سارى"/>
    <n v="6980"/>
    <m/>
    <n v="140"/>
    <x v="1"/>
  </r>
  <r>
    <d v="2017-06-08T00:00:00"/>
    <x v="6"/>
    <n v="250"/>
    <x v="6"/>
    <x v="6"/>
    <n v="871041.75466666662"/>
    <n v="131337.88000000006"/>
    <n v="0"/>
    <n v="0"/>
    <n v="9742.8873999999996"/>
    <n v="0"/>
    <s v="تبرعات عامة من زكاة مال وغيرها"/>
    <s v="دفاتر نقدية"/>
    <s v="سارى"/>
    <n v="7020"/>
    <m/>
    <n v="141"/>
    <x v="1"/>
  </r>
  <r>
    <d v="2017-06-08T00:00:00"/>
    <x v="6"/>
    <n v="100"/>
    <x v="6"/>
    <x v="6"/>
    <n v="871141.75466666662"/>
    <n v="131337.88000000006"/>
    <n v="0"/>
    <n v="0"/>
    <n v="9742.8873999999996"/>
    <n v="0"/>
    <s v="تبرعات عامة من زكاة مال وغيرها"/>
    <s v="دفاتر نقدية"/>
    <s v="سارى"/>
    <n v="7021"/>
    <m/>
    <n v="141"/>
    <x v="1"/>
  </r>
  <r>
    <d v="2017-06-08T00:00:00"/>
    <x v="6"/>
    <n v="5000"/>
    <x v="6"/>
    <x v="7"/>
    <n v="876141.75466666662"/>
    <n v="131337.88000000006"/>
    <n v="0"/>
    <n v="0"/>
    <n v="9742.8873999999996"/>
    <n v="0"/>
    <s v="نقدية للمرضى"/>
    <s v="دفاتر نقدية"/>
    <s v="سارى"/>
    <n v="7022"/>
    <m/>
    <n v="141"/>
    <x v="1"/>
  </r>
  <r>
    <d v="2017-06-08T00:00:00"/>
    <x v="6"/>
    <n v="600"/>
    <x v="6"/>
    <x v="6"/>
    <n v="876741.75466666662"/>
    <n v="131337.88000000006"/>
    <n v="0"/>
    <n v="0"/>
    <n v="9742.8873999999996"/>
    <n v="0"/>
    <s v="تبرعات عامة من زكاة مال وغيرها"/>
    <s v="دفاتر نقدية"/>
    <s v="سارى"/>
    <n v="7023"/>
    <m/>
    <n v="141"/>
    <x v="1"/>
  </r>
  <r>
    <d v="2017-06-08T00:00:00"/>
    <x v="6"/>
    <n v="1000"/>
    <x v="6"/>
    <x v="6"/>
    <n v="877741.75466666662"/>
    <n v="131337.88000000006"/>
    <n v="0"/>
    <n v="0"/>
    <n v="9742.8873999999996"/>
    <n v="0"/>
    <s v="تبرعات عامة من زكاة مال وغيرها"/>
    <s v="دفاتر نقدية"/>
    <s v="سارى"/>
    <n v="7024"/>
    <m/>
    <n v="141"/>
    <x v="1"/>
  </r>
  <r>
    <d v="2017-06-08T00:00:00"/>
    <x v="6"/>
    <n v="150"/>
    <x v="6"/>
    <x v="6"/>
    <n v="877891.75466666662"/>
    <n v="131337.88000000006"/>
    <n v="0"/>
    <n v="0"/>
    <n v="9742.8873999999996"/>
    <n v="0"/>
    <s v="تبرعات عامة من زكاة مال وغيرها"/>
    <s v="دفاتر نقدية"/>
    <s v="سارى"/>
    <n v="7025"/>
    <m/>
    <n v="141"/>
    <x v="1"/>
  </r>
  <r>
    <d v="2017-06-08T00:00:00"/>
    <x v="6"/>
    <n v="500"/>
    <x v="6"/>
    <x v="7"/>
    <n v="878391.75466666662"/>
    <n v="131337.88000000006"/>
    <n v="0"/>
    <n v="0"/>
    <n v="9742.8873999999996"/>
    <n v="0"/>
    <s v="نقدية للمرضى"/>
    <s v="دفاتر نقدية"/>
    <s v="سارى"/>
    <n v="7067"/>
    <m/>
    <n v="142"/>
    <x v="1"/>
  </r>
  <r>
    <d v="2017-06-08T00:00:00"/>
    <x v="6"/>
    <n v="1000"/>
    <x v="6"/>
    <x v="7"/>
    <n v="879391.75466666662"/>
    <n v="131337.88000000006"/>
    <n v="0"/>
    <n v="0"/>
    <n v="9742.8873999999996"/>
    <n v="0"/>
    <s v="نقدية للمرضى"/>
    <s v="دفاتر نقدية"/>
    <s v="سارى"/>
    <n v="7068"/>
    <m/>
    <n v="142"/>
    <x v="1"/>
  </r>
  <r>
    <d v="2017-06-08T00:00:00"/>
    <x v="6"/>
    <n v="3000"/>
    <x v="6"/>
    <x v="6"/>
    <n v="882391.75466666662"/>
    <n v="131337.88000000006"/>
    <n v="0"/>
    <n v="0"/>
    <n v="9742.8873999999996"/>
    <n v="0"/>
    <s v="تبرعات عامة من زكاة مال وغيرها"/>
    <s v="دفاتر نقدية"/>
    <s v="سارى"/>
    <n v="7069"/>
    <m/>
    <n v="142"/>
    <x v="1"/>
  </r>
  <r>
    <d v="2017-06-08T00:00:00"/>
    <x v="6"/>
    <n v="2000"/>
    <x v="6"/>
    <x v="6"/>
    <n v="884391.75466666662"/>
    <n v="131337.88000000006"/>
    <n v="0"/>
    <n v="0"/>
    <n v="9742.8873999999996"/>
    <n v="0"/>
    <s v="تبرعات عامة من زكاة مال وغيرها"/>
    <s v="دفاتر نقدية"/>
    <s v="سارى"/>
    <n v="7070"/>
    <m/>
    <n v="142"/>
    <x v="1"/>
  </r>
  <r>
    <d v="2017-06-08T00:00:00"/>
    <x v="6"/>
    <n v="300"/>
    <x v="6"/>
    <x v="6"/>
    <n v="884691.75466666662"/>
    <n v="131337.88000000006"/>
    <n v="0"/>
    <n v="0"/>
    <n v="9742.8873999999996"/>
    <n v="0"/>
    <s v="تبرعات عامة من زكاة مال وغيرها"/>
    <s v="دفاتر نقدية"/>
    <s v="سارى"/>
    <n v="7071"/>
    <m/>
    <n v="142"/>
    <x v="1"/>
  </r>
  <r>
    <d v="2017-06-08T00:00:00"/>
    <x v="6"/>
    <n v="800"/>
    <x v="6"/>
    <x v="6"/>
    <n v="885491.75466666662"/>
    <n v="131337.88000000006"/>
    <n v="0"/>
    <n v="0"/>
    <n v="9742.8873999999996"/>
    <n v="0"/>
    <s v="تبرعات عامة من زكاة مال وغيرها"/>
    <s v="دفاتر نقدية"/>
    <s v="سارى"/>
    <n v="7112"/>
    <m/>
    <n v="143"/>
    <x v="1"/>
  </r>
  <r>
    <d v="2017-06-08T00:00:00"/>
    <x v="6"/>
    <n v="400"/>
    <x v="6"/>
    <x v="6"/>
    <n v="885891.75466666662"/>
    <n v="131337.88000000006"/>
    <n v="0"/>
    <n v="0"/>
    <n v="9742.8873999999996"/>
    <n v="0"/>
    <s v="تبرعات عامة من زكاة مال وغيرها"/>
    <s v="دفاتر نقدية"/>
    <s v="سارى"/>
    <n v="7113"/>
    <m/>
    <n v="143"/>
    <x v="1"/>
  </r>
  <r>
    <d v="2017-06-08T00:00:00"/>
    <x v="6"/>
    <n v="200"/>
    <x v="6"/>
    <x v="7"/>
    <n v="886091.75466666662"/>
    <n v="131337.88000000006"/>
    <n v="0"/>
    <n v="0"/>
    <n v="9742.8873999999996"/>
    <n v="0"/>
    <s v="نقدية للمرضى"/>
    <s v="دفاتر نقدية"/>
    <s v="سارى"/>
    <n v="7114"/>
    <m/>
    <n v="143"/>
    <x v="1"/>
  </r>
  <r>
    <d v="2017-06-08T00:00:00"/>
    <x v="6"/>
    <n v="200"/>
    <x v="6"/>
    <x v="7"/>
    <n v="886291.75466666662"/>
    <n v="131337.88000000006"/>
    <n v="0"/>
    <n v="0"/>
    <n v="9742.8873999999996"/>
    <n v="0"/>
    <s v="نقدية للمرضى"/>
    <s v="دفاتر نقدية"/>
    <s v="سارى"/>
    <n v="7115"/>
    <m/>
    <n v="143"/>
    <x v="1"/>
  </r>
  <r>
    <d v="2017-06-08T00:00:00"/>
    <x v="6"/>
    <n v="2000"/>
    <x v="6"/>
    <x v="6"/>
    <n v="888291.75466666662"/>
    <n v="131337.88000000006"/>
    <n v="0"/>
    <n v="0"/>
    <n v="9742.8873999999996"/>
    <n v="0"/>
    <s v="تبرعات عامة من زكاة مال وغيرها"/>
    <s v="دفاتر نقدية"/>
    <s v="سارى"/>
    <n v="7116"/>
    <m/>
    <n v="143"/>
    <x v="1"/>
  </r>
  <r>
    <d v="2017-06-08T00:00:00"/>
    <x v="6"/>
    <n v="6000"/>
    <x v="6"/>
    <x v="6"/>
    <n v="894291.75466666662"/>
    <n v="131337.88000000006"/>
    <n v="0"/>
    <n v="0"/>
    <n v="9742.8873999999996"/>
    <n v="0"/>
    <s v="تبرعات عامة من زكاة مال وغيرها"/>
    <s v="دفاتر نقدية"/>
    <s v="سارى"/>
    <n v="7117"/>
    <m/>
    <n v="143"/>
    <x v="1"/>
  </r>
  <r>
    <d v="2017-06-08T00:00:00"/>
    <x v="6"/>
    <n v="400"/>
    <x v="6"/>
    <x v="7"/>
    <n v="894691.75466666662"/>
    <n v="131337.88000000006"/>
    <n v="0"/>
    <n v="0"/>
    <n v="9742.8873999999996"/>
    <n v="0"/>
    <s v="نقدية للمرضى"/>
    <s v="دفاتر نقدية"/>
    <s v="سارى"/>
    <n v="7251"/>
    <m/>
    <n v="146"/>
    <x v="1"/>
  </r>
  <r>
    <d v="2017-06-08T00:00:00"/>
    <x v="6"/>
    <n v="600"/>
    <x v="6"/>
    <x v="6"/>
    <n v="895291.75466666662"/>
    <n v="131337.88000000006"/>
    <n v="0"/>
    <n v="0"/>
    <n v="9742.8873999999996"/>
    <n v="0"/>
    <s v="تبرعات عامة من زكاة مال وغيرها"/>
    <s v="دفاتر نقدية"/>
    <s v="سارى"/>
    <n v="7252"/>
    <m/>
    <n v="146"/>
    <x v="1"/>
  </r>
  <r>
    <d v="2017-06-08T00:00:00"/>
    <x v="6"/>
    <n v="100"/>
    <x v="6"/>
    <x v="7"/>
    <n v="895391.75466666662"/>
    <n v="131337.88000000006"/>
    <n v="0"/>
    <n v="0"/>
    <n v="9742.8873999999996"/>
    <n v="0"/>
    <s v="نقدية للمرضى"/>
    <s v="دفاتر نقدية"/>
    <s v="سارى"/>
    <n v="7253"/>
    <m/>
    <n v="146"/>
    <x v="1"/>
  </r>
  <r>
    <d v="2017-06-08T00:00:00"/>
    <x v="6"/>
    <n v="100"/>
    <x v="6"/>
    <x v="7"/>
    <n v="895491.75466666662"/>
    <n v="131337.88000000006"/>
    <n v="0"/>
    <n v="0"/>
    <n v="9742.8873999999996"/>
    <n v="0"/>
    <s v="نقدية للمرضى"/>
    <s v="دفاتر نقدية"/>
    <s v="سارى"/>
    <n v="7254"/>
    <m/>
    <n v="146"/>
    <x v="1"/>
  </r>
  <r>
    <d v="2017-06-08T00:00:00"/>
    <x v="6"/>
    <n v="100"/>
    <x v="6"/>
    <x v="6"/>
    <n v="895591.75466666662"/>
    <n v="131337.88000000006"/>
    <n v="0"/>
    <n v="0"/>
    <n v="9742.8873999999996"/>
    <n v="0"/>
    <s v="تبرعات عامة من زكاة مال وغيرها"/>
    <s v="دفاتر نقدية"/>
    <s v="سارى"/>
    <n v="7255"/>
    <m/>
    <n v="146"/>
    <x v="1"/>
  </r>
  <r>
    <d v="2017-06-08T00:00:00"/>
    <x v="6"/>
    <n v="1100"/>
    <x v="6"/>
    <x v="6"/>
    <n v="896691.75466666662"/>
    <n v="131337.88000000006"/>
    <n v="0"/>
    <n v="0"/>
    <n v="9742.8873999999996"/>
    <n v="0"/>
    <s v="تبرعات عامة من زكاة مال وغيرها"/>
    <s v="دفاتر نقدية"/>
    <s v="سارى"/>
    <n v="7256"/>
    <m/>
    <n v="146"/>
    <x v="1"/>
  </r>
  <r>
    <d v="2017-06-08T00:00:00"/>
    <x v="6"/>
    <n v="2000"/>
    <x v="6"/>
    <x v="7"/>
    <n v="898691.75466666662"/>
    <n v="131337.88000000006"/>
    <n v="0"/>
    <n v="0"/>
    <n v="9742.8873999999996"/>
    <n v="0"/>
    <s v="نقدية للمرضى"/>
    <s v="دفاتر نقدية"/>
    <s v="سارى"/>
    <n v="7257"/>
    <m/>
    <n v="146"/>
    <x v="1"/>
  </r>
  <r>
    <d v="2017-06-08T00:00:00"/>
    <x v="6"/>
    <n v="100"/>
    <x v="6"/>
    <x v="6"/>
    <n v="898791.75466666662"/>
    <n v="131337.88000000006"/>
    <n v="0"/>
    <n v="0"/>
    <n v="9742.8873999999996"/>
    <n v="0"/>
    <s v="تبرعات عامة من زكاة مال وغيرها"/>
    <s v="دفاتر نقدية"/>
    <s v="سارى"/>
    <n v="7258"/>
    <m/>
    <n v="146"/>
    <x v="1"/>
  </r>
  <r>
    <d v="2017-06-08T00:00:00"/>
    <x v="6"/>
    <n v="450"/>
    <x v="6"/>
    <x v="6"/>
    <n v="899241.75466666662"/>
    <n v="131337.88000000006"/>
    <n v="0"/>
    <n v="0"/>
    <n v="9742.8873999999996"/>
    <n v="0"/>
    <s v="تبرعات عامة من زكاة مال وغيرها"/>
    <s v="دفاتر نقدية"/>
    <s v="سارى"/>
    <n v="7259"/>
    <m/>
    <n v="146"/>
    <x v="1"/>
  </r>
  <r>
    <d v="2017-06-08T00:00:00"/>
    <x v="6"/>
    <n v="500"/>
    <x v="6"/>
    <x v="6"/>
    <n v="899741.75466666662"/>
    <n v="131337.88000000006"/>
    <n v="0"/>
    <n v="0"/>
    <n v="9742.8873999999996"/>
    <n v="0"/>
    <s v="تبرعات عامة من زكاة مال وغيرها"/>
    <s v="دفاتر نقدية"/>
    <s v="سارى"/>
    <n v="7260"/>
    <m/>
    <n v="146"/>
    <x v="1"/>
  </r>
  <r>
    <d v="2017-06-08T00:00:00"/>
    <x v="6"/>
    <n v="200"/>
    <x v="6"/>
    <x v="7"/>
    <n v="899941.75466666662"/>
    <n v="131337.88000000006"/>
    <n v="0"/>
    <n v="0"/>
    <n v="9742.8873999999996"/>
    <n v="0"/>
    <s v="نقدية للمرضى"/>
    <s v="دفاتر نقدية"/>
    <s v="سارى"/>
    <n v="7261"/>
    <m/>
    <n v="146"/>
    <x v="1"/>
  </r>
  <r>
    <d v="2017-06-08T00:00:00"/>
    <x v="6"/>
    <n v="200"/>
    <x v="6"/>
    <x v="6"/>
    <n v="900141.75466666662"/>
    <n v="131337.88000000006"/>
    <n v="0"/>
    <n v="0"/>
    <n v="9742.8873999999996"/>
    <n v="0"/>
    <s v="تبرعات عامة من زكاة مال وغيرها"/>
    <s v="دفاتر نقدية"/>
    <s v="سارى"/>
    <n v="7262"/>
    <m/>
    <n v="146"/>
    <x v="1"/>
  </r>
  <r>
    <d v="2017-06-08T00:00:00"/>
    <x v="6"/>
    <n v="500"/>
    <x v="6"/>
    <x v="6"/>
    <n v="900641.75466666662"/>
    <n v="131337.88000000006"/>
    <n v="0"/>
    <n v="0"/>
    <n v="9742.8873999999996"/>
    <n v="0"/>
    <s v="تبرعات عامة من زكاة مال وغيرها"/>
    <s v="دفاتر نقدية"/>
    <s v="سارى"/>
    <n v="7263"/>
    <m/>
    <n v="146"/>
    <x v="1"/>
  </r>
  <r>
    <d v="2017-06-08T00:00:00"/>
    <x v="6"/>
    <n v="1000"/>
    <x v="6"/>
    <x v="6"/>
    <n v="901641.75466666662"/>
    <n v="131337.88000000006"/>
    <n v="0"/>
    <n v="0"/>
    <n v="9742.8873999999996"/>
    <n v="0"/>
    <s v="تبرعات عامة من زكاة مال وغيرها"/>
    <s v="دفاتر نقدية"/>
    <s v="سارى"/>
    <n v="7264"/>
    <m/>
    <n v="146"/>
    <x v="1"/>
  </r>
  <r>
    <d v="2017-06-08T00:00:00"/>
    <x v="6"/>
    <n v="200"/>
    <x v="6"/>
    <x v="6"/>
    <n v="901841.75466666662"/>
    <n v="131337.88000000006"/>
    <n v="0"/>
    <n v="0"/>
    <n v="9742.8873999999996"/>
    <n v="0"/>
    <s v="تبرعات عامة من زكاة مال وغيرها"/>
    <s v="دفاتر نقدية"/>
    <s v="سارى"/>
    <n v="7265"/>
    <m/>
    <n v="146"/>
    <x v="1"/>
  </r>
  <r>
    <d v="2017-06-08T00:00:00"/>
    <x v="6"/>
    <n v="1000"/>
    <x v="6"/>
    <x v="7"/>
    <n v="902841.75466666662"/>
    <n v="131337.88000000006"/>
    <n v="0"/>
    <n v="0"/>
    <n v="9742.8873999999996"/>
    <n v="0"/>
    <s v="نقدية للمرضى"/>
    <s v="دفاتر نقدية"/>
    <s v="سارى"/>
    <n v="7266"/>
    <m/>
    <n v="146"/>
    <x v="1"/>
  </r>
  <r>
    <d v="2017-06-08T00:00:00"/>
    <x v="6"/>
    <n v="100"/>
    <x v="6"/>
    <x v="7"/>
    <n v="902941.75466666662"/>
    <n v="131337.88000000006"/>
    <n v="0"/>
    <n v="0"/>
    <n v="9742.8873999999996"/>
    <n v="0"/>
    <s v="نقدية للمرضى"/>
    <s v="دفاتر نقدية"/>
    <s v="سارى"/>
    <n v="7267"/>
    <m/>
    <n v="146"/>
    <x v="1"/>
  </r>
  <r>
    <d v="2017-06-08T00:00:00"/>
    <x v="6"/>
    <n v="200"/>
    <x v="6"/>
    <x v="7"/>
    <n v="903141.75466666662"/>
    <n v="131337.88000000006"/>
    <n v="0"/>
    <n v="0"/>
    <n v="9742.8873999999996"/>
    <n v="0"/>
    <s v="نقدية للمرضى"/>
    <s v="دفاتر نقدية"/>
    <s v="سارى"/>
    <n v="7268"/>
    <m/>
    <n v="146"/>
    <x v="1"/>
  </r>
  <r>
    <d v="2017-06-08T00:00:00"/>
    <x v="6"/>
    <n v="150"/>
    <x v="6"/>
    <x v="7"/>
    <n v="903291.75466666662"/>
    <n v="131337.88000000006"/>
    <n v="0"/>
    <n v="0"/>
    <n v="9742.8873999999996"/>
    <n v="0"/>
    <s v="نقدية للمرضى"/>
    <s v="دفاتر نقدية"/>
    <s v="سارى"/>
    <n v="7269"/>
    <m/>
    <n v="146"/>
    <x v="1"/>
  </r>
  <r>
    <d v="2017-06-08T00:00:00"/>
    <x v="6"/>
    <n v="100"/>
    <x v="6"/>
    <x v="7"/>
    <n v="903391.75466666662"/>
    <n v="131337.88000000006"/>
    <n v="0"/>
    <n v="0"/>
    <n v="9742.8873999999996"/>
    <n v="0"/>
    <s v="نقدية للمرضى"/>
    <s v="دفاتر نقدية"/>
    <s v="سارى"/>
    <n v="7270"/>
    <m/>
    <n v="146"/>
    <x v="1"/>
  </r>
  <r>
    <d v="2017-06-08T00:00:00"/>
    <x v="6"/>
    <n v="50"/>
    <x v="6"/>
    <x v="7"/>
    <n v="903441.75466666662"/>
    <n v="131337.88000000006"/>
    <n v="0"/>
    <n v="0"/>
    <n v="9742.8873999999996"/>
    <n v="0"/>
    <s v="نقدية للمرضى"/>
    <s v="دفاتر نقدية"/>
    <s v="سارى"/>
    <n v="7271"/>
    <m/>
    <n v="146"/>
    <x v="1"/>
  </r>
  <r>
    <d v="2017-06-08T00:00:00"/>
    <x v="6"/>
    <n v="100"/>
    <x v="6"/>
    <x v="6"/>
    <n v="903541.75466666662"/>
    <n v="131337.88000000006"/>
    <n v="0"/>
    <n v="0"/>
    <n v="9742.8873999999996"/>
    <n v="0"/>
    <s v="تبرعات عامة من زكاة مال وغيرها"/>
    <s v="دفاتر نقدية"/>
    <s v="سارى"/>
    <n v="7316"/>
    <m/>
    <n v="147"/>
    <x v="1"/>
  </r>
  <r>
    <d v="2017-06-08T00:00:00"/>
    <x v="6"/>
    <n v="1500"/>
    <x v="6"/>
    <x v="6"/>
    <n v="905041.75466666662"/>
    <n v="131337.88000000006"/>
    <n v="0"/>
    <n v="0"/>
    <n v="9742.8873999999996"/>
    <n v="0"/>
    <s v="تبرعات عامة من زكاة مال وغيرها"/>
    <s v="دفاتر نقدية"/>
    <s v="سارى"/>
    <n v="7317"/>
    <m/>
    <n v="147"/>
    <x v="1"/>
  </r>
  <r>
    <d v="2017-06-08T00:00:00"/>
    <x v="6"/>
    <n v="150"/>
    <x v="6"/>
    <x v="6"/>
    <n v="905191.75466666662"/>
    <n v="131337.88000000006"/>
    <n v="0"/>
    <n v="0"/>
    <n v="9742.8873999999996"/>
    <n v="0"/>
    <s v="تبرعات عامة من زكاة مال وغيرها"/>
    <s v="دفاتر نقدية"/>
    <s v="سارى"/>
    <n v="7373"/>
    <m/>
    <n v="148"/>
    <x v="1"/>
  </r>
  <r>
    <d v="2017-06-08T00:00:00"/>
    <x v="6"/>
    <n v="300"/>
    <x v="6"/>
    <x v="6"/>
    <n v="905491.75466666662"/>
    <n v="131337.88000000006"/>
    <n v="0"/>
    <n v="0"/>
    <n v="9742.8873999999996"/>
    <n v="0"/>
    <s v="تبرعات عامة من زكاة مال وغيرها"/>
    <s v="دفاتر نقدية"/>
    <s v="سارى"/>
    <n v="7374"/>
    <m/>
    <n v="148"/>
    <x v="1"/>
  </r>
  <r>
    <d v="2017-06-08T00:00:00"/>
    <x v="6"/>
    <n v="200"/>
    <x v="6"/>
    <x v="6"/>
    <n v="905691.75466666662"/>
    <n v="131337.88000000006"/>
    <n v="0"/>
    <n v="0"/>
    <n v="9742.8873999999996"/>
    <n v="0"/>
    <s v="تبرعات عامة من زكاة مال وغيرها"/>
    <s v="دفاتر نقدية"/>
    <s v="سارى"/>
    <n v="7375"/>
    <m/>
    <n v="148"/>
    <x v="1"/>
  </r>
  <r>
    <d v="2017-06-08T00:00:00"/>
    <x v="6"/>
    <n v="2000"/>
    <x v="6"/>
    <x v="6"/>
    <n v="907691.75466666662"/>
    <n v="131337.88000000006"/>
    <n v="0"/>
    <n v="0"/>
    <n v="9742.8873999999996"/>
    <n v="0"/>
    <s v="تبرعات عامة من زكاة مال وغيرها"/>
    <s v="دفاتر نقدية"/>
    <s v="سارى"/>
    <n v="7376"/>
    <m/>
    <n v="148"/>
    <x v="1"/>
  </r>
  <r>
    <d v="2017-06-08T00:00:00"/>
    <x v="6"/>
    <n v="500"/>
    <x v="6"/>
    <x v="6"/>
    <n v="908191.75466666662"/>
    <n v="131337.88000000006"/>
    <n v="0"/>
    <n v="0"/>
    <n v="9742.8873999999996"/>
    <n v="0"/>
    <s v="تبرعات عامة من زكاة مال وغيرها"/>
    <s v="دفاتر نقدية"/>
    <s v="سارى"/>
    <n v="7377"/>
    <m/>
    <n v="148"/>
    <x v="1"/>
  </r>
  <r>
    <d v="2017-06-08T00:00:00"/>
    <x v="6"/>
    <n v="100"/>
    <x v="6"/>
    <x v="6"/>
    <n v="908291.75466666662"/>
    <n v="131337.88000000006"/>
    <n v="0"/>
    <n v="0"/>
    <n v="9742.8873999999996"/>
    <n v="0"/>
    <s v="تبرعات عامة من زكاة مال وغيرها"/>
    <s v="دفاتر نقدية"/>
    <s v="سارى"/>
    <n v="7378"/>
    <m/>
    <n v="148"/>
    <x v="1"/>
  </r>
  <r>
    <d v="2017-06-08T00:00:00"/>
    <x v="6"/>
    <n v="100"/>
    <x v="6"/>
    <x v="6"/>
    <n v="908391.75466666662"/>
    <n v="131337.88000000006"/>
    <n v="0"/>
    <n v="0"/>
    <n v="9742.8873999999996"/>
    <n v="0"/>
    <s v="تبرعات عامة من زكاة مال وغيرها"/>
    <s v="دفاتر نقدية"/>
    <s v="سارى"/>
    <n v="7379"/>
    <m/>
    <n v="148"/>
    <x v="1"/>
  </r>
  <r>
    <d v="2017-06-08T00:00:00"/>
    <x v="6"/>
    <n v="200"/>
    <x v="6"/>
    <x v="7"/>
    <n v="908591.75466666662"/>
    <n v="131337.88000000006"/>
    <n v="0"/>
    <n v="0"/>
    <n v="9742.8873999999996"/>
    <n v="0"/>
    <s v="نقدية للمرضى"/>
    <s v="دفاتر نقدية"/>
    <s v="سارى"/>
    <n v="7380"/>
    <m/>
    <n v="148"/>
    <x v="1"/>
  </r>
  <r>
    <d v="2017-06-08T00:00:00"/>
    <x v="6"/>
    <n v="400"/>
    <x v="8"/>
    <x v="9"/>
    <n v="908591.75466666662"/>
    <n v="131737.88000000006"/>
    <n v="0"/>
    <n v="0"/>
    <n v="9742.8873999999996"/>
    <n v="0"/>
    <m/>
    <m/>
    <m/>
    <s v="معاملة بنكية"/>
    <m/>
    <m/>
    <x v="93"/>
  </r>
  <r>
    <d v="2017-06-08T00:00:00"/>
    <x v="6"/>
    <n v="600"/>
    <x v="8"/>
    <x v="9"/>
    <n v="908591.75466666662"/>
    <n v="132337.88000000006"/>
    <n v="0"/>
    <n v="0"/>
    <n v="9742.8873999999996"/>
    <n v="0"/>
    <m/>
    <m/>
    <m/>
    <s v="معاملة بنكية"/>
    <m/>
    <m/>
    <x v="58"/>
  </r>
  <r>
    <d v="2017-06-08T00:00:00"/>
    <x v="6"/>
    <n v="1000"/>
    <x v="8"/>
    <x v="9"/>
    <n v="908591.75466666662"/>
    <n v="133337.88000000006"/>
    <n v="0"/>
    <n v="0"/>
    <n v="9742.8873999999996"/>
    <n v="0"/>
    <m/>
    <m/>
    <m/>
    <s v="معاملة بنكية"/>
    <m/>
    <m/>
    <x v="104"/>
  </r>
  <r>
    <d v="2017-06-09T00:00:00"/>
    <x v="6"/>
    <n v="100"/>
    <x v="6"/>
    <x v="6"/>
    <n v="908691.75466666662"/>
    <n v="133337.88000000006"/>
    <n v="0"/>
    <n v="0"/>
    <n v="9742.8873999999996"/>
    <n v="0"/>
    <s v="تبرعات عامة من زكاة مال وغيرها"/>
    <s v="دفاتر نقدية"/>
    <s v="سارى"/>
    <n v="5726"/>
    <m/>
    <n v="115"/>
    <x v="1"/>
  </r>
  <r>
    <d v="2017-06-09T00:00:00"/>
    <x v="6"/>
    <n v="100"/>
    <x v="6"/>
    <x v="6"/>
    <n v="908791.75466666662"/>
    <n v="133337.88000000006"/>
    <n v="0"/>
    <n v="0"/>
    <n v="9742.8873999999996"/>
    <n v="0"/>
    <s v="تبرعات عامة من زكاة مال وغيرها"/>
    <s v="دفاتر نقدية"/>
    <s v="سارى"/>
    <n v="5728"/>
    <m/>
    <n v="115"/>
    <x v="1"/>
  </r>
  <r>
    <d v="2017-06-09T00:00:00"/>
    <x v="6"/>
    <n v="50"/>
    <x v="6"/>
    <x v="6"/>
    <n v="908841.75466666662"/>
    <n v="133337.88000000006"/>
    <n v="0"/>
    <n v="0"/>
    <n v="9742.8873999999996"/>
    <n v="0"/>
    <s v="تبرعات عامة من زكاة مال وغيرها"/>
    <s v="دفاتر نقدية"/>
    <s v="سارى"/>
    <n v="5729"/>
    <m/>
    <n v="115"/>
    <x v="1"/>
  </r>
  <r>
    <d v="2017-06-09T00:00:00"/>
    <x v="6"/>
    <n v="50"/>
    <x v="6"/>
    <x v="7"/>
    <n v="908891.75466666662"/>
    <n v="133337.88000000006"/>
    <n v="0"/>
    <n v="0"/>
    <n v="9742.8873999999996"/>
    <n v="0"/>
    <s v="نقدية للمرضى"/>
    <s v="دفاتر نقدية"/>
    <s v="سارى"/>
    <n v="5730"/>
    <m/>
    <n v="115"/>
    <x v="1"/>
  </r>
  <r>
    <d v="2017-06-09T00:00:00"/>
    <x v="6"/>
    <n v="50"/>
    <x v="6"/>
    <x v="7"/>
    <n v="908941.75466666662"/>
    <n v="133337.88000000006"/>
    <n v="0"/>
    <n v="0"/>
    <n v="9742.8873999999996"/>
    <n v="0"/>
    <s v="نقدية للمرضى"/>
    <s v="دفاتر نقدية"/>
    <s v="سارى"/>
    <n v="5731"/>
    <m/>
    <n v="115"/>
    <x v="1"/>
  </r>
  <r>
    <d v="2017-06-09T00:00:00"/>
    <x v="6"/>
    <n v="100"/>
    <x v="6"/>
    <x v="6"/>
    <n v="909041.75466666662"/>
    <n v="133337.88000000006"/>
    <n v="0"/>
    <n v="0"/>
    <n v="9742.8873999999996"/>
    <n v="0"/>
    <s v="تبرعات عامة من زكاة مال وغيرها"/>
    <s v="دفاتر نقدية"/>
    <s v="سارى"/>
    <n v="6539"/>
    <m/>
    <n v="131"/>
    <x v="1"/>
  </r>
  <r>
    <d v="2017-06-09T00:00:00"/>
    <x v="6"/>
    <n v="2000"/>
    <x v="6"/>
    <x v="6"/>
    <n v="911041.75466666662"/>
    <n v="133337.88000000006"/>
    <n v="0"/>
    <n v="0"/>
    <n v="9742.8873999999996"/>
    <n v="0"/>
    <s v="تبرعات عامة من زكاة مال وغيرها"/>
    <s v="دفاتر نقدية"/>
    <s v="سارى"/>
    <n v="6686"/>
    <m/>
    <n v="134"/>
    <x v="1"/>
  </r>
  <r>
    <d v="2017-06-09T00:00:00"/>
    <x v="6"/>
    <n v="3000"/>
    <x v="6"/>
    <x v="7"/>
    <n v="914041.75466666662"/>
    <n v="133337.88000000006"/>
    <n v="0"/>
    <n v="0"/>
    <n v="9742.8873999999996"/>
    <n v="0"/>
    <s v="نقدية للمرضى"/>
    <s v="دفاتر نقدية"/>
    <s v="سارى"/>
    <n v="6687"/>
    <m/>
    <n v="134"/>
    <x v="1"/>
  </r>
  <r>
    <d v="2017-06-09T00:00:00"/>
    <x v="6"/>
    <n v="2000"/>
    <x v="6"/>
    <x v="6"/>
    <n v="916041.75466666662"/>
    <n v="133337.88000000006"/>
    <n v="0"/>
    <n v="0"/>
    <n v="9742.8873999999996"/>
    <n v="0"/>
    <s v="تبرعات عامة من زكاة مال وغيرها"/>
    <s v="دفاتر نقدية"/>
    <s v="سارى"/>
    <n v="6688"/>
    <m/>
    <n v="134"/>
    <x v="1"/>
  </r>
  <r>
    <d v="2017-06-09T00:00:00"/>
    <x v="6"/>
    <n v="3000"/>
    <x v="6"/>
    <x v="7"/>
    <n v="919041.75466666662"/>
    <n v="133337.88000000006"/>
    <n v="0"/>
    <n v="0"/>
    <n v="9742.8873999999996"/>
    <n v="0"/>
    <s v="نقدية للمرضى"/>
    <s v="دفاتر نقدية"/>
    <s v="سارى"/>
    <n v="6689"/>
    <m/>
    <n v="134"/>
    <x v="1"/>
  </r>
  <r>
    <d v="2017-06-09T00:00:00"/>
    <x v="6"/>
    <n v="500"/>
    <x v="6"/>
    <x v="6"/>
    <n v="919541.75466666662"/>
    <n v="133337.88000000006"/>
    <n v="0"/>
    <n v="0"/>
    <n v="9742.8873999999996"/>
    <n v="0"/>
    <s v="تبرعات عامة من زكاة مال وغيرها"/>
    <s v="دفاتر نقدية"/>
    <s v="سارى"/>
    <n v="6690"/>
    <m/>
    <n v="134"/>
    <x v="1"/>
  </r>
  <r>
    <d v="2017-06-09T00:00:00"/>
    <x v="6"/>
    <n v="100"/>
    <x v="6"/>
    <x v="7"/>
    <n v="919641.75466666662"/>
    <n v="133337.88000000006"/>
    <n v="0"/>
    <n v="0"/>
    <n v="9742.8873999999996"/>
    <n v="0"/>
    <s v="نقدية للمرضى"/>
    <s v="دفاتر نقدية"/>
    <s v="سارى"/>
    <n v="6928"/>
    <m/>
    <n v="139"/>
    <x v="1"/>
  </r>
  <r>
    <d v="2017-06-09T00:00:00"/>
    <x v="6"/>
    <n v="200"/>
    <x v="6"/>
    <x v="6"/>
    <n v="919841.75466666662"/>
    <n v="133337.88000000006"/>
    <n v="0"/>
    <n v="0"/>
    <n v="9742.8873999999996"/>
    <n v="0"/>
    <s v="تبرعات عامة من زكاة مال وغيرها"/>
    <s v="دفاتر نقدية"/>
    <s v="سارى"/>
    <n v="6929"/>
    <m/>
    <n v="139"/>
    <x v="1"/>
  </r>
  <r>
    <d v="2017-06-09T00:00:00"/>
    <x v="6"/>
    <n v="100"/>
    <x v="6"/>
    <x v="7"/>
    <n v="919941.75466666662"/>
    <n v="133337.88000000006"/>
    <n v="0"/>
    <n v="0"/>
    <n v="9742.8873999999996"/>
    <n v="0"/>
    <s v="نقدية للمرضى"/>
    <s v="دفاتر نقدية"/>
    <s v="سارى"/>
    <n v="6930"/>
    <m/>
    <n v="139"/>
    <x v="1"/>
  </r>
  <r>
    <d v="2017-06-09T00:00:00"/>
    <x v="6"/>
    <n v="200"/>
    <x v="6"/>
    <x v="6"/>
    <n v="920141.75466666662"/>
    <n v="133337.88000000006"/>
    <n v="0"/>
    <n v="0"/>
    <n v="9742.8873999999996"/>
    <n v="0"/>
    <s v="تبرعات عامة من زكاة مال وغيرها"/>
    <s v="دفاتر نقدية"/>
    <s v="سارى"/>
    <n v="6931"/>
    <m/>
    <n v="139"/>
    <x v="1"/>
  </r>
  <r>
    <d v="2017-06-09T00:00:00"/>
    <x v="6"/>
    <n v="1000"/>
    <x v="6"/>
    <x v="6"/>
    <n v="921141.75466666662"/>
    <n v="133337.88000000006"/>
    <n v="0"/>
    <n v="0"/>
    <n v="9742.8873999999996"/>
    <n v="0"/>
    <s v="تبرعات عامة من زكاة مال وغيرها"/>
    <s v="دفاتر نقدية"/>
    <s v="سارى"/>
    <n v="6932"/>
    <m/>
    <n v="139"/>
    <x v="1"/>
  </r>
  <r>
    <d v="2017-06-09T00:00:00"/>
    <x v="6"/>
    <n v="600"/>
    <x v="6"/>
    <x v="6"/>
    <n v="921741.75466666662"/>
    <n v="133337.88000000006"/>
    <n v="0"/>
    <n v="0"/>
    <n v="9742.8873999999996"/>
    <n v="0"/>
    <s v="تبرعات عامة من زكاة مال وغيرها"/>
    <s v="دفاتر نقدية"/>
    <s v="سارى"/>
    <n v="6933"/>
    <m/>
    <n v="139"/>
    <x v="1"/>
  </r>
  <r>
    <d v="2017-06-09T00:00:00"/>
    <x v="6"/>
    <n v="50"/>
    <x v="6"/>
    <x v="7"/>
    <n v="921791.75466666662"/>
    <n v="133337.88000000006"/>
    <n v="0"/>
    <n v="0"/>
    <n v="9742.8873999999996"/>
    <n v="0"/>
    <s v="نقدية للمرضى"/>
    <s v="دفاتر نقدية"/>
    <s v="سارى"/>
    <n v="7118"/>
    <m/>
    <n v="143"/>
    <x v="1"/>
  </r>
  <r>
    <d v="2017-06-09T00:00:00"/>
    <x v="6"/>
    <n v="400"/>
    <x v="6"/>
    <x v="7"/>
    <n v="922191.75466666662"/>
    <n v="133337.88000000006"/>
    <n v="0"/>
    <n v="0"/>
    <n v="9742.8873999999996"/>
    <n v="0"/>
    <s v="نقدية للمرضى"/>
    <s v="دفاتر نقدية"/>
    <s v="سارى"/>
    <n v="7119"/>
    <m/>
    <n v="143"/>
    <x v="1"/>
  </r>
  <r>
    <d v="2017-06-10T00:00:00"/>
    <x v="6"/>
    <n v="2735"/>
    <x v="6"/>
    <x v="7"/>
    <n v="924926.75466666662"/>
    <n v="133337.88000000006"/>
    <n v="0"/>
    <n v="0"/>
    <n v="9742.8873999999996"/>
    <n v="0"/>
    <s v="نقدية للمرضى"/>
    <s v="دفاتر نقدية"/>
    <s v="سارى"/>
    <n v="5280"/>
    <m/>
    <n v="106"/>
    <x v="1"/>
  </r>
  <r>
    <d v="2017-06-10T00:00:00"/>
    <x v="6"/>
    <n v="1810"/>
    <x v="6"/>
    <x v="7"/>
    <n v="926736.75466666662"/>
    <n v="133337.88000000006"/>
    <n v="0"/>
    <n v="0"/>
    <n v="9742.8873999999996"/>
    <n v="0"/>
    <s v="نقدية للمرضى"/>
    <s v="دفاتر نقدية"/>
    <s v="سارى"/>
    <n v="5281"/>
    <m/>
    <n v="106"/>
    <x v="1"/>
  </r>
  <r>
    <d v="2017-06-10T00:00:00"/>
    <x v="6"/>
    <n v="2083.5"/>
    <x v="6"/>
    <x v="7"/>
    <n v="928820.25466666662"/>
    <n v="133337.88000000006"/>
    <n v="0"/>
    <n v="0"/>
    <n v="9742.8873999999996"/>
    <n v="0"/>
    <s v="نقدية للمرضى"/>
    <s v="دفاتر نقدية"/>
    <s v="سارى"/>
    <n v="5282"/>
    <m/>
    <n v="106"/>
    <x v="1"/>
  </r>
  <r>
    <d v="2017-06-10T00:00:00"/>
    <x v="6"/>
    <n v="7000"/>
    <x v="6"/>
    <x v="7"/>
    <n v="935820.25466666662"/>
    <n v="133337.88000000006"/>
    <n v="0"/>
    <n v="0"/>
    <n v="9742.8873999999996"/>
    <n v="0"/>
    <s v="نقدية للمرضى"/>
    <s v="دفاتر نقدية"/>
    <s v="سارى"/>
    <n v="5283"/>
    <m/>
    <n v="106"/>
    <x v="1"/>
  </r>
  <r>
    <d v="2017-06-10T00:00:00"/>
    <x v="6"/>
    <n v="11400"/>
    <x v="6"/>
    <x v="7"/>
    <n v="947220.25466666662"/>
    <n v="133337.88000000006"/>
    <n v="0"/>
    <n v="0"/>
    <n v="9742.8873999999996"/>
    <n v="0"/>
    <s v="نقدية للمرضى"/>
    <s v="دفاتر نقدية"/>
    <s v="سارى"/>
    <n v="5284"/>
    <m/>
    <n v="106"/>
    <x v="1"/>
  </r>
  <r>
    <d v="2017-06-10T00:00:00"/>
    <x v="6"/>
    <n v="3300"/>
    <x v="6"/>
    <x v="7"/>
    <n v="950520.25466666662"/>
    <n v="133337.88000000006"/>
    <n v="0"/>
    <n v="0"/>
    <n v="9742.8873999999996"/>
    <n v="0"/>
    <s v="نقدية للمرضى"/>
    <s v="دفاتر نقدية"/>
    <s v="سارى"/>
    <n v="5285"/>
    <m/>
    <n v="106"/>
    <x v="1"/>
  </r>
  <r>
    <d v="2017-06-10T00:00:00"/>
    <x v="6"/>
    <n v="2320"/>
    <x v="6"/>
    <x v="7"/>
    <n v="952840.25466666662"/>
    <n v="133337.88000000006"/>
    <n v="0"/>
    <n v="0"/>
    <n v="9742.8873999999996"/>
    <n v="0"/>
    <s v="نقدية للمرضى"/>
    <s v="دفاتر نقدية"/>
    <s v="سارى"/>
    <n v="5286"/>
    <m/>
    <n v="106"/>
    <x v="1"/>
  </r>
  <r>
    <d v="2017-06-10T00:00:00"/>
    <x v="6"/>
    <n v="32050"/>
    <x v="6"/>
    <x v="7"/>
    <n v="984890.25466666662"/>
    <n v="133337.88000000006"/>
    <n v="0"/>
    <n v="0"/>
    <n v="9742.8873999999996"/>
    <n v="0"/>
    <s v="نقدية للمرضى"/>
    <s v="دفاتر نقدية"/>
    <s v="سارى"/>
    <n v="5287"/>
    <m/>
    <n v="106"/>
    <x v="1"/>
  </r>
  <r>
    <d v="2017-06-10T00:00:00"/>
    <x v="6"/>
    <n v="100"/>
    <x v="6"/>
    <x v="7"/>
    <n v="984990.25466666662"/>
    <n v="133337.88000000006"/>
    <n v="0"/>
    <n v="0"/>
    <n v="9742.8873999999996"/>
    <n v="0"/>
    <s v="نقدية للمرضى"/>
    <s v="دفاتر نقدية"/>
    <s v="سارى"/>
    <n v="5288"/>
    <m/>
    <n v="106"/>
    <x v="1"/>
  </r>
  <r>
    <d v="2017-06-10T00:00:00"/>
    <x v="6"/>
    <n v="100"/>
    <x v="6"/>
    <x v="6"/>
    <n v="985090.25466666662"/>
    <n v="133337.88000000006"/>
    <n v="0"/>
    <n v="0"/>
    <n v="9742.8873999999996"/>
    <n v="0"/>
    <s v="تبرعات عامة من زكاة مال وغيرها"/>
    <s v="دفاتر نقدية"/>
    <s v="سارى"/>
    <n v="5289"/>
    <m/>
    <n v="106"/>
    <x v="1"/>
  </r>
  <r>
    <d v="2017-06-10T00:00:00"/>
    <x v="6"/>
    <n v="50"/>
    <x v="6"/>
    <x v="6"/>
    <n v="985140.25466666662"/>
    <n v="133337.88000000006"/>
    <n v="0"/>
    <n v="0"/>
    <n v="9742.8873999999996"/>
    <n v="0"/>
    <s v="تبرعات عامة من زكاة مال وغيرها"/>
    <s v="دفاتر نقدية"/>
    <s v="سارى"/>
    <n v="5732"/>
    <m/>
    <n v="115"/>
    <x v="1"/>
  </r>
  <r>
    <d v="2017-06-10T00:00:00"/>
    <x v="6"/>
    <n v="200"/>
    <x v="6"/>
    <x v="7"/>
    <n v="985340.25466666662"/>
    <n v="133337.88000000006"/>
    <n v="0"/>
    <n v="0"/>
    <n v="9742.8873999999996"/>
    <n v="0"/>
    <s v="نقدية للمرضى"/>
    <s v="دفاتر نقدية"/>
    <s v="سارى"/>
    <n v="5733"/>
    <m/>
    <n v="115"/>
    <x v="1"/>
  </r>
  <r>
    <d v="2017-06-10T00:00:00"/>
    <x v="6"/>
    <n v="100"/>
    <x v="6"/>
    <x v="6"/>
    <n v="985440.25466666662"/>
    <n v="133337.88000000006"/>
    <n v="0"/>
    <n v="0"/>
    <n v="9742.8873999999996"/>
    <n v="0"/>
    <s v="تبرعات عامة من زكاة مال وغيرها"/>
    <s v="دفاتر نقدية"/>
    <s v="سارى"/>
    <n v="5734"/>
    <m/>
    <n v="115"/>
    <x v="1"/>
  </r>
  <r>
    <d v="2017-06-10T00:00:00"/>
    <x v="6"/>
    <n v="10"/>
    <x v="6"/>
    <x v="7"/>
    <n v="985450.25466666662"/>
    <n v="133337.88000000006"/>
    <n v="0"/>
    <n v="0"/>
    <n v="9742.8873999999996"/>
    <n v="0"/>
    <s v="نقدية للمرضى"/>
    <s v="دفاتر نقدية"/>
    <s v="سارى"/>
    <n v="5735"/>
    <m/>
    <n v="115"/>
    <x v="1"/>
  </r>
  <r>
    <d v="2017-06-10T00:00:00"/>
    <x v="6"/>
    <n v="7000"/>
    <x v="6"/>
    <x v="6"/>
    <n v="992450.25466666662"/>
    <n v="133337.88000000006"/>
    <n v="0"/>
    <n v="0"/>
    <n v="9742.8873999999996"/>
    <n v="0"/>
    <s v="تبرعات عامة من زكاة مال وغيرها"/>
    <s v="دفاتر نقدية"/>
    <s v="سارى"/>
    <n v="6540"/>
    <m/>
    <n v="131"/>
    <x v="1"/>
  </r>
  <r>
    <d v="2017-06-10T00:00:00"/>
    <x v="6"/>
    <n v="100"/>
    <x v="6"/>
    <x v="6"/>
    <n v="992550.25466666662"/>
    <n v="133337.88000000006"/>
    <n v="0"/>
    <n v="0"/>
    <n v="9742.8873999999996"/>
    <n v="0"/>
    <s v="تبرعات عامة من زكاة مال وغيرها"/>
    <s v="دفاتر نقدية"/>
    <s v="سارى"/>
    <n v="6542"/>
    <m/>
    <n v="131"/>
    <x v="1"/>
  </r>
  <r>
    <d v="2017-06-10T00:00:00"/>
    <x v="6"/>
    <n v="820"/>
    <x v="6"/>
    <x v="6"/>
    <n v="993370.25466666662"/>
    <n v="133337.88000000006"/>
    <n v="0"/>
    <n v="0"/>
    <n v="9742.8873999999996"/>
    <n v="0"/>
    <s v="تبرعات عامة من زكاة مال وغيرها"/>
    <s v="دفاتر نقدية"/>
    <s v="سارى"/>
    <n v="6572"/>
    <m/>
    <n v="132"/>
    <x v="1"/>
  </r>
  <r>
    <d v="2017-06-10T00:00:00"/>
    <x v="6"/>
    <n v="9000"/>
    <x v="6"/>
    <x v="6"/>
    <n v="1002370.2546666666"/>
    <n v="133337.88000000006"/>
    <n v="0"/>
    <n v="0"/>
    <n v="9742.8873999999996"/>
    <n v="0"/>
    <s v="تبرعات عامة من زكاة مال وغيرها"/>
    <s v="دفاتر نقدية"/>
    <s v="سارى"/>
    <n v="6573"/>
    <m/>
    <n v="132"/>
    <x v="1"/>
  </r>
  <r>
    <d v="2017-06-10T00:00:00"/>
    <x v="6"/>
    <n v="15000"/>
    <x v="6"/>
    <x v="6"/>
    <n v="1017370.2546666666"/>
    <n v="133337.88000000006"/>
    <n v="0"/>
    <n v="0"/>
    <n v="9742.8873999999996"/>
    <n v="0"/>
    <s v="تبرعات عامة من زكاة مال وغيرها"/>
    <s v="دفاتر نقدية"/>
    <s v="سارى"/>
    <n v="6574"/>
    <m/>
    <n v="132"/>
    <x v="1"/>
  </r>
  <r>
    <d v="2017-06-10T00:00:00"/>
    <x v="6"/>
    <n v="1600"/>
    <x v="6"/>
    <x v="6"/>
    <n v="1018970.2546666666"/>
    <n v="133337.88000000006"/>
    <n v="0"/>
    <n v="0"/>
    <n v="9742.8873999999996"/>
    <n v="0"/>
    <s v="تبرعات عامة من زكاة مال وغيرها"/>
    <s v="دفاتر نقدية"/>
    <s v="سارى"/>
    <n v="6575"/>
    <m/>
    <n v="132"/>
    <x v="1"/>
  </r>
  <r>
    <d v="2017-06-10T00:00:00"/>
    <x v="6"/>
    <n v="3000"/>
    <x v="6"/>
    <x v="7"/>
    <n v="1021970.2546666666"/>
    <n v="133337.88000000006"/>
    <n v="0"/>
    <n v="0"/>
    <n v="9742.8873999999996"/>
    <n v="0"/>
    <s v="نقدية للمرضى"/>
    <s v="دفاتر نقدية"/>
    <s v="سارى"/>
    <n v="6576"/>
    <m/>
    <n v="132"/>
    <x v="1"/>
  </r>
  <r>
    <d v="2017-06-10T00:00:00"/>
    <x v="6"/>
    <n v="3000"/>
    <x v="6"/>
    <x v="7"/>
    <n v="1024970.2546666666"/>
    <n v="133337.88000000006"/>
    <n v="0"/>
    <n v="0"/>
    <n v="9742.8873999999996"/>
    <n v="0"/>
    <s v="نقدية للمرضى"/>
    <s v="دفاتر نقدية"/>
    <s v="سارى"/>
    <n v="6577"/>
    <m/>
    <n v="132"/>
    <x v="1"/>
  </r>
  <r>
    <d v="2017-06-10T00:00:00"/>
    <x v="6"/>
    <n v="2000"/>
    <x v="6"/>
    <x v="7"/>
    <n v="1026970.2546666666"/>
    <n v="133337.88000000006"/>
    <n v="0"/>
    <n v="0"/>
    <n v="9742.8873999999996"/>
    <n v="0"/>
    <s v="نقدية للمرضى"/>
    <s v="دفاتر نقدية"/>
    <s v="سارى"/>
    <n v="6578"/>
    <m/>
    <n v="132"/>
    <x v="1"/>
  </r>
  <r>
    <d v="2017-06-10T00:00:00"/>
    <x v="6"/>
    <n v="2000"/>
    <x v="6"/>
    <x v="7"/>
    <n v="1028970.2546666666"/>
    <n v="133337.88000000006"/>
    <n v="0"/>
    <n v="0"/>
    <n v="9742.8873999999996"/>
    <n v="0"/>
    <s v="نقدية للمرضى"/>
    <s v="دفاتر نقدية"/>
    <s v="سارى"/>
    <n v="6579"/>
    <m/>
    <n v="132"/>
    <x v="1"/>
  </r>
  <r>
    <d v="2017-06-10T00:00:00"/>
    <x v="6"/>
    <n v="500"/>
    <x v="6"/>
    <x v="6"/>
    <n v="1029470.2546666666"/>
    <n v="133337.88000000006"/>
    <n v="0"/>
    <n v="0"/>
    <n v="9742.8873999999996"/>
    <n v="0"/>
    <s v="تبرعات عامة من زكاة مال وغيرها"/>
    <s v="دفاتر نقدية"/>
    <s v="سارى"/>
    <n v="6632"/>
    <m/>
    <n v="133"/>
    <x v="1"/>
  </r>
  <r>
    <d v="2017-06-10T00:00:00"/>
    <x v="6"/>
    <n v="1000"/>
    <x v="6"/>
    <x v="7"/>
    <n v="1030470.2546666666"/>
    <n v="133337.88000000006"/>
    <n v="0"/>
    <n v="0"/>
    <n v="9742.8873999999996"/>
    <n v="0"/>
    <s v="نقدية للمرضى"/>
    <s v="دفاتر نقدية"/>
    <s v="سارى"/>
    <n v="6691"/>
    <m/>
    <n v="134"/>
    <x v="1"/>
  </r>
  <r>
    <d v="2017-06-10T00:00:00"/>
    <x v="6"/>
    <n v="5000"/>
    <x v="6"/>
    <x v="6"/>
    <n v="1035470.2546666666"/>
    <n v="133337.88000000006"/>
    <n v="0"/>
    <n v="0"/>
    <n v="9742.8873999999996"/>
    <n v="0"/>
    <s v="تبرعات عامة من زكاة مال وغيرها"/>
    <s v="دفاتر نقدية"/>
    <s v="سارى"/>
    <n v="6692"/>
    <m/>
    <n v="134"/>
    <x v="1"/>
  </r>
  <r>
    <d v="2017-06-10T00:00:00"/>
    <x v="6"/>
    <n v="2000"/>
    <x v="6"/>
    <x v="6"/>
    <n v="1037470.2546666666"/>
    <n v="133337.88000000006"/>
    <n v="0"/>
    <n v="0"/>
    <n v="9742.8873999999996"/>
    <n v="0"/>
    <s v="تبرعات عامة من زكاة مال وغيرها"/>
    <s v="دفاتر نقدية"/>
    <s v="سارى"/>
    <n v="6693"/>
    <m/>
    <n v="134"/>
    <x v="1"/>
  </r>
  <r>
    <d v="2017-06-10T00:00:00"/>
    <x v="6"/>
    <n v="2000"/>
    <x v="6"/>
    <x v="7"/>
    <n v="1039470.2546666666"/>
    <n v="133337.88000000006"/>
    <n v="0"/>
    <n v="0"/>
    <n v="9742.8873999999996"/>
    <n v="0"/>
    <s v="نقدية للمرضى"/>
    <s v="دفاتر نقدية"/>
    <s v="سارى"/>
    <n v="6694"/>
    <m/>
    <n v="134"/>
    <x v="1"/>
  </r>
  <r>
    <d v="2017-06-10T00:00:00"/>
    <x v="6"/>
    <n v="2000"/>
    <x v="6"/>
    <x v="7"/>
    <n v="1041470.2546666666"/>
    <n v="133337.88000000006"/>
    <n v="0"/>
    <n v="0"/>
    <n v="9742.8873999999996"/>
    <n v="0"/>
    <s v="نقدية للمرضى"/>
    <s v="دفاتر نقدية"/>
    <s v="سارى"/>
    <n v="6695"/>
    <m/>
    <n v="134"/>
    <x v="1"/>
  </r>
  <r>
    <d v="2017-06-10T00:00:00"/>
    <x v="6"/>
    <n v="500"/>
    <x v="6"/>
    <x v="7"/>
    <n v="1041970.2546666666"/>
    <n v="133337.88000000006"/>
    <n v="0"/>
    <n v="0"/>
    <n v="9742.8873999999996"/>
    <n v="0"/>
    <s v="نقدية للمرضى"/>
    <s v="دفاتر نقدية"/>
    <s v="سارى"/>
    <n v="6696"/>
    <m/>
    <n v="134"/>
    <x v="1"/>
  </r>
  <r>
    <d v="2017-06-10T00:00:00"/>
    <x v="6"/>
    <n v="1500"/>
    <x v="6"/>
    <x v="6"/>
    <n v="1043470.2546666666"/>
    <n v="133337.88000000006"/>
    <n v="0"/>
    <n v="0"/>
    <n v="9742.8873999999996"/>
    <n v="0"/>
    <s v="تبرعات عامة من زكاة مال وغيرها"/>
    <s v="دفاتر نقدية"/>
    <s v="سارى"/>
    <n v="6697"/>
    <m/>
    <n v="134"/>
    <x v="1"/>
  </r>
  <r>
    <d v="2017-06-10T00:00:00"/>
    <x v="6"/>
    <n v="500"/>
    <x v="6"/>
    <x v="6"/>
    <n v="1043970.2546666666"/>
    <n v="133337.88000000006"/>
    <n v="0"/>
    <n v="0"/>
    <n v="9742.8873999999996"/>
    <n v="0"/>
    <s v="تبرعات عامة من زكاة مال وغيرها"/>
    <s v="دفاتر نقدية"/>
    <s v="سارى"/>
    <n v="6698"/>
    <m/>
    <n v="134"/>
    <x v="1"/>
  </r>
  <r>
    <d v="2017-06-10T00:00:00"/>
    <x v="6"/>
    <n v="225"/>
    <x v="6"/>
    <x v="6"/>
    <n v="1044195.2546666666"/>
    <n v="133337.88000000006"/>
    <n v="0"/>
    <n v="0"/>
    <n v="9742.8873999999996"/>
    <n v="0"/>
    <s v="تبرعات عامة من زكاة مال وغيرها"/>
    <s v="دفاتر نقدية"/>
    <s v="سارى"/>
    <n v="6935"/>
    <m/>
    <n v="139"/>
    <x v="1"/>
  </r>
  <r>
    <d v="2017-06-10T00:00:00"/>
    <x v="6"/>
    <n v="300"/>
    <x v="6"/>
    <x v="7"/>
    <n v="1044495.2546666666"/>
    <n v="133337.88000000006"/>
    <n v="0"/>
    <n v="0"/>
    <n v="9742.8873999999996"/>
    <n v="0"/>
    <s v="نقدية للمرضى"/>
    <s v="دفاتر نقدية"/>
    <s v="سارى"/>
    <n v="7026"/>
    <m/>
    <n v="141"/>
    <x v="1"/>
  </r>
  <r>
    <d v="2017-06-10T00:00:00"/>
    <x v="6"/>
    <n v="900"/>
    <x v="6"/>
    <x v="6"/>
    <n v="1045395.2546666666"/>
    <n v="133337.88000000006"/>
    <n v="0"/>
    <n v="0"/>
    <n v="9742.8873999999996"/>
    <n v="0"/>
    <s v="تبرعات عامة من زكاة مال وغيرها"/>
    <s v="دفاتر نقدية"/>
    <s v="سارى"/>
    <n v="7027"/>
    <m/>
    <n v="141"/>
    <x v="1"/>
  </r>
  <r>
    <d v="2017-06-10T00:00:00"/>
    <x v="6"/>
    <n v="2000"/>
    <x v="6"/>
    <x v="6"/>
    <n v="1047395.2546666666"/>
    <n v="133337.88000000006"/>
    <n v="0"/>
    <n v="0"/>
    <n v="9742.8873999999996"/>
    <n v="0"/>
    <s v="تبرعات عامة من زكاة مال وغيرها"/>
    <s v="دفاتر نقدية"/>
    <s v="سارى"/>
    <n v="7028"/>
    <m/>
    <n v="141"/>
    <x v="1"/>
  </r>
  <r>
    <d v="2017-06-10T00:00:00"/>
    <x v="6"/>
    <n v="200"/>
    <x v="6"/>
    <x v="6"/>
    <n v="1047595.2546666666"/>
    <n v="133337.88000000006"/>
    <n v="0"/>
    <n v="0"/>
    <n v="9742.8873999999996"/>
    <n v="0"/>
    <s v="تبرعات عامة من زكاة مال وغيرها"/>
    <s v="دفاتر نقدية"/>
    <s v="سارى"/>
    <n v="7029"/>
    <m/>
    <n v="141"/>
    <x v="1"/>
  </r>
  <r>
    <d v="2017-06-10T00:00:00"/>
    <x v="6"/>
    <n v="3750"/>
    <x v="6"/>
    <x v="6"/>
    <n v="1051345.2546666665"/>
    <n v="133337.88000000006"/>
    <n v="0"/>
    <n v="0"/>
    <n v="9742.8873999999996"/>
    <n v="0"/>
    <s v="تبرعات عامة من زكاة مال وغيرها"/>
    <s v="دفاتر نقدية"/>
    <s v="سارى"/>
    <n v="7030"/>
    <m/>
    <n v="141"/>
    <x v="1"/>
  </r>
  <r>
    <d v="2017-06-10T00:00:00"/>
    <x v="6"/>
    <n v="1000"/>
    <x v="6"/>
    <x v="7"/>
    <n v="1052345.2546666665"/>
    <n v="133337.88000000006"/>
    <n v="0"/>
    <n v="0"/>
    <n v="9742.8873999999996"/>
    <n v="0"/>
    <s v="نقدية للمرضى"/>
    <s v="دفاتر نقدية"/>
    <s v="سارى"/>
    <n v="7031"/>
    <m/>
    <n v="141"/>
    <x v="1"/>
  </r>
  <r>
    <d v="2017-06-10T00:00:00"/>
    <x v="6"/>
    <n v="300"/>
    <x v="6"/>
    <x v="7"/>
    <n v="1052645.2546666665"/>
    <n v="133337.88000000006"/>
    <n v="0"/>
    <n v="0"/>
    <n v="9742.8873999999996"/>
    <n v="0"/>
    <s v="نقدية للمرضى"/>
    <s v="دفاتر نقدية"/>
    <s v="سارى"/>
    <n v="7072"/>
    <m/>
    <n v="142"/>
    <x v="1"/>
  </r>
  <r>
    <d v="2017-06-10T00:00:00"/>
    <x v="6"/>
    <n v="500"/>
    <x v="6"/>
    <x v="6"/>
    <n v="1053145.2546666665"/>
    <n v="133337.88000000006"/>
    <n v="0"/>
    <n v="0"/>
    <n v="9742.8873999999996"/>
    <n v="0"/>
    <s v="تبرعات عامة من زكاة مال وغيرها"/>
    <s v="دفاتر نقدية"/>
    <s v="سارى"/>
    <n v="7073"/>
    <m/>
    <n v="142"/>
    <x v="1"/>
  </r>
  <r>
    <d v="2017-06-10T00:00:00"/>
    <x v="6"/>
    <n v="100"/>
    <x v="6"/>
    <x v="6"/>
    <n v="1053245.2546666665"/>
    <n v="133337.88000000006"/>
    <n v="0"/>
    <n v="0"/>
    <n v="9742.8873999999996"/>
    <n v="0"/>
    <s v="تبرعات عامة من زكاة مال وغيرها"/>
    <s v="دفاتر نقدية"/>
    <s v="سارى"/>
    <n v="7074"/>
    <m/>
    <n v="142"/>
    <x v="1"/>
  </r>
  <r>
    <d v="2017-06-10T00:00:00"/>
    <x v="6"/>
    <n v="300"/>
    <x v="6"/>
    <x v="6"/>
    <n v="1053545.2546666665"/>
    <n v="133337.88000000006"/>
    <n v="0"/>
    <n v="0"/>
    <n v="9742.8873999999996"/>
    <n v="0"/>
    <s v="تبرعات عامة من زكاة مال وغيرها"/>
    <s v="دفاتر نقدية"/>
    <s v="سارى"/>
    <n v="7075"/>
    <m/>
    <n v="142"/>
    <x v="1"/>
  </r>
  <r>
    <d v="2017-06-10T00:00:00"/>
    <x v="6"/>
    <n v="250"/>
    <x v="6"/>
    <x v="6"/>
    <n v="1053795.2546666665"/>
    <n v="133337.88000000006"/>
    <n v="0"/>
    <n v="0"/>
    <n v="9742.8873999999996"/>
    <n v="0"/>
    <s v="تبرعات عامة من زكاة مال وغيرها"/>
    <s v="دفاتر نقدية"/>
    <s v="سارى"/>
    <n v="7120"/>
    <m/>
    <n v="143"/>
    <x v="1"/>
  </r>
  <r>
    <d v="2017-06-10T00:00:00"/>
    <x v="6"/>
    <n v="16000"/>
    <x v="6"/>
    <x v="6"/>
    <n v="1069795.2546666665"/>
    <n v="133337.88000000006"/>
    <n v="0"/>
    <n v="0"/>
    <n v="9742.8873999999996"/>
    <n v="0"/>
    <s v="تبرعات عامة من زكاة مال وغيرها"/>
    <s v="دفاتر نقدية"/>
    <s v="سارى"/>
    <n v="7121"/>
    <m/>
    <n v="143"/>
    <x v="1"/>
  </r>
  <r>
    <d v="2017-06-10T00:00:00"/>
    <x v="6"/>
    <n v="200"/>
    <x v="6"/>
    <x v="6"/>
    <n v="1069995.2546666665"/>
    <n v="133337.88000000006"/>
    <n v="0"/>
    <n v="0"/>
    <n v="9742.8873999999996"/>
    <n v="0"/>
    <s v="تبرعات عامة من زكاة مال وغيرها"/>
    <s v="دفاتر نقدية"/>
    <s v="سارى"/>
    <n v="7381"/>
    <m/>
    <n v="148"/>
    <x v="1"/>
  </r>
  <r>
    <d v="2017-06-10T00:00:00"/>
    <x v="6"/>
    <n v="1000"/>
    <x v="6"/>
    <x v="6"/>
    <n v="1070995.2546666665"/>
    <n v="133337.88000000006"/>
    <n v="0"/>
    <n v="0"/>
    <n v="9742.8873999999996"/>
    <n v="0"/>
    <s v="تبرعات عامة من زكاة مال وغيرها"/>
    <s v="دفاتر نقدية"/>
    <s v="سارى"/>
    <n v="7382"/>
    <m/>
    <n v="148"/>
    <x v="1"/>
  </r>
  <r>
    <d v="2017-06-10T00:00:00"/>
    <x v="6"/>
    <n v="850"/>
    <x v="6"/>
    <x v="6"/>
    <n v="1071845.2546666665"/>
    <n v="133337.88000000006"/>
    <n v="0"/>
    <n v="0"/>
    <n v="9742.8873999999996"/>
    <n v="0"/>
    <s v="تبرعات عامة من زكاة مال وغيرها"/>
    <s v="دفاتر نقدية"/>
    <s v="سارى"/>
    <n v="7383"/>
    <m/>
    <n v="148"/>
    <x v="1"/>
  </r>
  <r>
    <d v="2017-06-10T00:00:00"/>
    <x v="6"/>
    <n v="400"/>
    <x v="6"/>
    <x v="6"/>
    <n v="1072245.2546666665"/>
    <n v="133337.88000000006"/>
    <n v="0"/>
    <n v="0"/>
    <n v="9742.8873999999996"/>
    <n v="0"/>
    <s v="تبرعات عامة من زكاة مال وغيرها"/>
    <s v="دفاتر نقدية"/>
    <s v="سارى"/>
    <n v="7384"/>
    <m/>
    <n v="148"/>
    <x v="1"/>
  </r>
  <r>
    <d v="2017-06-10T00:00:00"/>
    <x v="6"/>
    <n v="1000"/>
    <x v="6"/>
    <x v="6"/>
    <n v="1073245.2546666665"/>
    <n v="133337.88000000006"/>
    <n v="0"/>
    <n v="0"/>
    <n v="9742.8873999999996"/>
    <n v="0"/>
    <s v="تبرعات عامة من زكاة مال وغيرها"/>
    <s v="دفاتر نقدية"/>
    <s v="سارى"/>
    <n v="7385"/>
    <m/>
    <n v="148"/>
    <x v="1"/>
  </r>
  <r>
    <d v="2017-06-10T00:00:00"/>
    <x v="6"/>
    <n v="6000"/>
    <x v="6"/>
    <x v="7"/>
    <n v="1079245.2546666665"/>
    <n v="133337.88000000006"/>
    <n v="0"/>
    <n v="0"/>
    <n v="9742.8873999999996"/>
    <n v="0"/>
    <s v="نقدية للمرضى"/>
    <s v="دفاتر نقدية"/>
    <s v="سارى"/>
    <n v="7386"/>
    <m/>
    <n v="148"/>
    <x v="1"/>
  </r>
  <r>
    <d v="2017-06-10T00:00:00"/>
    <x v="6"/>
    <n v="180000"/>
    <x v="6"/>
    <x v="6"/>
    <n v="1259245.2546666665"/>
    <n v="133337.88000000006"/>
    <n v="0"/>
    <n v="0"/>
    <n v="9742.8873999999996"/>
    <n v="0"/>
    <s v="تبرعات عامة من زكاة مال وغيرها"/>
    <s v="دفاتر نقدية"/>
    <s v="سارى"/>
    <n v="7387"/>
    <m/>
    <n v="148"/>
    <x v="1"/>
  </r>
  <r>
    <d v="2017-06-10T00:00:00"/>
    <x v="6"/>
    <n v="2000"/>
    <x v="6"/>
    <x v="6"/>
    <n v="1261245.2546666665"/>
    <n v="133337.88000000006"/>
    <n v="0"/>
    <n v="0"/>
    <n v="9742.8873999999996"/>
    <n v="0"/>
    <s v="تبرعات عامة من زكاة مال وغيرها"/>
    <s v="دفاتر نقدية"/>
    <s v="سارى"/>
    <n v="7403"/>
    <m/>
    <n v="149"/>
    <x v="1"/>
  </r>
  <r>
    <d v="2017-06-10T00:00:00"/>
    <x v="6"/>
    <n v="600"/>
    <x v="6"/>
    <x v="7"/>
    <n v="1261845.2546666665"/>
    <n v="133337.88000000006"/>
    <n v="0"/>
    <n v="0"/>
    <n v="9742.8873999999996"/>
    <n v="0"/>
    <s v="نقدية للمرضى"/>
    <s v="دفاتر نقدية"/>
    <s v="سارى"/>
    <n v="7404"/>
    <m/>
    <n v="149"/>
    <x v="1"/>
  </r>
  <r>
    <d v="2017-06-10T00:00:00"/>
    <x v="6"/>
    <n v="2000"/>
    <x v="6"/>
    <x v="6"/>
    <n v="1263845.2546666665"/>
    <n v="133337.88000000006"/>
    <n v="0"/>
    <n v="0"/>
    <n v="9742.8873999999996"/>
    <n v="0"/>
    <s v="تبرعات عامة من زكاة مال وغيرها"/>
    <s v="دفاتر نقدية"/>
    <s v="سارى"/>
    <n v="7405"/>
    <m/>
    <n v="149"/>
    <x v="1"/>
  </r>
  <r>
    <d v="2017-06-10T00:00:00"/>
    <x v="6"/>
    <n v="800"/>
    <x v="6"/>
    <x v="6"/>
    <n v="1264645.2546666665"/>
    <n v="133337.88000000006"/>
    <n v="0"/>
    <n v="0"/>
    <n v="9742.8873999999996"/>
    <n v="0"/>
    <s v="تبرعات عامة من زكاة مال وغيرها"/>
    <s v="دفاتر نقدية"/>
    <s v="سارى"/>
    <n v="7406"/>
    <m/>
    <n v="149"/>
    <x v="1"/>
  </r>
  <r>
    <d v="2017-06-10T00:00:00"/>
    <x v="6"/>
    <n v="300"/>
    <x v="6"/>
    <x v="6"/>
    <n v="1264945.2546666665"/>
    <n v="133337.88000000006"/>
    <n v="0"/>
    <n v="0"/>
    <n v="9742.8873999999996"/>
    <n v="0"/>
    <s v="تبرعات عامة من زكاة مال وغيرها"/>
    <s v="دفاتر نقدية"/>
    <s v="سارى"/>
    <n v="7407"/>
    <m/>
    <n v="149"/>
    <x v="1"/>
  </r>
  <r>
    <d v="2017-06-10T00:00:00"/>
    <x v="6"/>
    <n v="100"/>
    <x v="6"/>
    <x v="6"/>
    <n v="1265045.2546666665"/>
    <n v="133337.88000000006"/>
    <n v="0"/>
    <n v="0"/>
    <n v="9742.8873999999996"/>
    <n v="0"/>
    <s v="تبرعات عامة من زكاة مال وغيرها"/>
    <s v="دفاتر نقدية"/>
    <s v="سارى"/>
    <n v="7408"/>
    <m/>
    <n v="149"/>
    <x v="1"/>
  </r>
  <r>
    <d v="2017-06-10T00:00:00"/>
    <x v="6"/>
    <n v="40"/>
    <x v="6"/>
    <x v="6"/>
    <n v="1265085.2546666665"/>
    <n v="133337.88000000006"/>
    <n v="0"/>
    <n v="0"/>
    <n v="9742.8873999999996"/>
    <n v="0"/>
    <s v="تبرعات عامة من زكاة مال وغيرها"/>
    <s v="دفاتر نقدية"/>
    <s v="سارى"/>
    <n v="7409"/>
    <m/>
    <n v="149"/>
    <x v="1"/>
  </r>
  <r>
    <d v="2017-06-10T00:00:00"/>
    <x v="6"/>
    <n v="40"/>
    <x v="6"/>
    <x v="6"/>
    <n v="1265125.2546666665"/>
    <n v="133337.88000000006"/>
    <n v="0"/>
    <n v="0"/>
    <n v="9742.8873999999996"/>
    <n v="0"/>
    <s v="تبرعات عامة من زكاة مال وغيرها"/>
    <s v="دفاتر نقدية"/>
    <s v="سارى"/>
    <n v="7410"/>
    <m/>
    <n v="149"/>
    <x v="1"/>
  </r>
  <r>
    <d v="2017-06-11T00:00:00"/>
    <x v="6"/>
    <n v="100"/>
    <x v="6"/>
    <x v="6"/>
    <n v="1265225.2546666665"/>
    <n v="133337.88000000006"/>
    <n v="0"/>
    <n v="0"/>
    <n v="9742.8873999999996"/>
    <n v="0"/>
    <s v="تبرعات عامة من زكاة مال وغيرها"/>
    <s v="دفاتر نقدية"/>
    <s v="سارى"/>
    <n v="5291"/>
    <m/>
    <n v="106"/>
    <x v="1"/>
  </r>
  <r>
    <d v="2017-06-11T00:00:00"/>
    <x v="6"/>
    <n v="400"/>
    <x v="6"/>
    <x v="7"/>
    <n v="1265625.2546666665"/>
    <n v="133337.88000000006"/>
    <n v="0"/>
    <n v="0"/>
    <n v="9742.8873999999996"/>
    <n v="0"/>
    <s v="نقدية للمرضى"/>
    <s v="دفاتر نقدية"/>
    <s v="سارى"/>
    <n v="5292"/>
    <m/>
    <n v="106"/>
    <x v="1"/>
  </r>
  <r>
    <d v="2017-06-11T00:00:00"/>
    <x v="6"/>
    <n v="5050"/>
    <x v="6"/>
    <x v="6"/>
    <n v="1270675.2546666665"/>
    <n v="133337.88000000006"/>
    <n v="0"/>
    <n v="0"/>
    <n v="9742.8873999999996"/>
    <n v="0"/>
    <s v="تبرعات عامة من زكاة مال وغيرها"/>
    <s v="دفاتر نقدية"/>
    <s v="سارى"/>
    <n v="5629"/>
    <m/>
    <n v="113"/>
    <x v="1"/>
  </r>
  <r>
    <d v="2017-06-11T00:00:00"/>
    <x v="6"/>
    <n v="100"/>
    <x v="6"/>
    <x v="6"/>
    <n v="1270775.2546666665"/>
    <n v="133337.88000000006"/>
    <n v="0"/>
    <n v="0"/>
    <n v="9742.8873999999996"/>
    <n v="0"/>
    <s v="تبرعات عامة من زكاة مال وغيرها"/>
    <s v="دفاتر نقدية"/>
    <s v="سارى"/>
    <n v="5736"/>
    <m/>
    <n v="115"/>
    <x v="1"/>
  </r>
  <r>
    <d v="2017-06-11T00:00:00"/>
    <x v="6"/>
    <n v="25"/>
    <x v="6"/>
    <x v="7"/>
    <n v="1270800.2546666665"/>
    <n v="133337.88000000006"/>
    <n v="0"/>
    <n v="0"/>
    <n v="9742.8873999999996"/>
    <n v="0"/>
    <s v="نقدية للمرضى"/>
    <s v="دفاتر نقدية"/>
    <s v="سارى"/>
    <n v="5737"/>
    <m/>
    <n v="115"/>
    <x v="1"/>
  </r>
  <r>
    <d v="2017-06-11T00:00:00"/>
    <x v="6"/>
    <n v="50"/>
    <x v="6"/>
    <x v="7"/>
    <n v="1270850.2546666665"/>
    <n v="133337.88000000006"/>
    <n v="0"/>
    <n v="0"/>
    <n v="9742.8873999999996"/>
    <n v="0"/>
    <s v="نقدية للمرضى"/>
    <s v="دفاتر نقدية"/>
    <s v="سارى"/>
    <n v="5738"/>
    <m/>
    <n v="115"/>
    <x v="1"/>
  </r>
  <r>
    <d v="2017-06-11T00:00:00"/>
    <x v="6"/>
    <n v="100"/>
    <x v="6"/>
    <x v="6"/>
    <n v="1270950.2546666665"/>
    <n v="133337.88000000006"/>
    <n v="0"/>
    <n v="0"/>
    <n v="9742.8873999999996"/>
    <n v="0"/>
    <s v="تبرعات عامة من زكاة مال وغيرها"/>
    <s v="دفاتر نقدية"/>
    <s v="سارى"/>
    <n v="5739"/>
    <m/>
    <n v="115"/>
    <x v="1"/>
  </r>
  <r>
    <d v="2017-06-11T00:00:00"/>
    <x v="6"/>
    <n v="410"/>
    <x v="6"/>
    <x v="6"/>
    <n v="1271360.2546666665"/>
    <n v="133337.88000000006"/>
    <n v="0"/>
    <n v="0"/>
    <n v="9742.8873999999996"/>
    <n v="0"/>
    <s v="تبرعات عامة من زكاة مال وغيرها"/>
    <s v="دفاتر نقدية"/>
    <s v="سارى"/>
    <n v="6543"/>
    <m/>
    <n v="131"/>
    <x v="1"/>
  </r>
  <r>
    <d v="2017-06-11T00:00:00"/>
    <x v="6"/>
    <n v="1000"/>
    <x v="6"/>
    <x v="6"/>
    <n v="1272360.2546666665"/>
    <n v="133337.88000000006"/>
    <n v="0"/>
    <n v="0"/>
    <n v="9742.8873999999996"/>
    <n v="0"/>
    <s v="تبرعات عامة من زكاة مال وغيرها"/>
    <s v="دفاتر نقدية"/>
    <s v="سارى"/>
    <n v="6544"/>
    <m/>
    <n v="131"/>
    <x v="1"/>
  </r>
  <r>
    <d v="2017-06-11T00:00:00"/>
    <x v="6"/>
    <n v="1000"/>
    <x v="6"/>
    <x v="6"/>
    <n v="1273360.2546666665"/>
    <n v="133337.88000000006"/>
    <n v="0"/>
    <n v="0"/>
    <n v="9742.8873999999996"/>
    <n v="0"/>
    <s v="تبرعات عامة من زكاة مال وغيرها"/>
    <s v="دفاتر نقدية"/>
    <s v="سارى"/>
    <n v="6580"/>
    <m/>
    <n v="132"/>
    <x v="1"/>
  </r>
  <r>
    <d v="2017-06-11T00:00:00"/>
    <x v="6"/>
    <n v="9927"/>
    <x v="6"/>
    <x v="6"/>
    <n v="1283287.2546666665"/>
    <n v="133337.88000000006"/>
    <n v="0"/>
    <n v="0"/>
    <n v="9742.8873999999996"/>
    <n v="0"/>
    <s v="تبرعات عامة من زكاة مال وغيرها"/>
    <s v="دفاتر نقدية"/>
    <s v="سارى"/>
    <n v="6581"/>
    <m/>
    <n v="132"/>
    <x v="1"/>
  </r>
  <r>
    <d v="2017-06-11T00:00:00"/>
    <x v="6"/>
    <n v="350"/>
    <x v="6"/>
    <x v="6"/>
    <n v="1283637.2546666665"/>
    <n v="133337.88000000006"/>
    <n v="0"/>
    <n v="0"/>
    <n v="9742.8873999999996"/>
    <n v="0"/>
    <s v="تبرعات عامة من زكاة مال وغيرها"/>
    <s v="دفاتر نقدية"/>
    <s v="سارى"/>
    <n v="6582"/>
    <m/>
    <n v="132"/>
    <x v="1"/>
  </r>
  <r>
    <d v="2017-06-11T00:00:00"/>
    <x v="6"/>
    <n v="3200"/>
    <x v="6"/>
    <x v="6"/>
    <n v="1286837.2546666665"/>
    <n v="133337.88000000006"/>
    <n v="0"/>
    <n v="0"/>
    <n v="9742.8873999999996"/>
    <n v="0"/>
    <s v="تبرعات عامة من زكاة مال وغيرها"/>
    <s v="دفاتر نقدية"/>
    <s v="سارى"/>
    <n v="6583"/>
    <m/>
    <n v="132"/>
    <x v="1"/>
  </r>
  <r>
    <d v="2017-06-11T00:00:00"/>
    <x v="6"/>
    <n v="9025"/>
    <x v="6"/>
    <x v="6"/>
    <n v="1295862.2546666665"/>
    <n v="133337.88000000006"/>
    <n v="0"/>
    <n v="0"/>
    <n v="9742.8873999999996"/>
    <n v="0"/>
    <s v="تبرعات عامة من زكاة مال وغيرها"/>
    <s v="دفاتر نقدية"/>
    <s v="سارى"/>
    <n v="6584"/>
    <m/>
    <n v="132"/>
    <x v="1"/>
  </r>
  <r>
    <d v="2017-06-11T00:00:00"/>
    <x v="6"/>
    <n v="1000"/>
    <x v="6"/>
    <x v="6"/>
    <n v="1296862.2546666665"/>
    <n v="133337.88000000006"/>
    <n v="0"/>
    <n v="0"/>
    <n v="9742.8873999999996"/>
    <n v="0"/>
    <s v="تبرعات عامة من زكاة مال وغيرها"/>
    <s v="دفاتر نقدية"/>
    <s v="سارى"/>
    <n v="6585"/>
    <m/>
    <n v="132"/>
    <x v="1"/>
  </r>
  <r>
    <d v="2017-06-11T00:00:00"/>
    <x v="6"/>
    <n v="5000"/>
    <x v="6"/>
    <x v="6"/>
    <n v="1301862.2546666665"/>
    <n v="133337.88000000006"/>
    <n v="0"/>
    <n v="0"/>
    <n v="9742.8873999999996"/>
    <n v="0"/>
    <s v="تبرعات عامة من زكاة مال وغيرها"/>
    <s v="دفاتر نقدية"/>
    <s v="سارى"/>
    <n v="6633"/>
    <m/>
    <n v="133"/>
    <x v="1"/>
  </r>
  <r>
    <d v="2017-06-11T00:00:00"/>
    <x v="6"/>
    <n v="5000"/>
    <x v="6"/>
    <x v="6"/>
    <n v="1306862.2546666665"/>
    <n v="133337.88000000006"/>
    <n v="0"/>
    <n v="0"/>
    <n v="9742.8873999999996"/>
    <n v="0"/>
    <s v="تبرعات عامة من زكاة مال وغيرها"/>
    <s v="دفاتر نقدية"/>
    <s v="سارى"/>
    <n v="6634"/>
    <m/>
    <n v="133"/>
    <x v="1"/>
  </r>
  <r>
    <d v="2017-06-11T00:00:00"/>
    <x v="6"/>
    <n v="5000"/>
    <x v="6"/>
    <x v="6"/>
    <n v="1311862.2546666665"/>
    <n v="133337.88000000006"/>
    <n v="0"/>
    <n v="0"/>
    <n v="9742.8873999999996"/>
    <n v="0"/>
    <s v="تبرعات عامة من زكاة مال وغيرها"/>
    <s v="دفاتر نقدية"/>
    <s v="سارى"/>
    <n v="6635"/>
    <m/>
    <n v="133"/>
    <x v="1"/>
  </r>
  <r>
    <d v="2017-06-11T00:00:00"/>
    <x v="6"/>
    <n v="300"/>
    <x v="6"/>
    <x v="6"/>
    <n v="1312162.2546666665"/>
    <n v="133337.88000000006"/>
    <n v="0"/>
    <n v="0"/>
    <n v="9742.8873999999996"/>
    <n v="0"/>
    <s v="تبرعات عامة من زكاة مال وغيرها"/>
    <s v="دفاتر نقدية"/>
    <s v="سارى"/>
    <n v="6636"/>
    <m/>
    <n v="133"/>
    <x v="1"/>
  </r>
  <r>
    <d v="2017-06-11T00:00:00"/>
    <x v="6"/>
    <n v="300"/>
    <x v="6"/>
    <x v="6"/>
    <n v="1312462.2546666665"/>
    <n v="133337.88000000006"/>
    <n v="0"/>
    <n v="0"/>
    <n v="9742.8873999999996"/>
    <n v="0"/>
    <s v="تبرعات عامة من زكاة مال وغيرها"/>
    <s v="دفاتر نقدية"/>
    <s v="سارى"/>
    <n v="6637"/>
    <m/>
    <n v="133"/>
    <x v="1"/>
  </r>
  <r>
    <d v="2017-06-11T00:00:00"/>
    <x v="6"/>
    <n v="7500"/>
    <x v="6"/>
    <x v="7"/>
    <n v="1319962.2546666665"/>
    <n v="133337.88000000006"/>
    <n v="0"/>
    <n v="0"/>
    <n v="9742.8873999999996"/>
    <n v="0"/>
    <s v="نقدية للمرضى"/>
    <s v="دفاتر نقدية"/>
    <s v="سارى"/>
    <n v="6699"/>
    <m/>
    <n v="134"/>
    <x v="1"/>
  </r>
  <r>
    <d v="2017-06-11T00:00:00"/>
    <x v="6"/>
    <n v="5000"/>
    <x v="6"/>
    <x v="6"/>
    <n v="1324962.2546666665"/>
    <n v="133337.88000000006"/>
    <n v="0"/>
    <n v="0"/>
    <n v="9742.8873999999996"/>
    <n v="0"/>
    <s v="تبرعات عامة من زكاة مال وغيرها"/>
    <s v="دفاتر نقدية"/>
    <s v="سارى"/>
    <n v="6700"/>
    <m/>
    <n v="134"/>
    <x v="1"/>
  </r>
  <r>
    <d v="2017-06-11T00:00:00"/>
    <x v="6"/>
    <n v="400"/>
    <x v="6"/>
    <x v="7"/>
    <n v="1325362.2546666665"/>
    <n v="133337.88000000006"/>
    <n v="0"/>
    <n v="0"/>
    <n v="9742.8873999999996"/>
    <n v="0"/>
    <s v="نقدية للمرضى"/>
    <s v="دفاتر نقدية"/>
    <s v="سارى"/>
    <n v="6982"/>
    <m/>
    <n v="140"/>
    <x v="1"/>
  </r>
  <r>
    <d v="2017-06-11T00:00:00"/>
    <x v="6"/>
    <n v="1000"/>
    <x v="6"/>
    <x v="6"/>
    <n v="1326362.2546666665"/>
    <n v="133337.88000000006"/>
    <n v="0"/>
    <n v="0"/>
    <n v="9742.8873999999996"/>
    <n v="0"/>
    <s v="تبرعات عامة من زكاة مال وغيرها"/>
    <s v="دفاتر نقدية"/>
    <s v="سارى"/>
    <n v="6983"/>
    <m/>
    <n v="140"/>
    <x v="1"/>
  </r>
  <r>
    <d v="2017-06-11T00:00:00"/>
    <x v="6"/>
    <n v="500"/>
    <x v="6"/>
    <x v="6"/>
    <n v="1326862.2546666665"/>
    <n v="133337.88000000006"/>
    <n v="0"/>
    <n v="0"/>
    <n v="9742.8873999999996"/>
    <n v="0"/>
    <s v="تبرعات عامة من زكاة مال وغيرها"/>
    <s v="دفاتر نقدية"/>
    <s v="سارى"/>
    <n v="6984"/>
    <m/>
    <n v="140"/>
    <x v="1"/>
  </r>
  <r>
    <d v="2017-06-11T00:00:00"/>
    <x v="6"/>
    <n v="1000"/>
    <x v="6"/>
    <x v="6"/>
    <n v="1327862.2546666665"/>
    <n v="133337.88000000006"/>
    <n v="0"/>
    <n v="0"/>
    <n v="9742.8873999999996"/>
    <n v="0"/>
    <s v="تبرعات عامة من زكاة مال وغيرها"/>
    <s v="دفاتر نقدية"/>
    <s v="سارى"/>
    <n v="6985"/>
    <m/>
    <n v="140"/>
    <x v="1"/>
  </r>
  <r>
    <d v="2017-06-11T00:00:00"/>
    <x v="6"/>
    <n v="500"/>
    <x v="6"/>
    <x v="6"/>
    <n v="1328362.2546666665"/>
    <n v="133337.88000000006"/>
    <n v="0"/>
    <n v="0"/>
    <n v="9742.8873999999996"/>
    <n v="0"/>
    <s v="تبرعات عامة من زكاة مال وغيرها"/>
    <s v="دفاتر نقدية"/>
    <s v="سارى"/>
    <n v="6986"/>
    <m/>
    <n v="140"/>
    <x v="1"/>
  </r>
  <r>
    <d v="2017-06-11T00:00:00"/>
    <x v="6"/>
    <n v="500"/>
    <x v="6"/>
    <x v="7"/>
    <n v="1328862.2546666665"/>
    <n v="133337.88000000006"/>
    <n v="0"/>
    <n v="0"/>
    <n v="9742.8873999999996"/>
    <n v="0"/>
    <s v="نقدية للمرضى"/>
    <s v="دفاتر نقدية"/>
    <s v="سارى"/>
    <n v="7032"/>
    <m/>
    <n v="141"/>
    <x v="1"/>
  </r>
  <r>
    <d v="2017-06-11T00:00:00"/>
    <x v="6"/>
    <n v="600"/>
    <x v="6"/>
    <x v="6"/>
    <n v="1329462.2546666665"/>
    <n v="133337.88000000006"/>
    <n v="0"/>
    <n v="0"/>
    <n v="9742.8873999999996"/>
    <n v="0"/>
    <s v="تبرعات عامة من زكاة مال وغيرها"/>
    <s v="دفاتر نقدية"/>
    <s v="سارى"/>
    <n v="7033"/>
    <m/>
    <n v="141"/>
    <x v="1"/>
  </r>
  <r>
    <d v="2017-06-11T00:00:00"/>
    <x v="6"/>
    <n v="200"/>
    <x v="6"/>
    <x v="6"/>
    <n v="1329662.2546666665"/>
    <n v="133337.88000000006"/>
    <n v="0"/>
    <n v="0"/>
    <n v="9742.8873999999996"/>
    <n v="0"/>
    <s v="تبرعات عامة من زكاة مال وغيرها"/>
    <s v="دفاتر نقدية"/>
    <s v="سارى"/>
    <n v="7034"/>
    <m/>
    <n v="141"/>
    <x v="1"/>
  </r>
  <r>
    <d v="2017-06-11T00:00:00"/>
    <x v="6"/>
    <n v="600"/>
    <x v="6"/>
    <x v="7"/>
    <n v="1330262.2546666665"/>
    <n v="133337.88000000006"/>
    <n v="0"/>
    <n v="0"/>
    <n v="9742.8873999999996"/>
    <n v="0"/>
    <s v="نقدية للمرضى"/>
    <s v="دفاتر نقدية"/>
    <s v="سارى"/>
    <n v="7122"/>
    <m/>
    <n v="143"/>
    <x v="1"/>
  </r>
  <r>
    <d v="2017-06-11T00:00:00"/>
    <x v="6"/>
    <n v="500"/>
    <x v="6"/>
    <x v="6"/>
    <n v="1330762.2546666665"/>
    <n v="133337.88000000006"/>
    <n v="0"/>
    <n v="0"/>
    <n v="9742.8873999999996"/>
    <n v="0"/>
    <s v="تبرعات عامة من زكاة مال وغيرها"/>
    <s v="دفاتر نقدية"/>
    <s v="سارى"/>
    <n v="7123"/>
    <m/>
    <n v="143"/>
    <x v="1"/>
  </r>
  <r>
    <d v="2017-06-11T00:00:00"/>
    <x v="6"/>
    <n v="200"/>
    <x v="6"/>
    <x v="6"/>
    <n v="1330962.2546666665"/>
    <n v="133337.88000000006"/>
    <n v="0"/>
    <n v="0"/>
    <n v="9742.8873999999996"/>
    <n v="0"/>
    <s v="تبرعات عامة من زكاة مال وغيرها"/>
    <s v="دفاتر نقدية"/>
    <s v="سارى"/>
    <n v="7124"/>
    <m/>
    <n v="143"/>
    <x v="1"/>
  </r>
  <r>
    <d v="2017-06-11T00:00:00"/>
    <x v="6"/>
    <n v="1000"/>
    <x v="6"/>
    <x v="6"/>
    <n v="1331962.2546666665"/>
    <n v="133337.88000000006"/>
    <n v="0"/>
    <n v="0"/>
    <n v="9742.8873999999996"/>
    <n v="0"/>
    <s v="تبرعات عامة من زكاة مال وغيرها"/>
    <s v="دفاتر نقدية"/>
    <s v="سارى"/>
    <n v="7125"/>
    <m/>
    <n v="143"/>
    <x v="1"/>
  </r>
  <r>
    <d v="2017-06-11T00:00:00"/>
    <x v="6"/>
    <n v="19800"/>
    <x v="6"/>
    <x v="6"/>
    <n v="1351762.2546666665"/>
    <n v="133337.88000000006"/>
    <n v="0"/>
    <n v="0"/>
    <n v="9742.8873999999996"/>
    <n v="0"/>
    <s v="تبرعات عامة من زكاة مال وغيرها"/>
    <s v="دفاتر نقدية"/>
    <s v="سارى"/>
    <n v="7204"/>
    <m/>
    <n v="145"/>
    <x v="1"/>
  </r>
  <r>
    <d v="2017-06-11T00:00:00"/>
    <x v="6"/>
    <n v="2600"/>
    <x v="6"/>
    <x v="6"/>
    <n v="1354362.2546666665"/>
    <n v="133337.88000000006"/>
    <n v="0"/>
    <n v="0"/>
    <n v="9742.8873999999996"/>
    <n v="0"/>
    <s v="تبرعات عامة من زكاة مال وغيرها"/>
    <s v="دفاتر نقدية"/>
    <s v="سارى"/>
    <n v="7206"/>
    <m/>
    <n v="145"/>
    <x v="1"/>
  </r>
  <r>
    <d v="2017-06-11T00:00:00"/>
    <x v="6"/>
    <n v="2500"/>
    <x v="6"/>
    <x v="6"/>
    <n v="1356862.2546666665"/>
    <n v="133337.88000000006"/>
    <n v="0"/>
    <n v="0"/>
    <n v="9742.8873999999996"/>
    <n v="0"/>
    <s v="تبرعات عامة من زكاة مال وغيرها"/>
    <s v="دفاتر نقدية"/>
    <s v="سارى"/>
    <n v="7207"/>
    <m/>
    <n v="145"/>
    <x v="1"/>
  </r>
  <r>
    <d v="2017-06-11T00:00:00"/>
    <x v="6"/>
    <n v="450"/>
    <x v="6"/>
    <x v="7"/>
    <n v="1357312.2546666665"/>
    <n v="133337.88000000006"/>
    <n v="0"/>
    <n v="0"/>
    <n v="9742.8873999999996"/>
    <n v="0"/>
    <s v="نقدية للمرضى"/>
    <s v="دفاتر نقدية"/>
    <s v="سارى"/>
    <n v="7208"/>
    <m/>
    <n v="145"/>
    <x v="1"/>
  </r>
  <r>
    <d v="2017-06-11T00:00:00"/>
    <x v="6"/>
    <n v="650"/>
    <x v="6"/>
    <x v="6"/>
    <n v="1357962.2546666665"/>
    <n v="133337.88000000006"/>
    <n v="0"/>
    <n v="0"/>
    <n v="9742.8873999999996"/>
    <n v="0"/>
    <s v="تبرعات عامة من زكاة مال وغيرها"/>
    <s v="دفاتر نقدية"/>
    <s v="سارى"/>
    <n v="7209"/>
    <m/>
    <n v="145"/>
    <x v="1"/>
  </r>
  <r>
    <d v="2017-06-11T00:00:00"/>
    <x v="6"/>
    <n v="3000"/>
    <x v="6"/>
    <x v="7"/>
    <n v="1360962.2546666665"/>
    <n v="133337.88000000006"/>
    <n v="0"/>
    <n v="0"/>
    <n v="9742.8873999999996"/>
    <n v="0"/>
    <s v="نقدية للمرضى"/>
    <s v="دفاتر نقدية"/>
    <s v="سارى"/>
    <n v="7210"/>
    <m/>
    <n v="145"/>
    <x v="1"/>
  </r>
  <r>
    <d v="2017-06-11T00:00:00"/>
    <x v="6"/>
    <n v="3000"/>
    <x v="6"/>
    <x v="6"/>
    <n v="1363962.2546666665"/>
    <n v="133337.88000000006"/>
    <n v="0"/>
    <n v="0"/>
    <n v="9742.8873999999996"/>
    <n v="0"/>
    <s v="تبرعات عامة من زكاة مال وغيرها"/>
    <s v="دفاتر نقدية"/>
    <s v="سارى"/>
    <n v="7211"/>
    <m/>
    <n v="145"/>
    <x v="1"/>
  </r>
  <r>
    <d v="2017-06-11T00:00:00"/>
    <x v="6"/>
    <n v="500"/>
    <x v="6"/>
    <x v="6"/>
    <n v="1364462.2546666665"/>
    <n v="133337.88000000006"/>
    <n v="0"/>
    <n v="0"/>
    <n v="9742.8873999999996"/>
    <n v="0"/>
    <s v="تبرعات عامة من زكاة مال وغيرها"/>
    <s v="دفاتر نقدية"/>
    <s v="سارى"/>
    <n v="7318"/>
    <m/>
    <n v="147"/>
    <x v="1"/>
  </r>
  <r>
    <d v="2017-06-11T00:00:00"/>
    <x v="6"/>
    <n v="500"/>
    <x v="6"/>
    <x v="6"/>
    <n v="1364962.2546666665"/>
    <n v="133337.88000000006"/>
    <n v="0"/>
    <n v="0"/>
    <n v="9742.8873999999996"/>
    <n v="0"/>
    <s v="تبرعات عامة من زكاة مال وغيرها"/>
    <s v="دفاتر نقدية"/>
    <s v="سارى"/>
    <n v="7319"/>
    <m/>
    <n v="147"/>
    <x v="1"/>
  </r>
  <r>
    <d v="2017-06-11T00:00:00"/>
    <x v="6"/>
    <n v="500"/>
    <x v="6"/>
    <x v="6"/>
    <n v="1365462.2546666665"/>
    <n v="133337.88000000006"/>
    <n v="0"/>
    <n v="0"/>
    <n v="9742.8873999999996"/>
    <n v="0"/>
    <s v="تبرعات عامة من زكاة مال وغيرها"/>
    <s v="دفاتر نقدية"/>
    <s v="سارى"/>
    <n v="7320"/>
    <m/>
    <n v="147"/>
    <x v="1"/>
  </r>
  <r>
    <d v="2017-06-11T00:00:00"/>
    <x v="6"/>
    <n v="100"/>
    <x v="6"/>
    <x v="6"/>
    <n v="1365562.2546666665"/>
    <n v="133337.88000000006"/>
    <n v="0"/>
    <n v="0"/>
    <n v="9742.8873999999996"/>
    <n v="0"/>
    <s v="تبرعات عامة من زكاة مال وغيرها"/>
    <s v="دفاتر نقدية"/>
    <s v="سارى"/>
    <n v="7321"/>
    <m/>
    <n v="147"/>
    <x v="1"/>
  </r>
  <r>
    <d v="2017-06-11T00:00:00"/>
    <x v="6"/>
    <n v="200"/>
    <x v="6"/>
    <x v="6"/>
    <n v="1365762.2546666665"/>
    <n v="133337.88000000006"/>
    <n v="0"/>
    <n v="0"/>
    <n v="9742.8873999999996"/>
    <n v="0"/>
    <s v="تبرعات عامة من زكاة مال وغيرها"/>
    <s v="دفاتر نقدية"/>
    <s v="سارى"/>
    <n v="7322"/>
    <m/>
    <n v="147"/>
    <x v="1"/>
  </r>
  <r>
    <d v="2017-06-11T00:00:00"/>
    <x v="6"/>
    <n v="400"/>
    <x v="6"/>
    <x v="6"/>
    <n v="1366162.2546666665"/>
    <n v="133337.88000000006"/>
    <n v="0"/>
    <n v="0"/>
    <n v="9742.8873999999996"/>
    <n v="0"/>
    <s v="تبرعات عامة من زكاة مال وغيرها"/>
    <s v="دفاتر نقدية"/>
    <s v="سارى"/>
    <n v="7388"/>
    <m/>
    <n v="148"/>
    <x v="1"/>
  </r>
  <r>
    <d v="2017-06-11T00:00:00"/>
    <x v="6"/>
    <n v="870"/>
    <x v="6"/>
    <x v="7"/>
    <n v="1367032.2546666665"/>
    <n v="133337.88000000006"/>
    <n v="0"/>
    <n v="0"/>
    <n v="9742.8873999999996"/>
    <n v="0"/>
    <s v="نقدية للمرضى"/>
    <s v="دفاتر نقدية"/>
    <s v="سارى"/>
    <n v="7389"/>
    <m/>
    <n v="148"/>
    <x v="1"/>
  </r>
  <r>
    <d v="2017-06-11T00:00:00"/>
    <x v="6"/>
    <n v="800"/>
    <x v="6"/>
    <x v="7"/>
    <n v="1367832.2546666665"/>
    <n v="133337.88000000006"/>
    <n v="0"/>
    <n v="0"/>
    <n v="9742.8873999999996"/>
    <n v="0"/>
    <s v="نقدية للمرضى"/>
    <s v="دفاتر نقدية"/>
    <s v="سارى"/>
    <n v="7390"/>
    <m/>
    <n v="148"/>
    <x v="1"/>
  </r>
  <r>
    <d v="2017-06-11T00:00:00"/>
    <x v="6"/>
    <n v="400"/>
    <x v="6"/>
    <x v="6"/>
    <n v="1368232.2546666665"/>
    <n v="133337.88000000006"/>
    <n v="0"/>
    <n v="0"/>
    <n v="9742.8873999999996"/>
    <n v="0"/>
    <s v="تبرعات عامة من زكاة مال وغيرها"/>
    <s v="دفاتر نقدية"/>
    <s v="سارى"/>
    <n v="7411"/>
    <m/>
    <n v="149"/>
    <x v="1"/>
  </r>
  <r>
    <d v="2017-06-11T00:00:00"/>
    <x v="6"/>
    <n v="200"/>
    <x v="6"/>
    <x v="7"/>
    <n v="1368432.2546666665"/>
    <n v="133337.88000000006"/>
    <n v="0"/>
    <n v="0"/>
    <n v="9742.8873999999996"/>
    <n v="0"/>
    <s v="نقدية للمرضى"/>
    <s v="دفاتر نقدية"/>
    <s v="سارى"/>
    <n v="7412"/>
    <m/>
    <n v="149"/>
    <x v="1"/>
  </r>
  <r>
    <d v="2017-06-11T00:00:00"/>
    <x v="6"/>
    <n v="37000"/>
    <x v="6"/>
    <x v="7"/>
    <n v="1405432.2546666665"/>
    <n v="133337.88000000006"/>
    <n v="0"/>
    <n v="0"/>
    <n v="9742.8873999999996"/>
    <n v="0"/>
    <s v="نقدية للمرضى"/>
    <s v="دفاتر نقدية"/>
    <s v="سارى"/>
    <n v="7413"/>
    <m/>
    <n v="149"/>
    <x v="1"/>
  </r>
  <r>
    <d v="2017-06-11T00:00:00"/>
    <x v="6"/>
    <n v="200"/>
    <x v="6"/>
    <x v="7"/>
    <n v="1405632.2546666665"/>
    <n v="133337.88000000006"/>
    <n v="0"/>
    <n v="0"/>
    <n v="9742.8873999999996"/>
    <n v="0"/>
    <s v="نقدية للمرضى"/>
    <s v="دفاتر نقدية"/>
    <s v="سارى"/>
    <n v="7451"/>
    <m/>
    <n v="150"/>
    <x v="1"/>
  </r>
  <r>
    <d v="2017-06-11T00:00:00"/>
    <x v="6"/>
    <n v="1700"/>
    <x v="8"/>
    <x v="9"/>
    <n v="1405632.2546666665"/>
    <n v="135037.88000000006"/>
    <n v="0"/>
    <n v="0"/>
    <n v="9742.8873999999996"/>
    <n v="0"/>
    <m/>
    <m/>
    <m/>
    <s v="معاملة بنكية"/>
    <m/>
    <m/>
    <x v="228"/>
  </r>
  <r>
    <d v="2017-06-11T00:00:00"/>
    <x v="6"/>
    <n v="500"/>
    <x v="8"/>
    <x v="9"/>
    <n v="1405632.2546666665"/>
    <n v="135537.88000000006"/>
    <n v="0"/>
    <n v="0"/>
    <n v="9742.8873999999996"/>
    <n v="0"/>
    <m/>
    <m/>
    <m/>
    <s v="معاملة بنكية"/>
    <m/>
    <m/>
    <x v="229"/>
  </r>
  <r>
    <d v="2017-06-11T00:00:00"/>
    <x v="6"/>
    <n v="80000"/>
    <x v="8"/>
    <x v="8"/>
    <n v="1325632.2546666665"/>
    <n v="215537.88000000006"/>
    <n v="0"/>
    <n v="0"/>
    <n v="9742.8873999999996"/>
    <n v="0"/>
    <m/>
    <m/>
    <m/>
    <m/>
    <n v="1253"/>
    <m/>
    <x v="123"/>
  </r>
  <r>
    <d v="2017-06-11T00:00:00"/>
    <x v="6"/>
    <n v="2000"/>
    <x v="8"/>
    <x v="9"/>
    <n v="1325632.2546666665"/>
    <n v="217537.88000000006"/>
    <n v="0"/>
    <n v="0"/>
    <n v="9742.8873999999996"/>
    <n v="0"/>
    <m/>
    <m/>
    <m/>
    <s v="معاملة بنكية"/>
    <m/>
    <m/>
    <x v="230"/>
  </r>
  <r>
    <d v="2017-06-11T00:00:00"/>
    <x v="6"/>
    <n v="1000"/>
    <x v="8"/>
    <x v="9"/>
    <n v="1325632.2546666665"/>
    <n v="218537.88000000006"/>
    <n v="0"/>
    <n v="0"/>
    <n v="9742.8873999999996"/>
    <n v="0"/>
    <m/>
    <m/>
    <m/>
    <s v="معاملة بنكية"/>
    <m/>
    <m/>
    <x v="148"/>
  </r>
  <r>
    <d v="2017-06-11T00:00:00"/>
    <x v="6"/>
    <n v="50"/>
    <x v="8"/>
    <x v="9"/>
    <n v="1325632.2546666665"/>
    <n v="218587.88000000006"/>
    <n v="0"/>
    <n v="0"/>
    <n v="9742.8873999999996"/>
    <n v="0"/>
    <m/>
    <m/>
    <m/>
    <s v="معاملة بنكية"/>
    <m/>
    <m/>
    <x v="132"/>
  </r>
  <r>
    <d v="2017-06-11T00:00:00"/>
    <x v="6"/>
    <n v="300"/>
    <x v="8"/>
    <x v="9"/>
    <n v="1325632.2546666665"/>
    <n v="218887.88000000006"/>
    <n v="0"/>
    <n v="0"/>
    <n v="9742.8873999999996"/>
    <n v="0"/>
    <m/>
    <m/>
    <m/>
    <s v="معاملة بنكية"/>
    <m/>
    <m/>
    <x v="132"/>
  </r>
  <r>
    <d v="2017-06-11T00:00:00"/>
    <x v="6"/>
    <n v="10000"/>
    <x v="8"/>
    <x v="9"/>
    <n v="1325632.2546666665"/>
    <n v="228887.88000000006"/>
    <n v="0"/>
    <n v="0"/>
    <n v="9742.8873999999996"/>
    <n v="0"/>
    <m/>
    <m/>
    <m/>
    <s v="معاملة بنكية"/>
    <m/>
    <m/>
    <x v="132"/>
  </r>
  <r>
    <d v="2017-06-11T00:00:00"/>
    <x v="6"/>
    <n v="10"/>
    <x v="8"/>
    <x v="9"/>
    <n v="1325632.2546666665"/>
    <n v="228897.88000000006"/>
    <n v="0"/>
    <n v="0"/>
    <n v="9742.8873999999996"/>
    <n v="0"/>
    <m/>
    <m/>
    <m/>
    <s v="معاملة بنكية"/>
    <m/>
    <m/>
    <x v="132"/>
  </r>
  <r>
    <d v="2017-06-11T00:00:00"/>
    <x v="6"/>
    <n v="840"/>
    <x v="8"/>
    <x v="9"/>
    <n v="1325632.2546666665"/>
    <n v="229737.88000000006"/>
    <n v="0"/>
    <n v="0"/>
    <n v="9742.8873999999996"/>
    <n v="0"/>
    <m/>
    <m/>
    <m/>
    <s v="معاملة بنكية"/>
    <m/>
    <m/>
    <x v="1"/>
  </r>
  <r>
    <d v="2017-06-11T00:00:00"/>
    <x v="6"/>
    <n v="10600"/>
    <x v="8"/>
    <x v="9"/>
    <n v="1325632.2546666665"/>
    <n v="240337.88000000006"/>
    <n v="0"/>
    <n v="0"/>
    <n v="9742.8873999999996"/>
    <n v="0"/>
    <m/>
    <m/>
    <m/>
    <s v="معاملة بنكية"/>
    <m/>
    <m/>
    <x v="231"/>
  </r>
  <r>
    <d v="2017-06-12T00:00:00"/>
    <x v="6"/>
    <n v="2000"/>
    <x v="6"/>
    <x v="6"/>
    <n v="1327632.2546666665"/>
    <n v="240337.88000000006"/>
    <n v="0"/>
    <n v="0"/>
    <n v="9742.8873999999996"/>
    <n v="0"/>
    <s v="تبرعات عامة من زكاة مال وغيرها"/>
    <s v="دفاتر نقدية"/>
    <s v="سارى"/>
    <n v="7213"/>
    <m/>
    <n v="145"/>
    <x v="1"/>
  </r>
  <r>
    <d v="2017-06-12T00:00:00"/>
    <x v="6"/>
    <n v="16136.609999999999"/>
    <x v="38"/>
    <x v="18"/>
    <n v="1327632.2546666665"/>
    <n v="240337.88000000006"/>
    <n v="0"/>
    <n v="16136.609999999999"/>
    <n v="9742.8873999999996"/>
    <n v="0"/>
    <m/>
    <m/>
    <m/>
    <s v="معاملة بنكية"/>
    <m/>
    <m/>
    <x v="23"/>
  </r>
  <r>
    <d v="2017-06-12T00:00:00"/>
    <x v="6"/>
    <n v="300"/>
    <x v="6"/>
    <x v="7"/>
    <n v="1327932.2546666665"/>
    <n v="240337.88000000006"/>
    <n v="0"/>
    <n v="16136.609999999999"/>
    <n v="9742.8873999999996"/>
    <n v="0"/>
    <s v="نقدية للمرضى"/>
    <s v="دفاتر نقدية"/>
    <s v="سارى"/>
    <n v="5290"/>
    <m/>
    <n v="106"/>
    <x v="1"/>
  </r>
  <r>
    <d v="2017-06-12T00:00:00"/>
    <x v="6"/>
    <n v="300"/>
    <x v="6"/>
    <x v="6"/>
    <n v="1328232.2546666665"/>
    <n v="240337.88000000006"/>
    <n v="0"/>
    <n v="16136.609999999999"/>
    <n v="9742.8873999999996"/>
    <n v="0"/>
    <s v="تبرعات عامة من زكاة مال وغيرها"/>
    <s v="دفاتر نقدية"/>
    <s v="سارى"/>
    <n v="5293"/>
    <m/>
    <n v="106"/>
    <x v="1"/>
  </r>
  <r>
    <d v="2017-06-12T00:00:00"/>
    <x v="6"/>
    <n v="70000"/>
    <x v="6"/>
    <x v="11"/>
    <n v="1398232.2546666665"/>
    <n v="170337.88000000006"/>
    <n v="0"/>
    <n v="16136.609999999999"/>
    <n v="9742.8873999999996"/>
    <n v="0"/>
    <m/>
    <m/>
    <m/>
    <s v="معاملة بنكية"/>
    <m/>
    <m/>
    <x v="1"/>
  </r>
  <r>
    <d v="2017-06-12T00:00:00"/>
    <x v="6"/>
    <n v="2000"/>
    <x v="6"/>
    <x v="7"/>
    <n v="1400232.2546666665"/>
    <n v="170337.88000000006"/>
    <n v="0"/>
    <n v="16136.609999999999"/>
    <n v="9742.8873999999996"/>
    <n v="0"/>
    <s v="نقدية للمرضى"/>
    <s v="دفاتر نقدية"/>
    <s v="سارى"/>
    <n v="5294"/>
    <m/>
    <n v="106"/>
    <x v="1"/>
  </r>
  <r>
    <d v="2017-06-12T00:00:00"/>
    <x v="6"/>
    <n v="1000"/>
    <x v="6"/>
    <x v="7"/>
    <n v="1401232.2546666665"/>
    <n v="170337.88000000006"/>
    <n v="0"/>
    <n v="16136.609999999999"/>
    <n v="9742.8873999999996"/>
    <n v="0"/>
    <s v="نقدية للمرضى"/>
    <s v="دفاتر نقدية"/>
    <s v="سارى"/>
    <n v="5295"/>
    <m/>
    <n v="106"/>
    <x v="1"/>
  </r>
  <r>
    <d v="2017-06-12T00:00:00"/>
    <x v="6"/>
    <n v="6000"/>
    <x v="6"/>
    <x v="7"/>
    <n v="1407232.2546666665"/>
    <n v="170337.88000000006"/>
    <n v="0"/>
    <n v="16136.609999999999"/>
    <n v="9742.8873999999996"/>
    <n v="0"/>
    <s v="نقدية للمرضى"/>
    <s v="دفاتر نقدية"/>
    <s v="سارى"/>
    <n v="5296"/>
    <m/>
    <n v="106"/>
    <x v="1"/>
  </r>
  <r>
    <d v="2017-06-12T00:00:00"/>
    <x v="6"/>
    <n v="1000"/>
    <x v="6"/>
    <x v="7"/>
    <n v="1408232.2546666665"/>
    <n v="170337.88000000006"/>
    <n v="0"/>
    <n v="16136.609999999999"/>
    <n v="9742.8873999999996"/>
    <n v="0"/>
    <s v="نقدية للمرضى"/>
    <s v="دفاتر نقدية"/>
    <s v="سارى"/>
    <n v="5630"/>
    <m/>
    <n v="113"/>
    <x v="1"/>
  </r>
  <r>
    <d v="2017-06-12T00:00:00"/>
    <x v="6"/>
    <n v="400"/>
    <x v="6"/>
    <x v="6"/>
    <n v="1408632.2546666665"/>
    <n v="170337.88000000006"/>
    <n v="0"/>
    <n v="16136.609999999999"/>
    <n v="9742.8873999999996"/>
    <n v="0"/>
    <s v="تبرعات عامة من زكاة مال وغيرها"/>
    <s v="دفاتر نقدية"/>
    <s v="سارى"/>
    <n v="5631"/>
    <m/>
    <n v="113"/>
    <x v="1"/>
  </r>
  <r>
    <d v="2017-06-12T00:00:00"/>
    <x v="6"/>
    <n v="50"/>
    <x v="6"/>
    <x v="6"/>
    <n v="1408682.2546666665"/>
    <n v="170337.88000000006"/>
    <n v="0"/>
    <n v="16136.609999999999"/>
    <n v="9742.8873999999996"/>
    <n v="0"/>
    <s v="تبرعات عامة من زكاة مال وغيرها"/>
    <s v="دفاتر نقدية"/>
    <s v="سارى"/>
    <n v="5632"/>
    <m/>
    <n v="113"/>
    <x v="1"/>
  </r>
  <r>
    <d v="2017-06-12T00:00:00"/>
    <x v="6"/>
    <n v="500"/>
    <x v="6"/>
    <x v="7"/>
    <n v="1409182.2546666665"/>
    <n v="170337.88000000006"/>
    <n v="0"/>
    <n v="16136.609999999999"/>
    <n v="9742.8873999999996"/>
    <n v="0"/>
    <s v="نقدية للمرضى"/>
    <s v="دفاتر نقدية"/>
    <s v="سارى"/>
    <n v="5633"/>
    <m/>
    <n v="113"/>
    <x v="1"/>
  </r>
  <r>
    <d v="2017-06-12T00:00:00"/>
    <x v="6"/>
    <n v="1000"/>
    <x v="6"/>
    <x v="6"/>
    <n v="1410182.2546666665"/>
    <n v="170337.88000000006"/>
    <n v="0"/>
    <n v="16136.609999999999"/>
    <n v="9742.8873999999996"/>
    <n v="0"/>
    <s v="تبرعات عامة من زكاة مال وغيرها"/>
    <s v="دفاتر نقدية"/>
    <s v="سارى"/>
    <n v="5740"/>
    <m/>
    <n v="115"/>
    <x v="1"/>
  </r>
  <r>
    <d v="2017-06-12T00:00:00"/>
    <x v="6"/>
    <n v="200"/>
    <x v="6"/>
    <x v="6"/>
    <n v="1410382.2546666665"/>
    <n v="170337.88000000006"/>
    <n v="0"/>
    <n v="16136.609999999999"/>
    <n v="9742.8873999999996"/>
    <n v="0"/>
    <s v="تبرعات عامة من زكاة مال وغيرها"/>
    <s v="دفاتر نقدية"/>
    <s v="سارى"/>
    <n v="5741"/>
    <m/>
    <n v="115"/>
    <x v="1"/>
  </r>
  <r>
    <d v="2017-06-12T00:00:00"/>
    <x v="6"/>
    <n v="600"/>
    <x v="6"/>
    <x v="6"/>
    <n v="1410982.2546666665"/>
    <n v="170337.88000000006"/>
    <n v="0"/>
    <n v="16136.609999999999"/>
    <n v="9742.8873999999996"/>
    <n v="0"/>
    <s v="تبرعات عامة من زكاة مال وغيرها"/>
    <s v="دفاتر نقدية"/>
    <s v="سارى"/>
    <n v="5742"/>
    <m/>
    <n v="115"/>
    <x v="1"/>
  </r>
  <r>
    <d v="2017-06-12T00:00:00"/>
    <x v="6"/>
    <n v="7204"/>
    <x v="6"/>
    <x v="6"/>
    <n v="1418186.2546666665"/>
    <n v="170337.88000000006"/>
    <n v="0"/>
    <n v="16136.609999999999"/>
    <n v="9742.8873999999996"/>
    <n v="0"/>
    <s v="تبرعات عامة من زكاة مال وغيرها"/>
    <s v="دفاتر نقدية"/>
    <s v="سارى"/>
    <n v="6541"/>
    <m/>
    <n v="131"/>
    <x v="1"/>
  </r>
  <r>
    <d v="2017-06-12T00:00:00"/>
    <x v="6"/>
    <n v="300"/>
    <x v="6"/>
    <x v="7"/>
    <n v="1418486.2546666665"/>
    <n v="170337.88000000006"/>
    <n v="0"/>
    <n v="16136.609999999999"/>
    <n v="9742.8873999999996"/>
    <n v="0"/>
    <s v="نقدية للمرضى"/>
    <s v="دفاتر نقدية"/>
    <s v="سارى"/>
    <n v="6545"/>
    <m/>
    <n v="131"/>
    <x v="1"/>
  </r>
  <r>
    <d v="2017-06-12T00:00:00"/>
    <x v="6"/>
    <n v="1000"/>
    <x v="6"/>
    <x v="6"/>
    <n v="1419486.2546666665"/>
    <n v="170337.88000000006"/>
    <n v="0"/>
    <n v="16136.609999999999"/>
    <n v="9742.8873999999996"/>
    <n v="0"/>
    <s v="تبرعات عامة من زكاة مال وغيرها"/>
    <s v="دفاتر نقدية"/>
    <s v="سارى"/>
    <n v="6546"/>
    <m/>
    <n v="131"/>
    <x v="1"/>
  </r>
  <r>
    <d v="2017-06-12T00:00:00"/>
    <x v="6"/>
    <n v="3800"/>
    <x v="6"/>
    <x v="6"/>
    <n v="1423286.2546666665"/>
    <n v="170337.88000000006"/>
    <n v="0"/>
    <n v="16136.609999999999"/>
    <n v="9742.8873999999996"/>
    <n v="0"/>
    <s v="تبرعات عامة من زكاة مال وغيرها"/>
    <s v="دفاتر نقدية"/>
    <s v="سارى"/>
    <n v="6547"/>
    <m/>
    <n v="131"/>
    <x v="1"/>
  </r>
  <r>
    <d v="2017-06-12T00:00:00"/>
    <x v="6"/>
    <n v="1400"/>
    <x v="6"/>
    <x v="6"/>
    <n v="1424686.2546666665"/>
    <n v="170337.88000000006"/>
    <n v="0"/>
    <n v="16136.609999999999"/>
    <n v="9742.8873999999996"/>
    <n v="0"/>
    <s v="تبرعات عامة من زكاة مال وغيرها"/>
    <s v="دفاتر نقدية"/>
    <s v="سارى"/>
    <n v="6548"/>
    <m/>
    <n v="131"/>
    <x v="1"/>
  </r>
  <r>
    <d v="2017-06-12T00:00:00"/>
    <x v="6"/>
    <n v="400"/>
    <x v="6"/>
    <x v="7"/>
    <n v="1425086.2546666665"/>
    <n v="170337.88000000006"/>
    <n v="0"/>
    <n v="16136.609999999999"/>
    <n v="9742.8873999999996"/>
    <n v="0"/>
    <s v="نقدية للمرضى"/>
    <s v="دفاتر نقدية"/>
    <s v="سارى"/>
    <n v="6638"/>
    <m/>
    <n v="133"/>
    <x v="1"/>
  </r>
  <r>
    <d v="2017-06-12T00:00:00"/>
    <x v="6"/>
    <n v="400"/>
    <x v="6"/>
    <x v="7"/>
    <n v="1425486.2546666665"/>
    <n v="170337.88000000006"/>
    <n v="0"/>
    <n v="16136.609999999999"/>
    <n v="9742.8873999999996"/>
    <n v="0"/>
    <s v="نقدية للمرضى"/>
    <s v="دفاتر نقدية"/>
    <s v="سارى"/>
    <n v="6639"/>
    <m/>
    <n v="133"/>
    <x v="1"/>
  </r>
  <r>
    <d v="2017-06-12T00:00:00"/>
    <x v="6"/>
    <n v="4000"/>
    <x v="6"/>
    <x v="6"/>
    <n v="1429486.2546666665"/>
    <n v="170337.88000000006"/>
    <n v="0"/>
    <n v="16136.609999999999"/>
    <n v="9742.8873999999996"/>
    <n v="0"/>
    <s v="تبرعات عامة من زكاة مال وغيرها"/>
    <s v="دفاتر نقدية"/>
    <s v="سارى"/>
    <n v="6640"/>
    <m/>
    <n v="133"/>
    <x v="1"/>
  </r>
  <r>
    <d v="2017-06-12T00:00:00"/>
    <x v="6"/>
    <n v="40"/>
    <x v="6"/>
    <x v="7"/>
    <n v="1429526.2546666665"/>
    <n v="170337.88000000006"/>
    <n v="0"/>
    <n v="16136.609999999999"/>
    <n v="9742.8873999999996"/>
    <n v="0"/>
    <s v="نقدية للمرضى"/>
    <s v="دفاتر نقدية"/>
    <s v="سارى"/>
    <n v="6936"/>
    <m/>
    <n v="139"/>
    <x v="1"/>
  </r>
  <r>
    <d v="2017-06-12T00:00:00"/>
    <x v="6"/>
    <n v="18500"/>
    <x v="6"/>
    <x v="7"/>
    <n v="1448026.2546666665"/>
    <n v="170337.88000000006"/>
    <n v="0"/>
    <n v="16136.609999999999"/>
    <n v="9742.8873999999996"/>
    <n v="0"/>
    <s v="نقدية للمرضى"/>
    <s v="دفاتر نقدية"/>
    <s v="سارى"/>
    <n v="6937"/>
    <m/>
    <n v="139"/>
    <x v="1"/>
  </r>
  <r>
    <d v="2017-06-12T00:00:00"/>
    <x v="6"/>
    <n v="1500"/>
    <x v="6"/>
    <x v="7"/>
    <n v="1449526.2546666665"/>
    <n v="170337.88000000006"/>
    <n v="0"/>
    <n v="16136.609999999999"/>
    <n v="9742.8873999999996"/>
    <n v="0"/>
    <s v="نقدية للمرضى"/>
    <s v="دفاتر نقدية"/>
    <s v="سارى"/>
    <n v="6938"/>
    <m/>
    <n v="139"/>
    <x v="1"/>
  </r>
  <r>
    <d v="2017-06-12T00:00:00"/>
    <x v="6"/>
    <n v="50"/>
    <x v="6"/>
    <x v="6"/>
    <n v="1449576.2546666665"/>
    <n v="170337.88000000006"/>
    <n v="0"/>
    <n v="16136.609999999999"/>
    <n v="9742.8873999999996"/>
    <n v="0"/>
    <s v="تبرعات عامة من زكاة مال وغيرها"/>
    <s v="دفاتر نقدية"/>
    <s v="سارى"/>
    <n v="6939"/>
    <m/>
    <n v="139"/>
    <x v="1"/>
  </r>
  <r>
    <d v="2017-06-12T00:00:00"/>
    <x v="6"/>
    <n v="500"/>
    <x v="6"/>
    <x v="6"/>
    <n v="1450076.2546666665"/>
    <n v="170337.88000000006"/>
    <n v="0"/>
    <n v="16136.609999999999"/>
    <n v="9742.8873999999996"/>
    <n v="0"/>
    <s v="تبرعات عامة من زكاة مال وغيرها"/>
    <s v="دفاتر نقدية"/>
    <s v="سارى"/>
    <n v="6940"/>
    <m/>
    <n v="139"/>
    <x v="1"/>
  </r>
  <r>
    <d v="2017-06-12T00:00:00"/>
    <x v="6"/>
    <n v="20"/>
    <x v="6"/>
    <x v="6"/>
    <n v="1450096.2546666665"/>
    <n v="170337.88000000006"/>
    <n v="0"/>
    <n v="16136.609999999999"/>
    <n v="9742.8873999999996"/>
    <n v="0"/>
    <s v="تبرعات عامة من زكاة مال وغيرها"/>
    <s v="دفاتر نقدية"/>
    <s v="سارى"/>
    <n v="6941"/>
    <m/>
    <n v="139"/>
    <x v="1"/>
  </r>
  <r>
    <d v="2017-06-12T00:00:00"/>
    <x v="6"/>
    <n v="250"/>
    <x v="6"/>
    <x v="7"/>
    <n v="1450346.2546666665"/>
    <n v="170337.88000000006"/>
    <n v="0"/>
    <n v="16136.609999999999"/>
    <n v="9742.8873999999996"/>
    <n v="0"/>
    <s v="نقدية للمرضى"/>
    <s v="دفاتر نقدية"/>
    <s v="سارى"/>
    <n v="6987"/>
    <m/>
    <n v="140"/>
    <x v="1"/>
  </r>
  <r>
    <d v="2017-06-12T00:00:00"/>
    <x v="6"/>
    <n v="200"/>
    <x v="6"/>
    <x v="6"/>
    <n v="1450546.2546666665"/>
    <n v="170337.88000000006"/>
    <n v="0"/>
    <n v="16136.609999999999"/>
    <n v="9742.8873999999996"/>
    <n v="0"/>
    <s v="تبرعات عامة من زكاة مال وغيرها"/>
    <s v="دفاتر نقدية"/>
    <s v="سارى"/>
    <n v="6988"/>
    <m/>
    <n v="140"/>
    <x v="1"/>
  </r>
  <r>
    <d v="2017-06-12T00:00:00"/>
    <x v="6"/>
    <n v="2000"/>
    <x v="6"/>
    <x v="6"/>
    <n v="1452546.2546666665"/>
    <n v="170337.88000000006"/>
    <n v="0"/>
    <n v="16136.609999999999"/>
    <n v="9742.8873999999996"/>
    <n v="0"/>
    <s v="تبرعات عامة من زكاة مال وغيرها"/>
    <s v="دفاتر نقدية"/>
    <s v="سارى"/>
    <n v="6989"/>
    <m/>
    <n v="140"/>
    <x v="1"/>
  </r>
  <r>
    <d v="2017-06-12T00:00:00"/>
    <x v="6"/>
    <n v="2400"/>
    <x v="6"/>
    <x v="7"/>
    <n v="1454946.2546666665"/>
    <n v="170337.88000000006"/>
    <n v="0"/>
    <n v="16136.609999999999"/>
    <n v="9742.8873999999996"/>
    <n v="0"/>
    <s v="نقدية للمرضى"/>
    <s v="دفاتر نقدية"/>
    <s v="سارى"/>
    <n v="6990"/>
    <m/>
    <n v="140"/>
    <x v="1"/>
  </r>
  <r>
    <d v="2017-06-12T00:00:00"/>
    <x v="6"/>
    <n v="5000"/>
    <x v="6"/>
    <x v="6"/>
    <n v="1459946.2546666665"/>
    <n v="170337.88000000006"/>
    <n v="0"/>
    <n v="16136.609999999999"/>
    <n v="9742.8873999999996"/>
    <n v="0"/>
    <s v="تبرعات عامة من زكاة مال وغيرها"/>
    <s v="دفاتر نقدية"/>
    <s v="سارى"/>
    <n v="7076"/>
    <m/>
    <n v="142"/>
    <x v="1"/>
  </r>
  <r>
    <d v="2017-06-12T00:00:00"/>
    <x v="6"/>
    <n v="5000"/>
    <x v="6"/>
    <x v="6"/>
    <n v="1464946.2546666665"/>
    <n v="170337.88000000006"/>
    <n v="0"/>
    <n v="16136.609999999999"/>
    <n v="9742.8873999999996"/>
    <n v="0"/>
    <s v="تبرعات عامة من زكاة مال وغيرها"/>
    <s v="دفاتر نقدية"/>
    <s v="سارى"/>
    <n v="7077"/>
    <m/>
    <n v="142"/>
    <x v="1"/>
  </r>
  <r>
    <d v="2017-06-12T00:00:00"/>
    <x v="6"/>
    <n v="1000"/>
    <x v="6"/>
    <x v="6"/>
    <n v="1465946.2546666665"/>
    <n v="170337.88000000006"/>
    <n v="0"/>
    <n v="16136.609999999999"/>
    <n v="9742.8873999999996"/>
    <n v="0"/>
    <s v="تبرعات عامة من زكاة مال وغيرها"/>
    <s v="دفاتر نقدية"/>
    <s v="سارى"/>
    <n v="7078"/>
    <m/>
    <n v="142"/>
    <x v="1"/>
  </r>
  <r>
    <d v="2017-06-12T00:00:00"/>
    <x v="6"/>
    <n v="1000"/>
    <x v="6"/>
    <x v="6"/>
    <n v="1466946.2546666665"/>
    <n v="170337.88000000006"/>
    <n v="0"/>
    <n v="16136.609999999999"/>
    <n v="9742.8873999999996"/>
    <n v="0"/>
    <s v="تبرعات عامة من زكاة مال وغيرها"/>
    <s v="دفاتر نقدية"/>
    <s v="سارى"/>
    <n v="7079"/>
    <m/>
    <n v="142"/>
    <x v="1"/>
  </r>
  <r>
    <d v="2017-06-12T00:00:00"/>
    <x v="6"/>
    <n v="1000"/>
    <x v="6"/>
    <x v="7"/>
    <n v="1467946.2546666665"/>
    <n v="170337.88000000006"/>
    <n v="0"/>
    <n v="16136.609999999999"/>
    <n v="9742.8873999999996"/>
    <n v="0"/>
    <s v="نقدية للمرضى"/>
    <s v="دفاتر نقدية"/>
    <s v="سارى"/>
    <n v="7080"/>
    <m/>
    <n v="142"/>
    <x v="1"/>
  </r>
  <r>
    <d v="2017-06-12T00:00:00"/>
    <x v="6"/>
    <n v="250"/>
    <x v="6"/>
    <x v="6"/>
    <n v="1468196.2546666665"/>
    <n v="170337.88000000006"/>
    <n v="0"/>
    <n v="16136.609999999999"/>
    <n v="9742.8873999999996"/>
    <n v="0"/>
    <s v="تبرعات عامة من زكاة مال وغيرها"/>
    <s v="دفاتر نقدية"/>
    <s v="سارى"/>
    <n v="7081"/>
    <m/>
    <n v="142"/>
    <x v="1"/>
  </r>
  <r>
    <d v="2017-06-12T00:00:00"/>
    <x v="6"/>
    <n v="200"/>
    <x v="6"/>
    <x v="6"/>
    <n v="1468396.2546666665"/>
    <n v="170337.88000000006"/>
    <n v="0"/>
    <n v="16136.609999999999"/>
    <n v="9742.8873999999996"/>
    <n v="0"/>
    <s v="تبرعات عامة من زكاة مال وغيرها"/>
    <s v="دفاتر نقدية"/>
    <s v="سارى"/>
    <n v="7126"/>
    <m/>
    <n v="143"/>
    <x v="1"/>
  </r>
  <r>
    <d v="2017-06-12T00:00:00"/>
    <x v="6"/>
    <n v="1000"/>
    <x v="6"/>
    <x v="6"/>
    <n v="1469396.2546666665"/>
    <n v="170337.88000000006"/>
    <n v="0"/>
    <n v="16136.609999999999"/>
    <n v="9742.8873999999996"/>
    <n v="0"/>
    <s v="تبرعات عامة من زكاة مال وغيرها"/>
    <s v="دفاتر نقدية"/>
    <s v="سارى"/>
    <n v="7127"/>
    <m/>
    <n v="143"/>
    <x v="1"/>
  </r>
  <r>
    <d v="2017-06-12T00:00:00"/>
    <x v="6"/>
    <n v="100"/>
    <x v="6"/>
    <x v="6"/>
    <n v="1469496.2546666665"/>
    <n v="170337.88000000006"/>
    <n v="0"/>
    <n v="16136.609999999999"/>
    <n v="9742.8873999999996"/>
    <n v="0"/>
    <s v="تبرعات عامة من زكاة مال وغيرها"/>
    <s v="دفاتر نقدية"/>
    <s v="سارى"/>
    <n v="7129"/>
    <m/>
    <n v="143"/>
    <x v="1"/>
  </r>
  <r>
    <d v="2017-06-12T00:00:00"/>
    <x v="6"/>
    <n v="50"/>
    <x v="6"/>
    <x v="6"/>
    <n v="1469546.2546666665"/>
    <n v="170337.88000000006"/>
    <n v="0"/>
    <n v="16136.609999999999"/>
    <n v="9742.8873999999996"/>
    <n v="0"/>
    <s v="تبرعات عامة من زكاة مال وغيرها"/>
    <s v="دفاتر نقدية"/>
    <s v="سارى"/>
    <n v="7130"/>
    <m/>
    <n v="143"/>
    <x v="1"/>
  </r>
  <r>
    <d v="2017-06-12T00:00:00"/>
    <x v="6"/>
    <n v="1500"/>
    <x v="6"/>
    <x v="6"/>
    <n v="1471046.2546666665"/>
    <n v="170337.88000000006"/>
    <n v="0"/>
    <n v="16136.609999999999"/>
    <n v="9742.8873999999996"/>
    <n v="0"/>
    <s v="تبرعات عامة من زكاة مال وغيرها"/>
    <s v="دفاتر نقدية"/>
    <s v="سارى"/>
    <n v="7212"/>
    <m/>
    <n v="145"/>
    <x v="1"/>
  </r>
  <r>
    <d v="2017-06-12T00:00:00"/>
    <x v="6"/>
    <n v="2000"/>
    <x v="6"/>
    <x v="6"/>
    <n v="1473046.2546666665"/>
    <n v="170337.88000000006"/>
    <n v="0"/>
    <n v="16136.609999999999"/>
    <n v="9742.8873999999996"/>
    <n v="0"/>
    <s v="تبرعات عامة من زكاة مال وغيرها"/>
    <s v="دفاتر نقدية"/>
    <s v="سارى"/>
    <n v="7213"/>
    <m/>
    <n v="145"/>
    <x v="1"/>
  </r>
  <r>
    <d v="2017-06-12T00:00:00"/>
    <x v="6"/>
    <n v="50"/>
    <x v="6"/>
    <x v="6"/>
    <n v="1473096.2546666665"/>
    <n v="170337.88000000006"/>
    <n v="0"/>
    <n v="16136.609999999999"/>
    <n v="9742.8873999999996"/>
    <n v="0"/>
    <s v="تبرعات عامة من زكاة مال وغيرها"/>
    <s v="دفاتر نقدية"/>
    <s v="سارى"/>
    <n v="7214"/>
    <m/>
    <n v="145"/>
    <x v="1"/>
  </r>
  <r>
    <d v="2017-06-12T00:00:00"/>
    <x v="6"/>
    <n v="5000"/>
    <x v="6"/>
    <x v="6"/>
    <n v="1478096.2546666665"/>
    <n v="170337.88000000006"/>
    <n v="0"/>
    <n v="16136.609999999999"/>
    <n v="9742.8873999999996"/>
    <n v="0"/>
    <s v="تبرعات عامة من زكاة مال وغيرها"/>
    <s v="دفاتر نقدية"/>
    <s v="سارى"/>
    <n v="7323"/>
    <m/>
    <n v="147"/>
    <x v="1"/>
  </r>
  <r>
    <d v="2017-06-12T00:00:00"/>
    <x v="6"/>
    <n v="40000"/>
    <x v="6"/>
    <x v="6"/>
    <n v="1518096.2546666665"/>
    <n v="170337.88000000006"/>
    <n v="0"/>
    <n v="16136.609999999999"/>
    <n v="9742.8873999999996"/>
    <n v="0"/>
    <s v="تبرعات عامة من زكاة مال وغيرها"/>
    <s v="دفاتر نقدية"/>
    <s v="سارى"/>
    <n v="7324"/>
    <m/>
    <n v="147"/>
    <x v="1"/>
  </r>
  <r>
    <d v="2017-06-12T00:00:00"/>
    <x v="6"/>
    <n v="450"/>
    <x v="6"/>
    <x v="6"/>
    <n v="1518546.2546666665"/>
    <n v="170337.88000000006"/>
    <n v="0"/>
    <n v="16136.609999999999"/>
    <n v="9742.8873999999996"/>
    <n v="0"/>
    <s v="تبرعات عامة من زكاة مال وغيرها"/>
    <s v="دفاتر نقدية"/>
    <s v="سارى"/>
    <n v="7325"/>
    <m/>
    <n v="147"/>
    <x v="1"/>
  </r>
  <r>
    <d v="2017-06-12T00:00:00"/>
    <x v="6"/>
    <n v="700"/>
    <x v="6"/>
    <x v="6"/>
    <n v="1519246.2546666665"/>
    <n v="170337.88000000006"/>
    <n v="0"/>
    <n v="16136.609999999999"/>
    <n v="9742.8873999999996"/>
    <n v="0"/>
    <s v="تبرعات عامة من زكاة مال وغيرها"/>
    <s v="دفاتر نقدية"/>
    <s v="سارى"/>
    <n v="7326"/>
    <m/>
    <n v="147"/>
    <x v="1"/>
  </r>
  <r>
    <d v="2017-06-12T00:00:00"/>
    <x v="6"/>
    <n v="600"/>
    <x v="6"/>
    <x v="6"/>
    <n v="1519846.2546666665"/>
    <n v="170337.88000000006"/>
    <n v="0"/>
    <n v="16136.609999999999"/>
    <n v="9742.8873999999996"/>
    <n v="0"/>
    <s v="تبرعات عامة من زكاة مال وغيرها"/>
    <s v="دفاتر نقدية"/>
    <s v="سارى"/>
    <n v="7327"/>
    <m/>
    <n v="147"/>
    <x v="1"/>
  </r>
  <r>
    <d v="2017-06-12T00:00:00"/>
    <x v="6"/>
    <n v="1650"/>
    <x v="6"/>
    <x v="7"/>
    <n v="1521496.2546666665"/>
    <n v="170337.88000000006"/>
    <n v="0"/>
    <n v="16136.609999999999"/>
    <n v="9742.8873999999996"/>
    <n v="0"/>
    <s v="نقدية للمرضى"/>
    <s v="دفاتر نقدية"/>
    <s v="سارى"/>
    <n v="7391"/>
    <m/>
    <n v="148"/>
    <x v="1"/>
  </r>
  <r>
    <d v="2017-06-12T00:00:00"/>
    <x v="6"/>
    <n v="1000"/>
    <x v="6"/>
    <x v="7"/>
    <n v="1522496.2546666665"/>
    <n v="170337.88000000006"/>
    <n v="0"/>
    <n v="16136.609999999999"/>
    <n v="9742.8873999999996"/>
    <n v="0"/>
    <s v="نقدية للمرضى"/>
    <s v="دفاتر نقدية"/>
    <s v="سارى"/>
    <n v="7392"/>
    <m/>
    <n v="148"/>
    <x v="1"/>
  </r>
  <r>
    <d v="2017-06-12T00:00:00"/>
    <x v="6"/>
    <n v="200"/>
    <x v="6"/>
    <x v="7"/>
    <n v="1522696.2546666665"/>
    <n v="170337.88000000006"/>
    <n v="0"/>
    <n v="16136.609999999999"/>
    <n v="9742.8873999999996"/>
    <n v="0"/>
    <s v="نقدية للمرضى"/>
    <s v="دفاتر نقدية"/>
    <s v="سارى"/>
    <n v="7393"/>
    <m/>
    <n v="148"/>
    <x v="1"/>
  </r>
  <r>
    <d v="2017-06-12T00:00:00"/>
    <x v="6"/>
    <n v="3000"/>
    <x v="6"/>
    <x v="6"/>
    <n v="1525696.2546666665"/>
    <n v="170337.88000000006"/>
    <n v="0"/>
    <n v="16136.609999999999"/>
    <n v="9742.8873999999996"/>
    <n v="0"/>
    <s v="تبرعات عامة من زكاة مال وغيرها"/>
    <s v="دفاتر نقدية"/>
    <s v="سارى"/>
    <n v="7394"/>
    <m/>
    <n v="148"/>
    <x v="1"/>
  </r>
  <r>
    <d v="2017-06-12T00:00:00"/>
    <x v="6"/>
    <n v="6000"/>
    <x v="6"/>
    <x v="6"/>
    <n v="1531696.2546666665"/>
    <n v="170337.88000000006"/>
    <n v="0"/>
    <n v="16136.609999999999"/>
    <n v="9742.8873999999996"/>
    <n v="0"/>
    <s v="تبرعات عامة من زكاة مال وغيرها"/>
    <s v="دفاتر نقدية"/>
    <s v="سارى"/>
    <n v="7395"/>
    <m/>
    <n v="148"/>
    <x v="1"/>
  </r>
  <r>
    <d v="2017-06-12T00:00:00"/>
    <x v="6"/>
    <n v="1000"/>
    <x v="6"/>
    <x v="6"/>
    <n v="1532696.2546666665"/>
    <n v="170337.88000000006"/>
    <n v="0"/>
    <n v="16136.609999999999"/>
    <n v="9742.8873999999996"/>
    <n v="0"/>
    <s v="تبرعات عامة من زكاة مال وغيرها"/>
    <s v="دفاتر نقدية"/>
    <s v="سارى"/>
    <n v="7414"/>
    <m/>
    <n v="149"/>
    <x v="1"/>
  </r>
  <r>
    <d v="2017-06-12T00:00:00"/>
    <x v="6"/>
    <n v="5650"/>
    <x v="6"/>
    <x v="6"/>
    <n v="1538346.2546666665"/>
    <n v="170337.88000000006"/>
    <n v="0"/>
    <n v="16136.609999999999"/>
    <n v="9742.8873999999996"/>
    <n v="0"/>
    <s v="تبرعات عامة من زكاة مال وغيرها"/>
    <s v="دفاتر نقدية"/>
    <s v="سارى"/>
    <n v="7415"/>
    <m/>
    <n v="149"/>
    <x v="1"/>
  </r>
  <r>
    <d v="2017-06-12T00:00:00"/>
    <x v="6"/>
    <n v="500"/>
    <x v="6"/>
    <x v="6"/>
    <n v="1538846.2546666665"/>
    <n v="170337.88000000006"/>
    <n v="0"/>
    <n v="16136.609999999999"/>
    <n v="9742.8873999999996"/>
    <n v="0"/>
    <s v="تبرعات عامة من زكاة مال وغيرها"/>
    <s v="دفاتر نقدية"/>
    <s v="سارى"/>
    <n v="7416"/>
    <m/>
    <n v="149"/>
    <x v="1"/>
  </r>
  <r>
    <d v="2017-06-12T00:00:00"/>
    <x v="6"/>
    <n v="500"/>
    <x v="6"/>
    <x v="6"/>
    <n v="1539346.2546666665"/>
    <n v="170337.88000000006"/>
    <n v="0"/>
    <n v="16136.609999999999"/>
    <n v="9742.8873999999996"/>
    <n v="0"/>
    <s v="تبرعات عامة من زكاة مال وغيرها"/>
    <s v="دفاتر نقدية"/>
    <s v="سارى"/>
    <n v="7417"/>
    <m/>
    <n v="149"/>
    <x v="1"/>
  </r>
  <r>
    <d v="2017-06-12T00:00:00"/>
    <x v="6"/>
    <n v="250"/>
    <x v="6"/>
    <x v="6"/>
    <n v="1539596.2546666665"/>
    <n v="170337.88000000006"/>
    <n v="0"/>
    <n v="16136.609999999999"/>
    <n v="9742.8873999999996"/>
    <n v="0"/>
    <s v="تبرعات عامة من زكاة مال وغيرها"/>
    <s v="دفاتر نقدية"/>
    <s v="سارى"/>
    <n v="7418"/>
    <m/>
    <n v="149"/>
    <x v="1"/>
  </r>
  <r>
    <d v="2017-06-12T00:00:00"/>
    <x v="6"/>
    <n v="250"/>
    <x v="6"/>
    <x v="6"/>
    <n v="1539846.2546666665"/>
    <n v="170337.88000000006"/>
    <n v="0"/>
    <n v="16136.609999999999"/>
    <n v="9742.8873999999996"/>
    <n v="0"/>
    <s v="تبرعات عامة من زكاة مال وغيرها"/>
    <s v="دفاتر نقدية"/>
    <s v="سارى"/>
    <n v="7419"/>
    <m/>
    <n v="149"/>
    <x v="1"/>
  </r>
  <r>
    <d v="2017-06-12T00:00:00"/>
    <x v="6"/>
    <n v="1000"/>
    <x v="6"/>
    <x v="6"/>
    <n v="1540846.2546666665"/>
    <n v="170337.88000000006"/>
    <n v="0"/>
    <n v="16136.609999999999"/>
    <n v="9742.8873999999996"/>
    <n v="0"/>
    <s v="تبرعات عامة من زكاة مال وغيرها"/>
    <s v="دفاتر نقدية"/>
    <s v="سارى"/>
    <n v="7452"/>
    <m/>
    <n v="150"/>
    <x v="1"/>
  </r>
  <r>
    <d v="2017-06-12T00:00:00"/>
    <x v="6"/>
    <n v="600"/>
    <x v="6"/>
    <x v="6"/>
    <n v="1541446.2546666665"/>
    <n v="170337.88000000006"/>
    <n v="0"/>
    <n v="16136.609999999999"/>
    <n v="9742.8873999999996"/>
    <n v="0"/>
    <s v="تبرعات عامة من زكاة مال وغيرها"/>
    <s v="دفاتر نقدية"/>
    <s v="سارى"/>
    <n v="7453"/>
    <m/>
    <n v="150"/>
    <x v="1"/>
  </r>
  <r>
    <d v="2017-06-12T00:00:00"/>
    <x v="6"/>
    <n v="600"/>
    <x v="6"/>
    <x v="7"/>
    <n v="1542046.2546666665"/>
    <n v="170337.88000000006"/>
    <n v="0"/>
    <n v="16136.609999999999"/>
    <n v="9742.8873999999996"/>
    <n v="0"/>
    <s v="نقدية للمرضى"/>
    <s v="دفاتر نقدية"/>
    <s v="سارى"/>
    <n v="7454"/>
    <m/>
    <n v="150"/>
    <x v="1"/>
  </r>
  <r>
    <d v="2017-06-12T00:00:00"/>
    <x v="6"/>
    <n v="18207"/>
    <x v="8"/>
    <x v="16"/>
    <n v="1542046.2546666665"/>
    <n v="188544.88000000006"/>
    <n v="0"/>
    <n v="16136.609999999999"/>
    <n v="9742.8873999999996"/>
    <n v="0"/>
    <m/>
    <m/>
    <m/>
    <s v="تقفيل"/>
    <m/>
    <m/>
    <x v="165"/>
  </r>
  <r>
    <d v="2017-06-12T00:00:00"/>
    <x v="6"/>
    <n v="50"/>
    <x v="8"/>
    <x v="9"/>
    <n v="1542046.2546666665"/>
    <n v="188594.88000000006"/>
    <n v="0"/>
    <n v="16136.609999999999"/>
    <n v="9742.8873999999996"/>
    <n v="0"/>
    <m/>
    <m/>
    <m/>
    <s v="معاملة بنكية"/>
    <m/>
    <m/>
    <x v="102"/>
  </r>
  <r>
    <d v="2017-06-12T00:00:00"/>
    <x v="6"/>
    <n v="10000"/>
    <x v="8"/>
    <x v="9"/>
    <n v="1542046.2546666665"/>
    <n v="198594.88000000006"/>
    <n v="0"/>
    <n v="16136.609999999999"/>
    <n v="9742.8873999999996"/>
    <n v="0"/>
    <m/>
    <m/>
    <m/>
    <s v="معاملة بنكية"/>
    <m/>
    <m/>
    <x v="232"/>
  </r>
  <r>
    <d v="2017-06-12T00:00:00"/>
    <x v="6"/>
    <n v="3400"/>
    <x v="8"/>
    <x v="9"/>
    <n v="1542046.2546666665"/>
    <n v="201994.88000000006"/>
    <n v="0"/>
    <n v="16136.609999999999"/>
    <n v="9742.8873999999996"/>
    <n v="0"/>
    <m/>
    <m/>
    <m/>
    <s v="معاملة بنكية"/>
    <m/>
    <m/>
    <x v="233"/>
  </r>
  <r>
    <d v="2017-06-12T00:00:00"/>
    <x v="6"/>
    <n v="250"/>
    <x v="8"/>
    <x v="9"/>
    <n v="1542046.2546666665"/>
    <n v="202244.88000000006"/>
    <n v="0"/>
    <n v="16136.609999999999"/>
    <n v="9742.8873999999996"/>
    <n v="0"/>
    <m/>
    <m/>
    <m/>
    <s v="معاملة بنكية"/>
    <m/>
    <m/>
    <x v="132"/>
  </r>
  <r>
    <d v="2017-06-12T00:00:00"/>
    <x v="6"/>
    <n v="250"/>
    <x v="8"/>
    <x v="9"/>
    <n v="1542046.2546666665"/>
    <n v="202494.88000000006"/>
    <n v="0"/>
    <n v="16136.609999999999"/>
    <n v="9742.8873999999996"/>
    <n v="0"/>
    <m/>
    <m/>
    <m/>
    <s v="معاملة بنكية"/>
    <m/>
    <m/>
    <x v="132"/>
  </r>
  <r>
    <d v="2017-06-12T00:00:00"/>
    <x v="6"/>
    <n v="100"/>
    <x v="8"/>
    <x v="9"/>
    <n v="1542046.2546666665"/>
    <n v="202594.88000000006"/>
    <n v="0"/>
    <n v="16136.609999999999"/>
    <n v="9742.8873999999996"/>
    <n v="0"/>
    <m/>
    <m/>
    <m/>
    <s v="معاملة بنكية"/>
    <m/>
    <m/>
    <x v="132"/>
  </r>
  <r>
    <d v="2017-06-12T00:00:00"/>
    <x v="6"/>
    <n v="52"/>
    <x v="8"/>
    <x v="9"/>
    <n v="1542046.2546666665"/>
    <n v="202646.88000000006"/>
    <n v="0"/>
    <n v="16136.609999999999"/>
    <n v="9742.8873999999996"/>
    <n v="0"/>
    <m/>
    <m/>
    <m/>
    <s v="معاملة بنكية"/>
    <m/>
    <m/>
    <x v="132"/>
  </r>
  <r>
    <d v="2017-06-12T00:00:00"/>
    <x v="6"/>
    <n v="10000"/>
    <x v="8"/>
    <x v="15"/>
    <n v="1542046.2546666665"/>
    <n v="212646.88000000006"/>
    <n v="0"/>
    <n v="16136.609999999999"/>
    <n v="9742.8873999999996"/>
    <n v="0"/>
    <m/>
    <m/>
    <m/>
    <m/>
    <m/>
    <m/>
    <x v="96"/>
  </r>
  <r>
    <d v="2017-06-13T00:00:00"/>
    <x v="6"/>
    <n v="600"/>
    <x v="6"/>
    <x v="7"/>
    <n v="1542646.2546666665"/>
    <n v="212646.88000000006"/>
    <n v="0"/>
    <n v="16136.609999999999"/>
    <n v="9742.8873999999996"/>
    <n v="0"/>
    <s v="نقدية للمرضى"/>
    <s v="دفاتر نقدية"/>
    <s v="سارى"/>
    <n v="5297"/>
    <m/>
    <n v="106"/>
    <x v="1"/>
  </r>
  <r>
    <d v="2017-06-13T00:00:00"/>
    <x v="6"/>
    <n v="4000"/>
    <x v="6"/>
    <x v="6"/>
    <n v="1546646.2546666665"/>
    <n v="212646.88000000006"/>
    <n v="0"/>
    <n v="16136.609999999999"/>
    <n v="9742.8873999999996"/>
    <n v="0"/>
    <s v="تبرعات عامة من زكاة مال وغيرها"/>
    <s v="دفاتر نقدية"/>
    <s v="سارى"/>
    <n v="5298"/>
    <m/>
    <n v="106"/>
    <x v="1"/>
  </r>
  <r>
    <d v="2017-06-13T00:00:00"/>
    <x v="6"/>
    <n v="200"/>
    <x v="6"/>
    <x v="7"/>
    <n v="1546846.2546666665"/>
    <n v="212646.88000000006"/>
    <n v="0"/>
    <n v="16136.609999999999"/>
    <n v="9742.8873999999996"/>
    <n v="0"/>
    <s v="نقدية للمرضى"/>
    <s v="دفاتر نقدية"/>
    <s v="سارى"/>
    <n v="5743"/>
    <m/>
    <n v="115"/>
    <x v="1"/>
  </r>
  <r>
    <d v="2017-06-13T00:00:00"/>
    <x v="6"/>
    <n v="300"/>
    <x v="6"/>
    <x v="6"/>
    <n v="1547146.2546666665"/>
    <n v="212646.88000000006"/>
    <n v="0"/>
    <n v="16136.609999999999"/>
    <n v="9742.8873999999996"/>
    <n v="0"/>
    <s v="تبرعات عامة من زكاة مال وغيرها"/>
    <s v="دفاتر نقدية"/>
    <s v="سارى"/>
    <n v="5744"/>
    <m/>
    <n v="115"/>
    <x v="1"/>
  </r>
  <r>
    <d v="2017-06-13T00:00:00"/>
    <x v="6"/>
    <n v="50"/>
    <x v="6"/>
    <x v="6"/>
    <n v="1547196.2546666665"/>
    <n v="212646.88000000006"/>
    <n v="0"/>
    <n v="16136.609999999999"/>
    <n v="9742.8873999999996"/>
    <n v="0"/>
    <s v="تبرعات عامة من زكاة مال وغيرها"/>
    <s v="دفاتر نقدية"/>
    <s v="سارى"/>
    <n v="5745"/>
    <m/>
    <n v="115"/>
    <x v="1"/>
  </r>
  <r>
    <d v="2017-06-13T00:00:00"/>
    <x v="6"/>
    <n v="300"/>
    <x v="6"/>
    <x v="7"/>
    <n v="1547496.2546666665"/>
    <n v="212646.88000000006"/>
    <n v="0"/>
    <n v="16136.609999999999"/>
    <n v="9742.8873999999996"/>
    <n v="0"/>
    <s v="نقدية للمرضى"/>
    <s v="دفاتر نقدية"/>
    <s v="سارى"/>
    <n v="6586"/>
    <m/>
    <n v="132"/>
    <x v="1"/>
  </r>
  <r>
    <d v="2017-06-13T00:00:00"/>
    <x v="6"/>
    <n v="2800"/>
    <x v="6"/>
    <x v="7"/>
    <n v="1550296.2546666665"/>
    <n v="212646.88000000006"/>
    <n v="0"/>
    <n v="16136.609999999999"/>
    <n v="9742.8873999999996"/>
    <n v="0"/>
    <s v="نقدية للمرضى"/>
    <s v="دفاتر نقدية"/>
    <s v="سارى"/>
    <n v="6587"/>
    <m/>
    <n v="132"/>
    <x v="1"/>
  </r>
  <r>
    <d v="2017-06-13T00:00:00"/>
    <x v="6"/>
    <n v="200"/>
    <x v="6"/>
    <x v="6"/>
    <n v="1550496.2546666665"/>
    <n v="212646.88000000006"/>
    <n v="0"/>
    <n v="16136.609999999999"/>
    <n v="9742.8873999999996"/>
    <n v="0"/>
    <s v="تبرعات عامة من زكاة مال وغيرها"/>
    <s v="دفاتر نقدية"/>
    <s v="سارى"/>
    <n v="6588"/>
    <m/>
    <n v="132"/>
    <x v="1"/>
  </r>
  <r>
    <d v="2017-06-13T00:00:00"/>
    <x v="6"/>
    <n v="300"/>
    <x v="6"/>
    <x v="6"/>
    <n v="1550796.2546666665"/>
    <n v="212646.88000000006"/>
    <n v="0"/>
    <n v="16136.609999999999"/>
    <n v="9742.8873999999996"/>
    <n v="0"/>
    <s v="تبرعات عامة من زكاة مال وغيرها"/>
    <s v="دفاتر نقدية"/>
    <s v="سارى"/>
    <n v="6589"/>
    <m/>
    <n v="132"/>
    <x v="1"/>
  </r>
  <r>
    <d v="2017-06-13T00:00:00"/>
    <x v="6"/>
    <n v="400"/>
    <x v="6"/>
    <x v="6"/>
    <n v="1551196.2546666665"/>
    <n v="212646.88000000006"/>
    <n v="0"/>
    <n v="16136.609999999999"/>
    <n v="9742.8873999999996"/>
    <n v="0"/>
    <s v="تبرعات عامة من زكاة مال وغيرها"/>
    <s v="دفاتر نقدية"/>
    <s v="سارى"/>
    <n v="6873"/>
    <m/>
    <n v="138"/>
    <x v="1"/>
  </r>
  <r>
    <d v="2017-06-13T00:00:00"/>
    <x v="6"/>
    <n v="100"/>
    <x v="6"/>
    <x v="7"/>
    <n v="1551296.2546666665"/>
    <n v="212646.88000000006"/>
    <n v="0"/>
    <n v="16136.609999999999"/>
    <n v="9742.8873999999996"/>
    <n v="0"/>
    <s v="نقدية للمرضى"/>
    <s v="دفاتر نقدية"/>
    <s v="سارى"/>
    <n v="6942"/>
    <m/>
    <n v="139"/>
    <x v="1"/>
  </r>
  <r>
    <d v="2017-06-13T00:00:00"/>
    <x v="6"/>
    <n v="50"/>
    <x v="6"/>
    <x v="6"/>
    <n v="1551346.2546666665"/>
    <n v="212646.88000000006"/>
    <n v="0"/>
    <n v="16136.609999999999"/>
    <n v="9742.8873999999996"/>
    <n v="0"/>
    <s v="تبرعات عامة من زكاة مال وغيرها"/>
    <s v="دفاتر نقدية"/>
    <s v="سارى"/>
    <n v="6943"/>
    <m/>
    <n v="139"/>
    <x v="1"/>
  </r>
  <r>
    <d v="2017-06-13T00:00:00"/>
    <x v="6"/>
    <n v="100"/>
    <x v="6"/>
    <x v="6"/>
    <n v="1551446.2546666665"/>
    <n v="212646.88000000006"/>
    <n v="0"/>
    <n v="16136.609999999999"/>
    <n v="9742.8873999999996"/>
    <n v="0"/>
    <s v="تبرعات عامة من زكاة مال وغيرها"/>
    <s v="دفاتر نقدية"/>
    <s v="سارى"/>
    <n v="6944"/>
    <m/>
    <n v="139"/>
    <x v="1"/>
  </r>
  <r>
    <d v="2017-06-13T00:00:00"/>
    <x v="6"/>
    <n v="50"/>
    <x v="6"/>
    <x v="7"/>
    <n v="1551496.2546666665"/>
    <n v="212646.88000000006"/>
    <n v="0"/>
    <n v="16136.609999999999"/>
    <n v="9742.8873999999996"/>
    <n v="0"/>
    <s v="نقدية للمرضى"/>
    <s v="دفاتر نقدية"/>
    <s v="سارى"/>
    <n v="6945"/>
    <m/>
    <n v="139"/>
    <x v="1"/>
  </r>
  <r>
    <d v="2017-06-13T00:00:00"/>
    <x v="6"/>
    <n v="1000"/>
    <x v="6"/>
    <x v="7"/>
    <n v="1552496.2546666665"/>
    <n v="212646.88000000006"/>
    <n v="0"/>
    <n v="16136.609999999999"/>
    <n v="9742.8873999999996"/>
    <n v="0"/>
    <s v="نقدية للمرضى"/>
    <s v="دفاتر نقدية"/>
    <s v="سارى"/>
    <n v="6981"/>
    <m/>
    <n v="140"/>
    <x v="1"/>
  </r>
  <r>
    <d v="2017-06-13T00:00:00"/>
    <x v="6"/>
    <n v="1400"/>
    <x v="6"/>
    <x v="7"/>
    <n v="1553896.2546666665"/>
    <n v="212646.88000000006"/>
    <n v="0"/>
    <n v="16136.609999999999"/>
    <n v="9742.8873999999996"/>
    <n v="0"/>
    <s v="نقدية للمرضى"/>
    <s v="دفاتر نقدية"/>
    <s v="سارى"/>
    <n v="6991"/>
    <m/>
    <n v="140"/>
    <x v="1"/>
  </r>
  <r>
    <d v="2017-06-13T00:00:00"/>
    <x v="6"/>
    <n v="100"/>
    <x v="6"/>
    <x v="6"/>
    <n v="1553996.2546666665"/>
    <n v="212646.88000000006"/>
    <n v="0"/>
    <n v="16136.609999999999"/>
    <n v="9742.8873999999996"/>
    <n v="0"/>
    <s v="تبرعات عامة من زكاة مال وغيرها"/>
    <s v="دفاتر نقدية"/>
    <s v="سارى"/>
    <n v="6993"/>
    <m/>
    <n v="140"/>
    <x v="1"/>
  </r>
  <r>
    <d v="2017-06-13T00:00:00"/>
    <x v="6"/>
    <n v="500"/>
    <x v="6"/>
    <x v="6"/>
    <n v="1554496.2546666665"/>
    <n v="212646.88000000006"/>
    <n v="0"/>
    <n v="16136.609999999999"/>
    <n v="9742.8873999999996"/>
    <n v="0"/>
    <s v="تبرعات عامة من زكاة مال وغيرها"/>
    <s v="دفاتر نقدية"/>
    <s v="سارى"/>
    <n v="6994"/>
    <m/>
    <n v="140"/>
    <x v="1"/>
  </r>
  <r>
    <d v="2017-06-13T00:00:00"/>
    <x v="6"/>
    <n v="30"/>
    <x v="6"/>
    <x v="7"/>
    <n v="1554526.2546666665"/>
    <n v="212646.88000000006"/>
    <n v="0"/>
    <n v="16136.609999999999"/>
    <n v="9742.8873999999996"/>
    <n v="0"/>
    <s v="نقدية للمرضى"/>
    <s v="دفاتر نقدية"/>
    <s v="سارى"/>
    <n v="6995"/>
    <m/>
    <n v="140"/>
    <x v="1"/>
  </r>
  <r>
    <d v="2017-06-13T00:00:00"/>
    <x v="6"/>
    <n v="400"/>
    <x v="6"/>
    <x v="7"/>
    <n v="1554926.2546666665"/>
    <n v="212646.88000000006"/>
    <n v="0"/>
    <n v="16136.609999999999"/>
    <n v="9742.8873999999996"/>
    <n v="0"/>
    <s v="نقدية للمرضى"/>
    <s v="دفاتر نقدية"/>
    <s v="سارى"/>
    <n v="7035"/>
    <m/>
    <n v="141"/>
    <x v="1"/>
  </r>
  <r>
    <d v="2017-06-13T00:00:00"/>
    <x v="6"/>
    <n v="2500"/>
    <x v="6"/>
    <x v="7"/>
    <n v="1557426.2546666665"/>
    <n v="212646.88000000006"/>
    <n v="0"/>
    <n v="16136.609999999999"/>
    <n v="9742.8873999999996"/>
    <n v="0"/>
    <s v="نقدية للمرضى"/>
    <s v="دفاتر نقدية"/>
    <s v="سارى"/>
    <n v="7036"/>
    <m/>
    <n v="141"/>
    <x v="1"/>
  </r>
  <r>
    <d v="2017-06-13T00:00:00"/>
    <x v="6"/>
    <n v="500"/>
    <x v="6"/>
    <x v="7"/>
    <n v="1557926.2546666665"/>
    <n v="212646.88000000006"/>
    <n v="0"/>
    <n v="16136.609999999999"/>
    <n v="9742.8873999999996"/>
    <n v="0"/>
    <s v="نقدية للمرضى"/>
    <s v="دفاتر نقدية"/>
    <s v="سارى"/>
    <n v="7037"/>
    <m/>
    <n v="141"/>
    <x v="1"/>
  </r>
  <r>
    <d v="2017-06-13T00:00:00"/>
    <x v="6"/>
    <n v="400"/>
    <x v="6"/>
    <x v="7"/>
    <n v="1558326.2546666665"/>
    <n v="212646.88000000006"/>
    <n v="0"/>
    <n v="16136.609999999999"/>
    <n v="9742.8873999999996"/>
    <n v="0"/>
    <s v="نقدية للمرضى"/>
    <s v="دفاتر نقدية"/>
    <s v="سارى"/>
    <n v="7038"/>
    <m/>
    <n v="141"/>
    <x v="1"/>
  </r>
  <r>
    <d v="2017-06-13T00:00:00"/>
    <x v="6"/>
    <n v="300"/>
    <x v="6"/>
    <x v="7"/>
    <n v="1558626.2546666665"/>
    <n v="212646.88000000006"/>
    <n v="0"/>
    <n v="16136.609999999999"/>
    <n v="9742.8873999999996"/>
    <n v="0"/>
    <s v="نقدية للمرضى"/>
    <s v="دفاتر نقدية"/>
    <s v="سارى"/>
    <n v="7039"/>
    <m/>
    <n v="141"/>
    <x v="1"/>
  </r>
  <r>
    <d v="2017-06-13T00:00:00"/>
    <x v="6"/>
    <n v="50000"/>
    <x v="6"/>
    <x v="6"/>
    <n v="1608626.2546666665"/>
    <n v="212646.88000000006"/>
    <n v="0"/>
    <n v="16136.609999999999"/>
    <n v="9742.8873999999996"/>
    <n v="0"/>
    <s v="تبرعات عامة من زكاة مال وغيرها"/>
    <s v="دفاتر نقدية"/>
    <s v="سارى"/>
    <n v="7040"/>
    <m/>
    <n v="141"/>
    <x v="1"/>
  </r>
  <r>
    <d v="2017-06-13T00:00:00"/>
    <x v="6"/>
    <n v="1200"/>
    <x v="6"/>
    <x v="7"/>
    <n v="1609826.2546666665"/>
    <n v="212646.88000000006"/>
    <n v="0"/>
    <n v="16136.609999999999"/>
    <n v="9742.8873999999996"/>
    <n v="0"/>
    <s v="نقدية للمرضى"/>
    <s v="دفاتر نقدية"/>
    <s v="سارى"/>
    <n v="7041"/>
    <m/>
    <n v="141"/>
    <x v="1"/>
  </r>
  <r>
    <d v="2017-06-13T00:00:00"/>
    <x v="6"/>
    <n v="750"/>
    <x v="6"/>
    <x v="6"/>
    <n v="1610576.2546666665"/>
    <n v="212646.88000000006"/>
    <n v="0"/>
    <n v="16136.609999999999"/>
    <n v="9742.8873999999996"/>
    <n v="0"/>
    <s v="تبرعات عامة من زكاة مال وغيرها"/>
    <s v="دفاتر نقدية"/>
    <s v="سارى"/>
    <n v="7042"/>
    <m/>
    <n v="141"/>
    <x v="1"/>
  </r>
  <r>
    <d v="2017-06-13T00:00:00"/>
    <x v="6"/>
    <n v="200"/>
    <x v="6"/>
    <x v="7"/>
    <n v="1610776.2546666665"/>
    <n v="212646.88000000006"/>
    <n v="0"/>
    <n v="16136.609999999999"/>
    <n v="9742.8873999999996"/>
    <n v="0"/>
    <s v="نقدية للمرضى"/>
    <s v="دفاتر نقدية"/>
    <s v="سارى"/>
    <n v="7043"/>
    <m/>
    <n v="141"/>
    <x v="1"/>
  </r>
  <r>
    <d v="2017-06-13T00:00:00"/>
    <x v="6"/>
    <n v="400"/>
    <x v="6"/>
    <x v="6"/>
    <n v="1611176.2546666665"/>
    <n v="212646.88000000006"/>
    <n v="0"/>
    <n v="16136.609999999999"/>
    <n v="9742.8873999999996"/>
    <n v="0"/>
    <s v="تبرعات عامة من زكاة مال وغيرها"/>
    <s v="دفاتر نقدية"/>
    <s v="سارى"/>
    <n v="7082"/>
    <m/>
    <n v="142"/>
    <x v="1"/>
  </r>
  <r>
    <d v="2017-06-13T00:00:00"/>
    <x v="6"/>
    <n v="400"/>
    <x v="6"/>
    <x v="6"/>
    <n v="1611576.2546666665"/>
    <n v="212646.88000000006"/>
    <n v="0"/>
    <n v="16136.609999999999"/>
    <n v="9742.8873999999996"/>
    <n v="0"/>
    <s v="تبرعات عامة من زكاة مال وغيرها"/>
    <s v="دفاتر نقدية"/>
    <s v="سارى"/>
    <n v="7083"/>
    <m/>
    <n v="142"/>
    <x v="1"/>
  </r>
  <r>
    <d v="2017-06-13T00:00:00"/>
    <x v="6"/>
    <n v="1200"/>
    <x v="6"/>
    <x v="6"/>
    <n v="1612776.2546666665"/>
    <n v="212646.88000000006"/>
    <n v="0"/>
    <n v="16136.609999999999"/>
    <n v="9742.8873999999996"/>
    <n v="0"/>
    <s v="تبرعات عامة من زكاة مال وغيرها"/>
    <s v="دفاتر نقدية"/>
    <s v="سارى"/>
    <n v="7084"/>
    <m/>
    <n v="142"/>
    <x v="1"/>
  </r>
  <r>
    <d v="2017-06-13T00:00:00"/>
    <x v="6"/>
    <n v="300"/>
    <x v="6"/>
    <x v="7"/>
    <n v="1613076.2546666665"/>
    <n v="212646.88000000006"/>
    <n v="0"/>
    <n v="16136.609999999999"/>
    <n v="9742.8873999999996"/>
    <n v="0"/>
    <s v="نقدية للمرضى"/>
    <s v="دفاتر نقدية"/>
    <s v="سارى"/>
    <n v="7215"/>
    <m/>
    <n v="145"/>
    <x v="1"/>
  </r>
  <r>
    <d v="2017-06-13T00:00:00"/>
    <x v="6"/>
    <n v="120"/>
    <x v="6"/>
    <x v="6"/>
    <n v="1613196.2546666665"/>
    <n v="212646.88000000006"/>
    <n v="0"/>
    <n v="16136.609999999999"/>
    <n v="9742.8873999999996"/>
    <n v="0"/>
    <s v="تبرعات عامة من زكاة مال وغيرها"/>
    <s v="دفاتر نقدية"/>
    <s v="سارى"/>
    <n v="7216"/>
    <m/>
    <n v="145"/>
    <x v="1"/>
  </r>
  <r>
    <d v="2017-06-13T00:00:00"/>
    <x v="6"/>
    <n v="150"/>
    <x v="6"/>
    <x v="6"/>
    <n v="1613346.2546666665"/>
    <n v="212646.88000000006"/>
    <n v="0"/>
    <n v="16136.609999999999"/>
    <n v="9742.8873999999996"/>
    <n v="0"/>
    <s v="تبرعات عامة من زكاة مال وغيرها"/>
    <s v="دفاتر نقدية"/>
    <s v="سارى"/>
    <n v="7328"/>
    <m/>
    <n v="147"/>
    <x v="1"/>
  </r>
  <r>
    <d v="2017-06-13T00:00:00"/>
    <x v="6"/>
    <n v="1550"/>
    <x v="6"/>
    <x v="6"/>
    <n v="1614896.2546666665"/>
    <n v="212646.88000000006"/>
    <n v="0"/>
    <n v="16136.609999999999"/>
    <n v="9742.8873999999996"/>
    <n v="0"/>
    <s v="تبرعات عامة من زكاة مال وغيرها"/>
    <s v="دفاتر نقدية"/>
    <s v="سارى"/>
    <n v="7329"/>
    <m/>
    <n v="147"/>
    <x v="1"/>
  </r>
  <r>
    <d v="2017-06-13T00:00:00"/>
    <x v="6"/>
    <n v="1500"/>
    <x v="6"/>
    <x v="6"/>
    <n v="1616396.2546666665"/>
    <n v="212646.88000000006"/>
    <n v="0"/>
    <n v="16136.609999999999"/>
    <n v="9742.8873999999996"/>
    <n v="0"/>
    <s v="تبرعات عامة من زكاة مال وغيرها"/>
    <s v="دفاتر نقدية"/>
    <s v="سارى"/>
    <n v="7330"/>
    <m/>
    <n v="147"/>
    <x v="1"/>
  </r>
  <r>
    <d v="2017-06-13T00:00:00"/>
    <x v="6"/>
    <n v="2000"/>
    <x v="6"/>
    <x v="6"/>
    <n v="1618396.2546666665"/>
    <n v="212646.88000000006"/>
    <n v="0"/>
    <n v="16136.609999999999"/>
    <n v="9742.8873999999996"/>
    <n v="0"/>
    <s v="تبرعات عامة من زكاة مال وغيرها"/>
    <s v="دفاتر نقدية"/>
    <s v="سارى"/>
    <n v="7331"/>
    <m/>
    <n v="147"/>
    <x v="1"/>
  </r>
  <r>
    <d v="2017-06-13T00:00:00"/>
    <x v="6"/>
    <n v="500"/>
    <x v="6"/>
    <x v="6"/>
    <n v="1618896.2546666665"/>
    <n v="212646.88000000006"/>
    <n v="0"/>
    <n v="16136.609999999999"/>
    <n v="9742.8873999999996"/>
    <n v="0"/>
    <s v="تبرعات عامة من زكاة مال وغيرها"/>
    <s v="دفاتر نقدية"/>
    <s v="سارى"/>
    <n v="7332"/>
    <m/>
    <n v="147"/>
    <x v="1"/>
  </r>
  <r>
    <d v="2017-06-13T00:00:00"/>
    <x v="6"/>
    <n v="500"/>
    <x v="6"/>
    <x v="6"/>
    <n v="1619396.2546666665"/>
    <n v="212646.88000000006"/>
    <n v="0"/>
    <n v="16136.609999999999"/>
    <n v="9742.8873999999996"/>
    <n v="0"/>
    <s v="تبرعات عامة من زكاة مال وغيرها"/>
    <s v="دفاتر نقدية"/>
    <s v="سارى"/>
    <n v="7333"/>
    <m/>
    <n v="147"/>
    <x v="1"/>
  </r>
  <r>
    <d v="2017-06-13T00:00:00"/>
    <x v="6"/>
    <n v="400"/>
    <x v="6"/>
    <x v="7"/>
    <n v="1619796.2546666665"/>
    <n v="212646.88000000006"/>
    <n v="0"/>
    <n v="16136.609999999999"/>
    <n v="9742.8873999999996"/>
    <n v="0"/>
    <s v="نقدية للمرضى"/>
    <s v="دفاتر نقدية"/>
    <s v="سارى"/>
    <n v="7334"/>
    <m/>
    <n v="147"/>
    <x v="1"/>
  </r>
  <r>
    <d v="2017-06-13T00:00:00"/>
    <x v="6"/>
    <n v="100"/>
    <x v="6"/>
    <x v="6"/>
    <n v="1619896.2546666665"/>
    <n v="212646.88000000006"/>
    <n v="0"/>
    <n v="16136.609999999999"/>
    <n v="9742.8873999999996"/>
    <n v="0"/>
    <s v="تبرعات عامة من زكاة مال وغيرها"/>
    <s v="دفاتر نقدية"/>
    <s v="سارى"/>
    <n v="7396"/>
    <m/>
    <n v="148"/>
    <x v="1"/>
  </r>
  <r>
    <d v="2017-06-13T00:00:00"/>
    <x v="6"/>
    <n v="15000"/>
    <x v="6"/>
    <x v="6"/>
    <n v="1634896.2546666665"/>
    <n v="212646.88000000006"/>
    <n v="0"/>
    <n v="16136.609999999999"/>
    <n v="9742.8873999999996"/>
    <n v="0"/>
    <s v="تبرعات عامة من زكاة مال وغيرها"/>
    <s v="دفاتر نقدية"/>
    <s v="سارى"/>
    <n v="7397"/>
    <m/>
    <n v="148"/>
    <x v="1"/>
  </r>
  <r>
    <d v="2017-06-13T00:00:00"/>
    <x v="6"/>
    <n v="1800"/>
    <x v="6"/>
    <x v="6"/>
    <n v="1636696.2546666665"/>
    <n v="212646.88000000006"/>
    <n v="0"/>
    <n v="16136.609999999999"/>
    <n v="9742.8873999999996"/>
    <n v="0"/>
    <s v="تبرعات عامة من زكاة مال وغيرها"/>
    <s v="دفاتر نقدية"/>
    <s v="سارى"/>
    <n v="7420"/>
    <m/>
    <n v="149"/>
    <x v="1"/>
  </r>
  <r>
    <d v="2017-06-13T00:00:00"/>
    <x v="6"/>
    <n v="3000"/>
    <x v="6"/>
    <x v="6"/>
    <n v="1639696.2546666665"/>
    <n v="212646.88000000006"/>
    <n v="0"/>
    <n v="16136.609999999999"/>
    <n v="9742.8873999999996"/>
    <n v="0"/>
    <s v="تبرعات عامة من زكاة مال وغيرها"/>
    <s v="دفاتر نقدية"/>
    <s v="سارى"/>
    <n v="7421"/>
    <m/>
    <n v="149"/>
    <x v="1"/>
  </r>
  <r>
    <d v="2017-06-13T00:00:00"/>
    <x v="6"/>
    <n v="200"/>
    <x v="6"/>
    <x v="6"/>
    <n v="1639896.2546666665"/>
    <n v="212646.88000000006"/>
    <n v="0"/>
    <n v="16136.609999999999"/>
    <n v="9742.8873999999996"/>
    <n v="0"/>
    <s v="تبرعات عامة من زكاة مال وغيرها"/>
    <s v="دفاتر نقدية"/>
    <s v="سارى"/>
    <n v="7422"/>
    <m/>
    <n v="149"/>
    <x v="1"/>
  </r>
  <r>
    <d v="2017-06-13T00:00:00"/>
    <x v="6"/>
    <n v="420"/>
    <x v="6"/>
    <x v="6"/>
    <n v="1640316.2546666665"/>
    <n v="212646.88000000006"/>
    <n v="0"/>
    <n v="16136.609999999999"/>
    <n v="9742.8873999999996"/>
    <n v="0"/>
    <s v="تبرعات عامة من زكاة مال وغيرها"/>
    <s v="دفاتر نقدية"/>
    <s v="سارى"/>
    <n v="7423"/>
    <m/>
    <n v="149"/>
    <x v="1"/>
  </r>
  <r>
    <d v="2017-06-13T00:00:00"/>
    <x v="6"/>
    <n v="1000"/>
    <x v="6"/>
    <x v="7"/>
    <n v="1641316.2546666665"/>
    <n v="212646.88000000006"/>
    <n v="0"/>
    <n v="16136.609999999999"/>
    <n v="9742.8873999999996"/>
    <n v="0"/>
    <s v="نقدية للمرضى"/>
    <s v="دفاتر نقدية"/>
    <s v="سارى"/>
    <n v="7424"/>
    <m/>
    <n v="149"/>
    <x v="1"/>
  </r>
  <r>
    <d v="2017-06-13T00:00:00"/>
    <x v="6"/>
    <n v="200"/>
    <x v="6"/>
    <x v="6"/>
    <n v="1641516.2546666665"/>
    <n v="212646.88000000006"/>
    <n v="0"/>
    <n v="16136.609999999999"/>
    <n v="9742.8873999999996"/>
    <n v="0"/>
    <s v="تبرعات عامة من زكاة مال وغيرها"/>
    <s v="دفاتر نقدية"/>
    <s v="سارى"/>
    <n v="7425"/>
    <m/>
    <n v="149"/>
    <x v="1"/>
  </r>
  <r>
    <d v="2017-06-13T00:00:00"/>
    <x v="6"/>
    <n v="2420"/>
    <x v="6"/>
    <x v="6"/>
    <n v="1643936.2546666665"/>
    <n v="212646.88000000006"/>
    <n v="0"/>
    <n v="16136.609999999999"/>
    <n v="9742.8873999999996"/>
    <n v="0"/>
    <s v="تبرعات عامة من زكاة مال وغيرها"/>
    <s v="دفاتر نقدية"/>
    <s v="سارى"/>
    <n v="7426"/>
    <m/>
    <n v="149"/>
    <x v="1"/>
  </r>
  <r>
    <d v="2017-06-13T00:00:00"/>
    <x v="6"/>
    <n v="50000"/>
    <x v="8"/>
    <x v="9"/>
    <n v="1643936.2546666665"/>
    <n v="262646.88000000006"/>
    <n v="0"/>
    <n v="16136.609999999999"/>
    <n v="9742.8873999999996"/>
    <n v="0"/>
    <m/>
    <m/>
    <m/>
    <s v="معاملة بنكية"/>
    <m/>
    <m/>
    <x v="132"/>
  </r>
  <r>
    <d v="2017-06-13T00:00:00"/>
    <x v="6"/>
    <n v="2250"/>
    <x v="8"/>
    <x v="9"/>
    <n v="1643936.2546666665"/>
    <n v="264896.88000000006"/>
    <n v="0"/>
    <n v="16136.609999999999"/>
    <n v="9742.8873999999996"/>
    <n v="0"/>
    <m/>
    <m/>
    <m/>
    <s v="معاملة بنكية"/>
    <m/>
    <m/>
    <x v="132"/>
  </r>
  <r>
    <d v="2017-06-13T00:00:00"/>
    <x v="6"/>
    <n v="1640"/>
    <x v="8"/>
    <x v="9"/>
    <n v="1643936.2546666665"/>
    <n v="266536.88000000006"/>
    <n v="0"/>
    <n v="16136.609999999999"/>
    <n v="9742.8873999999996"/>
    <n v="0"/>
    <m/>
    <m/>
    <m/>
    <s v="معاملة بنكية"/>
    <m/>
    <m/>
    <x v="54"/>
  </r>
  <r>
    <d v="2017-06-14T00:00:00"/>
    <x v="6"/>
    <n v="500"/>
    <x v="6"/>
    <x v="6"/>
    <n v="1644436.2546666665"/>
    <n v="266536.88000000006"/>
    <n v="0"/>
    <n v="16136.609999999999"/>
    <n v="9742.8873999999996"/>
    <n v="0"/>
    <s v="تبرعات عامة من زكاة مال وغيرها"/>
    <s v="دفاتر نقدية"/>
    <s v="سارى"/>
    <n v="5299"/>
    <m/>
    <n v="106"/>
    <x v="1"/>
  </r>
  <r>
    <d v="2017-06-14T00:00:00"/>
    <x v="6"/>
    <n v="300"/>
    <x v="6"/>
    <x v="7"/>
    <n v="1644736.2546666665"/>
    <n v="266536.88000000006"/>
    <n v="0"/>
    <n v="16136.609999999999"/>
    <n v="9742.8873999999996"/>
    <n v="0"/>
    <s v="نقدية للمرضى"/>
    <s v="دفاتر نقدية"/>
    <s v="سارى"/>
    <n v="5300"/>
    <m/>
    <n v="106"/>
    <x v="1"/>
  </r>
  <r>
    <d v="2017-06-14T00:00:00"/>
    <x v="6"/>
    <n v="500"/>
    <x v="6"/>
    <x v="6"/>
    <n v="1645236.2546666665"/>
    <n v="266536.88000000006"/>
    <n v="0"/>
    <n v="16136.609999999999"/>
    <n v="9742.8873999999996"/>
    <n v="0"/>
    <s v="تبرعات عامة من زكاة مال وغيرها"/>
    <s v="دفاتر نقدية"/>
    <s v="سارى"/>
    <n v="5453"/>
    <m/>
    <n v="110"/>
    <x v="1"/>
  </r>
  <r>
    <d v="2017-06-14T00:00:00"/>
    <x v="6"/>
    <n v="50"/>
    <x v="6"/>
    <x v="6"/>
    <n v="1645286.2546666665"/>
    <n v="266536.88000000006"/>
    <n v="0"/>
    <n v="16136.609999999999"/>
    <n v="9742.8873999999996"/>
    <n v="0"/>
    <s v="تبرعات عامة من زكاة مال وغيرها"/>
    <s v="دفاتر نقدية"/>
    <s v="سارى"/>
    <n v="5746"/>
    <m/>
    <n v="115"/>
    <x v="1"/>
  </r>
  <r>
    <d v="2017-06-14T00:00:00"/>
    <x v="6"/>
    <n v="10000"/>
    <x v="6"/>
    <x v="6"/>
    <n v="1655286.2546666665"/>
    <n v="266536.88000000006"/>
    <n v="0"/>
    <n v="16136.609999999999"/>
    <n v="9742.8873999999996"/>
    <n v="0"/>
    <s v="تبرعات عامة من زكاة مال وغيرها"/>
    <s v="دفاتر نقدية"/>
    <s v="سارى"/>
    <n v="6401"/>
    <m/>
    <n v="129"/>
    <x v="1"/>
  </r>
  <r>
    <d v="2017-06-14T00:00:00"/>
    <x v="6"/>
    <n v="100"/>
    <x v="6"/>
    <x v="6"/>
    <n v="1655386.2546666665"/>
    <n v="266536.88000000006"/>
    <n v="0"/>
    <n v="16136.609999999999"/>
    <n v="9742.8873999999996"/>
    <n v="0"/>
    <s v="تبرعات عامة من زكاة مال وغيرها"/>
    <s v="دفاتر نقدية"/>
    <s v="سارى"/>
    <n v="6590"/>
    <m/>
    <n v="132"/>
    <x v="1"/>
  </r>
  <r>
    <d v="2017-06-14T00:00:00"/>
    <x v="6"/>
    <n v="1500"/>
    <x v="6"/>
    <x v="6"/>
    <n v="1656886.2546666665"/>
    <n v="266536.88000000006"/>
    <n v="0"/>
    <n v="16136.609999999999"/>
    <n v="9742.8873999999996"/>
    <n v="0"/>
    <s v="تبرعات عامة من زكاة مال وغيرها"/>
    <s v="دفاتر نقدية"/>
    <s v="سارى"/>
    <n v="6591"/>
    <m/>
    <n v="132"/>
    <x v="1"/>
  </r>
  <r>
    <d v="2017-06-14T00:00:00"/>
    <x v="6"/>
    <n v="6000"/>
    <x v="6"/>
    <x v="6"/>
    <n v="1662886.2546666665"/>
    <n v="266536.88000000006"/>
    <n v="0"/>
    <n v="16136.609999999999"/>
    <n v="9742.8873999999996"/>
    <n v="0"/>
    <s v="تبرعات عامة من زكاة مال وغيرها"/>
    <s v="دفاتر نقدية"/>
    <s v="سارى"/>
    <n v="6592"/>
    <m/>
    <n v="132"/>
    <x v="1"/>
  </r>
  <r>
    <d v="2017-06-14T00:00:00"/>
    <x v="6"/>
    <n v="200"/>
    <x v="6"/>
    <x v="6"/>
    <n v="1663086.2546666665"/>
    <n v="266536.88000000006"/>
    <n v="0"/>
    <n v="16136.609999999999"/>
    <n v="9742.8873999999996"/>
    <n v="0"/>
    <s v="تبرعات عامة من زكاة مال وغيرها"/>
    <s v="دفاتر نقدية"/>
    <s v="سارى"/>
    <n v="6593"/>
    <m/>
    <n v="132"/>
    <x v="1"/>
  </r>
  <r>
    <d v="2017-06-14T00:00:00"/>
    <x v="6"/>
    <n v="1000"/>
    <x v="6"/>
    <x v="6"/>
    <n v="1664086.2546666665"/>
    <n v="266536.88000000006"/>
    <n v="0"/>
    <n v="16136.609999999999"/>
    <n v="9742.8873999999996"/>
    <n v="0"/>
    <s v="تبرعات عامة من زكاة مال وغيرها"/>
    <s v="دفاتر نقدية"/>
    <s v="سارى"/>
    <n v="6594"/>
    <m/>
    <n v="132"/>
    <x v="1"/>
  </r>
  <r>
    <d v="2017-06-14T00:00:00"/>
    <x v="6"/>
    <n v="1000"/>
    <x v="6"/>
    <x v="7"/>
    <n v="1665086.2546666665"/>
    <n v="266536.88000000006"/>
    <n v="0"/>
    <n v="16136.609999999999"/>
    <n v="9742.8873999999996"/>
    <n v="0"/>
    <s v="نقدية للمرضى"/>
    <s v="دفاتر نقدية"/>
    <s v="سارى"/>
    <n v="6641"/>
    <m/>
    <n v="133"/>
    <x v="1"/>
  </r>
  <r>
    <d v="2017-06-14T00:00:00"/>
    <x v="6"/>
    <n v="200"/>
    <x v="6"/>
    <x v="7"/>
    <n v="1665286.2546666665"/>
    <n v="266536.88000000006"/>
    <n v="0"/>
    <n v="16136.609999999999"/>
    <n v="9742.8873999999996"/>
    <n v="0"/>
    <s v="نقدية للمرضى"/>
    <s v="دفاتر نقدية"/>
    <s v="سارى"/>
    <n v="6642"/>
    <m/>
    <n v="133"/>
    <x v="1"/>
  </r>
  <r>
    <d v="2017-06-14T00:00:00"/>
    <x v="6"/>
    <n v="100"/>
    <x v="6"/>
    <x v="6"/>
    <n v="1665386.2546666665"/>
    <n v="266536.88000000006"/>
    <n v="0"/>
    <n v="16136.609999999999"/>
    <n v="9742.8873999999996"/>
    <n v="0"/>
    <s v="تبرعات عامة من زكاة مال وغيرها"/>
    <s v="دفاتر نقدية"/>
    <s v="سارى"/>
    <n v="6643"/>
    <m/>
    <n v="133"/>
    <x v="1"/>
  </r>
  <r>
    <d v="2017-06-14T00:00:00"/>
    <x v="6"/>
    <n v="500"/>
    <x v="6"/>
    <x v="6"/>
    <n v="1665886.2546666665"/>
    <n v="266536.88000000006"/>
    <n v="0"/>
    <n v="16136.609999999999"/>
    <n v="9742.8873999999996"/>
    <n v="0"/>
    <s v="تبرعات عامة من زكاة مال وغيرها"/>
    <s v="دفاتر نقدية"/>
    <s v="سارى"/>
    <n v="6874"/>
    <m/>
    <n v="138"/>
    <x v="1"/>
  </r>
  <r>
    <d v="2017-06-14T00:00:00"/>
    <x v="6"/>
    <n v="21500"/>
    <x v="6"/>
    <x v="7"/>
    <n v="1687386.2546666665"/>
    <n v="266536.88000000006"/>
    <n v="0"/>
    <n v="16136.609999999999"/>
    <n v="9742.8873999999996"/>
    <n v="0"/>
    <s v="نقدية للمرضى"/>
    <s v="دفاتر نقدية"/>
    <s v="سارى"/>
    <n v="6875"/>
    <m/>
    <n v="138"/>
    <x v="1"/>
  </r>
  <r>
    <d v="2017-06-14T00:00:00"/>
    <x v="6"/>
    <n v="100"/>
    <x v="6"/>
    <x v="7"/>
    <n v="1687486.2546666665"/>
    <n v="266536.88000000006"/>
    <n v="0"/>
    <n v="16136.609999999999"/>
    <n v="9742.8873999999996"/>
    <n v="0"/>
    <s v="نقدية للمرضى"/>
    <s v="دفاتر نقدية"/>
    <s v="سارى"/>
    <n v="6876"/>
    <m/>
    <n v="138"/>
    <x v="1"/>
  </r>
  <r>
    <d v="2017-06-14T00:00:00"/>
    <x v="6"/>
    <n v="100"/>
    <x v="6"/>
    <x v="6"/>
    <n v="1687586.2546666665"/>
    <n v="266536.88000000006"/>
    <n v="0"/>
    <n v="16136.609999999999"/>
    <n v="9742.8873999999996"/>
    <n v="0"/>
    <s v="تبرعات عامة من زكاة مال وغيرها"/>
    <s v="دفاتر نقدية"/>
    <s v="سارى"/>
    <n v="6877"/>
    <m/>
    <n v="138"/>
    <x v="1"/>
  </r>
  <r>
    <d v="2017-06-14T00:00:00"/>
    <x v="6"/>
    <n v="800"/>
    <x v="6"/>
    <x v="7"/>
    <n v="1688386.2546666665"/>
    <n v="266536.88000000006"/>
    <n v="0"/>
    <n v="16136.609999999999"/>
    <n v="9742.8873999999996"/>
    <n v="0"/>
    <s v="نقدية للمرضى"/>
    <s v="دفاتر نقدية"/>
    <s v="سارى"/>
    <n v="6878"/>
    <m/>
    <n v="138"/>
    <x v="1"/>
  </r>
  <r>
    <d v="2017-06-14T00:00:00"/>
    <x v="6"/>
    <n v="200"/>
    <x v="6"/>
    <x v="6"/>
    <n v="1688586.2546666665"/>
    <n v="266536.88000000006"/>
    <n v="0"/>
    <n v="16136.609999999999"/>
    <n v="9742.8873999999996"/>
    <n v="0"/>
    <s v="تبرعات عامة من زكاة مال وغيرها"/>
    <s v="دفاتر نقدية"/>
    <s v="سارى"/>
    <n v="6879"/>
    <m/>
    <n v="138"/>
    <x v="1"/>
  </r>
  <r>
    <d v="2017-06-14T00:00:00"/>
    <x v="6"/>
    <n v="8000"/>
    <x v="6"/>
    <x v="7"/>
    <n v="1696586.2546666665"/>
    <n v="266536.88000000006"/>
    <n v="0"/>
    <n v="16136.609999999999"/>
    <n v="9742.8873999999996"/>
    <n v="0"/>
    <s v="نقدية للمرضى"/>
    <s v="دفاتر نقدية"/>
    <s v="سارى"/>
    <n v="6882"/>
    <m/>
    <n v="138"/>
    <x v="1"/>
  </r>
  <r>
    <d v="2017-06-14T00:00:00"/>
    <x v="6"/>
    <n v="2000"/>
    <x v="6"/>
    <x v="7"/>
    <n v="1698586.2546666665"/>
    <n v="266536.88000000006"/>
    <n v="0"/>
    <n v="16136.609999999999"/>
    <n v="9742.8873999999996"/>
    <n v="0"/>
    <s v="نقدية للمرضى"/>
    <s v="دفاتر نقدية"/>
    <s v="سارى"/>
    <n v="6883"/>
    <m/>
    <n v="138"/>
    <x v="1"/>
  </r>
  <r>
    <d v="2017-06-14T00:00:00"/>
    <x v="6"/>
    <n v="200"/>
    <x v="6"/>
    <x v="6"/>
    <n v="1698786.2546666665"/>
    <n v="266536.88000000006"/>
    <n v="0"/>
    <n v="16136.609999999999"/>
    <n v="9742.8873999999996"/>
    <n v="0"/>
    <s v="تبرعات عامة من زكاة مال وغيرها"/>
    <s v="دفاتر نقدية"/>
    <s v="سارى"/>
    <n v="6884"/>
    <m/>
    <n v="138"/>
    <x v="1"/>
  </r>
  <r>
    <d v="2017-06-14T00:00:00"/>
    <x v="6"/>
    <n v="50"/>
    <x v="6"/>
    <x v="6"/>
    <n v="1698836.2546666665"/>
    <n v="266536.88000000006"/>
    <n v="0"/>
    <n v="16136.609999999999"/>
    <n v="9742.8873999999996"/>
    <n v="0"/>
    <s v="تبرعات عامة من زكاة مال وغيرها"/>
    <s v="دفاتر نقدية"/>
    <s v="سارى"/>
    <n v="6885"/>
    <m/>
    <n v="138"/>
    <x v="1"/>
  </r>
  <r>
    <d v="2017-06-14T00:00:00"/>
    <x v="6"/>
    <n v="100"/>
    <x v="6"/>
    <x v="7"/>
    <n v="1698936.2546666665"/>
    <n v="266536.88000000006"/>
    <n v="0"/>
    <n v="16136.609999999999"/>
    <n v="9742.8873999999996"/>
    <n v="0"/>
    <s v="نقدية للمرضى"/>
    <s v="دفاتر نقدية"/>
    <s v="سارى"/>
    <n v="6946"/>
    <m/>
    <n v="139"/>
    <x v="1"/>
  </r>
  <r>
    <d v="2017-06-14T00:00:00"/>
    <x v="6"/>
    <n v="100"/>
    <x v="6"/>
    <x v="7"/>
    <n v="1699036.2546666665"/>
    <n v="266536.88000000006"/>
    <n v="0"/>
    <n v="16136.609999999999"/>
    <n v="9742.8873999999996"/>
    <n v="0"/>
    <s v="نقدية للمرضى"/>
    <s v="دفاتر نقدية"/>
    <s v="سارى"/>
    <n v="6947"/>
    <m/>
    <n v="139"/>
    <x v="1"/>
  </r>
  <r>
    <d v="2017-06-14T00:00:00"/>
    <x v="6"/>
    <n v="200"/>
    <x v="6"/>
    <x v="7"/>
    <n v="1699236.2546666665"/>
    <n v="266536.88000000006"/>
    <n v="0"/>
    <n v="16136.609999999999"/>
    <n v="9742.8873999999996"/>
    <n v="0"/>
    <s v="نقدية للمرضى"/>
    <s v="دفاتر نقدية"/>
    <s v="سارى"/>
    <n v="6948"/>
    <m/>
    <n v="139"/>
    <x v="1"/>
  </r>
  <r>
    <d v="2017-06-14T00:00:00"/>
    <x v="6"/>
    <n v="200"/>
    <x v="6"/>
    <x v="6"/>
    <n v="1699436.2546666665"/>
    <n v="266536.88000000006"/>
    <n v="0"/>
    <n v="16136.609999999999"/>
    <n v="9742.8873999999996"/>
    <n v="0"/>
    <s v="تبرعات عامة من زكاة مال وغيرها"/>
    <s v="دفاتر نقدية"/>
    <s v="سارى"/>
    <n v="6950"/>
    <m/>
    <n v="139"/>
    <x v="1"/>
  </r>
  <r>
    <d v="2017-06-14T00:00:00"/>
    <x v="6"/>
    <n v="3000"/>
    <x v="6"/>
    <x v="6"/>
    <n v="1702436.2546666665"/>
    <n v="266536.88000000006"/>
    <n v="0"/>
    <n v="16136.609999999999"/>
    <n v="9742.8873999999996"/>
    <n v="0"/>
    <s v="تبرعات عامة من زكاة مال وغيرها"/>
    <s v="دفاتر نقدية"/>
    <s v="سارى"/>
    <n v="6996"/>
    <m/>
    <n v="140"/>
    <x v="1"/>
  </r>
  <r>
    <d v="2017-06-14T00:00:00"/>
    <x v="6"/>
    <n v="2500"/>
    <x v="6"/>
    <x v="6"/>
    <n v="1704936.2546666665"/>
    <n v="266536.88000000006"/>
    <n v="0"/>
    <n v="16136.609999999999"/>
    <n v="9742.8873999999996"/>
    <n v="0"/>
    <s v="تبرعات عامة من زكاة مال وغيرها"/>
    <s v="دفاتر نقدية"/>
    <s v="سارى"/>
    <n v="6997"/>
    <m/>
    <n v="140"/>
    <x v="1"/>
  </r>
  <r>
    <d v="2017-06-14T00:00:00"/>
    <x v="6"/>
    <n v="1500"/>
    <x v="6"/>
    <x v="7"/>
    <n v="1706436.2546666665"/>
    <n v="266536.88000000006"/>
    <n v="0"/>
    <n v="16136.609999999999"/>
    <n v="9742.8873999999996"/>
    <n v="0"/>
    <s v="نقدية للمرضى"/>
    <s v="دفاتر نقدية"/>
    <s v="سارى"/>
    <n v="6998"/>
    <m/>
    <n v="140"/>
    <x v="1"/>
  </r>
  <r>
    <d v="2017-06-14T00:00:00"/>
    <x v="6"/>
    <n v="15000"/>
    <x v="6"/>
    <x v="7"/>
    <n v="1721436.2546666665"/>
    <n v="266536.88000000006"/>
    <n v="0"/>
    <n v="16136.609999999999"/>
    <n v="9742.8873999999996"/>
    <n v="0"/>
    <s v="نقدية للمرضى"/>
    <s v="دفاتر نقدية"/>
    <s v="سارى"/>
    <n v="7044"/>
    <m/>
    <n v="141"/>
    <x v="1"/>
  </r>
  <r>
    <d v="2017-06-14T00:00:00"/>
    <x v="6"/>
    <n v="6000"/>
    <x v="6"/>
    <x v="7"/>
    <n v="1727436.2546666665"/>
    <n v="266536.88000000006"/>
    <n v="0"/>
    <n v="16136.609999999999"/>
    <n v="9742.8873999999996"/>
    <n v="0"/>
    <s v="نقدية للمرضى"/>
    <s v="دفاتر نقدية"/>
    <s v="سارى"/>
    <n v="7045"/>
    <m/>
    <n v="141"/>
    <x v="1"/>
  </r>
  <r>
    <d v="2017-06-14T00:00:00"/>
    <x v="6"/>
    <n v="3750"/>
    <x v="6"/>
    <x v="6"/>
    <n v="1731186.2546666665"/>
    <n v="266536.88000000006"/>
    <n v="0"/>
    <n v="16136.609999999999"/>
    <n v="9742.8873999999996"/>
    <n v="0"/>
    <s v="تبرعات عامة من زكاة مال وغيرها"/>
    <s v="دفاتر نقدية"/>
    <s v="سارى"/>
    <n v="7046"/>
    <m/>
    <n v="141"/>
    <x v="1"/>
  </r>
  <r>
    <d v="2017-06-14T00:00:00"/>
    <x v="6"/>
    <n v="500"/>
    <x v="6"/>
    <x v="6"/>
    <n v="1731686.2546666665"/>
    <n v="266536.88000000006"/>
    <n v="0"/>
    <n v="16136.609999999999"/>
    <n v="9742.8873999999996"/>
    <n v="0"/>
    <s v="تبرعات عامة من زكاة مال وغيرها"/>
    <s v="دفاتر نقدية"/>
    <s v="سارى"/>
    <n v="7047"/>
    <m/>
    <n v="141"/>
    <x v="1"/>
  </r>
  <r>
    <d v="2017-06-14T00:00:00"/>
    <x v="6"/>
    <n v="10000"/>
    <x v="29"/>
    <x v="6"/>
    <n v="1731686.2546666665"/>
    <n v="266536.88000000006"/>
    <n v="0"/>
    <n v="16136.609999999999"/>
    <n v="9742.8873999999996"/>
    <n v="0"/>
    <s v="تبرعات عامة من زكاة مال وغيرها"/>
    <s v="دفاتر نقدية"/>
    <s v="سارى"/>
    <n v="7048"/>
    <m/>
    <n v="141"/>
    <x v="1"/>
  </r>
  <r>
    <d v="2017-06-14T00:00:00"/>
    <x v="6"/>
    <n v="3200"/>
    <x v="6"/>
    <x v="6"/>
    <n v="1734886.2546666665"/>
    <n v="266536.88000000006"/>
    <n v="0"/>
    <n v="16136.609999999999"/>
    <n v="9742.8873999999996"/>
    <n v="0"/>
    <s v="تبرعات عامة من زكاة مال وغيرها"/>
    <s v="دفاتر نقدية"/>
    <s v="سارى"/>
    <n v="7049"/>
    <m/>
    <n v="141"/>
    <x v="1"/>
  </r>
  <r>
    <d v="2017-06-14T00:00:00"/>
    <x v="6"/>
    <n v="1000"/>
    <x v="6"/>
    <x v="6"/>
    <n v="1735886.2546666665"/>
    <n v="266536.88000000006"/>
    <n v="0"/>
    <n v="16136.609999999999"/>
    <n v="9742.8873999999996"/>
    <n v="0"/>
    <s v="تبرعات عامة من زكاة مال وغيرها"/>
    <s v="دفاتر نقدية"/>
    <s v="سارى"/>
    <n v="7085"/>
    <m/>
    <n v="142"/>
    <x v="1"/>
  </r>
  <r>
    <d v="2017-06-14T00:00:00"/>
    <x v="6"/>
    <n v="100"/>
    <x v="6"/>
    <x v="6"/>
    <n v="1735986.2546666665"/>
    <n v="266536.88000000006"/>
    <n v="0"/>
    <n v="16136.609999999999"/>
    <n v="9742.8873999999996"/>
    <n v="0"/>
    <s v="تبرعات عامة من زكاة مال وغيرها"/>
    <s v="دفاتر نقدية"/>
    <s v="سارى"/>
    <n v="7131"/>
    <m/>
    <n v="143"/>
    <x v="1"/>
  </r>
  <r>
    <d v="2017-06-14T00:00:00"/>
    <x v="6"/>
    <n v="10000"/>
    <x v="6"/>
    <x v="7"/>
    <n v="1745986.2546666665"/>
    <n v="266536.88000000006"/>
    <n v="0"/>
    <n v="16136.609999999999"/>
    <n v="9742.8873999999996"/>
    <n v="0"/>
    <s v="نقدية للمرضى"/>
    <s v="دفاتر نقدية"/>
    <s v="سارى"/>
    <n v="7132"/>
    <m/>
    <n v="143"/>
    <x v="1"/>
  </r>
  <r>
    <d v="2017-06-14T00:00:00"/>
    <x v="6"/>
    <n v="16800"/>
    <x v="6"/>
    <x v="7"/>
    <n v="1762786.2546666665"/>
    <n v="266536.88000000006"/>
    <n v="0"/>
    <n v="16136.609999999999"/>
    <n v="9742.8873999999996"/>
    <n v="0"/>
    <s v="نقدية للمرضى"/>
    <s v="دفاتر نقدية"/>
    <s v="سارى"/>
    <n v="7133"/>
    <m/>
    <n v="143"/>
    <x v="1"/>
  </r>
  <r>
    <d v="2017-06-14T00:00:00"/>
    <x v="6"/>
    <n v="2000"/>
    <x v="6"/>
    <x v="6"/>
    <n v="1764786.2546666665"/>
    <n v="266536.88000000006"/>
    <n v="0"/>
    <n v="16136.609999999999"/>
    <n v="9742.8873999999996"/>
    <n v="0"/>
    <s v="تبرعات عامة من زكاة مال وغيرها"/>
    <s v="دفاتر نقدية"/>
    <s v="سارى"/>
    <n v="7134"/>
    <m/>
    <n v="143"/>
    <x v="1"/>
  </r>
  <r>
    <d v="2017-06-14T00:00:00"/>
    <x v="6"/>
    <n v="3200"/>
    <x v="6"/>
    <x v="7"/>
    <n v="1767986.2546666665"/>
    <n v="266536.88000000006"/>
    <n v="0"/>
    <n v="16136.609999999999"/>
    <n v="9742.8873999999996"/>
    <n v="0"/>
    <s v="نقدية للمرضى"/>
    <s v="دفاتر نقدية"/>
    <s v="سارى"/>
    <n v="7135"/>
    <m/>
    <n v="143"/>
    <x v="1"/>
  </r>
  <r>
    <d v="2017-06-14T00:00:00"/>
    <x v="6"/>
    <n v="500"/>
    <x v="6"/>
    <x v="6"/>
    <n v="1768486.2546666665"/>
    <n v="266536.88000000006"/>
    <n v="0"/>
    <n v="16136.609999999999"/>
    <n v="9742.8873999999996"/>
    <n v="0"/>
    <s v="تبرعات عامة من زكاة مال وغيرها"/>
    <s v="دفاتر نقدية"/>
    <s v="سارى"/>
    <n v="7137"/>
    <m/>
    <n v="143"/>
    <x v="1"/>
  </r>
  <r>
    <d v="2017-06-14T00:00:00"/>
    <x v="6"/>
    <n v="500"/>
    <x v="6"/>
    <x v="7"/>
    <n v="1768986.2546666665"/>
    <n v="266536.88000000006"/>
    <n v="0"/>
    <n v="16136.609999999999"/>
    <n v="9742.8873999999996"/>
    <n v="0"/>
    <s v="نقدية للمرضى"/>
    <s v="دفاتر نقدية"/>
    <s v="سارى"/>
    <n v="7138"/>
    <m/>
    <n v="143"/>
    <x v="1"/>
  </r>
  <r>
    <d v="2017-06-14T00:00:00"/>
    <x v="6"/>
    <n v="2500"/>
    <x v="6"/>
    <x v="7"/>
    <n v="1771486.2546666665"/>
    <n v="266536.88000000006"/>
    <n v="0"/>
    <n v="16136.609999999999"/>
    <n v="9742.8873999999996"/>
    <n v="0"/>
    <s v="نقدية للمرضى"/>
    <s v="دفاتر نقدية"/>
    <s v="سارى"/>
    <n v="7217"/>
    <m/>
    <n v="145"/>
    <x v="1"/>
  </r>
  <r>
    <d v="2017-06-14T00:00:00"/>
    <x v="6"/>
    <n v="10000"/>
    <x v="6"/>
    <x v="6"/>
    <n v="1781486.2546666665"/>
    <n v="266536.88000000006"/>
    <n v="0"/>
    <n v="16136.609999999999"/>
    <n v="9742.8873999999996"/>
    <n v="0"/>
    <s v="تبرعات عامة من زكاة مال وغيرها"/>
    <s v="دفاتر نقدية"/>
    <s v="سارى"/>
    <n v="7218"/>
    <m/>
    <n v="145"/>
    <x v="1"/>
  </r>
  <r>
    <d v="2017-06-14T00:00:00"/>
    <x v="6"/>
    <n v="2000"/>
    <x v="6"/>
    <x v="6"/>
    <n v="1783486.2546666665"/>
    <n v="266536.88000000006"/>
    <n v="0"/>
    <n v="16136.609999999999"/>
    <n v="9742.8873999999996"/>
    <n v="0"/>
    <s v="تبرعات عامة من زكاة مال وغيرها"/>
    <s v="دفاتر نقدية"/>
    <s v="سارى"/>
    <n v="7219"/>
    <m/>
    <n v="145"/>
    <x v="1"/>
  </r>
  <r>
    <d v="2017-06-14T00:00:00"/>
    <x v="6"/>
    <n v="4000"/>
    <x v="6"/>
    <x v="6"/>
    <n v="1787486.2546666665"/>
    <n v="266536.88000000006"/>
    <n v="0"/>
    <n v="16136.609999999999"/>
    <n v="9742.8873999999996"/>
    <n v="0"/>
    <s v="تبرعات عامة من زكاة مال وغيرها"/>
    <s v="دفاتر نقدية"/>
    <s v="سارى"/>
    <n v="7220"/>
    <m/>
    <n v="145"/>
    <x v="1"/>
  </r>
  <r>
    <d v="2017-06-14T00:00:00"/>
    <x v="6"/>
    <n v="10000"/>
    <x v="6"/>
    <x v="6"/>
    <n v="1797486.2546666665"/>
    <n v="266536.88000000006"/>
    <n v="0"/>
    <n v="16136.609999999999"/>
    <n v="9742.8873999999996"/>
    <n v="0"/>
    <s v="تبرعات عامة من زكاة مال وغيرها"/>
    <s v="دفاتر نقدية"/>
    <s v="سارى"/>
    <n v="7221"/>
    <m/>
    <n v="145"/>
    <x v="1"/>
  </r>
  <r>
    <d v="2017-06-14T00:00:00"/>
    <x v="6"/>
    <n v="1000"/>
    <x v="6"/>
    <x v="6"/>
    <n v="1798486.2546666665"/>
    <n v="266536.88000000006"/>
    <n v="0"/>
    <n v="16136.609999999999"/>
    <n v="9742.8873999999996"/>
    <n v="0"/>
    <s v="تبرعات عامة من زكاة مال وغيرها"/>
    <s v="دفاتر نقدية"/>
    <s v="سارى"/>
    <n v="7222"/>
    <m/>
    <n v="145"/>
    <x v="1"/>
  </r>
  <r>
    <d v="2017-06-14T00:00:00"/>
    <x v="6"/>
    <n v="150"/>
    <x v="6"/>
    <x v="6"/>
    <n v="1798636.2546666665"/>
    <n v="266536.88000000006"/>
    <n v="0"/>
    <n v="16136.609999999999"/>
    <n v="9742.8873999999996"/>
    <n v="0"/>
    <s v="تبرعات عامة من زكاة مال وغيرها"/>
    <s v="دفاتر نقدية"/>
    <s v="سارى"/>
    <n v="7223"/>
    <m/>
    <n v="145"/>
    <x v="1"/>
  </r>
  <r>
    <d v="2017-06-14T00:00:00"/>
    <x v="6"/>
    <n v="200"/>
    <x v="6"/>
    <x v="7"/>
    <n v="1798836.2546666665"/>
    <n v="266536.88000000006"/>
    <n v="0"/>
    <n v="16136.609999999999"/>
    <n v="9742.8873999999996"/>
    <n v="0"/>
    <s v="نقدية للمرضى"/>
    <s v="دفاتر نقدية"/>
    <s v="سارى"/>
    <n v="7272"/>
    <m/>
    <n v="146"/>
    <x v="1"/>
  </r>
  <r>
    <d v="2017-06-14T00:00:00"/>
    <x v="6"/>
    <n v="500"/>
    <x v="6"/>
    <x v="6"/>
    <n v="1799336.2546666665"/>
    <n v="266536.88000000006"/>
    <n v="0"/>
    <n v="16136.609999999999"/>
    <n v="9742.8873999999996"/>
    <n v="0"/>
    <s v="تبرعات عامة من زكاة مال وغيرها"/>
    <s v="دفاتر نقدية"/>
    <s v="سارى"/>
    <n v="7335"/>
    <m/>
    <n v="147"/>
    <x v="1"/>
  </r>
  <r>
    <d v="2017-06-14T00:00:00"/>
    <x v="6"/>
    <n v="1300"/>
    <x v="6"/>
    <x v="6"/>
    <n v="1800636.2546666665"/>
    <n v="266536.88000000006"/>
    <n v="0"/>
    <n v="16136.609999999999"/>
    <n v="9742.8873999999996"/>
    <n v="0"/>
    <s v="تبرعات عامة من زكاة مال وغيرها"/>
    <s v="دفاتر نقدية"/>
    <s v="سارى"/>
    <n v="7336"/>
    <m/>
    <n v="147"/>
    <x v="1"/>
  </r>
  <r>
    <d v="2017-06-14T00:00:00"/>
    <x v="6"/>
    <n v="6000"/>
    <x v="6"/>
    <x v="6"/>
    <n v="1806636.2546666665"/>
    <n v="266536.88000000006"/>
    <n v="0"/>
    <n v="16136.609999999999"/>
    <n v="9742.8873999999996"/>
    <n v="0"/>
    <s v="تبرعات عامة من زكاة مال وغيرها"/>
    <s v="دفاتر نقدية"/>
    <s v="سارى"/>
    <n v="7337"/>
    <m/>
    <n v="147"/>
    <x v="1"/>
  </r>
  <r>
    <d v="2017-06-14T00:00:00"/>
    <x v="6"/>
    <n v="1000"/>
    <x v="6"/>
    <x v="7"/>
    <n v="1807636.2546666665"/>
    <n v="266536.88000000006"/>
    <n v="0"/>
    <n v="16136.609999999999"/>
    <n v="9742.8873999999996"/>
    <n v="0"/>
    <s v="نقدية للمرضى"/>
    <s v="دفاتر نقدية"/>
    <s v="سارى"/>
    <n v="7398"/>
    <m/>
    <n v="148"/>
    <x v="1"/>
  </r>
  <r>
    <d v="2017-06-14T00:00:00"/>
    <x v="6"/>
    <n v="1000"/>
    <x v="6"/>
    <x v="7"/>
    <n v="1808636.2546666665"/>
    <n v="266536.88000000006"/>
    <n v="0"/>
    <n v="16136.609999999999"/>
    <n v="9742.8873999999996"/>
    <n v="0"/>
    <s v="نقدية للمرضى"/>
    <s v="دفاتر نقدية"/>
    <s v="سارى"/>
    <n v="7399"/>
    <m/>
    <n v="148"/>
    <x v="1"/>
  </r>
  <r>
    <d v="2017-06-14T00:00:00"/>
    <x v="6"/>
    <n v="1380"/>
    <x v="6"/>
    <x v="7"/>
    <n v="1810016.2546666665"/>
    <n v="266536.88000000006"/>
    <n v="0"/>
    <n v="16136.609999999999"/>
    <n v="9742.8873999999996"/>
    <n v="0"/>
    <s v="نقدية للمرضى"/>
    <s v="دفاتر نقدية"/>
    <s v="سارى"/>
    <n v="7400"/>
    <m/>
    <n v="148"/>
    <x v="1"/>
  </r>
  <r>
    <d v="2017-06-14T00:00:00"/>
    <x v="6"/>
    <n v="200"/>
    <x v="6"/>
    <x v="6"/>
    <n v="1810216.2546666665"/>
    <n v="266536.88000000006"/>
    <n v="0"/>
    <n v="16136.609999999999"/>
    <n v="9742.8873999999996"/>
    <n v="0"/>
    <s v="تبرعات عامة من زكاة مال وغيرها"/>
    <s v="دفاتر نقدية"/>
    <s v="سارى"/>
    <n v="7428"/>
    <m/>
    <n v="149"/>
    <x v="1"/>
  </r>
  <r>
    <d v="2017-06-14T00:00:00"/>
    <x v="6"/>
    <n v="1000"/>
    <x v="6"/>
    <x v="6"/>
    <n v="1811216.2546666665"/>
    <n v="266536.88000000006"/>
    <n v="0"/>
    <n v="16136.609999999999"/>
    <n v="9742.8873999999996"/>
    <n v="0"/>
    <s v="تبرعات عامة من زكاة مال وغيرها"/>
    <s v="دفاتر نقدية"/>
    <s v="سارى"/>
    <n v="7429"/>
    <m/>
    <n v="149"/>
    <x v="1"/>
  </r>
  <r>
    <d v="2017-06-14T00:00:00"/>
    <x v="6"/>
    <n v="700"/>
    <x v="6"/>
    <x v="6"/>
    <n v="1811916.2546666665"/>
    <n v="266536.88000000006"/>
    <n v="0"/>
    <n v="16136.609999999999"/>
    <n v="9742.8873999999996"/>
    <n v="0"/>
    <s v="تبرعات عامة من زكاة مال وغيرها"/>
    <s v="دفاتر نقدية"/>
    <s v="سارى"/>
    <n v="7430"/>
    <m/>
    <n v="149"/>
    <x v="1"/>
  </r>
  <r>
    <d v="2017-06-14T00:00:00"/>
    <x v="6"/>
    <n v="33000"/>
    <x v="6"/>
    <x v="7"/>
    <n v="1844916.2546666665"/>
    <n v="266536.88000000006"/>
    <n v="0"/>
    <n v="16136.609999999999"/>
    <n v="9742.8873999999996"/>
    <n v="0"/>
    <s v="نقدية للمرضى"/>
    <s v="دفاتر نقدية"/>
    <s v="سارى"/>
    <n v="7431"/>
    <m/>
    <n v="149"/>
    <x v="1"/>
  </r>
  <r>
    <d v="2017-06-14T00:00:00"/>
    <x v="6"/>
    <n v="200"/>
    <x v="6"/>
    <x v="6"/>
    <n v="1845116.2546666665"/>
    <n v="266536.88000000006"/>
    <n v="0"/>
    <n v="16136.609999999999"/>
    <n v="9742.8873999999996"/>
    <n v="0"/>
    <s v="تبرعات عامة من زكاة مال وغيرها"/>
    <s v="دفاتر نقدية"/>
    <s v="سارى"/>
    <n v="7432"/>
    <m/>
    <n v="149"/>
    <x v="1"/>
  </r>
  <r>
    <d v="2017-06-14T00:00:00"/>
    <x v="6"/>
    <n v="1000"/>
    <x v="8"/>
    <x v="9"/>
    <n v="1845116.2546666665"/>
    <n v="267536.88000000006"/>
    <n v="0"/>
    <n v="16136.609999999999"/>
    <n v="9742.8873999999996"/>
    <n v="0"/>
    <m/>
    <m/>
    <m/>
    <s v="معاملة بنكية"/>
    <m/>
    <m/>
    <x v="54"/>
  </r>
  <r>
    <d v="2017-06-14T00:00:00"/>
    <x v="6"/>
    <n v="10008.5"/>
    <x v="8"/>
    <x v="9"/>
    <n v="1845116.2546666665"/>
    <n v="277545.38000000006"/>
    <n v="0"/>
    <n v="16136.609999999999"/>
    <n v="9742.8873999999996"/>
    <n v="0"/>
    <m/>
    <m/>
    <m/>
    <s v="معاملة بنكية"/>
    <m/>
    <m/>
    <x v="234"/>
  </r>
  <r>
    <d v="2017-06-14T00:00:00"/>
    <x v="6"/>
    <n v="100"/>
    <x v="8"/>
    <x v="9"/>
    <n v="1845116.2546666665"/>
    <n v="277645.38000000006"/>
    <n v="0"/>
    <n v="16136.609999999999"/>
    <n v="9742.8873999999996"/>
    <n v="0"/>
    <m/>
    <m/>
    <m/>
    <s v="معاملة بنكية"/>
    <m/>
    <m/>
    <x v="132"/>
  </r>
  <r>
    <d v="2017-06-14T00:00:00"/>
    <x v="6"/>
    <n v="20000"/>
    <x v="8"/>
    <x v="9"/>
    <n v="1845116.2546666665"/>
    <n v="297645.38000000006"/>
    <n v="0"/>
    <n v="16136.609999999999"/>
    <n v="9742.8873999999996"/>
    <n v="0"/>
    <m/>
    <m/>
    <m/>
    <s v="معاملة بنكية"/>
    <m/>
    <m/>
    <x v="132"/>
  </r>
  <r>
    <d v="2017-06-14T00:00:00"/>
    <x v="6"/>
    <n v="41309.08"/>
    <x v="8"/>
    <x v="10"/>
    <n v="1845116.2546666665"/>
    <n v="338954.46000000008"/>
    <n v="0"/>
    <n v="16136.609999999999"/>
    <n v="9742.8873999999996"/>
    <n v="0"/>
    <m/>
    <m/>
    <m/>
    <s v="تقفيل"/>
    <m/>
    <m/>
    <x v="10"/>
  </r>
  <r>
    <d v="2017-06-14T00:00:00"/>
    <x v="6"/>
    <n v="10000"/>
    <x v="8"/>
    <x v="9"/>
    <n v="1845116.2546666665"/>
    <n v="348954.46000000008"/>
    <n v="0"/>
    <n v="16136.609999999999"/>
    <n v="9742.8873999999996"/>
    <n v="0"/>
    <m/>
    <m/>
    <m/>
    <s v="معاملة بنكية"/>
    <m/>
    <m/>
    <x v="235"/>
  </r>
  <r>
    <d v="2017-06-15T00:00:00"/>
    <x v="6"/>
    <n v="1000"/>
    <x v="6"/>
    <x v="6"/>
    <n v="1846116.2546666665"/>
    <n v="348954.46000000008"/>
    <n v="0"/>
    <n v="16136.609999999999"/>
    <n v="9742.8873999999996"/>
    <n v="0"/>
    <s v="تبرعات عامة من زكاة مال وغيرها"/>
    <s v="دفاتر نقدية"/>
    <s v="سارى"/>
    <n v="5454"/>
    <m/>
    <n v="110"/>
    <x v="1"/>
  </r>
  <r>
    <d v="2017-06-15T00:00:00"/>
    <x v="6"/>
    <n v="500"/>
    <x v="6"/>
    <x v="6"/>
    <n v="1846616.2546666665"/>
    <n v="348954.46000000008"/>
    <n v="0"/>
    <n v="16136.609999999999"/>
    <n v="9742.8873999999996"/>
    <n v="0"/>
    <s v="تبرعات عامة من زكاة مال وغيرها"/>
    <s v="دفاتر نقدية"/>
    <s v="سارى"/>
    <n v="5455"/>
    <m/>
    <n v="110"/>
    <x v="1"/>
  </r>
  <r>
    <d v="2017-06-15T00:00:00"/>
    <x v="6"/>
    <n v="15800"/>
    <x v="6"/>
    <x v="7"/>
    <n v="1862416.2546666665"/>
    <n v="348954.46000000008"/>
    <n v="0"/>
    <n v="16136.609999999999"/>
    <n v="9742.8873999999996"/>
    <n v="0"/>
    <s v="نقدية للمرضى"/>
    <s v="دفاتر نقدية"/>
    <s v="سارى"/>
    <n v="5457"/>
    <m/>
    <n v="110"/>
    <x v="1"/>
  </r>
  <r>
    <d v="2017-06-15T00:00:00"/>
    <x v="6"/>
    <n v="10000"/>
    <x v="6"/>
    <x v="6"/>
    <n v="1872416.2546666665"/>
    <n v="348954.46000000008"/>
    <n v="0"/>
    <n v="16136.609999999999"/>
    <n v="9742.8873999999996"/>
    <n v="0"/>
    <s v="تبرعات عامة من زكاة مال وغيرها"/>
    <s v="دفاتر نقدية"/>
    <s v="سارى"/>
    <n v="5458"/>
    <m/>
    <n v="110"/>
    <x v="1"/>
  </r>
  <r>
    <d v="2017-06-15T00:00:00"/>
    <x v="6"/>
    <n v="300"/>
    <x v="6"/>
    <x v="6"/>
    <n v="1872716.2546666665"/>
    <n v="348954.46000000008"/>
    <n v="0"/>
    <n v="16136.609999999999"/>
    <n v="9742.8873999999996"/>
    <n v="0"/>
    <s v="تبرعات عامة من زكاة مال وغيرها"/>
    <s v="دفاتر نقدية"/>
    <s v="سارى"/>
    <n v="5459"/>
    <m/>
    <n v="110"/>
    <x v="1"/>
  </r>
  <r>
    <d v="2017-06-15T00:00:00"/>
    <x v="6"/>
    <n v="150"/>
    <x v="6"/>
    <x v="6"/>
    <n v="1872866.2546666665"/>
    <n v="348954.46000000008"/>
    <n v="0"/>
    <n v="16136.609999999999"/>
    <n v="9742.8873999999996"/>
    <n v="0"/>
    <s v="تبرعات عامة من زكاة مال وغيرها"/>
    <s v="دفاتر نقدية"/>
    <s v="سارى"/>
    <n v="5634"/>
    <m/>
    <n v="113"/>
    <x v="1"/>
  </r>
  <r>
    <d v="2017-06-15T00:00:00"/>
    <x v="6"/>
    <n v="2000"/>
    <x v="6"/>
    <x v="6"/>
    <n v="1874866.2546666665"/>
    <n v="348954.46000000008"/>
    <n v="0"/>
    <n v="16136.609999999999"/>
    <n v="9742.8873999999996"/>
    <n v="0"/>
    <s v="تبرعات عامة من زكاة مال وغيرها"/>
    <s v="دفاتر نقدية"/>
    <s v="سارى"/>
    <n v="5635"/>
    <m/>
    <n v="113"/>
    <x v="1"/>
  </r>
  <r>
    <d v="2017-06-15T00:00:00"/>
    <x v="6"/>
    <n v="1800"/>
    <x v="6"/>
    <x v="6"/>
    <n v="1876666.2546666665"/>
    <n v="348954.46000000008"/>
    <n v="0"/>
    <n v="16136.609999999999"/>
    <n v="9742.8873999999996"/>
    <n v="0"/>
    <s v="تبرعات عامة من زكاة مال وغيرها"/>
    <s v="دفاتر نقدية"/>
    <s v="سارى"/>
    <n v="5636"/>
    <m/>
    <n v="113"/>
    <x v="1"/>
  </r>
  <r>
    <d v="2017-06-15T00:00:00"/>
    <x v="6"/>
    <n v="300"/>
    <x v="6"/>
    <x v="6"/>
    <n v="1876966.2546666665"/>
    <n v="348954.46000000008"/>
    <n v="0"/>
    <n v="16136.609999999999"/>
    <n v="9742.8873999999996"/>
    <n v="0"/>
    <s v="تبرعات عامة من زكاة مال وغيرها"/>
    <s v="دفاتر نقدية"/>
    <s v="سارى"/>
    <n v="5637"/>
    <m/>
    <n v="113"/>
    <x v="1"/>
  </r>
  <r>
    <d v="2017-06-15T00:00:00"/>
    <x v="6"/>
    <n v="300"/>
    <x v="6"/>
    <x v="6"/>
    <n v="1877266.2546666665"/>
    <n v="348954.46000000008"/>
    <n v="0"/>
    <n v="16136.609999999999"/>
    <n v="9742.8873999999996"/>
    <n v="0"/>
    <s v="تبرعات عامة من زكاة مال وغيرها"/>
    <s v="دفاتر نقدية"/>
    <s v="سارى"/>
    <n v="5638"/>
    <m/>
    <n v="113"/>
    <x v="1"/>
  </r>
  <r>
    <d v="2017-06-15T00:00:00"/>
    <x v="6"/>
    <n v="500"/>
    <x v="6"/>
    <x v="6"/>
    <n v="1877766.2546666665"/>
    <n v="348954.46000000008"/>
    <n v="0"/>
    <n v="16136.609999999999"/>
    <n v="9742.8873999999996"/>
    <n v="0"/>
    <s v="تبرعات عامة من زكاة مال وغيرها"/>
    <s v="دفاتر نقدية"/>
    <s v="سارى"/>
    <n v="5639"/>
    <m/>
    <n v="113"/>
    <x v="1"/>
  </r>
  <r>
    <d v="2017-06-15T00:00:00"/>
    <x v="6"/>
    <n v="16"/>
    <x v="6"/>
    <x v="7"/>
    <n v="1877782.2546666665"/>
    <n v="348954.46000000008"/>
    <n v="0"/>
    <n v="16136.609999999999"/>
    <n v="9742.8873999999996"/>
    <n v="0"/>
    <s v="نقدية للمرضى"/>
    <s v="دفاتر نقدية"/>
    <s v="سارى"/>
    <n v="5747"/>
    <m/>
    <n v="115"/>
    <x v="1"/>
  </r>
  <r>
    <d v="2017-06-15T00:00:00"/>
    <x v="6"/>
    <n v="2"/>
    <x v="6"/>
    <x v="7"/>
    <n v="1877784.2546666665"/>
    <n v="348954.46000000008"/>
    <n v="0"/>
    <n v="16136.609999999999"/>
    <n v="9742.8873999999996"/>
    <n v="0"/>
    <s v="نقدية للمرضى"/>
    <s v="دفاتر نقدية"/>
    <s v="سارى"/>
    <n v="5748"/>
    <m/>
    <n v="115"/>
    <x v="1"/>
  </r>
  <r>
    <d v="2017-06-15T00:00:00"/>
    <x v="6"/>
    <n v="650"/>
    <x v="6"/>
    <x v="6"/>
    <n v="1878434.2546666665"/>
    <n v="348954.46000000008"/>
    <n v="0"/>
    <n v="16136.609999999999"/>
    <n v="9742.8873999999996"/>
    <n v="0"/>
    <s v="تبرعات عامة من زكاة مال وغيرها"/>
    <s v="دفاتر نقدية"/>
    <s v="سارى"/>
    <n v="5749"/>
    <m/>
    <n v="115"/>
    <x v="1"/>
  </r>
  <r>
    <d v="2017-06-15T00:00:00"/>
    <x v="6"/>
    <n v="50"/>
    <x v="6"/>
    <x v="6"/>
    <n v="1878484.2546666665"/>
    <n v="348954.46000000008"/>
    <n v="0"/>
    <n v="16136.609999999999"/>
    <n v="9742.8873999999996"/>
    <n v="0"/>
    <s v="تبرعات عامة من زكاة مال وغيرها"/>
    <s v="دفاتر نقدية"/>
    <s v="سارى"/>
    <n v="5750"/>
    <m/>
    <n v="115"/>
    <x v="1"/>
  </r>
  <r>
    <d v="2017-06-15T00:00:00"/>
    <x v="6"/>
    <n v="50"/>
    <x v="6"/>
    <x v="6"/>
    <n v="1878534.2546666665"/>
    <n v="348954.46000000008"/>
    <n v="0"/>
    <n v="16136.609999999999"/>
    <n v="9742.8873999999996"/>
    <n v="0"/>
    <s v="تبرعات عامة من زكاة مال وغيرها"/>
    <s v="دفاتر نقدية"/>
    <s v="سارى"/>
    <n v="5751"/>
    <m/>
    <n v="116"/>
    <x v="1"/>
  </r>
  <r>
    <d v="2017-06-15T00:00:00"/>
    <x v="6"/>
    <n v="8000"/>
    <x v="6"/>
    <x v="6"/>
    <n v="1886534.2546666665"/>
    <n v="348954.46000000008"/>
    <n v="0"/>
    <n v="16136.609999999999"/>
    <n v="9742.8873999999996"/>
    <n v="0"/>
    <s v="تبرعات عامة من زكاة مال وغيرها"/>
    <s v="دفاتر نقدية"/>
    <s v="سارى"/>
    <n v="6595"/>
    <m/>
    <n v="132"/>
    <x v="1"/>
  </r>
  <r>
    <d v="2017-06-15T00:00:00"/>
    <x v="6"/>
    <n v="2000"/>
    <x v="6"/>
    <x v="7"/>
    <n v="1888534.2546666665"/>
    <n v="348954.46000000008"/>
    <n v="0"/>
    <n v="16136.609999999999"/>
    <n v="9742.8873999999996"/>
    <n v="0"/>
    <s v="نقدية للمرضى"/>
    <s v="دفاتر نقدية"/>
    <s v="سارى"/>
    <n v="6644"/>
    <m/>
    <n v="133"/>
    <x v="1"/>
  </r>
  <r>
    <d v="2017-06-15T00:00:00"/>
    <x v="6"/>
    <n v="450"/>
    <x v="6"/>
    <x v="6"/>
    <n v="1888984.2546666665"/>
    <n v="348954.46000000008"/>
    <n v="0"/>
    <n v="16136.609999999999"/>
    <n v="9742.8873999999996"/>
    <n v="0"/>
    <s v="تبرعات عامة من زكاة مال وغيرها"/>
    <s v="دفاتر نقدية"/>
    <s v="سارى"/>
    <n v="6645"/>
    <m/>
    <n v="133"/>
    <x v="1"/>
  </r>
  <r>
    <d v="2017-06-15T00:00:00"/>
    <x v="6"/>
    <n v="1000"/>
    <x v="6"/>
    <x v="6"/>
    <n v="1889984.2546666665"/>
    <n v="348954.46000000008"/>
    <n v="0"/>
    <n v="16136.609999999999"/>
    <n v="9742.8873999999996"/>
    <n v="0"/>
    <s v="تبرعات عامة من زكاة مال وغيرها"/>
    <s v="دفاتر نقدية"/>
    <s v="سارى"/>
    <n v="6999"/>
    <m/>
    <n v="140"/>
    <x v="1"/>
  </r>
  <r>
    <d v="2017-06-15T00:00:00"/>
    <x v="6"/>
    <n v="4000"/>
    <x v="6"/>
    <x v="6"/>
    <n v="1893984.2546666665"/>
    <n v="348954.46000000008"/>
    <n v="0"/>
    <n v="16136.609999999999"/>
    <n v="9742.8873999999996"/>
    <n v="0"/>
    <s v="تبرعات عامة من زكاة مال وغيرها"/>
    <s v="دفاتر نقدية"/>
    <s v="سارى"/>
    <n v="7000"/>
    <m/>
    <n v="140"/>
    <x v="1"/>
  </r>
  <r>
    <d v="2017-06-15T00:00:00"/>
    <x v="6"/>
    <n v="5500"/>
    <x v="6"/>
    <x v="6"/>
    <n v="1899484.2546666665"/>
    <n v="348954.46000000008"/>
    <n v="0"/>
    <n v="16136.609999999999"/>
    <n v="9742.8873999999996"/>
    <n v="0"/>
    <s v="تبرعات عامة من زكاة مال وغيرها"/>
    <s v="دفاتر نقدية"/>
    <s v="سارى"/>
    <n v="7050"/>
    <m/>
    <n v="141"/>
    <x v="1"/>
  </r>
  <r>
    <d v="2017-06-15T00:00:00"/>
    <x v="6"/>
    <n v="2400"/>
    <x v="6"/>
    <x v="6"/>
    <n v="1901884.2546666665"/>
    <n v="348954.46000000008"/>
    <n v="0"/>
    <n v="16136.609999999999"/>
    <n v="9742.8873999999996"/>
    <n v="0"/>
    <s v="تبرعات عامة من زكاة مال وغيرها"/>
    <s v="دفاتر نقدية"/>
    <s v="سارى"/>
    <n v="7086"/>
    <m/>
    <n v="142"/>
    <x v="1"/>
  </r>
  <r>
    <d v="2017-06-15T00:00:00"/>
    <x v="6"/>
    <n v="2000"/>
    <x v="6"/>
    <x v="6"/>
    <n v="1903884.2546666665"/>
    <n v="348954.46000000008"/>
    <n v="0"/>
    <n v="16136.609999999999"/>
    <n v="9742.8873999999996"/>
    <n v="0"/>
    <s v="تبرعات عامة من زكاة مال وغيرها"/>
    <s v="دفاتر نقدية"/>
    <s v="سارى"/>
    <n v="7087"/>
    <m/>
    <n v="142"/>
    <x v="1"/>
  </r>
  <r>
    <d v="2017-06-15T00:00:00"/>
    <x v="6"/>
    <n v="1000"/>
    <x v="6"/>
    <x v="6"/>
    <n v="1904884.2546666665"/>
    <n v="348954.46000000008"/>
    <n v="0"/>
    <n v="16136.609999999999"/>
    <n v="9742.8873999999996"/>
    <n v="0"/>
    <s v="تبرعات عامة من زكاة مال وغيرها"/>
    <s v="دفاتر نقدية"/>
    <s v="سارى"/>
    <n v="7088"/>
    <m/>
    <n v="142"/>
    <x v="1"/>
  </r>
  <r>
    <d v="2017-06-15T00:00:00"/>
    <x v="6"/>
    <n v="300"/>
    <x v="6"/>
    <x v="6"/>
    <n v="1905184.2546666665"/>
    <n v="348954.46000000008"/>
    <n v="0"/>
    <n v="16136.609999999999"/>
    <n v="9742.8873999999996"/>
    <n v="0"/>
    <s v="تبرعات عامة من زكاة مال وغيرها"/>
    <s v="دفاتر نقدية"/>
    <s v="سارى"/>
    <n v="7089"/>
    <m/>
    <n v="142"/>
    <x v="1"/>
  </r>
  <r>
    <d v="2017-06-15T00:00:00"/>
    <x v="6"/>
    <n v="500"/>
    <x v="6"/>
    <x v="6"/>
    <n v="1905684.2546666665"/>
    <n v="348954.46000000008"/>
    <n v="0"/>
    <n v="16136.609999999999"/>
    <n v="9742.8873999999996"/>
    <n v="0"/>
    <s v="تبرعات عامة من زكاة مال وغيرها"/>
    <s v="دفاتر نقدية"/>
    <s v="سارى"/>
    <n v="7139"/>
    <m/>
    <n v="143"/>
    <x v="1"/>
  </r>
  <r>
    <d v="2017-06-15T00:00:00"/>
    <x v="6"/>
    <n v="100"/>
    <x v="6"/>
    <x v="6"/>
    <n v="1905784.2546666665"/>
    <n v="348954.46000000008"/>
    <n v="0"/>
    <n v="16136.609999999999"/>
    <n v="9742.8873999999996"/>
    <n v="0"/>
    <s v="تبرعات عامة من زكاة مال وغيرها"/>
    <s v="دفاتر نقدية"/>
    <s v="سارى"/>
    <n v="7140"/>
    <m/>
    <n v="143"/>
    <x v="1"/>
  </r>
  <r>
    <d v="2017-06-15T00:00:00"/>
    <x v="6"/>
    <n v="5000"/>
    <x v="6"/>
    <x v="7"/>
    <n v="1910784.2546666665"/>
    <n v="348954.46000000008"/>
    <n v="0"/>
    <n v="16136.609999999999"/>
    <n v="9742.8873999999996"/>
    <n v="0"/>
    <s v="نقدية للمرضى"/>
    <s v="دفاتر نقدية"/>
    <s v="سارى"/>
    <n v="7141"/>
    <m/>
    <n v="143"/>
    <x v="1"/>
  </r>
  <r>
    <d v="2017-06-15T00:00:00"/>
    <x v="6"/>
    <n v="5000"/>
    <x v="6"/>
    <x v="7"/>
    <n v="1915784.2546666665"/>
    <n v="348954.46000000008"/>
    <n v="0"/>
    <n v="16136.609999999999"/>
    <n v="9742.8873999999996"/>
    <n v="0"/>
    <s v="نقدية للمرضى"/>
    <s v="دفاتر نقدية"/>
    <s v="سارى"/>
    <n v="7142"/>
    <m/>
    <n v="143"/>
    <x v="1"/>
  </r>
  <r>
    <d v="2017-06-15T00:00:00"/>
    <x v="6"/>
    <n v="15000"/>
    <x v="6"/>
    <x v="7"/>
    <n v="1930784.2546666665"/>
    <n v="348954.46000000008"/>
    <n v="0"/>
    <n v="16136.609999999999"/>
    <n v="9742.8873999999996"/>
    <n v="0"/>
    <s v="نقدية للمرضى"/>
    <s v="دفاتر نقدية"/>
    <s v="سارى"/>
    <n v="7224"/>
    <m/>
    <n v="145"/>
    <x v="1"/>
  </r>
  <r>
    <d v="2017-06-15T00:00:00"/>
    <x v="6"/>
    <n v="750"/>
    <x v="6"/>
    <x v="6"/>
    <n v="1931534.2546666665"/>
    <n v="348954.46000000008"/>
    <n v="0"/>
    <n v="16136.609999999999"/>
    <n v="9742.8873999999996"/>
    <n v="0"/>
    <s v="تبرعات عامة من زكاة مال وغيرها"/>
    <s v="دفاتر نقدية"/>
    <s v="سارى"/>
    <n v="7225"/>
    <m/>
    <n v="145"/>
    <x v="1"/>
  </r>
  <r>
    <d v="2017-06-15T00:00:00"/>
    <x v="6"/>
    <n v="250"/>
    <x v="6"/>
    <x v="7"/>
    <n v="1931784.2546666665"/>
    <n v="348954.46000000008"/>
    <n v="0"/>
    <n v="16136.609999999999"/>
    <n v="9742.8873999999996"/>
    <n v="0"/>
    <s v="نقدية للمرضى"/>
    <s v="دفاتر نقدية"/>
    <s v="سارى"/>
    <n v="7226"/>
    <m/>
    <n v="145"/>
    <x v="1"/>
  </r>
  <r>
    <d v="2017-06-15T00:00:00"/>
    <x v="6"/>
    <n v="400"/>
    <x v="6"/>
    <x v="6"/>
    <n v="1932184.2546666665"/>
    <n v="348954.46000000008"/>
    <n v="0"/>
    <n v="16136.609999999999"/>
    <n v="9742.8873999999996"/>
    <n v="0"/>
    <s v="تبرعات عامة من زكاة مال وغيرها"/>
    <s v="دفاتر نقدية"/>
    <s v="سارى"/>
    <n v="7227"/>
    <m/>
    <n v="145"/>
    <x v="1"/>
  </r>
  <r>
    <d v="2017-06-15T00:00:00"/>
    <x v="6"/>
    <n v="100"/>
    <x v="6"/>
    <x v="7"/>
    <n v="1932284.2546666665"/>
    <n v="348954.46000000008"/>
    <n v="0"/>
    <n v="16136.609999999999"/>
    <n v="9742.8873999999996"/>
    <n v="0"/>
    <s v="نقدية للمرضى"/>
    <s v="دفاتر نقدية"/>
    <s v="سارى"/>
    <n v="7228"/>
    <m/>
    <n v="145"/>
    <x v="1"/>
  </r>
  <r>
    <d v="2017-06-15T00:00:00"/>
    <x v="6"/>
    <n v="50"/>
    <x v="6"/>
    <x v="6"/>
    <n v="1932334.2546666665"/>
    <n v="348954.46000000008"/>
    <n v="0"/>
    <n v="16136.609999999999"/>
    <n v="9742.8873999999996"/>
    <n v="0"/>
    <s v="تبرعات عامة من زكاة مال وغيرها"/>
    <s v="دفاتر نقدية"/>
    <s v="سارى"/>
    <n v="7230"/>
    <m/>
    <n v="145"/>
    <x v="1"/>
  </r>
  <r>
    <d v="2017-06-15T00:00:00"/>
    <x v="6"/>
    <n v="50"/>
    <x v="6"/>
    <x v="7"/>
    <n v="1932384.2546666665"/>
    <n v="348954.46000000008"/>
    <n v="0"/>
    <n v="16136.609999999999"/>
    <n v="9742.8873999999996"/>
    <n v="0"/>
    <s v="نقدية للمرضى"/>
    <s v="دفاتر نقدية"/>
    <s v="سارى"/>
    <n v="7274"/>
    <m/>
    <n v="146"/>
    <x v="1"/>
  </r>
  <r>
    <d v="2017-06-15T00:00:00"/>
    <x v="6"/>
    <n v="100"/>
    <x v="6"/>
    <x v="7"/>
    <n v="1932484.2546666665"/>
    <n v="348954.46000000008"/>
    <n v="0"/>
    <n v="16136.609999999999"/>
    <n v="9742.8873999999996"/>
    <n v="0"/>
    <s v="نقدية للمرضى"/>
    <s v="دفاتر نقدية"/>
    <s v="سارى"/>
    <n v="7275"/>
    <m/>
    <n v="146"/>
    <x v="1"/>
  </r>
  <r>
    <d v="2017-06-15T00:00:00"/>
    <x v="6"/>
    <n v="165"/>
    <x v="6"/>
    <x v="7"/>
    <n v="1932649.2546666665"/>
    <n v="348954.46000000008"/>
    <n v="0"/>
    <n v="16136.609999999999"/>
    <n v="9742.8873999999996"/>
    <n v="0"/>
    <s v="نقدية للمرضى"/>
    <s v="دفاتر نقدية"/>
    <s v="سارى"/>
    <n v="7276"/>
    <m/>
    <n v="146"/>
    <x v="1"/>
  </r>
  <r>
    <d v="2017-06-15T00:00:00"/>
    <x v="6"/>
    <n v="50"/>
    <x v="6"/>
    <x v="7"/>
    <n v="1932699.2546666665"/>
    <n v="348954.46000000008"/>
    <n v="0"/>
    <n v="16136.609999999999"/>
    <n v="9742.8873999999996"/>
    <n v="0"/>
    <s v="نقدية للمرضى"/>
    <s v="دفاتر نقدية"/>
    <s v="سارى"/>
    <n v="7277"/>
    <m/>
    <n v="146"/>
    <x v="1"/>
  </r>
  <r>
    <d v="2017-06-15T00:00:00"/>
    <x v="6"/>
    <n v="200"/>
    <x v="6"/>
    <x v="6"/>
    <n v="1932899.2546666665"/>
    <n v="348954.46000000008"/>
    <n v="0"/>
    <n v="16136.609999999999"/>
    <n v="9742.8873999999996"/>
    <n v="0"/>
    <s v="تبرعات عامة من زكاة مال وغيرها"/>
    <s v="دفاتر نقدية"/>
    <s v="سارى"/>
    <n v="7278"/>
    <m/>
    <n v="146"/>
    <x v="1"/>
  </r>
  <r>
    <d v="2017-06-15T00:00:00"/>
    <x v="6"/>
    <n v="200"/>
    <x v="6"/>
    <x v="6"/>
    <n v="1933099.2546666665"/>
    <n v="348954.46000000008"/>
    <n v="0"/>
    <n v="16136.609999999999"/>
    <n v="9742.8873999999996"/>
    <n v="0"/>
    <s v="تبرعات عامة من زكاة مال وغيرها"/>
    <s v="دفاتر نقدية"/>
    <s v="سارى"/>
    <n v="7279"/>
    <m/>
    <n v="146"/>
    <x v="1"/>
  </r>
  <r>
    <d v="2017-06-15T00:00:00"/>
    <x v="6"/>
    <n v="100"/>
    <x v="6"/>
    <x v="6"/>
    <n v="1933199.2546666665"/>
    <n v="348954.46000000008"/>
    <n v="0"/>
    <n v="16136.609999999999"/>
    <n v="9742.8873999999996"/>
    <n v="0"/>
    <s v="تبرعات عامة من زكاة مال وغيرها"/>
    <s v="دفاتر نقدية"/>
    <s v="سارى"/>
    <n v="7280"/>
    <m/>
    <n v="146"/>
    <x v="1"/>
  </r>
  <r>
    <d v="2017-06-15T00:00:00"/>
    <x v="6"/>
    <n v="50"/>
    <x v="6"/>
    <x v="6"/>
    <n v="1933249.2546666665"/>
    <n v="348954.46000000008"/>
    <n v="0"/>
    <n v="16136.609999999999"/>
    <n v="9742.8873999999996"/>
    <n v="0"/>
    <s v="تبرعات عامة من زكاة مال وغيرها"/>
    <s v="دفاتر نقدية"/>
    <s v="سارى"/>
    <n v="7281"/>
    <m/>
    <n v="146"/>
    <x v="1"/>
  </r>
  <r>
    <d v="2017-06-15T00:00:00"/>
    <x v="6"/>
    <n v="1000"/>
    <x v="6"/>
    <x v="7"/>
    <n v="1934249.2546666665"/>
    <n v="348954.46000000008"/>
    <n v="0"/>
    <n v="16136.609999999999"/>
    <n v="9742.8873999999996"/>
    <n v="0"/>
    <s v="نقدية للمرضى"/>
    <s v="دفاتر نقدية"/>
    <s v="سارى"/>
    <n v="7282"/>
    <m/>
    <n v="146"/>
    <x v="1"/>
  </r>
  <r>
    <d v="2017-06-15T00:00:00"/>
    <x v="6"/>
    <n v="3400"/>
    <x v="6"/>
    <x v="6"/>
    <n v="1937649.2546666665"/>
    <n v="348954.46000000008"/>
    <n v="0"/>
    <n v="16136.609999999999"/>
    <n v="9742.8873999999996"/>
    <n v="0"/>
    <s v="تبرعات عامة من زكاة مال وغيرها"/>
    <s v="دفاتر نقدية"/>
    <s v="سارى"/>
    <n v="7338"/>
    <m/>
    <n v="147"/>
    <x v="1"/>
  </r>
  <r>
    <d v="2017-06-15T00:00:00"/>
    <x v="6"/>
    <n v="5000"/>
    <x v="6"/>
    <x v="6"/>
    <n v="1942649.2546666665"/>
    <n v="348954.46000000008"/>
    <n v="0"/>
    <n v="16136.609999999999"/>
    <n v="9742.8873999999996"/>
    <n v="0"/>
    <s v="تبرعات عامة من زكاة مال وغيرها"/>
    <s v="دفاتر نقدية"/>
    <s v="سارى"/>
    <n v="7339"/>
    <m/>
    <n v="147"/>
    <x v="1"/>
  </r>
  <r>
    <d v="2017-06-15T00:00:00"/>
    <x v="6"/>
    <n v="7000"/>
    <x v="6"/>
    <x v="6"/>
    <n v="1949649.2546666665"/>
    <n v="348954.46000000008"/>
    <n v="0"/>
    <n v="16136.609999999999"/>
    <n v="9742.8873999999996"/>
    <n v="0"/>
    <s v="تبرعات عامة من زكاة مال وغيرها"/>
    <s v="دفاتر نقدية"/>
    <s v="سارى"/>
    <n v="7501"/>
    <m/>
    <n v="151"/>
    <x v="1"/>
  </r>
  <r>
    <d v="2017-06-15T00:00:00"/>
    <x v="6"/>
    <n v="600"/>
    <x v="6"/>
    <x v="6"/>
    <n v="1950249.2546666665"/>
    <n v="348954.46000000008"/>
    <n v="0"/>
    <n v="16136.609999999999"/>
    <n v="9742.8873999999996"/>
    <n v="0"/>
    <s v="تبرعات عامة من زكاة مال وغيرها"/>
    <s v="دفاتر نقدية"/>
    <s v="سارى"/>
    <n v="7502"/>
    <m/>
    <n v="151"/>
    <x v="1"/>
  </r>
  <r>
    <d v="2017-06-15T00:00:00"/>
    <x v="6"/>
    <n v="1000"/>
    <x v="6"/>
    <x v="6"/>
    <n v="1951249.2546666665"/>
    <n v="348954.46000000008"/>
    <n v="0"/>
    <n v="16136.609999999999"/>
    <n v="9742.8873999999996"/>
    <n v="0"/>
    <s v="تبرعات عامة من زكاة مال وغيرها"/>
    <s v="دفاتر نقدية"/>
    <s v="سارى"/>
    <n v="7503"/>
    <m/>
    <n v="151"/>
    <x v="1"/>
  </r>
  <r>
    <d v="2017-06-15T00:00:00"/>
    <x v="6"/>
    <n v="20000"/>
    <x v="6"/>
    <x v="6"/>
    <n v="1971249.2546666665"/>
    <n v="348954.46000000008"/>
    <n v="0"/>
    <n v="16136.609999999999"/>
    <n v="9742.8873999999996"/>
    <n v="0"/>
    <s v="تبرعات عامة من زكاة مال وغيرها"/>
    <s v="دفاتر نقدية"/>
    <s v="سارى"/>
    <n v="7504"/>
    <m/>
    <n v="151"/>
    <x v="1"/>
  </r>
  <r>
    <d v="2017-06-15T00:00:00"/>
    <x v="6"/>
    <n v="20000"/>
    <x v="6"/>
    <x v="6"/>
    <n v="1991249.2546666665"/>
    <n v="348954.46000000008"/>
    <n v="0"/>
    <n v="16136.609999999999"/>
    <n v="9742.8873999999996"/>
    <n v="0"/>
    <s v="تبرعات عامة من زكاة مال وغيرها"/>
    <s v="دفاتر نقدية"/>
    <s v="سارى"/>
    <n v="7505"/>
    <m/>
    <n v="151"/>
    <x v="1"/>
  </r>
  <r>
    <d v="2017-06-15T00:00:00"/>
    <x v="6"/>
    <n v="1000"/>
    <x v="6"/>
    <x v="6"/>
    <n v="1992249.2546666665"/>
    <n v="348954.46000000008"/>
    <n v="0"/>
    <n v="16136.609999999999"/>
    <n v="9742.8873999999996"/>
    <n v="0"/>
    <s v="تبرعات عامة من زكاة مال وغيرها"/>
    <s v="دفاتر نقدية"/>
    <s v="سارى"/>
    <n v="7551"/>
    <m/>
    <n v="152"/>
    <x v="1"/>
  </r>
  <r>
    <d v="2017-06-15T00:00:00"/>
    <x v="6"/>
    <n v="500"/>
    <x v="6"/>
    <x v="7"/>
    <n v="1992749.2546666665"/>
    <n v="348954.46000000008"/>
    <n v="0"/>
    <n v="16136.609999999999"/>
    <n v="9742.8873999999996"/>
    <n v="0"/>
    <s v="نقدية للمرضى"/>
    <s v="دفاتر نقدية"/>
    <s v="سارى"/>
    <n v="7751"/>
    <m/>
    <n v="156"/>
    <x v="1"/>
  </r>
  <r>
    <d v="2017-06-15T00:00:00"/>
    <x v="6"/>
    <n v="1000"/>
    <x v="6"/>
    <x v="7"/>
    <n v="1993749.2546666665"/>
    <n v="348954.46000000008"/>
    <n v="0"/>
    <n v="16136.609999999999"/>
    <n v="9742.8873999999996"/>
    <n v="0"/>
    <s v="نقدية للمرضى"/>
    <s v="دفاتر نقدية"/>
    <s v="سارى"/>
    <n v="7752"/>
    <m/>
    <n v="156"/>
    <x v="1"/>
  </r>
  <r>
    <d v="2017-06-15T00:00:00"/>
    <x v="6"/>
    <n v="2400"/>
    <x v="6"/>
    <x v="6"/>
    <n v="1996149.2546666665"/>
    <n v="348954.46000000008"/>
    <n v="0"/>
    <n v="16136.609999999999"/>
    <n v="9742.8873999999996"/>
    <n v="0"/>
    <s v="تبرعات عامة من زكاة مال وغيرها"/>
    <s v="دفاتر نقدية"/>
    <s v="سارى"/>
    <n v="7753"/>
    <m/>
    <n v="156"/>
    <x v="1"/>
  </r>
  <r>
    <d v="2017-06-15T00:00:00"/>
    <x v="6"/>
    <n v="500"/>
    <x v="8"/>
    <x v="9"/>
    <n v="1996149.2546666665"/>
    <n v="349454.46000000008"/>
    <n v="0"/>
    <n v="16136.609999999999"/>
    <n v="9742.8873999999996"/>
    <n v="0"/>
    <m/>
    <m/>
    <m/>
    <s v="معاملة بنكية"/>
    <m/>
    <m/>
    <x v="236"/>
  </r>
  <r>
    <d v="2017-06-15T00:00:00"/>
    <x v="6"/>
    <n v="300"/>
    <x v="8"/>
    <x v="9"/>
    <n v="1996149.2546666665"/>
    <n v="349754.46000000008"/>
    <n v="0"/>
    <n v="16136.609999999999"/>
    <n v="9742.8873999999996"/>
    <n v="0"/>
    <m/>
    <m/>
    <m/>
    <s v="معاملة بنكية"/>
    <m/>
    <m/>
    <x v="237"/>
  </r>
  <r>
    <d v="2017-06-15T00:00:00"/>
    <x v="6"/>
    <n v="400"/>
    <x v="8"/>
    <x v="9"/>
    <n v="1996149.2546666665"/>
    <n v="350154.46000000008"/>
    <n v="0"/>
    <n v="16136.609999999999"/>
    <n v="9742.8873999999996"/>
    <n v="0"/>
    <m/>
    <m/>
    <m/>
    <s v="معاملة بنكية"/>
    <m/>
    <m/>
    <x v="132"/>
  </r>
  <r>
    <d v="2017-06-15T00:00:00"/>
    <x v="6"/>
    <n v="500"/>
    <x v="8"/>
    <x v="9"/>
    <n v="1996149.2546666665"/>
    <n v="350654.46000000008"/>
    <n v="0"/>
    <n v="16136.609999999999"/>
    <n v="9742.8873999999996"/>
    <n v="0"/>
    <m/>
    <m/>
    <m/>
    <s v="معاملة بنكية"/>
    <m/>
    <m/>
    <x v="238"/>
  </r>
  <r>
    <d v="2017-06-15T00:00:00"/>
    <x v="6"/>
    <n v="14000"/>
    <x v="7"/>
    <x v="11"/>
    <n v="1996149.2546666665"/>
    <n v="336654.46000000008"/>
    <n v="0"/>
    <n v="16136.609999999999"/>
    <n v="9742.8873999999996"/>
    <n v="0"/>
    <m/>
    <m/>
    <m/>
    <s v="معاملة بنكية"/>
    <m/>
    <m/>
    <x v="239"/>
  </r>
  <r>
    <d v="2017-06-15T00:00:00"/>
    <x v="6"/>
    <n v="2000"/>
    <x v="8"/>
    <x v="9"/>
    <n v="1996149.2546666665"/>
    <n v="338654.46000000008"/>
    <n v="0"/>
    <n v="16136.609999999999"/>
    <n v="9742.8873999999996"/>
    <n v="0"/>
    <m/>
    <m/>
    <m/>
    <s v="معاملة بنكية"/>
    <m/>
    <m/>
    <x v="240"/>
  </r>
  <r>
    <d v="2017-06-15T00:00:00"/>
    <x v="6"/>
    <n v="6000"/>
    <x v="8"/>
    <x v="9"/>
    <n v="1996149.2546666665"/>
    <n v="344654.46000000008"/>
    <n v="0"/>
    <n v="16136.609999999999"/>
    <n v="9742.8873999999996"/>
    <n v="0"/>
    <m/>
    <m/>
    <m/>
    <s v="معاملة بنكية"/>
    <m/>
    <m/>
    <x v="241"/>
  </r>
  <r>
    <d v="2017-06-15T00:00:00"/>
    <x v="6"/>
    <n v="50000"/>
    <x v="8"/>
    <x v="9"/>
    <n v="1996149.2546666665"/>
    <n v="394654.46000000008"/>
    <n v="0"/>
    <n v="16136.609999999999"/>
    <n v="9742.8873999999996"/>
    <n v="0"/>
    <m/>
    <m/>
    <m/>
    <s v="معاملة بنكية"/>
    <m/>
    <m/>
    <x v="242"/>
  </r>
  <r>
    <d v="2017-06-15T00:00:00"/>
    <x v="6"/>
    <n v="3000"/>
    <x v="8"/>
    <x v="9"/>
    <n v="1996149.2546666665"/>
    <n v="397654.46000000008"/>
    <n v="0"/>
    <n v="16136.609999999999"/>
    <n v="9742.8873999999996"/>
    <n v="0"/>
    <m/>
    <m/>
    <m/>
    <s v="معاملة بنكية"/>
    <m/>
    <m/>
    <x v="132"/>
  </r>
  <r>
    <d v="2017-06-15T00:00:00"/>
    <x v="6"/>
    <n v="2700"/>
    <x v="8"/>
    <x v="9"/>
    <n v="1996149.2546666665"/>
    <n v="400354.46000000008"/>
    <n v="0"/>
    <n v="16136.609999999999"/>
    <n v="9742.8873999999996"/>
    <n v="0"/>
    <m/>
    <m/>
    <m/>
    <s v="معاملة بنكية"/>
    <m/>
    <m/>
    <x v="243"/>
  </r>
  <r>
    <d v="2017-06-15T00:00:00"/>
    <x v="6"/>
    <n v="15000"/>
    <x v="8"/>
    <x v="9"/>
    <n v="1996149.2546666665"/>
    <n v="415354.46000000008"/>
    <n v="0"/>
    <n v="16136.609999999999"/>
    <n v="9742.8873999999996"/>
    <n v="0"/>
    <m/>
    <m/>
    <m/>
    <s v="معاملة بنكية"/>
    <m/>
    <m/>
    <x v="183"/>
  </r>
  <r>
    <d v="2017-06-16T00:00:00"/>
    <x v="6"/>
    <n v="500"/>
    <x v="6"/>
    <x v="6"/>
    <n v="1996649.2546666665"/>
    <n v="415354.46000000008"/>
    <n v="0"/>
    <n v="16136.609999999999"/>
    <n v="9742.8873999999996"/>
    <n v="0"/>
    <s v="تبرعات عامة من زكاة مال وغيرها"/>
    <s v="دفاتر نقدية"/>
    <s v="سارى"/>
    <n v="5456"/>
    <m/>
    <n v="110"/>
    <x v="1"/>
  </r>
  <r>
    <d v="2017-06-16T00:00:00"/>
    <x v="6"/>
    <n v="700"/>
    <x v="6"/>
    <x v="7"/>
    <n v="1997349.2546666665"/>
    <n v="415354.46000000008"/>
    <n v="0"/>
    <n v="16136.609999999999"/>
    <n v="9742.8873999999996"/>
    <n v="0"/>
    <s v="نقدية للمرضى"/>
    <s v="دفاتر نقدية"/>
    <s v="سارى"/>
    <n v="5648"/>
    <m/>
    <n v="113"/>
    <x v="1"/>
  </r>
  <r>
    <d v="2017-06-16T00:00:00"/>
    <x v="6"/>
    <n v="2000"/>
    <x v="6"/>
    <x v="6"/>
    <n v="1999349.2546666665"/>
    <n v="415354.46000000008"/>
    <n v="0"/>
    <n v="16136.609999999999"/>
    <n v="9742.8873999999996"/>
    <n v="0"/>
    <s v="تبرعات عامة من زكاة مال وغيرها"/>
    <s v="دفاتر نقدية"/>
    <s v="سارى"/>
    <n v="7144"/>
    <m/>
    <n v="143"/>
    <x v="1"/>
  </r>
  <r>
    <d v="2017-06-16T00:00:00"/>
    <x v="6"/>
    <n v="2000"/>
    <x v="6"/>
    <x v="6"/>
    <n v="2001349.2546666665"/>
    <n v="415354.46000000008"/>
    <n v="0"/>
    <n v="16136.609999999999"/>
    <n v="9742.8873999999996"/>
    <n v="0"/>
    <s v="تبرعات عامة من زكاة مال وغيرها"/>
    <s v="دفاتر نقدية"/>
    <s v="سارى"/>
    <n v="7145"/>
    <m/>
    <n v="143"/>
    <x v="1"/>
  </r>
  <r>
    <d v="2017-06-16T00:00:00"/>
    <x v="6"/>
    <n v="100"/>
    <x v="6"/>
    <x v="6"/>
    <n v="2001449.2546666665"/>
    <n v="415354.46000000008"/>
    <n v="0"/>
    <n v="16136.609999999999"/>
    <n v="9742.8873999999996"/>
    <n v="0"/>
    <s v="تبرعات عامة من زكاة مال وغيرها"/>
    <s v="دفاتر نقدية"/>
    <s v="سارى"/>
    <n v="7146"/>
    <m/>
    <n v="143"/>
    <x v="1"/>
  </r>
  <r>
    <d v="2017-06-16T00:00:00"/>
    <x v="6"/>
    <n v="200"/>
    <x v="6"/>
    <x v="6"/>
    <n v="2001649.2546666665"/>
    <n v="415354.46000000008"/>
    <n v="0"/>
    <n v="16136.609999999999"/>
    <n v="9742.8873999999996"/>
    <n v="0"/>
    <s v="تبرعات عامة من زكاة مال وغيرها"/>
    <s v="دفاتر نقدية"/>
    <s v="سارى"/>
    <n v="7147"/>
    <m/>
    <n v="143"/>
    <x v="1"/>
  </r>
  <r>
    <d v="2017-06-16T00:00:00"/>
    <x v="6"/>
    <n v="1000"/>
    <x v="6"/>
    <x v="6"/>
    <n v="2002649.2546666665"/>
    <n v="415354.46000000008"/>
    <n v="0"/>
    <n v="16136.609999999999"/>
    <n v="9742.8873999999996"/>
    <n v="0"/>
    <s v="تبرعات عامة من زكاة مال وغيرها"/>
    <s v="دفاتر نقدية"/>
    <s v="سارى"/>
    <n v="7148"/>
    <m/>
    <n v="143"/>
    <x v="1"/>
  </r>
  <r>
    <d v="2017-06-16T00:00:00"/>
    <x v="6"/>
    <n v="200"/>
    <x v="6"/>
    <x v="6"/>
    <n v="2002849.2546666665"/>
    <n v="415354.46000000008"/>
    <n v="0"/>
    <n v="16136.609999999999"/>
    <n v="9742.8873999999996"/>
    <n v="0"/>
    <s v="تبرعات عامة من زكاة مال وغيرها"/>
    <s v="دفاتر نقدية"/>
    <s v="سارى"/>
    <n v="7149"/>
    <m/>
    <n v="143"/>
    <x v="1"/>
  </r>
  <r>
    <d v="2017-06-16T00:00:00"/>
    <x v="6"/>
    <n v="1000"/>
    <x v="6"/>
    <x v="6"/>
    <n v="2003849.2546666665"/>
    <n v="415354.46000000008"/>
    <n v="0"/>
    <n v="16136.609999999999"/>
    <n v="9742.8873999999996"/>
    <n v="0"/>
    <s v="تبرعات عامة من زكاة مال وغيرها"/>
    <s v="دفاتر نقدية"/>
    <s v="سارى"/>
    <n v="7150"/>
    <m/>
    <n v="143"/>
    <x v="1"/>
  </r>
  <r>
    <d v="2017-06-16T00:00:00"/>
    <x v="6"/>
    <n v="4000"/>
    <x v="6"/>
    <x v="6"/>
    <n v="2007849.2546666665"/>
    <n v="415354.46000000008"/>
    <n v="0"/>
    <n v="16136.609999999999"/>
    <n v="9742.8873999999996"/>
    <n v="0"/>
    <s v="تبرعات عامة من زكاة مال وغيرها"/>
    <s v="دفاتر نقدية"/>
    <s v="سارى"/>
    <n v="7151"/>
    <m/>
    <n v="144"/>
    <x v="1"/>
  </r>
  <r>
    <d v="2017-06-16T00:00:00"/>
    <x v="6"/>
    <n v="2000"/>
    <x v="6"/>
    <x v="6"/>
    <n v="2009849.2546666665"/>
    <n v="415354.46000000008"/>
    <n v="0"/>
    <n v="16136.609999999999"/>
    <n v="9742.8873999999996"/>
    <n v="0"/>
    <s v="تبرعات عامة من زكاة مال وغيرها"/>
    <s v="دفاتر نقدية"/>
    <s v="سارى"/>
    <n v="7152"/>
    <m/>
    <n v="144"/>
    <x v="1"/>
  </r>
  <r>
    <d v="2017-06-16T00:00:00"/>
    <x v="6"/>
    <n v="2000"/>
    <x v="6"/>
    <x v="7"/>
    <n v="2011849.2546666665"/>
    <n v="415354.46000000008"/>
    <n v="0"/>
    <n v="16136.609999999999"/>
    <n v="9742.8873999999996"/>
    <n v="0"/>
    <s v="نقدية للمرضى"/>
    <s v="دفاتر نقدية"/>
    <s v="سارى"/>
    <n v="7153"/>
    <m/>
    <n v="144"/>
    <x v="1"/>
  </r>
  <r>
    <d v="2017-06-16T00:00:00"/>
    <x v="6"/>
    <n v="50000"/>
    <x v="6"/>
    <x v="6"/>
    <n v="2061849.2546666665"/>
    <n v="415354.46000000008"/>
    <n v="0"/>
    <n v="16136.609999999999"/>
    <n v="9742.8873999999996"/>
    <n v="0"/>
    <s v="تبرعات عامة من زكاة مال وغيرها"/>
    <s v="دفاتر نقدية"/>
    <s v="سارى"/>
    <n v="7154"/>
    <m/>
    <n v="144"/>
    <x v="1"/>
  </r>
  <r>
    <d v="2017-06-16T00:00:00"/>
    <x v="6"/>
    <n v="200"/>
    <x v="6"/>
    <x v="6"/>
    <n v="2062049.2546666665"/>
    <n v="415354.46000000008"/>
    <n v="0"/>
    <n v="16136.609999999999"/>
    <n v="9742.8873999999996"/>
    <n v="0"/>
    <s v="تبرعات عامة من زكاة مال وغيرها"/>
    <s v="دفاتر نقدية"/>
    <s v="سارى"/>
    <n v="7155"/>
    <m/>
    <n v="144"/>
    <x v="1"/>
  </r>
  <r>
    <d v="2017-06-16T00:00:00"/>
    <x v="6"/>
    <n v="50"/>
    <x v="6"/>
    <x v="6"/>
    <n v="2062099.2546666665"/>
    <n v="415354.46000000008"/>
    <n v="0"/>
    <n v="16136.609999999999"/>
    <n v="9742.8873999999996"/>
    <n v="0"/>
    <s v="تبرعات عامة من زكاة مال وغيرها"/>
    <s v="دفاتر نقدية"/>
    <s v="سارى"/>
    <n v="7283"/>
    <m/>
    <n v="146"/>
    <x v="1"/>
  </r>
  <r>
    <d v="2017-06-16T00:00:00"/>
    <x v="6"/>
    <n v="50"/>
    <x v="6"/>
    <x v="6"/>
    <n v="2062149.2546666665"/>
    <n v="415354.46000000008"/>
    <n v="0"/>
    <n v="16136.609999999999"/>
    <n v="9742.8873999999996"/>
    <n v="0"/>
    <s v="تبرعات عامة من زكاة مال وغيرها"/>
    <s v="دفاتر نقدية"/>
    <s v="سارى"/>
    <n v="7284"/>
    <m/>
    <n v="146"/>
    <x v="1"/>
  </r>
  <r>
    <d v="2017-06-16T00:00:00"/>
    <x v="6"/>
    <n v="100"/>
    <x v="6"/>
    <x v="7"/>
    <n v="2062249.2546666665"/>
    <n v="415354.46000000008"/>
    <n v="0"/>
    <n v="16136.609999999999"/>
    <n v="9742.8873999999996"/>
    <n v="0"/>
    <s v="نقدية للمرضى"/>
    <s v="دفاتر نقدية"/>
    <s v="سارى"/>
    <n v="7285"/>
    <m/>
    <n v="146"/>
    <x v="1"/>
  </r>
  <r>
    <d v="2017-06-16T00:00:00"/>
    <x v="6"/>
    <n v="100"/>
    <x v="6"/>
    <x v="6"/>
    <n v="2062349.2546666665"/>
    <n v="415354.46000000008"/>
    <n v="0"/>
    <n v="16136.609999999999"/>
    <n v="9742.8873999999996"/>
    <n v="0"/>
    <s v="تبرعات عامة من زكاة مال وغيرها"/>
    <s v="دفاتر نقدية"/>
    <s v="سارى"/>
    <n v="7455"/>
    <m/>
    <n v="150"/>
    <x v="1"/>
  </r>
  <r>
    <d v="2017-06-17T00:00:00"/>
    <x v="6"/>
    <n v="10000"/>
    <x v="6"/>
    <x v="6"/>
    <n v="2072349.2546666665"/>
    <n v="415354.46000000008"/>
    <n v="0"/>
    <n v="16136.609999999999"/>
    <n v="9742.8873999999996"/>
    <n v="0"/>
    <s v="تبرعات عامة من زكاة مال وغيرها"/>
    <s v="دفاتر نقدية"/>
    <s v="سارى"/>
    <n v="5460"/>
    <m/>
    <n v="110"/>
    <x v="1"/>
  </r>
  <r>
    <d v="2017-06-17T00:00:00"/>
    <x v="6"/>
    <n v="20"/>
    <x v="6"/>
    <x v="6"/>
    <n v="2072369.2546666665"/>
    <n v="415354.46000000008"/>
    <n v="0"/>
    <n v="16136.609999999999"/>
    <n v="9742.8873999999996"/>
    <n v="0"/>
    <s v="تبرعات عامة من زكاة مال وغيرها"/>
    <s v="دفاتر نقدية"/>
    <s v="سارى"/>
    <n v="5461"/>
    <m/>
    <n v="110"/>
    <x v="1"/>
  </r>
  <r>
    <d v="2017-06-17T00:00:00"/>
    <x v="6"/>
    <n v="15000"/>
    <x v="6"/>
    <x v="7"/>
    <n v="2087369.2546666665"/>
    <n v="415354.46000000008"/>
    <n v="0"/>
    <n v="16136.609999999999"/>
    <n v="9742.8873999999996"/>
    <n v="0"/>
    <s v="نقدية للمرضى"/>
    <s v="دفاتر نقدية"/>
    <s v="سارى"/>
    <n v="5462"/>
    <m/>
    <n v="110"/>
    <x v="1"/>
  </r>
  <r>
    <d v="2017-06-17T00:00:00"/>
    <x v="6"/>
    <n v="100"/>
    <x v="6"/>
    <x v="6"/>
    <n v="2087469.2546666665"/>
    <n v="415354.46000000008"/>
    <n v="0"/>
    <n v="16136.609999999999"/>
    <n v="9742.8873999999996"/>
    <n v="0"/>
    <s v="تبرعات عامة من زكاة مال وغيرها"/>
    <s v="دفاتر نقدية"/>
    <s v="سارى"/>
    <n v="5752"/>
    <m/>
    <n v="116"/>
    <x v="1"/>
  </r>
  <r>
    <d v="2017-06-17T00:00:00"/>
    <x v="6"/>
    <n v="10"/>
    <x v="6"/>
    <x v="6"/>
    <n v="2087479.2546666665"/>
    <n v="415354.46000000008"/>
    <n v="0"/>
    <n v="16136.609999999999"/>
    <n v="9742.8873999999996"/>
    <n v="0"/>
    <s v="تبرعات عامة من زكاة مال وغيرها"/>
    <s v="دفاتر نقدية"/>
    <s v="سارى"/>
    <n v="5753"/>
    <m/>
    <n v="116"/>
    <x v="1"/>
  </r>
  <r>
    <d v="2017-06-17T00:00:00"/>
    <x v="6"/>
    <n v="10"/>
    <x v="6"/>
    <x v="6"/>
    <n v="2087489.2546666665"/>
    <n v="415354.46000000008"/>
    <n v="0"/>
    <n v="16136.609999999999"/>
    <n v="9742.8873999999996"/>
    <n v="0"/>
    <s v="تبرعات عامة من زكاة مال وغيرها"/>
    <s v="دفاتر نقدية"/>
    <s v="سارى"/>
    <n v="5754"/>
    <m/>
    <n v="116"/>
    <x v="1"/>
  </r>
  <r>
    <d v="2017-06-17T00:00:00"/>
    <x v="6"/>
    <n v="200"/>
    <x v="6"/>
    <x v="7"/>
    <n v="2087689.2546666665"/>
    <n v="415354.46000000008"/>
    <n v="0"/>
    <n v="16136.609999999999"/>
    <n v="9742.8873999999996"/>
    <n v="0"/>
    <s v="نقدية للمرضى"/>
    <s v="دفاتر نقدية"/>
    <s v="سارى"/>
    <n v="5755"/>
    <m/>
    <n v="116"/>
    <x v="1"/>
  </r>
  <r>
    <d v="2017-06-17T00:00:00"/>
    <x v="6"/>
    <n v="100"/>
    <x v="6"/>
    <x v="6"/>
    <n v="2087789.2546666665"/>
    <n v="415354.46000000008"/>
    <n v="0"/>
    <n v="16136.609999999999"/>
    <n v="9742.8873999999996"/>
    <n v="0"/>
    <s v="تبرعات عامة من زكاة مال وغيرها"/>
    <s v="دفاتر نقدية"/>
    <s v="سارى"/>
    <n v="5756"/>
    <m/>
    <n v="116"/>
    <x v="1"/>
  </r>
  <r>
    <d v="2017-06-17T00:00:00"/>
    <x v="6"/>
    <n v="50"/>
    <x v="6"/>
    <x v="6"/>
    <n v="2087839.2546666665"/>
    <n v="415354.46000000008"/>
    <n v="0"/>
    <n v="16136.609999999999"/>
    <n v="9742.8873999999996"/>
    <n v="0"/>
    <s v="تبرعات عامة من زكاة مال وغيرها"/>
    <s v="دفاتر نقدية"/>
    <s v="سارى"/>
    <n v="5757"/>
    <m/>
    <n v="116"/>
    <x v="1"/>
  </r>
  <r>
    <d v="2017-06-17T00:00:00"/>
    <x v="6"/>
    <n v="50"/>
    <x v="6"/>
    <x v="6"/>
    <n v="2087889.2546666665"/>
    <n v="415354.46000000008"/>
    <n v="0"/>
    <n v="16136.609999999999"/>
    <n v="9742.8873999999996"/>
    <n v="0"/>
    <s v="تبرعات عامة من زكاة مال وغيرها"/>
    <s v="دفاتر نقدية"/>
    <s v="سارى"/>
    <n v="5758"/>
    <m/>
    <n v="116"/>
    <x v="1"/>
  </r>
  <r>
    <d v="2017-06-17T00:00:00"/>
    <x v="6"/>
    <n v="50"/>
    <x v="6"/>
    <x v="7"/>
    <n v="2087939.2546666665"/>
    <n v="415354.46000000008"/>
    <n v="0"/>
    <n v="16136.609999999999"/>
    <n v="9742.8873999999996"/>
    <n v="0"/>
    <s v="نقدية للمرضى"/>
    <s v="دفاتر نقدية"/>
    <s v="سارى"/>
    <n v="5759"/>
    <m/>
    <n v="116"/>
    <x v="1"/>
  </r>
  <r>
    <d v="2017-06-17T00:00:00"/>
    <x v="6"/>
    <n v="5000"/>
    <x v="6"/>
    <x v="6"/>
    <n v="2092939.2546666665"/>
    <n v="415354.46000000008"/>
    <n v="0"/>
    <n v="16136.609999999999"/>
    <n v="9742.8873999999996"/>
    <n v="0"/>
    <s v="تبرعات عامة من زكاة مال وغيرها"/>
    <s v="دفاتر نقدية"/>
    <s v="سارى"/>
    <n v="6646"/>
    <m/>
    <n v="133"/>
    <x v="1"/>
  </r>
  <r>
    <d v="2017-06-17T00:00:00"/>
    <x v="6"/>
    <n v="20000"/>
    <x v="6"/>
    <x v="6"/>
    <n v="2112939.2546666665"/>
    <n v="415354.46000000008"/>
    <n v="0"/>
    <n v="16136.609999999999"/>
    <n v="9742.8873999999996"/>
    <n v="0"/>
    <s v="تبرعات عامة من زكاة مال وغيرها"/>
    <s v="دفاتر نقدية"/>
    <s v="سارى"/>
    <n v="6647"/>
    <m/>
    <n v="133"/>
    <x v="1"/>
  </r>
  <r>
    <d v="2017-06-17T00:00:00"/>
    <x v="6"/>
    <n v="50000"/>
    <x v="6"/>
    <x v="6"/>
    <n v="2162939.2546666665"/>
    <n v="415354.46000000008"/>
    <n v="0"/>
    <n v="16136.609999999999"/>
    <n v="9742.8873999999996"/>
    <n v="0"/>
    <s v="تبرعات عامة من زكاة مال وغيرها"/>
    <s v="دفاتر نقدية"/>
    <s v="سارى"/>
    <n v="6648"/>
    <m/>
    <n v="133"/>
    <x v="1"/>
  </r>
  <r>
    <d v="2017-06-17T00:00:00"/>
    <x v="6"/>
    <n v="5000"/>
    <x v="6"/>
    <x v="6"/>
    <n v="2167939.2546666665"/>
    <n v="415354.46000000008"/>
    <n v="0"/>
    <n v="16136.609999999999"/>
    <n v="9742.8873999999996"/>
    <n v="0"/>
    <s v="تبرعات عامة من زكاة مال وغيرها"/>
    <s v="دفاتر نقدية"/>
    <s v="سارى"/>
    <n v="6886"/>
    <m/>
    <n v="138"/>
    <x v="1"/>
  </r>
  <r>
    <d v="2017-06-17T00:00:00"/>
    <x v="6"/>
    <n v="500"/>
    <x v="6"/>
    <x v="6"/>
    <n v="2168439.2546666665"/>
    <n v="415354.46000000008"/>
    <n v="0"/>
    <n v="16136.609999999999"/>
    <n v="9742.8873999999996"/>
    <n v="0"/>
    <s v="تبرعات عامة من زكاة مال وغيرها"/>
    <s v="دفاتر نقدية"/>
    <s v="سارى"/>
    <n v="7090"/>
    <m/>
    <n v="142"/>
    <x v="1"/>
  </r>
  <r>
    <d v="2017-06-17T00:00:00"/>
    <x v="6"/>
    <n v="1000"/>
    <x v="6"/>
    <x v="6"/>
    <n v="2169439.2546666665"/>
    <n v="415354.46000000008"/>
    <n v="0"/>
    <n v="16136.609999999999"/>
    <n v="9742.8873999999996"/>
    <n v="0"/>
    <s v="تبرعات عامة من زكاة مال وغيرها"/>
    <s v="دفاتر نقدية"/>
    <s v="سارى"/>
    <n v="7091"/>
    <m/>
    <n v="142"/>
    <x v="1"/>
  </r>
  <r>
    <d v="2017-06-17T00:00:00"/>
    <x v="6"/>
    <n v="2000"/>
    <x v="6"/>
    <x v="6"/>
    <n v="2171439.2546666665"/>
    <n v="415354.46000000008"/>
    <n v="0"/>
    <n v="16136.609999999999"/>
    <n v="9742.8873999999996"/>
    <n v="0"/>
    <s v="تبرعات عامة من زكاة مال وغيرها"/>
    <s v="دفاتر نقدية"/>
    <s v="سارى"/>
    <n v="7092"/>
    <m/>
    <n v="142"/>
    <x v="1"/>
  </r>
  <r>
    <d v="2017-06-17T00:00:00"/>
    <x v="6"/>
    <n v="2000"/>
    <x v="6"/>
    <x v="6"/>
    <n v="2173439.2546666665"/>
    <n v="415354.46000000008"/>
    <n v="0"/>
    <n v="16136.609999999999"/>
    <n v="9742.8873999999996"/>
    <n v="0"/>
    <s v="تبرعات عامة من زكاة مال وغيرها"/>
    <s v="دفاتر نقدية"/>
    <s v="سارى"/>
    <n v="7093"/>
    <m/>
    <n v="142"/>
    <x v="1"/>
  </r>
  <r>
    <d v="2017-06-17T00:00:00"/>
    <x v="6"/>
    <n v="800"/>
    <x v="6"/>
    <x v="6"/>
    <n v="2174239.2546666665"/>
    <n v="415354.46000000008"/>
    <n v="0"/>
    <n v="16136.609999999999"/>
    <n v="9742.8873999999996"/>
    <n v="0"/>
    <s v="تبرعات عامة من زكاة مال وغيرها"/>
    <s v="دفاتر نقدية"/>
    <s v="سارى"/>
    <n v="7094"/>
    <m/>
    <n v="142"/>
    <x v="1"/>
  </r>
  <r>
    <d v="2017-06-17T00:00:00"/>
    <x v="6"/>
    <n v="400"/>
    <x v="6"/>
    <x v="6"/>
    <n v="2174639.2546666665"/>
    <n v="415354.46000000008"/>
    <n v="0"/>
    <n v="16136.609999999999"/>
    <n v="9742.8873999999996"/>
    <n v="0"/>
    <s v="تبرعات عامة من زكاة مال وغيرها"/>
    <s v="دفاتر نقدية"/>
    <s v="سارى"/>
    <n v="7095"/>
    <m/>
    <n v="142"/>
    <x v="1"/>
  </r>
  <r>
    <d v="2017-06-17T00:00:00"/>
    <x v="6"/>
    <n v="950"/>
    <x v="6"/>
    <x v="6"/>
    <n v="2175589.2546666665"/>
    <n v="415354.46000000008"/>
    <n v="0"/>
    <n v="16136.609999999999"/>
    <n v="9742.8873999999996"/>
    <n v="0"/>
    <s v="تبرعات عامة من زكاة مال وغيرها"/>
    <s v="دفاتر نقدية"/>
    <s v="سارى"/>
    <n v="7096"/>
    <m/>
    <n v="142"/>
    <x v="1"/>
  </r>
  <r>
    <d v="2017-06-17T00:00:00"/>
    <x v="6"/>
    <n v="300"/>
    <x v="6"/>
    <x v="6"/>
    <n v="2175889.2546666665"/>
    <n v="415354.46000000008"/>
    <n v="0"/>
    <n v="16136.609999999999"/>
    <n v="9742.8873999999996"/>
    <n v="0"/>
    <s v="تبرعات عامة من زكاة مال وغيرها"/>
    <s v="دفاتر نقدية"/>
    <s v="سارى"/>
    <n v="7097"/>
    <m/>
    <n v="142"/>
    <x v="1"/>
  </r>
  <r>
    <d v="2017-06-17T00:00:00"/>
    <x v="6"/>
    <n v="1000"/>
    <x v="6"/>
    <x v="6"/>
    <n v="2176889.2546666665"/>
    <n v="415354.46000000008"/>
    <n v="0"/>
    <n v="16136.609999999999"/>
    <n v="9742.8873999999996"/>
    <n v="0"/>
    <s v="تبرعات عامة من زكاة مال وغيرها"/>
    <s v="دفاتر نقدية"/>
    <s v="سارى"/>
    <n v="7098"/>
    <m/>
    <n v="142"/>
    <x v="1"/>
  </r>
  <r>
    <d v="2017-06-17T00:00:00"/>
    <x v="6"/>
    <n v="500"/>
    <x v="6"/>
    <x v="6"/>
    <n v="2177389.2546666665"/>
    <n v="415354.46000000008"/>
    <n v="0"/>
    <n v="16136.609999999999"/>
    <n v="9742.8873999999996"/>
    <n v="0"/>
    <s v="تبرعات عامة من زكاة مال وغيرها"/>
    <s v="دفاتر نقدية"/>
    <s v="سارى"/>
    <n v="7099"/>
    <m/>
    <n v="142"/>
    <x v="1"/>
  </r>
  <r>
    <d v="2017-06-17T00:00:00"/>
    <x v="6"/>
    <n v="150"/>
    <x v="6"/>
    <x v="6"/>
    <n v="2177539.2546666665"/>
    <n v="415354.46000000008"/>
    <n v="0"/>
    <n v="16136.609999999999"/>
    <n v="9742.8873999999996"/>
    <n v="0"/>
    <s v="تبرعات عامة من زكاة مال وغيرها"/>
    <s v="دفاتر نقدية"/>
    <s v="سارى"/>
    <n v="7156"/>
    <m/>
    <n v="144"/>
    <x v="1"/>
  </r>
  <r>
    <d v="2017-06-17T00:00:00"/>
    <x v="6"/>
    <n v="100"/>
    <x v="6"/>
    <x v="6"/>
    <n v="2177639.2546666665"/>
    <n v="415354.46000000008"/>
    <n v="0"/>
    <n v="16136.609999999999"/>
    <n v="9742.8873999999996"/>
    <n v="0"/>
    <s v="تبرعات عامة من زكاة مال وغيرها"/>
    <s v="دفاتر نقدية"/>
    <s v="سارى"/>
    <n v="7157"/>
    <m/>
    <n v="144"/>
    <x v="1"/>
  </r>
  <r>
    <d v="2017-06-17T00:00:00"/>
    <x v="6"/>
    <n v="75"/>
    <x v="6"/>
    <x v="6"/>
    <n v="2177714.2546666665"/>
    <n v="415354.46000000008"/>
    <n v="0"/>
    <n v="16136.609999999999"/>
    <n v="9742.8873999999996"/>
    <n v="0"/>
    <s v="تبرعات عامة من زكاة مال وغيرها"/>
    <s v="دفاتر نقدية"/>
    <s v="سارى"/>
    <n v="7158"/>
    <m/>
    <n v="144"/>
    <x v="1"/>
  </r>
  <r>
    <d v="2017-06-17T00:00:00"/>
    <x v="6"/>
    <n v="50000"/>
    <x v="6"/>
    <x v="6"/>
    <n v="2227714.2546666665"/>
    <n v="415354.46000000008"/>
    <n v="0"/>
    <n v="16136.609999999999"/>
    <n v="9742.8873999999996"/>
    <n v="0"/>
    <s v="تبرعات عامة من زكاة مال وغيرها"/>
    <s v="دفاتر نقدية"/>
    <s v="سارى"/>
    <n v="7159"/>
    <m/>
    <n v="144"/>
    <x v="1"/>
  </r>
  <r>
    <d v="2017-06-17T00:00:00"/>
    <x v="6"/>
    <n v="4200"/>
    <x v="6"/>
    <x v="6"/>
    <n v="2231914.2546666665"/>
    <n v="415354.46000000008"/>
    <n v="0"/>
    <n v="16136.609999999999"/>
    <n v="9742.8873999999996"/>
    <n v="0"/>
    <s v="تبرعات عامة من زكاة مال وغيرها"/>
    <s v="دفاتر نقدية"/>
    <s v="سارى"/>
    <n v="7160"/>
    <m/>
    <n v="144"/>
    <x v="1"/>
  </r>
  <r>
    <d v="2017-06-17T00:00:00"/>
    <x v="6"/>
    <n v="1200"/>
    <x v="6"/>
    <x v="6"/>
    <n v="2233114.2546666665"/>
    <n v="415354.46000000008"/>
    <n v="0"/>
    <n v="16136.609999999999"/>
    <n v="9742.8873999999996"/>
    <n v="0"/>
    <s v="تبرعات عامة من زكاة مال وغيرها"/>
    <s v="دفاتر نقدية"/>
    <s v="سارى"/>
    <n v="7231"/>
    <m/>
    <n v="145"/>
    <x v="1"/>
  </r>
  <r>
    <d v="2017-06-17T00:00:00"/>
    <x v="6"/>
    <n v="250"/>
    <x v="6"/>
    <x v="7"/>
    <n v="2233364.2546666665"/>
    <n v="415354.46000000008"/>
    <n v="0"/>
    <n v="16136.609999999999"/>
    <n v="9742.8873999999996"/>
    <n v="0"/>
    <s v="نقدية للمرضى"/>
    <s v="دفاتر نقدية"/>
    <s v="سارى"/>
    <n v="7235"/>
    <m/>
    <n v="145"/>
    <x v="1"/>
  </r>
  <r>
    <d v="2017-06-17T00:00:00"/>
    <x v="6"/>
    <n v="250"/>
    <x v="6"/>
    <x v="7"/>
    <n v="2233614.2546666665"/>
    <n v="415354.46000000008"/>
    <n v="0"/>
    <n v="16136.609999999999"/>
    <n v="9742.8873999999996"/>
    <n v="0"/>
    <s v="نقدية للمرضى"/>
    <s v="دفاتر نقدية"/>
    <s v="سارى"/>
    <n v="7236"/>
    <m/>
    <n v="145"/>
    <x v="1"/>
  </r>
  <r>
    <d v="2017-06-17T00:00:00"/>
    <x v="6"/>
    <n v="100"/>
    <x v="6"/>
    <x v="6"/>
    <n v="2233714.2546666665"/>
    <n v="415354.46000000008"/>
    <n v="0"/>
    <n v="16136.609999999999"/>
    <n v="9742.8873999999996"/>
    <n v="0"/>
    <s v="تبرعات عامة من زكاة مال وغيرها"/>
    <s v="دفاتر نقدية"/>
    <s v="سارى"/>
    <n v="7237"/>
    <m/>
    <n v="145"/>
    <x v="1"/>
  </r>
  <r>
    <d v="2017-06-17T00:00:00"/>
    <x v="6"/>
    <n v="2000"/>
    <x v="6"/>
    <x v="6"/>
    <n v="2235714.2546666665"/>
    <n v="415354.46000000008"/>
    <n v="0"/>
    <n v="16136.609999999999"/>
    <n v="9742.8873999999996"/>
    <n v="0"/>
    <s v="تبرعات عامة من زكاة مال وغيرها"/>
    <s v="دفاتر نقدية"/>
    <s v="سارى"/>
    <n v="7238"/>
    <m/>
    <n v="145"/>
    <x v="1"/>
  </r>
  <r>
    <d v="2017-06-17T00:00:00"/>
    <x v="6"/>
    <n v="1800"/>
    <x v="6"/>
    <x v="6"/>
    <n v="2237514.2546666665"/>
    <n v="415354.46000000008"/>
    <n v="0"/>
    <n v="16136.609999999999"/>
    <n v="9742.8873999999996"/>
    <n v="0"/>
    <s v="تبرعات عامة من زكاة مال وغيرها"/>
    <s v="دفاتر نقدية"/>
    <s v="سارى"/>
    <n v="7239"/>
    <m/>
    <n v="145"/>
    <x v="1"/>
  </r>
  <r>
    <d v="2017-06-17T00:00:00"/>
    <x v="6"/>
    <n v="900"/>
    <x v="6"/>
    <x v="6"/>
    <n v="2238414.2546666665"/>
    <n v="415354.46000000008"/>
    <n v="0"/>
    <n v="16136.609999999999"/>
    <n v="9742.8873999999996"/>
    <n v="0"/>
    <s v="تبرعات عامة من زكاة مال وغيرها"/>
    <s v="دفاتر نقدية"/>
    <s v="سارى"/>
    <n v="7240"/>
    <m/>
    <n v="145"/>
    <x v="1"/>
  </r>
  <r>
    <d v="2017-06-17T00:00:00"/>
    <x v="6"/>
    <n v="1500"/>
    <x v="6"/>
    <x v="6"/>
    <n v="2239914.2546666665"/>
    <n v="415354.46000000008"/>
    <n v="0"/>
    <n v="16136.609999999999"/>
    <n v="9742.8873999999996"/>
    <n v="0"/>
    <s v="تبرعات عامة من زكاة مال وغيرها"/>
    <s v="دفاتر نقدية"/>
    <s v="سارى"/>
    <n v="7241"/>
    <m/>
    <n v="145"/>
    <x v="1"/>
  </r>
  <r>
    <d v="2017-06-17T00:00:00"/>
    <x v="6"/>
    <n v="600"/>
    <x v="6"/>
    <x v="6"/>
    <n v="2240514.2546666665"/>
    <n v="415354.46000000008"/>
    <n v="0"/>
    <n v="16136.609999999999"/>
    <n v="9742.8873999999996"/>
    <n v="0"/>
    <s v="تبرعات عامة من زكاة مال وغيرها"/>
    <s v="دفاتر نقدية"/>
    <s v="سارى"/>
    <n v="7242"/>
    <m/>
    <n v="145"/>
    <x v="1"/>
  </r>
  <r>
    <d v="2017-06-17T00:00:00"/>
    <x v="6"/>
    <n v="27000"/>
    <x v="6"/>
    <x v="6"/>
    <n v="2267514.2546666665"/>
    <n v="415354.46000000008"/>
    <n v="0"/>
    <n v="16136.609999999999"/>
    <n v="9742.8873999999996"/>
    <n v="0"/>
    <s v="تبرعات عامة من زكاة مال وغيرها"/>
    <s v="دفاتر نقدية"/>
    <s v="سارى"/>
    <n v="7243"/>
    <m/>
    <n v="145"/>
    <x v="1"/>
  </r>
  <r>
    <d v="2017-06-17T00:00:00"/>
    <x v="6"/>
    <n v="300"/>
    <x v="6"/>
    <x v="6"/>
    <n v="2267814.2546666665"/>
    <n v="415354.46000000008"/>
    <n v="0"/>
    <n v="16136.609999999999"/>
    <n v="9742.8873999999996"/>
    <n v="0"/>
    <s v="تبرعات عامة من زكاة مال وغيرها"/>
    <s v="دفاتر نقدية"/>
    <s v="سارى"/>
    <n v="7244"/>
    <m/>
    <n v="145"/>
    <x v="1"/>
  </r>
  <r>
    <d v="2017-06-17T00:00:00"/>
    <x v="6"/>
    <n v="5490"/>
    <x v="6"/>
    <x v="6"/>
    <n v="2273304.2546666665"/>
    <n v="415354.46000000008"/>
    <n v="0"/>
    <n v="16136.609999999999"/>
    <n v="9742.8873999999996"/>
    <n v="0"/>
    <s v="تبرعات عامة من زكاة مال وغيرها"/>
    <s v="دفاتر نقدية"/>
    <s v="سارى"/>
    <n v="7245"/>
    <m/>
    <n v="145"/>
    <x v="1"/>
  </r>
  <r>
    <d v="2017-06-17T00:00:00"/>
    <x v="6"/>
    <n v="3050"/>
    <x v="6"/>
    <x v="6"/>
    <n v="2276354.2546666665"/>
    <n v="415354.46000000008"/>
    <n v="0"/>
    <n v="16136.609999999999"/>
    <n v="9742.8873999999996"/>
    <n v="0"/>
    <s v="تبرعات عامة من زكاة مال وغيرها"/>
    <s v="دفاتر نقدية"/>
    <s v="سارى"/>
    <n v="7246"/>
    <m/>
    <n v="145"/>
    <x v="1"/>
  </r>
  <r>
    <d v="2017-06-17T00:00:00"/>
    <x v="6"/>
    <n v="5800"/>
    <x v="6"/>
    <x v="7"/>
    <n v="2282154.2546666665"/>
    <n v="415354.46000000008"/>
    <n v="0"/>
    <n v="16136.609999999999"/>
    <n v="9742.8873999999996"/>
    <n v="0"/>
    <s v="نقدية للمرضى"/>
    <s v="دفاتر نقدية"/>
    <s v="سارى"/>
    <n v="7247"/>
    <m/>
    <n v="145"/>
    <x v="1"/>
  </r>
  <r>
    <d v="2017-06-17T00:00:00"/>
    <x v="6"/>
    <n v="100"/>
    <x v="6"/>
    <x v="6"/>
    <n v="2282254.2546666665"/>
    <n v="415354.46000000008"/>
    <n v="0"/>
    <n v="16136.609999999999"/>
    <n v="9742.8873999999996"/>
    <n v="0"/>
    <s v="تبرعات عامة من زكاة مال وغيرها"/>
    <s v="دفاتر نقدية"/>
    <s v="سارى"/>
    <n v="7248"/>
    <m/>
    <n v="145"/>
    <x v="1"/>
  </r>
  <r>
    <d v="2017-06-17T00:00:00"/>
    <x v="6"/>
    <n v="200"/>
    <x v="6"/>
    <x v="7"/>
    <n v="2282454.2546666665"/>
    <n v="415354.46000000008"/>
    <n v="0"/>
    <n v="16136.609999999999"/>
    <n v="9742.8873999999996"/>
    <n v="0"/>
    <s v="نقدية للمرضى"/>
    <s v="دفاتر نقدية"/>
    <s v="سارى"/>
    <n v="7249"/>
    <m/>
    <n v="145"/>
    <x v="1"/>
  </r>
  <r>
    <d v="2017-06-17T00:00:00"/>
    <x v="6"/>
    <n v="50"/>
    <x v="6"/>
    <x v="7"/>
    <n v="2282504.2546666665"/>
    <n v="415354.46000000008"/>
    <n v="0"/>
    <n v="16136.609999999999"/>
    <n v="9742.8873999999996"/>
    <n v="0"/>
    <s v="نقدية للمرضى"/>
    <s v="دفاتر نقدية"/>
    <s v="سارى"/>
    <n v="7250"/>
    <m/>
    <n v="145"/>
    <x v="1"/>
  </r>
  <r>
    <d v="2017-06-17T00:00:00"/>
    <x v="6"/>
    <n v="100"/>
    <x v="6"/>
    <x v="6"/>
    <n v="2282604.2546666665"/>
    <n v="415354.46000000008"/>
    <n v="0"/>
    <n v="16136.609999999999"/>
    <n v="9742.8873999999996"/>
    <n v="0"/>
    <s v="تبرعات عامة من زكاة مال وغيرها"/>
    <s v="دفاتر نقدية"/>
    <s v="سارى"/>
    <n v="7433"/>
    <m/>
    <n v="149"/>
    <x v="1"/>
  </r>
  <r>
    <d v="2017-06-17T00:00:00"/>
    <x v="6"/>
    <n v="1500"/>
    <x v="6"/>
    <x v="6"/>
    <n v="2284104.2546666665"/>
    <n v="415354.46000000008"/>
    <n v="0"/>
    <n v="16136.609999999999"/>
    <n v="9742.8873999999996"/>
    <n v="0"/>
    <s v="تبرعات عامة من زكاة مال وغيرها"/>
    <s v="دفاتر نقدية"/>
    <s v="سارى"/>
    <n v="7434"/>
    <m/>
    <n v="149"/>
    <x v="1"/>
  </r>
  <r>
    <d v="2017-06-17T00:00:00"/>
    <x v="6"/>
    <n v="5000"/>
    <x v="6"/>
    <x v="6"/>
    <n v="2289104.2546666665"/>
    <n v="415354.46000000008"/>
    <n v="0"/>
    <n v="16136.609999999999"/>
    <n v="9742.8873999999996"/>
    <n v="0"/>
    <s v="تبرعات عامة من زكاة مال وغيرها"/>
    <s v="دفاتر نقدية"/>
    <s v="سارى"/>
    <n v="7435"/>
    <m/>
    <n v="149"/>
    <x v="1"/>
  </r>
  <r>
    <d v="2017-06-17T00:00:00"/>
    <x v="6"/>
    <n v="500"/>
    <x v="6"/>
    <x v="7"/>
    <n v="2289604.2546666665"/>
    <n v="415354.46000000008"/>
    <n v="0"/>
    <n v="16136.609999999999"/>
    <n v="9742.8873999999996"/>
    <n v="0"/>
    <s v="نقدية للمرضى"/>
    <s v="دفاتر نقدية"/>
    <s v="سارى"/>
    <n v="7436"/>
    <m/>
    <n v="149"/>
    <x v="1"/>
  </r>
  <r>
    <d v="2017-06-17T00:00:00"/>
    <x v="6"/>
    <n v="500"/>
    <x v="6"/>
    <x v="6"/>
    <n v="2290104.2546666665"/>
    <n v="415354.46000000008"/>
    <n v="0"/>
    <n v="16136.609999999999"/>
    <n v="9742.8873999999996"/>
    <n v="0"/>
    <s v="تبرعات عامة من زكاة مال وغيرها"/>
    <s v="دفاتر نقدية"/>
    <s v="سارى"/>
    <n v="7437"/>
    <m/>
    <n v="149"/>
    <x v="1"/>
  </r>
  <r>
    <d v="2017-06-17T00:00:00"/>
    <x v="6"/>
    <n v="200"/>
    <x v="6"/>
    <x v="6"/>
    <n v="2290304.2546666665"/>
    <n v="415354.46000000008"/>
    <n v="0"/>
    <n v="16136.609999999999"/>
    <n v="9742.8873999999996"/>
    <n v="0"/>
    <s v="تبرعات عامة من زكاة مال وغيرها"/>
    <s v="دفاتر نقدية"/>
    <s v="سارى"/>
    <n v="7438"/>
    <m/>
    <n v="149"/>
    <x v="1"/>
  </r>
  <r>
    <d v="2017-06-17T00:00:00"/>
    <x v="6"/>
    <n v="1000"/>
    <x v="6"/>
    <x v="6"/>
    <n v="2291304.2546666665"/>
    <n v="415354.46000000008"/>
    <n v="0"/>
    <n v="16136.609999999999"/>
    <n v="9742.8873999999996"/>
    <n v="0"/>
    <s v="تبرعات عامة من زكاة مال وغيرها"/>
    <s v="دفاتر نقدية"/>
    <s v="سارى"/>
    <n v="7506"/>
    <m/>
    <n v="151"/>
    <x v="1"/>
  </r>
  <r>
    <d v="2017-06-17T00:00:00"/>
    <x v="6"/>
    <n v="1000"/>
    <x v="6"/>
    <x v="6"/>
    <n v="2292304.2546666665"/>
    <n v="415354.46000000008"/>
    <n v="0"/>
    <n v="16136.609999999999"/>
    <n v="9742.8873999999996"/>
    <n v="0"/>
    <s v="تبرعات عامة من زكاة مال وغيرها"/>
    <s v="دفاتر نقدية"/>
    <s v="سارى"/>
    <n v="7507"/>
    <m/>
    <n v="151"/>
    <x v="1"/>
  </r>
  <r>
    <d v="2017-06-17T00:00:00"/>
    <x v="6"/>
    <n v="600"/>
    <x v="6"/>
    <x v="7"/>
    <n v="2292904.2546666665"/>
    <n v="415354.46000000008"/>
    <n v="0"/>
    <n v="16136.609999999999"/>
    <n v="9742.8873999999996"/>
    <n v="0"/>
    <s v="نقدية للمرضى"/>
    <s v="دفاتر نقدية"/>
    <s v="سارى"/>
    <n v="7508"/>
    <m/>
    <n v="151"/>
    <x v="1"/>
  </r>
  <r>
    <d v="2017-06-17T00:00:00"/>
    <x v="6"/>
    <n v="500"/>
    <x v="6"/>
    <x v="6"/>
    <n v="2293404.2546666665"/>
    <n v="415354.46000000008"/>
    <n v="0"/>
    <n v="16136.609999999999"/>
    <n v="9742.8873999999996"/>
    <n v="0"/>
    <s v="تبرعات عامة من زكاة مال وغيرها"/>
    <s v="دفاتر نقدية"/>
    <s v="سارى"/>
    <n v="7509"/>
    <m/>
    <n v="151"/>
    <x v="1"/>
  </r>
  <r>
    <d v="2017-06-17T00:00:00"/>
    <x v="6"/>
    <n v="400"/>
    <x v="6"/>
    <x v="7"/>
    <n v="2293804.2546666665"/>
    <n v="415354.46000000008"/>
    <n v="0"/>
    <n v="16136.609999999999"/>
    <n v="9742.8873999999996"/>
    <n v="0"/>
    <s v="نقدية للمرضى"/>
    <s v="دفاتر نقدية"/>
    <s v="سارى"/>
    <n v="7510"/>
    <m/>
    <n v="151"/>
    <x v="1"/>
  </r>
  <r>
    <d v="2017-06-17T00:00:00"/>
    <x v="6"/>
    <n v="300"/>
    <x v="6"/>
    <x v="6"/>
    <n v="2294104.2546666665"/>
    <n v="415354.46000000008"/>
    <n v="0"/>
    <n v="16136.609999999999"/>
    <n v="9742.8873999999996"/>
    <n v="0"/>
    <s v="تبرعات عامة من زكاة مال وغيرها"/>
    <s v="دفاتر نقدية"/>
    <s v="سارى"/>
    <n v="7511"/>
    <m/>
    <n v="151"/>
    <x v="1"/>
  </r>
  <r>
    <d v="2017-06-17T00:00:00"/>
    <x v="6"/>
    <n v="800"/>
    <x v="6"/>
    <x v="6"/>
    <n v="2294904.2546666665"/>
    <n v="415354.46000000008"/>
    <n v="0"/>
    <n v="16136.609999999999"/>
    <n v="9742.8873999999996"/>
    <n v="0"/>
    <s v="تبرعات عامة من زكاة مال وغيرها"/>
    <s v="دفاتر نقدية"/>
    <s v="سارى"/>
    <n v="7552"/>
    <m/>
    <n v="152"/>
    <x v="1"/>
  </r>
  <r>
    <d v="2017-06-17T00:00:00"/>
    <x v="6"/>
    <n v="60000"/>
    <x v="6"/>
    <x v="6"/>
    <n v="2354904.2546666665"/>
    <n v="415354.46000000008"/>
    <n v="0"/>
    <n v="16136.609999999999"/>
    <n v="9742.8873999999996"/>
    <n v="0"/>
    <s v="تبرعات عامة من زكاة مال وغيرها"/>
    <s v="دفاتر نقدية"/>
    <s v="سارى"/>
    <n v="7553"/>
    <m/>
    <n v="152"/>
    <x v="1"/>
  </r>
  <r>
    <d v="2017-06-17T00:00:00"/>
    <x v="6"/>
    <n v="2000"/>
    <x v="6"/>
    <x v="6"/>
    <n v="2356904.2546666665"/>
    <n v="415354.46000000008"/>
    <n v="0"/>
    <n v="16136.609999999999"/>
    <n v="9742.8873999999996"/>
    <n v="0"/>
    <s v="تبرعات عامة من زكاة مال وغيرها"/>
    <s v="دفاتر نقدية"/>
    <s v="سارى"/>
    <n v="7554"/>
    <m/>
    <n v="152"/>
    <x v="1"/>
  </r>
  <r>
    <d v="2017-06-17T00:00:00"/>
    <x v="6"/>
    <n v="2000"/>
    <x v="6"/>
    <x v="7"/>
    <n v="2358904.2546666665"/>
    <n v="415354.46000000008"/>
    <n v="0"/>
    <n v="16136.609999999999"/>
    <n v="9742.8873999999996"/>
    <n v="0"/>
    <s v="نقدية للمرضى"/>
    <s v="دفاتر نقدية"/>
    <s v="سارى"/>
    <n v="7555"/>
    <m/>
    <n v="152"/>
    <x v="1"/>
  </r>
  <r>
    <d v="2017-06-17T00:00:00"/>
    <x v="6"/>
    <n v="310"/>
    <x v="6"/>
    <x v="6"/>
    <n v="2359214.2546666665"/>
    <n v="415354.46000000008"/>
    <n v="0"/>
    <n v="16136.609999999999"/>
    <n v="9742.8873999999996"/>
    <n v="0"/>
    <s v="تبرعات عامة من زكاة مال وغيرها"/>
    <s v="دفاتر نقدية"/>
    <s v="سارى"/>
    <n v="7556"/>
    <m/>
    <n v="152"/>
    <x v="1"/>
  </r>
  <r>
    <d v="2017-06-17T00:00:00"/>
    <x v="6"/>
    <n v="1000"/>
    <x v="6"/>
    <x v="6"/>
    <n v="2360214.2546666665"/>
    <n v="415354.46000000008"/>
    <n v="0"/>
    <n v="16136.609999999999"/>
    <n v="9742.8873999999996"/>
    <n v="0"/>
    <s v="تبرعات عامة من زكاة مال وغيرها"/>
    <s v="دفاتر نقدية"/>
    <s v="سارى"/>
    <n v="7557"/>
    <m/>
    <n v="152"/>
    <x v="1"/>
  </r>
  <r>
    <d v="2017-06-17T00:00:00"/>
    <x v="6"/>
    <n v="10000"/>
    <x v="6"/>
    <x v="7"/>
    <n v="2370214.2546666665"/>
    <n v="415354.46000000008"/>
    <n v="0"/>
    <n v="16136.609999999999"/>
    <n v="9742.8873999999996"/>
    <n v="0"/>
    <s v="نقدية للمرضى"/>
    <s v="دفاتر نقدية"/>
    <s v="سارى"/>
    <n v="7558"/>
    <m/>
    <n v="152"/>
    <x v="1"/>
  </r>
  <r>
    <d v="2017-06-17T00:00:00"/>
    <x v="6"/>
    <n v="100"/>
    <x v="6"/>
    <x v="6"/>
    <n v="2370314.2546666665"/>
    <n v="415354.46000000008"/>
    <n v="0"/>
    <n v="16136.609999999999"/>
    <n v="9742.8873999999996"/>
    <n v="0"/>
    <s v="تبرعات عامة من زكاة مال وغيرها"/>
    <s v="دفاتر نقدية"/>
    <s v="سارى"/>
    <n v="7559"/>
    <m/>
    <n v="152"/>
    <x v="1"/>
  </r>
  <r>
    <d v="2017-06-17T00:00:00"/>
    <x v="6"/>
    <n v="60000"/>
    <x v="6"/>
    <x v="6"/>
    <n v="2430314.2546666665"/>
    <n v="415354.46000000008"/>
    <n v="0"/>
    <n v="16136.609999999999"/>
    <n v="9742.8873999999996"/>
    <n v="0"/>
    <s v="تبرعات عامة من زكاة مال وغيرها"/>
    <s v="دفاتر نقدية"/>
    <s v="سارى"/>
    <n v="7560"/>
    <m/>
    <n v="152"/>
    <x v="1"/>
  </r>
  <r>
    <d v="2017-06-17T00:00:00"/>
    <x v="6"/>
    <n v="200"/>
    <x v="6"/>
    <x v="6"/>
    <n v="2430514.2546666665"/>
    <n v="415354.46000000008"/>
    <n v="0"/>
    <n v="16136.609999999999"/>
    <n v="9742.8873999999996"/>
    <n v="0"/>
    <s v="تبرعات عامة من زكاة مال وغيرها"/>
    <s v="دفاتر نقدية"/>
    <s v="سارى"/>
    <n v="7561"/>
    <m/>
    <n v="152"/>
    <x v="1"/>
  </r>
  <r>
    <d v="2017-06-17T00:00:00"/>
    <x v="6"/>
    <n v="250"/>
    <x v="6"/>
    <x v="6"/>
    <n v="2430764.2546666665"/>
    <n v="415354.46000000008"/>
    <n v="0"/>
    <n v="16136.609999999999"/>
    <n v="9742.8873999999996"/>
    <n v="0"/>
    <s v="تبرعات عامة من زكاة مال وغيرها"/>
    <s v="دفاتر نقدية"/>
    <s v="سارى"/>
    <n v="7754"/>
    <m/>
    <n v="156"/>
    <x v="1"/>
  </r>
  <r>
    <d v="2017-06-17T00:00:00"/>
    <x v="6"/>
    <n v="2000"/>
    <x v="6"/>
    <x v="7"/>
    <n v="2432764.2546666665"/>
    <n v="415354.46000000008"/>
    <n v="0"/>
    <n v="16136.609999999999"/>
    <n v="9742.8873999999996"/>
    <n v="0"/>
    <s v="نقدية للمرضى"/>
    <s v="دفاتر نقدية"/>
    <s v="سارى"/>
    <n v="7755"/>
    <m/>
    <n v="156"/>
    <x v="1"/>
  </r>
  <r>
    <d v="2017-06-17T00:00:00"/>
    <x v="6"/>
    <n v="1000"/>
    <x v="6"/>
    <x v="6"/>
    <n v="2433764.2546666665"/>
    <n v="415354.46000000008"/>
    <n v="0"/>
    <n v="16136.609999999999"/>
    <n v="9742.8873999999996"/>
    <n v="0"/>
    <s v="تبرعات عامة من زكاة مال وغيرها"/>
    <s v="دفاتر نقدية"/>
    <s v="سارى"/>
    <n v="7756"/>
    <m/>
    <n v="156"/>
    <x v="1"/>
  </r>
  <r>
    <d v="2017-06-17T00:00:00"/>
    <x v="6"/>
    <n v="500"/>
    <x v="6"/>
    <x v="6"/>
    <n v="2434264.2546666665"/>
    <n v="415354.46000000008"/>
    <n v="0"/>
    <n v="16136.609999999999"/>
    <n v="9742.8873999999996"/>
    <n v="0"/>
    <s v="تبرعات عامة من زكاة مال وغيرها"/>
    <s v="دفاتر نقدية"/>
    <s v="سارى"/>
    <n v="8001"/>
    <m/>
    <n v="161"/>
    <x v="1"/>
  </r>
  <r>
    <d v="2017-06-17T00:00:00"/>
    <x v="6"/>
    <n v="200"/>
    <x v="6"/>
    <x v="6"/>
    <n v="2434464.2546666665"/>
    <n v="415354.46000000008"/>
    <n v="0"/>
    <n v="16136.609999999999"/>
    <n v="9742.8873999999996"/>
    <n v="0"/>
    <s v="تبرعات عامة من زكاة مال وغيرها"/>
    <s v="دفاتر نقدية"/>
    <s v="سارى"/>
    <n v="8002"/>
    <m/>
    <n v="161"/>
    <x v="1"/>
  </r>
  <r>
    <d v="2017-06-17T00:00:00"/>
    <x v="6"/>
    <n v="150"/>
    <x v="6"/>
    <x v="6"/>
    <n v="2434614.2546666665"/>
    <n v="415354.46000000008"/>
    <n v="0"/>
    <n v="16136.609999999999"/>
    <n v="9742.8873999999996"/>
    <n v="0"/>
    <s v="تبرعات عامة من زكاة مال وغيرها"/>
    <s v="دفاتر نقدية"/>
    <s v="سارى"/>
    <n v="8101"/>
    <m/>
    <n v="163"/>
    <x v="1"/>
  </r>
  <r>
    <d v="2017-06-17T00:00:00"/>
    <x v="6"/>
    <n v="150"/>
    <x v="6"/>
    <x v="7"/>
    <n v="2434764.2546666665"/>
    <n v="415354.46000000008"/>
    <n v="0"/>
    <n v="16136.609999999999"/>
    <n v="9742.8873999999996"/>
    <n v="0"/>
    <s v="نقدية للمرضى"/>
    <s v="دفاتر نقدية"/>
    <s v="سارى"/>
    <n v="8102"/>
    <m/>
    <n v="163"/>
    <x v="1"/>
  </r>
  <r>
    <d v="2017-06-18T00:00:00"/>
    <x v="6"/>
    <n v="5000"/>
    <x v="6"/>
    <x v="7"/>
    <n v="2439764.2546666665"/>
    <n v="415354.46000000008"/>
    <n v="0"/>
    <n v="16136.609999999999"/>
    <n v="9742.8873999999996"/>
    <n v="0"/>
    <s v="نقدية للمرضى"/>
    <s v="دفاتر نقدية"/>
    <s v="سارى"/>
    <n v="5463"/>
    <m/>
    <n v="110"/>
    <x v="1"/>
  </r>
  <r>
    <d v="2017-06-18T00:00:00"/>
    <x v="6"/>
    <n v="1000"/>
    <x v="6"/>
    <x v="7"/>
    <n v="2440764.2546666665"/>
    <n v="415354.46000000008"/>
    <n v="0"/>
    <n v="16136.609999999999"/>
    <n v="9742.8873999999996"/>
    <n v="0"/>
    <s v="نقدية للمرضى"/>
    <s v="دفاتر نقدية"/>
    <s v="سارى"/>
    <n v="5464"/>
    <m/>
    <n v="110"/>
    <x v="1"/>
  </r>
  <r>
    <d v="2017-06-18T00:00:00"/>
    <x v="6"/>
    <n v="500"/>
    <x v="6"/>
    <x v="7"/>
    <n v="2441264.2546666665"/>
    <n v="415354.46000000008"/>
    <n v="0"/>
    <n v="16136.609999999999"/>
    <n v="9742.8873999999996"/>
    <n v="0"/>
    <s v="نقدية للمرضى"/>
    <s v="دفاتر نقدية"/>
    <s v="سارى"/>
    <n v="5465"/>
    <m/>
    <n v="110"/>
    <x v="1"/>
  </r>
  <r>
    <d v="2017-06-18T00:00:00"/>
    <x v="6"/>
    <n v="510"/>
    <x v="6"/>
    <x v="7"/>
    <n v="2441774.2546666665"/>
    <n v="415354.46000000008"/>
    <n v="0"/>
    <n v="16136.609999999999"/>
    <n v="9742.8873999999996"/>
    <n v="0"/>
    <s v="نقدية للمرضى"/>
    <s v="دفاتر نقدية"/>
    <s v="سارى"/>
    <n v="5466"/>
    <m/>
    <n v="110"/>
    <x v="1"/>
  </r>
  <r>
    <d v="2017-06-18T00:00:00"/>
    <x v="6"/>
    <n v="1000"/>
    <x v="6"/>
    <x v="7"/>
    <n v="2442774.2546666665"/>
    <n v="415354.46000000008"/>
    <n v="0"/>
    <n v="16136.609999999999"/>
    <n v="9742.8873999999996"/>
    <n v="0"/>
    <s v="نقدية للمرضى"/>
    <s v="دفاتر نقدية"/>
    <s v="سارى"/>
    <n v="5467"/>
    <m/>
    <n v="110"/>
    <x v="1"/>
  </r>
  <r>
    <d v="2017-06-18T00:00:00"/>
    <x v="6"/>
    <n v="500"/>
    <x v="6"/>
    <x v="6"/>
    <n v="2443274.2546666665"/>
    <n v="415354.46000000008"/>
    <n v="0"/>
    <n v="16136.609999999999"/>
    <n v="9742.8873999999996"/>
    <n v="0"/>
    <s v="تبرعات عامة من زكاة مال وغيرها"/>
    <s v="دفاتر نقدية"/>
    <s v="سارى"/>
    <n v="5468"/>
    <m/>
    <n v="110"/>
    <x v="1"/>
  </r>
  <r>
    <d v="2017-06-18T00:00:00"/>
    <x v="6"/>
    <n v="50"/>
    <x v="6"/>
    <x v="6"/>
    <n v="2443324.2546666665"/>
    <n v="415354.46000000008"/>
    <n v="0"/>
    <n v="16136.609999999999"/>
    <n v="9742.8873999999996"/>
    <n v="0"/>
    <s v="تبرعات عامة من زكاة مال وغيرها"/>
    <s v="دفاتر نقدية"/>
    <s v="سارى"/>
    <n v="5469"/>
    <m/>
    <n v="110"/>
    <x v="1"/>
  </r>
  <r>
    <d v="2017-06-18T00:00:00"/>
    <x v="6"/>
    <n v="5000"/>
    <x v="6"/>
    <x v="6"/>
    <n v="2448324.2546666665"/>
    <n v="415354.46000000008"/>
    <n v="0"/>
    <n v="16136.609999999999"/>
    <n v="9742.8873999999996"/>
    <n v="0"/>
    <s v="تبرعات عامة من زكاة مال وغيرها"/>
    <s v="دفاتر نقدية"/>
    <s v="سارى"/>
    <n v="5470"/>
    <m/>
    <n v="110"/>
    <x v="1"/>
  </r>
  <r>
    <d v="2017-06-18T00:00:00"/>
    <x v="6"/>
    <n v="5000"/>
    <x v="6"/>
    <x v="6"/>
    <n v="2453324.2546666665"/>
    <n v="415354.46000000008"/>
    <n v="0"/>
    <n v="16136.609999999999"/>
    <n v="9742.8873999999996"/>
    <n v="0"/>
    <s v="تبرعات عامة من زكاة مال وغيرها"/>
    <s v="دفاتر نقدية"/>
    <s v="سارى"/>
    <n v="5471"/>
    <m/>
    <n v="110"/>
    <x v="1"/>
  </r>
  <r>
    <d v="2017-06-18T00:00:00"/>
    <x v="6"/>
    <n v="5000"/>
    <x v="6"/>
    <x v="6"/>
    <n v="2458324.2546666665"/>
    <n v="415354.46000000008"/>
    <n v="0"/>
    <n v="16136.609999999999"/>
    <n v="9742.8873999999996"/>
    <n v="0"/>
    <s v="تبرعات عامة من زكاة مال وغيرها"/>
    <s v="دفاتر نقدية"/>
    <s v="سارى"/>
    <n v="5472"/>
    <m/>
    <n v="110"/>
    <x v="1"/>
  </r>
  <r>
    <d v="2017-06-18T00:00:00"/>
    <x v="6"/>
    <n v="400"/>
    <x v="6"/>
    <x v="6"/>
    <n v="2458724.2546666665"/>
    <n v="415354.46000000008"/>
    <n v="0"/>
    <n v="16136.609999999999"/>
    <n v="9742.8873999999996"/>
    <n v="0"/>
    <s v="تبرعات عامة من زكاة مال وغيرها"/>
    <s v="دفاتر نقدية"/>
    <s v="سارى"/>
    <n v="5537"/>
    <m/>
    <n v="111"/>
    <x v="1"/>
  </r>
  <r>
    <d v="2017-06-18T00:00:00"/>
    <x v="6"/>
    <n v="100"/>
    <x v="6"/>
    <x v="6"/>
    <n v="2458824.2546666665"/>
    <n v="415354.46000000008"/>
    <n v="0"/>
    <n v="16136.609999999999"/>
    <n v="9742.8873999999996"/>
    <n v="0"/>
    <s v="تبرعات عامة من زكاة مال وغيرها"/>
    <s v="دفاتر نقدية"/>
    <s v="سارى"/>
    <n v="5649"/>
    <m/>
    <n v="113"/>
    <x v="1"/>
  </r>
  <r>
    <d v="2017-06-18T00:00:00"/>
    <x v="6"/>
    <n v="200"/>
    <x v="6"/>
    <x v="6"/>
    <n v="2459024.2546666665"/>
    <n v="415354.46000000008"/>
    <n v="0"/>
    <n v="16136.609999999999"/>
    <n v="9742.8873999999996"/>
    <n v="0"/>
    <s v="تبرعات عامة من زكاة مال وغيرها"/>
    <s v="دفاتر نقدية"/>
    <s v="سارى"/>
    <n v="5760"/>
    <m/>
    <n v="116"/>
    <x v="1"/>
  </r>
  <r>
    <d v="2017-06-18T00:00:00"/>
    <x v="6"/>
    <n v="100"/>
    <x v="6"/>
    <x v="7"/>
    <n v="2459124.2546666665"/>
    <n v="415354.46000000008"/>
    <n v="0"/>
    <n v="16136.609999999999"/>
    <n v="9742.8873999999996"/>
    <n v="0"/>
    <s v="نقدية للمرضى"/>
    <s v="دفاتر نقدية"/>
    <s v="سارى"/>
    <n v="5761"/>
    <m/>
    <n v="116"/>
    <x v="1"/>
  </r>
  <r>
    <d v="2017-06-18T00:00:00"/>
    <x v="6"/>
    <n v="20"/>
    <x v="6"/>
    <x v="6"/>
    <n v="2459144.2546666665"/>
    <n v="415354.46000000008"/>
    <n v="0"/>
    <n v="16136.609999999999"/>
    <n v="9742.8873999999996"/>
    <n v="0"/>
    <s v="تبرعات عامة من زكاة مال وغيرها"/>
    <s v="دفاتر نقدية"/>
    <s v="سارى"/>
    <n v="5762"/>
    <m/>
    <n v="116"/>
    <x v="1"/>
  </r>
  <r>
    <d v="2017-06-18T00:00:00"/>
    <x v="6"/>
    <n v="2100"/>
    <x v="6"/>
    <x v="6"/>
    <n v="2461244.2546666665"/>
    <n v="415354.46000000008"/>
    <n v="0"/>
    <n v="16136.609999999999"/>
    <n v="9742.8873999999996"/>
    <n v="0"/>
    <s v="تبرعات عامة من زكاة مال وغيرها"/>
    <s v="دفاتر نقدية"/>
    <s v="سارى"/>
    <n v="6402"/>
    <m/>
    <n v="129"/>
    <x v="1"/>
  </r>
  <r>
    <d v="2017-06-18T00:00:00"/>
    <x v="6"/>
    <n v="1000"/>
    <x v="6"/>
    <x v="6"/>
    <n v="2462244.2546666665"/>
    <n v="415354.46000000008"/>
    <n v="0"/>
    <n v="16136.609999999999"/>
    <n v="9742.8873999999996"/>
    <n v="0"/>
    <s v="تبرعات عامة من زكاة مال وغيرها"/>
    <s v="دفاتر نقدية"/>
    <s v="سارى"/>
    <n v="6649"/>
    <m/>
    <n v="133"/>
    <x v="1"/>
  </r>
  <r>
    <d v="2017-06-18T00:00:00"/>
    <x v="6"/>
    <n v="5000"/>
    <x v="6"/>
    <x v="7"/>
    <n v="2467244.2546666665"/>
    <n v="415354.46000000008"/>
    <n v="0"/>
    <n v="16136.609999999999"/>
    <n v="9742.8873999999996"/>
    <n v="0"/>
    <s v="نقدية للمرضى"/>
    <s v="دفاتر نقدية"/>
    <s v="سارى"/>
    <n v="6650"/>
    <m/>
    <n v="133"/>
    <x v="1"/>
  </r>
  <r>
    <d v="2017-06-18T00:00:00"/>
    <x v="6"/>
    <n v="300"/>
    <x v="6"/>
    <x v="6"/>
    <n v="2467544.2546666665"/>
    <n v="415354.46000000008"/>
    <n v="0"/>
    <n v="16136.609999999999"/>
    <n v="9742.8873999999996"/>
    <n v="0"/>
    <s v="تبرعات عامة من زكاة مال وغيرها"/>
    <s v="دفاتر نقدية"/>
    <s v="سارى"/>
    <n v="6888"/>
    <m/>
    <n v="138"/>
    <x v="1"/>
  </r>
  <r>
    <d v="2017-06-18T00:00:00"/>
    <x v="6"/>
    <n v="200"/>
    <x v="6"/>
    <x v="6"/>
    <n v="2467744.2546666665"/>
    <n v="415354.46000000008"/>
    <n v="0"/>
    <n v="16136.609999999999"/>
    <n v="9742.8873999999996"/>
    <n v="0"/>
    <s v="تبرعات عامة من زكاة مال وغيرها"/>
    <s v="دفاتر نقدية"/>
    <s v="سارى"/>
    <n v="6890"/>
    <m/>
    <n v="138"/>
    <x v="1"/>
  </r>
  <r>
    <d v="2017-06-18T00:00:00"/>
    <x v="6"/>
    <n v="3700"/>
    <x v="6"/>
    <x v="6"/>
    <n v="2471444.2546666665"/>
    <n v="415354.46000000008"/>
    <n v="0"/>
    <n v="16136.609999999999"/>
    <n v="9742.8873999999996"/>
    <n v="0"/>
    <s v="تبرعات عامة من زكاة مال وغيرها"/>
    <s v="دفاتر نقدية"/>
    <s v="سارى"/>
    <n v="6891"/>
    <m/>
    <n v="138"/>
    <x v="1"/>
  </r>
  <r>
    <d v="2017-06-18T00:00:00"/>
    <x v="6"/>
    <n v="500"/>
    <x v="6"/>
    <x v="6"/>
    <n v="2471944.2546666665"/>
    <n v="415354.46000000008"/>
    <n v="0"/>
    <n v="16136.609999999999"/>
    <n v="9742.8873999999996"/>
    <n v="0"/>
    <s v="تبرعات عامة من زكاة مال وغيرها"/>
    <s v="دفاتر نقدية"/>
    <s v="سارى"/>
    <n v="7161"/>
    <m/>
    <n v="144"/>
    <x v="1"/>
  </r>
  <r>
    <d v="2017-06-18T00:00:00"/>
    <x v="6"/>
    <n v="9025"/>
    <x v="6"/>
    <x v="6"/>
    <n v="2480969.2546666665"/>
    <n v="415354.46000000008"/>
    <n v="0"/>
    <n v="16136.609999999999"/>
    <n v="9742.8873999999996"/>
    <n v="0"/>
    <s v="تبرعات عامة من زكاة مال وغيرها"/>
    <s v="دفاتر نقدية"/>
    <s v="سارى"/>
    <n v="7162"/>
    <m/>
    <n v="144"/>
    <x v="1"/>
  </r>
  <r>
    <d v="2017-06-18T00:00:00"/>
    <x v="6"/>
    <n v="400"/>
    <x v="6"/>
    <x v="6"/>
    <n v="2481369.2546666665"/>
    <n v="415354.46000000008"/>
    <n v="0"/>
    <n v="16136.609999999999"/>
    <n v="9742.8873999999996"/>
    <n v="0"/>
    <s v="تبرعات عامة من زكاة مال وغيرها"/>
    <s v="دفاتر نقدية"/>
    <s v="سارى"/>
    <n v="7163"/>
    <m/>
    <n v="144"/>
    <x v="1"/>
  </r>
  <r>
    <d v="2017-06-18T00:00:00"/>
    <x v="6"/>
    <n v="900"/>
    <x v="6"/>
    <x v="6"/>
    <n v="2482269.2546666665"/>
    <n v="415354.46000000008"/>
    <n v="0"/>
    <n v="16136.609999999999"/>
    <n v="9742.8873999999996"/>
    <n v="0"/>
    <s v="تبرعات عامة من زكاة مال وغيرها"/>
    <s v="دفاتر نقدية"/>
    <s v="سارى"/>
    <n v="7164"/>
    <m/>
    <n v="144"/>
    <x v="1"/>
  </r>
  <r>
    <d v="2017-06-18T00:00:00"/>
    <x v="6"/>
    <n v="850"/>
    <x v="6"/>
    <x v="6"/>
    <n v="2483119.2546666665"/>
    <n v="415354.46000000008"/>
    <n v="0"/>
    <n v="16136.609999999999"/>
    <n v="9742.8873999999996"/>
    <n v="0"/>
    <s v="تبرعات عامة من زكاة مال وغيرها"/>
    <s v="دفاتر نقدية"/>
    <s v="سارى"/>
    <n v="7165"/>
    <m/>
    <n v="144"/>
    <x v="1"/>
  </r>
  <r>
    <d v="2017-06-18T00:00:00"/>
    <x v="6"/>
    <n v="850"/>
    <x v="6"/>
    <x v="6"/>
    <n v="2483969.2546666665"/>
    <n v="415354.46000000008"/>
    <n v="0"/>
    <n v="16136.609999999999"/>
    <n v="9742.8873999999996"/>
    <n v="0"/>
    <s v="تبرعات عامة من زكاة مال وغيرها"/>
    <s v="دفاتر نقدية"/>
    <s v="سارى"/>
    <n v="7166"/>
    <m/>
    <n v="144"/>
    <x v="1"/>
  </r>
  <r>
    <d v="2017-06-18T00:00:00"/>
    <x v="6"/>
    <n v="2050"/>
    <x v="6"/>
    <x v="7"/>
    <n v="2486019.2546666665"/>
    <n v="415354.46000000008"/>
    <n v="0"/>
    <n v="16136.609999999999"/>
    <n v="9742.8873999999996"/>
    <n v="0"/>
    <s v="نقدية للمرضى"/>
    <s v="دفاتر نقدية"/>
    <s v="سارى"/>
    <n v="7167"/>
    <m/>
    <n v="144"/>
    <x v="1"/>
  </r>
  <r>
    <d v="2017-06-18T00:00:00"/>
    <x v="6"/>
    <n v="14000"/>
    <x v="6"/>
    <x v="6"/>
    <n v="2500019.2546666665"/>
    <n v="415354.46000000008"/>
    <n v="0"/>
    <n v="16136.609999999999"/>
    <n v="9742.8873999999996"/>
    <n v="0"/>
    <s v="تبرعات عامة من زكاة مال وغيرها"/>
    <s v="دفاتر نقدية"/>
    <s v="سارى"/>
    <n v="7168"/>
    <m/>
    <n v="144"/>
    <x v="1"/>
  </r>
  <r>
    <d v="2017-06-18T00:00:00"/>
    <x v="6"/>
    <n v="100"/>
    <x v="6"/>
    <x v="6"/>
    <n v="2500119.2546666665"/>
    <n v="415354.46000000008"/>
    <n v="0"/>
    <n v="16136.609999999999"/>
    <n v="9742.8873999999996"/>
    <n v="0"/>
    <s v="تبرعات عامة من زكاة مال وغيرها"/>
    <s v="دفاتر نقدية"/>
    <s v="سارى"/>
    <n v="7169"/>
    <m/>
    <n v="144"/>
    <x v="1"/>
  </r>
  <r>
    <d v="2017-06-18T00:00:00"/>
    <x v="6"/>
    <n v="1800"/>
    <x v="6"/>
    <x v="6"/>
    <n v="2501919.2546666665"/>
    <n v="415354.46000000008"/>
    <n v="0"/>
    <n v="16136.609999999999"/>
    <n v="9742.8873999999996"/>
    <n v="0"/>
    <s v="تبرعات عامة من زكاة مال وغيرها"/>
    <s v="دفاتر نقدية"/>
    <s v="سارى"/>
    <n v="7170"/>
    <m/>
    <n v="144"/>
    <x v="1"/>
  </r>
  <r>
    <d v="2017-06-18T00:00:00"/>
    <x v="6"/>
    <n v="800"/>
    <x v="6"/>
    <x v="6"/>
    <n v="2502719.2546666665"/>
    <n v="415354.46000000008"/>
    <n v="0"/>
    <n v="16136.609999999999"/>
    <n v="9742.8873999999996"/>
    <n v="0"/>
    <s v="تبرعات عامة من زكاة مال وغيرها"/>
    <s v="دفاتر نقدية"/>
    <s v="سارى"/>
    <n v="7171"/>
    <m/>
    <n v="144"/>
    <x v="1"/>
  </r>
  <r>
    <d v="2017-06-18T00:00:00"/>
    <x v="6"/>
    <n v="50"/>
    <x v="6"/>
    <x v="6"/>
    <n v="2502769.2546666665"/>
    <n v="415354.46000000008"/>
    <n v="0"/>
    <n v="16136.609999999999"/>
    <n v="9742.8873999999996"/>
    <n v="0"/>
    <s v="تبرعات عامة من زكاة مال وغيرها"/>
    <s v="دفاتر نقدية"/>
    <s v="سارى"/>
    <n v="7172"/>
    <m/>
    <n v="144"/>
    <x v="1"/>
  </r>
  <r>
    <d v="2017-06-18T00:00:00"/>
    <x v="6"/>
    <n v="500"/>
    <x v="6"/>
    <x v="7"/>
    <n v="2503269.2546666665"/>
    <n v="415354.46000000008"/>
    <n v="0"/>
    <n v="16136.609999999999"/>
    <n v="9742.8873999999996"/>
    <n v="0"/>
    <s v="نقدية للمرضى"/>
    <s v="دفاتر نقدية"/>
    <s v="سارى"/>
    <n v="7173"/>
    <m/>
    <n v="144"/>
    <x v="1"/>
  </r>
  <r>
    <d v="2017-06-18T00:00:00"/>
    <x v="6"/>
    <n v="500"/>
    <x v="6"/>
    <x v="6"/>
    <n v="2503769.2546666665"/>
    <n v="415354.46000000008"/>
    <n v="0"/>
    <n v="16136.609999999999"/>
    <n v="9742.8873999999996"/>
    <n v="0"/>
    <s v="تبرعات عامة من زكاة مال وغيرها"/>
    <s v="دفاتر نقدية"/>
    <s v="سارى"/>
    <n v="7340"/>
    <m/>
    <n v="147"/>
    <x v="1"/>
  </r>
  <r>
    <d v="2017-06-18T00:00:00"/>
    <x v="6"/>
    <n v="2100"/>
    <x v="6"/>
    <x v="6"/>
    <n v="2505869.2546666665"/>
    <n v="415354.46000000008"/>
    <n v="0"/>
    <n v="16136.609999999999"/>
    <n v="9742.8873999999996"/>
    <n v="0"/>
    <s v="تبرعات عامة من زكاة مال وغيرها"/>
    <s v="دفاتر نقدية"/>
    <s v="سارى"/>
    <n v="7341"/>
    <m/>
    <n v="147"/>
    <x v="1"/>
  </r>
  <r>
    <d v="2017-06-18T00:00:00"/>
    <x v="6"/>
    <n v="750"/>
    <x v="6"/>
    <x v="6"/>
    <n v="2506619.2546666665"/>
    <n v="415354.46000000008"/>
    <n v="0"/>
    <n v="16136.609999999999"/>
    <n v="9742.8873999999996"/>
    <n v="0"/>
    <s v="تبرعات عامة من زكاة مال وغيرها"/>
    <s v="دفاتر نقدية"/>
    <s v="سارى"/>
    <n v="7342"/>
    <m/>
    <n v="147"/>
    <x v="1"/>
  </r>
  <r>
    <d v="2017-06-18T00:00:00"/>
    <x v="6"/>
    <n v="250"/>
    <x v="6"/>
    <x v="6"/>
    <n v="2506869.2546666665"/>
    <n v="415354.46000000008"/>
    <n v="0"/>
    <n v="16136.609999999999"/>
    <n v="9742.8873999999996"/>
    <n v="0"/>
    <s v="تبرعات عامة من زكاة مال وغيرها"/>
    <s v="دفاتر نقدية"/>
    <s v="سارى"/>
    <n v="7343"/>
    <m/>
    <n v="147"/>
    <x v="1"/>
  </r>
  <r>
    <d v="2017-06-18T00:00:00"/>
    <x v="6"/>
    <n v="4000"/>
    <x v="6"/>
    <x v="6"/>
    <n v="2510869.2546666665"/>
    <n v="415354.46000000008"/>
    <n v="0"/>
    <n v="16136.609999999999"/>
    <n v="9742.8873999999996"/>
    <n v="0"/>
    <s v="تبرعات عامة من زكاة مال وغيرها"/>
    <s v="دفاتر نقدية"/>
    <s v="سارى"/>
    <n v="7344"/>
    <m/>
    <n v="147"/>
    <x v="1"/>
  </r>
  <r>
    <d v="2017-06-18T00:00:00"/>
    <x v="6"/>
    <n v="2000"/>
    <x v="6"/>
    <x v="6"/>
    <n v="2512869.2546666665"/>
    <n v="415354.46000000008"/>
    <n v="0"/>
    <n v="16136.609999999999"/>
    <n v="9742.8873999999996"/>
    <n v="0"/>
    <s v="تبرعات عامة من زكاة مال وغيرها"/>
    <s v="دفاتر نقدية"/>
    <s v="سارى"/>
    <n v="7345"/>
    <m/>
    <n v="147"/>
    <x v="1"/>
  </r>
  <r>
    <d v="2017-06-18T00:00:00"/>
    <x v="6"/>
    <n v="1350"/>
    <x v="6"/>
    <x v="6"/>
    <n v="2514219.2546666665"/>
    <n v="415354.46000000008"/>
    <n v="0"/>
    <n v="16136.609999999999"/>
    <n v="9742.8873999999996"/>
    <n v="0"/>
    <s v="تبرعات عامة من زكاة مال وغيرها"/>
    <s v="دفاتر نقدية"/>
    <s v="سارى"/>
    <n v="7439"/>
    <m/>
    <n v="149"/>
    <x v="1"/>
  </r>
  <r>
    <d v="2017-06-18T00:00:00"/>
    <x v="6"/>
    <n v="500"/>
    <x v="6"/>
    <x v="7"/>
    <n v="2514719.2546666665"/>
    <n v="415354.46000000008"/>
    <n v="0"/>
    <n v="16136.609999999999"/>
    <n v="9742.8873999999996"/>
    <n v="0"/>
    <s v="نقدية للمرضى"/>
    <s v="دفاتر نقدية"/>
    <s v="سارى"/>
    <n v="7440"/>
    <m/>
    <n v="149"/>
    <x v="1"/>
  </r>
  <r>
    <d v="2017-06-18T00:00:00"/>
    <x v="6"/>
    <n v="200"/>
    <x v="6"/>
    <x v="6"/>
    <n v="2514919.2546666665"/>
    <n v="415354.46000000008"/>
    <n v="0"/>
    <n v="16136.609999999999"/>
    <n v="9742.8873999999996"/>
    <n v="0"/>
    <s v="تبرعات عامة من زكاة مال وغيرها"/>
    <s v="دفاتر نقدية"/>
    <s v="سارى"/>
    <n v="7441"/>
    <m/>
    <n v="149"/>
    <x v="1"/>
  </r>
  <r>
    <d v="2017-06-18T00:00:00"/>
    <x v="6"/>
    <n v="1500"/>
    <x v="6"/>
    <x v="7"/>
    <n v="2516419.2546666665"/>
    <n v="415354.46000000008"/>
    <n v="0"/>
    <n v="16136.609999999999"/>
    <n v="9742.8873999999996"/>
    <n v="0"/>
    <s v="نقدية للمرضى"/>
    <s v="دفاتر نقدية"/>
    <s v="سارى"/>
    <n v="7442"/>
    <m/>
    <n v="149"/>
    <x v="1"/>
  </r>
  <r>
    <d v="2017-06-18T00:00:00"/>
    <x v="6"/>
    <n v="500"/>
    <x v="6"/>
    <x v="6"/>
    <n v="2516919.2546666665"/>
    <n v="415354.46000000008"/>
    <n v="0"/>
    <n v="16136.609999999999"/>
    <n v="9742.8873999999996"/>
    <n v="0"/>
    <s v="تبرعات عامة من زكاة مال وغيرها"/>
    <s v="دفاتر نقدية"/>
    <s v="سارى"/>
    <n v="7443"/>
    <m/>
    <n v="149"/>
    <x v="1"/>
  </r>
  <r>
    <d v="2017-06-18T00:00:00"/>
    <x v="6"/>
    <n v="12000"/>
    <x v="6"/>
    <x v="7"/>
    <n v="2528919.2546666665"/>
    <n v="415354.46000000008"/>
    <n v="0"/>
    <n v="16136.609999999999"/>
    <n v="9742.8873999999996"/>
    <n v="0"/>
    <s v="نقدية للمرضى"/>
    <s v="دفاتر نقدية"/>
    <s v="سارى"/>
    <n v="7444"/>
    <m/>
    <n v="149"/>
    <x v="1"/>
  </r>
  <r>
    <d v="2017-06-18T00:00:00"/>
    <x v="6"/>
    <n v="4550"/>
    <x v="6"/>
    <x v="6"/>
    <n v="2533469.2546666665"/>
    <n v="415354.46000000008"/>
    <n v="0"/>
    <n v="16136.609999999999"/>
    <n v="9742.8873999999996"/>
    <n v="0"/>
    <s v="تبرعات عامة من زكاة مال وغيرها"/>
    <s v="دفاتر نقدية"/>
    <s v="سارى"/>
    <n v="7456"/>
    <m/>
    <n v="150"/>
    <x v="1"/>
  </r>
  <r>
    <d v="2017-06-18T00:00:00"/>
    <x v="6"/>
    <n v="1000"/>
    <x v="6"/>
    <x v="6"/>
    <n v="2534469.2546666665"/>
    <n v="415354.46000000008"/>
    <n v="0"/>
    <n v="16136.609999999999"/>
    <n v="9742.8873999999996"/>
    <n v="0"/>
    <s v="تبرعات عامة من زكاة مال وغيرها"/>
    <s v="دفاتر نقدية"/>
    <s v="سارى"/>
    <n v="7457"/>
    <m/>
    <n v="150"/>
    <x v="1"/>
  </r>
  <r>
    <d v="2017-06-18T00:00:00"/>
    <x v="6"/>
    <n v="300"/>
    <x v="6"/>
    <x v="6"/>
    <n v="2534769.2546666665"/>
    <n v="415354.46000000008"/>
    <n v="0"/>
    <n v="16136.609999999999"/>
    <n v="9742.8873999999996"/>
    <n v="0"/>
    <s v="تبرعات عامة من زكاة مال وغيرها"/>
    <s v="دفاتر نقدية"/>
    <s v="سارى"/>
    <n v="7512"/>
    <m/>
    <n v="151"/>
    <x v="1"/>
  </r>
  <r>
    <d v="2017-06-18T00:00:00"/>
    <x v="6"/>
    <n v="500"/>
    <x v="6"/>
    <x v="6"/>
    <n v="2535269.2546666665"/>
    <n v="415354.46000000008"/>
    <n v="0"/>
    <n v="16136.609999999999"/>
    <n v="9742.8873999999996"/>
    <n v="0"/>
    <s v="تبرعات عامة من زكاة مال وغيرها"/>
    <s v="دفاتر نقدية"/>
    <s v="سارى"/>
    <n v="7513"/>
    <m/>
    <n v="151"/>
    <x v="1"/>
  </r>
  <r>
    <d v="2017-06-18T00:00:00"/>
    <x v="6"/>
    <n v="300"/>
    <x v="6"/>
    <x v="6"/>
    <n v="2535569.2546666665"/>
    <n v="415354.46000000008"/>
    <n v="0"/>
    <n v="16136.609999999999"/>
    <n v="9742.8873999999996"/>
    <n v="0"/>
    <s v="تبرعات عامة من زكاة مال وغيرها"/>
    <s v="دفاتر نقدية"/>
    <s v="سارى"/>
    <n v="7514"/>
    <m/>
    <n v="151"/>
    <x v="1"/>
  </r>
  <r>
    <d v="2017-06-18T00:00:00"/>
    <x v="6"/>
    <n v="1000"/>
    <x v="6"/>
    <x v="7"/>
    <n v="2536569.2546666665"/>
    <n v="415354.46000000008"/>
    <n v="0"/>
    <n v="16136.609999999999"/>
    <n v="9742.8873999999996"/>
    <n v="0"/>
    <s v="نقدية للمرضى"/>
    <s v="دفاتر نقدية"/>
    <s v="سارى"/>
    <n v="7515"/>
    <m/>
    <n v="151"/>
    <x v="1"/>
  </r>
  <r>
    <d v="2017-06-18T00:00:00"/>
    <x v="6"/>
    <n v="23500"/>
    <x v="29"/>
    <x v="6"/>
    <n v="2536569.2546666665"/>
    <n v="415354.46000000008"/>
    <n v="0"/>
    <n v="16136.609999999999"/>
    <n v="9742.8873999999996"/>
    <n v="0"/>
    <s v="تبرعات عامة من زكاة مال وغيرها"/>
    <s v="دفاتر نقدية"/>
    <s v="سارى"/>
    <n v="7516"/>
    <m/>
    <n v="151"/>
    <x v="1"/>
  </r>
  <r>
    <d v="2017-06-18T00:00:00"/>
    <x v="6"/>
    <n v="1000"/>
    <x v="6"/>
    <x v="6"/>
    <n v="2537569.2546666665"/>
    <n v="415354.46000000008"/>
    <n v="0"/>
    <n v="16136.609999999999"/>
    <n v="9742.8873999999996"/>
    <n v="0"/>
    <s v="تبرعات عامة من زكاة مال وغيرها"/>
    <s v="دفاتر نقدية"/>
    <s v="سارى"/>
    <n v="7517"/>
    <m/>
    <n v="151"/>
    <x v="1"/>
  </r>
  <r>
    <d v="2017-06-18T00:00:00"/>
    <x v="6"/>
    <n v="1500"/>
    <x v="6"/>
    <x v="6"/>
    <n v="2539069.2546666665"/>
    <n v="415354.46000000008"/>
    <n v="0"/>
    <n v="16136.609999999999"/>
    <n v="9742.8873999999996"/>
    <n v="0"/>
    <s v="تبرعات عامة من زكاة مال وغيرها"/>
    <s v="دفاتر نقدية"/>
    <s v="سارى"/>
    <n v="7757"/>
    <m/>
    <n v="156"/>
    <x v="1"/>
  </r>
  <r>
    <d v="2017-06-18T00:00:00"/>
    <x v="6"/>
    <n v="250"/>
    <x v="6"/>
    <x v="6"/>
    <n v="2539319.2546666665"/>
    <n v="415354.46000000008"/>
    <n v="0"/>
    <n v="16136.609999999999"/>
    <n v="9742.8873999999996"/>
    <n v="0"/>
    <s v="تبرعات عامة من زكاة مال وغيرها"/>
    <s v="دفاتر نقدية"/>
    <s v="سارى"/>
    <n v="7758"/>
    <m/>
    <n v="156"/>
    <x v="1"/>
  </r>
  <r>
    <d v="2017-06-18T00:00:00"/>
    <x v="6"/>
    <n v="6000"/>
    <x v="6"/>
    <x v="6"/>
    <n v="2545319.2546666665"/>
    <n v="415354.46000000008"/>
    <n v="0"/>
    <n v="16136.609999999999"/>
    <n v="9742.8873999999996"/>
    <n v="0"/>
    <s v="تبرعات عامة من زكاة مال وغيرها"/>
    <s v="دفاتر نقدية"/>
    <s v="سارى"/>
    <n v="8003"/>
    <m/>
    <n v="161"/>
    <x v="1"/>
  </r>
  <r>
    <d v="2017-06-18T00:00:00"/>
    <x v="6"/>
    <n v="1000"/>
    <x v="6"/>
    <x v="6"/>
    <n v="2546319.2546666665"/>
    <n v="415354.46000000008"/>
    <n v="0"/>
    <n v="16136.609999999999"/>
    <n v="9742.8873999999996"/>
    <n v="0"/>
    <s v="تبرعات عامة من زكاة مال وغيرها"/>
    <s v="دفاتر نقدية"/>
    <s v="سارى"/>
    <n v="8004"/>
    <m/>
    <n v="161"/>
    <x v="1"/>
  </r>
  <r>
    <d v="2017-06-18T00:00:00"/>
    <x v="6"/>
    <n v="300"/>
    <x v="6"/>
    <x v="7"/>
    <n v="2546619.2546666665"/>
    <n v="415354.46000000008"/>
    <n v="0"/>
    <n v="16136.609999999999"/>
    <n v="9742.8873999999996"/>
    <n v="0"/>
    <s v="نقدية للمرضى"/>
    <s v="دفاتر نقدية"/>
    <s v="سارى"/>
    <n v="8005"/>
    <m/>
    <n v="161"/>
    <x v="1"/>
  </r>
  <r>
    <d v="2017-06-18T00:00:00"/>
    <x v="6"/>
    <n v="100"/>
    <x v="6"/>
    <x v="6"/>
    <n v="2546719.2546666665"/>
    <n v="415354.46000000008"/>
    <n v="0"/>
    <n v="16136.609999999999"/>
    <n v="9742.8873999999996"/>
    <n v="0"/>
    <s v="تبرعات عامة من زكاة مال وغيرها"/>
    <s v="دفاتر نقدية"/>
    <s v="سارى"/>
    <n v="8006"/>
    <m/>
    <n v="161"/>
    <x v="1"/>
  </r>
  <r>
    <d v="2017-06-18T00:00:00"/>
    <x v="6"/>
    <n v="6000"/>
    <x v="6"/>
    <x v="6"/>
    <n v="2552719.2546666665"/>
    <n v="415354.46000000008"/>
    <n v="0"/>
    <n v="16136.609999999999"/>
    <n v="9742.8873999999996"/>
    <n v="0"/>
    <s v="تبرعات عامة من زكاة مال وغيرها"/>
    <s v="دفاتر نقدية"/>
    <s v="سارى"/>
    <n v="8007"/>
    <m/>
    <n v="161"/>
    <x v="1"/>
  </r>
  <r>
    <d v="2017-06-18T00:00:00"/>
    <x v="6"/>
    <n v="2000"/>
    <x v="6"/>
    <x v="7"/>
    <n v="2554719.2546666665"/>
    <n v="415354.46000000008"/>
    <n v="0"/>
    <n v="16136.609999999999"/>
    <n v="9742.8873999999996"/>
    <n v="0"/>
    <s v="نقدية للمرضى"/>
    <s v="دفاتر نقدية"/>
    <s v="سارى"/>
    <n v="8008"/>
    <m/>
    <n v="161"/>
    <x v="1"/>
  </r>
  <r>
    <d v="2017-06-18T00:00:00"/>
    <x v="6"/>
    <n v="100"/>
    <x v="6"/>
    <x v="6"/>
    <n v="2554819.2546666665"/>
    <n v="415354.46000000008"/>
    <n v="0"/>
    <n v="16136.609999999999"/>
    <n v="9742.8873999999996"/>
    <n v="0"/>
    <s v="تبرعات عامة من زكاة مال وغيرها"/>
    <s v="دفاتر نقدية"/>
    <s v="سارى"/>
    <n v="8103"/>
    <m/>
    <n v="163"/>
    <x v="1"/>
  </r>
  <r>
    <d v="2017-06-18T00:00:00"/>
    <x v="6"/>
    <n v="100"/>
    <x v="6"/>
    <x v="6"/>
    <n v="2554919.2546666665"/>
    <n v="415354.46000000008"/>
    <n v="0"/>
    <n v="16136.609999999999"/>
    <n v="9742.8873999999996"/>
    <n v="0"/>
    <s v="تبرعات عامة من زكاة مال وغيرها"/>
    <s v="دفاتر نقدية"/>
    <s v="سارى"/>
    <n v="8104"/>
    <m/>
    <n v="163"/>
    <x v="1"/>
  </r>
  <r>
    <d v="2017-06-18T00:00:00"/>
    <x v="6"/>
    <n v="150"/>
    <x v="6"/>
    <x v="6"/>
    <n v="2555069.2546666665"/>
    <n v="415354.46000000008"/>
    <n v="0"/>
    <n v="16136.609999999999"/>
    <n v="9742.8873999999996"/>
    <n v="0"/>
    <s v="تبرعات عامة من زكاة مال وغيرها"/>
    <s v="دفاتر نقدية"/>
    <s v="سارى"/>
    <n v="8105"/>
    <m/>
    <n v="163"/>
    <x v="1"/>
  </r>
  <r>
    <d v="2017-06-18T00:00:00"/>
    <x v="6"/>
    <n v="650"/>
    <x v="6"/>
    <x v="7"/>
    <n v="2555719.2546666665"/>
    <n v="415354.46000000008"/>
    <n v="0"/>
    <n v="16136.609999999999"/>
    <n v="9742.8873999999996"/>
    <n v="0"/>
    <s v="نقدية للمرضى"/>
    <s v="دفاتر نقدية"/>
    <s v="سارى"/>
    <n v="8106"/>
    <m/>
    <n v="163"/>
    <x v="1"/>
  </r>
  <r>
    <d v="2017-06-18T00:00:00"/>
    <x v="6"/>
    <n v="8250"/>
    <x v="8"/>
    <x v="9"/>
    <n v="2555719.2546666665"/>
    <n v="423604.46000000008"/>
    <n v="0"/>
    <n v="16136.609999999999"/>
    <n v="9742.8873999999996"/>
    <n v="0"/>
    <m/>
    <m/>
    <m/>
    <s v="معاملة بنكية"/>
    <m/>
    <m/>
    <x v="244"/>
  </r>
  <r>
    <d v="2017-06-18T00:00:00"/>
    <x v="6"/>
    <n v="950"/>
    <x v="8"/>
    <x v="9"/>
    <n v="2555719.2546666665"/>
    <n v="424554.46000000008"/>
    <n v="0"/>
    <n v="16136.609999999999"/>
    <n v="9742.8873999999996"/>
    <n v="0"/>
    <m/>
    <m/>
    <m/>
    <s v="معاملة بنكية"/>
    <m/>
    <m/>
    <x v="245"/>
  </r>
  <r>
    <d v="2017-06-18T00:00:00"/>
    <x v="6"/>
    <n v="2000"/>
    <x v="8"/>
    <x v="9"/>
    <n v="2555719.2546666665"/>
    <n v="426554.46000000008"/>
    <n v="0"/>
    <n v="16136.609999999999"/>
    <n v="9742.8873999999996"/>
    <n v="0"/>
    <m/>
    <m/>
    <m/>
    <s v="معاملة بنكية"/>
    <m/>
    <m/>
    <x v="246"/>
  </r>
  <r>
    <d v="2017-06-18T00:00:00"/>
    <x v="6"/>
    <n v="250000"/>
    <x v="8"/>
    <x v="8"/>
    <n v="2305719.2546666665"/>
    <n v="676554.46000000008"/>
    <n v="0"/>
    <n v="16136.609999999999"/>
    <n v="9742.8873999999996"/>
    <n v="0"/>
    <m/>
    <m/>
    <m/>
    <m/>
    <n v="1253"/>
    <m/>
    <x v="151"/>
  </r>
  <r>
    <d v="2017-06-18T00:00:00"/>
    <x v="6"/>
    <n v="3000"/>
    <x v="8"/>
    <x v="9"/>
    <n v="2305719.2546666665"/>
    <n v="679554.46000000008"/>
    <n v="0"/>
    <n v="16136.609999999999"/>
    <n v="9742.8873999999996"/>
    <n v="0"/>
    <m/>
    <m/>
    <m/>
    <s v="معاملة بنكية"/>
    <m/>
    <m/>
    <x v="247"/>
  </r>
  <r>
    <d v="2017-06-18T00:00:00"/>
    <x v="6"/>
    <n v="5000"/>
    <x v="8"/>
    <x v="9"/>
    <n v="2305719.2546666665"/>
    <n v="684554.46000000008"/>
    <n v="0"/>
    <n v="16136.609999999999"/>
    <n v="9742.8873999999996"/>
    <n v="0"/>
    <m/>
    <m/>
    <m/>
    <s v="معاملة بنكية"/>
    <m/>
    <m/>
    <x v="132"/>
  </r>
  <r>
    <d v="2017-06-18T00:00:00"/>
    <x v="6"/>
    <n v="1000"/>
    <x v="8"/>
    <x v="9"/>
    <n v="2305719.2546666665"/>
    <n v="685554.46000000008"/>
    <n v="0"/>
    <n v="16136.609999999999"/>
    <n v="9742.8873999999996"/>
    <n v="0"/>
    <m/>
    <m/>
    <m/>
    <s v="معاملة بنكية"/>
    <m/>
    <m/>
    <x v="132"/>
  </r>
  <r>
    <d v="2017-06-18T00:00:00"/>
    <x v="6"/>
    <n v="500"/>
    <x v="8"/>
    <x v="9"/>
    <n v="2305719.2546666665"/>
    <n v="686054.46000000008"/>
    <n v="0"/>
    <n v="16136.609999999999"/>
    <n v="9742.8873999999996"/>
    <n v="0"/>
    <m/>
    <m/>
    <m/>
    <s v="معاملة بنكية"/>
    <m/>
    <m/>
    <x v="132"/>
  </r>
  <r>
    <d v="2017-06-18T00:00:00"/>
    <x v="6"/>
    <n v="500"/>
    <x v="8"/>
    <x v="9"/>
    <n v="2305719.2546666665"/>
    <n v="686554.46000000008"/>
    <n v="0"/>
    <n v="16136.609999999999"/>
    <n v="9742.8873999999996"/>
    <n v="0"/>
    <m/>
    <m/>
    <m/>
    <s v="معاملة بنكية"/>
    <m/>
    <m/>
    <x v="132"/>
  </r>
  <r>
    <d v="2017-06-18T00:00:00"/>
    <x v="6"/>
    <n v="585"/>
    <x v="8"/>
    <x v="9"/>
    <n v="2305719.2546666665"/>
    <n v="687139.46000000008"/>
    <n v="0"/>
    <n v="16136.609999999999"/>
    <n v="9742.8873999999996"/>
    <n v="0"/>
    <m/>
    <m/>
    <m/>
    <s v="معاملة بنكية"/>
    <m/>
    <m/>
    <x v="132"/>
  </r>
  <r>
    <d v="2017-06-18T00:00:00"/>
    <x v="6"/>
    <n v="120"/>
    <x v="8"/>
    <x v="9"/>
    <n v="2305719.2546666665"/>
    <n v="687259.46000000008"/>
    <n v="0"/>
    <n v="16136.609999999999"/>
    <n v="9742.8873999999996"/>
    <n v="0"/>
    <m/>
    <m/>
    <m/>
    <s v="معاملة بنكية"/>
    <m/>
    <m/>
    <x v="132"/>
  </r>
  <r>
    <d v="2017-06-18T00:00:00"/>
    <x v="6"/>
    <n v="500"/>
    <x v="8"/>
    <x v="9"/>
    <n v="2305719.2546666665"/>
    <n v="687759.46000000008"/>
    <n v="0"/>
    <n v="16136.609999999999"/>
    <n v="9742.8873999999996"/>
    <n v="0"/>
    <m/>
    <m/>
    <m/>
    <s v="معاملة بنكية"/>
    <m/>
    <m/>
    <x v="132"/>
  </r>
  <r>
    <d v="2017-06-18T00:00:00"/>
    <x v="6"/>
    <n v="400"/>
    <x v="8"/>
    <x v="9"/>
    <n v="2305719.2546666665"/>
    <n v="688159.46000000008"/>
    <n v="0"/>
    <n v="16136.609999999999"/>
    <n v="9742.8873999999996"/>
    <n v="0"/>
    <m/>
    <m/>
    <m/>
    <s v="معاملة بنكية"/>
    <m/>
    <m/>
    <x v="54"/>
  </r>
  <r>
    <d v="2017-06-19T00:00:00"/>
    <x v="6"/>
    <n v="500"/>
    <x v="6"/>
    <x v="7"/>
    <n v="2306219.2546666665"/>
    <n v="688159.46000000008"/>
    <n v="0"/>
    <n v="16136.609999999999"/>
    <n v="9742.8873999999996"/>
    <n v="0"/>
    <s v="نقدية للمرضى"/>
    <s v="دفاتر نقدية"/>
    <s v="سارى"/>
    <n v="5473"/>
    <m/>
    <n v="110"/>
    <x v="1"/>
  </r>
  <r>
    <d v="2017-06-19T00:00:00"/>
    <x v="6"/>
    <n v="500"/>
    <x v="6"/>
    <x v="7"/>
    <n v="2306719.2546666665"/>
    <n v="688159.46000000008"/>
    <n v="0"/>
    <n v="16136.609999999999"/>
    <n v="9742.8873999999996"/>
    <n v="0"/>
    <s v="نقدية للمرضى"/>
    <s v="دفاتر نقدية"/>
    <s v="سارى"/>
    <n v="5474"/>
    <m/>
    <n v="110"/>
    <x v="1"/>
  </r>
  <r>
    <d v="2017-06-19T00:00:00"/>
    <x v="6"/>
    <n v="1500"/>
    <x v="6"/>
    <x v="6"/>
    <n v="2308219.2546666665"/>
    <n v="688159.46000000008"/>
    <n v="0"/>
    <n v="16136.609999999999"/>
    <n v="9742.8873999999996"/>
    <n v="0"/>
    <s v="تبرعات عامة من زكاة مال وغيرها"/>
    <s v="دفاتر نقدية"/>
    <s v="سارى"/>
    <n v="5475"/>
    <m/>
    <n v="110"/>
    <x v="1"/>
  </r>
  <r>
    <d v="2017-06-19T00:00:00"/>
    <x v="6"/>
    <n v="50"/>
    <x v="6"/>
    <x v="7"/>
    <n v="2308269.2546666665"/>
    <n v="688159.46000000008"/>
    <n v="0"/>
    <n v="16136.609999999999"/>
    <n v="9742.8873999999996"/>
    <n v="0"/>
    <s v="نقدية للمرضى"/>
    <s v="دفاتر نقدية"/>
    <s v="سارى"/>
    <n v="5763"/>
    <m/>
    <n v="116"/>
    <x v="1"/>
  </r>
  <r>
    <d v="2017-06-19T00:00:00"/>
    <x v="6"/>
    <n v="1000"/>
    <x v="6"/>
    <x v="6"/>
    <n v="2309269.2546666665"/>
    <n v="688159.46000000008"/>
    <n v="0"/>
    <n v="16136.609999999999"/>
    <n v="9742.8873999999996"/>
    <n v="0"/>
    <s v="تبرعات عامة من زكاة مال وغيرها"/>
    <s v="دفاتر نقدية"/>
    <s v="سارى"/>
    <n v="5764"/>
    <m/>
    <n v="116"/>
    <x v="1"/>
  </r>
  <r>
    <d v="2017-06-19T00:00:00"/>
    <x v="6"/>
    <n v="10"/>
    <x v="6"/>
    <x v="6"/>
    <n v="2309279.2546666665"/>
    <n v="688159.46000000008"/>
    <n v="0"/>
    <n v="16136.609999999999"/>
    <n v="9742.8873999999996"/>
    <n v="0"/>
    <s v="تبرعات عامة من زكاة مال وغيرها"/>
    <s v="دفاتر نقدية"/>
    <s v="سارى"/>
    <n v="5765"/>
    <m/>
    <n v="116"/>
    <x v="1"/>
  </r>
  <r>
    <d v="2017-06-19T00:00:00"/>
    <x v="6"/>
    <n v="100"/>
    <x v="6"/>
    <x v="6"/>
    <n v="2309379.2546666665"/>
    <n v="688159.46000000008"/>
    <n v="0"/>
    <n v="16136.609999999999"/>
    <n v="9742.8873999999996"/>
    <n v="0"/>
    <s v="تبرعات عامة من زكاة مال وغيرها"/>
    <s v="دفاتر نقدية"/>
    <s v="سارى"/>
    <n v="5766"/>
    <m/>
    <n v="116"/>
    <x v="1"/>
  </r>
  <r>
    <d v="2017-06-19T00:00:00"/>
    <x v="6"/>
    <n v="50"/>
    <x v="6"/>
    <x v="6"/>
    <n v="2309429.2546666665"/>
    <n v="688159.46000000008"/>
    <n v="0"/>
    <n v="16136.609999999999"/>
    <n v="9742.8873999999996"/>
    <n v="0"/>
    <s v="تبرعات عامة من زكاة مال وغيرها"/>
    <s v="دفاتر نقدية"/>
    <s v="سارى"/>
    <n v="5767"/>
    <m/>
    <n v="116"/>
    <x v="1"/>
  </r>
  <r>
    <d v="2017-06-19T00:00:00"/>
    <x v="6"/>
    <n v="3000"/>
    <x v="6"/>
    <x v="6"/>
    <n v="2312429.2546666665"/>
    <n v="688159.46000000008"/>
    <n v="0"/>
    <n v="16136.609999999999"/>
    <n v="9742.8873999999996"/>
    <n v="0"/>
    <s v="تبرعات عامة من زكاة مال وغيرها"/>
    <s v="دفاتر نقدية"/>
    <s v="سارى"/>
    <n v="7100"/>
    <m/>
    <n v="142"/>
    <x v="1"/>
  </r>
  <r>
    <d v="2017-06-19T00:00:00"/>
    <x v="6"/>
    <n v="2000"/>
    <x v="6"/>
    <x v="6"/>
    <n v="2314429.2546666665"/>
    <n v="688159.46000000008"/>
    <n v="0"/>
    <n v="16136.609999999999"/>
    <n v="9742.8873999999996"/>
    <n v="0"/>
    <s v="تبرعات عامة من زكاة مال وغيرها"/>
    <s v="دفاتر نقدية"/>
    <s v="سارى"/>
    <n v="7174"/>
    <m/>
    <n v="144"/>
    <x v="1"/>
  </r>
  <r>
    <d v="2017-06-19T00:00:00"/>
    <x v="6"/>
    <n v="1050"/>
    <x v="6"/>
    <x v="6"/>
    <n v="2315479.2546666665"/>
    <n v="688159.46000000008"/>
    <n v="0"/>
    <n v="16136.609999999999"/>
    <n v="9742.8873999999996"/>
    <n v="0"/>
    <s v="تبرعات عامة من زكاة مال وغيرها"/>
    <s v="دفاتر نقدية"/>
    <s v="سارى"/>
    <n v="7175"/>
    <m/>
    <n v="144"/>
    <x v="1"/>
  </r>
  <r>
    <d v="2017-06-19T00:00:00"/>
    <x v="6"/>
    <n v="750"/>
    <x v="6"/>
    <x v="6"/>
    <n v="2316229.2546666665"/>
    <n v="688159.46000000008"/>
    <n v="0"/>
    <n v="16136.609999999999"/>
    <n v="9742.8873999999996"/>
    <n v="0"/>
    <s v="تبرعات عامة من زكاة مال وغيرها"/>
    <s v="دفاتر نقدية"/>
    <s v="سارى"/>
    <n v="7346"/>
    <m/>
    <n v="147"/>
    <x v="1"/>
  </r>
  <r>
    <d v="2017-06-19T00:00:00"/>
    <x v="6"/>
    <n v="750"/>
    <x v="6"/>
    <x v="6"/>
    <n v="2316979.2546666665"/>
    <n v="688159.46000000008"/>
    <n v="0"/>
    <n v="16136.609999999999"/>
    <n v="9742.8873999999996"/>
    <n v="0"/>
    <s v="تبرعات عامة من زكاة مال وغيرها"/>
    <s v="دفاتر نقدية"/>
    <s v="سارى"/>
    <n v="7347"/>
    <m/>
    <n v="147"/>
    <x v="1"/>
  </r>
  <r>
    <d v="2017-06-19T00:00:00"/>
    <x v="6"/>
    <n v="50"/>
    <x v="6"/>
    <x v="6"/>
    <n v="2317029.2546666665"/>
    <n v="688159.46000000008"/>
    <n v="0"/>
    <n v="16136.609999999999"/>
    <n v="9742.8873999999996"/>
    <n v="0"/>
    <s v="تبرعات عامة من زكاة مال وغيرها"/>
    <s v="دفاتر نقدية"/>
    <s v="سارى"/>
    <n v="7348"/>
    <m/>
    <n v="147"/>
    <x v="1"/>
  </r>
  <r>
    <d v="2017-06-19T00:00:00"/>
    <x v="6"/>
    <n v="900"/>
    <x v="6"/>
    <x v="6"/>
    <n v="2317929.2546666665"/>
    <n v="688159.46000000008"/>
    <n v="0"/>
    <n v="16136.609999999999"/>
    <n v="9742.8873999999996"/>
    <n v="0"/>
    <s v="تبرعات عامة من زكاة مال وغيرها"/>
    <s v="دفاتر نقدية"/>
    <s v="سارى"/>
    <n v="7349"/>
    <m/>
    <n v="147"/>
    <x v="1"/>
  </r>
  <r>
    <d v="2017-06-19T00:00:00"/>
    <x v="6"/>
    <n v="200"/>
    <x v="6"/>
    <x v="6"/>
    <n v="2318129.2546666665"/>
    <n v="688159.46000000008"/>
    <n v="0"/>
    <n v="16136.609999999999"/>
    <n v="9742.8873999999996"/>
    <n v="0"/>
    <s v="تبرعات عامة من زكاة مال وغيرها"/>
    <s v="دفاتر نقدية"/>
    <s v="سارى"/>
    <n v="7350"/>
    <m/>
    <n v="147"/>
    <x v="1"/>
  </r>
  <r>
    <d v="2017-06-19T00:00:00"/>
    <x v="6"/>
    <n v="150"/>
    <x v="6"/>
    <x v="6"/>
    <n v="2318279.2546666665"/>
    <n v="688159.46000000008"/>
    <n v="0"/>
    <n v="16136.609999999999"/>
    <n v="9742.8873999999996"/>
    <n v="0"/>
    <s v="تبرعات عامة من زكاة مال وغيرها"/>
    <s v="دفاتر نقدية"/>
    <s v="سارى"/>
    <n v="7445"/>
    <m/>
    <n v="149"/>
    <x v="1"/>
  </r>
  <r>
    <d v="2017-06-19T00:00:00"/>
    <x v="6"/>
    <n v="1000"/>
    <x v="6"/>
    <x v="6"/>
    <n v="2319279.2546666665"/>
    <n v="688159.46000000008"/>
    <n v="0"/>
    <n v="16136.609999999999"/>
    <n v="9742.8873999999996"/>
    <n v="0"/>
    <s v="تبرعات عامة من زكاة مال وغيرها"/>
    <s v="دفاتر نقدية"/>
    <s v="سارى"/>
    <n v="7446"/>
    <m/>
    <n v="149"/>
    <x v="1"/>
  </r>
  <r>
    <d v="2017-06-19T00:00:00"/>
    <x v="6"/>
    <n v="1000"/>
    <x v="6"/>
    <x v="6"/>
    <n v="2320279.2546666665"/>
    <n v="688159.46000000008"/>
    <n v="0"/>
    <n v="16136.609999999999"/>
    <n v="9742.8873999999996"/>
    <n v="0"/>
    <s v="تبرعات عامة من زكاة مال وغيرها"/>
    <s v="دفاتر نقدية"/>
    <s v="سارى"/>
    <n v="7447"/>
    <m/>
    <n v="149"/>
    <x v="1"/>
  </r>
  <r>
    <d v="2017-06-19T00:00:00"/>
    <x v="6"/>
    <n v="1000"/>
    <x v="6"/>
    <x v="6"/>
    <n v="2321279.2546666665"/>
    <n v="688159.46000000008"/>
    <n v="0"/>
    <n v="16136.609999999999"/>
    <n v="9742.8873999999996"/>
    <n v="0"/>
    <s v="تبرعات عامة من زكاة مال وغيرها"/>
    <s v="دفاتر نقدية"/>
    <s v="سارى"/>
    <n v="7448"/>
    <m/>
    <n v="149"/>
    <x v="1"/>
  </r>
  <r>
    <d v="2017-06-19T00:00:00"/>
    <x v="6"/>
    <n v="3000"/>
    <x v="6"/>
    <x v="6"/>
    <n v="2324279.2546666665"/>
    <n v="688159.46000000008"/>
    <n v="0"/>
    <n v="16136.609999999999"/>
    <n v="9742.8873999999996"/>
    <n v="0"/>
    <s v="تبرعات عامة من زكاة مال وغيرها"/>
    <s v="دفاتر نقدية"/>
    <s v="سارى"/>
    <n v="7449"/>
    <m/>
    <n v="149"/>
    <x v="1"/>
  </r>
  <r>
    <d v="2017-06-19T00:00:00"/>
    <x v="6"/>
    <n v="4000"/>
    <x v="6"/>
    <x v="6"/>
    <n v="2328279.2546666665"/>
    <n v="688159.46000000008"/>
    <n v="0"/>
    <n v="16136.609999999999"/>
    <n v="9742.8873999999996"/>
    <n v="0"/>
    <s v="تبرعات عامة من زكاة مال وغيرها"/>
    <s v="دفاتر نقدية"/>
    <s v="سارى"/>
    <n v="7562"/>
    <m/>
    <n v="152"/>
    <x v="1"/>
  </r>
  <r>
    <d v="2017-06-19T00:00:00"/>
    <x v="6"/>
    <n v="1000"/>
    <x v="6"/>
    <x v="6"/>
    <n v="2329279.2546666665"/>
    <n v="688159.46000000008"/>
    <n v="0"/>
    <n v="16136.609999999999"/>
    <n v="9742.8873999999996"/>
    <n v="0"/>
    <s v="تبرعات عامة من زكاة مال وغيرها"/>
    <s v="دفاتر نقدية"/>
    <s v="سارى"/>
    <n v="7563"/>
    <m/>
    <n v="152"/>
    <x v="1"/>
  </r>
  <r>
    <d v="2017-06-19T00:00:00"/>
    <x v="6"/>
    <n v="400"/>
    <x v="6"/>
    <x v="7"/>
    <n v="2329679.2546666665"/>
    <n v="688159.46000000008"/>
    <n v="0"/>
    <n v="16136.609999999999"/>
    <n v="9742.8873999999996"/>
    <n v="0"/>
    <s v="نقدية للمرضى"/>
    <s v="دفاتر نقدية"/>
    <s v="سارى"/>
    <n v="7564"/>
    <m/>
    <n v="152"/>
    <x v="1"/>
  </r>
  <r>
    <d v="2017-06-19T00:00:00"/>
    <x v="6"/>
    <n v="600"/>
    <x v="6"/>
    <x v="7"/>
    <n v="2330279.2546666665"/>
    <n v="688159.46000000008"/>
    <n v="0"/>
    <n v="16136.609999999999"/>
    <n v="9742.8873999999996"/>
    <n v="0"/>
    <s v="نقدية للمرضى"/>
    <s v="دفاتر نقدية"/>
    <s v="سارى"/>
    <n v="7565"/>
    <m/>
    <n v="152"/>
    <x v="1"/>
  </r>
  <r>
    <d v="2017-06-19T00:00:00"/>
    <x v="6"/>
    <n v="14000"/>
    <x v="6"/>
    <x v="6"/>
    <n v="2344279.2546666665"/>
    <n v="688159.46000000008"/>
    <n v="0"/>
    <n v="16136.609999999999"/>
    <n v="9742.8873999999996"/>
    <n v="0"/>
    <s v="تبرعات عامة من زكاة مال وغيرها"/>
    <s v="دفاتر نقدية"/>
    <s v="سارى"/>
    <n v="7566"/>
    <m/>
    <n v="152"/>
    <x v="1"/>
  </r>
  <r>
    <d v="2017-06-19T00:00:00"/>
    <x v="6"/>
    <n v="300"/>
    <x v="6"/>
    <x v="6"/>
    <n v="2344579.2546666665"/>
    <n v="688159.46000000008"/>
    <n v="0"/>
    <n v="16136.609999999999"/>
    <n v="9742.8873999999996"/>
    <n v="0"/>
    <s v="تبرعات عامة من زكاة مال وغيرها"/>
    <s v="دفاتر نقدية"/>
    <s v="سارى"/>
    <n v="7601"/>
    <m/>
    <n v="153"/>
    <x v="1"/>
  </r>
  <r>
    <d v="2017-06-19T00:00:00"/>
    <x v="6"/>
    <n v="1000"/>
    <x v="6"/>
    <x v="6"/>
    <n v="2345579.2546666665"/>
    <n v="688159.46000000008"/>
    <n v="0"/>
    <n v="16136.609999999999"/>
    <n v="9742.8873999999996"/>
    <n v="0"/>
    <s v="تبرعات عامة من زكاة مال وغيرها"/>
    <s v="دفاتر نقدية"/>
    <s v="سارى"/>
    <n v="7602"/>
    <m/>
    <n v="153"/>
    <x v="1"/>
  </r>
  <r>
    <d v="2017-06-19T00:00:00"/>
    <x v="6"/>
    <n v="4000"/>
    <x v="6"/>
    <x v="6"/>
    <n v="2349579.2546666665"/>
    <n v="688159.46000000008"/>
    <n v="0"/>
    <n v="16136.609999999999"/>
    <n v="9742.8873999999996"/>
    <n v="0"/>
    <s v="تبرعات عامة من زكاة مال وغيرها"/>
    <s v="دفاتر نقدية"/>
    <s v="سارى"/>
    <n v="7603"/>
    <m/>
    <n v="153"/>
    <x v="1"/>
  </r>
  <r>
    <d v="2017-06-19T00:00:00"/>
    <x v="6"/>
    <n v="7200"/>
    <x v="6"/>
    <x v="7"/>
    <n v="2356779.2546666665"/>
    <n v="688159.46000000008"/>
    <n v="0"/>
    <n v="16136.609999999999"/>
    <n v="9742.8873999999996"/>
    <n v="0"/>
    <s v="نقدية للمرضى"/>
    <s v="دفاتر نقدية"/>
    <s v="سارى"/>
    <n v="8009"/>
    <m/>
    <n v="161"/>
    <x v="1"/>
  </r>
  <r>
    <d v="2017-06-19T00:00:00"/>
    <x v="6"/>
    <n v="200"/>
    <x v="6"/>
    <x v="6"/>
    <n v="2356979.2546666665"/>
    <n v="688159.46000000008"/>
    <n v="0"/>
    <n v="16136.609999999999"/>
    <n v="9742.8873999999996"/>
    <n v="0"/>
    <s v="تبرعات عامة من زكاة مال وغيرها"/>
    <s v="دفاتر نقدية"/>
    <s v="سارى"/>
    <n v="8010"/>
    <m/>
    <n v="161"/>
    <x v="1"/>
  </r>
  <r>
    <d v="2017-06-19T00:00:00"/>
    <x v="6"/>
    <n v="200"/>
    <x v="6"/>
    <x v="6"/>
    <n v="2357179.2546666665"/>
    <n v="688159.46000000008"/>
    <n v="0"/>
    <n v="16136.609999999999"/>
    <n v="9742.8873999999996"/>
    <n v="0"/>
    <s v="تبرعات عامة من زكاة مال وغيرها"/>
    <s v="دفاتر نقدية"/>
    <s v="سارى"/>
    <n v="8011"/>
    <m/>
    <n v="161"/>
    <x v="1"/>
  </r>
  <r>
    <d v="2017-06-19T00:00:00"/>
    <x v="6"/>
    <n v="10000"/>
    <x v="6"/>
    <x v="6"/>
    <n v="2367179.2546666665"/>
    <n v="688159.46000000008"/>
    <n v="0"/>
    <n v="16136.609999999999"/>
    <n v="9742.8873999999996"/>
    <n v="0"/>
    <s v="تبرعات عامة من زكاة مال وغيرها"/>
    <s v="دفاتر نقدية"/>
    <s v="سارى"/>
    <n v="8012"/>
    <m/>
    <n v="161"/>
    <x v="1"/>
  </r>
  <r>
    <d v="2017-06-19T00:00:00"/>
    <x v="6"/>
    <n v="200"/>
    <x v="6"/>
    <x v="6"/>
    <n v="2367379.2546666665"/>
    <n v="688159.46000000008"/>
    <n v="0"/>
    <n v="16136.609999999999"/>
    <n v="9742.8873999999996"/>
    <n v="0"/>
    <s v="تبرعات عامة من زكاة مال وغيرها"/>
    <s v="دفاتر نقدية"/>
    <s v="سارى"/>
    <n v="8013"/>
    <m/>
    <n v="161"/>
    <x v="1"/>
  </r>
  <r>
    <d v="2017-06-19T00:00:00"/>
    <x v="6"/>
    <n v="100"/>
    <x v="6"/>
    <x v="7"/>
    <n v="2367479.2546666665"/>
    <n v="688159.46000000008"/>
    <n v="0"/>
    <n v="16136.609999999999"/>
    <n v="9742.8873999999996"/>
    <n v="0"/>
    <s v="نقدية للمرضى"/>
    <s v="دفاتر نقدية"/>
    <s v="سارى"/>
    <n v="8014"/>
    <m/>
    <n v="161"/>
    <x v="1"/>
  </r>
  <r>
    <d v="2017-06-19T00:00:00"/>
    <x v="6"/>
    <n v="500"/>
    <x v="6"/>
    <x v="6"/>
    <n v="2367979.2546666665"/>
    <n v="688159.46000000008"/>
    <n v="0"/>
    <n v="16136.609999999999"/>
    <n v="9742.8873999999996"/>
    <n v="0"/>
    <s v="تبرعات عامة من زكاة مال وغيرها"/>
    <s v="دفاتر نقدية"/>
    <s v="سارى"/>
    <n v="8015"/>
    <m/>
    <n v="161"/>
    <x v="1"/>
  </r>
  <r>
    <d v="2017-06-19T00:00:00"/>
    <x v="6"/>
    <n v="2100"/>
    <x v="6"/>
    <x v="6"/>
    <n v="2370079.2546666665"/>
    <n v="688159.46000000008"/>
    <n v="0"/>
    <n v="16136.609999999999"/>
    <n v="9742.8873999999996"/>
    <n v="0"/>
    <s v="تبرعات عامة من زكاة مال وغيرها"/>
    <s v="دفاتر نقدية"/>
    <s v="سارى"/>
    <n v="8016"/>
    <m/>
    <n v="161"/>
    <x v="1"/>
  </r>
  <r>
    <d v="2017-06-19T00:00:00"/>
    <x v="6"/>
    <n v="300"/>
    <x v="6"/>
    <x v="7"/>
    <n v="2370379.2546666665"/>
    <n v="688159.46000000008"/>
    <n v="0"/>
    <n v="16136.609999999999"/>
    <n v="9742.8873999999996"/>
    <n v="0"/>
    <s v="نقدية للمرضى"/>
    <s v="دفاتر نقدية"/>
    <s v="سارى"/>
    <n v="8017"/>
    <m/>
    <n v="161"/>
    <x v="1"/>
  </r>
  <r>
    <d v="2017-06-19T00:00:00"/>
    <x v="6"/>
    <n v="1250"/>
    <x v="6"/>
    <x v="6"/>
    <n v="2371629.2546666665"/>
    <n v="688159.46000000008"/>
    <n v="0"/>
    <n v="16136.609999999999"/>
    <n v="9742.8873999999996"/>
    <n v="0"/>
    <s v="تبرعات عامة من زكاة مال وغيرها"/>
    <s v="دفاتر نقدية"/>
    <s v="سارى"/>
    <n v="8018"/>
    <m/>
    <n v="161"/>
    <x v="1"/>
  </r>
  <r>
    <d v="2017-06-19T00:00:00"/>
    <x v="6"/>
    <n v="160"/>
    <x v="6"/>
    <x v="6"/>
    <n v="2371789.2546666665"/>
    <n v="688159.46000000008"/>
    <n v="0"/>
    <n v="16136.609999999999"/>
    <n v="9742.8873999999996"/>
    <n v="0"/>
    <s v="تبرعات عامة من زكاة مال وغيرها"/>
    <s v="دفاتر نقدية"/>
    <s v="سارى"/>
    <n v="8107"/>
    <m/>
    <n v="163"/>
    <x v="1"/>
  </r>
  <r>
    <d v="2017-06-19T00:00:00"/>
    <x v="6"/>
    <n v="500"/>
    <x v="6"/>
    <x v="6"/>
    <n v="2372289.2546666665"/>
    <n v="688159.46000000008"/>
    <n v="0"/>
    <n v="16136.609999999999"/>
    <n v="9742.8873999999996"/>
    <n v="0"/>
    <s v="تبرعات عامة من زكاة مال وغيرها"/>
    <s v="دفاتر نقدية"/>
    <s v="سارى"/>
    <n v="8851"/>
    <m/>
    <n v="178"/>
    <x v="1"/>
  </r>
  <r>
    <d v="2017-06-19T00:00:00"/>
    <x v="6"/>
    <n v="200"/>
    <x v="6"/>
    <x v="6"/>
    <n v="2372489.2546666665"/>
    <n v="688159.46000000008"/>
    <n v="0"/>
    <n v="16136.609999999999"/>
    <n v="9742.8873999999996"/>
    <n v="0"/>
    <s v="تبرعات عامة من زكاة مال وغيرها"/>
    <s v="دفاتر نقدية"/>
    <s v="سارى"/>
    <n v="8852"/>
    <m/>
    <n v="178"/>
    <x v="1"/>
  </r>
  <r>
    <d v="2017-06-19T00:00:00"/>
    <x v="6"/>
    <n v="560"/>
    <x v="8"/>
    <x v="9"/>
    <n v="2372489.2546666665"/>
    <n v="688719.46000000008"/>
    <n v="0"/>
    <n v="16136.609999999999"/>
    <n v="9742.8873999999996"/>
    <n v="0"/>
    <m/>
    <m/>
    <m/>
    <s v="معاملة بنكية"/>
    <m/>
    <m/>
    <x v="132"/>
  </r>
  <r>
    <d v="2017-06-19T00:00:00"/>
    <x v="6"/>
    <n v="1070"/>
    <x v="8"/>
    <x v="9"/>
    <n v="2372489.2546666665"/>
    <n v="689789.46000000008"/>
    <n v="0"/>
    <n v="16136.609999999999"/>
    <n v="9742.8873999999996"/>
    <n v="0"/>
    <m/>
    <m/>
    <m/>
    <s v="معاملة بنكية"/>
    <m/>
    <m/>
    <x v="132"/>
  </r>
  <r>
    <d v="2017-06-19T00:00:00"/>
    <x v="6"/>
    <n v="3440"/>
    <x v="8"/>
    <x v="9"/>
    <n v="2372489.2546666665"/>
    <n v="693229.46000000008"/>
    <n v="0"/>
    <n v="16136.609999999999"/>
    <n v="9742.8873999999996"/>
    <n v="0"/>
    <m/>
    <m/>
    <m/>
    <s v="معاملة بنكية"/>
    <m/>
    <m/>
    <x v="132"/>
  </r>
  <r>
    <d v="2017-06-19T00:00:00"/>
    <x v="6"/>
    <n v="3360"/>
    <x v="8"/>
    <x v="9"/>
    <n v="2372489.2546666665"/>
    <n v="696589.46000000008"/>
    <n v="0"/>
    <n v="16136.609999999999"/>
    <n v="9742.8873999999996"/>
    <n v="0"/>
    <m/>
    <m/>
    <m/>
    <s v="معاملة بنكية"/>
    <m/>
    <m/>
    <x v="132"/>
  </r>
  <r>
    <d v="2017-06-19T00:00:00"/>
    <x v="6"/>
    <n v="5400"/>
    <x v="8"/>
    <x v="9"/>
    <n v="2372489.2546666665"/>
    <n v="701989.46000000008"/>
    <n v="0"/>
    <n v="16136.609999999999"/>
    <n v="9742.8873999999996"/>
    <n v="0"/>
    <m/>
    <m/>
    <m/>
    <s v="معاملة بنكية"/>
    <m/>
    <m/>
    <x v="248"/>
  </r>
  <r>
    <d v="2017-06-19T00:00:00"/>
    <x v="6"/>
    <n v="400"/>
    <x v="8"/>
    <x v="9"/>
    <n v="2372489.2546666665"/>
    <n v="702389.46000000008"/>
    <n v="0"/>
    <n v="16136.609999999999"/>
    <n v="9742.8873999999996"/>
    <n v="0"/>
    <m/>
    <m/>
    <m/>
    <s v="معاملة بنكية"/>
    <m/>
    <m/>
    <x v="249"/>
  </r>
  <r>
    <d v="2017-06-19T00:00:00"/>
    <x v="6"/>
    <n v="150"/>
    <x v="8"/>
    <x v="9"/>
    <n v="2372489.2546666665"/>
    <n v="702539.46000000008"/>
    <n v="0"/>
    <n v="16136.609999999999"/>
    <n v="9742.8873999999996"/>
    <n v="0"/>
    <m/>
    <m/>
    <m/>
    <s v="معاملة بنكية"/>
    <m/>
    <m/>
    <x v="250"/>
  </r>
  <r>
    <d v="2017-06-19T00:00:00"/>
    <x v="6"/>
    <n v="100000"/>
    <x v="8"/>
    <x v="8"/>
    <n v="2272489.2546666665"/>
    <n v="802539.46000000008"/>
    <n v="0"/>
    <n v="16136.609999999999"/>
    <n v="9742.8873999999996"/>
    <n v="0"/>
    <m/>
    <m/>
    <m/>
    <m/>
    <n v="1253"/>
    <m/>
    <x v="123"/>
  </r>
  <r>
    <d v="2017-06-19T00:00:00"/>
    <x v="6"/>
    <n v="2395.75"/>
    <x v="8"/>
    <x v="9"/>
    <n v="2272489.2546666665"/>
    <n v="804935.21000000008"/>
    <n v="0"/>
    <n v="16136.609999999999"/>
    <n v="9742.8873999999996"/>
    <n v="0"/>
    <m/>
    <m/>
    <m/>
    <s v="معاملة بنكية"/>
    <m/>
    <m/>
    <x v="132"/>
  </r>
  <r>
    <d v="2017-06-19T00:00:00"/>
    <x v="6"/>
    <n v="870"/>
    <x v="8"/>
    <x v="9"/>
    <n v="2272489.2546666665"/>
    <n v="805805.21000000008"/>
    <n v="0"/>
    <n v="16136.609999999999"/>
    <n v="9742.8873999999996"/>
    <n v="0"/>
    <m/>
    <m/>
    <m/>
    <s v="معاملة بنكية"/>
    <m/>
    <m/>
    <x v="132"/>
  </r>
  <r>
    <d v="2017-06-20T00:00:00"/>
    <x v="6"/>
    <n v="1000"/>
    <x v="6"/>
    <x v="7"/>
    <n v="2273489.2546666665"/>
    <n v="805805.21000000008"/>
    <n v="0"/>
    <n v="16136.609999999999"/>
    <n v="9742.8873999999996"/>
    <n v="0"/>
    <s v="نقدية للمرضى"/>
    <s v="دفاتر نقدية"/>
    <s v="سارى"/>
    <n v="5476"/>
    <m/>
    <n v="110"/>
    <x v="1"/>
  </r>
  <r>
    <d v="2017-06-20T00:00:00"/>
    <x v="6"/>
    <n v="1000"/>
    <x v="6"/>
    <x v="6"/>
    <n v="2274489.2546666665"/>
    <n v="805805.21000000008"/>
    <n v="0"/>
    <n v="16136.609999999999"/>
    <n v="9742.8873999999996"/>
    <n v="0"/>
    <s v="تبرعات عامة من زكاة مال وغيرها"/>
    <s v="دفاتر نقدية"/>
    <s v="سارى"/>
    <n v="5477"/>
    <m/>
    <n v="110"/>
    <x v="1"/>
  </r>
  <r>
    <d v="2017-06-20T00:00:00"/>
    <x v="6"/>
    <n v="500"/>
    <x v="6"/>
    <x v="6"/>
    <n v="2274989.2546666665"/>
    <n v="805805.21000000008"/>
    <n v="0"/>
    <n v="16136.609999999999"/>
    <n v="9742.8873999999996"/>
    <n v="0"/>
    <s v="تبرعات عامة من زكاة مال وغيرها"/>
    <s v="دفاتر نقدية"/>
    <s v="سارى"/>
    <n v="5478"/>
    <m/>
    <n v="110"/>
    <x v="1"/>
  </r>
  <r>
    <d v="2017-06-20T00:00:00"/>
    <x v="6"/>
    <n v="1800"/>
    <x v="6"/>
    <x v="7"/>
    <n v="2276789.2546666665"/>
    <n v="805805.21000000008"/>
    <n v="0"/>
    <n v="16136.609999999999"/>
    <n v="9742.8873999999996"/>
    <n v="0"/>
    <s v="نقدية للمرضى"/>
    <s v="دفاتر نقدية"/>
    <s v="سارى"/>
    <n v="5479"/>
    <m/>
    <n v="110"/>
    <x v="1"/>
  </r>
  <r>
    <d v="2017-06-20T00:00:00"/>
    <x v="6"/>
    <n v="3025.5"/>
    <x v="6"/>
    <x v="7"/>
    <n v="2279814.7546666665"/>
    <n v="805805.21000000008"/>
    <n v="0"/>
    <n v="16136.609999999999"/>
    <n v="9742.8873999999996"/>
    <n v="0"/>
    <s v="نقدية للمرضى"/>
    <s v="دفاتر نقدية"/>
    <s v="سارى"/>
    <n v="5480"/>
    <m/>
    <n v="110"/>
    <x v="1"/>
  </r>
  <r>
    <d v="2017-06-20T00:00:00"/>
    <x v="6"/>
    <n v="100"/>
    <x v="6"/>
    <x v="6"/>
    <n v="2279914.7546666665"/>
    <n v="805805.21000000008"/>
    <n v="0"/>
    <n v="16136.609999999999"/>
    <n v="9742.8873999999996"/>
    <n v="0"/>
    <s v="تبرعات عامة من زكاة مال وغيرها"/>
    <s v="دفاتر نقدية"/>
    <s v="سارى"/>
    <n v="5481"/>
    <m/>
    <n v="110"/>
    <x v="1"/>
  </r>
  <r>
    <d v="2017-06-20T00:00:00"/>
    <x v="6"/>
    <n v="900"/>
    <x v="6"/>
    <x v="6"/>
    <n v="2280814.7546666665"/>
    <n v="805805.21000000008"/>
    <n v="0"/>
    <n v="16136.609999999999"/>
    <n v="9742.8873999999996"/>
    <n v="0"/>
    <s v="تبرعات عامة من زكاة مال وغيرها"/>
    <s v="دفاتر نقدية"/>
    <s v="سارى"/>
    <n v="5482"/>
    <m/>
    <n v="110"/>
    <x v="1"/>
  </r>
  <r>
    <d v="2017-06-20T00:00:00"/>
    <x v="6"/>
    <n v="100"/>
    <x v="6"/>
    <x v="6"/>
    <n v="2280914.7546666665"/>
    <n v="805805.21000000008"/>
    <n v="0"/>
    <n v="16136.609999999999"/>
    <n v="9742.8873999999996"/>
    <n v="0"/>
    <s v="تبرعات عامة من زكاة مال وغيرها"/>
    <s v="دفاتر نقدية"/>
    <s v="سارى"/>
    <n v="5483"/>
    <m/>
    <n v="110"/>
    <x v="1"/>
  </r>
  <r>
    <d v="2017-06-20T00:00:00"/>
    <x v="6"/>
    <n v="400"/>
    <x v="6"/>
    <x v="6"/>
    <n v="2281314.7546666665"/>
    <n v="805805.21000000008"/>
    <n v="0"/>
    <n v="16136.609999999999"/>
    <n v="9742.8873999999996"/>
    <n v="0"/>
    <s v="تبرعات عامة من زكاة مال وغيرها"/>
    <s v="دفاتر نقدية"/>
    <s v="سارى"/>
    <n v="5484"/>
    <m/>
    <n v="110"/>
    <x v="1"/>
  </r>
  <r>
    <d v="2017-06-20T00:00:00"/>
    <x v="6"/>
    <n v="27000"/>
    <x v="6"/>
    <x v="6"/>
    <n v="2308314.7546666665"/>
    <n v="805805.21000000008"/>
    <n v="0"/>
    <n v="16136.609999999999"/>
    <n v="9742.8873999999996"/>
    <n v="0"/>
    <s v="تبرعات عامة من زكاة مال وغيرها"/>
    <s v="دفاتر نقدية"/>
    <s v="سارى"/>
    <n v="5650"/>
    <m/>
    <n v="113"/>
    <x v="1"/>
  </r>
  <r>
    <d v="2017-06-20T00:00:00"/>
    <x v="6"/>
    <n v="100"/>
    <x v="6"/>
    <x v="6"/>
    <n v="2308414.7546666665"/>
    <n v="805805.21000000008"/>
    <n v="0"/>
    <n v="16136.609999999999"/>
    <n v="9742.8873999999996"/>
    <n v="0"/>
    <s v="تبرعات عامة من زكاة مال وغيرها"/>
    <s v="دفاتر نقدية"/>
    <s v="سارى"/>
    <n v="5768"/>
    <m/>
    <n v="116"/>
    <x v="1"/>
  </r>
  <r>
    <d v="2017-06-20T00:00:00"/>
    <x v="6"/>
    <n v="50"/>
    <x v="6"/>
    <x v="6"/>
    <n v="2308464.7546666665"/>
    <n v="805805.21000000008"/>
    <n v="0"/>
    <n v="16136.609999999999"/>
    <n v="9742.8873999999996"/>
    <n v="0"/>
    <s v="تبرعات عامة من زكاة مال وغيرها"/>
    <s v="دفاتر نقدية"/>
    <s v="سارى"/>
    <n v="5769"/>
    <m/>
    <n v="116"/>
    <x v="1"/>
  </r>
  <r>
    <d v="2017-06-20T00:00:00"/>
    <x v="6"/>
    <n v="100"/>
    <x v="6"/>
    <x v="6"/>
    <n v="2308564.7546666665"/>
    <n v="805805.21000000008"/>
    <n v="0"/>
    <n v="16136.609999999999"/>
    <n v="9742.8873999999996"/>
    <n v="0"/>
    <s v="تبرعات عامة من زكاة مال وغيرها"/>
    <s v="دفاتر نقدية"/>
    <s v="سارى"/>
    <n v="5770"/>
    <m/>
    <n v="116"/>
    <x v="1"/>
  </r>
  <r>
    <d v="2017-06-20T00:00:00"/>
    <x v="6"/>
    <n v="50"/>
    <x v="6"/>
    <x v="6"/>
    <n v="2308614.7546666665"/>
    <n v="805805.21000000008"/>
    <n v="0"/>
    <n v="16136.609999999999"/>
    <n v="9742.8873999999996"/>
    <n v="0"/>
    <s v="تبرعات عامة من زكاة مال وغيرها"/>
    <s v="دفاتر نقدية"/>
    <s v="سارى"/>
    <n v="5771"/>
    <m/>
    <n v="116"/>
    <x v="1"/>
  </r>
  <r>
    <d v="2017-06-20T00:00:00"/>
    <x v="6"/>
    <n v="50"/>
    <x v="6"/>
    <x v="7"/>
    <n v="2308664.7546666665"/>
    <n v="805805.21000000008"/>
    <n v="0"/>
    <n v="16136.609999999999"/>
    <n v="9742.8873999999996"/>
    <n v="0"/>
    <s v="نقدية للمرضى"/>
    <s v="دفاتر نقدية"/>
    <s v="سارى"/>
    <n v="5801"/>
    <m/>
    <n v="117"/>
    <x v="1"/>
  </r>
  <r>
    <d v="2017-06-20T00:00:00"/>
    <x v="6"/>
    <n v="3700"/>
    <x v="6"/>
    <x v="7"/>
    <n v="2312364.7546666665"/>
    <n v="805805.21000000008"/>
    <n v="0"/>
    <n v="16136.609999999999"/>
    <n v="9742.8873999999996"/>
    <n v="0"/>
    <s v="نقدية للمرضى"/>
    <s v="دفاتر نقدية"/>
    <s v="سارى"/>
    <n v="7176"/>
    <m/>
    <n v="144"/>
    <x v="1"/>
  </r>
  <r>
    <d v="2017-06-20T00:00:00"/>
    <x v="6"/>
    <n v="300"/>
    <x v="6"/>
    <x v="6"/>
    <n v="2312664.7546666665"/>
    <n v="805805.21000000008"/>
    <n v="0"/>
    <n v="16136.609999999999"/>
    <n v="9742.8873999999996"/>
    <n v="0"/>
    <s v="تبرعات عامة من زكاة مال وغيرها"/>
    <s v="دفاتر نقدية"/>
    <s v="سارى"/>
    <n v="7177"/>
    <m/>
    <n v="144"/>
    <x v="1"/>
  </r>
  <r>
    <d v="2017-06-20T00:00:00"/>
    <x v="6"/>
    <n v="200"/>
    <x v="6"/>
    <x v="6"/>
    <n v="2312864.7546666665"/>
    <n v="805805.21000000008"/>
    <n v="0"/>
    <n v="16136.609999999999"/>
    <n v="9742.8873999999996"/>
    <n v="0"/>
    <s v="تبرعات عامة من زكاة مال وغيرها"/>
    <s v="دفاتر نقدية"/>
    <s v="سارى"/>
    <n v="7194"/>
    <m/>
    <n v="144"/>
    <x v="1"/>
  </r>
  <r>
    <d v="2017-06-20T00:00:00"/>
    <x v="6"/>
    <n v="4000"/>
    <x v="6"/>
    <x v="6"/>
    <n v="2316864.7546666665"/>
    <n v="805805.21000000008"/>
    <n v="0"/>
    <n v="16136.609999999999"/>
    <n v="9742.8873999999996"/>
    <n v="0"/>
    <s v="تبرعات عامة من زكاة مال وغيرها"/>
    <s v="دفاتر نقدية"/>
    <s v="سارى"/>
    <n v="7195"/>
    <m/>
    <n v="144"/>
    <x v="1"/>
  </r>
  <r>
    <d v="2017-06-20T00:00:00"/>
    <x v="6"/>
    <n v="2000"/>
    <x v="6"/>
    <x v="6"/>
    <n v="2318864.7546666665"/>
    <n v="805805.21000000008"/>
    <n v="0"/>
    <n v="16136.609999999999"/>
    <n v="9742.8873999999996"/>
    <n v="0"/>
    <s v="تبرعات عامة من زكاة مال وغيرها"/>
    <s v="دفاتر نقدية"/>
    <s v="سارى"/>
    <n v="7450"/>
    <m/>
    <n v="149"/>
    <x v="1"/>
  </r>
  <r>
    <d v="2017-06-20T00:00:00"/>
    <x v="6"/>
    <n v="500"/>
    <x v="6"/>
    <x v="6"/>
    <n v="2319364.7546666665"/>
    <n v="805805.21000000008"/>
    <n v="0"/>
    <n v="16136.609999999999"/>
    <n v="9742.8873999999996"/>
    <n v="0"/>
    <s v="تبرعات عامة من زكاة مال وغيرها"/>
    <s v="دفاتر نقدية"/>
    <s v="سارى"/>
    <n v="7518"/>
    <m/>
    <n v="151"/>
    <x v="1"/>
  </r>
  <r>
    <d v="2017-06-20T00:00:00"/>
    <x v="6"/>
    <n v="300"/>
    <x v="6"/>
    <x v="6"/>
    <n v="2319664.7546666665"/>
    <n v="805805.21000000008"/>
    <n v="0"/>
    <n v="16136.609999999999"/>
    <n v="9742.8873999999996"/>
    <n v="0"/>
    <s v="تبرعات عامة من زكاة مال وغيرها"/>
    <s v="دفاتر نقدية"/>
    <s v="سارى"/>
    <n v="7519"/>
    <m/>
    <n v="151"/>
    <x v="1"/>
  </r>
  <r>
    <d v="2017-06-20T00:00:00"/>
    <x v="6"/>
    <n v="300"/>
    <x v="6"/>
    <x v="7"/>
    <n v="2319964.7546666665"/>
    <n v="805805.21000000008"/>
    <n v="0"/>
    <n v="16136.609999999999"/>
    <n v="9742.8873999999996"/>
    <n v="0"/>
    <s v="نقدية للمرضى"/>
    <s v="دفاتر نقدية"/>
    <s v="سارى"/>
    <n v="7520"/>
    <m/>
    <n v="151"/>
    <x v="1"/>
  </r>
  <r>
    <d v="2017-06-20T00:00:00"/>
    <x v="6"/>
    <n v="100"/>
    <x v="6"/>
    <x v="6"/>
    <n v="2320064.7546666665"/>
    <n v="805805.21000000008"/>
    <n v="0"/>
    <n v="16136.609999999999"/>
    <n v="9742.8873999999996"/>
    <n v="0"/>
    <s v="تبرعات عامة من زكاة مال وغيرها"/>
    <s v="دفاتر نقدية"/>
    <s v="سارى"/>
    <n v="7521"/>
    <m/>
    <n v="151"/>
    <x v="1"/>
  </r>
  <r>
    <d v="2017-06-20T00:00:00"/>
    <x v="6"/>
    <n v="600"/>
    <x v="6"/>
    <x v="6"/>
    <n v="2320664.7546666665"/>
    <n v="805805.21000000008"/>
    <n v="0"/>
    <n v="16136.609999999999"/>
    <n v="9742.8873999999996"/>
    <n v="0"/>
    <s v="تبرعات عامة من زكاة مال وغيرها"/>
    <s v="دفاتر نقدية"/>
    <s v="سارى"/>
    <n v="7522"/>
    <m/>
    <n v="151"/>
    <x v="1"/>
  </r>
  <r>
    <d v="2017-06-20T00:00:00"/>
    <x v="6"/>
    <n v="800"/>
    <x v="6"/>
    <x v="6"/>
    <n v="2321464.7546666665"/>
    <n v="805805.21000000008"/>
    <n v="0"/>
    <n v="16136.609999999999"/>
    <n v="9742.8873999999996"/>
    <n v="0"/>
    <s v="تبرعات عامة من زكاة مال وغيرها"/>
    <s v="دفاتر نقدية"/>
    <s v="سارى"/>
    <n v="7523"/>
    <m/>
    <n v="151"/>
    <x v="1"/>
  </r>
  <r>
    <d v="2017-06-20T00:00:00"/>
    <x v="6"/>
    <n v="5000"/>
    <x v="6"/>
    <x v="6"/>
    <n v="2326464.7546666665"/>
    <n v="805805.21000000008"/>
    <n v="0"/>
    <n v="16136.609999999999"/>
    <n v="9742.8873999999996"/>
    <n v="0"/>
    <s v="تبرعات عامة من زكاة مال وغيرها"/>
    <s v="دفاتر نقدية"/>
    <s v="سارى"/>
    <n v="7524"/>
    <m/>
    <n v="151"/>
    <x v="1"/>
  </r>
  <r>
    <d v="2017-06-20T00:00:00"/>
    <x v="6"/>
    <n v="15000"/>
    <x v="6"/>
    <x v="7"/>
    <n v="2341464.7546666665"/>
    <n v="805805.21000000008"/>
    <n v="0"/>
    <n v="16136.609999999999"/>
    <n v="9742.8873999999996"/>
    <n v="0"/>
    <s v="نقدية للمرضى"/>
    <s v="دفاتر نقدية"/>
    <s v="سارى"/>
    <n v="7525"/>
    <m/>
    <n v="151"/>
    <x v="1"/>
  </r>
  <r>
    <d v="2017-06-20T00:00:00"/>
    <x v="6"/>
    <n v="15000"/>
    <x v="6"/>
    <x v="6"/>
    <n v="2356464.7546666665"/>
    <n v="805805.21000000008"/>
    <n v="0"/>
    <n v="16136.609999999999"/>
    <n v="9742.8873999999996"/>
    <n v="0"/>
    <s v="تبرعات عامة من زكاة مال وغيرها"/>
    <s v="دفاتر نقدية"/>
    <s v="سارى"/>
    <n v="7526"/>
    <m/>
    <n v="151"/>
    <x v="1"/>
  </r>
  <r>
    <d v="2017-06-20T00:00:00"/>
    <x v="6"/>
    <n v="200"/>
    <x v="6"/>
    <x v="6"/>
    <n v="2356664.7546666665"/>
    <n v="805805.21000000008"/>
    <n v="0"/>
    <n v="16136.609999999999"/>
    <n v="9742.8873999999996"/>
    <n v="0"/>
    <s v="تبرعات عامة من زكاة مال وغيرها"/>
    <s v="دفاتر نقدية"/>
    <s v="سارى"/>
    <n v="7567"/>
    <m/>
    <n v="152"/>
    <x v="1"/>
  </r>
  <r>
    <d v="2017-06-20T00:00:00"/>
    <x v="6"/>
    <n v="2000"/>
    <x v="6"/>
    <x v="6"/>
    <n v="2358664.7546666665"/>
    <n v="805805.21000000008"/>
    <n v="0"/>
    <n v="16136.609999999999"/>
    <n v="9742.8873999999996"/>
    <n v="0"/>
    <s v="تبرعات عامة من زكاة مال وغيرها"/>
    <s v="دفاتر نقدية"/>
    <s v="سارى"/>
    <n v="7568"/>
    <m/>
    <n v="152"/>
    <x v="1"/>
  </r>
  <r>
    <d v="2017-06-20T00:00:00"/>
    <x v="6"/>
    <n v="10000"/>
    <x v="6"/>
    <x v="6"/>
    <n v="2368664.7546666665"/>
    <n v="805805.21000000008"/>
    <n v="0"/>
    <n v="16136.609999999999"/>
    <n v="9742.8873999999996"/>
    <n v="0"/>
    <s v="تبرعات عامة من زكاة مال وغيرها"/>
    <s v="دفاتر نقدية"/>
    <s v="سارى"/>
    <n v="7569"/>
    <m/>
    <n v="152"/>
    <x v="1"/>
  </r>
  <r>
    <d v="2017-06-20T00:00:00"/>
    <x v="6"/>
    <n v="2200"/>
    <x v="6"/>
    <x v="6"/>
    <n v="2370864.7546666665"/>
    <n v="805805.21000000008"/>
    <n v="0"/>
    <n v="16136.609999999999"/>
    <n v="9742.8873999999996"/>
    <n v="0"/>
    <s v="تبرعات عامة من زكاة مال وغيرها"/>
    <s v="دفاتر نقدية"/>
    <s v="سارى"/>
    <n v="7570"/>
    <m/>
    <n v="152"/>
    <x v="1"/>
  </r>
  <r>
    <d v="2017-06-20T00:00:00"/>
    <x v="6"/>
    <n v="2100"/>
    <x v="6"/>
    <x v="6"/>
    <n v="2372964.7546666665"/>
    <n v="805805.21000000008"/>
    <n v="0"/>
    <n v="16136.609999999999"/>
    <n v="9742.8873999999996"/>
    <n v="0"/>
    <s v="تبرعات عامة من زكاة مال وغيرها"/>
    <s v="دفاتر نقدية"/>
    <s v="سارى"/>
    <n v="7571"/>
    <m/>
    <n v="152"/>
    <x v="1"/>
  </r>
  <r>
    <d v="2017-06-20T00:00:00"/>
    <x v="6"/>
    <n v="4000"/>
    <x v="6"/>
    <x v="7"/>
    <n v="2376964.7546666665"/>
    <n v="805805.21000000008"/>
    <n v="0"/>
    <n v="16136.609999999999"/>
    <n v="9742.8873999999996"/>
    <n v="0"/>
    <s v="نقدية للمرضى"/>
    <s v="دفاتر نقدية"/>
    <s v="سارى"/>
    <n v="7604"/>
    <m/>
    <n v="153"/>
    <x v="1"/>
  </r>
  <r>
    <d v="2017-06-20T00:00:00"/>
    <x v="6"/>
    <n v="700"/>
    <x v="6"/>
    <x v="7"/>
    <n v="2377664.7546666665"/>
    <n v="805805.21000000008"/>
    <n v="0"/>
    <n v="16136.609999999999"/>
    <n v="9742.8873999999996"/>
    <n v="0"/>
    <s v="نقدية للمرضى"/>
    <s v="دفاتر نقدية"/>
    <s v="سارى"/>
    <n v="7605"/>
    <m/>
    <n v="153"/>
    <x v="1"/>
  </r>
  <r>
    <d v="2017-06-20T00:00:00"/>
    <x v="6"/>
    <n v="300"/>
    <x v="6"/>
    <x v="6"/>
    <n v="2377964.7546666665"/>
    <n v="805805.21000000008"/>
    <n v="0"/>
    <n v="16136.609999999999"/>
    <n v="9742.8873999999996"/>
    <n v="0"/>
    <s v="تبرعات عامة من زكاة مال وغيرها"/>
    <s v="دفاتر نقدية"/>
    <s v="سارى"/>
    <n v="7606"/>
    <m/>
    <n v="153"/>
    <x v="1"/>
  </r>
  <r>
    <d v="2017-06-20T00:00:00"/>
    <x v="6"/>
    <n v="300"/>
    <x v="6"/>
    <x v="6"/>
    <n v="2378264.7546666665"/>
    <n v="805805.21000000008"/>
    <n v="0"/>
    <n v="16136.609999999999"/>
    <n v="9742.8873999999996"/>
    <n v="0"/>
    <s v="تبرعات عامة من زكاة مال وغيرها"/>
    <s v="دفاتر نقدية"/>
    <s v="سارى"/>
    <n v="7607"/>
    <m/>
    <n v="153"/>
    <x v="1"/>
  </r>
  <r>
    <d v="2017-06-20T00:00:00"/>
    <x v="6"/>
    <n v="50"/>
    <x v="6"/>
    <x v="6"/>
    <n v="2378314.7546666665"/>
    <n v="805805.21000000008"/>
    <n v="0"/>
    <n v="16136.609999999999"/>
    <n v="9742.8873999999996"/>
    <n v="0"/>
    <s v="تبرعات عامة من زكاة مال وغيرها"/>
    <s v="دفاتر نقدية"/>
    <s v="سارى"/>
    <n v="7608"/>
    <m/>
    <n v="153"/>
    <x v="1"/>
  </r>
  <r>
    <d v="2017-06-20T00:00:00"/>
    <x v="6"/>
    <n v="1500"/>
    <x v="6"/>
    <x v="6"/>
    <n v="2379814.7546666665"/>
    <n v="805805.21000000008"/>
    <n v="0"/>
    <n v="16136.609999999999"/>
    <n v="9742.8873999999996"/>
    <n v="0"/>
    <s v="تبرعات عامة من زكاة مال وغيرها"/>
    <s v="دفاتر نقدية"/>
    <s v="سارى"/>
    <n v="7610"/>
    <m/>
    <n v="153"/>
    <x v="1"/>
  </r>
  <r>
    <d v="2017-06-20T00:00:00"/>
    <x v="6"/>
    <n v="1000"/>
    <x v="6"/>
    <x v="6"/>
    <n v="2380814.7546666665"/>
    <n v="805805.21000000008"/>
    <n v="0"/>
    <n v="16136.609999999999"/>
    <n v="9742.8873999999996"/>
    <n v="0"/>
    <s v="تبرعات عامة من زكاة مال وغيرها"/>
    <s v="دفاتر نقدية"/>
    <s v="سارى"/>
    <n v="7611"/>
    <m/>
    <n v="153"/>
    <x v="1"/>
  </r>
  <r>
    <d v="2017-06-20T00:00:00"/>
    <x v="6"/>
    <n v="300"/>
    <x v="6"/>
    <x v="6"/>
    <n v="2381114.7546666665"/>
    <n v="805805.21000000008"/>
    <n v="0"/>
    <n v="16136.609999999999"/>
    <n v="9742.8873999999996"/>
    <n v="0"/>
    <s v="تبرعات عامة من زكاة مال وغيرها"/>
    <s v="دفاتر نقدية"/>
    <s v="سارى"/>
    <n v="8019"/>
    <m/>
    <n v="161"/>
    <x v="1"/>
  </r>
  <r>
    <d v="2017-06-20T00:00:00"/>
    <x v="6"/>
    <n v="200"/>
    <x v="6"/>
    <x v="6"/>
    <n v="2381314.7546666665"/>
    <n v="805805.21000000008"/>
    <n v="0"/>
    <n v="16136.609999999999"/>
    <n v="9742.8873999999996"/>
    <n v="0"/>
    <s v="تبرعات عامة من زكاة مال وغيرها"/>
    <s v="دفاتر نقدية"/>
    <s v="سارى"/>
    <n v="8020"/>
    <m/>
    <n v="161"/>
    <x v="1"/>
  </r>
  <r>
    <d v="2017-06-20T00:00:00"/>
    <x v="6"/>
    <n v="7000"/>
    <x v="6"/>
    <x v="7"/>
    <n v="2388314.7546666665"/>
    <n v="805805.21000000008"/>
    <n v="0"/>
    <n v="16136.609999999999"/>
    <n v="9742.8873999999996"/>
    <n v="0"/>
    <s v="نقدية للمرضى"/>
    <s v="دفاتر نقدية"/>
    <s v="سارى"/>
    <n v="8021"/>
    <m/>
    <n v="161"/>
    <x v="1"/>
  </r>
  <r>
    <d v="2017-06-20T00:00:00"/>
    <x v="6"/>
    <n v="10000"/>
    <x v="6"/>
    <x v="6"/>
    <n v="2398314.7546666665"/>
    <n v="805805.21000000008"/>
    <n v="0"/>
    <n v="16136.609999999999"/>
    <n v="9742.8873999999996"/>
    <n v="0"/>
    <s v="تبرعات عامة من زكاة مال وغيرها"/>
    <s v="دفاتر نقدية"/>
    <s v="سارى"/>
    <n v="8022"/>
    <m/>
    <n v="161"/>
    <x v="1"/>
  </r>
  <r>
    <d v="2017-06-20T00:00:00"/>
    <x v="6"/>
    <n v="5200"/>
    <x v="6"/>
    <x v="6"/>
    <n v="2403514.7546666665"/>
    <n v="805805.21000000008"/>
    <n v="0"/>
    <n v="16136.609999999999"/>
    <n v="9742.8873999999996"/>
    <n v="0"/>
    <s v="تبرعات عامة من زكاة مال وغيرها"/>
    <s v="دفاتر نقدية"/>
    <s v="سارى"/>
    <n v="8023"/>
    <m/>
    <n v="161"/>
    <x v="1"/>
  </r>
  <r>
    <d v="2017-06-20T00:00:00"/>
    <x v="6"/>
    <n v="10000"/>
    <x v="6"/>
    <x v="7"/>
    <n v="2413514.7546666665"/>
    <n v="805805.21000000008"/>
    <n v="0"/>
    <n v="16136.609999999999"/>
    <n v="9742.8873999999996"/>
    <n v="0"/>
    <s v="نقدية للمرضى"/>
    <s v="دفاتر نقدية"/>
    <s v="سارى"/>
    <n v="8024"/>
    <m/>
    <n v="161"/>
    <x v="1"/>
  </r>
  <r>
    <d v="2017-06-20T00:00:00"/>
    <x v="6"/>
    <n v="10000"/>
    <x v="6"/>
    <x v="6"/>
    <n v="2423514.7546666665"/>
    <n v="805805.21000000008"/>
    <n v="0"/>
    <n v="16136.609999999999"/>
    <n v="9742.8873999999996"/>
    <n v="0"/>
    <s v="تبرعات عامة من زكاة مال وغيرها"/>
    <s v="دفاتر نقدية"/>
    <s v="سارى"/>
    <n v="8025"/>
    <m/>
    <n v="161"/>
    <x v="1"/>
  </r>
  <r>
    <d v="2017-06-20T00:00:00"/>
    <x v="6"/>
    <n v="1500"/>
    <x v="6"/>
    <x v="6"/>
    <n v="2425014.7546666665"/>
    <n v="805805.21000000008"/>
    <n v="0"/>
    <n v="16136.609999999999"/>
    <n v="9742.8873999999996"/>
    <n v="0"/>
    <s v="تبرعات عامة من زكاة مال وغيرها"/>
    <s v="دفاتر نقدية"/>
    <s v="سارى"/>
    <n v="8026"/>
    <m/>
    <n v="161"/>
    <x v="1"/>
  </r>
  <r>
    <d v="2017-06-20T00:00:00"/>
    <x v="6"/>
    <n v="2000"/>
    <x v="6"/>
    <x v="6"/>
    <n v="2427014.7546666665"/>
    <n v="805805.21000000008"/>
    <n v="0"/>
    <n v="16136.609999999999"/>
    <n v="9742.8873999999996"/>
    <n v="0"/>
    <s v="تبرعات عامة من زكاة مال وغيرها"/>
    <s v="دفاتر نقدية"/>
    <s v="سارى"/>
    <n v="8027"/>
    <m/>
    <n v="161"/>
    <x v="1"/>
  </r>
  <r>
    <d v="2017-06-20T00:00:00"/>
    <x v="6"/>
    <n v="250"/>
    <x v="6"/>
    <x v="6"/>
    <n v="2427264.7546666665"/>
    <n v="805805.21000000008"/>
    <n v="0"/>
    <n v="16136.609999999999"/>
    <n v="9742.8873999999996"/>
    <n v="0"/>
    <s v="تبرعات عامة من زكاة مال وغيرها"/>
    <s v="دفاتر نقدية"/>
    <s v="سارى"/>
    <n v="8028"/>
    <m/>
    <n v="161"/>
    <x v="1"/>
  </r>
  <r>
    <d v="2017-06-20T00:00:00"/>
    <x v="6"/>
    <n v="5200"/>
    <x v="6"/>
    <x v="6"/>
    <n v="2432464.7546666665"/>
    <n v="805805.21000000008"/>
    <n v="0"/>
    <n v="16136.609999999999"/>
    <n v="9742.8873999999996"/>
    <n v="0"/>
    <s v="تبرعات عامة من زكاة مال وغيرها"/>
    <s v="دفاتر نقدية"/>
    <s v="سارى"/>
    <n v="8151"/>
    <m/>
    <n v="164"/>
    <x v="1"/>
  </r>
  <r>
    <d v="2017-06-20T00:00:00"/>
    <x v="6"/>
    <n v="450"/>
    <x v="6"/>
    <x v="6"/>
    <n v="2432914.7546666665"/>
    <n v="805805.21000000008"/>
    <n v="0"/>
    <n v="16136.609999999999"/>
    <n v="9742.8873999999996"/>
    <n v="0"/>
    <s v="تبرعات عامة من زكاة مال وغيرها"/>
    <s v="دفاتر نقدية"/>
    <s v="سارى"/>
    <n v="8152"/>
    <m/>
    <n v="164"/>
    <x v="1"/>
  </r>
  <r>
    <d v="2017-06-20T00:00:00"/>
    <x v="6"/>
    <n v="50"/>
    <x v="6"/>
    <x v="6"/>
    <n v="2432964.7546666665"/>
    <n v="805805.21000000008"/>
    <n v="0"/>
    <n v="16136.609999999999"/>
    <n v="9742.8873999999996"/>
    <n v="0"/>
    <s v="تبرعات عامة من زكاة مال وغيرها"/>
    <s v="دفاتر نقدية"/>
    <s v="سارى"/>
    <n v="8153"/>
    <m/>
    <n v="164"/>
    <x v="1"/>
  </r>
  <r>
    <d v="2017-06-20T00:00:00"/>
    <x v="6"/>
    <n v="1500"/>
    <x v="6"/>
    <x v="6"/>
    <n v="2434464.7546666665"/>
    <n v="805805.21000000008"/>
    <n v="0"/>
    <n v="16136.609999999999"/>
    <n v="9742.8873999999996"/>
    <n v="0"/>
    <s v="تبرعات عامة من زكاة مال وغيرها"/>
    <s v="دفاتر نقدية"/>
    <s v="سارى"/>
    <n v="8154"/>
    <m/>
    <n v="164"/>
    <x v="1"/>
  </r>
  <r>
    <d v="2017-06-20T00:00:00"/>
    <x v="6"/>
    <n v="8300"/>
    <x v="6"/>
    <x v="6"/>
    <n v="2442764.7546666665"/>
    <n v="805805.21000000008"/>
    <n v="0"/>
    <n v="16136.609999999999"/>
    <n v="9742.8873999999996"/>
    <n v="0"/>
    <s v="تبرعات عامة من زكاة مال وغيرها"/>
    <s v="دفاتر نقدية"/>
    <s v="سارى"/>
    <n v="8155"/>
    <m/>
    <n v="164"/>
    <x v="1"/>
  </r>
  <r>
    <d v="2017-06-20T00:00:00"/>
    <x v="6"/>
    <n v="400"/>
    <x v="6"/>
    <x v="6"/>
    <n v="2443164.7546666665"/>
    <n v="805805.21000000008"/>
    <n v="0"/>
    <n v="16136.609999999999"/>
    <n v="9742.8873999999996"/>
    <n v="0"/>
    <s v="تبرعات عامة من زكاة مال وغيرها"/>
    <s v="دفاتر نقدية"/>
    <s v="سارى"/>
    <n v="8156"/>
    <m/>
    <n v="164"/>
    <x v="1"/>
  </r>
  <r>
    <d v="2017-06-20T00:00:00"/>
    <x v="6"/>
    <n v="650"/>
    <x v="6"/>
    <x v="7"/>
    <n v="2443814.7546666665"/>
    <n v="805805.21000000008"/>
    <n v="0"/>
    <n v="16136.609999999999"/>
    <n v="9742.8873999999996"/>
    <n v="0"/>
    <s v="نقدية للمرضى"/>
    <s v="دفاتر نقدية"/>
    <s v="سارى"/>
    <n v="8157"/>
    <m/>
    <n v="164"/>
    <x v="1"/>
  </r>
  <r>
    <d v="2017-06-20T00:00:00"/>
    <x v="6"/>
    <n v="500"/>
    <x v="6"/>
    <x v="7"/>
    <n v="2444314.7546666665"/>
    <n v="805805.21000000008"/>
    <n v="0"/>
    <n v="16136.609999999999"/>
    <n v="9742.8873999999996"/>
    <n v="0"/>
    <s v="نقدية للمرضى"/>
    <s v="دفاتر نقدية"/>
    <s v="سارى"/>
    <n v="8158"/>
    <m/>
    <n v="164"/>
    <x v="1"/>
  </r>
  <r>
    <d v="2017-06-20T00:00:00"/>
    <x v="6"/>
    <n v="300"/>
    <x v="6"/>
    <x v="7"/>
    <n v="2444614.7546666665"/>
    <n v="805805.21000000008"/>
    <n v="0"/>
    <n v="16136.609999999999"/>
    <n v="9742.8873999999996"/>
    <n v="0"/>
    <s v="نقدية للمرضى"/>
    <s v="دفاتر نقدية"/>
    <s v="سارى"/>
    <n v="8159"/>
    <m/>
    <n v="164"/>
    <x v="1"/>
  </r>
  <r>
    <d v="2017-06-20T00:00:00"/>
    <x v="6"/>
    <n v="4200"/>
    <x v="6"/>
    <x v="6"/>
    <n v="2448814.7546666665"/>
    <n v="805805.21000000008"/>
    <n v="0"/>
    <n v="16136.609999999999"/>
    <n v="9742.8873999999996"/>
    <n v="0"/>
    <s v="تبرعات عامة من زكاة مال وغيرها"/>
    <s v="دفاتر نقدية"/>
    <s v="سارى"/>
    <n v="8201"/>
    <m/>
    <n v="165"/>
    <x v="1"/>
  </r>
  <r>
    <d v="2017-06-20T00:00:00"/>
    <x v="6"/>
    <n v="1000"/>
    <x v="6"/>
    <x v="6"/>
    <n v="2449814.7546666665"/>
    <n v="805805.21000000008"/>
    <n v="0"/>
    <n v="16136.609999999999"/>
    <n v="9742.8873999999996"/>
    <n v="0"/>
    <s v="تبرعات عامة من زكاة مال وغيرها"/>
    <s v="دفاتر نقدية"/>
    <s v="سارى"/>
    <n v="8202"/>
    <m/>
    <n v="165"/>
    <x v="1"/>
  </r>
  <r>
    <d v="2017-06-20T00:00:00"/>
    <x v="6"/>
    <n v="2100"/>
    <x v="6"/>
    <x v="6"/>
    <n v="2451914.7546666665"/>
    <n v="805805.21000000008"/>
    <n v="0"/>
    <n v="16136.609999999999"/>
    <n v="9742.8873999999996"/>
    <n v="0"/>
    <s v="تبرعات عامة من زكاة مال وغيرها"/>
    <s v="دفاتر نقدية"/>
    <s v="سارى"/>
    <n v="8204"/>
    <m/>
    <n v="165"/>
    <x v="1"/>
  </r>
  <r>
    <d v="2017-06-20T00:00:00"/>
    <x v="6"/>
    <n v="500"/>
    <x v="6"/>
    <x v="6"/>
    <n v="2452414.7546666665"/>
    <n v="805805.21000000008"/>
    <n v="0"/>
    <n v="16136.609999999999"/>
    <n v="9742.8873999999996"/>
    <n v="0"/>
    <s v="تبرعات عامة من زكاة مال وغيرها"/>
    <s v="دفاتر نقدية"/>
    <s v="سارى"/>
    <n v="8205"/>
    <m/>
    <n v="165"/>
    <x v="1"/>
  </r>
  <r>
    <d v="2017-06-20T00:00:00"/>
    <x v="6"/>
    <n v="7000"/>
    <x v="6"/>
    <x v="6"/>
    <n v="2459414.7546666665"/>
    <n v="805805.21000000008"/>
    <n v="0"/>
    <n v="16136.609999999999"/>
    <n v="9742.8873999999996"/>
    <n v="0"/>
    <s v="تبرعات عامة من زكاة مال وغيرها"/>
    <s v="دفاتر نقدية"/>
    <s v="سارى"/>
    <n v="8206"/>
    <m/>
    <n v="165"/>
    <x v="1"/>
  </r>
  <r>
    <d v="2017-06-20T00:00:00"/>
    <x v="6"/>
    <n v="5000"/>
    <x v="6"/>
    <x v="7"/>
    <n v="2464414.7546666665"/>
    <n v="805805.21000000008"/>
    <n v="0"/>
    <n v="16136.609999999999"/>
    <n v="9742.8873999999996"/>
    <n v="0"/>
    <s v="نقدية للمرضى"/>
    <s v="دفاتر نقدية"/>
    <s v="سارى"/>
    <n v="8207"/>
    <m/>
    <n v="165"/>
    <x v="1"/>
  </r>
  <r>
    <d v="2017-06-20T00:00:00"/>
    <x v="6"/>
    <n v="5000"/>
    <x v="6"/>
    <x v="6"/>
    <n v="2469414.7546666665"/>
    <n v="805805.21000000008"/>
    <n v="0"/>
    <n v="16136.609999999999"/>
    <n v="9742.8873999999996"/>
    <n v="0"/>
    <s v="تبرعات عامة من زكاة مال وغيرها"/>
    <s v="دفاتر نقدية"/>
    <s v="سارى"/>
    <n v="8208"/>
    <m/>
    <n v="165"/>
    <x v="1"/>
  </r>
  <r>
    <d v="2017-06-20T00:00:00"/>
    <x v="6"/>
    <n v="5000"/>
    <x v="6"/>
    <x v="6"/>
    <n v="2474414.7546666665"/>
    <n v="805805.21000000008"/>
    <n v="0"/>
    <n v="16136.609999999999"/>
    <n v="9742.8873999999996"/>
    <n v="0"/>
    <s v="تبرعات عامة من زكاة مال وغيرها"/>
    <s v="دفاتر نقدية"/>
    <s v="سارى"/>
    <n v="8251"/>
    <m/>
    <n v="166"/>
    <x v="1"/>
  </r>
  <r>
    <d v="2017-06-20T00:00:00"/>
    <x v="6"/>
    <n v="5000"/>
    <x v="6"/>
    <x v="7"/>
    <n v="2479414.7546666665"/>
    <n v="805805.21000000008"/>
    <n v="0"/>
    <n v="16136.609999999999"/>
    <n v="9742.8873999999996"/>
    <n v="0"/>
    <s v="نقدية للمرضى"/>
    <s v="دفاتر نقدية"/>
    <s v="سارى"/>
    <n v="8252"/>
    <m/>
    <n v="166"/>
    <x v="1"/>
  </r>
  <r>
    <d v="2017-06-20T00:00:00"/>
    <x v="6"/>
    <n v="3000"/>
    <x v="6"/>
    <x v="6"/>
    <n v="2482414.7546666665"/>
    <n v="805805.21000000008"/>
    <n v="0"/>
    <n v="16136.609999999999"/>
    <n v="9742.8873999999996"/>
    <n v="0"/>
    <s v="تبرعات عامة من زكاة مال وغيرها"/>
    <s v="دفاتر نقدية"/>
    <s v="سارى"/>
    <n v="8253"/>
    <m/>
    <n v="166"/>
    <x v="1"/>
  </r>
  <r>
    <d v="2017-06-20T00:00:00"/>
    <x v="6"/>
    <n v="100"/>
    <x v="6"/>
    <x v="6"/>
    <n v="2482514.7546666665"/>
    <n v="805805.21000000008"/>
    <n v="0"/>
    <n v="16136.609999999999"/>
    <n v="9742.8873999999996"/>
    <n v="0"/>
    <s v="تبرعات عامة من زكاة مال وغيرها"/>
    <s v="دفاتر نقدية"/>
    <s v="سارى"/>
    <n v="8254"/>
    <m/>
    <n v="166"/>
    <x v="1"/>
  </r>
  <r>
    <d v="2017-06-20T00:00:00"/>
    <x v="6"/>
    <n v="100"/>
    <x v="6"/>
    <x v="6"/>
    <n v="2482614.7546666665"/>
    <n v="805805.21000000008"/>
    <n v="0"/>
    <n v="16136.609999999999"/>
    <n v="9742.8873999999996"/>
    <n v="0"/>
    <s v="تبرعات عامة من زكاة مال وغيرها"/>
    <s v="دفاتر نقدية"/>
    <s v="سارى"/>
    <n v="8255"/>
    <m/>
    <n v="166"/>
    <x v="1"/>
  </r>
  <r>
    <d v="2017-06-20T00:00:00"/>
    <x v="6"/>
    <n v="855"/>
    <x v="6"/>
    <x v="7"/>
    <n v="2483469.7546666665"/>
    <n v="805805.21000000008"/>
    <n v="0"/>
    <n v="16136.609999999999"/>
    <n v="9742.8873999999996"/>
    <n v="0"/>
    <s v="نقدية للمرضى"/>
    <s v="دفاتر نقدية"/>
    <s v="سارى"/>
    <n v="8256"/>
    <m/>
    <n v="166"/>
    <x v="1"/>
  </r>
  <r>
    <d v="2017-06-20T00:00:00"/>
    <x v="6"/>
    <n v="500"/>
    <x v="6"/>
    <x v="7"/>
    <n v="2483969.7546666665"/>
    <n v="805805.21000000008"/>
    <n v="0"/>
    <n v="16136.609999999999"/>
    <n v="9742.8873999999996"/>
    <n v="0"/>
    <s v="نقدية للمرضى"/>
    <s v="دفاتر نقدية"/>
    <s v="سارى"/>
    <n v="8257"/>
    <m/>
    <n v="166"/>
    <x v="1"/>
  </r>
  <r>
    <d v="2017-06-20T00:00:00"/>
    <x v="6"/>
    <n v="50"/>
    <x v="6"/>
    <x v="6"/>
    <n v="2484019.7546666665"/>
    <n v="805805.21000000008"/>
    <n v="0"/>
    <n v="16136.609999999999"/>
    <n v="9742.8873999999996"/>
    <n v="0"/>
    <s v="تبرعات عامة من زكاة مال وغيرها"/>
    <s v="دفاتر نقدية"/>
    <s v="سارى"/>
    <n v="8258"/>
    <m/>
    <n v="166"/>
    <x v="1"/>
  </r>
  <r>
    <d v="2017-06-20T00:00:00"/>
    <x v="6"/>
    <n v="250"/>
    <x v="6"/>
    <x v="6"/>
    <n v="2484269.7546666665"/>
    <n v="805805.21000000008"/>
    <n v="0"/>
    <n v="16136.609999999999"/>
    <n v="9742.8873999999996"/>
    <n v="0"/>
    <s v="تبرعات عامة من زكاة مال وغيرها"/>
    <s v="دفاتر نقدية"/>
    <s v="سارى"/>
    <n v="8260"/>
    <m/>
    <n v="166"/>
    <x v="1"/>
  </r>
  <r>
    <d v="2017-06-20T00:00:00"/>
    <x v="6"/>
    <n v="100"/>
    <x v="6"/>
    <x v="6"/>
    <n v="2484369.7546666665"/>
    <n v="805805.21000000008"/>
    <n v="0"/>
    <n v="16136.609999999999"/>
    <n v="9742.8873999999996"/>
    <n v="0"/>
    <s v="تبرعات عامة من زكاة مال وغيرها"/>
    <s v="دفاتر نقدية"/>
    <s v="سارى"/>
    <n v="8261"/>
    <m/>
    <n v="166"/>
    <x v="1"/>
  </r>
  <r>
    <d v="2017-06-20T00:00:00"/>
    <x v="6"/>
    <n v="50"/>
    <x v="6"/>
    <x v="6"/>
    <n v="2484419.7546666665"/>
    <n v="805805.21000000008"/>
    <n v="0"/>
    <n v="16136.609999999999"/>
    <n v="9742.8873999999996"/>
    <n v="0"/>
    <s v="تبرعات عامة من زكاة مال وغيرها"/>
    <s v="دفاتر نقدية"/>
    <s v="سارى"/>
    <n v="8262"/>
    <m/>
    <n v="166"/>
    <x v="1"/>
  </r>
  <r>
    <d v="2017-06-20T00:00:00"/>
    <x v="6"/>
    <n v="500"/>
    <x v="6"/>
    <x v="6"/>
    <n v="2484919.7546666665"/>
    <n v="805805.21000000008"/>
    <n v="0"/>
    <n v="16136.609999999999"/>
    <n v="9742.8873999999996"/>
    <n v="0"/>
    <s v="تبرعات عامة من زكاة مال وغيرها"/>
    <s v="دفاتر نقدية"/>
    <s v="سارى"/>
    <n v="8301"/>
    <m/>
    <n v="167"/>
    <x v="1"/>
  </r>
  <r>
    <d v="2017-06-20T00:00:00"/>
    <x v="6"/>
    <n v="200"/>
    <x v="6"/>
    <x v="6"/>
    <n v="2485119.7546666665"/>
    <n v="805805.21000000008"/>
    <n v="0"/>
    <n v="16136.609999999999"/>
    <n v="9742.8873999999996"/>
    <n v="0"/>
    <s v="تبرعات عامة من زكاة مال وغيرها"/>
    <s v="دفاتر نقدية"/>
    <s v="سارى"/>
    <n v="8302"/>
    <m/>
    <n v="167"/>
    <x v="1"/>
  </r>
  <r>
    <d v="2017-06-20T00:00:00"/>
    <x v="6"/>
    <n v="250"/>
    <x v="6"/>
    <x v="6"/>
    <n v="2485369.7546666665"/>
    <n v="805805.21000000008"/>
    <n v="0"/>
    <n v="16136.609999999999"/>
    <n v="9742.8873999999996"/>
    <n v="0"/>
    <s v="تبرعات عامة من زكاة مال وغيرها"/>
    <s v="دفاتر نقدية"/>
    <s v="سارى"/>
    <n v="8303"/>
    <m/>
    <n v="167"/>
    <x v="1"/>
  </r>
  <r>
    <d v="2017-06-20T00:00:00"/>
    <x v="6"/>
    <n v="70"/>
    <x v="8"/>
    <x v="9"/>
    <n v="2485369.7546666665"/>
    <n v="805875.21000000008"/>
    <n v="0"/>
    <n v="16136.609999999999"/>
    <n v="9742.8873999999996"/>
    <n v="0"/>
    <m/>
    <m/>
    <m/>
    <s v="معاملة بنكية"/>
    <m/>
    <m/>
    <x v="132"/>
  </r>
  <r>
    <d v="2017-06-20T00:00:00"/>
    <x v="6"/>
    <n v="500"/>
    <x v="8"/>
    <x v="9"/>
    <n v="2485369.7546666665"/>
    <n v="806375.21000000008"/>
    <n v="0"/>
    <n v="16136.609999999999"/>
    <n v="9742.8873999999996"/>
    <n v="0"/>
    <m/>
    <m/>
    <m/>
    <s v="معاملة بنكية"/>
    <m/>
    <m/>
    <x v="251"/>
  </r>
  <r>
    <d v="2017-06-20T00:00:00"/>
    <x v="6"/>
    <n v="400"/>
    <x v="8"/>
    <x v="9"/>
    <n v="2485369.7546666665"/>
    <n v="806775.21000000008"/>
    <n v="0"/>
    <n v="16136.609999999999"/>
    <n v="9742.8873999999996"/>
    <n v="0"/>
    <m/>
    <m/>
    <m/>
    <s v="معاملة بنكية"/>
    <m/>
    <m/>
    <x v="252"/>
  </r>
  <r>
    <d v="2017-06-20T00:00:00"/>
    <x v="6"/>
    <n v="4000"/>
    <x v="8"/>
    <x v="9"/>
    <n v="2485369.7546666665"/>
    <n v="810775.21000000008"/>
    <n v="0"/>
    <n v="16136.609999999999"/>
    <n v="9742.8873999999996"/>
    <n v="0"/>
    <m/>
    <m/>
    <m/>
    <s v="معاملة بنكية"/>
    <m/>
    <m/>
    <x v="60"/>
  </r>
  <r>
    <d v="2017-06-20T00:00:00"/>
    <x v="6"/>
    <n v="500"/>
    <x v="8"/>
    <x v="9"/>
    <n v="2485369.7546666665"/>
    <n v="811275.21000000008"/>
    <n v="0"/>
    <n v="16136.609999999999"/>
    <n v="9742.8873999999996"/>
    <n v="0"/>
    <m/>
    <m/>
    <m/>
    <s v="معاملة بنكية"/>
    <m/>
    <m/>
    <x v="7"/>
  </r>
  <r>
    <d v="2017-06-20T00:00:00"/>
    <x v="6"/>
    <n v="7000"/>
    <x v="8"/>
    <x v="9"/>
    <n v="2485369.7546666665"/>
    <n v="818275.21000000008"/>
    <n v="0"/>
    <n v="16136.609999999999"/>
    <n v="9742.8873999999996"/>
    <n v="0"/>
    <m/>
    <m/>
    <m/>
    <s v="معاملة بنكية"/>
    <m/>
    <m/>
    <x v="253"/>
  </r>
  <r>
    <d v="2017-06-20T00:00:00"/>
    <x v="6"/>
    <n v="4550"/>
    <x v="8"/>
    <x v="9"/>
    <n v="2485369.7546666665"/>
    <n v="822825.21000000008"/>
    <n v="0"/>
    <n v="16136.609999999999"/>
    <n v="9742.8873999999996"/>
    <n v="0"/>
    <m/>
    <m/>
    <m/>
    <s v="معاملة بنكية"/>
    <m/>
    <m/>
    <x v="132"/>
  </r>
  <r>
    <d v="2017-06-20T00:00:00"/>
    <x v="6"/>
    <n v="5000"/>
    <x v="8"/>
    <x v="9"/>
    <n v="2485369.7546666665"/>
    <n v="827825.21000000008"/>
    <n v="0"/>
    <n v="16136.609999999999"/>
    <n v="9742.8873999999996"/>
    <n v="0"/>
    <m/>
    <m/>
    <m/>
    <s v="معاملة بنكية"/>
    <m/>
    <m/>
    <x v="60"/>
  </r>
  <r>
    <d v="2017-06-21T00:00:00"/>
    <x v="6"/>
    <n v="6000"/>
    <x v="6"/>
    <x v="7"/>
    <n v="2491369.7546666665"/>
    <n v="827825.21000000008"/>
    <n v="0"/>
    <n v="16136.609999999999"/>
    <n v="9742.8873999999996"/>
    <n v="0"/>
    <s v="نقدية للمرضى"/>
    <s v="دفاتر نقدية"/>
    <s v="سارى"/>
    <n v="5485"/>
    <m/>
    <n v="110"/>
    <x v="1"/>
  </r>
  <r>
    <d v="2017-06-21T00:00:00"/>
    <x v="6"/>
    <n v="500"/>
    <x v="6"/>
    <x v="6"/>
    <n v="2491869.7546666665"/>
    <n v="827825.21000000008"/>
    <n v="0"/>
    <n v="16136.609999999999"/>
    <n v="9742.8873999999996"/>
    <n v="0"/>
    <s v="تبرعات عامة من زكاة مال وغيرها"/>
    <s v="دفاتر نقدية"/>
    <s v="سارى"/>
    <n v="5486"/>
    <m/>
    <n v="110"/>
    <x v="1"/>
  </r>
  <r>
    <d v="2017-06-21T00:00:00"/>
    <x v="6"/>
    <n v="200"/>
    <x v="6"/>
    <x v="6"/>
    <n v="2492069.7546666665"/>
    <n v="827825.21000000008"/>
    <n v="0"/>
    <n v="16136.609999999999"/>
    <n v="9742.8873999999996"/>
    <n v="0"/>
    <s v="تبرعات عامة من زكاة مال وغيرها"/>
    <s v="دفاتر نقدية"/>
    <s v="سارى"/>
    <n v="5487"/>
    <m/>
    <n v="110"/>
    <x v="1"/>
  </r>
  <r>
    <d v="2017-06-21T00:00:00"/>
    <x v="6"/>
    <n v="1000"/>
    <x v="6"/>
    <x v="6"/>
    <n v="2493069.7546666665"/>
    <n v="827825.21000000008"/>
    <n v="0"/>
    <n v="16136.609999999999"/>
    <n v="9742.8873999999996"/>
    <n v="0"/>
    <s v="تبرعات عامة من زكاة مال وغيرها"/>
    <s v="دفاتر نقدية"/>
    <s v="سارى"/>
    <n v="5488"/>
    <m/>
    <n v="110"/>
    <x v="1"/>
  </r>
  <r>
    <d v="2017-06-21T00:00:00"/>
    <x v="6"/>
    <n v="3000"/>
    <x v="6"/>
    <x v="6"/>
    <n v="2496069.7546666665"/>
    <n v="827825.21000000008"/>
    <n v="0"/>
    <n v="16136.609999999999"/>
    <n v="9742.8873999999996"/>
    <n v="0"/>
    <s v="تبرعات عامة من زكاة مال وغيرها"/>
    <s v="دفاتر نقدية"/>
    <s v="سارى"/>
    <n v="5489"/>
    <m/>
    <n v="110"/>
    <x v="1"/>
  </r>
  <r>
    <d v="2017-06-21T00:00:00"/>
    <x v="6"/>
    <n v="500"/>
    <x v="6"/>
    <x v="6"/>
    <n v="2496569.7546666665"/>
    <n v="827825.21000000008"/>
    <n v="0"/>
    <n v="16136.609999999999"/>
    <n v="9742.8873999999996"/>
    <n v="0"/>
    <s v="تبرعات عامة من زكاة مال وغيرها"/>
    <s v="دفاتر نقدية"/>
    <s v="سارى"/>
    <n v="5490"/>
    <m/>
    <n v="110"/>
    <x v="1"/>
  </r>
  <r>
    <d v="2017-06-21T00:00:00"/>
    <x v="6"/>
    <n v="200"/>
    <x v="6"/>
    <x v="6"/>
    <n v="2496769.7546666665"/>
    <n v="827825.21000000008"/>
    <n v="0"/>
    <n v="16136.609999999999"/>
    <n v="9742.8873999999996"/>
    <n v="0"/>
    <s v="تبرعات عامة من زكاة مال وغيرها"/>
    <s v="دفاتر نقدية"/>
    <s v="سارى"/>
    <n v="5772"/>
    <m/>
    <n v="116"/>
    <x v="1"/>
  </r>
  <r>
    <d v="2017-06-21T00:00:00"/>
    <x v="6"/>
    <n v="50"/>
    <x v="6"/>
    <x v="6"/>
    <n v="2496819.7546666665"/>
    <n v="827825.21000000008"/>
    <n v="0"/>
    <n v="16136.609999999999"/>
    <n v="9742.8873999999996"/>
    <n v="0"/>
    <s v="تبرعات عامة من زكاة مال وغيرها"/>
    <s v="دفاتر نقدية"/>
    <s v="سارى"/>
    <n v="5773"/>
    <m/>
    <n v="116"/>
    <x v="1"/>
  </r>
  <r>
    <d v="2017-06-21T00:00:00"/>
    <x v="6"/>
    <n v="100"/>
    <x v="6"/>
    <x v="6"/>
    <n v="2496919.7546666665"/>
    <n v="827825.21000000008"/>
    <n v="0"/>
    <n v="16136.609999999999"/>
    <n v="9742.8873999999996"/>
    <n v="0"/>
    <s v="تبرعات عامة من زكاة مال وغيرها"/>
    <s v="دفاتر نقدية"/>
    <s v="سارى"/>
    <n v="5774"/>
    <m/>
    <n v="116"/>
    <x v="1"/>
  </r>
  <r>
    <d v="2017-06-21T00:00:00"/>
    <x v="6"/>
    <n v="200"/>
    <x v="6"/>
    <x v="6"/>
    <n v="2497119.7546666665"/>
    <n v="827825.21000000008"/>
    <n v="0"/>
    <n v="16136.609999999999"/>
    <n v="9742.8873999999996"/>
    <n v="0"/>
    <s v="تبرعات عامة من زكاة مال وغيرها"/>
    <s v="دفاتر نقدية"/>
    <s v="سارى"/>
    <n v="5775"/>
    <m/>
    <n v="116"/>
    <x v="1"/>
  </r>
  <r>
    <d v="2017-06-21T00:00:00"/>
    <x v="6"/>
    <n v="100"/>
    <x v="6"/>
    <x v="6"/>
    <n v="2497219.7546666665"/>
    <n v="827825.21000000008"/>
    <n v="0"/>
    <n v="16136.609999999999"/>
    <n v="9742.8873999999996"/>
    <n v="0"/>
    <s v="تبرعات عامة من زكاة مال وغيرها"/>
    <s v="دفاتر نقدية"/>
    <s v="سارى"/>
    <n v="5776"/>
    <m/>
    <n v="116"/>
    <x v="1"/>
  </r>
  <r>
    <d v="2017-06-21T00:00:00"/>
    <x v="6"/>
    <n v="100"/>
    <x v="6"/>
    <x v="6"/>
    <n v="2497319.7546666665"/>
    <n v="827825.21000000008"/>
    <n v="0"/>
    <n v="16136.609999999999"/>
    <n v="9742.8873999999996"/>
    <n v="0"/>
    <s v="تبرعات عامة من زكاة مال وغيرها"/>
    <s v="دفاتر نقدية"/>
    <s v="سارى"/>
    <n v="5777"/>
    <m/>
    <n v="116"/>
    <x v="1"/>
  </r>
  <r>
    <d v="2017-06-21T00:00:00"/>
    <x v="6"/>
    <n v="60"/>
    <x v="6"/>
    <x v="6"/>
    <n v="2497379.7546666665"/>
    <n v="827825.21000000008"/>
    <n v="0"/>
    <n v="16136.609999999999"/>
    <n v="9742.8873999999996"/>
    <n v="0"/>
    <s v="تبرعات عامة من زكاة مال وغيرها"/>
    <s v="دفاتر نقدية"/>
    <s v="سارى"/>
    <n v="5778"/>
    <m/>
    <n v="116"/>
    <x v="1"/>
  </r>
  <r>
    <d v="2017-06-21T00:00:00"/>
    <x v="6"/>
    <n v="50"/>
    <x v="6"/>
    <x v="6"/>
    <n v="2497429.7546666665"/>
    <n v="827825.21000000008"/>
    <n v="0"/>
    <n v="16136.609999999999"/>
    <n v="9742.8873999999996"/>
    <n v="0"/>
    <s v="تبرعات عامة من زكاة مال وغيرها"/>
    <s v="دفاتر نقدية"/>
    <s v="سارى"/>
    <n v="5779"/>
    <m/>
    <n v="116"/>
    <x v="1"/>
  </r>
  <r>
    <d v="2017-06-21T00:00:00"/>
    <x v="6"/>
    <n v="100"/>
    <x v="6"/>
    <x v="6"/>
    <n v="2497529.7546666665"/>
    <n v="827825.21000000008"/>
    <n v="0"/>
    <n v="16136.609999999999"/>
    <n v="9742.8873999999996"/>
    <n v="0"/>
    <s v="تبرعات عامة من زكاة مال وغيرها"/>
    <s v="دفاتر نقدية"/>
    <s v="سارى"/>
    <n v="5780"/>
    <m/>
    <n v="116"/>
    <x v="1"/>
  </r>
  <r>
    <d v="2017-06-21T00:00:00"/>
    <x v="6"/>
    <n v="2300"/>
    <x v="6"/>
    <x v="6"/>
    <n v="2499829.7546666665"/>
    <n v="827825.21000000008"/>
    <n v="0"/>
    <n v="16136.609999999999"/>
    <n v="9742.8873999999996"/>
    <n v="0"/>
    <s v="تبرعات عامة من زكاة مال وغيرها"/>
    <s v="دفاتر نقدية"/>
    <s v="سارى"/>
    <n v="5806"/>
    <m/>
    <n v="117"/>
    <x v="1"/>
  </r>
  <r>
    <d v="2017-06-21T00:00:00"/>
    <x v="6"/>
    <n v="4000"/>
    <x v="6"/>
    <x v="6"/>
    <n v="2503829.7546666665"/>
    <n v="827825.21000000008"/>
    <n v="0"/>
    <n v="16136.609999999999"/>
    <n v="9742.8873999999996"/>
    <n v="0"/>
    <s v="تبرعات عامة من زكاة مال وغيرها"/>
    <s v="دفاتر نقدية"/>
    <s v="سارى"/>
    <n v="6892"/>
    <m/>
    <n v="138"/>
    <x v="1"/>
  </r>
  <r>
    <d v="2017-06-21T00:00:00"/>
    <x v="6"/>
    <n v="4000"/>
    <x v="6"/>
    <x v="6"/>
    <n v="2507829.7546666665"/>
    <n v="827825.21000000008"/>
    <n v="0"/>
    <n v="16136.609999999999"/>
    <n v="9742.8873999999996"/>
    <n v="0"/>
    <s v="تبرعات عامة من زكاة مال وغيرها"/>
    <s v="دفاتر نقدية"/>
    <s v="سارى"/>
    <n v="7196"/>
    <m/>
    <n v="144"/>
    <x v="1"/>
  </r>
  <r>
    <d v="2017-06-21T00:00:00"/>
    <x v="6"/>
    <n v="10000"/>
    <x v="6"/>
    <x v="6"/>
    <n v="2517829.7546666665"/>
    <n v="827825.21000000008"/>
    <n v="0"/>
    <n v="16136.609999999999"/>
    <n v="9742.8873999999996"/>
    <n v="0"/>
    <s v="تبرعات عامة من زكاة مال وغيرها"/>
    <s v="دفاتر نقدية"/>
    <s v="سارى"/>
    <n v="7197"/>
    <m/>
    <n v="144"/>
    <x v="1"/>
  </r>
  <r>
    <d v="2017-06-21T00:00:00"/>
    <x v="6"/>
    <n v="100"/>
    <x v="6"/>
    <x v="7"/>
    <n v="2517929.7546666665"/>
    <n v="827825.21000000008"/>
    <n v="0"/>
    <n v="16136.609999999999"/>
    <n v="9742.8873999999996"/>
    <n v="0"/>
    <s v="نقدية للمرضى"/>
    <s v="دفاتر نقدية"/>
    <s v="سارى"/>
    <n v="7198"/>
    <m/>
    <n v="144"/>
    <x v="1"/>
  </r>
  <r>
    <d v="2017-06-21T00:00:00"/>
    <x v="6"/>
    <n v="500"/>
    <x v="6"/>
    <x v="6"/>
    <n v="2518429.7546666665"/>
    <n v="827825.21000000008"/>
    <n v="0"/>
    <n v="16136.609999999999"/>
    <n v="9742.8873999999996"/>
    <n v="0"/>
    <s v="تبرعات عامة من زكاة مال وغيرها"/>
    <s v="دفاتر نقدية"/>
    <s v="سارى"/>
    <n v="7199"/>
    <m/>
    <n v="144"/>
    <x v="1"/>
  </r>
  <r>
    <d v="2017-06-21T00:00:00"/>
    <x v="6"/>
    <n v="10000"/>
    <x v="6"/>
    <x v="6"/>
    <n v="2528429.7546666665"/>
    <n v="827825.21000000008"/>
    <n v="0"/>
    <n v="16136.609999999999"/>
    <n v="9742.8873999999996"/>
    <n v="0"/>
    <s v="تبرعات عامة من زكاة مال وغيرها"/>
    <s v="دفاتر نقدية"/>
    <s v="سارى"/>
    <n v="7200"/>
    <m/>
    <n v="144"/>
    <x v="1"/>
  </r>
  <r>
    <d v="2017-06-21T00:00:00"/>
    <x v="6"/>
    <n v="2000"/>
    <x v="6"/>
    <x v="6"/>
    <n v="2530429.7546666665"/>
    <n v="827825.21000000008"/>
    <n v="0"/>
    <n v="16136.609999999999"/>
    <n v="9742.8873999999996"/>
    <n v="0"/>
    <s v="تبرعات عامة من زكاة مال وغيرها"/>
    <s v="دفاتر نقدية"/>
    <s v="سارى"/>
    <n v="7527"/>
    <m/>
    <n v="151"/>
    <x v="1"/>
  </r>
  <r>
    <d v="2017-06-21T00:00:00"/>
    <x v="6"/>
    <n v="1250"/>
    <x v="6"/>
    <x v="7"/>
    <n v="2531679.7546666665"/>
    <n v="827825.21000000008"/>
    <n v="0"/>
    <n v="16136.609999999999"/>
    <n v="9742.8873999999996"/>
    <n v="0"/>
    <s v="نقدية للمرضى"/>
    <s v="دفاتر نقدية"/>
    <s v="سارى"/>
    <n v="7528"/>
    <m/>
    <n v="151"/>
    <x v="1"/>
  </r>
  <r>
    <d v="2017-06-21T00:00:00"/>
    <x v="6"/>
    <n v="1500"/>
    <x v="6"/>
    <x v="6"/>
    <n v="2533179.7546666665"/>
    <n v="827825.21000000008"/>
    <n v="0"/>
    <n v="16136.609999999999"/>
    <n v="9742.8873999999996"/>
    <n v="0"/>
    <s v="تبرعات عامة من زكاة مال وغيرها"/>
    <s v="دفاتر نقدية"/>
    <s v="سارى"/>
    <n v="7529"/>
    <m/>
    <n v="151"/>
    <x v="1"/>
  </r>
  <r>
    <d v="2017-06-21T00:00:00"/>
    <x v="6"/>
    <n v="1000"/>
    <x v="6"/>
    <x v="6"/>
    <n v="2534179.7546666665"/>
    <n v="827825.21000000008"/>
    <n v="0"/>
    <n v="16136.609999999999"/>
    <n v="9742.8873999999996"/>
    <n v="0"/>
    <s v="تبرعات عامة من زكاة مال وغيرها"/>
    <s v="دفاتر نقدية"/>
    <s v="سارى"/>
    <n v="7530"/>
    <m/>
    <n v="151"/>
    <x v="1"/>
  </r>
  <r>
    <d v="2017-06-21T00:00:00"/>
    <x v="6"/>
    <n v="1000"/>
    <x v="6"/>
    <x v="6"/>
    <n v="2535179.7546666665"/>
    <n v="827825.21000000008"/>
    <n v="0"/>
    <n v="16136.609999999999"/>
    <n v="9742.8873999999996"/>
    <n v="0"/>
    <s v="تبرعات عامة من زكاة مال وغيرها"/>
    <s v="دفاتر نقدية"/>
    <s v="سارى"/>
    <n v="7531"/>
    <m/>
    <n v="151"/>
    <x v="1"/>
  </r>
  <r>
    <d v="2017-06-21T00:00:00"/>
    <x v="6"/>
    <n v="450"/>
    <x v="6"/>
    <x v="6"/>
    <n v="2535629.7546666665"/>
    <n v="827825.21000000008"/>
    <n v="0"/>
    <n v="16136.609999999999"/>
    <n v="9742.8873999999996"/>
    <n v="0"/>
    <s v="تبرعات عامة من زكاة مال وغيرها"/>
    <s v="دفاتر نقدية"/>
    <s v="سارى"/>
    <n v="7532"/>
    <m/>
    <n v="151"/>
    <x v="1"/>
  </r>
  <r>
    <d v="2017-06-21T00:00:00"/>
    <x v="6"/>
    <n v="1000"/>
    <x v="6"/>
    <x v="6"/>
    <n v="2536629.7546666665"/>
    <n v="827825.21000000008"/>
    <n v="0"/>
    <n v="16136.609999999999"/>
    <n v="9742.8873999999996"/>
    <n v="0"/>
    <s v="تبرعات عامة من زكاة مال وغيرها"/>
    <s v="دفاتر نقدية"/>
    <s v="سارى"/>
    <n v="7533"/>
    <m/>
    <n v="151"/>
    <x v="1"/>
  </r>
  <r>
    <d v="2017-06-21T00:00:00"/>
    <x v="6"/>
    <n v="1000"/>
    <x v="6"/>
    <x v="6"/>
    <n v="2537629.7546666665"/>
    <n v="827825.21000000008"/>
    <n v="0"/>
    <n v="16136.609999999999"/>
    <n v="9742.8873999999996"/>
    <n v="0"/>
    <s v="تبرعات عامة من زكاة مال وغيرها"/>
    <s v="دفاتر نقدية"/>
    <s v="سارى"/>
    <n v="7534"/>
    <m/>
    <n v="151"/>
    <x v="1"/>
  </r>
  <r>
    <d v="2017-06-21T00:00:00"/>
    <x v="6"/>
    <n v="30500"/>
    <x v="6"/>
    <x v="6"/>
    <n v="2568129.7546666665"/>
    <n v="827825.21000000008"/>
    <n v="0"/>
    <n v="16136.609999999999"/>
    <n v="9742.8873999999996"/>
    <n v="0"/>
    <s v="تبرعات عامة من زكاة مال وغيرها"/>
    <s v="دفاتر نقدية"/>
    <s v="سارى"/>
    <n v="7535"/>
    <m/>
    <n v="151"/>
    <x v="1"/>
  </r>
  <r>
    <d v="2017-06-21T00:00:00"/>
    <x v="6"/>
    <n v="10000"/>
    <x v="6"/>
    <x v="6"/>
    <n v="2578129.7546666665"/>
    <n v="827825.21000000008"/>
    <n v="0"/>
    <n v="16136.609999999999"/>
    <n v="9742.8873999999996"/>
    <n v="0"/>
    <s v="تبرعات عامة من زكاة مال وغيرها"/>
    <s v="دفاتر نقدية"/>
    <s v="سارى"/>
    <n v="7536"/>
    <m/>
    <n v="151"/>
    <x v="1"/>
  </r>
  <r>
    <d v="2017-06-21T00:00:00"/>
    <x v="6"/>
    <n v="9950"/>
    <x v="6"/>
    <x v="6"/>
    <n v="2588079.7546666665"/>
    <n v="827825.21000000008"/>
    <n v="0"/>
    <n v="16136.609999999999"/>
    <n v="9742.8873999999996"/>
    <n v="0"/>
    <s v="تبرعات عامة من زكاة مال وغيرها"/>
    <s v="دفاتر نقدية"/>
    <s v="سارى"/>
    <n v="7537"/>
    <m/>
    <n v="151"/>
    <x v="1"/>
  </r>
  <r>
    <d v="2017-06-21T00:00:00"/>
    <x v="6"/>
    <n v="200"/>
    <x v="6"/>
    <x v="6"/>
    <n v="2588279.7546666665"/>
    <n v="827825.21000000008"/>
    <n v="0"/>
    <n v="16136.609999999999"/>
    <n v="9742.8873999999996"/>
    <n v="0"/>
    <s v="تبرعات عامة من زكاة مال وغيرها"/>
    <s v="دفاتر نقدية"/>
    <s v="سارى"/>
    <n v="7572"/>
    <m/>
    <n v="152"/>
    <x v="1"/>
  </r>
  <r>
    <d v="2017-06-21T00:00:00"/>
    <x v="6"/>
    <n v="200"/>
    <x v="6"/>
    <x v="6"/>
    <n v="2588479.7546666665"/>
    <n v="827825.21000000008"/>
    <n v="0"/>
    <n v="16136.609999999999"/>
    <n v="9742.8873999999996"/>
    <n v="0"/>
    <s v="تبرعات عامة من زكاة مال وغيرها"/>
    <s v="دفاتر نقدية"/>
    <s v="سارى"/>
    <n v="7573"/>
    <m/>
    <n v="152"/>
    <x v="1"/>
  </r>
  <r>
    <d v="2017-06-21T00:00:00"/>
    <x v="6"/>
    <n v="1100"/>
    <x v="6"/>
    <x v="6"/>
    <n v="2589579.7546666665"/>
    <n v="827825.21000000008"/>
    <n v="0"/>
    <n v="16136.609999999999"/>
    <n v="9742.8873999999996"/>
    <n v="0"/>
    <s v="تبرعات عامة من زكاة مال وغيرها"/>
    <s v="دفاتر نقدية"/>
    <s v="سارى"/>
    <n v="7574"/>
    <m/>
    <n v="152"/>
    <x v="1"/>
  </r>
  <r>
    <d v="2017-06-21T00:00:00"/>
    <x v="6"/>
    <n v="550"/>
    <x v="6"/>
    <x v="6"/>
    <n v="2590129.7546666665"/>
    <n v="827825.21000000008"/>
    <n v="0"/>
    <n v="16136.609999999999"/>
    <n v="9742.8873999999996"/>
    <n v="0"/>
    <s v="تبرعات عامة من زكاة مال وغيرها"/>
    <s v="دفاتر نقدية"/>
    <s v="سارى"/>
    <n v="7575"/>
    <m/>
    <n v="152"/>
    <x v="1"/>
  </r>
  <r>
    <d v="2017-06-21T00:00:00"/>
    <x v="6"/>
    <n v="2000"/>
    <x v="6"/>
    <x v="7"/>
    <n v="2592129.7546666665"/>
    <n v="827825.21000000008"/>
    <n v="0"/>
    <n v="16136.609999999999"/>
    <n v="9742.8873999999996"/>
    <n v="0"/>
    <s v="نقدية للمرضى"/>
    <s v="دفاتر نقدية"/>
    <s v="سارى"/>
    <n v="7576"/>
    <m/>
    <n v="152"/>
    <x v="1"/>
  </r>
  <r>
    <d v="2017-06-21T00:00:00"/>
    <x v="6"/>
    <n v="10000"/>
    <x v="6"/>
    <x v="7"/>
    <n v="2602129.7546666665"/>
    <n v="827825.21000000008"/>
    <n v="0"/>
    <n v="16136.609999999999"/>
    <n v="9742.8873999999996"/>
    <n v="0"/>
    <s v="نقدية للمرضى"/>
    <s v="دفاتر نقدية"/>
    <s v="سارى"/>
    <n v="7577"/>
    <m/>
    <n v="152"/>
    <x v="1"/>
  </r>
  <r>
    <d v="2017-06-21T00:00:00"/>
    <x v="6"/>
    <n v="4000"/>
    <x v="6"/>
    <x v="6"/>
    <n v="2606129.7546666665"/>
    <n v="827825.21000000008"/>
    <n v="0"/>
    <n v="16136.609999999999"/>
    <n v="9742.8873999999996"/>
    <n v="0"/>
    <s v="تبرعات عامة من زكاة مال وغيرها"/>
    <s v="دفاتر نقدية"/>
    <s v="سارى"/>
    <n v="7578"/>
    <m/>
    <n v="152"/>
    <x v="1"/>
  </r>
  <r>
    <d v="2017-06-21T00:00:00"/>
    <x v="6"/>
    <n v="2000"/>
    <x v="6"/>
    <x v="6"/>
    <n v="2608129.7546666665"/>
    <n v="827825.21000000008"/>
    <n v="0"/>
    <n v="16136.609999999999"/>
    <n v="9742.8873999999996"/>
    <n v="0"/>
    <s v="تبرعات عامة من زكاة مال وغيرها"/>
    <s v="دفاتر نقدية"/>
    <s v="سارى"/>
    <n v="7579"/>
    <m/>
    <n v="152"/>
    <x v="1"/>
  </r>
  <r>
    <d v="2017-06-21T00:00:00"/>
    <x v="6"/>
    <n v="750"/>
    <x v="6"/>
    <x v="6"/>
    <n v="2608879.7546666665"/>
    <n v="827825.21000000008"/>
    <n v="0"/>
    <n v="16136.609999999999"/>
    <n v="9742.8873999999996"/>
    <n v="0"/>
    <s v="تبرعات عامة من زكاة مال وغيرها"/>
    <s v="دفاتر نقدية"/>
    <s v="سارى"/>
    <n v="7580"/>
    <m/>
    <n v="152"/>
    <x v="1"/>
  </r>
  <r>
    <d v="2017-06-21T00:00:00"/>
    <x v="6"/>
    <n v="2000"/>
    <x v="6"/>
    <x v="6"/>
    <n v="2610879.7546666665"/>
    <n v="827825.21000000008"/>
    <n v="0"/>
    <n v="16136.609999999999"/>
    <n v="9742.8873999999996"/>
    <n v="0"/>
    <s v="تبرعات عامة من زكاة مال وغيرها"/>
    <s v="دفاتر نقدية"/>
    <s v="سارى"/>
    <n v="7581"/>
    <m/>
    <n v="152"/>
    <x v="1"/>
  </r>
  <r>
    <d v="2017-06-21T00:00:00"/>
    <x v="6"/>
    <n v="1000"/>
    <x v="6"/>
    <x v="7"/>
    <n v="2611879.7546666665"/>
    <n v="827825.21000000008"/>
    <n v="0"/>
    <n v="16136.609999999999"/>
    <n v="9742.8873999999996"/>
    <n v="0"/>
    <s v="نقدية للمرضى"/>
    <s v="دفاتر نقدية"/>
    <s v="سارى"/>
    <n v="7759"/>
    <m/>
    <n v="156"/>
    <x v="1"/>
  </r>
  <r>
    <d v="2017-06-21T00:00:00"/>
    <x v="6"/>
    <n v="5500"/>
    <x v="6"/>
    <x v="6"/>
    <n v="2617379.7546666665"/>
    <n v="827825.21000000008"/>
    <n v="0"/>
    <n v="16136.609999999999"/>
    <n v="9742.8873999999996"/>
    <n v="0"/>
    <s v="تبرعات عامة من زكاة مال وغيرها"/>
    <s v="دفاتر نقدية"/>
    <s v="سارى"/>
    <n v="7760"/>
    <m/>
    <n v="156"/>
    <x v="1"/>
  </r>
  <r>
    <d v="2017-06-21T00:00:00"/>
    <x v="6"/>
    <n v="5000"/>
    <x v="6"/>
    <x v="6"/>
    <n v="2622379.7546666665"/>
    <n v="827825.21000000008"/>
    <n v="0"/>
    <n v="16136.609999999999"/>
    <n v="9742.8873999999996"/>
    <n v="0"/>
    <s v="تبرعات عامة من زكاة مال وغيرها"/>
    <s v="دفاتر نقدية"/>
    <s v="سارى"/>
    <n v="7761"/>
    <m/>
    <n v="156"/>
    <x v="1"/>
  </r>
  <r>
    <d v="2017-06-21T00:00:00"/>
    <x v="6"/>
    <n v="4000"/>
    <x v="6"/>
    <x v="6"/>
    <n v="2626379.7546666665"/>
    <n v="827825.21000000008"/>
    <n v="0"/>
    <n v="16136.609999999999"/>
    <n v="9742.8873999999996"/>
    <n v="0"/>
    <s v="تبرعات عامة من زكاة مال وغيرها"/>
    <s v="دفاتر نقدية"/>
    <s v="سارى"/>
    <n v="7762"/>
    <m/>
    <n v="156"/>
    <x v="1"/>
  </r>
  <r>
    <d v="2017-06-21T00:00:00"/>
    <x v="6"/>
    <n v="10000"/>
    <x v="6"/>
    <x v="6"/>
    <n v="2636379.7546666665"/>
    <n v="827825.21000000008"/>
    <n v="0"/>
    <n v="16136.609999999999"/>
    <n v="9742.8873999999996"/>
    <n v="0"/>
    <s v="تبرعات عامة من زكاة مال وغيرها"/>
    <s v="دفاتر نقدية"/>
    <s v="سارى"/>
    <n v="7763"/>
    <m/>
    <n v="156"/>
    <x v="1"/>
  </r>
  <r>
    <d v="2017-06-21T00:00:00"/>
    <x v="6"/>
    <n v="5400"/>
    <x v="6"/>
    <x v="7"/>
    <n v="2641779.7546666665"/>
    <n v="827825.21000000008"/>
    <n v="0"/>
    <n v="16136.609999999999"/>
    <n v="9742.8873999999996"/>
    <n v="0"/>
    <s v="نقدية للمرضى"/>
    <s v="دفاتر نقدية"/>
    <s v="سارى"/>
    <n v="7782"/>
    <m/>
    <n v="156"/>
    <x v="1"/>
  </r>
  <r>
    <d v="2017-06-21T00:00:00"/>
    <x v="6"/>
    <n v="5000"/>
    <x v="6"/>
    <x v="6"/>
    <n v="2646779.7546666665"/>
    <n v="827825.21000000008"/>
    <n v="0"/>
    <n v="16136.609999999999"/>
    <n v="9742.8873999999996"/>
    <n v="0"/>
    <s v="تبرعات عامة من زكاة مال وغيرها"/>
    <s v="دفاتر نقدية"/>
    <s v="سارى"/>
    <n v="7801"/>
    <m/>
    <n v="157"/>
    <x v="1"/>
  </r>
  <r>
    <d v="2017-06-21T00:00:00"/>
    <x v="6"/>
    <n v="2000"/>
    <x v="6"/>
    <x v="6"/>
    <n v="2648779.7546666665"/>
    <n v="827825.21000000008"/>
    <n v="0"/>
    <n v="16136.609999999999"/>
    <n v="9742.8873999999996"/>
    <n v="0"/>
    <s v="تبرعات عامة من زكاة مال وغيرها"/>
    <s v="دفاتر نقدية"/>
    <s v="سارى"/>
    <n v="7802"/>
    <m/>
    <n v="157"/>
    <x v="1"/>
  </r>
  <r>
    <d v="2017-06-21T00:00:00"/>
    <x v="6"/>
    <n v="5000"/>
    <x v="6"/>
    <x v="6"/>
    <n v="2653779.7546666665"/>
    <n v="827825.21000000008"/>
    <n v="0"/>
    <n v="16136.609999999999"/>
    <n v="9742.8873999999996"/>
    <n v="0"/>
    <s v="تبرعات عامة من زكاة مال وغيرها"/>
    <s v="دفاتر نقدية"/>
    <s v="سارى"/>
    <n v="7803"/>
    <m/>
    <n v="157"/>
    <x v="1"/>
  </r>
  <r>
    <d v="2017-06-21T00:00:00"/>
    <x v="6"/>
    <n v="120000"/>
    <x v="29"/>
    <x v="7"/>
    <n v="2653779.7546666665"/>
    <n v="827825.21000000008"/>
    <n v="0"/>
    <n v="16136.609999999999"/>
    <n v="9742.8873999999996"/>
    <n v="0"/>
    <s v="نقدية للمرضى"/>
    <s v="دفاتر نقدية"/>
    <s v="سارى"/>
    <n v="7804"/>
    <m/>
    <n v="157"/>
    <x v="1"/>
  </r>
  <r>
    <d v="2017-06-21T00:00:00"/>
    <x v="6"/>
    <n v="600"/>
    <x v="6"/>
    <x v="6"/>
    <n v="2654379.7546666665"/>
    <n v="827825.21000000008"/>
    <n v="0"/>
    <n v="16136.609999999999"/>
    <n v="9742.8873999999996"/>
    <n v="0"/>
    <s v="تبرعات عامة من زكاة مال وغيرها"/>
    <s v="دفاتر نقدية"/>
    <s v="سارى"/>
    <n v="7805"/>
    <m/>
    <n v="157"/>
    <x v="1"/>
  </r>
  <r>
    <d v="2017-06-21T00:00:00"/>
    <x v="6"/>
    <n v="7300"/>
    <x v="6"/>
    <x v="7"/>
    <n v="2661679.7546666665"/>
    <n v="827825.21000000008"/>
    <n v="0"/>
    <n v="16136.609999999999"/>
    <n v="9742.8873999999996"/>
    <n v="0"/>
    <s v="نقدية للمرضى"/>
    <s v="دفاتر نقدية"/>
    <s v="سارى"/>
    <n v="7806"/>
    <m/>
    <n v="157"/>
    <x v="1"/>
  </r>
  <r>
    <d v="2017-06-21T00:00:00"/>
    <x v="6"/>
    <n v="1250"/>
    <x v="6"/>
    <x v="7"/>
    <n v="2662929.7546666665"/>
    <n v="827825.21000000008"/>
    <n v="0"/>
    <n v="16136.609999999999"/>
    <n v="9742.8873999999996"/>
    <n v="0"/>
    <s v="نقدية للمرضى"/>
    <s v="دفاتر نقدية"/>
    <s v="سارى"/>
    <n v="7807"/>
    <m/>
    <n v="157"/>
    <x v="1"/>
  </r>
  <r>
    <d v="2017-06-21T00:00:00"/>
    <x v="6"/>
    <n v="1250"/>
    <x v="6"/>
    <x v="7"/>
    <n v="2664179.7546666665"/>
    <n v="827825.21000000008"/>
    <n v="0"/>
    <n v="16136.609999999999"/>
    <n v="9742.8873999999996"/>
    <n v="0"/>
    <s v="نقدية للمرضى"/>
    <s v="دفاتر نقدية"/>
    <s v="سارى"/>
    <n v="7808"/>
    <m/>
    <n v="157"/>
    <x v="1"/>
  </r>
  <r>
    <d v="2017-06-21T00:00:00"/>
    <x v="6"/>
    <n v="1000"/>
    <x v="6"/>
    <x v="7"/>
    <n v="2665179.7546666665"/>
    <n v="827825.21000000008"/>
    <n v="0"/>
    <n v="16136.609999999999"/>
    <n v="9742.8873999999996"/>
    <n v="0"/>
    <s v="نقدية للمرضى"/>
    <s v="دفاتر نقدية"/>
    <s v="سارى"/>
    <n v="7809"/>
    <m/>
    <n v="157"/>
    <x v="1"/>
  </r>
  <r>
    <d v="2017-06-21T00:00:00"/>
    <x v="6"/>
    <n v="1000"/>
    <x v="6"/>
    <x v="6"/>
    <n v="2666179.7546666665"/>
    <n v="827825.21000000008"/>
    <n v="0"/>
    <n v="16136.609999999999"/>
    <n v="9742.8873999999996"/>
    <n v="0"/>
    <s v="تبرعات عامة من زكاة مال وغيرها"/>
    <s v="دفاتر نقدية"/>
    <s v="سارى"/>
    <n v="8029"/>
    <m/>
    <n v="161"/>
    <x v="1"/>
  </r>
  <r>
    <d v="2017-06-21T00:00:00"/>
    <x v="6"/>
    <n v="900"/>
    <x v="6"/>
    <x v="6"/>
    <n v="2667079.7546666665"/>
    <n v="827825.21000000008"/>
    <n v="0"/>
    <n v="16136.609999999999"/>
    <n v="9742.8873999999996"/>
    <n v="0"/>
    <s v="تبرعات عامة من زكاة مال وغيرها"/>
    <s v="دفاتر نقدية"/>
    <s v="سارى"/>
    <n v="8030"/>
    <m/>
    <n v="161"/>
    <x v="1"/>
  </r>
  <r>
    <d v="2017-06-21T00:00:00"/>
    <x v="6"/>
    <n v="300"/>
    <x v="6"/>
    <x v="6"/>
    <n v="2667379.7546666665"/>
    <n v="827825.21000000008"/>
    <n v="0"/>
    <n v="16136.609999999999"/>
    <n v="9742.8873999999996"/>
    <n v="0"/>
    <s v="تبرعات عامة من زكاة مال وغيرها"/>
    <s v="دفاتر نقدية"/>
    <s v="سارى"/>
    <n v="8031"/>
    <m/>
    <n v="161"/>
    <x v="1"/>
  </r>
  <r>
    <d v="2017-06-21T00:00:00"/>
    <x v="6"/>
    <n v="3065"/>
    <x v="6"/>
    <x v="6"/>
    <n v="2670444.7546666665"/>
    <n v="827825.21000000008"/>
    <n v="0"/>
    <n v="16136.609999999999"/>
    <n v="9742.8873999999996"/>
    <n v="0"/>
    <s v="تبرعات عامة من زكاة مال وغيرها"/>
    <s v="دفاتر نقدية"/>
    <s v="سارى"/>
    <n v="8032"/>
    <m/>
    <n v="161"/>
    <x v="1"/>
  </r>
  <r>
    <d v="2017-06-21T00:00:00"/>
    <x v="6"/>
    <n v="325"/>
    <x v="6"/>
    <x v="6"/>
    <n v="2670769.7546666665"/>
    <n v="827825.21000000008"/>
    <n v="0"/>
    <n v="16136.609999999999"/>
    <n v="9742.8873999999996"/>
    <n v="0"/>
    <s v="تبرعات عامة من زكاة مال وغيرها"/>
    <s v="دفاتر نقدية"/>
    <s v="سارى"/>
    <n v="8033"/>
    <m/>
    <n v="161"/>
    <x v="1"/>
  </r>
  <r>
    <d v="2017-06-21T00:00:00"/>
    <x v="6"/>
    <n v="1000"/>
    <x v="6"/>
    <x v="6"/>
    <n v="2671769.7546666665"/>
    <n v="827825.21000000008"/>
    <n v="0"/>
    <n v="16136.609999999999"/>
    <n v="9742.8873999999996"/>
    <n v="0"/>
    <s v="تبرعات عامة من زكاة مال وغيرها"/>
    <s v="دفاتر نقدية"/>
    <s v="سارى"/>
    <n v="8034"/>
    <m/>
    <n v="161"/>
    <x v="1"/>
  </r>
  <r>
    <d v="2017-06-21T00:00:00"/>
    <x v="6"/>
    <n v="700"/>
    <x v="6"/>
    <x v="6"/>
    <n v="2672469.7546666665"/>
    <n v="827825.21000000008"/>
    <n v="0"/>
    <n v="16136.609999999999"/>
    <n v="9742.8873999999996"/>
    <n v="0"/>
    <s v="تبرعات عامة من زكاة مال وغيرها"/>
    <s v="دفاتر نقدية"/>
    <s v="سارى"/>
    <n v="8035"/>
    <m/>
    <n v="161"/>
    <x v="1"/>
  </r>
  <r>
    <d v="2017-06-21T00:00:00"/>
    <x v="6"/>
    <n v="750"/>
    <x v="6"/>
    <x v="6"/>
    <n v="2673219.7546666665"/>
    <n v="827825.21000000008"/>
    <n v="0"/>
    <n v="16136.609999999999"/>
    <n v="9742.8873999999996"/>
    <n v="0"/>
    <s v="تبرعات عامة من زكاة مال وغيرها"/>
    <s v="دفاتر نقدية"/>
    <s v="سارى"/>
    <n v="8036"/>
    <m/>
    <n v="161"/>
    <x v="1"/>
  </r>
  <r>
    <d v="2017-06-21T00:00:00"/>
    <x v="6"/>
    <n v="1000"/>
    <x v="6"/>
    <x v="6"/>
    <n v="2674219.7546666665"/>
    <n v="827825.21000000008"/>
    <n v="0"/>
    <n v="16136.609999999999"/>
    <n v="9742.8873999999996"/>
    <n v="0"/>
    <s v="تبرعات عامة من زكاة مال وغيرها"/>
    <s v="دفاتر نقدية"/>
    <s v="سارى"/>
    <n v="8108"/>
    <m/>
    <n v="163"/>
    <x v="1"/>
  </r>
  <r>
    <d v="2017-06-21T00:00:00"/>
    <x v="6"/>
    <n v="4000"/>
    <x v="6"/>
    <x v="6"/>
    <n v="2678219.7546666665"/>
    <n v="827825.21000000008"/>
    <n v="0"/>
    <n v="16136.609999999999"/>
    <n v="9742.8873999999996"/>
    <n v="0"/>
    <s v="تبرعات عامة من زكاة مال وغيرها"/>
    <s v="دفاتر نقدية"/>
    <s v="سارى"/>
    <n v="8109"/>
    <m/>
    <n v="163"/>
    <x v="1"/>
  </r>
  <r>
    <d v="2017-06-21T00:00:00"/>
    <x v="6"/>
    <n v="5000"/>
    <x v="6"/>
    <x v="6"/>
    <n v="2683219.7546666665"/>
    <n v="827825.21000000008"/>
    <n v="0"/>
    <n v="16136.609999999999"/>
    <n v="9742.8873999999996"/>
    <n v="0"/>
    <s v="تبرعات عامة من زكاة مال وغيرها"/>
    <s v="دفاتر نقدية"/>
    <s v="سارى"/>
    <n v="8110"/>
    <m/>
    <n v="163"/>
    <x v="1"/>
  </r>
  <r>
    <d v="2017-06-21T00:00:00"/>
    <x v="6"/>
    <n v="1500"/>
    <x v="6"/>
    <x v="6"/>
    <n v="2684719.7546666665"/>
    <n v="827825.21000000008"/>
    <n v="0"/>
    <n v="16136.609999999999"/>
    <n v="9742.8873999999996"/>
    <n v="0"/>
    <s v="تبرعات عامة من زكاة مال وغيرها"/>
    <s v="دفاتر نقدية"/>
    <s v="سارى"/>
    <n v="8111"/>
    <m/>
    <n v="163"/>
    <x v="1"/>
  </r>
  <r>
    <d v="2017-06-21T00:00:00"/>
    <x v="6"/>
    <n v="500"/>
    <x v="6"/>
    <x v="6"/>
    <n v="2685219.7546666665"/>
    <n v="827825.21000000008"/>
    <n v="0"/>
    <n v="16136.609999999999"/>
    <n v="9742.8873999999996"/>
    <n v="0"/>
    <s v="تبرعات عامة من زكاة مال وغيرها"/>
    <s v="دفاتر نقدية"/>
    <s v="سارى"/>
    <n v="8112"/>
    <m/>
    <n v="163"/>
    <x v="1"/>
  </r>
  <r>
    <d v="2017-06-21T00:00:00"/>
    <x v="6"/>
    <n v="100"/>
    <x v="6"/>
    <x v="6"/>
    <n v="2685319.7546666665"/>
    <n v="827825.21000000008"/>
    <n v="0"/>
    <n v="16136.609999999999"/>
    <n v="9742.8873999999996"/>
    <n v="0"/>
    <s v="تبرعات عامة من زكاة مال وغيرها"/>
    <s v="دفاتر نقدية"/>
    <s v="سارى"/>
    <n v="8113"/>
    <m/>
    <n v="163"/>
    <x v="1"/>
  </r>
  <r>
    <d v="2017-06-21T00:00:00"/>
    <x v="6"/>
    <n v="11754"/>
    <x v="6"/>
    <x v="6"/>
    <n v="2697073.7546666665"/>
    <n v="827825.21000000008"/>
    <n v="0"/>
    <n v="16136.609999999999"/>
    <n v="9742.8873999999996"/>
    <n v="0"/>
    <s v="تبرعات عامة من زكاة مال وغيرها"/>
    <s v="دفاتر نقدية"/>
    <s v="سارى"/>
    <n v="8114"/>
    <m/>
    <n v="163"/>
    <x v="1"/>
  </r>
  <r>
    <d v="2017-06-21T00:00:00"/>
    <x v="6"/>
    <n v="200"/>
    <x v="6"/>
    <x v="6"/>
    <n v="2697273.7546666665"/>
    <n v="827825.21000000008"/>
    <n v="0"/>
    <n v="16136.609999999999"/>
    <n v="9742.8873999999996"/>
    <n v="0"/>
    <s v="تبرعات عامة من زكاة مال وغيرها"/>
    <s v="دفاتر نقدية"/>
    <s v="سارى"/>
    <n v="8115"/>
    <m/>
    <n v="163"/>
    <x v="1"/>
  </r>
  <r>
    <d v="2017-06-21T00:00:00"/>
    <x v="6"/>
    <n v="4000"/>
    <x v="6"/>
    <x v="7"/>
    <n v="2701273.7546666665"/>
    <n v="827825.21000000008"/>
    <n v="0"/>
    <n v="16136.609999999999"/>
    <n v="9742.8873999999996"/>
    <n v="0"/>
    <s v="نقدية للمرضى"/>
    <s v="دفاتر نقدية"/>
    <s v="سارى"/>
    <n v="8160"/>
    <m/>
    <n v="164"/>
    <x v="1"/>
  </r>
  <r>
    <d v="2017-06-21T00:00:00"/>
    <x v="6"/>
    <n v="300"/>
    <x v="6"/>
    <x v="6"/>
    <n v="2701573.7546666665"/>
    <n v="827825.21000000008"/>
    <n v="0"/>
    <n v="16136.609999999999"/>
    <n v="9742.8873999999996"/>
    <n v="0"/>
    <s v="تبرعات عامة من زكاة مال وغيرها"/>
    <s v="دفاتر نقدية"/>
    <s v="سارى"/>
    <n v="8161"/>
    <m/>
    <n v="164"/>
    <x v="1"/>
  </r>
  <r>
    <d v="2017-06-21T00:00:00"/>
    <x v="6"/>
    <n v="100"/>
    <x v="6"/>
    <x v="6"/>
    <n v="2701673.7546666665"/>
    <n v="827825.21000000008"/>
    <n v="0"/>
    <n v="16136.609999999999"/>
    <n v="9742.8873999999996"/>
    <n v="0"/>
    <s v="تبرعات عامة من زكاة مال وغيرها"/>
    <s v="دفاتر نقدية"/>
    <s v="سارى"/>
    <n v="8162"/>
    <m/>
    <n v="164"/>
    <x v="1"/>
  </r>
  <r>
    <d v="2017-06-21T00:00:00"/>
    <x v="6"/>
    <n v="5000"/>
    <x v="6"/>
    <x v="6"/>
    <n v="2706673.7546666665"/>
    <n v="827825.21000000008"/>
    <n v="0"/>
    <n v="16136.609999999999"/>
    <n v="9742.8873999999996"/>
    <n v="0"/>
    <s v="تبرعات عامة من زكاة مال وغيرها"/>
    <s v="دفاتر نقدية"/>
    <s v="سارى"/>
    <n v="8163"/>
    <m/>
    <n v="164"/>
    <x v="1"/>
  </r>
  <r>
    <d v="2017-06-21T00:00:00"/>
    <x v="6"/>
    <n v="2000"/>
    <x v="6"/>
    <x v="7"/>
    <n v="2708673.7546666665"/>
    <n v="827825.21000000008"/>
    <n v="0"/>
    <n v="16136.609999999999"/>
    <n v="9742.8873999999996"/>
    <n v="0"/>
    <s v="نقدية للمرضى"/>
    <s v="دفاتر نقدية"/>
    <s v="سارى"/>
    <n v="8164"/>
    <m/>
    <n v="164"/>
    <x v="1"/>
  </r>
  <r>
    <d v="2017-06-21T00:00:00"/>
    <x v="6"/>
    <n v="5000"/>
    <x v="6"/>
    <x v="6"/>
    <n v="2713673.7546666665"/>
    <n v="827825.21000000008"/>
    <n v="0"/>
    <n v="16136.609999999999"/>
    <n v="9742.8873999999996"/>
    <n v="0"/>
    <s v="تبرعات عامة من زكاة مال وغيرها"/>
    <s v="دفاتر نقدية"/>
    <s v="سارى"/>
    <n v="8165"/>
    <m/>
    <n v="164"/>
    <x v="1"/>
  </r>
  <r>
    <d v="2017-06-21T00:00:00"/>
    <x v="6"/>
    <n v="200"/>
    <x v="6"/>
    <x v="6"/>
    <n v="2713873.7546666665"/>
    <n v="827825.21000000008"/>
    <n v="0"/>
    <n v="16136.609999999999"/>
    <n v="9742.8873999999996"/>
    <n v="0"/>
    <s v="تبرعات عامة من زكاة مال وغيرها"/>
    <s v="دفاتر نقدية"/>
    <s v="سارى"/>
    <n v="8166"/>
    <m/>
    <n v="164"/>
    <x v="1"/>
  </r>
  <r>
    <d v="2017-06-21T00:00:00"/>
    <x v="6"/>
    <n v="265"/>
    <x v="6"/>
    <x v="6"/>
    <n v="2714138.7546666665"/>
    <n v="827825.21000000008"/>
    <n v="0"/>
    <n v="16136.609999999999"/>
    <n v="9742.8873999999996"/>
    <n v="0"/>
    <s v="تبرعات عامة من زكاة مال وغيرها"/>
    <s v="دفاتر نقدية"/>
    <s v="سارى"/>
    <n v="8167"/>
    <m/>
    <n v="164"/>
    <x v="1"/>
  </r>
  <r>
    <d v="2017-06-21T00:00:00"/>
    <x v="6"/>
    <n v="6200"/>
    <x v="6"/>
    <x v="6"/>
    <n v="2720338.7546666665"/>
    <n v="827825.21000000008"/>
    <n v="0"/>
    <n v="16136.609999999999"/>
    <n v="9742.8873999999996"/>
    <n v="0"/>
    <s v="تبرعات عامة من زكاة مال وغيرها"/>
    <s v="دفاتر نقدية"/>
    <s v="سارى"/>
    <n v="8209"/>
    <m/>
    <n v="165"/>
    <x v="1"/>
  </r>
  <r>
    <d v="2017-06-21T00:00:00"/>
    <x v="6"/>
    <n v="6300"/>
    <x v="6"/>
    <x v="6"/>
    <n v="2726638.7546666665"/>
    <n v="827825.21000000008"/>
    <n v="0"/>
    <n v="16136.609999999999"/>
    <n v="9742.8873999999996"/>
    <n v="0"/>
    <s v="تبرعات عامة من زكاة مال وغيرها"/>
    <s v="دفاتر نقدية"/>
    <s v="سارى"/>
    <n v="8210"/>
    <m/>
    <n v="165"/>
    <x v="1"/>
  </r>
  <r>
    <d v="2017-06-21T00:00:00"/>
    <x v="6"/>
    <n v="7000"/>
    <x v="6"/>
    <x v="6"/>
    <n v="2733638.7546666665"/>
    <n v="827825.21000000008"/>
    <n v="0"/>
    <n v="16136.609999999999"/>
    <n v="9742.8873999999996"/>
    <n v="0"/>
    <s v="تبرعات عامة من زكاة مال وغيرها"/>
    <s v="دفاتر نقدية"/>
    <s v="سارى"/>
    <n v="8211"/>
    <m/>
    <n v="165"/>
    <x v="1"/>
  </r>
  <r>
    <d v="2017-06-21T00:00:00"/>
    <x v="6"/>
    <n v="2000"/>
    <x v="6"/>
    <x v="6"/>
    <n v="2735638.7546666665"/>
    <n v="827825.21000000008"/>
    <n v="0"/>
    <n v="16136.609999999999"/>
    <n v="9742.8873999999996"/>
    <n v="0"/>
    <s v="تبرعات عامة من زكاة مال وغيرها"/>
    <s v="دفاتر نقدية"/>
    <s v="سارى"/>
    <n v="8212"/>
    <m/>
    <n v="165"/>
    <x v="1"/>
  </r>
  <r>
    <d v="2017-06-21T00:00:00"/>
    <x v="6"/>
    <n v="2000"/>
    <x v="6"/>
    <x v="6"/>
    <n v="2737638.7546666665"/>
    <n v="827825.21000000008"/>
    <n v="0"/>
    <n v="16136.609999999999"/>
    <n v="9742.8873999999996"/>
    <n v="0"/>
    <s v="تبرعات عامة من زكاة مال وغيرها"/>
    <s v="دفاتر نقدية"/>
    <s v="سارى"/>
    <n v="8263"/>
    <m/>
    <n v="166"/>
    <x v="1"/>
  </r>
  <r>
    <d v="2017-06-21T00:00:00"/>
    <x v="6"/>
    <n v="500"/>
    <x v="6"/>
    <x v="7"/>
    <n v="2738138.7546666665"/>
    <n v="827825.21000000008"/>
    <n v="0"/>
    <n v="16136.609999999999"/>
    <n v="9742.8873999999996"/>
    <n v="0"/>
    <s v="نقدية للمرضى"/>
    <s v="دفاتر نقدية"/>
    <s v="سارى"/>
    <n v="8264"/>
    <m/>
    <n v="166"/>
    <x v="1"/>
  </r>
  <r>
    <d v="2017-06-21T00:00:00"/>
    <x v="6"/>
    <n v="1000"/>
    <x v="6"/>
    <x v="7"/>
    <n v="2739138.7546666665"/>
    <n v="827825.21000000008"/>
    <n v="0"/>
    <n v="16136.609999999999"/>
    <n v="9742.8873999999996"/>
    <n v="0"/>
    <s v="نقدية للمرضى"/>
    <s v="دفاتر نقدية"/>
    <s v="سارى"/>
    <n v="8265"/>
    <m/>
    <n v="166"/>
    <x v="1"/>
  </r>
  <r>
    <d v="2017-06-21T00:00:00"/>
    <x v="6"/>
    <n v="2000"/>
    <x v="6"/>
    <x v="6"/>
    <n v="2741138.7546666665"/>
    <n v="827825.21000000008"/>
    <n v="0"/>
    <n v="16136.609999999999"/>
    <n v="9742.8873999999996"/>
    <n v="0"/>
    <s v="تبرعات عامة من زكاة مال وغيرها"/>
    <s v="دفاتر نقدية"/>
    <s v="سارى"/>
    <n v="8266"/>
    <m/>
    <n v="166"/>
    <x v="1"/>
  </r>
  <r>
    <d v="2017-06-21T00:00:00"/>
    <x v="6"/>
    <n v="8500"/>
    <x v="6"/>
    <x v="6"/>
    <n v="2749638.7546666665"/>
    <n v="827825.21000000008"/>
    <n v="0"/>
    <n v="16136.609999999999"/>
    <n v="9742.8873999999996"/>
    <n v="0"/>
    <s v="تبرعات عامة من زكاة مال وغيرها"/>
    <s v="دفاتر نقدية"/>
    <s v="سارى"/>
    <n v="8267"/>
    <m/>
    <n v="166"/>
    <x v="1"/>
  </r>
  <r>
    <d v="2017-06-21T00:00:00"/>
    <x v="6"/>
    <n v="5000"/>
    <x v="6"/>
    <x v="6"/>
    <n v="2754638.7546666665"/>
    <n v="827825.21000000008"/>
    <n v="0"/>
    <n v="16136.609999999999"/>
    <n v="9742.8873999999996"/>
    <n v="0"/>
    <s v="تبرعات عامة من زكاة مال وغيرها"/>
    <s v="دفاتر نقدية"/>
    <s v="سارى"/>
    <n v="8268"/>
    <m/>
    <n v="166"/>
    <x v="1"/>
  </r>
  <r>
    <d v="2017-06-21T00:00:00"/>
    <x v="6"/>
    <n v="5000"/>
    <x v="6"/>
    <x v="6"/>
    <n v="2759638.7546666665"/>
    <n v="827825.21000000008"/>
    <n v="0"/>
    <n v="16136.609999999999"/>
    <n v="9742.8873999999996"/>
    <n v="0"/>
    <s v="تبرعات عامة من زكاة مال وغيرها"/>
    <s v="دفاتر نقدية"/>
    <s v="سارى"/>
    <n v="8269"/>
    <m/>
    <n v="166"/>
    <x v="1"/>
  </r>
  <r>
    <d v="2017-06-21T00:00:00"/>
    <x v="6"/>
    <n v="3000"/>
    <x v="6"/>
    <x v="6"/>
    <n v="2762638.7546666665"/>
    <n v="827825.21000000008"/>
    <n v="0"/>
    <n v="16136.609999999999"/>
    <n v="9742.8873999999996"/>
    <n v="0"/>
    <s v="تبرعات عامة من زكاة مال وغيرها"/>
    <s v="دفاتر نقدية"/>
    <s v="سارى"/>
    <n v="8270"/>
    <m/>
    <n v="166"/>
    <x v="1"/>
  </r>
  <r>
    <d v="2017-06-21T00:00:00"/>
    <x v="6"/>
    <n v="200"/>
    <x v="6"/>
    <x v="6"/>
    <n v="2762838.7546666665"/>
    <n v="827825.21000000008"/>
    <n v="0"/>
    <n v="16136.609999999999"/>
    <n v="9742.8873999999996"/>
    <n v="0"/>
    <s v="تبرعات عامة من زكاة مال وغيرها"/>
    <s v="دفاتر نقدية"/>
    <s v="سارى"/>
    <n v="8271"/>
    <m/>
    <n v="166"/>
    <x v="1"/>
  </r>
  <r>
    <d v="2017-06-21T00:00:00"/>
    <x v="6"/>
    <n v="250"/>
    <x v="6"/>
    <x v="6"/>
    <n v="2763088.7546666665"/>
    <n v="827825.21000000008"/>
    <n v="0"/>
    <n v="16136.609999999999"/>
    <n v="9742.8873999999996"/>
    <n v="0"/>
    <s v="تبرعات عامة من زكاة مال وغيرها"/>
    <s v="دفاتر نقدية"/>
    <s v="سارى"/>
    <n v="8272"/>
    <m/>
    <n v="166"/>
    <x v="1"/>
  </r>
  <r>
    <d v="2017-06-21T00:00:00"/>
    <x v="6"/>
    <n v="400"/>
    <x v="6"/>
    <x v="6"/>
    <n v="2763488.7546666665"/>
    <n v="827825.21000000008"/>
    <n v="0"/>
    <n v="16136.609999999999"/>
    <n v="9742.8873999999996"/>
    <n v="0"/>
    <s v="تبرعات عامة من زكاة مال وغيرها"/>
    <s v="دفاتر نقدية"/>
    <s v="سارى"/>
    <n v="8294"/>
    <m/>
    <n v="166"/>
    <x v="1"/>
  </r>
  <r>
    <d v="2017-06-21T00:00:00"/>
    <x v="6"/>
    <n v="200"/>
    <x v="6"/>
    <x v="6"/>
    <n v="2763688.7546666665"/>
    <n v="827825.21000000008"/>
    <n v="0"/>
    <n v="16136.609999999999"/>
    <n v="9742.8873999999996"/>
    <n v="0"/>
    <s v="تبرعات عامة من زكاة مال وغيرها"/>
    <s v="دفاتر نقدية"/>
    <s v="سارى"/>
    <n v="8304"/>
    <m/>
    <n v="167"/>
    <x v="1"/>
  </r>
  <r>
    <d v="2017-06-21T00:00:00"/>
    <x v="6"/>
    <n v="150"/>
    <x v="6"/>
    <x v="6"/>
    <n v="2763838.7546666665"/>
    <n v="827825.21000000008"/>
    <n v="0"/>
    <n v="16136.609999999999"/>
    <n v="9742.8873999999996"/>
    <n v="0"/>
    <s v="تبرعات عامة من زكاة مال وغيرها"/>
    <s v="دفاتر نقدية"/>
    <s v="سارى"/>
    <n v="8305"/>
    <m/>
    <n v="167"/>
    <x v="1"/>
  </r>
  <r>
    <d v="2017-06-21T00:00:00"/>
    <x v="6"/>
    <n v="150"/>
    <x v="6"/>
    <x v="6"/>
    <n v="2763988.7546666665"/>
    <n v="827825.21000000008"/>
    <n v="0"/>
    <n v="16136.609999999999"/>
    <n v="9742.8873999999996"/>
    <n v="0"/>
    <s v="تبرعات عامة من زكاة مال وغيرها"/>
    <s v="دفاتر نقدية"/>
    <s v="سارى"/>
    <n v="8351"/>
    <m/>
    <n v="168"/>
    <x v="1"/>
  </r>
  <r>
    <d v="2017-06-21T00:00:00"/>
    <x v="6"/>
    <n v="1000"/>
    <x v="6"/>
    <x v="7"/>
    <n v="2764988.7546666665"/>
    <n v="827825.21000000008"/>
    <n v="0"/>
    <n v="16136.609999999999"/>
    <n v="9742.8873999999996"/>
    <n v="0"/>
    <s v="نقدية للمرضى"/>
    <s v="دفاتر نقدية"/>
    <s v="سارى"/>
    <n v="8352"/>
    <m/>
    <n v="168"/>
    <x v="1"/>
  </r>
  <r>
    <d v="2017-06-21T00:00:00"/>
    <x v="6"/>
    <n v="3000"/>
    <x v="6"/>
    <x v="6"/>
    <n v="2767988.7546666665"/>
    <n v="827825.21000000008"/>
    <n v="0"/>
    <n v="16136.609999999999"/>
    <n v="9742.8873999999996"/>
    <n v="0"/>
    <s v="تبرعات عامة من زكاة مال وغيرها"/>
    <s v="دفاتر نقدية"/>
    <s v="سارى"/>
    <n v="8353"/>
    <m/>
    <n v="168"/>
    <x v="1"/>
  </r>
  <r>
    <d v="2017-06-21T00:00:00"/>
    <x v="6"/>
    <n v="3000"/>
    <x v="6"/>
    <x v="6"/>
    <n v="2770988.7546666665"/>
    <n v="827825.21000000008"/>
    <n v="0"/>
    <n v="16136.609999999999"/>
    <n v="9742.8873999999996"/>
    <n v="0"/>
    <s v="تبرعات عامة من زكاة مال وغيرها"/>
    <s v="دفاتر نقدية"/>
    <s v="سارى"/>
    <n v="8354"/>
    <m/>
    <n v="168"/>
    <x v="1"/>
  </r>
  <r>
    <d v="2017-06-21T00:00:00"/>
    <x v="6"/>
    <n v="10000"/>
    <x v="6"/>
    <x v="6"/>
    <n v="2780988.7546666665"/>
    <n v="827825.21000000008"/>
    <n v="0"/>
    <n v="16136.609999999999"/>
    <n v="9742.8873999999996"/>
    <n v="0"/>
    <s v="تبرعات عامة من زكاة مال وغيرها"/>
    <s v="دفاتر نقدية"/>
    <s v="سارى"/>
    <n v="8355"/>
    <m/>
    <n v="168"/>
    <x v="1"/>
  </r>
  <r>
    <d v="2017-06-21T00:00:00"/>
    <x v="6"/>
    <n v="10000"/>
    <x v="6"/>
    <x v="6"/>
    <n v="2790988.7546666665"/>
    <n v="827825.21000000008"/>
    <n v="0"/>
    <n v="16136.609999999999"/>
    <n v="9742.8873999999996"/>
    <n v="0"/>
    <s v="تبرعات عامة من زكاة مال وغيرها"/>
    <s v="دفاتر نقدية"/>
    <s v="سارى"/>
    <n v="8356"/>
    <m/>
    <n v="168"/>
    <x v="1"/>
  </r>
  <r>
    <d v="2017-06-21T00:00:00"/>
    <x v="6"/>
    <n v="10000"/>
    <x v="6"/>
    <x v="6"/>
    <n v="2800988.7546666665"/>
    <n v="827825.21000000008"/>
    <n v="0"/>
    <n v="16136.609999999999"/>
    <n v="9742.8873999999996"/>
    <n v="0"/>
    <s v="تبرعات عامة من زكاة مال وغيرها"/>
    <s v="دفاتر نقدية"/>
    <s v="سارى"/>
    <n v="8357"/>
    <m/>
    <n v="168"/>
    <x v="1"/>
  </r>
  <r>
    <d v="2017-06-21T00:00:00"/>
    <x v="6"/>
    <n v="10000"/>
    <x v="6"/>
    <x v="6"/>
    <n v="2810988.7546666665"/>
    <n v="827825.21000000008"/>
    <n v="0"/>
    <n v="16136.609999999999"/>
    <n v="9742.8873999999996"/>
    <n v="0"/>
    <s v="تبرعات عامة من زكاة مال وغيرها"/>
    <s v="دفاتر نقدية"/>
    <s v="سارى"/>
    <n v="8358"/>
    <m/>
    <n v="168"/>
    <x v="1"/>
  </r>
  <r>
    <d v="2017-06-21T00:00:00"/>
    <x v="6"/>
    <n v="10000"/>
    <x v="6"/>
    <x v="6"/>
    <n v="2820988.7546666665"/>
    <n v="827825.21000000008"/>
    <n v="0"/>
    <n v="16136.609999999999"/>
    <n v="9742.8873999999996"/>
    <n v="0"/>
    <s v="تبرعات عامة من زكاة مال وغيرها"/>
    <s v="دفاتر نقدية"/>
    <s v="سارى"/>
    <n v="8359"/>
    <m/>
    <n v="168"/>
    <x v="1"/>
  </r>
  <r>
    <d v="2017-06-21T00:00:00"/>
    <x v="6"/>
    <n v="50"/>
    <x v="6"/>
    <x v="6"/>
    <n v="2821038.7546666665"/>
    <n v="827825.21000000008"/>
    <n v="0"/>
    <n v="16136.609999999999"/>
    <n v="9742.8873999999996"/>
    <n v="0"/>
    <s v="تبرعات عامة من زكاة مال وغيرها"/>
    <s v="دفاتر نقدية"/>
    <s v="سارى"/>
    <n v="8451"/>
    <m/>
    <n v="170"/>
    <x v="1"/>
  </r>
  <r>
    <d v="2017-06-21T00:00:00"/>
    <x v="6"/>
    <n v="100"/>
    <x v="6"/>
    <x v="6"/>
    <n v="2821138.7546666665"/>
    <n v="827825.21000000008"/>
    <n v="0"/>
    <n v="16136.609999999999"/>
    <n v="9742.8873999999996"/>
    <n v="0"/>
    <s v="تبرعات عامة من زكاة مال وغيرها"/>
    <s v="دفاتر نقدية"/>
    <s v="سارى"/>
    <n v="8452"/>
    <m/>
    <n v="170"/>
    <x v="1"/>
  </r>
  <r>
    <d v="2017-06-21T00:00:00"/>
    <x v="6"/>
    <n v="50"/>
    <x v="6"/>
    <x v="6"/>
    <n v="2821188.7546666665"/>
    <n v="827825.21000000008"/>
    <n v="0"/>
    <n v="16136.609999999999"/>
    <n v="9742.8873999999996"/>
    <n v="0"/>
    <s v="تبرعات عامة من زكاة مال وغيرها"/>
    <s v="دفاتر نقدية"/>
    <s v="سارى"/>
    <n v="8453"/>
    <m/>
    <n v="170"/>
    <x v="1"/>
  </r>
  <r>
    <d v="2017-06-21T00:00:00"/>
    <x v="6"/>
    <n v="50"/>
    <x v="6"/>
    <x v="6"/>
    <n v="2821238.7546666665"/>
    <n v="827825.21000000008"/>
    <n v="0"/>
    <n v="16136.609999999999"/>
    <n v="9742.8873999999996"/>
    <n v="0"/>
    <s v="تبرعات عامة من زكاة مال وغيرها"/>
    <s v="دفاتر نقدية"/>
    <s v="سارى"/>
    <n v="8454"/>
    <m/>
    <n v="170"/>
    <x v="1"/>
  </r>
  <r>
    <d v="2017-06-21T00:00:00"/>
    <x v="6"/>
    <n v="100"/>
    <x v="6"/>
    <x v="6"/>
    <n v="2821338.7546666665"/>
    <n v="827825.21000000008"/>
    <n v="0"/>
    <n v="16136.609999999999"/>
    <n v="9742.8873999999996"/>
    <n v="0"/>
    <s v="تبرعات عامة من زكاة مال وغيرها"/>
    <s v="دفاتر نقدية"/>
    <s v="سارى"/>
    <n v="8455"/>
    <m/>
    <n v="170"/>
    <x v="1"/>
  </r>
  <r>
    <d v="2017-06-21T00:00:00"/>
    <x v="6"/>
    <n v="500"/>
    <x v="6"/>
    <x v="7"/>
    <n v="2821838.7546666665"/>
    <n v="827825.21000000008"/>
    <n v="0"/>
    <n v="16136.609999999999"/>
    <n v="9742.8873999999996"/>
    <n v="0"/>
    <s v="نقدية للمرضى"/>
    <s v="دفاتر نقدية"/>
    <s v="سارى"/>
    <n v="8456"/>
    <m/>
    <n v="170"/>
    <x v="1"/>
  </r>
  <r>
    <d v="2017-06-21T00:00:00"/>
    <x v="6"/>
    <n v="50"/>
    <x v="6"/>
    <x v="6"/>
    <n v="2821888.7546666665"/>
    <n v="827825.21000000008"/>
    <n v="0"/>
    <n v="16136.609999999999"/>
    <n v="9742.8873999999996"/>
    <n v="0"/>
    <s v="تبرعات عامة من زكاة مال وغيرها"/>
    <s v="دفاتر نقدية"/>
    <s v="سارى"/>
    <n v="8457"/>
    <m/>
    <n v="170"/>
    <x v="1"/>
  </r>
  <r>
    <d v="2017-06-21T00:00:00"/>
    <x v="6"/>
    <n v="3100"/>
    <x v="8"/>
    <x v="9"/>
    <n v="2821888.7546666665"/>
    <n v="830925.21000000008"/>
    <n v="0"/>
    <n v="16136.609999999999"/>
    <n v="9742.8873999999996"/>
    <n v="0"/>
    <m/>
    <m/>
    <m/>
    <s v="معاملة بنكية"/>
    <m/>
    <m/>
    <x v="254"/>
  </r>
  <r>
    <d v="2017-06-21T00:00:00"/>
    <x v="6"/>
    <n v="1000"/>
    <x v="8"/>
    <x v="9"/>
    <n v="2821888.7546666665"/>
    <n v="831925.21000000008"/>
    <n v="0"/>
    <n v="16136.609999999999"/>
    <n v="9742.8873999999996"/>
    <n v="0"/>
    <m/>
    <m/>
    <m/>
    <s v="معاملة بنكية"/>
    <m/>
    <m/>
    <x v="147"/>
  </r>
  <r>
    <d v="2017-06-21T00:00:00"/>
    <x v="6"/>
    <n v="3000"/>
    <x v="8"/>
    <x v="9"/>
    <n v="2821888.7546666665"/>
    <n v="834925.21000000008"/>
    <n v="0"/>
    <n v="16136.609999999999"/>
    <n v="9742.8873999999996"/>
    <n v="0"/>
    <m/>
    <m/>
    <m/>
    <s v="معاملة بنكية"/>
    <m/>
    <m/>
    <x v="255"/>
  </r>
  <r>
    <d v="2017-06-21T00:00:00"/>
    <x v="6"/>
    <n v="2000"/>
    <x v="8"/>
    <x v="9"/>
    <n v="2821888.7546666665"/>
    <n v="836925.21000000008"/>
    <n v="0"/>
    <n v="16136.609999999999"/>
    <n v="9742.8873999999996"/>
    <n v="0"/>
    <m/>
    <m/>
    <m/>
    <s v="معاملة بنكية"/>
    <m/>
    <m/>
    <x v="256"/>
  </r>
  <r>
    <d v="2017-06-21T00:00:00"/>
    <x v="6"/>
    <n v="1450"/>
    <x v="8"/>
    <x v="9"/>
    <n v="2821888.7546666665"/>
    <n v="838375.21000000008"/>
    <n v="0"/>
    <n v="16136.609999999999"/>
    <n v="9742.8873999999996"/>
    <n v="0"/>
    <m/>
    <m/>
    <m/>
    <s v="معاملة بنكية"/>
    <m/>
    <m/>
    <x v="257"/>
  </r>
  <r>
    <d v="2017-06-21T00:00:00"/>
    <x v="6"/>
    <n v="500"/>
    <x v="8"/>
    <x v="9"/>
    <n v="2821888.7546666665"/>
    <n v="838875.21000000008"/>
    <n v="0"/>
    <n v="16136.609999999999"/>
    <n v="9742.8873999999996"/>
    <n v="0"/>
    <m/>
    <m/>
    <m/>
    <s v="معاملة بنكية"/>
    <m/>
    <m/>
    <x v="258"/>
  </r>
  <r>
    <d v="2017-06-21T00:00:00"/>
    <x v="6"/>
    <n v="8500"/>
    <x v="8"/>
    <x v="9"/>
    <n v="2821888.7546666665"/>
    <n v="847375.21000000008"/>
    <n v="0"/>
    <n v="16136.609999999999"/>
    <n v="9742.8873999999996"/>
    <n v="0"/>
    <m/>
    <m/>
    <m/>
    <s v="معاملة بنكية"/>
    <m/>
    <m/>
    <x v="182"/>
  </r>
  <r>
    <d v="2017-06-21T00:00:00"/>
    <x v="6"/>
    <n v="60"/>
    <x v="8"/>
    <x v="9"/>
    <n v="2821888.7546666665"/>
    <n v="847435.21000000008"/>
    <n v="0"/>
    <n v="16136.609999999999"/>
    <n v="9742.8873999999996"/>
    <n v="0"/>
    <m/>
    <m/>
    <m/>
    <s v="معاملة بنكية"/>
    <m/>
    <m/>
    <x v="132"/>
  </r>
  <r>
    <d v="2017-06-21T00:00:00"/>
    <x v="6"/>
    <n v="68.75"/>
    <x v="8"/>
    <x v="9"/>
    <n v="2821888.7546666665"/>
    <n v="847503.96000000008"/>
    <n v="0"/>
    <n v="16136.609999999999"/>
    <n v="9742.8873999999996"/>
    <n v="0"/>
    <m/>
    <m/>
    <m/>
    <s v="معاملة بنكية"/>
    <m/>
    <m/>
    <x v="132"/>
  </r>
  <r>
    <d v="2017-06-21T00:00:00"/>
    <x v="6"/>
    <n v="150"/>
    <x v="8"/>
    <x v="9"/>
    <n v="2821888.7546666665"/>
    <n v="847653.96000000008"/>
    <n v="0"/>
    <n v="16136.609999999999"/>
    <n v="9742.8873999999996"/>
    <n v="0"/>
    <m/>
    <m/>
    <m/>
    <s v="معاملة بنكية"/>
    <m/>
    <m/>
    <x v="132"/>
  </r>
  <r>
    <d v="2017-06-21T00:00:00"/>
    <x v="6"/>
    <n v="92921"/>
    <x v="8"/>
    <x v="10"/>
    <n v="2821888.7546666665"/>
    <n v="940574.96000000008"/>
    <n v="0"/>
    <n v="16136.609999999999"/>
    <n v="9742.8873999999996"/>
    <n v="0"/>
    <m/>
    <m/>
    <m/>
    <s v="تقفيل"/>
    <m/>
    <m/>
    <x v="10"/>
  </r>
  <r>
    <d v="2017-06-21T00:00:00"/>
    <x v="6"/>
    <n v="1000"/>
    <x v="8"/>
    <x v="9"/>
    <n v="2821888.7546666665"/>
    <n v="941574.96000000008"/>
    <n v="0"/>
    <n v="16136.609999999999"/>
    <n v="9742.8873999999996"/>
    <n v="0"/>
    <m/>
    <m/>
    <m/>
    <s v="معاملة بنكية"/>
    <m/>
    <m/>
    <x v="132"/>
  </r>
  <r>
    <d v="2017-06-21T00:00:00"/>
    <x v="6"/>
    <n v="500"/>
    <x v="8"/>
    <x v="9"/>
    <n v="2821888.7546666665"/>
    <n v="942074.96000000008"/>
    <n v="0"/>
    <n v="16136.609999999999"/>
    <n v="9742.8873999999996"/>
    <n v="0"/>
    <m/>
    <m/>
    <m/>
    <s v="معاملة بنكية"/>
    <m/>
    <m/>
    <x v="259"/>
  </r>
  <r>
    <d v="2017-06-22T00:00:00"/>
    <x v="6"/>
    <n v="500"/>
    <x v="6"/>
    <x v="7"/>
    <n v="2822388.7546666665"/>
    <n v="942074.96000000008"/>
    <n v="0"/>
    <n v="16136.609999999999"/>
    <n v="9742.8873999999996"/>
    <n v="0"/>
    <s v="نقدية للمرضى"/>
    <s v="دفاتر نقدية"/>
    <s v="سارى"/>
    <n v="5491"/>
    <m/>
    <n v="110"/>
    <x v="1"/>
  </r>
  <r>
    <d v="2017-06-22T00:00:00"/>
    <x v="6"/>
    <n v="100"/>
    <x v="6"/>
    <x v="6"/>
    <n v="2822488.7546666665"/>
    <n v="942074.96000000008"/>
    <n v="0"/>
    <n v="16136.609999999999"/>
    <n v="9742.8873999999996"/>
    <n v="0"/>
    <s v="تبرعات عامة من زكاة مال وغيرها"/>
    <s v="دفاتر نقدية"/>
    <s v="سارى"/>
    <n v="5781"/>
    <m/>
    <n v="116"/>
    <x v="1"/>
  </r>
  <r>
    <d v="2017-06-22T00:00:00"/>
    <x v="6"/>
    <n v="10"/>
    <x v="6"/>
    <x v="6"/>
    <n v="2822498.7546666665"/>
    <n v="942074.96000000008"/>
    <n v="0"/>
    <n v="16136.609999999999"/>
    <n v="9742.8873999999996"/>
    <n v="0"/>
    <s v="تبرعات عامة من زكاة مال وغيرها"/>
    <s v="دفاتر نقدية"/>
    <s v="سارى"/>
    <n v="5782"/>
    <m/>
    <n v="116"/>
    <x v="1"/>
  </r>
  <r>
    <d v="2017-06-22T00:00:00"/>
    <x v="6"/>
    <n v="10"/>
    <x v="6"/>
    <x v="6"/>
    <n v="2822508.7546666665"/>
    <n v="942074.96000000008"/>
    <n v="0"/>
    <n v="16136.609999999999"/>
    <n v="9742.8873999999996"/>
    <n v="0"/>
    <s v="تبرعات عامة من زكاة مال وغيرها"/>
    <s v="دفاتر نقدية"/>
    <s v="سارى"/>
    <n v="5783"/>
    <m/>
    <n v="116"/>
    <x v="1"/>
  </r>
  <r>
    <d v="2017-06-22T00:00:00"/>
    <x v="6"/>
    <n v="200"/>
    <x v="6"/>
    <x v="6"/>
    <n v="2822708.7546666665"/>
    <n v="942074.96000000008"/>
    <n v="0"/>
    <n v="16136.609999999999"/>
    <n v="9742.8873999999996"/>
    <n v="0"/>
    <s v="تبرعات عامة من زكاة مال وغيرها"/>
    <s v="دفاتر نقدية"/>
    <s v="سارى"/>
    <n v="5784"/>
    <m/>
    <n v="116"/>
    <x v="1"/>
  </r>
  <r>
    <d v="2017-06-22T00:00:00"/>
    <x v="6"/>
    <n v="100"/>
    <x v="6"/>
    <x v="6"/>
    <n v="2822808.7546666665"/>
    <n v="942074.96000000008"/>
    <n v="0"/>
    <n v="16136.609999999999"/>
    <n v="9742.8873999999996"/>
    <n v="0"/>
    <s v="تبرعات عامة من زكاة مال وغيرها"/>
    <s v="دفاتر نقدية"/>
    <s v="سارى"/>
    <n v="5785"/>
    <m/>
    <n v="116"/>
    <x v="1"/>
  </r>
  <r>
    <d v="2017-06-22T00:00:00"/>
    <x v="6"/>
    <n v="2000"/>
    <x v="6"/>
    <x v="6"/>
    <n v="2824808.7546666665"/>
    <n v="942074.96000000008"/>
    <n v="0"/>
    <n v="16136.609999999999"/>
    <n v="9742.8873999999996"/>
    <n v="0"/>
    <s v="تبرعات عامة من زكاة مال وغيرها"/>
    <s v="دفاتر نقدية"/>
    <s v="سارى"/>
    <n v="5786"/>
    <m/>
    <n v="116"/>
    <x v="1"/>
  </r>
  <r>
    <d v="2017-06-22T00:00:00"/>
    <x v="6"/>
    <n v="4659.4799999999996"/>
    <x v="39"/>
    <x v="7"/>
    <n v="2824808.7546666665"/>
    <n v="942074.96000000008"/>
    <n v="4659.4799999999996"/>
    <n v="16136.609999999999"/>
    <n v="9742.8873999999996"/>
    <n v="0"/>
    <s v="نقدية للمرضى"/>
    <s v="دفاتر نقدية"/>
    <s v="سارى"/>
    <n v="5802"/>
    <m/>
    <n v="117"/>
    <x v="1"/>
  </r>
  <r>
    <d v="2017-06-22T00:00:00"/>
    <x v="6"/>
    <n v="758.52"/>
    <x v="39"/>
    <x v="7"/>
    <n v="2824808.7546666665"/>
    <n v="942074.96000000008"/>
    <n v="5418"/>
    <n v="16136.609999999999"/>
    <n v="9742.8873999999996"/>
    <n v="0"/>
    <s v="نقدية للمرضى"/>
    <s v="دفاتر نقدية"/>
    <s v="سارى"/>
    <n v="5803"/>
    <m/>
    <n v="117"/>
    <x v="1"/>
  </r>
  <r>
    <d v="2017-06-22T00:00:00"/>
    <x v="6"/>
    <n v="9000"/>
    <x v="6"/>
    <x v="7"/>
    <n v="2833808.7546666665"/>
    <n v="942074.96000000008"/>
    <n v="5418"/>
    <n v="16136.609999999999"/>
    <n v="9742.8873999999996"/>
    <n v="0"/>
    <s v="نقدية للمرضى"/>
    <s v="دفاتر نقدية"/>
    <s v="سارى"/>
    <n v="5804"/>
    <m/>
    <n v="117"/>
    <x v="1"/>
  </r>
  <r>
    <d v="2017-06-22T00:00:00"/>
    <x v="6"/>
    <n v="6750"/>
    <x v="6"/>
    <x v="7"/>
    <n v="2840558.7546666665"/>
    <n v="942074.96000000008"/>
    <n v="5418"/>
    <n v="16136.609999999999"/>
    <n v="9742.8873999999996"/>
    <n v="0"/>
    <s v="نقدية للمرضى"/>
    <s v="دفاتر نقدية"/>
    <s v="سارى"/>
    <n v="5805"/>
    <m/>
    <n v="117"/>
    <x v="1"/>
  </r>
  <r>
    <d v="2017-06-22T00:00:00"/>
    <x v="6"/>
    <n v="5500"/>
    <x v="6"/>
    <x v="6"/>
    <n v="2846058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5807"/>
    <m/>
    <n v="117"/>
    <x v="1"/>
  </r>
  <r>
    <d v="2017-06-22T00:00:00"/>
    <x v="6"/>
    <n v="200"/>
    <x v="6"/>
    <x v="6"/>
    <n v="2846258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5808"/>
    <m/>
    <n v="117"/>
    <x v="1"/>
  </r>
  <r>
    <d v="2017-06-22T00:00:00"/>
    <x v="6"/>
    <n v="1000"/>
    <x v="6"/>
    <x v="6"/>
    <n v="2847258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5809"/>
    <m/>
    <n v="117"/>
    <x v="1"/>
  </r>
  <r>
    <d v="2017-06-22T00:00:00"/>
    <x v="6"/>
    <n v="2000"/>
    <x v="6"/>
    <x v="6"/>
    <n v="2849258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5810"/>
    <m/>
    <n v="117"/>
    <x v="1"/>
  </r>
  <r>
    <d v="2017-06-22T00:00:00"/>
    <x v="6"/>
    <n v="1000"/>
    <x v="6"/>
    <x v="6"/>
    <n v="2850258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5811"/>
    <m/>
    <n v="117"/>
    <x v="1"/>
  </r>
  <r>
    <d v="2017-06-22T00:00:00"/>
    <x v="6"/>
    <n v="1000"/>
    <x v="6"/>
    <x v="6"/>
    <n v="2851258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5812"/>
    <m/>
    <n v="117"/>
    <x v="1"/>
  </r>
  <r>
    <d v="2017-06-22T00:00:00"/>
    <x v="6"/>
    <n v="1000"/>
    <x v="6"/>
    <x v="6"/>
    <n v="2852258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5813"/>
    <m/>
    <n v="117"/>
    <x v="1"/>
  </r>
  <r>
    <d v="2017-06-22T00:00:00"/>
    <x v="6"/>
    <n v="3500"/>
    <x v="6"/>
    <x v="6"/>
    <n v="2855758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5814"/>
    <m/>
    <n v="117"/>
    <x v="1"/>
  </r>
  <r>
    <d v="2017-06-22T00:00:00"/>
    <x v="6"/>
    <n v="510"/>
    <x v="6"/>
    <x v="6"/>
    <n v="2856268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7459"/>
    <m/>
    <n v="150"/>
    <x v="1"/>
  </r>
  <r>
    <d v="2017-06-22T00:00:00"/>
    <x v="6"/>
    <n v="300"/>
    <x v="6"/>
    <x v="6"/>
    <n v="2856568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7460"/>
    <m/>
    <n v="150"/>
    <x v="1"/>
  </r>
  <r>
    <d v="2017-06-22T00:00:00"/>
    <x v="6"/>
    <n v="100"/>
    <x v="6"/>
    <x v="7"/>
    <n v="2856668.7546666665"/>
    <n v="942074.96000000008"/>
    <n v="5418"/>
    <n v="16136.609999999999"/>
    <n v="9742.8873999999996"/>
    <n v="0"/>
    <s v="نقدية للمرضى"/>
    <s v="دفاتر نقدية"/>
    <s v="سارى"/>
    <n v="7461"/>
    <m/>
    <n v="150"/>
    <x v="1"/>
  </r>
  <r>
    <d v="2017-06-22T00:00:00"/>
    <x v="6"/>
    <n v="2350"/>
    <x v="6"/>
    <x v="6"/>
    <n v="2859018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7538"/>
    <m/>
    <n v="151"/>
    <x v="1"/>
  </r>
  <r>
    <d v="2017-06-22T00:00:00"/>
    <x v="6"/>
    <n v="2000"/>
    <x v="6"/>
    <x v="6"/>
    <n v="2861018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7539"/>
    <m/>
    <n v="151"/>
    <x v="1"/>
  </r>
  <r>
    <d v="2017-06-22T00:00:00"/>
    <x v="6"/>
    <n v="1700"/>
    <x v="6"/>
    <x v="6"/>
    <n v="2862718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7540"/>
    <m/>
    <n v="151"/>
    <x v="1"/>
  </r>
  <r>
    <d v="2017-06-22T00:00:00"/>
    <x v="6"/>
    <n v="2000"/>
    <x v="6"/>
    <x v="7"/>
    <n v="2864718.7546666665"/>
    <n v="942074.96000000008"/>
    <n v="5418"/>
    <n v="16136.609999999999"/>
    <n v="9742.8873999999996"/>
    <n v="0"/>
    <s v="نقدية للمرضى"/>
    <s v="دفاتر نقدية"/>
    <s v="سارى"/>
    <n v="7541"/>
    <m/>
    <n v="151"/>
    <x v="1"/>
  </r>
  <r>
    <d v="2017-06-22T00:00:00"/>
    <x v="6"/>
    <n v="1000"/>
    <x v="6"/>
    <x v="7"/>
    <n v="2865718.7546666665"/>
    <n v="942074.96000000008"/>
    <n v="5418"/>
    <n v="16136.609999999999"/>
    <n v="9742.8873999999996"/>
    <n v="0"/>
    <s v="نقدية للمرضى"/>
    <s v="دفاتر نقدية"/>
    <s v="سارى"/>
    <n v="7542"/>
    <m/>
    <n v="151"/>
    <x v="1"/>
  </r>
  <r>
    <d v="2017-06-22T00:00:00"/>
    <x v="6"/>
    <n v="2000"/>
    <x v="6"/>
    <x v="6"/>
    <n v="2867718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7543"/>
    <m/>
    <n v="151"/>
    <x v="1"/>
  </r>
  <r>
    <d v="2017-06-22T00:00:00"/>
    <x v="6"/>
    <n v="10000"/>
    <x v="6"/>
    <x v="7"/>
    <n v="2877718.7546666665"/>
    <n v="942074.96000000008"/>
    <n v="5418"/>
    <n v="16136.609999999999"/>
    <n v="9742.8873999999996"/>
    <n v="0"/>
    <s v="نقدية للمرضى"/>
    <s v="دفاتر نقدية"/>
    <s v="سارى"/>
    <n v="7544"/>
    <m/>
    <n v="151"/>
    <x v="1"/>
  </r>
  <r>
    <d v="2017-06-22T00:00:00"/>
    <x v="6"/>
    <n v="10000"/>
    <x v="6"/>
    <x v="7"/>
    <n v="2887718.7546666665"/>
    <n v="942074.96000000008"/>
    <n v="5418"/>
    <n v="16136.609999999999"/>
    <n v="9742.8873999999996"/>
    <n v="0"/>
    <s v="نقدية للمرضى"/>
    <s v="دفاتر نقدية"/>
    <s v="سارى"/>
    <n v="7545"/>
    <m/>
    <n v="151"/>
    <x v="1"/>
  </r>
  <r>
    <d v="2017-06-22T00:00:00"/>
    <x v="6"/>
    <n v="35000"/>
    <x v="29"/>
    <x v="7"/>
    <n v="2887718.7546666665"/>
    <n v="942074.96000000008"/>
    <n v="5418"/>
    <n v="16136.609999999999"/>
    <n v="9742.8873999999996"/>
    <n v="0"/>
    <s v="نقدية للمرضى"/>
    <s v="دفاتر نقدية"/>
    <s v="سارى"/>
    <n v="7546"/>
    <m/>
    <n v="151"/>
    <x v="1"/>
  </r>
  <r>
    <d v="2017-06-22T00:00:00"/>
    <x v="6"/>
    <n v="1000"/>
    <x v="6"/>
    <x v="6"/>
    <n v="2888718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7547"/>
    <m/>
    <n v="151"/>
    <x v="1"/>
  </r>
  <r>
    <d v="2017-06-22T00:00:00"/>
    <x v="6"/>
    <n v="4000"/>
    <x v="6"/>
    <x v="6"/>
    <n v="2892718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7548"/>
    <m/>
    <n v="151"/>
    <x v="1"/>
  </r>
  <r>
    <d v="2017-06-22T00:00:00"/>
    <x v="6"/>
    <n v="2000"/>
    <x v="6"/>
    <x v="6"/>
    <n v="2894718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7549"/>
    <m/>
    <n v="151"/>
    <x v="1"/>
  </r>
  <r>
    <d v="2017-06-22T00:00:00"/>
    <x v="6"/>
    <n v="500"/>
    <x v="6"/>
    <x v="7"/>
    <n v="2895218.7546666665"/>
    <n v="942074.96000000008"/>
    <n v="5418"/>
    <n v="16136.609999999999"/>
    <n v="9742.8873999999996"/>
    <n v="0"/>
    <s v="نقدية للمرضى"/>
    <s v="دفاتر نقدية"/>
    <s v="سارى"/>
    <n v="7550"/>
    <m/>
    <n v="151"/>
    <x v="1"/>
  </r>
  <r>
    <d v="2017-06-22T00:00:00"/>
    <x v="6"/>
    <n v="300"/>
    <x v="6"/>
    <x v="6"/>
    <n v="2895518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7582"/>
    <m/>
    <n v="152"/>
    <x v="1"/>
  </r>
  <r>
    <d v="2017-06-22T00:00:00"/>
    <x v="6"/>
    <n v="200"/>
    <x v="6"/>
    <x v="6"/>
    <n v="2895718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7583"/>
    <m/>
    <n v="152"/>
    <x v="1"/>
  </r>
  <r>
    <d v="2017-06-22T00:00:00"/>
    <x v="6"/>
    <n v="100"/>
    <x v="6"/>
    <x v="6"/>
    <n v="2895818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7584"/>
    <m/>
    <n v="152"/>
    <x v="1"/>
  </r>
  <r>
    <d v="2017-06-22T00:00:00"/>
    <x v="6"/>
    <n v="900"/>
    <x v="6"/>
    <x v="6"/>
    <n v="2896718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7585"/>
    <m/>
    <n v="152"/>
    <x v="1"/>
  </r>
  <r>
    <d v="2017-06-22T00:00:00"/>
    <x v="6"/>
    <n v="5000"/>
    <x v="6"/>
    <x v="6"/>
    <n v="2901718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7586"/>
    <m/>
    <n v="152"/>
    <x v="1"/>
  </r>
  <r>
    <d v="2017-06-22T00:00:00"/>
    <x v="6"/>
    <n v="1650"/>
    <x v="6"/>
    <x v="6"/>
    <n v="2903368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7588"/>
    <m/>
    <n v="152"/>
    <x v="1"/>
  </r>
  <r>
    <d v="2017-06-22T00:00:00"/>
    <x v="6"/>
    <n v="100"/>
    <x v="6"/>
    <x v="6"/>
    <n v="2903468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7589"/>
    <m/>
    <n v="152"/>
    <x v="1"/>
  </r>
  <r>
    <d v="2017-06-22T00:00:00"/>
    <x v="6"/>
    <n v="3300"/>
    <x v="6"/>
    <x v="6"/>
    <n v="2906768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7613"/>
    <m/>
    <n v="153"/>
    <x v="1"/>
  </r>
  <r>
    <d v="2017-06-22T00:00:00"/>
    <x v="6"/>
    <n v="6600"/>
    <x v="6"/>
    <x v="7"/>
    <n v="2913368.7546666665"/>
    <n v="942074.96000000008"/>
    <n v="5418"/>
    <n v="16136.609999999999"/>
    <n v="9742.8873999999996"/>
    <n v="0"/>
    <s v="نقدية للمرضى"/>
    <s v="دفاتر نقدية"/>
    <s v="سارى"/>
    <n v="7614"/>
    <m/>
    <n v="153"/>
    <x v="1"/>
  </r>
  <r>
    <d v="2017-06-22T00:00:00"/>
    <x v="6"/>
    <n v="2500"/>
    <x v="6"/>
    <x v="6"/>
    <n v="2915868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7615"/>
    <m/>
    <n v="153"/>
    <x v="1"/>
  </r>
  <r>
    <d v="2017-06-22T00:00:00"/>
    <x v="6"/>
    <n v="2000"/>
    <x v="6"/>
    <x v="6"/>
    <n v="2917868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7616"/>
    <m/>
    <n v="153"/>
    <x v="1"/>
  </r>
  <r>
    <d v="2017-06-22T00:00:00"/>
    <x v="6"/>
    <n v="2000"/>
    <x v="6"/>
    <x v="7"/>
    <n v="2919868.7546666665"/>
    <n v="942074.96000000008"/>
    <n v="5418"/>
    <n v="16136.609999999999"/>
    <n v="9742.8873999999996"/>
    <n v="0"/>
    <s v="نقدية للمرضى"/>
    <s v="دفاتر نقدية"/>
    <s v="سارى"/>
    <n v="7617"/>
    <m/>
    <n v="153"/>
    <x v="1"/>
  </r>
  <r>
    <d v="2017-06-22T00:00:00"/>
    <x v="6"/>
    <n v="200"/>
    <x v="6"/>
    <x v="7"/>
    <n v="2920068.7546666665"/>
    <n v="942074.96000000008"/>
    <n v="5418"/>
    <n v="16136.609999999999"/>
    <n v="9742.8873999999996"/>
    <n v="0"/>
    <s v="نقدية للمرضى"/>
    <s v="دفاتر نقدية"/>
    <s v="سارى"/>
    <n v="7618"/>
    <m/>
    <n v="153"/>
    <x v="1"/>
  </r>
  <r>
    <d v="2017-06-22T00:00:00"/>
    <x v="6"/>
    <n v="400"/>
    <x v="6"/>
    <x v="6"/>
    <n v="2920468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7619"/>
    <m/>
    <n v="153"/>
    <x v="1"/>
  </r>
  <r>
    <d v="2017-06-22T00:00:00"/>
    <x v="6"/>
    <n v="7000"/>
    <x v="6"/>
    <x v="6"/>
    <n v="2927468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7764"/>
    <m/>
    <n v="156"/>
    <x v="1"/>
  </r>
  <r>
    <d v="2017-06-22T00:00:00"/>
    <x v="6"/>
    <n v="500"/>
    <x v="6"/>
    <x v="6"/>
    <n v="2927968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7765"/>
    <m/>
    <n v="156"/>
    <x v="1"/>
  </r>
  <r>
    <d v="2017-06-22T00:00:00"/>
    <x v="6"/>
    <n v="400"/>
    <x v="6"/>
    <x v="7"/>
    <n v="2928368.7546666665"/>
    <n v="942074.96000000008"/>
    <n v="5418"/>
    <n v="16136.609999999999"/>
    <n v="9742.8873999999996"/>
    <n v="0"/>
    <s v="نقدية للمرضى"/>
    <s v="دفاتر نقدية"/>
    <s v="سارى"/>
    <n v="7766"/>
    <m/>
    <n v="156"/>
    <x v="1"/>
  </r>
  <r>
    <d v="2017-06-22T00:00:00"/>
    <x v="6"/>
    <n v="300"/>
    <x v="6"/>
    <x v="7"/>
    <n v="2928668.7546666665"/>
    <n v="942074.96000000008"/>
    <n v="5418"/>
    <n v="16136.609999999999"/>
    <n v="9742.8873999999996"/>
    <n v="0"/>
    <s v="نقدية للمرضى"/>
    <s v="دفاتر نقدية"/>
    <s v="سارى"/>
    <n v="7767"/>
    <m/>
    <n v="156"/>
    <x v="1"/>
  </r>
  <r>
    <d v="2017-06-22T00:00:00"/>
    <x v="6"/>
    <n v="400"/>
    <x v="6"/>
    <x v="7"/>
    <n v="2929068.7546666665"/>
    <n v="942074.96000000008"/>
    <n v="5418"/>
    <n v="16136.609999999999"/>
    <n v="9742.8873999999996"/>
    <n v="0"/>
    <s v="نقدية للمرضى"/>
    <s v="دفاتر نقدية"/>
    <s v="سارى"/>
    <n v="7768"/>
    <m/>
    <n v="156"/>
    <x v="1"/>
  </r>
  <r>
    <d v="2017-06-22T00:00:00"/>
    <x v="6"/>
    <n v="6000"/>
    <x v="6"/>
    <x v="6"/>
    <n v="2935068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7769"/>
    <m/>
    <n v="156"/>
    <x v="1"/>
  </r>
  <r>
    <d v="2017-06-22T00:00:00"/>
    <x v="6"/>
    <n v="400"/>
    <x v="6"/>
    <x v="7"/>
    <n v="2935468.7546666665"/>
    <n v="942074.96000000008"/>
    <n v="5418"/>
    <n v="16136.609999999999"/>
    <n v="9742.8873999999996"/>
    <n v="0"/>
    <s v="نقدية للمرضى"/>
    <s v="دفاتر نقدية"/>
    <s v="سارى"/>
    <n v="7770"/>
    <m/>
    <n v="156"/>
    <x v="1"/>
  </r>
  <r>
    <d v="2017-06-22T00:00:00"/>
    <x v="6"/>
    <n v="1000"/>
    <x v="6"/>
    <x v="6"/>
    <n v="2936468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7771"/>
    <m/>
    <n v="156"/>
    <x v="1"/>
  </r>
  <r>
    <d v="2017-06-22T00:00:00"/>
    <x v="6"/>
    <n v="6200"/>
    <x v="6"/>
    <x v="6"/>
    <n v="2942668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7772"/>
    <m/>
    <n v="156"/>
    <x v="1"/>
  </r>
  <r>
    <d v="2017-06-22T00:00:00"/>
    <x v="6"/>
    <n v="100"/>
    <x v="6"/>
    <x v="6"/>
    <n v="2942768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7773"/>
    <m/>
    <n v="156"/>
    <x v="1"/>
  </r>
  <r>
    <d v="2017-06-22T00:00:00"/>
    <x v="6"/>
    <n v="1030"/>
    <x v="6"/>
    <x v="6"/>
    <n v="2943798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7774"/>
    <m/>
    <n v="156"/>
    <x v="1"/>
  </r>
  <r>
    <d v="2017-06-22T00:00:00"/>
    <x v="6"/>
    <n v="1100"/>
    <x v="6"/>
    <x v="6"/>
    <n v="2944898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7775"/>
    <m/>
    <n v="156"/>
    <x v="1"/>
  </r>
  <r>
    <d v="2017-06-22T00:00:00"/>
    <x v="6"/>
    <n v="10000"/>
    <x v="6"/>
    <x v="7"/>
    <n v="2954898.7546666665"/>
    <n v="942074.96000000008"/>
    <n v="5418"/>
    <n v="16136.609999999999"/>
    <n v="9742.8873999999996"/>
    <n v="0"/>
    <s v="نقدية للمرضى"/>
    <s v="دفاتر نقدية"/>
    <s v="سارى"/>
    <n v="7810"/>
    <m/>
    <n v="157"/>
    <x v="1"/>
  </r>
  <r>
    <d v="2017-06-22T00:00:00"/>
    <x v="6"/>
    <n v="10000"/>
    <x v="6"/>
    <x v="7"/>
    <n v="2964898.7546666665"/>
    <n v="942074.96000000008"/>
    <n v="5418"/>
    <n v="16136.609999999999"/>
    <n v="9742.8873999999996"/>
    <n v="0"/>
    <s v="نقدية للمرضى"/>
    <s v="دفاتر نقدية"/>
    <s v="سارى"/>
    <n v="7811"/>
    <m/>
    <n v="157"/>
    <x v="1"/>
  </r>
  <r>
    <d v="2017-06-22T00:00:00"/>
    <x v="6"/>
    <n v="5000"/>
    <x v="6"/>
    <x v="6"/>
    <n v="2969898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7812"/>
    <m/>
    <n v="157"/>
    <x v="1"/>
  </r>
  <r>
    <d v="2017-06-22T00:00:00"/>
    <x v="6"/>
    <n v="5000"/>
    <x v="6"/>
    <x v="7"/>
    <n v="2974898.7546666665"/>
    <n v="942074.96000000008"/>
    <n v="5418"/>
    <n v="16136.609999999999"/>
    <n v="9742.8873999999996"/>
    <n v="0"/>
    <s v="نقدية للمرضى"/>
    <s v="دفاتر نقدية"/>
    <s v="سارى"/>
    <n v="7813"/>
    <m/>
    <n v="157"/>
    <x v="1"/>
  </r>
  <r>
    <d v="2017-06-22T00:00:00"/>
    <x v="6"/>
    <n v="7500"/>
    <x v="6"/>
    <x v="7"/>
    <n v="2982398.7546666665"/>
    <n v="942074.96000000008"/>
    <n v="5418"/>
    <n v="16136.609999999999"/>
    <n v="9742.8873999999996"/>
    <n v="0"/>
    <s v="نقدية للمرضى"/>
    <s v="دفاتر نقدية"/>
    <s v="سارى"/>
    <n v="7814"/>
    <m/>
    <n v="157"/>
    <x v="1"/>
  </r>
  <r>
    <d v="2017-06-22T00:00:00"/>
    <x v="6"/>
    <n v="300"/>
    <x v="6"/>
    <x v="7"/>
    <n v="2982698.7546666665"/>
    <n v="942074.96000000008"/>
    <n v="5418"/>
    <n v="16136.609999999999"/>
    <n v="9742.8873999999996"/>
    <n v="0"/>
    <s v="نقدية للمرضى"/>
    <s v="دفاتر نقدية"/>
    <s v="سارى"/>
    <n v="7815"/>
    <m/>
    <n v="157"/>
    <x v="1"/>
  </r>
  <r>
    <d v="2017-06-22T00:00:00"/>
    <x v="6"/>
    <n v="2200"/>
    <x v="6"/>
    <x v="7"/>
    <n v="2984898.7546666665"/>
    <n v="942074.96000000008"/>
    <n v="5418"/>
    <n v="16136.609999999999"/>
    <n v="9742.8873999999996"/>
    <n v="0"/>
    <s v="نقدية للمرضى"/>
    <s v="دفاتر نقدية"/>
    <s v="سارى"/>
    <n v="7816"/>
    <m/>
    <n v="157"/>
    <x v="1"/>
  </r>
  <r>
    <d v="2017-06-22T00:00:00"/>
    <x v="6"/>
    <n v="200"/>
    <x v="6"/>
    <x v="6"/>
    <n v="2985098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7817"/>
    <m/>
    <n v="157"/>
    <x v="1"/>
  </r>
  <r>
    <d v="2017-06-22T00:00:00"/>
    <x v="6"/>
    <n v="50"/>
    <x v="6"/>
    <x v="6"/>
    <n v="2985148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7818"/>
    <m/>
    <n v="157"/>
    <x v="1"/>
  </r>
  <r>
    <d v="2017-06-22T00:00:00"/>
    <x v="6"/>
    <n v="2000"/>
    <x v="6"/>
    <x v="6"/>
    <n v="2987148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7819"/>
    <m/>
    <n v="157"/>
    <x v="1"/>
  </r>
  <r>
    <d v="2017-06-22T00:00:00"/>
    <x v="6"/>
    <n v="2000"/>
    <x v="6"/>
    <x v="6"/>
    <n v="2989148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7820"/>
    <m/>
    <n v="157"/>
    <x v="1"/>
  </r>
  <r>
    <d v="2017-06-22T00:00:00"/>
    <x v="6"/>
    <n v="2000"/>
    <x v="6"/>
    <x v="6"/>
    <n v="2991148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7821"/>
    <m/>
    <n v="157"/>
    <x v="1"/>
  </r>
  <r>
    <d v="2017-06-22T00:00:00"/>
    <x v="6"/>
    <n v="1229"/>
    <x v="6"/>
    <x v="7"/>
    <n v="2992377.7546666665"/>
    <n v="942074.96000000008"/>
    <n v="5418"/>
    <n v="16136.609999999999"/>
    <n v="9742.8873999999996"/>
    <n v="0"/>
    <s v="نقدية للمرضى"/>
    <s v="دفاتر نقدية"/>
    <s v="سارى"/>
    <n v="7822"/>
    <m/>
    <n v="157"/>
    <x v="1"/>
  </r>
  <r>
    <d v="2017-06-22T00:00:00"/>
    <x v="6"/>
    <n v="350"/>
    <x v="6"/>
    <x v="7"/>
    <n v="2992727.7546666665"/>
    <n v="942074.96000000008"/>
    <n v="5418"/>
    <n v="16136.609999999999"/>
    <n v="9742.8873999999996"/>
    <n v="0"/>
    <s v="نقدية للمرضى"/>
    <s v="دفاتر نقدية"/>
    <s v="سارى"/>
    <n v="7823"/>
    <m/>
    <n v="157"/>
    <x v="1"/>
  </r>
  <r>
    <d v="2017-06-22T00:00:00"/>
    <x v="6"/>
    <n v="7000"/>
    <x v="6"/>
    <x v="7"/>
    <n v="2999727.7546666665"/>
    <n v="942074.96000000008"/>
    <n v="5418"/>
    <n v="16136.609999999999"/>
    <n v="9742.8873999999996"/>
    <n v="0"/>
    <s v="نقدية للمرضى"/>
    <s v="دفاتر نقدية"/>
    <s v="سارى"/>
    <n v="7824"/>
    <m/>
    <n v="157"/>
    <x v="1"/>
  </r>
  <r>
    <d v="2017-06-22T00:00:00"/>
    <x v="6"/>
    <n v="5000"/>
    <x v="6"/>
    <x v="6"/>
    <n v="3004727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7825"/>
    <m/>
    <n v="157"/>
    <x v="1"/>
  </r>
  <r>
    <d v="2017-06-22T00:00:00"/>
    <x v="6"/>
    <n v="300"/>
    <x v="6"/>
    <x v="6"/>
    <n v="3005027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7826"/>
    <m/>
    <n v="157"/>
    <x v="1"/>
  </r>
  <r>
    <d v="2017-06-22T00:00:00"/>
    <x v="6"/>
    <n v="550"/>
    <x v="6"/>
    <x v="6"/>
    <n v="3005577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7827"/>
    <m/>
    <n v="157"/>
    <x v="1"/>
  </r>
  <r>
    <d v="2017-06-22T00:00:00"/>
    <x v="6"/>
    <n v="3300"/>
    <x v="6"/>
    <x v="7"/>
    <n v="3008877.7546666665"/>
    <n v="942074.96000000008"/>
    <n v="5418"/>
    <n v="16136.609999999999"/>
    <n v="9742.8873999999996"/>
    <n v="0"/>
    <s v="نقدية للمرضى"/>
    <s v="دفاتر نقدية"/>
    <s v="سارى"/>
    <n v="7828"/>
    <m/>
    <n v="157"/>
    <x v="1"/>
  </r>
  <r>
    <d v="2017-06-22T00:00:00"/>
    <x v="6"/>
    <n v="2100"/>
    <x v="6"/>
    <x v="6"/>
    <n v="3010977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7829"/>
    <m/>
    <n v="157"/>
    <x v="1"/>
  </r>
  <r>
    <d v="2017-06-22T00:00:00"/>
    <x v="6"/>
    <n v="2000"/>
    <x v="6"/>
    <x v="6"/>
    <n v="3012977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7830"/>
    <m/>
    <n v="157"/>
    <x v="1"/>
  </r>
  <r>
    <d v="2017-06-22T00:00:00"/>
    <x v="6"/>
    <n v="200"/>
    <x v="6"/>
    <x v="6"/>
    <n v="3013177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7831"/>
    <m/>
    <n v="157"/>
    <x v="1"/>
  </r>
  <r>
    <d v="2017-06-22T00:00:00"/>
    <x v="6"/>
    <n v="100"/>
    <x v="6"/>
    <x v="7"/>
    <n v="3013277.7546666665"/>
    <n v="942074.96000000008"/>
    <n v="5418"/>
    <n v="16136.609999999999"/>
    <n v="9742.8873999999996"/>
    <n v="0"/>
    <s v="نقدية للمرضى"/>
    <s v="دفاتر نقدية"/>
    <s v="سارى"/>
    <n v="7832"/>
    <m/>
    <n v="157"/>
    <x v="1"/>
  </r>
  <r>
    <d v="2017-06-22T00:00:00"/>
    <x v="6"/>
    <n v="10000"/>
    <x v="6"/>
    <x v="7"/>
    <n v="3023277.7546666665"/>
    <n v="942074.96000000008"/>
    <n v="5418"/>
    <n v="16136.609999999999"/>
    <n v="9742.8873999999996"/>
    <n v="0"/>
    <s v="نقدية للمرضى"/>
    <s v="دفاتر نقدية"/>
    <s v="سارى"/>
    <n v="7833"/>
    <m/>
    <n v="157"/>
    <x v="1"/>
  </r>
  <r>
    <d v="2017-06-22T00:00:00"/>
    <x v="6"/>
    <n v="10000"/>
    <x v="6"/>
    <x v="7"/>
    <n v="3033277.7546666665"/>
    <n v="942074.96000000008"/>
    <n v="5418"/>
    <n v="16136.609999999999"/>
    <n v="9742.8873999999996"/>
    <n v="0"/>
    <s v="نقدية للمرضى"/>
    <s v="دفاتر نقدية"/>
    <s v="سارى"/>
    <n v="7834"/>
    <m/>
    <n v="157"/>
    <x v="1"/>
  </r>
  <r>
    <d v="2017-06-22T00:00:00"/>
    <x v="6"/>
    <n v="5000"/>
    <x v="6"/>
    <x v="7"/>
    <n v="3038277.7546666665"/>
    <n v="942074.96000000008"/>
    <n v="5418"/>
    <n v="16136.609999999999"/>
    <n v="9742.8873999999996"/>
    <n v="0"/>
    <s v="نقدية للمرضى"/>
    <s v="دفاتر نقدية"/>
    <s v="سارى"/>
    <n v="7835"/>
    <m/>
    <n v="157"/>
    <x v="1"/>
  </r>
  <r>
    <d v="2017-06-22T00:00:00"/>
    <x v="6"/>
    <n v="5000"/>
    <x v="6"/>
    <x v="7"/>
    <n v="3043277.7546666665"/>
    <n v="942074.96000000008"/>
    <n v="5418"/>
    <n v="16136.609999999999"/>
    <n v="9742.8873999999996"/>
    <n v="0"/>
    <s v="نقدية للمرضى"/>
    <s v="دفاتر نقدية"/>
    <s v="سارى"/>
    <n v="7836"/>
    <m/>
    <n v="157"/>
    <x v="1"/>
  </r>
  <r>
    <d v="2017-06-22T00:00:00"/>
    <x v="6"/>
    <n v="25"/>
    <x v="6"/>
    <x v="6"/>
    <n v="3043302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8037"/>
    <m/>
    <n v="161"/>
    <x v="1"/>
  </r>
  <r>
    <d v="2017-06-22T00:00:00"/>
    <x v="6"/>
    <n v="6000"/>
    <x v="6"/>
    <x v="6"/>
    <n v="3049302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8038"/>
    <m/>
    <n v="161"/>
    <x v="1"/>
  </r>
  <r>
    <d v="2017-06-22T00:00:00"/>
    <x v="6"/>
    <n v="1100"/>
    <x v="6"/>
    <x v="6"/>
    <n v="3050402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8039"/>
    <m/>
    <n v="161"/>
    <x v="1"/>
  </r>
  <r>
    <d v="2017-06-22T00:00:00"/>
    <x v="6"/>
    <n v="100"/>
    <x v="6"/>
    <x v="6"/>
    <n v="3050502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8040"/>
    <m/>
    <n v="161"/>
    <x v="1"/>
  </r>
  <r>
    <d v="2017-06-22T00:00:00"/>
    <x v="6"/>
    <n v="200"/>
    <x v="6"/>
    <x v="6"/>
    <n v="3050702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8041"/>
    <m/>
    <n v="161"/>
    <x v="1"/>
  </r>
  <r>
    <d v="2017-06-22T00:00:00"/>
    <x v="6"/>
    <n v="300"/>
    <x v="6"/>
    <x v="6"/>
    <n v="3051002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8042"/>
    <m/>
    <n v="161"/>
    <x v="1"/>
  </r>
  <r>
    <d v="2017-06-22T00:00:00"/>
    <x v="6"/>
    <n v="700"/>
    <x v="6"/>
    <x v="6"/>
    <n v="3051702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8043"/>
    <m/>
    <n v="161"/>
    <x v="1"/>
  </r>
  <r>
    <d v="2017-06-22T00:00:00"/>
    <x v="6"/>
    <n v="1050"/>
    <x v="6"/>
    <x v="7"/>
    <n v="3052752.7546666665"/>
    <n v="942074.96000000008"/>
    <n v="5418"/>
    <n v="16136.609999999999"/>
    <n v="9742.8873999999996"/>
    <n v="0"/>
    <s v="نقدية للمرضى"/>
    <s v="دفاتر نقدية"/>
    <s v="سارى"/>
    <n v="8044"/>
    <m/>
    <n v="161"/>
    <x v="1"/>
  </r>
  <r>
    <d v="2017-06-22T00:00:00"/>
    <x v="6"/>
    <n v="850"/>
    <x v="6"/>
    <x v="6"/>
    <n v="3053602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8045"/>
    <m/>
    <n v="161"/>
    <x v="1"/>
  </r>
  <r>
    <d v="2017-06-22T00:00:00"/>
    <x v="6"/>
    <n v="1400"/>
    <x v="6"/>
    <x v="7"/>
    <n v="3055002.7546666665"/>
    <n v="942074.96000000008"/>
    <n v="5418"/>
    <n v="16136.609999999999"/>
    <n v="9742.8873999999996"/>
    <n v="0"/>
    <s v="نقدية للمرضى"/>
    <s v="دفاتر نقدية"/>
    <s v="سارى"/>
    <n v="8046"/>
    <m/>
    <n v="161"/>
    <x v="1"/>
  </r>
  <r>
    <d v="2017-06-22T00:00:00"/>
    <x v="6"/>
    <n v="1500"/>
    <x v="6"/>
    <x v="7"/>
    <n v="3056502.7546666665"/>
    <n v="942074.96000000008"/>
    <n v="5418"/>
    <n v="16136.609999999999"/>
    <n v="9742.8873999999996"/>
    <n v="0"/>
    <s v="نقدية للمرضى"/>
    <s v="دفاتر نقدية"/>
    <s v="سارى"/>
    <n v="8048"/>
    <m/>
    <n v="161"/>
    <x v="1"/>
  </r>
  <r>
    <d v="2017-06-22T00:00:00"/>
    <x v="6"/>
    <n v="4300"/>
    <x v="6"/>
    <x v="6"/>
    <n v="3060802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8049"/>
    <m/>
    <n v="161"/>
    <x v="1"/>
  </r>
  <r>
    <d v="2017-06-22T00:00:00"/>
    <x v="6"/>
    <n v="3000"/>
    <x v="6"/>
    <x v="6"/>
    <n v="3063802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8050"/>
    <m/>
    <n v="161"/>
    <x v="1"/>
  </r>
  <r>
    <d v="2017-06-22T00:00:00"/>
    <x v="6"/>
    <n v="1000"/>
    <x v="6"/>
    <x v="6"/>
    <n v="3064802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8051"/>
    <m/>
    <n v="162"/>
    <x v="1"/>
  </r>
  <r>
    <d v="2017-06-22T00:00:00"/>
    <x v="6"/>
    <n v="400"/>
    <x v="6"/>
    <x v="6"/>
    <n v="3065202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8052"/>
    <m/>
    <n v="162"/>
    <x v="1"/>
  </r>
  <r>
    <d v="2017-06-22T00:00:00"/>
    <x v="6"/>
    <n v="3340"/>
    <x v="6"/>
    <x v="6"/>
    <n v="3068542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8053"/>
    <m/>
    <n v="162"/>
    <x v="1"/>
  </r>
  <r>
    <d v="2017-06-22T00:00:00"/>
    <x v="6"/>
    <n v="100"/>
    <x v="6"/>
    <x v="6"/>
    <n v="3068642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8054"/>
    <m/>
    <n v="162"/>
    <x v="1"/>
  </r>
  <r>
    <d v="2017-06-22T00:00:00"/>
    <x v="6"/>
    <n v="3510"/>
    <x v="6"/>
    <x v="6"/>
    <n v="3072152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8055"/>
    <m/>
    <n v="162"/>
    <x v="1"/>
  </r>
  <r>
    <d v="2017-06-22T00:00:00"/>
    <x v="6"/>
    <n v="1500"/>
    <x v="6"/>
    <x v="6"/>
    <n v="3073652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8056"/>
    <m/>
    <n v="162"/>
    <x v="1"/>
  </r>
  <r>
    <d v="2017-06-22T00:00:00"/>
    <x v="6"/>
    <n v="1000"/>
    <x v="6"/>
    <x v="6"/>
    <n v="3074652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8057"/>
    <m/>
    <n v="162"/>
    <x v="1"/>
  </r>
  <r>
    <d v="2017-06-22T00:00:00"/>
    <x v="6"/>
    <n v="1000"/>
    <x v="6"/>
    <x v="7"/>
    <n v="3075652.7546666665"/>
    <n v="942074.96000000008"/>
    <n v="5418"/>
    <n v="16136.609999999999"/>
    <n v="9742.8873999999996"/>
    <n v="0"/>
    <s v="نقدية للمرضى"/>
    <s v="دفاتر نقدية"/>
    <s v="سارى"/>
    <n v="8058"/>
    <m/>
    <n v="162"/>
    <x v="1"/>
  </r>
  <r>
    <d v="2017-06-22T00:00:00"/>
    <x v="6"/>
    <n v="3000"/>
    <x v="6"/>
    <x v="6"/>
    <n v="3078652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8059"/>
    <m/>
    <n v="162"/>
    <x v="1"/>
  </r>
  <r>
    <d v="2017-06-22T00:00:00"/>
    <x v="6"/>
    <n v="50"/>
    <x v="6"/>
    <x v="6"/>
    <n v="3078702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8060"/>
    <m/>
    <n v="162"/>
    <x v="1"/>
  </r>
  <r>
    <d v="2017-06-22T00:00:00"/>
    <x v="6"/>
    <n v="400"/>
    <x v="6"/>
    <x v="6"/>
    <n v="3079102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8062"/>
    <m/>
    <n v="162"/>
    <x v="1"/>
  </r>
  <r>
    <d v="2017-06-22T00:00:00"/>
    <x v="6"/>
    <n v="1000"/>
    <x v="6"/>
    <x v="6"/>
    <n v="3080102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8116"/>
    <m/>
    <n v="163"/>
    <x v="1"/>
  </r>
  <r>
    <d v="2017-06-22T00:00:00"/>
    <x v="6"/>
    <n v="2000"/>
    <x v="6"/>
    <x v="6"/>
    <n v="3082102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8117"/>
    <m/>
    <n v="163"/>
    <x v="1"/>
  </r>
  <r>
    <d v="2017-06-22T00:00:00"/>
    <x v="6"/>
    <n v="3000"/>
    <x v="6"/>
    <x v="6"/>
    <n v="3085102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8168"/>
    <m/>
    <n v="164"/>
    <x v="1"/>
  </r>
  <r>
    <d v="2017-06-22T00:00:00"/>
    <x v="6"/>
    <n v="5000"/>
    <x v="6"/>
    <x v="7"/>
    <n v="3090102.7546666665"/>
    <n v="942074.96000000008"/>
    <n v="5418"/>
    <n v="16136.609999999999"/>
    <n v="9742.8873999999996"/>
    <n v="0"/>
    <s v="نقدية للمرضى"/>
    <s v="دفاتر نقدية"/>
    <s v="سارى"/>
    <n v="8169"/>
    <m/>
    <n v="164"/>
    <x v="1"/>
  </r>
  <r>
    <d v="2017-06-22T00:00:00"/>
    <x v="6"/>
    <n v="5000"/>
    <x v="6"/>
    <x v="7"/>
    <n v="3095102.7546666665"/>
    <n v="942074.96000000008"/>
    <n v="5418"/>
    <n v="16136.609999999999"/>
    <n v="9742.8873999999996"/>
    <n v="0"/>
    <s v="نقدية للمرضى"/>
    <s v="دفاتر نقدية"/>
    <s v="سارى"/>
    <n v="8170"/>
    <m/>
    <n v="164"/>
    <x v="1"/>
  </r>
  <r>
    <d v="2017-06-22T00:00:00"/>
    <x v="6"/>
    <n v="2000"/>
    <x v="6"/>
    <x v="6"/>
    <n v="3097102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8171"/>
    <m/>
    <n v="164"/>
    <x v="1"/>
  </r>
  <r>
    <d v="2017-06-22T00:00:00"/>
    <x v="6"/>
    <n v="1000"/>
    <x v="6"/>
    <x v="6"/>
    <n v="3098102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8172"/>
    <m/>
    <n v="164"/>
    <x v="1"/>
  </r>
  <r>
    <d v="2017-06-22T00:00:00"/>
    <x v="6"/>
    <n v="5000"/>
    <x v="6"/>
    <x v="7"/>
    <n v="3103102.7546666665"/>
    <n v="942074.96000000008"/>
    <n v="5418"/>
    <n v="16136.609999999999"/>
    <n v="9742.8873999999996"/>
    <n v="0"/>
    <s v="نقدية للمرضى"/>
    <s v="دفاتر نقدية"/>
    <s v="سارى"/>
    <n v="8173"/>
    <m/>
    <n v="164"/>
    <x v="1"/>
  </r>
  <r>
    <d v="2017-06-22T00:00:00"/>
    <x v="6"/>
    <n v="1150"/>
    <x v="6"/>
    <x v="6"/>
    <n v="3104252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8174"/>
    <m/>
    <n v="164"/>
    <x v="1"/>
  </r>
  <r>
    <d v="2017-06-22T00:00:00"/>
    <x v="6"/>
    <n v="600"/>
    <x v="6"/>
    <x v="7"/>
    <n v="3104852.7546666665"/>
    <n v="942074.96000000008"/>
    <n v="5418"/>
    <n v="16136.609999999999"/>
    <n v="9742.8873999999996"/>
    <n v="0"/>
    <s v="نقدية للمرضى"/>
    <s v="دفاتر نقدية"/>
    <s v="سارى"/>
    <n v="8213"/>
    <m/>
    <n v="165"/>
    <x v="1"/>
  </r>
  <r>
    <d v="2017-06-22T00:00:00"/>
    <x v="6"/>
    <n v="400"/>
    <x v="6"/>
    <x v="6"/>
    <n v="3105252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8214"/>
    <m/>
    <n v="165"/>
    <x v="1"/>
  </r>
  <r>
    <d v="2017-06-22T00:00:00"/>
    <x v="6"/>
    <n v="200"/>
    <x v="6"/>
    <x v="6"/>
    <n v="3105452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8215"/>
    <m/>
    <n v="165"/>
    <x v="1"/>
  </r>
  <r>
    <d v="2017-06-22T00:00:00"/>
    <x v="6"/>
    <n v="100"/>
    <x v="6"/>
    <x v="6"/>
    <n v="3105552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8216"/>
    <m/>
    <n v="165"/>
    <x v="1"/>
  </r>
  <r>
    <d v="2017-06-22T00:00:00"/>
    <x v="6"/>
    <n v="300"/>
    <x v="6"/>
    <x v="6"/>
    <n v="3105852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8273"/>
    <m/>
    <n v="166"/>
    <x v="1"/>
  </r>
  <r>
    <d v="2017-06-22T00:00:00"/>
    <x v="6"/>
    <n v="10000"/>
    <x v="6"/>
    <x v="6"/>
    <n v="3115852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8274"/>
    <m/>
    <n v="166"/>
    <x v="1"/>
  </r>
  <r>
    <d v="2017-06-22T00:00:00"/>
    <x v="6"/>
    <n v="1000"/>
    <x v="6"/>
    <x v="7"/>
    <n v="3116852.7546666665"/>
    <n v="942074.96000000008"/>
    <n v="5418"/>
    <n v="16136.609999999999"/>
    <n v="9742.8873999999996"/>
    <n v="0"/>
    <s v="نقدية للمرضى"/>
    <s v="دفاتر نقدية"/>
    <s v="سارى"/>
    <n v="8275"/>
    <m/>
    <n v="166"/>
    <x v="1"/>
  </r>
  <r>
    <d v="2017-06-22T00:00:00"/>
    <x v="6"/>
    <n v="1000"/>
    <x v="6"/>
    <x v="6"/>
    <n v="3117852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8276"/>
    <m/>
    <n v="166"/>
    <x v="1"/>
  </r>
  <r>
    <d v="2017-06-22T00:00:00"/>
    <x v="6"/>
    <n v="200"/>
    <x v="6"/>
    <x v="6"/>
    <n v="3118052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8277"/>
    <m/>
    <n v="166"/>
    <x v="1"/>
  </r>
  <r>
    <d v="2017-06-22T00:00:00"/>
    <x v="6"/>
    <n v="10000"/>
    <x v="6"/>
    <x v="6"/>
    <n v="3128052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8278"/>
    <m/>
    <n v="166"/>
    <x v="1"/>
  </r>
  <r>
    <d v="2017-06-22T00:00:00"/>
    <x v="6"/>
    <n v="1500"/>
    <x v="6"/>
    <x v="6"/>
    <n v="3129552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8280"/>
    <m/>
    <n v="166"/>
    <x v="1"/>
  </r>
  <r>
    <d v="2017-06-22T00:00:00"/>
    <x v="6"/>
    <n v="5330"/>
    <x v="6"/>
    <x v="6"/>
    <n v="3134882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8281"/>
    <m/>
    <n v="166"/>
    <x v="1"/>
  </r>
  <r>
    <d v="2017-06-22T00:00:00"/>
    <x v="6"/>
    <n v="450"/>
    <x v="6"/>
    <x v="6"/>
    <n v="3135332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8282"/>
    <m/>
    <n v="166"/>
    <x v="1"/>
  </r>
  <r>
    <d v="2017-06-22T00:00:00"/>
    <x v="6"/>
    <n v="5000"/>
    <x v="6"/>
    <x v="6"/>
    <n v="3140332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8283"/>
    <m/>
    <n v="166"/>
    <x v="1"/>
  </r>
  <r>
    <d v="2017-06-22T00:00:00"/>
    <x v="6"/>
    <n v="100"/>
    <x v="6"/>
    <x v="6"/>
    <n v="3140432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8284"/>
    <m/>
    <n v="166"/>
    <x v="1"/>
  </r>
  <r>
    <d v="2017-06-22T00:00:00"/>
    <x v="6"/>
    <n v="200"/>
    <x v="6"/>
    <x v="6"/>
    <n v="3140632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8285"/>
    <m/>
    <n v="166"/>
    <x v="1"/>
  </r>
  <r>
    <d v="2017-06-22T00:00:00"/>
    <x v="6"/>
    <n v="2400"/>
    <x v="6"/>
    <x v="6"/>
    <n v="3143032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8286"/>
    <m/>
    <n v="166"/>
    <x v="1"/>
  </r>
  <r>
    <d v="2017-06-22T00:00:00"/>
    <x v="6"/>
    <n v="400"/>
    <x v="6"/>
    <x v="6"/>
    <n v="3143432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8287"/>
    <m/>
    <n v="166"/>
    <x v="1"/>
  </r>
  <r>
    <d v="2017-06-22T00:00:00"/>
    <x v="6"/>
    <n v="100"/>
    <x v="6"/>
    <x v="6"/>
    <n v="3143532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8288"/>
    <m/>
    <n v="166"/>
    <x v="1"/>
  </r>
  <r>
    <d v="2017-06-22T00:00:00"/>
    <x v="6"/>
    <n v="2050"/>
    <x v="6"/>
    <x v="6"/>
    <n v="3145582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8289"/>
    <m/>
    <n v="166"/>
    <x v="1"/>
  </r>
  <r>
    <d v="2017-06-22T00:00:00"/>
    <x v="6"/>
    <n v="100"/>
    <x v="6"/>
    <x v="6"/>
    <n v="3145682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8291"/>
    <m/>
    <n v="166"/>
    <x v="1"/>
  </r>
  <r>
    <d v="2017-06-22T00:00:00"/>
    <x v="6"/>
    <n v="400"/>
    <x v="6"/>
    <x v="7"/>
    <n v="3146082.7546666665"/>
    <n v="942074.96000000008"/>
    <n v="5418"/>
    <n v="16136.609999999999"/>
    <n v="9742.8873999999996"/>
    <n v="0"/>
    <s v="نقدية للمرضى"/>
    <s v="دفاتر نقدية"/>
    <s v="سارى"/>
    <n v="8292"/>
    <m/>
    <n v="166"/>
    <x v="1"/>
  </r>
  <r>
    <d v="2017-06-22T00:00:00"/>
    <x v="6"/>
    <n v="2000"/>
    <x v="6"/>
    <x v="6"/>
    <n v="3148082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8293"/>
    <m/>
    <n v="166"/>
    <x v="1"/>
  </r>
  <r>
    <d v="2017-06-22T00:00:00"/>
    <x v="6"/>
    <n v="200"/>
    <x v="6"/>
    <x v="6"/>
    <n v="3148282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8295"/>
    <m/>
    <n v="166"/>
    <x v="1"/>
  </r>
  <r>
    <d v="2017-06-22T00:00:00"/>
    <x v="6"/>
    <n v="1000"/>
    <x v="6"/>
    <x v="7"/>
    <n v="3149282.7546666665"/>
    <n v="942074.96000000008"/>
    <n v="5418"/>
    <n v="16136.609999999999"/>
    <n v="9742.8873999999996"/>
    <n v="0"/>
    <s v="نقدية للمرضى"/>
    <s v="دفاتر نقدية"/>
    <s v="سارى"/>
    <n v="8296"/>
    <m/>
    <n v="166"/>
    <x v="1"/>
  </r>
  <r>
    <d v="2017-06-22T00:00:00"/>
    <x v="6"/>
    <n v="300"/>
    <x v="6"/>
    <x v="6"/>
    <n v="3149582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8297"/>
    <m/>
    <n v="166"/>
    <x v="1"/>
  </r>
  <r>
    <d v="2017-06-22T00:00:00"/>
    <x v="6"/>
    <n v="1000"/>
    <x v="6"/>
    <x v="6"/>
    <n v="3150582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8306"/>
    <m/>
    <n v="167"/>
    <x v="1"/>
  </r>
  <r>
    <d v="2017-06-22T00:00:00"/>
    <x v="6"/>
    <n v="400"/>
    <x v="6"/>
    <x v="6"/>
    <n v="3150982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8307"/>
    <m/>
    <n v="167"/>
    <x v="1"/>
  </r>
  <r>
    <d v="2017-06-22T00:00:00"/>
    <x v="6"/>
    <n v="2100"/>
    <x v="6"/>
    <x v="6"/>
    <n v="3153082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8308"/>
    <m/>
    <n v="167"/>
    <x v="1"/>
  </r>
  <r>
    <d v="2017-06-22T00:00:00"/>
    <x v="6"/>
    <n v="5000"/>
    <x v="6"/>
    <x v="6"/>
    <n v="3158082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8309"/>
    <m/>
    <n v="167"/>
    <x v="1"/>
  </r>
  <r>
    <d v="2017-06-22T00:00:00"/>
    <x v="6"/>
    <n v="100"/>
    <x v="6"/>
    <x v="6"/>
    <n v="3158182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8458"/>
    <m/>
    <n v="170"/>
    <x v="1"/>
  </r>
  <r>
    <d v="2017-06-22T00:00:00"/>
    <x v="6"/>
    <n v="200"/>
    <x v="6"/>
    <x v="6"/>
    <n v="3158382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8459"/>
    <m/>
    <n v="170"/>
    <x v="1"/>
  </r>
  <r>
    <d v="2017-06-22T00:00:00"/>
    <x v="6"/>
    <n v="4000"/>
    <x v="6"/>
    <x v="6"/>
    <n v="3162382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8460"/>
    <m/>
    <n v="170"/>
    <x v="1"/>
  </r>
  <r>
    <d v="2017-06-22T00:00:00"/>
    <x v="6"/>
    <n v="1000"/>
    <x v="6"/>
    <x v="7"/>
    <n v="3163382.7546666665"/>
    <n v="942074.96000000008"/>
    <n v="5418"/>
    <n v="16136.609999999999"/>
    <n v="9742.8873999999996"/>
    <n v="0"/>
    <s v="نقدية للمرضى"/>
    <s v="دفاتر نقدية"/>
    <s v="سارى"/>
    <n v="8461"/>
    <m/>
    <n v="170"/>
    <x v="1"/>
  </r>
  <r>
    <d v="2017-06-22T00:00:00"/>
    <x v="6"/>
    <n v="1961"/>
    <x v="6"/>
    <x v="7"/>
    <n v="3165343.7546666665"/>
    <n v="942074.96000000008"/>
    <n v="5418"/>
    <n v="16136.609999999999"/>
    <n v="9742.8873999999996"/>
    <n v="0"/>
    <s v="نقدية للمرضى"/>
    <s v="دفاتر نقدية"/>
    <s v="سارى"/>
    <n v="8462"/>
    <m/>
    <n v="170"/>
    <x v="1"/>
  </r>
  <r>
    <d v="2017-06-22T00:00:00"/>
    <x v="6"/>
    <n v="50"/>
    <x v="6"/>
    <x v="6"/>
    <n v="3165393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8463"/>
    <m/>
    <n v="170"/>
    <x v="1"/>
  </r>
  <r>
    <d v="2017-06-22T00:00:00"/>
    <x v="6"/>
    <n v="75"/>
    <x v="6"/>
    <x v="6"/>
    <n v="3165468.7546666665"/>
    <n v="942074.96000000008"/>
    <n v="5418"/>
    <n v="16136.609999999999"/>
    <n v="9742.8873999999996"/>
    <n v="0"/>
    <s v="تبرعات عامة من زكاة مال وغيرها"/>
    <s v="دفاتر نقدية"/>
    <s v="سارى"/>
    <n v="8464"/>
    <m/>
    <n v="170"/>
    <x v="1"/>
  </r>
  <r>
    <d v="2017-06-22T00:00:00"/>
    <x v="6"/>
    <n v="15000"/>
    <x v="8"/>
    <x v="9"/>
    <n v="3165468.7546666665"/>
    <n v="957074.96000000008"/>
    <n v="5418"/>
    <n v="16136.609999999999"/>
    <n v="9742.8873999999996"/>
    <n v="0"/>
    <m/>
    <m/>
    <m/>
    <s v="معاملة بنكية"/>
    <m/>
    <m/>
    <x v="260"/>
  </r>
  <r>
    <d v="2017-06-22T00:00:00"/>
    <x v="6"/>
    <n v="200"/>
    <x v="8"/>
    <x v="9"/>
    <n v="3165468.7546666665"/>
    <n v="957274.96000000008"/>
    <n v="5418"/>
    <n v="16136.609999999999"/>
    <n v="9742.8873999999996"/>
    <n v="0"/>
    <m/>
    <m/>
    <m/>
    <s v="معاملة بنكية"/>
    <m/>
    <m/>
    <x v="261"/>
  </r>
  <r>
    <d v="2017-06-22T00:00:00"/>
    <x v="6"/>
    <n v="5000"/>
    <x v="8"/>
    <x v="9"/>
    <n v="3165468.7546666665"/>
    <n v="962274.96000000008"/>
    <n v="5418"/>
    <n v="16136.609999999999"/>
    <n v="9742.8873999999996"/>
    <n v="0"/>
    <m/>
    <m/>
    <m/>
    <s v="معاملة بنكية"/>
    <m/>
    <m/>
    <x v="260"/>
  </r>
  <r>
    <d v="2017-06-22T00:00:00"/>
    <x v="6"/>
    <n v="10000"/>
    <x v="8"/>
    <x v="15"/>
    <n v="3165468.7546666665"/>
    <n v="972274.96000000008"/>
    <n v="5418"/>
    <n v="16136.609999999999"/>
    <n v="9742.8873999999996"/>
    <n v="0"/>
    <m/>
    <m/>
    <m/>
    <m/>
    <m/>
    <m/>
    <x v="96"/>
  </r>
  <r>
    <d v="2017-06-22T00:00:00"/>
    <x v="6"/>
    <n v="15000"/>
    <x v="8"/>
    <x v="9"/>
    <n v="3165468.7546666665"/>
    <n v="987274.96000000008"/>
    <n v="5418"/>
    <n v="16136.609999999999"/>
    <n v="9742.8873999999996"/>
    <n v="0"/>
    <m/>
    <m/>
    <m/>
    <s v="معاملة بنكية"/>
    <m/>
    <m/>
    <x v="60"/>
  </r>
  <r>
    <d v="2017-06-22T00:00:00"/>
    <x v="6"/>
    <n v="600"/>
    <x v="8"/>
    <x v="9"/>
    <n v="3165468.7546666665"/>
    <n v="987874.96000000008"/>
    <n v="5418"/>
    <n v="16136.609999999999"/>
    <n v="9742.8873999999996"/>
    <n v="0"/>
    <m/>
    <m/>
    <m/>
    <s v="معاملة بنكية"/>
    <m/>
    <m/>
    <x v="25"/>
  </r>
  <r>
    <d v="2017-06-22T00:00:00"/>
    <x v="6"/>
    <n v="7670"/>
    <x v="8"/>
    <x v="9"/>
    <n v="3165468.7546666665"/>
    <n v="995544.96000000008"/>
    <n v="5418"/>
    <n v="16136.609999999999"/>
    <n v="9742.8873999999996"/>
    <n v="0"/>
    <m/>
    <m/>
    <m/>
    <s v="معاملة بنكية"/>
    <m/>
    <m/>
    <x v="132"/>
  </r>
  <r>
    <d v="2017-06-22T00:00:00"/>
    <x v="6"/>
    <n v="350"/>
    <x v="8"/>
    <x v="9"/>
    <n v="3165468.7546666665"/>
    <n v="995894.96000000008"/>
    <n v="5418"/>
    <n v="16136.609999999999"/>
    <n v="9742.8873999999996"/>
    <n v="0"/>
    <m/>
    <m/>
    <m/>
    <s v="معاملة بنكية"/>
    <m/>
    <m/>
    <x v="132"/>
  </r>
  <r>
    <d v="2017-06-22T00:00:00"/>
    <x v="6"/>
    <n v="9005"/>
    <x v="8"/>
    <x v="9"/>
    <n v="3165468.7546666665"/>
    <n v="1004899.9600000001"/>
    <n v="5418"/>
    <n v="16136.609999999999"/>
    <n v="9742.8873999999996"/>
    <n v="0"/>
    <m/>
    <m/>
    <m/>
    <s v="معاملة بنكية"/>
    <m/>
    <m/>
    <x v="132"/>
  </r>
  <r>
    <d v="2017-06-22T00:00:00"/>
    <x v="6"/>
    <n v="4200"/>
    <x v="8"/>
    <x v="9"/>
    <n v="3165468.7546666665"/>
    <n v="1009099.9600000001"/>
    <n v="5418"/>
    <n v="16136.609999999999"/>
    <n v="9742.8873999999996"/>
    <n v="0"/>
    <m/>
    <m/>
    <m/>
    <s v="معاملة بنكية"/>
    <m/>
    <m/>
    <x v="60"/>
  </r>
  <r>
    <d v="2017-06-23T00:00:00"/>
    <x v="6"/>
    <n v="10000"/>
    <x v="6"/>
    <x v="6"/>
    <n v="317546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5492"/>
    <m/>
    <n v="110"/>
    <x v="1"/>
  </r>
  <r>
    <d v="2017-06-23T00:00:00"/>
    <x v="6"/>
    <n v="10000"/>
    <x v="6"/>
    <x v="6"/>
    <n v="318546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5493"/>
    <m/>
    <n v="110"/>
    <x v="1"/>
  </r>
  <r>
    <d v="2017-06-23T00:00:00"/>
    <x v="6"/>
    <n v="10000"/>
    <x v="6"/>
    <x v="6"/>
    <n v="319546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5494"/>
    <m/>
    <n v="110"/>
    <x v="1"/>
  </r>
  <r>
    <d v="2017-06-23T00:00:00"/>
    <x v="6"/>
    <n v="10000"/>
    <x v="6"/>
    <x v="6"/>
    <n v="320546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5495"/>
    <m/>
    <n v="110"/>
    <x v="1"/>
  </r>
  <r>
    <d v="2017-06-23T00:00:00"/>
    <x v="6"/>
    <n v="100"/>
    <x v="6"/>
    <x v="6"/>
    <n v="320556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5815"/>
    <m/>
    <n v="117"/>
    <x v="1"/>
  </r>
  <r>
    <d v="2017-06-23T00:00:00"/>
    <x v="6"/>
    <n v="1150"/>
    <x v="6"/>
    <x v="6"/>
    <n v="320671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5816"/>
    <m/>
    <n v="117"/>
    <x v="1"/>
  </r>
  <r>
    <d v="2017-06-23T00:00:00"/>
    <x v="6"/>
    <n v="200"/>
    <x v="6"/>
    <x v="6"/>
    <n v="320691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5817"/>
    <m/>
    <n v="117"/>
    <x v="1"/>
  </r>
  <r>
    <d v="2017-06-23T00:00:00"/>
    <x v="6"/>
    <n v="100"/>
    <x v="6"/>
    <x v="6"/>
    <n v="320701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5818"/>
    <m/>
    <n v="117"/>
    <x v="1"/>
  </r>
  <r>
    <d v="2017-06-23T00:00:00"/>
    <x v="6"/>
    <n v="500"/>
    <x v="6"/>
    <x v="6"/>
    <n v="320751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5819"/>
    <m/>
    <n v="117"/>
    <x v="1"/>
  </r>
  <r>
    <d v="2017-06-23T00:00:00"/>
    <x v="6"/>
    <n v="1000"/>
    <x v="6"/>
    <x v="6"/>
    <n v="320851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5820"/>
    <m/>
    <n v="117"/>
    <x v="1"/>
  </r>
  <r>
    <d v="2017-06-23T00:00:00"/>
    <x v="6"/>
    <n v="50"/>
    <x v="6"/>
    <x v="6"/>
    <n v="320856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5821"/>
    <m/>
    <n v="117"/>
    <x v="1"/>
  </r>
  <r>
    <d v="2017-06-23T00:00:00"/>
    <x v="6"/>
    <n v="3500"/>
    <x v="6"/>
    <x v="6"/>
    <n v="321206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6703"/>
    <m/>
    <n v="135"/>
    <x v="1"/>
  </r>
  <r>
    <d v="2017-06-23T00:00:00"/>
    <x v="6"/>
    <n v="8000"/>
    <x v="6"/>
    <x v="6"/>
    <n v="322006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6705"/>
    <m/>
    <n v="135"/>
    <x v="1"/>
  </r>
  <r>
    <d v="2017-06-23T00:00:00"/>
    <x v="6"/>
    <n v="4550"/>
    <x v="6"/>
    <x v="6"/>
    <n v="322461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6706"/>
    <m/>
    <n v="135"/>
    <x v="1"/>
  </r>
  <r>
    <d v="2017-06-23T00:00:00"/>
    <x v="6"/>
    <n v="1800"/>
    <x v="6"/>
    <x v="6"/>
    <n v="322641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6707"/>
    <m/>
    <n v="135"/>
    <x v="1"/>
  </r>
  <r>
    <d v="2017-06-23T00:00:00"/>
    <x v="6"/>
    <n v="7000"/>
    <x v="6"/>
    <x v="6"/>
    <n v="323341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6708"/>
    <m/>
    <n v="135"/>
    <x v="1"/>
  </r>
  <r>
    <d v="2017-06-23T00:00:00"/>
    <x v="6"/>
    <n v="4000"/>
    <x v="6"/>
    <x v="7"/>
    <n v="3237418.7546666665"/>
    <n v="1009099.9600000001"/>
    <n v="5418"/>
    <n v="16136.609999999999"/>
    <n v="9742.8873999999996"/>
    <n v="0"/>
    <s v="نقدية للمرضى"/>
    <s v="دفاتر نقدية"/>
    <s v="سارى"/>
    <n v="6709"/>
    <m/>
    <n v="135"/>
    <x v="1"/>
  </r>
  <r>
    <d v="2017-06-23T00:00:00"/>
    <x v="6"/>
    <n v="3000"/>
    <x v="6"/>
    <x v="7"/>
    <n v="3240418.7546666665"/>
    <n v="1009099.9600000001"/>
    <n v="5418"/>
    <n v="16136.609999999999"/>
    <n v="9742.8873999999996"/>
    <n v="0"/>
    <s v="نقدية للمرضى"/>
    <s v="دفاتر نقدية"/>
    <s v="سارى"/>
    <n v="6710"/>
    <m/>
    <n v="135"/>
    <x v="1"/>
  </r>
  <r>
    <d v="2017-06-23T00:00:00"/>
    <x v="6"/>
    <n v="3200"/>
    <x v="6"/>
    <x v="6"/>
    <n v="324361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6711"/>
    <m/>
    <n v="135"/>
    <x v="1"/>
  </r>
  <r>
    <d v="2017-06-23T00:00:00"/>
    <x v="6"/>
    <n v="1200"/>
    <x v="6"/>
    <x v="6"/>
    <n v="324481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6712"/>
    <m/>
    <n v="135"/>
    <x v="1"/>
  </r>
  <r>
    <d v="2017-06-23T00:00:00"/>
    <x v="6"/>
    <n v="400"/>
    <x v="6"/>
    <x v="6"/>
    <n v="324521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6713"/>
    <m/>
    <n v="135"/>
    <x v="1"/>
  </r>
  <r>
    <d v="2017-06-23T00:00:00"/>
    <x v="6"/>
    <n v="650"/>
    <x v="6"/>
    <x v="6"/>
    <n v="324586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6717"/>
    <m/>
    <n v="135"/>
    <x v="1"/>
  </r>
  <r>
    <d v="2017-06-23T00:00:00"/>
    <x v="6"/>
    <n v="3000"/>
    <x v="6"/>
    <x v="6"/>
    <n v="324886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7462"/>
    <m/>
    <n v="150"/>
    <x v="1"/>
  </r>
  <r>
    <d v="2017-06-23T00:00:00"/>
    <x v="6"/>
    <n v="2000"/>
    <x v="6"/>
    <x v="6"/>
    <n v="325086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7463"/>
    <m/>
    <n v="150"/>
    <x v="1"/>
  </r>
  <r>
    <d v="2017-06-23T00:00:00"/>
    <x v="6"/>
    <n v="600"/>
    <x v="6"/>
    <x v="6"/>
    <n v="325146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7464"/>
    <m/>
    <n v="150"/>
    <x v="1"/>
  </r>
  <r>
    <d v="2017-06-23T00:00:00"/>
    <x v="6"/>
    <n v="2500"/>
    <x v="6"/>
    <x v="7"/>
    <n v="3253968.7546666665"/>
    <n v="1009099.9600000001"/>
    <n v="5418"/>
    <n v="16136.609999999999"/>
    <n v="9742.8873999999996"/>
    <n v="0"/>
    <s v="نقدية للمرضى"/>
    <s v="دفاتر نقدية"/>
    <s v="سارى"/>
    <n v="7465"/>
    <m/>
    <n v="150"/>
    <x v="1"/>
  </r>
  <r>
    <d v="2017-06-23T00:00:00"/>
    <x v="6"/>
    <n v="300"/>
    <x v="6"/>
    <x v="7"/>
    <n v="3254268.7546666665"/>
    <n v="1009099.9600000001"/>
    <n v="5418"/>
    <n v="16136.609999999999"/>
    <n v="9742.8873999999996"/>
    <n v="0"/>
    <s v="نقدية للمرضى"/>
    <s v="دفاتر نقدية"/>
    <s v="سارى"/>
    <n v="7466"/>
    <m/>
    <n v="150"/>
    <x v="1"/>
  </r>
  <r>
    <d v="2017-06-23T00:00:00"/>
    <x v="6"/>
    <n v="3000"/>
    <x v="6"/>
    <x v="7"/>
    <n v="3257268.7546666665"/>
    <n v="1009099.9600000001"/>
    <n v="5418"/>
    <n v="16136.609999999999"/>
    <n v="9742.8873999999996"/>
    <n v="0"/>
    <s v="نقدية للمرضى"/>
    <s v="دفاتر نقدية"/>
    <s v="سارى"/>
    <n v="7467"/>
    <m/>
    <n v="150"/>
    <x v="1"/>
  </r>
  <r>
    <d v="2017-06-23T00:00:00"/>
    <x v="6"/>
    <n v="100"/>
    <x v="6"/>
    <x v="7"/>
    <n v="3257368.7546666665"/>
    <n v="1009099.9600000001"/>
    <n v="5418"/>
    <n v="16136.609999999999"/>
    <n v="9742.8873999999996"/>
    <n v="0"/>
    <s v="نقدية للمرضى"/>
    <s v="دفاتر نقدية"/>
    <s v="سارى"/>
    <n v="7468"/>
    <m/>
    <n v="150"/>
    <x v="1"/>
  </r>
  <r>
    <d v="2017-06-23T00:00:00"/>
    <x v="6"/>
    <n v="200"/>
    <x v="6"/>
    <x v="7"/>
    <n v="3257568.7546666665"/>
    <n v="1009099.9600000001"/>
    <n v="5418"/>
    <n v="16136.609999999999"/>
    <n v="9742.8873999999996"/>
    <n v="0"/>
    <s v="نقدية للمرضى"/>
    <s v="دفاتر نقدية"/>
    <s v="سارى"/>
    <n v="7469"/>
    <m/>
    <n v="150"/>
    <x v="1"/>
  </r>
  <r>
    <d v="2017-06-23T00:00:00"/>
    <x v="6"/>
    <n v="200"/>
    <x v="6"/>
    <x v="6"/>
    <n v="325776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7590"/>
    <m/>
    <n v="152"/>
    <x v="1"/>
  </r>
  <r>
    <d v="2017-06-23T00:00:00"/>
    <x v="6"/>
    <n v="500"/>
    <x v="6"/>
    <x v="6"/>
    <n v="325826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7591"/>
    <m/>
    <n v="152"/>
    <x v="1"/>
  </r>
  <r>
    <d v="2017-06-23T00:00:00"/>
    <x v="6"/>
    <n v="10000"/>
    <x v="6"/>
    <x v="7"/>
    <n v="3268268.7546666665"/>
    <n v="1009099.9600000001"/>
    <n v="5418"/>
    <n v="16136.609999999999"/>
    <n v="9742.8873999999996"/>
    <n v="0"/>
    <s v="نقدية للمرضى"/>
    <s v="دفاتر نقدية"/>
    <s v="سارى"/>
    <n v="7592"/>
    <m/>
    <n v="152"/>
    <x v="1"/>
  </r>
  <r>
    <d v="2017-06-23T00:00:00"/>
    <x v="6"/>
    <n v="200"/>
    <x v="6"/>
    <x v="6"/>
    <n v="326846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7593"/>
    <m/>
    <n v="152"/>
    <x v="1"/>
  </r>
  <r>
    <d v="2017-06-23T00:00:00"/>
    <x v="6"/>
    <n v="2500"/>
    <x v="6"/>
    <x v="6"/>
    <n v="327096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7620"/>
    <m/>
    <n v="153"/>
    <x v="1"/>
  </r>
  <r>
    <d v="2017-06-23T00:00:00"/>
    <x v="6"/>
    <n v="1000"/>
    <x v="6"/>
    <x v="7"/>
    <n v="3271968.7546666665"/>
    <n v="1009099.9600000001"/>
    <n v="5418"/>
    <n v="16136.609999999999"/>
    <n v="9742.8873999999996"/>
    <n v="0"/>
    <s v="نقدية للمرضى"/>
    <s v="دفاتر نقدية"/>
    <s v="سارى"/>
    <n v="7621"/>
    <m/>
    <n v="153"/>
    <x v="1"/>
  </r>
  <r>
    <d v="2017-06-23T00:00:00"/>
    <x v="6"/>
    <n v="1500"/>
    <x v="6"/>
    <x v="7"/>
    <n v="3273468.7546666665"/>
    <n v="1009099.9600000001"/>
    <n v="5418"/>
    <n v="16136.609999999999"/>
    <n v="9742.8873999999996"/>
    <n v="0"/>
    <s v="نقدية للمرضى"/>
    <s v="دفاتر نقدية"/>
    <s v="سارى"/>
    <n v="7622"/>
    <m/>
    <n v="153"/>
    <x v="1"/>
  </r>
  <r>
    <d v="2017-06-23T00:00:00"/>
    <x v="6"/>
    <n v="50"/>
    <x v="6"/>
    <x v="7"/>
    <n v="3273518.7546666665"/>
    <n v="1009099.9600000001"/>
    <n v="5418"/>
    <n v="16136.609999999999"/>
    <n v="9742.8873999999996"/>
    <n v="0"/>
    <s v="نقدية للمرضى"/>
    <s v="دفاتر نقدية"/>
    <s v="سارى"/>
    <n v="7623"/>
    <m/>
    <n v="153"/>
    <x v="1"/>
  </r>
  <r>
    <d v="2017-06-23T00:00:00"/>
    <x v="6"/>
    <n v="500"/>
    <x v="6"/>
    <x v="6"/>
    <n v="327401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7624"/>
    <m/>
    <n v="153"/>
    <x v="1"/>
  </r>
  <r>
    <d v="2017-06-23T00:00:00"/>
    <x v="6"/>
    <n v="2000"/>
    <x v="6"/>
    <x v="6"/>
    <n v="327601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7625"/>
    <m/>
    <n v="153"/>
    <x v="1"/>
  </r>
  <r>
    <d v="2017-06-23T00:00:00"/>
    <x v="6"/>
    <n v="17600"/>
    <x v="6"/>
    <x v="6"/>
    <n v="329361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7776"/>
    <m/>
    <n v="156"/>
    <x v="1"/>
  </r>
  <r>
    <d v="2017-06-23T00:00:00"/>
    <x v="6"/>
    <n v="10000"/>
    <x v="6"/>
    <x v="7"/>
    <n v="3303618.7546666665"/>
    <n v="1009099.9600000001"/>
    <n v="5418"/>
    <n v="16136.609999999999"/>
    <n v="9742.8873999999996"/>
    <n v="0"/>
    <s v="نقدية للمرضى"/>
    <s v="دفاتر نقدية"/>
    <s v="سارى"/>
    <n v="7777"/>
    <m/>
    <n v="156"/>
    <x v="1"/>
  </r>
  <r>
    <d v="2017-06-23T00:00:00"/>
    <x v="6"/>
    <n v="5000"/>
    <x v="6"/>
    <x v="6"/>
    <n v="330861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7778"/>
    <m/>
    <n v="156"/>
    <x v="1"/>
  </r>
  <r>
    <d v="2017-06-23T00:00:00"/>
    <x v="6"/>
    <n v="3000"/>
    <x v="6"/>
    <x v="6"/>
    <n v="331161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7779"/>
    <m/>
    <n v="156"/>
    <x v="1"/>
  </r>
  <r>
    <d v="2017-06-23T00:00:00"/>
    <x v="6"/>
    <n v="7000"/>
    <x v="6"/>
    <x v="7"/>
    <n v="3318618.7546666665"/>
    <n v="1009099.9600000001"/>
    <n v="5418"/>
    <n v="16136.609999999999"/>
    <n v="9742.8873999999996"/>
    <n v="0"/>
    <s v="نقدية للمرضى"/>
    <s v="دفاتر نقدية"/>
    <s v="سارى"/>
    <n v="7780"/>
    <m/>
    <n v="156"/>
    <x v="1"/>
  </r>
  <r>
    <d v="2017-06-23T00:00:00"/>
    <x v="6"/>
    <n v="1500"/>
    <x v="6"/>
    <x v="7"/>
    <n v="3320118.7546666665"/>
    <n v="1009099.9600000001"/>
    <n v="5418"/>
    <n v="16136.609999999999"/>
    <n v="9742.8873999999996"/>
    <n v="0"/>
    <s v="نقدية للمرضى"/>
    <s v="دفاتر نقدية"/>
    <s v="سارى"/>
    <n v="7781"/>
    <m/>
    <n v="156"/>
    <x v="1"/>
  </r>
  <r>
    <d v="2017-06-23T00:00:00"/>
    <x v="6"/>
    <n v="200"/>
    <x v="6"/>
    <x v="7"/>
    <n v="3320318.7546666665"/>
    <n v="1009099.9600000001"/>
    <n v="5418"/>
    <n v="16136.609999999999"/>
    <n v="9742.8873999999996"/>
    <n v="0"/>
    <s v="نقدية للمرضى"/>
    <s v="دفاتر نقدية"/>
    <s v="سارى"/>
    <n v="7837"/>
    <m/>
    <n v="157"/>
    <x v="1"/>
  </r>
  <r>
    <d v="2017-06-23T00:00:00"/>
    <x v="6"/>
    <n v="300"/>
    <x v="6"/>
    <x v="7"/>
    <n v="3320618.7546666665"/>
    <n v="1009099.9600000001"/>
    <n v="5418"/>
    <n v="16136.609999999999"/>
    <n v="9742.8873999999996"/>
    <n v="0"/>
    <s v="نقدية للمرضى"/>
    <s v="دفاتر نقدية"/>
    <s v="سارى"/>
    <n v="7838"/>
    <m/>
    <n v="157"/>
    <x v="1"/>
  </r>
  <r>
    <d v="2017-06-23T00:00:00"/>
    <x v="6"/>
    <n v="50"/>
    <x v="6"/>
    <x v="6"/>
    <n v="332066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7839"/>
    <m/>
    <n v="157"/>
    <x v="1"/>
  </r>
  <r>
    <d v="2017-06-23T00:00:00"/>
    <x v="6"/>
    <n v="100"/>
    <x v="6"/>
    <x v="6"/>
    <n v="332076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7840"/>
    <m/>
    <n v="157"/>
    <x v="1"/>
  </r>
  <r>
    <d v="2017-06-23T00:00:00"/>
    <x v="6"/>
    <n v="500"/>
    <x v="6"/>
    <x v="7"/>
    <n v="3321268.7546666665"/>
    <n v="1009099.9600000001"/>
    <n v="5418"/>
    <n v="16136.609999999999"/>
    <n v="9742.8873999999996"/>
    <n v="0"/>
    <s v="نقدية للمرضى"/>
    <s v="دفاتر نقدية"/>
    <s v="سارى"/>
    <n v="7841"/>
    <m/>
    <n v="157"/>
    <x v="1"/>
  </r>
  <r>
    <d v="2017-06-23T00:00:00"/>
    <x v="6"/>
    <n v="400"/>
    <x v="6"/>
    <x v="6"/>
    <n v="332166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7842"/>
    <m/>
    <n v="157"/>
    <x v="1"/>
  </r>
  <r>
    <d v="2017-06-23T00:00:00"/>
    <x v="6"/>
    <n v="3000"/>
    <x v="6"/>
    <x v="6"/>
    <n v="332466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7843"/>
    <m/>
    <n v="157"/>
    <x v="1"/>
  </r>
  <r>
    <d v="2017-06-23T00:00:00"/>
    <x v="6"/>
    <n v="200"/>
    <x v="6"/>
    <x v="7"/>
    <n v="3324868.7546666665"/>
    <n v="1009099.9600000001"/>
    <n v="5418"/>
    <n v="16136.609999999999"/>
    <n v="9742.8873999999996"/>
    <n v="0"/>
    <s v="نقدية للمرضى"/>
    <s v="دفاتر نقدية"/>
    <s v="سارى"/>
    <n v="7844"/>
    <m/>
    <n v="157"/>
    <x v="1"/>
  </r>
  <r>
    <d v="2017-06-23T00:00:00"/>
    <x v="6"/>
    <n v="700"/>
    <x v="6"/>
    <x v="7"/>
    <n v="3325568.7546666665"/>
    <n v="1009099.9600000001"/>
    <n v="5418"/>
    <n v="16136.609999999999"/>
    <n v="9742.8873999999996"/>
    <n v="0"/>
    <s v="نقدية للمرضى"/>
    <s v="دفاتر نقدية"/>
    <s v="سارى"/>
    <n v="7845"/>
    <m/>
    <n v="157"/>
    <x v="1"/>
  </r>
  <r>
    <d v="2017-06-23T00:00:00"/>
    <x v="6"/>
    <n v="300"/>
    <x v="6"/>
    <x v="7"/>
    <n v="3325868.7546666665"/>
    <n v="1009099.9600000001"/>
    <n v="5418"/>
    <n v="16136.609999999999"/>
    <n v="9742.8873999999996"/>
    <n v="0"/>
    <s v="نقدية للمرضى"/>
    <s v="دفاتر نقدية"/>
    <s v="سارى"/>
    <n v="7846"/>
    <m/>
    <n v="157"/>
    <x v="1"/>
  </r>
  <r>
    <d v="2017-06-23T00:00:00"/>
    <x v="6"/>
    <n v="1000"/>
    <x v="6"/>
    <x v="7"/>
    <n v="3326868.7546666665"/>
    <n v="1009099.9600000001"/>
    <n v="5418"/>
    <n v="16136.609999999999"/>
    <n v="9742.8873999999996"/>
    <n v="0"/>
    <s v="نقدية للمرضى"/>
    <s v="دفاتر نقدية"/>
    <s v="سارى"/>
    <n v="7847"/>
    <m/>
    <n v="157"/>
    <x v="1"/>
  </r>
  <r>
    <d v="2017-06-23T00:00:00"/>
    <x v="6"/>
    <n v="1000"/>
    <x v="6"/>
    <x v="7"/>
    <n v="3327868.7546666665"/>
    <n v="1009099.9600000001"/>
    <n v="5418"/>
    <n v="16136.609999999999"/>
    <n v="9742.8873999999996"/>
    <n v="0"/>
    <s v="نقدية للمرضى"/>
    <s v="دفاتر نقدية"/>
    <s v="سارى"/>
    <n v="7848"/>
    <m/>
    <n v="157"/>
    <x v="1"/>
  </r>
  <r>
    <d v="2017-06-23T00:00:00"/>
    <x v="6"/>
    <n v="500"/>
    <x v="6"/>
    <x v="7"/>
    <n v="3328368.7546666665"/>
    <n v="1009099.9600000001"/>
    <n v="5418"/>
    <n v="16136.609999999999"/>
    <n v="9742.8873999999996"/>
    <n v="0"/>
    <s v="نقدية للمرضى"/>
    <s v="دفاتر نقدية"/>
    <s v="سارى"/>
    <n v="7849"/>
    <m/>
    <n v="157"/>
    <x v="1"/>
  </r>
  <r>
    <d v="2017-06-23T00:00:00"/>
    <x v="6"/>
    <n v="10000"/>
    <x v="6"/>
    <x v="6"/>
    <n v="333836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7850"/>
    <m/>
    <n v="157"/>
    <x v="1"/>
  </r>
  <r>
    <d v="2017-06-23T00:00:00"/>
    <x v="6"/>
    <n v="10000"/>
    <x v="6"/>
    <x v="6"/>
    <n v="334836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7851"/>
    <m/>
    <n v="158"/>
    <x v="1"/>
  </r>
  <r>
    <d v="2017-06-23T00:00:00"/>
    <x v="6"/>
    <n v="10000"/>
    <x v="6"/>
    <x v="6"/>
    <n v="335836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7852"/>
    <m/>
    <n v="158"/>
    <x v="1"/>
  </r>
  <r>
    <d v="2017-06-23T00:00:00"/>
    <x v="6"/>
    <n v="1000"/>
    <x v="6"/>
    <x v="7"/>
    <n v="3359368.7546666665"/>
    <n v="1009099.9600000001"/>
    <n v="5418"/>
    <n v="16136.609999999999"/>
    <n v="9742.8873999999996"/>
    <n v="0"/>
    <s v="نقدية للمرضى"/>
    <s v="دفاتر نقدية"/>
    <s v="سارى"/>
    <n v="7853"/>
    <m/>
    <n v="158"/>
    <x v="1"/>
  </r>
  <r>
    <d v="2017-06-23T00:00:00"/>
    <x v="6"/>
    <n v="2500"/>
    <x v="6"/>
    <x v="6"/>
    <n v="336186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7854"/>
    <m/>
    <n v="158"/>
    <x v="1"/>
  </r>
  <r>
    <d v="2017-06-23T00:00:00"/>
    <x v="6"/>
    <n v="2200"/>
    <x v="6"/>
    <x v="6"/>
    <n v="336406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7855"/>
    <m/>
    <n v="158"/>
    <x v="1"/>
  </r>
  <r>
    <d v="2017-06-23T00:00:00"/>
    <x v="6"/>
    <n v="200"/>
    <x v="6"/>
    <x v="6"/>
    <n v="336426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7856"/>
    <m/>
    <n v="158"/>
    <x v="1"/>
  </r>
  <r>
    <d v="2017-06-23T00:00:00"/>
    <x v="6"/>
    <n v="10000"/>
    <x v="6"/>
    <x v="6"/>
    <n v="337426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7857"/>
    <m/>
    <n v="158"/>
    <x v="1"/>
  </r>
  <r>
    <d v="2017-06-23T00:00:00"/>
    <x v="6"/>
    <n v="10000"/>
    <x v="6"/>
    <x v="6"/>
    <n v="338426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7858"/>
    <m/>
    <n v="158"/>
    <x v="1"/>
  </r>
  <r>
    <d v="2017-06-23T00:00:00"/>
    <x v="6"/>
    <n v="10000"/>
    <x v="6"/>
    <x v="6"/>
    <n v="339426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7859"/>
    <m/>
    <n v="158"/>
    <x v="1"/>
  </r>
  <r>
    <d v="2017-06-23T00:00:00"/>
    <x v="6"/>
    <n v="10000"/>
    <x v="6"/>
    <x v="6"/>
    <n v="340426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7860"/>
    <m/>
    <n v="158"/>
    <x v="1"/>
  </r>
  <r>
    <d v="2017-06-23T00:00:00"/>
    <x v="6"/>
    <n v="10000"/>
    <x v="6"/>
    <x v="6"/>
    <n v="341426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7861"/>
    <m/>
    <n v="158"/>
    <x v="1"/>
  </r>
  <r>
    <d v="2017-06-23T00:00:00"/>
    <x v="6"/>
    <n v="10000"/>
    <x v="6"/>
    <x v="6"/>
    <n v="342426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7862"/>
    <m/>
    <n v="158"/>
    <x v="1"/>
  </r>
  <r>
    <d v="2017-06-23T00:00:00"/>
    <x v="6"/>
    <n v="10000"/>
    <x v="6"/>
    <x v="6"/>
    <n v="343426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7863"/>
    <m/>
    <n v="158"/>
    <x v="1"/>
  </r>
  <r>
    <d v="2017-06-23T00:00:00"/>
    <x v="6"/>
    <n v="10000"/>
    <x v="6"/>
    <x v="6"/>
    <n v="344426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7864"/>
    <m/>
    <n v="158"/>
    <x v="1"/>
  </r>
  <r>
    <d v="2017-06-23T00:00:00"/>
    <x v="6"/>
    <n v="10000"/>
    <x v="6"/>
    <x v="6"/>
    <n v="345426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7865"/>
    <m/>
    <n v="158"/>
    <x v="1"/>
  </r>
  <r>
    <d v="2017-06-23T00:00:00"/>
    <x v="6"/>
    <n v="10000"/>
    <x v="6"/>
    <x v="6"/>
    <n v="346426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7866"/>
    <m/>
    <n v="158"/>
    <x v="1"/>
  </r>
  <r>
    <d v="2017-06-23T00:00:00"/>
    <x v="6"/>
    <n v="2200"/>
    <x v="6"/>
    <x v="6"/>
    <n v="346646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061"/>
    <m/>
    <n v="162"/>
    <x v="1"/>
  </r>
  <r>
    <d v="2017-06-23T00:00:00"/>
    <x v="6"/>
    <n v="4000"/>
    <x v="6"/>
    <x v="6"/>
    <n v="347046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063"/>
    <m/>
    <n v="162"/>
    <x v="1"/>
  </r>
  <r>
    <d v="2017-06-23T00:00:00"/>
    <x v="6"/>
    <n v="200"/>
    <x v="6"/>
    <x v="6"/>
    <n v="347066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064"/>
    <m/>
    <n v="162"/>
    <x v="1"/>
  </r>
  <r>
    <d v="2017-06-23T00:00:00"/>
    <x v="6"/>
    <n v="1000"/>
    <x v="6"/>
    <x v="6"/>
    <n v="347166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065"/>
    <m/>
    <n v="162"/>
    <x v="1"/>
  </r>
  <r>
    <d v="2017-06-23T00:00:00"/>
    <x v="6"/>
    <n v="1000"/>
    <x v="6"/>
    <x v="7"/>
    <n v="3472668.7546666665"/>
    <n v="1009099.9600000001"/>
    <n v="5418"/>
    <n v="16136.609999999999"/>
    <n v="9742.8873999999996"/>
    <n v="0"/>
    <s v="نقدية للمرضى"/>
    <s v="دفاتر نقدية"/>
    <s v="سارى"/>
    <n v="8066"/>
    <m/>
    <n v="162"/>
    <x v="1"/>
  </r>
  <r>
    <d v="2017-06-23T00:00:00"/>
    <x v="6"/>
    <n v="2000"/>
    <x v="6"/>
    <x v="6"/>
    <n v="347466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067"/>
    <m/>
    <n v="162"/>
    <x v="1"/>
  </r>
  <r>
    <d v="2017-06-23T00:00:00"/>
    <x v="6"/>
    <n v="2000"/>
    <x v="6"/>
    <x v="7"/>
    <n v="3476668.7546666665"/>
    <n v="1009099.9600000001"/>
    <n v="5418"/>
    <n v="16136.609999999999"/>
    <n v="9742.8873999999996"/>
    <n v="0"/>
    <s v="نقدية للمرضى"/>
    <s v="دفاتر نقدية"/>
    <s v="سارى"/>
    <n v="8068"/>
    <m/>
    <n v="162"/>
    <x v="1"/>
  </r>
  <r>
    <d v="2017-06-23T00:00:00"/>
    <x v="6"/>
    <n v="500"/>
    <x v="6"/>
    <x v="7"/>
    <n v="3477168.7546666665"/>
    <n v="1009099.9600000001"/>
    <n v="5418"/>
    <n v="16136.609999999999"/>
    <n v="9742.8873999999996"/>
    <n v="0"/>
    <s v="نقدية للمرضى"/>
    <s v="دفاتر نقدية"/>
    <s v="سارى"/>
    <n v="8069"/>
    <m/>
    <n v="162"/>
    <x v="1"/>
  </r>
  <r>
    <d v="2017-06-23T00:00:00"/>
    <x v="6"/>
    <n v="800"/>
    <x v="6"/>
    <x v="7"/>
    <n v="3477968.7546666665"/>
    <n v="1009099.9600000001"/>
    <n v="5418"/>
    <n v="16136.609999999999"/>
    <n v="9742.8873999999996"/>
    <n v="0"/>
    <s v="نقدية للمرضى"/>
    <s v="دفاتر نقدية"/>
    <s v="سارى"/>
    <n v="8070"/>
    <m/>
    <n v="162"/>
    <x v="1"/>
  </r>
  <r>
    <d v="2017-06-23T00:00:00"/>
    <x v="6"/>
    <n v="800"/>
    <x v="6"/>
    <x v="7"/>
    <n v="3478768.7546666665"/>
    <n v="1009099.9600000001"/>
    <n v="5418"/>
    <n v="16136.609999999999"/>
    <n v="9742.8873999999996"/>
    <n v="0"/>
    <s v="نقدية للمرضى"/>
    <s v="دفاتر نقدية"/>
    <s v="سارى"/>
    <n v="8071"/>
    <m/>
    <n v="162"/>
    <x v="1"/>
  </r>
  <r>
    <d v="2017-06-23T00:00:00"/>
    <x v="6"/>
    <n v="600"/>
    <x v="6"/>
    <x v="7"/>
    <n v="3479368.7546666665"/>
    <n v="1009099.9600000001"/>
    <n v="5418"/>
    <n v="16136.609999999999"/>
    <n v="9742.8873999999996"/>
    <n v="0"/>
    <s v="نقدية للمرضى"/>
    <s v="دفاتر نقدية"/>
    <s v="سارى"/>
    <n v="8072"/>
    <m/>
    <n v="162"/>
    <x v="1"/>
  </r>
  <r>
    <d v="2017-06-23T00:00:00"/>
    <x v="6"/>
    <n v="1000"/>
    <x v="6"/>
    <x v="7"/>
    <n v="3480368.7546666665"/>
    <n v="1009099.9600000001"/>
    <n v="5418"/>
    <n v="16136.609999999999"/>
    <n v="9742.8873999999996"/>
    <n v="0"/>
    <s v="نقدية للمرضى"/>
    <s v="دفاتر نقدية"/>
    <s v="سارى"/>
    <n v="8073"/>
    <m/>
    <n v="162"/>
    <x v="1"/>
  </r>
  <r>
    <d v="2017-06-23T00:00:00"/>
    <x v="6"/>
    <n v="50"/>
    <x v="6"/>
    <x v="6"/>
    <n v="348041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074"/>
    <m/>
    <n v="162"/>
    <x v="1"/>
  </r>
  <r>
    <d v="2017-06-23T00:00:00"/>
    <x v="6"/>
    <n v="260"/>
    <x v="6"/>
    <x v="7"/>
    <n v="3480678.7546666665"/>
    <n v="1009099.9600000001"/>
    <n v="5418"/>
    <n v="16136.609999999999"/>
    <n v="9742.8873999999996"/>
    <n v="0"/>
    <s v="نقدية للمرضى"/>
    <s v="دفاتر نقدية"/>
    <s v="سارى"/>
    <n v="8075"/>
    <m/>
    <n v="162"/>
    <x v="1"/>
  </r>
  <r>
    <d v="2017-06-23T00:00:00"/>
    <x v="6"/>
    <n v="2500"/>
    <x v="6"/>
    <x v="6"/>
    <n v="348317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076"/>
    <m/>
    <n v="162"/>
    <x v="1"/>
  </r>
  <r>
    <d v="2017-06-23T00:00:00"/>
    <x v="6"/>
    <n v="1500"/>
    <x v="6"/>
    <x v="6"/>
    <n v="348467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077"/>
    <m/>
    <n v="162"/>
    <x v="1"/>
  </r>
  <r>
    <d v="2017-06-23T00:00:00"/>
    <x v="6"/>
    <n v="140"/>
    <x v="6"/>
    <x v="6"/>
    <n v="348481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078"/>
    <m/>
    <n v="162"/>
    <x v="1"/>
  </r>
  <r>
    <d v="2017-06-23T00:00:00"/>
    <x v="6"/>
    <n v="3000"/>
    <x v="6"/>
    <x v="6"/>
    <n v="348781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079"/>
    <m/>
    <n v="162"/>
    <x v="1"/>
  </r>
  <r>
    <d v="2017-06-23T00:00:00"/>
    <x v="6"/>
    <n v="1000"/>
    <x v="6"/>
    <x v="7"/>
    <n v="3488818.7546666665"/>
    <n v="1009099.9600000001"/>
    <n v="5418"/>
    <n v="16136.609999999999"/>
    <n v="9742.8873999999996"/>
    <n v="0"/>
    <s v="نقدية للمرضى"/>
    <s v="دفاتر نقدية"/>
    <s v="سارى"/>
    <n v="8080"/>
    <m/>
    <n v="162"/>
    <x v="1"/>
  </r>
  <r>
    <d v="2017-06-23T00:00:00"/>
    <x v="6"/>
    <n v="200"/>
    <x v="6"/>
    <x v="6"/>
    <n v="348901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081"/>
    <m/>
    <n v="162"/>
    <x v="1"/>
  </r>
  <r>
    <d v="2017-06-23T00:00:00"/>
    <x v="6"/>
    <n v="50"/>
    <x v="6"/>
    <x v="6"/>
    <n v="348906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082"/>
    <m/>
    <n v="162"/>
    <x v="1"/>
  </r>
  <r>
    <d v="2017-06-23T00:00:00"/>
    <x v="6"/>
    <n v="2000"/>
    <x v="6"/>
    <x v="6"/>
    <n v="349106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118"/>
    <m/>
    <n v="163"/>
    <x v="1"/>
  </r>
  <r>
    <d v="2017-06-23T00:00:00"/>
    <x v="6"/>
    <n v="100"/>
    <x v="6"/>
    <x v="6"/>
    <n v="349116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119"/>
    <m/>
    <n v="163"/>
    <x v="1"/>
  </r>
  <r>
    <d v="2017-06-23T00:00:00"/>
    <x v="6"/>
    <n v="2000"/>
    <x v="6"/>
    <x v="6"/>
    <n v="349316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120"/>
    <m/>
    <n v="163"/>
    <x v="1"/>
  </r>
  <r>
    <d v="2017-06-23T00:00:00"/>
    <x v="6"/>
    <n v="1500"/>
    <x v="6"/>
    <x v="6"/>
    <n v="349466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121"/>
    <m/>
    <n v="163"/>
    <x v="1"/>
  </r>
  <r>
    <d v="2017-06-23T00:00:00"/>
    <x v="6"/>
    <n v="400"/>
    <x v="6"/>
    <x v="6"/>
    <n v="349506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122"/>
    <m/>
    <n v="163"/>
    <x v="1"/>
  </r>
  <r>
    <d v="2017-06-23T00:00:00"/>
    <x v="6"/>
    <n v="100"/>
    <x v="6"/>
    <x v="6"/>
    <n v="349516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123"/>
    <m/>
    <n v="163"/>
    <x v="1"/>
  </r>
  <r>
    <d v="2017-06-23T00:00:00"/>
    <x v="6"/>
    <n v="200"/>
    <x v="6"/>
    <x v="6"/>
    <n v="349536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133"/>
    <m/>
    <n v="163"/>
    <x v="1"/>
  </r>
  <r>
    <d v="2017-06-23T00:00:00"/>
    <x v="6"/>
    <n v="200"/>
    <x v="6"/>
    <x v="6"/>
    <n v="349556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138"/>
    <m/>
    <n v="163"/>
    <x v="1"/>
  </r>
  <r>
    <d v="2017-06-23T00:00:00"/>
    <x v="6"/>
    <n v="40280"/>
    <x v="6"/>
    <x v="6"/>
    <n v="353584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175"/>
    <m/>
    <n v="164"/>
    <x v="1"/>
  </r>
  <r>
    <d v="2017-06-23T00:00:00"/>
    <x v="6"/>
    <n v="900"/>
    <x v="6"/>
    <x v="6"/>
    <n v="353674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176"/>
    <m/>
    <n v="164"/>
    <x v="1"/>
  </r>
  <r>
    <d v="2017-06-23T00:00:00"/>
    <x v="6"/>
    <n v="1500"/>
    <x v="6"/>
    <x v="6"/>
    <n v="353824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177"/>
    <m/>
    <n v="164"/>
    <x v="1"/>
  </r>
  <r>
    <d v="2017-06-23T00:00:00"/>
    <x v="6"/>
    <n v="5000"/>
    <x v="6"/>
    <x v="6"/>
    <n v="354324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178"/>
    <m/>
    <n v="164"/>
    <x v="1"/>
  </r>
  <r>
    <d v="2017-06-23T00:00:00"/>
    <x v="6"/>
    <n v="5000"/>
    <x v="6"/>
    <x v="6"/>
    <n v="354824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179"/>
    <m/>
    <n v="164"/>
    <x v="1"/>
  </r>
  <r>
    <d v="2017-06-23T00:00:00"/>
    <x v="6"/>
    <n v="5000"/>
    <x v="6"/>
    <x v="6"/>
    <n v="355324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180"/>
    <m/>
    <n v="164"/>
    <x v="1"/>
  </r>
  <r>
    <d v="2017-06-23T00:00:00"/>
    <x v="6"/>
    <n v="5000"/>
    <x v="6"/>
    <x v="6"/>
    <n v="355824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181"/>
    <m/>
    <n v="164"/>
    <x v="1"/>
  </r>
  <r>
    <d v="2017-06-23T00:00:00"/>
    <x v="6"/>
    <n v="500"/>
    <x v="6"/>
    <x v="6"/>
    <n v="355874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182"/>
    <m/>
    <n v="164"/>
    <x v="1"/>
  </r>
  <r>
    <d v="2017-06-23T00:00:00"/>
    <x v="6"/>
    <n v="5000"/>
    <x v="6"/>
    <x v="6"/>
    <n v="356374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183"/>
    <m/>
    <n v="164"/>
    <x v="1"/>
  </r>
  <r>
    <d v="2017-06-23T00:00:00"/>
    <x v="6"/>
    <n v="5700"/>
    <x v="6"/>
    <x v="6"/>
    <n v="356944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184"/>
    <m/>
    <n v="164"/>
    <x v="1"/>
  </r>
  <r>
    <d v="2017-06-23T00:00:00"/>
    <x v="6"/>
    <n v="5000"/>
    <x v="6"/>
    <x v="6"/>
    <n v="357444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185"/>
    <m/>
    <n v="164"/>
    <x v="1"/>
  </r>
  <r>
    <d v="2017-06-23T00:00:00"/>
    <x v="6"/>
    <n v="5700"/>
    <x v="6"/>
    <x v="6"/>
    <n v="358014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186"/>
    <m/>
    <n v="164"/>
    <x v="1"/>
  </r>
  <r>
    <d v="2017-06-23T00:00:00"/>
    <x v="6"/>
    <n v="100"/>
    <x v="6"/>
    <x v="6"/>
    <n v="358024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217"/>
    <m/>
    <n v="165"/>
    <x v="1"/>
  </r>
  <r>
    <d v="2017-06-23T00:00:00"/>
    <x v="6"/>
    <n v="1000"/>
    <x v="6"/>
    <x v="6"/>
    <n v="358124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218"/>
    <m/>
    <n v="165"/>
    <x v="1"/>
  </r>
  <r>
    <d v="2017-06-23T00:00:00"/>
    <x v="6"/>
    <n v="500"/>
    <x v="6"/>
    <x v="6"/>
    <n v="358174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219"/>
    <m/>
    <n v="165"/>
    <x v="1"/>
  </r>
  <r>
    <d v="2017-06-23T00:00:00"/>
    <x v="6"/>
    <n v="5000"/>
    <x v="6"/>
    <x v="6"/>
    <n v="358674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220"/>
    <m/>
    <n v="165"/>
    <x v="1"/>
  </r>
  <r>
    <d v="2017-06-23T00:00:00"/>
    <x v="6"/>
    <n v="9000"/>
    <x v="6"/>
    <x v="7"/>
    <n v="3595748.7546666665"/>
    <n v="1009099.9600000001"/>
    <n v="5418"/>
    <n v="16136.609999999999"/>
    <n v="9742.8873999999996"/>
    <n v="0"/>
    <s v="نقدية للمرضى"/>
    <s v="دفاتر نقدية"/>
    <s v="سارى"/>
    <n v="8221"/>
    <m/>
    <n v="165"/>
    <x v="1"/>
  </r>
  <r>
    <d v="2017-06-23T00:00:00"/>
    <x v="6"/>
    <n v="4000"/>
    <x v="6"/>
    <x v="6"/>
    <n v="359974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222"/>
    <m/>
    <n v="165"/>
    <x v="1"/>
  </r>
  <r>
    <d v="2017-06-23T00:00:00"/>
    <x v="6"/>
    <n v="4700"/>
    <x v="6"/>
    <x v="6"/>
    <n v="360444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223"/>
    <m/>
    <n v="165"/>
    <x v="1"/>
  </r>
  <r>
    <d v="2017-06-23T00:00:00"/>
    <x v="6"/>
    <n v="550"/>
    <x v="6"/>
    <x v="7"/>
    <n v="3604998.7546666665"/>
    <n v="1009099.9600000001"/>
    <n v="5418"/>
    <n v="16136.609999999999"/>
    <n v="9742.8873999999996"/>
    <n v="0"/>
    <s v="نقدية للمرضى"/>
    <s v="دفاتر نقدية"/>
    <s v="سارى"/>
    <n v="8298"/>
    <m/>
    <n v="166"/>
    <x v="1"/>
  </r>
  <r>
    <d v="2017-06-23T00:00:00"/>
    <x v="6"/>
    <n v="4500"/>
    <x v="6"/>
    <x v="7"/>
    <n v="3609498.7546666665"/>
    <n v="1009099.9600000001"/>
    <n v="5418"/>
    <n v="16136.609999999999"/>
    <n v="9742.8873999999996"/>
    <n v="0"/>
    <s v="نقدية للمرضى"/>
    <s v="دفاتر نقدية"/>
    <s v="سارى"/>
    <n v="8299"/>
    <m/>
    <n v="166"/>
    <x v="1"/>
  </r>
  <r>
    <d v="2017-06-23T00:00:00"/>
    <x v="6"/>
    <n v="1500"/>
    <x v="6"/>
    <x v="6"/>
    <n v="361099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300"/>
    <m/>
    <n v="166"/>
    <x v="1"/>
  </r>
  <r>
    <d v="2017-06-23T00:00:00"/>
    <x v="6"/>
    <n v="622"/>
    <x v="6"/>
    <x v="6"/>
    <n v="3611620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310"/>
    <m/>
    <n v="167"/>
    <x v="1"/>
  </r>
  <r>
    <d v="2017-06-23T00:00:00"/>
    <x v="6"/>
    <n v="200"/>
    <x v="6"/>
    <x v="6"/>
    <n v="3611820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311"/>
    <m/>
    <n v="167"/>
    <x v="1"/>
  </r>
  <r>
    <d v="2017-06-23T00:00:00"/>
    <x v="6"/>
    <n v="350"/>
    <x v="6"/>
    <x v="6"/>
    <n v="3612170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312"/>
    <m/>
    <n v="167"/>
    <x v="1"/>
  </r>
  <r>
    <d v="2017-06-23T00:00:00"/>
    <x v="6"/>
    <n v="80"/>
    <x v="6"/>
    <x v="6"/>
    <n v="3612250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313"/>
    <m/>
    <n v="167"/>
    <x v="1"/>
  </r>
  <r>
    <d v="2017-06-23T00:00:00"/>
    <x v="6"/>
    <n v="400"/>
    <x v="6"/>
    <x v="6"/>
    <n v="3612650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314"/>
    <m/>
    <n v="167"/>
    <x v="1"/>
  </r>
  <r>
    <d v="2017-06-23T00:00:00"/>
    <x v="6"/>
    <n v="7000"/>
    <x v="6"/>
    <x v="6"/>
    <n v="3619650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315"/>
    <m/>
    <n v="167"/>
    <x v="1"/>
  </r>
  <r>
    <d v="2017-06-23T00:00:00"/>
    <x v="6"/>
    <n v="200"/>
    <x v="6"/>
    <x v="6"/>
    <n v="3619850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316"/>
    <m/>
    <n v="167"/>
    <x v="1"/>
  </r>
  <r>
    <d v="2017-06-23T00:00:00"/>
    <x v="6"/>
    <n v="600"/>
    <x v="6"/>
    <x v="6"/>
    <n v="3620450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317"/>
    <m/>
    <n v="167"/>
    <x v="1"/>
  </r>
  <r>
    <d v="2017-06-23T00:00:00"/>
    <x v="6"/>
    <n v="2000"/>
    <x v="6"/>
    <x v="6"/>
    <n v="3622450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318"/>
    <m/>
    <n v="167"/>
    <x v="1"/>
  </r>
  <r>
    <d v="2017-06-23T00:00:00"/>
    <x v="6"/>
    <n v="5000"/>
    <x v="6"/>
    <x v="6"/>
    <n v="3627450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319"/>
    <m/>
    <n v="167"/>
    <x v="1"/>
  </r>
  <r>
    <d v="2017-06-23T00:00:00"/>
    <x v="6"/>
    <n v="600"/>
    <x v="6"/>
    <x v="6"/>
    <n v="3628050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320"/>
    <m/>
    <n v="167"/>
    <x v="1"/>
  </r>
  <r>
    <d v="2017-06-23T00:00:00"/>
    <x v="6"/>
    <n v="5000"/>
    <x v="6"/>
    <x v="6"/>
    <n v="3633050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321"/>
    <m/>
    <n v="167"/>
    <x v="1"/>
  </r>
  <r>
    <d v="2017-06-23T00:00:00"/>
    <x v="6"/>
    <n v="5000"/>
    <x v="6"/>
    <x v="6"/>
    <n v="3638050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322"/>
    <m/>
    <n v="167"/>
    <x v="1"/>
  </r>
  <r>
    <d v="2017-06-23T00:00:00"/>
    <x v="6"/>
    <n v="1000"/>
    <x v="6"/>
    <x v="6"/>
    <n v="3639050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323"/>
    <m/>
    <n v="167"/>
    <x v="1"/>
  </r>
  <r>
    <d v="2017-06-23T00:00:00"/>
    <x v="6"/>
    <n v="2000"/>
    <x v="6"/>
    <x v="6"/>
    <n v="3641050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324"/>
    <m/>
    <n v="167"/>
    <x v="1"/>
  </r>
  <r>
    <d v="2017-06-23T00:00:00"/>
    <x v="6"/>
    <n v="100"/>
    <x v="6"/>
    <x v="6"/>
    <n v="3641150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465"/>
    <m/>
    <n v="170"/>
    <x v="1"/>
  </r>
  <r>
    <d v="2017-06-23T00:00:00"/>
    <x v="6"/>
    <n v="1000"/>
    <x v="6"/>
    <x v="7"/>
    <n v="3642150.7546666665"/>
    <n v="1009099.9600000001"/>
    <n v="5418"/>
    <n v="16136.609999999999"/>
    <n v="9742.8873999999996"/>
    <n v="0"/>
    <s v="نقدية للمرضى"/>
    <s v="دفاتر نقدية"/>
    <s v="سارى"/>
    <n v="8466"/>
    <m/>
    <n v="170"/>
    <x v="1"/>
  </r>
  <r>
    <d v="2017-06-23T00:00:00"/>
    <x v="6"/>
    <n v="50"/>
    <x v="6"/>
    <x v="6"/>
    <n v="3642200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467"/>
    <m/>
    <n v="170"/>
    <x v="1"/>
  </r>
  <r>
    <d v="2017-06-23T00:00:00"/>
    <x v="6"/>
    <n v="500"/>
    <x v="6"/>
    <x v="6"/>
    <n v="3642700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468"/>
    <m/>
    <n v="170"/>
    <x v="1"/>
  </r>
  <r>
    <d v="2017-06-23T00:00:00"/>
    <x v="6"/>
    <n v="400"/>
    <x v="6"/>
    <x v="6"/>
    <n v="3643100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469"/>
    <m/>
    <n v="170"/>
    <x v="1"/>
  </r>
  <r>
    <d v="2017-06-23T00:00:00"/>
    <x v="6"/>
    <n v="200"/>
    <x v="6"/>
    <x v="6"/>
    <n v="3643300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470"/>
    <m/>
    <n v="170"/>
    <x v="1"/>
  </r>
  <r>
    <d v="2017-06-24T00:00:00"/>
    <x v="6"/>
    <n v="1000"/>
    <x v="6"/>
    <x v="7"/>
    <n v="3644300.7546666665"/>
    <n v="1009099.9600000001"/>
    <n v="5418"/>
    <n v="16136.609999999999"/>
    <n v="9742.8873999999996"/>
    <n v="0"/>
    <s v="نقدية للمرضى"/>
    <s v="دفاتر نقدية"/>
    <s v="سارى"/>
    <n v="5496"/>
    <m/>
    <n v="110"/>
    <x v="1"/>
  </r>
  <r>
    <d v="2017-06-24T00:00:00"/>
    <x v="6"/>
    <n v="500"/>
    <x v="6"/>
    <x v="7"/>
    <n v="3644800.7546666665"/>
    <n v="1009099.9600000001"/>
    <n v="5418"/>
    <n v="16136.609999999999"/>
    <n v="9742.8873999999996"/>
    <n v="0"/>
    <s v="نقدية للمرضى"/>
    <s v="دفاتر نقدية"/>
    <s v="سارى"/>
    <n v="5497"/>
    <m/>
    <n v="110"/>
    <x v="1"/>
  </r>
  <r>
    <d v="2017-06-24T00:00:00"/>
    <x v="6"/>
    <n v="500"/>
    <x v="6"/>
    <x v="7"/>
    <n v="3645300.7546666665"/>
    <n v="1009099.9600000001"/>
    <n v="5418"/>
    <n v="16136.609999999999"/>
    <n v="9742.8873999999996"/>
    <n v="0"/>
    <s v="نقدية للمرضى"/>
    <s v="دفاتر نقدية"/>
    <s v="سارى"/>
    <n v="5498"/>
    <m/>
    <n v="110"/>
    <x v="1"/>
  </r>
  <r>
    <d v="2017-06-24T00:00:00"/>
    <x v="6"/>
    <n v="500"/>
    <x v="6"/>
    <x v="7"/>
    <n v="3645800.7546666665"/>
    <n v="1009099.9600000001"/>
    <n v="5418"/>
    <n v="16136.609999999999"/>
    <n v="9742.8873999999996"/>
    <n v="0"/>
    <s v="نقدية للمرضى"/>
    <s v="دفاتر نقدية"/>
    <s v="سارى"/>
    <n v="5499"/>
    <m/>
    <n v="110"/>
    <x v="1"/>
  </r>
  <r>
    <d v="2017-06-24T00:00:00"/>
    <x v="6"/>
    <n v="1000"/>
    <x v="6"/>
    <x v="7"/>
    <n v="3646800.7546666665"/>
    <n v="1009099.9600000001"/>
    <n v="5418"/>
    <n v="16136.609999999999"/>
    <n v="9742.8873999999996"/>
    <n v="0"/>
    <s v="نقدية للمرضى"/>
    <s v="دفاتر نقدية"/>
    <s v="سارى"/>
    <n v="5500"/>
    <m/>
    <n v="110"/>
    <x v="1"/>
  </r>
  <r>
    <d v="2017-06-24T00:00:00"/>
    <x v="6"/>
    <n v="30"/>
    <x v="6"/>
    <x v="6"/>
    <n v="3646830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5787"/>
    <m/>
    <n v="116"/>
    <x v="1"/>
  </r>
  <r>
    <d v="2017-06-24T00:00:00"/>
    <x v="6"/>
    <n v="500"/>
    <x v="6"/>
    <x v="7"/>
    <n v="3647330.7546666665"/>
    <n v="1009099.9600000001"/>
    <n v="5418"/>
    <n v="16136.609999999999"/>
    <n v="9742.8873999999996"/>
    <n v="0"/>
    <s v="نقدية للمرضى"/>
    <s v="دفاتر نقدية"/>
    <s v="سارى"/>
    <n v="5822"/>
    <m/>
    <n v="117"/>
    <x v="1"/>
  </r>
  <r>
    <d v="2017-06-24T00:00:00"/>
    <x v="6"/>
    <n v="1320"/>
    <x v="6"/>
    <x v="7"/>
    <n v="3648650.7546666665"/>
    <n v="1009099.9600000001"/>
    <n v="5418"/>
    <n v="16136.609999999999"/>
    <n v="9742.8873999999996"/>
    <n v="0"/>
    <s v="نقدية للمرضى"/>
    <s v="دفاتر نقدية"/>
    <s v="سارى"/>
    <n v="5823"/>
    <m/>
    <n v="117"/>
    <x v="1"/>
  </r>
  <r>
    <d v="2017-06-24T00:00:00"/>
    <x v="6"/>
    <n v="200"/>
    <x v="6"/>
    <x v="7"/>
    <n v="3648850.7546666665"/>
    <n v="1009099.9600000001"/>
    <n v="5418"/>
    <n v="16136.609999999999"/>
    <n v="9742.8873999999996"/>
    <n v="0"/>
    <s v="نقدية للمرضى"/>
    <s v="دفاتر نقدية"/>
    <s v="سارى"/>
    <n v="5824"/>
    <m/>
    <n v="117"/>
    <x v="1"/>
  </r>
  <r>
    <d v="2017-06-24T00:00:00"/>
    <x v="6"/>
    <n v="810"/>
    <x v="6"/>
    <x v="7"/>
    <n v="3649660.7546666665"/>
    <n v="1009099.9600000001"/>
    <n v="5418"/>
    <n v="16136.609999999999"/>
    <n v="9742.8873999999996"/>
    <n v="0"/>
    <s v="نقدية للمرضى"/>
    <s v="دفاتر نقدية"/>
    <s v="سارى"/>
    <n v="5825"/>
    <m/>
    <n v="117"/>
    <x v="1"/>
  </r>
  <r>
    <d v="2017-06-24T00:00:00"/>
    <x v="6"/>
    <n v="3000"/>
    <x v="6"/>
    <x v="7"/>
    <n v="3652660.7546666665"/>
    <n v="1009099.9600000001"/>
    <n v="5418"/>
    <n v="16136.609999999999"/>
    <n v="9742.8873999999996"/>
    <n v="0"/>
    <s v="نقدية للمرضى"/>
    <s v="دفاتر نقدية"/>
    <s v="سارى"/>
    <n v="5826"/>
    <m/>
    <n v="117"/>
    <x v="1"/>
  </r>
  <r>
    <d v="2017-06-24T00:00:00"/>
    <x v="6"/>
    <n v="200"/>
    <x v="6"/>
    <x v="7"/>
    <n v="3652860.7546666665"/>
    <n v="1009099.9600000001"/>
    <n v="5418"/>
    <n v="16136.609999999999"/>
    <n v="9742.8873999999996"/>
    <n v="0"/>
    <s v="نقدية للمرضى"/>
    <s v="دفاتر نقدية"/>
    <s v="سارى"/>
    <n v="5827"/>
    <m/>
    <n v="117"/>
    <x v="1"/>
  </r>
  <r>
    <d v="2017-06-24T00:00:00"/>
    <x v="6"/>
    <n v="2000"/>
    <x v="6"/>
    <x v="6"/>
    <n v="3654860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5828"/>
    <m/>
    <n v="117"/>
    <x v="1"/>
  </r>
  <r>
    <d v="2017-06-24T00:00:00"/>
    <x v="6"/>
    <n v="300"/>
    <x v="6"/>
    <x v="7"/>
    <n v="3655160.7546666665"/>
    <n v="1009099.9600000001"/>
    <n v="5418"/>
    <n v="16136.609999999999"/>
    <n v="9742.8873999999996"/>
    <n v="0"/>
    <s v="نقدية للمرضى"/>
    <s v="دفاتر نقدية"/>
    <s v="سارى"/>
    <n v="5829"/>
    <m/>
    <n v="117"/>
    <x v="1"/>
  </r>
  <r>
    <d v="2017-06-24T00:00:00"/>
    <x v="6"/>
    <n v="3000"/>
    <x v="6"/>
    <x v="7"/>
    <n v="3658160.7546666665"/>
    <n v="1009099.9600000001"/>
    <n v="5418"/>
    <n v="16136.609999999999"/>
    <n v="9742.8873999999996"/>
    <n v="0"/>
    <s v="نقدية للمرضى"/>
    <s v="دفاتر نقدية"/>
    <s v="سارى"/>
    <n v="5830"/>
    <m/>
    <n v="117"/>
    <x v="1"/>
  </r>
  <r>
    <d v="2017-06-24T00:00:00"/>
    <x v="6"/>
    <n v="4000"/>
    <x v="6"/>
    <x v="7"/>
    <n v="3662160.7546666665"/>
    <n v="1009099.9600000001"/>
    <n v="5418"/>
    <n v="16136.609999999999"/>
    <n v="9742.8873999999996"/>
    <n v="0"/>
    <s v="نقدية للمرضى"/>
    <s v="دفاتر نقدية"/>
    <s v="سارى"/>
    <n v="5831"/>
    <m/>
    <n v="117"/>
    <x v="1"/>
  </r>
  <r>
    <d v="2017-06-24T00:00:00"/>
    <x v="6"/>
    <n v="400"/>
    <x v="6"/>
    <x v="6"/>
    <n v="3662560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5832"/>
    <m/>
    <n v="117"/>
    <x v="1"/>
  </r>
  <r>
    <d v="2017-06-24T00:00:00"/>
    <x v="6"/>
    <n v="400"/>
    <x v="6"/>
    <x v="6"/>
    <n v="3662960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6403"/>
    <m/>
    <n v="129"/>
    <x v="1"/>
  </r>
  <r>
    <d v="2017-06-24T00:00:00"/>
    <x v="6"/>
    <n v="5000"/>
    <x v="6"/>
    <x v="7"/>
    <n v="3667960.7546666665"/>
    <n v="1009099.9600000001"/>
    <n v="5418"/>
    <n v="16136.609999999999"/>
    <n v="9742.8873999999996"/>
    <n v="0"/>
    <s v="نقدية للمرضى"/>
    <s v="دفاتر نقدية"/>
    <s v="سارى"/>
    <n v="7470"/>
    <m/>
    <n v="150"/>
    <x v="1"/>
  </r>
  <r>
    <d v="2017-06-24T00:00:00"/>
    <x v="6"/>
    <n v="150"/>
    <x v="6"/>
    <x v="7"/>
    <n v="3668110.7546666665"/>
    <n v="1009099.9600000001"/>
    <n v="5418"/>
    <n v="16136.609999999999"/>
    <n v="9742.8873999999996"/>
    <n v="0"/>
    <s v="نقدية للمرضى"/>
    <s v="دفاتر نقدية"/>
    <s v="سارى"/>
    <n v="7471"/>
    <m/>
    <n v="150"/>
    <x v="1"/>
  </r>
  <r>
    <d v="2017-06-24T00:00:00"/>
    <x v="6"/>
    <n v="400"/>
    <x v="6"/>
    <x v="7"/>
    <n v="3668510.7546666665"/>
    <n v="1009099.9600000001"/>
    <n v="5418"/>
    <n v="16136.609999999999"/>
    <n v="9742.8873999999996"/>
    <n v="0"/>
    <s v="نقدية للمرضى"/>
    <s v="دفاتر نقدية"/>
    <s v="سارى"/>
    <n v="7472"/>
    <m/>
    <n v="150"/>
    <x v="1"/>
  </r>
  <r>
    <d v="2017-06-24T00:00:00"/>
    <x v="6"/>
    <n v="1100"/>
    <x v="6"/>
    <x v="7"/>
    <n v="3669610.7546666665"/>
    <n v="1009099.9600000001"/>
    <n v="5418"/>
    <n v="16136.609999999999"/>
    <n v="9742.8873999999996"/>
    <n v="0"/>
    <s v="نقدية للمرضى"/>
    <s v="دفاتر نقدية"/>
    <s v="سارى"/>
    <n v="7473"/>
    <m/>
    <n v="150"/>
    <x v="1"/>
  </r>
  <r>
    <d v="2017-06-24T00:00:00"/>
    <x v="6"/>
    <n v="100"/>
    <x v="6"/>
    <x v="6"/>
    <n v="3669710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7474"/>
    <m/>
    <n v="150"/>
    <x v="1"/>
  </r>
  <r>
    <d v="2017-06-24T00:00:00"/>
    <x v="6"/>
    <n v="1500"/>
    <x v="6"/>
    <x v="6"/>
    <n v="3671210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7475"/>
    <m/>
    <n v="150"/>
    <x v="1"/>
  </r>
  <r>
    <d v="2017-06-24T00:00:00"/>
    <x v="6"/>
    <n v="100"/>
    <x v="6"/>
    <x v="6"/>
    <n v="3671310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7476"/>
    <m/>
    <n v="150"/>
    <x v="1"/>
  </r>
  <r>
    <d v="2017-06-24T00:00:00"/>
    <x v="6"/>
    <n v="500"/>
    <x v="6"/>
    <x v="6"/>
    <n v="3671810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7477"/>
    <m/>
    <n v="150"/>
    <x v="1"/>
  </r>
  <r>
    <d v="2017-06-24T00:00:00"/>
    <x v="6"/>
    <n v="1000"/>
    <x v="6"/>
    <x v="6"/>
    <n v="3672810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7478"/>
    <m/>
    <n v="150"/>
    <x v="1"/>
  </r>
  <r>
    <d v="2017-06-24T00:00:00"/>
    <x v="6"/>
    <n v="500"/>
    <x v="6"/>
    <x v="7"/>
    <n v="3673310.7546666665"/>
    <n v="1009099.9600000001"/>
    <n v="5418"/>
    <n v="16136.609999999999"/>
    <n v="9742.8873999999996"/>
    <n v="0"/>
    <s v="نقدية للمرضى"/>
    <s v="دفاتر نقدية"/>
    <s v="سارى"/>
    <n v="7587"/>
    <m/>
    <n v="152"/>
    <x v="1"/>
  </r>
  <r>
    <d v="2017-06-24T00:00:00"/>
    <x v="6"/>
    <n v="500"/>
    <x v="6"/>
    <x v="7"/>
    <n v="3673810.7546666665"/>
    <n v="1009099.9600000001"/>
    <n v="5418"/>
    <n v="16136.609999999999"/>
    <n v="9742.8873999999996"/>
    <n v="0"/>
    <s v="نقدية للمرضى"/>
    <s v="دفاتر نقدية"/>
    <s v="سارى"/>
    <n v="7594"/>
    <m/>
    <n v="152"/>
    <x v="1"/>
  </r>
  <r>
    <d v="2017-06-24T00:00:00"/>
    <x v="6"/>
    <n v="10000"/>
    <x v="6"/>
    <x v="7"/>
    <n v="3683810.7546666665"/>
    <n v="1009099.9600000001"/>
    <n v="5418"/>
    <n v="16136.609999999999"/>
    <n v="9742.8873999999996"/>
    <n v="0"/>
    <s v="نقدية للمرضى"/>
    <s v="دفاتر نقدية"/>
    <s v="سارى"/>
    <n v="7595"/>
    <m/>
    <n v="152"/>
    <x v="1"/>
  </r>
  <r>
    <d v="2017-06-24T00:00:00"/>
    <x v="6"/>
    <n v="1500"/>
    <x v="6"/>
    <x v="6"/>
    <n v="3685310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7596"/>
    <m/>
    <n v="152"/>
    <x v="1"/>
  </r>
  <r>
    <d v="2017-06-24T00:00:00"/>
    <x v="6"/>
    <n v="4100"/>
    <x v="6"/>
    <x v="6"/>
    <n v="3689410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7598"/>
    <m/>
    <n v="152"/>
    <x v="1"/>
  </r>
  <r>
    <d v="2017-06-24T00:00:00"/>
    <x v="6"/>
    <n v="250"/>
    <x v="6"/>
    <x v="6"/>
    <n v="3689660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7599"/>
    <m/>
    <n v="152"/>
    <x v="1"/>
  </r>
  <r>
    <d v="2017-06-24T00:00:00"/>
    <x v="6"/>
    <n v="300"/>
    <x v="6"/>
    <x v="6"/>
    <n v="3689960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7600"/>
    <m/>
    <n v="152"/>
    <x v="1"/>
  </r>
  <r>
    <d v="2017-06-24T00:00:00"/>
    <x v="6"/>
    <n v="30000"/>
    <x v="6"/>
    <x v="6"/>
    <n v="3719960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7626"/>
    <m/>
    <n v="153"/>
    <x v="1"/>
  </r>
  <r>
    <d v="2017-06-24T00:00:00"/>
    <x v="6"/>
    <n v="300"/>
    <x v="6"/>
    <x v="6"/>
    <n v="3720260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7627"/>
    <m/>
    <n v="153"/>
    <x v="1"/>
  </r>
  <r>
    <d v="2017-06-24T00:00:00"/>
    <x v="6"/>
    <n v="1000"/>
    <x v="6"/>
    <x v="7"/>
    <n v="3721260.7546666665"/>
    <n v="1009099.9600000001"/>
    <n v="5418"/>
    <n v="16136.609999999999"/>
    <n v="9742.8873999999996"/>
    <n v="0"/>
    <s v="نقدية للمرضى"/>
    <s v="دفاتر نقدية"/>
    <s v="سارى"/>
    <n v="7629"/>
    <m/>
    <n v="153"/>
    <x v="1"/>
  </r>
  <r>
    <d v="2017-06-24T00:00:00"/>
    <x v="6"/>
    <n v="200"/>
    <x v="6"/>
    <x v="7"/>
    <n v="3721460.7546666665"/>
    <n v="1009099.9600000001"/>
    <n v="5418"/>
    <n v="16136.609999999999"/>
    <n v="9742.8873999999996"/>
    <n v="0"/>
    <s v="نقدية للمرضى"/>
    <s v="دفاتر نقدية"/>
    <s v="سارى"/>
    <n v="7630"/>
    <m/>
    <n v="153"/>
    <x v="1"/>
  </r>
  <r>
    <d v="2017-06-24T00:00:00"/>
    <x v="6"/>
    <n v="100"/>
    <x v="6"/>
    <x v="6"/>
    <n v="3721560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7783"/>
    <m/>
    <n v="156"/>
    <x v="1"/>
  </r>
  <r>
    <d v="2017-06-24T00:00:00"/>
    <x v="6"/>
    <n v="300"/>
    <x v="6"/>
    <x v="6"/>
    <n v="3721860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7784"/>
    <m/>
    <n v="156"/>
    <x v="1"/>
  </r>
  <r>
    <d v="2017-06-24T00:00:00"/>
    <x v="6"/>
    <n v="5000"/>
    <x v="6"/>
    <x v="6"/>
    <n v="3726860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7785"/>
    <m/>
    <n v="156"/>
    <x v="1"/>
  </r>
  <r>
    <d v="2017-06-24T00:00:00"/>
    <x v="6"/>
    <n v="6000"/>
    <x v="6"/>
    <x v="6"/>
    <n v="3732860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7786"/>
    <m/>
    <n v="156"/>
    <x v="1"/>
  </r>
  <r>
    <d v="2017-06-24T00:00:00"/>
    <x v="6"/>
    <n v="400"/>
    <x v="6"/>
    <x v="6"/>
    <n v="3733260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7787"/>
    <m/>
    <n v="156"/>
    <x v="1"/>
  </r>
  <r>
    <d v="2017-06-24T00:00:00"/>
    <x v="6"/>
    <n v="60"/>
    <x v="6"/>
    <x v="6"/>
    <n v="3733320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7867"/>
    <m/>
    <n v="158"/>
    <x v="1"/>
  </r>
  <r>
    <d v="2017-06-24T00:00:00"/>
    <x v="6"/>
    <n v="400"/>
    <x v="6"/>
    <x v="6"/>
    <n v="3733720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7868"/>
    <m/>
    <n v="158"/>
    <x v="1"/>
  </r>
  <r>
    <d v="2017-06-24T00:00:00"/>
    <x v="6"/>
    <n v="40"/>
    <x v="6"/>
    <x v="6"/>
    <n v="3733760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7869"/>
    <m/>
    <n v="158"/>
    <x v="1"/>
  </r>
  <r>
    <d v="2017-06-24T00:00:00"/>
    <x v="6"/>
    <n v="200"/>
    <x v="6"/>
    <x v="6"/>
    <n v="3733960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7870"/>
    <m/>
    <n v="158"/>
    <x v="1"/>
  </r>
  <r>
    <d v="2017-06-24T00:00:00"/>
    <x v="6"/>
    <n v="500"/>
    <x v="6"/>
    <x v="6"/>
    <n v="3734460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7871"/>
    <m/>
    <n v="158"/>
    <x v="1"/>
  </r>
  <r>
    <d v="2017-06-24T00:00:00"/>
    <x v="6"/>
    <n v="1000"/>
    <x v="6"/>
    <x v="7"/>
    <n v="3735460.7546666665"/>
    <n v="1009099.9600000001"/>
    <n v="5418"/>
    <n v="16136.609999999999"/>
    <n v="9742.8873999999996"/>
    <n v="0"/>
    <s v="نقدية للمرضى"/>
    <s v="دفاتر نقدية"/>
    <s v="سارى"/>
    <n v="7872"/>
    <m/>
    <n v="158"/>
    <x v="1"/>
  </r>
  <r>
    <d v="2017-06-24T00:00:00"/>
    <x v="6"/>
    <n v="2300"/>
    <x v="6"/>
    <x v="7"/>
    <n v="3737760.7546666665"/>
    <n v="1009099.9600000001"/>
    <n v="5418"/>
    <n v="16136.609999999999"/>
    <n v="9742.8873999999996"/>
    <n v="0"/>
    <s v="نقدية للمرضى"/>
    <s v="دفاتر نقدية"/>
    <s v="سارى"/>
    <n v="7873"/>
    <m/>
    <n v="158"/>
    <x v="1"/>
  </r>
  <r>
    <d v="2017-06-24T00:00:00"/>
    <x v="6"/>
    <n v="10000"/>
    <x v="6"/>
    <x v="6"/>
    <n v="3747760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7874"/>
    <m/>
    <n v="158"/>
    <x v="1"/>
  </r>
  <r>
    <d v="2017-06-24T00:00:00"/>
    <x v="6"/>
    <n v="10000"/>
    <x v="6"/>
    <x v="6"/>
    <n v="3757760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7875"/>
    <m/>
    <n v="158"/>
    <x v="1"/>
  </r>
  <r>
    <d v="2017-06-24T00:00:00"/>
    <x v="6"/>
    <n v="10000"/>
    <x v="6"/>
    <x v="7"/>
    <n v="3767760.7546666665"/>
    <n v="1009099.9600000001"/>
    <n v="5418"/>
    <n v="16136.609999999999"/>
    <n v="9742.8873999999996"/>
    <n v="0"/>
    <s v="نقدية للمرضى"/>
    <s v="دفاتر نقدية"/>
    <s v="سارى"/>
    <n v="7876"/>
    <m/>
    <n v="158"/>
    <x v="1"/>
  </r>
  <r>
    <d v="2017-06-24T00:00:00"/>
    <x v="6"/>
    <n v="10000"/>
    <x v="6"/>
    <x v="6"/>
    <n v="3777760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7877"/>
    <m/>
    <n v="158"/>
    <x v="1"/>
  </r>
  <r>
    <d v="2017-06-24T00:00:00"/>
    <x v="6"/>
    <n v="10000"/>
    <x v="6"/>
    <x v="6"/>
    <n v="3787760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7878"/>
    <m/>
    <n v="158"/>
    <x v="1"/>
  </r>
  <r>
    <d v="2017-06-24T00:00:00"/>
    <x v="6"/>
    <n v="1000"/>
    <x v="6"/>
    <x v="7"/>
    <n v="3788760.7546666665"/>
    <n v="1009099.9600000001"/>
    <n v="5418"/>
    <n v="16136.609999999999"/>
    <n v="9742.8873999999996"/>
    <n v="0"/>
    <s v="نقدية للمرضى"/>
    <s v="دفاتر نقدية"/>
    <s v="سارى"/>
    <n v="7879"/>
    <m/>
    <n v="158"/>
    <x v="1"/>
  </r>
  <r>
    <d v="2017-06-24T00:00:00"/>
    <x v="6"/>
    <n v="1500"/>
    <x v="6"/>
    <x v="6"/>
    <n v="3790260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7880"/>
    <m/>
    <n v="158"/>
    <x v="1"/>
  </r>
  <r>
    <d v="2017-06-24T00:00:00"/>
    <x v="6"/>
    <n v="300"/>
    <x v="6"/>
    <x v="7"/>
    <n v="3790560.7546666665"/>
    <n v="1009099.9600000001"/>
    <n v="5418"/>
    <n v="16136.609999999999"/>
    <n v="9742.8873999999996"/>
    <n v="0"/>
    <s v="نقدية للمرضى"/>
    <s v="دفاتر نقدية"/>
    <s v="سارى"/>
    <n v="7881"/>
    <m/>
    <n v="158"/>
    <x v="1"/>
  </r>
  <r>
    <d v="2017-06-24T00:00:00"/>
    <x v="6"/>
    <n v="150"/>
    <x v="6"/>
    <x v="6"/>
    <n v="3790710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7882"/>
    <m/>
    <n v="158"/>
    <x v="1"/>
  </r>
  <r>
    <d v="2017-06-24T00:00:00"/>
    <x v="6"/>
    <n v="50"/>
    <x v="6"/>
    <x v="7"/>
    <n v="3790760.7546666665"/>
    <n v="1009099.9600000001"/>
    <n v="5418"/>
    <n v="16136.609999999999"/>
    <n v="9742.8873999999996"/>
    <n v="0"/>
    <s v="نقدية للمرضى"/>
    <s v="دفاتر نقدية"/>
    <s v="سارى"/>
    <n v="7883"/>
    <m/>
    <n v="158"/>
    <x v="1"/>
  </r>
  <r>
    <d v="2017-06-24T00:00:00"/>
    <x v="6"/>
    <n v="200"/>
    <x v="6"/>
    <x v="6"/>
    <n v="3790960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7884"/>
    <m/>
    <n v="158"/>
    <x v="1"/>
  </r>
  <r>
    <d v="2017-06-24T00:00:00"/>
    <x v="6"/>
    <n v="1000"/>
    <x v="6"/>
    <x v="6"/>
    <n v="3791960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7885"/>
    <m/>
    <n v="158"/>
    <x v="1"/>
  </r>
  <r>
    <d v="2017-06-24T00:00:00"/>
    <x v="6"/>
    <n v="500"/>
    <x v="6"/>
    <x v="7"/>
    <n v="3792460.7546666665"/>
    <n v="1009099.9600000001"/>
    <n v="5418"/>
    <n v="16136.609999999999"/>
    <n v="9742.8873999999996"/>
    <n v="0"/>
    <s v="نقدية للمرضى"/>
    <s v="دفاتر نقدية"/>
    <s v="سارى"/>
    <n v="7886"/>
    <m/>
    <n v="158"/>
    <x v="1"/>
  </r>
  <r>
    <d v="2017-06-24T00:00:00"/>
    <x v="6"/>
    <n v="500"/>
    <x v="6"/>
    <x v="7"/>
    <n v="3792960.7546666665"/>
    <n v="1009099.9600000001"/>
    <n v="5418"/>
    <n v="16136.609999999999"/>
    <n v="9742.8873999999996"/>
    <n v="0"/>
    <s v="نقدية للمرضى"/>
    <s v="دفاتر نقدية"/>
    <s v="سارى"/>
    <n v="7887"/>
    <m/>
    <n v="158"/>
    <x v="1"/>
  </r>
  <r>
    <d v="2017-06-24T00:00:00"/>
    <x v="6"/>
    <n v="500"/>
    <x v="6"/>
    <x v="6"/>
    <n v="3793460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7888"/>
    <m/>
    <n v="158"/>
    <x v="1"/>
  </r>
  <r>
    <d v="2017-06-24T00:00:00"/>
    <x v="6"/>
    <n v="5000"/>
    <x v="6"/>
    <x v="6"/>
    <n v="3798460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7889"/>
    <m/>
    <n v="158"/>
    <x v="1"/>
  </r>
  <r>
    <d v="2017-06-24T00:00:00"/>
    <x v="6"/>
    <n v="3000"/>
    <x v="6"/>
    <x v="7"/>
    <n v="3801460.7546666665"/>
    <n v="1009099.9600000001"/>
    <n v="5418"/>
    <n v="16136.609999999999"/>
    <n v="9742.8873999999996"/>
    <n v="0"/>
    <s v="نقدية للمرضى"/>
    <s v="دفاتر نقدية"/>
    <s v="سارى"/>
    <n v="7890"/>
    <m/>
    <n v="158"/>
    <x v="1"/>
  </r>
  <r>
    <d v="2017-06-24T00:00:00"/>
    <x v="6"/>
    <n v="200"/>
    <x v="6"/>
    <x v="6"/>
    <n v="3801660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7891"/>
    <m/>
    <n v="158"/>
    <x v="1"/>
  </r>
  <r>
    <d v="2017-06-24T00:00:00"/>
    <x v="6"/>
    <n v="3600"/>
    <x v="6"/>
    <x v="7"/>
    <n v="3805260.7546666665"/>
    <n v="1009099.9600000001"/>
    <n v="5418"/>
    <n v="16136.609999999999"/>
    <n v="9742.8873999999996"/>
    <n v="0"/>
    <s v="نقدية للمرضى"/>
    <s v="دفاتر نقدية"/>
    <s v="سارى"/>
    <n v="7892"/>
    <m/>
    <n v="158"/>
    <x v="1"/>
  </r>
  <r>
    <d v="2017-06-24T00:00:00"/>
    <x v="6"/>
    <n v="200"/>
    <x v="6"/>
    <x v="6"/>
    <n v="3805460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7893"/>
    <m/>
    <n v="158"/>
    <x v="1"/>
  </r>
  <r>
    <d v="2017-06-24T00:00:00"/>
    <x v="6"/>
    <n v="2000"/>
    <x v="6"/>
    <x v="6"/>
    <n v="3807460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083"/>
    <m/>
    <n v="162"/>
    <x v="1"/>
  </r>
  <r>
    <d v="2017-06-24T00:00:00"/>
    <x v="6"/>
    <n v="600"/>
    <x v="6"/>
    <x v="6"/>
    <n v="3808060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084"/>
    <m/>
    <n v="162"/>
    <x v="1"/>
  </r>
  <r>
    <d v="2017-06-24T00:00:00"/>
    <x v="6"/>
    <n v="1000"/>
    <x v="6"/>
    <x v="7"/>
    <n v="3809060.7546666665"/>
    <n v="1009099.9600000001"/>
    <n v="5418"/>
    <n v="16136.609999999999"/>
    <n v="9742.8873999999996"/>
    <n v="0"/>
    <s v="نقدية للمرضى"/>
    <s v="دفاتر نقدية"/>
    <s v="سارى"/>
    <n v="8085"/>
    <m/>
    <n v="162"/>
    <x v="1"/>
  </r>
  <r>
    <d v="2017-06-24T00:00:00"/>
    <x v="6"/>
    <n v="1120"/>
    <x v="6"/>
    <x v="6"/>
    <n v="3810180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086"/>
    <m/>
    <n v="162"/>
    <x v="1"/>
  </r>
  <r>
    <d v="2017-06-24T00:00:00"/>
    <x v="6"/>
    <n v="10000"/>
    <x v="6"/>
    <x v="6"/>
    <n v="3820180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088"/>
    <m/>
    <n v="162"/>
    <x v="1"/>
  </r>
  <r>
    <d v="2017-06-24T00:00:00"/>
    <x v="6"/>
    <n v="10000"/>
    <x v="6"/>
    <x v="6"/>
    <n v="3830180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089"/>
    <m/>
    <n v="162"/>
    <x v="1"/>
  </r>
  <r>
    <d v="2017-06-24T00:00:00"/>
    <x v="6"/>
    <n v="10000"/>
    <x v="6"/>
    <x v="6"/>
    <n v="3840180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090"/>
    <m/>
    <n v="162"/>
    <x v="1"/>
  </r>
  <r>
    <d v="2017-06-24T00:00:00"/>
    <x v="6"/>
    <n v="10000"/>
    <x v="6"/>
    <x v="6"/>
    <n v="3850180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091"/>
    <m/>
    <n v="162"/>
    <x v="1"/>
  </r>
  <r>
    <d v="2017-06-24T00:00:00"/>
    <x v="6"/>
    <n v="9373"/>
    <x v="6"/>
    <x v="6"/>
    <n v="3859553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092"/>
    <m/>
    <n v="162"/>
    <x v="1"/>
  </r>
  <r>
    <d v="2017-06-24T00:00:00"/>
    <x v="6"/>
    <n v="3600"/>
    <x v="6"/>
    <x v="6"/>
    <n v="3863153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093"/>
    <m/>
    <n v="162"/>
    <x v="1"/>
  </r>
  <r>
    <d v="2017-06-24T00:00:00"/>
    <x v="6"/>
    <n v="250"/>
    <x v="6"/>
    <x v="6"/>
    <n v="3863403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094"/>
    <m/>
    <n v="162"/>
    <x v="1"/>
  </r>
  <r>
    <d v="2017-06-24T00:00:00"/>
    <x v="6"/>
    <n v="250"/>
    <x v="6"/>
    <x v="6"/>
    <n v="3863653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095"/>
    <m/>
    <n v="162"/>
    <x v="1"/>
  </r>
  <r>
    <d v="2017-06-24T00:00:00"/>
    <x v="6"/>
    <n v="2000"/>
    <x v="6"/>
    <x v="6"/>
    <n v="3865653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096"/>
    <m/>
    <n v="162"/>
    <x v="1"/>
  </r>
  <r>
    <d v="2017-06-24T00:00:00"/>
    <x v="6"/>
    <n v="1400"/>
    <x v="6"/>
    <x v="6"/>
    <n v="3867053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097"/>
    <m/>
    <n v="162"/>
    <x v="1"/>
  </r>
  <r>
    <d v="2017-06-24T00:00:00"/>
    <x v="6"/>
    <n v="2000"/>
    <x v="6"/>
    <x v="6"/>
    <n v="3869053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098"/>
    <m/>
    <n v="162"/>
    <x v="1"/>
  </r>
  <r>
    <d v="2017-06-24T00:00:00"/>
    <x v="6"/>
    <n v="150"/>
    <x v="6"/>
    <x v="6"/>
    <n v="3869203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099"/>
    <m/>
    <n v="162"/>
    <x v="1"/>
  </r>
  <r>
    <d v="2017-06-24T00:00:00"/>
    <x v="6"/>
    <n v="300"/>
    <x v="6"/>
    <x v="6"/>
    <n v="3869503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100"/>
    <m/>
    <n v="162"/>
    <x v="1"/>
  </r>
  <r>
    <d v="2017-06-24T00:00:00"/>
    <x v="6"/>
    <n v="200"/>
    <x v="6"/>
    <x v="7"/>
    <n v="3869703.7546666665"/>
    <n v="1009099.9600000001"/>
    <n v="5418"/>
    <n v="16136.609999999999"/>
    <n v="9742.8873999999996"/>
    <n v="0"/>
    <s v="نقدية للمرضى"/>
    <s v="دفاتر نقدية"/>
    <s v="سارى"/>
    <n v="8124"/>
    <m/>
    <n v="163"/>
    <x v="1"/>
  </r>
  <r>
    <d v="2017-06-24T00:00:00"/>
    <x v="6"/>
    <n v="200"/>
    <x v="6"/>
    <x v="7"/>
    <n v="3869903.7546666665"/>
    <n v="1009099.9600000001"/>
    <n v="5418"/>
    <n v="16136.609999999999"/>
    <n v="9742.8873999999996"/>
    <n v="0"/>
    <s v="نقدية للمرضى"/>
    <s v="دفاتر نقدية"/>
    <s v="سارى"/>
    <n v="8125"/>
    <m/>
    <n v="163"/>
    <x v="1"/>
  </r>
  <r>
    <d v="2017-06-24T00:00:00"/>
    <x v="6"/>
    <n v="2000"/>
    <x v="6"/>
    <x v="6"/>
    <n v="3871903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126"/>
    <m/>
    <n v="163"/>
    <x v="1"/>
  </r>
  <r>
    <d v="2017-06-24T00:00:00"/>
    <x v="6"/>
    <n v="50"/>
    <x v="6"/>
    <x v="6"/>
    <n v="3871953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127"/>
    <m/>
    <n v="163"/>
    <x v="1"/>
  </r>
  <r>
    <d v="2017-06-24T00:00:00"/>
    <x v="6"/>
    <n v="2000"/>
    <x v="6"/>
    <x v="7"/>
    <n v="3873953.7546666665"/>
    <n v="1009099.9600000001"/>
    <n v="5418"/>
    <n v="16136.609999999999"/>
    <n v="9742.8873999999996"/>
    <n v="0"/>
    <s v="نقدية للمرضى"/>
    <s v="دفاتر نقدية"/>
    <s v="سارى"/>
    <n v="8128"/>
    <m/>
    <n v="163"/>
    <x v="1"/>
  </r>
  <r>
    <d v="2017-06-24T00:00:00"/>
    <x v="6"/>
    <n v="300"/>
    <x v="6"/>
    <x v="7"/>
    <n v="3874253.7546666665"/>
    <n v="1009099.9600000001"/>
    <n v="5418"/>
    <n v="16136.609999999999"/>
    <n v="9742.8873999999996"/>
    <n v="0"/>
    <s v="نقدية للمرضى"/>
    <s v="دفاتر نقدية"/>
    <s v="سارى"/>
    <n v="8129"/>
    <m/>
    <n v="163"/>
    <x v="1"/>
  </r>
  <r>
    <d v="2017-06-24T00:00:00"/>
    <x v="6"/>
    <n v="425"/>
    <x v="6"/>
    <x v="6"/>
    <n v="387467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130"/>
    <m/>
    <n v="163"/>
    <x v="1"/>
  </r>
  <r>
    <d v="2017-06-24T00:00:00"/>
    <x v="6"/>
    <n v="300"/>
    <x v="6"/>
    <x v="6"/>
    <n v="387497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131"/>
    <m/>
    <n v="163"/>
    <x v="1"/>
  </r>
  <r>
    <d v="2017-06-24T00:00:00"/>
    <x v="6"/>
    <n v="3000"/>
    <x v="6"/>
    <x v="7"/>
    <n v="3877978.7546666665"/>
    <n v="1009099.9600000001"/>
    <n v="5418"/>
    <n v="16136.609999999999"/>
    <n v="9742.8873999999996"/>
    <n v="0"/>
    <s v="نقدية للمرضى"/>
    <s v="دفاتر نقدية"/>
    <s v="سارى"/>
    <n v="8132"/>
    <m/>
    <n v="163"/>
    <x v="1"/>
  </r>
  <r>
    <d v="2017-06-24T00:00:00"/>
    <x v="6"/>
    <n v="500"/>
    <x v="6"/>
    <x v="7"/>
    <n v="3878478.7546666665"/>
    <n v="1009099.9600000001"/>
    <n v="5418"/>
    <n v="16136.609999999999"/>
    <n v="9742.8873999999996"/>
    <n v="0"/>
    <s v="نقدية للمرضى"/>
    <s v="دفاتر نقدية"/>
    <s v="سارى"/>
    <n v="8134"/>
    <m/>
    <n v="163"/>
    <x v="1"/>
  </r>
  <r>
    <d v="2017-06-24T00:00:00"/>
    <x v="6"/>
    <n v="1000"/>
    <x v="6"/>
    <x v="6"/>
    <n v="387947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135"/>
    <m/>
    <n v="163"/>
    <x v="1"/>
  </r>
  <r>
    <d v="2017-06-24T00:00:00"/>
    <x v="6"/>
    <n v="200"/>
    <x v="6"/>
    <x v="6"/>
    <n v="387967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136"/>
    <m/>
    <n v="163"/>
    <x v="1"/>
  </r>
  <r>
    <d v="2017-06-24T00:00:00"/>
    <x v="6"/>
    <n v="200"/>
    <x v="6"/>
    <x v="6"/>
    <n v="387987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137"/>
    <m/>
    <n v="163"/>
    <x v="1"/>
  </r>
  <r>
    <d v="2017-06-24T00:00:00"/>
    <x v="6"/>
    <n v="1500"/>
    <x v="6"/>
    <x v="7"/>
    <n v="3881378.7546666665"/>
    <n v="1009099.9600000001"/>
    <n v="5418"/>
    <n v="16136.609999999999"/>
    <n v="9742.8873999999996"/>
    <n v="0"/>
    <s v="نقدية للمرضى"/>
    <s v="دفاتر نقدية"/>
    <s v="سارى"/>
    <n v="8139"/>
    <m/>
    <n v="163"/>
    <x v="1"/>
  </r>
  <r>
    <d v="2017-06-24T00:00:00"/>
    <x v="6"/>
    <n v="400"/>
    <x v="6"/>
    <x v="7"/>
    <n v="3881778.7546666665"/>
    <n v="1009099.9600000001"/>
    <n v="5418"/>
    <n v="16136.609999999999"/>
    <n v="9742.8873999999996"/>
    <n v="0"/>
    <s v="نقدية للمرضى"/>
    <s v="دفاتر نقدية"/>
    <s v="سارى"/>
    <n v="8140"/>
    <m/>
    <n v="163"/>
    <x v="1"/>
  </r>
  <r>
    <d v="2017-06-24T00:00:00"/>
    <x v="6"/>
    <n v="400"/>
    <x v="6"/>
    <x v="7"/>
    <n v="3882178.7546666665"/>
    <n v="1009099.9600000001"/>
    <n v="5418"/>
    <n v="16136.609999999999"/>
    <n v="9742.8873999999996"/>
    <n v="0"/>
    <s v="نقدية للمرضى"/>
    <s v="دفاتر نقدية"/>
    <s v="سارى"/>
    <n v="8141"/>
    <m/>
    <n v="163"/>
    <x v="1"/>
  </r>
  <r>
    <d v="2017-06-24T00:00:00"/>
    <x v="6"/>
    <n v="1500"/>
    <x v="6"/>
    <x v="7"/>
    <n v="3883678.7546666665"/>
    <n v="1009099.9600000001"/>
    <n v="5418"/>
    <n v="16136.609999999999"/>
    <n v="9742.8873999999996"/>
    <n v="0"/>
    <s v="نقدية للمرضى"/>
    <s v="دفاتر نقدية"/>
    <s v="سارى"/>
    <n v="8142"/>
    <m/>
    <n v="163"/>
    <x v="1"/>
  </r>
  <r>
    <d v="2017-06-24T00:00:00"/>
    <x v="6"/>
    <n v="200"/>
    <x v="6"/>
    <x v="6"/>
    <n v="388387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143"/>
    <m/>
    <n v="163"/>
    <x v="1"/>
  </r>
  <r>
    <d v="2017-06-24T00:00:00"/>
    <x v="6"/>
    <n v="500"/>
    <x v="6"/>
    <x v="6"/>
    <n v="388437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144"/>
    <m/>
    <n v="163"/>
    <x v="1"/>
  </r>
  <r>
    <d v="2017-06-24T00:00:00"/>
    <x v="6"/>
    <n v="1000"/>
    <x v="6"/>
    <x v="6"/>
    <n v="388537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145"/>
    <m/>
    <n v="163"/>
    <x v="1"/>
  </r>
  <r>
    <d v="2017-06-24T00:00:00"/>
    <x v="6"/>
    <n v="1500"/>
    <x v="6"/>
    <x v="7"/>
    <n v="3886878.7546666665"/>
    <n v="1009099.9600000001"/>
    <n v="5418"/>
    <n v="16136.609999999999"/>
    <n v="9742.8873999999996"/>
    <n v="0"/>
    <s v="نقدية للمرضى"/>
    <s v="دفاتر نقدية"/>
    <s v="سارى"/>
    <n v="8146"/>
    <m/>
    <n v="163"/>
    <x v="1"/>
  </r>
  <r>
    <d v="2017-06-24T00:00:00"/>
    <x v="6"/>
    <n v="200"/>
    <x v="6"/>
    <x v="7"/>
    <n v="3887078.7546666665"/>
    <n v="1009099.9600000001"/>
    <n v="5418"/>
    <n v="16136.609999999999"/>
    <n v="9742.8873999999996"/>
    <n v="0"/>
    <s v="نقدية للمرضى"/>
    <s v="دفاتر نقدية"/>
    <s v="سارى"/>
    <n v="8147"/>
    <m/>
    <n v="163"/>
    <x v="1"/>
  </r>
  <r>
    <d v="2017-06-24T00:00:00"/>
    <x v="6"/>
    <n v="5000"/>
    <x v="6"/>
    <x v="6"/>
    <n v="389207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187"/>
    <m/>
    <n v="164"/>
    <x v="1"/>
  </r>
  <r>
    <d v="2017-06-24T00:00:00"/>
    <x v="6"/>
    <n v="50"/>
    <x v="6"/>
    <x v="6"/>
    <n v="389212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188"/>
    <m/>
    <n v="164"/>
    <x v="1"/>
  </r>
  <r>
    <d v="2017-06-24T00:00:00"/>
    <x v="6"/>
    <n v="500"/>
    <x v="6"/>
    <x v="6"/>
    <n v="389262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189"/>
    <m/>
    <n v="164"/>
    <x v="1"/>
  </r>
  <r>
    <d v="2017-06-24T00:00:00"/>
    <x v="6"/>
    <n v="500"/>
    <x v="6"/>
    <x v="7"/>
    <n v="3893128.7546666665"/>
    <n v="1009099.9600000001"/>
    <n v="5418"/>
    <n v="16136.609999999999"/>
    <n v="9742.8873999999996"/>
    <n v="0"/>
    <s v="نقدية للمرضى"/>
    <s v="دفاتر نقدية"/>
    <s v="سارى"/>
    <n v="8190"/>
    <m/>
    <n v="164"/>
    <x v="1"/>
  </r>
  <r>
    <d v="2017-06-24T00:00:00"/>
    <x v="6"/>
    <n v="450"/>
    <x v="6"/>
    <x v="6"/>
    <n v="389357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224"/>
    <m/>
    <n v="165"/>
    <x v="1"/>
  </r>
  <r>
    <d v="2017-06-24T00:00:00"/>
    <x v="6"/>
    <n v="500"/>
    <x v="6"/>
    <x v="6"/>
    <n v="389407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225"/>
    <m/>
    <n v="165"/>
    <x v="1"/>
  </r>
  <r>
    <d v="2017-06-24T00:00:00"/>
    <x v="6"/>
    <n v="2800"/>
    <x v="6"/>
    <x v="6"/>
    <n v="389687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226"/>
    <m/>
    <n v="165"/>
    <x v="1"/>
  </r>
  <r>
    <d v="2017-06-24T00:00:00"/>
    <x v="6"/>
    <n v="300"/>
    <x v="6"/>
    <x v="6"/>
    <n v="389717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227"/>
    <m/>
    <n v="165"/>
    <x v="1"/>
  </r>
  <r>
    <d v="2017-06-24T00:00:00"/>
    <x v="6"/>
    <n v="3000"/>
    <x v="6"/>
    <x v="6"/>
    <n v="390017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228"/>
    <m/>
    <n v="165"/>
    <x v="1"/>
  </r>
  <r>
    <d v="2017-06-24T00:00:00"/>
    <x v="6"/>
    <n v="2000"/>
    <x v="6"/>
    <x v="6"/>
    <n v="390217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229"/>
    <m/>
    <n v="165"/>
    <x v="1"/>
  </r>
  <r>
    <d v="2017-06-24T00:00:00"/>
    <x v="6"/>
    <n v="200"/>
    <x v="6"/>
    <x v="6"/>
    <n v="390237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325"/>
    <m/>
    <n v="167"/>
    <x v="1"/>
  </r>
  <r>
    <d v="2017-06-24T00:00:00"/>
    <x v="6"/>
    <n v="2000"/>
    <x v="6"/>
    <x v="6"/>
    <n v="390437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326"/>
    <m/>
    <n v="167"/>
    <x v="1"/>
  </r>
  <r>
    <d v="2017-06-24T00:00:00"/>
    <x v="6"/>
    <n v="2300"/>
    <x v="6"/>
    <x v="6"/>
    <n v="390667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327"/>
    <m/>
    <n v="167"/>
    <x v="1"/>
  </r>
  <r>
    <d v="2017-06-24T00:00:00"/>
    <x v="6"/>
    <n v="10000"/>
    <x v="6"/>
    <x v="6"/>
    <n v="391667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328"/>
    <m/>
    <n v="167"/>
    <x v="1"/>
  </r>
  <r>
    <d v="2017-06-24T00:00:00"/>
    <x v="6"/>
    <n v="100"/>
    <x v="6"/>
    <x v="6"/>
    <n v="391677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329"/>
    <m/>
    <n v="167"/>
    <x v="1"/>
  </r>
  <r>
    <d v="2017-06-24T00:00:00"/>
    <x v="6"/>
    <n v="1000"/>
    <x v="6"/>
    <x v="6"/>
    <n v="391777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330"/>
    <m/>
    <n v="167"/>
    <x v="1"/>
  </r>
  <r>
    <d v="2017-06-24T00:00:00"/>
    <x v="6"/>
    <n v="5500"/>
    <x v="6"/>
    <x v="6"/>
    <n v="392327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331"/>
    <m/>
    <n v="167"/>
    <x v="1"/>
  </r>
  <r>
    <d v="2017-06-24T00:00:00"/>
    <x v="6"/>
    <n v="600"/>
    <x v="6"/>
    <x v="6"/>
    <n v="392387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361"/>
    <m/>
    <n v="168"/>
    <x v="1"/>
  </r>
  <r>
    <d v="2017-06-24T00:00:00"/>
    <x v="6"/>
    <n v="900"/>
    <x v="6"/>
    <x v="6"/>
    <n v="392477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362"/>
    <m/>
    <n v="168"/>
    <x v="1"/>
  </r>
  <r>
    <d v="2017-06-24T00:00:00"/>
    <x v="6"/>
    <n v="400"/>
    <x v="6"/>
    <x v="6"/>
    <n v="392517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363"/>
    <m/>
    <n v="168"/>
    <x v="1"/>
  </r>
  <r>
    <d v="2017-06-24T00:00:00"/>
    <x v="6"/>
    <n v="100"/>
    <x v="6"/>
    <x v="6"/>
    <n v="392527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364"/>
    <m/>
    <n v="168"/>
    <x v="1"/>
  </r>
  <r>
    <d v="2017-06-24T00:00:00"/>
    <x v="6"/>
    <n v="100"/>
    <x v="6"/>
    <x v="6"/>
    <n v="392537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365"/>
    <m/>
    <n v="168"/>
    <x v="1"/>
  </r>
  <r>
    <d v="2017-06-24T00:00:00"/>
    <x v="6"/>
    <n v="400"/>
    <x v="6"/>
    <x v="7"/>
    <n v="3925778.7546666665"/>
    <n v="1009099.9600000001"/>
    <n v="5418"/>
    <n v="16136.609999999999"/>
    <n v="9742.8873999999996"/>
    <n v="0"/>
    <s v="نقدية للمرضى"/>
    <s v="دفاتر نقدية"/>
    <s v="سارى"/>
    <n v="8366"/>
    <m/>
    <n v="168"/>
    <x v="1"/>
  </r>
  <r>
    <d v="2017-06-24T00:00:00"/>
    <x v="6"/>
    <n v="400"/>
    <x v="6"/>
    <x v="7"/>
    <n v="3926178.7546666665"/>
    <n v="1009099.9600000001"/>
    <n v="5418"/>
    <n v="16136.609999999999"/>
    <n v="9742.8873999999996"/>
    <n v="0"/>
    <s v="نقدية للمرضى"/>
    <s v="دفاتر نقدية"/>
    <s v="سارى"/>
    <n v="8367"/>
    <m/>
    <n v="168"/>
    <x v="1"/>
  </r>
  <r>
    <d v="2017-06-24T00:00:00"/>
    <x v="6"/>
    <n v="400"/>
    <x v="6"/>
    <x v="7"/>
    <n v="3926578.7546666665"/>
    <n v="1009099.9600000001"/>
    <n v="5418"/>
    <n v="16136.609999999999"/>
    <n v="9742.8873999999996"/>
    <n v="0"/>
    <s v="نقدية للمرضى"/>
    <s v="دفاتر نقدية"/>
    <s v="سارى"/>
    <n v="8369"/>
    <m/>
    <n v="168"/>
    <x v="1"/>
  </r>
  <r>
    <d v="2017-06-24T00:00:00"/>
    <x v="6"/>
    <n v="100"/>
    <x v="6"/>
    <x v="7"/>
    <n v="3926678.7546666665"/>
    <n v="1009099.9600000001"/>
    <n v="5418"/>
    <n v="16136.609999999999"/>
    <n v="9742.8873999999996"/>
    <n v="0"/>
    <s v="نقدية للمرضى"/>
    <s v="دفاتر نقدية"/>
    <s v="سارى"/>
    <n v="8370"/>
    <m/>
    <n v="168"/>
    <x v="1"/>
  </r>
  <r>
    <d v="2017-06-24T00:00:00"/>
    <x v="6"/>
    <n v="300"/>
    <x v="6"/>
    <x v="6"/>
    <n v="392697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371"/>
    <m/>
    <n v="168"/>
    <x v="1"/>
  </r>
  <r>
    <d v="2017-06-24T00:00:00"/>
    <x v="6"/>
    <n v="500"/>
    <x v="6"/>
    <x v="7"/>
    <n v="3927478.7546666665"/>
    <n v="1009099.9600000001"/>
    <n v="5418"/>
    <n v="16136.609999999999"/>
    <n v="9742.8873999999996"/>
    <n v="0"/>
    <s v="نقدية للمرضى"/>
    <s v="دفاتر نقدية"/>
    <s v="سارى"/>
    <n v="8372"/>
    <m/>
    <n v="168"/>
    <x v="1"/>
  </r>
  <r>
    <d v="2017-06-24T00:00:00"/>
    <x v="6"/>
    <n v="100"/>
    <x v="6"/>
    <x v="6"/>
    <n v="392757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373"/>
    <m/>
    <n v="168"/>
    <x v="1"/>
  </r>
  <r>
    <d v="2017-06-24T00:00:00"/>
    <x v="6"/>
    <n v="100"/>
    <x v="6"/>
    <x v="6"/>
    <n v="392767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374"/>
    <m/>
    <n v="168"/>
    <x v="1"/>
  </r>
  <r>
    <d v="2017-06-24T00:00:00"/>
    <x v="6"/>
    <n v="50"/>
    <x v="6"/>
    <x v="6"/>
    <n v="392772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375"/>
    <m/>
    <n v="168"/>
    <x v="1"/>
  </r>
  <r>
    <d v="2017-06-24T00:00:00"/>
    <x v="6"/>
    <n v="2000"/>
    <x v="6"/>
    <x v="6"/>
    <n v="392972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376"/>
    <m/>
    <n v="168"/>
    <x v="1"/>
  </r>
  <r>
    <d v="2017-06-24T00:00:00"/>
    <x v="6"/>
    <n v="200"/>
    <x v="6"/>
    <x v="6"/>
    <n v="392992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471"/>
    <m/>
    <n v="170"/>
    <x v="1"/>
  </r>
  <r>
    <d v="2017-06-24T00:00:00"/>
    <x v="6"/>
    <n v="100"/>
    <x v="6"/>
    <x v="6"/>
    <n v="393002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701"/>
    <m/>
    <n v="175"/>
    <x v="1"/>
  </r>
  <r>
    <d v="2017-06-25T00:00:00"/>
    <x v="6"/>
    <n v="200"/>
    <x v="6"/>
    <x v="6"/>
    <n v="393022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702"/>
    <m/>
    <n v="175"/>
    <x v="1"/>
  </r>
  <r>
    <d v="2017-06-25T00:00:00"/>
    <x v="6"/>
    <n v="200"/>
    <x v="6"/>
    <x v="6"/>
    <n v="393042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703"/>
    <m/>
    <n v="175"/>
    <x v="1"/>
  </r>
  <r>
    <d v="2017-06-28T00:00:00"/>
    <x v="6"/>
    <n v="1400"/>
    <x v="6"/>
    <x v="7"/>
    <n v="3931828.7546666665"/>
    <n v="1009099.9600000001"/>
    <n v="5418"/>
    <n v="16136.609999999999"/>
    <n v="9742.8873999999996"/>
    <n v="0"/>
    <s v="نقدية للمرضى"/>
    <s v="دفاتر نقدية"/>
    <s v="سارى"/>
    <n v="6718"/>
    <m/>
    <n v="135"/>
    <x v="1"/>
  </r>
  <r>
    <d v="2017-06-28T00:00:00"/>
    <x v="6"/>
    <n v="10000"/>
    <x v="6"/>
    <x v="6"/>
    <n v="394182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6719"/>
    <m/>
    <n v="135"/>
    <x v="1"/>
  </r>
  <r>
    <d v="2017-06-28T00:00:00"/>
    <x v="6"/>
    <n v="3500"/>
    <x v="6"/>
    <x v="6"/>
    <n v="394532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6720"/>
    <m/>
    <n v="135"/>
    <x v="1"/>
  </r>
  <r>
    <d v="2017-06-28T00:00:00"/>
    <x v="6"/>
    <n v="5000"/>
    <x v="6"/>
    <x v="6"/>
    <n v="395032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6721"/>
    <m/>
    <n v="135"/>
    <x v="1"/>
  </r>
  <r>
    <d v="2017-06-28T00:00:00"/>
    <x v="6"/>
    <n v="550"/>
    <x v="6"/>
    <x v="6"/>
    <n v="395087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6723"/>
    <m/>
    <n v="135"/>
    <x v="1"/>
  </r>
  <r>
    <d v="2017-06-28T00:00:00"/>
    <x v="6"/>
    <n v="2300"/>
    <x v="6"/>
    <x v="6"/>
    <n v="395317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6724"/>
    <m/>
    <n v="135"/>
    <x v="1"/>
  </r>
  <r>
    <d v="2017-06-28T00:00:00"/>
    <x v="6"/>
    <n v="10000"/>
    <x v="6"/>
    <x v="6"/>
    <n v="396317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7894"/>
    <m/>
    <n v="158"/>
    <x v="1"/>
  </r>
  <r>
    <d v="2017-06-28T00:00:00"/>
    <x v="6"/>
    <n v="2900"/>
    <x v="6"/>
    <x v="7"/>
    <n v="3966078.7546666665"/>
    <n v="1009099.9600000001"/>
    <n v="5418"/>
    <n v="16136.609999999999"/>
    <n v="9742.8873999999996"/>
    <n v="0"/>
    <s v="نقدية للمرضى"/>
    <s v="دفاتر نقدية"/>
    <s v="سارى"/>
    <n v="7895"/>
    <m/>
    <n v="158"/>
    <x v="1"/>
  </r>
  <r>
    <d v="2017-06-28T00:00:00"/>
    <x v="6"/>
    <n v="200"/>
    <x v="6"/>
    <x v="6"/>
    <n v="396627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704"/>
    <m/>
    <n v="175"/>
    <x v="1"/>
  </r>
  <r>
    <d v="2017-06-28T00:00:00"/>
    <x v="6"/>
    <n v="300"/>
    <x v="6"/>
    <x v="6"/>
    <n v="396657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705"/>
    <m/>
    <n v="175"/>
    <x v="1"/>
  </r>
  <r>
    <d v="2017-06-28T00:00:00"/>
    <x v="6"/>
    <n v="1000"/>
    <x v="6"/>
    <x v="6"/>
    <n v="396757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706"/>
    <m/>
    <n v="175"/>
    <x v="1"/>
  </r>
  <r>
    <d v="2017-06-28T00:00:00"/>
    <x v="6"/>
    <n v="500"/>
    <x v="6"/>
    <x v="6"/>
    <n v="396807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707"/>
    <m/>
    <n v="175"/>
    <x v="1"/>
  </r>
  <r>
    <d v="2017-06-28T00:00:00"/>
    <x v="6"/>
    <n v="150"/>
    <x v="6"/>
    <x v="6"/>
    <n v="396822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708"/>
    <m/>
    <n v="175"/>
    <x v="1"/>
  </r>
  <r>
    <d v="2017-06-28T00:00:00"/>
    <x v="6"/>
    <n v="300"/>
    <x v="6"/>
    <x v="6"/>
    <n v="3968528.7546666665"/>
    <n v="1009099.9600000001"/>
    <n v="5418"/>
    <n v="16136.609999999999"/>
    <n v="9742.8873999999996"/>
    <n v="0"/>
    <s v="تبرعات عامة من زكاة مال وغيرها"/>
    <s v="دفاتر نقدية"/>
    <s v="سارى"/>
    <n v="8751"/>
    <m/>
    <n v="176"/>
    <x v="1"/>
  </r>
  <r>
    <d v="2017-06-28T00:00:00"/>
    <x v="6"/>
    <n v="3000"/>
    <x v="8"/>
    <x v="9"/>
    <n v="3968528.7546666665"/>
    <n v="1012099.9600000001"/>
    <n v="5418"/>
    <n v="16136.609999999999"/>
    <n v="9742.8873999999996"/>
    <n v="0"/>
    <m/>
    <m/>
    <m/>
    <s v="معاملة بنكية"/>
    <m/>
    <m/>
    <x v="262"/>
  </r>
  <r>
    <d v="2017-06-28T00:00:00"/>
    <x v="6"/>
    <n v="100000"/>
    <x v="8"/>
    <x v="8"/>
    <n v="3868528.7546666665"/>
    <n v="1112099.96"/>
    <n v="5418"/>
    <n v="16136.609999999999"/>
    <n v="9742.8873999999996"/>
    <n v="0"/>
    <m/>
    <m/>
    <m/>
    <m/>
    <n v="1253"/>
    <m/>
    <x v="123"/>
  </r>
  <r>
    <d v="2017-06-28T00:00:00"/>
    <x v="6"/>
    <n v="269"/>
    <x v="23"/>
    <x v="11"/>
    <n v="3868528.7546666665"/>
    <n v="1111830.96"/>
    <n v="5418"/>
    <n v="16136.609999999999"/>
    <n v="9742.8873999999996"/>
    <n v="0"/>
    <m/>
    <m/>
    <m/>
    <s v="معاملة بنكية"/>
    <m/>
    <m/>
    <x v="50"/>
  </r>
  <r>
    <d v="2017-06-28T00:00:00"/>
    <x v="6"/>
    <n v="30"/>
    <x v="8"/>
    <x v="9"/>
    <n v="3868528.7546666665"/>
    <n v="1111860.96"/>
    <n v="5418"/>
    <n v="16136.609999999999"/>
    <n v="9742.8873999999996"/>
    <n v="0"/>
    <m/>
    <m/>
    <m/>
    <s v="معاملة بنكية"/>
    <m/>
    <m/>
    <x v="60"/>
  </r>
  <r>
    <d v="2017-06-28T00:00:00"/>
    <x v="6"/>
    <n v="200"/>
    <x v="8"/>
    <x v="9"/>
    <n v="3868528.7546666665"/>
    <n v="1112060.96"/>
    <n v="5418"/>
    <n v="16136.609999999999"/>
    <n v="9742.8873999999996"/>
    <n v="0"/>
    <m/>
    <m/>
    <m/>
    <s v="معاملة بنكية"/>
    <m/>
    <m/>
    <x v="60"/>
  </r>
  <r>
    <d v="2017-06-28T00:00:00"/>
    <x v="6"/>
    <n v="150"/>
    <x v="8"/>
    <x v="9"/>
    <n v="3868528.7546666665"/>
    <n v="1112210.96"/>
    <n v="5418"/>
    <n v="16136.609999999999"/>
    <n v="9742.8873999999996"/>
    <n v="0"/>
    <m/>
    <m/>
    <m/>
    <s v="معاملة بنكية"/>
    <m/>
    <m/>
    <x v="60"/>
  </r>
  <r>
    <d v="2017-06-29T00:00:00"/>
    <x v="6"/>
    <n v="2000"/>
    <x v="6"/>
    <x v="6"/>
    <n v="3870528.7546666665"/>
    <n v="1112210.96"/>
    <n v="5418"/>
    <n v="16136.609999999999"/>
    <n v="9742.8873999999996"/>
    <n v="0"/>
    <s v="تبرعات عامة من زكاة مال وغيرها"/>
    <s v="دفاتر نقدية"/>
    <s v="سارى"/>
    <n v="6722"/>
    <m/>
    <n v="135"/>
    <x v="1"/>
  </r>
  <r>
    <d v="2017-06-29T00:00:00"/>
    <x v="6"/>
    <n v="8645"/>
    <x v="6"/>
    <x v="7"/>
    <n v="3879173.7546666665"/>
    <n v="1112210.96"/>
    <n v="5418"/>
    <n v="16136.609999999999"/>
    <n v="9742.8873999999996"/>
    <n v="0"/>
    <s v="نقدية للمرضى"/>
    <s v="دفاتر نقدية"/>
    <s v="سارى"/>
    <n v="7479"/>
    <m/>
    <n v="150"/>
    <x v="1"/>
  </r>
  <r>
    <d v="2017-06-29T00:00:00"/>
    <x v="6"/>
    <n v="5000"/>
    <x v="6"/>
    <x v="7"/>
    <n v="3884173.7546666665"/>
    <n v="1112210.96"/>
    <n v="5418"/>
    <n v="16136.609999999999"/>
    <n v="9742.8873999999996"/>
    <n v="0"/>
    <s v="نقدية للمرضى"/>
    <s v="دفاتر نقدية"/>
    <s v="سارى"/>
    <n v="7480"/>
    <m/>
    <n v="150"/>
    <x v="1"/>
  </r>
  <r>
    <d v="2017-06-29T00:00:00"/>
    <x v="6"/>
    <n v="200"/>
    <x v="6"/>
    <x v="6"/>
    <n v="3884373.7546666665"/>
    <n v="1112210.96"/>
    <n v="5418"/>
    <n v="16136.609999999999"/>
    <n v="9742.8873999999996"/>
    <n v="0"/>
    <s v="تبرعات عامة من زكاة مال وغيرها"/>
    <s v="دفاتر نقدية"/>
    <s v="سارى"/>
    <n v="7788"/>
    <m/>
    <n v="156"/>
    <x v="1"/>
  </r>
  <r>
    <d v="2017-06-29T00:00:00"/>
    <x v="6"/>
    <n v="300"/>
    <x v="6"/>
    <x v="7"/>
    <n v="3884673.7546666665"/>
    <n v="1112210.96"/>
    <n v="5418"/>
    <n v="16136.609999999999"/>
    <n v="9742.8873999999996"/>
    <n v="0"/>
    <s v="نقدية للمرضى"/>
    <s v="دفاتر نقدية"/>
    <s v="سارى"/>
    <n v="7789"/>
    <m/>
    <n v="156"/>
    <x v="1"/>
  </r>
  <r>
    <d v="2017-06-29T00:00:00"/>
    <x v="6"/>
    <n v="10830"/>
    <x v="6"/>
    <x v="6"/>
    <n v="3895503.7546666665"/>
    <n v="1112210.96"/>
    <n v="5418"/>
    <n v="16136.609999999999"/>
    <n v="9742.8873999999996"/>
    <n v="0"/>
    <s v="تبرعات عامة من زكاة مال وغيرها"/>
    <s v="دفاتر نقدية"/>
    <s v="سارى"/>
    <n v="7790"/>
    <m/>
    <n v="156"/>
    <x v="1"/>
  </r>
  <r>
    <d v="2017-06-29T00:00:00"/>
    <x v="6"/>
    <n v="100"/>
    <x v="6"/>
    <x v="6"/>
    <n v="3895603.7546666665"/>
    <n v="1112210.96"/>
    <n v="5418"/>
    <n v="16136.609999999999"/>
    <n v="9742.8873999999996"/>
    <n v="0"/>
    <s v="تبرعات عامة من زكاة مال وغيرها"/>
    <s v="دفاتر نقدية"/>
    <s v="سارى"/>
    <n v="8377"/>
    <m/>
    <n v="168"/>
    <x v="1"/>
  </r>
  <r>
    <d v="2017-06-29T00:00:00"/>
    <x v="6"/>
    <n v="100"/>
    <x v="6"/>
    <x v="6"/>
    <n v="3895703.7546666665"/>
    <n v="1112210.96"/>
    <n v="5418"/>
    <n v="16136.609999999999"/>
    <n v="9742.8873999999996"/>
    <n v="0"/>
    <s v="تبرعات عامة من زكاة مال وغيرها"/>
    <s v="دفاتر نقدية"/>
    <s v="سارى"/>
    <n v="8378"/>
    <m/>
    <n v="168"/>
    <x v="1"/>
  </r>
  <r>
    <d v="2017-06-29T00:00:00"/>
    <x v="6"/>
    <n v="100"/>
    <x v="6"/>
    <x v="6"/>
    <n v="3895803.7546666665"/>
    <n v="1112210.96"/>
    <n v="5418"/>
    <n v="16136.609999999999"/>
    <n v="9742.8873999999996"/>
    <n v="0"/>
    <s v="تبرعات عامة من زكاة مال وغيرها"/>
    <s v="دفاتر نقدية"/>
    <s v="سارى"/>
    <n v="8709"/>
    <m/>
    <n v="175"/>
    <x v="1"/>
  </r>
  <r>
    <d v="2017-06-29T00:00:00"/>
    <x v="6"/>
    <n v="100"/>
    <x v="6"/>
    <x v="6"/>
    <n v="3895903.7546666665"/>
    <n v="1112210.96"/>
    <n v="5418"/>
    <n v="16136.609999999999"/>
    <n v="9742.8873999999996"/>
    <n v="0"/>
    <s v="تبرعات عامة من زكاة مال وغيرها"/>
    <s v="دفاتر نقدية"/>
    <s v="سارى"/>
    <n v="8710"/>
    <m/>
    <n v="175"/>
    <x v="1"/>
  </r>
  <r>
    <d v="2017-06-29T00:00:00"/>
    <x v="6"/>
    <n v="100"/>
    <x v="6"/>
    <x v="6"/>
    <n v="3896003.7546666665"/>
    <n v="1112210.96"/>
    <n v="5418"/>
    <n v="16136.609999999999"/>
    <n v="9742.8873999999996"/>
    <n v="0"/>
    <s v="تبرعات عامة من زكاة مال وغيرها"/>
    <s v="دفاتر نقدية"/>
    <s v="سارى"/>
    <n v="8711"/>
    <m/>
    <n v="175"/>
    <x v="1"/>
  </r>
  <r>
    <d v="2017-06-29T00:00:00"/>
    <x v="6"/>
    <n v="100"/>
    <x v="6"/>
    <x v="6"/>
    <n v="3896103.7546666665"/>
    <n v="1112210.96"/>
    <n v="5418"/>
    <n v="16136.609999999999"/>
    <n v="9742.8873999999996"/>
    <n v="0"/>
    <s v="تبرعات عامة من زكاة مال وغيرها"/>
    <s v="دفاتر نقدية"/>
    <s v="سارى"/>
    <n v="8712"/>
    <m/>
    <n v="175"/>
    <x v="1"/>
  </r>
  <r>
    <d v="2017-06-29T00:00:00"/>
    <x v="6"/>
    <n v="100"/>
    <x v="6"/>
    <x v="6"/>
    <n v="3896203.7546666665"/>
    <n v="1112210.96"/>
    <n v="5418"/>
    <n v="16136.609999999999"/>
    <n v="9742.8873999999996"/>
    <n v="0"/>
    <s v="تبرعات عامة من زكاة مال وغيرها"/>
    <s v="دفاتر نقدية"/>
    <s v="سارى"/>
    <n v="8713"/>
    <m/>
    <n v="175"/>
    <x v="1"/>
  </r>
  <r>
    <d v="2017-06-29T00:00:00"/>
    <x v="6"/>
    <n v="200"/>
    <x v="6"/>
    <x v="6"/>
    <n v="3896403.7546666665"/>
    <n v="1112210.96"/>
    <n v="5418"/>
    <n v="16136.609999999999"/>
    <n v="9742.8873999999996"/>
    <n v="0"/>
    <s v="تبرعات عامة من زكاة مال وغيرها"/>
    <s v="دفاتر نقدية"/>
    <s v="سارى"/>
    <n v="8714"/>
    <m/>
    <n v="175"/>
    <x v="1"/>
  </r>
  <r>
    <d v="2017-06-29T00:00:00"/>
    <x v="6"/>
    <n v="3000"/>
    <x v="6"/>
    <x v="6"/>
    <n v="3899403.7546666665"/>
    <n v="1112210.96"/>
    <n v="5418"/>
    <n v="16136.609999999999"/>
    <n v="9742.8873999999996"/>
    <n v="0"/>
    <s v="تبرعات عامة من زكاة مال وغيرها"/>
    <s v="دفاتر نقدية"/>
    <s v="سارى"/>
    <n v="8802"/>
    <m/>
    <n v="177"/>
    <x v="1"/>
  </r>
  <r>
    <d v="2017-06-29T00:00:00"/>
    <x v="6"/>
    <n v="3000"/>
    <x v="6"/>
    <x v="6"/>
    <n v="3902403.7546666665"/>
    <n v="1112210.96"/>
    <n v="5418"/>
    <n v="16136.609999999999"/>
    <n v="9742.8873999999996"/>
    <n v="0"/>
    <s v="تبرعات عامة من زكاة مال وغيرها"/>
    <s v="دفاتر نقدية"/>
    <s v="سارى"/>
    <n v="8821"/>
    <m/>
    <n v="177"/>
    <x v="1"/>
  </r>
  <r>
    <d v="2017-06-29T00:00:00"/>
    <x v="6"/>
    <n v="222000"/>
    <x v="40"/>
    <x v="8"/>
    <n v="3680403.7546666665"/>
    <n v="1112210.96"/>
    <n v="5418"/>
    <n v="16136.609999999999"/>
    <n v="9742.8873999999996"/>
    <n v="0"/>
    <m/>
    <m/>
    <m/>
    <s v="تسوية"/>
    <n v="1255"/>
    <n v="26"/>
    <x v="1"/>
  </r>
  <r>
    <d v="2017-06-29T00:00:00"/>
    <x v="6"/>
    <n v="133522.5"/>
    <x v="21"/>
    <x v="8"/>
    <n v="3546881.2546666665"/>
    <n v="1112210.96"/>
    <n v="5418"/>
    <n v="16136.609999999999"/>
    <n v="9742.8873999999996"/>
    <n v="0"/>
    <m/>
    <m/>
    <m/>
    <m/>
    <m/>
    <m/>
    <x v="1"/>
  </r>
  <r>
    <d v="2017-06-29T00:00:00"/>
    <x v="6"/>
    <n v="116436.66666666667"/>
    <x v="22"/>
    <x v="8"/>
    <n v="3430444.588"/>
    <n v="1112210.96"/>
    <n v="5418"/>
    <n v="16136.609999999999"/>
    <n v="9742.8873999999996"/>
    <n v="0"/>
    <m/>
    <m/>
    <m/>
    <m/>
    <m/>
    <m/>
    <x v="1"/>
  </r>
  <r>
    <d v="2017-06-29T00:00:00"/>
    <x v="6"/>
    <n v="1569424"/>
    <x v="7"/>
    <x v="8"/>
    <n v="1861020.588"/>
    <n v="1112210.96"/>
    <n v="5418"/>
    <n v="16136.609999999999"/>
    <n v="9742.8873999999996"/>
    <n v="0"/>
    <m/>
    <m/>
    <m/>
    <m/>
    <m/>
    <m/>
    <x v="1"/>
  </r>
  <r>
    <d v="2017-06-29T00:00:00"/>
    <x v="6"/>
    <n v="31392"/>
    <x v="10"/>
    <x v="8"/>
    <n v="1829628.588"/>
    <n v="1112210.96"/>
    <n v="5418"/>
    <n v="16136.609999999999"/>
    <n v="9742.8873999999996"/>
    <n v="0"/>
    <m/>
    <m/>
    <m/>
    <m/>
    <m/>
    <m/>
    <x v="1"/>
  </r>
  <r>
    <d v="2017-06-29T00:00:00"/>
    <x v="6"/>
    <n v="9252.5"/>
    <x v="27"/>
    <x v="8"/>
    <n v="1820376.088"/>
    <n v="1112210.96"/>
    <n v="5418"/>
    <n v="16136.609999999999"/>
    <n v="9742.8873999999996"/>
    <n v="0"/>
    <m/>
    <m/>
    <m/>
    <m/>
    <m/>
    <m/>
    <x v="1"/>
  </r>
  <r>
    <d v="2017-06-29T00:00:00"/>
    <x v="6"/>
    <n v="14714"/>
    <x v="30"/>
    <x v="8"/>
    <n v="1805662.088"/>
    <n v="1112210.96"/>
    <n v="5418"/>
    <n v="16136.609999999999"/>
    <n v="9742.8873999999996"/>
    <n v="0"/>
    <m/>
    <m/>
    <m/>
    <m/>
    <m/>
    <m/>
    <x v="1"/>
  </r>
  <r>
    <d v="2017-06-29T00:00:00"/>
    <x v="6"/>
    <n v="19530"/>
    <x v="31"/>
    <x v="8"/>
    <n v="1786132.088"/>
    <n v="1112210.96"/>
    <n v="5418"/>
    <n v="16136.609999999999"/>
    <n v="9742.8873999999996"/>
    <n v="0"/>
    <m/>
    <m/>
    <m/>
    <m/>
    <m/>
    <m/>
    <x v="1"/>
  </r>
  <r>
    <d v="2017-06-29T00:00:00"/>
    <x v="6"/>
    <n v="32850"/>
    <x v="11"/>
    <x v="8"/>
    <n v="1753282.088"/>
    <n v="1112210.96"/>
    <n v="5418"/>
    <n v="16136.609999999999"/>
    <n v="9742.8873999999996"/>
    <n v="0"/>
    <m/>
    <m/>
    <m/>
    <m/>
    <m/>
    <m/>
    <x v="1"/>
  </r>
  <r>
    <d v="2017-06-29T00:00:00"/>
    <x v="6"/>
    <n v="1250"/>
    <x v="12"/>
    <x v="8"/>
    <n v="1752032.088"/>
    <n v="1112210.96"/>
    <n v="5418"/>
    <n v="16136.609999999999"/>
    <n v="9742.8873999999996"/>
    <n v="0"/>
    <m/>
    <m/>
    <m/>
    <m/>
    <m/>
    <m/>
    <x v="1"/>
  </r>
  <r>
    <d v="2017-06-29T00:00:00"/>
    <x v="6"/>
    <n v="2537"/>
    <x v="19"/>
    <x v="8"/>
    <n v="1749495.088"/>
    <n v="1112210.96"/>
    <n v="5418"/>
    <n v="16136.609999999999"/>
    <n v="9742.8873999999996"/>
    <n v="0"/>
    <m/>
    <m/>
    <m/>
    <m/>
    <m/>
    <m/>
    <x v="1"/>
  </r>
  <r>
    <d v="2017-06-29T00:00:00"/>
    <x v="6"/>
    <n v="29874.84"/>
    <x v="13"/>
    <x v="8"/>
    <n v="1719620.2479999999"/>
    <n v="1112210.96"/>
    <n v="5418"/>
    <n v="16136.609999999999"/>
    <n v="9742.8873999999996"/>
    <n v="0"/>
    <m/>
    <m/>
    <m/>
    <m/>
    <m/>
    <m/>
    <x v="1"/>
  </r>
  <r>
    <d v="2017-06-29T00:00:00"/>
    <x v="6"/>
    <n v="39438"/>
    <x v="14"/>
    <x v="8"/>
    <n v="1680182.2479999999"/>
    <n v="1112210.96"/>
    <n v="5418"/>
    <n v="16136.609999999999"/>
    <n v="9742.8873999999996"/>
    <n v="0"/>
    <m/>
    <m/>
    <m/>
    <m/>
    <m/>
    <m/>
    <x v="1"/>
  </r>
  <r>
    <d v="2017-06-29T00:00:00"/>
    <x v="6"/>
    <n v="25950"/>
    <x v="16"/>
    <x v="8"/>
    <n v="1654232.2479999999"/>
    <n v="1112210.96"/>
    <n v="5418"/>
    <n v="16136.609999999999"/>
    <n v="9742.8873999999996"/>
    <n v="0"/>
    <m/>
    <m/>
    <m/>
    <m/>
    <m/>
    <m/>
    <x v="1"/>
  </r>
  <r>
    <d v="2017-06-29T00:00:00"/>
    <x v="6"/>
    <n v="6600"/>
    <x v="32"/>
    <x v="8"/>
    <n v="1647632.2479999999"/>
    <n v="1112210.96"/>
    <n v="5418"/>
    <n v="16136.609999999999"/>
    <n v="9742.8873999999996"/>
    <n v="0"/>
    <m/>
    <m/>
    <m/>
    <m/>
    <m/>
    <m/>
    <x v="1"/>
  </r>
  <r>
    <d v="2017-06-29T00:00:00"/>
    <x v="6"/>
    <n v="9848.5"/>
    <x v="17"/>
    <x v="8"/>
    <n v="1637783.7479999999"/>
    <n v="1112210.96"/>
    <n v="5418"/>
    <n v="16136.609999999999"/>
    <n v="9742.8873999999996"/>
    <n v="0"/>
    <m/>
    <m/>
    <m/>
    <m/>
    <m/>
    <m/>
    <x v="1"/>
  </r>
  <r>
    <d v="2017-06-29T00:00:00"/>
    <x v="6"/>
    <n v="5743.5"/>
    <x v="20"/>
    <x v="8"/>
    <n v="1632040.2479999999"/>
    <n v="1112210.96"/>
    <n v="5418"/>
    <n v="16136.609999999999"/>
    <n v="9742.8873999999996"/>
    <n v="0"/>
    <m/>
    <m/>
    <m/>
    <m/>
    <m/>
    <m/>
    <x v="1"/>
  </r>
  <r>
    <d v="2017-06-29T00:00:00"/>
    <x v="6"/>
    <n v="3612"/>
    <x v="15"/>
    <x v="8"/>
    <n v="1628428.2479999999"/>
    <n v="1112210.96"/>
    <n v="5418"/>
    <n v="16136.609999999999"/>
    <n v="9742.8873999999996"/>
    <n v="0"/>
    <m/>
    <m/>
    <m/>
    <m/>
    <m/>
    <m/>
    <x v="1"/>
  </r>
  <r>
    <d v="2017-06-29T00:00:00"/>
    <x v="6"/>
    <n v="35497.439999999995"/>
    <x v="2"/>
    <x v="2"/>
    <n v="1628428.2479999999"/>
    <n v="1112210.96"/>
    <n v="5418"/>
    <n v="16136.609999999999"/>
    <n v="9742.8873999999996"/>
    <n v="0"/>
    <m/>
    <m/>
    <m/>
    <m/>
    <m/>
    <m/>
    <x v="1"/>
  </r>
  <r>
    <d v="2017-05-31T00:00:00"/>
    <x v="5"/>
    <n v="13762.75"/>
    <x v="26"/>
    <x v="8"/>
    <n v="1614665.4979999999"/>
    <n v="1112210.96"/>
    <n v="5418"/>
    <n v="16136.609999999999"/>
    <n v="9742.8873999999996"/>
    <n v="0"/>
    <m/>
    <m/>
    <m/>
    <m/>
    <m/>
    <m/>
    <x v="1"/>
  </r>
  <r>
    <d v="2017-06-30T00:00:00"/>
    <x v="6"/>
    <n v="277961"/>
    <x v="3"/>
    <x v="2"/>
    <n v="1614665.4979999999"/>
    <n v="1112210.96"/>
    <n v="5418"/>
    <n v="16136.609999999999"/>
    <n v="9742.8873999999996"/>
    <n v="0"/>
    <m/>
    <m/>
    <m/>
    <m/>
    <m/>
    <m/>
    <x v="1"/>
  </r>
  <r>
    <d v="2017-06-30T00:00:00"/>
    <x v="6"/>
    <n v="524.16"/>
    <x v="35"/>
    <x v="10"/>
    <n v="1614665.4979999999"/>
    <n v="1112210.96"/>
    <n v="5418"/>
    <n v="16136.609999999999"/>
    <n v="9742.8873999999996"/>
    <n v="0"/>
    <m/>
    <m/>
    <m/>
    <s v="تقفيل"/>
    <m/>
    <m/>
    <x v="1"/>
  </r>
  <r>
    <d v="2017-06-30T00:00:00"/>
    <x v="6"/>
    <n v="4032"/>
    <x v="20"/>
    <x v="10"/>
    <n v="1614665.4979999999"/>
    <n v="1112210.96"/>
    <n v="5418"/>
    <n v="16136.609999999999"/>
    <n v="9742.8873999999996"/>
    <n v="0"/>
    <m/>
    <m/>
    <m/>
    <s v="تقفيل"/>
    <m/>
    <m/>
    <x v="1"/>
  </r>
  <r>
    <d v="2017-07-01T00:00:00"/>
    <x v="7"/>
    <n v="200"/>
    <x v="6"/>
    <x v="6"/>
    <n v="1614865.4979999999"/>
    <n v="1112210.96"/>
    <n v="5418"/>
    <n v="16136.609999999999"/>
    <n v="9742.8873999999996"/>
    <n v="0"/>
    <s v="تبرعات عامة من زكاة مال وغيرها"/>
    <s v="دفاتر جمع مال"/>
    <s v="سارى"/>
    <n v="8715"/>
    <m/>
    <n v="175"/>
    <x v="1"/>
  </r>
  <r>
    <d v="2017-06-30T00:00:00"/>
    <x v="6"/>
    <n v="45025"/>
    <x v="25"/>
    <x v="2"/>
    <n v="1614865.4979999999"/>
    <n v="1112210.96"/>
    <n v="5418"/>
    <n v="16136.609999999999"/>
    <n v="9742.8873999999996"/>
    <n v="0"/>
    <m/>
    <m/>
    <m/>
    <m/>
    <m/>
    <m/>
    <x v="1"/>
  </r>
  <r>
    <d v="2017-06-30T00:00:00"/>
    <x v="6"/>
    <n v="1392.16"/>
    <x v="20"/>
    <x v="16"/>
    <n v="1614865.4979999999"/>
    <n v="1112210.96"/>
    <n v="5418"/>
    <n v="16136.609999999999"/>
    <n v="9742.8873999999996"/>
    <n v="0"/>
    <m/>
    <m/>
    <m/>
    <s v="تقفيل"/>
    <m/>
    <m/>
    <x v="1"/>
  </r>
  <r>
    <d v="2017-06-30T00:00:00"/>
    <x v="6"/>
    <n v="396447.4"/>
    <x v="7"/>
    <x v="13"/>
    <n v="1614865.4979999999"/>
    <n v="1112210.96"/>
    <n v="5418"/>
    <n v="16136.609999999999"/>
    <n v="9742.8873999999996"/>
    <n v="0"/>
    <m/>
    <m/>
    <m/>
    <m/>
    <m/>
    <m/>
    <x v="52"/>
  </r>
  <r>
    <d v="2017-06-30T00:00:00"/>
    <x v="6"/>
    <n v="1050000"/>
    <x v="28"/>
    <x v="8"/>
    <n v="564865.49799999991"/>
    <n v="1112210.96"/>
    <n v="5418"/>
    <n v="16136.609999999999"/>
    <n v="9742.8873999999996"/>
    <n v="0"/>
    <m/>
    <m/>
    <m/>
    <m/>
    <m/>
    <m/>
    <x v="52"/>
  </r>
  <r>
    <d v="2017-07-01T00:00:00"/>
    <x v="7"/>
    <n v="300"/>
    <x v="6"/>
    <x v="6"/>
    <n v="565165.49799999991"/>
    <n v="1112210.96"/>
    <n v="5418"/>
    <n v="16136.609999999999"/>
    <n v="9742.8873999999996"/>
    <n v="0"/>
    <s v="تبرعات عامة من زكاة مال وغيرها"/>
    <s v="دفاتر جمع مال"/>
    <s v="سارى"/>
    <n v="8716"/>
    <m/>
    <n v="175"/>
    <x v="1"/>
  </r>
  <r>
    <d v="2017-07-01T00:00:00"/>
    <x v="7"/>
    <n v="5"/>
    <x v="6"/>
    <x v="6"/>
    <n v="565170.49799999991"/>
    <n v="1112210.96"/>
    <n v="5418"/>
    <n v="16136.609999999999"/>
    <n v="9742.8873999999996"/>
    <n v="0"/>
    <s v="تبرعات عامة من زكاة مال وغيرها"/>
    <s v="دفاتر جمع مال"/>
    <s v="سارى"/>
    <n v="8717"/>
    <m/>
    <n v="175"/>
    <x v="1"/>
  </r>
  <r>
    <d v="2017-07-01T00:00:00"/>
    <x v="7"/>
    <n v="145"/>
    <x v="6"/>
    <x v="6"/>
    <n v="565315.49799999991"/>
    <n v="1112210.96"/>
    <n v="5418"/>
    <n v="16136.609999999999"/>
    <n v="9742.8873999999996"/>
    <n v="0"/>
    <s v="تبرعات عامة من زكاة مال وغيرها"/>
    <s v="دفاتر جمع مال"/>
    <s v="سارى"/>
    <n v="8718"/>
    <m/>
    <n v="175"/>
    <x v="1"/>
  </r>
  <r>
    <d v="2017-07-01T00:00:00"/>
    <x v="7"/>
    <n v="100"/>
    <x v="6"/>
    <x v="6"/>
    <n v="565415.49799999991"/>
    <n v="1112210.96"/>
    <n v="5418"/>
    <n v="16136.609999999999"/>
    <n v="9742.8873999999996"/>
    <n v="0"/>
    <s v="تبرعات عامة من زكاة مال وغيرها"/>
    <s v="دفاتر جمع مال"/>
    <s v="سارى"/>
    <n v="8719"/>
    <m/>
    <n v="175"/>
    <x v="1"/>
  </r>
  <r>
    <d v="2017-07-01T00:00:00"/>
    <x v="7"/>
    <n v="300"/>
    <x v="6"/>
    <x v="6"/>
    <n v="565715.49799999991"/>
    <n v="1112210.96"/>
    <n v="5418"/>
    <n v="16136.609999999999"/>
    <n v="9742.8873999999996"/>
    <n v="0"/>
    <s v="تبرعات عامة من زكاة مال وغيرها"/>
    <s v="دفاتر جمع مال"/>
    <s v="سارى"/>
    <n v="8720"/>
    <m/>
    <n v="175"/>
    <x v="1"/>
  </r>
  <r>
    <d v="2017-07-01T00:00:00"/>
    <x v="7"/>
    <n v="200"/>
    <x v="6"/>
    <x v="6"/>
    <n v="565915.49799999991"/>
    <n v="1112210.96"/>
    <n v="5418"/>
    <n v="16136.609999999999"/>
    <n v="9742.8873999999996"/>
    <n v="0"/>
    <s v="تبرعات عامة من زكاة مال وغيرها"/>
    <s v="دفاتر جمع مال"/>
    <s v="سارى"/>
    <n v="8721"/>
    <m/>
    <n v="175"/>
    <x v="1"/>
  </r>
  <r>
    <d v="2017-07-01T00:00:00"/>
    <x v="7"/>
    <n v="200"/>
    <x v="6"/>
    <x v="6"/>
    <n v="566115.49799999991"/>
    <n v="1112210.96"/>
    <n v="5418"/>
    <n v="16136.609999999999"/>
    <n v="9742.8873999999996"/>
    <n v="0"/>
    <s v="تبرعات عامة من زكاة مال وغيرها"/>
    <s v="دفاتر جمع مال"/>
    <s v="سارى"/>
    <n v="8722"/>
    <m/>
    <n v="175"/>
    <x v="1"/>
  </r>
  <r>
    <d v="2017-07-01T00:00:00"/>
    <x v="7"/>
    <n v="500"/>
    <x v="6"/>
    <x v="7"/>
    <n v="566615.49799999991"/>
    <n v="1112210.96"/>
    <n v="5418"/>
    <n v="16136.609999999999"/>
    <n v="9742.8873999999996"/>
    <n v="0"/>
    <s v="نقدية للمرضى"/>
    <s v="دفاتر جمع مال"/>
    <s v="سارى"/>
    <n v="9001"/>
    <m/>
    <n v="181"/>
    <x v="1"/>
  </r>
  <r>
    <d v="2017-07-01T00:00:00"/>
    <x v="7"/>
    <n v="1000"/>
    <x v="6"/>
    <x v="6"/>
    <n v="567615.49799999991"/>
    <n v="1112210.96"/>
    <n v="5418"/>
    <n v="16136.609999999999"/>
    <n v="9742.8873999999996"/>
    <n v="0"/>
    <s v="تبرعات عامة من زكاة مال وغيرها"/>
    <s v="دفاتر جمع مال"/>
    <s v="سارى"/>
    <n v="9002"/>
    <m/>
    <n v="181"/>
    <x v="1"/>
  </r>
  <r>
    <d v="2017-07-01T00:00:00"/>
    <x v="7"/>
    <n v="250"/>
    <x v="6"/>
    <x v="6"/>
    <n v="567865.49799999991"/>
    <n v="1112210.96"/>
    <n v="5418"/>
    <n v="16136.609999999999"/>
    <n v="9742.8873999999996"/>
    <n v="0"/>
    <s v="تبرعات عامة من زكاة مال وغيرها"/>
    <s v="دفاتر جمع مال"/>
    <s v="سارى"/>
    <n v="9051"/>
    <m/>
    <n v="182"/>
    <x v="1"/>
  </r>
  <r>
    <d v="2017-07-01T00:00:00"/>
    <x v="7"/>
    <n v="7215"/>
    <x v="6"/>
    <x v="6"/>
    <n v="575080.49799999991"/>
    <n v="1112210.96"/>
    <n v="5418"/>
    <n v="16136.609999999999"/>
    <n v="9742.8873999999996"/>
    <n v="0"/>
    <s v="تبرعات عامة من زكاة مال وغيرها"/>
    <s v="دفاتر جمع مال"/>
    <s v="سارى"/>
    <n v="9101"/>
    <m/>
    <n v="183"/>
    <x v="1"/>
  </r>
  <r>
    <d v="2017-07-01T00:00:00"/>
    <x v="7"/>
    <n v="2000"/>
    <x v="6"/>
    <x v="6"/>
    <n v="577080.49799999991"/>
    <n v="1112210.96"/>
    <n v="5418"/>
    <n v="16136.609999999999"/>
    <n v="9742.8873999999996"/>
    <n v="0"/>
    <s v="تبرعات عامة من زكاة مال وغيرها"/>
    <s v="دفاتر جمع مال"/>
    <s v="سارى"/>
    <n v="9201"/>
    <m/>
    <n v="185"/>
    <x v="1"/>
  </r>
  <r>
    <d v="2017-07-01T00:00:00"/>
    <x v="7"/>
    <n v="1000"/>
    <x v="6"/>
    <x v="6"/>
    <n v="578080.49799999991"/>
    <n v="1112210.96"/>
    <n v="5418"/>
    <n v="16136.609999999999"/>
    <n v="9742.8873999999996"/>
    <n v="0"/>
    <s v="تبرعات عامة من زكاة مال وغيرها"/>
    <s v="دفاتر جمع مال"/>
    <s v="سارى"/>
    <n v="9252"/>
    <m/>
    <n v="186"/>
    <x v="1"/>
  </r>
  <r>
    <d v="2017-07-01T00:00:00"/>
    <x v="7"/>
    <n v="1000"/>
    <x v="6"/>
    <x v="6"/>
    <n v="579080.49799999991"/>
    <n v="1112210.96"/>
    <n v="5418"/>
    <n v="16136.609999999999"/>
    <n v="9742.8873999999996"/>
    <n v="0"/>
    <s v="تبرعات عامة من زكاة مال وغيرها"/>
    <s v="دفاتر جمع مال"/>
    <s v="سارى"/>
    <n v="9253"/>
    <m/>
    <n v="186"/>
    <x v="1"/>
  </r>
  <r>
    <d v="2017-07-01T00:00:00"/>
    <x v="7"/>
    <n v="100"/>
    <x v="6"/>
    <x v="6"/>
    <n v="579180.49799999991"/>
    <n v="1112210.96"/>
    <n v="5418"/>
    <n v="16136.609999999999"/>
    <n v="9742.8873999999996"/>
    <n v="0"/>
    <s v="تبرعات عامة من زكاة مال وغيرها"/>
    <s v="دفاتر جمع مال"/>
    <s v="سارى"/>
    <n v="9254"/>
    <m/>
    <n v="186"/>
    <x v="1"/>
  </r>
  <r>
    <d v="2017-07-01T00:00:00"/>
    <x v="7"/>
    <n v="79025"/>
    <x v="4"/>
    <x v="8"/>
    <n v="500155.49799999991"/>
    <n v="1112210.96"/>
    <n v="5418"/>
    <n v="16136.609999999999"/>
    <n v="9742.8873999999996"/>
    <n v="0"/>
    <m/>
    <m/>
    <m/>
    <m/>
    <n v="1269"/>
    <m/>
    <x v="1"/>
  </r>
  <r>
    <d v="2017-07-02T00:00:00"/>
    <x v="7"/>
    <n v="9000"/>
    <x v="6"/>
    <x v="7"/>
    <n v="509155.49799999991"/>
    <n v="1112210.96"/>
    <n v="5418"/>
    <n v="16136.609999999999"/>
    <n v="9742.8873999999996"/>
    <n v="0"/>
    <s v="نقدية للمرضى"/>
    <s v="دفاتر جمع مال"/>
    <s v="سارى"/>
    <n v="7901"/>
    <m/>
    <n v="159"/>
    <x v="1"/>
  </r>
  <r>
    <d v="2017-07-02T00:00:00"/>
    <x v="7"/>
    <n v="2000"/>
    <x v="6"/>
    <x v="6"/>
    <n v="511155.49799999991"/>
    <n v="1112210.96"/>
    <n v="5418"/>
    <n v="16136.609999999999"/>
    <n v="9742.8873999999996"/>
    <n v="0"/>
    <s v="تبرعات عامة من زكاة مال وغيرها"/>
    <s v="دفاتر جمع مال"/>
    <s v="سارى"/>
    <n v="8332"/>
    <m/>
    <n v="167"/>
    <x v="1"/>
  </r>
  <r>
    <d v="2017-07-02T00:00:00"/>
    <x v="7"/>
    <n v="1000"/>
    <x v="6"/>
    <x v="6"/>
    <n v="512155.49799999991"/>
    <n v="1112210.96"/>
    <n v="5418"/>
    <n v="16136.609999999999"/>
    <n v="9742.8873999999996"/>
    <n v="0"/>
    <s v="تبرعات عامة من زكاة مال وغيرها"/>
    <s v="دفاتر جمع مال"/>
    <s v="سارى"/>
    <n v="8333"/>
    <m/>
    <n v="167"/>
    <x v="1"/>
  </r>
  <r>
    <d v="2017-07-02T00:00:00"/>
    <x v="7"/>
    <n v="100"/>
    <x v="6"/>
    <x v="6"/>
    <n v="512255.49799999991"/>
    <n v="1112210.96"/>
    <n v="5418"/>
    <n v="16136.609999999999"/>
    <n v="9742.8873999999996"/>
    <n v="0"/>
    <s v="تبرعات عامة من زكاة مال وغيرها"/>
    <s v="دفاتر جمع مال"/>
    <s v="سارى"/>
    <n v="8723"/>
    <m/>
    <n v="175"/>
    <x v="1"/>
  </r>
  <r>
    <d v="2017-07-02T00:00:00"/>
    <x v="7"/>
    <n v="200"/>
    <x v="6"/>
    <x v="6"/>
    <n v="512455.49799999991"/>
    <n v="1112210.96"/>
    <n v="5418"/>
    <n v="16136.609999999999"/>
    <n v="9742.8873999999996"/>
    <n v="0"/>
    <s v="تبرعات عامة من زكاة مال وغيرها"/>
    <s v="دفاتر جمع مال"/>
    <s v="سارى"/>
    <n v="8724"/>
    <m/>
    <n v="175"/>
    <x v="1"/>
  </r>
  <r>
    <d v="2017-07-02T00:00:00"/>
    <x v="7"/>
    <n v="155"/>
    <x v="6"/>
    <x v="6"/>
    <n v="512610.49799999991"/>
    <n v="1112210.96"/>
    <n v="5418"/>
    <n v="16136.609999999999"/>
    <n v="9742.8873999999996"/>
    <n v="0"/>
    <s v="تبرعات عامة من زكاة مال وغيرها"/>
    <s v="دفاتر جمع مال"/>
    <s v="سارى"/>
    <n v="8725"/>
    <m/>
    <n v="175"/>
    <x v="1"/>
  </r>
  <r>
    <d v="2017-07-02T00:00:00"/>
    <x v="7"/>
    <n v="200"/>
    <x v="6"/>
    <x v="6"/>
    <n v="512810.49799999991"/>
    <n v="1112210.96"/>
    <n v="5418"/>
    <n v="16136.609999999999"/>
    <n v="9742.8873999999996"/>
    <n v="0"/>
    <s v="تبرعات عامة من زكاة مال وغيرها"/>
    <s v="دفاتر جمع مال"/>
    <s v="سارى"/>
    <n v="8726"/>
    <m/>
    <n v="175"/>
    <x v="1"/>
  </r>
  <r>
    <d v="2017-07-02T00:00:00"/>
    <x v="7"/>
    <n v="100"/>
    <x v="6"/>
    <x v="6"/>
    <n v="512910.49799999991"/>
    <n v="1112210.96"/>
    <n v="5418"/>
    <n v="16136.609999999999"/>
    <n v="9742.8873999999996"/>
    <n v="0"/>
    <s v="تبرعات عامة من زكاة مال وغيرها"/>
    <s v="دفاتر جمع مال"/>
    <s v="سارى"/>
    <n v="8727"/>
    <m/>
    <n v="175"/>
    <x v="1"/>
  </r>
  <r>
    <d v="2017-07-02T00:00:00"/>
    <x v="7"/>
    <n v="1500"/>
    <x v="6"/>
    <x v="6"/>
    <n v="514410.49799999991"/>
    <n v="1112210.96"/>
    <n v="5418"/>
    <n v="16136.609999999999"/>
    <n v="9742.8873999999996"/>
    <n v="0"/>
    <s v="تبرعات عامة من زكاة مال وغيرها"/>
    <s v="دفاتر جمع مال"/>
    <s v="سارى"/>
    <n v="9003"/>
    <m/>
    <n v="181"/>
    <x v="1"/>
  </r>
  <r>
    <d v="2017-07-02T00:00:00"/>
    <x v="7"/>
    <n v="400"/>
    <x v="6"/>
    <x v="7"/>
    <n v="514810.49799999991"/>
    <n v="1112210.96"/>
    <n v="5418"/>
    <n v="16136.609999999999"/>
    <n v="9742.8873999999996"/>
    <n v="0"/>
    <s v="نقدية للمرضى"/>
    <s v="دفاتر جمع مال"/>
    <s v="سارى"/>
    <n v="9052"/>
    <m/>
    <n v="182"/>
    <x v="1"/>
  </r>
  <r>
    <d v="2017-07-02T00:00:00"/>
    <x v="7"/>
    <n v="200"/>
    <x v="6"/>
    <x v="6"/>
    <n v="515010.49799999991"/>
    <n v="1112210.96"/>
    <n v="5418"/>
    <n v="16136.609999999999"/>
    <n v="9742.8873999999996"/>
    <n v="0"/>
    <s v="تبرعات عامة من زكاة مال وغيرها"/>
    <s v="دفاتر جمع مال"/>
    <s v="سارى"/>
    <n v="9053"/>
    <m/>
    <n v="182"/>
    <x v="1"/>
  </r>
  <r>
    <d v="2017-07-02T00:00:00"/>
    <x v="7"/>
    <n v="100"/>
    <x v="6"/>
    <x v="6"/>
    <n v="515110.49799999991"/>
    <n v="1112210.96"/>
    <n v="5418"/>
    <n v="16136.609999999999"/>
    <n v="9742.8873999999996"/>
    <n v="0"/>
    <s v="تبرعات عامة من زكاة مال وغيرها"/>
    <s v="دفاتر جمع مال"/>
    <s v="سارى"/>
    <n v="9102"/>
    <m/>
    <n v="183"/>
    <x v="1"/>
  </r>
  <r>
    <d v="2017-07-02T00:00:00"/>
    <x v="7"/>
    <n v="10000"/>
    <x v="6"/>
    <x v="6"/>
    <n v="525110.49799999991"/>
    <n v="1112210.96"/>
    <n v="5418"/>
    <n v="16136.609999999999"/>
    <n v="9742.8873999999996"/>
    <n v="0"/>
    <s v="تبرعات عامة من زكاة مال وغيرها"/>
    <s v="دفاتر جمع مال"/>
    <s v="سارى"/>
    <n v="9104"/>
    <m/>
    <n v="183"/>
    <x v="1"/>
  </r>
  <r>
    <d v="2017-07-02T00:00:00"/>
    <x v="7"/>
    <n v="7000"/>
    <x v="6"/>
    <x v="6"/>
    <n v="532110.49799999991"/>
    <n v="1112210.96"/>
    <n v="5418"/>
    <n v="16136.609999999999"/>
    <n v="9742.8873999999996"/>
    <n v="0"/>
    <s v="تبرعات عامة من زكاة مال وغيرها"/>
    <s v="دفاتر جمع مال"/>
    <s v="سارى"/>
    <n v="9105"/>
    <m/>
    <n v="183"/>
    <x v="1"/>
  </r>
  <r>
    <d v="2017-07-02T00:00:00"/>
    <x v="7"/>
    <n v="200"/>
    <x v="6"/>
    <x v="6"/>
    <n v="532310.49799999991"/>
    <n v="1112210.96"/>
    <n v="5418"/>
    <n v="16136.609999999999"/>
    <n v="9742.8873999999996"/>
    <n v="0"/>
    <s v="تبرعات عامة من زكاة مال وغيرها"/>
    <s v="دفاتر جمع مال"/>
    <s v="سارى"/>
    <n v="9202"/>
    <m/>
    <n v="185"/>
    <x v="1"/>
  </r>
  <r>
    <d v="2017-07-02T00:00:00"/>
    <x v="7"/>
    <n v="500"/>
    <x v="6"/>
    <x v="6"/>
    <n v="532810.49799999991"/>
    <n v="1112210.96"/>
    <n v="5418"/>
    <n v="16136.609999999999"/>
    <n v="9742.8873999999996"/>
    <n v="0"/>
    <s v="تبرعات عامة من زكاة مال وغيرها"/>
    <s v="دفاتر جمع مال"/>
    <s v="سارى"/>
    <n v="9255"/>
    <m/>
    <n v="186"/>
    <x v="1"/>
  </r>
  <r>
    <d v="2017-07-02T00:00:00"/>
    <x v="7"/>
    <n v="500"/>
    <x v="6"/>
    <x v="7"/>
    <n v="533310.49799999991"/>
    <n v="1112210.96"/>
    <n v="5418"/>
    <n v="16136.609999999999"/>
    <n v="9742.8873999999996"/>
    <n v="0"/>
    <s v="نقدية للمرضى"/>
    <s v="دفاتر جمع مال"/>
    <s v="سارى"/>
    <n v="9256"/>
    <m/>
    <n v="186"/>
    <x v="1"/>
  </r>
  <r>
    <d v="2017-07-02T00:00:00"/>
    <x v="7"/>
    <n v="200"/>
    <x v="6"/>
    <x v="6"/>
    <n v="533510.49799999991"/>
    <n v="1112210.96"/>
    <n v="5418"/>
    <n v="16136.609999999999"/>
    <n v="9742.8873999999996"/>
    <n v="0"/>
    <s v="تبرعات عامة من زكاة مال وغيرها"/>
    <s v="دفاتر جمع مال"/>
    <s v="سارى"/>
    <n v="9301"/>
    <m/>
    <n v="187"/>
    <x v="1"/>
  </r>
  <r>
    <d v="2017-07-02T00:00:00"/>
    <x v="7"/>
    <n v="50"/>
    <x v="6"/>
    <x v="6"/>
    <n v="533560.49799999991"/>
    <n v="1112210.96"/>
    <n v="5418"/>
    <n v="16136.609999999999"/>
    <n v="9742.8873999999996"/>
    <n v="0"/>
    <s v="تبرعات عامة من زكاة مال وغيرها"/>
    <s v="دفاتر جمع مال"/>
    <s v="سارى"/>
    <n v="9302"/>
    <m/>
    <n v="187"/>
    <x v="1"/>
  </r>
  <r>
    <d v="2017-07-02T00:00:00"/>
    <x v="7"/>
    <n v="60"/>
    <x v="6"/>
    <x v="6"/>
    <n v="533620.49799999991"/>
    <n v="1112210.96"/>
    <n v="5418"/>
    <n v="16136.609999999999"/>
    <n v="9742.8873999999996"/>
    <n v="0"/>
    <s v="تبرعات عامة من زكاة مال وغيرها"/>
    <s v="دفاتر جمع مال"/>
    <s v="سارى"/>
    <n v="9303"/>
    <m/>
    <n v="187"/>
    <x v="1"/>
  </r>
  <r>
    <d v="2017-07-02T00:00:00"/>
    <x v="7"/>
    <n v="7000"/>
    <x v="6"/>
    <x v="6"/>
    <n v="540620.49799999991"/>
    <n v="1112210.96"/>
    <n v="5418"/>
    <n v="16136.609999999999"/>
    <n v="9742.8873999999996"/>
    <n v="0"/>
    <s v="تبرعات عامة من زكاة مال وغيرها"/>
    <s v="دفاتر جمع مال"/>
    <s v="سارى"/>
    <n v="9351"/>
    <m/>
    <n v="188"/>
    <x v="1"/>
  </r>
  <r>
    <d v="2017-07-02T00:00:00"/>
    <x v="7"/>
    <n v="100"/>
    <x v="8"/>
    <x v="9"/>
    <n v="540620.49799999991"/>
    <n v="1112310.96"/>
    <n v="5418"/>
    <n v="16136.609999999999"/>
    <n v="9742.8873999999996"/>
    <n v="0"/>
    <m/>
    <m/>
    <m/>
    <s v="معاملة بنكية"/>
    <m/>
    <m/>
    <x v="60"/>
  </r>
  <r>
    <d v="2017-07-02T00:00:00"/>
    <x v="7"/>
    <n v="300"/>
    <x v="8"/>
    <x v="9"/>
    <n v="540620.49799999991"/>
    <n v="1112610.96"/>
    <n v="5418"/>
    <n v="16136.609999999999"/>
    <n v="9742.8873999999996"/>
    <n v="0"/>
    <m/>
    <m/>
    <m/>
    <s v="معاملة بنكية"/>
    <m/>
    <m/>
    <x v="60"/>
  </r>
  <r>
    <d v="2017-07-02T00:00:00"/>
    <x v="7"/>
    <n v="10000"/>
    <x v="8"/>
    <x v="9"/>
    <n v="540620.49799999991"/>
    <n v="1122610.96"/>
    <n v="5418"/>
    <n v="16136.609999999999"/>
    <n v="9742.8873999999996"/>
    <n v="0"/>
    <m/>
    <m/>
    <m/>
    <s v="معاملة بنكية"/>
    <m/>
    <m/>
    <x v="132"/>
  </r>
  <r>
    <d v="2017-07-02T00:00:00"/>
    <x v="7"/>
    <n v="70"/>
    <x v="8"/>
    <x v="9"/>
    <n v="540620.49799999991"/>
    <n v="1122680.96"/>
    <n v="5418"/>
    <n v="16136.609999999999"/>
    <n v="9742.8873999999996"/>
    <n v="0"/>
    <m/>
    <m/>
    <m/>
    <s v="معاملة بنكية"/>
    <m/>
    <m/>
    <x v="129"/>
  </r>
  <r>
    <d v="2017-07-02T00:00:00"/>
    <x v="7"/>
    <n v="602"/>
    <x v="8"/>
    <x v="9"/>
    <n v="540620.49799999991"/>
    <n v="1123282.96"/>
    <n v="5418"/>
    <n v="16136.609999999999"/>
    <n v="9742.8873999999996"/>
    <n v="0"/>
    <m/>
    <m/>
    <m/>
    <s v="معاملة بنكية"/>
    <m/>
    <m/>
    <x v="129"/>
  </r>
  <r>
    <d v="2017-07-02T00:00:00"/>
    <x v="7"/>
    <n v="3783"/>
    <x v="8"/>
    <x v="9"/>
    <n v="540620.49799999991"/>
    <n v="1127065.96"/>
    <n v="5418"/>
    <n v="16136.609999999999"/>
    <n v="9742.8873999999996"/>
    <n v="0"/>
    <m/>
    <m/>
    <m/>
    <s v="معاملة بنكية"/>
    <m/>
    <m/>
    <x v="129"/>
  </r>
  <r>
    <d v="2017-07-02T00:00:00"/>
    <x v="7"/>
    <n v="2500"/>
    <x v="8"/>
    <x v="9"/>
    <n v="540620.49799999991"/>
    <n v="1129565.96"/>
    <n v="5418"/>
    <n v="16136.609999999999"/>
    <n v="9742.8873999999996"/>
    <n v="0"/>
    <m/>
    <m/>
    <m/>
    <s v="معاملة بنكية"/>
    <m/>
    <m/>
    <x v="60"/>
  </r>
  <r>
    <d v="2017-07-02T00:00:00"/>
    <x v="7"/>
    <n v="1060"/>
    <x v="8"/>
    <x v="9"/>
    <n v="540620.49799999991"/>
    <n v="1130625.96"/>
    <n v="5418"/>
    <n v="16136.609999999999"/>
    <n v="9742.8873999999996"/>
    <n v="0"/>
    <m/>
    <m/>
    <m/>
    <s v="معاملة بنكية"/>
    <m/>
    <m/>
    <x v="129"/>
  </r>
  <r>
    <d v="2017-07-02T00:00:00"/>
    <x v="7"/>
    <n v="5880.5"/>
    <x v="8"/>
    <x v="9"/>
    <n v="540620.49799999991"/>
    <n v="1136506.46"/>
    <n v="5418"/>
    <n v="16136.609999999999"/>
    <n v="9742.8873999999996"/>
    <n v="0"/>
    <m/>
    <m/>
    <m/>
    <s v="معاملة بنكية"/>
    <m/>
    <m/>
    <x v="129"/>
  </r>
  <r>
    <d v="2017-07-02T00:00:00"/>
    <x v="7"/>
    <n v="600"/>
    <x v="8"/>
    <x v="9"/>
    <n v="540620.49799999991"/>
    <n v="1137106.46"/>
    <n v="5418"/>
    <n v="16136.609999999999"/>
    <n v="9742.8873999999996"/>
    <n v="0"/>
    <m/>
    <m/>
    <m/>
    <s v="معاملة بنكية"/>
    <m/>
    <m/>
    <x v="129"/>
  </r>
  <r>
    <d v="2017-07-02T00:00:00"/>
    <x v="7"/>
    <n v="9375"/>
    <x v="8"/>
    <x v="9"/>
    <n v="540620.49799999991"/>
    <n v="1146481.46"/>
    <n v="5418"/>
    <n v="16136.609999999999"/>
    <n v="9742.8873999999996"/>
    <n v="0"/>
    <m/>
    <m/>
    <m/>
    <s v="معاملة بنكية"/>
    <m/>
    <m/>
    <x v="129"/>
  </r>
  <r>
    <d v="2017-07-02T00:00:00"/>
    <x v="7"/>
    <n v="3600"/>
    <x v="8"/>
    <x v="9"/>
    <n v="540620.49799999991"/>
    <n v="1150081.46"/>
    <n v="5418"/>
    <n v="16136.609999999999"/>
    <n v="9742.8873999999996"/>
    <n v="0"/>
    <m/>
    <m/>
    <m/>
    <s v="معاملة بنكية"/>
    <m/>
    <m/>
    <x v="60"/>
  </r>
  <r>
    <d v="2017-07-02T00:00:00"/>
    <x v="7"/>
    <n v="6000"/>
    <x v="8"/>
    <x v="9"/>
    <n v="540620.49799999991"/>
    <n v="1156081.46"/>
    <n v="5418"/>
    <n v="16136.609999999999"/>
    <n v="9742.8873999999996"/>
    <n v="0"/>
    <m/>
    <m/>
    <m/>
    <s v="معاملة بنكية"/>
    <m/>
    <m/>
    <x v="60"/>
  </r>
  <r>
    <d v="2017-07-02T00:00:00"/>
    <x v="7"/>
    <n v="1000"/>
    <x v="8"/>
    <x v="9"/>
    <n v="540620.49799999991"/>
    <n v="1157081.46"/>
    <n v="5418"/>
    <n v="16136.609999999999"/>
    <n v="9742.8873999999996"/>
    <n v="0"/>
    <m/>
    <m/>
    <m/>
    <s v="معاملة بنكية"/>
    <m/>
    <m/>
    <x v="263"/>
  </r>
  <r>
    <d v="2017-07-02T00:00:00"/>
    <x v="7"/>
    <n v="8085.75"/>
    <x v="8"/>
    <x v="9"/>
    <n v="540620.49799999991"/>
    <n v="1165167.21"/>
    <n v="5418"/>
    <n v="16136.609999999999"/>
    <n v="9742.8873999999996"/>
    <n v="0"/>
    <m/>
    <m/>
    <m/>
    <s v="معاملة بنكية"/>
    <m/>
    <m/>
    <x v="129"/>
  </r>
  <r>
    <d v="2017-07-02T00:00:00"/>
    <x v="7"/>
    <n v="4400"/>
    <x v="8"/>
    <x v="9"/>
    <n v="540620.49799999991"/>
    <n v="1169567.21"/>
    <n v="5418"/>
    <n v="16136.609999999999"/>
    <n v="9742.8873999999996"/>
    <n v="0"/>
    <m/>
    <m/>
    <m/>
    <s v="معاملة بنكية"/>
    <m/>
    <m/>
    <x v="60"/>
  </r>
  <r>
    <d v="2017-07-03T00:00:00"/>
    <x v="7"/>
    <n v="5000"/>
    <x v="6"/>
    <x v="6"/>
    <n v="545620.49799999991"/>
    <n v="1169567.21"/>
    <n v="5418"/>
    <n v="16136.609999999999"/>
    <n v="9742.8873999999996"/>
    <n v="0"/>
    <s v="تبرعات عامة من زكاة مال وغيرها"/>
    <s v="دفاتر جمع مال"/>
    <s v="سارى"/>
    <n v="7652"/>
    <m/>
    <n v="154"/>
    <x v="1"/>
  </r>
  <r>
    <d v="2017-07-03T00:00:00"/>
    <x v="7"/>
    <n v="1000"/>
    <x v="6"/>
    <x v="7"/>
    <n v="546620.49799999991"/>
    <n v="1169567.21"/>
    <n v="5418"/>
    <n v="16136.609999999999"/>
    <n v="9742.8873999999996"/>
    <n v="0"/>
    <s v="نقدية للمرضى"/>
    <s v="دفاتر جمع مال"/>
    <s v="سارى"/>
    <n v="7902"/>
    <m/>
    <n v="159"/>
    <x v="1"/>
  </r>
  <r>
    <d v="2017-07-03T00:00:00"/>
    <x v="7"/>
    <n v="200"/>
    <x v="6"/>
    <x v="7"/>
    <n v="546820.49799999991"/>
    <n v="1169567.21"/>
    <n v="5418"/>
    <n v="16136.609999999999"/>
    <n v="9742.8873999999996"/>
    <n v="0"/>
    <s v="نقدية للمرضى"/>
    <s v="دفاتر جمع مال"/>
    <s v="سارى"/>
    <n v="7903"/>
    <m/>
    <n v="159"/>
    <x v="1"/>
  </r>
  <r>
    <d v="2017-07-03T00:00:00"/>
    <x v="7"/>
    <n v="50"/>
    <x v="6"/>
    <x v="7"/>
    <n v="546870.49799999991"/>
    <n v="1169567.21"/>
    <n v="5418"/>
    <n v="16136.609999999999"/>
    <n v="9742.8873999999996"/>
    <n v="0"/>
    <s v="نقدية للمرضى"/>
    <s v="دفاتر جمع مال"/>
    <s v="سارى"/>
    <n v="7904"/>
    <m/>
    <n v="159"/>
    <x v="1"/>
  </r>
  <r>
    <d v="2017-07-03T00:00:00"/>
    <x v="7"/>
    <n v="500"/>
    <x v="6"/>
    <x v="6"/>
    <n v="547370.49799999991"/>
    <n v="1169567.21"/>
    <n v="5418"/>
    <n v="16136.609999999999"/>
    <n v="9742.8873999999996"/>
    <n v="0"/>
    <s v="تبرعات عامة من زكاة مال وغيرها"/>
    <s v="دفاتر جمع مال"/>
    <s v="سارى"/>
    <n v="8334"/>
    <m/>
    <n v="167"/>
    <x v="1"/>
  </r>
  <r>
    <d v="2017-07-03T00:00:00"/>
    <x v="7"/>
    <n v="150"/>
    <x v="6"/>
    <x v="6"/>
    <n v="547520.49799999991"/>
    <n v="1169567.21"/>
    <n v="5418"/>
    <n v="16136.609999999999"/>
    <n v="9742.8873999999996"/>
    <n v="0"/>
    <s v="تبرعات عامة من زكاة مال وغيرها"/>
    <s v="دفاتر جمع مال"/>
    <s v="سارى"/>
    <n v="8335"/>
    <m/>
    <n v="167"/>
    <x v="1"/>
  </r>
  <r>
    <d v="2017-07-03T00:00:00"/>
    <x v="7"/>
    <n v="400"/>
    <x v="6"/>
    <x v="6"/>
    <n v="547920.49799999991"/>
    <n v="1169567.21"/>
    <n v="5418"/>
    <n v="16136.609999999999"/>
    <n v="9742.8873999999996"/>
    <n v="0"/>
    <s v="تبرعات عامة من زكاة مال وغيرها"/>
    <s v="دفاتر جمع مال"/>
    <s v="سارى"/>
    <n v="8728"/>
    <m/>
    <n v="175"/>
    <x v="1"/>
  </r>
  <r>
    <d v="2017-07-03T00:00:00"/>
    <x v="7"/>
    <n v="500"/>
    <x v="6"/>
    <x v="6"/>
    <n v="548420.49799999991"/>
    <n v="1169567.21"/>
    <n v="5418"/>
    <n v="16136.609999999999"/>
    <n v="9742.8873999999996"/>
    <n v="0"/>
    <s v="تبرعات عامة من زكاة مال وغيرها"/>
    <s v="دفاتر جمع مال"/>
    <s v="سارى"/>
    <n v="8729"/>
    <m/>
    <n v="175"/>
    <x v="1"/>
  </r>
  <r>
    <d v="2017-07-03T00:00:00"/>
    <x v="7"/>
    <n v="1000"/>
    <x v="6"/>
    <x v="7"/>
    <n v="549420.49799999991"/>
    <n v="1169567.21"/>
    <n v="5418"/>
    <n v="16136.609999999999"/>
    <n v="9742.8873999999996"/>
    <n v="0"/>
    <s v="نقدية للمرضى"/>
    <s v="دفاتر جمع مال"/>
    <s v="سارى"/>
    <n v="9004"/>
    <m/>
    <n v="181"/>
    <x v="1"/>
  </r>
  <r>
    <d v="2017-07-03T00:00:00"/>
    <x v="7"/>
    <n v="1000"/>
    <x v="6"/>
    <x v="6"/>
    <n v="550420.49799999991"/>
    <n v="1169567.21"/>
    <n v="5418"/>
    <n v="16136.609999999999"/>
    <n v="9742.8873999999996"/>
    <n v="0"/>
    <s v="تبرعات عامة من زكاة مال وغيرها"/>
    <s v="دفاتر جمع مال"/>
    <s v="سارى"/>
    <n v="9005"/>
    <m/>
    <n v="181"/>
    <x v="1"/>
  </r>
  <r>
    <d v="2017-07-03T00:00:00"/>
    <x v="7"/>
    <n v="100"/>
    <x v="6"/>
    <x v="7"/>
    <n v="550520.49799999991"/>
    <n v="1169567.21"/>
    <n v="5418"/>
    <n v="16136.609999999999"/>
    <n v="9742.8873999999996"/>
    <n v="0"/>
    <s v="نقدية للمرضى"/>
    <s v="دفاتر جمع مال"/>
    <s v="سارى"/>
    <n v="9054"/>
    <m/>
    <n v="182"/>
    <x v="1"/>
  </r>
  <r>
    <d v="2017-07-03T00:00:00"/>
    <x v="7"/>
    <n v="5203"/>
    <x v="6"/>
    <x v="6"/>
    <n v="555723.49799999991"/>
    <n v="1169567.21"/>
    <n v="5418"/>
    <n v="16136.609999999999"/>
    <n v="9742.8873999999996"/>
    <n v="0"/>
    <s v="تبرعات عامة من زكاة مال وغيرها"/>
    <s v="دفاتر جمع مال"/>
    <s v="سارى"/>
    <n v="9055"/>
    <m/>
    <n v="182"/>
    <x v="1"/>
  </r>
  <r>
    <d v="2017-07-03T00:00:00"/>
    <x v="7"/>
    <n v="5203"/>
    <x v="6"/>
    <x v="6"/>
    <n v="560926.49799999991"/>
    <n v="1169567.21"/>
    <n v="5418"/>
    <n v="16136.609999999999"/>
    <n v="9742.8873999999996"/>
    <n v="0"/>
    <s v="تبرعات عامة من زكاة مال وغيرها"/>
    <s v="دفاتر جمع مال"/>
    <s v="سارى"/>
    <n v="9056"/>
    <m/>
    <n v="182"/>
    <x v="1"/>
  </r>
  <r>
    <d v="2017-07-03T00:00:00"/>
    <x v="7"/>
    <n v="700"/>
    <x v="6"/>
    <x v="6"/>
    <n v="561626.49799999991"/>
    <n v="1169567.21"/>
    <n v="5418"/>
    <n v="16136.609999999999"/>
    <n v="9742.8873999999996"/>
    <n v="0"/>
    <s v="تبرعات عامة من زكاة مال وغيرها"/>
    <s v="دفاتر جمع مال"/>
    <s v="سارى"/>
    <n v="9106"/>
    <m/>
    <n v="183"/>
    <x v="1"/>
  </r>
  <r>
    <d v="2017-07-03T00:00:00"/>
    <x v="7"/>
    <n v="500"/>
    <x v="6"/>
    <x v="6"/>
    <n v="562126.49799999991"/>
    <n v="1169567.21"/>
    <n v="5418"/>
    <n v="16136.609999999999"/>
    <n v="9742.8873999999996"/>
    <n v="0"/>
    <s v="تبرعات عامة من زكاة مال وغيرها"/>
    <s v="دفاتر جمع مال"/>
    <s v="سارى"/>
    <n v="9107"/>
    <m/>
    <n v="183"/>
    <x v="1"/>
  </r>
  <r>
    <d v="2017-07-03T00:00:00"/>
    <x v="7"/>
    <n v="1000"/>
    <x v="6"/>
    <x v="6"/>
    <n v="563126.49799999991"/>
    <n v="1169567.21"/>
    <n v="5418"/>
    <n v="16136.609999999999"/>
    <n v="9742.8873999999996"/>
    <n v="0"/>
    <s v="تبرعات عامة من زكاة مال وغيرها"/>
    <s v="دفاتر جمع مال"/>
    <s v="سارى"/>
    <n v="9108"/>
    <m/>
    <n v="183"/>
    <x v="1"/>
  </r>
  <r>
    <d v="2017-07-03T00:00:00"/>
    <x v="7"/>
    <n v="400"/>
    <x v="6"/>
    <x v="6"/>
    <n v="563526.49799999991"/>
    <n v="1169567.21"/>
    <n v="5418"/>
    <n v="16136.609999999999"/>
    <n v="9742.8873999999996"/>
    <n v="0"/>
    <s v="تبرعات عامة من زكاة مال وغيرها"/>
    <s v="دفاتر جمع مال"/>
    <s v="سارى"/>
    <n v="9204"/>
    <m/>
    <n v="185"/>
    <x v="1"/>
  </r>
  <r>
    <d v="2017-07-03T00:00:00"/>
    <x v="7"/>
    <n v="1000"/>
    <x v="6"/>
    <x v="7"/>
    <n v="564526.49799999991"/>
    <n v="1169567.21"/>
    <n v="5418"/>
    <n v="16136.609999999999"/>
    <n v="9742.8873999999996"/>
    <n v="0"/>
    <s v="نقدية للمرضى"/>
    <s v="دفاتر جمع مال"/>
    <s v="سارى"/>
    <n v="9257"/>
    <m/>
    <n v="186"/>
    <x v="1"/>
  </r>
  <r>
    <d v="2017-07-03T00:00:00"/>
    <x v="7"/>
    <n v="600"/>
    <x v="6"/>
    <x v="7"/>
    <n v="565126.49799999991"/>
    <n v="1169567.21"/>
    <n v="5418"/>
    <n v="16136.609999999999"/>
    <n v="9742.8873999999996"/>
    <n v="0"/>
    <s v="نقدية للمرضى"/>
    <s v="دفاتر جمع مال"/>
    <s v="سارى"/>
    <n v="9258"/>
    <m/>
    <n v="186"/>
    <x v="1"/>
  </r>
  <r>
    <d v="2017-07-03T00:00:00"/>
    <x v="7"/>
    <n v="1000"/>
    <x v="6"/>
    <x v="7"/>
    <n v="566126.49799999991"/>
    <n v="1169567.21"/>
    <n v="5418"/>
    <n v="16136.609999999999"/>
    <n v="9742.8873999999996"/>
    <n v="0"/>
    <s v="نقدية للمرضى"/>
    <s v="دفاتر جمع مال"/>
    <s v="سارى"/>
    <n v="9259"/>
    <m/>
    <n v="186"/>
    <x v="1"/>
  </r>
  <r>
    <d v="2017-07-03T00:00:00"/>
    <x v="7"/>
    <n v="100"/>
    <x v="6"/>
    <x v="6"/>
    <n v="566226.49799999991"/>
    <n v="1169567.21"/>
    <n v="5418"/>
    <n v="16136.609999999999"/>
    <n v="9742.8873999999996"/>
    <n v="0"/>
    <s v="تبرعات عامة من زكاة مال وغيرها"/>
    <s v="دفاتر جمع مال"/>
    <s v="سارى"/>
    <n v="9304"/>
    <m/>
    <n v="187"/>
    <x v="1"/>
  </r>
  <r>
    <d v="2017-07-03T00:00:00"/>
    <x v="7"/>
    <n v="30"/>
    <x v="6"/>
    <x v="6"/>
    <n v="566256.49799999991"/>
    <n v="1169567.21"/>
    <n v="5418"/>
    <n v="16136.609999999999"/>
    <n v="9742.8873999999996"/>
    <n v="0"/>
    <s v="تبرعات عامة من زكاة مال وغيرها"/>
    <s v="دفاتر جمع مال"/>
    <s v="سارى"/>
    <n v="9305"/>
    <m/>
    <n v="187"/>
    <x v="1"/>
  </r>
  <r>
    <d v="2017-07-03T00:00:00"/>
    <x v="7"/>
    <n v="50"/>
    <x v="6"/>
    <x v="6"/>
    <n v="566306.49799999991"/>
    <n v="1169567.21"/>
    <n v="5418"/>
    <n v="16136.609999999999"/>
    <n v="9742.8873999999996"/>
    <n v="0"/>
    <s v="تبرعات عامة من زكاة مال وغيرها"/>
    <s v="دفاتر جمع مال"/>
    <s v="سارى"/>
    <n v="9306"/>
    <m/>
    <n v="187"/>
    <x v="1"/>
  </r>
  <r>
    <d v="2017-07-03T00:00:00"/>
    <x v="7"/>
    <n v="200"/>
    <x v="6"/>
    <x v="6"/>
    <n v="566506.49799999991"/>
    <n v="1169567.21"/>
    <n v="5418"/>
    <n v="16136.609999999999"/>
    <n v="9742.8873999999996"/>
    <n v="0"/>
    <s v="تبرعات عامة من زكاة مال وغيرها"/>
    <s v="دفاتر جمع مال"/>
    <s v="سارى"/>
    <n v="9307"/>
    <m/>
    <n v="187"/>
    <x v="1"/>
  </r>
  <r>
    <d v="2017-07-03T00:00:00"/>
    <x v="7"/>
    <n v="7000"/>
    <x v="6"/>
    <x v="6"/>
    <n v="573506.49799999991"/>
    <n v="1169567.21"/>
    <n v="5418"/>
    <n v="16136.609999999999"/>
    <n v="9742.8873999999996"/>
    <n v="0"/>
    <s v="تبرعات عامة من زكاة مال وغيرها"/>
    <s v="دفاتر جمع مال"/>
    <s v="سارى"/>
    <n v="9352"/>
    <m/>
    <n v="188"/>
    <x v="1"/>
  </r>
  <r>
    <d v="2017-07-03T00:00:00"/>
    <x v="7"/>
    <n v="100"/>
    <x v="6"/>
    <x v="6"/>
    <n v="573606.49799999991"/>
    <n v="1169567.21"/>
    <n v="5418"/>
    <n v="16136.609999999999"/>
    <n v="9742.8873999999996"/>
    <n v="0"/>
    <s v="تبرعات عامة من زكاة مال وغيرها"/>
    <s v="دفاتر جمع مال"/>
    <s v="سارى"/>
    <n v="9353"/>
    <m/>
    <n v="188"/>
    <x v="1"/>
  </r>
  <r>
    <d v="2017-07-03T00:00:00"/>
    <x v="7"/>
    <n v="2000"/>
    <x v="6"/>
    <x v="6"/>
    <n v="575606.49799999991"/>
    <n v="1169567.21"/>
    <n v="5418"/>
    <n v="16136.609999999999"/>
    <n v="9742.8873999999996"/>
    <n v="0"/>
    <s v="تبرعات عامة من زكاة مال وغيرها"/>
    <s v="دفاتر جمع مال"/>
    <s v="سارى"/>
    <n v="9354"/>
    <m/>
    <n v="188"/>
    <x v="1"/>
  </r>
  <r>
    <d v="2017-07-03T00:00:00"/>
    <x v="7"/>
    <n v="1000"/>
    <x v="6"/>
    <x v="6"/>
    <n v="576606.49799999991"/>
    <n v="1169567.21"/>
    <n v="5418"/>
    <n v="16136.609999999999"/>
    <n v="9742.8873999999996"/>
    <n v="0"/>
    <s v="تبرعات عامة من زكاة مال وغيرها"/>
    <s v="دفاتر جمع مال"/>
    <s v="سارى"/>
    <n v="9355"/>
    <m/>
    <n v="188"/>
    <x v="1"/>
  </r>
  <r>
    <d v="2017-07-03T00:00:00"/>
    <x v="7"/>
    <n v="500"/>
    <x v="6"/>
    <x v="6"/>
    <n v="577106.49799999991"/>
    <n v="1169567.21"/>
    <n v="5418"/>
    <n v="16136.609999999999"/>
    <n v="9742.8873999999996"/>
    <n v="0"/>
    <s v="تبرعات عامة من زكاة مال وغيرها"/>
    <s v="دفاتر جمع مال"/>
    <s v="سارى"/>
    <n v="9356"/>
    <m/>
    <n v="188"/>
    <x v="1"/>
  </r>
  <r>
    <d v="2017-07-03T00:00:00"/>
    <x v="7"/>
    <n v="360"/>
    <x v="23"/>
    <x v="11"/>
    <n v="577106.49799999991"/>
    <n v="1169207.21"/>
    <n v="5418"/>
    <n v="16136.609999999999"/>
    <n v="9742.8873999999996"/>
    <n v="0"/>
    <m/>
    <m/>
    <m/>
    <s v="معاملة بنكية"/>
    <m/>
    <m/>
    <x v="264"/>
  </r>
  <r>
    <d v="2017-07-03T00:00:00"/>
    <x v="7"/>
    <n v="115"/>
    <x v="8"/>
    <x v="9"/>
    <n v="577106.49799999991"/>
    <n v="1169322.21"/>
    <n v="5418"/>
    <n v="16136.609999999999"/>
    <n v="9742.8873999999996"/>
    <n v="0"/>
    <m/>
    <m/>
    <m/>
    <s v="معاملة بنكية"/>
    <m/>
    <m/>
    <x v="129"/>
  </r>
  <r>
    <d v="2017-07-04T00:00:00"/>
    <x v="7"/>
    <n v="200"/>
    <x v="6"/>
    <x v="6"/>
    <n v="577306.49799999991"/>
    <n v="1169322.21"/>
    <n v="5418"/>
    <n v="16136.609999999999"/>
    <n v="9742.8873999999996"/>
    <n v="0"/>
    <s v="تبرعات عامة من زكاة مال وغيرها"/>
    <s v="دفاتر جمع مال"/>
    <s v="سارى"/>
    <n v="7653"/>
    <m/>
    <n v="154"/>
    <x v="1"/>
  </r>
  <r>
    <d v="2017-07-04T00:00:00"/>
    <x v="7"/>
    <n v="3500"/>
    <x v="6"/>
    <x v="6"/>
    <n v="580806.49799999991"/>
    <n v="1169322.21"/>
    <n v="5418"/>
    <n v="16136.609999999999"/>
    <n v="9742.8873999999996"/>
    <n v="0"/>
    <s v="تبرعات عامة من زكاة مال وغيرها"/>
    <s v="دفاتر جمع مال"/>
    <s v="سارى"/>
    <n v="7654"/>
    <m/>
    <n v="154"/>
    <x v="1"/>
  </r>
  <r>
    <d v="2017-07-04T00:00:00"/>
    <x v="7"/>
    <n v="10000"/>
    <x v="6"/>
    <x v="7"/>
    <n v="590806.49799999991"/>
    <n v="1169322.21"/>
    <n v="5418"/>
    <n v="16136.609999999999"/>
    <n v="9742.8873999999996"/>
    <n v="0"/>
    <s v="نقدية للمرضى"/>
    <s v="دفاتر جمع مال"/>
    <s v="سارى"/>
    <n v="7905"/>
    <m/>
    <n v="159"/>
    <x v="1"/>
  </r>
  <r>
    <d v="2017-07-04T00:00:00"/>
    <x v="7"/>
    <n v="10000"/>
    <x v="6"/>
    <x v="7"/>
    <n v="600806.49799999991"/>
    <n v="1169322.21"/>
    <n v="5418"/>
    <n v="16136.609999999999"/>
    <n v="9742.8873999999996"/>
    <n v="0"/>
    <s v="نقدية للمرضى"/>
    <s v="دفاتر جمع مال"/>
    <s v="سارى"/>
    <n v="7906"/>
    <m/>
    <n v="159"/>
    <x v="1"/>
  </r>
  <r>
    <d v="2017-07-04T00:00:00"/>
    <x v="7"/>
    <n v="10000"/>
    <x v="6"/>
    <x v="7"/>
    <n v="610806.49799999991"/>
    <n v="1169322.21"/>
    <n v="5418"/>
    <n v="16136.609999999999"/>
    <n v="9742.8873999999996"/>
    <n v="0"/>
    <s v="نقدية للمرضى"/>
    <s v="دفاتر جمع مال"/>
    <s v="سارى"/>
    <n v="7907"/>
    <m/>
    <n v="159"/>
    <x v="1"/>
  </r>
  <r>
    <d v="2017-07-04T00:00:00"/>
    <x v="7"/>
    <n v="10000"/>
    <x v="6"/>
    <x v="7"/>
    <n v="620806.49799999991"/>
    <n v="1169322.21"/>
    <n v="5418"/>
    <n v="16136.609999999999"/>
    <n v="9742.8873999999996"/>
    <n v="0"/>
    <s v="نقدية للمرضى"/>
    <s v="دفاتر جمع مال"/>
    <s v="سارى"/>
    <n v="7908"/>
    <m/>
    <n v="159"/>
    <x v="1"/>
  </r>
  <r>
    <d v="2017-07-04T00:00:00"/>
    <x v="7"/>
    <n v="10000"/>
    <x v="6"/>
    <x v="7"/>
    <n v="630806.49799999991"/>
    <n v="1169322.21"/>
    <n v="5418"/>
    <n v="16136.609999999999"/>
    <n v="9742.8873999999996"/>
    <n v="0"/>
    <s v="نقدية للمرضى"/>
    <s v="دفاتر جمع مال"/>
    <s v="سارى"/>
    <n v="7909"/>
    <m/>
    <n v="159"/>
    <x v="1"/>
  </r>
  <r>
    <d v="2017-07-04T00:00:00"/>
    <x v="7"/>
    <n v="1200"/>
    <x v="6"/>
    <x v="6"/>
    <n v="632006.49799999991"/>
    <n v="1169322.21"/>
    <n v="5418"/>
    <n v="16136.609999999999"/>
    <n v="9742.8873999999996"/>
    <n v="0"/>
    <s v="تبرعات عامة من زكاة مال وغيرها"/>
    <s v="دفاتر جمع مال"/>
    <s v="سارى"/>
    <n v="8336"/>
    <m/>
    <n v="167"/>
    <x v="1"/>
  </r>
  <r>
    <d v="2017-07-04T00:00:00"/>
    <x v="7"/>
    <n v="30000"/>
    <x v="6"/>
    <x v="6"/>
    <n v="662006.49799999991"/>
    <n v="1169322.21"/>
    <n v="5418"/>
    <n v="16136.609999999999"/>
    <n v="9742.8873999999996"/>
    <n v="0"/>
    <s v="تبرعات عامة من زكاة مال وغيرها"/>
    <s v="دفاتر جمع مال"/>
    <s v="سارى"/>
    <n v="8337"/>
    <m/>
    <n v="167"/>
    <x v="1"/>
  </r>
  <r>
    <d v="2017-07-04T00:00:00"/>
    <x v="7"/>
    <n v="5000"/>
    <x v="6"/>
    <x v="6"/>
    <n v="667006.49799999991"/>
    <n v="1169322.21"/>
    <n v="5418"/>
    <n v="16136.609999999999"/>
    <n v="9742.8873999999996"/>
    <n v="0"/>
    <s v="تبرعات عامة من زكاة مال وغيرها"/>
    <s v="دفاتر جمع مال"/>
    <s v="سارى"/>
    <n v="8338"/>
    <m/>
    <n v="167"/>
    <x v="1"/>
  </r>
  <r>
    <d v="2017-07-04T00:00:00"/>
    <x v="7"/>
    <n v="145"/>
    <x v="6"/>
    <x v="6"/>
    <n v="667151.49799999991"/>
    <n v="1169322.21"/>
    <n v="5418"/>
    <n v="16136.609999999999"/>
    <n v="9742.8873999999996"/>
    <n v="0"/>
    <s v="تبرعات عامة من زكاة مال وغيرها"/>
    <s v="دفاتر جمع مال"/>
    <s v="سارى"/>
    <n v="8730"/>
    <m/>
    <n v="175"/>
    <x v="1"/>
  </r>
  <r>
    <d v="2017-07-04T00:00:00"/>
    <x v="7"/>
    <n v="100"/>
    <x v="6"/>
    <x v="6"/>
    <n v="667251.49799999991"/>
    <n v="1169322.21"/>
    <n v="5418"/>
    <n v="16136.609999999999"/>
    <n v="9742.8873999999996"/>
    <n v="0"/>
    <s v="تبرعات عامة من زكاة مال وغيرها"/>
    <s v="دفاتر جمع مال"/>
    <s v="سارى"/>
    <n v="8731"/>
    <m/>
    <n v="175"/>
    <x v="1"/>
  </r>
  <r>
    <d v="2017-07-04T00:00:00"/>
    <x v="7"/>
    <n v="200"/>
    <x v="6"/>
    <x v="6"/>
    <n v="667451.49799999991"/>
    <n v="1169322.21"/>
    <n v="5418"/>
    <n v="16136.609999999999"/>
    <n v="9742.8873999999996"/>
    <n v="0"/>
    <s v="تبرعات عامة من زكاة مال وغيرها"/>
    <s v="دفاتر جمع مال"/>
    <s v="سارى"/>
    <n v="8732"/>
    <m/>
    <n v="175"/>
    <x v="1"/>
  </r>
  <r>
    <d v="2017-07-04T00:00:00"/>
    <x v="7"/>
    <n v="100"/>
    <x v="6"/>
    <x v="6"/>
    <n v="667551.49799999991"/>
    <n v="1169322.21"/>
    <n v="5418"/>
    <n v="16136.609999999999"/>
    <n v="9742.8873999999996"/>
    <n v="0"/>
    <s v="تبرعات عامة من زكاة مال وغيرها"/>
    <s v="دفاتر جمع مال"/>
    <s v="سارى"/>
    <n v="8733"/>
    <m/>
    <n v="175"/>
    <x v="1"/>
  </r>
  <r>
    <d v="2017-07-04T00:00:00"/>
    <x v="7"/>
    <n v="100"/>
    <x v="6"/>
    <x v="6"/>
    <n v="667651.49799999991"/>
    <n v="1169322.21"/>
    <n v="5418"/>
    <n v="16136.609999999999"/>
    <n v="9742.8873999999996"/>
    <n v="0"/>
    <s v="تبرعات عامة من زكاة مال وغيرها"/>
    <s v="دفاتر جمع مال"/>
    <s v="سارى"/>
    <n v="8734"/>
    <m/>
    <n v="175"/>
    <x v="1"/>
  </r>
  <r>
    <d v="2017-07-04T00:00:00"/>
    <x v="7"/>
    <n v="100"/>
    <x v="6"/>
    <x v="6"/>
    <n v="667751.49799999991"/>
    <n v="1169322.21"/>
    <n v="5418"/>
    <n v="16136.609999999999"/>
    <n v="9742.8873999999996"/>
    <n v="0"/>
    <s v="تبرعات عامة من زكاة مال وغيرها"/>
    <s v="دفاتر جمع مال"/>
    <s v="سارى"/>
    <n v="8735"/>
    <m/>
    <n v="175"/>
    <x v="1"/>
  </r>
  <r>
    <d v="2017-07-04T00:00:00"/>
    <x v="7"/>
    <n v="200"/>
    <x v="6"/>
    <x v="6"/>
    <n v="667951.49799999991"/>
    <n v="1169322.21"/>
    <n v="5418"/>
    <n v="16136.609999999999"/>
    <n v="9742.8873999999996"/>
    <n v="0"/>
    <s v="تبرعات عامة من زكاة مال وغيرها"/>
    <s v="دفاتر جمع مال"/>
    <s v="سارى"/>
    <n v="8736"/>
    <m/>
    <n v="175"/>
    <x v="1"/>
  </r>
  <r>
    <d v="2017-07-04T00:00:00"/>
    <x v="7"/>
    <n v="150"/>
    <x v="6"/>
    <x v="6"/>
    <n v="668101.49799999991"/>
    <n v="1169322.21"/>
    <n v="5418"/>
    <n v="16136.609999999999"/>
    <n v="9742.8873999999996"/>
    <n v="0"/>
    <s v="تبرعات عامة من زكاة مال وغيرها"/>
    <s v="دفاتر جمع مال"/>
    <s v="سارى"/>
    <n v="8737"/>
    <m/>
    <n v="175"/>
    <x v="1"/>
  </r>
  <r>
    <d v="2017-07-04T00:00:00"/>
    <x v="7"/>
    <n v="1000"/>
    <x v="6"/>
    <x v="6"/>
    <n v="669101.49799999991"/>
    <n v="1169322.21"/>
    <n v="5418"/>
    <n v="16136.609999999999"/>
    <n v="9742.8873999999996"/>
    <n v="0"/>
    <s v="تبرعات عامة من زكاة مال وغيرها"/>
    <s v="دفاتر جمع مال"/>
    <s v="سارى"/>
    <n v="8738"/>
    <m/>
    <n v="175"/>
    <x v="1"/>
  </r>
  <r>
    <d v="2017-07-04T00:00:00"/>
    <x v="7"/>
    <n v="10000"/>
    <x v="6"/>
    <x v="6"/>
    <n v="679101.49799999991"/>
    <n v="1169322.21"/>
    <n v="5418"/>
    <n v="16136.609999999999"/>
    <n v="9742.8873999999996"/>
    <n v="0"/>
    <s v="تبرعات عامة من زكاة مال وغيرها"/>
    <s v="دفاتر جمع مال"/>
    <s v="سارى"/>
    <n v="9006"/>
    <m/>
    <n v="181"/>
    <x v="1"/>
  </r>
  <r>
    <d v="2017-07-04T00:00:00"/>
    <x v="7"/>
    <n v="1500"/>
    <x v="6"/>
    <x v="6"/>
    <n v="680601.49799999991"/>
    <n v="1169322.21"/>
    <n v="5418"/>
    <n v="16136.609999999999"/>
    <n v="9742.8873999999996"/>
    <n v="0"/>
    <s v="تبرعات عامة من زكاة مال وغيرها"/>
    <s v="دفاتر جمع مال"/>
    <s v="سارى"/>
    <n v="9057"/>
    <m/>
    <n v="182"/>
    <x v="1"/>
  </r>
  <r>
    <d v="2017-07-04T00:00:00"/>
    <x v="7"/>
    <n v="500"/>
    <x v="6"/>
    <x v="6"/>
    <n v="681101.49799999991"/>
    <n v="1169322.21"/>
    <n v="5418"/>
    <n v="16136.609999999999"/>
    <n v="9742.8873999999996"/>
    <n v="0"/>
    <s v="تبرعات عامة من زكاة مال وغيرها"/>
    <s v="دفاتر جمع مال"/>
    <s v="سارى"/>
    <n v="9058"/>
    <m/>
    <n v="182"/>
    <x v="1"/>
  </r>
  <r>
    <d v="2017-07-04T00:00:00"/>
    <x v="7"/>
    <n v="200"/>
    <x v="6"/>
    <x v="6"/>
    <n v="681301.49799999991"/>
    <n v="1169322.21"/>
    <n v="5418"/>
    <n v="16136.609999999999"/>
    <n v="9742.8873999999996"/>
    <n v="0"/>
    <s v="تبرعات عامة من زكاة مال وغيرها"/>
    <s v="دفاتر جمع مال"/>
    <s v="سارى"/>
    <n v="9059"/>
    <m/>
    <n v="182"/>
    <x v="1"/>
  </r>
  <r>
    <d v="2017-07-04T00:00:00"/>
    <x v="7"/>
    <n v="100"/>
    <x v="6"/>
    <x v="7"/>
    <n v="681401.49799999991"/>
    <n v="1169322.21"/>
    <n v="5418"/>
    <n v="16136.609999999999"/>
    <n v="9742.8873999999996"/>
    <n v="0"/>
    <s v="نقدية للمرضى"/>
    <s v="دفاتر جمع مال"/>
    <s v="سارى"/>
    <n v="9060"/>
    <m/>
    <n v="182"/>
    <x v="1"/>
  </r>
  <r>
    <d v="2017-07-04T00:00:00"/>
    <x v="7"/>
    <n v="400"/>
    <x v="6"/>
    <x v="7"/>
    <n v="681801.49799999991"/>
    <n v="1169322.21"/>
    <n v="5418"/>
    <n v="16136.609999999999"/>
    <n v="9742.8873999999996"/>
    <n v="0"/>
    <s v="نقدية للمرضى"/>
    <s v="دفاتر جمع مال"/>
    <s v="سارى"/>
    <n v="9061"/>
    <m/>
    <n v="182"/>
    <x v="1"/>
  </r>
  <r>
    <d v="2017-07-04T00:00:00"/>
    <x v="7"/>
    <n v="500"/>
    <x v="6"/>
    <x v="6"/>
    <n v="682301.49799999991"/>
    <n v="1169322.21"/>
    <n v="5418"/>
    <n v="16136.609999999999"/>
    <n v="9742.8873999999996"/>
    <n v="0"/>
    <s v="تبرعات عامة من زكاة مال وغيرها"/>
    <s v="دفاتر جمع مال"/>
    <s v="سارى"/>
    <n v="9062"/>
    <m/>
    <n v="182"/>
    <x v="1"/>
  </r>
  <r>
    <d v="2017-07-04T00:00:00"/>
    <x v="7"/>
    <n v="100"/>
    <x v="6"/>
    <x v="6"/>
    <n v="682401.49799999991"/>
    <n v="1169322.21"/>
    <n v="5418"/>
    <n v="16136.609999999999"/>
    <n v="9742.8873999999996"/>
    <n v="0"/>
    <s v="تبرعات عامة من زكاة مال وغيرها"/>
    <s v="دفاتر جمع مال"/>
    <s v="سارى"/>
    <n v="9063"/>
    <m/>
    <n v="182"/>
    <x v="1"/>
  </r>
  <r>
    <d v="2017-07-04T00:00:00"/>
    <x v="7"/>
    <n v="300"/>
    <x v="6"/>
    <x v="6"/>
    <n v="682701.49799999991"/>
    <n v="1169322.21"/>
    <n v="5418"/>
    <n v="16136.609999999999"/>
    <n v="9742.8873999999996"/>
    <n v="0"/>
    <s v="تبرعات عامة من زكاة مال وغيرها"/>
    <s v="دفاتر جمع مال"/>
    <s v="سارى"/>
    <n v="9109"/>
    <m/>
    <n v="183"/>
    <x v="1"/>
  </r>
  <r>
    <d v="2017-07-04T00:00:00"/>
    <x v="7"/>
    <n v="500"/>
    <x v="6"/>
    <x v="7"/>
    <n v="683201.49799999991"/>
    <n v="1169322.21"/>
    <n v="5418"/>
    <n v="16136.609999999999"/>
    <n v="9742.8873999999996"/>
    <n v="0"/>
    <s v="نقدية للمرضى"/>
    <s v="دفاتر جمع مال"/>
    <s v="سارى"/>
    <n v="9110"/>
    <m/>
    <n v="183"/>
    <x v="1"/>
  </r>
  <r>
    <d v="2017-07-04T00:00:00"/>
    <x v="7"/>
    <n v="10000"/>
    <x v="6"/>
    <x v="6"/>
    <n v="693201.49799999991"/>
    <n v="1169322.21"/>
    <n v="5418"/>
    <n v="16136.609999999999"/>
    <n v="9742.8873999999996"/>
    <n v="0"/>
    <s v="تبرعات عامة من زكاة مال وغيرها"/>
    <s v="دفاتر جمع مال"/>
    <s v="سارى"/>
    <n v="9260"/>
    <m/>
    <n v="186"/>
    <x v="1"/>
  </r>
  <r>
    <d v="2017-07-04T00:00:00"/>
    <x v="7"/>
    <n v="2000"/>
    <x v="6"/>
    <x v="6"/>
    <n v="695201.49799999991"/>
    <n v="1169322.21"/>
    <n v="5418"/>
    <n v="16136.609999999999"/>
    <n v="9742.8873999999996"/>
    <n v="0"/>
    <s v="تبرعات عامة من زكاة مال وغيرها"/>
    <s v="دفاتر جمع مال"/>
    <s v="سارى"/>
    <n v="9261"/>
    <m/>
    <n v="186"/>
    <x v="1"/>
  </r>
  <r>
    <d v="2017-07-04T00:00:00"/>
    <x v="7"/>
    <n v="1500"/>
    <x v="6"/>
    <x v="7"/>
    <n v="696701.49799999991"/>
    <n v="1169322.21"/>
    <n v="5418"/>
    <n v="16136.609999999999"/>
    <n v="9742.8873999999996"/>
    <n v="0"/>
    <s v="نقدية للمرضى"/>
    <s v="دفاتر جمع مال"/>
    <s v="سارى"/>
    <n v="9262"/>
    <m/>
    <n v="186"/>
    <x v="1"/>
  </r>
  <r>
    <d v="2017-07-04T00:00:00"/>
    <x v="7"/>
    <n v="100"/>
    <x v="6"/>
    <x v="6"/>
    <n v="696801.49799999991"/>
    <n v="1169322.21"/>
    <n v="5418"/>
    <n v="16136.609999999999"/>
    <n v="9742.8873999999996"/>
    <n v="0"/>
    <s v="تبرعات عامة من زكاة مال وغيرها"/>
    <s v="دفاتر جمع مال"/>
    <s v="سارى"/>
    <n v="9263"/>
    <m/>
    <n v="186"/>
    <x v="1"/>
  </r>
  <r>
    <d v="2017-07-04T00:00:00"/>
    <x v="7"/>
    <n v="800"/>
    <x v="6"/>
    <x v="7"/>
    <n v="697601.49799999991"/>
    <n v="1169322.21"/>
    <n v="5418"/>
    <n v="16136.609999999999"/>
    <n v="9742.8873999999996"/>
    <n v="0"/>
    <s v="نقدية للمرضى"/>
    <s v="دفاتر جمع مال"/>
    <s v="سارى"/>
    <n v="9264"/>
    <m/>
    <n v="186"/>
    <x v="1"/>
  </r>
  <r>
    <d v="2017-07-04T00:00:00"/>
    <x v="7"/>
    <n v="1000"/>
    <x v="6"/>
    <x v="7"/>
    <n v="698601.49799999991"/>
    <n v="1169322.21"/>
    <n v="5418"/>
    <n v="16136.609999999999"/>
    <n v="9742.8873999999996"/>
    <n v="0"/>
    <s v="نقدية للمرضى"/>
    <s v="دفاتر جمع مال"/>
    <s v="سارى"/>
    <n v="9265"/>
    <m/>
    <n v="186"/>
    <x v="1"/>
  </r>
  <r>
    <d v="2017-07-04T00:00:00"/>
    <x v="7"/>
    <n v="100"/>
    <x v="6"/>
    <x v="6"/>
    <n v="698701.49799999991"/>
    <n v="1169322.21"/>
    <n v="5418"/>
    <n v="16136.609999999999"/>
    <n v="9742.8873999999996"/>
    <n v="0"/>
    <s v="تبرعات عامة من زكاة مال وغيرها"/>
    <s v="دفاتر جمع مال"/>
    <s v="سارى"/>
    <n v="9308"/>
    <m/>
    <n v="187"/>
    <x v="1"/>
  </r>
  <r>
    <d v="2017-07-04T00:00:00"/>
    <x v="7"/>
    <n v="500"/>
    <x v="6"/>
    <x v="6"/>
    <n v="699201.49799999991"/>
    <n v="1169322.21"/>
    <n v="5418"/>
    <n v="16136.609999999999"/>
    <n v="9742.8873999999996"/>
    <n v="0"/>
    <s v="تبرعات عامة من زكاة مال وغيرها"/>
    <s v="دفاتر جمع مال"/>
    <s v="سارى"/>
    <n v="9309"/>
    <m/>
    <n v="187"/>
    <x v="1"/>
  </r>
  <r>
    <d v="2017-07-04T00:00:00"/>
    <x v="7"/>
    <n v="200"/>
    <x v="6"/>
    <x v="6"/>
    <n v="699401.49799999991"/>
    <n v="1169322.21"/>
    <n v="5418"/>
    <n v="16136.609999999999"/>
    <n v="9742.8873999999996"/>
    <n v="0"/>
    <s v="تبرعات عامة من زكاة مال وغيرها"/>
    <s v="دفاتر جمع مال"/>
    <s v="سارى"/>
    <n v="9310"/>
    <m/>
    <n v="187"/>
    <x v="1"/>
  </r>
  <r>
    <d v="2017-07-04T00:00:00"/>
    <x v="7"/>
    <n v="200"/>
    <x v="6"/>
    <x v="6"/>
    <n v="699601.49799999991"/>
    <n v="1169322.21"/>
    <n v="5418"/>
    <n v="16136.609999999999"/>
    <n v="9742.8873999999996"/>
    <n v="0"/>
    <s v="تبرعات عامة من زكاة مال وغيرها"/>
    <s v="دفاتر جمع مال"/>
    <s v="سارى"/>
    <n v="9311"/>
    <m/>
    <n v="187"/>
    <x v="1"/>
  </r>
  <r>
    <d v="2017-07-04T00:00:00"/>
    <x v="7"/>
    <n v="7000"/>
    <x v="6"/>
    <x v="7"/>
    <n v="706601.49799999991"/>
    <n v="1169322.21"/>
    <n v="5418"/>
    <n v="16136.609999999999"/>
    <n v="9742.8873999999996"/>
    <n v="0"/>
    <s v="نقدية للمرضى"/>
    <s v="دفاتر جمع مال"/>
    <s v="سارى"/>
    <n v="9357"/>
    <m/>
    <n v="188"/>
    <x v="1"/>
  </r>
  <r>
    <d v="2017-07-04T00:00:00"/>
    <x v="7"/>
    <n v="200000"/>
    <x v="6"/>
    <x v="11"/>
    <n v="906601.49799999991"/>
    <n v="969322.21"/>
    <n v="5418"/>
    <n v="16136.609999999999"/>
    <n v="9742.8873999999996"/>
    <n v="0"/>
    <m/>
    <m/>
    <m/>
    <s v="معاملة بنكية"/>
    <m/>
    <m/>
    <x v="265"/>
  </r>
  <r>
    <d v="2017-07-04T00:00:00"/>
    <x v="7"/>
    <n v="50"/>
    <x v="8"/>
    <x v="9"/>
    <n v="906601.49799999991"/>
    <n v="969372.21"/>
    <n v="5418"/>
    <n v="16136.609999999999"/>
    <n v="9742.8873999999996"/>
    <n v="0"/>
    <m/>
    <m/>
    <m/>
    <s v="معاملة بنكية"/>
    <m/>
    <m/>
    <x v="129"/>
  </r>
  <r>
    <d v="2017-07-04T00:00:00"/>
    <x v="7"/>
    <n v="230"/>
    <x v="8"/>
    <x v="9"/>
    <n v="906601.49799999991"/>
    <n v="969602.21"/>
    <n v="5418"/>
    <n v="16136.609999999999"/>
    <n v="9742.8873999999996"/>
    <n v="0"/>
    <m/>
    <m/>
    <m/>
    <s v="معاملة بنكية"/>
    <m/>
    <m/>
    <x v="129"/>
  </r>
  <r>
    <d v="2017-07-04T00:00:00"/>
    <x v="7"/>
    <n v="40"/>
    <x v="8"/>
    <x v="9"/>
    <n v="906601.49799999991"/>
    <n v="969642.21"/>
    <n v="5418"/>
    <n v="16136.609999999999"/>
    <n v="9742.8873999999996"/>
    <n v="0"/>
    <m/>
    <m/>
    <m/>
    <s v="معاملة بنكية"/>
    <m/>
    <m/>
    <x v="129"/>
  </r>
  <r>
    <d v="2017-07-04T00:00:00"/>
    <x v="7"/>
    <n v="650000"/>
    <x v="8"/>
    <x v="8"/>
    <n v="256601.49799999991"/>
    <n v="1619642.21"/>
    <n v="5418"/>
    <n v="16136.609999999999"/>
    <n v="9742.8873999999996"/>
    <n v="0"/>
    <m/>
    <m/>
    <m/>
    <m/>
    <m/>
    <m/>
    <x v="266"/>
  </r>
  <r>
    <d v="2017-07-05T00:00:00"/>
    <x v="7"/>
    <n v="600"/>
    <x v="8"/>
    <x v="9"/>
    <n v="256601.49799999991"/>
    <n v="1620242.21"/>
    <n v="5418"/>
    <n v="16136.609999999999"/>
    <n v="9742.8873999999996"/>
    <n v="0"/>
    <m/>
    <m/>
    <m/>
    <s v="معاملة بنكية"/>
    <m/>
    <m/>
    <x v="1"/>
  </r>
  <r>
    <d v="2017-07-05T00:00:00"/>
    <x v="7"/>
    <n v="700"/>
    <x v="8"/>
    <x v="9"/>
    <n v="256601.49799999991"/>
    <n v="1620942.21"/>
    <n v="5418"/>
    <n v="16136.609999999999"/>
    <n v="9742.8873999999996"/>
    <n v="0"/>
    <m/>
    <m/>
    <m/>
    <s v="معاملة بنكية"/>
    <m/>
    <m/>
    <x v="60"/>
  </r>
  <r>
    <d v="2017-07-05T00:00:00"/>
    <x v="7"/>
    <n v="2500"/>
    <x v="6"/>
    <x v="7"/>
    <n v="259101.49799999991"/>
    <n v="1620942.21"/>
    <n v="5418"/>
    <n v="16136.609999999999"/>
    <n v="9742.8873999999996"/>
    <n v="0"/>
    <s v="نقدية للمرضى"/>
    <s v="دفاتر جمع مال"/>
    <s v="سارى"/>
    <n v="7655"/>
    <m/>
    <n v="154"/>
    <x v="1"/>
  </r>
  <r>
    <d v="2017-07-05T00:00:00"/>
    <x v="7"/>
    <n v="2500"/>
    <x v="6"/>
    <x v="7"/>
    <n v="261601.49799999991"/>
    <n v="1620942.21"/>
    <n v="5418"/>
    <n v="16136.609999999999"/>
    <n v="9742.8873999999996"/>
    <n v="0"/>
    <s v="نقدية للمرضى"/>
    <s v="دفاتر جمع مال"/>
    <s v="سارى"/>
    <n v="7656"/>
    <m/>
    <n v="154"/>
    <x v="1"/>
  </r>
  <r>
    <d v="2017-07-05T00:00:00"/>
    <x v="7"/>
    <n v="600"/>
    <x v="6"/>
    <x v="7"/>
    <n v="262201.49799999991"/>
    <n v="1620942.21"/>
    <n v="5418"/>
    <n v="16136.609999999999"/>
    <n v="9742.8873999999996"/>
    <n v="0"/>
    <s v="نقدية للمرضى"/>
    <s v="دفاتر جمع مال"/>
    <s v="سارى"/>
    <n v="7657"/>
    <m/>
    <n v="154"/>
    <x v="1"/>
  </r>
  <r>
    <d v="2017-07-05T00:00:00"/>
    <x v="7"/>
    <n v="400"/>
    <x v="6"/>
    <x v="7"/>
    <n v="262601.49799999991"/>
    <n v="1620942.21"/>
    <n v="5418"/>
    <n v="16136.609999999999"/>
    <n v="9742.8873999999996"/>
    <n v="0"/>
    <s v="نقدية للمرضى"/>
    <s v="دفاتر جمع مال"/>
    <s v="سارى"/>
    <n v="7658"/>
    <m/>
    <n v="154"/>
    <x v="1"/>
  </r>
  <r>
    <d v="2017-07-05T00:00:00"/>
    <x v="7"/>
    <n v="2500"/>
    <x v="6"/>
    <x v="7"/>
    <n v="265101.49799999991"/>
    <n v="1620942.21"/>
    <n v="5418"/>
    <n v="16136.609999999999"/>
    <n v="9742.8873999999996"/>
    <n v="0"/>
    <s v="نقدية للمرضى"/>
    <s v="دفاتر جمع مال"/>
    <s v="سارى"/>
    <n v="7659"/>
    <m/>
    <n v="154"/>
    <x v="1"/>
  </r>
  <r>
    <d v="2017-07-05T00:00:00"/>
    <x v="7"/>
    <n v="4500"/>
    <x v="6"/>
    <x v="7"/>
    <n v="269601.49799999991"/>
    <n v="1620942.21"/>
    <n v="5418"/>
    <n v="16136.609999999999"/>
    <n v="9742.8873999999996"/>
    <n v="0"/>
    <s v="نقدية للمرضى"/>
    <s v="دفاتر جمع مال"/>
    <s v="سارى"/>
    <n v="7660"/>
    <m/>
    <n v="154"/>
    <x v="1"/>
  </r>
  <r>
    <d v="2017-07-05T00:00:00"/>
    <x v="7"/>
    <n v="1000"/>
    <x v="6"/>
    <x v="6"/>
    <n v="270601.49799999991"/>
    <n v="1620942.21"/>
    <n v="5418"/>
    <n v="16136.609999999999"/>
    <n v="9742.8873999999996"/>
    <n v="0"/>
    <s v="تبرعات عامة من زكاة مال وغيرها"/>
    <s v="دفاتر جمع مال"/>
    <s v="سارى"/>
    <n v="7910"/>
    <m/>
    <n v="159"/>
    <x v="1"/>
  </r>
  <r>
    <d v="2017-07-05T00:00:00"/>
    <x v="7"/>
    <n v="100"/>
    <x v="6"/>
    <x v="7"/>
    <n v="270701.49799999991"/>
    <n v="1620942.21"/>
    <n v="5418"/>
    <n v="16136.609999999999"/>
    <n v="9742.8873999999996"/>
    <n v="0"/>
    <s v="نقدية للمرضى"/>
    <s v="دفاتر جمع مال"/>
    <s v="سارى"/>
    <n v="8339"/>
    <m/>
    <n v="167"/>
    <x v="1"/>
  </r>
  <r>
    <d v="2017-07-05T00:00:00"/>
    <x v="7"/>
    <n v="400"/>
    <x v="6"/>
    <x v="6"/>
    <n v="271101.49799999991"/>
    <n v="1620942.21"/>
    <n v="5418"/>
    <n v="16136.609999999999"/>
    <n v="9742.8873999999996"/>
    <n v="0"/>
    <s v="تبرعات عامة من زكاة مال وغيرها"/>
    <s v="دفاتر جمع مال"/>
    <s v="سارى"/>
    <n v="8340"/>
    <m/>
    <n v="167"/>
    <x v="1"/>
  </r>
  <r>
    <d v="2017-07-05T00:00:00"/>
    <x v="7"/>
    <n v="500"/>
    <x v="6"/>
    <x v="6"/>
    <n v="271601.49799999991"/>
    <n v="1620942.21"/>
    <n v="5418"/>
    <n v="16136.609999999999"/>
    <n v="9742.8873999999996"/>
    <n v="0"/>
    <s v="تبرعات عامة من زكاة مال وغيرها"/>
    <s v="دفاتر جمع مال"/>
    <s v="سارى"/>
    <n v="8341"/>
    <m/>
    <n v="167"/>
    <x v="1"/>
  </r>
  <r>
    <d v="2017-07-05T00:00:00"/>
    <x v="7"/>
    <n v="1300"/>
    <x v="6"/>
    <x v="6"/>
    <n v="272901.49799999991"/>
    <n v="1620942.21"/>
    <n v="5418"/>
    <n v="16136.609999999999"/>
    <n v="9742.8873999999996"/>
    <n v="0"/>
    <s v="تبرعات عامة من زكاة مال وغيرها"/>
    <s v="دفاتر جمع مال"/>
    <s v="سارى"/>
    <n v="8342"/>
    <m/>
    <n v="167"/>
    <x v="1"/>
  </r>
  <r>
    <d v="2017-07-05T00:00:00"/>
    <x v="7"/>
    <n v="300"/>
    <x v="6"/>
    <x v="6"/>
    <n v="273201.49799999991"/>
    <n v="1620942.21"/>
    <n v="5418"/>
    <n v="16136.609999999999"/>
    <n v="9742.8873999999996"/>
    <n v="0"/>
    <s v="تبرعات عامة من زكاة مال وغيرها"/>
    <s v="دفاتر جمع مال"/>
    <s v="سارى"/>
    <n v="8343"/>
    <m/>
    <n v="167"/>
    <x v="1"/>
  </r>
  <r>
    <d v="2017-07-05T00:00:00"/>
    <x v="7"/>
    <n v="500"/>
    <x v="6"/>
    <x v="6"/>
    <n v="273701.49799999991"/>
    <n v="1620942.21"/>
    <n v="5418"/>
    <n v="16136.609999999999"/>
    <n v="9742.8873999999996"/>
    <n v="0"/>
    <s v="تبرعات عامة من زكاة مال وغيرها"/>
    <s v="دفاتر جمع مال"/>
    <s v="سارى"/>
    <n v="9008"/>
    <m/>
    <n v="181"/>
    <x v="1"/>
  </r>
  <r>
    <d v="2017-07-05T00:00:00"/>
    <x v="7"/>
    <n v="2000"/>
    <x v="6"/>
    <x v="7"/>
    <n v="275701.49799999991"/>
    <n v="1620942.21"/>
    <n v="5418"/>
    <n v="16136.609999999999"/>
    <n v="9742.8873999999996"/>
    <n v="0"/>
    <s v="نقدية للمرضى"/>
    <s v="دفاتر جمع مال"/>
    <s v="سارى"/>
    <n v="9009"/>
    <m/>
    <n v="181"/>
    <x v="1"/>
  </r>
  <r>
    <d v="2017-07-05T00:00:00"/>
    <x v="7"/>
    <n v="1000"/>
    <x v="6"/>
    <x v="6"/>
    <n v="276701.49799999991"/>
    <n v="1620942.21"/>
    <n v="5418"/>
    <n v="16136.609999999999"/>
    <n v="9742.8873999999996"/>
    <n v="0"/>
    <s v="تبرعات عامة من زكاة مال وغيرها"/>
    <s v="دفاتر جمع مال"/>
    <s v="سارى"/>
    <n v="9010"/>
    <m/>
    <n v="181"/>
    <x v="1"/>
  </r>
  <r>
    <d v="2017-07-05T00:00:00"/>
    <x v="7"/>
    <n v="260"/>
    <x v="6"/>
    <x v="6"/>
    <n v="276961.49799999991"/>
    <n v="1620942.21"/>
    <n v="5418"/>
    <n v="16136.609999999999"/>
    <n v="9742.8873999999996"/>
    <n v="0"/>
    <s v="تبرعات عامة من زكاة مال وغيرها"/>
    <s v="دفاتر جمع مال"/>
    <s v="سارى"/>
    <n v="9111"/>
    <m/>
    <n v="183"/>
    <x v="1"/>
  </r>
  <r>
    <d v="2017-07-05T00:00:00"/>
    <x v="7"/>
    <n v="100"/>
    <x v="6"/>
    <x v="6"/>
    <n v="277061.49799999991"/>
    <n v="1620942.21"/>
    <n v="5418"/>
    <n v="16136.609999999999"/>
    <n v="9742.8873999999996"/>
    <n v="0"/>
    <s v="تبرعات عامة من زكاة مال وغيرها"/>
    <s v="دفاتر جمع مال"/>
    <s v="سارى"/>
    <n v="9112"/>
    <m/>
    <n v="183"/>
    <x v="1"/>
  </r>
  <r>
    <d v="2017-07-05T00:00:00"/>
    <x v="7"/>
    <n v="40"/>
    <x v="6"/>
    <x v="6"/>
    <n v="277101.49799999991"/>
    <n v="1620942.21"/>
    <n v="5418"/>
    <n v="16136.609999999999"/>
    <n v="9742.8873999999996"/>
    <n v="0"/>
    <s v="تبرعات عامة من زكاة مال وغيرها"/>
    <s v="دفاتر جمع مال"/>
    <s v="سارى"/>
    <n v="9113"/>
    <m/>
    <n v="183"/>
    <x v="1"/>
  </r>
  <r>
    <d v="2017-07-05T00:00:00"/>
    <x v="7"/>
    <n v="1000"/>
    <x v="6"/>
    <x v="6"/>
    <n v="278101.49799999991"/>
    <n v="1620942.21"/>
    <n v="5418"/>
    <n v="16136.609999999999"/>
    <n v="9742.8873999999996"/>
    <n v="0"/>
    <s v="تبرعات عامة من زكاة مال وغيرها"/>
    <s v="دفاتر جمع مال"/>
    <s v="سارى"/>
    <n v="9114"/>
    <m/>
    <n v="183"/>
    <x v="1"/>
  </r>
  <r>
    <d v="2017-07-05T00:00:00"/>
    <x v="7"/>
    <n v="2000"/>
    <x v="6"/>
    <x v="7"/>
    <n v="280101.49799999991"/>
    <n v="1620942.21"/>
    <n v="5418"/>
    <n v="16136.609999999999"/>
    <n v="9742.8873999999996"/>
    <n v="0"/>
    <s v="نقدية للمرضى"/>
    <s v="دفاتر جمع مال"/>
    <s v="سارى"/>
    <n v="9115"/>
    <m/>
    <n v="183"/>
    <x v="1"/>
  </r>
  <r>
    <d v="2017-07-05T00:00:00"/>
    <x v="7"/>
    <n v="200"/>
    <x v="6"/>
    <x v="6"/>
    <n v="280301.49799999991"/>
    <n v="1620942.21"/>
    <n v="5418"/>
    <n v="16136.609999999999"/>
    <n v="9742.8873999999996"/>
    <n v="0"/>
    <s v="تبرعات عامة من زكاة مال وغيرها"/>
    <s v="دفاتر جمع مال"/>
    <s v="سارى"/>
    <n v="9116"/>
    <m/>
    <n v="183"/>
    <x v="1"/>
  </r>
  <r>
    <d v="2017-07-05T00:00:00"/>
    <x v="7"/>
    <n v="500"/>
    <x v="6"/>
    <x v="6"/>
    <n v="280801.49799999991"/>
    <n v="1620942.21"/>
    <n v="5418"/>
    <n v="16136.609999999999"/>
    <n v="9742.8873999999996"/>
    <n v="0"/>
    <s v="تبرعات عامة من زكاة مال وغيرها"/>
    <s v="دفاتر جمع مال"/>
    <s v="سارى"/>
    <n v="9117"/>
    <m/>
    <n v="183"/>
    <x v="1"/>
  </r>
  <r>
    <d v="2017-07-05T00:00:00"/>
    <x v="7"/>
    <n v="1500"/>
    <x v="6"/>
    <x v="7"/>
    <n v="282301.49799999991"/>
    <n v="1620942.21"/>
    <n v="5418"/>
    <n v="16136.609999999999"/>
    <n v="9742.8873999999996"/>
    <n v="0"/>
    <s v="نقدية للمرضى"/>
    <s v="دفاتر جمع مال"/>
    <s v="سارى"/>
    <n v="9203"/>
    <m/>
    <n v="185"/>
    <x v="1"/>
  </r>
  <r>
    <d v="2017-07-05T00:00:00"/>
    <x v="7"/>
    <n v="200"/>
    <x v="6"/>
    <x v="7"/>
    <n v="282501.49799999991"/>
    <n v="1620942.21"/>
    <n v="5418"/>
    <n v="16136.609999999999"/>
    <n v="9742.8873999999996"/>
    <n v="0"/>
    <s v="نقدية للمرضى"/>
    <s v="دفاتر جمع مال"/>
    <s v="سارى"/>
    <n v="9205"/>
    <m/>
    <n v="185"/>
    <x v="1"/>
  </r>
  <r>
    <d v="2017-07-05T00:00:00"/>
    <x v="7"/>
    <n v="1000"/>
    <x v="6"/>
    <x v="7"/>
    <n v="283501.49799999991"/>
    <n v="1620942.21"/>
    <n v="5418"/>
    <n v="16136.609999999999"/>
    <n v="9742.8873999999996"/>
    <n v="0"/>
    <s v="نقدية للمرضى"/>
    <s v="دفاتر جمع مال"/>
    <s v="سارى"/>
    <n v="9266"/>
    <m/>
    <n v="186"/>
    <x v="1"/>
  </r>
  <r>
    <d v="2017-07-05T00:00:00"/>
    <x v="7"/>
    <n v="60250"/>
    <x v="8"/>
    <x v="8"/>
    <n v="223251.49799999991"/>
    <n v="1681192.21"/>
    <n v="5418"/>
    <n v="16136.609999999999"/>
    <n v="9742.8873999999996"/>
    <n v="0"/>
    <m/>
    <m/>
    <m/>
    <m/>
    <m/>
    <m/>
    <x v="266"/>
  </r>
  <r>
    <d v="2017-07-05T00:00:00"/>
    <x v="7"/>
    <n v="200000"/>
    <x v="6"/>
    <x v="11"/>
    <n v="423251.49799999991"/>
    <n v="1481192.21"/>
    <n v="5418"/>
    <n v="16136.609999999999"/>
    <n v="9742.8873999999996"/>
    <n v="0"/>
    <m/>
    <m/>
    <m/>
    <s v="معاملة بنكية"/>
    <m/>
    <m/>
    <x v="265"/>
  </r>
  <r>
    <d v="2017-07-05T00:00:00"/>
    <x v="7"/>
    <n v="140000"/>
    <x v="7"/>
    <x v="11"/>
    <n v="423251.49799999991"/>
    <n v="1341192.21"/>
    <n v="5418"/>
    <n v="16136.609999999999"/>
    <n v="9742.8873999999996"/>
    <n v="0"/>
    <m/>
    <m/>
    <m/>
    <s v="معاملة بنكية"/>
    <m/>
    <m/>
    <x v="267"/>
  </r>
  <r>
    <d v="2017-07-05T00:00:00"/>
    <x v="7"/>
    <n v="65000"/>
    <x v="8"/>
    <x v="9"/>
    <n v="423251.49799999991"/>
    <n v="1406192.21"/>
    <n v="5418"/>
    <n v="16136.609999999999"/>
    <n v="9742.8873999999996"/>
    <n v="0"/>
    <m/>
    <m/>
    <m/>
    <s v="معاملة بنكية"/>
    <m/>
    <m/>
    <x v="129"/>
  </r>
  <r>
    <d v="2017-07-05T00:00:00"/>
    <x v="7"/>
    <n v="510"/>
    <x v="8"/>
    <x v="9"/>
    <n v="423251.49799999991"/>
    <n v="1406702.21"/>
    <n v="5418"/>
    <n v="16136.609999999999"/>
    <n v="9742.8873999999996"/>
    <n v="0"/>
    <m/>
    <m/>
    <m/>
    <s v="معاملة بنكية"/>
    <m/>
    <m/>
    <x v="129"/>
  </r>
  <r>
    <d v="2017-07-05T00:00:00"/>
    <x v="7"/>
    <n v="2450"/>
    <x v="8"/>
    <x v="9"/>
    <n v="423251.49799999991"/>
    <n v="1409152.21"/>
    <n v="5418"/>
    <n v="16136.609999999999"/>
    <n v="9742.8873999999996"/>
    <n v="0"/>
    <m/>
    <m/>
    <m/>
    <s v="معاملة بنكية"/>
    <m/>
    <m/>
    <x v="129"/>
  </r>
  <r>
    <d v="2017-07-05T00:00:00"/>
    <x v="7"/>
    <n v="5000"/>
    <x v="8"/>
    <x v="9"/>
    <n v="423251.49799999991"/>
    <n v="1414152.21"/>
    <n v="5418"/>
    <n v="16136.609999999999"/>
    <n v="9742.8873999999996"/>
    <n v="0"/>
    <m/>
    <m/>
    <m/>
    <s v="معاملة بنكية"/>
    <m/>
    <m/>
    <x v="129"/>
  </r>
  <r>
    <d v="2017-07-05T00:00:00"/>
    <x v="7"/>
    <n v="4410"/>
    <x v="8"/>
    <x v="9"/>
    <n v="423251.49799999991"/>
    <n v="1418562.21"/>
    <n v="5418"/>
    <n v="16136.609999999999"/>
    <n v="9742.8873999999996"/>
    <n v="0"/>
    <m/>
    <m/>
    <m/>
    <s v="معاملة بنكية"/>
    <m/>
    <m/>
    <x v="129"/>
  </r>
  <r>
    <d v="2017-07-05T00:00:00"/>
    <x v="7"/>
    <n v="2820"/>
    <x v="8"/>
    <x v="9"/>
    <n v="423251.49799999991"/>
    <n v="1421382.21"/>
    <n v="5418"/>
    <n v="16136.609999999999"/>
    <n v="9742.8873999999996"/>
    <n v="0"/>
    <m/>
    <m/>
    <m/>
    <s v="معاملة بنكية"/>
    <m/>
    <m/>
    <x v="60"/>
  </r>
  <r>
    <d v="2017-07-06T00:00:00"/>
    <x v="7"/>
    <n v="100"/>
    <x v="6"/>
    <x v="7"/>
    <n v="423351.49799999991"/>
    <n v="1421382.21"/>
    <n v="5418"/>
    <n v="16136.609999999999"/>
    <n v="9742.8873999999996"/>
    <n v="0"/>
    <s v="نقدية للمرضى"/>
    <s v="دفاتر جمع مال"/>
    <s v="سارى"/>
    <n v="7911"/>
    <m/>
    <n v="159"/>
    <x v="1"/>
  </r>
  <r>
    <d v="2017-07-06T00:00:00"/>
    <x v="7"/>
    <n v="250"/>
    <x v="6"/>
    <x v="7"/>
    <n v="423601.49799999991"/>
    <n v="1421382.21"/>
    <n v="5418"/>
    <n v="16136.609999999999"/>
    <n v="9742.8873999999996"/>
    <n v="0"/>
    <s v="نقدية للمرضى"/>
    <s v="دفاتر جمع مال"/>
    <s v="سارى"/>
    <n v="7912"/>
    <m/>
    <n v="159"/>
    <x v="1"/>
  </r>
  <r>
    <d v="2017-07-06T00:00:00"/>
    <x v="7"/>
    <n v="900"/>
    <x v="6"/>
    <x v="7"/>
    <n v="424501.49799999991"/>
    <n v="1421382.21"/>
    <n v="5418"/>
    <n v="16136.609999999999"/>
    <n v="9742.8873999999996"/>
    <n v="0"/>
    <s v="نقدية للمرضى"/>
    <s v="دفاتر جمع مال"/>
    <s v="سارى"/>
    <n v="7913"/>
    <m/>
    <n v="159"/>
    <x v="1"/>
  </r>
  <r>
    <d v="2017-07-06T00:00:00"/>
    <x v="7"/>
    <n v="300"/>
    <x v="6"/>
    <x v="7"/>
    <n v="424801.49799999991"/>
    <n v="1421382.21"/>
    <n v="5418"/>
    <n v="16136.609999999999"/>
    <n v="9742.8873999999996"/>
    <n v="0"/>
    <s v="نقدية للمرضى"/>
    <s v="دفاتر جمع مال"/>
    <s v="سارى"/>
    <n v="8344"/>
    <m/>
    <n v="167"/>
    <x v="1"/>
  </r>
  <r>
    <d v="2017-07-06T00:00:00"/>
    <x v="7"/>
    <n v="5000"/>
    <x v="6"/>
    <x v="6"/>
    <n v="429801.49799999991"/>
    <n v="1421382.21"/>
    <n v="5418"/>
    <n v="16136.609999999999"/>
    <n v="9742.8873999999996"/>
    <n v="0"/>
    <s v="تبرعات عامة من زكاة مال وغيرها"/>
    <s v="دفاتر جمع مال"/>
    <s v="سارى"/>
    <n v="8345"/>
    <m/>
    <n v="167"/>
    <x v="1"/>
  </r>
  <r>
    <d v="2017-07-06T00:00:00"/>
    <x v="7"/>
    <n v="6000"/>
    <x v="6"/>
    <x v="6"/>
    <n v="435801.49799999991"/>
    <n v="1421382.21"/>
    <n v="5418"/>
    <n v="16136.609999999999"/>
    <n v="9742.8873999999996"/>
    <n v="0"/>
    <s v="تبرعات عامة من زكاة مال وغيرها"/>
    <s v="دفاتر جمع مال"/>
    <s v="سارى"/>
    <n v="8347"/>
    <m/>
    <n v="167"/>
    <x v="1"/>
  </r>
  <r>
    <d v="2017-07-06T00:00:00"/>
    <x v="7"/>
    <n v="1250"/>
    <x v="6"/>
    <x v="6"/>
    <n v="437051.49799999991"/>
    <n v="1421382.21"/>
    <n v="5418"/>
    <n v="16136.609999999999"/>
    <n v="9742.8873999999996"/>
    <n v="0"/>
    <s v="تبرعات عامة من زكاة مال وغيرها"/>
    <s v="دفاتر جمع مال"/>
    <s v="سارى"/>
    <n v="9007"/>
    <m/>
    <n v="181"/>
    <x v="1"/>
  </r>
  <r>
    <d v="2017-07-06T00:00:00"/>
    <x v="7"/>
    <n v="1000"/>
    <x v="6"/>
    <x v="6"/>
    <n v="438051.49799999991"/>
    <n v="1421382.21"/>
    <n v="5418"/>
    <n v="16136.609999999999"/>
    <n v="9742.8873999999996"/>
    <n v="0"/>
    <s v="تبرعات عامة من زكاة مال وغيرها"/>
    <s v="دفاتر جمع مال"/>
    <s v="سارى"/>
    <n v="9011"/>
    <m/>
    <n v="181"/>
    <x v="1"/>
  </r>
  <r>
    <d v="2017-07-06T00:00:00"/>
    <x v="7"/>
    <n v="500"/>
    <x v="6"/>
    <x v="6"/>
    <n v="438551.49799999991"/>
    <n v="1421382.21"/>
    <n v="5418"/>
    <n v="16136.609999999999"/>
    <n v="9742.8873999999996"/>
    <n v="0"/>
    <s v="تبرعات عامة من زكاة مال وغيرها"/>
    <s v="دفاتر جمع مال"/>
    <s v="سارى"/>
    <n v="9015"/>
    <m/>
    <n v="181"/>
    <x v="1"/>
  </r>
  <r>
    <d v="2017-07-06T00:00:00"/>
    <x v="7"/>
    <n v="5000"/>
    <x v="6"/>
    <x v="6"/>
    <n v="443551.49799999991"/>
    <n v="1421382.21"/>
    <n v="5418"/>
    <n v="16136.609999999999"/>
    <n v="9742.8873999999996"/>
    <n v="0"/>
    <s v="تبرعات عامة من زكاة مال وغيرها"/>
    <s v="دفاتر جمع مال"/>
    <s v="سارى"/>
    <n v="9119"/>
    <m/>
    <n v="183"/>
    <x v="1"/>
  </r>
  <r>
    <d v="2017-07-06T00:00:00"/>
    <x v="7"/>
    <n v="600"/>
    <x v="6"/>
    <x v="6"/>
    <n v="444151.49799999991"/>
    <n v="1421382.21"/>
    <n v="5418"/>
    <n v="16136.609999999999"/>
    <n v="9742.8873999999996"/>
    <n v="0"/>
    <s v="تبرعات عامة من زكاة مال وغيرها"/>
    <s v="دفاتر جمع مال"/>
    <s v="سارى"/>
    <n v="9206"/>
    <m/>
    <n v="185"/>
    <x v="1"/>
  </r>
  <r>
    <d v="2017-07-06T00:00:00"/>
    <x v="7"/>
    <n v="5500"/>
    <x v="6"/>
    <x v="7"/>
    <n v="449651.49799999991"/>
    <n v="1421382.21"/>
    <n v="5418"/>
    <n v="16136.609999999999"/>
    <n v="9742.8873999999996"/>
    <n v="0"/>
    <s v="نقدية للمرضى"/>
    <s v="دفاتر جمع مال"/>
    <s v="سارى"/>
    <n v="9207"/>
    <m/>
    <n v="185"/>
    <x v="1"/>
  </r>
  <r>
    <d v="2017-07-06T00:00:00"/>
    <x v="7"/>
    <n v="7000"/>
    <x v="6"/>
    <x v="7"/>
    <n v="456651.49799999991"/>
    <n v="1421382.21"/>
    <n v="5418"/>
    <n v="16136.609999999999"/>
    <n v="9742.8873999999996"/>
    <n v="0"/>
    <s v="نقدية للمرضى"/>
    <s v="دفاتر جمع مال"/>
    <s v="سارى"/>
    <n v="9267"/>
    <m/>
    <n v="186"/>
    <x v="1"/>
  </r>
  <r>
    <d v="2017-07-06T00:00:00"/>
    <x v="7"/>
    <n v="4500"/>
    <x v="6"/>
    <x v="7"/>
    <n v="461151.49799999991"/>
    <n v="1421382.21"/>
    <n v="5418"/>
    <n v="16136.609999999999"/>
    <n v="9742.8873999999996"/>
    <n v="0"/>
    <s v="نقدية للمرضى"/>
    <s v="دفاتر جمع مال"/>
    <s v="سارى"/>
    <n v="9268"/>
    <m/>
    <n v="186"/>
    <x v="1"/>
  </r>
  <r>
    <d v="2017-07-06T00:00:00"/>
    <x v="7"/>
    <n v="500"/>
    <x v="6"/>
    <x v="7"/>
    <n v="461651.49799999991"/>
    <n v="1421382.21"/>
    <n v="5418"/>
    <n v="16136.609999999999"/>
    <n v="9742.8873999999996"/>
    <n v="0"/>
    <s v="نقدية للمرضى"/>
    <s v="دفاتر جمع مال"/>
    <s v="سارى"/>
    <n v="9269"/>
    <m/>
    <n v="186"/>
    <x v="1"/>
  </r>
  <r>
    <d v="2017-07-06T00:00:00"/>
    <x v="7"/>
    <n v="8250"/>
    <x v="6"/>
    <x v="6"/>
    <n v="469901.49799999991"/>
    <n v="1421382.21"/>
    <n v="5418"/>
    <n v="16136.609999999999"/>
    <n v="9742.8873999999996"/>
    <n v="0"/>
    <s v="تبرعات عامة من زكاة مال وغيرها"/>
    <s v="دفاتر جمع مال"/>
    <s v="سارى"/>
    <n v="9358"/>
    <m/>
    <n v="188"/>
    <x v="1"/>
  </r>
  <r>
    <d v="2017-07-06T00:00:00"/>
    <x v="7"/>
    <n v="5000"/>
    <x v="6"/>
    <x v="6"/>
    <n v="474901.49799999991"/>
    <n v="1421382.21"/>
    <n v="5418"/>
    <n v="16136.609999999999"/>
    <n v="9742.8873999999996"/>
    <n v="0"/>
    <s v="تبرعات عامة من زكاة مال وغيرها"/>
    <s v="دفاتر جمع مال"/>
    <s v="سارى"/>
    <n v="9359"/>
    <m/>
    <n v="188"/>
    <x v="1"/>
  </r>
  <r>
    <d v="2017-07-06T00:00:00"/>
    <x v="7"/>
    <n v="161319"/>
    <x v="8"/>
    <x v="10"/>
    <n v="474901.49799999991"/>
    <n v="1582701.21"/>
    <n v="5418"/>
    <n v="16136.609999999999"/>
    <n v="9742.8873999999996"/>
    <n v="0"/>
    <m/>
    <m/>
    <m/>
    <s v="تقفيل"/>
    <m/>
    <m/>
    <x v="132"/>
  </r>
  <r>
    <d v="2017-07-06T00:00:00"/>
    <x v="7"/>
    <n v="1000"/>
    <x v="8"/>
    <x v="9"/>
    <n v="474901.49799999991"/>
    <n v="1583701.21"/>
    <n v="5418"/>
    <n v="16136.609999999999"/>
    <n v="9742.8873999999996"/>
    <n v="0"/>
    <m/>
    <m/>
    <m/>
    <s v="معاملة بنكية"/>
    <m/>
    <m/>
    <x v="60"/>
  </r>
  <r>
    <d v="2017-07-06T00:00:00"/>
    <x v="7"/>
    <n v="56000"/>
    <x v="6"/>
    <x v="11"/>
    <n v="530901.49799999991"/>
    <n v="1527701.21"/>
    <n v="5418"/>
    <n v="16136.609999999999"/>
    <n v="9742.8873999999996"/>
    <n v="0"/>
    <m/>
    <m/>
    <m/>
    <s v="معاملة بنكية"/>
    <m/>
    <m/>
    <x v="265"/>
  </r>
  <r>
    <d v="2017-07-06T00:00:00"/>
    <x v="7"/>
    <n v="23000"/>
    <x v="7"/>
    <x v="11"/>
    <n v="530901.49799999991"/>
    <n v="1504701.21"/>
    <n v="5418"/>
    <n v="16136.609999999999"/>
    <n v="9742.8873999999996"/>
    <n v="0"/>
    <m/>
    <m/>
    <m/>
    <s v="معاملة بنكية"/>
    <m/>
    <m/>
    <x v="267"/>
  </r>
  <r>
    <d v="2017-07-06T00:00:00"/>
    <x v="7"/>
    <n v="1800"/>
    <x v="8"/>
    <x v="9"/>
    <n v="530901.49799999991"/>
    <n v="1506501.21"/>
    <n v="5418"/>
    <n v="16136.609999999999"/>
    <n v="9742.8873999999996"/>
    <n v="0"/>
    <m/>
    <m/>
    <m/>
    <s v="معاملة بنكية"/>
    <m/>
    <m/>
    <x v="60"/>
  </r>
  <r>
    <d v="2017-07-06T00:00:00"/>
    <x v="7"/>
    <n v="5090"/>
    <x v="8"/>
    <x v="9"/>
    <n v="530901.49799999991"/>
    <n v="1511591.21"/>
    <n v="5418"/>
    <n v="16136.609999999999"/>
    <n v="9742.8873999999996"/>
    <n v="0"/>
    <m/>
    <m/>
    <m/>
    <s v="معاملة بنكية"/>
    <m/>
    <m/>
    <x v="129"/>
  </r>
  <r>
    <d v="2017-07-06T00:00:00"/>
    <x v="7"/>
    <n v="1116"/>
    <x v="8"/>
    <x v="9"/>
    <n v="530901.49799999991"/>
    <n v="1512707.21"/>
    <n v="5418"/>
    <n v="16136.609999999999"/>
    <n v="9742.8873999999996"/>
    <n v="0"/>
    <m/>
    <m/>
    <m/>
    <s v="معاملة بنكية"/>
    <m/>
    <m/>
    <x v="129"/>
  </r>
  <r>
    <d v="2017-07-06T00:00:00"/>
    <x v="7"/>
    <n v="400"/>
    <x v="8"/>
    <x v="9"/>
    <n v="530901.49799999991"/>
    <n v="1513107.21"/>
    <n v="5418"/>
    <n v="16136.609999999999"/>
    <n v="9742.8873999999996"/>
    <n v="0"/>
    <m/>
    <m/>
    <m/>
    <s v="معاملة بنكية"/>
    <m/>
    <m/>
    <x v="60"/>
  </r>
  <r>
    <d v="2017-07-08T00:00:00"/>
    <x v="7"/>
    <n v="100"/>
    <x v="6"/>
    <x v="7"/>
    <n v="531001.49799999991"/>
    <n v="1513107.21"/>
    <n v="5418"/>
    <n v="16136.609999999999"/>
    <n v="9742.8873999999996"/>
    <n v="0"/>
    <s v="نقدية للمرضى"/>
    <s v="دفاتر جمع مال"/>
    <s v="سارى"/>
    <n v="7661"/>
    <m/>
    <n v="154"/>
    <x v="1"/>
  </r>
  <r>
    <d v="2017-07-08T00:00:00"/>
    <x v="7"/>
    <n v="100"/>
    <x v="6"/>
    <x v="7"/>
    <n v="531101.49799999991"/>
    <n v="1513107.21"/>
    <n v="5418"/>
    <n v="16136.609999999999"/>
    <n v="9742.8873999999996"/>
    <n v="0"/>
    <s v="نقدية للمرضى"/>
    <s v="دفاتر جمع مال"/>
    <s v="سارى"/>
    <n v="7914"/>
    <m/>
    <n v="159"/>
    <x v="1"/>
  </r>
  <r>
    <d v="2017-07-08T00:00:00"/>
    <x v="7"/>
    <n v="30"/>
    <x v="6"/>
    <x v="6"/>
    <n v="531131.49799999991"/>
    <n v="1513107.21"/>
    <n v="5418"/>
    <n v="16136.609999999999"/>
    <n v="9742.8873999999996"/>
    <n v="0"/>
    <s v="تبرعات عامة من زكاة مال وغيرها"/>
    <s v="دفاتر جمع مال"/>
    <s v="سارى"/>
    <n v="7915"/>
    <m/>
    <n v="159"/>
    <x v="1"/>
  </r>
  <r>
    <d v="2017-07-08T00:00:00"/>
    <x v="7"/>
    <n v="1000"/>
    <x v="6"/>
    <x v="7"/>
    <n v="532131.49799999991"/>
    <n v="1513107.21"/>
    <n v="5418"/>
    <n v="16136.609999999999"/>
    <n v="9742.8873999999996"/>
    <n v="0"/>
    <s v="نقدية للمرضى"/>
    <s v="دفاتر جمع مال"/>
    <s v="سارى"/>
    <n v="7916"/>
    <m/>
    <n v="159"/>
    <x v="1"/>
  </r>
  <r>
    <d v="2017-07-08T00:00:00"/>
    <x v="7"/>
    <n v="2000"/>
    <x v="6"/>
    <x v="7"/>
    <n v="534131.49799999991"/>
    <n v="1513107.21"/>
    <n v="5418"/>
    <n v="16136.609999999999"/>
    <n v="9742.8873999999996"/>
    <n v="0"/>
    <s v="نقدية للمرضى"/>
    <s v="دفاتر جمع مال"/>
    <s v="سارى"/>
    <n v="9064"/>
    <m/>
    <n v="182"/>
    <x v="1"/>
  </r>
  <r>
    <d v="2017-07-08T00:00:00"/>
    <x v="7"/>
    <n v="1000"/>
    <x v="6"/>
    <x v="6"/>
    <n v="535131.49799999991"/>
    <n v="1513107.21"/>
    <n v="5418"/>
    <n v="16136.609999999999"/>
    <n v="9742.8873999999996"/>
    <n v="0"/>
    <s v="تبرعات عامة من زكاة مال وغيرها"/>
    <s v="دفاتر جمع مال"/>
    <s v="سارى"/>
    <n v="9120"/>
    <m/>
    <n v="183"/>
    <x v="1"/>
  </r>
  <r>
    <d v="2017-07-08T00:00:00"/>
    <x v="7"/>
    <n v="100"/>
    <x v="6"/>
    <x v="6"/>
    <n v="535231.49799999991"/>
    <n v="1513107.21"/>
    <n v="5418"/>
    <n v="16136.609999999999"/>
    <n v="9742.8873999999996"/>
    <n v="0"/>
    <s v="تبرعات عامة من زكاة مال وغيرها"/>
    <s v="دفاتر جمع مال"/>
    <s v="سارى"/>
    <n v="9121"/>
    <m/>
    <n v="183"/>
    <x v="1"/>
  </r>
  <r>
    <d v="2017-07-08T00:00:00"/>
    <x v="7"/>
    <n v="2200"/>
    <x v="6"/>
    <x v="6"/>
    <n v="537431.49799999991"/>
    <n v="1513107.21"/>
    <n v="5418"/>
    <n v="16136.609999999999"/>
    <n v="9742.8873999999996"/>
    <n v="0"/>
    <s v="تبرعات عامة من زكاة مال وغيرها"/>
    <s v="دفاتر جمع مال"/>
    <s v="سارى"/>
    <n v="9208"/>
    <m/>
    <n v="185"/>
    <x v="1"/>
  </r>
  <r>
    <d v="2017-07-08T00:00:00"/>
    <x v="7"/>
    <n v="800"/>
    <x v="6"/>
    <x v="6"/>
    <n v="538231.49799999991"/>
    <n v="1513107.21"/>
    <n v="5418"/>
    <n v="16136.609999999999"/>
    <n v="9742.8873999999996"/>
    <n v="0"/>
    <s v="تبرعات عامة من زكاة مال وغيرها"/>
    <s v="دفاتر جمع مال"/>
    <s v="سارى"/>
    <n v="9209"/>
    <m/>
    <n v="185"/>
    <x v="1"/>
  </r>
  <r>
    <d v="2017-07-08T00:00:00"/>
    <x v="7"/>
    <n v="8000"/>
    <x v="6"/>
    <x v="6"/>
    <n v="546231.49799999991"/>
    <n v="1513107.21"/>
    <n v="5418"/>
    <n v="16136.609999999999"/>
    <n v="9742.8873999999996"/>
    <n v="0"/>
    <s v="تبرعات عامة من زكاة مال وغيرها"/>
    <s v="دفاتر جمع مال"/>
    <s v="سارى"/>
    <n v="9271"/>
    <m/>
    <n v="186"/>
    <x v="1"/>
  </r>
  <r>
    <d v="2017-07-08T00:00:00"/>
    <x v="7"/>
    <n v="1000"/>
    <x v="6"/>
    <x v="7"/>
    <n v="547231.49799999991"/>
    <n v="1513107.21"/>
    <n v="5418"/>
    <n v="16136.609999999999"/>
    <n v="9742.8873999999996"/>
    <n v="0"/>
    <s v="نقدية للمرضى"/>
    <s v="دفاتر جمع مال"/>
    <s v="سارى"/>
    <n v="9272"/>
    <m/>
    <n v="186"/>
    <x v="1"/>
  </r>
  <r>
    <d v="2017-07-08T00:00:00"/>
    <x v="7"/>
    <n v="4000"/>
    <x v="6"/>
    <x v="7"/>
    <n v="551231.49799999991"/>
    <n v="1513107.21"/>
    <n v="5418"/>
    <n v="16136.609999999999"/>
    <n v="9742.8873999999996"/>
    <n v="0"/>
    <s v="نقدية للمرضى"/>
    <s v="دفاتر جمع مال"/>
    <s v="سارى"/>
    <n v="9273"/>
    <m/>
    <n v="186"/>
    <x v="1"/>
  </r>
  <r>
    <d v="2017-07-08T00:00:00"/>
    <x v="7"/>
    <n v="4000"/>
    <x v="6"/>
    <x v="6"/>
    <n v="555231.49799999991"/>
    <n v="1513107.21"/>
    <n v="5418"/>
    <n v="16136.609999999999"/>
    <n v="9742.8873999999996"/>
    <n v="0"/>
    <s v="تبرعات عامة من زكاة مال وغيرها"/>
    <s v="دفاتر جمع مال"/>
    <s v="سارى"/>
    <n v="9274"/>
    <m/>
    <n v="186"/>
    <x v="1"/>
  </r>
  <r>
    <d v="2017-07-08T00:00:00"/>
    <x v="7"/>
    <n v="600"/>
    <x v="6"/>
    <x v="6"/>
    <n v="555831.49799999991"/>
    <n v="1513107.21"/>
    <n v="5418"/>
    <n v="16136.609999999999"/>
    <n v="9742.8873999999996"/>
    <n v="0"/>
    <s v="تبرعات عامة من زكاة مال وغيرها"/>
    <s v="دفاتر جمع مال"/>
    <s v="سارى"/>
    <n v="9275"/>
    <m/>
    <n v="186"/>
    <x v="1"/>
  </r>
  <r>
    <d v="2017-07-08T00:00:00"/>
    <x v="7"/>
    <n v="500"/>
    <x v="6"/>
    <x v="6"/>
    <n v="556331.49799999991"/>
    <n v="1513107.21"/>
    <n v="5418"/>
    <n v="16136.609999999999"/>
    <n v="9742.8873999999996"/>
    <n v="0"/>
    <s v="تبرعات عامة من زكاة مال وغيرها"/>
    <s v="دفاتر جمع مال"/>
    <s v="سارى"/>
    <n v="9360"/>
    <m/>
    <n v="188"/>
    <x v="1"/>
  </r>
  <r>
    <d v="2017-07-08T00:00:00"/>
    <x v="7"/>
    <n v="2000"/>
    <x v="6"/>
    <x v="7"/>
    <n v="558331.49799999991"/>
    <n v="1513107.21"/>
    <n v="5418"/>
    <n v="16136.609999999999"/>
    <n v="9742.8873999999996"/>
    <n v="0"/>
    <s v="نقدية للمرضى"/>
    <s v="دفاتر جمع مال"/>
    <s v="سارى"/>
    <n v="9361"/>
    <m/>
    <n v="188"/>
    <x v="1"/>
  </r>
  <r>
    <d v="2017-07-08T00:00:00"/>
    <x v="7"/>
    <n v="300"/>
    <x v="6"/>
    <x v="7"/>
    <n v="558631.49799999991"/>
    <n v="1513107.21"/>
    <n v="5418"/>
    <n v="16136.609999999999"/>
    <n v="9742.8873999999996"/>
    <n v="0"/>
    <s v="نقدية للمرضى"/>
    <s v="دفاتر جمع مال"/>
    <s v="سارى"/>
    <n v="9362"/>
    <m/>
    <n v="188"/>
    <x v="1"/>
  </r>
  <r>
    <d v="2017-07-09T00:00:00"/>
    <x v="7"/>
    <n v="300"/>
    <x v="6"/>
    <x v="7"/>
    <n v="558931.49799999991"/>
    <n v="1513107.21"/>
    <n v="5418"/>
    <n v="16136.609999999999"/>
    <n v="9742.8873999999996"/>
    <n v="0"/>
    <s v="نقدية للمرضى"/>
    <s v="دفاتر جمع مال"/>
    <s v="سارى"/>
    <n v="7662"/>
    <m/>
    <n v="154"/>
    <x v="1"/>
  </r>
  <r>
    <d v="2017-07-09T00:00:00"/>
    <x v="7"/>
    <n v="200"/>
    <x v="6"/>
    <x v="7"/>
    <n v="559131.49799999991"/>
    <n v="1513107.21"/>
    <n v="5418"/>
    <n v="16136.609999999999"/>
    <n v="9742.8873999999996"/>
    <n v="0"/>
    <s v="نقدية للمرضى"/>
    <s v="دفاتر جمع مال"/>
    <s v="سارى"/>
    <n v="9016"/>
    <m/>
    <n v="181"/>
    <x v="1"/>
  </r>
  <r>
    <d v="2017-07-09T00:00:00"/>
    <x v="7"/>
    <n v="1984.3999999999999"/>
    <x v="6"/>
    <x v="6"/>
    <n v="561115.89799999993"/>
    <n v="1513107.21"/>
    <n v="5418"/>
    <n v="16136.609999999999"/>
    <n v="9742.8873999999996"/>
    <n v="0"/>
    <s v="تبرعات عامة من زكاة مال وغيرها"/>
    <s v="دفاتر جمع مال"/>
    <s v="سارى"/>
    <n v="9017"/>
    <m/>
    <n v="181"/>
    <x v="1"/>
  </r>
  <r>
    <d v="2017-07-09T00:00:00"/>
    <x v="7"/>
    <n v="200"/>
    <x v="6"/>
    <x v="6"/>
    <n v="561315.89799999993"/>
    <n v="1513107.21"/>
    <n v="5418"/>
    <n v="16136.609999999999"/>
    <n v="9742.8873999999996"/>
    <n v="0"/>
    <s v="تبرعات عامة من زكاة مال وغيرها"/>
    <s v="دفاتر جمع مال"/>
    <s v="سارى"/>
    <n v="9018"/>
    <m/>
    <n v="181"/>
    <x v="1"/>
  </r>
  <r>
    <d v="2017-07-09T00:00:00"/>
    <x v="7"/>
    <n v="9500"/>
    <x v="6"/>
    <x v="7"/>
    <n v="570815.89799999993"/>
    <n v="1513107.21"/>
    <n v="5418"/>
    <n v="16136.609999999999"/>
    <n v="9742.8873999999996"/>
    <n v="0"/>
    <s v="نقدية للمرضى"/>
    <s v="دفاتر جمع مال"/>
    <s v="سارى"/>
    <n v="9019"/>
    <m/>
    <n v="181"/>
    <x v="1"/>
  </r>
  <r>
    <d v="2017-07-09T00:00:00"/>
    <x v="7"/>
    <n v="7200"/>
    <x v="6"/>
    <x v="6"/>
    <n v="578015.89799999993"/>
    <n v="1513107.21"/>
    <n v="5418"/>
    <n v="16136.609999999999"/>
    <n v="9742.8873999999996"/>
    <n v="0"/>
    <s v="تبرعات عامة من زكاة مال وغيرها"/>
    <s v="دفاتر جمع مال"/>
    <s v="سارى"/>
    <n v="9122"/>
    <m/>
    <n v="183"/>
    <x v="1"/>
  </r>
  <r>
    <d v="2017-07-09T00:00:00"/>
    <x v="7"/>
    <n v="4800"/>
    <x v="6"/>
    <x v="6"/>
    <n v="582815.89799999993"/>
    <n v="1513107.21"/>
    <n v="5418"/>
    <n v="16136.609999999999"/>
    <n v="9742.8873999999996"/>
    <n v="0"/>
    <s v="تبرعات عامة من زكاة مال وغيرها"/>
    <s v="دفاتر جمع مال"/>
    <s v="سارى"/>
    <n v="9123"/>
    <m/>
    <n v="183"/>
    <x v="1"/>
  </r>
  <r>
    <d v="2017-07-09T00:00:00"/>
    <x v="7"/>
    <n v="2400"/>
    <x v="6"/>
    <x v="7"/>
    <n v="585215.89799999993"/>
    <n v="1513107.21"/>
    <n v="5418"/>
    <n v="16136.609999999999"/>
    <n v="9742.8873999999996"/>
    <n v="0"/>
    <s v="نقدية للمرضى"/>
    <s v="دفاتر جمع مال"/>
    <s v="سارى"/>
    <n v="9124"/>
    <m/>
    <n v="183"/>
    <x v="1"/>
  </r>
  <r>
    <d v="2017-07-09T00:00:00"/>
    <x v="7"/>
    <n v="2880"/>
    <x v="6"/>
    <x v="6"/>
    <n v="588095.89799999993"/>
    <n v="1513107.21"/>
    <n v="5418"/>
    <n v="16136.609999999999"/>
    <n v="9742.8873999999996"/>
    <n v="0"/>
    <s v="تبرعات عامة من زكاة مال وغيرها"/>
    <s v="دفاتر جمع مال"/>
    <s v="سارى"/>
    <n v="9125"/>
    <m/>
    <n v="183"/>
    <x v="1"/>
  </r>
  <r>
    <d v="2017-07-09T00:00:00"/>
    <x v="7"/>
    <n v="10000"/>
    <x v="6"/>
    <x v="6"/>
    <n v="598095.89799999993"/>
    <n v="1513107.21"/>
    <n v="5418"/>
    <n v="16136.609999999999"/>
    <n v="9742.8873999999996"/>
    <n v="0"/>
    <s v="تبرعات عامة من زكاة مال وغيرها"/>
    <s v="دفاتر جمع مال"/>
    <s v="سارى"/>
    <n v="9126"/>
    <m/>
    <n v="183"/>
    <x v="1"/>
  </r>
  <r>
    <d v="2017-07-09T00:00:00"/>
    <x v="7"/>
    <n v="840"/>
    <x v="6"/>
    <x v="6"/>
    <n v="598935.89799999993"/>
    <n v="1513107.21"/>
    <n v="5418"/>
    <n v="16136.609999999999"/>
    <n v="9742.8873999999996"/>
    <n v="0"/>
    <s v="تبرعات عامة من زكاة مال وغيرها"/>
    <s v="دفاتر جمع مال"/>
    <s v="سارى"/>
    <n v="9127"/>
    <m/>
    <n v="183"/>
    <x v="1"/>
  </r>
  <r>
    <d v="2017-07-09T00:00:00"/>
    <x v="7"/>
    <n v="1400"/>
    <x v="6"/>
    <x v="6"/>
    <n v="600335.89799999993"/>
    <n v="1513107.21"/>
    <n v="5418"/>
    <n v="16136.609999999999"/>
    <n v="9742.8873999999996"/>
    <n v="0"/>
    <s v="تبرعات عامة من زكاة مال وغيرها"/>
    <s v="دفاتر جمع مال"/>
    <s v="سارى"/>
    <n v="9128"/>
    <m/>
    <n v="183"/>
    <x v="1"/>
  </r>
  <r>
    <d v="2017-07-09T00:00:00"/>
    <x v="7"/>
    <n v="800"/>
    <x v="6"/>
    <x v="7"/>
    <n v="601135.89799999993"/>
    <n v="1513107.21"/>
    <n v="5418"/>
    <n v="16136.609999999999"/>
    <n v="9742.8873999999996"/>
    <n v="0"/>
    <s v="نقدية للمرضى"/>
    <s v="دفاتر جمع مال"/>
    <s v="سارى"/>
    <n v="9210"/>
    <m/>
    <n v="185"/>
    <x v="1"/>
  </r>
  <r>
    <d v="2017-07-09T00:00:00"/>
    <x v="7"/>
    <n v="500"/>
    <x v="6"/>
    <x v="7"/>
    <n v="601635.89799999993"/>
    <n v="1513107.21"/>
    <n v="5418"/>
    <n v="16136.609999999999"/>
    <n v="9742.8873999999996"/>
    <n v="0"/>
    <s v="نقدية للمرضى"/>
    <s v="دفاتر جمع مال"/>
    <s v="سارى"/>
    <n v="9211"/>
    <m/>
    <n v="185"/>
    <x v="1"/>
  </r>
  <r>
    <d v="2017-07-09T00:00:00"/>
    <x v="7"/>
    <n v="1100"/>
    <x v="6"/>
    <x v="6"/>
    <n v="602735.89799999993"/>
    <n v="1513107.21"/>
    <n v="5418"/>
    <n v="16136.609999999999"/>
    <n v="9742.8873999999996"/>
    <n v="0"/>
    <s v="تبرعات عامة من زكاة مال وغيرها"/>
    <s v="دفاتر جمع مال"/>
    <s v="سارى"/>
    <n v="9212"/>
    <m/>
    <n v="185"/>
    <x v="1"/>
  </r>
  <r>
    <d v="2017-07-09T00:00:00"/>
    <x v="7"/>
    <n v="6000"/>
    <x v="6"/>
    <x v="6"/>
    <n v="608735.89799999993"/>
    <n v="1513107.21"/>
    <n v="5418"/>
    <n v="16136.609999999999"/>
    <n v="9742.8873999999996"/>
    <n v="0"/>
    <s v="تبرعات عامة من زكاة مال وغيرها"/>
    <s v="دفاتر جمع مال"/>
    <s v="سارى"/>
    <n v="9213"/>
    <m/>
    <n v="185"/>
    <x v="1"/>
  </r>
  <r>
    <d v="2017-07-09T00:00:00"/>
    <x v="7"/>
    <n v="1000"/>
    <x v="6"/>
    <x v="7"/>
    <n v="609735.89799999993"/>
    <n v="1513107.21"/>
    <n v="5418"/>
    <n v="16136.609999999999"/>
    <n v="9742.8873999999996"/>
    <n v="0"/>
    <s v="نقدية للمرضى"/>
    <s v="دفاتر جمع مال"/>
    <s v="سارى"/>
    <n v="9276"/>
    <m/>
    <n v="186"/>
    <x v="1"/>
  </r>
  <r>
    <d v="2017-07-09T00:00:00"/>
    <x v="7"/>
    <n v="250"/>
    <x v="6"/>
    <x v="7"/>
    <n v="609985.89799999993"/>
    <n v="1513107.21"/>
    <n v="5418"/>
    <n v="16136.609999999999"/>
    <n v="9742.8873999999996"/>
    <n v="0"/>
    <s v="نقدية للمرضى"/>
    <s v="دفاتر جمع مال"/>
    <s v="سارى"/>
    <n v="9277"/>
    <m/>
    <n v="186"/>
    <x v="1"/>
  </r>
  <r>
    <d v="2017-07-09T00:00:00"/>
    <x v="7"/>
    <n v="500"/>
    <x v="6"/>
    <x v="7"/>
    <n v="610485.89799999993"/>
    <n v="1513107.21"/>
    <n v="5418"/>
    <n v="16136.609999999999"/>
    <n v="9742.8873999999996"/>
    <n v="0"/>
    <s v="نقدية للمرضى"/>
    <s v="دفاتر جمع مال"/>
    <s v="سارى"/>
    <n v="9278"/>
    <m/>
    <n v="186"/>
    <x v="1"/>
  </r>
  <r>
    <d v="2017-07-09T00:00:00"/>
    <x v="7"/>
    <n v="100"/>
    <x v="6"/>
    <x v="7"/>
    <n v="610585.89799999993"/>
    <n v="1513107.21"/>
    <n v="5418"/>
    <n v="16136.609999999999"/>
    <n v="9742.8873999999996"/>
    <n v="0"/>
    <s v="نقدية للمرضى"/>
    <s v="دفاتر جمع مال"/>
    <s v="سارى"/>
    <n v="9363"/>
    <m/>
    <n v="188"/>
    <x v="1"/>
  </r>
  <r>
    <d v="2017-07-09T00:00:00"/>
    <x v="7"/>
    <n v="200"/>
    <x v="6"/>
    <x v="7"/>
    <n v="610785.89799999993"/>
    <n v="1513107.21"/>
    <n v="5418"/>
    <n v="16136.609999999999"/>
    <n v="9742.8873999999996"/>
    <n v="0"/>
    <s v="نقدية للمرضى"/>
    <s v="دفاتر جمع مال"/>
    <s v="سارى"/>
    <n v="9364"/>
    <m/>
    <n v="188"/>
    <x v="1"/>
  </r>
  <r>
    <d v="2017-07-09T00:00:00"/>
    <x v="7"/>
    <n v="300"/>
    <x v="6"/>
    <x v="7"/>
    <n v="611085.89799999993"/>
    <n v="1513107.21"/>
    <n v="5418"/>
    <n v="16136.609999999999"/>
    <n v="9742.8873999999996"/>
    <n v="0"/>
    <s v="نقدية للمرضى"/>
    <s v="دفاتر جمع مال"/>
    <s v="سارى"/>
    <n v="9380"/>
    <m/>
    <n v="188"/>
    <x v="1"/>
  </r>
  <r>
    <d v="2017-07-09T00:00:00"/>
    <x v="7"/>
    <n v="100"/>
    <x v="6"/>
    <x v="7"/>
    <n v="611185.89799999993"/>
    <n v="1513107.21"/>
    <n v="5418"/>
    <n v="16136.609999999999"/>
    <n v="9742.8873999999996"/>
    <n v="0"/>
    <s v="نقدية للمرضى"/>
    <s v="دفاتر جمع مال"/>
    <s v="سارى"/>
    <n v="9381"/>
    <m/>
    <n v="188"/>
    <x v="1"/>
  </r>
  <r>
    <d v="2017-07-09T00:00:00"/>
    <x v="7"/>
    <n v="1200"/>
    <x v="8"/>
    <x v="9"/>
    <n v="611185.89799999993"/>
    <n v="1514307.21"/>
    <n v="5418"/>
    <n v="16136.609999999999"/>
    <n v="9742.8873999999996"/>
    <n v="0"/>
    <m/>
    <m/>
    <m/>
    <s v="معاملة بنكية"/>
    <m/>
    <m/>
    <x v="60"/>
  </r>
  <r>
    <d v="2017-07-09T00:00:00"/>
    <x v="7"/>
    <n v="5000"/>
    <x v="8"/>
    <x v="9"/>
    <n v="611185.89799999993"/>
    <n v="1519307.21"/>
    <n v="5418"/>
    <n v="16136.609999999999"/>
    <n v="9742.8873999999996"/>
    <n v="0"/>
    <m/>
    <m/>
    <m/>
    <s v="معاملة بنكية"/>
    <m/>
    <m/>
    <x v="132"/>
  </r>
  <r>
    <d v="2017-07-09T00:00:00"/>
    <x v="7"/>
    <n v="47"/>
    <x v="23"/>
    <x v="11"/>
    <n v="611185.89799999993"/>
    <n v="1519260.21"/>
    <n v="5418"/>
    <n v="16136.609999999999"/>
    <n v="9742.8873999999996"/>
    <n v="0"/>
    <m/>
    <m/>
    <m/>
    <s v="معاملة بنكية"/>
    <m/>
    <m/>
    <x v="268"/>
  </r>
  <r>
    <d v="2017-07-09T00:00:00"/>
    <x v="7"/>
    <n v="3"/>
    <x v="23"/>
    <x v="11"/>
    <n v="611185.89799999993"/>
    <n v="1519257.21"/>
    <n v="5418"/>
    <n v="16136.609999999999"/>
    <n v="9742.8873999999996"/>
    <n v="0"/>
    <m/>
    <m/>
    <m/>
    <s v="معاملة بنكية"/>
    <m/>
    <m/>
    <x v="269"/>
  </r>
  <r>
    <d v="2017-07-09T00:00:00"/>
    <x v="7"/>
    <n v="70"/>
    <x v="23"/>
    <x v="11"/>
    <n v="611185.89799999993"/>
    <n v="1519187.21"/>
    <n v="5418"/>
    <n v="16136.609999999999"/>
    <n v="9742.8873999999996"/>
    <n v="0"/>
    <m/>
    <m/>
    <m/>
    <s v="معاملة بنكية"/>
    <m/>
    <m/>
    <x v="268"/>
  </r>
  <r>
    <d v="2017-07-09T00:00:00"/>
    <x v="7"/>
    <n v="3"/>
    <x v="23"/>
    <x v="11"/>
    <n v="611185.89799999993"/>
    <n v="1519184.21"/>
    <n v="5418"/>
    <n v="16136.609999999999"/>
    <n v="9742.8873999999996"/>
    <n v="0"/>
    <m/>
    <m/>
    <m/>
    <s v="معاملة بنكية"/>
    <m/>
    <m/>
    <x v="269"/>
  </r>
  <r>
    <d v="2017-07-09T00:00:00"/>
    <x v="7"/>
    <n v="1050"/>
    <x v="8"/>
    <x v="9"/>
    <n v="611185.89799999993"/>
    <n v="1520234.21"/>
    <n v="5418"/>
    <n v="16136.609999999999"/>
    <n v="9742.8873999999996"/>
    <n v="0"/>
    <m/>
    <m/>
    <m/>
    <s v="معاملة بنكية"/>
    <m/>
    <m/>
    <x v="129"/>
  </r>
  <r>
    <d v="2017-07-09T00:00:00"/>
    <x v="7"/>
    <n v="1700"/>
    <x v="8"/>
    <x v="9"/>
    <n v="611185.89799999993"/>
    <n v="1521934.21"/>
    <n v="5418"/>
    <n v="16136.609999999999"/>
    <n v="9742.8873999999996"/>
    <n v="0"/>
    <m/>
    <m/>
    <m/>
    <s v="معاملة بنكية"/>
    <m/>
    <m/>
    <x v="129"/>
  </r>
  <r>
    <d v="2017-07-09T00:00:00"/>
    <x v="7"/>
    <n v="5050"/>
    <x v="8"/>
    <x v="9"/>
    <n v="611185.89799999993"/>
    <n v="1526984.21"/>
    <n v="5418"/>
    <n v="16136.609999999999"/>
    <n v="9742.8873999999996"/>
    <n v="0"/>
    <m/>
    <m/>
    <m/>
    <s v="معاملة بنكية"/>
    <m/>
    <m/>
    <x v="129"/>
  </r>
  <r>
    <d v="2017-07-09T00:00:00"/>
    <x v="7"/>
    <n v="100"/>
    <x v="8"/>
    <x v="9"/>
    <n v="611185.89799999993"/>
    <n v="1527084.21"/>
    <n v="5418"/>
    <n v="16136.609999999999"/>
    <n v="9742.8873999999996"/>
    <n v="0"/>
    <m/>
    <m/>
    <m/>
    <s v="معاملة بنكية"/>
    <m/>
    <m/>
    <x v="129"/>
  </r>
  <r>
    <d v="2017-07-10T00:00:00"/>
    <x v="7"/>
    <n v="1000"/>
    <x v="6"/>
    <x v="7"/>
    <n v="612185.89799999993"/>
    <n v="1527084.21"/>
    <n v="5418"/>
    <n v="16136.609999999999"/>
    <n v="9742.8873999999996"/>
    <n v="0"/>
    <s v="نقدية للمرضى"/>
    <s v="دفاتر جمع مال"/>
    <s v="سارى"/>
    <n v="7917"/>
    <m/>
    <n v="159"/>
    <x v="1"/>
  </r>
  <r>
    <d v="2017-07-10T00:00:00"/>
    <x v="7"/>
    <n v="700"/>
    <x v="6"/>
    <x v="7"/>
    <n v="612885.89799999993"/>
    <n v="1527084.21"/>
    <n v="5418"/>
    <n v="16136.609999999999"/>
    <n v="9742.8873999999996"/>
    <n v="0"/>
    <s v="نقدية للمرضى"/>
    <s v="دفاتر جمع مال"/>
    <s v="سارى"/>
    <n v="9066"/>
    <m/>
    <n v="182"/>
    <x v="1"/>
  </r>
  <r>
    <d v="2017-07-10T00:00:00"/>
    <x v="7"/>
    <n v="3000"/>
    <x v="6"/>
    <x v="6"/>
    <n v="615885.89799999993"/>
    <n v="1527084.21"/>
    <n v="5418"/>
    <n v="16136.609999999999"/>
    <n v="9742.8873999999996"/>
    <n v="0"/>
    <s v="تبرعات عامة من زكاة مال وغيرها"/>
    <s v="دفاتر جمع مال"/>
    <s v="سارى"/>
    <n v="9067"/>
    <m/>
    <n v="182"/>
    <x v="1"/>
  </r>
  <r>
    <d v="2017-07-10T00:00:00"/>
    <x v="7"/>
    <n v="2300"/>
    <x v="6"/>
    <x v="6"/>
    <n v="618185.89799999993"/>
    <n v="1527084.21"/>
    <n v="5418"/>
    <n v="16136.609999999999"/>
    <n v="9742.8873999999996"/>
    <n v="0"/>
    <s v="تبرعات عامة من زكاة مال وغيرها"/>
    <s v="دفاتر جمع مال"/>
    <s v="سارى"/>
    <n v="9068"/>
    <m/>
    <n v="182"/>
    <x v="1"/>
  </r>
  <r>
    <d v="2017-07-10T00:00:00"/>
    <x v="7"/>
    <n v="2300"/>
    <x v="6"/>
    <x v="6"/>
    <n v="620485.89799999993"/>
    <n v="1527084.21"/>
    <n v="5418"/>
    <n v="16136.609999999999"/>
    <n v="9742.8873999999996"/>
    <n v="0"/>
    <s v="تبرعات عامة من زكاة مال وغيرها"/>
    <s v="دفاتر جمع مال"/>
    <s v="سارى"/>
    <n v="9069"/>
    <m/>
    <n v="182"/>
    <x v="1"/>
  </r>
  <r>
    <d v="2017-07-10T00:00:00"/>
    <x v="7"/>
    <n v="1000"/>
    <x v="6"/>
    <x v="6"/>
    <n v="621485.89799999993"/>
    <n v="1527084.21"/>
    <n v="5418"/>
    <n v="16136.609999999999"/>
    <n v="9742.8873999999996"/>
    <n v="0"/>
    <s v="تبرعات عامة من زكاة مال وغيرها"/>
    <s v="دفاتر جمع مال"/>
    <s v="سارى"/>
    <n v="9070"/>
    <m/>
    <n v="182"/>
    <x v="1"/>
  </r>
  <r>
    <d v="2017-07-10T00:00:00"/>
    <x v="7"/>
    <n v="10000"/>
    <x v="6"/>
    <x v="6"/>
    <n v="631485.89799999993"/>
    <n v="1527084.21"/>
    <n v="5418"/>
    <n v="16136.609999999999"/>
    <n v="9742.8873999999996"/>
    <n v="0"/>
    <s v="تبرعات عامة من زكاة مال وغيرها"/>
    <s v="دفاتر جمع مال"/>
    <s v="سارى"/>
    <n v="9129"/>
    <m/>
    <n v="183"/>
    <x v="1"/>
  </r>
  <r>
    <d v="2017-07-10T00:00:00"/>
    <x v="7"/>
    <n v="10000"/>
    <x v="6"/>
    <x v="6"/>
    <n v="641485.89799999993"/>
    <n v="1527084.21"/>
    <n v="5418"/>
    <n v="16136.609999999999"/>
    <n v="9742.8873999999996"/>
    <n v="0"/>
    <s v="تبرعات عامة من زكاة مال وغيرها"/>
    <s v="دفاتر جمع مال"/>
    <s v="سارى"/>
    <n v="9130"/>
    <m/>
    <n v="183"/>
    <x v="1"/>
  </r>
  <r>
    <d v="2017-07-10T00:00:00"/>
    <x v="7"/>
    <n v="10000"/>
    <x v="6"/>
    <x v="6"/>
    <n v="651485.89799999993"/>
    <n v="1527084.21"/>
    <n v="5418"/>
    <n v="16136.609999999999"/>
    <n v="9742.8873999999996"/>
    <n v="0"/>
    <s v="تبرعات عامة من زكاة مال وغيرها"/>
    <s v="دفاتر جمع مال"/>
    <s v="سارى"/>
    <n v="9131"/>
    <m/>
    <n v="183"/>
    <x v="1"/>
  </r>
  <r>
    <d v="2017-07-10T00:00:00"/>
    <x v="7"/>
    <n v="10000"/>
    <x v="6"/>
    <x v="6"/>
    <n v="661485.89799999993"/>
    <n v="1527084.21"/>
    <n v="5418"/>
    <n v="16136.609999999999"/>
    <n v="9742.8873999999996"/>
    <n v="0"/>
    <s v="تبرعات عامة من زكاة مال وغيرها"/>
    <s v="دفاتر جمع مال"/>
    <s v="سارى"/>
    <n v="9132"/>
    <m/>
    <n v="183"/>
    <x v="1"/>
  </r>
  <r>
    <d v="2017-07-10T00:00:00"/>
    <x v="7"/>
    <n v="3000"/>
    <x v="6"/>
    <x v="6"/>
    <n v="664485.89799999993"/>
    <n v="1527084.21"/>
    <n v="5418"/>
    <n v="16136.609999999999"/>
    <n v="9742.8873999999996"/>
    <n v="0"/>
    <s v="تبرعات عامة من زكاة مال وغيرها"/>
    <s v="دفاتر جمع مال"/>
    <s v="سارى"/>
    <n v="9133"/>
    <m/>
    <n v="183"/>
    <x v="1"/>
  </r>
  <r>
    <d v="2017-07-10T00:00:00"/>
    <x v="7"/>
    <n v="1050"/>
    <x v="6"/>
    <x v="7"/>
    <n v="665535.89799999993"/>
    <n v="1527084.21"/>
    <n v="5418"/>
    <n v="16136.609999999999"/>
    <n v="9742.8873999999996"/>
    <n v="0"/>
    <s v="نقدية للمرضى"/>
    <s v="دفاتر جمع مال"/>
    <s v="سارى"/>
    <n v="9134"/>
    <m/>
    <n v="183"/>
    <x v="1"/>
  </r>
  <r>
    <d v="2017-07-10T00:00:00"/>
    <x v="7"/>
    <n v="100"/>
    <x v="6"/>
    <x v="6"/>
    <n v="665635.89799999993"/>
    <n v="1527084.21"/>
    <n v="5418"/>
    <n v="16136.609999999999"/>
    <n v="9742.8873999999996"/>
    <n v="0"/>
    <s v="تبرعات عامة من زكاة مال وغيرها"/>
    <s v="دفاتر جمع مال"/>
    <s v="سارى"/>
    <n v="9214"/>
    <m/>
    <n v="185"/>
    <x v="1"/>
  </r>
  <r>
    <d v="2017-07-10T00:00:00"/>
    <x v="7"/>
    <n v="5000"/>
    <x v="6"/>
    <x v="6"/>
    <n v="670635.89799999993"/>
    <n v="1527084.21"/>
    <n v="5418"/>
    <n v="16136.609999999999"/>
    <n v="9742.8873999999996"/>
    <n v="0"/>
    <s v="تبرعات عامة من زكاة مال وغيرها"/>
    <s v="دفاتر جمع مال"/>
    <s v="سارى"/>
    <n v="9215"/>
    <m/>
    <n v="185"/>
    <x v="1"/>
  </r>
  <r>
    <d v="2017-07-10T00:00:00"/>
    <x v="7"/>
    <n v="5000"/>
    <x v="6"/>
    <x v="6"/>
    <n v="675635.89799999993"/>
    <n v="1527084.21"/>
    <n v="5418"/>
    <n v="16136.609999999999"/>
    <n v="9742.8873999999996"/>
    <n v="0"/>
    <s v="تبرعات عامة من زكاة مال وغيرها"/>
    <s v="دفاتر جمع مال"/>
    <s v="سارى"/>
    <n v="9216"/>
    <m/>
    <n v="185"/>
    <x v="1"/>
  </r>
  <r>
    <d v="2017-07-10T00:00:00"/>
    <x v="7"/>
    <n v="5200"/>
    <x v="6"/>
    <x v="6"/>
    <n v="680835.89799999993"/>
    <n v="1527084.21"/>
    <n v="5418"/>
    <n v="16136.609999999999"/>
    <n v="9742.8873999999996"/>
    <n v="0"/>
    <s v="تبرعات عامة من زكاة مال وغيرها"/>
    <s v="دفاتر جمع مال"/>
    <s v="سارى"/>
    <n v="9279"/>
    <m/>
    <n v="186"/>
    <x v="1"/>
  </r>
  <r>
    <d v="2017-07-10T00:00:00"/>
    <x v="7"/>
    <n v="1000"/>
    <x v="6"/>
    <x v="6"/>
    <n v="681835.89799999993"/>
    <n v="1527084.21"/>
    <n v="5418"/>
    <n v="16136.609999999999"/>
    <n v="9742.8873999999996"/>
    <n v="0"/>
    <s v="تبرعات عامة من زكاة مال وغيرها"/>
    <s v="دفاتر جمع مال"/>
    <s v="سارى"/>
    <n v="9280"/>
    <m/>
    <n v="186"/>
    <x v="1"/>
  </r>
  <r>
    <d v="2017-07-10T00:00:00"/>
    <x v="7"/>
    <n v="1000"/>
    <x v="6"/>
    <x v="7"/>
    <n v="682835.89799999993"/>
    <n v="1527084.21"/>
    <n v="5418"/>
    <n v="16136.609999999999"/>
    <n v="9742.8873999999996"/>
    <n v="0"/>
    <s v="نقدية للمرضى"/>
    <s v="دفاتر جمع مال"/>
    <s v="سارى"/>
    <n v="9281"/>
    <m/>
    <n v="186"/>
    <x v="1"/>
  </r>
  <r>
    <d v="2017-07-10T00:00:00"/>
    <x v="7"/>
    <n v="200"/>
    <x v="6"/>
    <x v="6"/>
    <n v="683035.89799999993"/>
    <n v="1527084.21"/>
    <n v="5418"/>
    <n v="16136.609999999999"/>
    <n v="9742.8873999999996"/>
    <n v="0"/>
    <s v="تبرعات عامة من زكاة مال وغيرها"/>
    <s v="دفاتر جمع مال"/>
    <s v="سارى"/>
    <n v="9283"/>
    <m/>
    <n v="186"/>
    <x v="1"/>
  </r>
  <r>
    <d v="2017-07-10T00:00:00"/>
    <x v="7"/>
    <n v="200000"/>
    <x v="6"/>
    <x v="11"/>
    <n v="883035.89799999993"/>
    <n v="1327084.21"/>
    <n v="5418"/>
    <n v="16136.609999999999"/>
    <n v="9742.8873999999996"/>
    <n v="0"/>
    <m/>
    <m/>
    <m/>
    <s v="معاملة بنكية"/>
    <m/>
    <m/>
    <x v="265"/>
  </r>
  <r>
    <d v="2017-07-10T00:00:00"/>
    <x v="7"/>
    <n v="3000"/>
    <x v="8"/>
    <x v="9"/>
    <n v="883035.89799999993"/>
    <n v="1330084.21"/>
    <n v="5418"/>
    <n v="16136.609999999999"/>
    <n v="9742.8873999999996"/>
    <n v="0"/>
    <m/>
    <m/>
    <m/>
    <s v="معاملة بنكية"/>
    <m/>
    <m/>
    <x v="64"/>
  </r>
  <r>
    <d v="2017-07-10T00:00:00"/>
    <x v="7"/>
    <n v="88980.800000000003"/>
    <x v="8"/>
    <x v="8"/>
    <n v="794055.09799999988"/>
    <n v="1419065.01"/>
    <n v="5418"/>
    <n v="16136.609999999999"/>
    <n v="9742.8873999999996"/>
    <n v="0"/>
    <m/>
    <m/>
    <m/>
    <m/>
    <m/>
    <m/>
    <x v="266"/>
  </r>
  <r>
    <d v="2017-07-10T00:00:00"/>
    <x v="7"/>
    <n v="28"/>
    <x v="23"/>
    <x v="11"/>
    <n v="794055.09799999988"/>
    <n v="1419037.01"/>
    <n v="5418"/>
    <n v="16136.609999999999"/>
    <n v="9742.8873999999996"/>
    <n v="0"/>
    <m/>
    <m/>
    <m/>
    <s v="معاملة بنكية"/>
    <m/>
    <m/>
    <x v="268"/>
  </r>
  <r>
    <d v="2017-07-10T00:00:00"/>
    <x v="7"/>
    <n v="3"/>
    <x v="23"/>
    <x v="11"/>
    <n v="794055.09799999988"/>
    <n v="1419034.01"/>
    <n v="5418"/>
    <n v="16136.609999999999"/>
    <n v="9742.8873999999996"/>
    <n v="0"/>
    <m/>
    <m/>
    <m/>
    <s v="معاملة بنكية"/>
    <m/>
    <m/>
    <x v="269"/>
  </r>
  <r>
    <d v="2017-07-10T00:00:00"/>
    <x v="7"/>
    <n v="1935"/>
    <x v="8"/>
    <x v="9"/>
    <n v="794055.09799999988"/>
    <n v="1420969.01"/>
    <n v="5418"/>
    <n v="16136.609999999999"/>
    <n v="9742.8873999999996"/>
    <n v="0"/>
    <m/>
    <m/>
    <m/>
    <s v="معاملة بنكية"/>
    <m/>
    <m/>
    <x v="263"/>
  </r>
  <r>
    <d v="2017-07-10T00:00:00"/>
    <x v="7"/>
    <n v="120000"/>
    <x v="8"/>
    <x v="15"/>
    <n v="794055.09799999988"/>
    <n v="1540969.01"/>
    <n v="5418"/>
    <n v="16136.609999999999"/>
    <n v="9742.8873999999996"/>
    <n v="0"/>
    <m/>
    <m/>
    <m/>
    <m/>
    <m/>
    <m/>
    <x v="270"/>
  </r>
  <r>
    <d v="2017-07-10T00:00:00"/>
    <x v="7"/>
    <n v="2500"/>
    <x v="8"/>
    <x v="9"/>
    <n v="794055.09799999988"/>
    <n v="1543469.01"/>
    <n v="5418"/>
    <n v="16136.609999999999"/>
    <n v="9742.8873999999996"/>
    <n v="0"/>
    <m/>
    <m/>
    <m/>
    <s v="معاملة بنكية"/>
    <m/>
    <m/>
    <x v="60"/>
  </r>
  <r>
    <d v="2017-07-11T00:00:00"/>
    <x v="7"/>
    <n v="1000"/>
    <x v="6"/>
    <x v="7"/>
    <n v="795055.09799999988"/>
    <n v="1543469.01"/>
    <n v="5418"/>
    <n v="16136.609999999999"/>
    <n v="9742.8873999999996"/>
    <n v="0"/>
    <s v="نقدية للمرضى"/>
    <s v="دفاتر جمع مال"/>
    <s v="سارى"/>
    <n v="7663"/>
    <m/>
    <n v="154"/>
    <x v="1"/>
  </r>
  <r>
    <d v="2017-07-11T00:00:00"/>
    <x v="7"/>
    <n v="200"/>
    <x v="6"/>
    <x v="7"/>
    <n v="795255.09799999988"/>
    <n v="1543469.01"/>
    <n v="5418"/>
    <n v="16136.609999999999"/>
    <n v="9742.8873999999996"/>
    <n v="0"/>
    <s v="نقدية للمرضى"/>
    <s v="دفاتر جمع مال"/>
    <s v="سارى"/>
    <n v="7664"/>
    <m/>
    <n v="154"/>
    <x v="1"/>
  </r>
  <r>
    <d v="2017-07-11T00:00:00"/>
    <x v="7"/>
    <n v="50"/>
    <x v="6"/>
    <x v="7"/>
    <n v="795305.09799999988"/>
    <n v="1543469.01"/>
    <n v="5418"/>
    <n v="16136.609999999999"/>
    <n v="9742.8873999999996"/>
    <n v="0"/>
    <s v="نقدية للمرضى"/>
    <s v="دفاتر جمع مال"/>
    <s v="سارى"/>
    <n v="7665"/>
    <m/>
    <n v="154"/>
    <x v="1"/>
  </r>
  <r>
    <d v="2017-07-11T00:00:00"/>
    <x v="7"/>
    <n v="1000"/>
    <x v="6"/>
    <x v="7"/>
    <n v="796305.09799999988"/>
    <n v="1543469.01"/>
    <n v="5418"/>
    <n v="16136.609999999999"/>
    <n v="9742.8873999999996"/>
    <n v="0"/>
    <s v="نقدية للمرضى"/>
    <s v="دفاتر جمع مال"/>
    <s v="سارى"/>
    <n v="7918"/>
    <m/>
    <n v="159"/>
    <x v="1"/>
  </r>
  <r>
    <d v="2017-07-11T00:00:00"/>
    <x v="7"/>
    <n v="2700"/>
    <x v="6"/>
    <x v="7"/>
    <n v="799005.09799999988"/>
    <n v="1543469.01"/>
    <n v="5418"/>
    <n v="16136.609999999999"/>
    <n v="9742.8873999999996"/>
    <n v="0"/>
    <s v="نقدية للمرضى"/>
    <s v="دفاتر جمع مال"/>
    <s v="سارى"/>
    <n v="7919"/>
    <m/>
    <n v="159"/>
    <x v="1"/>
  </r>
  <r>
    <d v="2017-07-11T00:00:00"/>
    <x v="7"/>
    <n v="300"/>
    <x v="6"/>
    <x v="7"/>
    <n v="799305.09799999988"/>
    <n v="1543469.01"/>
    <n v="5418"/>
    <n v="16136.609999999999"/>
    <n v="9742.8873999999996"/>
    <n v="0"/>
    <s v="نقدية للمرضى"/>
    <s v="دفاتر جمع مال"/>
    <s v="سارى"/>
    <n v="7920"/>
    <m/>
    <n v="159"/>
    <x v="1"/>
  </r>
  <r>
    <d v="2017-07-11T00:00:00"/>
    <x v="7"/>
    <n v="300"/>
    <x v="6"/>
    <x v="7"/>
    <n v="799605.09799999988"/>
    <n v="1543469.01"/>
    <n v="5418"/>
    <n v="16136.609999999999"/>
    <n v="9742.8873999999996"/>
    <n v="0"/>
    <s v="نقدية للمرضى"/>
    <s v="دفاتر جمع مال"/>
    <s v="سارى"/>
    <n v="7921"/>
    <m/>
    <n v="159"/>
    <x v="1"/>
  </r>
  <r>
    <d v="2017-07-11T00:00:00"/>
    <x v="7"/>
    <n v="1000"/>
    <x v="6"/>
    <x v="6"/>
    <n v="800605.09799999988"/>
    <n v="1543469.01"/>
    <n v="5418"/>
    <n v="16136.609999999999"/>
    <n v="9742.8873999999996"/>
    <n v="0"/>
    <s v="تبرعات عامة من زكاة مال وغيرها"/>
    <s v="دفاتر جمع مال"/>
    <s v="سارى"/>
    <n v="9020"/>
    <m/>
    <n v="181"/>
    <x v="1"/>
  </r>
  <r>
    <d v="2017-07-11T00:00:00"/>
    <x v="7"/>
    <n v="6000"/>
    <x v="6"/>
    <x v="6"/>
    <n v="806605.09799999988"/>
    <n v="1543469.01"/>
    <n v="5418"/>
    <n v="16136.609999999999"/>
    <n v="9742.8873999999996"/>
    <n v="0"/>
    <s v="تبرعات عامة من زكاة مال وغيرها"/>
    <s v="دفاتر جمع مال"/>
    <s v="سارى"/>
    <n v="9022"/>
    <m/>
    <n v="181"/>
    <x v="1"/>
  </r>
  <r>
    <d v="2017-07-11T00:00:00"/>
    <x v="7"/>
    <n v="1000"/>
    <x v="6"/>
    <x v="6"/>
    <n v="807605.09799999988"/>
    <n v="1543469.01"/>
    <n v="5418"/>
    <n v="16136.609999999999"/>
    <n v="9742.8873999999996"/>
    <n v="0"/>
    <s v="تبرعات عامة من زكاة مال وغيرها"/>
    <s v="دفاتر جمع مال"/>
    <s v="سارى"/>
    <n v="9023"/>
    <m/>
    <n v="181"/>
    <x v="1"/>
  </r>
  <r>
    <d v="2017-07-11T00:00:00"/>
    <x v="7"/>
    <n v="1600"/>
    <x v="6"/>
    <x v="6"/>
    <n v="809205.09799999988"/>
    <n v="1543469.01"/>
    <n v="5418"/>
    <n v="16136.609999999999"/>
    <n v="9742.8873999999996"/>
    <n v="0"/>
    <s v="تبرعات عامة من زكاة مال وغيرها"/>
    <s v="دفاتر جمع مال"/>
    <s v="سارى"/>
    <n v="9071"/>
    <m/>
    <n v="182"/>
    <x v="1"/>
  </r>
  <r>
    <d v="2017-07-11T00:00:00"/>
    <x v="7"/>
    <n v="200"/>
    <x v="6"/>
    <x v="6"/>
    <n v="809405.09799999988"/>
    <n v="1543469.01"/>
    <n v="5418"/>
    <n v="16136.609999999999"/>
    <n v="9742.8873999999996"/>
    <n v="0"/>
    <s v="تبرعات عامة من زكاة مال وغيرها"/>
    <s v="دفاتر جمع مال"/>
    <s v="سارى"/>
    <n v="9072"/>
    <m/>
    <n v="182"/>
    <x v="1"/>
  </r>
  <r>
    <d v="2017-07-11T00:00:00"/>
    <x v="7"/>
    <n v="1600"/>
    <x v="6"/>
    <x v="6"/>
    <n v="811005.09799999988"/>
    <n v="1543469.01"/>
    <n v="5418"/>
    <n v="16136.609999999999"/>
    <n v="9742.8873999999996"/>
    <n v="0"/>
    <s v="تبرعات عامة من زكاة مال وغيرها"/>
    <s v="دفاتر جمع مال"/>
    <s v="سارى"/>
    <n v="9073"/>
    <m/>
    <n v="182"/>
    <x v="1"/>
  </r>
  <r>
    <d v="2017-07-11T00:00:00"/>
    <x v="7"/>
    <n v="600"/>
    <x v="6"/>
    <x v="6"/>
    <n v="811605.09799999988"/>
    <n v="1543469.01"/>
    <n v="5418"/>
    <n v="16136.609999999999"/>
    <n v="9742.8873999999996"/>
    <n v="0"/>
    <s v="تبرعات عامة من زكاة مال وغيرها"/>
    <s v="دفاتر جمع مال"/>
    <s v="سارى"/>
    <n v="9074"/>
    <m/>
    <n v="182"/>
    <x v="1"/>
  </r>
  <r>
    <d v="2017-07-11T00:00:00"/>
    <x v="7"/>
    <n v="7125"/>
    <x v="6"/>
    <x v="6"/>
    <n v="818730.09799999988"/>
    <n v="1543469.01"/>
    <n v="5418"/>
    <n v="16136.609999999999"/>
    <n v="9742.8873999999996"/>
    <n v="0"/>
    <s v="تبرعات عامة من زكاة مال وغيرها"/>
    <s v="دفاتر جمع مال"/>
    <s v="سارى"/>
    <n v="9076"/>
    <m/>
    <n v="182"/>
    <x v="1"/>
  </r>
  <r>
    <d v="2017-07-11T00:00:00"/>
    <x v="7"/>
    <n v="1000"/>
    <x v="6"/>
    <x v="6"/>
    <n v="819730.09799999988"/>
    <n v="1543469.01"/>
    <n v="5418"/>
    <n v="16136.609999999999"/>
    <n v="9742.8873999999996"/>
    <n v="0"/>
    <s v="تبرعات عامة من زكاة مال وغيرها"/>
    <s v="دفاتر جمع مال"/>
    <s v="سارى"/>
    <n v="9135"/>
    <m/>
    <n v="183"/>
    <x v="1"/>
  </r>
  <r>
    <d v="2017-07-11T00:00:00"/>
    <x v="7"/>
    <n v="500"/>
    <x v="6"/>
    <x v="6"/>
    <n v="820230.09799999988"/>
    <n v="1543469.01"/>
    <n v="5418"/>
    <n v="16136.609999999999"/>
    <n v="9742.8873999999996"/>
    <n v="0"/>
    <s v="تبرعات عامة من زكاة مال وغيرها"/>
    <s v="دفاتر جمع مال"/>
    <s v="سارى"/>
    <n v="9136"/>
    <m/>
    <n v="183"/>
    <x v="1"/>
  </r>
  <r>
    <d v="2017-07-11T00:00:00"/>
    <x v="7"/>
    <n v="10000"/>
    <x v="6"/>
    <x v="6"/>
    <n v="830230.09799999988"/>
    <n v="1543469.01"/>
    <n v="5418"/>
    <n v="16136.609999999999"/>
    <n v="9742.8873999999996"/>
    <n v="0"/>
    <s v="تبرعات عامة من زكاة مال وغيرها"/>
    <s v="دفاتر جمع مال"/>
    <s v="سارى"/>
    <n v="9137"/>
    <m/>
    <n v="183"/>
    <x v="1"/>
  </r>
  <r>
    <d v="2017-07-11T00:00:00"/>
    <x v="7"/>
    <n v="10000"/>
    <x v="6"/>
    <x v="6"/>
    <n v="840230.09799999988"/>
    <n v="1543469.01"/>
    <n v="5418"/>
    <n v="16136.609999999999"/>
    <n v="9742.8873999999996"/>
    <n v="0"/>
    <s v="تبرعات عامة من زكاة مال وغيرها"/>
    <s v="دفاتر جمع مال"/>
    <s v="سارى"/>
    <n v="9138"/>
    <m/>
    <n v="183"/>
    <x v="1"/>
  </r>
  <r>
    <d v="2017-07-11T00:00:00"/>
    <x v="7"/>
    <n v="5412"/>
    <x v="6"/>
    <x v="6"/>
    <n v="845642.09799999988"/>
    <n v="1543469.01"/>
    <n v="5418"/>
    <n v="16136.609999999999"/>
    <n v="9742.8873999999996"/>
    <n v="0"/>
    <s v="تبرعات عامة من زكاة مال وغيرها"/>
    <s v="دفاتر جمع مال"/>
    <s v="سارى"/>
    <n v="9139"/>
    <m/>
    <n v="183"/>
    <x v="1"/>
  </r>
  <r>
    <d v="2017-07-11T00:00:00"/>
    <x v="7"/>
    <n v="800"/>
    <x v="6"/>
    <x v="6"/>
    <n v="846442.09799999988"/>
    <n v="1543469.01"/>
    <n v="5418"/>
    <n v="16136.609999999999"/>
    <n v="9742.8873999999996"/>
    <n v="0"/>
    <s v="تبرعات عامة من زكاة مال وغيرها"/>
    <s v="دفاتر جمع مال"/>
    <s v="سارى"/>
    <n v="9140"/>
    <m/>
    <n v="183"/>
    <x v="1"/>
  </r>
  <r>
    <d v="2017-07-11T00:00:00"/>
    <x v="7"/>
    <n v="2000"/>
    <x v="6"/>
    <x v="7"/>
    <n v="848442.09799999988"/>
    <n v="1543469.01"/>
    <n v="5418"/>
    <n v="16136.609999999999"/>
    <n v="9742.8873999999996"/>
    <n v="0"/>
    <s v="نقدية للمرضى"/>
    <s v="دفاتر جمع مال"/>
    <s v="سارى"/>
    <n v="9141"/>
    <m/>
    <n v="183"/>
    <x v="1"/>
  </r>
  <r>
    <d v="2017-07-11T00:00:00"/>
    <x v="7"/>
    <n v="1000"/>
    <x v="6"/>
    <x v="6"/>
    <n v="849442.09799999988"/>
    <n v="1543469.01"/>
    <n v="5418"/>
    <n v="16136.609999999999"/>
    <n v="9742.8873999999996"/>
    <n v="0"/>
    <s v="تبرعات عامة من زكاة مال وغيرها"/>
    <s v="دفاتر جمع مال"/>
    <s v="سارى"/>
    <n v="9217"/>
    <m/>
    <n v="185"/>
    <x v="1"/>
  </r>
  <r>
    <d v="2017-07-11T00:00:00"/>
    <x v="7"/>
    <n v="400"/>
    <x v="6"/>
    <x v="6"/>
    <n v="849842.09799999988"/>
    <n v="1543469.01"/>
    <n v="5418"/>
    <n v="16136.609999999999"/>
    <n v="9742.8873999999996"/>
    <n v="0"/>
    <s v="تبرعات عامة من زكاة مال وغيرها"/>
    <s v="دفاتر جمع مال"/>
    <s v="سارى"/>
    <n v="9218"/>
    <m/>
    <n v="185"/>
    <x v="1"/>
  </r>
  <r>
    <d v="2017-07-11T00:00:00"/>
    <x v="7"/>
    <n v="2000"/>
    <x v="6"/>
    <x v="7"/>
    <n v="851842.09799999988"/>
    <n v="1543469.01"/>
    <n v="5418"/>
    <n v="16136.609999999999"/>
    <n v="9742.8873999999996"/>
    <n v="0"/>
    <s v="نقدية للمرضى"/>
    <s v="دفاتر جمع مال"/>
    <s v="سارى"/>
    <n v="9284"/>
    <m/>
    <n v="186"/>
    <x v="1"/>
  </r>
  <r>
    <d v="2017-07-11T00:00:00"/>
    <x v="7"/>
    <n v="2000"/>
    <x v="6"/>
    <x v="6"/>
    <n v="853842.09799999988"/>
    <n v="1543469.01"/>
    <n v="5418"/>
    <n v="16136.609999999999"/>
    <n v="9742.8873999999996"/>
    <n v="0"/>
    <s v="تبرعات عامة من زكاة مال وغيرها"/>
    <s v="دفاتر جمع مال"/>
    <s v="سارى"/>
    <n v="9285"/>
    <m/>
    <n v="186"/>
    <x v="1"/>
  </r>
  <r>
    <d v="2017-07-11T00:00:00"/>
    <x v="7"/>
    <n v="150"/>
    <x v="6"/>
    <x v="7"/>
    <n v="853992.09799999988"/>
    <n v="1543469.01"/>
    <n v="5418"/>
    <n v="16136.609999999999"/>
    <n v="9742.8873999999996"/>
    <n v="0"/>
    <s v="نقدية للمرضى"/>
    <s v="دفاتر جمع مال"/>
    <s v="سارى"/>
    <n v="9382"/>
    <m/>
    <n v="188"/>
    <x v="1"/>
  </r>
  <r>
    <d v="2017-07-11T00:00:00"/>
    <x v="7"/>
    <n v="5000"/>
    <x v="6"/>
    <x v="7"/>
    <n v="858992.09799999988"/>
    <n v="1543469.01"/>
    <n v="5418"/>
    <n v="16136.609999999999"/>
    <n v="9742.8873999999996"/>
    <n v="0"/>
    <s v="نقدية للمرضى"/>
    <s v="دفاتر جمع مال"/>
    <s v="سارى"/>
    <n v="9383"/>
    <m/>
    <n v="188"/>
    <x v="1"/>
  </r>
  <r>
    <d v="2017-07-11T00:00:00"/>
    <x v="7"/>
    <n v="1000"/>
    <x v="6"/>
    <x v="7"/>
    <n v="859992.09799999988"/>
    <n v="1543469.01"/>
    <n v="5418"/>
    <n v="16136.609999999999"/>
    <n v="9742.8873999999996"/>
    <n v="0"/>
    <s v="نقدية للمرضى"/>
    <s v="دفاتر جمع مال"/>
    <s v="سارى"/>
    <n v="9384"/>
    <m/>
    <n v="188"/>
    <x v="1"/>
  </r>
  <r>
    <d v="2017-07-11T00:00:00"/>
    <x v="7"/>
    <n v="500"/>
    <x v="6"/>
    <x v="7"/>
    <n v="860492.09799999988"/>
    <n v="1543469.01"/>
    <n v="5418"/>
    <n v="16136.609999999999"/>
    <n v="9742.8873999999996"/>
    <n v="0"/>
    <s v="نقدية للمرضى"/>
    <s v="دفاتر جمع مال"/>
    <s v="سارى"/>
    <n v="9385"/>
    <m/>
    <n v="188"/>
    <x v="1"/>
  </r>
  <r>
    <d v="2017-07-11T00:00:00"/>
    <x v="7"/>
    <n v="500"/>
    <x v="6"/>
    <x v="7"/>
    <n v="860992.09799999988"/>
    <n v="1543469.01"/>
    <n v="5418"/>
    <n v="16136.609999999999"/>
    <n v="9742.8873999999996"/>
    <n v="0"/>
    <s v="نقدية للمرضى"/>
    <s v="دفاتر جمع مال"/>
    <s v="سارى"/>
    <n v="9386"/>
    <m/>
    <n v="188"/>
    <x v="1"/>
  </r>
  <r>
    <d v="2017-07-11T00:00:00"/>
    <x v="7"/>
    <n v="150"/>
    <x v="6"/>
    <x v="7"/>
    <n v="861142.09799999988"/>
    <n v="1543469.01"/>
    <n v="5418"/>
    <n v="16136.609999999999"/>
    <n v="9742.8873999999996"/>
    <n v="0"/>
    <s v="نقدية للمرضى"/>
    <s v="دفاتر جمع مال"/>
    <s v="سارى"/>
    <n v="9387"/>
    <m/>
    <n v="188"/>
    <x v="1"/>
  </r>
  <r>
    <d v="2017-07-11T00:00:00"/>
    <x v="7"/>
    <n v="100"/>
    <x v="6"/>
    <x v="7"/>
    <n v="861242.09799999988"/>
    <n v="1543469.01"/>
    <n v="5418"/>
    <n v="16136.609999999999"/>
    <n v="9742.8873999999996"/>
    <n v="0"/>
    <s v="نقدية للمرضى"/>
    <s v="دفاتر جمع مال"/>
    <s v="سارى"/>
    <n v="9388"/>
    <m/>
    <n v="188"/>
    <x v="1"/>
  </r>
  <r>
    <d v="2017-07-11T00:00:00"/>
    <x v="7"/>
    <n v="3000"/>
    <x v="6"/>
    <x v="6"/>
    <n v="864242.09799999988"/>
    <n v="1543469.01"/>
    <n v="5418"/>
    <n v="16136.609999999999"/>
    <n v="9742.8873999999996"/>
    <n v="0"/>
    <s v="تبرعات عامة من زكاة مال وغيرها"/>
    <s v="دفاتر جمع مال"/>
    <s v="سارى"/>
    <n v="9389"/>
    <m/>
    <n v="188"/>
    <x v="1"/>
  </r>
  <r>
    <d v="2017-07-11T00:00:00"/>
    <x v="7"/>
    <n v="100"/>
    <x v="6"/>
    <x v="7"/>
    <n v="864342.09799999988"/>
    <n v="1543469.01"/>
    <n v="5418"/>
    <n v="16136.609999999999"/>
    <n v="9742.8873999999996"/>
    <n v="0"/>
    <s v="نقدية للمرضى"/>
    <s v="دفاتر جمع مال"/>
    <s v="سارى"/>
    <n v="9390"/>
    <m/>
    <n v="188"/>
    <x v="1"/>
  </r>
  <r>
    <d v="2017-07-11T00:00:00"/>
    <x v="7"/>
    <n v="300"/>
    <x v="6"/>
    <x v="6"/>
    <n v="864642.09799999988"/>
    <n v="1543469.01"/>
    <n v="5418"/>
    <n v="16136.609999999999"/>
    <n v="9742.8873999999996"/>
    <n v="0"/>
    <s v="تبرعات عامة من زكاة مال وغيرها"/>
    <s v="دفاتر جمع مال"/>
    <s v="سارى"/>
    <n v="9391"/>
    <m/>
    <n v="188"/>
    <x v="1"/>
  </r>
  <r>
    <d v="2017-07-11T00:00:00"/>
    <x v="7"/>
    <n v="5050"/>
    <x v="8"/>
    <x v="9"/>
    <n v="864642.09799999988"/>
    <n v="1548519.01"/>
    <n v="5418"/>
    <n v="16136.609999999999"/>
    <n v="9742.8873999999996"/>
    <n v="0"/>
    <m/>
    <m/>
    <m/>
    <s v="معاملة بنكية"/>
    <m/>
    <m/>
    <x v="129"/>
  </r>
  <r>
    <d v="2017-07-11T00:00:00"/>
    <x v="7"/>
    <n v="22521"/>
    <x v="8"/>
    <x v="10"/>
    <n v="864642.09799999988"/>
    <n v="1571040.01"/>
    <n v="5418"/>
    <n v="16136.609999999999"/>
    <n v="9742.8873999999996"/>
    <n v="0"/>
    <m/>
    <m/>
    <m/>
    <s v="تقفيل"/>
    <m/>
    <m/>
    <x v="263"/>
  </r>
  <r>
    <d v="2017-07-11T00:00:00"/>
    <x v="7"/>
    <n v="13.75"/>
    <x v="8"/>
    <x v="9"/>
    <n v="864642.09799999988"/>
    <n v="1571053.76"/>
    <n v="5418"/>
    <n v="16136.609999999999"/>
    <n v="9742.8873999999996"/>
    <n v="0"/>
    <m/>
    <m/>
    <m/>
    <s v="معاملة بنكية"/>
    <m/>
    <m/>
    <x v="129"/>
  </r>
  <r>
    <d v="2017-07-12T00:00:00"/>
    <x v="7"/>
    <n v="500"/>
    <x v="6"/>
    <x v="7"/>
    <n v="865142.09799999988"/>
    <n v="1571053.76"/>
    <n v="5418"/>
    <n v="16136.609999999999"/>
    <n v="9742.8873999999996"/>
    <n v="0"/>
    <s v="نقدية للمرضى"/>
    <s v="دفاتر جمع مال"/>
    <s v="سارى"/>
    <n v="7922"/>
    <m/>
    <n v="159"/>
    <x v="1"/>
  </r>
  <r>
    <d v="2017-07-12T00:00:00"/>
    <x v="7"/>
    <n v="54179.999999999993"/>
    <x v="38"/>
    <x v="18"/>
    <n v="865142.09799999988"/>
    <n v="1571053.76"/>
    <n v="5418"/>
    <n v="70316.609999999986"/>
    <n v="9742.8873999999996"/>
    <n v="0"/>
    <m/>
    <m/>
    <m/>
    <s v="معاملة بنكية"/>
    <m/>
    <m/>
    <x v="132"/>
  </r>
  <r>
    <d v="2017-07-12T00:00:00"/>
    <x v="7"/>
    <n v="400"/>
    <x v="6"/>
    <x v="6"/>
    <n v="865542.09799999988"/>
    <n v="1571053.76"/>
    <n v="5418"/>
    <n v="70316.609999999986"/>
    <n v="9742.8873999999996"/>
    <n v="0"/>
    <s v="تبرعات عامة من زكاة مال وغيرها"/>
    <s v="دفاتر جمع مال"/>
    <s v="سارى"/>
    <n v="9024"/>
    <m/>
    <n v="181"/>
    <x v="1"/>
  </r>
  <r>
    <d v="2017-07-12T00:00:00"/>
    <x v="7"/>
    <n v="5000"/>
    <x v="6"/>
    <x v="6"/>
    <n v="870542.09799999988"/>
    <n v="1571053.76"/>
    <n v="5418"/>
    <n v="70316.609999999986"/>
    <n v="9742.8873999999996"/>
    <n v="0"/>
    <s v="تبرعات عامة من زكاة مال وغيرها"/>
    <s v="دفاتر جمع مال"/>
    <s v="سارى"/>
    <n v="9075"/>
    <m/>
    <n v="182"/>
    <x v="1"/>
  </r>
  <r>
    <d v="2017-07-12T00:00:00"/>
    <x v="7"/>
    <n v="1000"/>
    <x v="6"/>
    <x v="6"/>
    <n v="871542.09799999988"/>
    <n v="1571053.76"/>
    <n v="5418"/>
    <n v="70316.609999999986"/>
    <n v="9742.8873999999996"/>
    <n v="0"/>
    <s v="تبرعات عامة من زكاة مال وغيرها"/>
    <s v="دفاتر جمع مال"/>
    <s v="سارى"/>
    <n v="9077"/>
    <m/>
    <n v="182"/>
    <x v="1"/>
  </r>
  <r>
    <d v="2017-07-12T00:00:00"/>
    <x v="7"/>
    <n v="500"/>
    <x v="6"/>
    <x v="7"/>
    <n v="872042.09799999988"/>
    <n v="1571053.76"/>
    <n v="5418"/>
    <n v="70316.609999999986"/>
    <n v="9742.8873999999996"/>
    <n v="0"/>
    <s v="نقدية للمرضى"/>
    <s v="دفاتر جمع مال"/>
    <s v="سارى"/>
    <n v="9078"/>
    <m/>
    <n v="182"/>
    <x v="1"/>
  </r>
  <r>
    <d v="2017-07-12T00:00:00"/>
    <x v="7"/>
    <n v="5500"/>
    <x v="6"/>
    <x v="6"/>
    <n v="877542.09799999988"/>
    <n v="1571053.76"/>
    <n v="5418"/>
    <n v="70316.609999999986"/>
    <n v="9742.8873999999996"/>
    <n v="0"/>
    <s v="تبرعات عامة من زكاة مال وغيرها"/>
    <s v="دفاتر جمع مال"/>
    <s v="سارى"/>
    <n v="9286"/>
    <m/>
    <n v="186"/>
    <x v="1"/>
  </r>
  <r>
    <d v="2017-07-12T00:00:00"/>
    <x v="7"/>
    <n v="25000"/>
    <x v="6"/>
    <x v="6"/>
    <n v="902542.09799999988"/>
    <n v="1571053.76"/>
    <n v="5418"/>
    <n v="70316.609999999986"/>
    <n v="9742.8873999999996"/>
    <n v="0"/>
    <s v="تبرعات عامة من زكاة مال وغيرها"/>
    <s v="دفاتر جمع مال"/>
    <s v="سارى"/>
    <n v="9287"/>
    <m/>
    <n v="186"/>
    <x v="1"/>
  </r>
  <r>
    <d v="2017-07-12T00:00:00"/>
    <x v="7"/>
    <n v="35000"/>
    <x v="8"/>
    <x v="15"/>
    <n v="902542.09799999988"/>
    <n v="1606053.76"/>
    <n v="5418"/>
    <n v="70316.609999999986"/>
    <n v="9742.8873999999996"/>
    <n v="0"/>
    <m/>
    <m/>
    <m/>
    <m/>
    <m/>
    <m/>
    <x v="271"/>
  </r>
  <r>
    <d v="2017-07-12T00:00:00"/>
    <x v="7"/>
    <n v="23500"/>
    <x v="8"/>
    <x v="15"/>
    <n v="902542.09799999988"/>
    <n v="1629553.76"/>
    <n v="5418"/>
    <n v="70316.609999999986"/>
    <n v="9742.8873999999996"/>
    <n v="0"/>
    <m/>
    <m/>
    <m/>
    <m/>
    <m/>
    <m/>
    <x v="271"/>
  </r>
  <r>
    <d v="2017-07-12T00:00:00"/>
    <x v="7"/>
    <n v="1913"/>
    <x v="8"/>
    <x v="9"/>
    <n v="902542.09799999988"/>
    <n v="1631466.76"/>
    <n v="5418"/>
    <n v="70316.609999999986"/>
    <n v="9742.8873999999996"/>
    <n v="0"/>
    <m/>
    <m/>
    <m/>
    <s v="معاملة بنكية"/>
    <m/>
    <m/>
    <x v="129"/>
  </r>
  <r>
    <d v="2017-07-12T00:00:00"/>
    <x v="7"/>
    <n v="20"/>
    <x v="8"/>
    <x v="9"/>
    <n v="902542.09799999988"/>
    <n v="1631486.76"/>
    <n v="5418"/>
    <n v="70316.609999999986"/>
    <n v="9742.8873999999996"/>
    <n v="0"/>
    <m/>
    <m/>
    <m/>
    <s v="معاملة بنكية"/>
    <m/>
    <m/>
    <x v="129"/>
  </r>
  <r>
    <d v="2017-07-13T00:00:00"/>
    <x v="7"/>
    <n v="400"/>
    <x v="6"/>
    <x v="7"/>
    <n v="902942.09799999988"/>
    <n v="1631486.76"/>
    <n v="5418"/>
    <n v="70316.609999999986"/>
    <n v="9742.8873999999996"/>
    <n v="0"/>
    <s v="نقدية للمرضى"/>
    <s v="دفاتر جمع مال"/>
    <s v="سارى"/>
    <n v="7666"/>
    <m/>
    <n v="154"/>
    <x v="1"/>
  </r>
  <r>
    <d v="2017-07-13T00:00:00"/>
    <x v="7"/>
    <n v="8000"/>
    <x v="6"/>
    <x v="7"/>
    <n v="910942.09799999988"/>
    <n v="1631486.76"/>
    <n v="5418"/>
    <n v="70316.609999999986"/>
    <n v="9742.8873999999996"/>
    <n v="0"/>
    <s v="نقدية للمرضى"/>
    <s v="دفاتر جمع مال"/>
    <s v="سارى"/>
    <n v="7923"/>
    <m/>
    <n v="159"/>
    <x v="1"/>
  </r>
  <r>
    <d v="2017-07-13T00:00:00"/>
    <x v="7"/>
    <n v="5000"/>
    <x v="6"/>
    <x v="7"/>
    <n v="915942.09799999988"/>
    <n v="1631486.76"/>
    <n v="5418"/>
    <n v="70316.609999999986"/>
    <n v="9742.8873999999996"/>
    <n v="0"/>
    <s v="نقدية للمرضى"/>
    <s v="دفاتر جمع مال"/>
    <s v="سارى"/>
    <n v="7924"/>
    <m/>
    <n v="159"/>
    <x v="1"/>
  </r>
  <r>
    <d v="2017-07-13T00:00:00"/>
    <x v="7"/>
    <n v="14000"/>
    <x v="6"/>
    <x v="6"/>
    <n v="929942.09799999988"/>
    <n v="1631486.76"/>
    <n v="5418"/>
    <n v="70316.609999999986"/>
    <n v="9742.8873999999996"/>
    <n v="0"/>
    <s v="تبرعات عامة من زكاة مال وغيرها"/>
    <s v="دفاتر جمع مال"/>
    <s v="سارى"/>
    <n v="9013"/>
    <m/>
    <n v="181"/>
    <x v="1"/>
  </r>
  <r>
    <d v="2017-07-13T00:00:00"/>
    <x v="7"/>
    <n v="3000"/>
    <x v="6"/>
    <x v="7"/>
    <n v="932942.09799999988"/>
    <n v="1631486.76"/>
    <n v="5418"/>
    <n v="70316.609999999986"/>
    <n v="9742.8873999999996"/>
    <n v="0"/>
    <s v="نقدية للمرضى"/>
    <s v="دفاتر جمع مال"/>
    <s v="سارى"/>
    <n v="9079"/>
    <m/>
    <n v="182"/>
    <x v="1"/>
  </r>
  <r>
    <d v="2017-07-13T00:00:00"/>
    <x v="7"/>
    <n v="1000"/>
    <x v="6"/>
    <x v="6"/>
    <n v="933942.09799999988"/>
    <n v="1631486.76"/>
    <n v="5418"/>
    <n v="70316.609999999986"/>
    <n v="9742.8873999999996"/>
    <n v="0"/>
    <s v="تبرعات عامة من زكاة مال وغيرها"/>
    <s v="دفاتر جمع مال"/>
    <s v="سارى"/>
    <n v="9080"/>
    <m/>
    <n v="182"/>
    <x v="1"/>
  </r>
  <r>
    <d v="2017-07-13T00:00:00"/>
    <x v="7"/>
    <n v="4300"/>
    <x v="6"/>
    <x v="6"/>
    <n v="938242.09799999988"/>
    <n v="1631486.76"/>
    <n v="5418"/>
    <n v="70316.609999999986"/>
    <n v="9742.8873999999996"/>
    <n v="0"/>
    <s v="تبرعات عامة من زكاة مال وغيرها"/>
    <s v="دفاتر جمع مال"/>
    <s v="سارى"/>
    <n v="9081"/>
    <m/>
    <n v="182"/>
    <x v="1"/>
  </r>
  <r>
    <d v="2017-07-13T00:00:00"/>
    <x v="7"/>
    <n v="10000"/>
    <x v="6"/>
    <x v="6"/>
    <n v="948242.09799999988"/>
    <n v="1631486.76"/>
    <n v="5418"/>
    <n v="70316.609999999986"/>
    <n v="9742.8873999999996"/>
    <n v="0"/>
    <s v="تبرعات عامة من زكاة مال وغيرها"/>
    <s v="دفاتر جمع مال"/>
    <s v="سارى"/>
    <n v="9142"/>
    <m/>
    <n v="183"/>
    <x v="1"/>
  </r>
  <r>
    <d v="2017-07-13T00:00:00"/>
    <x v="7"/>
    <n v="10000"/>
    <x v="6"/>
    <x v="7"/>
    <n v="958242.09799999988"/>
    <n v="1631486.76"/>
    <n v="5418"/>
    <n v="70316.609999999986"/>
    <n v="9742.8873999999996"/>
    <n v="0"/>
    <s v="نقدية للمرضى"/>
    <s v="دفاتر جمع مال"/>
    <s v="سارى"/>
    <n v="9143"/>
    <m/>
    <n v="183"/>
    <x v="1"/>
  </r>
  <r>
    <d v="2017-07-13T00:00:00"/>
    <x v="7"/>
    <n v="800"/>
    <x v="6"/>
    <x v="7"/>
    <n v="959042.09799999988"/>
    <n v="1631486.76"/>
    <n v="5418"/>
    <n v="70316.609999999986"/>
    <n v="9742.8873999999996"/>
    <n v="0"/>
    <s v="نقدية للمرضى"/>
    <s v="دفاتر جمع مال"/>
    <s v="سارى"/>
    <n v="9312"/>
    <m/>
    <n v="187"/>
    <x v="1"/>
  </r>
  <r>
    <d v="2017-07-13T00:00:00"/>
    <x v="7"/>
    <n v="9200"/>
    <x v="6"/>
    <x v="6"/>
    <n v="968242.09799999988"/>
    <n v="1631486.76"/>
    <n v="5418"/>
    <n v="70316.609999999986"/>
    <n v="9742.8873999999996"/>
    <n v="0"/>
    <s v="تبرعات عامة من زكاة مال وغيرها"/>
    <s v="دفاتر جمع مال"/>
    <s v="سارى"/>
    <n v="9392"/>
    <m/>
    <n v="188"/>
    <x v="1"/>
  </r>
  <r>
    <d v="2017-07-13T00:00:00"/>
    <x v="7"/>
    <n v="5000"/>
    <x v="6"/>
    <x v="7"/>
    <n v="973242.09799999988"/>
    <n v="1631486.76"/>
    <n v="5418"/>
    <n v="70316.609999999986"/>
    <n v="9742.8873999999996"/>
    <n v="0"/>
    <s v="نقدية للمرضى"/>
    <s v="دفاتر جمع مال"/>
    <s v="سارى"/>
    <n v="9393"/>
    <m/>
    <n v="188"/>
    <x v="1"/>
  </r>
  <r>
    <d v="2017-07-13T00:00:00"/>
    <x v="7"/>
    <n v="1000"/>
    <x v="6"/>
    <x v="6"/>
    <n v="974242.09799999988"/>
    <n v="1631486.76"/>
    <n v="5418"/>
    <n v="70316.609999999986"/>
    <n v="9742.8873999999996"/>
    <n v="0"/>
    <s v="تبرعات عامة من زكاة مال وغيرها"/>
    <s v="دفاتر جمع مال"/>
    <s v="سارى"/>
    <n v="9394"/>
    <m/>
    <n v="188"/>
    <x v="1"/>
  </r>
  <r>
    <d v="2017-07-13T00:00:00"/>
    <x v="7"/>
    <n v="4600"/>
    <x v="6"/>
    <x v="6"/>
    <n v="978842.09799999988"/>
    <n v="1631486.76"/>
    <n v="5418"/>
    <n v="70316.609999999986"/>
    <n v="9742.8873999999996"/>
    <n v="0"/>
    <s v="تبرعات عامة من زكاة مال وغيرها"/>
    <s v="دفاتر جمع مال"/>
    <s v="سارى"/>
    <n v="9395"/>
    <m/>
    <n v="188"/>
    <x v="1"/>
  </r>
  <r>
    <d v="2017-07-13T00:00:00"/>
    <x v="7"/>
    <n v="14000"/>
    <x v="8"/>
    <x v="9"/>
    <n v="978842.09799999988"/>
    <n v="1645486.76"/>
    <n v="5418"/>
    <n v="70316.609999999986"/>
    <n v="9742.8873999999996"/>
    <n v="0"/>
    <m/>
    <m/>
    <m/>
    <m/>
    <m/>
    <m/>
    <x v="271"/>
  </r>
  <r>
    <d v="2017-07-13T00:00:00"/>
    <x v="7"/>
    <n v="128170"/>
    <x v="8"/>
    <x v="8"/>
    <n v="850672.09799999988"/>
    <n v="1773656.76"/>
    <n v="5418"/>
    <n v="70316.609999999986"/>
    <n v="9742.8873999999996"/>
    <n v="0"/>
    <m/>
    <m/>
    <m/>
    <m/>
    <m/>
    <m/>
    <x v="266"/>
  </r>
  <r>
    <d v="2017-07-13T00:00:00"/>
    <x v="7"/>
    <n v="7048.65"/>
    <x v="8"/>
    <x v="8"/>
    <n v="843623.44799999986"/>
    <n v="1780705.41"/>
    <n v="5418"/>
    <n v="70316.609999999986"/>
    <n v="9742.8873999999996"/>
    <n v="0"/>
    <m/>
    <m/>
    <m/>
    <m/>
    <m/>
    <m/>
    <x v="266"/>
  </r>
  <r>
    <d v="2017-07-13T00:00:00"/>
    <x v="7"/>
    <n v="1000"/>
    <x v="8"/>
    <x v="9"/>
    <n v="843623.44799999986"/>
    <n v="1781705.41"/>
    <n v="5418"/>
    <n v="70316.609999999986"/>
    <n v="9742.8873999999996"/>
    <n v="0"/>
    <m/>
    <m/>
    <m/>
    <s v="معاملة بنكية"/>
    <m/>
    <m/>
    <x v="60"/>
  </r>
  <r>
    <d v="2017-07-13T00:00:00"/>
    <x v="7"/>
    <n v="300"/>
    <x v="8"/>
    <x v="9"/>
    <n v="843623.44799999986"/>
    <n v="1782005.41"/>
    <n v="5418"/>
    <n v="70316.609999999986"/>
    <n v="9742.8873999999996"/>
    <n v="0"/>
    <m/>
    <m/>
    <m/>
    <s v="معاملة بنكية"/>
    <m/>
    <m/>
    <x v="129"/>
  </r>
  <r>
    <d v="2017-07-13T00:00:00"/>
    <x v="7"/>
    <n v="100"/>
    <x v="8"/>
    <x v="9"/>
    <n v="843623.44799999986"/>
    <n v="1782105.41"/>
    <n v="5418"/>
    <n v="70316.609999999986"/>
    <n v="9742.8873999999996"/>
    <n v="0"/>
    <m/>
    <m/>
    <m/>
    <s v="معاملة بنكية"/>
    <m/>
    <m/>
    <x v="129"/>
  </r>
  <r>
    <d v="2017-07-15T00:00:00"/>
    <x v="7"/>
    <n v="2600"/>
    <x v="6"/>
    <x v="6"/>
    <n v="846223.44799999986"/>
    <n v="1782105.41"/>
    <n v="5418"/>
    <n v="70316.609999999986"/>
    <n v="9742.8873999999996"/>
    <n v="0"/>
    <s v="تبرعات عامة من زكاة مال وغيرها"/>
    <s v="دفاتر جمع مال"/>
    <s v="سارى"/>
    <n v="7925"/>
    <m/>
    <n v="159"/>
    <x v="1"/>
  </r>
  <r>
    <d v="2017-07-15T00:00:00"/>
    <x v="7"/>
    <n v="1000"/>
    <x v="6"/>
    <x v="7"/>
    <n v="847223.44799999986"/>
    <n v="1782105.41"/>
    <n v="5418"/>
    <n v="70316.609999999986"/>
    <n v="9742.8873999999996"/>
    <n v="0"/>
    <s v="نقدية للمرضى"/>
    <s v="دفاتر جمع مال"/>
    <s v="سارى"/>
    <n v="7926"/>
    <m/>
    <n v="159"/>
    <x v="1"/>
  </r>
  <r>
    <d v="2017-07-15T00:00:00"/>
    <x v="7"/>
    <n v="9000"/>
    <x v="6"/>
    <x v="6"/>
    <n v="856223.44799999986"/>
    <n v="1782105.41"/>
    <n v="5418"/>
    <n v="70316.609999999986"/>
    <n v="9742.8873999999996"/>
    <n v="0"/>
    <s v="تبرعات عامة من زكاة مال وغيرها"/>
    <s v="دفاتر جمع مال"/>
    <s v="سارى"/>
    <n v="9082"/>
    <m/>
    <n v="182"/>
    <x v="1"/>
  </r>
  <r>
    <d v="2017-07-15T00:00:00"/>
    <x v="7"/>
    <n v="330"/>
    <x v="6"/>
    <x v="7"/>
    <n v="856553.44799999986"/>
    <n v="1782105.41"/>
    <n v="5418"/>
    <n v="70316.609999999986"/>
    <n v="9742.8873999999996"/>
    <n v="0"/>
    <s v="نقدية للمرضى"/>
    <s v="دفاتر جمع مال"/>
    <s v="سارى"/>
    <n v="9083"/>
    <m/>
    <n v="182"/>
    <x v="1"/>
  </r>
  <r>
    <d v="2017-07-15T00:00:00"/>
    <x v="7"/>
    <n v="300"/>
    <x v="6"/>
    <x v="6"/>
    <n v="856853.44799999986"/>
    <n v="1782105.41"/>
    <n v="5418"/>
    <n v="70316.609999999986"/>
    <n v="9742.8873999999996"/>
    <n v="0"/>
    <s v="تبرعات عامة من زكاة مال وغيرها"/>
    <s v="دفاتر جمع مال"/>
    <s v="سارى"/>
    <n v="9084"/>
    <m/>
    <n v="182"/>
    <x v="1"/>
  </r>
  <r>
    <d v="2017-07-15T00:00:00"/>
    <x v="7"/>
    <n v="500"/>
    <x v="6"/>
    <x v="7"/>
    <n v="857353.44799999986"/>
    <n v="1782105.41"/>
    <n v="5418"/>
    <n v="70316.609999999986"/>
    <n v="9742.8873999999996"/>
    <n v="0"/>
    <s v="نقدية للمرضى"/>
    <s v="دفاتر جمع مال"/>
    <s v="سارى"/>
    <n v="9145"/>
    <m/>
    <n v="183"/>
    <x v="1"/>
  </r>
  <r>
    <d v="2017-07-15T00:00:00"/>
    <x v="7"/>
    <n v="6000"/>
    <x v="6"/>
    <x v="6"/>
    <n v="863353.44799999986"/>
    <n v="1782105.41"/>
    <n v="5418"/>
    <n v="70316.609999999986"/>
    <n v="9742.8873999999996"/>
    <n v="0"/>
    <s v="تبرعات عامة من زكاة مال وغيرها"/>
    <s v="دفاتر جمع مال"/>
    <s v="سارى"/>
    <n v="9146"/>
    <m/>
    <n v="183"/>
    <x v="1"/>
  </r>
  <r>
    <d v="2017-07-15T00:00:00"/>
    <x v="7"/>
    <n v="1500"/>
    <x v="6"/>
    <x v="6"/>
    <n v="864853.44799999986"/>
    <n v="1782105.41"/>
    <n v="5418"/>
    <n v="70316.609999999986"/>
    <n v="9742.8873999999996"/>
    <n v="0"/>
    <s v="تبرعات عامة من زكاة مال وغيرها"/>
    <s v="دفاتر جمع مال"/>
    <s v="سارى"/>
    <n v="9147"/>
    <m/>
    <n v="183"/>
    <x v="1"/>
  </r>
  <r>
    <d v="2017-07-15T00:00:00"/>
    <x v="7"/>
    <n v="200"/>
    <x v="6"/>
    <x v="6"/>
    <n v="865053.44799999986"/>
    <n v="1782105.41"/>
    <n v="5418"/>
    <n v="70316.609999999986"/>
    <n v="9742.8873999999996"/>
    <n v="0"/>
    <s v="تبرعات عامة من زكاة مال وغيرها"/>
    <s v="دفاتر جمع مال"/>
    <s v="سارى"/>
    <n v="9148"/>
    <m/>
    <n v="183"/>
    <x v="1"/>
  </r>
  <r>
    <d v="2017-07-15T00:00:00"/>
    <x v="7"/>
    <n v="200"/>
    <x v="6"/>
    <x v="7"/>
    <n v="865253.44799999986"/>
    <n v="1782105.41"/>
    <n v="5418"/>
    <n v="70316.609999999986"/>
    <n v="9742.8873999999996"/>
    <n v="0"/>
    <s v="نقدية للمرضى"/>
    <s v="دفاتر جمع مال"/>
    <s v="سارى"/>
    <n v="9149"/>
    <m/>
    <n v="183"/>
    <x v="1"/>
  </r>
  <r>
    <d v="2017-07-15T00:00:00"/>
    <x v="7"/>
    <n v="1000"/>
    <x v="6"/>
    <x v="7"/>
    <n v="866253.44799999986"/>
    <n v="1782105.41"/>
    <n v="5418"/>
    <n v="70316.609999999986"/>
    <n v="9742.8873999999996"/>
    <n v="0"/>
    <s v="نقدية للمرضى"/>
    <s v="دفاتر جمع مال"/>
    <s v="سارى"/>
    <n v="9150"/>
    <m/>
    <n v="183"/>
    <x v="1"/>
  </r>
  <r>
    <d v="2017-07-15T00:00:00"/>
    <x v="7"/>
    <n v="200"/>
    <x v="6"/>
    <x v="7"/>
    <n v="866453.44799999986"/>
    <n v="1782105.41"/>
    <n v="5418"/>
    <n v="70316.609999999986"/>
    <n v="9742.8873999999996"/>
    <n v="0"/>
    <s v="نقدية للمرضى"/>
    <s v="دفاتر جمع مال"/>
    <s v="سارى"/>
    <n v="9219"/>
    <m/>
    <n v="185"/>
    <x v="1"/>
  </r>
  <r>
    <d v="2017-07-15T00:00:00"/>
    <x v="7"/>
    <n v="300"/>
    <x v="6"/>
    <x v="6"/>
    <n v="866753.44799999986"/>
    <n v="1782105.41"/>
    <n v="5418"/>
    <n v="70316.609999999986"/>
    <n v="9742.8873999999996"/>
    <n v="0"/>
    <s v="تبرعات عامة من زكاة مال وغيرها"/>
    <s v="دفاتر جمع مال"/>
    <s v="سارى"/>
    <n v="9220"/>
    <m/>
    <n v="185"/>
    <x v="1"/>
  </r>
  <r>
    <d v="2017-07-15T00:00:00"/>
    <x v="7"/>
    <n v="10000"/>
    <x v="6"/>
    <x v="7"/>
    <n v="876753.44799999986"/>
    <n v="1782105.41"/>
    <n v="5418"/>
    <n v="70316.609999999986"/>
    <n v="9742.8873999999996"/>
    <n v="0"/>
    <s v="نقدية للمرضى"/>
    <s v="دفاتر جمع مال"/>
    <s v="سارى"/>
    <n v="9221"/>
    <m/>
    <n v="185"/>
    <x v="1"/>
  </r>
  <r>
    <d v="2017-07-15T00:00:00"/>
    <x v="7"/>
    <n v="100"/>
    <x v="6"/>
    <x v="6"/>
    <n v="876853.44799999986"/>
    <n v="1782105.41"/>
    <n v="5418"/>
    <n v="70316.609999999986"/>
    <n v="9742.8873999999996"/>
    <n v="0"/>
    <s v="تبرعات عامة من زكاة مال وغيرها"/>
    <s v="دفاتر جمع مال"/>
    <s v="سارى"/>
    <n v="9222"/>
    <m/>
    <n v="185"/>
    <x v="1"/>
  </r>
  <r>
    <d v="2017-07-15T00:00:00"/>
    <x v="7"/>
    <n v="100"/>
    <x v="6"/>
    <x v="6"/>
    <n v="876953.44799999986"/>
    <n v="1782105.41"/>
    <n v="5418"/>
    <n v="70316.609999999986"/>
    <n v="9742.8873999999996"/>
    <n v="0"/>
    <s v="تبرعات عامة من زكاة مال وغيرها"/>
    <s v="دفاتر جمع مال"/>
    <s v="سارى"/>
    <n v="9223"/>
    <m/>
    <n v="185"/>
    <x v="1"/>
  </r>
  <r>
    <d v="2017-07-15T00:00:00"/>
    <x v="7"/>
    <n v="100"/>
    <x v="6"/>
    <x v="6"/>
    <n v="877053.44799999986"/>
    <n v="1782105.41"/>
    <n v="5418"/>
    <n v="70316.609999999986"/>
    <n v="9742.8873999999996"/>
    <n v="0"/>
    <s v="تبرعات عامة من زكاة مال وغيرها"/>
    <s v="دفاتر جمع مال"/>
    <s v="سارى"/>
    <n v="9224"/>
    <m/>
    <n v="185"/>
    <x v="1"/>
  </r>
  <r>
    <d v="2017-07-15T00:00:00"/>
    <x v="7"/>
    <n v="100"/>
    <x v="6"/>
    <x v="6"/>
    <n v="877153.44799999986"/>
    <n v="1782105.41"/>
    <n v="5418"/>
    <n v="70316.609999999986"/>
    <n v="9742.8873999999996"/>
    <n v="0"/>
    <s v="تبرعات عامة من زكاة مال وغيرها"/>
    <s v="دفاتر جمع مال"/>
    <s v="سارى"/>
    <n v="9225"/>
    <m/>
    <n v="185"/>
    <x v="1"/>
  </r>
  <r>
    <d v="2017-07-15T00:00:00"/>
    <x v="7"/>
    <n v="4260"/>
    <x v="6"/>
    <x v="7"/>
    <n v="881413.44799999986"/>
    <n v="1782105.41"/>
    <n v="5418"/>
    <n v="70316.609999999986"/>
    <n v="9742.8873999999996"/>
    <n v="0"/>
    <s v="نقدية للمرضى"/>
    <s v="دفاتر جمع مال"/>
    <s v="سارى"/>
    <n v="9288"/>
    <m/>
    <n v="186"/>
    <x v="1"/>
  </r>
  <r>
    <d v="2017-07-15T00:00:00"/>
    <x v="7"/>
    <n v="12628"/>
    <x v="6"/>
    <x v="6"/>
    <n v="894041.44799999986"/>
    <n v="1782105.41"/>
    <n v="5418"/>
    <n v="70316.609999999986"/>
    <n v="9742.8873999999996"/>
    <n v="0"/>
    <s v="تبرعات عامة من زكاة مال وغيرها"/>
    <s v="دفاتر جمع مال"/>
    <s v="سارى"/>
    <n v="9313"/>
    <m/>
    <n v="187"/>
    <x v="1"/>
  </r>
  <r>
    <d v="2017-07-15T00:00:00"/>
    <x v="7"/>
    <n v="45000"/>
    <x v="6"/>
    <x v="7"/>
    <n v="939041.44799999986"/>
    <n v="1782105.41"/>
    <n v="5418"/>
    <n v="70316.609999999986"/>
    <n v="9742.8873999999996"/>
    <n v="0"/>
    <s v="نقدية للمرضى"/>
    <s v="دفاتر جمع مال"/>
    <s v="سارى"/>
    <n v="9314"/>
    <m/>
    <n v="187"/>
    <x v="1"/>
  </r>
  <r>
    <d v="2017-07-15T00:00:00"/>
    <x v="7"/>
    <n v="50000"/>
    <x v="6"/>
    <x v="7"/>
    <n v="989041.44799999986"/>
    <n v="1782105.41"/>
    <n v="5418"/>
    <n v="70316.609999999986"/>
    <n v="9742.8873999999996"/>
    <n v="0"/>
    <s v="نقدية للمرضى"/>
    <s v="دفاتر جمع مال"/>
    <s v="سارى"/>
    <n v="9315"/>
    <m/>
    <n v="187"/>
    <x v="1"/>
  </r>
  <r>
    <d v="2017-07-15T00:00:00"/>
    <x v="7"/>
    <n v="10000"/>
    <x v="6"/>
    <x v="7"/>
    <n v="999041.44799999986"/>
    <n v="1782105.41"/>
    <n v="5418"/>
    <n v="70316.609999999986"/>
    <n v="9742.8873999999996"/>
    <n v="0"/>
    <s v="نقدية للمرضى"/>
    <s v="دفاتر جمع مال"/>
    <s v="سارى"/>
    <n v="9316"/>
    <m/>
    <n v="187"/>
    <x v="1"/>
  </r>
  <r>
    <d v="2017-07-15T00:00:00"/>
    <x v="7"/>
    <n v="500"/>
    <x v="6"/>
    <x v="7"/>
    <n v="999541.44799999986"/>
    <n v="1782105.41"/>
    <n v="5418"/>
    <n v="70316.609999999986"/>
    <n v="9742.8873999999996"/>
    <n v="0"/>
    <s v="نقدية للمرضى"/>
    <s v="دفاتر جمع مال"/>
    <s v="سارى"/>
    <n v="9317"/>
    <m/>
    <n v="187"/>
    <x v="1"/>
  </r>
  <r>
    <d v="2017-07-16T00:00:00"/>
    <x v="7"/>
    <n v="10000"/>
    <x v="6"/>
    <x v="6"/>
    <n v="1009541.4479999999"/>
    <n v="1782105.41"/>
    <n v="5418"/>
    <n v="70316.609999999986"/>
    <n v="9742.8873999999996"/>
    <n v="0"/>
    <s v="تبرعات عامة من زكاة مال وغيرها"/>
    <s v="دفاتر جمع مال"/>
    <s v="سارى"/>
    <n v="7927"/>
    <m/>
    <n v="159"/>
    <x v="1"/>
  </r>
  <r>
    <d v="2017-07-16T00:00:00"/>
    <x v="7"/>
    <n v="5000"/>
    <x v="6"/>
    <x v="6"/>
    <n v="1014541.4479999999"/>
    <n v="1782105.41"/>
    <n v="5418"/>
    <n v="70316.609999999986"/>
    <n v="9742.8873999999996"/>
    <n v="0"/>
    <s v="تبرعات عامة من زكاة مال وغيرها"/>
    <s v="دفاتر جمع مال"/>
    <s v="سارى"/>
    <n v="7928"/>
    <m/>
    <n v="159"/>
    <x v="1"/>
  </r>
  <r>
    <d v="2017-07-16T00:00:00"/>
    <x v="7"/>
    <n v="2000"/>
    <x v="6"/>
    <x v="6"/>
    <n v="1016541.4479999999"/>
    <n v="1782105.41"/>
    <n v="5418"/>
    <n v="70316.609999999986"/>
    <n v="9742.8873999999996"/>
    <n v="0"/>
    <s v="تبرعات عامة من زكاة مال وغيرها"/>
    <s v="دفاتر جمع مال"/>
    <s v="سارى"/>
    <n v="8348"/>
    <m/>
    <n v="167"/>
    <x v="1"/>
  </r>
  <r>
    <d v="2017-07-16T00:00:00"/>
    <x v="7"/>
    <n v="600"/>
    <x v="6"/>
    <x v="6"/>
    <n v="1017141.4479999999"/>
    <n v="1782105.41"/>
    <n v="5418"/>
    <n v="70316.609999999986"/>
    <n v="9742.8873999999996"/>
    <n v="0"/>
    <s v="تبرعات عامة من زكاة مال وغيرها"/>
    <s v="دفاتر جمع مال"/>
    <s v="سارى"/>
    <n v="8349"/>
    <m/>
    <n v="167"/>
    <x v="1"/>
  </r>
  <r>
    <d v="2017-07-16T00:00:00"/>
    <x v="7"/>
    <n v="100"/>
    <x v="6"/>
    <x v="6"/>
    <n v="1017241.4479999999"/>
    <n v="1782105.41"/>
    <n v="5418"/>
    <n v="70316.609999999986"/>
    <n v="9742.8873999999996"/>
    <n v="0"/>
    <s v="تبرعات عامة من زكاة مال وغيرها"/>
    <s v="دفاتر جمع مال"/>
    <s v="سارى"/>
    <n v="9025"/>
    <m/>
    <n v="181"/>
    <x v="1"/>
  </r>
  <r>
    <d v="2017-07-16T00:00:00"/>
    <x v="7"/>
    <n v="500"/>
    <x v="6"/>
    <x v="6"/>
    <n v="1017741.4479999999"/>
    <n v="1782105.41"/>
    <n v="5418"/>
    <n v="70316.609999999986"/>
    <n v="9742.8873999999996"/>
    <n v="0"/>
    <s v="تبرعات عامة من زكاة مال وغيرها"/>
    <s v="دفاتر جمع مال"/>
    <s v="سارى"/>
    <n v="9085"/>
    <m/>
    <n v="182"/>
    <x v="1"/>
  </r>
  <r>
    <d v="2017-07-16T00:00:00"/>
    <x v="7"/>
    <n v="300"/>
    <x v="6"/>
    <x v="6"/>
    <n v="1018041.4479999999"/>
    <n v="1782105.41"/>
    <n v="5418"/>
    <n v="70316.609999999986"/>
    <n v="9742.8873999999996"/>
    <n v="0"/>
    <s v="تبرعات عامة من زكاة مال وغيرها"/>
    <s v="دفاتر جمع مال"/>
    <s v="سارى"/>
    <n v="9086"/>
    <m/>
    <n v="182"/>
    <x v="1"/>
  </r>
  <r>
    <d v="2017-07-16T00:00:00"/>
    <x v="7"/>
    <n v="300"/>
    <x v="6"/>
    <x v="6"/>
    <n v="1018341.4479999999"/>
    <n v="1782105.41"/>
    <n v="5418"/>
    <n v="70316.609999999986"/>
    <n v="9742.8873999999996"/>
    <n v="0"/>
    <s v="تبرعات عامة من زكاة مال وغيرها"/>
    <s v="دفاتر جمع مال"/>
    <s v="سارى"/>
    <n v="9087"/>
    <m/>
    <n v="182"/>
    <x v="1"/>
  </r>
  <r>
    <d v="2017-07-16T00:00:00"/>
    <x v="7"/>
    <n v="400"/>
    <x v="6"/>
    <x v="6"/>
    <n v="1018741.4479999999"/>
    <n v="1782105.41"/>
    <n v="5418"/>
    <n v="70316.609999999986"/>
    <n v="9742.8873999999996"/>
    <n v="0"/>
    <s v="تبرعات عامة من زكاة مال وغيرها"/>
    <s v="دفاتر جمع مال"/>
    <s v="سارى"/>
    <n v="9226"/>
    <m/>
    <n v="185"/>
    <x v="1"/>
  </r>
  <r>
    <d v="2017-07-16T00:00:00"/>
    <x v="7"/>
    <n v="150"/>
    <x v="6"/>
    <x v="6"/>
    <n v="1018891.4479999999"/>
    <n v="1782105.41"/>
    <n v="5418"/>
    <n v="70316.609999999986"/>
    <n v="9742.8873999999996"/>
    <n v="0"/>
    <s v="تبرعات عامة من زكاة مال وغيرها"/>
    <s v="دفاتر جمع مال"/>
    <s v="سارى"/>
    <n v="9227"/>
    <m/>
    <n v="185"/>
    <x v="1"/>
  </r>
  <r>
    <d v="2017-07-16T00:00:00"/>
    <x v="7"/>
    <n v="4000"/>
    <x v="6"/>
    <x v="6"/>
    <n v="1022891.4479999999"/>
    <n v="1782105.41"/>
    <n v="5418"/>
    <n v="70316.609999999986"/>
    <n v="9742.8873999999996"/>
    <n v="0"/>
    <s v="تبرعات عامة من زكاة مال وغيرها"/>
    <s v="دفاتر جمع مال"/>
    <s v="سارى"/>
    <n v="9289"/>
    <m/>
    <n v="186"/>
    <x v="1"/>
  </r>
  <r>
    <d v="2017-07-16T00:00:00"/>
    <x v="7"/>
    <n v="100"/>
    <x v="6"/>
    <x v="7"/>
    <n v="1022991.4479999999"/>
    <n v="1782105.41"/>
    <n v="5418"/>
    <n v="70316.609999999986"/>
    <n v="9742.8873999999996"/>
    <n v="0"/>
    <s v="نقدية للمرضى"/>
    <s v="دفاتر جمع مال"/>
    <s v="سارى"/>
    <n v="9318"/>
    <m/>
    <n v="187"/>
    <x v="1"/>
  </r>
  <r>
    <d v="2017-07-16T00:00:00"/>
    <x v="7"/>
    <n v="1000"/>
    <x v="6"/>
    <x v="7"/>
    <n v="1023991.4479999999"/>
    <n v="1782105.41"/>
    <n v="5418"/>
    <n v="70316.609999999986"/>
    <n v="9742.8873999999996"/>
    <n v="0"/>
    <s v="نقدية للمرضى"/>
    <s v="دفاتر جمع مال"/>
    <s v="سارى"/>
    <n v="9319"/>
    <m/>
    <n v="187"/>
    <x v="1"/>
  </r>
  <r>
    <d v="2017-07-16T00:00:00"/>
    <x v="7"/>
    <n v="2000"/>
    <x v="6"/>
    <x v="7"/>
    <n v="1025991.4479999999"/>
    <n v="1782105.41"/>
    <n v="5418"/>
    <n v="70316.609999999986"/>
    <n v="9742.8873999999996"/>
    <n v="0"/>
    <s v="نقدية للمرضى"/>
    <s v="دفاتر جمع مال"/>
    <s v="سارى"/>
    <n v="9320"/>
    <m/>
    <n v="187"/>
    <x v="1"/>
  </r>
  <r>
    <d v="2017-07-16T00:00:00"/>
    <x v="7"/>
    <n v="1200"/>
    <x v="6"/>
    <x v="7"/>
    <n v="1027191.4479999999"/>
    <n v="1782105.41"/>
    <n v="5418"/>
    <n v="70316.609999999986"/>
    <n v="9742.8873999999996"/>
    <n v="0"/>
    <s v="نقدية للمرضى"/>
    <s v="دفاتر جمع مال"/>
    <s v="سارى"/>
    <n v="9321"/>
    <m/>
    <n v="187"/>
    <x v="1"/>
  </r>
  <r>
    <d v="2017-07-16T00:00:00"/>
    <x v="7"/>
    <n v="1200"/>
    <x v="6"/>
    <x v="7"/>
    <n v="1028391.4479999999"/>
    <n v="1782105.41"/>
    <n v="5418"/>
    <n v="70316.609999999986"/>
    <n v="9742.8873999999996"/>
    <n v="0"/>
    <s v="نقدية للمرضى"/>
    <s v="دفاتر جمع مال"/>
    <s v="سارى"/>
    <n v="9322"/>
    <m/>
    <n v="187"/>
    <x v="1"/>
  </r>
  <r>
    <d v="2017-07-16T00:00:00"/>
    <x v="7"/>
    <n v="5000"/>
    <x v="6"/>
    <x v="6"/>
    <n v="1033391.4479999999"/>
    <n v="1782105.41"/>
    <n v="5418"/>
    <n v="70316.609999999986"/>
    <n v="9742.8873999999996"/>
    <n v="0"/>
    <s v="تبرعات عامة من زكاة مال وغيرها"/>
    <s v="دفاتر جمع مال"/>
    <s v="سارى"/>
    <n v="9551"/>
    <m/>
    <n v="192"/>
    <x v="1"/>
  </r>
  <r>
    <d v="2017-07-16T00:00:00"/>
    <x v="7"/>
    <n v="100"/>
    <x v="6"/>
    <x v="6"/>
    <n v="1033491.4479999999"/>
    <n v="1782105.41"/>
    <n v="5418"/>
    <n v="70316.609999999986"/>
    <n v="9742.8873999999996"/>
    <n v="0"/>
    <s v="تبرعات عامة من زكاة مال وغيرها"/>
    <s v="دفاتر جمع مال"/>
    <s v="سارى"/>
    <n v="9552"/>
    <m/>
    <n v="192"/>
    <x v="1"/>
  </r>
  <r>
    <d v="2017-07-16T00:00:00"/>
    <x v="7"/>
    <n v="500"/>
    <x v="6"/>
    <x v="6"/>
    <n v="1033991.4479999999"/>
    <n v="1782105.41"/>
    <n v="5418"/>
    <n v="70316.609999999986"/>
    <n v="9742.8873999999996"/>
    <n v="0"/>
    <s v="تبرعات عامة من زكاة مال وغيرها"/>
    <s v="دفاتر جمع مال"/>
    <s v="سارى"/>
    <n v="9553"/>
    <m/>
    <n v="192"/>
    <x v="1"/>
  </r>
  <r>
    <d v="2017-07-16T00:00:00"/>
    <x v="7"/>
    <n v="50"/>
    <x v="6"/>
    <x v="6"/>
    <n v="1034041.4479999999"/>
    <n v="1782105.41"/>
    <n v="5418"/>
    <n v="70316.609999999986"/>
    <n v="9742.8873999999996"/>
    <n v="0"/>
    <s v="تبرعات عامة من زكاة مال وغيرها"/>
    <s v="دفاتر جمع مال"/>
    <s v="سارى"/>
    <n v="9554"/>
    <m/>
    <n v="192"/>
    <x v="1"/>
  </r>
  <r>
    <d v="2017-07-16T00:00:00"/>
    <x v="7"/>
    <n v="8000"/>
    <x v="6"/>
    <x v="6"/>
    <n v="1042041.4479999999"/>
    <n v="1782105.41"/>
    <n v="5418"/>
    <n v="70316.609999999986"/>
    <n v="9742.8873999999996"/>
    <n v="0"/>
    <s v="تبرعات عامة من زكاة مال وغيرها"/>
    <s v="دفاتر جمع مال"/>
    <s v="سارى"/>
    <n v="9555"/>
    <m/>
    <n v="192"/>
    <x v="1"/>
  </r>
  <r>
    <d v="2017-07-16T00:00:00"/>
    <x v="7"/>
    <n v="267683"/>
    <x v="6"/>
    <x v="11"/>
    <n v="1309724.4479999999"/>
    <n v="1514422.41"/>
    <n v="5418"/>
    <n v="70316.609999999986"/>
    <n v="9742.8873999999996"/>
    <n v="0"/>
    <m/>
    <m/>
    <m/>
    <s v="معاملة بنكية"/>
    <m/>
    <m/>
    <x v="265"/>
  </r>
  <r>
    <d v="2017-07-16T00:00:00"/>
    <x v="7"/>
    <n v="1000"/>
    <x v="8"/>
    <x v="9"/>
    <n v="1309724.4479999999"/>
    <n v="1515422.41"/>
    <n v="5418"/>
    <n v="70316.609999999986"/>
    <n v="9742.8873999999996"/>
    <n v="0"/>
    <m/>
    <m/>
    <m/>
    <s v="معاملة بنكية"/>
    <m/>
    <m/>
    <x v="60"/>
  </r>
  <r>
    <d v="2017-07-16T00:00:00"/>
    <x v="7"/>
    <n v="30"/>
    <x v="23"/>
    <x v="11"/>
    <n v="1309724.4479999999"/>
    <n v="1515392.41"/>
    <n v="5418"/>
    <n v="70316.609999999986"/>
    <n v="9742.8873999999996"/>
    <n v="0"/>
    <m/>
    <m/>
    <m/>
    <s v="معاملة بنكية"/>
    <m/>
    <m/>
    <x v="272"/>
  </r>
  <r>
    <d v="2017-07-16T00:00:00"/>
    <x v="7"/>
    <n v="11000"/>
    <x v="8"/>
    <x v="9"/>
    <n v="1309724.4479999999"/>
    <n v="1526392.41"/>
    <n v="5418"/>
    <n v="70316.609999999986"/>
    <n v="9742.8873999999996"/>
    <n v="0"/>
    <m/>
    <m/>
    <m/>
    <s v="معاملة بنكية"/>
    <m/>
    <m/>
    <x v="60"/>
  </r>
  <r>
    <d v="2017-07-17T00:00:00"/>
    <x v="7"/>
    <n v="1500"/>
    <x v="6"/>
    <x v="7"/>
    <n v="1311224.4479999999"/>
    <n v="1526392.41"/>
    <n v="5418"/>
    <n v="70316.609999999986"/>
    <n v="9742.8873999999996"/>
    <n v="0"/>
    <s v="نقدية للمرضى"/>
    <s v="دفاتر جمع مال"/>
    <s v="سارى"/>
    <n v="7667"/>
    <m/>
    <n v="154"/>
    <x v="1"/>
  </r>
  <r>
    <d v="2017-07-17T00:00:00"/>
    <x v="7"/>
    <n v="1805"/>
    <x v="6"/>
    <x v="7"/>
    <n v="1313029.4479999999"/>
    <n v="1526392.41"/>
    <n v="5418"/>
    <n v="70316.609999999986"/>
    <n v="9742.8873999999996"/>
    <n v="0"/>
    <s v="نقدية للمرضى"/>
    <s v="دفاتر جمع مال"/>
    <s v="سارى"/>
    <n v="7668"/>
    <m/>
    <n v="154"/>
    <x v="1"/>
  </r>
  <r>
    <d v="2017-07-17T00:00:00"/>
    <x v="7"/>
    <n v="5000"/>
    <x v="6"/>
    <x v="7"/>
    <n v="1318029.4479999999"/>
    <n v="1526392.41"/>
    <n v="5418"/>
    <n v="70316.609999999986"/>
    <n v="9742.8873999999996"/>
    <n v="0"/>
    <s v="نقدية للمرضى"/>
    <s v="دفاتر جمع مال"/>
    <s v="سارى"/>
    <n v="7929"/>
    <m/>
    <n v="159"/>
    <x v="1"/>
  </r>
  <r>
    <d v="2017-07-17T00:00:00"/>
    <x v="7"/>
    <n v="600"/>
    <x v="6"/>
    <x v="7"/>
    <n v="1318629.4479999999"/>
    <n v="1526392.41"/>
    <n v="5418"/>
    <n v="70316.609999999986"/>
    <n v="9742.8873999999996"/>
    <n v="0"/>
    <s v="نقدية للمرضى"/>
    <s v="دفاتر جمع مال"/>
    <s v="سارى"/>
    <n v="8350"/>
    <m/>
    <n v="167"/>
    <x v="1"/>
  </r>
  <r>
    <d v="2017-07-17T00:00:00"/>
    <x v="7"/>
    <n v="600"/>
    <x v="6"/>
    <x v="6"/>
    <n v="1319229.4479999999"/>
    <n v="1526392.41"/>
    <n v="5418"/>
    <n v="70316.609999999986"/>
    <n v="9742.8873999999996"/>
    <n v="0"/>
    <s v="تبرعات عامة من زكاة مال وغيرها"/>
    <s v="دفاتر جمع مال"/>
    <s v="سارى"/>
    <n v="9026"/>
    <m/>
    <n v="181"/>
    <x v="1"/>
  </r>
  <r>
    <d v="2017-07-17T00:00:00"/>
    <x v="7"/>
    <n v="500"/>
    <x v="6"/>
    <x v="6"/>
    <n v="1319729.4479999999"/>
    <n v="1526392.41"/>
    <n v="5418"/>
    <n v="70316.609999999986"/>
    <n v="9742.8873999999996"/>
    <n v="0"/>
    <s v="تبرعات عامة من زكاة مال وغيرها"/>
    <s v="دفاتر جمع مال"/>
    <s v="سارى"/>
    <n v="9027"/>
    <m/>
    <n v="181"/>
    <x v="1"/>
  </r>
  <r>
    <d v="2017-07-17T00:00:00"/>
    <x v="7"/>
    <n v="100"/>
    <x v="6"/>
    <x v="7"/>
    <n v="1319829.4479999999"/>
    <n v="1526392.41"/>
    <n v="5418"/>
    <n v="70316.609999999986"/>
    <n v="9742.8873999999996"/>
    <n v="0"/>
    <s v="نقدية للمرضى"/>
    <s v="دفاتر جمع مال"/>
    <s v="سارى"/>
    <n v="9088"/>
    <m/>
    <n v="182"/>
    <x v="1"/>
  </r>
  <r>
    <d v="2017-07-17T00:00:00"/>
    <x v="7"/>
    <n v="200"/>
    <x v="6"/>
    <x v="6"/>
    <n v="1320029.4479999999"/>
    <n v="1526392.41"/>
    <n v="5418"/>
    <n v="70316.609999999986"/>
    <n v="9742.8873999999996"/>
    <n v="0"/>
    <s v="تبرعات عامة من زكاة مال وغيرها"/>
    <s v="دفاتر جمع مال"/>
    <s v="سارى"/>
    <n v="9089"/>
    <m/>
    <n v="182"/>
    <x v="1"/>
  </r>
  <r>
    <d v="2017-07-17T00:00:00"/>
    <x v="7"/>
    <n v="10000"/>
    <x v="6"/>
    <x v="7"/>
    <n v="1330029.4479999999"/>
    <n v="1526392.41"/>
    <n v="5418"/>
    <n v="70316.609999999986"/>
    <n v="9742.8873999999996"/>
    <n v="0"/>
    <s v="نقدية للمرضى"/>
    <s v="دفاتر جمع مال"/>
    <s v="سارى"/>
    <n v="9090"/>
    <m/>
    <n v="182"/>
    <x v="1"/>
  </r>
  <r>
    <d v="2017-07-17T00:00:00"/>
    <x v="7"/>
    <n v="6000"/>
    <x v="6"/>
    <x v="6"/>
    <n v="1336029.4479999999"/>
    <n v="1526392.41"/>
    <n v="5418"/>
    <n v="70316.609999999986"/>
    <n v="9742.8873999999996"/>
    <n v="0"/>
    <s v="تبرعات عامة من زكاة مال وغيرها"/>
    <s v="دفاتر جمع مال"/>
    <s v="سارى"/>
    <n v="9091"/>
    <m/>
    <n v="182"/>
    <x v="1"/>
  </r>
  <r>
    <d v="2017-07-17T00:00:00"/>
    <x v="7"/>
    <n v="1500"/>
    <x v="6"/>
    <x v="6"/>
    <n v="1337529.4479999999"/>
    <n v="1526392.41"/>
    <n v="5418"/>
    <n v="70316.609999999986"/>
    <n v="9742.8873999999996"/>
    <n v="0"/>
    <s v="تبرعات عامة من زكاة مال وغيرها"/>
    <s v="دفاتر جمع مال"/>
    <s v="سارى"/>
    <n v="9151"/>
    <m/>
    <n v="184"/>
    <x v="1"/>
  </r>
  <r>
    <d v="2017-07-17T00:00:00"/>
    <x v="7"/>
    <n v="1500"/>
    <x v="6"/>
    <x v="6"/>
    <n v="1339029.4479999999"/>
    <n v="1526392.41"/>
    <n v="5418"/>
    <n v="70316.609999999986"/>
    <n v="9742.8873999999996"/>
    <n v="0"/>
    <s v="تبرعات عامة من زكاة مال وغيرها"/>
    <s v="دفاتر جمع مال"/>
    <s v="سارى"/>
    <n v="9152"/>
    <m/>
    <n v="184"/>
    <x v="1"/>
  </r>
  <r>
    <d v="2017-07-17T00:00:00"/>
    <x v="7"/>
    <n v="500"/>
    <x v="6"/>
    <x v="7"/>
    <n v="1339529.4479999999"/>
    <n v="1526392.41"/>
    <n v="5418"/>
    <n v="70316.609999999986"/>
    <n v="9742.8873999999996"/>
    <n v="0"/>
    <s v="نقدية للمرضى"/>
    <s v="دفاتر جمع مال"/>
    <s v="سارى"/>
    <n v="9153"/>
    <m/>
    <n v="184"/>
    <x v="1"/>
  </r>
  <r>
    <d v="2017-07-17T00:00:00"/>
    <x v="7"/>
    <n v="500"/>
    <x v="6"/>
    <x v="7"/>
    <n v="1340029.4479999999"/>
    <n v="1526392.41"/>
    <n v="5418"/>
    <n v="70316.609999999986"/>
    <n v="9742.8873999999996"/>
    <n v="0"/>
    <s v="نقدية للمرضى"/>
    <s v="دفاتر جمع مال"/>
    <s v="سارى"/>
    <n v="9154"/>
    <m/>
    <n v="184"/>
    <x v="1"/>
  </r>
  <r>
    <d v="2017-07-17T00:00:00"/>
    <x v="7"/>
    <n v="2000"/>
    <x v="6"/>
    <x v="7"/>
    <n v="1342029.4479999999"/>
    <n v="1526392.41"/>
    <n v="5418"/>
    <n v="70316.609999999986"/>
    <n v="9742.8873999999996"/>
    <n v="0"/>
    <s v="نقدية للمرضى"/>
    <s v="دفاتر جمع مال"/>
    <s v="سارى"/>
    <n v="9228"/>
    <m/>
    <n v="185"/>
    <x v="1"/>
  </r>
  <r>
    <d v="2017-07-17T00:00:00"/>
    <x v="7"/>
    <n v="400"/>
    <x v="6"/>
    <x v="6"/>
    <n v="1342429.4479999999"/>
    <n v="1526392.41"/>
    <n v="5418"/>
    <n v="70316.609999999986"/>
    <n v="9742.8873999999996"/>
    <n v="0"/>
    <s v="تبرعات عامة من زكاة مال وغيرها"/>
    <s v="دفاتر جمع مال"/>
    <s v="سارى"/>
    <n v="9229"/>
    <m/>
    <n v="185"/>
    <x v="1"/>
  </r>
  <r>
    <d v="2017-07-17T00:00:00"/>
    <x v="7"/>
    <n v="500"/>
    <x v="6"/>
    <x v="7"/>
    <n v="1342929.4479999999"/>
    <n v="1526392.41"/>
    <n v="5418"/>
    <n v="70316.609999999986"/>
    <n v="9742.8873999999996"/>
    <n v="0"/>
    <s v="نقدية للمرضى"/>
    <s v="دفاتر جمع مال"/>
    <s v="سارى"/>
    <n v="9290"/>
    <m/>
    <n v="186"/>
    <x v="1"/>
  </r>
  <r>
    <d v="2017-07-17T00:00:00"/>
    <x v="7"/>
    <n v="6000"/>
    <x v="6"/>
    <x v="7"/>
    <n v="1348929.4479999999"/>
    <n v="1526392.41"/>
    <n v="5418"/>
    <n v="70316.609999999986"/>
    <n v="9742.8873999999996"/>
    <n v="0"/>
    <s v="نقدية للمرضى"/>
    <s v="دفاتر جمع مال"/>
    <s v="سارى"/>
    <n v="9291"/>
    <m/>
    <n v="186"/>
    <x v="1"/>
  </r>
  <r>
    <d v="2017-07-17T00:00:00"/>
    <x v="7"/>
    <n v="200"/>
    <x v="6"/>
    <x v="6"/>
    <n v="1349129.4479999999"/>
    <n v="1526392.41"/>
    <n v="5418"/>
    <n v="70316.609999999986"/>
    <n v="9742.8873999999996"/>
    <n v="0"/>
    <s v="تبرعات عامة من زكاة مال وغيرها"/>
    <s v="دفاتر جمع مال"/>
    <s v="سارى"/>
    <n v="9323"/>
    <m/>
    <n v="187"/>
    <x v="1"/>
  </r>
  <r>
    <d v="2017-07-17T00:00:00"/>
    <x v="7"/>
    <n v="800"/>
    <x v="6"/>
    <x v="6"/>
    <n v="1349929.4479999999"/>
    <n v="1526392.41"/>
    <n v="5418"/>
    <n v="70316.609999999986"/>
    <n v="9742.8873999999996"/>
    <n v="0"/>
    <s v="تبرعات عامة من زكاة مال وغيرها"/>
    <s v="دفاتر جمع مال"/>
    <s v="سارى"/>
    <n v="9556"/>
    <m/>
    <n v="192"/>
    <x v="1"/>
  </r>
  <r>
    <d v="2017-07-17T00:00:00"/>
    <x v="7"/>
    <n v="6000"/>
    <x v="6"/>
    <x v="6"/>
    <n v="1355929.4479999999"/>
    <n v="1526392.41"/>
    <n v="5418"/>
    <n v="70316.609999999986"/>
    <n v="9742.8873999999996"/>
    <n v="0"/>
    <s v="تبرعات عامة من زكاة مال وغيرها"/>
    <s v="دفاتر جمع مال"/>
    <s v="سارى"/>
    <n v="9557"/>
    <m/>
    <n v="192"/>
    <x v="1"/>
  </r>
  <r>
    <d v="2017-07-17T00:00:00"/>
    <x v="7"/>
    <n v="5604"/>
    <x v="7"/>
    <x v="11"/>
    <n v="1355929.4479999999"/>
    <n v="1520788.41"/>
    <n v="5418"/>
    <n v="70316.609999999986"/>
    <n v="9742.8873999999996"/>
    <n v="0"/>
    <m/>
    <m/>
    <m/>
    <s v="معاملة بنكية"/>
    <m/>
    <m/>
    <x v="265"/>
  </r>
  <r>
    <d v="2017-07-17T00:00:00"/>
    <x v="7"/>
    <n v="3000"/>
    <x v="8"/>
    <x v="9"/>
    <n v="1355929.4479999999"/>
    <n v="1523788.41"/>
    <n v="5418"/>
    <n v="70316.609999999986"/>
    <n v="9742.8873999999996"/>
    <n v="0"/>
    <m/>
    <m/>
    <m/>
    <s v="معاملة بنكية"/>
    <m/>
    <m/>
    <x v="60"/>
  </r>
  <r>
    <d v="2017-07-17T00:00:00"/>
    <x v="7"/>
    <n v="10000"/>
    <x v="8"/>
    <x v="9"/>
    <n v="1355929.4479999999"/>
    <n v="1533788.41"/>
    <n v="5418"/>
    <n v="70316.609999999986"/>
    <n v="9742.8873999999996"/>
    <n v="0"/>
    <m/>
    <m/>
    <m/>
    <s v="معاملة بنكية"/>
    <m/>
    <m/>
    <x v="129"/>
  </r>
  <r>
    <d v="2017-07-17T00:00:00"/>
    <x v="7"/>
    <n v="100"/>
    <x v="8"/>
    <x v="9"/>
    <n v="1355929.4479999999"/>
    <n v="1533888.41"/>
    <n v="5418"/>
    <n v="70316.609999999986"/>
    <n v="9742.8873999999996"/>
    <n v="0"/>
    <m/>
    <m/>
    <m/>
    <s v="معاملة بنكية"/>
    <m/>
    <m/>
    <x v="129"/>
  </r>
  <r>
    <d v="2017-07-17T00:00:00"/>
    <x v="7"/>
    <n v="4050"/>
    <x v="8"/>
    <x v="9"/>
    <n v="1355929.4479999999"/>
    <n v="1537938.41"/>
    <n v="5418"/>
    <n v="70316.609999999986"/>
    <n v="9742.8873999999996"/>
    <n v="0"/>
    <m/>
    <m/>
    <m/>
    <s v="معاملة بنكية"/>
    <m/>
    <m/>
    <x v="129"/>
  </r>
  <r>
    <d v="2017-07-17T00:00:00"/>
    <x v="7"/>
    <n v="60"/>
    <x v="8"/>
    <x v="9"/>
    <n v="1355929.4479999999"/>
    <n v="1537998.41"/>
    <n v="5418"/>
    <n v="70316.609999999986"/>
    <n v="9742.8873999999996"/>
    <n v="0"/>
    <m/>
    <m/>
    <m/>
    <s v="معاملة بنكية"/>
    <m/>
    <m/>
    <x v="129"/>
  </r>
  <r>
    <d v="2017-07-17T00:00:00"/>
    <x v="7"/>
    <n v="40"/>
    <x v="8"/>
    <x v="9"/>
    <n v="1355929.4479999999"/>
    <n v="1538038.41"/>
    <n v="5418"/>
    <n v="70316.609999999986"/>
    <n v="9742.8873999999996"/>
    <n v="0"/>
    <m/>
    <m/>
    <m/>
    <s v="معاملة بنكية"/>
    <m/>
    <m/>
    <x v="129"/>
  </r>
  <r>
    <d v="2017-07-17T00:00:00"/>
    <x v="7"/>
    <n v="150"/>
    <x v="8"/>
    <x v="9"/>
    <n v="1355929.4479999999"/>
    <n v="1538188.41"/>
    <n v="5418"/>
    <n v="70316.609999999986"/>
    <n v="9742.8873999999996"/>
    <n v="0"/>
    <m/>
    <m/>
    <m/>
    <s v="معاملة بنكية"/>
    <m/>
    <m/>
    <x v="129"/>
  </r>
  <r>
    <d v="2017-07-18T00:00:00"/>
    <x v="7"/>
    <n v="1000"/>
    <x v="6"/>
    <x v="7"/>
    <n v="1356929.4479999999"/>
    <n v="1538188.41"/>
    <n v="5418"/>
    <n v="70316.609999999986"/>
    <n v="9742.8873999999996"/>
    <n v="0"/>
    <s v="نقدية للمرضى"/>
    <s v="دفاتر جمع مال"/>
    <s v="سارى"/>
    <n v="5538"/>
    <m/>
    <n v="111"/>
    <x v="1"/>
  </r>
  <r>
    <d v="2017-07-18T00:00:00"/>
    <x v="7"/>
    <n v="7000"/>
    <x v="6"/>
    <x v="6"/>
    <n v="1363929.4479999999"/>
    <n v="1538188.41"/>
    <n v="5418"/>
    <n v="70316.609999999986"/>
    <n v="9742.8873999999996"/>
    <n v="0"/>
    <s v="تبرعات عامة من زكاة مال وغيرها"/>
    <s v="دفاتر جمع مال"/>
    <s v="سارى"/>
    <n v="7669"/>
    <m/>
    <n v="154"/>
    <x v="1"/>
  </r>
  <r>
    <d v="2017-07-18T00:00:00"/>
    <x v="7"/>
    <n v="200"/>
    <x v="6"/>
    <x v="7"/>
    <n v="1364129.4479999999"/>
    <n v="1538188.41"/>
    <n v="5418"/>
    <n v="70316.609999999986"/>
    <n v="9742.8873999999996"/>
    <n v="0"/>
    <s v="نقدية للمرضى"/>
    <s v="دفاتر جمع مال"/>
    <s v="سارى"/>
    <n v="7670"/>
    <m/>
    <n v="154"/>
    <x v="1"/>
  </r>
  <r>
    <d v="2017-07-18T00:00:00"/>
    <x v="7"/>
    <n v="400"/>
    <x v="6"/>
    <x v="6"/>
    <n v="1364529.4479999999"/>
    <n v="1538188.41"/>
    <n v="5418"/>
    <n v="70316.609999999986"/>
    <n v="9742.8873999999996"/>
    <n v="0"/>
    <s v="تبرعات عامة من زكاة مال وغيرها"/>
    <s v="دفاتر جمع مال"/>
    <s v="سارى"/>
    <n v="7671"/>
    <m/>
    <n v="154"/>
    <x v="1"/>
  </r>
  <r>
    <d v="2017-07-18T00:00:00"/>
    <x v="7"/>
    <n v="1000"/>
    <x v="6"/>
    <x v="6"/>
    <n v="1365529.4479999999"/>
    <n v="1538188.41"/>
    <n v="5418"/>
    <n v="70316.609999999986"/>
    <n v="9742.8873999999996"/>
    <n v="0"/>
    <s v="تبرعات عامة من زكاة مال وغيرها"/>
    <s v="دفاتر جمع مال"/>
    <s v="سارى"/>
    <n v="9028"/>
    <m/>
    <n v="181"/>
    <x v="1"/>
  </r>
  <r>
    <d v="2017-07-18T00:00:00"/>
    <x v="7"/>
    <n v="2500"/>
    <x v="6"/>
    <x v="6"/>
    <n v="1368029.4479999999"/>
    <n v="1538188.41"/>
    <n v="5418"/>
    <n v="70316.609999999986"/>
    <n v="9742.8873999999996"/>
    <n v="0"/>
    <s v="تبرعات عامة من زكاة مال وغيرها"/>
    <s v="دفاتر جمع مال"/>
    <s v="سارى"/>
    <n v="9029"/>
    <m/>
    <n v="181"/>
    <x v="1"/>
  </r>
  <r>
    <d v="2017-07-18T00:00:00"/>
    <x v="7"/>
    <n v="1000"/>
    <x v="6"/>
    <x v="6"/>
    <n v="1369029.4479999999"/>
    <n v="1538188.41"/>
    <n v="5418"/>
    <n v="70316.609999999986"/>
    <n v="9742.8873999999996"/>
    <n v="0"/>
    <s v="تبرعات عامة من زكاة مال وغيرها"/>
    <s v="دفاتر جمع مال"/>
    <s v="سارى"/>
    <n v="9155"/>
    <m/>
    <n v="184"/>
    <x v="1"/>
  </r>
  <r>
    <d v="2017-07-18T00:00:00"/>
    <x v="7"/>
    <n v="36000"/>
    <x v="6"/>
    <x v="6"/>
    <n v="1405029.4479999999"/>
    <n v="1538188.41"/>
    <n v="5418"/>
    <n v="70316.609999999986"/>
    <n v="9742.8873999999996"/>
    <n v="0"/>
    <s v="تبرعات عامة من زكاة مال وغيرها"/>
    <s v="دفاتر جمع مال"/>
    <s v="سارى"/>
    <n v="9230"/>
    <m/>
    <n v="185"/>
    <x v="1"/>
  </r>
  <r>
    <d v="2017-07-18T00:00:00"/>
    <x v="7"/>
    <n v="2000"/>
    <x v="6"/>
    <x v="6"/>
    <n v="1407029.4479999999"/>
    <n v="1538188.41"/>
    <n v="5418"/>
    <n v="70316.609999999986"/>
    <n v="9742.8873999999996"/>
    <n v="0"/>
    <s v="تبرعات عامة من زكاة مال وغيرها"/>
    <s v="دفاتر جمع مال"/>
    <s v="سارى"/>
    <n v="9231"/>
    <m/>
    <n v="185"/>
    <x v="1"/>
  </r>
  <r>
    <d v="2017-07-18T00:00:00"/>
    <x v="7"/>
    <n v="1000"/>
    <x v="6"/>
    <x v="7"/>
    <n v="1408029.4479999999"/>
    <n v="1538188.41"/>
    <n v="5418"/>
    <n v="70316.609999999986"/>
    <n v="9742.8873999999996"/>
    <n v="0"/>
    <s v="نقدية للمرضى"/>
    <s v="دفاتر جمع مال"/>
    <s v="سارى"/>
    <n v="9292"/>
    <m/>
    <n v="186"/>
    <x v="1"/>
  </r>
  <r>
    <d v="2017-07-18T00:00:00"/>
    <x v="7"/>
    <n v="3000"/>
    <x v="6"/>
    <x v="6"/>
    <n v="1411029.4479999999"/>
    <n v="1538188.41"/>
    <n v="5418"/>
    <n v="70316.609999999986"/>
    <n v="9742.8873999999996"/>
    <n v="0"/>
    <s v="تبرعات عامة من زكاة مال وغيرها"/>
    <s v="دفاتر جمع مال"/>
    <s v="سارى"/>
    <n v="9294"/>
    <m/>
    <n v="186"/>
    <x v="1"/>
  </r>
  <r>
    <d v="2017-07-18T00:00:00"/>
    <x v="7"/>
    <n v="32000"/>
    <x v="6"/>
    <x v="7"/>
    <n v="1443029.4479999999"/>
    <n v="1538188.41"/>
    <n v="5418"/>
    <n v="70316.609999999986"/>
    <n v="9742.8873999999996"/>
    <n v="0"/>
    <s v="نقدية للمرضى"/>
    <s v="دفاتر جمع مال"/>
    <s v="سارى"/>
    <n v="9295"/>
    <m/>
    <n v="186"/>
    <x v="1"/>
  </r>
  <r>
    <d v="2017-07-18T00:00:00"/>
    <x v="7"/>
    <n v="2500"/>
    <x v="6"/>
    <x v="6"/>
    <n v="1445529.4479999999"/>
    <n v="1538188.41"/>
    <n v="5418"/>
    <n v="70316.609999999986"/>
    <n v="9742.8873999999996"/>
    <n v="0"/>
    <s v="تبرعات عامة من زكاة مال وغيرها"/>
    <s v="دفاتر جمع مال"/>
    <s v="سارى"/>
    <n v="9296"/>
    <m/>
    <n v="186"/>
    <x v="1"/>
  </r>
  <r>
    <d v="2017-07-18T00:00:00"/>
    <x v="7"/>
    <n v="250"/>
    <x v="6"/>
    <x v="6"/>
    <n v="1445779.4479999999"/>
    <n v="1538188.41"/>
    <n v="5418"/>
    <n v="70316.609999999986"/>
    <n v="9742.8873999999996"/>
    <n v="0"/>
    <s v="تبرعات عامة من زكاة مال وغيرها"/>
    <s v="دفاتر جمع مال"/>
    <s v="سارى"/>
    <n v="9297"/>
    <m/>
    <n v="186"/>
    <x v="1"/>
  </r>
  <r>
    <d v="2017-07-18T00:00:00"/>
    <x v="7"/>
    <n v="3000"/>
    <x v="6"/>
    <x v="7"/>
    <n v="1448779.4479999999"/>
    <n v="1538188.41"/>
    <n v="5418"/>
    <n v="70316.609999999986"/>
    <n v="9742.8873999999996"/>
    <n v="0"/>
    <s v="نقدية للمرضى"/>
    <s v="دفاتر جمع مال"/>
    <s v="سارى"/>
    <n v="9298"/>
    <m/>
    <n v="186"/>
    <x v="1"/>
  </r>
  <r>
    <d v="2017-07-18T00:00:00"/>
    <x v="7"/>
    <n v="500"/>
    <x v="6"/>
    <x v="6"/>
    <n v="1449279.4479999999"/>
    <n v="1538188.41"/>
    <n v="5418"/>
    <n v="70316.609999999986"/>
    <n v="9742.8873999999996"/>
    <n v="0"/>
    <s v="تبرعات عامة من زكاة مال وغيرها"/>
    <s v="دفاتر جمع مال"/>
    <s v="سارى"/>
    <n v="9299"/>
    <m/>
    <n v="186"/>
    <x v="1"/>
  </r>
  <r>
    <d v="2017-07-18T00:00:00"/>
    <x v="7"/>
    <n v="5000"/>
    <x v="6"/>
    <x v="7"/>
    <n v="1454279.4479999999"/>
    <n v="1538188.41"/>
    <n v="5418"/>
    <n v="70316.609999999986"/>
    <n v="9742.8873999999996"/>
    <n v="0"/>
    <s v="نقدية للمرضى"/>
    <s v="دفاتر جمع مال"/>
    <s v="سارى"/>
    <n v="9300"/>
    <m/>
    <n v="186"/>
    <x v="1"/>
  </r>
  <r>
    <d v="2017-07-18T00:00:00"/>
    <x v="7"/>
    <n v="2270"/>
    <x v="6"/>
    <x v="7"/>
    <n v="1456549.4479999999"/>
    <n v="1538188.41"/>
    <n v="5418"/>
    <n v="70316.609999999986"/>
    <n v="9742.8873999999996"/>
    <n v="0"/>
    <s v="نقدية للمرضى"/>
    <s v="دفاتر جمع مال"/>
    <s v="سارى"/>
    <n v="9324"/>
    <m/>
    <n v="187"/>
    <x v="1"/>
  </r>
  <r>
    <d v="2017-07-18T00:00:00"/>
    <x v="7"/>
    <n v="2000"/>
    <x v="6"/>
    <x v="7"/>
    <n v="1458549.4479999999"/>
    <n v="1538188.41"/>
    <n v="5418"/>
    <n v="70316.609999999986"/>
    <n v="9742.8873999999996"/>
    <n v="0"/>
    <s v="نقدية للمرضى"/>
    <s v="دفاتر جمع مال"/>
    <s v="سارى"/>
    <n v="9325"/>
    <m/>
    <n v="187"/>
    <x v="1"/>
  </r>
  <r>
    <d v="2017-07-18T00:00:00"/>
    <x v="7"/>
    <n v="5200"/>
    <x v="6"/>
    <x v="7"/>
    <n v="1463749.4479999999"/>
    <n v="1538188.41"/>
    <n v="5418"/>
    <n v="70316.609999999986"/>
    <n v="9742.8873999999996"/>
    <n v="0"/>
    <s v="نقدية للمرضى"/>
    <s v="دفاتر جمع مال"/>
    <s v="سارى"/>
    <n v="9326"/>
    <m/>
    <n v="187"/>
    <x v="1"/>
  </r>
  <r>
    <d v="2017-07-18T00:00:00"/>
    <x v="7"/>
    <n v="500"/>
    <x v="6"/>
    <x v="7"/>
    <n v="1464249.4479999999"/>
    <n v="1538188.41"/>
    <n v="5418"/>
    <n v="70316.609999999986"/>
    <n v="9742.8873999999996"/>
    <n v="0"/>
    <s v="نقدية للمرضى"/>
    <s v="دفاتر جمع مال"/>
    <s v="سارى"/>
    <n v="9327"/>
    <m/>
    <n v="187"/>
    <x v="1"/>
  </r>
  <r>
    <d v="2017-07-18T00:00:00"/>
    <x v="7"/>
    <n v="9020"/>
    <x v="6"/>
    <x v="6"/>
    <n v="1473269.4479999999"/>
    <n v="1538188.41"/>
    <n v="5418"/>
    <n v="70316.609999999986"/>
    <n v="9742.8873999999996"/>
    <n v="0"/>
    <s v="تبرعات عامة من زكاة مال وغيرها"/>
    <s v="دفاتر جمع مال"/>
    <s v="سارى"/>
    <n v="9558"/>
    <m/>
    <n v="192"/>
    <x v="1"/>
  </r>
  <r>
    <d v="2017-07-18T00:00:00"/>
    <x v="7"/>
    <n v="9020"/>
    <x v="6"/>
    <x v="6"/>
    <n v="1482289.4479999999"/>
    <n v="1538188.41"/>
    <n v="5418"/>
    <n v="70316.609999999986"/>
    <n v="9742.8873999999996"/>
    <n v="0"/>
    <s v="تبرعات عامة من زكاة مال وغيرها"/>
    <s v="دفاتر جمع مال"/>
    <s v="سارى"/>
    <n v="9559"/>
    <m/>
    <n v="192"/>
    <x v="1"/>
  </r>
  <r>
    <d v="2017-07-18T00:00:00"/>
    <x v="7"/>
    <n v="500"/>
    <x v="6"/>
    <x v="7"/>
    <n v="1482789.4479999999"/>
    <n v="1538188.41"/>
    <n v="5418"/>
    <n v="70316.609999999986"/>
    <n v="9742.8873999999996"/>
    <n v="0"/>
    <s v="نقدية للمرضى"/>
    <s v="دفاتر جمع مال"/>
    <s v="سارى"/>
    <n v="9560"/>
    <m/>
    <n v="192"/>
    <x v="1"/>
  </r>
  <r>
    <d v="2017-07-19T00:00:00"/>
    <x v="7"/>
    <n v="15"/>
    <x v="6"/>
    <x v="7"/>
    <n v="1482804.4479999999"/>
    <n v="1538188.41"/>
    <n v="5418"/>
    <n v="70316.609999999986"/>
    <n v="9742.8873999999996"/>
    <n v="0"/>
    <s v="نقدية للمرضى"/>
    <s v="دفاتر جمع مال"/>
    <s v="سارى"/>
    <n v="7701"/>
    <m/>
    <n v="155"/>
    <x v="1"/>
  </r>
  <r>
    <d v="2017-07-19T00:00:00"/>
    <x v="7"/>
    <n v="800"/>
    <x v="6"/>
    <x v="6"/>
    <n v="1483604.4479999999"/>
    <n v="1538188.41"/>
    <n v="5418"/>
    <n v="70316.609999999986"/>
    <n v="9742.8873999999996"/>
    <n v="0"/>
    <s v="تبرعات عامة من زكاة مال وغيرها"/>
    <s v="دفاتر جمع مال"/>
    <s v="سارى"/>
    <n v="9030"/>
    <m/>
    <n v="181"/>
    <x v="1"/>
  </r>
  <r>
    <d v="2017-07-19T00:00:00"/>
    <x v="7"/>
    <n v="1500"/>
    <x v="6"/>
    <x v="6"/>
    <n v="1485104.4479999999"/>
    <n v="1538188.41"/>
    <n v="5418"/>
    <n v="70316.609999999986"/>
    <n v="9742.8873999999996"/>
    <n v="0"/>
    <s v="تبرعات عامة من زكاة مال وغيرها"/>
    <s v="دفاتر جمع مال"/>
    <s v="سارى"/>
    <n v="9031"/>
    <m/>
    <n v="181"/>
    <x v="1"/>
  </r>
  <r>
    <d v="2017-07-19T00:00:00"/>
    <x v="7"/>
    <n v="3400"/>
    <x v="6"/>
    <x v="6"/>
    <n v="1488504.4479999999"/>
    <n v="1538188.41"/>
    <n v="5418"/>
    <n v="70316.609999999986"/>
    <n v="9742.8873999999996"/>
    <n v="0"/>
    <s v="تبرعات عامة من زكاة مال وغيرها"/>
    <s v="دفاتر جمع مال"/>
    <s v="سارى"/>
    <n v="9032"/>
    <m/>
    <n v="181"/>
    <x v="1"/>
  </r>
  <r>
    <d v="2017-07-19T00:00:00"/>
    <x v="7"/>
    <n v="300"/>
    <x v="6"/>
    <x v="7"/>
    <n v="1488804.4479999999"/>
    <n v="1538188.41"/>
    <n v="5418"/>
    <n v="70316.609999999986"/>
    <n v="9742.8873999999996"/>
    <n v="0"/>
    <s v="نقدية للمرضى"/>
    <s v="دفاتر جمع مال"/>
    <s v="سارى"/>
    <n v="9033"/>
    <m/>
    <n v="181"/>
    <x v="1"/>
  </r>
  <r>
    <d v="2017-07-19T00:00:00"/>
    <x v="7"/>
    <n v="5700"/>
    <x v="6"/>
    <x v="6"/>
    <n v="1494504.4479999999"/>
    <n v="1538188.41"/>
    <n v="5418"/>
    <n v="70316.609999999986"/>
    <n v="9742.8873999999996"/>
    <n v="0"/>
    <s v="تبرعات عامة من زكاة مال وغيرها"/>
    <s v="دفاتر جمع مال"/>
    <s v="سارى"/>
    <n v="9092"/>
    <m/>
    <n v="182"/>
    <x v="1"/>
  </r>
  <r>
    <d v="2017-07-19T00:00:00"/>
    <x v="7"/>
    <n v="250"/>
    <x v="6"/>
    <x v="7"/>
    <n v="1494754.4479999999"/>
    <n v="1538188.41"/>
    <n v="5418"/>
    <n v="70316.609999999986"/>
    <n v="9742.8873999999996"/>
    <n v="0"/>
    <s v="نقدية للمرضى"/>
    <s v="دفاتر جمع مال"/>
    <s v="سارى"/>
    <n v="9093"/>
    <m/>
    <n v="182"/>
    <x v="1"/>
  </r>
  <r>
    <d v="2017-07-19T00:00:00"/>
    <x v="7"/>
    <n v="400"/>
    <x v="6"/>
    <x v="6"/>
    <n v="1495154.4479999999"/>
    <n v="1538188.41"/>
    <n v="5418"/>
    <n v="70316.609999999986"/>
    <n v="9742.8873999999996"/>
    <n v="0"/>
    <s v="تبرعات عامة من زكاة مال وغيرها"/>
    <s v="دفاتر جمع مال"/>
    <s v="سارى"/>
    <n v="9156"/>
    <m/>
    <n v="184"/>
    <x v="1"/>
  </r>
  <r>
    <d v="2017-07-19T00:00:00"/>
    <x v="7"/>
    <n v="1000"/>
    <x v="6"/>
    <x v="7"/>
    <n v="1496154.4479999999"/>
    <n v="1538188.41"/>
    <n v="5418"/>
    <n v="70316.609999999986"/>
    <n v="9742.8873999999996"/>
    <n v="0"/>
    <s v="نقدية للمرضى"/>
    <s v="دفاتر جمع مال"/>
    <s v="سارى"/>
    <n v="9396"/>
    <m/>
    <n v="188"/>
    <x v="1"/>
  </r>
  <r>
    <d v="2017-07-19T00:00:00"/>
    <x v="7"/>
    <n v="1000"/>
    <x v="6"/>
    <x v="7"/>
    <n v="1497154.4479999999"/>
    <n v="1538188.41"/>
    <n v="5418"/>
    <n v="70316.609999999986"/>
    <n v="9742.8873999999996"/>
    <n v="0"/>
    <s v="نقدية للمرضى"/>
    <s v="دفاتر جمع مال"/>
    <s v="سارى"/>
    <n v="9397"/>
    <m/>
    <n v="188"/>
    <x v="1"/>
  </r>
  <r>
    <d v="2017-07-19T00:00:00"/>
    <x v="7"/>
    <n v="13500"/>
    <x v="6"/>
    <x v="7"/>
    <n v="1510654.4479999999"/>
    <n v="1538188.41"/>
    <n v="5418"/>
    <n v="70316.609999999986"/>
    <n v="9742.8873999999996"/>
    <n v="0"/>
    <s v="نقدية للمرضى"/>
    <s v="دفاتر جمع مال"/>
    <s v="سارى"/>
    <n v="9398"/>
    <m/>
    <n v="188"/>
    <x v="1"/>
  </r>
  <r>
    <d v="2017-07-19T00:00:00"/>
    <x v="7"/>
    <n v="5000"/>
    <x v="8"/>
    <x v="9"/>
    <n v="1510654.4479999999"/>
    <n v="1543188.41"/>
    <n v="5418"/>
    <n v="70316.609999999986"/>
    <n v="9742.8873999999996"/>
    <n v="0"/>
    <m/>
    <m/>
    <m/>
    <s v="معاملة بنكية"/>
    <m/>
    <m/>
    <x v="64"/>
  </r>
  <r>
    <d v="2017-07-19T00:00:00"/>
    <x v="7"/>
    <n v="400"/>
    <x v="8"/>
    <x v="9"/>
    <n v="1510654.4479999999"/>
    <n v="1543588.41"/>
    <n v="5418"/>
    <n v="70316.609999999986"/>
    <n v="9742.8873999999996"/>
    <n v="0"/>
    <m/>
    <m/>
    <m/>
    <s v="معاملة بنكية"/>
    <m/>
    <m/>
    <x v="64"/>
  </r>
  <r>
    <d v="2017-07-19T00:00:00"/>
    <x v="7"/>
    <n v="5000"/>
    <x v="8"/>
    <x v="9"/>
    <n v="1510654.4479999999"/>
    <n v="1548588.41"/>
    <n v="5418"/>
    <n v="70316.609999999986"/>
    <n v="9742.8873999999996"/>
    <n v="0"/>
    <m/>
    <m/>
    <m/>
    <s v="معاملة بنكية"/>
    <m/>
    <m/>
    <x v="64"/>
  </r>
  <r>
    <d v="2017-07-19T00:00:00"/>
    <x v="7"/>
    <n v="9000"/>
    <x v="8"/>
    <x v="9"/>
    <n v="1510654.4479999999"/>
    <n v="1557588.41"/>
    <n v="5418"/>
    <n v="70316.609999999986"/>
    <n v="9742.8873999999996"/>
    <n v="0"/>
    <m/>
    <m/>
    <m/>
    <s v="معاملة بنكية"/>
    <m/>
    <m/>
    <x v="263"/>
  </r>
  <r>
    <d v="2017-07-19T00:00:00"/>
    <x v="7"/>
    <n v="12348.84"/>
    <x v="8"/>
    <x v="10"/>
    <n v="1510654.4479999999"/>
    <n v="1569937.25"/>
    <n v="5418"/>
    <n v="70316.609999999986"/>
    <n v="9742.8873999999996"/>
    <n v="0"/>
    <m/>
    <m/>
    <m/>
    <s v="تقفيل"/>
    <m/>
    <m/>
    <x v="263"/>
  </r>
  <r>
    <d v="2017-07-19T00:00:00"/>
    <x v="7"/>
    <n v="100000"/>
    <x v="6"/>
    <x v="11"/>
    <n v="1610654.4479999999"/>
    <n v="1469937.25"/>
    <n v="5418"/>
    <n v="70316.609999999986"/>
    <n v="9742.8873999999996"/>
    <n v="0"/>
    <m/>
    <m/>
    <m/>
    <s v="معاملة بنكية"/>
    <m/>
    <m/>
    <x v="265"/>
  </r>
  <r>
    <d v="2017-07-19T00:00:00"/>
    <x v="7"/>
    <n v="30"/>
    <x v="8"/>
    <x v="9"/>
    <n v="1610654.4479999999"/>
    <n v="1469967.25"/>
    <n v="5418"/>
    <n v="70316.609999999986"/>
    <n v="9742.8873999999996"/>
    <n v="0"/>
    <m/>
    <m/>
    <m/>
    <s v="معاملة بنكية"/>
    <m/>
    <m/>
    <x v="129"/>
  </r>
  <r>
    <d v="2017-07-20T00:00:00"/>
    <x v="7"/>
    <n v="3570"/>
    <x v="6"/>
    <x v="7"/>
    <n v="1614224.4479999999"/>
    <n v="1469967.25"/>
    <n v="5418"/>
    <n v="70316.609999999986"/>
    <n v="9742.8873999999996"/>
    <n v="0"/>
    <s v="نقدية للمرضى"/>
    <s v="دفاتر جمع مال"/>
    <s v="سارى"/>
    <n v="7672"/>
    <m/>
    <n v="154"/>
    <x v="1"/>
  </r>
  <r>
    <d v="2017-07-20T00:00:00"/>
    <x v="7"/>
    <n v="350"/>
    <x v="6"/>
    <x v="7"/>
    <n v="1614574.4479999999"/>
    <n v="1469967.25"/>
    <n v="5418"/>
    <n v="70316.609999999986"/>
    <n v="9742.8873999999996"/>
    <n v="0"/>
    <s v="نقدية للمرضى"/>
    <s v="دفاتر جمع مال"/>
    <s v="سارى"/>
    <n v="7673"/>
    <m/>
    <n v="154"/>
    <x v="1"/>
  </r>
  <r>
    <d v="2017-07-20T00:00:00"/>
    <x v="7"/>
    <n v="5000"/>
    <x v="6"/>
    <x v="6"/>
    <n v="1619574.4479999999"/>
    <n v="1469967.25"/>
    <n v="5418"/>
    <n v="70316.609999999986"/>
    <n v="9742.8873999999996"/>
    <n v="0"/>
    <s v="تبرعات عامة من زكاة مال وغيرها"/>
    <s v="دفاتر جمع مال"/>
    <s v="سارى"/>
    <n v="9094"/>
    <m/>
    <n v="182"/>
    <x v="1"/>
  </r>
  <r>
    <d v="2017-07-20T00:00:00"/>
    <x v="7"/>
    <n v="400"/>
    <x v="6"/>
    <x v="6"/>
    <n v="1619974.4479999999"/>
    <n v="1469967.25"/>
    <n v="5418"/>
    <n v="70316.609999999986"/>
    <n v="9742.8873999999996"/>
    <n v="0"/>
    <s v="تبرعات عامة من زكاة مال وغيرها"/>
    <s v="دفاتر جمع مال"/>
    <s v="سارى"/>
    <n v="9095"/>
    <m/>
    <n v="182"/>
    <x v="1"/>
  </r>
  <r>
    <d v="2017-07-20T00:00:00"/>
    <x v="7"/>
    <n v="1000"/>
    <x v="6"/>
    <x v="6"/>
    <n v="1620974.4479999999"/>
    <n v="1469967.25"/>
    <n v="5418"/>
    <n v="70316.609999999986"/>
    <n v="9742.8873999999996"/>
    <n v="0"/>
    <s v="تبرعات عامة من زكاة مال وغيرها"/>
    <s v="دفاتر جمع مال"/>
    <s v="سارى"/>
    <n v="9096"/>
    <m/>
    <n v="182"/>
    <x v="1"/>
  </r>
  <r>
    <d v="2017-07-20T00:00:00"/>
    <x v="7"/>
    <n v="5000"/>
    <x v="6"/>
    <x v="6"/>
    <n v="1625974.4479999999"/>
    <n v="1469967.25"/>
    <n v="5418"/>
    <n v="70316.609999999986"/>
    <n v="9742.8873999999996"/>
    <n v="0"/>
    <s v="تبرعات عامة من زكاة مال وغيرها"/>
    <s v="دفاتر جمع مال"/>
    <s v="سارى"/>
    <n v="9328"/>
    <m/>
    <n v="187"/>
    <x v="1"/>
  </r>
  <r>
    <d v="2017-07-20T00:00:00"/>
    <x v="7"/>
    <n v="5000"/>
    <x v="6"/>
    <x v="6"/>
    <n v="1630974.4479999999"/>
    <n v="1469967.25"/>
    <n v="5418"/>
    <n v="70316.609999999986"/>
    <n v="9742.8873999999996"/>
    <n v="0"/>
    <s v="تبرعات عامة من زكاة مال وغيرها"/>
    <s v="دفاتر جمع مال"/>
    <s v="سارى"/>
    <n v="9399"/>
    <m/>
    <n v="188"/>
    <x v="1"/>
  </r>
  <r>
    <d v="2017-07-20T00:00:00"/>
    <x v="7"/>
    <n v="1804"/>
    <x v="6"/>
    <x v="6"/>
    <n v="1632778.4479999999"/>
    <n v="1469967.25"/>
    <n v="5418"/>
    <n v="70316.609999999986"/>
    <n v="9742.8873999999996"/>
    <n v="0"/>
    <s v="تبرعات عامة من زكاة مال وغيرها"/>
    <s v="دفاتر جمع مال"/>
    <s v="سارى"/>
    <n v="9400"/>
    <m/>
    <n v="188"/>
    <x v="1"/>
  </r>
  <r>
    <d v="2017-07-20T00:00:00"/>
    <x v="7"/>
    <n v="1200"/>
    <x v="6"/>
    <x v="6"/>
    <n v="1633978.4479999999"/>
    <n v="1469967.25"/>
    <n v="5418"/>
    <n v="70316.609999999986"/>
    <n v="9742.8873999999996"/>
    <n v="0"/>
    <s v="تبرعات عامة من زكاة مال وغيرها"/>
    <s v="دفاتر جمع مال"/>
    <s v="سارى"/>
    <n v="9561"/>
    <m/>
    <n v="192"/>
    <x v="1"/>
  </r>
  <r>
    <d v="2017-07-20T00:00:00"/>
    <x v="7"/>
    <n v="5000"/>
    <x v="8"/>
    <x v="9"/>
    <n v="1633978.4479999999"/>
    <n v="1474967.25"/>
    <n v="5418"/>
    <n v="70316.609999999986"/>
    <n v="9742.8873999999996"/>
    <n v="0"/>
    <m/>
    <m/>
    <m/>
    <s v="معاملة بنكية"/>
    <m/>
    <m/>
    <x v="60"/>
  </r>
  <r>
    <d v="2017-07-20T00:00:00"/>
    <x v="7"/>
    <n v="5000"/>
    <x v="8"/>
    <x v="9"/>
    <n v="1633978.4479999999"/>
    <n v="1479967.25"/>
    <n v="5418"/>
    <n v="70316.609999999986"/>
    <n v="9742.8873999999996"/>
    <n v="0"/>
    <m/>
    <m/>
    <m/>
    <s v="معاملة بنكية"/>
    <m/>
    <m/>
    <x v="60"/>
  </r>
  <r>
    <d v="2017-07-20T00:00:00"/>
    <x v="7"/>
    <n v="10000"/>
    <x v="8"/>
    <x v="9"/>
    <n v="1633978.4479999999"/>
    <n v="1489967.25"/>
    <n v="5418"/>
    <n v="70316.609999999986"/>
    <n v="9742.8873999999996"/>
    <n v="0"/>
    <m/>
    <m/>
    <m/>
    <s v="معاملة بنكية"/>
    <m/>
    <m/>
    <x v="60"/>
  </r>
  <r>
    <d v="2017-07-20T00:00:00"/>
    <x v="7"/>
    <n v="1500"/>
    <x v="8"/>
    <x v="9"/>
    <n v="1633978.4479999999"/>
    <n v="1491467.25"/>
    <n v="5418"/>
    <n v="70316.609999999986"/>
    <n v="9742.8873999999996"/>
    <n v="0"/>
    <m/>
    <m/>
    <m/>
    <s v="معاملة بنكية"/>
    <m/>
    <m/>
    <x v="60"/>
  </r>
  <r>
    <d v="2017-07-20T00:00:00"/>
    <x v="7"/>
    <n v="50"/>
    <x v="23"/>
    <x v="11"/>
    <n v="1633978.4479999999"/>
    <n v="1491417.25"/>
    <n v="5418"/>
    <n v="70316.609999999986"/>
    <n v="9742.8873999999996"/>
    <n v="0"/>
    <m/>
    <m/>
    <m/>
    <s v="معاملة بنكية"/>
    <m/>
    <m/>
    <x v="268"/>
  </r>
  <r>
    <d v="2017-07-20T00:00:00"/>
    <x v="7"/>
    <n v="3"/>
    <x v="23"/>
    <x v="11"/>
    <n v="1633978.4479999999"/>
    <n v="1491414.25"/>
    <n v="5418"/>
    <n v="70316.609999999986"/>
    <n v="9742.8873999999996"/>
    <n v="0"/>
    <m/>
    <m/>
    <m/>
    <s v="معاملة بنكية"/>
    <m/>
    <m/>
    <x v="269"/>
  </r>
  <r>
    <d v="2017-07-20T00:00:00"/>
    <x v="7"/>
    <n v="700"/>
    <x v="8"/>
    <x v="9"/>
    <n v="1633978.4479999999"/>
    <n v="1492114.25"/>
    <n v="5418"/>
    <n v="70316.609999999986"/>
    <n v="9742.8873999999996"/>
    <n v="0"/>
    <m/>
    <m/>
    <m/>
    <s v="معاملة بنكية"/>
    <m/>
    <m/>
    <x v="129"/>
  </r>
  <r>
    <d v="2017-07-22T00:00:00"/>
    <x v="7"/>
    <n v="1000"/>
    <x v="6"/>
    <x v="6"/>
    <n v="1634978.4479999999"/>
    <n v="1492114.25"/>
    <n v="5418"/>
    <n v="70316.609999999986"/>
    <n v="9742.8873999999996"/>
    <n v="0"/>
    <s v="تبرعات عامة من زكاة مال وغيرها"/>
    <s v="دفاتر جمع مال"/>
    <s v="سارى"/>
    <n v="7674"/>
    <m/>
    <n v="154"/>
    <x v="1"/>
  </r>
  <r>
    <d v="2017-07-22T00:00:00"/>
    <x v="7"/>
    <n v="10000"/>
    <x v="6"/>
    <x v="7"/>
    <n v="1644978.4479999999"/>
    <n v="1492114.25"/>
    <n v="5418"/>
    <n v="70316.609999999986"/>
    <n v="9742.8873999999996"/>
    <n v="0"/>
    <s v="نقدية للمرضى"/>
    <s v="دفاتر جمع مال"/>
    <s v="سارى"/>
    <n v="7930"/>
    <m/>
    <n v="159"/>
    <x v="1"/>
  </r>
  <r>
    <d v="2017-07-22T00:00:00"/>
    <x v="7"/>
    <n v="10000"/>
    <x v="6"/>
    <x v="7"/>
    <n v="1654978.4479999999"/>
    <n v="1492114.25"/>
    <n v="5418"/>
    <n v="70316.609999999986"/>
    <n v="9742.8873999999996"/>
    <n v="0"/>
    <s v="نقدية للمرضى"/>
    <s v="دفاتر جمع مال"/>
    <s v="سارى"/>
    <n v="7931"/>
    <m/>
    <n v="159"/>
    <x v="1"/>
  </r>
  <r>
    <d v="2017-07-22T00:00:00"/>
    <x v="7"/>
    <n v="10000"/>
    <x v="6"/>
    <x v="7"/>
    <n v="1664978.4479999999"/>
    <n v="1492114.25"/>
    <n v="5418"/>
    <n v="70316.609999999986"/>
    <n v="9742.8873999999996"/>
    <n v="0"/>
    <s v="نقدية للمرضى"/>
    <s v="دفاتر جمع مال"/>
    <s v="سارى"/>
    <n v="7932"/>
    <m/>
    <n v="159"/>
    <x v="1"/>
  </r>
  <r>
    <d v="2017-07-22T00:00:00"/>
    <x v="7"/>
    <n v="10000"/>
    <x v="6"/>
    <x v="7"/>
    <n v="1674978.4479999999"/>
    <n v="1492114.25"/>
    <n v="5418"/>
    <n v="70316.609999999986"/>
    <n v="9742.8873999999996"/>
    <n v="0"/>
    <s v="نقدية للمرضى"/>
    <s v="دفاتر جمع مال"/>
    <s v="سارى"/>
    <n v="7933"/>
    <m/>
    <n v="159"/>
    <x v="1"/>
  </r>
  <r>
    <d v="2017-07-22T00:00:00"/>
    <x v="7"/>
    <n v="10000"/>
    <x v="6"/>
    <x v="7"/>
    <n v="1684978.4479999999"/>
    <n v="1492114.25"/>
    <n v="5418"/>
    <n v="70316.609999999986"/>
    <n v="9742.8873999999996"/>
    <n v="0"/>
    <s v="نقدية للمرضى"/>
    <s v="دفاتر جمع مال"/>
    <s v="سارى"/>
    <n v="7934"/>
    <m/>
    <n v="159"/>
    <x v="1"/>
  </r>
  <r>
    <d v="2017-07-22T00:00:00"/>
    <x v="7"/>
    <n v="10000"/>
    <x v="6"/>
    <x v="6"/>
    <n v="1694978.4479999999"/>
    <n v="1492114.25"/>
    <n v="5418"/>
    <n v="70316.609999999986"/>
    <n v="9742.8873999999996"/>
    <n v="0"/>
    <s v="تبرعات عامة من زكاة مال وغيرها"/>
    <s v="دفاتر جمع مال"/>
    <s v="سارى"/>
    <n v="7935"/>
    <m/>
    <n v="159"/>
    <x v="1"/>
  </r>
  <r>
    <d v="2017-07-22T00:00:00"/>
    <x v="7"/>
    <n v="10000"/>
    <x v="6"/>
    <x v="7"/>
    <n v="1704978.4479999999"/>
    <n v="1492114.25"/>
    <n v="5418"/>
    <n v="70316.609999999986"/>
    <n v="9742.8873999999996"/>
    <n v="0"/>
    <s v="نقدية للمرضى"/>
    <s v="دفاتر جمع مال"/>
    <s v="سارى"/>
    <n v="7936"/>
    <m/>
    <n v="159"/>
    <x v="1"/>
  </r>
  <r>
    <d v="2017-07-22T00:00:00"/>
    <x v="7"/>
    <n v="10000"/>
    <x v="6"/>
    <x v="7"/>
    <n v="1714978.4479999999"/>
    <n v="1492114.25"/>
    <n v="5418"/>
    <n v="70316.609999999986"/>
    <n v="9742.8873999999996"/>
    <n v="0"/>
    <s v="نقدية للمرضى"/>
    <s v="دفاتر جمع مال"/>
    <s v="سارى"/>
    <n v="7937"/>
    <m/>
    <n v="159"/>
    <x v="1"/>
  </r>
  <r>
    <d v="2017-07-22T00:00:00"/>
    <x v="7"/>
    <n v="10000"/>
    <x v="6"/>
    <x v="7"/>
    <n v="1724978.4479999999"/>
    <n v="1492114.25"/>
    <n v="5418"/>
    <n v="70316.609999999986"/>
    <n v="9742.8873999999996"/>
    <n v="0"/>
    <s v="نقدية للمرضى"/>
    <s v="دفاتر جمع مال"/>
    <s v="سارى"/>
    <n v="7938"/>
    <m/>
    <n v="159"/>
    <x v="1"/>
  </r>
  <r>
    <d v="2017-07-22T00:00:00"/>
    <x v="7"/>
    <n v="4000"/>
    <x v="6"/>
    <x v="7"/>
    <n v="1728978.4479999999"/>
    <n v="1492114.25"/>
    <n v="5418"/>
    <n v="70316.609999999986"/>
    <n v="9742.8873999999996"/>
    <n v="0"/>
    <s v="نقدية للمرضى"/>
    <s v="دفاتر جمع مال"/>
    <s v="سارى"/>
    <n v="7940"/>
    <m/>
    <n v="159"/>
    <x v="1"/>
  </r>
  <r>
    <d v="2017-07-22T00:00:00"/>
    <x v="7"/>
    <n v="2055"/>
    <x v="6"/>
    <x v="7"/>
    <n v="1731033.4479999999"/>
    <n v="1492114.25"/>
    <n v="5418"/>
    <n v="70316.609999999986"/>
    <n v="9742.8873999999996"/>
    <n v="0"/>
    <s v="نقدية للمرضى"/>
    <s v="دفاتر جمع مال"/>
    <s v="سارى"/>
    <n v="7941"/>
    <m/>
    <n v="159"/>
    <x v="1"/>
  </r>
  <r>
    <d v="2017-07-22T00:00:00"/>
    <x v="7"/>
    <n v="1000"/>
    <x v="6"/>
    <x v="6"/>
    <n v="1732033.4479999999"/>
    <n v="1492114.25"/>
    <n v="5418"/>
    <n v="70316.609999999986"/>
    <n v="9742.8873999999996"/>
    <n v="0"/>
    <s v="تبرعات عامة من زكاة مال وغيرها"/>
    <s v="دفاتر جمع مال"/>
    <s v="سارى"/>
    <n v="9097"/>
    <m/>
    <n v="182"/>
    <x v="1"/>
  </r>
  <r>
    <d v="2017-07-22T00:00:00"/>
    <x v="7"/>
    <n v="200"/>
    <x v="6"/>
    <x v="6"/>
    <n v="1732233.4479999999"/>
    <n v="1492114.25"/>
    <n v="5418"/>
    <n v="70316.609999999986"/>
    <n v="9742.8873999999996"/>
    <n v="0"/>
    <s v="تبرعات عامة من زكاة مال وغيرها"/>
    <s v="دفاتر جمع مال"/>
    <s v="سارى"/>
    <n v="9157"/>
    <m/>
    <n v="184"/>
    <x v="1"/>
  </r>
  <r>
    <d v="2017-07-22T00:00:00"/>
    <x v="7"/>
    <n v="3000"/>
    <x v="6"/>
    <x v="6"/>
    <n v="1735233.4479999999"/>
    <n v="1492114.25"/>
    <n v="5418"/>
    <n v="70316.609999999986"/>
    <n v="9742.8873999999996"/>
    <n v="0"/>
    <s v="تبرعات عامة من زكاة مال وغيرها"/>
    <s v="دفاتر جمع مال"/>
    <s v="سارى"/>
    <n v="9329"/>
    <m/>
    <n v="187"/>
    <x v="1"/>
  </r>
  <r>
    <d v="2017-07-22T00:00:00"/>
    <x v="7"/>
    <n v="60000"/>
    <x v="6"/>
    <x v="7"/>
    <n v="1795233.4479999999"/>
    <n v="1492114.25"/>
    <n v="5418"/>
    <n v="70316.609999999986"/>
    <n v="9742.8873999999996"/>
    <n v="0"/>
    <s v="نقدية للمرضى"/>
    <s v="دفاتر جمع مال"/>
    <s v="سارى"/>
    <n v="9451"/>
    <m/>
    <n v="190"/>
    <x v="1"/>
  </r>
  <r>
    <d v="2017-07-22T00:00:00"/>
    <x v="7"/>
    <n v="2000"/>
    <x v="6"/>
    <x v="6"/>
    <n v="1797233.4479999999"/>
    <n v="1492114.25"/>
    <n v="5418"/>
    <n v="70316.609999999986"/>
    <n v="9742.8873999999996"/>
    <n v="0"/>
    <s v="تبرعات عامة من زكاة مال وغيرها"/>
    <s v="دفاتر جمع مال"/>
    <s v="سارى"/>
    <n v="9452"/>
    <m/>
    <n v="190"/>
    <x v="1"/>
  </r>
  <r>
    <d v="2017-07-22T00:00:00"/>
    <x v="7"/>
    <n v="10000"/>
    <x v="6"/>
    <x v="6"/>
    <n v="1807233.4479999999"/>
    <n v="1492114.25"/>
    <n v="5418"/>
    <n v="70316.609999999986"/>
    <n v="9742.8873999999996"/>
    <n v="0"/>
    <s v="تبرعات عامة من زكاة مال وغيرها"/>
    <s v="دفاتر جمع مال"/>
    <s v="سارى"/>
    <n v="9651"/>
    <m/>
    <n v="194"/>
    <x v="1"/>
  </r>
  <r>
    <d v="2017-07-22T00:00:00"/>
    <x v="7"/>
    <n v="5000"/>
    <x v="6"/>
    <x v="6"/>
    <n v="1812233.4479999999"/>
    <n v="1492114.25"/>
    <n v="5418"/>
    <n v="70316.609999999986"/>
    <n v="9742.8873999999996"/>
    <n v="0"/>
    <s v="تبرعات عامة من زكاة مال وغيرها"/>
    <s v="دفاتر جمع مال"/>
    <s v="سارى"/>
    <n v="9652"/>
    <m/>
    <n v="194"/>
    <x v="1"/>
  </r>
  <r>
    <d v="2017-07-22T00:00:00"/>
    <x v="7"/>
    <n v="3608"/>
    <x v="6"/>
    <x v="6"/>
    <n v="1815841.4479999999"/>
    <n v="1492114.25"/>
    <n v="5418"/>
    <n v="70316.609999999986"/>
    <n v="9742.8873999999996"/>
    <n v="0"/>
    <s v="تبرعات عامة من زكاة مال وغيرها"/>
    <s v="دفاتر جمع مال"/>
    <s v="سارى"/>
    <n v="9653"/>
    <m/>
    <n v="194"/>
    <x v="1"/>
  </r>
  <r>
    <d v="2017-07-23T00:00:00"/>
    <x v="7"/>
    <n v="30"/>
    <x v="6"/>
    <x v="6"/>
    <n v="1815871.4479999999"/>
    <n v="1492114.25"/>
    <n v="5418"/>
    <n v="70316.609999999986"/>
    <n v="9742.8873999999996"/>
    <n v="0"/>
    <s v="تبرعات عامة من زكاة مال وغيرها"/>
    <s v="دفاتر جمع مال"/>
    <s v="سارى"/>
    <n v="7942"/>
    <m/>
    <n v="159"/>
    <x v="1"/>
  </r>
  <r>
    <d v="2017-07-23T00:00:00"/>
    <x v="7"/>
    <n v="500"/>
    <x v="6"/>
    <x v="7"/>
    <n v="1816371.4479999999"/>
    <n v="1492114.25"/>
    <n v="5418"/>
    <n v="70316.609999999986"/>
    <n v="9742.8873999999996"/>
    <n v="0"/>
    <s v="نقدية للمرضى"/>
    <s v="دفاتر جمع مال"/>
    <s v="سارى"/>
    <n v="7943"/>
    <m/>
    <n v="159"/>
    <x v="1"/>
  </r>
  <r>
    <d v="2017-07-23T00:00:00"/>
    <x v="7"/>
    <n v="7000"/>
    <x v="6"/>
    <x v="6"/>
    <n v="1823371.4479999999"/>
    <n v="1492114.25"/>
    <n v="5418"/>
    <n v="70316.609999999986"/>
    <n v="9742.8873999999996"/>
    <n v="0"/>
    <s v="تبرعات عامة من زكاة مال وغيرها"/>
    <s v="دفاتر جمع مال"/>
    <s v="سارى"/>
    <n v="9034"/>
    <m/>
    <n v="181"/>
    <x v="1"/>
  </r>
  <r>
    <d v="2017-07-23T00:00:00"/>
    <x v="7"/>
    <n v="6000"/>
    <x v="6"/>
    <x v="6"/>
    <n v="1829371.4479999999"/>
    <n v="1492114.25"/>
    <n v="5418"/>
    <n v="70316.609999999986"/>
    <n v="9742.8873999999996"/>
    <n v="0"/>
    <s v="تبرعات عامة من زكاة مال وغيرها"/>
    <s v="دفاتر جمع مال"/>
    <s v="سارى"/>
    <n v="9035"/>
    <m/>
    <n v="181"/>
    <x v="1"/>
  </r>
  <r>
    <d v="2017-07-23T00:00:00"/>
    <x v="7"/>
    <n v="600"/>
    <x v="6"/>
    <x v="6"/>
    <n v="1829971.4479999999"/>
    <n v="1492114.25"/>
    <n v="5418"/>
    <n v="70316.609999999986"/>
    <n v="9742.8873999999996"/>
    <n v="0"/>
    <s v="تبرعات عامة من زكاة مال وغيرها"/>
    <s v="دفاتر جمع مال"/>
    <s v="سارى"/>
    <n v="9036"/>
    <m/>
    <n v="181"/>
    <x v="1"/>
  </r>
  <r>
    <d v="2017-07-23T00:00:00"/>
    <x v="7"/>
    <n v="200"/>
    <x v="6"/>
    <x v="6"/>
    <n v="1830171.4479999999"/>
    <n v="1492114.25"/>
    <n v="5418"/>
    <n v="70316.609999999986"/>
    <n v="9742.8873999999996"/>
    <n v="0"/>
    <s v="تبرعات عامة من زكاة مال وغيرها"/>
    <s v="دفاتر جمع مال"/>
    <s v="سارى"/>
    <n v="9037"/>
    <m/>
    <n v="181"/>
    <x v="1"/>
  </r>
  <r>
    <d v="2017-07-23T00:00:00"/>
    <x v="7"/>
    <n v="100"/>
    <x v="6"/>
    <x v="6"/>
    <n v="1830271.4479999999"/>
    <n v="1492114.25"/>
    <n v="5418"/>
    <n v="70316.609999999986"/>
    <n v="9742.8873999999996"/>
    <n v="0"/>
    <s v="تبرعات عامة من زكاة مال وغيرها"/>
    <s v="دفاتر جمع مال"/>
    <s v="سارى"/>
    <n v="9098"/>
    <m/>
    <n v="182"/>
    <x v="1"/>
  </r>
  <r>
    <d v="2017-07-23T00:00:00"/>
    <x v="7"/>
    <n v="2000"/>
    <x v="6"/>
    <x v="6"/>
    <n v="1832271.4479999999"/>
    <n v="1492114.25"/>
    <n v="5418"/>
    <n v="70316.609999999986"/>
    <n v="9742.8873999999996"/>
    <n v="0"/>
    <s v="تبرعات عامة من زكاة مال وغيرها"/>
    <s v="دفاتر جمع مال"/>
    <s v="سارى"/>
    <n v="9099"/>
    <m/>
    <n v="182"/>
    <x v="1"/>
  </r>
  <r>
    <d v="2017-07-23T00:00:00"/>
    <x v="7"/>
    <n v="10000"/>
    <x v="6"/>
    <x v="6"/>
    <n v="1842271.4479999999"/>
    <n v="1492114.25"/>
    <n v="5418"/>
    <n v="70316.609999999986"/>
    <n v="9742.8873999999996"/>
    <n v="0"/>
    <s v="تبرعات عامة من زكاة مال وغيرها"/>
    <s v="دفاتر جمع مال"/>
    <s v="سارى"/>
    <n v="9158"/>
    <m/>
    <n v="184"/>
    <x v="1"/>
  </r>
  <r>
    <d v="2017-07-23T00:00:00"/>
    <x v="7"/>
    <n v="10000"/>
    <x v="6"/>
    <x v="6"/>
    <n v="1852271.4479999999"/>
    <n v="1492114.25"/>
    <n v="5418"/>
    <n v="70316.609999999986"/>
    <n v="9742.8873999999996"/>
    <n v="0"/>
    <s v="تبرعات عامة من زكاة مال وغيرها"/>
    <s v="دفاتر جمع مال"/>
    <s v="سارى"/>
    <n v="9159"/>
    <m/>
    <n v="184"/>
    <x v="1"/>
  </r>
  <r>
    <d v="2017-07-23T00:00:00"/>
    <x v="7"/>
    <n v="10000"/>
    <x v="6"/>
    <x v="6"/>
    <n v="1862271.4479999999"/>
    <n v="1492114.25"/>
    <n v="5418"/>
    <n v="70316.609999999986"/>
    <n v="9742.8873999999996"/>
    <n v="0"/>
    <s v="تبرعات عامة من زكاة مال وغيرها"/>
    <s v="دفاتر جمع مال"/>
    <s v="سارى"/>
    <n v="9160"/>
    <m/>
    <n v="184"/>
    <x v="1"/>
  </r>
  <r>
    <d v="2017-07-23T00:00:00"/>
    <x v="7"/>
    <n v="5000"/>
    <x v="6"/>
    <x v="6"/>
    <n v="1867271.4479999999"/>
    <n v="1492114.25"/>
    <n v="5418"/>
    <n v="70316.609999999986"/>
    <n v="9742.8873999999996"/>
    <n v="0"/>
    <s v="تبرعات عامة من زكاة مال وغيرها"/>
    <s v="دفاتر جمع مال"/>
    <s v="سارى"/>
    <n v="9161"/>
    <m/>
    <n v="184"/>
    <x v="1"/>
  </r>
  <r>
    <d v="2017-07-23T00:00:00"/>
    <x v="7"/>
    <n v="2000"/>
    <x v="6"/>
    <x v="6"/>
    <n v="1869271.4479999999"/>
    <n v="1492114.25"/>
    <n v="5418"/>
    <n v="70316.609999999986"/>
    <n v="9742.8873999999996"/>
    <n v="0"/>
    <s v="تبرعات عامة من زكاة مال وغيرها"/>
    <s v="دفاتر جمع مال"/>
    <s v="سارى"/>
    <n v="9232"/>
    <m/>
    <n v="185"/>
    <x v="1"/>
  </r>
  <r>
    <d v="2017-07-23T00:00:00"/>
    <x v="7"/>
    <n v="5000"/>
    <x v="6"/>
    <x v="6"/>
    <n v="1874271.4479999999"/>
    <n v="1492114.25"/>
    <n v="5418"/>
    <n v="70316.609999999986"/>
    <n v="9742.8873999999996"/>
    <n v="0"/>
    <s v="تبرعات عامة من زكاة مال وغيرها"/>
    <s v="دفاتر جمع مال"/>
    <s v="سارى"/>
    <n v="9233"/>
    <m/>
    <n v="185"/>
    <x v="1"/>
  </r>
  <r>
    <d v="2017-07-23T00:00:00"/>
    <x v="7"/>
    <n v="150"/>
    <x v="6"/>
    <x v="7"/>
    <n v="1874421.4479999999"/>
    <n v="1492114.25"/>
    <n v="5418"/>
    <n v="70316.609999999986"/>
    <n v="9742.8873999999996"/>
    <n v="0"/>
    <s v="نقدية للمرضى"/>
    <s v="دفاتر جمع مال"/>
    <s v="سارى"/>
    <n v="9602"/>
    <m/>
    <n v="193"/>
    <x v="1"/>
  </r>
  <r>
    <d v="2017-07-24T00:00:00"/>
    <x v="7"/>
    <n v="1200"/>
    <x v="6"/>
    <x v="6"/>
    <n v="1875621.4479999999"/>
    <n v="1492114.25"/>
    <n v="5418"/>
    <n v="70316.609999999986"/>
    <n v="9742.8873999999996"/>
    <n v="0"/>
    <s v="تبرعات عامة من زكاة مال وغيرها"/>
    <s v="دفاتر جمع مال"/>
    <s v="سارى"/>
    <n v="7675"/>
    <m/>
    <n v="154"/>
    <x v="1"/>
  </r>
  <r>
    <d v="2017-07-24T00:00:00"/>
    <x v="7"/>
    <n v="6000"/>
    <x v="6"/>
    <x v="7"/>
    <n v="1881621.4479999999"/>
    <n v="1492114.25"/>
    <n v="5418"/>
    <n v="70316.609999999986"/>
    <n v="9742.8873999999996"/>
    <n v="0"/>
    <s v="نقدية للمرضى"/>
    <s v="دفاتر جمع مال"/>
    <s v="سارى"/>
    <n v="7676"/>
    <m/>
    <n v="154"/>
    <x v="1"/>
  </r>
  <r>
    <d v="2017-07-24T00:00:00"/>
    <x v="7"/>
    <n v="9000"/>
    <x v="6"/>
    <x v="7"/>
    <n v="1890621.4479999999"/>
    <n v="1492114.25"/>
    <n v="5418"/>
    <n v="70316.609999999986"/>
    <n v="9742.8873999999996"/>
    <n v="0"/>
    <s v="نقدية للمرضى"/>
    <s v="دفاتر جمع مال"/>
    <s v="سارى"/>
    <n v="7677"/>
    <m/>
    <n v="154"/>
    <x v="1"/>
  </r>
  <r>
    <d v="2017-07-24T00:00:00"/>
    <x v="7"/>
    <n v="9000"/>
    <x v="6"/>
    <x v="7"/>
    <n v="1899621.4479999999"/>
    <n v="1492114.25"/>
    <n v="5418"/>
    <n v="70316.609999999986"/>
    <n v="9742.8873999999996"/>
    <n v="0"/>
    <s v="نقدية للمرضى"/>
    <s v="دفاتر جمع مال"/>
    <s v="سارى"/>
    <n v="7678"/>
    <m/>
    <n v="154"/>
    <x v="1"/>
  </r>
  <r>
    <d v="2017-07-24T00:00:00"/>
    <x v="7"/>
    <n v="7000"/>
    <x v="6"/>
    <x v="7"/>
    <n v="1906621.4479999999"/>
    <n v="1492114.25"/>
    <n v="5418"/>
    <n v="70316.609999999986"/>
    <n v="9742.8873999999996"/>
    <n v="0"/>
    <s v="نقدية للمرضى"/>
    <s v="دفاتر جمع مال"/>
    <s v="سارى"/>
    <n v="7679"/>
    <m/>
    <n v="154"/>
    <x v="1"/>
  </r>
  <r>
    <d v="2017-07-24T00:00:00"/>
    <x v="7"/>
    <n v="1500"/>
    <x v="6"/>
    <x v="7"/>
    <n v="1908121.4479999999"/>
    <n v="1492114.25"/>
    <n v="5418"/>
    <n v="70316.609999999986"/>
    <n v="9742.8873999999996"/>
    <n v="0"/>
    <s v="نقدية للمرضى"/>
    <s v="دفاتر جمع مال"/>
    <s v="سارى"/>
    <n v="9038"/>
    <m/>
    <n v="181"/>
    <x v="1"/>
  </r>
  <r>
    <d v="2017-07-24T00:00:00"/>
    <x v="7"/>
    <n v="500"/>
    <x v="6"/>
    <x v="7"/>
    <n v="1908621.4479999999"/>
    <n v="1492114.25"/>
    <n v="5418"/>
    <n v="70316.609999999986"/>
    <n v="9742.8873999999996"/>
    <n v="0"/>
    <s v="نقدية للمرضى"/>
    <s v="دفاتر جمع مال"/>
    <s v="سارى"/>
    <n v="9162"/>
    <m/>
    <n v="184"/>
    <x v="1"/>
  </r>
  <r>
    <d v="2017-07-24T00:00:00"/>
    <x v="7"/>
    <n v="7500"/>
    <x v="6"/>
    <x v="6"/>
    <n v="1916121.4479999999"/>
    <n v="1492114.25"/>
    <n v="5418"/>
    <n v="70316.609999999986"/>
    <n v="9742.8873999999996"/>
    <n v="0"/>
    <s v="تبرعات عامة من زكاة مال وغيرها"/>
    <s v="دفاتر جمع مال"/>
    <s v="سارى"/>
    <n v="9163"/>
    <m/>
    <n v="184"/>
    <x v="1"/>
  </r>
  <r>
    <d v="2017-07-24T00:00:00"/>
    <x v="7"/>
    <n v="1000"/>
    <x v="6"/>
    <x v="6"/>
    <n v="1917121.4479999999"/>
    <n v="1492114.25"/>
    <n v="5418"/>
    <n v="70316.609999999986"/>
    <n v="9742.8873999999996"/>
    <n v="0"/>
    <s v="تبرعات عامة من زكاة مال وغيرها"/>
    <s v="دفاتر جمع مال"/>
    <s v="سارى"/>
    <n v="9330"/>
    <m/>
    <n v="187"/>
    <x v="1"/>
  </r>
  <r>
    <d v="2017-07-24T00:00:00"/>
    <x v="7"/>
    <n v="400"/>
    <x v="6"/>
    <x v="6"/>
    <n v="1917521.4479999999"/>
    <n v="1492114.25"/>
    <n v="5418"/>
    <n v="70316.609999999986"/>
    <n v="9742.8873999999996"/>
    <n v="0"/>
    <s v="تبرعات عامة من زكاة مال وغيرها"/>
    <s v="دفاتر جمع مال"/>
    <s v="سارى"/>
    <n v="9331"/>
    <m/>
    <n v="187"/>
    <x v="1"/>
  </r>
  <r>
    <d v="2017-07-24T00:00:00"/>
    <x v="7"/>
    <n v="700"/>
    <x v="6"/>
    <x v="7"/>
    <n v="1918221.4479999999"/>
    <n v="1492114.25"/>
    <n v="5418"/>
    <n v="70316.609999999986"/>
    <n v="9742.8873999999996"/>
    <n v="0"/>
    <s v="نقدية للمرضى"/>
    <s v="دفاتر جمع مال"/>
    <s v="سارى"/>
    <n v="9332"/>
    <m/>
    <n v="187"/>
    <x v="1"/>
  </r>
  <r>
    <d v="2017-07-24T00:00:00"/>
    <x v="7"/>
    <n v="700"/>
    <x v="6"/>
    <x v="7"/>
    <n v="1918921.4479999999"/>
    <n v="1492114.25"/>
    <n v="5418"/>
    <n v="70316.609999999986"/>
    <n v="9742.8873999999996"/>
    <n v="0"/>
    <s v="نقدية للمرضى"/>
    <s v="دفاتر جمع مال"/>
    <s v="سارى"/>
    <n v="9333"/>
    <m/>
    <n v="187"/>
    <x v="1"/>
  </r>
  <r>
    <d v="2017-07-24T00:00:00"/>
    <x v="7"/>
    <n v="600"/>
    <x v="6"/>
    <x v="6"/>
    <n v="1919521.4479999999"/>
    <n v="1492114.25"/>
    <n v="5418"/>
    <n v="70316.609999999986"/>
    <n v="9742.8873999999996"/>
    <n v="0"/>
    <s v="تبرعات عامة من زكاة مال وغيرها"/>
    <s v="دفاتر جمع مال"/>
    <s v="سارى"/>
    <n v="9334"/>
    <m/>
    <n v="187"/>
    <x v="1"/>
  </r>
  <r>
    <d v="2017-07-24T00:00:00"/>
    <x v="7"/>
    <n v="300"/>
    <x v="6"/>
    <x v="6"/>
    <n v="1919821.4479999999"/>
    <n v="1492114.25"/>
    <n v="5418"/>
    <n v="70316.609999999986"/>
    <n v="9742.8873999999996"/>
    <n v="0"/>
    <s v="تبرعات عامة من زكاة مال وغيرها"/>
    <s v="دفاتر جمع مال"/>
    <s v="سارى"/>
    <n v="9335"/>
    <m/>
    <n v="187"/>
    <x v="1"/>
  </r>
  <r>
    <d v="2017-07-24T00:00:00"/>
    <x v="7"/>
    <n v="600"/>
    <x v="6"/>
    <x v="7"/>
    <n v="1920421.4479999999"/>
    <n v="1492114.25"/>
    <n v="5418"/>
    <n v="70316.609999999986"/>
    <n v="9742.8873999999996"/>
    <n v="0"/>
    <s v="نقدية للمرضى"/>
    <s v="دفاتر جمع مال"/>
    <s v="سارى"/>
    <n v="9454"/>
    <m/>
    <n v="190"/>
    <x v="1"/>
  </r>
  <r>
    <d v="2017-07-24T00:00:00"/>
    <x v="7"/>
    <n v="500"/>
    <x v="6"/>
    <x v="7"/>
    <n v="1920921.4479999999"/>
    <n v="1492114.25"/>
    <n v="5418"/>
    <n v="70316.609999999986"/>
    <n v="9742.8873999999996"/>
    <n v="0"/>
    <s v="نقدية للمرضى"/>
    <s v="دفاتر جمع مال"/>
    <s v="سارى"/>
    <n v="9455"/>
    <m/>
    <n v="190"/>
    <x v="1"/>
  </r>
  <r>
    <d v="2017-07-24T00:00:00"/>
    <x v="7"/>
    <n v="400"/>
    <x v="6"/>
    <x v="6"/>
    <n v="1921321.4479999999"/>
    <n v="1492114.25"/>
    <n v="5418"/>
    <n v="70316.609999999986"/>
    <n v="9742.8873999999996"/>
    <n v="0"/>
    <s v="تبرعات عامة من زكاة مال وغيرها"/>
    <s v="دفاتر جمع مال"/>
    <s v="سارى"/>
    <n v="9562"/>
    <m/>
    <n v="192"/>
    <x v="1"/>
  </r>
  <r>
    <d v="2017-07-24T00:00:00"/>
    <x v="7"/>
    <n v="100"/>
    <x v="6"/>
    <x v="6"/>
    <n v="1921421.4479999999"/>
    <n v="1492114.25"/>
    <n v="5418"/>
    <n v="70316.609999999986"/>
    <n v="9742.8873999999996"/>
    <n v="0"/>
    <s v="تبرعات عامة من زكاة مال وغيرها"/>
    <s v="دفاتر جمع مال"/>
    <s v="سارى"/>
    <n v="9563"/>
    <m/>
    <n v="192"/>
    <x v="1"/>
  </r>
  <r>
    <d v="2017-07-24T00:00:00"/>
    <x v="7"/>
    <n v="500"/>
    <x v="6"/>
    <x v="6"/>
    <n v="1921921.4479999999"/>
    <n v="1492114.25"/>
    <n v="5418"/>
    <n v="70316.609999999986"/>
    <n v="9742.8873999999996"/>
    <n v="0"/>
    <s v="تبرعات عامة من زكاة مال وغيرها"/>
    <s v="دفاتر جمع مال"/>
    <s v="سارى"/>
    <n v="9564"/>
    <m/>
    <n v="192"/>
    <x v="1"/>
  </r>
  <r>
    <d v="2017-07-24T00:00:00"/>
    <x v="7"/>
    <n v="150000"/>
    <x v="6"/>
    <x v="11"/>
    <n v="2071921.4479999999"/>
    <n v="1342114.25"/>
    <n v="5418"/>
    <n v="70316.609999999986"/>
    <n v="9742.8873999999996"/>
    <n v="0"/>
    <m/>
    <m/>
    <m/>
    <s v="معاملة بنكية"/>
    <m/>
    <m/>
    <x v="265"/>
  </r>
  <r>
    <d v="2017-07-24T00:00:00"/>
    <x v="7"/>
    <n v="141835"/>
    <x v="8"/>
    <x v="8"/>
    <n v="1930086.4479999999"/>
    <n v="1483949.25"/>
    <n v="5418"/>
    <n v="70316.609999999986"/>
    <n v="9742.8873999999996"/>
    <n v="0"/>
    <m/>
    <m/>
    <m/>
    <m/>
    <m/>
    <m/>
    <x v="266"/>
  </r>
  <r>
    <d v="2017-07-24T00:00:00"/>
    <x v="7"/>
    <n v="150"/>
    <x v="8"/>
    <x v="9"/>
    <n v="1930086.4479999999"/>
    <n v="1484099.25"/>
    <n v="5418"/>
    <n v="70316.609999999986"/>
    <n v="9742.8873999999996"/>
    <n v="0"/>
    <m/>
    <m/>
    <m/>
    <s v="معاملة بنكية"/>
    <m/>
    <m/>
    <x v="60"/>
  </r>
  <r>
    <d v="2017-07-24T00:00:00"/>
    <x v="7"/>
    <n v="1500"/>
    <x v="8"/>
    <x v="9"/>
    <n v="1930086.4479999999"/>
    <n v="1485599.25"/>
    <n v="5418"/>
    <n v="70316.609999999986"/>
    <n v="9742.8873999999996"/>
    <n v="0"/>
    <m/>
    <m/>
    <m/>
    <s v="معاملة بنكية"/>
    <m/>
    <m/>
    <x v="129"/>
  </r>
  <r>
    <d v="2017-07-24T00:00:00"/>
    <x v="7"/>
    <n v="110"/>
    <x v="8"/>
    <x v="9"/>
    <n v="1930086.4479999999"/>
    <n v="1485709.25"/>
    <n v="5418"/>
    <n v="70316.609999999986"/>
    <n v="9742.8873999999996"/>
    <n v="0"/>
    <m/>
    <m/>
    <m/>
    <s v="معاملة بنكية"/>
    <m/>
    <m/>
    <x v="129"/>
  </r>
  <r>
    <d v="2017-07-24T00:00:00"/>
    <x v="7"/>
    <n v="28.75"/>
    <x v="8"/>
    <x v="9"/>
    <n v="1930086.4479999999"/>
    <n v="1485738"/>
    <n v="5418"/>
    <n v="70316.609999999986"/>
    <n v="9742.8873999999996"/>
    <n v="0"/>
    <m/>
    <m/>
    <m/>
    <s v="معاملة بنكية"/>
    <m/>
    <m/>
    <x v="129"/>
  </r>
  <r>
    <d v="2017-07-24T00:00:00"/>
    <x v="7"/>
    <n v="10"/>
    <x v="8"/>
    <x v="9"/>
    <n v="1930086.4479999999"/>
    <n v="1485748"/>
    <n v="5418"/>
    <n v="70316.609999999986"/>
    <n v="9742.8873999999996"/>
    <n v="0"/>
    <m/>
    <m/>
    <m/>
    <s v="معاملة بنكية"/>
    <m/>
    <m/>
    <x v="129"/>
  </r>
  <r>
    <d v="2017-07-24T00:00:00"/>
    <x v="7"/>
    <n v="50"/>
    <x v="8"/>
    <x v="9"/>
    <n v="1930086.4479999999"/>
    <n v="1485798"/>
    <n v="5418"/>
    <n v="70316.609999999986"/>
    <n v="9742.8873999999996"/>
    <n v="0"/>
    <m/>
    <m/>
    <m/>
    <s v="معاملة بنكية"/>
    <m/>
    <m/>
    <x v="129"/>
  </r>
  <r>
    <d v="2017-07-25T00:00:00"/>
    <x v="7"/>
    <n v="1600"/>
    <x v="6"/>
    <x v="7"/>
    <n v="1931686.4479999999"/>
    <n v="1485798"/>
    <n v="5418"/>
    <n v="70316.609999999986"/>
    <n v="9742.8873999999996"/>
    <n v="0"/>
    <s v="نقدية للمرضى"/>
    <s v="دفاتر جمع مال"/>
    <s v="سارى"/>
    <n v="9039"/>
    <m/>
    <n v="181"/>
    <x v="1"/>
  </r>
  <r>
    <d v="2017-07-25T00:00:00"/>
    <x v="7"/>
    <n v="3400"/>
    <x v="6"/>
    <x v="7"/>
    <n v="1935086.4479999999"/>
    <n v="1485798"/>
    <n v="5418"/>
    <n v="70316.609999999986"/>
    <n v="9742.8873999999996"/>
    <n v="0"/>
    <s v="نقدية للمرضى"/>
    <s v="دفاتر جمع مال"/>
    <s v="سارى"/>
    <n v="9040"/>
    <m/>
    <n v="181"/>
    <x v="1"/>
  </r>
  <r>
    <d v="2017-07-25T00:00:00"/>
    <x v="7"/>
    <n v="2500"/>
    <x v="6"/>
    <x v="7"/>
    <n v="1937586.4479999999"/>
    <n v="1485798"/>
    <n v="5418"/>
    <n v="70316.609999999986"/>
    <n v="9742.8873999999996"/>
    <n v="0"/>
    <s v="نقدية للمرضى"/>
    <s v="دفاتر جمع مال"/>
    <s v="سارى"/>
    <n v="9041"/>
    <m/>
    <n v="181"/>
    <x v="1"/>
  </r>
  <r>
    <d v="2017-07-25T00:00:00"/>
    <x v="7"/>
    <n v="500"/>
    <x v="6"/>
    <x v="7"/>
    <n v="1938086.4479999999"/>
    <n v="1485798"/>
    <n v="5418"/>
    <n v="70316.609999999986"/>
    <n v="9742.8873999999996"/>
    <n v="0"/>
    <s v="نقدية للمرضى"/>
    <s v="دفاتر جمع مال"/>
    <s v="سارى"/>
    <n v="9164"/>
    <m/>
    <n v="184"/>
    <x v="1"/>
  </r>
  <r>
    <d v="2017-07-25T00:00:00"/>
    <x v="7"/>
    <n v="750"/>
    <x v="6"/>
    <x v="7"/>
    <n v="1938836.4479999999"/>
    <n v="1485798"/>
    <n v="5418"/>
    <n v="70316.609999999986"/>
    <n v="9742.8873999999996"/>
    <n v="0"/>
    <s v="نقدية للمرضى"/>
    <s v="دفاتر جمع مال"/>
    <s v="سارى"/>
    <n v="9165"/>
    <m/>
    <n v="184"/>
    <x v="1"/>
  </r>
  <r>
    <d v="2017-07-25T00:00:00"/>
    <x v="7"/>
    <n v="1000"/>
    <x v="6"/>
    <x v="6"/>
    <n v="1939836.4479999999"/>
    <n v="1485798"/>
    <n v="5418"/>
    <n v="70316.609999999986"/>
    <n v="9742.8873999999996"/>
    <n v="0"/>
    <s v="تبرعات عامة من زكاة مال وغيرها"/>
    <s v="دفاتر جمع مال"/>
    <s v="سارى"/>
    <n v="9234"/>
    <m/>
    <n v="185"/>
    <x v="1"/>
  </r>
  <r>
    <d v="2017-07-25T00:00:00"/>
    <x v="7"/>
    <n v="1500"/>
    <x v="6"/>
    <x v="6"/>
    <n v="1941336.4479999999"/>
    <n v="1485798"/>
    <n v="5418"/>
    <n v="70316.609999999986"/>
    <n v="9742.8873999999996"/>
    <n v="0"/>
    <s v="تبرعات عامة من زكاة مال وغيرها"/>
    <s v="دفاتر جمع مال"/>
    <s v="سارى"/>
    <n v="9235"/>
    <m/>
    <n v="185"/>
    <x v="1"/>
  </r>
  <r>
    <d v="2017-07-25T00:00:00"/>
    <x v="7"/>
    <n v="1000"/>
    <x v="6"/>
    <x v="6"/>
    <n v="1942336.4479999999"/>
    <n v="1485798"/>
    <n v="5418"/>
    <n v="70316.609999999986"/>
    <n v="9742.8873999999996"/>
    <n v="0"/>
    <s v="تبرعات عامة من زكاة مال وغيرها"/>
    <s v="دفاتر جمع مال"/>
    <s v="سارى"/>
    <n v="9236"/>
    <m/>
    <n v="185"/>
    <x v="1"/>
  </r>
  <r>
    <d v="2017-07-25T00:00:00"/>
    <x v="7"/>
    <n v="1000"/>
    <x v="6"/>
    <x v="6"/>
    <n v="1943336.4479999999"/>
    <n v="1485798"/>
    <n v="5418"/>
    <n v="70316.609999999986"/>
    <n v="9742.8873999999996"/>
    <n v="0"/>
    <s v="تبرعات عامة من زكاة مال وغيرها"/>
    <s v="دفاتر جمع مال"/>
    <s v="سارى"/>
    <n v="9336"/>
    <m/>
    <n v="187"/>
    <x v="1"/>
  </r>
  <r>
    <d v="2017-07-25T00:00:00"/>
    <x v="7"/>
    <n v="7500"/>
    <x v="6"/>
    <x v="6"/>
    <n v="1950836.4479999999"/>
    <n v="1485798"/>
    <n v="5418"/>
    <n v="70316.609999999986"/>
    <n v="9742.8873999999996"/>
    <n v="0"/>
    <s v="تبرعات عامة من زكاة مال وغيرها"/>
    <s v="دفاتر جمع مال"/>
    <s v="سارى"/>
    <n v="9337"/>
    <m/>
    <n v="187"/>
    <x v="1"/>
  </r>
  <r>
    <d v="2017-07-25T00:00:00"/>
    <x v="7"/>
    <n v="700"/>
    <x v="6"/>
    <x v="6"/>
    <n v="1951536.4479999999"/>
    <n v="1485798"/>
    <n v="5418"/>
    <n v="70316.609999999986"/>
    <n v="9742.8873999999996"/>
    <n v="0"/>
    <s v="تبرعات عامة من زكاة مال وغيرها"/>
    <s v="دفاتر جمع مال"/>
    <s v="سارى"/>
    <n v="9338"/>
    <m/>
    <n v="187"/>
    <x v="1"/>
  </r>
  <r>
    <d v="2017-07-25T00:00:00"/>
    <x v="7"/>
    <n v="25"/>
    <x v="6"/>
    <x v="6"/>
    <n v="1951561.4479999999"/>
    <n v="1485798"/>
    <n v="5418"/>
    <n v="70316.609999999986"/>
    <n v="9742.8873999999996"/>
    <n v="0"/>
    <s v="تبرعات عامة من زكاة مال وغيرها"/>
    <s v="دفاتر جمع مال"/>
    <s v="سارى"/>
    <n v="9456"/>
    <m/>
    <n v="190"/>
    <x v="1"/>
  </r>
  <r>
    <d v="2017-07-25T00:00:00"/>
    <x v="7"/>
    <n v="1000"/>
    <x v="6"/>
    <x v="6"/>
    <n v="1952561.4479999999"/>
    <n v="1485798"/>
    <n v="5418"/>
    <n v="70316.609999999986"/>
    <n v="9742.8873999999996"/>
    <n v="0"/>
    <s v="تبرعات عامة من زكاة مال وغيرها"/>
    <s v="دفاتر جمع مال"/>
    <s v="سارى"/>
    <n v="9565"/>
    <m/>
    <n v="192"/>
    <x v="1"/>
  </r>
  <r>
    <d v="2017-07-25T00:00:00"/>
    <x v="7"/>
    <n v="500"/>
    <x v="6"/>
    <x v="6"/>
    <n v="1953061.4479999999"/>
    <n v="1485798"/>
    <n v="5418"/>
    <n v="70316.609999999986"/>
    <n v="9742.8873999999996"/>
    <n v="0"/>
    <s v="تبرعات عامة من زكاة مال وغيرها"/>
    <s v="دفاتر جمع مال"/>
    <s v="سارى"/>
    <n v="9566"/>
    <m/>
    <n v="192"/>
    <x v="1"/>
  </r>
  <r>
    <d v="2017-07-25T00:00:00"/>
    <x v="7"/>
    <n v="1800"/>
    <x v="6"/>
    <x v="6"/>
    <n v="1954861.4479999999"/>
    <n v="1485798"/>
    <n v="5418"/>
    <n v="70316.609999999986"/>
    <n v="9742.8873999999996"/>
    <n v="0"/>
    <s v="تبرعات عامة من زكاة مال وغيرها"/>
    <s v="دفاتر جمع مال"/>
    <s v="سارى"/>
    <n v="9567"/>
    <m/>
    <n v="192"/>
    <x v="1"/>
  </r>
  <r>
    <d v="2017-07-25T00:00:00"/>
    <x v="7"/>
    <n v="10700"/>
    <x v="6"/>
    <x v="6"/>
    <n v="1965561.4479999999"/>
    <n v="1485798"/>
    <n v="5418"/>
    <n v="70316.609999999986"/>
    <n v="9742.8873999999996"/>
    <n v="0"/>
    <s v="تبرعات عامة من زكاة مال وغيرها"/>
    <s v="دفاتر جمع مال"/>
    <s v="سارى"/>
    <n v="9568"/>
    <m/>
    <n v="192"/>
    <x v="1"/>
  </r>
  <r>
    <d v="2017-07-25T00:00:00"/>
    <x v="7"/>
    <n v="1300"/>
    <x v="6"/>
    <x v="6"/>
    <n v="1966861.4479999999"/>
    <n v="1485798"/>
    <n v="5418"/>
    <n v="70316.609999999986"/>
    <n v="9742.8873999999996"/>
    <n v="0"/>
    <s v="تبرعات عامة من زكاة مال وغيرها"/>
    <s v="دفاتر جمع مال"/>
    <s v="سارى"/>
    <n v="9569"/>
    <m/>
    <n v="192"/>
    <x v="1"/>
  </r>
  <r>
    <d v="2017-07-25T00:00:00"/>
    <x v="7"/>
    <n v="3000"/>
    <x v="6"/>
    <x v="7"/>
    <n v="1969861.4479999999"/>
    <n v="1485798"/>
    <n v="5418"/>
    <n v="70316.609999999986"/>
    <n v="9742.8873999999996"/>
    <n v="0"/>
    <s v="نقدية للمرضى"/>
    <s v="دفاتر جمع مال"/>
    <s v="سارى"/>
    <n v="9570"/>
    <m/>
    <n v="192"/>
    <x v="1"/>
  </r>
  <r>
    <d v="2017-07-25T00:00:00"/>
    <x v="7"/>
    <n v="150"/>
    <x v="23"/>
    <x v="11"/>
    <n v="1969861.4479999999"/>
    <n v="1485648"/>
    <n v="5418"/>
    <n v="70316.609999999986"/>
    <n v="9742.8873999999996"/>
    <n v="0"/>
    <m/>
    <m/>
    <m/>
    <s v="معاملة بنكية"/>
    <m/>
    <m/>
    <x v="273"/>
  </r>
  <r>
    <d v="2017-07-25T00:00:00"/>
    <x v="7"/>
    <n v="5000"/>
    <x v="7"/>
    <x v="11"/>
    <n v="1969861.4479999999"/>
    <n v="1480648"/>
    <n v="5418"/>
    <n v="70316.609999999986"/>
    <n v="9742.8873999999996"/>
    <n v="0"/>
    <m/>
    <m/>
    <m/>
    <s v="معاملة بنكية"/>
    <m/>
    <m/>
    <x v="267"/>
  </r>
  <r>
    <d v="2017-07-25T00:00:00"/>
    <x v="7"/>
    <n v="5000"/>
    <x v="28"/>
    <x v="11"/>
    <n v="1969861.4479999999"/>
    <n v="1475648"/>
    <n v="5418"/>
    <n v="70316.609999999986"/>
    <n v="9742.8873999999996"/>
    <n v="0"/>
    <m/>
    <m/>
    <m/>
    <s v="معاملة بنكية"/>
    <m/>
    <m/>
    <x v="142"/>
  </r>
  <r>
    <d v="2017-07-25T00:00:00"/>
    <x v="7"/>
    <n v="4804.3999999999996"/>
    <x v="7"/>
    <x v="13"/>
    <n v="1969861.4479999999"/>
    <n v="1475648"/>
    <n v="5418"/>
    <n v="70316.609999999986"/>
    <n v="9742.8873999999996"/>
    <n v="0"/>
    <m/>
    <m/>
    <m/>
    <m/>
    <m/>
    <m/>
    <x v="142"/>
  </r>
  <r>
    <d v="2017-07-25T00:00:00"/>
    <x v="7"/>
    <n v="195.6"/>
    <x v="6"/>
    <x v="13"/>
    <n v="1970057.048"/>
    <n v="1475648"/>
    <n v="5418"/>
    <n v="70316.609999999986"/>
    <n v="9742.8873999999996"/>
    <n v="0"/>
    <m/>
    <m/>
    <m/>
    <m/>
    <m/>
    <m/>
    <x v="142"/>
  </r>
  <r>
    <d v="2017-07-25T00:00:00"/>
    <x v="7"/>
    <n v="5200"/>
    <x v="28"/>
    <x v="11"/>
    <n v="1970057.048"/>
    <n v="1470448"/>
    <n v="5418"/>
    <n v="70316.609999999986"/>
    <n v="9742.8873999999996"/>
    <n v="0"/>
    <m/>
    <m/>
    <m/>
    <s v="معاملة بنكية"/>
    <m/>
    <m/>
    <x v="142"/>
  </r>
  <r>
    <d v="2017-07-25T00:00:00"/>
    <x v="7"/>
    <n v="1561.5"/>
    <x v="7"/>
    <x v="13"/>
    <n v="1970057.048"/>
    <n v="1470448"/>
    <n v="5418"/>
    <n v="70316.609999999986"/>
    <n v="9742.8873999999996"/>
    <n v="0"/>
    <m/>
    <m/>
    <m/>
    <m/>
    <m/>
    <m/>
    <x v="142"/>
  </r>
  <r>
    <d v="2017-07-25T00:00:00"/>
    <x v="7"/>
    <n v="3638.5"/>
    <x v="6"/>
    <x v="13"/>
    <n v="1973695.548"/>
    <n v="1470448"/>
    <n v="5418"/>
    <n v="70316.609999999986"/>
    <n v="9742.8873999999996"/>
    <n v="0"/>
    <m/>
    <m/>
    <m/>
    <m/>
    <m/>
    <m/>
    <x v="142"/>
  </r>
  <r>
    <d v="2017-07-25T00:00:00"/>
    <x v="7"/>
    <n v="3500"/>
    <x v="7"/>
    <x v="11"/>
    <n v="1973695.548"/>
    <n v="1466948"/>
    <n v="5418"/>
    <n v="70316.609999999986"/>
    <n v="9742.8873999999996"/>
    <n v="0"/>
    <m/>
    <m/>
    <m/>
    <s v="معاملة بنكية"/>
    <m/>
    <m/>
    <x v="267"/>
  </r>
  <r>
    <d v="2017-07-25T00:00:00"/>
    <x v="7"/>
    <n v="10000"/>
    <x v="7"/>
    <x v="11"/>
    <n v="1973695.548"/>
    <n v="1456948"/>
    <n v="5418"/>
    <n v="70316.609999999986"/>
    <n v="9742.8873999999996"/>
    <n v="0"/>
    <m/>
    <m/>
    <m/>
    <s v="معاملة بنكية"/>
    <m/>
    <m/>
    <x v="267"/>
  </r>
  <r>
    <d v="2017-07-25T00:00:00"/>
    <x v="7"/>
    <n v="10000"/>
    <x v="7"/>
    <x v="11"/>
    <n v="1973695.548"/>
    <n v="1446948"/>
    <n v="5418"/>
    <n v="70316.609999999986"/>
    <n v="9742.8873999999996"/>
    <n v="0"/>
    <m/>
    <m/>
    <m/>
    <s v="معاملة بنكية"/>
    <m/>
    <m/>
    <x v="267"/>
  </r>
  <r>
    <d v="2017-07-25T00:00:00"/>
    <x v="7"/>
    <n v="5000"/>
    <x v="7"/>
    <x v="11"/>
    <n v="1973695.548"/>
    <n v="1441948"/>
    <n v="5418"/>
    <n v="70316.609999999986"/>
    <n v="9742.8873999999996"/>
    <n v="0"/>
    <m/>
    <m/>
    <m/>
    <s v="معاملة بنكية"/>
    <m/>
    <m/>
    <x v="267"/>
  </r>
  <r>
    <d v="2017-07-25T00:00:00"/>
    <x v="7"/>
    <n v="5000"/>
    <x v="7"/>
    <x v="11"/>
    <n v="1973695.548"/>
    <n v="1436948"/>
    <n v="5418"/>
    <n v="70316.609999999986"/>
    <n v="9742.8873999999996"/>
    <n v="0"/>
    <m/>
    <m/>
    <m/>
    <s v="معاملة بنكية"/>
    <m/>
    <m/>
    <x v="267"/>
  </r>
  <r>
    <d v="2017-07-26T00:00:00"/>
    <x v="7"/>
    <n v="10000"/>
    <x v="6"/>
    <x v="7"/>
    <n v="1983695.548"/>
    <n v="1436948"/>
    <n v="5418"/>
    <n v="70316.609999999986"/>
    <n v="9742.8873999999996"/>
    <n v="0"/>
    <s v="نقدية للمرضى"/>
    <s v="دفاتر جمع مال"/>
    <s v="سارى"/>
    <n v="9100"/>
    <m/>
    <n v="182"/>
    <x v="1"/>
  </r>
  <r>
    <d v="2017-07-26T00:00:00"/>
    <x v="7"/>
    <n v="600"/>
    <x v="6"/>
    <x v="6"/>
    <n v="1984295.548"/>
    <n v="1436948"/>
    <n v="5418"/>
    <n v="70316.609999999986"/>
    <n v="9742.8873999999996"/>
    <n v="0"/>
    <s v="تبرعات عامة من زكاة مال وغيرها"/>
    <s v="دفاتر جمع مال"/>
    <s v="سارى"/>
    <n v="9166"/>
    <m/>
    <n v="184"/>
    <x v="1"/>
  </r>
  <r>
    <d v="2017-07-26T00:00:00"/>
    <x v="7"/>
    <n v="800"/>
    <x v="6"/>
    <x v="6"/>
    <n v="1985095.548"/>
    <n v="1436948"/>
    <n v="5418"/>
    <n v="70316.609999999986"/>
    <n v="9742.8873999999996"/>
    <n v="0"/>
    <s v="تبرعات عامة من زكاة مال وغيرها"/>
    <s v="دفاتر جمع مال"/>
    <s v="سارى"/>
    <n v="9167"/>
    <m/>
    <n v="184"/>
    <x v="1"/>
  </r>
  <r>
    <d v="2017-07-26T00:00:00"/>
    <x v="7"/>
    <n v="300"/>
    <x v="6"/>
    <x v="7"/>
    <n v="1985395.548"/>
    <n v="1436948"/>
    <n v="5418"/>
    <n v="70316.609999999986"/>
    <n v="9742.8873999999996"/>
    <n v="0"/>
    <s v="نقدية للمرضى"/>
    <s v="دفاتر جمع مال"/>
    <s v="سارى"/>
    <n v="9457"/>
    <m/>
    <n v="190"/>
    <x v="1"/>
  </r>
  <r>
    <d v="2017-07-26T00:00:00"/>
    <x v="7"/>
    <n v="300"/>
    <x v="6"/>
    <x v="6"/>
    <n v="1985695.548"/>
    <n v="1436948"/>
    <n v="5418"/>
    <n v="70316.609999999986"/>
    <n v="9742.8873999999996"/>
    <n v="0"/>
    <s v="تبرعات عامة من زكاة مال وغيرها"/>
    <s v="دفاتر جمع مال"/>
    <s v="سارى"/>
    <n v="9571"/>
    <m/>
    <n v="192"/>
    <x v="1"/>
  </r>
  <r>
    <d v="2017-07-26T00:00:00"/>
    <x v="7"/>
    <n v="300"/>
    <x v="6"/>
    <x v="6"/>
    <n v="1985995.548"/>
    <n v="1436948"/>
    <n v="5418"/>
    <n v="70316.609999999986"/>
    <n v="9742.8873999999996"/>
    <n v="0"/>
    <s v="تبرعات عامة من زكاة مال وغيرها"/>
    <s v="دفاتر جمع مال"/>
    <s v="سارى"/>
    <n v="9572"/>
    <m/>
    <n v="192"/>
    <x v="1"/>
  </r>
  <r>
    <d v="2017-07-26T00:00:00"/>
    <x v="7"/>
    <n v="5000"/>
    <x v="6"/>
    <x v="6"/>
    <n v="1990995.548"/>
    <n v="1436948"/>
    <n v="5418"/>
    <n v="70316.609999999986"/>
    <n v="9742.8873999999996"/>
    <n v="0"/>
    <s v="تبرعات عامة من زكاة مال وغيرها"/>
    <s v="دفاتر جمع مال"/>
    <s v="سارى"/>
    <n v="9573"/>
    <m/>
    <n v="192"/>
    <x v="1"/>
  </r>
  <r>
    <d v="2017-07-26T00:00:00"/>
    <x v="7"/>
    <n v="10000"/>
    <x v="6"/>
    <x v="7"/>
    <n v="2000995.548"/>
    <n v="1436948"/>
    <n v="5418"/>
    <n v="70316.609999999986"/>
    <n v="9742.8873999999996"/>
    <n v="0"/>
    <s v="نقدية للمرضى"/>
    <s v="دفاتر جمع مال"/>
    <s v="سارى"/>
    <n v="9701"/>
    <m/>
    <n v="195"/>
    <x v="1"/>
  </r>
  <r>
    <d v="2017-07-26T00:00:00"/>
    <x v="7"/>
    <n v="10000"/>
    <x v="6"/>
    <x v="7"/>
    <n v="2010995.548"/>
    <n v="1436948"/>
    <n v="5418"/>
    <n v="70316.609999999986"/>
    <n v="9742.8873999999996"/>
    <n v="0"/>
    <s v="نقدية للمرضى"/>
    <s v="دفاتر جمع مال"/>
    <s v="سارى"/>
    <n v="9702"/>
    <m/>
    <n v="195"/>
    <x v="1"/>
  </r>
  <r>
    <d v="2017-07-26T00:00:00"/>
    <x v="7"/>
    <n v="10000"/>
    <x v="6"/>
    <x v="7"/>
    <n v="2020995.548"/>
    <n v="1436948"/>
    <n v="5418"/>
    <n v="70316.609999999986"/>
    <n v="9742.8873999999996"/>
    <n v="0"/>
    <s v="نقدية للمرضى"/>
    <s v="دفاتر جمع مال"/>
    <s v="سارى"/>
    <n v="9703"/>
    <m/>
    <n v="195"/>
    <x v="1"/>
  </r>
  <r>
    <d v="2017-07-26T00:00:00"/>
    <x v="7"/>
    <n v="10000"/>
    <x v="6"/>
    <x v="7"/>
    <n v="2030995.548"/>
    <n v="1436948"/>
    <n v="5418"/>
    <n v="70316.609999999986"/>
    <n v="9742.8873999999996"/>
    <n v="0"/>
    <s v="نقدية للمرضى"/>
    <s v="دفاتر جمع مال"/>
    <s v="سارى"/>
    <n v="9704"/>
    <m/>
    <n v="195"/>
    <x v="1"/>
  </r>
  <r>
    <d v="2017-07-26T00:00:00"/>
    <x v="7"/>
    <n v="10000"/>
    <x v="6"/>
    <x v="7"/>
    <n v="2040995.548"/>
    <n v="1436948"/>
    <n v="5418"/>
    <n v="70316.609999999986"/>
    <n v="9742.8873999999996"/>
    <n v="0"/>
    <s v="نقدية للمرضى"/>
    <s v="دفاتر جمع مال"/>
    <s v="سارى"/>
    <n v="9705"/>
    <m/>
    <n v="195"/>
    <x v="1"/>
  </r>
  <r>
    <d v="2017-07-26T00:00:00"/>
    <x v="7"/>
    <n v="10000"/>
    <x v="6"/>
    <x v="7"/>
    <n v="2050995.548"/>
    <n v="1436948"/>
    <n v="5418"/>
    <n v="70316.609999999986"/>
    <n v="9742.8873999999996"/>
    <n v="0"/>
    <s v="نقدية للمرضى"/>
    <s v="دفاتر جمع مال"/>
    <s v="سارى"/>
    <n v="9706"/>
    <m/>
    <n v="195"/>
    <x v="1"/>
  </r>
  <r>
    <d v="2017-07-26T00:00:00"/>
    <x v="7"/>
    <n v="10000"/>
    <x v="6"/>
    <x v="7"/>
    <n v="2060995.548"/>
    <n v="1436948"/>
    <n v="5418"/>
    <n v="70316.609999999986"/>
    <n v="9742.8873999999996"/>
    <n v="0"/>
    <s v="نقدية للمرضى"/>
    <s v="دفاتر جمع مال"/>
    <s v="سارى"/>
    <n v="9707"/>
    <m/>
    <n v="195"/>
    <x v="1"/>
  </r>
  <r>
    <d v="2017-07-26T00:00:00"/>
    <x v="7"/>
    <n v="10000"/>
    <x v="6"/>
    <x v="7"/>
    <n v="2070995.548"/>
    <n v="1436948"/>
    <n v="5418"/>
    <n v="70316.609999999986"/>
    <n v="9742.8873999999996"/>
    <n v="0"/>
    <s v="نقدية للمرضى"/>
    <s v="دفاتر جمع مال"/>
    <s v="سارى"/>
    <n v="9708"/>
    <m/>
    <n v="195"/>
    <x v="1"/>
  </r>
  <r>
    <d v="2017-07-26T00:00:00"/>
    <x v="7"/>
    <n v="10000"/>
    <x v="6"/>
    <x v="7"/>
    <n v="2080995.548"/>
    <n v="1436948"/>
    <n v="5418"/>
    <n v="70316.609999999986"/>
    <n v="9742.8873999999996"/>
    <n v="0"/>
    <s v="نقدية للمرضى"/>
    <s v="دفاتر جمع مال"/>
    <s v="سارى"/>
    <n v="9709"/>
    <m/>
    <n v="195"/>
    <x v="1"/>
  </r>
  <r>
    <d v="2017-07-26T00:00:00"/>
    <x v="7"/>
    <n v="16600"/>
    <x v="8"/>
    <x v="9"/>
    <n v="2080995.548"/>
    <n v="1453548"/>
    <n v="5418"/>
    <n v="70316.609999999986"/>
    <n v="9742.8873999999996"/>
    <n v="0"/>
    <m/>
    <m/>
    <m/>
    <s v="معاملة بنكية"/>
    <m/>
    <m/>
    <x v="60"/>
  </r>
  <r>
    <d v="2017-07-26T00:00:00"/>
    <x v="7"/>
    <n v="23416.18"/>
    <x v="8"/>
    <x v="12"/>
    <n v="2080995.548"/>
    <n v="1476964.18"/>
    <n v="5418"/>
    <n v="70316.609999999986"/>
    <n v="9742.8873999999996"/>
    <n v="0"/>
    <m/>
    <m/>
    <m/>
    <s v="تقفيل"/>
    <m/>
    <m/>
    <x v="132"/>
  </r>
  <r>
    <d v="2017-07-26T00:00:00"/>
    <x v="7"/>
    <n v="25000"/>
    <x v="8"/>
    <x v="9"/>
    <n v="2080995.548"/>
    <n v="1501964.18"/>
    <n v="5418"/>
    <n v="70316.609999999986"/>
    <n v="9742.8873999999996"/>
    <n v="0"/>
    <m/>
    <m/>
    <m/>
    <m/>
    <m/>
    <m/>
    <x v="271"/>
  </r>
  <r>
    <d v="2017-07-26T00:00:00"/>
    <x v="7"/>
    <n v="3000"/>
    <x v="8"/>
    <x v="9"/>
    <n v="2080995.548"/>
    <n v="1504964.18"/>
    <n v="5418"/>
    <n v="70316.609999999986"/>
    <n v="9742.8873999999996"/>
    <n v="0"/>
    <m/>
    <m/>
    <m/>
    <s v="معاملة بنكية"/>
    <m/>
    <m/>
    <x v="60"/>
  </r>
  <r>
    <d v="2017-07-26T00:00:00"/>
    <x v="7"/>
    <n v="1200"/>
    <x v="8"/>
    <x v="9"/>
    <n v="2080995.548"/>
    <n v="1506164.18"/>
    <n v="5418"/>
    <n v="70316.609999999986"/>
    <n v="9742.8873999999996"/>
    <n v="0"/>
    <m/>
    <m/>
    <m/>
    <s v="معاملة بنكية"/>
    <m/>
    <m/>
    <x v="60"/>
  </r>
  <r>
    <d v="2017-07-27T00:00:00"/>
    <x v="7"/>
    <n v="1500"/>
    <x v="6"/>
    <x v="6"/>
    <n v="2082495.548"/>
    <n v="1506164.18"/>
    <n v="5418"/>
    <n v="70316.609999999986"/>
    <n v="9742.8873999999996"/>
    <n v="0"/>
    <s v="تبرعات عامة من زكاة مال وغيرها"/>
    <s v="دفاتر جمع مال"/>
    <s v="سارى"/>
    <n v="7680"/>
    <m/>
    <n v="154"/>
    <x v="1"/>
  </r>
  <r>
    <d v="2017-07-27T00:00:00"/>
    <x v="7"/>
    <n v="5000"/>
    <x v="6"/>
    <x v="7"/>
    <n v="2087495.548"/>
    <n v="1506164.18"/>
    <n v="5418"/>
    <n v="70316.609999999986"/>
    <n v="9742.8873999999996"/>
    <n v="0"/>
    <s v="نقدية للمرضى"/>
    <s v="دفاتر جمع مال"/>
    <s v="سارى"/>
    <n v="7681"/>
    <m/>
    <n v="154"/>
    <x v="1"/>
  </r>
  <r>
    <d v="2017-07-27T00:00:00"/>
    <x v="7"/>
    <n v="5000"/>
    <x v="6"/>
    <x v="7"/>
    <n v="2092495.548"/>
    <n v="1506164.18"/>
    <n v="5418"/>
    <n v="70316.609999999986"/>
    <n v="9742.8873999999996"/>
    <n v="0"/>
    <s v="نقدية للمرضى"/>
    <s v="دفاتر جمع مال"/>
    <s v="سارى"/>
    <n v="7682"/>
    <m/>
    <n v="154"/>
    <x v="1"/>
  </r>
  <r>
    <d v="2017-07-27T00:00:00"/>
    <x v="7"/>
    <n v="5000"/>
    <x v="6"/>
    <x v="7"/>
    <n v="2097495.548"/>
    <n v="1506164.18"/>
    <n v="5418"/>
    <n v="70316.609999999986"/>
    <n v="9742.8873999999996"/>
    <n v="0"/>
    <s v="نقدية للمرضى"/>
    <s v="دفاتر جمع مال"/>
    <s v="سارى"/>
    <n v="7683"/>
    <m/>
    <n v="154"/>
    <x v="1"/>
  </r>
  <r>
    <d v="2017-07-27T00:00:00"/>
    <x v="7"/>
    <n v="5000"/>
    <x v="6"/>
    <x v="7"/>
    <n v="2102495.548"/>
    <n v="1506164.18"/>
    <n v="5418"/>
    <n v="70316.609999999986"/>
    <n v="9742.8873999999996"/>
    <n v="0"/>
    <s v="نقدية للمرضى"/>
    <s v="دفاتر جمع مال"/>
    <s v="سارى"/>
    <n v="7684"/>
    <m/>
    <n v="154"/>
    <x v="1"/>
  </r>
  <r>
    <d v="2017-07-27T00:00:00"/>
    <x v="7"/>
    <n v="500"/>
    <x v="6"/>
    <x v="6"/>
    <n v="2102995.548"/>
    <n v="1506164.18"/>
    <n v="5418"/>
    <n v="70316.609999999986"/>
    <n v="9742.8873999999996"/>
    <n v="0"/>
    <s v="تبرعات عامة من زكاة مال وغيرها"/>
    <s v="دفاتر جمع مال"/>
    <s v="سارى"/>
    <n v="7685"/>
    <m/>
    <n v="154"/>
    <x v="1"/>
  </r>
  <r>
    <d v="2017-07-27T00:00:00"/>
    <x v="7"/>
    <n v="500"/>
    <x v="6"/>
    <x v="6"/>
    <n v="2103495.548"/>
    <n v="1506164.18"/>
    <n v="5418"/>
    <n v="70316.609999999986"/>
    <n v="9742.8873999999996"/>
    <n v="0"/>
    <s v="تبرعات عامة من زكاة مال وغيرها"/>
    <s v="دفاتر جمع مال"/>
    <s v="سارى"/>
    <n v="7686"/>
    <m/>
    <n v="154"/>
    <x v="1"/>
  </r>
  <r>
    <d v="2017-07-27T00:00:00"/>
    <x v="7"/>
    <n v="1200"/>
    <x v="6"/>
    <x v="7"/>
    <n v="2104695.548"/>
    <n v="1506164.18"/>
    <n v="5418"/>
    <n v="70316.609999999986"/>
    <n v="9742.8873999999996"/>
    <n v="0"/>
    <s v="نقدية للمرضى"/>
    <s v="دفاتر جمع مال"/>
    <s v="سارى"/>
    <n v="7944"/>
    <m/>
    <n v="159"/>
    <x v="1"/>
  </r>
  <r>
    <d v="2017-07-27T00:00:00"/>
    <x v="7"/>
    <n v="200"/>
    <x v="6"/>
    <x v="7"/>
    <n v="2104895.548"/>
    <n v="1506164.18"/>
    <n v="5418"/>
    <n v="70316.609999999986"/>
    <n v="9742.8873999999996"/>
    <n v="0"/>
    <s v="نقدية للمرضى"/>
    <s v="دفاتر جمع مال"/>
    <s v="سارى"/>
    <n v="7945"/>
    <m/>
    <n v="159"/>
    <x v="1"/>
  </r>
  <r>
    <d v="2017-07-27T00:00:00"/>
    <x v="7"/>
    <n v="2200"/>
    <x v="6"/>
    <x v="7"/>
    <n v="2107095.548"/>
    <n v="1506164.18"/>
    <n v="5418"/>
    <n v="70316.609999999986"/>
    <n v="9742.8873999999996"/>
    <n v="0"/>
    <s v="نقدية للمرضى"/>
    <s v="دفاتر جمع مال"/>
    <s v="سارى"/>
    <n v="7946"/>
    <m/>
    <n v="159"/>
    <x v="1"/>
  </r>
  <r>
    <d v="2017-07-27T00:00:00"/>
    <x v="7"/>
    <n v="7500"/>
    <x v="6"/>
    <x v="7"/>
    <n v="2114595.548"/>
    <n v="1506164.18"/>
    <n v="5418"/>
    <n v="70316.609999999986"/>
    <n v="9742.8873999999996"/>
    <n v="0"/>
    <s v="نقدية للمرضى"/>
    <s v="دفاتر جمع مال"/>
    <s v="سارى"/>
    <n v="7947"/>
    <m/>
    <n v="159"/>
    <x v="1"/>
  </r>
  <r>
    <d v="2017-07-27T00:00:00"/>
    <x v="7"/>
    <n v="400"/>
    <x v="6"/>
    <x v="7"/>
    <n v="2114995.548"/>
    <n v="1506164.18"/>
    <n v="5418"/>
    <n v="70316.609999999986"/>
    <n v="9742.8873999999996"/>
    <n v="0"/>
    <s v="نقدية للمرضى"/>
    <s v="دفاتر جمع مال"/>
    <s v="سارى"/>
    <n v="9168"/>
    <m/>
    <n v="184"/>
    <x v="1"/>
  </r>
  <r>
    <d v="2017-07-27T00:00:00"/>
    <x v="7"/>
    <n v="2000"/>
    <x v="6"/>
    <x v="7"/>
    <n v="2116995.548"/>
    <n v="1506164.18"/>
    <n v="5418"/>
    <n v="70316.609999999986"/>
    <n v="9742.8873999999996"/>
    <n v="0"/>
    <s v="نقدية للمرضى"/>
    <s v="دفاتر جمع مال"/>
    <s v="سارى"/>
    <n v="9339"/>
    <m/>
    <n v="187"/>
    <x v="1"/>
  </r>
  <r>
    <d v="2017-07-27T00:00:00"/>
    <x v="7"/>
    <n v="2800"/>
    <x v="6"/>
    <x v="7"/>
    <n v="2119795.548"/>
    <n v="1506164.18"/>
    <n v="5418"/>
    <n v="70316.609999999986"/>
    <n v="9742.8873999999996"/>
    <n v="0"/>
    <s v="نقدية للمرضى"/>
    <s v="دفاتر جمع مال"/>
    <s v="سارى"/>
    <n v="9458"/>
    <m/>
    <n v="190"/>
    <x v="1"/>
  </r>
  <r>
    <d v="2017-07-27T00:00:00"/>
    <x v="7"/>
    <n v="10000"/>
    <x v="6"/>
    <x v="6"/>
    <n v="2129795.548"/>
    <n v="1506164.18"/>
    <n v="5418"/>
    <n v="70316.609999999986"/>
    <n v="9742.8873999999996"/>
    <n v="0"/>
    <s v="تبرعات عامة من زكاة مال وغيرها"/>
    <s v="دفاتر جمع مال"/>
    <s v="سارى"/>
    <n v="9574"/>
    <m/>
    <n v="192"/>
    <x v="1"/>
  </r>
  <r>
    <d v="2017-07-27T00:00:00"/>
    <x v="7"/>
    <n v="5000"/>
    <x v="6"/>
    <x v="6"/>
    <n v="2134795.548"/>
    <n v="1506164.18"/>
    <n v="5418"/>
    <n v="70316.609999999986"/>
    <n v="9742.8873999999996"/>
    <n v="0"/>
    <s v="تبرعات عامة من زكاة مال وغيرها"/>
    <s v="دفاتر جمع مال"/>
    <s v="سارى"/>
    <n v="9575"/>
    <m/>
    <n v="192"/>
    <x v="1"/>
  </r>
  <r>
    <d v="2017-07-27T00:00:00"/>
    <x v="7"/>
    <n v="5000"/>
    <x v="6"/>
    <x v="6"/>
    <n v="2139795.548"/>
    <n v="1506164.18"/>
    <n v="5418"/>
    <n v="70316.609999999986"/>
    <n v="9742.8873999999996"/>
    <n v="0"/>
    <s v="تبرعات عامة من زكاة مال وغيرها"/>
    <s v="دفاتر جمع مال"/>
    <s v="سارى"/>
    <n v="9576"/>
    <m/>
    <n v="192"/>
    <x v="1"/>
  </r>
  <r>
    <d v="2017-07-27T00:00:00"/>
    <x v="7"/>
    <n v="800"/>
    <x v="6"/>
    <x v="6"/>
    <n v="2140595.548"/>
    <n v="1506164.18"/>
    <n v="5418"/>
    <n v="70316.609999999986"/>
    <n v="9742.8873999999996"/>
    <n v="0"/>
    <s v="تبرعات عامة من زكاة مال وغيرها"/>
    <s v="دفاتر جمع مال"/>
    <s v="سارى"/>
    <n v="9577"/>
    <m/>
    <n v="192"/>
    <x v="1"/>
  </r>
  <r>
    <d v="2017-07-27T00:00:00"/>
    <x v="7"/>
    <n v="1500"/>
    <x v="6"/>
    <x v="6"/>
    <n v="2142095.548"/>
    <n v="1506164.18"/>
    <n v="5418"/>
    <n v="70316.609999999986"/>
    <n v="9742.8873999999996"/>
    <n v="0"/>
    <s v="تبرعات عامة من زكاة مال وغيرها"/>
    <s v="دفاتر جمع مال"/>
    <s v="سارى"/>
    <n v="9654"/>
    <m/>
    <n v="194"/>
    <x v="1"/>
  </r>
  <r>
    <d v="2017-07-27T00:00:00"/>
    <x v="7"/>
    <n v="150"/>
    <x v="8"/>
    <x v="9"/>
    <n v="2142095.548"/>
    <n v="1506314.18"/>
    <n v="5418"/>
    <n v="70316.609999999986"/>
    <n v="9742.8873999999996"/>
    <n v="0"/>
    <m/>
    <m/>
    <m/>
    <s v="معاملة بنكية"/>
    <m/>
    <m/>
    <x v="60"/>
  </r>
  <r>
    <d v="2017-07-27T00:00:00"/>
    <x v="7"/>
    <n v="500"/>
    <x v="8"/>
    <x v="9"/>
    <n v="2142095.548"/>
    <n v="1506814.18"/>
    <n v="5418"/>
    <n v="70316.609999999986"/>
    <n v="9742.8873999999996"/>
    <n v="0"/>
    <m/>
    <m/>
    <m/>
    <s v="معاملة بنكية"/>
    <m/>
    <m/>
    <x v="129"/>
  </r>
  <r>
    <d v="2017-07-27T00:00:00"/>
    <x v="7"/>
    <n v="500"/>
    <x v="8"/>
    <x v="9"/>
    <n v="2142095.548"/>
    <n v="1507314.18"/>
    <n v="5418"/>
    <n v="70316.609999999986"/>
    <n v="9742.8873999999996"/>
    <n v="0"/>
    <m/>
    <m/>
    <m/>
    <s v="معاملة بنكية"/>
    <m/>
    <m/>
    <x v="60"/>
  </r>
  <r>
    <d v="2017-07-27T00:00:00"/>
    <x v="7"/>
    <n v="248475"/>
    <x v="7"/>
    <x v="11"/>
    <n v="2142095.548"/>
    <n v="1258839.18"/>
    <n v="5418"/>
    <n v="70316.609999999986"/>
    <n v="9742.8873999999996"/>
    <n v="0"/>
    <m/>
    <m/>
    <m/>
    <s v="معاملة بنكية"/>
    <m/>
    <m/>
    <x v="267"/>
  </r>
  <r>
    <d v="2017-07-27T00:00:00"/>
    <x v="7"/>
    <n v="9200"/>
    <x v="8"/>
    <x v="9"/>
    <n v="2142095.548"/>
    <n v="1268039.18"/>
    <n v="5418"/>
    <n v="70316.609999999986"/>
    <n v="9742.8873999999996"/>
    <n v="0"/>
    <m/>
    <m/>
    <m/>
    <s v="معاملة بنكية"/>
    <m/>
    <m/>
    <x v="132"/>
  </r>
  <r>
    <d v="2017-07-29T00:00:00"/>
    <x v="7"/>
    <n v="250"/>
    <x v="6"/>
    <x v="7"/>
    <n v="2142345.548"/>
    <n v="1268039.18"/>
    <n v="5418"/>
    <n v="70316.609999999986"/>
    <n v="9742.8873999999996"/>
    <n v="0"/>
    <s v="نقدية للمرضى"/>
    <s v="دفاتر جمع مال"/>
    <s v="سارى"/>
    <n v="7687"/>
    <m/>
    <n v="154"/>
    <x v="1"/>
  </r>
  <r>
    <d v="2017-07-29T00:00:00"/>
    <x v="7"/>
    <n v="250"/>
    <x v="6"/>
    <x v="7"/>
    <n v="2142595.548"/>
    <n v="1268039.18"/>
    <n v="5418"/>
    <n v="70316.609999999986"/>
    <n v="9742.8873999999996"/>
    <n v="0"/>
    <s v="نقدية للمرضى"/>
    <s v="دفاتر جمع مال"/>
    <s v="سارى"/>
    <n v="7688"/>
    <m/>
    <n v="154"/>
    <x v="1"/>
  </r>
  <r>
    <d v="2017-07-29T00:00:00"/>
    <x v="7"/>
    <n v="10000"/>
    <x v="6"/>
    <x v="7"/>
    <n v="2152595.548"/>
    <n v="1268039.18"/>
    <n v="5418"/>
    <n v="70316.609999999986"/>
    <n v="9742.8873999999996"/>
    <n v="0"/>
    <s v="نقدية للمرضى"/>
    <s v="دفاتر جمع مال"/>
    <s v="سارى"/>
    <n v="7948"/>
    <m/>
    <n v="159"/>
    <x v="1"/>
  </r>
  <r>
    <d v="2017-07-29T00:00:00"/>
    <x v="7"/>
    <n v="5000"/>
    <x v="6"/>
    <x v="7"/>
    <n v="2157595.548"/>
    <n v="1268039.18"/>
    <n v="5418"/>
    <n v="70316.609999999986"/>
    <n v="9742.8873999999996"/>
    <n v="0"/>
    <s v="نقدية للمرضى"/>
    <s v="دفاتر جمع مال"/>
    <s v="سارى"/>
    <n v="7949"/>
    <m/>
    <n v="159"/>
    <x v="1"/>
  </r>
  <r>
    <d v="2017-07-29T00:00:00"/>
    <x v="7"/>
    <n v="10000"/>
    <x v="6"/>
    <x v="6"/>
    <n v="2167595.548"/>
    <n v="1268039.18"/>
    <n v="5418"/>
    <n v="70316.609999999986"/>
    <n v="9742.8873999999996"/>
    <n v="0"/>
    <s v="تبرعات عامة من زكاة مال وغيرها"/>
    <s v="دفاتر جمع مال"/>
    <s v="سارى"/>
    <n v="9169"/>
    <m/>
    <n v="184"/>
    <x v="1"/>
  </r>
  <r>
    <d v="2017-07-29T00:00:00"/>
    <x v="7"/>
    <n v="100"/>
    <x v="6"/>
    <x v="6"/>
    <n v="2167695.548"/>
    <n v="1268039.18"/>
    <n v="5418"/>
    <n v="70316.609999999986"/>
    <n v="9742.8873999999996"/>
    <n v="0"/>
    <s v="تبرعات عامة من زكاة مال وغيرها"/>
    <s v="دفاتر جمع مال"/>
    <s v="سارى"/>
    <n v="9170"/>
    <m/>
    <n v="184"/>
    <x v="1"/>
  </r>
  <r>
    <d v="2017-07-29T00:00:00"/>
    <x v="7"/>
    <n v="10000"/>
    <x v="6"/>
    <x v="6"/>
    <n v="2177695.548"/>
    <n v="1268039.18"/>
    <n v="5418"/>
    <n v="70316.609999999986"/>
    <n v="9742.8873999999996"/>
    <n v="0"/>
    <s v="تبرعات عامة من زكاة مال وغيرها"/>
    <s v="دفاتر جمع مال"/>
    <s v="سارى"/>
    <n v="9171"/>
    <m/>
    <n v="184"/>
    <x v="1"/>
  </r>
  <r>
    <d v="2017-07-29T00:00:00"/>
    <x v="7"/>
    <n v="10000"/>
    <x v="6"/>
    <x v="6"/>
    <n v="2187695.548"/>
    <n v="1268039.18"/>
    <n v="5418"/>
    <n v="70316.609999999986"/>
    <n v="9742.8873999999996"/>
    <n v="0"/>
    <s v="تبرعات عامة من زكاة مال وغيرها"/>
    <s v="دفاتر جمع مال"/>
    <s v="سارى"/>
    <n v="9172"/>
    <m/>
    <n v="184"/>
    <x v="1"/>
  </r>
  <r>
    <d v="2017-07-29T00:00:00"/>
    <x v="7"/>
    <n v="2000"/>
    <x v="6"/>
    <x v="6"/>
    <n v="2189695.548"/>
    <n v="1268039.18"/>
    <n v="5418"/>
    <n v="70316.609999999986"/>
    <n v="9742.8873999999996"/>
    <n v="0"/>
    <s v="تبرعات عامة من زكاة مال وغيرها"/>
    <s v="دفاتر جمع مال"/>
    <s v="سارى"/>
    <n v="9173"/>
    <m/>
    <n v="184"/>
    <x v="1"/>
  </r>
  <r>
    <d v="2017-07-29T00:00:00"/>
    <x v="7"/>
    <n v="3000"/>
    <x v="6"/>
    <x v="7"/>
    <n v="2192695.548"/>
    <n v="1268039.18"/>
    <n v="5418"/>
    <n v="70316.609999999986"/>
    <n v="9742.8873999999996"/>
    <n v="0"/>
    <s v="نقدية للمرضى"/>
    <s v="دفاتر جمع مال"/>
    <s v="سارى"/>
    <n v="9237"/>
    <m/>
    <n v="185"/>
    <x v="1"/>
  </r>
  <r>
    <d v="2017-07-29T00:00:00"/>
    <x v="7"/>
    <n v="200"/>
    <x v="6"/>
    <x v="6"/>
    <n v="2192895.548"/>
    <n v="1268039.18"/>
    <n v="5418"/>
    <n v="70316.609999999986"/>
    <n v="9742.8873999999996"/>
    <n v="0"/>
    <s v="تبرعات عامة من زكاة مال وغيرها"/>
    <s v="دفاتر جمع مال"/>
    <s v="سارى"/>
    <n v="9238"/>
    <m/>
    <n v="185"/>
    <x v="1"/>
  </r>
  <r>
    <d v="2017-07-29T00:00:00"/>
    <x v="7"/>
    <n v="3608"/>
    <x v="6"/>
    <x v="6"/>
    <n v="2196503.548"/>
    <n v="1268039.18"/>
    <n v="5418"/>
    <n v="70316.609999999986"/>
    <n v="9742.8873999999996"/>
    <n v="0"/>
    <s v="تبرعات عامة من زكاة مال وغيرها"/>
    <s v="دفاتر جمع مال"/>
    <s v="سارى"/>
    <n v="9459"/>
    <m/>
    <n v="190"/>
    <x v="1"/>
  </r>
  <r>
    <d v="2017-07-29T00:00:00"/>
    <x v="7"/>
    <n v="100"/>
    <x v="6"/>
    <x v="6"/>
    <n v="2196603.548"/>
    <n v="1268039.18"/>
    <n v="5418"/>
    <n v="70316.609999999986"/>
    <n v="9742.8873999999996"/>
    <n v="0"/>
    <s v="تبرعات عامة من زكاة مال وغيرها"/>
    <s v="دفاتر جمع مال"/>
    <s v="سارى"/>
    <n v="9460"/>
    <m/>
    <n v="190"/>
    <x v="1"/>
  </r>
  <r>
    <d v="2017-07-29T00:00:00"/>
    <x v="7"/>
    <n v="1600"/>
    <x v="6"/>
    <x v="7"/>
    <n v="2198203.548"/>
    <n v="1268039.18"/>
    <n v="5418"/>
    <n v="70316.609999999986"/>
    <n v="9742.8873999999996"/>
    <n v="0"/>
    <s v="نقدية للمرضى"/>
    <s v="دفاتر جمع مال"/>
    <s v="سارى"/>
    <n v="9461"/>
    <m/>
    <n v="190"/>
    <x v="1"/>
  </r>
  <r>
    <d v="2017-07-29T00:00:00"/>
    <x v="7"/>
    <n v="4000"/>
    <x v="6"/>
    <x v="7"/>
    <n v="2202203.548"/>
    <n v="1268039.18"/>
    <n v="5418"/>
    <n v="70316.609999999986"/>
    <n v="9742.8873999999996"/>
    <n v="0"/>
    <s v="نقدية للمرضى"/>
    <s v="دفاتر جمع مال"/>
    <s v="سارى"/>
    <n v="9463"/>
    <m/>
    <n v="190"/>
    <x v="1"/>
  </r>
  <r>
    <d v="2017-07-30T00:00:00"/>
    <x v="7"/>
    <n v="1520"/>
    <x v="6"/>
    <x v="6"/>
    <n v="2203723.548"/>
    <n v="1268039.18"/>
    <n v="5418"/>
    <n v="70316.609999999986"/>
    <n v="9742.8873999999996"/>
    <n v="0"/>
    <s v="تبرعات عامة من زكاة مال وغيرها"/>
    <s v="دفاتر جمع مال"/>
    <s v="سارى"/>
    <n v="7689"/>
    <m/>
    <n v="154"/>
    <x v="1"/>
  </r>
  <r>
    <d v="2017-07-30T00:00:00"/>
    <x v="7"/>
    <n v="500"/>
    <x v="6"/>
    <x v="6"/>
    <n v="2204223.548"/>
    <n v="1268039.18"/>
    <n v="5418"/>
    <n v="70316.609999999986"/>
    <n v="9742.8873999999996"/>
    <n v="0"/>
    <s v="تبرعات عامة من زكاة مال وغيرها"/>
    <s v="دفاتر جمع مال"/>
    <s v="سارى"/>
    <n v="7690"/>
    <m/>
    <n v="154"/>
    <x v="1"/>
  </r>
  <r>
    <d v="2017-07-30T00:00:00"/>
    <x v="7"/>
    <n v="10"/>
    <x v="6"/>
    <x v="7"/>
    <n v="2204233.548"/>
    <n v="1268039.18"/>
    <n v="5418"/>
    <n v="70316.609999999986"/>
    <n v="9742.8873999999996"/>
    <n v="0"/>
    <s v="نقدية للمرضى"/>
    <s v="دفاتر جمع مال"/>
    <s v="سارى"/>
    <n v="7691"/>
    <m/>
    <n v="154"/>
    <x v="1"/>
  </r>
  <r>
    <d v="2017-07-30T00:00:00"/>
    <x v="7"/>
    <n v="200"/>
    <x v="6"/>
    <x v="6"/>
    <n v="2204433.548"/>
    <n v="1268039.18"/>
    <n v="5418"/>
    <n v="70316.609999999986"/>
    <n v="9742.8873999999996"/>
    <n v="0"/>
    <s v="تبرعات عامة من زكاة مال وغيرها"/>
    <s v="دفاتر جمع مال"/>
    <s v="سارى"/>
    <n v="7950"/>
    <m/>
    <n v="159"/>
    <x v="1"/>
  </r>
  <r>
    <d v="2017-07-30T00:00:00"/>
    <x v="7"/>
    <n v="50"/>
    <x v="6"/>
    <x v="6"/>
    <n v="2204483.548"/>
    <n v="1268039.18"/>
    <n v="5418"/>
    <n v="70316.609999999986"/>
    <n v="9742.8873999999996"/>
    <n v="0"/>
    <s v="تبرعات عامة من زكاة مال وغيرها"/>
    <s v="دفاتر جمع مال"/>
    <s v="سارى"/>
    <n v="7951"/>
    <m/>
    <n v="160"/>
    <x v="1"/>
  </r>
  <r>
    <d v="2017-07-30T00:00:00"/>
    <x v="7"/>
    <n v="50"/>
    <x v="6"/>
    <x v="6"/>
    <n v="2204533.548"/>
    <n v="1268039.18"/>
    <n v="5418"/>
    <n v="70316.609999999986"/>
    <n v="9742.8873999999996"/>
    <n v="0"/>
    <s v="تبرعات عامة من زكاة مال وغيرها"/>
    <s v="دفاتر جمع مال"/>
    <s v="سارى"/>
    <n v="7952"/>
    <m/>
    <n v="160"/>
    <x v="1"/>
  </r>
  <r>
    <d v="2017-07-30T00:00:00"/>
    <x v="7"/>
    <n v="1000"/>
    <x v="6"/>
    <x v="6"/>
    <n v="2205533.548"/>
    <n v="1268039.18"/>
    <n v="5418"/>
    <n v="70316.609999999986"/>
    <n v="9742.8873999999996"/>
    <n v="0"/>
    <s v="تبرعات عامة من زكاة مال وغيرها"/>
    <s v="دفاتر جمع مال"/>
    <s v="سارى"/>
    <n v="9174"/>
    <m/>
    <n v="184"/>
    <x v="1"/>
  </r>
  <r>
    <d v="2017-07-30T00:00:00"/>
    <x v="7"/>
    <n v="4100"/>
    <x v="6"/>
    <x v="6"/>
    <n v="2209633.548"/>
    <n v="1268039.18"/>
    <n v="5418"/>
    <n v="70316.609999999986"/>
    <n v="9742.8873999999996"/>
    <n v="0"/>
    <s v="تبرعات عامة من زكاة مال وغيرها"/>
    <s v="دفاتر جمع مال"/>
    <s v="سارى"/>
    <n v="9175"/>
    <m/>
    <n v="184"/>
    <x v="1"/>
  </r>
  <r>
    <d v="2017-07-30T00:00:00"/>
    <x v="7"/>
    <n v="100"/>
    <x v="6"/>
    <x v="7"/>
    <n v="2209733.548"/>
    <n v="1268039.18"/>
    <n v="5418"/>
    <n v="70316.609999999986"/>
    <n v="9742.8873999999996"/>
    <n v="0"/>
    <s v="نقدية للمرضى"/>
    <s v="دفاتر جمع مال"/>
    <s v="سارى"/>
    <n v="9176"/>
    <m/>
    <n v="184"/>
    <x v="1"/>
  </r>
  <r>
    <d v="2017-07-30T00:00:00"/>
    <x v="7"/>
    <n v="80"/>
    <x v="6"/>
    <x v="6"/>
    <n v="2209813.548"/>
    <n v="1268039.18"/>
    <n v="5418"/>
    <n v="70316.609999999986"/>
    <n v="9742.8873999999996"/>
    <n v="0"/>
    <s v="تبرعات عامة من زكاة مال وغيرها"/>
    <s v="دفاتر جمع مال"/>
    <s v="سارى"/>
    <n v="9177"/>
    <m/>
    <n v="184"/>
    <x v="1"/>
  </r>
  <r>
    <d v="2017-07-30T00:00:00"/>
    <x v="7"/>
    <n v="3000"/>
    <x v="6"/>
    <x v="6"/>
    <n v="2212813.548"/>
    <n v="1268039.18"/>
    <n v="5418"/>
    <n v="70316.609999999986"/>
    <n v="9742.8873999999996"/>
    <n v="0"/>
    <s v="تبرعات عامة من زكاة مال وغيرها"/>
    <s v="دفاتر جمع مال"/>
    <s v="سارى"/>
    <n v="9178"/>
    <m/>
    <n v="184"/>
    <x v="1"/>
  </r>
  <r>
    <d v="2017-07-30T00:00:00"/>
    <x v="7"/>
    <n v="4000"/>
    <x v="6"/>
    <x v="6"/>
    <n v="2216813.548"/>
    <n v="1268039.18"/>
    <n v="5418"/>
    <n v="70316.609999999986"/>
    <n v="9742.8873999999996"/>
    <n v="0"/>
    <s v="تبرعات عامة من زكاة مال وغيرها"/>
    <s v="دفاتر جمع مال"/>
    <s v="سارى"/>
    <n v="9239"/>
    <m/>
    <n v="185"/>
    <x v="1"/>
  </r>
  <r>
    <d v="2017-07-30T00:00:00"/>
    <x v="7"/>
    <n v="1804"/>
    <x v="6"/>
    <x v="6"/>
    <n v="2218617.548"/>
    <n v="1268039.18"/>
    <n v="5418"/>
    <n v="70316.609999999986"/>
    <n v="9742.8873999999996"/>
    <n v="0"/>
    <s v="تبرعات عامة من زكاة مال وغيرها"/>
    <s v="دفاتر جمع مال"/>
    <s v="سارى"/>
    <n v="9240"/>
    <m/>
    <n v="185"/>
    <x v="1"/>
  </r>
  <r>
    <d v="2017-07-30T00:00:00"/>
    <x v="7"/>
    <n v="1804"/>
    <x v="6"/>
    <x v="6"/>
    <n v="2220421.548"/>
    <n v="1268039.18"/>
    <n v="5418"/>
    <n v="70316.609999999986"/>
    <n v="9742.8873999999996"/>
    <n v="0"/>
    <s v="تبرعات عامة من زكاة مال وغيرها"/>
    <s v="دفاتر جمع مال"/>
    <s v="سارى"/>
    <n v="9241"/>
    <m/>
    <n v="185"/>
    <x v="1"/>
  </r>
  <r>
    <d v="2017-07-30T00:00:00"/>
    <x v="7"/>
    <n v="500"/>
    <x v="6"/>
    <x v="7"/>
    <n v="2220921.548"/>
    <n v="1268039.18"/>
    <n v="5418"/>
    <n v="70316.609999999986"/>
    <n v="9742.8873999999996"/>
    <n v="0"/>
    <s v="نقدية للمرضى"/>
    <s v="دفاتر جمع مال"/>
    <s v="سارى"/>
    <n v="9244"/>
    <m/>
    <n v="185"/>
    <x v="1"/>
  </r>
  <r>
    <d v="2017-07-30T00:00:00"/>
    <x v="7"/>
    <n v="800"/>
    <x v="6"/>
    <x v="7"/>
    <n v="2221721.548"/>
    <n v="1268039.18"/>
    <n v="5418"/>
    <n v="70316.609999999986"/>
    <n v="9742.8873999999996"/>
    <n v="0"/>
    <s v="نقدية للمرضى"/>
    <s v="دفاتر جمع مال"/>
    <s v="سارى"/>
    <n v="9464"/>
    <m/>
    <n v="190"/>
    <x v="1"/>
  </r>
  <r>
    <d v="2017-07-30T00:00:00"/>
    <x v="7"/>
    <n v="1100"/>
    <x v="6"/>
    <x v="6"/>
    <n v="2222821.548"/>
    <n v="1268039.18"/>
    <n v="5418"/>
    <n v="70316.609999999986"/>
    <n v="9742.8873999999996"/>
    <n v="0"/>
    <s v="تبرعات عامة من زكاة مال وغيرها"/>
    <s v="دفاتر جمع مال"/>
    <s v="سارى"/>
    <n v="9578"/>
    <m/>
    <n v="192"/>
    <x v="1"/>
  </r>
  <r>
    <d v="2017-07-30T00:00:00"/>
    <x v="7"/>
    <n v="1000"/>
    <x v="6"/>
    <x v="6"/>
    <n v="2223821.548"/>
    <n v="1268039.18"/>
    <n v="5418"/>
    <n v="70316.609999999986"/>
    <n v="9742.8873999999996"/>
    <n v="0"/>
    <s v="تبرعات عامة من زكاة مال وغيرها"/>
    <s v="دفاتر جمع مال"/>
    <s v="سارى"/>
    <n v="9710"/>
    <m/>
    <n v="195"/>
    <x v="1"/>
  </r>
  <r>
    <d v="2017-07-30T00:00:00"/>
    <x v="7"/>
    <n v="300"/>
    <x v="6"/>
    <x v="6"/>
    <n v="2224121.548"/>
    <n v="1268039.18"/>
    <n v="5418"/>
    <n v="70316.609999999986"/>
    <n v="9742.8873999999996"/>
    <n v="0"/>
    <s v="تبرعات عامة من زكاة مال وغيرها"/>
    <s v="دفاتر جمع مال"/>
    <s v="سارى"/>
    <n v="9711"/>
    <m/>
    <n v="195"/>
    <x v="1"/>
  </r>
  <r>
    <d v="2017-07-30T00:00:00"/>
    <x v="7"/>
    <n v="3000"/>
    <x v="6"/>
    <x v="7"/>
    <n v="2227121.548"/>
    <n v="1268039.18"/>
    <n v="5418"/>
    <n v="70316.609999999986"/>
    <n v="9742.8873999999996"/>
    <n v="0"/>
    <s v="نقدية للمرضى"/>
    <s v="دفاتر جمع مال"/>
    <s v="سارى"/>
    <n v="9712"/>
    <m/>
    <n v="195"/>
    <x v="1"/>
  </r>
  <r>
    <d v="2017-07-30T00:00:00"/>
    <x v="7"/>
    <n v="100"/>
    <x v="8"/>
    <x v="9"/>
    <n v="2227121.548"/>
    <n v="1268139.18"/>
    <n v="5418"/>
    <n v="70316.609999999986"/>
    <n v="9742.8873999999996"/>
    <n v="0"/>
    <m/>
    <m/>
    <m/>
    <s v="معاملة بنكية"/>
    <m/>
    <m/>
    <x v="60"/>
  </r>
  <r>
    <d v="2017-07-30T00:00:00"/>
    <x v="7"/>
    <n v="300"/>
    <x v="8"/>
    <x v="9"/>
    <n v="2227121.548"/>
    <n v="1268439.18"/>
    <n v="5418"/>
    <n v="70316.609999999986"/>
    <n v="9742.8873999999996"/>
    <n v="0"/>
    <m/>
    <m/>
    <m/>
    <s v="معاملة بنكية"/>
    <m/>
    <m/>
    <x v="60"/>
  </r>
  <r>
    <d v="2017-07-30T00:00:00"/>
    <x v="7"/>
    <n v="1000"/>
    <x v="8"/>
    <x v="9"/>
    <n v="2227121.548"/>
    <n v="1269439.18"/>
    <n v="5418"/>
    <n v="70316.609999999986"/>
    <n v="9742.8873999999996"/>
    <n v="0"/>
    <m/>
    <m/>
    <m/>
    <s v="معاملة بنكية"/>
    <m/>
    <m/>
    <x v="60"/>
  </r>
  <r>
    <d v="2017-07-30T00:00:00"/>
    <x v="7"/>
    <n v="200000"/>
    <x v="6"/>
    <x v="11"/>
    <n v="2427121.548"/>
    <n v="1069439.18"/>
    <n v="5418"/>
    <n v="70316.609999999986"/>
    <n v="9742.8873999999996"/>
    <n v="0"/>
    <m/>
    <m/>
    <m/>
    <s v="معاملة بنكية"/>
    <m/>
    <m/>
    <x v="265"/>
  </r>
  <r>
    <d v="2017-07-30T00:00:00"/>
    <x v="7"/>
    <n v="200000"/>
    <x v="6"/>
    <x v="11"/>
    <n v="2627121.548"/>
    <n v="869439.17999999993"/>
    <n v="5418"/>
    <n v="70316.609999999986"/>
    <n v="9742.8873999999996"/>
    <n v="0"/>
    <m/>
    <m/>
    <m/>
    <s v="معاملة بنكية"/>
    <m/>
    <m/>
    <x v="265"/>
  </r>
  <r>
    <d v="2017-07-30T00:00:00"/>
    <x v="7"/>
    <n v="10000"/>
    <x v="7"/>
    <x v="11"/>
    <n v="2627121.548"/>
    <n v="859439.17999999993"/>
    <n v="5418"/>
    <n v="70316.609999999986"/>
    <n v="9742.8873999999996"/>
    <n v="0"/>
    <m/>
    <m/>
    <m/>
    <s v="معاملة بنكية"/>
    <m/>
    <m/>
    <x v="267"/>
  </r>
  <r>
    <d v="2017-07-30T00:00:00"/>
    <x v="7"/>
    <n v="100000"/>
    <x v="28"/>
    <x v="11"/>
    <n v="2627121.548"/>
    <n v="759439.17999999993"/>
    <n v="5418"/>
    <n v="70316.609999999986"/>
    <n v="9742.8873999999996"/>
    <n v="0"/>
    <m/>
    <m/>
    <m/>
    <s v="معاملة بنكية"/>
    <m/>
    <m/>
    <x v="52"/>
  </r>
  <r>
    <d v="2017-07-30T00:00:00"/>
    <x v="7"/>
    <n v="52850"/>
    <x v="28"/>
    <x v="11"/>
    <n v="2627121.548"/>
    <n v="706589.17999999993"/>
    <n v="5418"/>
    <n v="70316.609999999986"/>
    <n v="9742.8873999999996"/>
    <n v="0"/>
    <m/>
    <m/>
    <m/>
    <s v="معاملة بنكية"/>
    <m/>
    <m/>
    <x v="52"/>
  </r>
  <r>
    <d v="2017-07-31T00:00:00"/>
    <x v="7"/>
    <n v="2000"/>
    <x v="28"/>
    <x v="8"/>
    <n v="2625121.548"/>
    <n v="706589.17999999993"/>
    <n v="5418"/>
    <n v="70316.609999999986"/>
    <n v="9742.8873999999996"/>
    <n v="0"/>
    <m/>
    <m/>
    <m/>
    <m/>
    <m/>
    <m/>
    <x v="52"/>
  </r>
  <r>
    <d v="2017-07-31T00:00:00"/>
    <x v="7"/>
    <n v="1000"/>
    <x v="6"/>
    <x v="7"/>
    <n v="2626121.548"/>
    <n v="706589.17999999993"/>
    <n v="5418"/>
    <n v="70316.609999999986"/>
    <n v="9742.8873999999996"/>
    <n v="0"/>
    <s v="نقدية للمرضى"/>
    <s v="دفاتر جمع مال"/>
    <s v="سارى"/>
    <n v="7953"/>
    <m/>
    <n v="160"/>
    <x v="1"/>
  </r>
  <r>
    <d v="2017-07-31T00:00:00"/>
    <x v="7"/>
    <n v="4088.0000000000005"/>
    <x v="6"/>
    <x v="7"/>
    <n v="2630209.548"/>
    <n v="706589.17999999993"/>
    <n v="5418"/>
    <n v="70316.609999999986"/>
    <n v="9742.8873999999996"/>
    <n v="0"/>
    <s v="نقدية للمرضى"/>
    <s v="دفاتر جمع مال"/>
    <s v="سارى"/>
    <n v="9042"/>
    <m/>
    <n v="181"/>
    <x v="1"/>
  </r>
  <r>
    <d v="2017-07-31T00:00:00"/>
    <x v="7"/>
    <n v="500"/>
    <x v="6"/>
    <x v="6"/>
    <n v="2630709.548"/>
    <n v="706589.17999999993"/>
    <n v="5418"/>
    <n v="70316.609999999986"/>
    <n v="9742.8873999999996"/>
    <n v="0"/>
    <s v="تبرعات عامة من زكاة مال وغيرها"/>
    <s v="دفاتر جمع مال"/>
    <s v="سارى"/>
    <n v="9043"/>
    <m/>
    <n v="181"/>
    <x v="1"/>
  </r>
  <r>
    <d v="2017-07-31T00:00:00"/>
    <x v="7"/>
    <n v="10000"/>
    <x v="6"/>
    <x v="6"/>
    <n v="2640709.548"/>
    <n v="706589.17999999993"/>
    <n v="5418"/>
    <n v="70316.609999999986"/>
    <n v="9742.8873999999996"/>
    <n v="0"/>
    <s v="تبرعات عامة من زكاة مال وغيرها"/>
    <s v="دفاتر جمع مال"/>
    <s v="سارى"/>
    <n v="9179"/>
    <m/>
    <n v="184"/>
    <x v="1"/>
  </r>
  <r>
    <d v="2017-07-31T00:00:00"/>
    <x v="7"/>
    <n v="80"/>
    <x v="6"/>
    <x v="6"/>
    <n v="2640789.548"/>
    <n v="706589.17999999993"/>
    <n v="5418"/>
    <n v="70316.609999999986"/>
    <n v="9742.8873999999996"/>
    <n v="0"/>
    <s v="تبرعات عامة من زكاة مال وغيرها"/>
    <s v="دفاتر جمع مال"/>
    <s v="سارى"/>
    <n v="9180"/>
    <m/>
    <n v="184"/>
    <x v="1"/>
  </r>
  <r>
    <d v="2017-07-31T00:00:00"/>
    <x v="7"/>
    <n v="200"/>
    <x v="6"/>
    <x v="6"/>
    <n v="2640989.548"/>
    <n v="706589.17999999993"/>
    <n v="5418"/>
    <n v="70316.609999999986"/>
    <n v="9742.8873999999996"/>
    <n v="0"/>
    <s v="تبرعات عامة من زكاة مال وغيرها"/>
    <s v="دفاتر جمع مال"/>
    <s v="سارى"/>
    <n v="9242"/>
    <m/>
    <n v="185"/>
    <x v="1"/>
  </r>
  <r>
    <d v="2017-07-31T00:00:00"/>
    <x v="7"/>
    <n v="600"/>
    <x v="6"/>
    <x v="7"/>
    <n v="2641589.548"/>
    <n v="706589.17999999993"/>
    <n v="5418"/>
    <n v="70316.609999999986"/>
    <n v="9742.8873999999996"/>
    <n v="0"/>
    <s v="نقدية للمرضى"/>
    <s v="دفاتر جمع مال"/>
    <s v="سارى"/>
    <n v="9243"/>
    <m/>
    <n v="185"/>
    <x v="1"/>
  </r>
  <r>
    <d v="2017-07-31T00:00:00"/>
    <x v="7"/>
    <n v="300"/>
    <x v="6"/>
    <x v="6"/>
    <n v="2641889.548"/>
    <n v="706589.17999999993"/>
    <n v="5418"/>
    <n v="70316.609999999986"/>
    <n v="9742.8873999999996"/>
    <n v="0"/>
    <s v="تبرعات عامة من زكاة مال وغيرها"/>
    <s v="دفاتر جمع مال"/>
    <s v="سارى"/>
    <n v="9713"/>
    <m/>
    <n v="195"/>
    <x v="1"/>
  </r>
  <r>
    <d v="2017-07-31T00:00:00"/>
    <x v="7"/>
    <n v="8143.5599999999995"/>
    <x v="2"/>
    <x v="2"/>
    <n v="2641889.548"/>
    <n v="706589.17999999993"/>
    <n v="5418"/>
    <n v="70316.609999999986"/>
    <n v="9742.8873999999996"/>
    <n v="0"/>
    <m/>
    <m/>
    <m/>
    <m/>
    <m/>
    <m/>
    <x v="1"/>
  </r>
  <r>
    <d v="2017-07-31T00:00:00"/>
    <x v="7"/>
    <n v="72138"/>
    <x v="3"/>
    <x v="2"/>
    <n v="2641889.548"/>
    <n v="706589.17999999993"/>
    <n v="5418"/>
    <n v="70316.609999999986"/>
    <n v="9742.8873999999996"/>
    <n v="0"/>
    <m/>
    <m/>
    <m/>
    <m/>
    <m/>
    <m/>
    <x v="1"/>
  </r>
  <r>
    <d v="2017-07-31T00:00:00"/>
    <x v="7"/>
    <n v="156.80000000000001"/>
    <x v="35"/>
    <x v="10"/>
    <n v="2641889.548"/>
    <n v="706589.17999999993"/>
    <n v="5418"/>
    <n v="70316.609999999986"/>
    <n v="9742.8873999999996"/>
    <n v="0"/>
    <m/>
    <m/>
    <m/>
    <s v="تقفيل"/>
    <m/>
    <m/>
    <x v="1"/>
  </r>
  <r>
    <d v="2017-07-31T00:00:00"/>
    <x v="7"/>
    <n v="830"/>
    <x v="8"/>
    <x v="9"/>
    <n v="2641889.548"/>
    <n v="707419.17999999993"/>
    <n v="5418"/>
    <n v="70316.609999999986"/>
    <n v="9742.8873999999996"/>
    <n v="0"/>
    <m/>
    <m/>
    <m/>
    <s v="معاملة بنكية"/>
    <m/>
    <m/>
    <x v="132"/>
  </r>
  <r>
    <d v="2017-07-31T00:00:00"/>
    <x v="7"/>
    <n v="2000"/>
    <x v="8"/>
    <x v="9"/>
    <n v="2641889.548"/>
    <n v="709419.17999999993"/>
    <n v="5418"/>
    <n v="70316.609999999986"/>
    <n v="9742.8873999999996"/>
    <n v="0"/>
    <m/>
    <m/>
    <m/>
    <s v="معاملة بنكية"/>
    <m/>
    <m/>
    <x v="132"/>
  </r>
  <r>
    <d v="2017-07-31T00:00:00"/>
    <x v="7"/>
    <n v="100"/>
    <x v="8"/>
    <x v="9"/>
    <n v="2641889.548"/>
    <n v="709519.17999999993"/>
    <n v="5418"/>
    <n v="70316.609999999986"/>
    <n v="9742.8873999999996"/>
    <n v="0"/>
    <m/>
    <m/>
    <m/>
    <s v="معاملة بنكية"/>
    <m/>
    <m/>
    <x v="132"/>
  </r>
  <r>
    <d v="2017-07-31T00:00:00"/>
    <x v="7"/>
    <n v="1670"/>
    <x v="8"/>
    <x v="9"/>
    <n v="2641889.548"/>
    <n v="711189.17999999993"/>
    <n v="5418"/>
    <n v="70316.609999999986"/>
    <n v="9742.8873999999996"/>
    <n v="0"/>
    <m/>
    <m/>
    <m/>
    <s v="معاملة بنكية"/>
    <m/>
    <m/>
    <x v="132"/>
  </r>
  <r>
    <d v="2017-07-31T00:00:00"/>
    <x v="7"/>
    <n v="15000"/>
    <x v="6"/>
    <x v="11"/>
    <n v="2656889.548"/>
    <n v="696189.17999999993"/>
    <n v="5418"/>
    <n v="70316.609999999986"/>
    <n v="9742.8873999999996"/>
    <n v="0"/>
    <m/>
    <m/>
    <m/>
    <s v="معاملة بنكية"/>
    <m/>
    <m/>
    <x v="265"/>
  </r>
  <r>
    <d v="2017-07-31T00:00:00"/>
    <x v="7"/>
    <n v="26550"/>
    <x v="6"/>
    <x v="11"/>
    <n v="2683439.548"/>
    <n v="669639.17999999993"/>
    <n v="5418"/>
    <n v="70316.609999999986"/>
    <n v="9742.8873999999996"/>
    <n v="0"/>
    <m/>
    <m/>
    <m/>
    <s v="معاملة بنكية"/>
    <m/>
    <m/>
    <x v="265"/>
  </r>
  <r>
    <d v="2017-07-31T00:00:00"/>
    <x v="7"/>
    <n v="1000"/>
    <x v="8"/>
    <x v="9"/>
    <n v="2683439.548"/>
    <n v="670639.17999999993"/>
    <n v="5418"/>
    <n v="70316.609999999986"/>
    <n v="9742.8873999999996"/>
    <n v="0"/>
    <m/>
    <m/>
    <m/>
    <s v="معاملة بنكية"/>
    <m/>
    <m/>
    <x v="60"/>
  </r>
  <r>
    <d v="2017-07-31T00:00:00"/>
    <x v="7"/>
    <n v="217753"/>
    <x v="7"/>
    <x v="11"/>
    <n v="2683439.548"/>
    <n v="452886.17999999993"/>
    <n v="5418"/>
    <n v="70316.609999999986"/>
    <n v="9742.8873999999996"/>
    <n v="0"/>
    <m/>
    <m/>
    <m/>
    <s v="معاملة بنكية"/>
    <m/>
    <m/>
    <x v="267"/>
  </r>
  <r>
    <d v="2017-07-31T00:00:00"/>
    <x v="7"/>
    <n v="25000"/>
    <x v="7"/>
    <x v="11"/>
    <n v="2683439.548"/>
    <n v="427886.17999999993"/>
    <n v="5418"/>
    <n v="70316.609999999986"/>
    <n v="9742.8873999999996"/>
    <n v="0"/>
    <m/>
    <m/>
    <m/>
    <s v="معاملة بنكية"/>
    <m/>
    <m/>
    <x v="267"/>
  </r>
  <r>
    <d v="2017-07-31T00:00:00"/>
    <x v="7"/>
    <n v="1597"/>
    <x v="27"/>
    <x v="8"/>
    <n v="2681842.548"/>
    <n v="427886.17999999993"/>
    <n v="5418"/>
    <n v="70316.609999999986"/>
    <n v="9742.8873999999996"/>
    <n v="0"/>
    <m/>
    <m/>
    <m/>
    <m/>
    <m/>
    <m/>
    <x v="1"/>
  </r>
  <r>
    <d v="2017-07-31T00:00:00"/>
    <x v="7"/>
    <n v="14344.5"/>
    <x v="30"/>
    <x v="8"/>
    <n v="2667498.048"/>
    <n v="427886.17999999993"/>
    <n v="5418"/>
    <n v="70316.609999999986"/>
    <n v="9742.8873999999996"/>
    <n v="0"/>
    <m/>
    <m/>
    <m/>
    <m/>
    <m/>
    <m/>
    <x v="1"/>
  </r>
  <r>
    <d v="2017-07-31T00:00:00"/>
    <x v="7"/>
    <n v="19990"/>
    <x v="11"/>
    <x v="8"/>
    <n v="2647508.048"/>
    <n v="427886.17999999993"/>
    <n v="5418"/>
    <n v="70316.609999999986"/>
    <n v="9742.8873999999996"/>
    <n v="0"/>
    <m/>
    <m/>
    <m/>
    <m/>
    <m/>
    <m/>
    <x v="1"/>
  </r>
  <r>
    <d v="2017-07-31T00:00:00"/>
    <x v="7"/>
    <n v="250"/>
    <x v="12"/>
    <x v="8"/>
    <n v="2647258.048"/>
    <n v="427886.17999999993"/>
    <n v="5418"/>
    <n v="70316.609999999986"/>
    <n v="9742.8873999999996"/>
    <n v="0"/>
    <m/>
    <m/>
    <m/>
    <m/>
    <m/>
    <m/>
    <x v="1"/>
  </r>
  <r>
    <d v="2017-07-31T00:00:00"/>
    <x v="7"/>
    <n v="1932.5"/>
    <x v="19"/>
    <x v="8"/>
    <n v="2645325.548"/>
    <n v="427886.17999999993"/>
    <n v="5418"/>
    <n v="70316.609999999986"/>
    <n v="9742.8873999999996"/>
    <n v="0"/>
    <m/>
    <m/>
    <m/>
    <m/>
    <m/>
    <m/>
    <x v="1"/>
  </r>
  <r>
    <d v="2017-07-31T00:00:00"/>
    <x v="7"/>
    <n v="3893"/>
    <x v="13"/>
    <x v="8"/>
    <n v="2641432.548"/>
    <n v="427886.17999999993"/>
    <n v="5418"/>
    <n v="70316.609999999986"/>
    <n v="9742.8873999999996"/>
    <n v="0"/>
    <m/>
    <m/>
    <m/>
    <m/>
    <m/>
    <m/>
    <x v="1"/>
  </r>
  <r>
    <d v="2017-07-31T00:00:00"/>
    <x v="7"/>
    <n v="79305"/>
    <x v="14"/>
    <x v="8"/>
    <n v="2562127.548"/>
    <n v="427886.17999999993"/>
    <n v="5418"/>
    <n v="70316.609999999986"/>
    <n v="9742.8873999999996"/>
    <n v="0"/>
    <m/>
    <m/>
    <m/>
    <m/>
    <m/>
    <m/>
    <x v="1"/>
  </r>
  <r>
    <d v="2017-07-31T00:00:00"/>
    <x v="7"/>
    <n v="2578.25"/>
    <x v="15"/>
    <x v="8"/>
    <n v="2559549.298"/>
    <n v="427886.17999999993"/>
    <n v="5418"/>
    <n v="70316.609999999986"/>
    <n v="9742.8873999999996"/>
    <n v="0"/>
    <m/>
    <m/>
    <m/>
    <m/>
    <m/>
    <m/>
    <x v="1"/>
  </r>
  <r>
    <d v="2017-07-31T00:00:00"/>
    <x v="7"/>
    <n v="1248"/>
    <x v="18"/>
    <x v="8"/>
    <n v="2558301.298"/>
    <n v="427886.17999999993"/>
    <n v="5418"/>
    <n v="70316.609999999986"/>
    <n v="9742.8873999999996"/>
    <n v="0"/>
    <m/>
    <m/>
    <m/>
    <m/>
    <m/>
    <m/>
    <x v="1"/>
  </r>
  <r>
    <d v="2017-07-31T00:00:00"/>
    <x v="7"/>
    <n v="7620"/>
    <x v="16"/>
    <x v="8"/>
    <n v="2550681.298"/>
    <n v="427886.17999999993"/>
    <n v="5418"/>
    <n v="70316.609999999986"/>
    <n v="9742.8873999999996"/>
    <n v="0"/>
    <m/>
    <m/>
    <m/>
    <m/>
    <m/>
    <m/>
    <x v="1"/>
  </r>
  <r>
    <d v="2017-07-31T00:00:00"/>
    <x v="7"/>
    <n v="63128"/>
    <x v="32"/>
    <x v="8"/>
    <n v="2487553.298"/>
    <n v="427886.17999999993"/>
    <n v="5418"/>
    <n v="70316.609999999986"/>
    <n v="9742.8873999999996"/>
    <n v="0"/>
    <m/>
    <m/>
    <m/>
    <m/>
    <m/>
    <m/>
    <x v="1"/>
  </r>
  <r>
    <d v="2017-07-31T00:00:00"/>
    <x v="7"/>
    <n v="12422.25"/>
    <x v="17"/>
    <x v="8"/>
    <n v="2475131.048"/>
    <n v="427886.17999999993"/>
    <n v="5418"/>
    <n v="70316.609999999986"/>
    <n v="9742.8873999999996"/>
    <n v="0"/>
    <m/>
    <m/>
    <m/>
    <m/>
    <m/>
    <m/>
    <x v="1"/>
  </r>
  <r>
    <d v="2017-07-31T00:00:00"/>
    <x v="7"/>
    <n v="17429.25"/>
    <x v="20"/>
    <x v="8"/>
    <n v="2457701.798"/>
    <n v="427886.17999999993"/>
    <n v="5418"/>
    <n v="70316.609999999986"/>
    <n v="9742.8873999999996"/>
    <n v="0"/>
    <m/>
    <m/>
    <m/>
    <m/>
    <m/>
    <m/>
    <x v="1"/>
  </r>
  <r>
    <d v="2017-07-31T00:00:00"/>
    <x v="7"/>
    <n v="1995"/>
    <x v="33"/>
    <x v="8"/>
    <n v="2455706.798"/>
    <n v="427886.17999999993"/>
    <n v="5418"/>
    <n v="70316.609999999986"/>
    <n v="9742.8873999999996"/>
    <n v="0"/>
    <m/>
    <m/>
    <m/>
    <m/>
    <m/>
    <m/>
    <x v="1"/>
  </r>
  <r>
    <d v="2017-07-31T00:00:00"/>
    <x v="7"/>
    <n v="1454485.7000000002"/>
    <x v="7"/>
    <x v="8"/>
    <n v="1001221.0979999998"/>
    <n v="427886.17999999993"/>
    <n v="5418"/>
    <n v="70316.609999999986"/>
    <n v="9742.8873999999996"/>
    <n v="0"/>
    <m/>
    <m/>
    <m/>
    <m/>
    <m/>
    <m/>
    <x v="1"/>
  </r>
  <r>
    <d v="2017-07-31T00:00:00"/>
    <x v="7"/>
    <n v="106824.75"/>
    <x v="10"/>
    <x v="8"/>
    <n v="894396.34799999977"/>
    <n v="427886.17999999993"/>
    <n v="5418"/>
    <n v="70316.609999999986"/>
    <n v="9742.8873999999996"/>
    <n v="0"/>
    <m/>
    <m/>
    <m/>
    <m/>
    <m/>
    <m/>
    <x v="1"/>
  </r>
  <r>
    <d v="2017-07-31T00:00:00"/>
    <x v="7"/>
    <n v="117524.5"/>
    <x v="21"/>
    <x v="8"/>
    <n v="776871.84799999977"/>
    <n v="427886.17999999993"/>
    <n v="5418"/>
    <n v="70316.609999999986"/>
    <n v="9742.8873999999996"/>
    <n v="0"/>
    <m/>
    <m/>
    <m/>
    <m/>
    <m/>
    <m/>
    <x v="1"/>
  </r>
  <r>
    <d v="2017-07-31T00:00:00"/>
    <x v="7"/>
    <n v="119916.33333333333"/>
    <x v="22"/>
    <x v="8"/>
    <n v="656955.51466666639"/>
    <n v="427886.17999999993"/>
    <n v="5418"/>
    <n v="70316.609999999986"/>
    <n v="9742.8873999999996"/>
    <n v="0"/>
    <m/>
    <m/>
    <m/>
    <m/>
    <m/>
    <m/>
    <x v="1"/>
  </r>
  <r>
    <d v="2017-07-31T00:00:00"/>
    <x v="7"/>
    <n v="1120"/>
    <x v="20"/>
    <x v="10"/>
    <n v="656955.51466666639"/>
    <n v="427886.17999999993"/>
    <n v="5418"/>
    <n v="70316.609999999986"/>
    <n v="9742.8873999999996"/>
    <n v="0"/>
    <m/>
    <m/>
    <m/>
    <s v="تقفيل"/>
    <m/>
    <m/>
    <x v="1"/>
  </r>
  <r>
    <d v="2017-07-31T00:00:00"/>
    <x v="7"/>
    <n v="5571.5"/>
    <x v="7"/>
    <x v="19"/>
    <n v="656955.51466666639"/>
    <n v="427886.17999999993"/>
    <n v="5418"/>
    <n v="70316.609999999986"/>
    <n v="9742.8873999999996"/>
    <n v="0"/>
    <m/>
    <m/>
    <m/>
    <m/>
    <m/>
    <m/>
    <x v="1"/>
  </r>
  <r>
    <d v="2017-08-01T00:00:00"/>
    <x v="8"/>
    <n v="1000"/>
    <x v="6"/>
    <x v="7"/>
    <n v="657955.51466666639"/>
    <n v="427886.17999999993"/>
    <n v="5418"/>
    <n v="70316.609999999986"/>
    <n v="9742.8873999999996"/>
    <n v="0"/>
    <s v="نقدية للمرضى"/>
    <s v="دفاتر جمع مال"/>
    <s v="سارى"/>
    <n v="51"/>
    <m/>
    <n v="2"/>
    <x v="1"/>
  </r>
  <r>
    <d v="2017-07-31T00:00:00"/>
    <x v="7"/>
    <n v="218.88"/>
    <x v="20"/>
    <x v="16"/>
    <n v="657955.51466666639"/>
    <n v="427886.17999999993"/>
    <n v="5418"/>
    <n v="70316.609999999986"/>
    <n v="9742.8873999999996"/>
    <n v="0"/>
    <m/>
    <m/>
    <m/>
    <s v="تقفيل"/>
    <m/>
    <m/>
    <x v="1"/>
  </r>
  <r>
    <d v="2017-07-31T00:00:00"/>
    <x v="7"/>
    <n v="10515"/>
    <x v="25"/>
    <x v="2"/>
    <n v="657955.51466666639"/>
    <n v="427886.17999999993"/>
    <n v="5418"/>
    <n v="70316.609999999986"/>
    <n v="9742.8873999999996"/>
    <n v="0"/>
    <m/>
    <m/>
    <m/>
    <m/>
    <m/>
    <m/>
    <x v="1"/>
  </r>
  <r>
    <d v="2017-07-31T00:00:00"/>
    <x v="7"/>
    <n v="941074.08000000007"/>
    <x v="7"/>
    <x v="13"/>
    <n v="657955.51466666639"/>
    <n v="427886.17999999993"/>
    <n v="5418"/>
    <n v="70316.609999999986"/>
    <n v="9742.8873999999996"/>
    <n v="0"/>
    <m/>
    <m/>
    <m/>
    <m/>
    <m/>
    <m/>
    <x v="52"/>
  </r>
  <r>
    <d v="2017-08-01T00:00:00"/>
    <x v="8"/>
    <n v="200"/>
    <x v="6"/>
    <x v="6"/>
    <n v="658155.51466666639"/>
    <n v="427886.17999999993"/>
    <n v="5418"/>
    <n v="70316.609999999986"/>
    <n v="9742.8873999999996"/>
    <n v="0"/>
    <s v="تبرعات عامة من زكاة مال وغيرها"/>
    <s v="دفاتر جمع مال"/>
    <s v="سارى"/>
    <n v="101"/>
    <m/>
    <n v="3"/>
    <x v="1"/>
  </r>
  <r>
    <d v="2017-08-01T00:00:00"/>
    <x v="8"/>
    <n v="6000"/>
    <x v="6"/>
    <x v="6"/>
    <n v="664155.51466666639"/>
    <n v="427886.17999999993"/>
    <n v="5418"/>
    <n v="70316.609999999986"/>
    <n v="9742.8873999999996"/>
    <n v="0"/>
    <s v="تبرعات عامة من زكاة مال وغيرها"/>
    <s v="دفاتر جمع مال"/>
    <s v="سارى"/>
    <n v="102"/>
    <m/>
    <n v="3"/>
    <x v="1"/>
  </r>
  <r>
    <d v="2017-08-01T00:00:00"/>
    <x v="8"/>
    <n v="3000"/>
    <x v="6"/>
    <x v="7"/>
    <n v="667155.51466666639"/>
    <n v="427886.17999999993"/>
    <n v="5418"/>
    <n v="70316.609999999986"/>
    <n v="9742.8873999999996"/>
    <n v="0"/>
    <s v="نقدية للمرضى"/>
    <s v="دفاتر جمع مال"/>
    <s v="سارى"/>
    <n v="103"/>
    <m/>
    <n v="3"/>
    <x v="1"/>
  </r>
  <r>
    <d v="2017-08-01T00:00:00"/>
    <x v="8"/>
    <n v="300"/>
    <x v="6"/>
    <x v="7"/>
    <n v="667455.51466666639"/>
    <n v="427886.17999999993"/>
    <n v="5418"/>
    <n v="70316.609999999986"/>
    <n v="9742.8873999999996"/>
    <n v="0"/>
    <s v="نقدية للمرضى"/>
    <s v="دفاتر جمع مال"/>
    <s v="سارى"/>
    <n v="104"/>
    <m/>
    <n v="3"/>
    <x v="1"/>
  </r>
  <r>
    <d v="2017-08-01T00:00:00"/>
    <x v="8"/>
    <n v="3100"/>
    <x v="6"/>
    <x v="7"/>
    <n v="670555.51466666639"/>
    <n v="427886.17999999993"/>
    <n v="5418"/>
    <n v="70316.609999999986"/>
    <n v="9742.8873999999996"/>
    <n v="0"/>
    <s v="نقدية للمرضى"/>
    <s v="دفاتر جمع مال"/>
    <s v="سارى"/>
    <n v="105"/>
    <m/>
    <n v="3"/>
    <x v="1"/>
  </r>
  <r>
    <d v="2017-08-01T00:00:00"/>
    <x v="8"/>
    <n v="100"/>
    <x v="6"/>
    <x v="7"/>
    <n v="670655.51466666639"/>
    <n v="427886.17999999993"/>
    <n v="5418"/>
    <n v="70316.609999999986"/>
    <n v="9742.8873999999996"/>
    <n v="0"/>
    <s v="نقدية للمرضى"/>
    <s v="دفاتر جمع مال"/>
    <s v="سارى"/>
    <n v="106"/>
    <m/>
    <n v="3"/>
    <x v="1"/>
  </r>
  <r>
    <d v="2017-08-01T00:00:00"/>
    <x v="8"/>
    <n v="5350"/>
    <x v="6"/>
    <x v="7"/>
    <n v="676005.51466666639"/>
    <n v="427886.17999999993"/>
    <n v="5418"/>
    <n v="70316.609999999986"/>
    <n v="9742.8873999999996"/>
    <n v="0"/>
    <s v="نقدية للمرضى"/>
    <s v="دفاتر جمع مال"/>
    <s v="سارى"/>
    <n v="107"/>
    <m/>
    <n v="3"/>
    <x v="1"/>
  </r>
  <r>
    <d v="2017-08-01T00:00:00"/>
    <x v="8"/>
    <n v="100"/>
    <x v="6"/>
    <x v="7"/>
    <n v="676105.51466666639"/>
    <n v="427886.17999999993"/>
    <n v="5418"/>
    <n v="70316.609999999986"/>
    <n v="9742.8873999999996"/>
    <n v="0"/>
    <s v="نقدية للمرضى"/>
    <s v="دفاتر جمع مال"/>
    <s v="سارى"/>
    <n v="7692"/>
    <m/>
    <n v="154"/>
    <x v="1"/>
  </r>
  <r>
    <d v="2017-08-01T00:00:00"/>
    <x v="8"/>
    <n v="100"/>
    <x v="6"/>
    <x v="6"/>
    <n v="676205.51466666639"/>
    <n v="427886.17999999993"/>
    <n v="5418"/>
    <n v="70316.609999999986"/>
    <n v="9742.8873999999996"/>
    <n v="0"/>
    <s v="تبرعات عامة من زكاة مال وغيرها"/>
    <s v="دفاتر جمع مال"/>
    <s v="سارى"/>
    <n v="7693"/>
    <m/>
    <n v="154"/>
    <x v="1"/>
  </r>
  <r>
    <d v="2017-08-01T00:00:00"/>
    <x v="8"/>
    <n v="4000"/>
    <x v="6"/>
    <x v="7"/>
    <n v="680205.51466666639"/>
    <n v="427886.17999999993"/>
    <n v="5418"/>
    <n v="70316.609999999986"/>
    <n v="9742.8873999999996"/>
    <n v="0"/>
    <s v="نقدية للمرضى"/>
    <s v="دفاتر جمع مال"/>
    <s v="سارى"/>
    <n v="7954"/>
    <m/>
    <n v="160"/>
    <x v="1"/>
  </r>
  <r>
    <d v="2017-08-01T00:00:00"/>
    <x v="8"/>
    <n v="5000"/>
    <x v="6"/>
    <x v="6"/>
    <n v="685205.51466666639"/>
    <n v="427886.17999999993"/>
    <n v="5418"/>
    <n v="70316.609999999986"/>
    <n v="9742.8873999999996"/>
    <n v="0"/>
    <s v="تبرعات عامة من زكاة مال وغيرها"/>
    <s v="دفاتر جمع مال"/>
    <s v="سارى"/>
    <n v="7955"/>
    <m/>
    <n v="160"/>
    <x v="1"/>
  </r>
  <r>
    <d v="2017-08-01T00:00:00"/>
    <x v="8"/>
    <n v="500"/>
    <x v="6"/>
    <x v="6"/>
    <n v="685705.51466666639"/>
    <n v="427886.17999999993"/>
    <n v="5418"/>
    <n v="70316.609999999986"/>
    <n v="9742.8873999999996"/>
    <n v="0"/>
    <s v="تبرعات عامة من زكاة مال وغيرها"/>
    <s v="دفاتر جمع مال"/>
    <s v="سارى"/>
    <n v="7956"/>
    <m/>
    <n v="160"/>
    <x v="1"/>
  </r>
  <r>
    <d v="2017-08-01T00:00:00"/>
    <x v="8"/>
    <n v="100"/>
    <x v="6"/>
    <x v="7"/>
    <n v="685805.51466666639"/>
    <n v="427886.17999999993"/>
    <n v="5418"/>
    <n v="70316.609999999986"/>
    <n v="9742.8873999999996"/>
    <n v="0"/>
    <s v="نقدية للمرضى"/>
    <s v="دفاتر جمع مال"/>
    <s v="سارى"/>
    <n v="7957"/>
    <m/>
    <n v="160"/>
    <x v="1"/>
  </r>
  <r>
    <d v="2017-08-01T00:00:00"/>
    <x v="8"/>
    <n v="800"/>
    <x v="6"/>
    <x v="6"/>
    <n v="686605.51466666639"/>
    <n v="427886.17999999993"/>
    <n v="5418"/>
    <n v="70316.609999999986"/>
    <n v="9742.8873999999996"/>
    <n v="0"/>
    <s v="تبرعات عامة من زكاة مال وغيرها"/>
    <s v="دفاتر جمع مال"/>
    <s v="سارى"/>
    <n v="9181"/>
    <m/>
    <n v="184"/>
    <x v="1"/>
  </r>
  <r>
    <d v="2017-08-01T00:00:00"/>
    <x v="8"/>
    <n v="500"/>
    <x v="6"/>
    <x v="6"/>
    <n v="687105.51466666639"/>
    <n v="427886.17999999993"/>
    <n v="5418"/>
    <n v="70316.609999999986"/>
    <n v="9742.8873999999996"/>
    <n v="0"/>
    <s v="تبرعات عامة من زكاة مال وغيرها"/>
    <s v="دفاتر جمع مال"/>
    <s v="سارى"/>
    <n v="9182"/>
    <m/>
    <n v="184"/>
    <x v="1"/>
  </r>
  <r>
    <d v="2017-08-01T00:00:00"/>
    <x v="8"/>
    <n v="2000"/>
    <x v="6"/>
    <x v="6"/>
    <n v="689105.51466666639"/>
    <n v="427886.17999999993"/>
    <n v="5418"/>
    <n v="70316.609999999986"/>
    <n v="9742.8873999999996"/>
    <n v="0"/>
    <s v="تبرعات عامة من زكاة مال وغيرها"/>
    <s v="دفاتر جمع مال"/>
    <s v="سارى"/>
    <n v="9183"/>
    <m/>
    <n v="184"/>
    <x v="1"/>
  </r>
  <r>
    <d v="2017-08-01T00:00:00"/>
    <x v="8"/>
    <n v="300"/>
    <x v="6"/>
    <x v="7"/>
    <n v="689405.51466666639"/>
    <n v="427886.17999999993"/>
    <n v="5418"/>
    <n v="70316.609999999986"/>
    <n v="9742.8873999999996"/>
    <n v="0"/>
    <s v="نقدية للمرضى"/>
    <s v="دفاتر جمع مال"/>
    <s v="سارى"/>
    <n v="9184"/>
    <m/>
    <n v="184"/>
    <x v="1"/>
  </r>
  <r>
    <d v="2017-08-01T00:00:00"/>
    <x v="8"/>
    <n v="300"/>
    <x v="6"/>
    <x v="6"/>
    <n v="689705.51466666639"/>
    <n v="427886.17999999993"/>
    <n v="5418"/>
    <n v="70316.609999999986"/>
    <n v="9742.8873999999996"/>
    <n v="0"/>
    <s v="تبرعات عامة من زكاة مال وغيرها"/>
    <s v="دفاتر جمع مال"/>
    <s v="سارى"/>
    <n v="9185"/>
    <m/>
    <n v="184"/>
    <x v="1"/>
  </r>
  <r>
    <d v="2017-08-01T00:00:00"/>
    <x v="8"/>
    <n v="300"/>
    <x v="6"/>
    <x v="7"/>
    <n v="690005.51466666639"/>
    <n v="427886.17999999993"/>
    <n v="5418"/>
    <n v="70316.609999999986"/>
    <n v="9742.8873999999996"/>
    <n v="0"/>
    <s v="نقدية للمرضى"/>
    <s v="دفاتر جمع مال"/>
    <s v="سارى"/>
    <n v="9186"/>
    <m/>
    <n v="184"/>
    <x v="1"/>
  </r>
  <r>
    <d v="2017-08-01T00:00:00"/>
    <x v="8"/>
    <n v="200"/>
    <x v="6"/>
    <x v="7"/>
    <n v="690205.51466666639"/>
    <n v="427886.17999999993"/>
    <n v="5418"/>
    <n v="70316.609999999986"/>
    <n v="9742.8873999999996"/>
    <n v="0"/>
    <s v="نقدية للمرضى"/>
    <s v="دفاتر جمع مال"/>
    <s v="سارى"/>
    <n v="9187"/>
    <m/>
    <n v="184"/>
    <x v="1"/>
  </r>
  <r>
    <d v="2017-08-01T00:00:00"/>
    <x v="8"/>
    <n v="80"/>
    <x v="6"/>
    <x v="7"/>
    <n v="690285.51466666639"/>
    <n v="427886.17999999993"/>
    <n v="5418"/>
    <n v="70316.609999999986"/>
    <n v="9742.8873999999996"/>
    <n v="0"/>
    <s v="نقدية للمرضى"/>
    <s v="دفاتر جمع مال"/>
    <s v="سارى"/>
    <n v="9245"/>
    <m/>
    <n v="185"/>
    <x v="1"/>
  </r>
  <r>
    <d v="2017-08-01T00:00:00"/>
    <x v="8"/>
    <n v="80"/>
    <x v="6"/>
    <x v="7"/>
    <n v="690365.51466666639"/>
    <n v="427886.17999999993"/>
    <n v="5418"/>
    <n v="70316.609999999986"/>
    <n v="9742.8873999999996"/>
    <n v="0"/>
    <s v="نقدية للمرضى"/>
    <s v="دفاتر جمع مال"/>
    <s v="سارى"/>
    <n v="9246"/>
    <m/>
    <n v="185"/>
    <x v="1"/>
  </r>
  <r>
    <d v="2017-08-01T00:00:00"/>
    <x v="8"/>
    <n v="300"/>
    <x v="6"/>
    <x v="7"/>
    <n v="690665.51466666639"/>
    <n v="427886.17999999993"/>
    <n v="5418"/>
    <n v="70316.609999999986"/>
    <n v="9742.8873999999996"/>
    <n v="0"/>
    <s v="نقدية للمرضى"/>
    <s v="دفاتر جمع مال"/>
    <s v="سارى"/>
    <n v="9247"/>
    <m/>
    <n v="185"/>
    <x v="1"/>
  </r>
  <r>
    <d v="2017-08-01T00:00:00"/>
    <x v="8"/>
    <n v="200"/>
    <x v="6"/>
    <x v="6"/>
    <n v="690865.51466666639"/>
    <n v="427886.17999999993"/>
    <n v="5418"/>
    <n v="70316.609999999986"/>
    <n v="9742.8873999999996"/>
    <n v="0"/>
    <s v="تبرعات عامة من زكاة مال وغيرها"/>
    <s v="دفاتر جمع مال"/>
    <s v="سارى"/>
    <n v="9248"/>
    <m/>
    <n v="185"/>
    <x v="1"/>
  </r>
  <r>
    <d v="2017-08-01T00:00:00"/>
    <x v="8"/>
    <n v="600"/>
    <x v="6"/>
    <x v="7"/>
    <n v="691465.51466666639"/>
    <n v="427886.17999999993"/>
    <n v="5418"/>
    <n v="70316.609999999986"/>
    <n v="9742.8873999999996"/>
    <n v="0"/>
    <s v="نقدية للمرضى"/>
    <s v="دفاتر جمع مال"/>
    <s v="سارى"/>
    <n v="9249"/>
    <m/>
    <n v="185"/>
    <x v="1"/>
  </r>
  <r>
    <d v="2017-08-01T00:00:00"/>
    <x v="8"/>
    <n v="200"/>
    <x v="6"/>
    <x v="7"/>
    <n v="691665.51466666639"/>
    <n v="427886.17999999993"/>
    <n v="5418"/>
    <n v="70316.609999999986"/>
    <n v="9742.8873999999996"/>
    <n v="0"/>
    <s v="نقدية للمرضى"/>
    <s v="دفاتر جمع مال"/>
    <s v="سارى"/>
    <n v="9466"/>
    <m/>
    <n v="190"/>
    <x v="1"/>
  </r>
  <r>
    <d v="2017-08-01T00:00:00"/>
    <x v="8"/>
    <n v="200"/>
    <x v="6"/>
    <x v="7"/>
    <n v="691865.51466666639"/>
    <n v="427886.17999999993"/>
    <n v="5418"/>
    <n v="70316.609999999986"/>
    <n v="9742.8873999999996"/>
    <n v="0"/>
    <s v="نقدية للمرضى"/>
    <s v="دفاتر جمع مال"/>
    <s v="سارى"/>
    <n v="9467"/>
    <m/>
    <n v="190"/>
    <x v="1"/>
  </r>
  <r>
    <d v="2017-08-01T00:00:00"/>
    <x v="8"/>
    <n v="1000"/>
    <x v="6"/>
    <x v="6"/>
    <n v="692865.51466666639"/>
    <n v="427886.17999999993"/>
    <n v="5418"/>
    <n v="70316.609999999986"/>
    <n v="9742.8873999999996"/>
    <n v="0"/>
    <s v="تبرعات عامة من زكاة مال وغيرها"/>
    <s v="دفاتر جمع مال"/>
    <s v="سارى"/>
    <n v="9468"/>
    <m/>
    <n v="190"/>
    <x v="1"/>
  </r>
  <r>
    <d v="2017-08-01T00:00:00"/>
    <x v="8"/>
    <n v="1500"/>
    <x v="6"/>
    <x v="7"/>
    <n v="694365.51466666639"/>
    <n v="427886.17999999993"/>
    <n v="5418"/>
    <n v="70316.609999999986"/>
    <n v="9742.8873999999996"/>
    <n v="0"/>
    <s v="نقدية للمرضى"/>
    <s v="دفاتر جمع مال"/>
    <s v="سارى"/>
    <n v="9469"/>
    <m/>
    <n v="190"/>
    <x v="1"/>
  </r>
  <r>
    <d v="2017-08-01T00:00:00"/>
    <x v="8"/>
    <n v="150"/>
    <x v="6"/>
    <x v="6"/>
    <n v="694515.51466666639"/>
    <n v="427886.17999999993"/>
    <n v="5418"/>
    <n v="70316.609999999986"/>
    <n v="9742.8873999999996"/>
    <n v="0"/>
    <s v="تبرعات عامة من زكاة مال وغيرها"/>
    <s v="دفاتر جمع مال"/>
    <s v="سارى"/>
    <n v="9470"/>
    <m/>
    <n v="190"/>
    <x v="1"/>
  </r>
  <r>
    <d v="2017-08-01T00:00:00"/>
    <x v="8"/>
    <n v="5000"/>
    <x v="6"/>
    <x v="6"/>
    <n v="699515.51466666639"/>
    <n v="427886.17999999993"/>
    <n v="5418"/>
    <n v="70316.609999999986"/>
    <n v="9742.8873999999996"/>
    <n v="0"/>
    <s v="تبرعات عامة من زكاة مال وغيرها"/>
    <s v="دفاتر جمع مال"/>
    <s v="سارى"/>
    <n v="9714"/>
    <m/>
    <n v="195"/>
    <x v="1"/>
  </r>
  <r>
    <d v="2017-08-01T00:00:00"/>
    <x v="8"/>
    <n v="250000"/>
    <x v="6"/>
    <x v="11"/>
    <n v="949515.51466666639"/>
    <n v="177886.17999999993"/>
    <n v="5418"/>
    <n v="70316.609999999986"/>
    <n v="9742.8873999999996"/>
    <n v="0"/>
    <m/>
    <m/>
    <m/>
    <s v="معاملة بنكية"/>
    <m/>
    <m/>
    <x v="265"/>
  </r>
  <r>
    <d v="2017-08-01T00:00:00"/>
    <x v="8"/>
    <n v="70"/>
    <x v="8"/>
    <x v="9"/>
    <n v="949515.51466666639"/>
    <n v="177956.17999999993"/>
    <n v="5418"/>
    <n v="70316.609999999986"/>
    <n v="9742.8873999999996"/>
    <n v="0"/>
    <m/>
    <m/>
    <m/>
    <s v="معاملة بنكية"/>
    <m/>
    <m/>
    <x v="132"/>
  </r>
  <r>
    <d v="2017-08-01T00:00:00"/>
    <x v="8"/>
    <n v="600"/>
    <x v="8"/>
    <x v="9"/>
    <n v="949515.51466666639"/>
    <n v="178556.17999999993"/>
    <n v="5418"/>
    <n v="70316.609999999986"/>
    <n v="9742.8873999999996"/>
    <n v="0"/>
    <m/>
    <m/>
    <m/>
    <s v="معاملة بنكية"/>
    <m/>
    <m/>
    <x v="132"/>
  </r>
  <r>
    <d v="2017-08-01T00:00:00"/>
    <x v="8"/>
    <n v="10"/>
    <x v="8"/>
    <x v="9"/>
    <n v="949515.51466666639"/>
    <n v="178566.17999999993"/>
    <n v="5418"/>
    <n v="70316.609999999986"/>
    <n v="9742.8873999999996"/>
    <n v="0"/>
    <m/>
    <m/>
    <m/>
    <s v="معاملة بنكية"/>
    <m/>
    <m/>
    <x v="132"/>
  </r>
  <r>
    <d v="2017-08-01T00:00:00"/>
    <x v="8"/>
    <n v="10000"/>
    <x v="8"/>
    <x v="9"/>
    <n v="949515.51466666639"/>
    <n v="188566.17999999993"/>
    <n v="5418"/>
    <n v="70316.609999999986"/>
    <n v="9742.8873999999996"/>
    <n v="0"/>
    <m/>
    <m/>
    <m/>
    <s v="معاملة بنكية"/>
    <m/>
    <m/>
    <x v="132"/>
  </r>
  <r>
    <d v="2017-08-01T00:00:00"/>
    <x v="8"/>
    <n v="27930"/>
    <x v="8"/>
    <x v="8"/>
    <n v="921585.51466666639"/>
    <n v="216496.17999999993"/>
    <n v="5418"/>
    <n v="70316.609999999986"/>
    <n v="9742.8873999999996"/>
    <n v="0"/>
    <m/>
    <m/>
    <m/>
    <m/>
    <m/>
    <m/>
    <x v="266"/>
  </r>
  <r>
    <d v="2017-08-01T00:00:00"/>
    <x v="8"/>
    <n v="146510"/>
    <x v="8"/>
    <x v="8"/>
    <n v="775075.51466666639"/>
    <n v="363006.17999999993"/>
    <n v="5418"/>
    <n v="70316.609999999986"/>
    <n v="9742.8873999999996"/>
    <n v="0"/>
    <m/>
    <m/>
    <m/>
    <m/>
    <m/>
    <m/>
    <x v="266"/>
  </r>
  <r>
    <d v="2017-08-01T00:00:00"/>
    <x v="8"/>
    <n v="55000"/>
    <x v="7"/>
    <x v="11"/>
    <n v="775075.51466666639"/>
    <n v="308006.17999999993"/>
    <n v="5418"/>
    <n v="70316.609999999986"/>
    <n v="9742.8873999999996"/>
    <n v="0"/>
    <m/>
    <m/>
    <m/>
    <s v="معاملة بنكية"/>
    <m/>
    <m/>
    <x v="267"/>
  </r>
  <r>
    <d v="2017-08-01T00:00:00"/>
    <x v="8"/>
    <n v="20"/>
    <x v="8"/>
    <x v="9"/>
    <n v="775075.51466666639"/>
    <n v="308026.17999999993"/>
    <n v="5418"/>
    <n v="70316.609999999986"/>
    <n v="9742.8873999999996"/>
    <n v="0"/>
    <m/>
    <m/>
    <m/>
    <s v="معاملة بنكية"/>
    <m/>
    <m/>
    <x v="132"/>
  </r>
  <r>
    <d v="2017-08-01T00:00:00"/>
    <x v="8"/>
    <n v="684.65"/>
    <x v="8"/>
    <x v="9"/>
    <n v="775075.51466666639"/>
    <n v="308710.82999999996"/>
    <n v="5418"/>
    <n v="70316.609999999986"/>
    <n v="9742.8873999999996"/>
    <n v="0"/>
    <m/>
    <m/>
    <m/>
    <s v="معاملة بنكية"/>
    <m/>
    <m/>
    <x v="132"/>
  </r>
  <r>
    <d v="2017-08-01T00:00:00"/>
    <x v="8"/>
    <n v="79025"/>
    <x v="4"/>
    <x v="8"/>
    <n v="696050.51466666639"/>
    <n v="308710.82999999996"/>
    <n v="5418"/>
    <n v="70316.609999999986"/>
    <n v="9742.8873999999996"/>
    <n v="0"/>
    <m/>
    <m/>
    <m/>
    <n v="1279"/>
    <m/>
    <m/>
    <x v="1"/>
  </r>
  <r>
    <d v="2017-08-02T00:00:00"/>
    <x v="8"/>
    <n v="100"/>
    <x v="6"/>
    <x v="7"/>
    <n v="696150.51466666639"/>
    <n v="308710.82999999996"/>
    <n v="5418"/>
    <n v="70316.609999999986"/>
    <n v="9742.8873999999996"/>
    <n v="0"/>
    <s v="نقدية للمرضى"/>
    <s v="دفاتر جمع مال"/>
    <s v="سارى"/>
    <n v="108"/>
    <m/>
    <n v="3"/>
    <x v="1"/>
  </r>
  <r>
    <d v="2017-08-02T00:00:00"/>
    <x v="8"/>
    <n v="1200"/>
    <x v="6"/>
    <x v="7"/>
    <n v="697350.51466666639"/>
    <n v="308710.82999999996"/>
    <n v="5418"/>
    <n v="70316.609999999986"/>
    <n v="9742.8873999999996"/>
    <n v="0"/>
    <s v="نقدية للمرضى"/>
    <s v="دفاتر جمع مال"/>
    <s v="سارى"/>
    <n v="109"/>
    <m/>
    <n v="3"/>
    <x v="1"/>
  </r>
  <r>
    <d v="2017-08-02T00:00:00"/>
    <x v="8"/>
    <n v="500"/>
    <x v="6"/>
    <x v="6"/>
    <n v="697850.51466666639"/>
    <n v="308710.82999999996"/>
    <n v="5418"/>
    <n v="70316.609999999986"/>
    <n v="9742.8873999999996"/>
    <n v="0"/>
    <s v="تبرعات عامة من زكاة مال وغيرها"/>
    <s v="دفاتر جمع مال"/>
    <s v="سارى"/>
    <n v="151"/>
    <m/>
    <n v="4"/>
    <x v="1"/>
  </r>
  <r>
    <d v="2017-08-02T00:00:00"/>
    <x v="8"/>
    <n v="5000"/>
    <x v="6"/>
    <x v="6"/>
    <n v="702850.51466666639"/>
    <n v="308710.82999999996"/>
    <n v="5418"/>
    <n v="70316.609999999986"/>
    <n v="9742.8873999999996"/>
    <n v="0"/>
    <s v="تبرعات عامة من زكاة مال وغيرها"/>
    <s v="دفاتر جمع مال"/>
    <s v="سارى"/>
    <n v="152"/>
    <m/>
    <n v="4"/>
    <x v="1"/>
  </r>
  <r>
    <d v="2017-08-02T00:00:00"/>
    <x v="8"/>
    <n v="5000"/>
    <x v="6"/>
    <x v="7"/>
    <n v="707850.51466666639"/>
    <n v="308710.82999999996"/>
    <n v="5418"/>
    <n v="70316.609999999986"/>
    <n v="9742.8873999999996"/>
    <n v="0"/>
    <s v="نقدية للمرضى"/>
    <s v="دفاتر جمع مال"/>
    <s v="سارى"/>
    <n v="7694"/>
    <m/>
    <n v="154"/>
    <x v="1"/>
  </r>
  <r>
    <d v="2017-08-02T00:00:00"/>
    <x v="8"/>
    <n v="15188.46"/>
    <x v="13"/>
    <x v="20"/>
    <n v="707850.51466666639"/>
    <n v="308710.82999999996"/>
    <n v="5418"/>
    <n v="55128.149999999987"/>
    <n v="9742.8873999999996"/>
    <n v="0"/>
    <m/>
    <m/>
    <m/>
    <s v="معاملة بنكية"/>
    <m/>
    <m/>
    <x v="1"/>
  </r>
  <r>
    <d v="2017-08-02T00:00:00"/>
    <x v="8"/>
    <n v="5000"/>
    <x v="6"/>
    <x v="7"/>
    <n v="712850.51466666639"/>
    <n v="308710.82999999996"/>
    <n v="5418"/>
    <n v="55128.149999999987"/>
    <n v="9742.8873999999996"/>
    <n v="0"/>
    <s v="نقدية للمرضى"/>
    <s v="دفاتر جمع مال"/>
    <s v="سارى"/>
    <n v="7695"/>
    <m/>
    <n v="154"/>
    <x v="1"/>
  </r>
  <r>
    <d v="2017-08-02T00:00:00"/>
    <x v="8"/>
    <n v="9000"/>
    <x v="6"/>
    <x v="7"/>
    <n v="721850.51466666639"/>
    <n v="308710.82999999996"/>
    <n v="5418"/>
    <n v="55128.149999999987"/>
    <n v="9742.8873999999996"/>
    <n v="0"/>
    <s v="نقدية للمرضى"/>
    <s v="دفاتر جمع مال"/>
    <s v="سارى"/>
    <n v="7696"/>
    <m/>
    <n v="154"/>
    <x v="1"/>
  </r>
  <r>
    <d v="2017-08-02T00:00:00"/>
    <x v="8"/>
    <n v="5000"/>
    <x v="6"/>
    <x v="7"/>
    <n v="726850.51466666639"/>
    <n v="308710.82999999996"/>
    <n v="5418"/>
    <n v="55128.149999999987"/>
    <n v="9742.8873999999996"/>
    <n v="0"/>
    <s v="نقدية للمرضى"/>
    <s v="دفاتر جمع مال"/>
    <s v="سارى"/>
    <n v="7697"/>
    <m/>
    <n v="154"/>
    <x v="1"/>
  </r>
  <r>
    <d v="2017-08-02T00:00:00"/>
    <x v="8"/>
    <n v="5000"/>
    <x v="6"/>
    <x v="7"/>
    <n v="731850.51466666639"/>
    <n v="308710.82999999996"/>
    <n v="5418"/>
    <n v="55128.149999999987"/>
    <n v="9742.8873999999996"/>
    <n v="0"/>
    <s v="نقدية للمرضى"/>
    <s v="دفاتر جمع مال"/>
    <s v="سارى"/>
    <n v="7698"/>
    <m/>
    <n v="154"/>
    <x v="1"/>
  </r>
  <r>
    <d v="2017-08-02T00:00:00"/>
    <x v="8"/>
    <n v="428"/>
    <x v="6"/>
    <x v="7"/>
    <n v="732278.51466666639"/>
    <n v="308710.82999999996"/>
    <n v="5418"/>
    <n v="55128.149999999987"/>
    <n v="9742.8873999999996"/>
    <n v="0"/>
    <s v="نقدية للمرضى"/>
    <s v="دفاتر جمع مال"/>
    <s v="سارى"/>
    <n v="7699"/>
    <m/>
    <n v="154"/>
    <x v="1"/>
  </r>
  <r>
    <d v="2017-08-02T00:00:00"/>
    <x v="8"/>
    <n v="7500"/>
    <x v="6"/>
    <x v="7"/>
    <n v="739778.51466666639"/>
    <n v="308710.82999999996"/>
    <n v="5418"/>
    <n v="55128.149999999987"/>
    <n v="9742.8873999999996"/>
    <n v="0"/>
    <s v="نقدية للمرضى"/>
    <s v="دفاتر جمع مال"/>
    <s v="سارى"/>
    <n v="7700"/>
    <m/>
    <n v="154"/>
    <x v="1"/>
  </r>
  <r>
    <d v="2017-08-02T00:00:00"/>
    <x v="8"/>
    <n v="6000"/>
    <x v="6"/>
    <x v="6"/>
    <n v="745778.51466666639"/>
    <n v="308710.82999999996"/>
    <n v="5418"/>
    <n v="55128.149999999987"/>
    <n v="9742.8873999999996"/>
    <n v="0"/>
    <s v="تبرعات عامة من زكاة مال وغيرها"/>
    <s v="دفاتر جمع مال"/>
    <s v="سارى"/>
    <n v="7702"/>
    <m/>
    <n v="155"/>
    <x v="1"/>
  </r>
  <r>
    <d v="2017-08-02T00:00:00"/>
    <x v="8"/>
    <n v="7500"/>
    <x v="6"/>
    <x v="7"/>
    <n v="753278.51466666639"/>
    <n v="308710.82999999996"/>
    <n v="5418"/>
    <n v="55128.149999999987"/>
    <n v="9742.8873999999996"/>
    <n v="0"/>
    <s v="نقدية للمرضى"/>
    <s v="دفاتر جمع مال"/>
    <s v="سارى"/>
    <n v="7703"/>
    <m/>
    <n v="155"/>
    <x v="1"/>
  </r>
  <r>
    <d v="2017-08-02T00:00:00"/>
    <x v="8"/>
    <n v="3000"/>
    <x v="6"/>
    <x v="6"/>
    <n v="756278.51466666639"/>
    <n v="308710.82999999996"/>
    <n v="5418"/>
    <n v="55128.149999999987"/>
    <n v="9742.8873999999996"/>
    <n v="0"/>
    <s v="تبرعات عامة من زكاة مال وغيرها"/>
    <s v="دفاتر جمع مال"/>
    <s v="سارى"/>
    <n v="7958"/>
    <m/>
    <n v="160"/>
    <x v="1"/>
  </r>
  <r>
    <d v="2017-08-02T00:00:00"/>
    <x v="8"/>
    <n v="100"/>
    <x v="6"/>
    <x v="6"/>
    <n v="756378.51466666639"/>
    <n v="308710.82999999996"/>
    <n v="5418"/>
    <n v="55128.149999999987"/>
    <n v="9742.8873999999996"/>
    <n v="0"/>
    <s v="تبرعات عامة من زكاة مال وغيرها"/>
    <s v="دفاتر جمع مال"/>
    <s v="سارى"/>
    <n v="7959"/>
    <m/>
    <n v="160"/>
    <x v="1"/>
  </r>
  <r>
    <d v="2017-08-02T00:00:00"/>
    <x v="8"/>
    <n v="1000"/>
    <x v="6"/>
    <x v="7"/>
    <n v="757378.51466666639"/>
    <n v="308710.82999999996"/>
    <n v="5418"/>
    <n v="55128.149999999987"/>
    <n v="9742.8873999999996"/>
    <n v="0"/>
    <s v="نقدية للمرضى"/>
    <s v="دفاتر جمع مال"/>
    <s v="سارى"/>
    <n v="7960"/>
    <m/>
    <n v="160"/>
    <x v="1"/>
  </r>
  <r>
    <d v="2017-08-02T00:00:00"/>
    <x v="8"/>
    <n v="500"/>
    <x v="6"/>
    <x v="6"/>
    <n v="757878.51466666639"/>
    <n v="308710.82999999996"/>
    <n v="5418"/>
    <n v="55128.149999999987"/>
    <n v="9742.8873999999996"/>
    <n v="0"/>
    <s v="تبرعات عامة من زكاة مال وغيرها"/>
    <s v="دفاتر جمع مال"/>
    <s v="سارى"/>
    <n v="7961"/>
    <m/>
    <n v="160"/>
    <x v="1"/>
  </r>
  <r>
    <d v="2017-08-02T00:00:00"/>
    <x v="8"/>
    <n v="100"/>
    <x v="6"/>
    <x v="7"/>
    <n v="757978.51466666639"/>
    <n v="308710.82999999996"/>
    <n v="5418"/>
    <n v="55128.149999999987"/>
    <n v="9742.8873999999996"/>
    <n v="0"/>
    <s v="نقدية للمرضى"/>
    <s v="دفاتر جمع مال"/>
    <s v="سارى"/>
    <n v="9471"/>
    <m/>
    <n v="190"/>
    <x v="1"/>
  </r>
  <r>
    <d v="2017-08-02T00:00:00"/>
    <x v="8"/>
    <n v="200"/>
    <x v="6"/>
    <x v="6"/>
    <n v="758178.51466666639"/>
    <n v="308710.82999999996"/>
    <n v="5418"/>
    <n v="55128.149999999987"/>
    <n v="9742.8873999999996"/>
    <n v="0"/>
    <s v="تبرعات عامة من زكاة مال وغيرها"/>
    <s v="دفاتر جمع مال"/>
    <s v="سارى"/>
    <n v="9472"/>
    <m/>
    <n v="190"/>
    <x v="1"/>
  </r>
  <r>
    <d v="2017-08-02T00:00:00"/>
    <x v="8"/>
    <n v="200"/>
    <x v="6"/>
    <x v="6"/>
    <n v="758378.51466666639"/>
    <n v="308710.82999999996"/>
    <n v="5418"/>
    <n v="55128.149999999987"/>
    <n v="9742.8873999999996"/>
    <n v="0"/>
    <s v="تبرعات عامة من زكاة مال وغيرها"/>
    <s v="دفاتر جمع مال"/>
    <s v="سارى"/>
    <n v="9473"/>
    <m/>
    <n v="190"/>
    <x v="1"/>
  </r>
  <r>
    <d v="2017-08-02T00:00:00"/>
    <x v="8"/>
    <n v="300"/>
    <x v="6"/>
    <x v="6"/>
    <n v="758678.51466666639"/>
    <n v="308710.82999999996"/>
    <n v="5418"/>
    <n v="55128.149999999987"/>
    <n v="9742.8873999999996"/>
    <n v="0"/>
    <s v="تبرعات عامة من زكاة مال وغيرها"/>
    <s v="دفاتر جمع مال"/>
    <s v="سارى"/>
    <n v="9474"/>
    <m/>
    <n v="190"/>
    <x v="1"/>
  </r>
  <r>
    <d v="2017-08-02T00:00:00"/>
    <x v="8"/>
    <n v="1000"/>
    <x v="6"/>
    <x v="7"/>
    <n v="759678.51466666639"/>
    <n v="308710.82999999996"/>
    <n v="5418"/>
    <n v="55128.149999999987"/>
    <n v="9742.8873999999996"/>
    <n v="0"/>
    <s v="نقدية للمرضى"/>
    <s v="دفاتر جمع مال"/>
    <s v="سارى"/>
    <n v="9475"/>
    <m/>
    <n v="190"/>
    <x v="1"/>
  </r>
  <r>
    <d v="2017-08-02T00:00:00"/>
    <x v="8"/>
    <n v="1000"/>
    <x v="6"/>
    <x v="7"/>
    <n v="760678.51466666639"/>
    <n v="308710.82999999996"/>
    <n v="5418"/>
    <n v="55128.149999999987"/>
    <n v="9742.8873999999996"/>
    <n v="0"/>
    <s v="نقدية للمرضى"/>
    <s v="دفاتر جمع مال"/>
    <s v="سارى"/>
    <n v="9476"/>
    <m/>
    <n v="190"/>
    <x v="1"/>
  </r>
  <r>
    <d v="2017-08-02T00:00:00"/>
    <x v="8"/>
    <n v="300"/>
    <x v="6"/>
    <x v="7"/>
    <n v="760978.51466666639"/>
    <n v="308710.82999999996"/>
    <n v="5418"/>
    <n v="55128.149999999987"/>
    <n v="9742.8873999999996"/>
    <n v="0"/>
    <s v="نقدية للمرضى"/>
    <s v="دفاتر جمع مال"/>
    <s v="سارى"/>
    <n v="9603"/>
    <m/>
    <n v="193"/>
    <x v="1"/>
  </r>
  <r>
    <d v="2017-08-02T00:00:00"/>
    <x v="8"/>
    <n v="2000"/>
    <x v="6"/>
    <x v="6"/>
    <n v="762978.51466666639"/>
    <n v="308710.82999999996"/>
    <n v="5418"/>
    <n v="55128.149999999987"/>
    <n v="9742.8873999999996"/>
    <n v="0"/>
    <s v="تبرعات عامة من زكاة مال وغيرها"/>
    <s v="دفاتر جمع مال"/>
    <s v="سارى"/>
    <n v="9655"/>
    <m/>
    <n v="194"/>
    <x v="1"/>
  </r>
  <r>
    <d v="2017-08-02T00:00:00"/>
    <x v="8"/>
    <n v="1000"/>
    <x v="6"/>
    <x v="6"/>
    <n v="763978.51466666639"/>
    <n v="308710.82999999996"/>
    <n v="5418"/>
    <n v="55128.149999999987"/>
    <n v="9742.8873999999996"/>
    <n v="0"/>
    <s v="تبرعات عامة من زكاة مال وغيرها"/>
    <s v="دفاتر جمع مال"/>
    <s v="سارى"/>
    <n v="9656"/>
    <m/>
    <n v="194"/>
    <x v="1"/>
  </r>
  <r>
    <d v="2017-08-02T00:00:00"/>
    <x v="8"/>
    <n v="8126.9999999999991"/>
    <x v="39"/>
    <x v="6"/>
    <n v="763978.51466666639"/>
    <n v="308710.82999999996"/>
    <n v="13545"/>
    <n v="55128.149999999987"/>
    <n v="9742.8873999999996"/>
    <n v="0"/>
    <s v="تبرعات عامة من زكاة مال وغيرها"/>
    <s v="دفاتر جمع مال"/>
    <s v="سارى"/>
    <n v="9657"/>
    <m/>
    <n v="194"/>
    <x v="1"/>
  </r>
  <r>
    <d v="2017-08-02T00:00:00"/>
    <x v="8"/>
    <n v="136980"/>
    <x v="6"/>
    <x v="11"/>
    <n v="900958.51466666639"/>
    <n v="171730.82999999996"/>
    <n v="13545"/>
    <n v="55128.149999999987"/>
    <n v="9742.8873999999996"/>
    <n v="0"/>
    <m/>
    <m/>
    <m/>
    <s v="معاملة بنكية"/>
    <m/>
    <m/>
    <x v="265"/>
  </r>
  <r>
    <d v="2017-08-02T00:00:00"/>
    <x v="8"/>
    <n v="15000"/>
    <x v="7"/>
    <x v="11"/>
    <n v="900958.51466666639"/>
    <n v="156730.82999999996"/>
    <n v="13545"/>
    <n v="55128.149999999987"/>
    <n v="9742.8873999999996"/>
    <n v="0"/>
    <m/>
    <m/>
    <m/>
    <s v="معاملة بنكية"/>
    <m/>
    <m/>
    <x v="267"/>
  </r>
  <r>
    <d v="2017-08-02T00:00:00"/>
    <x v="8"/>
    <n v="36323"/>
    <x v="8"/>
    <x v="10"/>
    <n v="900958.51466666639"/>
    <n v="193053.82999999996"/>
    <n v="13545"/>
    <n v="55128.149999999987"/>
    <n v="9742.8873999999996"/>
    <n v="0"/>
    <m/>
    <m/>
    <m/>
    <s v="تقفيل"/>
    <m/>
    <m/>
    <x v="263"/>
  </r>
  <r>
    <d v="2017-08-02T00:00:00"/>
    <x v="8"/>
    <n v="2200"/>
    <x v="8"/>
    <x v="9"/>
    <n v="900958.51466666639"/>
    <n v="195253.82999999996"/>
    <n v="13545"/>
    <n v="55128.149999999987"/>
    <n v="9742.8873999999996"/>
    <n v="0"/>
    <m/>
    <m/>
    <m/>
    <s v="معاملة بنكية"/>
    <m/>
    <m/>
    <x v="129"/>
  </r>
  <r>
    <d v="2017-08-02T00:00:00"/>
    <x v="8"/>
    <n v="29.5"/>
    <x v="8"/>
    <x v="9"/>
    <n v="900958.51466666639"/>
    <n v="195283.32999999996"/>
    <n v="13545"/>
    <n v="55128.149999999987"/>
    <n v="9742.8873999999996"/>
    <n v="0"/>
    <m/>
    <m/>
    <m/>
    <s v="معاملة بنكية"/>
    <m/>
    <m/>
    <x v="129"/>
  </r>
  <r>
    <d v="2017-08-02T00:00:00"/>
    <x v="8"/>
    <n v="50"/>
    <x v="8"/>
    <x v="9"/>
    <n v="900958.51466666639"/>
    <n v="195333.32999999996"/>
    <n v="13545"/>
    <n v="55128.149999999987"/>
    <n v="9742.8873999999996"/>
    <n v="0"/>
    <m/>
    <m/>
    <m/>
    <s v="معاملة بنكية"/>
    <m/>
    <m/>
    <x v="129"/>
  </r>
  <r>
    <d v="2017-08-03T00:00:00"/>
    <x v="8"/>
    <n v="1500"/>
    <x v="6"/>
    <x v="6"/>
    <n v="902458.51466666639"/>
    <n v="195333.32999999996"/>
    <n v="13545"/>
    <n v="55128.149999999987"/>
    <n v="9742.8873999999996"/>
    <n v="0"/>
    <s v="تبرعات عامة من زكاة مال وغيرها"/>
    <s v="دفاتر جمع مال"/>
    <s v="سارى"/>
    <n v="110"/>
    <m/>
    <n v="3"/>
    <x v="1"/>
  </r>
  <r>
    <d v="2017-08-03T00:00:00"/>
    <x v="8"/>
    <n v="1500"/>
    <x v="6"/>
    <x v="6"/>
    <n v="903958.51466666639"/>
    <n v="195333.32999999996"/>
    <n v="13545"/>
    <n v="55128.149999999987"/>
    <n v="9742.8873999999996"/>
    <n v="0"/>
    <s v="تبرعات عامة من زكاة مال وغيرها"/>
    <s v="دفاتر جمع مال"/>
    <s v="سارى"/>
    <n v="111"/>
    <m/>
    <n v="3"/>
    <x v="1"/>
  </r>
  <r>
    <d v="2017-08-03T00:00:00"/>
    <x v="8"/>
    <n v="1000"/>
    <x v="6"/>
    <x v="6"/>
    <n v="904958.51466666639"/>
    <n v="195333.32999999996"/>
    <n v="13545"/>
    <n v="55128.149999999987"/>
    <n v="9742.8873999999996"/>
    <n v="0"/>
    <s v="تبرعات عامة من زكاة مال وغيرها"/>
    <s v="دفاتر جمع مال"/>
    <s v="سارى"/>
    <n v="112"/>
    <m/>
    <n v="3"/>
    <x v="1"/>
  </r>
  <r>
    <d v="2017-08-03T00:00:00"/>
    <x v="8"/>
    <n v="1500"/>
    <x v="6"/>
    <x v="7"/>
    <n v="906458.51466666639"/>
    <n v="195333.32999999996"/>
    <n v="13545"/>
    <n v="55128.149999999987"/>
    <n v="9742.8873999999996"/>
    <n v="0"/>
    <s v="نقدية للمرضى"/>
    <s v="دفاتر جمع مال"/>
    <s v="سارى"/>
    <n v="113"/>
    <m/>
    <n v="3"/>
    <x v="1"/>
  </r>
  <r>
    <d v="2017-08-03T00:00:00"/>
    <x v="8"/>
    <n v="14250"/>
    <x v="6"/>
    <x v="7"/>
    <n v="920708.51466666639"/>
    <n v="195333.32999999996"/>
    <n v="13545"/>
    <n v="55128.149999999987"/>
    <n v="9742.8873999999996"/>
    <n v="0"/>
    <s v="نقدية للمرضى"/>
    <s v="دفاتر جمع مال"/>
    <s v="سارى"/>
    <n v="114"/>
    <m/>
    <n v="3"/>
    <x v="1"/>
  </r>
  <r>
    <d v="2017-08-03T00:00:00"/>
    <x v="8"/>
    <n v="10000"/>
    <x v="6"/>
    <x v="6"/>
    <n v="930708.51466666639"/>
    <n v="195333.32999999996"/>
    <n v="13545"/>
    <n v="55128.149999999987"/>
    <n v="9742.8873999999996"/>
    <n v="0"/>
    <s v="تبرعات عامة من زكاة مال وغيرها"/>
    <s v="دفاتر جمع مال"/>
    <s v="سارى"/>
    <n v="153"/>
    <m/>
    <n v="4"/>
    <x v="1"/>
  </r>
  <r>
    <d v="2017-08-03T00:00:00"/>
    <x v="8"/>
    <n v="1000"/>
    <x v="6"/>
    <x v="6"/>
    <n v="931708.51466666639"/>
    <n v="195333.32999999996"/>
    <n v="13545"/>
    <n v="55128.149999999987"/>
    <n v="9742.8873999999996"/>
    <n v="0"/>
    <s v="تبرعات عامة من زكاة مال وغيرها"/>
    <s v="دفاتر جمع مال"/>
    <s v="سارى"/>
    <n v="154"/>
    <m/>
    <n v="4"/>
    <x v="1"/>
  </r>
  <r>
    <d v="2017-08-03T00:00:00"/>
    <x v="8"/>
    <n v="50"/>
    <x v="6"/>
    <x v="6"/>
    <n v="931758.51466666639"/>
    <n v="195333.32999999996"/>
    <n v="13545"/>
    <n v="55128.149999999987"/>
    <n v="9742.8873999999996"/>
    <n v="0"/>
    <s v="تبرعات عامة من زكاة مال وغيرها"/>
    <s v="دفاتر جمع مال"/>
    <s v="سارى"/>
    <n v="201"/>
    <m/>
    <n v="5"/>
    <x v="1"/>
  </r>
  <r>
    <d v="2017-08-03T00:00:00"/>
    <x v="8"/>
    <n v="50"/>
    <x v="6"/>
    <x v="6"/>
    <n v="931808.51466666639"/>
    <n v="195333.32999999996"/>
    <n v="13545"/>
    <n v="55128.149999999987"/>
    <n v="9742.8873999999996"/>
    <n v="0"/>
    <s v="تبرعات عامة من زكاة مال وغيرها"/>
    <s v="دفاتر جمع مال"/>
    <s v="سارى"/>
    <n v="202"/>
    <m/>
    <n v="5"/>
    <x v="1"/>
  </r>
  <r>
    <d v="2017-08-03T00:00:00"/>
    <x v="8"/>
    <n v="50"/>
    <x v="6"/>
    <x v="6"/>
    <n v="931858.51466666639"/>
    <n v="195333.32999999996"/>
    <n v="13545"/>
    <n v="55128.149999999987"/>
    <n v="9742.8873999999996"/>
    <n v="0"/>
    <s v="تبرعات عامة من زكاة مال وغيرها"/>
    <s v="دفاتر جمع مال"/>
    <s v="سارى"/>
    <n v="203"/>
    <m/>
    <n v="5"/>
    <x v="1"/>
  </r>
  <r>
    <d v="2017-08-03T00:00:00"/>
    <x v="8"/>
    <n v="200"/>
    <x v="6"/>
    <x v="6"/>
    <n v="932058.51466666639"/>
    <n v="195333.32999999996"/>
    <n v="13545"/>
    <n v="55128.149999999987"/>
    <n v="9742.8873999999996"/>
    <n v="0"/>
    <s v="تبرعات عامة من زكاة مال وغيرها"/>
    <s v="دفاتر جمع مال"/>
    <s v="سارى"/>
    <n v="451"/>
    <m/>
    <n v="10"/>
    <x v="1"/>
  </r>
  <r>
    <d v="2017-08-03T00:00:00"/>
    <x v="8"/>
    <n v="200"/>
    <x v="6"/>
    <x v="7"/>
    <n v="932258.51466666639"/>
    <n v="195333.32999999996"/>
    <n v="13545"/>
    <n v="55128.149999999987"/>
    <n v="9742.8873999999996"/>
    <n v="0"/>
    <s v="نقدية للمرضى"/>
    <s v="دفاتر جمع مال"/>
    <s v="سارى"/>
    <n v="7704"/>
    <m/>
    <n v="155"/>
    <x v="1"/>
  </r>
  <r>
    <d v="2017-08-03T00:00:00"/>
    <x v="8"/>
    <n v="1500"/>
    <x v="6"/>
    <x v="6"/>
    <n v="933758.51466666639"/>
    <n v="195333.32999999996"/>
    <n v="13545"/>
    <n v="55128.149999999987"/>
    <n v="9742.8873999999996"/>
    <n v="0"/>
    <s v="تبرعات عامة من زكاة مال وغيرها"/>
    <s v="دفاتر جمع مال"/>
    <s v="سارى"/>
    <n v="9477"/>
    <m/>
    <n v="190"/>
    <x v="1"/>
  </r>
  <r>
    <d v="2017-08-03T00:00:00"/>
    <x v="8"/>
    <n v="200"/>
    <x v="6"/>
    <x v="6"/>
    <n v="933958.51466666639"/>
    <n v="195333.32999999996"/>
    <n v="13545"/>
    <n v="55128.149999999987"/>
    <n v="9742.8873999999996"/>
    <n v="0"/>
    <s v="تبرعات عامة من زكاة مال وغيرها"/>
    <s v="دفاتر جمع مال"/>
    <s v="سارى"/>
    <n v="9478"/>
    <m/>
    <n v="190"/>
    <x v="1"/>
  </r>
  <r>
    <d v="2017-08-03T00:00:00"/>
    <x v="8"/>
    <n v="150"/>
    <x v="6"/>
    <x v="7"/>
    <n v="934108.51466666639"/>
    <n v="195333.32999999996"/>
    <n v="13545"/>
    <n v="55128.149999999987"/>
    <n v="9742.8873999999996"/>
    <n v="0"/>
    <s v="نقدية للمرضى"/>
    <s v="دفاتر جمع مال"/>
    <s v="سارى"/>
    <n v="9627"/>
    <m/>
    <n v="193"/>
    <x v="1"/>
  </r>
  <r>
    <d v="2017-08-03T00:00:00"/>
    <x v="8"/>
    <n v="300"/>
    <x v="8"/>
    <x v="9"/>
    <n v="934108.51466666639"/>
    <n v="195633.32999999996"/>
    <n v="13545"/>
    <n v="55128.149999999987"/>
    <n v="9742.8873999999996"/>
    <n v="0"/>
    <m/>
    <m/>
    <m/>
    <s v="معاملة بنكية"/>
    <m/>
    <m/>
    <x v="60"/>
  </r>
  <r>
    <d v="2017-08-03T00:00:00"/>
    <x v="8"/>
    <n v="6000"/>
    <x v="8"/>
    <x v="9"/>
    <n v="934108.51466666639"/>
    <n v="201633.32999999996"/>
    <n v="13545"/>
    <n v="55128.149999999987"/>
    <n v="9742.8873999999996"/>
    <n v="0"/>
    <m/>
    <m/>
    <m/>
    <s v="معاملة بنكية"/>
    <m/>
    <m/>
    <x v="60"/>
  </r>
  <r>
    <d v="2017-08-03T00:00:00"/>
    <x v="8"/>
    <n v="40000"/>
    <x v="6"/>
    <x v="11"/>
    <n v="974108.51466666639"/>
    <n v="161633.32999999996"/>
    <n v="13545"/>
    <n v="55128.149999999987"/>
    <n v="9742.8873999999996"/>
    <n v="0"/>
    <m/>
    <m/>
    <m/>
    <s v="معاملة بنكية"/>
    <m/>
    <m/>
    <x v="265"/>
  </r>
  <r>
    <d v="2017-08-03T00:00:00"/>
    <x v="8"/>
    <n v="100000"/>
    <x v="6"/>
    <x v="11"/>
    <n v="1074108.5146666663"/>
    <n v="61633.329999999958"/>
    <n v="13545"/>
    <n v="55128.149999999987"/>
    <n v="9742.8873999999996"/>
    <n v="0"/>
    <m/>
    <m/>
    <m/>
    <s v="معاملة بنكية"/>
    <m/>
    <m/>
    <x v="265"/>
  </r>
  <r>
    <d v="2017-08-03T00:00:00"/>
    <x v="8"/>
    <n v="21765"/>
    <x v="6"/>
    <x v="11"/>
    <n v="1095873.5146666663"/>
    <n v="39868.329999999958"/>
    <n v="13545"/>
    <n v="55128.149999999987"/>
    <n v="9742.8873999999996"/>
    <n v="0"/>
    <m/>
    <m/>
    <m/>
    <s v="معاملة بنكية"/>
    <m/>
    <m/>
    <x v="265"/>
  </r>
  <r>
    <d v="2017-08-03T00:00:00"/>
    <x v="8"/>
    <n v="600"/>
    <x v="8"/>
    <x v="9"/>
    <n v="1095873.5146666663"/>
    <n v="40468.329999999958"/>
    <n v="13545"/>
    <n v="55128.149999999987"/>
    <n v="9742.8873999999996"/>
    <n v="0"/>
    <m/>
    <m/>
    <m/>
    <s v="معاملة بنكية"/>
    <m/>
    <m/>
    <x v="60"/>
  </r>
  <r>
    <d v="2017-08-03T00:00:00"/>
    <x v="8"/>
    <n v="150"/>
    <x v="23"/>
    <x v="11"/>
    <n v="1095873.5146666663"/>
    <n v="40318.329999999958"/>
    <n v="13545"/>
    <n v="55128.149999999987"/>
    <n v="9742.8873999999996"/>
    <n v="0"/>
    <m/>
    <m/>
    <m/>
    <s v="معاملة بنكية"/>
    <m/>
    <m/>
    <x v="273"/>
  </r>
  <r>
    <d v="2017-08-03T00:00:00"/>
    <x v="8"/>
    <n v="100"/>
    <x v="8"/>
    <x v="9"/>
    <n v="1095873.5146666663"/>
    <n v="40418.329999999958"/>
    <n v="13545"/>
    <n v="55128.149999999987"/>
    <n v="9742.8873999999996"/>
    <n v="0"/>
    <m/>
    <m/>
    <m/>
    <s v="معاملة بنكية"/>
    <m/>
    <m/>
    <x v="132"/>
  </r>
  <r>
    <d v="2017-08-03T00:00:00"/>
    <x v="8"/>
    <n v="3850"/>
    <x v="8"/>
    <x v="9"/>
    <n v="1095873.5146666663"/>
    <n v="44268.329999999958"/>
    <n v="13545"/>
    <n v="55128.149999999987"/>
    <n v="9742.8873999999996"/>
    <n v="0"/>
    <m/>
    <m/>
    <m/>
    <s v="معاملة بنكية"/>
    <m/>
    <m/>
    <x v="132"/>
  </r>
  <r>
    <d v="2017-08-05T00:00:00"/>
    <x v="8"/>
    <n v="250"/>
    <x v="6"/>
    <x v="7"/>
    <n v="1096123.5146666663"/>
    <n v="44268.329999999958"/>
    <n v="13545"/>
    <n v="55128.149999999987"/>
    <n v="9742.8873999999996"/>
    <n v="0"/>
    <s v="نقدية للمرضى"/>
    <s v="دفاتر جمع مال"/>
    <s v="سارى"/>
    <n v="2"/>
    <m/>
    <n v="1"/>
    <x v="1"/>
  </r>
  <r>
    <d v="2017-08-05T00:00:00"/>
    <x v="8"/>
    <n v="200"/>
    <x v="6"/>
    <x v="6"/>
    <n v="1096323.5146666663"/>
    <n v="44268.329999999958"/>
    <n v="13545"/>
    <n v="55128.149999999987"/>
    <n v="9742.8873999999996"/>
    <n v="0"/>
    <s v="تبرعات عامة من زكاة مال وغيرها"/>
    <s v="دفاتر جمع مال"/>
    <s v="سارى"/>
    <n v="155"/>
    <m/>
    <n v="4"/>
    <x v="1"/>
  </r>
  <r>
    <d v="2017-08-05T00:00:00"/>
    <x v="8"/>
    <n v="150"/>
    <x v="6"/>
    <x v="7"/>
    <n v="1096473.5146666663"/>
    <n v="44268.329999999958"/>
    <n v="13545"/>
    <n v="55128.149999999987"/>
    <n v="9742.8873999999996"/>
    <n v="0"/>
    <s v="نقدية للمرضى"/>
    <s v="دفاتر جمع مال"/>
    <s v="سارى"/>
    <n v="204"/>
    <m/>
    <n v="5"/>
    <x v="1"/>
  </r>
  <r>
    <d v="2017-08-05T00:00:00"/>
    <x v="8"/>
    <n v="1100"/>
    <x v="6"/>
    <x v="7"/>
    <n v="1097573.5146666663"/>
    <n v="44268.329999999958"/>
    <n v="13545"/>
    <n v="55128.149999999987"/>
    <n v="9742.8873999999996"/>
    <n v="0"/>
    <s v="نقدية للمرضى"/>
    <s v="دفاتر جمع مال"/>
    <s v="سارى"/>
    <n v="205"/>
    <m/>
    <n v="5"/>
    <x v="1"/>
  </r>
  <r>
    <d v="2017-08-05T00:00:00"/>
    <x v="8"/>
    <n v="1400"/>
    <x v="6"/>
    <x v="6"/>
    <n v="1098973.5146666663"/>
    <n v="44268.329999999958"/>
    <n v="13545"/>
    <n v="55128.149999999987"/>
    <n v="9742.8873999999996"/>
    <n v="0"/>
    <s v="تبرعات عامة من زكاة مال وغيرها"/>
    <s v="دفاتر جمع مال"/>
    <s v="سارى"/>
    <n v="452"/>
    <m/>
    <n v="10"/>
    <x v="1"/>
  </r>
  <r>
    <d v="2017-08-05T00:00:00"/>
    <x v="8"/>
    <n v="9000"/>
    <x v="6"/>
    <x v="6"/>
    <n v="1107973.5146666663"/>
    <n v="44268.329999999958"/>
    <n v="13545"/>
    <n v="55128.149999999987"/>
    <n v="9742.8873999999996"/>
    <n v="0"/>
    <s v="تبرعات عامة من زكاة مال وغيرها"/>
    <s v="دفاتر جمع مال"/>
    <s v="سارى"/>
    <n v="453"/>
    <m/>
    <n v="10"/>
    <x v="1"/>
  </r>
  <r>
    <d v="2017-08-05T00:00:00"/>
    <x v="8"/>
    <n v="500"/>
    <x v="6"/>
    <x v="7"/>
    <n v="1108473.5146666663"/>
    <n v="44268.329999999958"/>
    <n v="13545"/>
    <n v="55128.149999999987"/>
    <n v="9742.8873999999996"/>
    <n v="0"/>
    <s v="نقدية للمرضى"/>
    <s v="دفاتر جمع مال"/>
    <s v="سارى"/>
    <n v="454"/>
    <m/>
    <n v="10"/>
    <x v="1"/>
  </r>
  <r>
    <d v="2017-08-05T00:00:00"/>
    <x v="8"/>
    <n v="2255"/>
    <x v="6"/>
    <x v="7"/>
    <n v="1110728.5146666663"/>
    <n v="44268.329999999958"/>
    <n v="13545"/>
    <n v="55128.149999999987"/>
    <n v="9742.8873999999996"/>
    <n v="0"/>
    <s v="نقدية للمرضى"/>
    <s v="دفاتر جمع مال"/>
    <s v="سارى"/>
    <n v="455"/>
    <m/>
    <n v="10"/>
    <x v="1"/>
  </r>
  <r>
    <d v="2017-08-05T00:00:00"/>
    <x v="8"/>
    <n v="550"/>
    <x v="6"/>
    <x v="7"/>
    <n v="1111278.5146666663"/>
    <n v="44268.329999999958"/>
    <n v="13545"/>
    <n v="55128.149999999987"/>
    <n v="9742.8873999999996"/>
    <n v="0"/>
    <s v="نقدية للمرضى"/>
    <s v="دفاتر جمع مال"/>
    <s v="سارى"/>
    <n v="7705"/>
    <m/>
    <n v="155"/>
    <x v="1"/>
  </r>
  <r>
    <d v="2017-08-05T00:00:00"/>
    <x v="8"/>
    <n v="5000"/>
    <x v="6"/>
    <x v="7"/>
    <n v="1116278.5146666663"/>
    <n v="44268.329999999958"/>
    <n v="13545"/>
    <n v="55128.149999999987"/>
    <n v="9742.8873999999996"/>
    <n v="0"/>
    <s v="نقدية للمرضى"/>
    <s v="دفاتر جمع مال"/>
    <s v="سارى"/>
    <n v="8501"/>
    <m/>
    <n v="171"/>
    <x v="1"/>
  </r>
  <r>
    <d v="2017-08-05T00:00:00"/>
    <x v="8"/>
    <n v="4000"/>
    <x v="6"/>
    <x v="7"/>
    <n v="1120278.5146666663"/>
    <n v="44268.329999999958"/>
    <n v="13545"/>
    <n v="55128.149999999987"/>
    <n v="9742.8873999999996"/>
    <n v="0"/>
    <s v="نقدية للمرضى"/>
    <s v="دفاتر جمع مال"/>
    <s v="سارى"/>
    <n v="9604"/>
    <m/>
    <n v="193"/>
    <x v="1"/>
  </r>
  <r>
    <d v="2017-08-05T00:00:00"/>
    <x v="8"/>
    <n v="1000"/>
    <x v="6"/>
    <x v="7"/>
    <n v="1121278.5146666663"/>
    <n v="44268.329999999958"/>
    <n v="13545"/>
    <n v="55128.149999999987"/>
    <n v="9742.8873999999996"/>
    <n v="0"/>
    <s v="نقدية للمرضى"/>
    <s v="دفاتر جمع مال"/>
    <s v="سارى"/>
    <n v="9605"/>
    <m/>
    <n v="193"/>
    <x v="1"/>
  </r>
  <r>
    <d v="2017-08-05T00:00:00"/>
    <x v="8"/>
    <n v="100"/>
    <x v="6"/>
    <x v="7"/>
    <n v="1121378.5146666663"/>
    <n v="44268.329999999958"/>
    <n v="13545"/>
    <n v="55128.149999999987"/>
    <n v="9742.8873999999996"/>
    <n v="0"/>
    <s v="نقدية للمرضى"/>
    <s v="دفاتر جمع مال"/>
    <s v="سارى"/>
    <n v="9606"/>
    <m/>
    <n v="193"/>
    <x v="1"/>
  </r>
  <r>
    <d v="2017-08-05T00:00:00"/>
    <x v="8"/>
    <n v="500"/>
    <x v="6"/>
    <x v="7"/>
    <n v="1121878.5146666663"/>
    <n v="44268.329999999958"/>
    <n v="13545"/>
    <n v="55128.149999999987"/>
    <n v="9742.8873999999996"/>
    <n v="0"/>
    <s v="نقدية للمرضى"/>
    <s v="دفاتر جمع مال"/>
    <s v="سارى"/>
    <n v="9607"/>
    <m/>
    <n v="193"/>
    <x v="1"/>
  </r>
  <r>
    <d v="2017-08-05T00:00:00"/>
    <x v="8"/>
    <n v="3500"/>
    <x v="6"/>
    <x v="7"/>
    <n v="1125378.5146666663"/>
    <n v="44268.329999999958"/>
    <n v="13545"/>
    <n v="55128.149999999987"/>
    <n v="9742.8873999999996"/>
    <n v="0"/>
    <s v="نقدية للمرضى"/>
    <s v="دفاتر جمع مال"/>
    <s v="سارى"/>
    <n v="9608"/>
    <m/>
    <n v="193"/>
    <x v="1"/>
  </r>
  <r>
    <d v="2017-08-06T00:00:00"/>
    <x v="8"/>
    <n v="1000"/>
    <x v="6"/>
    <x v="6"/>
    <n v="1126378.5146666663"/>
    <n v="44268.329999999958"/>
    <n v="13545"/>
    <n v="55128.149999999987"/>
    <n v="9742.8873999999996"/>
    <n v="0"/>
    <s v="تبرعات عامة من زكاة مال وغيرها"/>
    <s v="دفاتر جمع مال"/>
    <s v="سارى"/>
    <n v="3"/>
    <m/>
    <n v="1"/>
    <x v="1"/>
  </r>
  <r>
    <d v="2017-08-06T00:00:00"/>
    <x v="8"/>
    <n v="2000"/>
    <x v="6"/>
    <x v="6"/>
    <n v="1128378.5146666663"/>
    <n v="44268.329999999958"/>
    <n v="13545"/>
    <n v="55128.149999999987"/>
    <n v="9742.8873999999996"/>
    <n v="0"/>
    <s v="تبرعات عامة من زكاة مال وغيرها"/>
    <s v="دفاتر جمع مال"/>
    <s v="سارى"/>
    <n v="4"/>
    <m/>
    <n v="1"/>
    <x v="1"/>
  </r>
  <r>
    <d v="2017-08-06T00:00:00"/>
    <x v="8"/>
    <n v="100"/>
    <x v="6"/>
    <x v="7"/>
    <n v="1128478.5146666663"/>
    <n v="44268.329999999958"/>
    <n v="13545"/>
    <n v="55128.149999999987"/>
    <n v="9742.8873999999996"/>
    <n v="0"/>
    <s v="نقدية للمرضى"/>
    <s v="دفاتر جمع مال"/>
    <s v="سارى"/>
    <n v="156"/>
    <m/>
    <n v="4"/>
    <x v="1"/>
  </r>
  <r>
    <d v="2017-08-06T00:00:00"/>
    <x v="8"/>
    <n v="500"/>
    <x v="6"/>
    <x v="6"/>
    <n v="1128978.5146666663"/>
    <n v="44268.329999999958"/>
    <n v="13545"/>
    <n v="55128.149999999987"/>
    <n v="9742.8873999999996"/>
    <n v="0"/>
    <s v="تبرعات عامة من زكاة مال وغيرها"/>
    <s v="دفاتر جمع مال"/>
    <s v="سارى"/>
    <n v="157"/>
    <m/>
    <n v="4"/>
    <x v="1"/>
  </r>
  <r>
    <d v="2017-08-06T00:00:00"/>
    <x v="8"/>
    <n v="9030"/>
    <x v="39"/>
    <x v="7"/>
    <n v="1128978.5146666663"/>
    <n v="44268.329999999958"/>
    <n v="22575"/>
    <n v="55128.149999999987"/>
    <n v="9742.8873999999996"/>
    <n v="0"/>
    <s v="نقدية للمرضى"/>
    <s v="دفاتر جمع مال"/>
    <s v="سارى"/>
    <n v="158"/>
    <m/>
    <n v="4"/>
    <x v="1"/>
  </r>
  <r>
    <d v="2017-08-06T00:00:00"/>
    <x v="8"/>
    <n v="8126.9999999999991"/>
    <x v="38"/>
    <x v="21"/>
    <n v="1128978.5146666663"/>
    <n v="44268.329999999958"/>
    <n v="14448"/>
    <n v="63255.149999999987"/>
    <n v="9742.8873999999996"/>
    <n v="0"/>
    <m/>
    <m/>
    <m/>
    <s v="سداد"/>
    <m/>
    <m/>
    <x v="1"/>
  </r>
  <r>
    <d v="2017-08-06T00:00:00"/>
    <x v="8"/>
    <n v="5000"/>
    <x v="6"/>
    <x v="6"/>
    <n v="1133978.5146666663"/>
    <n v="44268.329999999958"/>
    <n v="14448"/>
    <n v="63255.149999999987"/>
    <n v="9742.8873999999996"/>
    <n v="0"/>
    <s v="تبرعات عامة من زكاة مال وغيرها"/>
    <s v="دفاتر جمع مال"/>
    <s v="سارى"/>
    <n v="206"/>
    <m/>
    <n v="5"/>
    <x v="1"/>
  </r>
  <r>
    <d v="2017-08-06T00:00:00"/>
    <x v="8"/>
    <n v="5000"/>
    <x v="6"/>
    <x v="6"/>
    <n v="1138978.5146666663"/>
    <n v="44268.329999999958"/>
    <n v="14448"/>
    <n v="63255.149999999987"/>
    <n v="9742.8873999999996"/>
    <n v="0"/>
    <s v="تبرعات عامة من زكاة مال وغيرها"/>
    <s v="دفاتر جمع مال"/>
    <s v="سارى"/>
    <n v="207"/>
    <m/>
    <n v="5"/>
    <x v="1"/>
  </r>
  <r>
    <d v="2017-08-06T00:00:00"/>
    <x v="8"/>
    <n v="5000"/>
    <x v="6"/>
    <x v="6"/>
    <n v="1143978.5146666663"/>
    <n v="44268.329999999958"/>
    <n v="14448"/>
    <n v="63255.149999999987"/>
    <n v="9742.8873999999996"/>
    <n v="0"/>
    <s v="تبرعات عامة من زكاة مال وغيرها"/>
    <s v="دفاتر جمع مال"/>
    <s v="سارى"/>
    <n v="456"/>
    <m/>
    <n v="10"/>
    <x v="1"/>
  </r>
  <r>
    <d v="2017-08-06T00:00:00"/>
    <x v="8"/>
    <n v="10000"/>
    <x v="6"/>
    <x v="7"/>
    <n v="1153978.5146666663"/>
    <n v="44268.329999999958"/>
    <n v="14448"/>
    <n v="63255.149999999987"/>
    <n v="9742.8873999999996"/>
    <n v="0"/>
    <s v="نقدية للمرضى"/>
    <s v="دفاتر جمع مال"/>
    <s v="سارى"/>
    <n v="9250"/>
    <m/>
    <n v="185"/>
    <x v="1"/>
  </r>
  <r>
    <d v="2017-08-06T00:00:00"/>
    <x v="8"/>
    <n v="1000"/>
    <x v="6"/>
    <x v="7"/>
    <n v="1154978.5146666663"/>
    <n v="44268.329999999958"/>
    <n v="14448"/>
    <n v="63255.149999999987"/>
    <n v="9742.8873999999996"/>
    <n v="0"/>
    <s v="نقدية للمرضى"/>
    <s v="دفاتر جمع مال"/>
    <s v="سارى"/>
    <n v="9479"/>
    <m/>
    <n v="190"/>
    <x v="1"/>
  </r>
  <r>
    <d v="2017-08-06T00:00:00"/>
    <x v="8"/>
    <n v="5000"/>
    <x v="6"/>
    <x v="6"/>
    <n v="1159978.5146666663"/>
    <n v="44268.329999999958"/>
    <n v="14448"/>
    <n v="63255.149999999987"/>
    <n v="9742.8873999999996"/>
    <n v="0"/>
    <s v="تبرعات عامة من زكاة مال وغيرها"/>
    <s v="دفاتر جمع مال"/>
    <s v="سارى"/>
    <n v="9480"/>
    <m/>
    <n v="190"/>
    <x v="1"/>
  </r>
  <r>
    <d v="2017-08-06T00:00:00"/>
    <x v="8"/>
    <n v="5000"/>
    <x v="6"/>
    <x v="6"/>
    <n v="1164978.5146666663"/>
    <n v="44268.329999999958"/>
    <n v="14448"/>
    <n v="63255.149999999987"/>
    <n v="9742.8873999999996"/>
    <n v="0"/>
    <s v="تبرعات عامة من زكاة مال وغيرها"/>
    <s v="دفاتر جمع مال"/>
    <s v="سارى"/>
    <n v="9481"/>
    <m/>
    <n v="190"/>
    <x v="1"/>
  </r>
  <r>
    <d v="2017-08-06T00:00:00"/>
    <x v="8"/>
    <n v="1200"/>
    <x v="6"/>
    <x v="6"/>
    <n v="1166178.5146666663"/>
    <n v="44268.329999999958"/>
    <n v="14448"/>
    <n v="63255.149999999987"/>
    <n v="9742.8873999999996"/>
    <n v="0"/>
    <s v="تبرعات عامة من زكاة مال وغيرها"/>
    <s v="دفاتر جمع مال"/>
    <s v="سارى"/>
    <n v="9482"/>
    <m/>
    <n v="190"/>
    <x v="1"/>
  </r>
  <r>
    <d v="2017-08-06T00:00:00"/>
    <x v="8"/>
    <n v="10000"/>
    <x v="6"/>
    <x v="7"/>
    <n v="1176178.5146666663"/>
    <n v="44268.329999999958"/>
    <n v="14448"/>
    <n v="63255.149999999987"/>
    <n v="9742.8873999999996"/>
    <n v="0"/>
    <s v="نقدية للمرضى"/>
    <s v="دفاتر جمع مال"/>
    <s v="سارى"/>
    <n v="9609"/>
    <m/>
    <n v="193"/>
    <x v="1"/>
  </r>
  <r>
    <d v="2017-08-06T00:00:00"/>
    <x v="8"/>
    <n v="10000"/>
    <x v="6"/>
    <x v="7"/>
    <n v="1186178.5146666663"/>
    <n v="44268.329999999958"/>
    <n v="14448"/>
    <n v="63255.149999999987"/>
    <n v="9742.8873999999996"/>
    <n v="0"/>
    <s v="نقدية للمرضى"/>
    <s v="دفاتر جمع مال"/>
    <s v="سارى"/>
    <n v="9610"/>
    <m/>
    <n v="193"/>
    <x v="1"/>
  </r>
  <r>
    <d v="2017-08-06T00:00:00"/>
    <x v="8"/>
    <n v="3000"/>
    <x v="6"/>
    <x v="7"/>
    <n v="1189178.5146666663"/>
    <n v="44268.329999999958"/>
    <n v="14448"/>
    <n v="63255.149999999987"/>
    <n v="9742.8873999999996"/>
    <n v="0"/>
    <s v="نقدية للمرضى"/>
    <s v="دفاتر جمع مال"/>
    <s v="سارى"/>
    <n v="9611"/>
    <m/>
    <n v="193"/>
    <x v="1"/>
  </r>
  <r>
    <d v="2017-08-06T00:00:00"/>
    <x v="8"/>
    <n v="150"/>
    <x v="6"/>
    <x v="6"/>
    <n v="1189328.5146666663"/>
    <n v="44268.329999999958"/>
    <n v="14448"/>
    <n v="63255.149999999987"/>
    <n v="9742.8873999999996"/>
    <n v="0"/>
    <s v="تبرعات عامة من زكاة مال وغيرها"/>
    <s v="دفاتر جمع مال"/>
    <s v="سارى"/>
    <n v="9612"/>
    <m/>
    <n v="193"/>
    <x v="1"/>
  </r>
  <r>
    <d v="2017-08-06T00:00:00"/>
    <x v="8"/>
    <n v="800"/>
    <x v="6"/>
    <x v="7"/>
    <n v="1190128.5146666663"/>
    <n v="44268.329999999958"/>
    <n v="14448"/>
    <n v="63255.149999999987"/>
    <n v="9742.8873999999996"/>
    <n v="0"/>
    <s v="نقدية للمرضى"/>
    <s v="دفاتر جمع مال"/>
    <s v="سارى"/>
    <n v="9613"/>
    <m/>
    <n v="193"/>
    <x v="1"/>
  </r>
  <r>
    <d v="2017-08-06T00:00:00"/>
    <x v="8"/>
    <n v="500"/>
    <x v="6"/>
    <x v="7"/>
    <n v="1190628.5146666663"/>
    <n v="44268.329999999958"/>
    <n v="14448"/>
    <n v="63255.149999999987"/>
    <n v="9742.8873999999996"/>
    <n v="0"/>
    <s v="نقدية للمرضى"/>
    <s v="دفاتر جمع مال"/>
    <s v="سارى"/>
    <n v="9614"/>
    <m/>
    <n v="193"/>
    <x v="1"/>
  </r>
  <r>
    <d v="2017-08-06T00:00:00"/>
    <x v="8"/>
    <n v="700"/>
    <x v="6"/>
    <x v="6"/>
    <n v="1191328.5146666663"/>
    <n v="44268.329999999958"/>
    <n v="14448"/>
    <n v="63255.149999999987"/>
    <n v="9742.8873999999996"/>
    <n v="0"/>
    <s v="تبرعات عامة من زكاة مال وغيرها"/>
    <s v="دفاتر جمع مال"/>
    <s v="سارى"/>
    <n v="9615"/>
    <m/>
    <n v="193"/>
    <x v="1"/>
  </r>
  <r>
    <d v="2017-08-06T00:00:00"/>
    <x v="8"/>
    <n v="2675"/>
    <x v="8"/>
    <x v="9"/>
    <n v="1191328.5146666663"/>
    <n v="46943.329999999958"/>
    <n v="14448"/>
    <n v="63255.149999999987"/>
    <n v="9742.8873999999996"/>
    <n v="0"/>
    <m/>
    <m/>
    <m/>
    <s v="معاملة بنكية"/>
    <m/>
    <m/>
    <x v="263"/>
  </r>
  <r>
    <d v="2017-08-06T00:00:00"/>
    <x v="8"/>
    <n v="200"/>
    <x v="8"/>
    <x v="9"/>
    <n v="1191328.5146666663"/>
    <n v="47143.329999999958"/>
    <n v="14448"/>
    <n v="63255.149999999987"/>
    <n v="9742.8873999999996"/>
    <n v="0"/>
    <m/>
    <m/>
    <m/>
    <s v="معاملة بنكية"/>
    <m/>
    <m/>
    <x v="60"/>
  </r>
  <r>
    <d v="2017-08-06T00:00:00"/>
    <x v="8"/>
    <n v="58808.2"/>
    <x v="8"/>
    <x v="8"/>
    <n v="1132520.3146666663"/>
    <n v="105951.52999999996"/>
    <n v="14448"/>
    <n v="63255.149999999987"/>
    <n v="9742.8873999999996"/>
    <n v="0"/>
    <m/>
    <m/>
    <m/>
    <m/>
    <m/>
    <m/>
    <x v="266"/>
  </r>
  <r>
    <d v="2017-08-06T00:00:00"/>
    <x v="8"/>
    <n v="77.47"/>
    <x v="23"/>
    <x v="11"/>
    <n v="1132520.3146666663"/>
    <n v="105874.05999999995"/>
    <n v="14448"/>
    <n v="63255.149999999987"/>
    <n v="9742.8873999999996"/>
    <n v="0"/>
    <m/>
    <m/>
    <m/>
    <s v="معاملة بنكية"/>
    <m/>
    <m/>
    <x v="268"/>
  </r>
  <r>
    <d v="2017-08-06T00:00:00"/>
    <x v="8"/>
    <n v="3"/>
    <x v="23"/>
    <x v="11"/>
    <n v="1132520.3146666663"/>
    <n v="105871.05999999995"/>
    <n v="14448"/>
    <n v="63255.149999999987"/>
    <n v="9742.8873999999996"/>
    <n v="0"/>
    <m/>
    <m/>
    <m/>
    <s v="معاملة بنكية"/>
    <m/>
    <m/>
    <x v="269"/>
  </r>
  <r>
    <d v="2017-08-06T00:00:00"/>
    <x v="8"/>
    <n v="35000"/>
    <x v="7"/>
    <x v="11"/>
    <n v="1132520.3146666663"/>
    <n v="70871.059999999954"/>
    <n v="14448"/>
    <n v="63255.149999999987"/>
    <n v="9742.8873999999996"/>
    <n v="0"/>
    <m/>
    <m/>
    <m/>
    <s v="معاملة بنكية"/>
    <m/>
    <m/>
    <x v="267"/>
  </r>
  <r>
    <d v="2017-08-06T00:00:00"/>
    <x v="8"/>
    <n v="35000"/>
    <x v="7"/>
    <x v="11"/>
    <n v="1132520.3146666663"/>
    <n v="35871.059999999954"/>
    <n v="14448"/>
    <n v="63255.149999999987"/>
    <n v="9742.8873999999996"/>
    <n v="0"/>
    <m/>
    <m/>
    <m/>
    <s v="معاملة بنكية"/>
    <m/>
    <m/>
    <x v="267"/>
  </r>
  <r>
    <d v="2017-08-07T00:00:00"/>
    <x v="8"/>
    <n v="1000"/>
    <x v="6"/>
    <x v="6"/>
    <n v="1133520.3146666663"/>
    <n v="35871.059999999954"/>
    <n v="14448"/>
    <n v="63255.149999999987"/>
    <n v="9742.8873999999996"/>
    <n v="0"/>
    <s v="تبرعات عامة من زكاة مال وغيرها"/>
    <s v="دفاتر جمع مال"/>
    <s v="سارى"/>
    <n v="5"/>
    <m/>
    <n v="1"/>
    <x v="1"/>
  </r>
  <r>
    <d v="2017-08-07T00:00:00"/>
    <x v="8"/>
    <n v="6862.7999999999993"/>
    <x v="39"/>
    <x v="6"/>
    <n v="1133520.3146666663"/>
    <n v="35871.059999999954"/>
    <n v="21310.799999999999"/>
    <n v="63255.149999999987"/>
    <n v="9742.8873999999996"/>
    <n v="0"/>
    <s v="تبرعات عامة من زكاة مال وغيرها"/>
    <s v="دفاتر جمع مال"/>
    <s v="سارى"/>
    <n v="6"/>
    <m/>
    <n v="1"/>
    <x v="1"/>
  </r>
  <r>
    <d v="2017-08-07T00:00:00"/>
    <x v="8"/>
    <n v="3000"/>
    <x v="6"/>
    <x v="6"/>
    <n v="1136520.3146666663"/>
    <n v="35871.059999999954"/>
    <n v="21310.799999999999"/>
    <n v="63255.149999999987"/>
    <n v="9742.8873999999996"/>
    <n v="0"/>
    <s v="تبرعات عامة من زكاة مال وغيرها"/>
    <s v="دفاتر جمع مال"/>
    <s v="سارى"/>
    <n v="7"/>
    <m/>
    <n v="1"/>
    <x v="1"/>
  </r>
  <r>
    <d v="2017-08-07T00:00:00"/>
    <x v="8"/>
    <n v="200"/>
    <x v="6"/>
    <x v="7"/>
    <n v="1136720.3146666663"/>
    <n v="35871.059999999954"/>
    <n v="21310.799999999999"/>
    <n v="63255.149999999987"/>
    <n v="9742.8873999999996"/>
    <n v="0"/>
    <s v="نقدية للمرضى"/>
    <s v="دفاتر جمع مال"/>
    <s v="سارى"/>
    <n v="8"/>
    <m/>
    <n v="1"/>
    <x v="1"/>
  </r>
  <r>
    <d v="2017-08-07T00:00:00"/>
    <x v="8"/>
    <n v="1800"/>
    <x v="6"/>
    <x v="7"/>
    <n v="1138520.3146666663"/>
    <n v="35871.059999999954"/>
    <n v="21310.799999999999"/>
    <n v="63255.149999999987"/>
    <n v="9742.8873999999996"/>
    <n v="0"/>
    <s v="نقدية للمرضى"/>
    <s v="دفاتر جمع مال"/>
    <s v="سارى"/>
    <n v="159"/>
    <m/>
    <n v="4"/>
    <x v="1"/>
  </r>
  <r>
    <d v="2017-08-07T00:00:00"/>
    <x v="8"/>
    <n v="200"/>
    <x v="6"/>
    <x v="7"/>
    <n v="1138720.3146666663"/>
    <n v="35871.059999999954"/>
    <n v="21310.799999999999"/>
    <n v="63255.149999999987"/>
    <n v="9742.8873999999996"/>
    <n v="0"/>
    <s v="نقدية للمرضى"/>
    <s v="دفاتر جمع مال"/>
    <s v="سارى"/>
    <n v="160"/>
    <m/>
    <n v="4"/>
    <x v="1"/>
  </r>
  <r>
    <d v="2017-08-07T00:00:00"/>
    <x v="8"/>
    <n v="100"/>
    <x v="6"/>
    <x v="6"/>
    <n v="1138820.3146666663"/>
    <n v="35871.059999999954"/>
    <n v="21310.799999999999"/>
    <n v="63255.149999999987"/>
    <n v="9742.8873999999996"/>
    <n v="0"/>
    <s v="تبرعات عامة من زكاة مال وغيرها"/>
    <s v="دفاتر جمع مال"/>
    <s v="سارى"/>
    <n v="161"/>
    <m/>
    <n v="4"/>
    <x v="1"/>
  </r>
  <r>
    <d v="2017-08-07T00:00:00"/>
    <x v="8"/>
    <n v="100"/>
    <x v="6"/>
    <x v="6"/>
    <n v="1138920.3146666663"/>
    <n v="35871.059999999954"/>
    <n v="21310.799999999999"/>
    <n v="63255.149999999987"/>
    <n v="9742.8873999999996"/>
    <n v="0"/>
    <s v="تبرعات عامة من زكاة مال وغيرها"/>
    <s v="دفاتر جمع مال"/>
    <s v="سارى"/>
    <n v="162"/>
    <m/>
    <n v="4"/>
    <x v="1"/>
  </r>
  <r>
    <d v="2017-08-07T00:00:00"/>
    <x v="8"/>
    <n v="500"/>
    <x v="6"/>
    <x v="6"/>
    <n v="1139420.3146666663"/>
    <n v="35871.059999999954"/>
    <n v="21310.799999999999"/>
    <n v="63255.149999999987"/>
    <n v="9742.8873999999996"/>
    <n v="0"/>
    <s v="تبرعات عامة من زكاة مال وغيرها"/>
    <s v="دفاتر جمع مال"/>
    <s v="سارى"/>
    <n v="163"/>
    <m/>
    <n v="4"/>
    <x v="1"/>
  </r>
  <r>
    <d v="2017-08-07T00:00:00"/>
    <x v="8"/>
    <n v="100"/>
    <x v="6"/>
    <x v="6"/>
    <n v="1139520.3146666663"/>
    <n v="35871.059999999954"/>
    <n v="21310.799999999999"/>
    <n v="63255.149999999987"/>
    <n v="9742.8873999999996"/>
    <n v="0"/>
    <s v="تبرعات عامة من زكاة مال وغيرها"/>
    <s v="دفاتر جمع مال"/>
    <s v="سارى"/>
    <n v="457"/>
    <m/>
    <n v="10"/>
    <x v="1"/>
  </r>
  <r>
    <d v="2017-08-07T00:00:00"/>
    <x v="8"/>
    <n v="100"/>
    <x v="6"/>
    <x v="6"/>
    <n v="1139620.3146666663"/>
    <n v="35871.059999999954"/>
    <n v="21310.799999999999"/>
    <n v="63255.149999999987"/>
    <n v="9742.8873999999996"/>
    <n v="0"/>
    <s v="تبرعات عامة من زكاة مال وغيرها"/>
    <s v="دفاتر جمع مال"/>
    <s v="سارى"/>
    <n v="458"/>
    <m/>
    <n v="10"/>
    <x v="1"/>
  </r>
  <r>
    <d v="2017-08-07T00:00:00"/>
    <x v="8"/>
    <n v="100"/>
    <x v="6"/>
    <x v="6"/>
    <n v="1139720.3146666663"/>
    <n v="35871.059999999954"/>
    <n v="21310.799999999999"/>
    <n v="63255.149999999987"/>
    <n v="9742.8873999999996"/>
    <n v="0"/>
    <s v="تبرعات عامة من زكاة مال وغيرها"/>
    <s v="دفاتر جمع مال"/>
    <s v="سارى"/>
    <n v="459"/>
    <m/>
    <n v="10"/>
    <x v="1"/>
  </r>
  <r>
    <d v="2017-08-07T00:00:00"/>
    <x v="8"/>
    <n v="10"/>
    <x v="6"/>
    <x v="7"/>
    <n v="1139730.3146666663"/>
    <n v="35871.059999999954"/>
    <n v="21310.799999999999"/>
    <n v="63255.149999999987"/>
    <n v="9742.8873999999996"/>
    <n v="0"/>
    <s v="نقدية للمرضى"/>
    <s v="دفاتر جمع مال"/>
    <s v="سارى"/>
    <n v="461"/>
    <m/>
    <n v="10"/>
    <x v="1"/>
  </r>
  <r>
    <d v="2017-08-07T00:00:00"/>
    <x v="8"/>
    <n v="5000"/>
    <x v="6"/>
    <x v="7"/>
    <n v="1144730.3146666663"/>
    <n v="35871.059999999954"/>
    <n v="21310.799999999999"/>
    <n v="63255.149999999987"/>
    <n v="9742.8873999999996"/>
    <n v="0"/>
    <s v="نقدية للمرضى"/>
    <s v="دفاتر جمع مال"/>
    <s v="سارى"/>
    <n v="9616"/>
    <m/>
    <n v="193"/>
    <x v="1"/>
  </r>
  <r>
    <d v="2017-08-07T00:00:00"/>
    <x v="8"/>
    <n v="9156.42"/>
    <x v="39"/>
    <x v="7"/>
    <n v="1144730.3146666663"/>
    <n v="35871.059999999954"/>
    <n v="30467.22"/>
    <n v="63255.149999999987"/>
    <n v="9742.8873999999996"/>
    <n v="0"/>
    <s v="نقدية للمرضى"/>
    <s v="دفاتر جمع مال"/>
    <s v="سارى"/>
    <n v="7706"/>
    <m/>
    <n v="155"/>
    <x v="1"/>
  </r>
  <r>
    <d v="2017-08-07T00:00:00"/>
    <x v="8"/>
    <n v="7097.58"/>
    <x v="39"/>
    <x v="7"/>
    <n v="1144730.3146666663"/>
    <n v="35871.059999999954"/>
    <n v="37564.800000000003"/>
    <n v="63255.149999999987"/>
    <n v="9742.8873999999996"/>
    <n v="0"/>
    <s v="نقدية للمرضى"/>
    <s v="دفاتر جمع مال"/>
    <s v="سارى"/>
    <n v="7707"/>
    <m/>
    <n v="155"/>
    <x v="1"/>
  </r>
  <r>
    <d v="2017-08-07T00:00:00"/>
    <x v="8"/>
    <n v="2975"/>
    <x v="6"/>
    <x v="7"/>
    <n v="1147705.3146666663"/>
    <n v="35871.059999999954"/>
    <n v="37564.800000000003"/>
    <n v="63255.149999999987"/>
    <n v="9742.8873999999996"/>
    <n v="0"/>
    <s v="نقدية للمرضى"/>
    <s v="دفاتر جمع مال"/>
    <s v="سارى"/>
    <n v="7708"/>
    <m/>
    <n v="155"/>
    <x v="1"/>
  </r>
  <r>
    <d v="2017-08-07T00:00:00"/>
    <x v="8"/>
    <n v="355"/>
    <x v="6"/>
    <x v="7"/>
    <n v="1148060.3146666663"/>
    <n v="35871.059999999954"/>
    <n v="37564.800000000003"/>
    <n v="63255.149999999987"/>
    <n v="9742.8873999999996"/>
    <n v="0"/>
    <s v="نقدية للمرضى"/>
    <s v="دفاتر جمع مال"/>
    <s v="سارى"/>
    <n v="7709"/>
    <m/>
    <n v="155"/>
    <x v="1"/>
  </r>
  <r>
    <d v="2017-08-07T00:00:00"/>
    <x v="8"/>
    <n v="2760"/>
    <x v="6"/>
    <x v="7"/>
    <n v="1150820.3146666663"/>
    <n v="35871.059999999954"/>
    <n v="37564.800000000003"/>
    <n v="63255.149999999987"/>
    <n v="9742.8873999999996"/>
    <n v="0"/>
    <s v="نقدية للمرضى"/>
    <s v="دفاتر جمع مال"/>
    <s v="سارى"/>
    <n v="9483"/>
    <m/>
    <n v="190"/>
    <x v="1"/>
  </r>
  <r>
    <d v="2017-08-07T00:00:00"/>
    <x v="8"/>
    <n v="1520"/>
    <x v="6"/>
    <x v="7"/>
    <n v="1152340.3146666663"/>
    <n v="35871.059999999954"/>
    <n v="37564.800000000003"/>
    <n v="63255.149999999987"/>
    <n v="9742.8873999999996"/>
    <n v="0"/>
    <s v="نقدية للمرضى"/>
    <s v="دفاتر جمع مال"/>
    <s v="سارى"/>
    <n v="9484"/>
    <m/>
    <n v="190"/>
    <x v="1"/>
  </r>
  <r>
    <d v="2017-08-07T00:00:00"/>
    <x v="8"/>
    <n v="2500"/>
    <x v="6"/>
    <x v="7"/>
    <n v="1154840.3146666663"/>
    <n v="35871.059999999954"/>
    <n v="37564.800000000003"/>
    <n v="63255.149999999987"/>
    <n v="9742.8873999999996"/>
    <n v="0"/>
    <s v="نقدية للمرضى"/>
    <s v="دفاتر جمع مال"/>
    <s v="سارى"/>
    <n v="9485"/>
    <m/>
    <n v="190"/>
    <x v="1"/>
  </r>
  <r>
    <d v="2017-08-07T00:00:00"/>
    <x v="8"/>
    <n v="1300"/>
    <x v="6"/>
    <x v="7"/>
    <n v="1156140.3146666663"/>
    <n v="35871.059999999954"/>
    <n v="37564.800000000003"/>
    <n v="63255.149999999987"/>
    <n v="9742.8873999999996"/>
    <n v="0"/>
    <s v="نقدية للمرضى"/>
    <s v="دفاتر جمع مال"/>
    <s v="سارى"/>
    <n v="9617"/>
    <m/>
    <n v="193"/>
    <x v="1"/>
  </r>
  <r>
    <d v="2017-08-07T00:00:00"/>
    <x v="8"/>
    <n v="150"/>
    <x v="6"/>
    <x v="6"/>
    <n v="1156290.3146666663"/>
    <n v="35871.059999999954"/>
    <n v="37564.800000000003"/>
    <n v="63255.149999999987"/>
    <n v="9742.8873999999996"/>
    <n v="0"/>
    <s v="تبرعات عامة من زكاة مال وغيرها"/>
    <s v="دفاتر جمع مال"/>
    <s v="سارى"/>
    <n v="9618"/>
    <m/>
    <n v="193"/>
    <x v="1"/>
  </r>
  <r>
    <d v="2017-08-07T00:00:00"/>
    <x v="8"/>
    <n v="1000"/>
    <x v="8"/>
    <x v="9"/>
    <n v="1156290.3146666663"/>
    <n v="36871.059999999954"/>
    <n v="37564.800000000003"/>
    <n v="63255.149999999987"/>
    <n v="9742.8873999999996"/>
    <n v="0"/>
    <m/>
    <m/>
    <m/>
    <s v="معاملة بنكية"/>
    <m/>
    <m/>
    <x v="60"/>
  </r>
  <r>
    <d v="2017-08-07T00:00:00"/>
    <x v="8"/>
    <n v="15600"/>
    <x v="8"/>
    <x v="8"/>
    <n v="1140690.3146666663"/>
    <n v="52471.059999999954"/>
    <n v="37564.800000000003"/>
    <n v="63255.149999999987"/>
    <n v="9742.8873999999996"/>
    <n v="0"/>
    <m/>
    <m/>
    <m/>
    <m/>
    <m/>
    <m/>
    <x v="266"/>
  </r>
  <r>
    <d v="2017-08-07T00:00:00"/>
    <x v="8"/>
    <n v="68550"/>
    <x v="8"/>
    <x v="8"/>
    <n v="1072140.3146666663"/>
    <n v="121021.05999999995"/>
    <n v="37564.800000000003"/>
    <n v="63255.149999999987"/>
    <n v="9742.8873999999996"/>
    <n v="0"/>
    <m/>
    <m/>
    <m/>
    <m/>
    <m/>
    <m/>
    <x v="60"/>
  </r>
  <r>
    <d v="2017-08-07T00:00:00"/>
    <x v="8"/>
    <n v="17755"/>
    <x v="8"/>
    <x v="8"/>
    <n v="1054385.3146666663"/>
    <n v="138776.05999999994"/>
    <n v="37564.800000000003"/>
    <n v="63255.149999999987"/>
    <n v="9742.8873999999996"/>
    <n v="0"/>
    <m/>
    <m/>
    <m/>
    <m/>
    <m/>
    <m/>
    <x v="266"/>
  </r>
  <r>
    <d v="2017-08-07T00:00:00"/>
    <x v="8"/>
    <n v="650"/>
    <x v="8"/>
    <x v="9"/>
    <n v="1054385.3146666663"/>
    <n v="139426.05999999994"/>
    <n v="37564.800000000003"/>
    <n v="63255.149999999987"/>
    <n v="9742.8873999999996"/>
    <n v="0"/>
    <m/>
    <m/>
    <m/>
    <s v="معاملة بنكية"/>
    <m/>
    <m/>
    <x v="129"/>
  </r>
  <r>
    <d v="2017-08-07T00:00:00"/>
    <x v="8"/>
    <n v="2500"/>
    <x v="8"/>
    <x v="9"/>
    <n v="1054385.3146666663"/>
    <n v="141926.05999999994"/>
    <n v="37564.800000000003"/>
    <n v="63255.149999999987"/>
    <n v="9742.8873999999996"/>
    <n v="0"/>
    <m/>
    <m/>
    <m/>
    <s v="معاملة بنكية"/>
    <m/>
    <m/>
    <x v="129"/>
  </r>
  <r>
    <d v="2017-08-07T00:00:00"/>
    <x v="8"/>
    <n v="538.75"/>
    <x v="8"/>
    <x v="9"/>
    <n v="1054385.3146666663"/>
    <n v="142464.80999999994"/>
    <n v="37564.800000000003"/>
    <n v="63255.149999999987"/>
    <n v="9742.8873999999996"/>
    <n v="0"/>
    <m/>
    <m/>
    <m/>
    <s v="معاملة بنكية"/>
    <m/>
    <m/>
    <x v="129"/>
  </r>
  <r>
    <d v="2017-08-07T00:00:00"/>
    <x v="8"/>
    <n v="220"/>
    <x v="8"/>
    <x v="9"/>
    <n v="1054385.3146666663"/>
    <n v="142684.80999999994"/>
    <n v="37564.800000000003"/>
    <n v="63255.149999999987"/>
    <n v="9742.8873999999996"/>
    <n v="0"/>
    <m/>
    <m/>
    <m/>
    <s v="معاملة بنكية"/>
    <m/>
    <m/>
    <x v="129"/>
  </r>
  <r>
    <d v="2017-08-07T00:00:00"/>
    <x v="8"/>
    <n v="900"/>
    <x v="8"/>
    <x v="9"/>
    <n v="1054385.3146666663"/>
    <n v="143584.80999999994"/>
    <n v="37564.800000000003"/>
    <n v="63255.149999999987"/>
    <n v="9742.8873999999996"/>
    <n v="0"/>
    <m/>
    <m/>
    <m/>
    <s v="معاملة بنكية"/>
    <m/>
    <m/>
    <x v="60"/>
  </r>
  <r>
    <d v="2017-08-07T00:00:00"/>
    <x v="8"/>
    <n v="8800"/>
    <x v="8"/>
    <x v="9"/>
    <n v="1054385.3146666663"/>
    <n v="152384.80999999994"/>
    <n v="37564.800000000003"/>
    <n v="63255.149999999987"/>
    <n v="9742.8873999999996"/>
    <n v="0"/>
    <m/>
    <m/>
    <m/>
    <s v="معاملة بنكية"/>
    <m/>
    <m/>
    <x v="60"/>
  </r>
  <r>
    <d v="2017-08-07T00:00:00"/>
    <x v="8"/>
    <n v="1600"/>
    <x v="8"/>
    <x v="9"/>
    <n v="1054385.3146666663"/>
    <n v="153984.80999999994"/>
    <n v="37564.800000000003"/>
    <n v="63255.149999999987"/>
    <n v="9742.8873999999996"/>
    <n v="0"/>
    <m/>
    <m/>
    <m/>
    <s v="معاملة بنكية"/>
    <m/>
    <m/>
    <x v="129"/>
  </r>
  <r>
    <d v="2017-08-08T00:00:00"/>
    <x v="8"/>
    <n v="300"/>
    <x v="6"/>
    <x v="7"/>
    <n v="1054685.3146666663"/>
    <n v="153984.80999999994"/>
    <n v="37564.800000000003"/>
    <n v="63255.149999999987"/>
    <n v="9742.8873999999996"/>
    <n v="0"/>
    <s v="نقدية للمرضى"/>
    <s v="دفاتر جمع مال"/>
    <s v="سارى"/>
    <n v="9"/>
    <m/>
    <n v="1"/>
    <x v="1"/>
  </r>
  <r>
    <d v="2017-08-08T00:00:00"/>
    <x v="8"/>
    <n v="310"/>
    <x v="6"/>
    <x v="6"/>
    <n v="1054995.3146666663"/>
    <n v="153984.80999999994"/>
    <n v="37564.800000000003"/>
    <n v="63255.149999999987"/>
    <n v="9742.8873999999996"/>
    <n v="0"/>
    <s v="تبرعات عامة من زكاة مال وغيرها"/>
    <s v="دفاتر جمع مال"/>
    <s v="سارى"/>
    <n v="10"/>
    <m/>
    <n v="1"/>
    <x v="1"/>
  </r>
  <r>
    <d v="2017-08-08T00:00:00"/>
    <x v="8"/>
    <n v="600"/>
    <x v="6"/>
    <x v="7"/>
    <n v="1055595.3146666663"/>
    <n v="153984.80999999994"/>
    <n v="37564.800000000003"/>
    <n v="63255.149999999987"/>
    <n v="9742.8873999999996"/>
    <n v="0"/>
    <s v="نقدية للمرضى"/>
    <s v="دفاتر جمع مال"/>
    <s v="سارى"/>
    <n v="115"/>
    <m/>
    <n v="3"/>
    <x v="1"/>
  </r>
  <r>
    <d v="2017-08-08T00:00:00"/>
    <x v="8"/>
    <n v="1000"/>
    <x v="6"/>
    <x v="6"/>
    <n v="1056595.3146666663"/>
    <n v="153984.80999999994"/>
    <n v="37564.800000000003"/>
    <n v="63255.149999999987"/>
    <n v="9742.8873999999996"/>
    <n v="0"/>
    <s v="تبرعات عامة من زكاة مال وغيرها"/>
    <s v="دفاتر جمع مال"/>
    <s v="سارى"/>
    <n v="116"/>
    <m/>
    <n v="3"/>
    <x v="1"/>
  </r>
  <r>
    <d v="2017-08-08T00:00:00"/>
    <x v="8"/>
    <n v="500"/>
    <x v="6"/>
    <x v="6"/>
    <n v="1057095.3146666663"/>
    <n v="153984.80999999994"/>
    <n v="37564.800000000003"/>
    <n v="63255.149999999987"/>
    <n v="9742.8873999999996"/>
    <n v="0"/>
    <s v="تبرعات عامة من زكاة مال وغيرها"/>
    <s v="دفاتر جمع مال"/>
    <s v="سارى"/>
    <n v="117"/>
    <m/>
    <n v="3"/>
    <x v="1"/>
  </r>
  <r>
    <d v="2017-08-08T00:00:00"/>
    <x v="8"/>
    <n v="100"/>
    <x v="6"/>
    <x v="6"/>
    <n v="1057195.3146666663"/>
    <n v="153984.80999999994"/>
    <n v="37564.800000000003"/>
    <n v="63255.149999999987"/>
    <n v="9742.8873999999996"/>
    <n v="0"/>
    <s v="تبرعات عامة من زكاة مال وغيرها"/>
    <s v="دفاتر جمع مال"/>
    <s v="سارى"/>
    <n v="208"/>
    <m/>
    <n v="5"/>
    <x v="1"/>
  </r>
  <r>
    <d v="2017-08-08T00:00:00"/>
    <x v="8"/>
    <n v="10000"/>
    <x v="6"/>
    <x v="7"/>
    <n v="1067195.3146666663"/>
    <n v="153984.80999999994"/>
    <n v="37564.800000000003"/>
    <n v="63255.149999999987"/>
    <n v="9742.8873999999996"/>
    <n v="0"/>
    <s v="نقدية للمرضى"/>
    <s v="دفاتر جمع مال"/>
    <s v="سارى"/>
    <n v="209"/>
    <m/>
    <n v="5"/>
    <x v="1"/>
  </r>
  <r>
    <d v="2017-08-08T00:00:00"/>
    <x v="8"/>
    <n v="10000"/>
    <x v="6"/>
    <x v="7"/>
    <n v="1077195.3146666663"/>
    <n v="153984.80999999994"/>
    <n v="37564.800000000003"/>
    <n v="63255.149999999987"/>
    <n v="9742.8873999999996"/>
    <n v="0"/>
    <s v="نقدية للمرضى"/>
    <s v="دفاتر جمع مال"/>
    <s v="سارى"/>
    <n v="210"/>
    <m/>
    <n v="5"/>
    <x v="1"/>
  </r>
  <r>
    <d v="2017-08-08T00:00:00"/>
    <x v="8"/>
    <n v="3150"/>
    <x v="6"/>
    <x v="7"/>
    <n v="1080345.3146666663"/>
    <n v="153984.80999999994"/>
    <n v="37564.800000000003"/>
    <n v="63255.149999999987"/>
    <n v="9742.8873999999996"/>
    <n v="0"/>
    <s v="نقدية للمرضى"/>
    <s v="دفاتر جمع مال"/>
    <s v="سارى"/>
    <n v="211"/>
    <m/>
    <n v="5"/>
    <x v="1"/>
  </r>
  <r>
    <d v="2017-08-08T00:00:00"/>
    <x v="8"/>
    <n v="10000"/>
    <x v="6"/>
    <x v="7"/>
    <n v="1090345.3146666663"/>
    <n v="153984.80999999994"/>
    <n v="37564.800000000003"/>
    <n v="63255.149999999987"/>
    <n v="9742.8873999999996"/>
    <n v="0"/>
    <s v="نقدية للمرضى"/>
    <s v="دفاتر جمع مال"/>
    <s v="سارى"/>
    <n v="212"/>
    <m/>
    <n v="5"/>
    <x v="1"/>
  </r>
  <r>
    <d v="2017-08-08T00:00:00"/>
    <x v="8"/>
    <n v="3945"/>
    <x v="6"/>
    <x v="7"/>
    <n v="1094290.3146666663"/>
    <n v="153984.80999999994"/>
    <n v="37564.800000000003"/>
    <n v="63255.149999999987"/>
    <n v="9742.8873999999996"/>
    <n v="0"/>
    <s v="نقدية للمرضى"/>
    <s v="دفاتر جمع مال"/>
    <s v="سارى"/>
    <n v="213"/>
    <m/>
    <n v="5"/>
    <x v="1"/>
  </r>
  <r>
    <d v="2017-08-08T00:00:00"/>
    <x v="8"/>
    <n v="10000"/>
    <x v="6"/>
    <x v="6"/>
    <n v="1104290.3146666663"/>
    <n v="153984.80999999994"/>
    <n v="37564.800000000003"/>
    <n v="63255.149999999987"/>
    <n v="9742.8873999999996"/>
    <n v="0"/>
    <s v="تبرعات عامة من زكاة مال وغيرها"/>
    <s v="دفاتر جمع مال"/>
    <s v="سارى"/>
    <n v="214"/>
    <m/>
    <n v="5"/>
    <x v="1"/>
  </r>
  <r>
    <d v="2017-08-08T00:00:00"/>
    <x v="8"/>
    <n v="10000"/>
    <x v="6"/>
    <x v="6"/>
    <n v="1114290.3146666663"/>
    <n v="153984.80999999994"/>
    <n v="37564.800000000003"/>
    <n v="63255.149999999987"/>
    <n v="9742.8873999999996"/>
    <n v="0"/>
    <s v="تبرعات عامة من زكاة مال وغيرها"/>
    <s v="دفاتر جمع مال"/>
    <s v="سارى"/>
    <n v="215"/>
    <m/>
    <n v="5"/>
    <x v="1"/>
  </r>
  <r>
    <d v="2017-08-08T00:00:00"/>
    <x v="8"/>
    <n v="10000"/>
    <x v="6"/>
    <x v="6"/>
    <n v="1124290.3146666663"/>
    <n v="153984.80999999994"/>
    <n v="37564.800000000003"/>
    <n v="63255.149999999987"/>
    <n v="9742.8873999999996"/>
    <n v="0"/>
    <s v="تبرعات عامة من زكاة مال وغيرها"/>
    <s v="دفاتر جمع مال"/>
    <s v="سارى"/>
    <n v="216"/>
    <m/>
    <n v="5"/>
    <x v="1"/>
  </r>
  <r>
    <d v="2017-08-08T00:00:00"/>
    <x v="8"/>
    <n v="10000"/>
    <x v="6"/>
    <x v="6"/>
    <n v="1134290.3146666663"/>
    <n v="153984.80999999994"/>
    <n v="37564.800000000003"/>
    <n v="63255.149999999987"/>
    <n v="9742.8873999999996"/>
    <n v="0"/>
    <s v="تبرعات عامة من زكاة مال وغيرها"/>
    <s v="دفاتر جمع مال"/>
    <s v="سارى"/>
    <n v="462"/>
    <m/>
    <n v="10"/>
    <x v="1"/>
  </r>
  <r>
    <d v="2017-08-08T00:00:00"/>
    <x v="8"/>
    <n v="200"/>
    <x v="6"/>
    <x v="6"/>
    <n v="1134490.3146666663"/>
    <n v="153984.80999999994"/>
    <n v="37564.800000000003"/>
    <n v="63255.149999999987"/>
    <n v="9742.8873999999996"/>
    <n v="0"/>
    <s v="تبرعات عامة من زكاة مال وغيرها"/>
    <s v="دفاتر جمع مال"/>
    <s v="سارى"/>
    <n v="9486"/>
    <m/>
    <n v="190"/>
    <x v="1"/>
  </r>
  <r>
    <d v="2017-08-08T00:00:00"/>
    <x v="8"/>
    <n v="1000"/>
    <x v="6"/>
    <x v="7"/>
    <n v="1135490.3146666663"/>
    <n v="153984.80999999994"/>
    <n v="37564.800000000003"/>
    <n v="63255.149999999987"/>
    <n v="9742.8873999999996"/>
    <n v="0"/>
    <s v="نقدية للمرضى"/>
    <s v="دفاتر جمع مال"/>
    <s v="سارى"/>
    <n v="9487"/>
    <m/>
    <n v="190"/>
    <x v="1"/>
  </r>
  <r>
    <d v="2017-08-08T00:00:00"/>
    <x v="8"/>
    <n v="1000"/>
    <x v="6"/>
    <x v="7"/>
    <n v="1136490.3146666663"/>
    <n v="153984.80999999994"/>
    <n v="37564.800000000003"/>
    <n v="63255.149999999987"/>
    <n v="9742.8873999999996"/>
    <n v="0"/>
    <s v="نقدية للمرضى"/>
    <s v="دفاتر جمع مال"/>
    <s v="سارى"/>
    <n v="9490"/>
    <m/>
    <n v="190"/>
    <x v="1"/>
  </r>
  <r>
    <d v="2017-08-08T00:00:00"/>
    <x v="8"/>
    <n v="150"/>
    <x v="6"/>
    <x v="7"/>
    <n v="1136640.3146666663"/>
    <n v="153984.80999999994"/>
    <n v="37564.800000000003"/>
    <n v="63255.149999999987"/>
    <n v="9742.8873999999996"/>
    <n v="0"/>
    <s v="نقدية للمرضى"/>
    <s v="دفاتر جمع مال"/>
    <s v="سارى"/>
    <n v="9491"/>
    <m/>
    <n v="190"/>
    <x v="1"/>
  </r>
  <r>
    <d v="2017-08-08T00:00:00"/>
    <x v="8"/>
    <n v="2000"/>
    <x v="6"/>
    <x v="6"/>
    <n v="1138640.3146666663"/>
    <n v="153984.80999999994"/>
    <n v="37564.800000000003"/>
    <n v="63255.149999999987"/>
    <n v="9742.8873999999996"/>
    <n v="0"/>
    <s v="تبرعات عامة من زكاة مال وغيرها"/>
    <s v="دفاتر جمع مال"/>
    <s v="سارى"/>
    <n v="9619"/>
    <m/>
    <n v="193"/>
    <x v="1"/>
  </r>
  <r>
    <d v="2017-08-08T00:00:00"/>
    <x v="8"/>
    <n v="600"/>
    <x v="6"/>
    <x v="6"/>
    <n v="1139240.3146666663"/>
    <n v="153984.80999999994"/>
    <n v="37564.800000000003"/>
    <n v="63255.149999999987"/>
    <n v="9742.8873999999996"/>
    <n v="0"/>
    <s v="تبرعات عامة من زكاة مال وغيرها"/>
    <s v="دفاتر جمع مال"/>
    <s v="سارى"/>
    <n v="9620"/>
    <m/>
    <n v="193"/>
    <x v="1"/>
  </r>
  <r>
    <d v="2017-08-08T00:00:00"/>
    <x v="8"/>
    <n v="400"/>
    <x v="8"/>
    <x v="9"/>
    <n v="1139240.3146666663"/>
    <n v="154384.80999999994"/>
    <n v="37564.800000000003"/>
    <n v="63255.149999999987"/>
    <n v="9742.8873999999996"/>
    <n v="0"/>
    <m/>
    <m/>
    <m/>
    <s v="معاملة بنكية"/>
    <m/>
    <m/>
    <x v="60"/>
  </r>
  <r>
    <d v="2017-08-08T00:00:00"/>
    <x v="8"/>
    <n v="50"/>
    <x v="23"/>
    <x v="11"/>
    <n v="1139240.3146666663"/>
    <n v="154334.80999999994"/>
    <n v="37564.800000000003"/>
    <n v="63255.149999999987"/>
    <n v="9742.8873999999996"/>
    <n v="0"/>
    <m/>
    <m/>
    <m/>
    <s v="معاملة بنكية"/>
    <m/>
    <m/>
    <x v="264"/>
  </r>
  <r>
    <d v="2017-08-08T00:00:00"/>
    <x v="8"/>
    <n v="10000"/>
    <x v="7"/>
    <x v="11"/>
    <n v="1139240.3146666663"/>
    <n v="144334.80999999994"/>
    <n v="37564.800000000003"/>
    <n v="63255.149999999987"/>
    <n v="9742.8873999999996"/>
    <n v="0"/>
    <m/>
    <m/>
    <m/>
    <s v="معاملة بنكية"/>
    <m/>
    <m/>
    <x v="267"/>
  </r>
  <r>
    <d v="2017-08-08T00:00:00"/>
    <x v="8"/>
    <n v="750"/>
    <x v="8"/>
    <x v="9"/>
    <n v="1139240.3146666663"/>
    <n v="145084.80999999994"/>
    <n v="37564.800000000003"/>
    <n v="63255.149999999987"/>
    <n v="9742.8873999999996"/>
    <n v="0"/>
    <m/>
    <m/>
    <m/>
    <s v="معاملة بنكية"/>
    <m/>
    <m/>
    <x v="129"/>
  </r>
  <r>
    <d v="2017-08-08T00:00:00"/>
    <x v="8"/>
    <n v="550"/>
    <x v="8"/>
    <x v="9"/>
    <n v="1139240.3146666663"/>
    <n v="145634.80999999994"/>
    <n v="37564.800000000003"/>
    <n v="63255.149999999987"/>
    <n v="9742.8873999999996"/>
    <n v="0"/>
    <m/>
    <m/>
    <m/>
    <s v="معاملة بنكية"/>
    <m/>
    <m/>
    <x v="129"/>
  </r>
  <r>
    <d v="2017-08-08T00:00:00"/>
    <x v="8"/>
    <n v="38735"/>
    <x v="8"/>
    <x v="16"/>
    <n v="1139240.3146666663"/>
    <n v="184369.80999999994"/>
    <n v="37564.800000000003"/>
    <n v="63255.149999999987"/>
    <n v="9742.8873999999996"/>
    <n v="0"/>
    <m/>
    <m/>
    <m/>
    <s v="تقفيل"/>
    <m/>
    <m/>
    <x v="271"/>
  </r>
  <r>
    <d v="2017-08-09T00:00:00"/>
    <x v="8"/>
    <n v="1500"/>
    <x v="6"/>
    <x v="6"/>
    <n v="1140740.3146666663"/>
    <n v="184369.80999999994"/>
    <n v="37564.800000000003"/>
    <n v="63255.149999999987"/>
    <n v="9742.8873999999996"/>
    <n v="0"/>
    <s v="تبرعات عامة من زكاة مال وغيرها"/>
    <s v="دفاتر جمع مال"/>
    <s v="سارى"/>
    <n v="11"/>
    <m/>
    <n v="1"/>
    <x v="1"/>
  </r>
  <r>
    <d v="2017-08-09T00:00:00"/>
    <x v="8"/>
    <n v="300"/>
    <x v="6"/>
    <x v="6"/>
    <n v="1141040.3146666663"/>
    <n v="184369.80999999994"/>
    <n v="37564.800000000003"/>
    <n v="63255.149999999987"/>
    <n v="9742.8873999999996"/>
    <n v="0"/>
    <s v="تبرعات عامة من زكاة مال وغيرها"/>
    <s v="دفاتر جمع مال"/>
    <s v="سارى"/>
    <n v="12"/>
    <m/>
    <n v="1"/>
    <x v="1"/>
  </r>
  <r>
    <d v="2017-08-09T00:00:00"/>
    <x v="8"/>
    <n v="2000"/>
    <x v="6"/>
    <x v="7"/>
    <n v="1143040.3146666663"/>
    <n v="184369.80999999994"/>
    <n v="37564.800000000003"/>
    <n v="63255.149999999987"/>
    <n v="9742.8873999999996"/>
    <n v="0"/>
    <s v="نقدية للمرضى"/>
    <s v="دفاتر جمع مال"/>
    <s v="سارى"/>
    <n v="14"/>
    <m/>
    <n v="1"/>
    <x v="1"/>
  </r>
  <r>
    <d v="2017-08-09T00:00:00"/>
    <x v="8"/>
    <n v="3500"/>
    <x v="6"/>
    <x v="7"/>
    <n v="1146540.3146666663"/>
    <n v="184369.80999999994"/>
    <n v="37564.800000000003"/>
    <n v="63255.149999999987"/>
    <n v="9742.8873999999996"/>
    <n v="0"/>
    <s v="نقدية للمرضى"/>
    <s v="دفاتر جمع مال"/>
    <s v="سارى"/>
    <n v="15"/>
    <m/>
    <n v="1"/>
    <x v="1"/>
  </r>
  <r>
    <d v="2017-08-09T00:00:00"/>
    <x v="8"/>
    <n v="1000"/>
    <x v="6"/>
    <x v="6"/>
    <n v="1147540.3146666663"/>
    <n v="184369.80999999994"/>
    <n v="37564.800000000003"/>
    <n v="63255.149999999987"/>
    <n v="9742.8873999999996"/>
    <n v="0"/>
    <s v="تبرعات عامة من زكاة مال وغيرها"/>
    <s v="دفاتر جمع مال"/>
    <s v="سارى"/>
    <n v="16"/>
    <m/>
    <n v="1"/>
    <x v="1"/>
  </r>
  <r>
    <d v="2017-08-09T00:00:00"/>
    <x v="8"/>
    <n v="10000"/>
    <x v="6"/>
    <x v="6"/>
    <n v="1157540.3146666663"/>
    <n v="184369.80999999994"/>
    <n v="37564.800000000003"/>
    <n v="63255.149999999987"/>
    <n v="9742.8873999999996"/>
    <n v="0"/>
    <s v="تبرعات عامة من زكاة مال وغيرها"/>
    <s v="دفاتر جمع مال"/>
    <s v="سارى"/>
    <n v="17"/>
    <m/>
    <n v="1"/>
    <x v="1"/>
  </r>
  <r>
    <d v="2017-08-09T00:00:00"/>
    <x v="8"/>
    <n v="5000"/>
    <x v="6"/>
    <x v="7"/>
    <n v="1162540.3146666663"/>
    <n v="184369.80999999994"/>
    <n v="37564.800000000003"/>
    <n v="63255.149999999987"/>
    <n v="9742.8873999999996"/>
    <n v="0"/>
    <s v="نقدية للمرضى"/>
    <s v="دفاتر جمع مال"/>
    <s v="سارى"/>
    <n v="118"/>
    <m/>
    <n v="3"/>
    <x v="1"/>
  </r>
  <r>
    <d v="2017-08-09T00:00:00"/>
    <x v="8"/>
    <n v="1000"/>
    <x v="6"/>
    <x v="7"/>
    <n v="1163540.3146666663"/>
    <n v="184369.80999999994"/>
    <n v="37564.800000000003"/>
    <n v="63255.149999999987"/>
    <n v="9742.8873999999996"/>
    <n v="0"/>
    <s v="نقدية للمرضى"/>
    <s v="دفاتر جمع مال"/>
    <s v="سارى"/>
    <n v="119"/>
    <m/>
    <n v="3"/>
    <x v="1"/>
  </r>
  <r>
    <d v="2017-08-09T00:00:00"/>
    <x v="8"/>
    <n v="10000"/>
    <x v="6"/>
    <x v="7"/>
    <n v="1173540.3146666663"/>
    <n v="184369.80999999994"/>
    <n v="37564.800000000003"/>
    <n v="63255.149999999987"/>
    <n v="9742.8873999999996"/>
    <n v="0"/>
    <s v="نقدية للمرضى"/>
    <s v="دفاتر جمع مال"/>
    <s v="سارى"/>
    <n v="120"/>
    <m/>
    <n v="3"/>
    <x v="1"/>
  </r>
  <r>
    <d v="2017-08-09T00:00:00"/>
    <x v="8"/>
    <n v="1500"/>
    <x v="6"/>
    <x v="7"/>
    <n v="1175040.3146666663"/>
    <n v="184369.80999999994"/>
    <n v="37564.800000000003"/>
    <n v="63255.149999999987"/>
    <n v="9742.8873999999996"/>
    <n v="0"/>
    <s v="نقدية للمرضى"/>
    <s v="دفاتر جمع مال"/>
    <s v="سارى"/>
    <n v="121"/>
    <m/>
    <n v="3"/>
    <x v="1"/>
  </r>
  <r>
    <d v="2017-08-09T00:00:00"/>
    <x v="8"/>
    <n v="10000"/>
    <x v="6"/>
    <x v="6"/>
    <n v="1185040.3146666663"/>
    <n v="184369.80999999994"/>
    <n v="37564.800000000003"/>
    <n v="63255.149999999987"/>
    <n v="9742.8873999999996"/>
    <n v="0"/>
    <s v="تبرعات عامة من زكاة مال وغيرها"/>
    <s v="دفاتر جمع مال"/>
    <s v="سارى"/>
    <n v="164"/>
    <m/>
    <n v="4"/>
    <x v="1"/>
  </r>
  <r>
    <d v="2017-08-09T00:00:00"/>
    <x v="8"/>
    <n v="2000"/>
    <x v="6"/>
    <x v="6"/>
    <n v="1187040.3146666663"/>
    <n v="184369.80999999994"/>
    <n v="37564.800000000003"/>
    <n v="63255.149999999987"/>
    <n v="9742.8873999999996"/>
    <n v="0"/>
    <s v="تبرعات عامة من زكاة مال وغيرها"/>
    <s v="دفاتر جمع مال"/>
    <s v="سارى"/>
    <n v="165"/>
    <m/>
    <n v="4"/>
    <x v="1"/>
  </r>
  <r>
    <d v="2017-08-09T00:00:00"/>
    <x v="8"/>
    <n v="200"/>
    <x v="6"/>
    <x v="6"/>
    <n v="1187240.3146666663"/>
    <n v="184369.80999999994"/>
    <n v="37564.800000000003"/>
    <n v="63255.149999999987"/>
    <n v="9742.8873999999996"/>
    <n v="0"/>
    <s v="تبرعات عامة من زكاة مال وغيرها"/>
    <s v="دفاتر جمع مال"/>
    <s v="سارى"/>
    <n v="166"/>
    <m/>
    <n v="4"/>
    <x v="1"/>
  </r>
  <r>
    <d v="2017-08-09T00:00:00"/>
    <x v="8"/>
    <n v="100"/>
    <x v="6"/>
    <x v="6"/>
    <n v="1187340.3146666663"/>
    <n v="184369.80999999994"/>
    <n v="37564.800000000003"/>
    <n v="63255.149999999987"/>
    <n v="9742.8873999999996"/>
    <n v="0"/>
    <s v="تبرعات عامة من زكاة مال وغيرها"/>
    <s v="دفاتر جمع مال"/>
    <s v="سارى"/>
    <n v="217"/>
    <m/>
    <n v="5"/>
    <x v="1"/>
  </r>
  <r>
    <d v="2017-08-09T00:00:00"/>
    <x v="8"/>
    <n v="500"/>
    <x v="6"/>
    <x v="6"/>
    <n v="1187840.3146666663"/>
    <n v="184369.80999999994"/>
    <n v="37564.800000000003"/>
    <n v="63255.149999999987"/>
    <n v="9742.8873999999996"/>
    <n v="0"/>
    <s v="تبرعات عامة من زكاة مال وغيرها"/>
    <s v="دفاتر جمع مال"/>
    <s v="سارى"/>
    <n v="218"/>
    <m/>
    <n v="5"/>
    <x v="1"/>
  </r>
  <r>
    <d v="2017-08-09T00:00:00"/>
    <x v="8"/>
    <n v="10000"/>
    <x v="6"/>
    <x v="6"/>
    <n v="1197840.3146666663"/>
    <n v="184369.80999999994"/>
    <n v="37564.800000000003"/>
    <n v="63255.149999999987"/>
    <n v="9742.8873999999996"/>
    <n v="0"/>
    <s v="تبرعات عامة من زكاة مال وغيرها"/>
    <s v="دفاتر جمع مال"/>
    <s v="سارى"/>
    <n v="463"/>
    <m/>
    <n v="10"/>
    <x v="1"/>
  </r>
  <r>
    <d v="2017-08-09T00:00:00"/>
    <x v="8"/>
    <n v="10000"/>
    <x v="6"/>
    <x v="6"/>
    <n v="1207840.3146666663"/>
    <n v="184369.80999999994"/>
    <n v="37564.800000000003"/>
    <n v="63255.149999999987"/>
    <n v="9742.8873999999996"/>
    <n v="0"/>
    <s v="تبرعات عامة من زكاة مال وغيرها"/>
    <s v="دفاتر جمع مال"/>
    <s v="سارى"/>
    <n v="464"/>
    <m/>
    <n v="10"/>
    <x v="1"/>
  </r>
  <r>
    <d v="2017-08-09T00:00:00"/>
    <x v="8"/>
    <n v="1100"/>
    <x v="6"/>
    <x v="6"/>
    <n v="1208940.3146666663"/>
    <n v="184369.80999999994"/>
    <n v="37564.800000000003"/>
    <n v="63255.149999999987"/>
    <n v="9742.8873999999996"/>
    <n v="0"/>
    <s v="تبرعات عامة من زكاة مال وغيرها"/>
    <s v="دفاتر جمع مال"/>
    <s v="سارى"/>
    <n v="465"/>
    <m/>
    <n v="10"/>
    <x v="1"/>
  </r>
  <r>
    <d v="2017-08-09T00:00:00"/>
    <x v="8"/>
    <n v="350"/>
    <x v="6"/>
    <x v="6"/>
    <n v="1209290.3146666663"/>
    <n v="184369.80999999994"/>
    <n v="37564.800000000003"/>
    <n v="63255.149999999987"/>
    <n v="9742.8873999999996"/>
    <n v="0"/>
    <s v="تبرعات عامة من زكاة مال وغيرها"/>
    <s v="دفاتر جمع مال"/>
    <s v="سارى"/>
    <n v="466"/>
    <m/>
    <n v="10"/>
    <x v="1"/>
  </r>
  <r>
    <d v="2017-08-09T00:00:00"/>
    <x v="8"/>
    <n v="500"/>
    <x v="6"/>
    <x v="7"/>
    <n v="1209790.3146666663"/>
    <n v="184369.80999999994"/>
    <n v="37564.800000000003"/>
    <n v="63255.149999999987"/>
    <n v="9742.8873999999996"/>
    <n v="0"/>
    <s v="نقدية للمرضى"/>
    <s v="دفاتر جمع مال"/>
    <s v="سارى"/>
    <n v="467"/>
    <m/>
    <n v="10"/>
    <x v="1"/>
  </r>
  <r>
    <d v="2017-08-09T00:00:00"/>
    <x v="8"/>
    <n v="200"/>
    <x v="6"/>
    <x v="7"/>
    <n v="1209990.3146666663"/>
    <n v="184369.80999999994"/>
    <n v="37564.800000000003"/>
    <n v="63255.149999999987"/>
    <n v="9742.8873999999996"/>
    <n v="0"/>
    <s v="نقدية للمرضى"/>
    <s v="دفاتر جمع مال"/>
    <s v="سارى"/>
    <n v="468"/>
    <m/>
    <n v="10"/>
    <x v="1"/>
  </r>
  <r>
    <d v="2017-08-09T00:00:00"/>
    <x v="8"/>
    <n v="500"/>
    <x v="6"/>
    <x v="7"/>
    <n v="1210490.3146666663"/>
    <n v="184369.80999999994"/>
    <n v="37564.800000000003"/>
    <n v="63255.149999999987"/>
    <n v="9742.8873999999996"/>
    <n v="0"/>
    <s v="نقدية للمرضى"/>
    <s v="دفاتر جمع مال"/>
    <s v="سارى"/>
    <n v="7710"/>
    <m/>
    <n v="155"/>
    <x v="1"/>
  </r>
  <r>
    <d v="2017-08-09T00:00:00"/>
    <x v="8"/>
    <n v="532.5"/>
    <x v="6"/>
    <x v="7"/>
    <n v="1211022.8146666663"/>
    <n v="184369.80999999994"/>
    <n v="37564.800000000003"/>
    <n v="63255.149999999987"/>
    <n v="9742.8873999999996"/>
    <n v="0"/>
    <s v="نقدية للمرضى"/>
    <s v="دفاتر جمع مال"/>
    <s v="سارى"/>
    <n v="7711"/>
    <m/>
    <n v="155"/>
    <x v="1"/>
  </r>
  <r>
    <d v="2017-08-09T00:00:00"/>
    <x v="8"/>
    <n v="2000"/>
    <x v="6"/>
    <x v="6"/>
    <n v="1213022.8146666663"/>
    <n v="184369.80999999994"/>
    <n v="37564.800000000003"/>
    <n v="63255.149999999987"/>
    <n v="9742.8873999999996"/>
    <n v="0"/>
    <s v="تبرعات عامة من زكاة مال وغيرها"/>
    <s v="دفاتر جمع مال"/>
    <s v="سارى"/>
    <n v="9492"/>
    <m/>
    <n v="190"/>
    <x v="1"/>
  </r>
  <r>
    <d v="2017-08-09T00:00:00"/>
    <x v="8"/>
    <n v="2000"/>
    <x v="6"/>
    <x v="7"/>
    <n v="1215022.8146666663"/>
    <n v="184369.80999999994"/>
    <n v="37564.800000000003"/>
    <n v="63255.149999999987"/>
    <n v="9742.8873999999996"/>
    <n v="0"/>
    <s v="نقدية للمرضى"/>
    <s v="دفاتر جمع مال"/>
    <s v="سارى"/>
    <n v="9493"/>
    <m/>
    <n v="190"/>
    <x v="1"/>
  </r>
  <r>
    <d v="2017-08-09T00:00:00"/>
    <x v="8"/>
    <n v="1000"/>
    <x v="6"/>
    <x v="7"/>
    <n v="1216022.8146666663"/>
    <n v="184369.80999999994"/>
    <n v="37564.800000000003"/>
    <n v="63255.149999999987"/>
    <n v="9742.8873999999996"/>
    <n v="0"/>
    <s v="نقدية للمرضى"/>
    <s v="دفاتر جمع مال"/>
    <s v="سارى"/>
    <n v="9494"/>
    <m/>
    <n v="190"/>
    <x v="1"/>
  </r>
  <r>
    <d v="2017-08-09T00:00:00"/>
    <x v="8"/>
    <n v="350"/>
    <x v="6"/>
    <x v="7"/>
    <n v="1216372.8146666663"/>
    <n v="184369.80999999994"/>
    <n v="37564.800000000003"/>
    <n v="63255.149999999987"/>
    <n v="9742.8873999999996"/>
    <n v="0"/>
    <s v="نقدية للمرضى"/>
    <s v="دفاتر جمع مال"/>
    <s v="سارى"/>
    <n v="9495"/>
    <m/>
    <n v="190"/>
    <x v="1"/>
  </r>
  <r>
    <d v="2017-08-09T00:00:00"/>
    <x v="8"/>
    <n v="740"/>
    <x v="6"/>
    <x v="7"/>
    <n v="1217112.8146666663"/>
    <n v="184369.80999999994"/>
    <n v="37564.800000000003"/>
    <n v="63255.149999999987"/>
    <n v="9742.8873999999996"/>
    <n v="0"/>
    <s v="نقدية للمرضى"/>
    <s v="دفاتر جمع مال"/>
    <s v="سارى"/>
    <n v="9496"/>
    <m/>
    <n v="190"/>
    <x v="1"/>
  </r>
  <r>
    <d v="2017-08-09T00:00:00"/>
    <x v="8"/>
    <n v="500"/>
    <x v="6"/>
    <x v="6"/>
    <n v="1217612.8146666663"/>
    <n v="184369.80999999994"/>
    <n v="37564.800000000003"/>
    <n v="63255.149999999987"/>
    <n v="9742.8873999999996"/>
    <n v="0"/>
    <s v="تبرعات عامة من زكاة مال وغيرها"/>
    <s v="دفاتر جمع مال"/>
    <s v="سارى"/>
    <n v="9621"/>
    <m/>
    <n v="193"/>
    <x v="1"/>
  </r>
  <r>
    <d v="2017-08-09T00:00:00"/>
    <x v="8"/>
    <n v="400"/>
    <x v="6"/>
    <x v="6"/>
    <n v="1218012.8146666663"/>
    <n v="184369.80999999994"/>
    <n v="37564.800000000003"/>
    <n v="63255.149999999987"/>
    <n v="9742.8873999999996"/>
    <n v="0"/>
    <s v="تبرعات عامة من زكاة مال وغيرها"/>
    <s v="دفاتر جمع مال"/>
    <s v="سارى"/>
    <n v="9622"/>
    <m/>
    <n v="193"/>
    <x v="1"/>
  </r>
  <r>
    <d v="2017-08-09T00:00:00"/>
    <x v="8"/>
    <n v="600"/>
    <x v="6"/>
    <x v="6"/>
    <n v="1218612.8146666663"/>
    <n v="184369.80999999994"/>
    <n v="37564.800000000003"/>
    <n v="63255.149999999987"/>
    <n v="9742.8873999999996"/>
    <n v="0"/>
    <s v="تبرعات عامة من زكاة مال وغيرها"/>
    <s v="دفاتر جمع مال"/>
    <s v="سارى"/>
    <n v="9623"/>
    <m/>
    <n v="193"/>
    <x v="1"/>
  </r>
  <r>
    <d v="2017-08-09T00:00:00"/>
    <x v="8"/>
    <n v="450"/>
    <x v="6"/>
    <x v="6"/>
    <n v="1219062.8146666663"/>
    <n v="184369.80999999994"/>
    <n v="37564.800000000003"/>
    <n v="63255.149999999987"/>
    <n v="9742.8873999999996"/>
    <n v="0"/>
    <s v="تبرعات عامة من زكاة مال وغيرها"/>
    <s v="دفاتر جمع مال"/>
    <s v="سارى"/>
    <n v="9624"/>
    <m/>
    <n v="193"/>
    <x v="1"/>
  </r>
  <r>
    <d v="2017-08-09T00:00:00"/>
    <x v="8"/>
    <n v="450"/>
    <x v="6"/>
    <x v="6"/>
    <n v="1219512.8146666663"/>
    <n v="184369.80999999994"/>
    <n v="37564.800000000003"/>
    <n v="63255.149999999987"/>
    <n v="9742.8873999999996"/>
    <n v="0"/>
    <s v="تبرعات عامة من زكاة مال وغيرها"/>
    <s v="دفاتر جمع مال"/>
    <s v="سارى"/>
    <n v="9625"/>
    <m/>
    <n v="193"/>
    <x v="1"/>
  </r>
  <r>
    <d v="2017-08-09T00:00:00"/>
    <x v="8"/>
    <n v="400"/>
    <x v="6"/>
    <x v="6"/>
    <n v="1219912.8146666663"/>
    <n v="184369.80999999994"/>
    <n v="37564.800000000003"/>
    <n v="63255.149999999987"/>
    <n v="9742.8873999999996"/>
    <n v="0"/>
    <s v="تبرعات عامة من زكاة مال وغيرها"/>
    <s v="دفاتر جمع مال"/>
    <s v="سارى"/>
    <n v="9626"/>
    <m/>
    <n v="193"/>
    <x v="1"/>
  </r>
  <r>
    <d v="2017-08-09T00:00:00"/>
    <x v="8"/>
    <n v="4000"/>
    <x v="8"/>
    <x v="9"/>
    <n v="1219912.8146666663"/>
    <n v="188369.80999999994"/>
    <n v="37564.800000000003"/>
    <n v="63255.149999999987"/>
    <n v="9742.8873999999996"/>
    <n v="0"/>
    <m/>
    <m/>
    <m/>
    <s v="معاملة بنكية"/>
    <m/>
    <m/>
    <x v="60"/>
  </r>
  <r>
    <d v="2017-08-09T00:00:00"/>
    <x v="8"/>
    <n v="14860"/>
    <x v="8"/>
    <x v="10"/>
    <n v="1219912.8146666663"/>
    <n v="203229.80999999994"/>
    <n v="37564.800000000003"/>
    <n v="63255.149999999987"/>
    <n v="9742.8873999999996"/>
    <n v="0"/>
    <m/>
    <m/>
    <m/>
    <s v="تقفيل"/>
    <m/>
    <m/>
    <x v="263"/>
  </r>
  <r>
    <d v="2017-08-09T00:00:00"/>
    <x v="8"/>
    <n v="198"/>
    <x v="8"/>
    <x v="9"/>
    <n v="1219912.8146666663"/>
    <n v="203427.80999999994"/>
    <n v="37564.800000000003"/>
    <n v="63255.149999999987"/>
    <n v="9742.8873999999996"/>
    <n v="0"/>
    <m/>
    <m/>
    <m/>
    <s v="معاملة بنكية"/>
    <m/>
    <m/>
    <x v="129"/>
  </r>
  <r>
    <d v="2017-08-10T00:00:00"/>
    <x v="8"/>
    <n v="500"/>
    <x v="6"/>
    <x v="6"/>
    <n v="1220412.8146666663"/>
    <n v="203427.80999999994"/>
    <n v="37564.800000000003"/>
    <n v="63255.149999999987"/>
    <n v="9742.8873999999996"/>
    <n v="0"/>
    <s v="تبرعات عامة من زكاة مال وغيرها"/>
    <s v="دفاتر جمع مال"/>
    <s v="سارى"/>
    <n v="52"/>
    <m/>
    <n v="2"/>
    <x v="1"/>
  </r>
  <r>
    <d v="2017-08-10T00:00:00"/>
    <x v="8"/>
    <n v="6000"/>
    <x v="6"/>
    <x v="7"/>
    <n v="1226412.8146666663"/>
    <n v="203427.80999999994"/>
    <n v="37564.800000000003"/>
    <n v="63255.149999999987"/>
    <n v="9742.8873999999996"/>
    <n v="0"/>
    <s v="نقدية للمرضى"/>
    <s v="دفاتر جمع مال"/>
    <s v="سارى"/>
    <n v="53"/>
    <m/>
    <n v="2"/>
    <x v="1"/>
  </r>
  <r>
    <d v="2017-08-10T00:00:00"/>
    <x v="8"/>
    <n v="9030"/>
    <x v="38"/>
    <x v="21"/>
    <n v="1226412.8146666663"/>
    <n v="203427.80999999994"/>
    <n v="28534.800000000003"/>
    <n v="72285.149999999994"/>
    <n v="9742.8873999999996"/>
    <n v="0"/>
    <m/>
    <m/>
    <m/>
    <s v="سداد"/>
    <m/>
    <m/>
    <x v="1"/>
  </r>
  <r>
    <d v="2017-08-10T00:00:00"/>
    <x v="8"/>
    <n v="1000"/>
    <x v="6"/>
    <x v="7"/>
    <n v="1227412.8146666663"/>
    <n v="203427.80999999994"/>
    <n v="28534.800000000003"/>
    <n v="72285.149999999994"/>
    <n v="9742.8873999999996"/>
    <n v="0"/>
    <s v="نقدية للمرضى"/>
    <s v="دفاتر جمع مال"/>
    <s v="سارى"/>
    <n v="54"/>
    <m/>
    <n v="2"/>
    <x v="1"/>
  </r>
  <r>
    <d v="2017-08-10T00:00:00"/>
    <x v="8"/>
    <n v="100"/>
    <x v="6"/>
    <x v="6"/>
    <n v="1227512.8146666663"/>
    <n v="203427.80999999994"/>
    <n v="28534.800000000003"/>
    <n v="72285.149999999994"/>
    <n v="9742.8873999999996"/>
    <n v="0"/>
    <s v="تبرعات عامة من زكاة مال وغيرها"/>
    <s v="دفاتر جمع مال"/>
    <s v="سارى"/>
    <n v="122"/>
    <m/>
    <n v="3"/>
    <x v="1"/>
  </r>
  <r>
    <d v="2017-08-10T00:00:00"/>
    <x v="8"/>
    <n v="600"/>
    <x v="6"/>
    <x v="6"/>
    <n v="1228112.8146666663"/>
    <n v="203427.80999999994"/>
    <n v="28534.800000000003"/>
    <n v="72285.149999999994"/>
    <n v="9742.8873999999996"/>
    <n v="0"/>
    <s v="تبرعات عامة من زكاة مال وغيرها"/>
    <s v="دفاتر جمع مال"/>
    <s v="سارى"/>
    <n v="123"/>
    <m/>
    <n v="3"/>
    <x v="1"/>
  </r>
  <r>
    <d v="2017-08-10T00:00:00"/>
    <x v="8"/>
    <n v="200"/>
    <x v="6"/>
    <x v="6"/>
    <n v="1228312.8146666663"/>
    <n v="203427.80999999994"/>
    <n v="28534.800000000003"/>
    <n v="72285.149999999994"/>
    <n v="9742.8873999999996"/>
    <n v="0"/>
    <s v="تبرعات عامة من زكاة مال وغيرها"/>
    <s v="دفاتر جمع مال"/>
    <s v="سارى"/>
    <n v="167"/>
    <m/>
    <n v="4"/>
    <x v="1"/>
  </r>
  <r>
    <d v="2017-08-10T00:00:00"/>
    <x v="8"/>
    <n v="5000"/>
    <x v="6"/>
    <x v="6"/>
    <n v="1233312.8146666663"/>
    <n v="203427.80999999994"/>
    <n v="28534.800000000003"/>
    <n v="72285.149999999994"/>
    <n v="9742.8873999999996"/>
    <n v="0"/>
    <s v="تبرعات عامة من زكاة مال وغيرها"/>
    <s v="دفاتر جمع مال"/>
    <s v="سارى"/>
    <n v="168"/>
    <m/>
    <n v="4"/>
    <x v="1"/>
  </r>
  <r>
    <d v="2017-08-10T00:00:00"/>
    <x v="8"/>
    <n v="2700"/>
    <x v="6"/>
    <x v="7"/>
    <n v="1236012.8146666663"/>
    <n v="203427.80999999994"/>
    <n v="28534.800000000003"/>
    <n v="72285.149999999994"/>
    <n v="9742.8873999999996"/>
    <n v="0"/>
    <s v="نقدية للمرضى"/>
    <s v="دفاتر جمع مال"/>
    <s v="سارى"/>
    <n v="220"/>
    <m/>
    <n v="5"/>
    <x v="1"/>
  </r>
  <r>
    <d v="2017-08-10T00:00:00"/>
    <x v="8"/>
    <n v="1000"/>
    <x v="6"/>
    <x v="7"/>
    <n v="1237012.8146666663"/>
    <n v="203427.80999999994"/>
    <n v="28534.800000000003"/>
    <n v="72285.149999999994"/>
    <n v="9742.8873999999996"/>
    <n v="0"/>
    <s v="نقدية للمرضى"/>
    <s v="دفاتر جمع مال"/>
    <s v="سارى"/>
    <n v="469"/>
    <m/>
    <n v="10"/>
    <x v="1"/>
  </r>
  <r>
    <d v="2017-08-10T00:00:00"/>
    <x v="8"/>
    <n v="100"/>
    <x v="6"/>
    <x v="6"/>
    <n v="1237112.8146666663"/>
    <n v="203427.80999999994"/>
    <n v="28534.800000000003"/>
    <n v="72285.149999999994"/>
    <n v="9742.8873999999996"/>
    <n v="0"/>
    <s v="تبرعات عامة من زكاة مال وغيرها"/>
    <s v="دفاتر جمع مال"/>
    <s v="سارى"/>
    <n v="470"/>
    <m/>
    <n v="10"/>
    <x v="1"/>
  </r>
  <r>
    <d v="2017-08-10T00:00:00"/>
    <x v="8"/>
    <n v="3000"/>
    <x v="6"/>
    <x v="6"/>
    <n v="1240112.8146666663"/>
    <n v="203427.80999999994"/>
    <n v="28534.800000000003"/>
    <n v="72285.149999999994"/>
    <n v="9742.8873999999996"/>
    <n v="0"/>
    <s v="تبرعات عامة من زكاة مال وغيرها"/>
    <s v="دفاتر جمع مال"/>
    <s v="سارى"/>
    <n v="7712"/>
    <m/>
    <n v="155"/>
    <x v="1"/>
  </r>
  <r>
    <d v="2017-08-10T00:00:00"/>
    <x v="8"/>
    <n v="1000"/>
    <x v="6"/>
    <x v="7"/>
    <n v="1241112.8146666663"/>
    <n v="203427.80999999994"/>
    <n v="28534.800000000003"/>
    <n v="72285.149999999994"/>
    <n v="9742.8873999999996"/>
    <n v="0"/>
    <s v="نقدية للمرضى"/>
    <s v="دفاتر جمع مال"/>
    <s v="سارى"/>
    <n v="7713"/>
    <m/>
    <n v="155"/>
    <x v="1"/>
  </r>
  <r>
    <d v="2017-08-10T00:00:00"/>
    <x v="8"/>
    <n v="500"/>
    <x v="6"/>
    <x v="7"/>
    <n v="1241612.8146666663"/>
    <n v="203427.80999999994"/>
    <n v="28534.800000000003"/>
    <n v="72285.149999999994"/>
    <n v="9742.8873999999996"/>
    <n v="0"/>
    <s v="نقدية للمرضى"/>
    <s v="دفاتر جمع مال"/>
    <s v="سارى"/>
    <n v="7714"/>
    <m/>
    <n v="155"/>
    <x v="1"/>
  </r>
  <r>
    <d v="2017-08-10T00:00:00"/>
    <x v="8"/>
    <n v="1500"/>
    <x v="6"/>
    <x v="6"/>
    <n v="1243112.8146666663"/>
    <n v="203427.80999999994"/>
    <n v="28534.800000000003"/>
    <n v="72285.149999999994"/>
    <n v="9742.8873999999996"/>
    <n v="0"/>
    <s v="تبرعات عامة من زكاة مال وغيرها"/>
    <s v="دفاتر جمع مال"/>
    <s v="سارى"/>
    <n v="9628"/>
    <m/>
    <n v="193"/>
    <x v="1"/>
  </r>
  <r>
    <d v="2017-08-10T00:00:00"/>
    <x v="8"/>
    <n v="400"/>
    <x v="8"/>
    <x v="9"/>
    <n v="1243112.8146666663"/>
    <n v="203827.80999999994"/>
    <n v="28534.800000000003"/>
    <n v="72285.149999999994"/>
    <n v="9742.8873999999996"/>
    <n v="0"/>
    <m/>
    <m/>
    <m/>
    <s v="معاملة بنكية"/>
    <m/>
    <m/>
    <x v="129"/>
  </r>
  <r>
    <d v="2017-08-10T00:00:00"/>
    <x v="8"/>
    <n v="300"/>
    <x v="8"/>
    <x v="9"/>
    <n v="1243112.8146666663"/>
    <n v="204127.80999999994"/>
    <n v="28534.800000000003"/>
    <n v="72285.149999999994"/>
    <n v="9742.8873999999996"/>
    <n v="0"/>
    <m/>
    <m/>
    <m/>
    <s v="معاملة بنكية"/>
    <m/>
    <m/>
    <x v="64"/>
  </r>
  <r>
    <d v="2017-08-10T00:00:00"/>
    <x v="8"/>
    <n v="50180"/>
    <x v="8"/>
    <x v="8"/>
    <n v="1192932.8146666663"/>
    <n v="254307.80999999994"/>
    <n v="28534.800000000003"/>
    <n v="72285.149999999994"/>
    <n v="9742.8873999999996"/>
    <n v="0"/>
    <m/>
    <m/>
    <m/>
    <m/>
    <m/>
    <m/>
    <x v="266"/>
  </r>
  <r>
    <d v="2017-08-10T00:00:00"/>
    <x v="8"/>
    <n v="50"/>
    <x v="8"/>
    <x v="9"/>
    <n v="1192932.8146666663"/>
    <n v="254357.80999999994"/>
    <n v="28534.800000000003"/>
    <n v="72285.149999999994"/>
    <n v="9742.8873999999996"/>
    <n v="0"/>
    <m/>
    <m/>
    <m/>
    <s v="معاملة بنكية"/>
    <m/>
    <m/>
    <x v="129"/>
  </r>
  <r>
    <d v="2017-08-10T00:00:00"/>
    <x v="8"/>
    <n v="70"/>
    <x v="8"/>
    <x v="9"/>
    <n v="1192932.8146666663"/>
    <n v="254427.80999999994"/>
    <n v="28534.800000000003"/>
    <n v="72285.149999999994"/>
    <n v="9742.8873999999996"/>
    <n v="0"/>
    <m/>
    <m/>
    <m/>
    <s v="معاملة بنكية"/>
    <m/>
    <m/>
    <x v="129"/>
  </r>
  <r>
    <d v="2017-08-10T00:00:00"/>
    <x v="8"/>
    <n v="1010"/>
    <x v="8"/>
    <x v="9"/>
    <n v="1192932.8146666663"/>
    <n v="255437.80999999994"/>
    <n v="28534.800000000003"/>
    <n v="72285.149999999994"/>
    <n v="9742.8873999999996"/>
    <n v="0"/>
    <m/>
    <m/>
    <m/>
    <s v="معاملة بنكية"/>
    <m/>
    <m/>
    <x v="129"/>
  </r>
  <r>
    <d v="2017-08-11T00:00:00"/>
    <x v="8"/>
    <n v="50"/>
    <x v="6"/>
    <x v="6"/>
    <n v="1192982.8146666663"/>
    <n v="255437.80999999994"/>
    <n v="28534.800000000003"/>
    <n v="72285.149999999994"/>
    <n v="9742.8873999999996"/>
    <n v="0"/>
    <s v="تبرعات عامة من زكاة مال وغيرها"/>
    <s v="دفاتر جمع مال"/>
    <s v="سارى"/>
    <n v="9629"/>
    <m/>
    <n v="193"/>
    <x v="1"/>
  </r>
  <r>
    <d v="2017-08-11T00:00:00"/>
    <x v="8"/>
    <n v="65"/>
    <x v="6"/>
    <x v="6"/>
    <n v="1193047.8146666663"/>
    <n v="255437.80999999994"/>
    <n v="28534.800000000003"/>
    <n v="72285.149999999994"/>
    <n v="9742.8873999999996"/>
    <n v="0"/>
    <s v="تبرعات عامة من زكاة مال وغيرها"/>
    <s v="دفاتر جمع مال"/>
    <s v="سارى"/>
    <n v="9630"/>
    <m/>
    <n v="193"/>
    <x v="1"/>
  </r>
  <r>
    <d v="2017-08-12T00:00:00"/>
    <x v="8"/>
    <n v="2000"/>
    <x v="6"/>
    <x v="6"/>
    <n v="1195047.8146666663"/>
    <n v="255437.80999999994"/>
    <n v="28534.800000000003"/>
    <n v="72285.149999999994"/>
    <n v="9742.8873999999996"/>
    <n v="0"/>
    <s v="تبرعات عامة من زكاة مال وغيرها"/>
    <s v="دفاتر جمع مال"/>
    <s v="سارى"/>
    <n v="18"/>
    <m/>
    <n v="1"/>
    <x v="1"/>
  </r>
  <r>
    <d v="2017-08-12T00:00:00"/>
    <x v="8"/>
    <n v="7350"/>
    <x v="6"/>
    <x v="7"/>
    <n v="1202397.8146666663"/>
    <n v="255437.80999999994"/>
    <n v="28534.800000000003"/>
    <n v="72285.149999999994"/>
    <n v="9742.8873999999996"/>
    <n v="0"/>
    <s v="نقدية للمرضى"/>
    <s v="دفاتر جمع مال"/>
    <s v="سارى"/>
    <n v="19"/>
    <m/>
    <n v="1"/>
    <x v="1"/>
  </r>
  <r>
    <d v="2017-08-12T00:00:00"/>
    <x v="8"/>
    <n v="2500"/>
    <x v="6"/>
    <x v="6"/>
    <n v="1204897.8146666663"/>
    <n v="255437.80999999994"/>
    <n v="28534.800000000003"/>
    <n v="72285.149999999994"/>
    <n v="9742.8873999999996"/>
    <n v="0"/>
    <s v="تبرعات عامة من زكاة مال وغيرها"/>
    <s v="دفاتر جمع مال"/>
    <s v="سارى"/>
    <n v="20"/>
    <m/>
    <n v="1"/>
    <x v="1"/>
  </r>
  <r>
    <d v="2017-08-12T00:00:00"/>
    <x v="8"/>
    <n v="600"/>
    <x v="6"/>
    <x v="6"/>
    <n v="1205497.8146666663"/>
    <n v="255437.80999999994"/>
    <n v="28534.800000000003"/>
    <n v="72285.149999999994"/>
    <n v="9742.8873999999996"/>
    <n v="0"/>
    <s v="تبرعات عامة من زكاة مال وغيرها"/>
    <s v="دفاتر جمع مال"/>
    <s v="سارى"/>
    <n v="21"/>
    <m/>
    <n v="1"/>
    <x v="1"/>
  </r>
  <r>
    <d v="2017-08-12T00:00:00"/>
    <x v="8"/>
    <n v="200"/>
    <x v="6"/>
    <x v="7"/>
    <n v="1205697.8146666663"/>
    <n v="255437.80999999994"/>
    <n v="28534.800000000003"/>
    <n v="72285.149999999994"/>
    <n v="9742.8873999999996"/>
    <n v="0"/>
    <s v="نقدية للمرضى"/>
    <s v="دفاتر جمع مال"/>
    <s v="سارى"/>
    <n v="22"/>
    <m/>
    <n v="1"/>
    <x v="1"/>
  </r>
  <r>
    <d v="2017-08-12T00:00:00"/>
    <x v="8"/>
    <n v="2600"/>
    <x v="6"/>
    <x v="6"/>
    <n v="1208297.8146666663"/>
    <n v="255437.80999999994"/>
    <n v="28534.800000000003"/>
    <n v="72285.149999999994"/>
    <n v="9742.8873999999996"/>
    <n v="0"/>
    <s v="تبرعات عامة من زكاة مال وغيرها"/>
    <s v="دفاتر جمع مال"/>
    <s v="سارى"/>
    <n v="23"/>
    <m/>
    <n v="1"/>
    <x v="1"/>
  </r>
  <r>
    <d v="2017-08-12T00:00:00"/>
    <x v="8"/>
    <n v="15000"/>
    <x v="6"/>
    <x v="6"/>
    <n v="1223297.8146666663"/>
    <n v="255437.80999999994"/>
    <n v="28534.800000000003"/>
    <n v="72285.149999999994"/>
    <n v="9742.8873999999996"/>
    <n v="0"/>
    <s v="تبرعات عامة من زكاة مال وغيرها"/>
    <s v="دفاتر جمع مال"/>
    <s v="سارى"/>
    <n v="24"/>
    <m/>
    <n v="1"/>
    <x v="1"/>
  </r>
  <r>
    <d v="2017-08-12T00:00:00"/>
    <x v="8"/>
    <n v="300"/>
    <x v="6"/>
    <x v="6"/>
    <n v="1223597.8146666663"/>
    <n v="255437.80999999994"/>
    <n v="28534.800000000003"/>
    <n v="72285.149999999994"/>
    <n v="9742.8873999999996"/>
    <n v="0"/>
    <s v="تبرعات عامة من زكاة مال وغيرها"/>
    <s v="دفاتر جمع مال"/>
    <s v="سارى"/>
    <n v="55"/>
    <m/>
    <n v="2"/>
    <x v="1"/>
  </r>
  <r>
    <d v="2017-08-12T00:00:00"/>
    <x v="8"/>
    <n v="100"/>
    <x v="6"/>
    <x v="6"/>
    <n v="1223697.8146666663"/>
    <n v="255437.80999999994"/>
    <n v="28534.800000000003"/>
    <n v="72285.149999999994"/>
    <n v="9742.8873999999996"/>
    <n v="0"/>
    <s v="تبرعات عامة من زكاة مال وغيرها"/>
    <s v="دفاتر جمع مال"/>
    <s v="سارى"/>
    <n v="56"/>
    <m/>
    <n v="2"/>
    <x v="1"/>
  </r>
  <r>
    <d v="2017-08-12T00:00:00"/>
    <x v="8"/>
    <n v="200"/>
    <x v="6"/>
    <x v="7"/>
    <n v="1223897.8146666663"/>
    <n v="255437.80999999994"/>
    <n v="28534.800000000003"/>
    <n v="72285.149999999994"/>
    <n v="9742.8873999999996"/>
    <n v="0"/>
    <s v="نقدية للمرضى"/>
    <s v="دفاتر جمع مال"/>
    <s v="سارى"/>
    <n v="57"/>
    <m/>
    <n v="2"/>
    <x v="1"/>
  </r>
  <r>
    <d v="2017-08-12T00:00:00"/>
    <x v="8"/>
    <n v="5000"/>
    <x v="6"/>
    <x v="6"/>
    <n v="1228897.8146666663"/>
    <n v="255437.80999999994"/>
    <n v="28534.800000000003"/>
    <n v="72285.149999999994"/>
    <n v="9742.8873999999996"/>
    <n v="0"/>
    <s v="تبرعات عامة من زكاة مال وغيرها"/>
    <s v="دفاتر جمع مال"/>
    <s v="سارى"/>
    <n v="221"/>
    <m/>
    <n v="5"/>
    <x v="1"/>
  </r>
  <r>
    <d v="2017-08-12T00:00:00"/>
    <x v="8"/>
    <n v="50"/>
    <x v="6"/>
    <x v="6"/>
    <n v="1228947.8146666663"/>
    <n v="255437.80999999994"/>
    <n v="28534.800000000003"/>
    <n v="72285.149999999994"/>
    <n v="9742.8873999999996"/>
    <n v="0"/>
    <s v="تبرعات عامة من زكاة مال وغيرها"/>
    <s v="دفاتر جمع مال"/>
    <s v="سارى"/>
    <n v="222"/>
    <m/>
    <n v="5"/>
    <x v="1"/>
  </r>
  <r>
    <d v="2017-08-12T00:00:00"/>
    <x v="8"/>
    <n v="3600"/>
    <x v="6"/>
    <x v="7"/>
    <n v="1232547.8146666663"/>
    <n v="255437.80999999994"/>
    <n v="28534.800000000003"/>
    <n v="72285.149999999994"/>
    <n v="9742.8873999999996"/>
    <n v="0"/>
    <s v="نقدية للمرضى"/>
    <s v="دفاتر جمع مال"/>
    <s v="سارى"/>
    <n v="471"/>
    <m/>
    <n v="10"/>
    <x v="1"/>
  </r>
  <r>
    <d v="2017-08-12T00:00:00"/>
    <x v="8"/>
    <n v="950"/>
    <x v="6"/>
    <x v="7"/>
    <n v="1233497.8146666663"/>
    <n v="255437.80999999994"/>
    <n v="28534.800000000003"/>
    <n v="72285.149999999994"/>
    <n v="9742.8873999999996"/>
    <n v="0"/>
    <s v="نقدية للمرضى"/>
    <s v="دفاتر جمع مال"/>
    <s v="سارى"/>
    <n v="472"/>
    <m/>
    <n v="10"/>
    <x v="1"/>
  </r>
  <r>
    <d v="2017-08-12T00:00:00"/>
    <x v="8"/>
    <n v="600"/>
    <x v="6"/>
    <x v="7"/>
    <n v="1234097.8146666663"/>
    <n v="255437.80999999994"/>
    <n v="28534.800000000003"/>
    <n v="72285.149999999994"/>
    <n v="9742.8873999999996"/>
    <n v="0"/>
    <s v="نقدية للمرضى"/>
    <s v="دفاتر جمع مال"/>
    <s v="سارى"/>
    <n v="7715"/>
    <m/>
    <n v="155"/>
    <x v="1"/>
  </r>
  <r>
    <d v="2017-08-12T00:00:00"/>
    <x v="8"/>
    <n v="200"/>
    <x v="6"/>
    <x v="6"/>
    <n v="1234297.8146666663"/>
    <n v="255437.80999999994"/>
    <n v="28534.800000000003"/>
    <n v="72285.149999999994"/>
    <n v="9742.8873999999996"/>
    <n v="0"/>
    <s v="تبرعات عامة من زكاة مال وغيرها"/>
    <s v="دفاتر جمع مال"/>
    <s v="سارى"/>
    <n v="9497"/>
    <m/>
    <n v="190"/>
    <x v="1"/>
  </r>
  <r>
    <d v="2017-08-13T00:00:00"/>
    <x v="8"/>
    <n v="200"/>
    <x v="6"/>
    <x v="6"/>
    <n v="1234497.8146666663"/>
    <n v="255437.80999999994"/>
    <n v="28534.800000000003"/>
    <n v="72285.149999999994"/>
    <n v="9742.8873999999996"/>
    <n v="0"/>
    <s v="تبرعات عامة من زكاة مال وغيرها"/>
    <s v="دفاتر جمع مال"/>
    <s v="سارى"/>
    <n v="25"/>
    <m/>
    <n v="1"/>
    <x v="1"/>
  </r>
  <r>
    <d v="2017-08-13T00:00:00"/>
    <x v="8"/>
    <n v="150"/>
    <x v="6"/>
    <x v="6"/>
    <n v="1234647.8146666663"/>
    <n v="255437.80999999994"/>
    <n v="28534.800000000003"/>
    <n v="72285.149999999994"/>
    <n v="9742.8873999999996"/>
    <n v="0"/>
    <s v="تبرعات عامة من زكاة مال وغيرها"/>
    <s v="دفاتر جمع مال"/>
    <s v="سارى"/>
    <n v="26"/>
    <m/>
    <n v="1"/>
    <x v="1"/>
  </r>
  <r>
    <d v="2017-08-13T00:00:00"/>
    <x v="8"/>
    <n v="1000"/>
    <x v="6"/>
    <x v="7"/>
    <n v="1235647.8146666663"/>
    <n v="255437.80999999994"/>
    <n v="28534.800000000003"/>
    <n v="72285.149999999994"/>
    <n v="9742.8873999999996"/>
    <n v="0"/>
    <s v="نقدية للمرضى"/>
    <s v="دفاتر جمع مال"/>
    <s v="سارى"/>
    <n v="27"/>
    <m/>
    <n v="1"/>
    <x v="1"/>
  </r>
  <r>
    <d v="2017-08-13T00:00:00"/>
    <x v="8"/>
    <n v="18000"/>
    <x v="6"/>
    <x v="6"/>
    <n v="1253647.8146666663"/>
    <n v="255437.80999999994"/>
    <n v="28534.800000000003"/>
    <n v="72285.149999999994"/>
    <n v="9742.8873999999996"/>
    <n v="0"/>
    <s v="تبرعات عامة من زكاة مال وغيرها"/>
    <s v="دفاتر جمع مال"/>
    <s v="سارى"/>
    <n v="28"/>
    <m/>
    <n v="1"/>
    <x v="1"/>
  </r>
  <r>
    <d v="2017-08-13T00:00:00"/>
    <x v="8"/>
    <n v="200"/>
    <x v="6"/>
    <x v="6"/>
    <n v="1253847.8146666663"/>
    <n v="255437.80999999994"/>
    <n v="28534.800000000003"/>
    <n v="72285.149999999994"/>
    <n v="9742.8873999999996"/>
    <n v="0"/>
    <s v="تبرعات عامة من زكاة مال وغيرها"/>
    <s v="دفاتر جمع مال"/>
    <s v="سارى"/>
    <n v="58"/>
    <m/>
    <n v="2"/>
    <x v="1"/>
  </r>
  <r>
    <d v="2017-08-13T00:00:00"/>
    <x v="8"/>
    <n v="3000"/>
    <x v="6"/>
    <x v="7"/>
    <n v="1256847.8146666663"/>
    <n v="255437.80999999994"/>
    <n v="28534.800000000003"/>
    <n v="72285.149999999994"/>
    <n v="9742.8873999999996"/>
    <n v="0"/>
    <s v="نقدية للمرضى"/>
    <s v="دفاتر جمع مال"/>
    <s v="سارى"/>
    <n v="124"/>
    <m/>
    <n v="3"/>
    <x v="1"/>
  </r>
  <r>
    <d v="2017-08-13T00:00:00"/>
    <x v="8"/>
    <n v="100"/>
    <x v="6"/>
    <x v="6"/>
    <n v="1256947.8146666663"/>
    <n v="255437.80999999994"/>
    <n v="28534.800000000003"/>
    <n v="72285.149999999994"/>
    <n v="9742.8873999999996"/>
    <n v="0"/>
    <s v="تبرعات عامة من زكاة مال وغيرها"/>
    <s v="دفاتر جمع مال"/>
    <s v="سارى"/>
    <n v="169"/>
    <m/>
    <n v="4"/>
    <x v="1"/>
  </r>
  <r>
    <d v="2017-08-13T00:00:00"/>
    <x v="8"/>
    <n v="5000"/>
    <x v="6"/>
    <x v="7"/>
    <n v="1261947.8146666663"/>
    <n v="255437.80999999994"/>
    <n v="28534.800000000003"/>
    <n v="72285.149999999994"/>
    <n v="9742.8873999999996"/>
    <n v="0"/>
    <s v="نقدية للمرضى"/>
    <s v="دفاتر جمع مال"/>
    <s v="سارى"/>
    <n v="223"/>
    <m/>
    <n v="5"/>
    <x v="1"/>
  </r>
  <r>
    <d v="2017-08-13T00:00:00"/>
    <x v="8"/>
    <n v="400"/>
    <x v="6"/>
    <x v="7"/>
    <n v="1262347.8146666663"/>
    <n v="255437.80999999994"/>
    <n v="28534.800000000003"/>
    <n v="72285.149999999994"/>
    <n v="9742.8873999999996"/>
    <n v="0"/>
    <s v="نقدية للمرضى"/>
    <s v="دفاتر جمع مال"/>
    <s v="سارى"/>
    <n v="473"/>
    <m/>
    <n v="10"/>
    <x v="1"/>
  </r>
  <r>
    <d v="2017-08-13T00:00:00"/>
    <x v="8"/>
    <n v="300"/>
    <x v="6"/>
    <x v="7"/>
    <n v="1262647.8146666663"/>
    <n v="255437.80999999994"/>
    <n v="28534.800000000003"/>
    <n v="72285.149999999994"/>
    <n v="9742.8873999999996"/>
    <n v="0"/>
    <s v="نقدية للمرضى"/>
    <s v="دفاتر جمع مال"/>
    <s v="سارى"/>
    <n v="701"/>
    <m/>
    <n v="15"/>
    <x v="1"/>
  </r>
  <r>
    <d v="2017-08-13T00:00:00"/>
    <x v="8"/>
    <n v="300"/>
    <x v="6"/>
    <x v="7"/>
    <n v="1262947.8146666663"/>
    <n v="255437.80999999994"/>
    <n v="28534.800000000003"/>
    <n v="72285.149999999994"/>
    <n v="9742.8873999999996"/>
    <n v="0"/>
    <s v="نقدية للمرضى"/>
    <s v="دفاتر جمع مال"/>
    <s v="سارى"/>
    <n v="702"/>
    <m/>
    <n v="15"/>
    <x v="1"/>
  </r>
  <r>
    <d v="2017-08-13T00:00:00"/>
    <x v="8"/>
    <n v="1000"/>
    <x v="6"/>
    <x v="6"/>
    <n v="1263947.8146666663"/>
    <n v="255437.80999999994"/>
    <n v="28534.800000000003"/>
    <n v="72285.149999999994"/>
    <n v="9742.8873999999996"/>
    <n v="0"/>
    <s v="تبرعات عامة من زكاة مال وغيرها"/>
    <s v="دفاتر جمع مال"/>
    <s v="سارى"/>
    <n v="703"/>
    <m/>
    <n v="15"/>
    <x v="1"/>
  </r>
  <r>
    <d v="2017-08-13T00:00:00"/>
    <x v="8"/>
    <n v="2032"/>
    <x v="6"/>
    <x v="7"/>
    <n v="1265979.8146666663"/>
    <n v="255437.80999999994"/>
    <n v="28534.800000000003"/>
    <n v="72285.149999999994"/>
    <n v="9742.8873999999996"/>
    <n v="0"/>
    <s v="نقدية للمرضى"/>
    <s v="دفاتر جمع مال"/>
    <s v="سارى"/>
    <n v="704"/>
    <m/>
    <n v="15"/>
    <x v="1"/>
  </r>
  <r>
    <d v="2017-08-13T00:00:00"/>
    <x v="8"/>
    <n v="400"/>
    <x v="6"/>
    <x v="7"/>
    <n v="1266379.8146666663"/>
    <n v="255437.80999999994"/>
    <n v="28534.800000000003"/>
    <n v="72285.149999999994"/>
    <n v="9742.8873999999996"/>
    <n v="0"/>
    <s v="نقدية للمرضى"/>
    <s v="دفاتر جمع مال"/>
    <s v="سارى"/>
    <n v="7716"/>
    <m/>
    <n v="155"/>
    <x v="1"/>
  </r>
  <r>
    <d v="2017-08-13T00:00:00"/>
    <x v="8"/>
    <n v="150"/>
    <x v="6"/>
    <x v="7"/>
    <n v="1266529.8146666663"/>
    <n v="255437.80999999994"/>
    <n v="28534.800000000003"/>
    <n v="72285.149999999994"/>
    <n v="9742.8873999999996"/>
    <n v="0"/>
    <s v="نقدية للمرضى"/>
    <s v="دفاتر جمع مال"/>
    <s v="سارى"/>
    <n v="9631"/>
    <m/>
    <n v="193"/>
    <x v="1"/>
  </r>
  <r>
    <d v="2017-08-13T00:00:00"/>
    <x v="8"/>
    <n v="150"/>
    <x v="6"/>
    <x v="6"/>
    <n v="1266679.8146666663"/>
    <n v="255437.80999999994"/>
    <n v="28534.800000000003"/>
    <n v="72285.149999999994"/>
    <n v="9742.8873999999996"/>
    <n v="0"/>
    <s v="تبرعات عامة من زكاة مال وغيرها"/>
    <s v="دفاتر جمع مال"/>
    <s v="سارى"/>
    <n v="9632"/>
    <m/>
    <n v="193"/>
    <x v="1"/>
  </r>
  <r>
    <d v="2017-08-13T00:00:00"/>
    <x v="8"/>
    <n v="800"/>
    <x v="6"/>
    <x v="7"/>
    <n v="1267479.8146666663"/>
    <n v="255437.80999999994"/>
    <n v="28534.800000000003"/>
    <n v="72285.149999999994"/>
    <n v="9742.8873999999996"/>
    <n v="0"/>
    <s v="نقدية للمرضى"/>
    <s v="دفاتر جمع مال"/>
    <s v="سارى"/>
    <n v="9633"/>
    <m/>
    <n v="193"/>
    <x v="1"/>
  </r>
  <r>
    <d v="2017-08-14T00:00:00"/>
    <x v="8"/>
    <n v="300"/>
    <x v="6"/>
    <x v="7"/>
    <n v="1267779.8146666663"/>
    <n v="255437.80999999994"/>
    <n v="28534.800000000003"/>
    <n v="72285.149999999994"/>
    <n v="9742.8873999999996"/>
    <n v="0"/>
    <s v="نقدية للمرضى"/>
    <s v="دفاتر جمع مال"/>
    <s v="سارى"/>
    <n v="29"/>
    <m/>
    <n v="1"/>
    <x v="1"/>
  </r>
  <r>
    <d v="2017-08-14T00:00:00"/>
    <x v="8"/>
    <n v="1000"/>
    <x v="6"/>
    <x v="7"/>
    <n v="1268779.8146666663"/>
    <n v="255437.80999999994"/>
    <n v="28534.800000000003"/>
    <n v="72285.149999999994"/>
    <n v="9742.8873999999996"/>
    <n v="0"/>
    <s v="نقدية للمرضى"/>
    <s v="دفاتر جمع مال"/>
    <s v="سارى"/>
    <n v="59"/>
    <m/>
    <n v="2"/>
    <x v="1"/>
  </r>
  <r>
    <d v="2017-08-14T00:00:00"/>
    <x v="8"/>
    <n v="1000"/>
    <x v="6"/>
    <x v="6"/>
    <n v="1269779.8146666663"/>
    <n v="255437.80999999994"/>
    <n v="28534.800000000003"/>
    <n v="72285.149999999994"/>
    <n v="9742.8873999999996"/>
    <n v="0"/>
    <s v="تبرعات عامة من زكاة مال وغيرها"/>
    <s v="دفاتر جمع مال"/>
    <s v="سارى"/>
    <n v="60"/>
    <m/>
    <n v="2"/>
    <x v="1"/>
  </r>
  <r>
    <d v="2017-08-14T00:00:00"/>
    <x v="8"/>
    <n v="1500"/>
    <x v="6"/>
    <x v="7"/>
    <n v="1271279.8146666663"/>
    <n v="255437.80999999994"/>
    <n v="28534.800000000003"/>
    <n v="72285.149999999994"/>
    <n v="9742.8873999999996"/>
    <n v="0"/>
    <s v="نقدية للمرضى"/>
    <s v="دفاتر جمع مال"/>
    <s v="سارى"/>
    <n v="61"/>
    <m/>
    <n v="2"/>
    <x v="1"/>
  </r>
  <r>
    <d v="2017-08-14T00:00:00"/>
    <x v="8"/>
    <n v="1500"/>
    <x v="6"/>
    <x v="7"/>
    <n v="1272779.8146666663"/>
    <n v="255437.80999999994"/>
    <n v="28534.800000000003"/>
    <n v="72285.149999999994"/>
    <n v="9742.8873999999996"/>
    <n v="0"/>
    <s v="نقدية للمرضى"/>
    <s v="دفاتر جمع مال"/>
    <s v="سارى"/>
    <n v="62"/>
    <m/>
    <n v="2"/>
    <x v="1"/>
  </r>
  <r>
    <d v="2017-08-14T00:00:00"/>
    <x v="8"/>
    <n v="1900"/>
    <x v="6"/>
    <x v="7"/>
    <n v="1274679.8146666663"/>
    <n v="255437.80999999994"/>
    <n v="28534.800000000003"/>
    <n v="72285.149999999994"/>
    <n v="9742.8873999999996"/>
    <n v="0"/>
    <s v="نقدية للمرضى"/>
    <s v="دفاتر جمع مال"/>
    <s v="سارى"/>
    <n v="125"/>
    <m/>
    <n v="3"/>
    <x v="1"/>
  </r>
  <r>
    <d v="2017-08-14T00:00:00"/>
    <x v="8"/>
    <n v="150"/>
    <x v="6"/>
    <x v="7"/>
    <n v="1274829.8146666663"/>
    <n v="255437.80999999994"/>
    <n v="28534.800000000003"/>
    <n v="72285.149999999994"/>
    <n v="9742.8873999999996"/>
    <n v="0"/>
    <s v="نقدية للمرضى"/>
    <s v="دفاتر جمع مال"/>
    <s v="سارى"/>
    <n v="126"/>
    <m/>
    <n v="3"/>
    <x v="1"/>
  </r>
  <r>
    <d v="2017-08-14T00:00:00"/>
    <x v="8"/>
    <n v="400"/>
    <x v="6"/>
    <x v="7"/>
    <n v="1275229.8146666663"/>
    <n v="255437.80999999994"/>
    <n v="28534.800000000003"/>
    <n v="72285.149999999994"/>
    <n v="9742.8873999999996"/>
    <n v="0"/>
    <s v="نقدية للمرضى"/>
    <s v="دفاتر جمع مال"/>
    <s v="سارى"/>
    <n v="127"/>
    <m/>
    <n v="3"/>
    <x v="1"/>
  </r>
  <r>
    <d v="2017-08-14T00:00:00"/>
    <x v="8"/>
    <n v="1000"/>
    <x v="6"/>
    <x v="6"/>
    <n v="1276229.8146666663"/>
    <n v="255437.80999999994"/>
    <n v="28534.800000000003"/>
    <n v="72285.149999999994"/>
    <n v="9742.8873999999996"/>
    <n v="0"/>
    <s v="تبرعات عامة من زكاة مال وغيرها"/>
    <s v="دفاتر جمع مال"/>
    <s v="سارى"/>
    <n v="170"/>
    <m/>
    <n v="4"/>
    <x v="1"/>
  </r>
  <r>
    <d v="2017-08-14T00:00:00"/>
    <x v="8"/>
    <n v="1600"/>
    <x v="6"/>
    <x v="6"/>
    <n v="1277829.8146666663"/>
    <n v="255437.80999999994"/>
    <n v="28534.800000000003"/>
    <n v="72285.149999999994"/>
    <n v="9742.8873999999996"/>
    <n v="0"/>
    <s v="تبرعات عامة من زكاة مال وغيرها"/>
    <s v="دفاتر جمع مال"/>
    <s v="سارى"/>
    <n v="171"/>
    <m/>
    <n v="4"/>
    <x v="1"/>
  </r>
  <r>
    <d v="2017-08-14T00:00:00"/>
    <x v="8"/>
    <n v="2000"/>
    <x v="6"/>
    <x v="7"/>
    <n v="1279829.8146666663"/>
    <n v="255437.80999999994"/>
    <n v="28534.800000000003"/>
    <n v="72285.149999999994"/>
    <n v="9742.8873999999996"/>
    <n v="0"/>
    <s v="نقدية للمرضى"/>
    <s v="دفاتر جمع مال"/>
    <s v="سارى"/>
    <n v="172"/>
    <m/>
    <n v="4"/>
    <x v="1"/>
  </r>
  <r>
    <d v="2017-08-14T00:00:00"/>
    <x v="8"/>
    <n v="1000"/>
    <x v="6"/>
    <x v="6"/>
    <n v="1280829.8146666663"/>
    <n v="255437.80999999994"/>
    <n v="28534.800000000003"/>
    <n v="72285.149999999994"/>
    <n v="9742.8873999999996"/>
    <n v="0"/>
    <s v="تبرعات عامة من زكاة مال وغيرها"/>
    <s v="دفاتر جمع مال"/>
    <s v="سارى"/>
    <n v="224"/>
    <m/>
    <n v="5"/>
    <x v="1"/>
  </r>
  <r>
    <d v="2017-08-14T00:00:00"/>
    <x v="8"/>
    <n v="100"/>
    <x v="6"/>
    <x v="6"/>
    <n v="1280929.8146666663"/>
    <n v="255437.80999999994"/>
    <n v="28534.800000000003"/>
    <n v="72285.149999999994"/>
    <n v="9742.8873999999996"/>
    <n v="0"/>
    <s v="تبرعات عامة من زكاة مال وغيرها"/>
    <s v="دفاتر جمع مال"/>
    <s v="سارى"/>
    <n v="225"/>
    <m/>
    <n v="5"/>
    <x v="1"/>
  </r>
  <r>
    <d v="2017-08-14T00:00:00"/>
    <x v="8"/>
    <n v="1000"/>
    <x v="6"/>
    <x v="6"/>
    <n v="1281929.8146666663"/>
    <n v="255437.80999999994"/>
    <n v="28534.800000000003"/>
    <n v="72285.149999999994"/>
    <n v="9742.8873999999996"/>
    <n v="0"/>
    <s v="تبرعات عامة من زكاة مال وغيرها"/>
    <s v="دفاتر جمع مال"/>
    <s v="سارى"/>
    <n v="474"/>
    <m/>
    <n v="10"/>
    <x v="1"/>
  </r>
  <r>
    <d v="2017-08-14T00:00:00"/>
    <x v="8"/>
    <n v="1000"/>
    <x v="6"/>
    <x v="6"/>
    <n v="1282929.8146666663"/>
    <n v="255437.80999999994"/>
    <n v="28534.800000000003"/>
    <n v="72285.149999999994"/>
    <n v="9742.8873999999996"/>
    <n v="0"/>
    <s v="تبرعات عامة من زكاة مال وغيرها"/>
    <s v="دفاتر جمع مال"/>
    <s v="سارى"/>
    <n v="475"/>
    <m/>
    <n v="10"/>
    <x v="1"/>
  </r>
  <r>
    <d v="2017-08-14T00:00:00"/>
    <x v="8"/>
    <n v="1000"/>
    <x v="6"/>
    <x v="7"/>
    <n v="1283929.8146666663"/>
    <n v="255437.80999999994"/>
    <n v="28534.800000000003"/>
    <n v="72285.149999999994"/>
    <n v="9742.8873999999996"/>
    <n v="0"/>
    <s v="نقدية للمرضى"/>
    <s v="دفاتر جمع مال"/>
    <s v="سارى"/>
    <n v="705"/>
    <m/>
    <n v="15"/>
    <x v="1"/>
  </r>
  <r>
    <d v="2017-08-14T00:00:00"/>
    <x v="8"/>
    <n v="100"/>
    <x v="6"/>
    <x v="6"/>
    <n v="1284029.8146666663"/>
    <n v="255437.80999999994"/>
    <n v="28534.800000000003"/>
    <n v="72285.149999999994"/>
    <n v="9742.8873999999996"/>
    <n v="0"/>
    <s v="تبرعات عامة من زكاة مال وغيرها"/>
    <s v="دفاتر جمع مال"/>
    <s v="سارى"/>
    <n v="706"/>
    <m/>
    <n v="15"/>
    <x v="1"/>
  </r>
  <r>
    <d v="2017-08-14T00:00:00"/>
    <x v="8"/>
    <n v="200"/>
    <x v="6"/>
    <x v="7"/>
    <n v="1284229.8146666663"/>
    <n v="255437.80999999994"/>
    <n v="28534.800000000003"/>
    <n v="72285.149999999994"/>
    <n v="9742.8873999999996"/>
    <n v="0"/>
    <s v="نقدية للمرضى"/>
    <s v="دفاتر جمع مال"/>
    <s v="سارى"/>
    <n v="707"/>
    <m/>
    <n v="15"/>
    <x v="1"/>
  </r>
  <r>
    <d v="2017-08-14T00:00:00"/>
    <x v="8"/>
    <n v="800"/>
    <x v="6"/>
    <x v="7"/>
    <n v="1285029.8146666663"/>
    <n v="255437.80999999994"/>
    <n v="28534.800000000003"/>
    <n v="72285.149999999994"/>
    <n v="9742.8873999999996"/>
    <n v="0"/>
    <s v="نقدية للمرضى"/>
    <s v="دفاتر جمع مال"/>
    <s v="سارى"/>
    <n v="708"/>
    <m/>
    <n v="15"/>
    <x v="1"/>
  </r>
  <r>
    <d v="2017-08-14T00:00:00"/>
    <x v="8"/>
    <n v="7000"/>
    <x v="6"/>
    <x v="7"/>
    <n v="1292029.8146666663"/>
    <n v="255437.80999999994"/>
    <n v="28534.800000000003"/>
    <n v="72285.149999999994"/>
    <n v="9742.8873999999996"/>
    <n v="0"/>
    <s v="نقدية للمرضى"/>
    <s v="دفاتر جمع مال"/>
    <s v="سارى"/>
    <n v="709"/>
    <m/>
    <n v="15"/>
    <x v="1"/>
  </r>
  <r>
    <d v="2017-08-14T00:00:00"/>
    <x v="8"/>
    <n v="1000"/>
    <x v="6"/>
    <x v="7"/>
    <n v="1293029.8146666663"/>
    <n v="255437.80999999994"/>
    <n v="28534.800000000003"/>
    <n v="72285.149999999994"/>
    <n v="9742.8873999999996"/>
    <n v="0"/>
    <s v="نقدية للمرضى"/>
    <s v="دفاتر جمع مال"/>
    <s v="سارى"/>
    <n v="710"/>
    <m/>
    <n v="15"/>
    <x v="1"/>
  </r>
  <r>
    <d v="2017-08-14T00:00:00"/>
    <x v="8"/>
    <n v="100"/>
    <x v="6"/>
    <x v="6"/>
    <n v="1293129.8146666663"/>
    <n v="255437.80999999994"/>
    <n v="28534.800000000003"/>
    <n v="72285.149999999994"/>
    <n v="9742.8873999999996"/>
    <n v="0"/>
    <s v="تبرعات عامة من زكاة مال وغيرها"/>
    <s v="دفاتر جمع مال"/>
    <s v="سارى"/>
    <n v="711"/>
    <m/>
    <n v="15"/>
    <x v="1"/>
  </r>
  <r>
    <d v="2017-08-14T00:00:00"/>
    <x v="8"/>
    <n v="100"/>
    <x v="6"/>
    <x v="6"/>
    <n v="1293229.8146666663"/>
    <n v="255437.80999999994"/>
    <n v="28534.800000000003"/>
    <n v="72285.149999999994"/>
    <n v="9742.8873999999996"/>
    <n v="0"/>
    <s v="تبرعات عامة من زكاة مال وغيرها"/>
    <s v="دفاتر جمع مال"/>
    <s v="سارى"/>
    <n v="712"/>
    <m/>
    <n v="15"/>
    <x v="1"/>
  </r>
  <r>
    <d v="2017-08-14T00:00:00"/>
    <x v="8"/>
    <n v="820"/>
    <x v="6"/>
    <x v="7"/>
    <n v="1294049.8146666663"/>
    <n v="255437.80999999994"/>
    <n v="28534.800000000003"/>
    <n v="72285.149999999994"/>
    <n v="9742.8873999999996"/>
    <n v="0"/>
    <s v="نقدية للمرضى"/>
    <s v="دفاتر جمع مال"/>
    <s v="سارى"/>
    <n v="7717"/>
    <m/>
    <n v="155"/>
    <x v="1"/>
  </r>
  <r>
    <d v="2017-08-14T00:00:00"/>
    <x v="8"/>
    <n v="2000"/>
    <x v="6"/>
    <x v="7"/>
    <n v="1296049.8146666663"/>
    <n v="255437.80999999994"/>
    <n v="28534.800000000003"/>
    <n v="72285.149999999994"/>
    <n v="9742.8873999999996"/>
    <n v="0"/>
    <s v="نقدية للمرضى"/>
    <s v="دفاتر جمع مال"/>
    <s v="سارى"/>
    <n v="9634"/>
    <m/>
    <n v="193"/>
    <x v="1"/>
  </r>
  <r>
    <d v="2017-08-14T00:00:00"/>
    <x v="8"/>
    <n v="200"/>
    <x v="6"/>
    <x v="7"/>
    <n v="1296249.8146666663"/>
    <n v="255437.80999999994"/>
    <n v="28534.800000000003"/>
    <n v="72285.149999999994"/>
    <n v="9742.8873999999996"/>
    <n v="0"/>
    <s v="نقدية للمرضى"/>
    <s v="دفاتر جمع مال"/>
    <s v="سارى"/>
    <n v="9635"/>
    <m/>
    <n v="193"/>
    <x v="1"/>
  </r>
  <r>
    <d v="2017-08-14T00:00:00"/>
    <x v="8"/>
    <n v="150"/>
    <x v="6"/>
    <x v="6"/>
    <n v="1296399.8146666663"/>
    <n v="255437.80999999994"/>
    <n v="28534.800000000003"/>
    <n v="72285.149999999994"/>
    <n v="9742.8873999999996"/>
    <n v="0"/>
    <s v="تبرعات عامة من زكاة مال وغيرها"/>
    <s v="دفاتر جمع مال"/>
    <s v="سارى"/>
    <n v="9636"/>
    <m/>
    <n v="193"/>
    <x v="1"/>
  </r>
  <r>
    <d v="2017-08-14T00:00:00"/>
    <x v="8"/>
    <n v="150"/>
    <x v="6"/>
    <x v="6"/>
    <n v="1296549.8146666663"/>
    <n v="255437.80999999994"/>
    <n v="28534.800000000003"/>
    <n v="72285.149999999994"/>
    <n v="9742.8873999999996"/>
    <n v="0"/>
    <s v="تبرعات عامة من زكاة مال وغيرها"/>
    <s v="دفاتر جمع مال"/>
    <s v="سارى"/>
    <n v="9637"/>
    <m/>
    <n v="193"/>
    <x v="1"/>
  </r>
  <r>
    <d v="2017-08-14T00:00:00"/>
    <x v="8"/>
    <n v="150"/>
    <x v="6"/>
    <x v="6"/>
    <n v="1296699.8146666663"/>
    <n v="255437.80999999994"/>
    <n v="28534.800000000003"/>
    <n v="72285.149999999994"/>
    <n v="9742.8873999999996"/>
    <n v="0"/>
    <s v="تبرعات عامة من زكاة مال وغيرها"/>
    <s v="دفاتر جمع مال"/>
    <s v="سارى"/>
    <n v="9638"/>
    <m/>
    <n v="193"/>
    <x v="1"/>
  </r>
  <r>
    <d v="2017-08-14T00:00:00"/>
    <x v="8"/>
    <n v="150"/>
    <x v="6"/>
    <x v="6"/>
    <n v="1296849.8146666663"/>
    <n v="255437.80999999994"/>
    <n v="28534.800000000003"/>
    <n v="72285.149999999994"/>
    <n v="9742.8873999999996"/>
    <n v="0"/>
    <s v="تبرعات عامة من زكاة مال وغيرها"/>
    <s v="دفاتر جمع مال"/>
    <s v="سارى"/>
    <n v="9639"/>
    <m/>
    <n v="193"/>
    <x v="1"/>
  </r>
  <r>
    <d v="2017-08-14T00:00:00"/>
    <x v="8"/>
    <n v="150"/>
    <x v="6"/>
    <x v="6"/>
    <n v="1296999.8146666663"/>
    <n v="255437.80999999994"/>
    <n v="28534.800000000003"/>
    <n v="72285.149999999994"/>
    <n v="9742.8873999999996"/>
    <n v="0"/>
    <s v="تبرعات عامة من زكاة مال وغيرها"/>
    <s v="دفاتر جمع مال"/>
    <s v="سارى"/>
    <n v="9640"/>
    <m/>
    <n v="193"/>
    <x v="1"/>
  </r>
  <r>
    <d v="2017-08-14T00:00:00"/>
    <x v="8"/>
    <n v="150"/>
    <x v="6"/>
    <x v="6"/>
    <n v="1297149.8146666663"/>
    <n v="255437.80999999994"/>
    <n v="28534.800000000003"/>
    <n v="72285.149999999994"/>
    <n v="9742.8873999999996"/>
    <n v="0"/>
    <s v="تبرعات عامة من زكاة مال وغيرها"/>
    <s v="دفاتر جمع مال"/>
    <s v="سارى"/>
    <n v="9641"/>
    <m/>
    <n v="193"/>
    <x v="1"/>
  </r>
  <r>
    <d v="2017-08-14T00:00:00"/>
    <x v="8"/>
    <n v="150"/>
    <x v="6"/>
    <x v="6"/>
    <n v="1297299.8146666663"/>
    <n v="255437.80999999994"/>
    <n v="28534.800000000003"/>
    <n v="72285.149999999994"/>
    <n v="9742.8873999999996"/>
    <n v="0"/>
    <s v="تبرعات عامة من زكاة مال وغيرها"/>
    <s v="دفاتر جمع مال"/>
    <s v="سارى"/>
    <n v="9642"/>
    <m/>
    <n v="193"/>
    <x v="1"/>
  </r>
  <r>
    <d v="2017-08-14T00:00:00"/>
    <x v="8"/>
    <n v="150"/>
    <x v="6"/>
    <x v="6"/>
    <n v="1297449.8146666663"/>
    <n v="255437.80999999994"/>
    <n v="28534.800000000003"/>
    <n v="72285.149999999994"/>
    <n v="9742.8873999999996"/>
    <n v="0"/>
    <s v="تبرعات عامة من زكاة مال وغيرها"/>
    <s v="دفاتر جمع مال"/>
    <s v="سارى"/>
    <n v="9643"/>
    <m/>
    <n v="193"/>
    <x v="1"/>
  </r>
  <r>
    <d v="2017-08-14T00:00:00"/>
    <x v="8"/>
    <n v="150"/>
    <x v="6"/>
    <x v="6"/>
    <n v="1297599.8146666663"/>
    <n v="255437.80999999994"/>
    <n v="28534.800000000003"/>
    <n v="72285.149999999994"/>
    <n v="9742.8873999999996"/>
    <n v="0"/>
    <s v="تبرعات عامة من زكاة مال وغيرها"/>
    <s v="دفاتر جمع مال"/>
    <s v="سارى"/>
    <n v="9644"/>
    <m/>
    <n v="193"/>
    <x v="1"/>
  </r>
  <r>
    <d v="2017-08-14T00:00:00"/>
    <x v="8"/>
    <n v="150"/>
    <x v="6"/>
    <x v="6"/>
    <n v="1297749.8146666663"/>
    <n v="255437.80999999994"/>
    <n v="28534.800000000003"/>
    <n v="72285.149999999994"/>
    <n v="9742.8873999999996"/>
    <n v="0"/>
    <s v="تبرعات عامة من زكاة مال وغيرها"/>
    <s v="دفاتر جمع مال"/>
    <s v="سارى"/>
    <n v="9645"/>
    <m/>
    <n v="193"/>
    <x v="1"/>
  </r>
  <r>
    <d v="2017-08-14T00:00:00"/>
    <x v="8"/>
    <n v="150"/>
    <x v="6"/>
    <x v="6"/>
    <n v="1297899.8146666663"/>
    <n v="255437.80999999994"/>
    <n v="28534.800000000003"/>
    <n v="72285.149999999994"/>
    <n v="9742.8873999999996"/>
    <n v="0"/>
    <s v="تبرعات عامة من زكاة مال وغيرها"/>
    <s v="دفاتر جمع مال"/>
    <s v="سارى"/>
    <n v="9646"/>
    <m/>
    <n v="193"/>
    <x v="1"/>
  </r>
  <r>
    <d v="2017-08-14T00:00:00"/>
    <x v="8"/>
    <n v="150"/>
    <x v="6"/>
    <x v="6"/>
    <n v="1298049.8146666663"/>
    <n v="255437.80999999994"/>
    <n v="28534.800000000003"/>
    <n v="72285.149999999994"/>
    <n v="9742.8873999999996"/>
    <n v="0"/>
    <s v="تبرعات عامة من زكاة مال وغيرها"/>
    <s v="دفاتر جمع مال"/>
    <s v="سارى"/>
    <n v="9647"/>
    <m/>
    <n v="193"/>
    <x v="1"/>
  </r>
  <r>
    <d v="2017-08-14T00:00:00"/>
    <x v="8"/>
    <n v="150"/>
    <x v="6"/>
    <x v="6"/>
    <n v="1298199.8146666663"/>
    <n v="255437.80999999994"/>
    <n v="28534.800000000003"/>
    <n v="72285.149999999994"/>
    <n v="9742.8873999999996"/>
    <n v="0"/>
    <s v="تبرعات عامة من زكاة مال وغيرها"/>
    <s v="دفاتر جمع مال"/>
    <s v="سارى"/>
    <n v="9648"/>
    <m/>
    <n v="193"/>
    <x v="1"/>
  </r>
  <r>
    <d v="2017-08-14T00:00:00"/>
    <x v="8"/>
    <n v="150"/>
    <x v="6"/>
    <x v="6"/>
    <n v="1298349.8146666663"/>
    <n v="255437.80999999994"/>
    <n v="28534.800000000003"/>
    <n v="72285.149999999994"/>
    <n v="9742.8873999999996"/>
    <n v="0"/>
    <s v="تبرعات عامة من زكاة مال وغيرها"/>
    <s v="دفاتر جمع مال"/>
    <s v="سارى"/>
    <n v="9649"/>
    <m/>
    <n v="193"/>
    <x v="1"/>
  </r>
  <r>
    <d v="2017-08-14T00:00:00"/>
    <x v="8"/>
    <n v="150"/>
    <x v="6"/>
    <x v="6"/>
    <n v="1298499.8146666663"/>
    <n v="255437.80999999994"/>
    <n v="28534.800000000003"/>
    <n v="72285.149999999994"/>
    <n v="9742.8873999999996"/>
    <n v="0"/>
    <s v="تبرعات عامة من زكاة مال وغيرها"/>
    <s v="دفاتر جمع مال"/>
    <s v="سارى"/>
    <n v="9650"/>
    <m/>
    <n v="193"/>
    <x v="1"/>
  </r>
  <r>
    <d v="2017-08-14T00:00:00"/>
    <x v="8"/>
    <n v="60"/>
    <x v="23"/>
    <x v="11"/>
    <n v="1298499.8146666663"/>
    <n v="255377.80999999994"/>
    <n v="28534.800000000003"/>
    <n v="72285.149999999994"/>
    <n v="9742.8873999999996"/>
    <n v="0"/>
    <m/>
    <m/>
    <m/>
    <s v="معاملة بنكية"/>
    <m/>
    <m/>
    <x v="272"/>
  </r>
  <r>
    <d v="2017-08-14T00:00:00"/>
    <x v="8"/>
    <n v="97282"/>
    <x v="8"/>
    <x v="8"/>
    <n v="1201217.8146666663"/>
    <n v="352659.80999999994"/>
    <n v="28534.800000000003"/>
    <n v="72285.149999999994"/>
    <n v="9742.8873999999996"/>
    <n v="0"/>
    <m/>
    <m/>
    <m/>
    <m/>
    <m/>
    <m/>
    <x v="266"/>
  </r>
  <r>
    <d v="2017-08-14T00:00:00"/>
    <x v="8"/>
    <n v="300"/>
    <x v="8"/>
    <x v="9"/>
    <n v="1201217.8146666663"/>
    <n v="352959.80999999994"/>
    <n v="28534.800000000003"/>
    <n v="72285.149999999994"/>
    <n v="9742.8873999999996"/>
    <n v="0"/>
    <m/>
    <m/>
    <m/>
    <s v="معاملة بنكية"/>
    <m/>
    <m/>
    <x v="129"/>
  </r>
  <r>
    <d v="2017-08-15T00:00:00"/>
    <x v="8"/>
    <n v="100"/>
    <x v="6"/>
    <x v="6"/>
    <n v="1201317.8146666663"/>
    <n v="352959.80999999994"/>
    <n v="28534.800000000003"/>
    <n v="72285.149999999994"/>
    <n v="9742.8873999999996"/>
    <n v="0"/>
    <s v="تبرعات عامة من زكاة مال وغيرها"/>
    <s v="دفاتر جمع مال"/>
    <s v="سارى"/>
    <n v="30"/>
    <m/>
    <n v="1"/>
    <x v="1"/>
  </r>
  <r>
    <d v="2017-08-15T00:00:00"/>
    <x v="8"/>
    <n v="300"/>
    <x v="6"/>
    <x v="6"/>
    <n v="1201617.8146666663"/>
    <n v="352959.80999999994"/>
    <n v="28534.800000000003"/>
    <n v="72285.149999999994"/>
    <n v="9742.8873999999996"/>
    <n v="0"/>
    <s v="تبرعات عامة من زكاة مال وغيرها"/>
    <s v="دفاتر جمع مال"/>
    <s v="سارى"/>
    <n v="31"/>
    <m/>
    <n v="1"/>
    <x v="1"/>
  </r>
  <r>
    <d v="2017-08-15T00:00:00"/>
    <x v="8"/>
    <n v="50"/>
    <x v="6"/>
    <x v="6"/>
    <n v="1201667.8146666663"/>
    <n v="352959.80999999994"/>
    <n v="28534.800000000003"/>
    <n v="72285.149999999994"/>
    <n v="9742.8873999999996"/>
    <n v="0"/>
    <s v="تبرعات عامة من زكاة مال وغيرها"/>
    <s v="دفاتر جمع مال"/>
    <s v="سارى"/>
    <n v="32"/>
    <m/>
    <n v="1"/>
    <x v="1"/>
  </r>
  <r>
    <d v="2017-08-15T00:00:00"/>
    <x v="8"/>
    <n v="2000"/>
    <x v="6"/>
    <x v="7"/>
    <n v="1203667.8146666663"/>
    <n v="352959.80999999994"/>
    <n v="28534.800000000003"/>
    <n v="72285.149999999994"/>
    <n v="9742.8873999999996"/>
    <n v="0"/>
    <s v="نقدية للمرضى"/>
    <s v="دفاتر جمع مال"/>
    <s v="سارى"/>
    <n v="63"/>
    <m/>
    <n v="2"/>
    <x v="1"/>
  </r>
  <r>
    <d v="2017-08-15T00:00:00"/>
    <x v="8"/>
    <n v="200"/>
    <x v="6"/>
    <x v="7"/>
    <n v="1203867.8146666663"/>
    <n v="352959.80999999994"/>
    <n v="28534.800000000003"/>
    <n v="72285.149999999994"/>
    <n v="9742.8873999999996"/>
    <n v="0"/>
    <s v="نقدية للمرضى"/>
    <s v="دفاتر جمع مال"/>
    <s v="سارى"/>
    <n v="64"/>
    <m/>
    <n v="2"/>
    <x v="1"/>
  </r>
  <r>
    <d v="2017-08-15T00:00:00"/>
    <x v="8"/>
    <n v="500"/>
    <x v="6"/>
    <x v="7"/>
    <n v="1204367.8146666663"/>
    <n v="352959.80999999994"/>
    <n v="28534.800000000003"/>
    <n v="72285.149999999994"/>
    <n v="9742.8873999999996"/>
    <n v="0"/>
    <s v="نقدية للمرضى"/>
    <s v="دفاتر جمع مال"/>
    <s v="سارى"/>
    <n v="65"/>
    <m/>
    <n v="2"/>
    <x v="1"/>
  </r>
  <r>
    <d v="2017-08-15T00:00:00"/>
    <x v="8"/>
    <n v="400"/>
    <x v="6"/>
    <x v="6"/>
    <n v="1204767.8146666663"/>
    <n v="352959.80999999994"/>
    <n v="28534.800000000003"/>
    <n v="72285.149999999994"/>
    <n v="9742.8873999999996"/>
    <n v="0"/>
    <s v="تبرعات عامة من زكاة مال وغيرها"/>
    <s v="دفاتر جمع مال"/>
    <s v="سارى"/>
    <n v="66"/>
    <m/>
    <n v="2"/>
    <x v="1"/>
  </r>
  <r>
    <d v="2017-08-15T00:00:00"/>
    <x v="8"/>
    <n v="300"/>
    <x v="6"/>
    <x v="7"/>
    <n v="1205067.8146666663"/>
    <n v="352959.80999999994"/>
    <n v="28534.800000000003"/>
    <n v="72285.149999999994"/>
    <n v="9742.8873999999996"/>
    <n v="0"/>
    <s v="نقدية للمرضى"/>
    <s v="دفاتر جمع مال"/>
    <s v="سارى"/>
    <n v="67"/>
    <m/>
    <n v="2"/>
    <x v="1"/>
  </r>
  <r>
    <d v="2017-08-15T00:00:00"/>
    <x v="8"/>
    <n v="350"/>
    <x v="6"/>
    <x v="7"/>
    <n v="1205417.8146666663"/>
    <n v="352959.80999999994"/>
    <n v="28534.800000000003"/>
    <n v="72285.149999999994"/>
    <n v="9742.8873999999996"/>
    <n v="0"/>
    <s v="نقدية للمرضى"/>
    <s v="دفاتر جمع مال"/>
    <s v="سارى"/>
    <n v="68"/>
    <m/>
    <n v="2"/>
    <x v="1"/>
  </r>
  <r>
    <d v="2017-08-15T00:00:00"/>
    <x v="8"/>
    <n v="500"/>
    <x v="6"/>
    <x v="7"/>
    <n v="1205917.8146666663"/>
    <n v="352959.80999999994"/>
    <n v="28534.800000000003"/>
    <n v="72285.149999999994"/>
    <n v="9742.8873999999996"/>
    <n v="0"/>
    <s v="نقدية للمرضى"/>
    <s v="دفاتر جمع مال"/>
    <s v="سارى"/>
    <n v="69"/>
    <m/>
    <n v="2"/>
    <x v="1"/>
  </r>
  <r>
    <d v="2017-08-15T00:00:00"/>
    <x v="8"/>
    <n v="100"/>
    <x v="6"/>
    <x v="7"/>
    <n v="1206017.8146666663"/>
    <n v="352959.80999999994"/>
    <n v="28534.800000000003"/>
    <n v="72285.149999999994"/>
    <n v="9742.8873999999996"/>
    <n v="0"/>
    <s v="نقدية للمرضى"/>
    <s v="دفاتر جمع مال"/>
    <s v="سارى"/>
    <n v="70"/>
    <m/>
    <n v="2"/>
    <x v="1"/>
  </r>
  <r>
    <d v="2017-08-15T00:00:00"/>
    <x v="8"/>
    <n v="500"/>
    <x v="6"/>
    <x v="6"/>
    <n v="1206517.8146666663"/>
    <n v="352959.80999999994"/>
    <n v="28534.800000000003"/>
    <n v="72285.149999999994"/>
    <n v="9742.8873999999996"/>
    <n v="0"/>
    <s v="تبرعات عامة من زكاة مال وغيرها"/>
    <s v="دفاتر جمع مال"/>
    <s v="سارى"/>
    <n v="128"/>
    <m/>
    <n v="3"/>
    <x v="1"/>
  </r>
  <r>
    <d v="2017-08-15T00:00:00"/>
    <x v="8"/>
    <n v="700"/>
    <x v="6"/>
    <x v="7"/>
    <n v="1207217.8146666663"/>
    <n v="352959.80999999994"/>
    <n v="28534.800000000003"/>
    <n v="72285.149999999994"/>
    <n v="9742.8873999999996"/>
    <n v="0"/>
    <s v="نقدية للمرضى"/>
    <s v="دفاتر جمع مال"/>
    <s v="سارى"/>
    <n v="129"/>
    <m/>
    <n v="3"/>
    <x v="1"/>
  </r>
  <r>
    <d v="2017-08-15T00:00:00"/>
    <x v="8"/>
    <n v="100"/>
    <x v="6"/>
    <x v="6"/>
    <n v="1207317.8146666663"/>
    <n v="352959.80999999994"/>
    <n v="28534.800000000003"/>
    <n v="72285.149999999994"/>
    <n v="9742.8873999999996"/>
    <n v="0"/>
    <s v="تبرعات عامة من زكاة مال وغيرها"/>
    <s v="دفاتر جمع مال"/>
    <s v="سارى"/>
    <n v="130"/>
    <m/>
    <n v="3"/>
    <x v="1"/>
  </r>
  <r>
    <d v="2017-08-15T00:00:00"/>
    <x v="8"/>
    <n v="1000"/>
    <x v="6"/>
    <x v="6"/>
    <n v="1208317.8146666663"/>
    <n v="352959.80999999994"/>
    <n v="28534.800000000003"/>
    <n v="72285.149999999994"/>
    <n v="9742.8873999999996"/>
    <n v="0"/>
    <s v="تبرعات عامة من زكاة مال وغيرها"/>
    <s v="دفاتر جمع مال"/>
    <s v="سارى"/>
    <n v="131"/>
    <m/>
    <n v="3"/>
    <x v="1"/>
  </r>
  <r>
    <d v="2017-08-15T00:00:00"/>
    <x v="8"/>
    <n v="400"/>
    <x v="6"/>
    <x v="7"/>
    <n v="1208717.8146666663"/>
    <n v="352959.80999999994"/>
    <n v="28534.800000000003"/>
    <n v="72285.149999999994"/>
    <n v="9742.8873999999996"/>
    <n v="0"/>
    <s v="نقدية للمرضى"/>
    <s v="دفاتر جمع مال"/>
    <s v="سارى"/>
    <n v="132"/>
    <m/>
    <n v="3"/>
    <x v="1"/>
  </r>
  <r>
    <d v="2017-08-15T00:00:00"/>
    <x v="8"/>
    <n v="200"/>
    <x v="6"/>
    <x v="7"/>
    <n v="1208917.8146666663"/>
    <n v="352959.80999999994"/>
    <n v="28534.800000000003"/>
    <n v="72285.149999999994"/>
    <n v="9742.8873999999996"/>
    <n v="0"/>
    <s v="نقدية للمرضى"/>
    <s v="دفاتر جمع مال"/>
    <s v="سارى"/>
    <n v="133"/>
    <m/>
    <n v="3"/>
    <x v="1"/>
  </r>
  <r>
    <d v="2017-08-15T00:00:00"/>
    <x v="8"/>
    <n v="9050"/>
    <x v="6"/>
    <x v="6"/>
    <n v="1217967.8146666663"/>
    <n v="352959.80999999994"/>
    <n v="28534.800000000003"/>
    <n v="72285.149999999994"/>
    <n v="9742.8873999999996"/>
    <n v="0"/>
    <s v="تبرعات عامة من زكاة مال وغيرها"/>
    <s v="دفاتر جمع مال"/>
    <s v="سارى"/>
    <n v="134"/>
    <m/>
    <n v="3"/>
    <x v="1"/>
  </r>
  <r>
    <d v="2017-08-15T00:00:00"/>
    <x v="8"/>
    <n v="31350"/>
    <x v="6"/>
    <x v="6"/>
    <n v="1249317.8146666663"/>
    <n v="352959.80999999994"/>
    <n v="28534.800000000003"/>
    <n v="72285.149999999994"/>
    <n v="9742.8873999999996"/>
    <n v="0"/>
    <s v="تبرعات عامة من زكاة مال وغيرها"/>
    <s v="دفاتر جمع مال"/>
    <s v="سارى"/>
    <n v="135"/>
    <m/>
    <n v="3"/>
    <x v="1"/>
  </r>
  <r>
    <d v="2017-08-15T00:00:00"/>
    <x v="8"/>
    <n v="900"/>
    <x v="6"/>
    <x v="6"/>
    <n v="1250217.8146666663"/>
    <n v="352959.80999999994"/>
    <n v="28534.800000000003"/>
    <n v="72285.149999999994"/>
    <n v="9742.8873999999996"/>
    <n v="0"/>
    <s v="تبرعات عامة من زكاة مال وغيرها"/>
    <s v="دفاتر جمع مال"/>
    <s v="سارى"/>
    <n v="136"/>
    <m/>
    <n v="3"/>
    <x v="1"/>
  </r>
  <r>
    <d v="2017-08-15T00:00:00"/>
    <x v="8"/>
    <n v="795"/>
    <x v="6"/>
    <x v="6"/>
    <n v="1251012.8146666663"/>
    <n v="352959.80999999994"/>
    <n v="28534.800000000003"/>
    <n v="72285.149999999994"/>
    <n v="9742.8873999999996"/>
    <n v="0"/>
    <s v="تبرعات عامة من زكاة مال وغيرها"/>
    <s v="دفاتر جمع مال"/>
    <s v="سارى"/>
    <n v="137"/>
    <m/>
    <n v="3"/>
    <x v="1"/>
  </r>
  <r>
    <d v="2017-08-15T00:00:00"/>
    <x v="8"/>
    <n v="50000"/>
    <x v="6"/>
    <x v="6"/>
    <n v="1301012.8146666663"/>
    <n v="352959.80999999994"/>
    <n v="28534.800000000003"/>
    <n v="72285.149999999994"/>
    <n v="9742.8873999999996"/>
    <n v="0"/>
    <s v="تبرعات عامة من زكاة مال وغيرها"/>
    <s v="دفاتر جمع مال"/>
    <s v="سارى"/>
    <n v="138"/>
    <m/>
    <n v="3"/>
    <x v="1"/>
  </r>
  <r>
    <d v="2017-08-15T00:00:00"/>
    <x v="8"/>
    <n v="100"/>
    <x v="6"/>
    <x v="7"/>
    <n v="1301112.8146666663"/>
    <n v="352959.80999999994"/>
    <n v="28534.800000000003"/>
    <n v="72285.149999999994"/>
    <n v="9742.8873999999996"/>
    <n v="0"/>
    <s v="نقدية للمرضى"/>
    <s v="دفاتر جمع مال"/>
    <s v="سارى"/>
    <n v="226"/>
    <m/>
    <n v="5"/>
    <x v="1"/>
  </r>
  <r>
    <d v="2017-08-15T00:00:00"/>
    <x v="8"/>
    <n v="5000"/>
    <x v="6"/>
    <x v="7"/>
    <n v="1306112.8146666663"/>
    <n v="352959.80999999994"/>
    <n v="28534.800000000003"/>
    <n v="72285.149999999994"/>
    <n v="9742.8873999999996"/>
    <n v="0"/>
    <s v="نقدية للمرضى"/>
    <s v="دفاتر جمع مال"/>
    <s v="سارى"/>
    <n v="713"/>
    <m/>
    <n v="15"/>
    <x v="1"/>
  </r>
  <r>
    <d v="2017-08-15T00:00:00"/>
    <x v="8"/>
    <n v="20227.199999999997"/>
    <x v="39"/>
    <x v="6"/>
    <n v="1306112.8146666663"/>
    <n v="352959.80999999994"/>
    <n v="48762"/>
    <n v="72285.149999999994"/>
    <n v="9742.8873999999996"/>
    <n v="0"/>
    <s v="تبرعات عامة من زكاة مال وغيرها"/>
    <s v="دفاتر جمع مال"/>
    <s v="سارى"/>
    <n v="714"/>
    <m/>
    <n v="15"/>
    <x v="1"/>
  </r>
  <r>
    <d v="2017-08-15T00:00:00"/>
    <x v="8"/>
    <n v="300"/>
    <x v="6"/>
    <x v="6"/>
    <n v="1306412.8146666663"/>
    <n v="352959.80999999994"/>
    <n v="48762"/>
    <n v="72285.149999999994"/>
    <n v="9742.8873999999996"/>
    <n v="0"/>
    <s v="تبرعات عامة من زكاة مال وغيرها"/>
    <s v="دفاتر جمع مال"/>
    <s v="سارى"/>
    <n v="751"/>
    <m/>
    <n v="16"/>
    <x v="1"/>
  </r>
  <r>
    <d v="2017-08-15T00:00:00"/>
    <x v="8"/>
    <n v="50"/>
    <x v="6"/>
    <x v="6"/>
    <n v="1306462.8146666663"/>
    <n v="352959.80999999994"/>
    <n v="48762"/>
    <n v="72285.149999999994"/>
    <n v="9742.8873999999996"/>
    <n v="0"/>
    <s v="تبرعات عامة من زكاة مال وغيرها"/>
    <s v="دفاتر جمع مال"/>
    <s v="سارى"/>
    <n v="752"/>
    <m/>
    <n v="16"/>
    <x v="1"/>
  </r>
  <r>
    <d v="2017-08-15T00:00:00"/>
    <x v="8"/>
    <n v="250"/>
    <x v="6"/>
    <x v="6"/>
    <n v="1306712.8146666663"/>
    <n v="352959.80999999994"/>
    <n v="48762"/>
    <n v="72285.149999999994"/>
    <n v="9742.8873999999996"/>
    <n v="0"/>
    <s v="تبرعات عامة من زكاة مال وغيرها"/>
    <s v="دفاتر جمع مال"/>
    <s v="سارى"/>
    <n v="753"/>
    <m/>
    <n v="16"/>
    <x v="1"/>
  </r>
  <r>
    <d v="2017-08-15T00:00:00"/>
    <x v="8"/>
    <n v="100"/>
    <x v="6"/>
    <x v="6"/>
    <n v="1306812.8146666663"/>
    <n v="352959.80999999994"/>
    <n v="48762"/>
    <n v="72285.149999999994"/>
    <n v="9742.8873999999996"/>
    <n v="0"/>
    <s v="تبرعات عامة من زكاة مال وغيرها"/>
    <s v="دفاتر جمع مال"/>
    <s v="سارى"/>
    <n v="754"/>
    <m/>
    <n v="16"/>
    <x v="1"/>
  </r>
  <r>
    <d v="2017-08-15T00:00:00"/>
    <x v="8"/>
    <n v="100"/>
    <x v="6"/>
    <x v="6"/>
    <n v="1306912.8146666663"/>
    <n v="352959.80999999994"/>
    <n v="48762"/>
    <n v="72285.149999999994"/>
    <n v="9742.8873999999996"/>
    <n v="0"/>
    <s v="تبرعات عامة من زكاة مال وغيرها"/>
    <s v="دفاتر جمع مال"/>
    <s v="سارى"/>
    <n v="755"/>
    <m/>
    <n v="16"/>
    <x v="1"/>
  </r>
  <r>
    <d v="2017-08-15T00:00:00"/>
    <x v="8"/>
    <n v="90545"/>
    <x v="8"/>
    <x v="8"/>
    <n v="1216367.8146666663"/>
    <n v="443504.80999999994"/>
    <n v="48762"/>
    <n v="72285.149999999994"/>
    <n v="9742.8873999999996"/>
    <n v="0"/>
    <m/>
    <m/>
    <m/>
    <m/>
    <m/>
    <m/>
    <x v="266"/>
  </r>
  <r>
    <d v="2017-08-15T00:00:00"/>
    <x v="8"/>
    <n v="45510"/>
    <x v="8"/>
    <x v="8"/>
    <n v="1170857.8146666663"/>
    <n v="489014.80999999994"/>
    <n v="48762"/>
    <n v="72285.149999999994"/>
    <n v="9742.8873999999996"/>
    <n v="0"/>
    <m/>
    <m/>
    <m/>
    <m/>
    <m/>
    <m/>
    <x v="266"/>
  </r>
  <r>
    <d v="2017-08-15T00:00:00"/>
    <x v="8"/>
    <n v="19045"/>
    <x v="7"/>
    <x v="11"/>
    <n v="1170857.8146666663"/>
    <n v="469969.80999999994"/>
    <n v="48762"/>
    <n v="72285.149999999994"/>
    <n v="9742.8873999999996"/>
    <n v="0"/>
    <m/>
    <m/>
    <m/>
    <s v="معاملة بنكية"/>
    <m/>
    <m/>
    <x v="267"/>
  </r>
  <r>
    <d v="2017-08-15T00:00:00"/>
    <x v="8"/>
    <n v="10000"/>
    <x v="7"/>
    <x v="11"/>
    <n v="1170857.8146666663"/>
    <n v="459969.80999999994"/>
    <n v="48762"/>
    <n v="72285.149999999994"/>
    <n v="9742.8873999999996"/>
    <n v="0"/>
    <m/>
    <m/>
    <m/>
    <s v="معاملة بنكية"/>
    <m/>
    <m/>
    <x v="267"/>
  </r>
  <r>
    <d v="2017-08-15T00:00:00"/>
    <x v="8"/>
    <n v="1098"/>
    <x v="8"/>
    <x v="9"/>
    <n v="1170857.8146666663"/>
    <n v="461067.80999999994"/>
    <n v="48762"/>
    <n v="72285.149999999994"/>
    <n v="9742.8873999999996"/>
    <n v="0"/>
    <m/>
    <m/>
    <m/>
    <s v="معاملة بنكية"/>
    <m/>
    <m/>
    <x v="129"/>
  </r>
  <r>
    <d v="2017-08-15T00:00:00"/>
    <x v="8"/>
    <n v="405.75"/>
    <x v="8"/>
    <x v="9"/>
    <n v="1170857.8146666663"/>
    <n v="461473.55999999994"/>
    <n v="48762"/>
    <n v="72285.149999999994"/>
    <n v="9742.8873999999996"/>
    <n v="0"/>
    <m/>
    <m/>
    <m/>
    <s v="معاملة بنكية"/>
    <m/>
    <m/>
    <x v="129"/>
  </r>
  <r>
    <d v="2017-08-16T00:00:00"/>
    <x v="8"/>
    <n v="300"/>
    <x v="6"/>
    <x v="7"/>
    <n v="1171157.8146666663"/>
    <n v="461473.55999999994"/>
    <n v="48762"/>
    <n v="72285.149999999994"/>
    <n v="9742.8873999999996"/>
    <n v="0"/>
    <s v="نقدية للمرضى"/>
    <s v="دفاتر جمع مال"/>
    <s v="سارى"/>
    <n v="33"/>
    <m/>
    <n v="1"/>
    <x v="1"/>
  </r>
  <r>
    <d v="2017-08-16T00:00:00"/>
    <x v="8"/>
    <n v="2500"/>
    <x v="6"/>
    <x v="6"/>
    <n v="1173657.8146666663"/>
    <n v="461473.55999999994"/>
    <n v="48762"/>
    <n v="72285.149999999994"/>
    <n v="9742.8873999999996"/>
    <n v="0"/>
    <s v="تبرعات عامة من زكاة مال وغيرها"/>
    <s v="دفاتر جمع مال"/>
    <s v="سارى"/>
    <n v="34"/>
    <m/>
    <n v="1"/>
    <x v="1"/>
  </r>
  <r>
    <d v="2017-08-16T00:00:00"/>
    <x v="8"/>
    <n v="3000"/>
    <x v="6"/>
    <x v="6"/>
    <n v="1176657.8146666663"/>
    <n v="461473.55999999994"/>
    <n v="48762"/>
    <n v="72285.149999999994"/>
    <n v="9742.8873999999996"/>
    <n v="0"/>
    <s v="تبرعات عامة من زكاة مال وغيرها"/>
    <s v="دفاتر جمع مال"/>
    <s v="سارى"/>
    <n v="35"/>
    <m/>
    <n v="1"/>
    <x v="1"/>
  </r>
  <r>
    <d v="2017-08-16T00:00:00"/>
    <x v="8"/>
    <n v="1200"/>
    <x v="6"/>
    <x v="6"/>
    <n v="1177857.8146666663"/>
    <n v="461473.55999999994"/>
    <n v="48762"/>
    <n v="72285.149999999994"/>
    <n v="9742.8873999999996"/>
    <n v="0"/>
    <s v="تبرعات عامة من زكاة مال وغيرها"/>
    <s v="دفاتر جمع مال"/>
    <s v="سارى"/>
    <n v="139"/>
    <m/>
    <n v="3"/>
    <x v="1"/>
  </r>
  <r>
    <d v="2017-08-16T00:00:00"/>
    <x v="8"/>
    <n v="800"/>
    <x v="6"/>
    <x v="6"/>
    <n v="1178657.8146666663"/>
    <n v="461473.55999999994"/>
    <n v="48762"/>
    <n v="72285.149999999994"/>
    <n v="9742.8873999999996"/>
    <n v="0"/>
    <s v="تبرعات عامة من زكاة مال وغيرها"/>
    <s v="دفاتر جمع مال"/>
    <s v="سارى"/>
    <n v="140"/>
    <m/>
    <n v="3"/>
    <x v="1"/>
  </r>
  <r>
    <d v="2017-08-16T00:00:00"/>
    <x v="8"/>
    <n v="300"/>
    <x v="6"/>
    <x v="7"/>
    <n v="1178957.8146666663"/>
    <n v="461473.55999999994"/>
    <n v="48762"/>
    <n v="72285.149999999994"/>
    <n v="9742.8873999999996"/>
    <n v="0"/>
    <s v="نقدية للمرضى"/>
    <s v="دفاتر جمع مال"/>
    <s v="سارى"/>
    <n v="173"/>
    <m/>
    <n v="4"/>
    <x v="1"/>
  </r>
  <r>
    <d v="2017-08-16T00:00:00"/>
    <x v="8"/>
    <n v="600"/>
    <x v="6"/>
    <x v="6"/>
    <n v="1179557.8146666663"/>
    <n v="461473.55999999994"/>
    <n v="48762"/>
    <n v="72285.149999999994"/>
    <n v="9742.8873999999996"/>
    <n v="0"/>
    <s v="تبرعات عامة من زكاة مال وغيرها"/>
    <s v="دفاتر جمع مال"/>
    <s v="سارى"/>
    <n v="174"/>
    <m/>
    <n v="4"/>
    <x v="1"/>
  </r>
  <r>
    <d v="2017-08-16T00:00:00"/>
    <x v="8"/>
    <n v="100"/>
    <x v="6"/>
    <x v="7"/>
    <n v="1179657.8146666663"/>
    <n v="461473.55999999994"/>
    <n v="48762"/>
    <n v="72285.149999999994"/>
    <n v="9742.8873999999996"/>
    <n v="0"/>
    <s v="نقدية للمرضى"/>
    <s v="دفاتر جمع مال"/>
    <s v="سارى"/>
    <n v="175"/>
    <m/>
    <n v="4"/>
    <x v="1"/>
  </r>
  <r>
    <d v="2017-08-16T00:00:00"/>
    <x v="8"/>
    <n v="200"/>
    <x v="6"/>
    <x v="7"/>
    <n v="1179857.8146666663"/>
    <n v="461473.55999999994"/>
    <n v="48762"/>
    <n v="72285.149999999994"/>
    <n v="9742.8873999999996"/>
    <n v="0"/>
    <s v="نقدية للمرضى"/>
    <s v="دفاتر جمع مال"/>
    <s v="سارى"/>
    <n v="176"/>
    <m/>
    <n v="4"/>
    <x v="1"/>
  </r>
  <r>
    <d v="2017-08-16T00:00:00"/>
    <x v="8"/>
    <n v="1000"/>
    <x v="6"/>
    <x v="6"/>
    <n v="1180857.8146666663"/>
    <n v="461473.55999999994"/>
    <n v="48762"/>
    <n v="72285.149999999994"/>
    <n v="9742.8873999999996"/>
    <n v="0"/>
    <s v="تبرعات عامة من زكاة مال وغيرها"/>
    <s v="دفاتر جمع مال"/>
    <s v="سارى"/>
    <n v="177"/>
    <m/>
    <n v="4"/>
    <x v="1"/>
  </r>
  <r>
    <d v="2017-08-16T00:00:00"/>
    <x v="8"/>
    <n v="100"/>
    <x v="6"/>
    <x v="7"/>
    <n v="1180957.8146666663"/>
    <n v="461473.55999999994"/>
    <n v="48762"/>
    <n v="72285.149999999994"/>
    <n v="9742.8873999999996"/>
    <n v="0"/>
    <s v="نقدية للمرضى"/>
    <s v="دفاتر جمع مال"/>
    <s v="سارى"/>
    <n v="178"/>
    <m/>
    <n v="4"/>
    <x v="1"/>
  </r>
  <r>
    <d v="2017-08-16T00:00:00"/>
    <x v="8"/>
    <n v="4000"/>
    <x v="6"/>
    <x v="6"/>
    <n v="1184957.8146666663"/>
    <n v="461473.55999999994"/>
    <n v="48762"/>
    <n v="72285.149999999994"/>
    <n v="9742.8873999999996"/>
    <n v="0"/>
    <s v="تبرعات عامة من زكاة مال وغيرها"/>
    <s v="دفاتر جمع مال"/>
    <s v="سارى"/>
    <n v="227"/>
    <m/>
    <n v="5"/>
    <x v="1"/>
  </r>
  <r>
    <d v="2017-08-16T00:00:00"/>
    <x v="8"/>
    <n v="1000"/>
    <x v="6"/>
    <x v="6"/>
    <n v="1185957.8146666663"/>
    <n v="461473.55999999994"/>
    <n v="48762"/>
    <n v="72285.149999999994"/>
    <n v="9742.8873999999996"/>
    <n v="0"/>
    <s v="تبرعات عامة من زكاة مال وغيرها"/>
    <s v="دفاتر جمع مال"/>
    <s v="سارى"/>
    <n v="476"/>
    <m/>
    <n v="10"/>
    <x v="1"/>
  </r>
  <r>
    <d v="2017-08-16T00:00:00"/>
    <x v="8"/>
    <n v="500"/>
    <x v="6"/>
    <x v="7"/>
    <n v="1186457.8146666663"/>
    <n v="461473.55999999994"/>
    <n v="48762"/>
    <n v="72285.149999999994"/>
    <n v="9742.8873999999996"/>
    <n v="0"/>
    <s v="نقدية للمرضى"/>
    <s v="دفاتر جمع مال"/>
    <s v="سارى"/>
    <n v="477"/>
    <m/>
    <n v="10"/>
    <x v="1"/>
  </r>
  <r>
    <d v="2017-08-16T00:00:00"/>
    <x v="8"/>
    <n v="500"/>
    <x v="6"/>
    <x v="7"/>
    <n v="1186957.8146666663"/>
    <n v="461473.55999999994"/>
    <n v="48762"/>
    <n v="72285.149999999994"/>
    <n v="9742.8873999999996"/>
    <n v="0"/>
    <s v="نقدية للمرضى"/>
    <s v="دفاتر جمع مال"/>
    <s v="سارى"/>
    <n v="478"/>
    <m/>
    <n v="10"/>
    <x v="1"/>
  </r>
  <r>
    <d v="2017-08-16T00:00:00"/>
    <x v="8"/>
    <n v="500"/>
    <x v="6"/>
    <x v="7"/>
    <n v="1187457.8146666663"/>
    <n v="461473.55999999994"/>
    <n v="48762"/>
    <n v="72285.149999999994"/>
    <n v="9742.8873999999996"/>
    <n v="0"/>
    <s v="نقدية للمرضى"/>
    <s v="دفاتر جمع مال"/>
    <s v="سارى"/>
    <n v="479"/>
    <m/>
    <n v="10"/>
    <x v="1"/>
  </r>
  <r>
    <d v="2017-08-16T00:00:00"/>
    <x v="8"/>
    <n v="300"/>
    <x v="6"/>
    <x v="7"/>
    <n v="1187757.8146666663"/>
    <n v="461473.55999999994"/>
    <n v="48762"/>
    <n v="72285.149999999994"/>
    <n v="9742.8873999999996"/>
    <n v="0"/>
    <s v="نقدية للمرضى"/>
    <s v="دفاتر جمع مال"/>
    <s v="سارى"/>
    <n v="480"/>
    <m/>
    <n v="10"/>
    <x v="1"/>
  </r>
  <r>
    <d v="2017-08-16T00:00:00"/>
    <x v="8"/>
    <n v="300"/>
    <x v="6"/>
    <x v="7"/>
    <n v="1188057.8146666663"/>
    <n v="461473.55999999994"/>
    <n v="48762"/>
    <n v="72285.149999999994"/>
    <n v="9742.8873999999996"/>
    <n v="0"/>
    <s v="نقدية للمرضى"/>
    <s v="دفاتر جمع مال"/>
    <s v="سارى"/>
    <n v="481"/>
    <m/>
    <n v="10"/>
    <x v="1"/>
  </r>
  <r>
    <d v="2017-08-16T00:00:00"/>
    <x v="8"/>
    <n v="300"/>
    <x v="6"/>
    <x v="7"/>
    <n v="1188357.8146666663"/>
    <n v="461473.55999999994"/>
    <n v="48762"/>
    <n v="72285.149999999994"/>
    <n v="9742.8873999999996"/>
    <n v="0"/>
    <s v="نقدية للمرضى"/>
    <s v="دفاتر جمع مال"/>
    <s v="سارى"/>
    <n v="482"/>
    <m/>
    <n v="10"/>
    <x v="1"/>
  </r>
  <r>
    <d v="2017-08-16T00:00:00"/>
    <x v="8"/>
    <n v="300"/>
    <x v="6"/>
    <x v="7"/>
    <n v="1188657.8146666663"/>
    <n v="461473.55999999994"/>
    <n v="48762"/>
    <n v="72285.149999999994"/>
    <n v="9742.8873999999996"/>
    <n v="0"/>
    <s v="نقدية للمرضى"/>
    <s v="دفاتر جمع مال"/>
    <s v="سارى"/>
    <n v="483"/>
    <m/>
    <n v="10"/>
    <x v="1"/>
  </r>
  <r>
    <d v="2017-08-16T00:00:00"/>
    <x v="8"/>
    <n v="300"/>
    <x v="6"/>
    <x v="7"/>
    <n v="1188957.8146666663"/>
    <n v="461473.55999999994"/>
    <n v="48762"/>
    <n v="72285.149999999994"/>
    <n v="9742.8873999999996"/>
    <n v="0"/>
    <s v="نقدية للمرضى"/>
    <s v="دفاتر جمع مال"/>
    <s v="سارى"/>
    <n v="484"/>
    <m/>
    <n v="10"/>
    <x v="1"/>
  </r>
  <r>
    <d v="2017-08-16T00:00:00"/>
    <x v="8"/>
    <n v="300"/>
    <x v="6"/>
    <x v="7"/>
    <n v="1189257.8146666663"/>
    <n v="461473.55999999994"/>
    <n v="48762"/>
    <n v="72285.149999999994"/>
    <n v="9742.8873999999996"/>
    <n v="0"/>
    <s v="نقدية للمرضى"/>
    <s v="دفاتر جمع مال"/>
    <s v="سارى"/>
    <n v="485"/>
    <m/>
    <n v="10"/>
    <x v="1"/>
  </r>
  <r>
    <d v="2017-08-16T00:00:00"/>
    <x v="8"/>
    <n v="250"/>
    <x v="6"/>
    <x v="7"/>
    <n v="1189507.8146666663"/>
    <n v="461473.55999999994"/>
    <n v="48762"/>
    <n v="72285.149999999994"/>
    <n v="9742.8873999999996"/>
    <n v="0"/>
    <s v="نقدية للمرضى"/>
    <s v="دفاتر جمع مال"/>
    <s v="سارى"/>
    <n v="486"/>
    <m/>
    <n v="10"/>
    <x v="1"/>
  </r>
  <r>
    <d v="2017-08-16T00:00:00"/>
    <x v="8"/>
    <n v="200"/>
    <x v="6"/>
    <x v="7"/>
    <n v="1189707.8146666663"/>
    <n v="461473.55999999994"/>
    <n v="48762"/>
    <n v="72285.149999999994"/>
    <n v="9742.8873999999996"/>
    <n v="0"/>
    <s v="نقدية للمرضى"/>
    <s v="دفاتر جمع مال"/>
    <s v="سارى"/>
    <n v="487"/>
    <m/>
    <n v="10"/>
    <x v="1"/>
  </r>
  <r>
    <d v="2017-08-16T00:00:00"/>
    <x v="8"/>
    <n v="10000"/>
    <x v="6"/>
    <x v="6"/>
    <n v="1199707.8146666663"/>
    <n v="461473.55999999994"/>
    <n v="48762"/>
    <n v="72285.149999999994"/>
    <n v="9742.8873999999996"/>
    <n v="0"/>
    <s v="تبرعات عامة من زكاة مال وغيرها"/>
    <s v="دفاتر جمع مال"/>
    <s v="سارى"/>
    <n v="488"/>
    <m/>
    <n v="10"/>
    <x v="1"/>
  </r>
  <r>
    <d v="2017-08-16T00:00:00"/>
    <x v="8"/>
    <n v="10000"/>
    <x v="6"/>
    <x v="6"/>
    <n v="1209707.8146666663"/>
    <n v="461473.55999999994"/>
    <n v="48762"/>
    <n v="72285.149999999994"/>
    <n v="9742.8873999999996"/>
    <n v="0"/>
    <s v="تبرعات عامة من زكاة مال وغيرها"/>
    <s v="دفاتر جمع مال"/>
    <s v="سارى"/>
    <n v="489"/>
    <m/>
    <n v="10"/>
    <x v="1"/>
  </r>
  <r>
    <d v="2017-08-16T00:00:00"/>
    <x v="8"/>
    <n v="5000"/>
    <x v="6"/>
    <x v="6"/>
    <n v="1214707.8146666663"/>
    <n v="461473.55999999994"/>
    <n v="48762"/>
    <n v="72285.149999999994"/>
    <n v="9742.8873999999996"/>
    <n v="0"/>
    <s v="تبرعات عامة من زكاة مال وغيرها"/>
    <s v="دفاتر جمع مال"/>
    <s v="سارى"/>
    <n v="490"/>
    <m/>
    <n v="10"/>
    <x v="1"/>
  </r>
  <r>
    <d v="2017-08-16T00:00:00"/>
    <x v="8"/>
    <n v="100"/>
    <x v="6"/>
    <x v="7"/>
    <n v="1214807.8146666663"/>
    <n v="461473.55999999994"/>
    <n v="48762"/>
    <n v="72285.149999999994"/>
    <n v="9742.8873999999996"/>
    <n v="0"/>
    <s v="نقدية للمرضى"/>
    <s v="دفاتر جمع مال"/>
    <s v="سارى"/>
    <n v="715"/>
    <m/>
    <n v="15"/>
    <x v="1"/>
  </r>
  <r>
    <d v="2017-08-16T00:00:00"/>
    <x v="8"/>
    <n v="1000"/>
    <x v="6"/>
    <x v="7"/>
    <n v="1215807.8146666663"/>
    <n v="461473.55999999994"/>
    <n v="48762"/>
    <n v="72285.149999999994"/>
    <n v="9742.8873999999996"/>
    <n v="0"/>
    <s v="نقدية للمرضى"/>
    <s v="دفاتر جمع مال"/>
    <s v="سارى"/>
    <n v="716"/>
    <m/>
    <n v="15"/>
    <x v="1"/>
  </r>
  <r>
    <d v="2017-08-16T00:00:00"/>
    <x v="8"/>
    <n v="200"/>
    <x v="6"/>
    <x v="7"/>
    <n v="1216007.8146666663"/>
    <n v="461473.55999999994"/>
    <n v="48762"/>
    <n v="72285.149999999994"/>
    <n v="9742.8873999999996"/>
    <n v="0"/>
    <s v="نقدية للمرضى"/>
    <s v="دفاتر جمع مال"/>
    <s v="سارى"/>
    <n v="717"/>
    <m/>
    <n v="15"/>
    <x v="1"/>
  </r>
  <r>
    <d v="2017-08-16T00:00:00"/>
    <x v="8"/>
    <n v="2900"/>
    <x v="6"/>
    <x v="6"/>
    <n v="1218907.8146666663"/>
    <n v="461473.55999999994"/>
    <n v="48762"/>
    <n v="72285.149999999994"/>
    <n v="9742.8873999999996"/>
    <n v="0"/>
    <s v="تبرعات عامة من زكاة مال وغيرها"/>
    <s v="دفاتر جمع مال"/>
    <s v="سارى"/>
    <n v="718"/>
    <m/>
    <n v="15"/>
    <x v="1"/>
  </r>
  <r>
    <d v="2017-08-16T00:00:00"/>
    <x v="8"/>
    <n v="170"/>
    <x v="6"/>
    <x v="6"/>
    <n v="1219077.8146666663"/>
    <n v="461473.55999999994"/>
    <n v="48762"/>
    <n v="72285.149999999994"/>
    <n v="9742.8873999999996"/>
    <n v="0"/>
    <s v="تبرعات عامة من زكاة مال وغيرها"/>
    <s v="دفاتر جمع مال"/>
    <s v="سارى"/>
    <n v="756"/>
    <m/>
    <n v="16"/>
    <x v="1"/>
  </r>
  <r>
    <d v="2017-08-16T00:00:00"/>
    <x v="8"/>
    <n v="100"/>
    <x v="6"/>
    <x v="6"/>
    <n v="1219177.8146666663"/>
    <n v="461473.55999999994"/>
    <n v="48762"/>
    <n v="72285.149999999994"/>
    <n v="9742.8873999999996"/>
    <n v="0"/>
    <s v="تبرعات عامة من زكاة مال وغيرها"/>
    <s v="دفاتر جمع مال"/>
    <s v="سارى"/>
    <n v="757"/>
    <m/>
    <n v="16"/>
    <x v="1"/>
  </r>
  <r>
    <d v="2017-08-16T00:00:00"/>
    <x v="8"/>
    <n v="20000"/>
    <x v="6"/>
    <x v="6"/>
    <n v="1239177.8146666663"/>
    <n v="461473.55999999994"/>
    <n v="48762"/>
    <n v="72285.149999999994"/>
    <n v="9742.8873999999996"/>
    <n v="0"/>
    <s v="تبرعات عامة من زكاة مال وغيرها"/>
    <s v="دفاتر جمع مال"/>
    <s v="سارى"/>
    <n v="758"/>
    <m/>
    <n v="16"/>
    <x v="1"/>
  </r>
  <r>
    <d v="2017-08-16T00:00:00"/>
    <x v="8"/>
    <n v="25"/>
    <x v="6"/>
    <x v="6"/>
    <n v="1239202.8146666663"/>
    <n v="461473.55999999994"/>
    <n v="48762"/>
    <n v="72285.149999999994"/>
    <n v="9742.8873999999996"/>
    <n v="0"/>
    <s v="تبرعات عامة من زكاة مال وغيرها"/>
    <s v="دفاتر جمع مال"/>
    <s v="سارى"/>
    <n v="776"/>
    <m/>
    <n v="16"/>
    <x v="1"/>
  </r>
  <r>
    <d v="2017-08-16T00:00:00"/>
    <x v="8"/>
    <n v="2000"/>
    <x v="6"/>
    <x v="7"/>
    <n v="1241202.8146666663"/>
    <n v="461473.55999999994"/>
    <n v="48762"/>
    <n v="72285.149999999994"/>
    <n v="9742.8873999999996"/>
    <n v="0"/>
    <s v="نقدية للمرضى"/>
    <s v="دفاتر جمع مال"/>
    <s v="سارى"/>
    <n v="7718"/>
    <m/>
    <n v="155"/>
    <x v="1"/>
  </r>
  <r>
    <d v="2017-08-16T00:00:00"/>
    <x v="8"/>
    <n v="200"/>
    <x v="6"/>
    <x v="6"/>
    <n v="1241402.8146666663"/>
    <n v="461473.55999999994"/>
    <n v="48762"/>
    <n v="72285.149999999994"/>
    <n v="9742.8873999999996"/>
    <n v="0"/>
    <s v="تبرعات عامة من زكاة مال وغيرها"/>
    <s v="دفاتر جمع مال"/>
    <s v="سارى"/>
    <n v="7719"/>
    <m/>
    <n v="155"/>
    <x v="1"/>
  </r>
  <r>
    <d v="2017-08-16T00:00:00"/>
    <x v="8"/>
    <n v="16118.2"/>
    <x v="8"/>
    <x v="10"/>
    <n v="1241402.8146666663"/>
    <n v="477591.75999999995"/>
    <n v="48762"/>
    <n v="72285.149999999994"/>
    <n v="9742.8873999999996"/>
    <n v="0"/>
    <m/>
    <m/>
    <m/>
    <s v="تقفيل"/>
    <m/>
    <m/>
    <x v="263"/>
  </r>
  <r>
    <d v="2017-08-16T00:00:00"/>
    <x v="8"/>
    <n v="500"/>
    <x v="8"/>
    <x v="9"/>
    <n v="1241402.8146666663"/>
    <n v="478091.75999999995"/>
    <n v="48762"/>
    <n v="72285.149999999994"/>
    <n v="9742.8873999999996"/>
    <n v="0"/>
    <m/>
    <m/>
    <m/>
    <s v="معاملة بنكية"/>
    <m/>
    <m/>
    <x v="274"/>
  </r>
  <r>
    <d v="2017-08-16T00:00:00"/>
    <x v="8"/>
    <n v="73815"/>
    <x v="8"/>
    <x v="8"/>
    <n v="1167587.8146666663"/>
    <n v="551906.76"/>
    <n v="48762"/>
    <n v="72285.149999999994"/>
    <n v="9742.8873999999996"/>
    <n v="0"/>
    <m/>
    <m/>
    <m/>
    <m/>
    <m/>
    <m/>
    <x v="266"/>
  </r>
  <r>
    <d v="2017-08-16T00:00:00"/>
    <x v="8"/>
    <n v="100"/>
    <x v="23"/>
    <x v="11"/>
    <n v="1167587.8146666663"/>
    <n v="551806.76"/>
    <n v="48762"/>
    <n v="72285.149999999994"/>
    <n v="9742.8873999999996"/>
    <n v="0"/>
    <m/>
    <m/>
    <m/>
    <s v="معاملة بنكية"/>
    <m/>
    <m/>
    <x v="268"/>
  </r>
  <r>
    <d v="2017-08-16T00:00:00"/>
    <x v="8"/>
    <n v="3"/>
    <x v="23"/>
    <x v="11"/>
    <n v="1167587.8146666663"/>
    <n v="551803.76"/>
    <n v="48762"/>
    <n v="72285.149999999994"/>
    <n v="9742.8873999999996"/>
    <n v="0"/>
    <m/>
    <m/>
    <m/>
    <s v="معاملة بنكية"/>
    <m/>
    <m/>
    <x v="275"/>
  </r>
  <r>
    <d v="2017-08-16T00:00:00"/>
    <x v="8"/>
    <n v="100000"/>
    <x v="6"/>
    <x v="11"/>
    <n v="1267587.8146666663"/>
    <n v="451803.76"/>
    <n v="48762"/>
    <n v="72285.149999999994"/>
    <n v="9742.8873999999996"/>
    <n v="0"/>
    <m/>
    <m/>
    <m/>
    <s v="معاملة بنكية"/>
    <m/>
    <m/>
    <x v="265"/>
  </r>
  <r>
    <d v="2017-08-16T00:00:00"/>
    <x v="8"/>
    <n v="1000"/>
    <x v="8"/>
    <x v="9"/>
    <n v="1267587.8146666663"/>
    <n v="452803.76"/>
    <n v="48762"/>
    <n v="72285.149999999994"/>
    <n v="9742.8873999999996"/>
    <n v="0"/>
    <m/>
    <m/>
    <m/>
    <s v="معاملة بنكية"/>
    <m/>
    <m/>
    <x v="129"/>
  </r>
  <r>
    <d v="2017-08-17T00:00:00"/>
    <x v="8"/>
    <n v="300"/>
    <x v="6"/>
    <x v="6"/>
    <n v="1267887.8146666663"/>
    <n v="452803.76"/>
    <n v="48762"/>
    <n v="72285.149999999994"/>
    <n v="9742.8873999999996"/>
    <n v="0"/>
    <s v="تبرعات عامة من زكاة مال وغيرها"/>
    <s v="دفاتر جمع مال"/>
    <s v="سارى"/>
    <n v="71"/>
    <m/>
    <n v="2"/>
    <x v="1"/>
  </r>
  <r>
    <d v="2017-08-17T00:00:00"/>
    <x v="8"/>
    <n v="100"/>
    <x v="6"/>
    <x v="7"/>
    <n v="1267987.8146666663"/>
    <n v="452803.76"/>
    <n v="48762"/>
    <n v="72285.149999999994"/>
    <n v="9742.8873999999996"/>
    <n v="0"/>
    <s v="نقدية للمرضى"/>
    <s v="دفاتر جمع مال"/>
    <s v="سارى"/>
    <n v="72"/>
    <m/>
    <n v="2"/>
    <x v="1"/>
  </r>
  <r>
    <d v="2017-08-17T00:00:00"/>
    <x v="8"/>
    <n v="200"/>
    <x v="6"/>
    <x v="6"/>
    <n v="1268187.8146666663"/>
    <n v="452803.76"/>
    <n v="48762"/>
    <n v="72285.149999999994"/>
    <n v="9742.8873999999996"/>
    <n v="0"/>
    <s v="تبرعات عامة من زكاة مال وغيرها"/>
    <s v="دفاتر جمع مال"/>
    <s v="سارى"/>
    <n v="73"/>
    <m/>
    <n v="2"/>
    <x v="1"/>
  </r>
  <r>
    <d v="2017-08-17T00:00:00"/>
    <x v="8"/>
    <n v="2000"/>
    <x v="6"/>
    <x v="7"/>
    <n v="1270187.8146666663"/>
    <n v="452803.76"/>
    <n v="48762"/>
    <n v="72285.149999999994"/>
    <n v="9742.8873999999996"/>
    <n v="0"/>
    <s v="نقدية للمرضى"/>
    <s v="دفاتر جمع مال"/>
    <s v="سارى"/>
    <n v="141"/>
    <m/>
    <n v="3"/>
    <x v="1"/>
  </r>
  <r>
    <d v="2017-08-17T00:00:00"/>
    <x v="8"/>
    <n v="300"/>
    <x v="6"/>
    <x v="6"/>
    <n v="1270487.8146666663"/>
    <n v="452803.76"/>
    <n v="48762"/>
    <n v="72285.149999999994"/>
    <n v="9742.8873999999996"/>
    <n v="0"/>
    <s v="تبرعات عامة من زكاة مال وغيرها"/>
    <s v="دفاتر جمع مال"/>
    <s v="سارى"/>
    <n v="142"/>
    <m/>
    <n v="3"/>
    <x v="1"/>
  </r>
  <r>
    <d v="2017-08-17T00:00:00"/>
    <x v="8"/>
    <n v="100"/>
    <x v="6"/>
    <x v="6"/>
    <n v="1270587.8146666663"/>
    <n v="452803.76"/>
    <n v="48762"/>
    <n v="72285.149999999994"/>
    <n v="9742.8873999999996"/>
    <n v="0"/>
    <s v="تبرعات عامة من زكاة مال وغيرها"/>
    <s v="دفاتر جمع مال"/>
    <s v="سارى"/>
    <n v="143"/>
    <m/>
    <n v="3"/>
    <x v="1"/>
  </r>
  <r>
    <d v="2017-08-17T00:00:00"/>
    <x v="8"/>
    <n v="200"/>
    <x v="6"/>
    <x v="6"/>
    <n v="1270787.8146666663"/>
    <n v="452803.76"/>
    <n v="48762"/>
    <n v="72285.149999999994"/>
    <n v="9742.8873999999996"/>
    <n v="0"/>
    <s v="تبرعات عامة من زكاة مال وغيرها"/>
    <s v="دفاتر جمع مال"/>
    <s v="سارى"/>
    <n v="144"/>
    <m/>
    <n v="3"/>
    <x v="1"/>
  </r>
  <r>
    <d v="2017-08-17T00:00:00"/>
    <x v="8"/>
    <n v="5000"/>
    <x v="6"/>
    <x v="6"/>
    <n v="1275787.8146666663"/>
    <n v="452803.76"/>
    <n v="48762"/>
    <n v="72285.149999999994"/>
    <n v="9742.8873999999996"/>
    <n v="0"/>
    <s v="تبرعات عامة من زكاة مال وغيرها"/>
    <s v="دفاتر جمع مال"/>
    <s v="سارى"/>
    <n v="145"/>
    <m/>
    <n v="3"/>
    <x v="1"/>
  </r>
  <r>
    <d v="2017-08-17T00:00:00"/>
    <x v="8"/>
    <n v="1700"/>
    <x v="6"/>
    <x v="6"/>
    <n v="1277487.8146666663"/>
    <n v="452803.76"/>
    <n v="48762"/>
    <n v="72285.149999999994"/>
    <n v="9742.8873999999996"/>
    <n v="0"/>
    <s v="تبرعات عامة من زكاة مال وغيرها"/>
    <s v="دفاتر جمع مال"/>
    <s v="سارى"/>
    <n v="146"/>
    <m/>
    <n v="3"/>
    <x v="1"/>
  </r>
  <r>
    <d v="2017-08-17T00:00:00"/>
    <x v="8"/>
    <n v="200"/>
    <x v="6"/>
    <x v="7"/>
    <n v="1277687.8146666663"/>
    <n v="452803.76"/>
    <n v="48762"/>
    <n v="72285.149999999994"/>
    <n v="9742.8873999999996"/>
    <n v="0"/>
    <s v="نقدية للمرضى"/>
    <s v="دفاتر جمع مال"/>
    <s v="سارى"/>
    <n v="147"/>
    <m/>
    <n v="3"/>
    <x v="1"/>
  </r>
  <r>
    <d v="2017-08-17T00:00:00"/>
    <x v="8"/>
    <n v="100"/>
    <x v="6"/>
    <x v="7"/>
    <n v="1277787.8146666663"/>
    <n v="452803.76"/>
    <n v="48762"/>
    <n v="72285.149999999994"/>
    <n v="9742.8873999999996"/>
    <n v="0"/>
    <s v="نقدية للمرضى"/>
    <s v="دفاتر جمع مال"/>
    <s v="سارى"/>
    <n v="148"/>
    <m/>
    <n v="3"/>
    <x v="1"/>
  </r>
  <r>
    <d v="2017-08-17T00:00:00"/>
    <x v="8"/>
    <n v="3611.9999999999995"/>
    <x v="39"/>
    <x v="6"/>
    <n v="1277787.8146666663"/>
    <n v="452803.76"/>
    <n v="52374"/>
    <n v="72285.149999999994"/>
    <n v="9742.8873999999996"/>
    <n v="0"/>
    <s v="تبرعات عامة من زكاة مال وغيرها"/>
    <s v="دفاتر جمع مال"/>
    <s v="سارى"/>
    <n v="149"/>
    <m/>
    <n v="3"/>
    <x v="1"/>
  </r>
  <r>
    <d v="2017-08-17T00:00:00"/>
    <x v="8"/>
    <n v="300"/>
    <x v="6"/>
    <x v="6"/>
    <n v="1278087.8146666663"/>
    <n v="452803.76"/>
    <n v="52374"/>
    <n v="72285.149999999994"/>
    <n v="9742.8873999999996"/>
    <n v="0"/>
    <s v="تبرعات عامة من زكاة مال وغيرها"/>
    <s v="دفاتر جمع مال"/>
    <s v="سارى"/>
    <n v="150"/>
    <m/>
    <n v="3"/>
    <x v="1"/>
  </r>
  <r>
    <d v="2017-08-17T00:00:00"/>
    <x v="8"/>
    <n v="200"/>
    <x v="6"/>
    <x v="6"/>
    <n v="1278287.8146666663"/>
    <n v="452803.76"/>
    <n v="52374"/>
    <n v="72285.149999999994"/>
    <n v="9742.8873999999996"/>
    <n v="0"/>
    <s v="تبرعات عامة من زكاة مال وغيرها"/>
    <s v="دفاتر جمع مال"/>
    <s v="سارى"/>
    <n v="179"/>
    <m/>
    <n v="4"/>
    <x v="1"/>
  </r>
  <r>
    <d v="2017-08-17T00:00:00"/>
    <x v="8"/>
    <n v="600"/>
    <x v="6"/>
    <x v="6"/>
    <n v="1278887.8146666663"/>
    <n v="452803.76"/>
    <n v="52374"/>
    <n v="72285.149999999994"/>
    <n v="9742.8873999999996"/>
    <n v="0"/>
    <s v="تبرعات عامة من زكاة مال وغيرها"/>
    <s v="دفاتر جمع مال"/>
    <s v="سارى"/>
    <n v="180"/>
    <m/>
    <n v="4"/>
    <x v="1"/>
  </r>
  <r>
    <d v="2017-08-17T00:00:00"/>
    <x v="8"/>
    <n v="400"/>
    <x v="6"/>
    <x v="7"/>
    <n v="1279287.8146666663"/>
    <n v="452803.76"/>
    <n v="52374"/>
    <n v="72285.149999999994"/>
    <n v="9742.8873999999996"/>
    <n v="0"/>
    <s v="نقدية للمرضى"/>
    <s v="دفاتر جمع مال"/>
    <s v="سارى"/>
    <n v="181"/>
    <m/>
    <n v="4"/>
    <x v="1"/>
  </r>
  <r>
    <d v="2017-08-17T00:00:00"/>
    <x v="8"/>
    <n v="400"/>
    <x v="6"/>
    <x v="7"/>
    <n v="1279687.8146666663"/>
    <n v="452803.76"/>
    <n v="52374"/>
    <n v="72285.149999999994"/>
    <n v="9742.8873999999996"/>
    <n v="0"/>
    <s v="نقدية للمرضى"/>
    <s v="دفاتر جمع مال"/>
    <s v="سارى"/>
    <n v="228"/>
    <m/>
    <n v="5"/>
    <x v="1"/>
  </r>
  <r>
    <d v="2017-08-17T00:00:00"/>
    <x v="8"/>
    <n v="2300"/>
    <x v="6"/>
    <x v="6"/>
    <n v="1281987.8146666663"/>
    <n v="452803.76"/>
    <n v="52374"/>
    <n v="72285.149999999994"/>
    <n v="9742.8873999999996"/>
    <n v="0"/>
    <s v="تبرعات عامة من زكاة مال وغيرها"/>
    <s v="دفاتر جمع مال"/>
    <s v="سارى"/>
    <n v="229"/>
    <m/>
    <n v="5"/>
    <x v="1"/>
  </r>
  <r>
    <d v="2017-08-17T00:00:00"/>
    <x v="8"/>
    <n v="10000"/>
    <x v="6"/>
    <x v="6"/>
    <n v="1291987.8146666663"/>
    <n v="452803.76"/>
    <n v="52374"/>
    <n v="72285.149999999994"/>
    <n v="9742.8873999999996"/>
    <n v="0"/>
    <s v="تبرعات عامة من زكاة مال وغيرها"/>
    <s v="دفاتر جمع مال"/>
    <s v="سارى"/>
    <n v="491"/>
    <m/>
    <n v="10"/>
    <x v="1"/>
  </r>
  <r>
    <d v="2017-08-17T00:00:00"/>
    <x v="8"/>
    <n v="10000"/>
    <x v="6"/>
    <x v="6"/>
    <n v="1301987.8146666663"/>
    <n v="452803.76"/>
    <n v="52374"/>
    <n v="72285.149999999994"/>
    <n v="9742.8873999999996"/>
    <n v="0"/>
    <s v="تبرعات عامة من زكاة مال وغيرها"/>
    <s v="دفاتر جمع مال"/>
    <s v="سارى"/>
    <n v="492"/>
    <m/>
    <n v="10"/>
    <x v="1"/>
  </r>
  <r>
    <d v="2017-08-17T00:00:00"/>
    <x v="8"/>
    <n v="2000"/>
    <x v="6"/>
    <x v="6"/>
    <n v="1303987.8146666663"/>
    <n v="452803.76"/>
    <n v="52374"/>
    <n v="72285.149999999994"/>
    <n v="9742.8873999999996"/>
    <n v="0"/>
    <s v="تبرعات عامة من زكاة مال وغيرها"/>
    <s v="دفاتر جمع مال"/>
    <s v="سارى"/>
    <n v="719"/>
    <m/>
    <n v="15"/>
    <x v="1"/>
  </r>
  <r>
    <d v="2017-08-17T00:00:00"/>
    <x v="8"/>
    <n v="2200"/>
    <x v="6"/>
    <x v="6"/>
    <n v="1306187.8146666663"/>
    <n v="452803.76"/>
    <n v="52374"/>
    <n v="72285.149999999994"/>
    <n v="9742.8873999999996"/>
    <n v="0"/>
    <s v="تبرعات عامة من زكاة مال وغيرها"/>
    <s v="دفاتر جمع مال"/>
    <s v="سارى"/>
    <n v="720"/>
    <m/>
    <n v="15"/>
    <x v="1"/>
  </r>
  <r>
    <d v="2017-08-17T00:00:00"/>
    <x v="8"/>
    <n v="200"/>
    <x v="6"/>
    <x v="6"/>
    <n v="1306387.8146666663"/>
    <n v="452803.76"/>
    <n v="52374"/>
    <n v="72285.149999999994"/>
    <n v="9742.8873999999996"/>
    <n v="0"/>
    <s v="تبرعات عامة من زكاة مال وغيرها"/>
    <s v="دفاتر جمع مال"/>
    <s v="سارى"/>
    <n v="721"/>
    <m/>
    <n v="15"/>
    <x v="1"/>
  </r>
  <r>
    <d v="2017-08-17T00:00:00"/>
    <x v="8"/>
    <n v="100"/>
    <x v="6"/>
    <x v="7"/>
    <n v="1306487.8146666663"/>
    <n v="452803.76"/>
    <n v="52374"/>
    <n v="72285.149999999994"/>
    <n v="9742.8873999999996"/>
    <n v="0"/>
    <s v="نقدية للمرضى"/>
    <s v="دفاتر جمع مال"/>
    <s v="سارى"/>
    <n v="7720"/>
    <m/>
    <n v="155"/>
    <x v="1"/>
  </r>
  <r>
    <d v="2017-08-17T00:00:00"/>
    <x v="8"/>
    <n v="250"/>
    <x v="6"/>
    <x v="7"/>
    <n v="1306737.8146666663"/>
    <n v="452803.76"/>
    <n v="52374"/>
    <n v="72285.149999999994"/>
    <n v="9742.8873999999996"/>
    <n v="0"/>
    <s v="نقدية للمرضى"/>
    <s v="دفاتر جمع مال"/>
    <s v="سارى"/>
    <n v="7721"/>
    <m/>
    <n v="155"/>
    <x v="1"/>
  </r>
  <r>
    <d v="2017-08-17T00:00:00"/>
    <x v="8"/>
    <n v="200"/>
    <x v="6"/>
    <x v="7"/>
    <n v="1306937.8146666663"/>
    <n v="452803.76"/>
    <n v="52374"/>
    <n v="72285.149999999994"/>
    <n v="9742.8873999999996"/>
    <n v="0"/>
    <s v="نقدية للمرضى"/>
    <s v="دفاتر جمع مال"/>
    <s v="سارى"/>
    <n v="7722"/>
    <m/>
    <n v="155"/>
    <x v="1"/>
  </r>
  <r>
    <d v="2017-08-17T00:00:00"/>
    <x v="8"/>
    <n v="500"/>
    <x v="6"/>
    <x v="7"/>
    <n v="1307437.8146666663"/>
    <n v="452803.76"/>
    <n v="52374"/>
    <n v="72285.149999999994"/>
    <n v="9742.8873999999996"/>
    <n v="0"/>
    <s v="نقدية للمرضى"/>
    <s v="دفاتر جمع مال"/>
    <s v="سارى"/>
    <n v="7723"/>
    <m/>
    <n v="155"/>
    <x v="1"/>
  </r>
  <r>
    <d v="2017-08-17T00:00:00"/>
    <x v="8"/>
    <n v="300"/>
    <x v="8"/>
    <x v="9"/>
    <n v="1307437.8146666663"/>
    <n v="453103.76"/>
    <n v="52374"/>
    <n v="72285.149999999994"/>
    <n v="9742.8873999999996"/>
    <n v="0"/>
    <m/>
    <m/>
    <m/>
    <s v="معاملة بنكية"/>
    <m/>
    <m/>
    <x v="129"/>
  </r>
  <r>
    <d v="2017-08-17T00:00:00"/>
    <x v="8"/>
    <n v="120000"/>
    <x v="6"/>
    <x v="11"/>
    <n v="1427437.8146666663"/>
    <n v="333103.76"/>
    <n v="52374"/>
    <n v="72285.149999999994"/>
    <n v="9742.8873999999996"/>
    <n v="0"/>
    <m/>
    <m/>
    <m/>
    <s v="معاملة بنكية"/>
    <m/>
    <m/>
    <x v="265"/>
  </r>
  <r>
    <d v="2017-08-17T00:00:00"/>
    <x v="8"/>
    <n v="29750"/>
    <x v="8"/>
    <x v="8"/>
    <n v="1397687.8146666663"/>
    <n v="362853.76"/>
    <n v="52374"/>
    <n v="72285.149999999994"/>
    <n v="9742.8873999999996"/>
    <n v="0"/>
    <m/>
    <m/>
    <m/>
    <m/>
    <m/>
    <m/>
    <x v="266"/>
  </r>
  <r>
    <d v="2017-08-17T00:00:00"/>
    <x v="8"/>
    <n v="5200"/>
    <x v="8"/>
    <x v="8"/>
    <n v="1392487.8146666663"/>
    <n v="368053.76000000001"/>
    <n v="52374"/>
    <n v="72285.149999999994"/>
    <n v="9742.8873999999996"/>
    <n v="0"/>
    <m/>
    <m/>
    <m/>
    <m/>
    <m/>
    <m/>
    <x v="266"/>
  </r>
  <r>
    <d v="2017-08-17T00:00:00"/>
    <x v="8"/>
    <n v="30"/>
    <x v="8"/>
    <x v="9"/>
    <n v="1392487.8146666663"/>
    <n v="368083.76"/>
    <n v="52374"/>
    <n v="72285.149999999994"/>
    <n v="9742.8873999999996"/>
    <n v="0"/>
    <m/>
    <m/>
    <m/>
    <s v="معاملة بنكية"/>
    <m/>
    <m/>
    <x v="129"/>
  </r>
  <r>
    <d v="2017-08-17T00:00:00"/>
    <x v="8"/>
    <n v="10000"/>
    <x v="8"/>
    <x v="9"/>
    <n v="1392487.8146666663"/>
    <n v="378083.76"/>
    <n v="52374"/>
    <n v="72285.149999999994"/>
    <n v="9742.8873999999996"/>
    <n v="0"/>
    <m/>
    <m/>
    <m/>
    <s v="معاملة بنكية"/>
    <m/>
    <m/>
    <x v="263"/>
  </r>
  <r>
    <d v="2017-08-17T00:00:00"/>
    <x v="8"/>
    <n v="400"/>
    <x v="8"/>
    <x v="9"/>
    <n v="1392487.8146666663"/>
    <n v="378483.76"/>
    <n v="52374"/>
    <n v="72285.149999999994"/>
    <n v="9742.8873999999996"/>
    <n v="0"/>
    <m/>
    <m/>
    <m/>
    <s v="معاملة بنكية"/>
    <m/>
    <m/>
    <x v="263"/>
  </r>
  <r>
    <d v="2017-08-19T00:00:00"/>
    <x v="8"/>
    <n v="300"/>
    <x v="6"/>
    <x v="7"/>
    <n v="1392787.8146666663"/>
    <n v="378483.76"/>
    <n v="52374"/>
    <n v="72285.149999999994"/>
    <n v="9742.8873999999996"/>
    <n v="0"/>
    <s v="نقدية للمرضى"/>
    <s v="دفاتر جمع مال"/>
    <s v="سارى"/>
    <n v="74"/>
    <m/>
    <n v="2"/>
    <x v="1"/>
  </r>
  <r>
    <d v="2017-08-19T00:00:00"/>
    <x v="8"/>
    <n v="26367.599999999999"/>
    <x v="39"/>
    <x v="7"/>
    <n v="1392787.8146666663"/>
    <n v="378483.76"/>
    <n v="78741.600000000006"/>
    <n v="72285.149999999994"/>
    <n v="9742.8873999999996"/>
    <n v="0"/>
    <s v="نقدية للمرضى"/>
    <s v="دفاتر جمع مال"/>
    <s v="سارى"/>
    <n v="75"/>
    <m/>
    <n v="2"/>
    <x v="1"/>
  </r>
  <r>
    <d v="2017-08-19T00:00:00"/>
    <x v="8"/>
    <n v="4000"/>
    <x v="6"/>
    <x v="6"/>
    <n v="1396787.8146666663"/>
    <n v="378483.76"/>
    <n v="78741.600000000006"/>
    <n v="72285.149999999994"/>
    <n v="9742.8873999999996"/>
    <n v="0"/>
    <s v="تبرعات عامة من زكاة مال وغيرها"/>
    <s v="دفاتر جمع مال"/>
    <s v="سارى"/>
    <n v="76"/>
    <m/>
    <n v="2"/>
    <x v="1"/>
  </r>
  <r>
    <d v="2017-08-19T00:00:00"/>
    <x v="8"/>
    <n v="400"/>
    <x v="6"/>
    <x v="6"/>
    <n v="1397187.8146666663"/>
    <n v="378483.76"/>
    <n v="78741.600000000006"/>
    <n v="72285.149999999994"/>
    <n v="9742.8873999999996"/>
    <n v="0"/>
    <s v="تبرعات عامة من زكاة مال وغيرها"/>
    <s v="دفاتر جمع مال"/>
    <s v="سارى"/>
    <n v="77"/>
    <m/>
    <n v="2"/>
    <x v="1"/>
  </r>
  <r>
    <d v="2017-08-19T00:00:00"/>
    <x v="8"/>
    <n v="28354.199999999997"/>
    <x v="39"/>
    <x v="6"/>
    <n v="1397187.8146666663"/>
    <n v="378483.76"/>
    <n v="107095.8"/>
    <n v="72285.149999999994"/>
    <n v="9742.8873999999996"/>
    <n v="0"/>
    <s v="تبرعات عامة من زكاة مال وغيرها"/>
    <s v="دفاتر جمع مال"/>
    <s v="سارى"/>
    <n v="78"/>
    <m/>
    <n v="2"/>
    <x v="1"/>
  </r>
  <r>
    <d v="2017-08-19T00:00:00"/>
    <x v="8"/>
    <n v="300"/>
    <x v="6"/>
    <x v="6"/>
    <n v="1397487.8146666663"/>
    <n v="378483.76"/>
    <n v="107095.8"/>
    <n v="72285.149999999994"/>
    <n v="9742.8873999999996"/>
    <n v="0"/>
    <s v="تبرعات عامة من زكاة مال وغيرها"/>
    <s v="دفاتر جمع مال"/>
    <s v="سارى"/>
    <n v="182"/>
    <m/>
    <n v="4"/>
    <x v="1"/>
  </r>
  <r>
    <d v="2017-08-19T00:00:00"/>
    <x v="8"/>
    <n v="100"/>
    <x v="6"/>
    <x v="7"/>
    <n v="1397587.8146666663"/>
    <n v="378483.76"/>
    <n v="107095.8"/>
    <n v="72285.149999999994"/>
    <n v="9742.8873999999996"/>
    <n v="0"/>
    <s v="نقدية للمرضى"/>
    <s v="دفاتر جمع مال"/>
    <s v="سارى"/>
    <n v="183"/>
    <m/>
    <n v="4"/>
    <x v="1"/>
  </r>
  <r>
    <d v="2017-08-19T00:00:00"/>
    <x v="8"/>
    <n v="1000"/>
    <x v="6"/>
    <x v="6"/>
    <n v="1398587.8146666663"/>
    <n v="378483.76"/>
    <n v="107095.8"/>
    <n v="72285.149999999994"/>
    <n v="9742.8873999999996"/>
    <n v="0"/>
    <s v="تبرعات عامة من زكاة مال وغيرها"/>
    <s v="دفاتر جمع مال"/>
    <s v="سارى"/>
    <n v="230"/>
    <m/>
    <n v="5"/>
    <x v="1"/>
  </r>
  <r>
    <d v="2017-08-19T00:00:00"/>
    <x v="8"/>
    <n v="500"/>
    <x v="6"/>
    <x v="7"/>
    <n v="1399087.8146666663"/>
    <n v="378483.76"/>
    <n v="107095.8"/>
    <n v="72285.149999999994"/>
    <n v="9742.8873999999996"/>
    <n v="0"/>
    <s v="نقدية للمرضى"/>
    <s v="دفاتر جمع مال"/>
    <s v="سارى"/>
    <n v="722"/>
    <m/>
    <n v="15"/>
    <x v="1"/>
  </r>
  <r>
    <d v="2017-08-19T00:00:00"/>
    <x v="8"/>
    <n v="10000"/>
    <x v="6"/>
    <x v="6"/>
    <n v="1409087.8146666663"/>
    <n v="378483.76"/>
    <n v="107095.8"/>
    <n v="72285.149999999994"/>
    <n v="9742.8873999999996"/>
    <n v="0"/>
    <s v="تبرعات عامة من زكاة مال وغيرها"/>
    <s v="دفاتر جمع مال"/>
    <s v="سارى"/>
    <n v="759"/>
    <m/>
    <n v="16"/>
    <x v="1"/>
  </r>
  <r>
    <d v="2017-08-19T00:00:00"/>
    <x v="8"/>
    <n v="1000"/>
    <x v="6"/>
    <x v="7"/>
    <n v="1410087.8146666663"/>
    <n v="378483.76"/>
    <n v="107095.8"/>
    <n v="72285.149999999994"/>
    <n v="9742.8873999999996"/>
    <n v="0"/>
    <s v="نقدية للمرضى"/>
    <s v="دفاتر جمع مال"/>
    <s v="سارى"/>
    <n v="760"/>
    <m/>
    <n v="16"/>
    <x v="1"/>
  </r>
  <r>
    <d v="2017-08-19T00:00:00"/>
    <x v="8"/>
    <n v="25"/>
    <x v="6"/>
    <x v="6"/>
    <n v="1410112.8146666663"/>
    <n v="378483.76"/>
    <n v="107095.8"/>
    <n v="72285.149999999994"/>
    <n v="9742.8873999999996"/>
    <n v="0"/>
    <s v="تبرعات عامة من زكاة مال وغيرها"/>
    <s v="دفاتر جمع مال"/>
    <s v="سارى"/>
    <n v="761"/>
    <m/>
    <n v="16"/>
    <x v="1"/>
  </r>
  <r>
    <d v="2017-08-19T00:00:00"/>
    <x v="8"/>
    <n v="25"/>
    <x v="6"/>
    <x v="6"/>
    <n v="1410137.8146666663"/>
    <n v="378483.76"/>
    <n v="107095.8"/>
    <n v="72285.149999999994"/>
    <n v="9742.8873999999996"/>
    <n v="0"/>
    <s v="تبرعات عامة من زكاة مال وغيرها"/>
    <s v="دفاتر جمع مال"/>
    <s v="سارى"/>
    <n v="762"/>
    <m/>
    <n v="16"/>
    <x v="1"/>
  </r>
  <r>
    <d v="2017-08-19T00:00:00"/>
    <x v="8"/>
    <n v="25"/>
    <x v="6"/>
    <x v="6"/>
    <n v="1410162.8146666663"/>
    <n v="378483.76"/>
    <n v="107095.8"/>
    <n v="72285.149999999994"/>
    <n v="9742.8873999999996"/>
    <n v="0"/>
    <s v="تبرعات عامة من زكاة مال وغيرها"/>
    <s v="دفاتر جمع مال"/>
    <s v="سارى"/>
    <n v="763"/>
    <m/>
    <n v="16"/>
    <x v="1"/>
  </r>
  <r>
    <d v="2017-08-19T00:00:00"/>
    <x v="8"/>
    <n v="50"/>
    <x v="6"/>
    <x v="6"/>
    <n v="1410212.8146666663"/>
    <n v="378483.76"/>
    <n v="107095.8"/>
    <n v="72285.149999999994"/>
    <n v="9742.8873999999996"/>
    <n v="0"/>
    <s v="تبرعات عامة من زكاة مال وغيرها"/>
    <s v="دفاتر جمع مال"/>
    <s v="سارى"/>
    <n v="764"/>
    <m/>
    <n v="16"/>
    <x v="1"/>
  </r>
  <r>
    <d v="2017-08-19T00:00:00"/>
    <x v="8"/>
    <n v="50"/>
    <x v="6"/>
    <x v="6"/>
    <n v="1410262.8146666663"/>
    <n v="378483.76"/>
    <n v="107095.8"/>
    <n v="72285.149999999994"/>
    <n v="9742.8873999999996"/>
    <n v="0"/>
    <s v="تبرعات عامة من زكاة مال وغيرها"/>
    <s v="دفاتر جمع مال"/>
    <s v="سارى"/>
    <n v="765"/>
    <m/>
    <n v="16"/>
    <x v="1"/>
  </r>
  <r>
    <d v="2017-08-19T00:00:00"/>
    <x v="8"/>
    <n v="25"/>
    <x v="6"/>
    <x v="6"/>
    <n v="1410287.8146666663"/>
    <n v="378483.76"/>
    <n v="107095.8"/>
    <n v="72285.149999999994"/>
    <n v="9742.8873999999996"/>
    <n v="0"/>
    <s v="تبرعات عامة من زكاة مال وغيرها"/>
    <s v="دفاتر جمع مال"/>
    <s v="سارى"/>
    <n v="766"/>
    <m/>
    <n v="16"/>
    <x v="1"/>
  </r>
  <r>
    <d v="2017-08-19T00:00:00"/>
    <x v="8"/>
    <n v="25"/>
    <x v="6"/>
    <x v="6"/>
    <n v="1410312.8146666663"/>
    <n v="378483.76"/>
    <n v="107095.8"/>
    <n v="72285.149999999994"/>
    <n v="9742.8873999999996"/>
    <n v="0"/>
    <s v="تبرعات عامة من زكاة مال وغيرها"/>
    <s v="دفاتر جمع مال"/>
    <s v="سارى"/>
    <n v="767"/>
    <m/>
    <n v="16"/>
    <x v="1"/>
  </r>
  <r>
    <d v="2017-08-19T00:00:00"/>
    <x v="8"/>
    <n v="25"/>
    <x v="6"/>
    <x v="6"/>
    <n v="1410337.8146666663"/>
    <n v="378483.76"/>
    <n v="107095.8"/>
    <n v="72285.149999999994"/>
    <n v="9742.8873999999996"/>
    <n v="0"/>
    <s v="تبرعات عامة من زكاة مال وغيرها"/>
    <s v="دفاتر جمع مال"/>
    <s v="سارى"/>
    <n v="768"/>
    <m/>
    <n v="16"/>
    <x v="1"/>
  </r>
  <r>
    <d v="2017-08-19T00:00:00"/>
    <x v="8"/>
    <n v="12000"/>
    <x v="6"/>
    <x v="7"/>
    <n v="1422337.8146666663"/>
    <n v="378483.76"/>
    <n v="107095.8"/>
    <n v="72285.149999999994"/>
    <n v="9742.8873999999996"/>
    <n v="0"/>
    <s v="نقدية للمرضى"/>
    <s v="دفاتر جمع مال"/>
    <s v="سارى"/>
    <n v="769"/>
    <m/>
    <n v="16"/>
    <x v="1"/>
  </r>
  <r>
    <d v="2017-08-19T00:00:00"/>
    <x v="8"/>
    <n v="25"/>
    <x v="6"/>
    <x v="6"/>
    <n v="1422362.8146666663"/>
    <n v="378483.76"/>
    <n v="107095.8"/>
    <n v="72285.149999999994"/>
    <n v="9742.8873999999996"/>
    <n v="0"/>
    <s v="تبرعات عامة من زكاة مال وغيرها"/>
    <s v="دفاتر جمع مال"/>
    <s v="سارى"/>
    <n v="770"/>
    <m/>
    <n v="16"/>
    <x v="1"/>
  </r>
  <r>
    <d v="2017-08-19T00:00:00"/>
    <x v="8"/>
    <n v="25"/>
    <x v="6"/>
    <x v="6"/>
    <n v="1422387.8146666663"/>
    <n v="378483.76"/>
    <n v="107095.8"/>
    <n v="72285.149999999994"/>
    <n v="9742.8873999999996"/>
    <n v="0"/>
    <s v="تبرعات عامة من زكاة مال وغيرها"/>
    <s v="دفاتر جمع مال"/>
    <s v="سارى"/>
    <n v="771"/>
    <m/>
    <n v="16"/>
    <x v="1"/>
  </r>
  <r>
    <d v="2017-08-19T00:00:00"/>
    <x v="8"/>
    <n v="50"/>
    <x v="6"/>
    <x v="6"/>
    <n v="1422437.8146666663"/>
    <n v="378483.76"/>
    <n v="107095.8"/>
    <n v="72285.149999999994"/>
    <n v="9742.8873999999996"/>
    <n v="0"/>
    <s v="تبرعات عامة من زكاة مال وغيرها"/>
    <s v="دفاتر جمع مال"/>
    <s v="سارى"/>
    <n v="772"/>
    <m/>
    <n v="16"/>
    <x v="1"/>
  </r>
  <r>
    <d v="2017-08-19T00:00:00"/>
    <x v="8"/>
    <n v="25"/>
    <x v="6"/>
    <x v="6"/>
    <n v="1422462.8146666663"/>
    <n v="378483.76"/>
    <n v="107095.8"/>
    <n v="72285.149999999994"/>
    <n v="9742.8873999999996"/>
    <n v="0"/>
    <s v="تبرعات عامة من زكاة مال وغيرها"/>
    <s v="دفاتر جمع مال"/>
    <s v="سارى"/>
    <n v="773"/>
    <m/>
    <n v="16"/>
    <x v="1"/>
  </r>
  <r>
    <d v="2017-08-19T00:00:00"/>
    <x v="8"/>
    <n v="25"/>
    <x v="6"/>
    <x v="6"/>
    <n v="1422487.8146666663"/>
    <n v="378483.76"/>
    <n v="107095.8"/>
    <n v="72285.149999999994"/>
    <n v="9742.8873999999996"/>
    <n v="0"/>
    <s v="تبرعات عامة من زكاة مال وغيرها"/>
    <s v="دفاتر جمع مال"/>
    <s v="سارى"/>
    <n v="774"/>
    <m/>
    <n v="16"/>
    <x v="1"/>
  </r>
  <r>
    <d v="2017-08-19T00:00:00"/>
    <x v="8"/>
    <n v="50"/>
    <x v="6"/>
    <x v="6"/>
    <n v="1422537.8146666663"/>
    <n v="378483.76"/>
    <n v="107095.8"/>
    <n v="72285.149999999994"/>
    <n v="9742.8873999999996"/>
    <n v="0"/>
    <s v="تبرعات عامة من زكاة مال وغيرها"/>
    <s v="دفاتر جمع مال"/>
    <s v="سارى"/>
    <n v="775"/>
    <m/>
    <n v="16"/>
    <x v="1"/>
  </r>
  <r>
    <d v="2017-08-19T00:00:00"/>
    <x v="8"/>
    <n v="25"/>
    <x v="6"/>
    <x v="6"/>
    <n v="1422562.8146666663"/>
    <n v="378483.76"/>
    <n v="107095.8"/>
    <n v="72285.149999999994"/>
    <n v="9742.8873999999996"/>
    <n v="0"/>
    <s v="تبرعات عامة من زكاة مال وغيرها"/>
    <s v="دفاتر جمع مال"/>
    <s v="سارى"/>
    <n v="777"/>
    <m/>
    <n v="16"/>
    <x v="1"/>
  </r>
  <r>
    <d v="2017-08-19T00:00:00"/>
    <x v="8"/>
    <n v="50"/>
    <x v="6"/>
    <x v="6"/>
    <n v="1422612.8146666663"/>
    <n v="378483.76"/>
    <n v="107095.8"/>
    <n v="72285.149999999994"/>
    <n v="9742.8873999999996"/>
    <n v="0"/>
    <s v="تبرعات عامة من زكاة مال وغيرها"/>
    <s v="دفاتر جمع مال"/>
    <s v="سارى"/>
    <n v="778"/>
    <m/>
    <n v="16"/>
    <x v="1"/>
  </r>
  <r>
    <d v="2017-08-19T00:00:00"/>
    <x v="8"/>
    <n v="25"/>
    <x v="6"/>
    <x v="6"/>
    <n v="1422637.8146666663"/>
    <n v="378483.76"/>
    <n v="107095.8"/>
    <n v="72285.149999999994"/>
    <n v="9742.8873999999996"/>
    <n v="0"/>
    <s v="تبرعات عامة من زكاة مال وغيرها"/>
    <s v="دفاتر جمع مال"/>
    <s v="سارى"/>
    <n v="779"/>
    <m/>
    <n v="16"/>
    <x v="1"/>
  </r>
  <r>
    <d v="2017-08-19T00:00:00"/>
    <x v="8"/>
    <n v="25"/>
    <x v="6"/>
    <x v="6"/>
    <n v="1422662.8146666663"/>
    <n v="378483.76"/>
    <n v="107095.8"/>
    <n v="72285.149999999994"/>
    <n v="9742.8873999999996"/>
    <n v="0"/>
    <s v="تبرعات عامة من زكاة مال وغيرها"/>
    <s v="دفاتر جمع مال"/>
    <s v="سارى"/>
    <n v="780"/>
    <m/>
    <n v="16"/>
    <x v="1"/>
  </r>
  <r>
    <d v="2017-08-19T00:00:00"/>
    <x v="8"/>
    <n v="200"/>
    <x v="6"/>
    <x v="6"/>
    <n v="1422862.8146666663"/>
    <n v="378483.76"/>
    <n v="107095.8"/>
    <n v="72285.149999999994"/>
    <n v="9742.8873999999996"/>
    <n v="0"/>
    <s v="تبرعات عامة من زكاة مال وغيرها"/>
    <s v="دفاتر جمع مال"/>
    <s v="سارى"/>
    <n v="781"/>
    <m/>
    <n v="16"/>
    <x v="1"/>
  </r>
  <r>
    <d v="2017-08-19T00:00:00"/>
    <x v="8"/>
    <n v="25"/>
    <x v="6"/>
    <x v="6"/>
    <n v="1422887.8146666663"/>
    <n v="378483.76"/>
    <n v="107095.8"/>
    <n v="72285.149999999994"/>
    <n v="9742.8873999999996"/>
    <n v="0"/>
    <s v="تبرعات عامة من زكاة مال وغيرها"/>
    <s v="دفاتر جمع مال"/>
    <s v="سارى"/>
    <n v="782"/>
    <m/>
    <n v="16"/>
    <x v="1"/>
  </r>
  <r>
    <d v="2017-08-19T00:00:00"/>
    <x v="8"/>
    <n v="25"/>
    <x v="6"/>
    <x v="6"/>
    <n v="1422912.8146666663"/>
    <n v="378483.76"/>
    <n v="107095.8"/>
    <n v="72285.149999999994"/>
    <n v="9742.8873999999996"/>
    <n v="0"/>
    <s v="تبرعات عامة من زكاة مال وغيرها"/>
    <s v="دفاتر جمع مال"/>
    <s v="سارى"/>
    <n v="783"/>
    <m/>
    <n v="16"/>
    <x v="1"/>
  </r>
  <r>
    <d v="2017-08-19T00:00:00"/>
    <x v="8"/>
    <n v="500"/>
    <x v="6"/>
    <x v="6"/>
    <n v="1423412.8146666663"/>
    <n v="378483.76"/>
    <n v="107095.8"/>
    <n v="72285.149999999994"/>
    <n v="9742.8873999999996"/>
    <n v="0"/>
    <s v="تبرعات عامة من زكاة مال وغيرها"/>
    <s v="دفاتر جمع مال"/>
    <s v="سارى"/>
    <n v="7724"/>
    <m/>
    <n v="155"/>
    <x v="1"/>
  </r>
  <r>
    <d v="2017-08-19T00:00:00"/>
    <x v="8"/>
    <n v="5000"/>
    <x v="6"/>
    <x v="7"/>
    <n v="1428412.8146666663"/>
    <n v="378483.76"/>
    <n v="107095.8"/>
    <n v="72285.149999999994"/>
    <n v="9742.8873999999996"/>
    <n v="0"/>
    <s v="نقدية للمرضى"/>
    <s v="دفاتر جمع مال"/>
    <s v="سارى"/>
    <n v="7725"/>
    <m/>
    <n v="155"/>
    <x v="1"/>
  </r>
  <r>
    <d v="2017-08-20T00:00:00"/>
    <x v="8"/>
    <n v="150"/>
    <x v="6"/>
    <x v="6"/>
    <n v="1428562.8146666663"/>
    <n v="378483.76"/>
    <n v="107095.8"/>
    <n v="72285.149999999994"/>
    <n v="9742.8873999999996"/>
    <n v="0"/>
    <s v="تبرعات عامة من زكاة مال وغيرها"/>
    <s v="دفاتر جمع مال"/>
    <s v="سارى"/>
    <n v="36"/>
    <m/>
    <n v="1"/>
    <x v="1"/>
  </r>
  <r>
    <d v="2017-08-20T00:00:00"/>
    <x v="8"/>
    <n v="900"/>
    <x v="6"/>
    <x v="7"/>
    <n v="1429462.8146666663"/>
    <n v="378483.76"/>
    <n v="107095.8"/>
    <n v="72285.149999999994"/>
    <n v="9742.8873999999996"/>
    <n v="0"/>
    <s v="نقدية للمرضى"/>
    <s v="دفاتر جمع مال"/>
    <s v="سارى"/>
    <n v="37"/>
    <m/>
    <n v="1"/>
    <x v="1"/>
  </r>
  <r>
    <d v="2017-08-20T00:00:00"/>
    <x v="8"/>
    <n v="500"/>
    <x v="6"/>
    <x v="6"/>
    <n v="1429962.8146666663"/>
    <n v="378483.76"/>
    <n v="107095.8"/>
    <n v="72285.149999999994"/>
    <n v="9742.8873999999996"/>
    <n v="0"/>
    <s v="تبرعات عامة من زكاة مال وغيرها"/>
    <s v="دفاتر جمع مال"/>
    <s v="سارى"/>
    <n v="79"/>
    <m/>
    <n v="2"/>
    <x v="1"/>
  </r>
  <r>
    <d v="2017-08-20T00:00:00"/>
    <x v="8"/>
    <n v="250"/>
    <x v="6"/>
    <x v="7"/>
    <n v="1430212.8146666663"/>
    <n v="378483.76"/>
    <n v="107095.8"/>
    <n v="72285.149999999994"/>
    <n v="9742.8873999999996"/>
    <n v="0"/>
    <s v="نقدية للمرضى"/>
    <s v="دفاتر جمع مال"/>
    <s v="سارى"/>
    <n v="80"/>
    <m/>
    <n v="2"/>
    <x v="1"/>
  </r>
  <r>
    <d v="2017-08-20T00:00:00"/>
    <x v="8"/>
    <n v="200"/>
    <x v="6"/>
    <x v="7"/>
    <n v="1430412.8146666663"/>
    <n v="378483.76"/>
    <n v="107095.8"/>
    <n v="72285.149999999994"/>
    <n v="9742.8873999999996"/>
    <n v="0"/>
    <s v="نقدية للمرضى"/>
    <s v="دفاتر جمع مال"/>
    <s v="سارى"/>
    <n v="81"/>
    <m/>
    <n v="2"/>
    <x v="1"/>
  </r>
  <r>
    <d v="2017-08-20T00:00:00"/>
    <x v="8"/>
    <n v="200"/>
    <x v="6"/>
    <x v="7"/>
    <n v="1430612.8146666663"/>
    <n v="378483.76"/>
    <n v="107095.8"/>
    <n v="72285.149999999994"/>
    <n v="9742.8873999999996"/>
    <n v="0"/>
    <s v="نقدية للمرضى"/>
    <s v="دفاتر جمع مال"/>
    <s v="سارى"/>
    <n v="82"/>
    <m/>
    <n v="2"/>
    <x v="1"/>
  </r>
  <r>
    <d v="2017-08-20T00:00:00"/>
    <x v="8"/>
    <n v="300"/>
    <x v="6"/>
    <x v="7"/>
    <n v="1430912.8146666663"/>
    <n v="378483.76"/>
    <n v="107095.8"/>
    <n v="72285.149999999994"/>
    <n v="9742.8873999999996"/>
    <n v="0"/>
    <s v="نقدية للمرضى"/>
    <s v="دفاتر جمع مال"/>
    <s v="سارى"/>
    <n v="83"/>
    <m/>
    <n v="2"/>
    <x v="1"/>
  </r>
  <r>
    <d v="2017-08-20T00:00:00"/>
    <x v="8"/>
    <n v="11000"/>
    <x v="6"/>
    <x v="7"/>
    <n v="1441912.8146666663"/>
    <n v="378483.76"/>
    <n v="107095.8"/>
    <n v="72285.149999999994"/>
    <n v="9742.8873999999996"/>
    <n v="0"/>
    <s v="نقدية للمرضى"/>
    <s v="دفاتر جمع مال"/>
    <s v="سارى"/>
    <n v="184"/>
    <m/>
    <n v="4"/>
    <x v="1"/>
  </r>
  <r>
    <d v="2017-08-20T00:00:00"/>
    <x v="8"/>
    <n v="5000"/>
    <x v="6"/>
    <x v="7"/>
    <n v="1446912.8146666663"/>
    <n v="378483.76"/>
    <n v="107095.8"/>
    <n v="72285.149999999994"/>
    <n v="9742.8873999999996"/>
    <n v="0"/>
    <s v="نقدية للمرضى"/>
    <s v="دفاتر جمع مال"/>
    <s v="سارى"/>
    <n v="185"/>
    <m/>
    <n v="4"/>
    <x v="1"/>
  </r>
  <r>
    <d v="2017-08-20T00:00:00"/>
    <x v="8"/>
    <n v="4250"/>
    <x v="6"/>
    <x v="6"/>
    <n v="1451162.8146666663"/>
    <n v="378483.76"/>
    <n v="107095.8"/>
    <n v="72285.149999999994"/>
    <n v="9742.8873999999996"/>
    <n v="0"/>
    <s v="تبرعات عامة من زكاة مال وغيرها"/>
    <s v="دفاتر جمع مال"/>
    <s v="سارى"/>
    <n v="186"/>
    <m/>
    <n v="4"/>
    <x v="1"/>
  </r>
  <r>
    <d v="2017-08-20T00:00:00"/>
    <x v="8"/>
    <n v="500"/>
    <x v="6"/>
    <x v="6"/>
    <n v="1451662.8146666663"/>
    <n v="378483.76"/>
    <n v="107095.8"/>
    <n v="72285.149999999994"/>
    <n v="9742.8873999999996"/>
    <n v="0"/>
    <s v="تبرعات عامة من زكاة مال وغيرها"/>
    <s v="دفاتر جمع مال"/>
    <s v="سارى"/>
    <n v="187"/>
    <m/>
    <n v="4"/>
    <x v="1"/>
  </r>
  <r>
    <d v="2017-08-20T00:00:00"/>
    <x v="8"/>
    <n v="1500"/>
    <x v="6"/>
    <x v="6"/>
    <n v="1453162.8146666663"/>
    <n v="378483.76"/>
    <n v="107095.8"/>
    <n v="72285.149999999994"/>
    <n v="9742.8873999999996"/>
    <n v="0"/>
    <s v="تبرعات عامة من زكاة مال وغيرها"/>
    <s v="دفاتر جمع مال"/>
    <s v="سارى"/>
    <n v="188"/>
    <m/>
    <n v="4"/>
    <x v="1"/>
  </r>
  <r>
    <d v="2017-08-20T00:00:00"/>
    <x v="8"/>
    <n v="1000"/>
    <x v="6"/>
    <x v="6"/>
    <n v="1454162.8146666663"/>
    <n v="378483.76"/>
    <n v="107095.8"/>
    <n v="72285.149999999994"/>
    <n v="9742.8873999999996"/>
    <n v="0"/>
    <s v="تبرعات عامة من زكاة مال وغيرها"/>
    <s v="دفاتر جمع مال"/>
    <s v="سارى"/>
    <n v="231"/>
    <m/>
    <n v="5"/>
    <x v="1"/>
  </r>
  <r>
    <d v="2017-08-20T00:00:00"/>
    <x v="8"/>
    <n v="500"/>
    <x v="6"/>
    <x v="6"/>
    <n v="1454662.8146666663"/>
    <n v="378483.76"/>
    <n v="107095.8"/>
    <n v="72285.149999999994"/>
    <n v="9742.8873999999996"/>
    <n v="0"/>
    <s v="تبرعات عامة من زكاة مال وغيرها"/>
    <s v="دفاتر جمع مال"/>
    <s v="سارى"/>
    <n v="493"/>
    <m/>
    <n v="10"/>
    <x v="1"/>
  </r>
  <r>
    <d v="2017-08-20T00:00:00"/>
    <x v="8"/>
    <n v="6100"/>
    <x v="6"/>
    <x v="6"/>
    <n v="1460762.8146666663"/>
    <n v="378483.76"/>
    <n v="107095.8"/>
    <n v="72285.149999999994"/>
    <n v="9742.8873999999996"/>
    <n v="0"/>
    <s v="تبرعات عامة من زكاة مال وغيرها"/>
    <s v="دفاتر جمع مال"/>
    <s v="سارى"/>
    <n v="494"/>
    <m/>
    <n v="10"/>
    <x v="1"/>
  </r>
  <r>
    <d v="2017-08-20T00:00:00"/>
    <x v="8"/>
    <n v="650"/>
    <x v="6"/>
    <x v="6"/>
    <n v="1461412.8146666663"/>
    <n v="378483.76"/>
    <n v="107095.8"/>
    <n v="72285.149999999994"/>
    <n v="9742.8873999999996"/>
    <n v="0"/>
    <s v="تبرعات عامة من زكاة مال وغيرها"/>
    <s v="دفاتر جمع مال"/>
    <s v="سارى"/>
    <n v="495"/>
    <m/>
    <n v="10"/>
    <x v="1"/>
  </r>
  <r>
    <d v="2017-08-20T00:00:00"/>
    <x v="8"/>
    <n v="140"/>
    <x v="6"/>
    <x v="7"/>
    <n v="1461552.8146666663"/>
    <n v="378483.76"/>
    <n v="107095.8"/>
    <n v="72285.149999999994"/>
    <n v="9742.8873999999996"/>
    <n v="0"/>
    <s v="نقدية للمرضى"/>
    <s v="دفاتر جمع مال"/>
    <s v="سارى"/>
    <n v="723"/>
    <m/>
    <n v="15"/>
    <x v="1"/>
  </r>
  <r>
    <d v="2017-08-20T00:00:00"/>
    <x v="8"/>
    <n v="1000"/>
    <x v="6"/>
    <x v="7"/>
    <n v="1462552.8146666663"/>
    <n v="378483.76"/>
    <n v="107095.8"/>
    <n v="72285.149999999994"/>
    <n v="9742.8873999999996"/>
    <n v="0"/>
    <s v="نقدية للمرضى"/>
    <s v="دفاتر جمع مال"/>
    <s v="سارى"/>
    <n v="801"/>
    <m/>
    <n v="17"/>
    <x v="1"/>
  </r>
  <r>
    <d v="2017-08-20T00:00:00"/>
    <x v="8"/>
    <n v="1000"/>
    <x v="6"/>
    <x v="7"/>
    <n v="1463552.8146666663"/>
    <n v="378483.76"/>
    <n v="107095.8"/>
    <n v="72285.149999999994"/>
    <n v="9742.8873999999996"/>
    <n v="0"/>
    <s v="نقدية للمرضى"/>
    <s v="دفاتر جمع مال"/>
    <s v="سارى"/>
    <n v="802"/>
    <m/>
    <n v="17"/>
    <x v="1"/>
  </r>
  <r>
    <d v="2017-08-20T00:00:00"/>
    <x v="8"/>
    <n v="200"/>
    <x v="6"/>
    <x v="7"/>
    <n v="1463752.8146666663"/>
    <n v="378483.76"/>
    <n v="107095.8"/>
    <n v="72285.149999999994"/>
    <n v="9742.8873999999996"/>
    <n v="0"/>
    <s v="نقدية للمرضى"/>
    <s v="دفاتر جمع مال"/>
    <s v="سارى"/>
    <n v="803"/>
    <m/>
    <n v="17"/>
    <x v="1"/>
  </r>
  <r>
    <d v="2017-08-20T00:00:00"/>
    <x v="8"/>
    <n v="800"/>
    <x v="6"/>
    <x v="6"/>
    <n v="1464552.8146666663"/>
    <n v="378483.76"/>
    <n v="107095.8"/>
    <n v="72285.149999999994"/>
    <n v="9742.8873999999996"/>
    <n v="0"/>
    <s v="تبرعات عامة من زكاة مال وغيرها"/>
    <s v="دفاتر جمع مال"/>
    <s v="سارى"/>
    <n v="804"/>
    <m/>
    <n v="17"/>
    <x v="1"/>
  </r>
  <r>
    <d v="2017-08-20T00:00:00"/>
    <x v="8"/>
    <n v="200"/>
    <x v="6"/>
    <x v="7"/>
    <n v="1464752.8146666663"/>
    <n v="378483.76"/>
    <n v="107095.8"/>
    <n v="72285.149999999994"/>
    <n v="9742.8873999999996"/>
    <n v="0"/>
    <s v="نقدية للمرضى"/>
    <s v="دفاتر جمع مال"/>
    <s v="سارى"/>
    <n v="805"/>
    <m/>
    <n v="17"/>
    <x v="1"/>
  </r>
  <r>
    <d v="2017-08-20T00:00:00"/>
    <x v="8"/>
    <n v="2000"/>
    <x v="6"/>
    <x v="6"/>
    <n v="1466752.8146666663"/>
    <n v="378483.76"/>
    <n v="107095.8"/>
    <n v="72285.149999999994"/>
    <n v="9742.8873999999996"/>
    <n v="0"/>
    <s v="تبرعات عامة من زكاة مال وغيرها"/>
    <s v="دفاتر جمع مال"/>
    <s v="سارى"/>
    <n v="851"/>
    <m/>
    <n v="18"/>
    <x v="1"/>
  </r>
  <r>
    <d v="2017-08-20T00:00:00"/>
    <x v="8"/>
    <n v="50"/>
    <x v="6"/>
    <x v="6"/>
    <n v="1466802.8146666663"/>
    <n v="378483.76"/>
    <n v="107095.8"/>
    <n v="72285.149999999994"/>
    <n v="9742.8873999999996"/>
    <n v="0"/>
    <s v="تبرعات عامة من زكاة مال وغيرها"/>
    <s v="دفاتر جمع مال"/>
    <s v="سارى"/>
    <n v="852"/>
    <m/>
    <n v="18"/>
    <x v="1"/>
  </r>
  <r>
    <d v="2017-08-20T00:00:00"/>
    <x v="8"/>
    <n v="2000"/>
    <x v="6"/>
    <x v="6"/>
    <n v="1468802.8146666663"/>
    <n v="378483.76"/>
    <n v="107095.8"/>
    <n v="72285.149999999994"/>
    <n v="9742.8873999999996"/>
    <n v="0"/>
    <s v="تبرعات عامة من زكاة مال وغيرها"/>
    <s v="دفاتر جمع مال"/>
    <s v="سارى"/>
    <n v="7726"/>
    <m/>
    <n v="155"/>
    <x v="1"/>
  </r>
  <r>
    <d v="2017-08-20T00:00:00"/>
    <x v="8"/>
    <n v="100000"/>
    <x v="8"/>
    <x v="8"/>
    <n v="1368802.8146666663"/>
    <n v="478483.76"/>
    <n v="107095.8"/>
    <n v="72285.149999999994"/>
    <n v="9742.8873999999996"/>
    <n v="0"/>
    <m/>
    <m/>
    <m/>
    <s v="معاملة بنكية"/>
    <m/>
    <m/>
    <x v="266"/>
  </r>
  <r>
    <d v="2017-08-20T00:00:00"/>
    <x v="8"/>
    <n v="100000"/>
    <x v="6"/>
    <x v="11"/>
    <n v="1468802.8146666663"/>
    <n v="378483.76"/>
    <n v="107095.8"/>
    <n v="72285.149999999994"/>
    <n v="9742.8873999999996"/>
    <n v="0"/>
    <m/>
    <m/>
    <m/>
    <s v="معاملة بنكية"/>
    <m/>
    <m/>
    <x v="265"/>
  </r>
  <r>
    <d v="2017-08-20T00:00:00"/>
    <x v="8"/>
    <n v="40"/>
    <x v="23"/>
    <x v="11"/>
    <n v="1468802.8146666663"/>
    <n v="378443.76"/>
    <n v="107095.8"/>
    <n v="72285.149999999994"/>
    <n v="9742.8873999999996"/>
    <n v="0"/>
    <m/>
    <m/>
    <m/>
    <s v="معاملة بنكية"/>
    <m/>
    <m/>
    <x v="264"/>
  </r>
  <r>
    <d v="2017-08-20T00:00:00"/>
    <x v="8"/>
    <n v="700"/>
    <x v="8"/>
    <x v="9"/>
    <n v="1468802.8146666663"/>
    <n v="379143.76"/>
    <n v="107095.8"/>
    <n v="72285.149999999994"/>
    <n v="9742.8873999999996"/>
    <n v="0"/>
    <m/>
    <m/>
    <m/>
    <s v="معاملة بنكية"/>
    <m/>
    <m/>
    <x v="60"/>
  </r>
  <r>
    <d v="2017-08-20T00:00:00"/>
    <x v="8"/>
    <n v="600"/>
    <x v="8"/>
    <x v="9"/>
    <n v="1468802.8146666663"/>
    <n v="379743.76"/>
    <n v="107095.8"/>
    <n v="72285.149999999994"/>
    <n v="9742.8873999999996"/>
    <n v="0"/>
    <m/>
    <m/>
    <m/>
    <s v="معاملة بنكية"/>
    <m/>
    <m/>
    <x v="60"/>
  </r>
  <r>
    <d v="2017-08-20T00:00:00"/>
    <x v="8"/>
    <n v="70"/>
    <x v="23"/>
    <x v="11"/>
    <n v="1468802.8146666663"/>
    <n v="379673.76"/>
    <n v="107095.8"/>
    <n v="72285.149999999994"/>
    <n v="9742.8873999999996"/>
    <n v="0"/>
    <m/>
    <m/>
    <m/>
    <s v="معاملة بنكية"/>
    <m/>
    <m/>
    <x v="264"/>
  </r>
  <r>
    <d v="2017-08-20T00:00:00"/>
    <x v="8"/>
    <n v="100"/>
    <x v="23"/>
    <x v="11"/>
    <n v="1468802.8146666663"/>
    <n v="379573.76000000001"/>
    <n v="107095.8"/>
    <n v="72285.149999999994"/>
    <n v="9742.8873999999996"/>
    <n v="0"/>
    <m/>
    <m/>
    <m/>
    <s v="معاملة بنكية"/>
    <m/>
    <m/>
    <x v="268"/>
  </r>
  <r>
    <d v="2017-08-20T00:00:00"/>
    <x v="8"/>
    <n v="3"/>
    <x v="23"/>
    <x v="11"/>
    <n v="1468802.8146666663"/>
    <n v="379570.76"/>
    <n v="107095.8"/>
    <n v="72285.149999999994"/>
    <n v="9742.8873999999996"/>
    <n v="0"/>
    <m/>
    <m/>
    <m/>
    <s v="معاملة بنكية"/>
    <m/>
    <m/>
    <x v="275"/>
  </r>
  <r>
    <d v="2017-08-20T00:00:00"/>
    <x v="8"/>
    <n v="50000"/>
    <x v="8"/>
    <x v="9"/>
    <n v="1468802.8146666663"/>
    <n v="429570.76"/>
    <n v="107095.8"/>
    <n v="72285.149999999994"/>
    <n v="9742.8873999999996"/>
    <n v="0"/>
    <m/>
    <m/>
    <m/>
    <m/>
    <m/>
    <m/>
    <x v="271"/>
  </r>
  <r>
    <d v="2017-08-21T00:00:00"/>
    <x v="8"/>
    <n v="400"/>
    <x v="6"/>
    <x v="6"/>
    <n v="1469202.8146666663"/>
    <n v="429570.76"/>
    <n v="107095.8"/>
    <n v="72285.149999999994"/>
    <n v="9742.8873999999996"/>
    <n v="0"/>
    <s v="تبرعات عامة من زكاة مال وغيرها"/>
    <s v="دفاتر جمع مال"/>
    <s v="سارى"/>
    <n v="38"/>
    <m/>
    <n v="1"/>
    <x v="1"/>
  </r>
  <r>
    <d v="2017-08-21T00:00:00"/>
    <x v="8"/>
    <n v="50"/>
    <x v="6"/>
    <x v="7"/>
    <n v="1469252.8146666663"/>
    <n v="429570.76"/>
    <n v="107095.8"/>
    <n v="72285.149999999994"/>
    <n v="9742.8873999999996"/>
    <n v="0"/>
    <s v="نقدية للمرضى"/>
    <s v="دفاتر جمع مال"/>
    <s v="سارى"/>
    <n v="84"/>
    <m/>
    <n v="2"/>
    <x v="1"/>
  </r>
  <r>
    <d v="2017-08-21T00:00:00"/>
    <x v="8"/>
    <n v="700"/>
    <x v="6"/>
    <x v="7"/>
    <n v="1469952.8146666663"/>
    <n v="429570.76"/>
    <n v="107095.8"/>
    <n v="72285.149999999994"/>
    <n v="9742.8873999999996"/>
    <n v="0"/>
    <s v="نقدية للمرضى"/>
    <s v="دفاتر جمع مال"/>
    <s v="سارى"/>
    <n v="85"/>
    <m/>
    <n v="2"/>
    <x v="1"/>
  </r>
  <r>
    <d v="2017-08-21T00:00:00"/>
    <x v="8"/>
    <n v="600"/>
    <x v="6"/>
    <x v="7"/>
    <n v="1470552.8146666663"/>
    <n v="429570.76"/>
    <n v="107095.8"/>
    <n v="72285.149999999994"/>
    <n v="9742.8873999999996"/>
    <n v="0"/>
    <s v="نقدية للمرضى"/>
    <s v="دفاتر جمع مال"/>
    <s v="سارى"/>
    <n v="86"/>
    <m/>
    <n v="2"/>
    <x v="1"/>
  </r>
  <r>
    <d v="2017-08-21T00:00:00"/>
    <x v="8"/>
    <n v="18060"/>
    <x v="39"/>
    <x v="7"/>
    <n v="1470552.8146666663"/>
    <n v="429570.76"/>
    <n v="125155.8"/>
    <n v="72285.149999999994"/>
    <n v="9742.8873999999996"/>
    <n v="0"/>
    <s v="نقدية للمرضى"/>
    <s v="دفاتر جمع مال"/>
    <s v="سارى"/>
    <n v="189"/>
    <m/>
    <n v="4"/>
    <x v="1"/>
  </r>
  <r>
    <d v="2017-08-21T00:00:00"/>
    <x v="8"/>
    <n v="10000"/>
    <x v="6"/>
    <x v="7"/>
    <n v="1480552.8146666663"/>
    <n v="429570.76"/>
    <n v="125155.8"/>
    <n v="72285.149999999994"/>
    <n v="9742.8873999999996"/>
    <n v="0"/>
    <s v="نقدية للمرضى"/>
    <s v="دفاتر جمع مال"/>
    <s v="سارى"/>
    <n v="190"/>
    <m/>
    <n v="4"/>
    <x v="1"/>
  </r>
  <r>
    <d v="2017-08-21T00:00:00"/>
    <x v="8"/>
    <n v="50"/>
    <x v="6"/>
    <x v="6"/>
    <n v="1480602.8146666663"/>
    <n v="429570.76"/>
    <n v="125155.8"/>
    <n v="72285.149999999994"/>
    <n v="9742.8873999999996"/>
    <n v="0"/>
    <s v="تبرعات عامة من زكاة مال وغيرها"/>
    <s v="دفاتر جمع مال"/>
    <s v="سارى"/>
    <n v="191"/>
    <m/>
    <n v="4"/>
    <x v="1"/>
  </r>
  <r>
    <d v="2017-08-21T00:00:00"/>
    <x v="8"/>
    <n v="102219.59999999999"/>
    <x v="38"/>
    <x v="21"/>
    <n v="1480602.8146666663"/>
    <n v="429570.76"/>
    <n v="22936.200000000012"/>
    <n v="174504.75"/>
    <n v="9742.8873999999996"/>
    <n v="0"/>
    <m/>
    <m/>
    <m/>
    <s v="سداد"/>
    <m/>
    <m/>
    <x v="1"/>
  </r>
  <r>
    <d v="2017-08-21T00:00:00"/>
    <x v="8"/>
    <n v="300"/>
    <x v="6"/>
    <x v="6"/>
    <n v="1480902.8146666663"/>
    <n v="429570.76"/>
    <n v="22936.200000000012"/>
    <n v="174504.75"/>
    <n v="9742.8873999999996"/>
    <n v="0"/>
    <s v="تبرعات عامة من زكاة مال وغيرها"/>
    <s v="دفاتر جمع مال"/>
    <s v="سارى"/>
    <n v="232"/>
    <m/>
    <n v="5"/>
    <x v="1"/>
  </r>
  <r>
    <d v="2017-08-21T00:00:00"/>
    <x v="8"/>
    <n v="1000"/>
    <x v="6"/>
    <x v="6"/>
    <n v="1481902.8146666663"/>
    <n v="429570.76"/>
    <n v="22936.200000000012"/>
    <n v="174504.75"/>
    <n v="9742.8873999999996"/>
    <n v="0"/>
    <s v="تبرعات عامة من زكاة مال وغيرها"/>
    <s v="دفاتر جمع مال"/>
    <s v="سارى"/>
    <n v="233"/>
    <m/>
    <n v="5"/>
    <x v="1"/>
  </r>
  <r>
    <d v="2017-08-21T00:00:00"/>
    <x v="8"/>
    <n v="200"/>
    <x v="6"/>
    <x v="6"/>
    <n v="1482102.8146666663"/>
    <n v="429570.76"/>
    <n v="22936.200000000012"/>
    <n v="174504.75"/>
    <n v="9742.8873999999996"/>
    <n v="0"/>
    <s v="تبرعات عامة من زكاة مال وغيرها"/>
    <s v="دفاتر جمع مال"/>
    <s v="سارى"/>
    <n v="234"/>
    <m/>
    <n v="5"/>
    <x v="1"/>
  </r>
  <r>
    <d v="2017-08-21T00:00:00"/>
    <x v="8"/>
    <n v="10000"/>
    <x v="6"/>
    <x v="7"/>
    <n v="1492102.8146666663"/>
    <n v="429570.76"/>
    <n v="22936.200000000012"/>
    <n v="174504.75"/>
    <n v="9742.8873999999996"/>
    <n v="0"/>
    <s v="نقدية للمرضى"/>
    <s v="دفاتر جمع مال"/>
    <s v="سارى"/>
    <n v="235"/>
    <m/>
    <n v="5"/>
    <x v="1"/>
  </r>
  <r>
    <d v="2017-08-21T00:00:00"/>
    <x v="8"/>
    <n v="6120"/>
    <x v="6"/>
    <x v="6"/>
    <n v="1498222.8146666663"/>
    <n v="429570.76"/>
    <n v="22936.200000000012"/>
    <n v="174504.75"/>
    <n v="9742.8873999999996"/>
    <n v="0"/>
    <s v="تبرعات عامة من زكاة مال وغيرها"/>
    <s v="دفاتر جمع مال"/>
    <s v="سارى"/>
    <n v="496"/>
    <m/>
    <n v="10"/>
    <x v="1"/>
  </r>
  <r>
    <d v="2017-08-21T00:00:00"/>
    <x v="8"/>
    <n v="5000"/>
    <x v="6"/>
    <x v="7"/>
    <n v="1503222.8146666663"/>
    <n v="429570.76"/>
    <n v="22936.200000000012"/>
    <n v="174504.75"/>
    <n v="9742.8873999999996"/>
    <n v="0"/>
    <s v="نقدية للمرضى"/>
    <s v="دفاتر جمع مال"/>
    <s v="سارى"/>
    <n v="497"/>
    <m/>
    <n v="10"/>
    <x v="1"/>
  </r>
  <r>
    <d v="2017-08-21T00:00:00"/>
    <x v="8"/>
    <n v="100"/>
    <x v="6"/>
    <x v="6"/>
    <n v="1503322.8146666663"/>
    <n v="429570.76"/>
    <n v="22936.200000000012"/>
    <n v="174504.75"/>
    <n v="9742.8873999999996"/>
    <n v="0"/>
    <s v="تبرعات عامة من زكاة مال وغيرها"/>
    <s v="دفاتر جمع مال"/>
    <s v="سارى"/>
    <n v="498"/>
    <m/>
    <n v="10"/>
    <x v="1"/>
  </r>
  <r>
    <d v="2017-08-21T00:00:00"/>
    <x v="8"/>
    <n v="150"/>
    <x v="6"/>
    <x v="6"/>
    <n v="1503472.8146666663"/>
    <n v="429570.76"/>
    <n v="22936.200000000012"/>
    <n v="174504.75"/>
    <n v="9742.8873999999996"/>
    <n v="0"/>
    <s v="تبرعات عامة من زكاة مال وغيرها"/>
    <s v="دفاتر جمع مال"/>
    <s v="سارى"/>
    <n v="784"/>
    <m/>
    <n v="16"/>
    <x v="1"/>
  </r>
  <r>
    <d v="2017-08-21T00:00:00"/>
    <x v="8"/>
    <n v="600"/>
    <x v="6"/>
    <x v="7"/>
    <n v="1504072.8146666663"/>
    <n v="429570.76"/>
    <n v="22936.200000000012"/>
    <n v="174504.75"/>
    <n v="9742.8873999999996"/>
    <n v="0"/>
    <s v="نقدية للمرضى"/>
    <s v="دفاتر جمع مال"/>
    <s v="سارى"/>
    <n v="785"/>
    <m/>
    <n v="16"/>
    <x v="1"/>
  </r>
  <r>
    <d v="2017-08-21T00:00:00"/>
    <x v="8"/>
    <n v="150"/>
    <x v="6"/>
    <x v="6"/>
    <n v="1504222.8146666663"/>
    <n v="429570.76"/>
    <n v="22936.200000000012"/>
    <n v="174504.75"/>
    <n v="9742.8873999999996"/>
    <n v="0"/>
    <s v="تبرعات عامة من زكاة مال وغيرها"/>
    <s v="دفاتر جمع مال"/>
    <s v="سارى"/>
    <n v="786"/>
    <m/>
    <n v="16"/>
    <x v="1"/>
  </r>
  <r>
    <d v="2017-08-21T00:00:00"/>
    <x v="8"/>
    <n v="5000"/>
    <x v="6"/>
    <x v="6"/>
    <n v="1509222.8146666663"/>
    <n v="429570.76"/>
    <n v="22936.200000000012"/>
    <n v="174504.75"/>
    <n v="9742.8873999999996"/>
    <n v="0"/>
    <s v="تبرعات عامة من زكاة مال وغيرها"/>
    <s v="دفاتر جمع مال"/>
    <s v="سارى"/>
    <n v="788"/>
    <m/>
    <n v="16"/>
    <x v="1"/>
  </r>
  <r>
    <d v="2017-08-21T00:00:00"/>
    <x v="8"/>
    <n v="500"/>
    <x v="6"/>
    <x v="6"/>
    <n v="1509722.8146666663"/>
    <n v="429570.76"/>
    <n v="22936.200000000012"/>
    <n v="174504.75"/>
    <n v="9742.8873999999996"/>
    <n v="0"/>
    <s v="تبرعات عامة من زكاة مال وغيرها"/>
    <s v="دفاتر جمع مال"/>
    <s v="سارى"/>
    <n v="789"/>
    <m/>
    <n v="16"/>
    <x v="1"/>
  </r>
  <r>
    <d v="2017-08-21T00:00:00"/>
    <x v="8"/>
    <n v="200"/>
    <x v="6"/>
    <x v="7"/>
    <n v="1509922.8146666663"/>
    <n v="429570.76"/>
    <n v="22936.200000000012"/>
    <n v="174504.75"/>
    <n v="9742.8873999999996"/>
    <n v="0"/>
    <s v="نقدية للمرضى"/>
    <s v="دفاتر جمع مال"/>
    <s v="سارى"/>
    <n v="806"/>
    <m/>
    <n v="17"/>
    <x v="1"/>
  </r>
  <r>
    <d v="2017-08-21T00:00:00"/>
    <x v="8"/>
    <n v="1000"/>
    <x v="6"/>
    <x v="6"/>
    <n v="1510922.8146666663"/>
    <n v="429570.76"/>
    <n v="22936.200000000012"/>
    <n v="174504.75"/>
    <n v="9742.8873999999996"/>
    <n v="0"/>
    <s v="تبرعات عامة من زكاة مال وغيرها"/>
    <s v="دفاتر جمع مال"/>
    <s v="سارى"/>
    <n v="807"/>
    <m/>
    <n v="17"/>
    <x v="1"/>
  </r>
  <r>
    <d v="2017-08-21T00:00:00"/>
    <x v="8"/>
    <n v="1000"/>
    <x v="6"/>
    <x v="6"/>
    <n v="1511922.8146666663"/>
    <n v="429570.76"/>
    <n v="22936.200000000012"/>
    <n v="174504.75"/>
    <n v="9742.8873999999996"/>
    <n v="0"/>
    <s v="تبرعات عامة من زكاة مال وغيرها"/>
    <s v="دفاتر جمع مال"/>
    <s v="سارى"/>
    <n v="808"/>
    <m/>
    <n v="17"/>
    <x v="1"/>
  </r>
  <r>
    <d v="2017-08-21T00:00:00"/>
    <x v="8"/>
    <n v="400"/>
    <x v="6"/>
    <x v="6"/>
    <n v="1512322.8146666663"/>
    <n v="429570.76"/>
    <n v="22936.200000000012"/>
    <n v="174504.75"/>
    <n v="9742.8873999999996"/>
    <n v="0"/>
    <s v="تبرعات عامة من زكاة مال وغيرها"/>
    <s v="دفاتر جمع مال"/>
    <s v="سارى"/>
    <n v="809"/>
    <m/>
    <n v="17"/>
    <x v="1"/>
  </r>
  <r>
    <d v="2017-08-21T00:00:00"/>
    <x v="8"/>
    <n v="2293.62"/>
    <x v="39"/>
    <x v="7"/>
    <n v="1512322.8146666663"/>
    <n v="429570.76"/>
    <n v="25229.820000000011"/>
    <n v="174504.75"/>
    <n v="9742.8873999999996"/>
    <n v="0"/>
    <s v="نقدية للمرضى"/>
    <s v="دفاتر جمع مال"/>
    <s v="سارى"/>
    <n v="810"/>
    <m/>
    <n v="17"/>
    <x v="1"/>
  </r>
  <r>
    <d v="2017-08-21T00:00:00"/>
    <x v="8"/>
    <n v="20000"/>
    <x v="6"/>
    <x v="7"/>
    <n v="1532322.8146666663"/>
    <n v="429570.76"/>
    <n v="25229.820000000011"/>
    <n v="174504.75"/>
    <n v="9742.8873999999996"/>
    <n v="0"/>
    <s v="نقدية للمرضى"/>
    <s v="دفاتر جمع مال"/>
    <s v="سارى"/>
    <n v="811"/>
    <m/>
    <n v="17"/>
    <x v="1"/>
  </r>
  <r>
    <d v="2017-08-21T00:00:00"/>
    <x v="8"/>
    <n v="5000"/>
    <x v="6"/>
    <x v="7"/>
    <n v="1537322.8146666663"/>
    <n v="429570.76"/>
    <n v="25229.820000000011"/>
    <n v="174504.75"/>
    <n v="9742.8873999999996"/>
    <n v="0"/>
    <s v="نقدية للمرضى"/>
    <s v="دفاتر جمع مال"/>
    <s v="سارى"/>
    <n v="7727"/>
    <m/>
    <n v="155"/>
    <x v="1"/>
  </r>
  <r>
    <d v="2017-08-21T00:00:00"/>
    <x v="8"/>
    <n v="5000"/>
    <x v="6"/>
    <x v="7"/>
    <n v="1542322.8146666663"/>
    <n v="429570.76"/>
    <n v="25229.820000000011"/>
    <n v="174504.75"/>
    <n v="9742.8873999999996"/>
    <n v="0"/>
    <s v="نقدية للمرضى"/>
    <s v="دفاتر جمع مال"/>
    <s v="سارى"/>
    <n v="7728"/>
    <m/>
    <n v="155"/>
    <x v="1"/>
  </r>
  <r>
    <d v="2017-08-21T00:00:00"/>
    <x v="8"/>
    <n v="1000"/>
    <x v="6"/>
    <x v="7"/>
    <n v="1543322.8146666663"/>
    <n v="429570.76"/>
    <n v="25229.820000000011"/>
    <n v="174504.75"/>
    <n v="9742.8873999999996"/>
    <n v="0"/>
    <s v="نقدية للمرضى"/>
    <s v="دفاتر جمع مال"/>
    <s v="سارى"/>
    <n v="7729"/>
    <m/>
    <n v="155"/>
    <x v="1"/>
  </r>
  <r>
    <d v="2017-08-21T00:00:00"/>
    <x v="8"/>
    <n v="500"/>
    <x v="6"/>
    <x v="6"/>
    <n v="1543822.8146666663"/>
    <n v="429570.76"/>
    <n v="25229.820000000011"/>
    <n v="174504.75"/>
    <n v="9742.8873999999996"/>
    <n v="0"/>
    <s v="تبرعات عامة من زكاة مال وغيرها"/>
    <s v="دفاتر جمع مال"/>
    <s v="سارى"/>
    <n v="7730"/>
    <m/>
    <n v="155"/>
    <x v="1"/>
  </r>
  <r>
    <d v="2017-08-21T00:00:00"/>
    <x v="8"/>
    <n v="160155"/>
    <x v="8"/>
    <x v="8"/>
    <n v="1383667.8146666663"/>
    <n v="589725.76"/>
    <n v="25229.820000000011"/>
    <n v="174504.75"/>
    <n v="9742.8873999999996"/>
    <n v="0"/>
    <m/>
    <m/>
    <m/>
    <m/>
    <m/>
    <m/>
    <x v="266"/>
  </r>
  <r>
    <d v="2017-08-21T00:00:00"/>
    <x v="8"/>
    <n v="30686.04"/>
    <x v="8"/>
    <x v="8"/>
    <n v="1352981.7746666663"/>
    <n v="620411.80000000005"/>
    <n v="25229.820000000011"/>
    <n v="174504.75"/>
    <n v="9742.8873999999996"/>
    <n v="0"/>
    <m/>
    <m/>
    <m/>
    <m/>
    <m/>
    <m/>
    <x v="266"/>
  </r>
  <r>
    <d v="2017-08-21T00:00:00"/>
    <x v="8"/>
    <n v="86"/>
    <x v="8"/>
    <x v="9"/>
    <n v="1352981.7746666663"/>
    <n v="620497.80000000005"/>
    <n v="25229.820000000011"/>
    <n v="174504.75"/>
    <n v="9742.8873999999996"/>
    <n v="0"/>
    <m/>
    <m/>
    <m/>
    <s v="معاملة بنكية"/>
    <m/>
    <m/>
    <x v="129"/>
  </r>
  <r>
    <d v="2017-08-21T00:00:00"/>
    <x v="8"/>
    <n v="3000"/>
    <x v="8"/>
    <x v="9"/>
    <n v="1352981.7746666663"/>
    <n v="623497.80000000005"/>
    <n v="25229.820000000011"/>
    <n v="174504.75"/>
    <n v="9742.8873999999996"/>
    <n v="0"/>
    <m/>
    <m/>
    <m/>
    <s v="معاملة بنكية"/>
    <m/>
    <m/>
    <x v="60"/>
  </r>
  <r>
    <d v="2017-08-21T00:00:00"/>
    <x v="8"/>
    <n v="12000"/>
    <x v="8"/>
    <x v="9"/>
    <n v="1352981.7746666663"/>
    <n v="635497.80000000005"/>
    <n v="25229.820000000011"/>
    <n v="174504.75"/>
    <n v="9742.8873999999996"/>
    <n v="0"/>
    <m/>
    <m/>
    <m/>
    <s v="معاملة بنكية"/>
    <m/>
    <m/>
    <x v="60"/>
  </r>
  <r>
    <d v="2017-08-21T00:00:00"/>
    <x v="8"/>
    <n v="12300"/>
    <x v="8"/>
    <x v="8"/>
    <n v="1340681.7746666663"/>
    <n v="647797.80000000005"/>
    <n v="25229.820000000011"/>
    <n v="174504.75"/>
    <n v="9742.8873999999996"/>
    <n v="0"/>
    <m/>
    <m/>
    <m/>
    <m/>
    <m/>
    <m/>
    <x v="266"/>
  </r>
  <r>
    <d v="2017-08-21T00:00:00"/>
    <x v="8"/>
    <n v="20434.45"/>
    <x v="8"/>
    <x v="12"/>
    <n v="1340681.7746666663"/>
    <n v="668232.25"/>
    <n v="25229.820000000011"/>
    <n v="174504.75"/>
    <n v="9742.8873999999996"/>
    <n v="0"/>
    <m/>
    <m/>
    <m/>
    <s v="تقفيل"/>
    <m/>
    <m/>
    <x v="1"/>
  </r>
  <r>
    <d v="2017-08-22T00:00:00"/>
    <x v="8"/>
    <n v="45000"/>
    <x v="41"/>
    <x v="22"/>
    <n v="1340681.7746666663"/>
    <n v="668232.25"/>
    <n v="25229.820000000011"/>
    <n v="174504.75"/>
    <n v="9742.8873999999996"/>
    <n v="0"/>
    <s v="تبرعات برامج حاسب الى"/>
    <m/>
    <m/>
    <n v="4"/>
    <m/>
    <n v="1"/>
    <x v="1"/>
  </r>
  <r>
    <d v="2017-08-22T00:00:00"/>
    <x v="8"/>
    <n v="1000"/>
    <x v="6"/>
    <x v="6"/>
    <n v="1341681.7746666663"/>
    <n v="668232.25"/>
    <n v="25229.820000000011"/>
    <n v="174504.75"/>
    <n v="9742.8873999999996"/>
    <n v="0"/>
    <s v="تبرعات عامة من زكاة مال وغيرها"/>
    <s v="دفاتر جمع مال"/>
    <s v="سارى"/>
    <n v="39"/>
    <m/>
    <n v="1"/>
    <x v="1"/>
  </r>
  <r>
    <d v="2017-08-22T00:00:00"/>
    <x v="8"/>
    <n v="1000"/>
    <x v="6"/>
    <x v="6"/>
    <n v="1342681.7746666663"/>
    <n v="668232.25"/>
    <n v="25229.820000000011"/>
    <n v="174504.75"/>
    <n v="9742.8873999999996"/>
    <n v="0"/>
    <s v="تبرعات عامة من زكاة مال وغيرها"/>
    <s v="دفاتر جمع مال"/>
    <s v="سارى"/>
    <n v="87"/>
    <m/>
    <n v="2"/>
    <x v="1"/>
  </r>
  <r>
    <d v="2017-08-22T00:00:00"/>
    <x v="8"/>
    <n v="10000"/>
    <x v="6"/>
    <x v="7"/>
    <n v="1352681.7746666663"/>
    <n v="668232.25"/>
    <n v="25229.820000000011"/>
    <n v="174504.75"/>
    <n v="9742.8873999999996"/>
    <n v="0"/>
    <s v="نقدية للمرضى"/>
    <s v="دفاتر جمع مال"/>
    <s v="سارى"/>
    <n v="499"/>
    <m/>
    <n v="10"/>
    <x v="1"/>
  </r>
  <r>
    <d v="2017-08-22T00:00:00"/>
    <x v="8"/>
    <n v="1500"/>
    <x v="6"/>
    <x v="7"/>
    <n v="1354181.7746666663"/>
    <n v="668232.25"/>
    <n v="25229.820000000011"/>
    <n v="174504.75"/>
    <n v="9742.8873999999996"/>
    <n v="0"/>
    <s v="نقدية للمرضى"/>
    <s v="دفاتر جمع مال"/>
    <s v="سارى"/>
    <n v="500"/>
    <m/>
    <n v="10"/>
    <x v="1"/>
  </r>
  <r>
    <d v="2017-08-22T00:00:00"/>
    <x v="8"/>
    <n v="3564.72"/>
    <x v="6"/>
    <x v="7"/>
    <n v="1357746.4946666663"/>
    <n v="668232.25"/>
    <n v="25229.820000000011"/>
    <n v="174504.75"/>
    <n v="9742.8873999999996"/>
    <n v="0"/>
    <s v="نقدية للمرضى"/>
    <s v="دفاتر جمع مال"/>
    <s v="سارى"/>
    <n v="501"/>
    <m/>
    <n v="11"/>
    <x v="1"/>
  </r>
  <r>
    <d v="2017-08-22T00:00:00"/>
    <x v="8"/>
    <n v="1000"/>
    <x v="6"/>
    <x v="7"/>
    <n v="1358746.4946666663"/>
    <n v="668232.25"/>
    <n v="25229.820000000011"/>
    <n v="174504.75"/>
    <n v="9742.8873999999996"/>
    <n v="0"/>
    <s v="نقدية للمرضى"/>
    <s v="دفاتر جمع مال"/>
    <s v="سارى"/>
    <n v="724"/>
    <m/>
    <n v="15"/>
    <x v="1"/>
  </r>
  <r>
    <d v="2017-08-22T00:00:00"/>
    <x v="8"/>
    <n v="3000"/>
    <x v="6"/>
    <x v="7"/>
    <n v="1361746.4946666663"/>
    <n v="668232.25"/>
    <n v="25229.820000000011"/>
    <n v="174504.75"/>
    <n v="9742.8873999999996"/>
    <n v="0"/>
    <s v="نقدية للمرضى"/>
    <s v="دفاتر جمع مال"/>
    <s v="سارى"/>
    <n v="725"/>
    <m/>
    <n v="15"/>
    <x v="1"/>
  </r>
  <r>
    <d v="2017-08-22T00:00:00"/>
    <x v="8"/>
    <n v="1500"/>
    <x v="6"/>
    <x v="7"/>
    <n v="1363246.4946666663"/>
    <n v="668232.25"/>
    <n v="25229.820000000011"/>
    <n v="174504.75"/>
    <n v="9742.8873999999996"/>
    <n v="0"/>
    <s v="نقدية للمرضى"/>
    <s v="دفاتر جمع مال"/>
    <s v="سارى"/>
    <n v="726"/>
    <m/>
    <n v="15"/>
    <x v="1"/>
  </r>
  <r>
    <d v="2017-08-22T00:00:00"/>
    <x v="8"/>
    <n v="9200"/>
    <x v="6"/>
    <x v="7"/>
    <n v="1372446.4946666663"/>
    <n v="668232.25"/>
    <n v="25229.820000000011"/>
    <n v="174504.75"/>
    <n v="9742.8873999999996"/>
    <n v="0"/>
    <s v="نقدية للمرضى"/>
    <s v="دفاتر جمع مال"/>
    <s v="سارى"/>
    <n v="790"/>
    <m/>
    <n v="16"/>
    <x v="1"/>
  </r>
  <r>
    <d v="2017-08-22T00:00:00"/>
    <x v="8"/>
    <n v="100"/>
    <x v="6"/>
    <x v="6"/>
    <n v="1372546.4946666663"/>
    <n v="668232.25"/>
    <n v="25229.820000000011"/>
    <n v="174504.75"/>
    <n v="9742.8873999999996"/>
    <n v="0"/>
    <s v="تبرعات عامة من زكاة مال وغيرها"/>
    <s v="دفاتر جمع مال"/>
    <s v="سارى"/>
    <n v="791"/>
    <m/>
    <n v="16"/>
    <x v="1"/>
  </r>
  <r>
    <d v="2017-08-22T00:00:00"/>
    <x v="8"/>
    <n v="1000"/>
    <x v="6"/>
    <x v="6"/>
    <n v="1373546.4946666663"/>
    <n v="668232.25"/>
    <n v="25229.820000000011"/>
    <n v="174504.75"/>
    <n v="9742.8873999999996"/>
    <n v="0"/>
    <s v="تبرعات عامة من زكاة مال وغيرها"/>
    <s v="دفاتر جمع مال"/>
    <s v="سارى"/>
    <n v="812"/>
    <m/>
    <n v="17"/>
    <x v="1"/>
  </r>
  <r>
    <d v="2017-08-22T00:00:00"/>
    <x v="8"/>
    <n v="1000"/>
    <x v="6"/>
    <x v="7"/>
    <n v="1374546.4946666663"/>
    <n v="668232.25"/>
    <n v="25229.820000000011"/>
    <n v="174504.75"/>
    <n v="9742.8873999999996"/>
    <n v="0"/>
    <s v="نقدية للمرضى"/>
    <s v="دفاتر جمع مال"/>
    <s v="سارى"/>
    <n v="813"/>
    <m/>
    <n v="17"/>
    <x v="1"/>
  </r>
  <r>
    <d v="2017-08-22T00:00:00"/>
    <x v="8"/>
    <n v="300"/>
    <x v="6"/>
    <x v="6"/>
    <n v="1374846.4946666663"/>
    <n v="668232.25"/>
    <n v="25229.820000000011"/>
    <n v="174504.75"/>
    <n v="9742.8873999999996"/>
    <n v="0"/>
    <s v="تبرعات عامة من زكاة مال وغيرها"/>
    <s v="دفاتر جمع مال"/>
    <s v="سارى"/>
    <n v="814"/>
    <m/>
    <n v="17"/>
    <x v="1"/>
  </r>
  <r>
    <d v="2017-08-22T00:00:00"/>
    <x v="8"/>
    <n v="100"/>
    <x v="6"/>
    <x v="6"/>
    <n v="1374946.4946666663"/>
    <n v="668232.25"/>
    <n v="25229.820000000011"/>
    <n v="174504.75"/>
    <n v="9742.8873999999996"/>
    <n v="0"/>
    <s v="تبرعات عامة من زكاة مال وغيرها"/>
    <s v="دفاتر جمع مال"/>
    <s v="سارى"/>
    <n v="815"/>
    <m/>
    <n v="17"/>
    <x v="1"/>
  </r>
  <r>
    <d v="2017-08-22T00:00:00"/>
    <x v="8"/>
    <n v="2500"/>
    <x v="6"/>
    <x v="7"/>
    <n v="1377446.4946666663"/>
    <n v="668232.25"/>
    <n v="25229.820000000011"/>
    <n v="174504.75"/>
    <n v="9742.8873999999996"/>
    <n v="0"/>
    <s v="نقدية للمرضى"/>
    <s v="دفاتر جمع مال"/>
    <s v="سارى"/>
    <n v="901"/>
    <m/>
    <n v="19"/>
    <x v="1"/>
  </r>
  <r>
    <d v="2017-08-22T00:00:00"/>
    <x v="8"/>
    <n v="2000"/>
    <x v="6"/>
    <x v="7"/>
    <n v="1379446.4946666663"/>
    <n v="668232.25"/>
    <n v="25229.820000000011"/>
    <n v="174504.75"/>
    <n v="9742.8873999999996"/>
    <n v="0"/>
    <s v="نقدية للمرضى"/>
    <s v="دفاتر جمع مال"/>
    <s v="سارى"/>
    <n v="7731"/>
    <m/>
    <n v="155"/>
    <x v="1"/>
  </r>
  <r>
    <d v="2017-08-22T00:00:00"/>
    <x v="8"/>
    <n v="1000"/>
    <x v="6"/>
    <x v="6"/>
    <n v="1380446.4946666663"/>
    <n v="668232.25"/>
    <n v="25229.820000000011"/>
    <n v="174504.75"/>
    <n v="9742.8873999999996"/>
    <n v="0"/>
    <s v="تبرعات عامة من زكاة مال وغيرها"/>
    <s v="دفاتر جمع مال"/>
    <s v="سارى"/>
    <n v="7732"/>
    <m/>
    <n v="155"/>
    <x v="1"/>
  </r>
  <r>
    <d v="2017-08-22T00:00:00"/>
    <x v="8"/>
    <n v="500"/>
    <x v="6"/>
    <x v="7"/>
    <n v="1380946.4946666663"/>
    <n v="668232.25"/>
    <n v="25229.820000000011"/>
    <n v="174504.75"/>
    <n v="9742.8873999999996"/>
    <n v="0"/>
    <s v="نقدية للمرضى"/>
    <s v="دفاتر جمع مال"/>
    <s v="سارى"/>
    <n v="7733"/>
    <m/>
    <n v="155"/>
    <x v="1"/>
  </r>
  <r>
    <d v="2017-08-22T00:00:00"/>
    <x v="8"/>
    <n v="5000"/>
    <x v="8"/>
    <x v="9"/>
    <n v="1380946.4946666663"/>
    <n v="673232.25"/>
    <n v="25229.820000000011"/>
    <n v="174504.75"/>
    <n v="9742.8873999999996"/>
    <n v="0"/>
    <m/>
    <m/>
    <m/>
    <s v="معاملة بنكية"/>
    <m/>
    <m/>
    <x v="60"/>
  </r>
  <r>
    <d v="2017-08-22T00:00:00"/>
    <x v="8"/>
    <n v="200000"/>
    <x v="6"/>
    <x v="11"/>
    <n v="1580946.4946666663"/>
    <n v="473232.25"/>
    <n v="25229.820000000011"/>
    <n v="174504.75"/>
    <n v="9742.8873999999996"/>
    <n v="0"/>
    <m/>
    <m/>
    <m/>
    <s v="معاملة بنكية"/>
    <m/>
    <m/>
    <x v="265"/>
  </r>
  <r>
    <d v="2017-08-22T00:00:00"/>
    <x v="8"/>
    <n v="100"/>
    <x v="8"/>
    <x v="9"/>
    <n v="1580946.4946666663"/>
    <n v="473332.25"/>
    <n v="25229.820000000011"/>
    <n v="174504.75"/>
    <n v="9742.8873999999996"/>
    <n v="0"/>
    <m/>
    <m/>
    <m/>
    <s v="معاملة بنكية"/>
    <m/>
    <m/>
    <x v="60"/>
  </r>
  <r>
    <d v="2017-08-23T00:00:00"/>
    <x v="8"/>
    <n v="250"/>
    <x v="6"/>
    <x v="6"/>
    <n v="1581196.4946666663"/>
    <n v="473332.25"/>
    <n v="25229.820000000011"/>
    <n v="174504.75"/>
    <n v="9742.8873999999996"/>
    <n v="0"/>
    <s v="تبرعات عامة من زكاة مال وغيرها"/>
    <s v="دفاتر جمع مال"/>
    <s v="سارى"/>
    <n v="41"/>
    <m/>
    <n v="1"/>
    <x v="1"/>
  </r>
  <r>
    <d v="2017-08-23T00:00:00"/>
    <x v="8"/>
    <n v="1000"/>
    <x v="6"/>
    <x v="6"/>
    <n v="1582196.4946666663"/>
    <n v="473332.25"/>
    <n v="25229.820000000011"/>
    <n v="174504.75"/>
    <n v="9742.8873999999996"/>
    <n v="0"/>
    <s v="تبرعات عامة من زكاة مال وغيرها"/>
    <s v="دفاتر جمع مال"/>
    <s v="سارى"/>
    <n v="42"/>
    <m/>
    <n v="1"/>
    <x v="1"/>
  </r>
  <r>
    <d v="2017-08-23T00:00:00"/>
    <x v="8"/>
    <n v="2870"/>
    <x v="6"/>
    <x v="6"/>
    <n v="1585066.4946666663"/>
    <n v="473332.25"/>
    <n v="25229.820000000011"/>
    <n v="174504.75"/>
    <n v="9742.8873999999996"/>
    <n v="0"/>
    <s v="تبرعات عامة من زكاة مال وغيرها"/>
    <s v="دفاتر جمع مال"/>
    <s v="سارى"/>
    <n v="43"/>
    <m/>
    <n v="1"/>
    <x v="1"/>
  </r>
  <r>
    <d v="2017-08-23T00:00:00"/>
    <x v="8"/>
    <n v="7000"/>
    <x v="6"/>
    <x v="6"/>
    <n v="1592066.4946666663"/>
    <n v="473332.25"/>
    <n v="25229.820000000011"/>
    <n v="174504.75"/>
    <n v="9742.8873999999996"/>
    <n v="0"/>
    <s v="تبرعات عامة من زكاة مال وغيرها"/>
    <s v="دفاتر جمع مال"/>
    <s v="سارى"/>
    <n v="44"/>
    <m/>
    <n v="1"/>
    <x v="1"/>
  </r>
  <r>
    <d v="2017-08-23T00:00:00"/>
    <x v="8"/>
    <n v="1500"/>
    <x v="6"/>
    <x v="7"/>
    <n v="1593566.4946666663"/>
    <n v="473332.25"/>
    <n v="25229.820000000011"/>
    <n v="174504.75"/>
    <n v="9742.8873999999996"/>
    <n v="0"/>
    <s v="نقدية للمرضى"/>
    <s v="دفاتر جمع مال"/>
    <s v="سارى"/>
    <n v="192"/>
    <m/>
    <n v="4"/>
    <x v="1"/>
  </r>
  <r>
    <d v="2017-08-23T00:00:00"/>
    <x v="8"/>
    <n v="1500"/>
    <x v="6"/>
    <x v="6"/>
    <n v="1595066.4946666663"/>
    <n v="473332.25"/>
    <n v="25229.820000000011"/>
    <n v="174504.75"/>
    <n v="9742.8873999999996"/>
    <n v="0"/>
    <s v="تبرعات عامة من زكاة مال وغيرها"/>
    <s v="دفاتر جمع مال"/>
    <s v="سارى"/>
    <n v="193"/>
    <m/>
    <n v="4"/>
    <x v="1"/>
  </r>
  <r>
    <d v="2017-08-23T00:00:00"/>
    <x v="8"/>
    <n v="3564"/>
    <x v="6"/>
    <x v="7"/>
    <n v="1598630.4946666663"/>
    <n v="473332.25"/>
    <n v="25229.820000000011"/>
    <n v="174504.75"/>
    <n v="9742.8873999999996"/>
    <n v="0"/>
    <s v="نقدية للمرضى"/>
    <s v="دفاتر جمع مال"/>
    <s v="سارى"/>
    <n v="194"/>
    <m/>
    <n v="4"/>
    <x v="1"/>
  </r>
  <r>
    <d v="2017-08-23T00:00:00"/>
    <x v="8"/>
    <n v="200"/>
    <x v="6"/>
    <x v="7"/>
    <n v="1598830.4946666663"/>
    <n v="473332.25"/>
    <n v="25229.820000000011"/>
    <n v="174504.75"/>
    <n v="9742.8873999999996"/>
    <n v="0"/>
    <s v="نقدية للمرضى"/>
    <s v="دفاتر جمع مال"/>
    <s v="سارى"/>
    <n v="195"/>
    <m/>
    <n v="4"/>
    <x v="1"/>
  </r>
  <r>
    <d v="2017-08-23T00:00:00"/>
    <x v="8"/>
    <n v="300"/>
    <x v="6"/>
    <x v="7"/>
    <n v="1599130.4946666663"/>
    <n v="473332.25"/>
    <n v="25229.820000000011"/>
    <n v="174504.75"/>
    <n v="9742.8873999999996"/>
    <n v="0"/>
    <s v="نقدية للمرضى"/>
    <s v="دفاتر جمع مال"/>
    <s v="سارى"/>
    <n v="196"/>
    <m/>
    <n v="4"/>
    <x v="1"/>
  </r>
  <r>
    <d v="2017-08-23T00:00:00"/>
    <x v="8"/>
    <n v="2000"/>
    <x v="6"/>
    <x v="6"/>
    <n v="1601130.4946666663"/>
    <n v="473332.25"/>
    <n v="25229.820000000011"/>
    <n v="174504.75"/>
    <n v="9742.8873999999996"/>
    <n v="0"/>
    <s v="تبرعات عامة من زكاة مال وغيرها"/>
    <s v="دفاتر جمع مال"/>
    <s v="سارى"/>
    <n v="197"/>
    <m/>
    <n v="4"/>
    <x v="1"/>
  </r>
  <r>
    <d v="2017-08-23T00:00:00"/>
    <x v="8"/>
    <n v="10000"/>
    <x v="6"/>
    <x v="6"/>
    <n v="1611130.4946666663"/>
    <n v="473332.25"/>
    <n v="25229.820000000011"/>
    <n v="174504.75"/>
    <n v="9742.8873999999996"/>
    <n v="0"/>
    <s v="تبرعات عامة من زكاة مال وغيرها"/>
    <s v="دفاتر جمع مال"/>
    <s v="سارى"/>
    <n v="236"/>
    <m/>
    <n v="5"/>
    <x v="1"/>
  </r>
  <r>
    <d v="2017-08-23T00:00:00"/>
    <x v="8"/>
    <n v="10000"/>
    <x v="6"/>
    <x v="6"/>
    <n v="1621130.4946666663"/>
    <n v="473332.25"/>
    <n v="25229.820000000011"/>
    <n v="174504.75"/>
    <n v="9742.8873999999996"/>
    <n v="0"/>
    <s v="تبرعات عامة من زكاة مال وغيرها"/>
    <s v="دفاتر جمع مال"/>
    <s v="سارى"/>
    <n v="237"/>
    <m/>
    <n v="5"/>
    <x v="1"/>
  </r>
  <r>
    <d v="2017-08-23T00:00:00"/>
    <x v="8"/>
    <n v="10000"/>
    <x v="6"/>
    <x v="6"/>
    <n v="1631130.4946666663"/>
    <n v="473332.25"/>
    <n v="25229.820000000011"/>
    <n v="174504.75"/>
    <n v="9742.8873999999996"/>
    <n v="0"/>
    <s v="تبرعات عامة من زكاة مال وغيرها"/>
    <s v="دفاتر جمع مال"/>
    <s v="سارى"/>
    <n v="238"/>
    <m/>
    <n v="5"/>
    <x v="1"/>
  </r>
  <r>
    <d v="2017-08-23T00:00:00"/>
    <x v="8"/>
    <n v="10000"/>
    <x v="6"/>
    <x v="6"/>
    <n v="1641130.4946666663"/>
    <n v="473332.25"/>
    <n v="25229.820000000011"/>
    <n v="174504.75"/>
    <n v="9742.8873999999996"/>
    <n v="0"/>
    <s v="تبرعات عامة من زكاة مال وغيرها"/>
    <s v="دفاتر جمع مال"/>
    <s v="سارى"/>
    <n v="239"/>
    <m/>
    <n v="5"/>
    <x v="1"/>
  </r>
  <r>
    <d v="2017-08-23T00:00:00"/>
    <x v="8"/>
    <n v="10000"/>
    <x v="6"/>
    <x v="6"/>
    <n v="1651130.4946666663"/>
    <n v="473332.25"/>
    <n v="25229.820000000011"/>
    <n v="174504.75"/>
    <n v="9742.8873999999996"/>
    <n v="0"/>
    <s v="تبرعات عامة من زكاة مال وغيرها"/>
    <s v="دفاتر جمع مال"/>
    <s v="سارى"/>
    <n v="240"/>
    <m/>
    <n v="5"/>
    <x v="1"/>
  </r>
  <r>
    <d v="2017-08-23T00:00:00"/>
    <x v="8"/>
    <n v="1000"/>
    <x v="6"/>
    <x v="6"/>
    <n v="1652130.4946666663"/>
    <n v="473332.25"/>
    <n v="25229.820000000011"/>
    <n v="174504.75"/>
    <n v="9742.8873999999996"/>
    <n v="0"/>
    <s v="تبرعات عامة من زكاة مال وغيرها"/>
    <s v="دفاتر جمع مال"/>
    <s v="سارى"/>
    <n v="241"/>
    <m/>
    <n v="5"/>
    <x v="1"/>
  </r>
  <r>
    <d v="2017-08-23T00:00:00"/>
    <x v="8"/>
    <n v="5000"/>
    <x v="6"/>
    <x v="6"/>
    <n v="1657130.4946666663"/>
    <n v="473332.25"/>
    <n v="25229.820000000011"/>
    <n v="174504.75"/>
    <n v="9742.8873999999996"/>
    <n v="0"/>
    <s v="تبرعات عامة من زكاة مال وغيرها"/>
    <s v="دفاتر جمع مال"/>
    <s v="سارى"/>
    <n v="242"/>
    <m/>
    <n v="5"/>
    <x v="1"/>
  </r>
  <r>
    <d v="2017-08-23T00:00:00"/>
    <x v="8"/>
    <n v="5000"/>
    <x v="6"/>
    <x v="6"/>
    <n v="1662130.4946666663"/>
    <n v="473332.25"/>
    <n v="25229.820000000011"/>
    <n v="174504.75"/>
    <n v="9742.8873999999996"/>
    <n v="0"/>
    <s v="تبرعات عامة من زكاة مال وغيرها"/>
    <s v="دفاتر جمع مال"/>
    <s v="سارى"/>
    <n v="243"/>
    <m/>
    <n v="5"/>
    <x v="1"/>
  </r>
  <r>
    <d v="2017-08-23T00:00:00"/>
    <x v="8"/>
    <n v="5000"/>
    <x v="6"/>
    <x v="6"/>
    <n v="1667130.4946666663"/>
    <n v="473332.25"/>
    <n v="25229.820000000011"/>
    <n v="174504.75"/>
    <n v="9742.8873999999996"/>
    <n v="0"/>
    <s v="تبرعات عامة من زكاة مال وغيرها"/>
    <s v="دفاتر جمع مال"/>
    <s v="سارى"/>
    <n v="244"/>
    <m/>
    <n v="5"/>
    <x v="1"/>
  </r>
  <r>
    <d v="2017-08-23T00:00:00"/>
    <x v="8"/>
    <n v="5000"/>
    <x v="6"/>
    <x v="6"/>
    <n v="1672130.4946666663"/>
    <n v="473332.25"/>
    <n v="25229.820000000011"/>
    <n v="174504.75"/>
    <n v="9742.8873999999996"/>
    <n v="0"/>
    <s v="تبرعات عامة من زكاة مال وغيرها"/>
    <s v="دفاتر جمع مال"/>
    <s v="سارى"/>
    <n v="245"/>
    <m/>
    <n v="5"/>
    <x v="1"/>
  </r>
  <r>
    <d v="2017-08-23T00:00:00"/>
    <x v="8"/>
    <n v="1000"/>
    <x v="6"/>
    <x v="6"/>
    <n v="1673130.4946666663"/>
    <n v="473332.25"/>
    <n v="25229.820000000011"/>
    <n v="174504.75"/>
    <n v="9742.8873999999996"/>
    <n v="0"/>
    <s v="تبرعات عامة من زكاة مال وغيرها"/>
    <s v="دفاتر جمع مال"/>
    <s v="سارى"/>
    <n v="246"/>
    <m/>
    <n v="5"/>
    <x v="1"/>
  </r>
  <r>
    <d v="2017-08-23T00:00:00"/>
    <x v="8"/>
    <n v="200"/>
    <x v="6"/>
    <x v="7"/>
    <n v="1673330.4946666663"/>
    <n v="473332.25"/>
    <n v="25229.820000000011"/>
    <n v="174504.75"/>
    <n v="9742.8873999999996"/>
    <n v="0"/>
    <s v="نقدية للمرضى"/>
    <s v="دفاتر جمع مال"/>
    <s v="سارى"/>
    <n v="247"/>
    <m/>
    <n v="5"/>
    <x v="1"/>
  </r>
  <r>
    <d v="2017-08-23T00:00:00"/>
    <x v="8"/>
    <n v="200"/>
    <x v="6"/>
    <x v="7"/>
    <n v="1673530.4946666663"/>
    <n v="473332.25"/>
    <n v="25229.820000000011"/>
    <n v="174504.75"/>
    <n v="9742.8873999999996"/>
    <n v="0"/>
    <s v="نقدية للمرضى"/>
    <s v="دفاتر جمع مال"/>
    <s v="سارى"/>
    <n v="248"/>
    <m/>
    <n v="5"/>
    <x v="1"/>
  </r>
  <r>
    <d v="2017-08-23T00:00:00"/>
    <x v="8"/>
    <n v="200"/>
    <x v="6"/>
    <x v="6"/>
    <n v="1673730.4946666663"/>
    <n v="473332.25"/>
    <n v="25229.820000000011"/>
    <n v="174504.75"/>
    <n v="9742.8873999999996"/>
    <n v="0"/>
    <s v="تبرعات عامة من زكاة مال وغيرها"/>
    <s v="دفاتر جمع مال"/>
    <s v="سارى"/>
    <n v="249"/>
    <m/>
    <n v="5"/>
    <x v="1"/>
  </r>
  <r>
    <d v="2017-08-23T00:00:00"/>
    <x v="8"/>
    <n v="1000"/>
    <x v="6"/>
    <x v="7"/>
    <n v="1674730.4946666663"/>
    <n v="473332.25"/>
    <n v="25229.820000000011"/>
    <n v="174504.75"/>
    <n v="9742.8873999999996"/>
    <n v="0"/>
    <s v="نقدية للمرضى"/>
    <s v="دفاتر جمع مال"/>
    <s v="سارى"/>
    <n v="250"/>
    <m/>
    <n v="5"/>
    <x v="1"/>
  </r>
  <r>
    <d v="2017-08-23T00:00:00"/>
    <x v="8"/>
    <n v="2600"/>
    <x v="6"/>
    <x v="7"/>
    <n v="1677330.4946666663"/>
    <n v="473332.25"/>
    <n v="25229.820000000011"/>
    <n v="174504.75"/>
    <n v="9742.8873999999996"/>
    <n v="0"/>
    <s v="نقدية للمرضى"/>
    <s v="دفاتر جمع مال"/>
    <s v="سارى"/>
    <n v="251"/>
    <m/>
    <n v="6"/>
    <x v="1"/>
  </r>
  <r>
    <d v="2017-08-23T00:00:00"/>
    <x v="8"/>
    <n v="400"/>
    <x v="6"/>
    <x v="7"/>
    <n v="1677730.4946666663"/>
    <n v="473332.25"/>
    <n v="25229.820000000011"/>
    <n v="174504.75"/>
    <n v="9742.8873999999996"/>
    <n v="0"/>
    <s v="نقدية للمرضى"/>
    <s v="دفاتر جمع مال"/>
    <s v="سارى"/>
    <n v="252"/>
    <m/>
    <n v="6"/>
    <x v="1"/>
  </r>
  <r>
    <d v="2017-08-23T00:00:00"/>
    <x v="8"/>
    <n v="4000"/>
    <x v="6"/>
    <x v="6"/>
    <n v="1681730.4946666663"/>
    <n v="473332.25"/>
    <n v="25229.820000000011"/>
    <n v="174504.75"/>
    <n v="9742.8873999999996"/>
    <n v="0"/>
    <s v="تبرعات عامة من زكاة مال وغيرها"/>
    <s v="دفاتر جمع مال"/>
    <s v="سارى"/>
    <n v="502"/>
    <m/>
    <n v="11"/>
    <x v="1"/>
  </r>
  <r>
    <d v="2017-08-23T00:00:00"/>
    <x v="8"/>
    <n v="5000"/>
    <x v="6"/>
    <x v="6"/>
    <n v="1686730.4946666663"/>
    <n v="473332.25"/>
    <n v="25229.820000000011"/>
    <n v="174504.75"/>
    <n v="9742.8873999999996"/>
    <n v="0"/>
    <s v="تبرعات عامة من زكاة مال وغيرها"/>
    <s v="دفاتر جمع مال"/>
    <s v="سارى"/>
    <n v="503"/>
    <m/>
    <n v="11"/>
    <x v="1"/>
  </r>
  <r>
    <d v="2017-08-23T00:00:00"/>
    <x v="8"/>
    <n v="600"/>
    <x v="6"/>
    <x v="7"/>
    <n v="1687330.4946666663"/>
    <n v="473332.25"/>
    <n v="25229.820000000011"/>
    <n v="174504.75"/>
    <n v="9742.8873999999996"/>
    <n v="0"/>
    <s v="نقدية للمرضى"/>
    <s v="دفاتر جمع مال"/>
    <s v="سارى"/>
    <n v="504"/>
    <m/>
    <n v="11"/>
    <x v="1"/>
  </r>
  <r>
    <d v="2017-08-23T00:00:00"/>
    <x v="8"/>
    <n v="2000"/>
    <x v="6"/>
    <x v="6"/>
    <n v="1689330.4946666663"/>
    <n v="473332.25"/>
    <n v="25229.820000000011"/>
    <n v="174504.75"/>
    <n v="9742.8873999999996"/>
    <n v="0"/>
    <s v="تبرعات عامة من زكاة مال وغيرها"/>
    <s v="دفاتر جمع مال"/>
    <s v="سارى"/>
    <n v="505"/>
    <m/>
    <n v="11"/>
    <x v="1"/>
  </r>
  <r>
    <d v="2017-08-23T00:00:00"/>
    <x v="8"/>
    <n v="2000"/>
    <x v="6"/>
    <x v="6"/>
    <n v="1691330.4946666663"/>
    <n v="473332.25"/>
    <n v="25229.820000000011"/>
    <n v="174504.75"/>
    <n v="9742.8873999999996"/>
    <n v="0"/>
    <s v="تبرعات عامة من زكاة مال وغيرها"/>
    <s v="دفاتر جمع مال"/>
    <s v="سارى"/>
    <n v="727"/>
    <m/>
    <n v="15"/>
    <x v="1"/>
  </r>
  <r>
    <d v="2017-08-23T00:00:00"/>
    <x v="8"/>
    <n v="100"/>
    <x v="6"/>
    <x v="7"/>
    <n v="1691430.4946666663"/>
    <n v="473332.25"/>
    <n v="25229.820000000011"/>
    <n v="174504.75"/>
    <n v="9742.8873999999996"/>
    <n v="0"/>
    <s v="نقدية للمرضى"/>
    <s v="دفاتر جمع مال"/>
    <s v="سارى"/>
    <n v="728"/>
    <m/>
    <n v="15"/>
    <x v="1"/>
  </r>
  <r>
    <d v="2017-08-23T00:00:00"/>
    <x v="8"/>
    <n v="1000"/>
    <x v="6"/>
    <x v="7"/>
    <n v="1692430.4946666663"/>
    <n v="473332.25"/>
    <n v="25229.820000000011"/>
    <n v="174504.75"/>
    <n v="9742.8873999999996"/>
    <n v="0"/>
    <s v="نقدية للمرضى"/>
    <s v="دفاتر جمع مال"/>
    <s v="سارى"/>
    <n v="729"/>
    <m/>
    <n v="15"/>
    <x v="1"/>
  </r>
  <r>
    <d v="2017-08-23T00:00:00"/>
    <x v="8"/>
    <n v="800"/>
    <x v="6"/>
    <x v="7"/>
    <n v="1693230.4946666663"/>
    <n v="473332.25"/>
    <n v="25229.820000000011"/>
    <n v="174504.75"/>
    <n v="9742.8873999999996"/>
    <n v="0"/>
    <s v="نقدية للمرضى"/>
    <s v="دفاتر جمع مال"/>
    <s v="سارى"/>
    <n v="730"/>
    <m/>
    <n v="15"/>
    <x v="1"/>
  </r>
  <r>
    <d v="2017-08-23T00:00:00"/>
    <x v="8"/>
    <n v="1000"/>
    <x v="6"/>
    <x v="7"/>
    <n v="1694230.4946666663"/>
    <n v="473332.25"/>
    <n v="25229.820000000011"/>
    <n v="174504.75"/>
    <n v="9742.8873999999996"/>
    <n v="0"/>
    <s v="نقدية للمرضى"/>
    <s v="دفاتر جمع مال"/>
    <s v="سارى"/>
    <n v="731"/>
    <m/>
    <n v="15"/>
    <x v="1"/>
  </r>
  <r>
    <d v="2017-08-23T00:00:00"/>
    <x v="8"/>
    <n v="1000"/>
    <x v="6"/>
    <x v="7"/>
    <n v="1695230.4946666663"/>
    <n v="473332.25"/>
    <n v="25229.820000000011"/>
    <n v="174504.75"/>
    <n v="9742.8873999999996"/>
    <n v="0"/>
    <s v="نقدية للمرضى"/>
    <s v="دفاتر جمع مال"/>
    <s v="سارى"/>
    <n v="732"/>
    <m/>
    <n v="15"/>
    <x v="1"/>
  </r>
  <r>
    <d v="2017-08-23T00:00:00"/>
    <x v="8"/>
    <n v="2000"/>
    <x v="6"/>
    <x v="6"/>
    <n v="1697230.4946666663"/>
    <n v="473332.25"/>
    <n v="25229.820000000011"/>
    <n v="174504.75"/>
    <n v="9742.8873999999996"/>
    <n v="0"/>
    <s v="تبرعات عامة من زكاة مال وغيرها"/>
    <s v="دفاتر جمع مال"/>
    <s v="سارى"/>
    <n v="733"/>
    <m/>
    <n v="15"/>
    <x v="1"/>
  </r>
  <r>
    <d v="2017-08-23T00:00:00"/>
    <x v="8"/>
    <n v="2347.7999999999997"/>
    <x v="39"/>
    <x v="6"/>
    <n v="1697230.4946666663"/>
    <n v="473332.25"/>
    <n v="27577.62000000001"/>
    <n v="174504.75"/>
    <n v="9742.8873999999996"/>
    <n v="0"/>
    <s v="تبرعات عامة من زكاة مال وغيرها"/>
    <s v="دفاتر جمع مال"/>
    <s v="سارى"/>
    <n v="734"/>
    <m/>
    <n v="15"/>
    <x v="1"/>
  </r>
  <r>
    <d v="2017-08-23T00:00:00"/>
    <x v="8"/>
    <n v="200"/>
    <x v="6"/>
    <x v="7"/>
    <n v="1697430.4946666663"/>
    <n v="473332.25"/>
    <n v="27577.62000000001"/>
    <n v="174504.75"/>
    <n v="9742.8873999999996"/>
    <n v="0"/>
    <s v="نقدية للمرضى"/>
    <s v="دفاتر جمع مال"/>
    <s v="سارى"/>
    <n v="736"/>
    <m/>
    <n v="15"/>
    <x v="1"/>
  </r>
  <r>
    <d v="2017-08-23T00:00:00"/>
    <x v="8"/>
    <n v="1500"/>
    <x v="6"/>
    <x v="6"/>
    <n v="1698930.4946666663"/>
    <n v="473332.25"/>
    <n v="27577.62000000001"/>
    <n v="174504.75"/>
    <n v="9742.8873999999996"/>
    <n v="0"/>
    <s v="تبرعات عامة من زكاة مال وغيرها"/>
    <s v="دفاتر جمع مال"/>
    <s v="سارى"/>
    <n v="792"/>
    <m/>
    <n v="16"/>
    <x v="1"/>
  </r>
  <r>
    <d v="2017-08-23T00:00:00"/>
    <x v="8"/>
    <n v="4760"/>
    <x v="6"/>
    <x v="7"/>
    <n v="1703690.4946666663"/>
    <n v="473332.25"/>
    <n v="27577.62000000001"/>
    <n v="174504.75"/>
    <n v="9742.8873999999996"/>
    <n v="0"/>
    <s v="نقدية للمرضى"/>
    <s v="دفاتر جمع مال"/>
    <s v="سارى"/>
    <n v="793"/>
    <m/>
    <n v="16"/>
    <x v="1"/>
  </r>
  <r>
    <d v="2017-08-23T00:00:00"/>
    <x v="8"/>
    <n v="8000"/>
    <x v="6"/>
    <x v="6"/>
    <n v="1711690.4946666663"/>
    <n v="473332.25"/>
    <n v="27577.62000000001"/>
    <n v="174504.75"/>
    <n v="9742.8873999999996"/>
    <n v="0"/>
    <s v="تبرعات عامة من زكاة مال وغيرها"/>
    <s v="دفاتر جمع مال"/>
    <s v="سارى"/>
    <n v="816"/>
    <m/>
    <n v="17"/>
    <x v="1"/>
  </r>
  <r>
    <d v="2017-08-23T00:00:00"/>
    <x v="8"/>
    <n v="1000"/>
    <x v="6"/>
    <x v="6"/>
    <n v="1712690.4946666663"/>
    <n v="473332.25"/>
    <n v="27577.62000000001"/>
    <n v="174504.75"/>
    <n v="9742.8873999999996"/>
    <n v="0"/>
    <s v="تبرعات عامة من زكاة مال وغيرها"/>
    <s v="دفاتر جمع مال"/>
    <s v="سارى"/>
    <n v="817"/>
    <m/>
    <n v="17"/>
    <x v="1"/>
  </r>
  <r>
    <d v="2017-08-23T00:00:00"/>
    <x v="8"/>
    <n v="1500"/>
    <x v="6"/>
    <x v="7"/>
    <n v="1714190.4946666663"/>
    <n v="473332.25"/>
    <n v="27577.62000000001"/>
    <n v="174504.75"/>
    <n v="9742.8873999999996"/>
    <n v="0"/>
    <s v="نقدية للمرضى"/>
    <s v="دفاتر جمع مال"/>
    <s v="سارى"/>
    <n v="818"/>
    <m/>
    <n v="17"/>
    <x v="1"/>
  </r>
  <r>
    <d v="2017-08-23T00:00:00"/>
    <x v="8"/>
    <n v="5500"/>
    <x v="6"/>
    <x v="7"/>
    <n v="1719690.4946666663"/>
    <n v="473332.25"/>
    <n v="27577.62000000001"/>
    <n v="174504.75"/>
    <n v="9742.8873999999996"/>
    <n v="0"/>
    <s v="نقدية للمرضى"/>
    <s v="دفاتر جمع مال"/>
    <s v="سارى"/>
    <n v="819"/>
    <m/>
    <n v="17"/>
    <x v="1"/>
  </r>
  <r>
    <d v="2017-08-23T00:00:00"/>
    <x v="8"/>
    <n v="400"/>
    <x v="6"/>
    <x v="6"/>
    <n v="1720090.4946666663"/>
    <n v="473332.25"/>
    <n v="27577.62000000001"/>
    <n v="174504.75"/>
    <n v="9742.8873999999996"/>
    <n v="0"/>
    <s v="تبرعات عامة من زكاة مال وغيرها"/>
    <s v="دفاتر جمع مال"/>
    <s v="سارى"/>
    <n v="820"/>
    <m/>
    <n v="17"/>
    <x v="1"/>
  </r>
  <r>
    <d v="2017-08-23T00:00:00"/>
    <x v="8"/>
    <n v="3450"/>
    <x v="6"/>
    <x v="7"/>
    <n v="1723540.4946666663"/>
    <n v="473332.25"/>
    <n v="27577.62000000001"/>
    <n v="174504.75"/>
    <n v="9742.8873999999996"/>
    <n v="0"/>
    <s v="نقدية للمرضى"/>
    <s v="دفاتر جمع مال"/>
    <s v="سارى"/>
    <n v="7734"/>
    <m/>
    <n v="155"/>
    <x v="1"/>
  </r>
  <r>
    <d v="2017-08-23T00:00:00"/>
    <x v="8"/>
    <n v="21565"/>
    <x v="6"/>
    <x v="11"/>
    <n v="1745105.4946666663"/>
    <n v="451767.25"/>
    <n v="27577.62000000001"/>
    <n v="174504.75"/>
    <n v="9742.8873999999996"/>
    <n v="0"/>
    <m/>
    <m/>
    <m/>
    <s v="معاملة بنكية"/>
    <m/>
    <m/>
    <x v="265"/>
  </r>
  <r>
    <d v="2017-08-23T00:00:00"/>
    <x v="8"/>
    <n v="2000"/>
    <x v="8"/>
    <x v="9"/>
    <n v="1745105.4946666663"/>
    <n v="453767.25"/>
    <n v="27577.62000000001"/>
    <n v="174504.75"/>
    <n v="9742.8873999999996"/>
    <n v="0"/>
    <m/>
    <m/>
    <m/>
    <s v="معاملة بنكية"/>
    <m/>
    <m/>
    <x v="60"/>
  </r>
  <r>
    <d v="2017-08-23T00:00:00"/>
    <x v="8"/>
    <n v="1280"/>
    <x v="8"/>
    <x v="9"/>
    <n v="1745105.4946666663"/>
    <n v="455047.25"/>
    <n v="27577.62000000001"/>
    <n v="174504.75"/>
    <n v="9742.8873999999996"/>
    <n v="0"/>
    <m/>
    <m/>
    <m/>
    <s v="معاملة بنكية"/>
    <m/>
    <m/>
    <x v="129"/>
  </r>
  <r>
    <d v="2017-08-23T00:00:00"/>
    <x v="8"/>
    <n v="10"/>
    <x v="8"/>
    <x v="9"/>
    <n v="1745105.4946666663"/>
    <n v="455057.25"/>
    <n v="27577.62000000001"/>
    <n v="174504.75"/>
    <n v="9742.8873999999996"/>
    <n v="0"/>
    <m/>
    <m/>
    <m/>
    <s v="معاملة بنكية"/>
    <m/>
    <m/>
    <x v="129"/>
  </r>
  <r>
    <d v="2017-08-23T00:00:00"/>
    <x v="8"/>
    <n v="100000"/>
    <x v="8"/>
    <x v="9"/>
    <n v="1745105.4946666663"/>
    <n v="555057.25"/>
    <n v="27577.62000000001"/>
    <n v="174504.75"/>
    <n v="9742.8873999999996"/>
    <n v="0"/>
    <m/>
    <m/>
    <m/>
    <m/>
    <m/>
    <m/>
    <x v="271"/>
  </r>
  <r>
    <d v="2017-08-23T00:00:00"/>
    <x v="8"/>
    <n v="2000"/>
    <x v="8"/>
    <x v="9"/>
    <n v="1745105.4946666663"/>
    <n v="557057.25"/>
    <n v="27577.62000000001"/>
    <n v="174504.75"/>
    <n v="9742.8873999999996"/>
    <n v="0"/>
    <m/>
    <m/>
    <m/>
    <s v="معاملة بنكية"/>
    <m/>
    <m/>
    <x v="60"/>
  </r>
  <r>
    <d v="2017-08-23T00:00:00"/>
    <x v="8"/>
    <n v="85100"/>
    <x v="8"/>
    <x v="8"/>
    <n v="1660005.4946666663"/>
    <n v="642157.25"/>
    <n v="27577.62000000001"/>
    <n v="174504.75"/>
    <n v="9742.8873999999996"/>
    <n v="0"/>
    <m/>
    <m/>
    <m/>
    <m/>
    <m/>
    <m/>
    <x v="266"/>
  </r>
  <r>
    <d v="2017-08-23T00:00:00"/>
    <x v="8"/>
    <n v="12791"/>
    <x v="8"/>
    <x v="10"/>
    <n v="1660005.4946666663"/>
    <n v="654948.25"/>
    <n v="27577.62000000001"/>
    <n v="174504.75"/>
    <n v="9742.8873999999996"/>
    <n v="0"/>
    <m/>
    <m/>
    <m/>
    <s v="تقفيل"/>
    <m/>
    <m/>
    <x v="263"/>
  </r>
  <r>
    <d v="2017-08-24T00:00:00"/>
    <x v="8"/>
    <n v="5500"/>
    <x v="6"/>
    <x v="6"/>
    <n v="1665505.4946666663"/>
    <n v="654948.25"/>
    <n v="27577.62000000001"/>
    <n v="174504.75"/>
    <n v="9742.8873999999996"/>
    <n v="0"/>
    <s v="تبرعات عامة من زكاة مال وغيرها"/>
    <s v="دفاتر جمع مال"/>
    <s v="سارى"/>
    <n v="88"/>
    <m/>
    <n v="2"/>
    <x v="1"/>
  </r>
  <r>
    <d v="2017-08-24T00:00:00"/>
    <x v="8"/>
    <n v="1000"/>
    <x v="6"/>
    <x v="6"/>
    <n v="1666505.4946666663"/>
    <n v="654948.25"/>
    <n v="27577.62000000001"/>
    <n v="174504.75"/>
    <n v="9742.8873999999996"/>
    <n v="0"/>
    <s v="تبرعات عامة من زكاة مال وغيرها"/>
    <s v="دفاتر جمع مال"/>
    <s v="سارى"/>
    <n v="89"/>
    <m/>
    <n v="2"/>
    <x v="1"/>
  </r>
  <r>
    <d v="2017-08-24T00:00:00"/>
    <x v="8"/>
    <n v="13000"/>
    <x v="6"/>
    <x v="6"/>
    <n v="1679505.4946666663"/>
    <n v="654948.25"/>
    <n v="27577.62000000001"/>
    <n v="174504.75"/>
    <n v="9742.8873999999996"/>
    <n v="0"/>
    <s v="تبرعات عامة من زكاة مال وغيرها"/>
    <s v="دفاتر جمع مال"/>
    <s v="سارى"/>
    <n v="90"/>
    <m/>
    <n v="2"/>
    <x v="1"/>
  </r>
  <r>
    <d v="2017-08-24T00:00:00"/>
    <x v="8"/>
    <n v="18000"/>
    <x v="6"/>
    <x v="6"/>
    <n v="1697505.4946666663"/>
    <n v="654948.25"/>
    <n v="27577.62000000001"/>
    <n v="174504.75"/>
    <n v="9742.8873999999996"/>
    <n v="0"/>
    <s v="تبرعات عامة من زكاة مال وغيرها"/>
    <s v="دفاتر جمع مال"/>
    <s v="سارى"/>
    <n v="91"/>
    <m/>
    <n v="2"/>
    <x v="1"/>
  </r>
  <r>
    <d v="2017-08-24T00:00:00"/>
    <x v="8"/>
    <n v="2000"/>
    <x v="6"/>
    <x v="6"/>
    <n v="1699505.4946666663"/>
    <n v="654948.25"/>
    <n v="27577.62000000001"/>
    <n v="174504.75"/>
    <n v="9742.8873999999996"/>
    <n v="0"/>
    <s v="تبرعات عامة من زكاة مال وغيرها"/>
    <s v="دفاتر جمع مال"/>
    <s v="سارى"/>
    <n v="92"/>
    <m/>
    <n v="2"/>
    <x v="1"/>
  </r>
  <r>
    <d v="2017-08-24T00:00:00"/>
    <x v="8"/>
    <n v="700"/>
    <x v="6"/>
    <x v="6"/>
    <n v="1700205.4946666663"/>
    <n v="654948.25"/>
    <n v="27577.62000000001"/>
    <n v="174504.75"/>
    <n v="9742.8873999999996"/>
    <n v="0"/>
    <s v="تبرعات عامة من زكاة مال وغيرها"/>
    <s v="دفاتر جمع مال"/>
    <s v="سارى"/>
    <n v="93"/>
    <m/>
    <n v="2"/>
    <x v="1"/>
  </r>
  <r>
    <d v="2017-08-24T00:00:00"/>
    <x v="8"/>
    <n v="3611.9999999999995"/>
    <x v="38"/>
    <x v="21"/>
    <n v="1700205.4946666663"/>
    <n v="654948.25"/>
    <n v="23965.62000000001"/>
    <n v="178116.75"/>
    <n v="9742.8873999999996"/>
    <n v="0"/>
    <m/>
    <m/>
    <m/>
    <s v="سداد"/>
    <m/>
    <m/>
    <x v="1"/>
  </r>
  <r>
    <d v="2017-08-24T00:00:00"/>
    <x v="8"/>
    <n v="2500"/>
    <x v="6"/>
    <x v="6"/>
    <n v="1702705.4946666663"/>
    <n v="654948.25"/>
    <n v="23965.62000000001"/>
    <n v="178116.75"/>
    <n v="9742.8873999999996"/>
    <n v="0"/>
    <s v="تبرعات عامة من زكاة مال وغيرها"/>
    <s v="دفاتر جمع مال"/>
    <s v="سارى"/>
    <n v="94"/>
    <m/>
    <n v="2"/>
    <x v="1"/>
  </r>
  <r>
    <d v="2017-08-24T00:00:00"/>
    <x v="8"/>
    <n v="350"/>
    <x v="6"/>
    <x v="7"/>
    <n v="1703055.4946666663"/>
    <n v="654948.25"/>
    <n v="23965.62000000001"/>
    <n v="178116.75"/>
    <n v="9742.8873999999996"/>
    <n v="0"/>
    <s v="نقدية للمرضى"/>
    <s v="دفاتر جمع مال"/>
    <s v="سارى"/>
    <n v="198"/>
    <m/>
    <n v="4"/>
    <x v="1"/>
  </r>
  <r>
    <d v="2017-08-24T00:00:00"/>
    <x v="8"/>
    <n v="250"/>
    <x v="6"/>
    <x v="7"/>
    <n v="1703305.4946666663"/>
    <n v="654948.25"/>
    <n v="23965.62000000001"/>
    <n v="178116.75"/>
    <n v="9742.8873999999996"/>
    <n v="0"/>
    <s v="نقدية للمرضى"/>
    <s v="دفاتر جمع مال"/>
    <s v="سارى"/>
    <n v="199"/>
    <m/>
    <n v="4"/>
    <x v="1"/>
  </r>
  <r>
    <d v="2017-08-24T00:00:00"/>
    <x v="8"/>
    <n v="300"/>
    <x v="6"/>
    <x v="7"/>
    <n v="1703605.4946666663"/>
    <n v="654948.25"/>
    <n v="23965.62000000001"/>
    <n v="178116.75"/>
    <n v="9742.8873999999996"/>
    <n v="0"/>
    <s v="نقدية للمرضى"/>
    <s v="دفاتر جمع مال"/>
    <s v="سارى"/>
    <n v="200"/>
    <m/>
    <n v="4"/>
    <x v="1"/>
  </r>
  <r>
    <d v="2017-08-24T00:00:00"/>
    <x v="8"/>
    <n v="5000"/>
    <x v="6"/>
    <x v="7"/>
    <n v="1708605.4946666663"/>
    <n v="654948.25"/>
    <n v="23965.62000000001"/>
    <n v="178116.75"/>
    <n v="9742.8873999999996"/>
    <n v="0"/>
    <s v="نقدية للمرضى"/>
    <s v="دفاتر جمع مال"/>
    <s v="سارى"/>
    <n v="253"/>
    <m/>
    <n v="6"/>
    <x v="1"/>
  </r>
  <r>
    <d v="2017-08-24T00:00:00"/>
    <x v="8"/>
    <n v="750"/>
    <x v="6"/>
    <x v="6"/>
    <n v="1709355.4946666663"/>
    <n v="654948.25"/>
    <n v="23965.62000000001"/>
    <n v="178116.75"/>
    <n v="9742.8873999999996"/>
    <n v="0"/>
    <s v="تبرعات عامة من زكاة مال وغيرها"/>
    <s v="دفاتر جمع مال"/>
    <s v="سارى"/>
    <n v="506"/>
    <m/>
    <n v="11"/>
    <x v="1"/>
  </r>
  <r>
    <d v="2017-08-24T00:00:00"/>
    <x v="8"/>
    <n v="500"/>
    <x v="6"/>
    <x v="6"/>
    <n v="1709855.4946666663"/>
    <n v="654948.25"/>
    <n v="23965.62000000001"/>
    <n v="178116.75"/>
    <n v="9742.8873999999996"/>
    <n v="0"/>
    <s v="تبرعات عامة من زكاة مال وغيرها"/>
    <s v="دفاتر جمع مال"/>
    <s v="سارى"/>
    <n v="507"/>
    <m/>
    <n v="11"/>
    <x v="1"/>
  </r>
  <r>
    <d v="2017-08-24T00:00:00"/>
    <x v="8"/>
    <n v="400"/>
    <x v="6"/>
    <x v="7"/>
    <n v="1710255.4946666663"/>
    <n v="654948.25"/>
    <n v="23965.62000000001"/>
    <n v="178116.75"/>
    <n v="9742.8873999999996"/>
    <n v="0"/>
    <s v="نقدية للمرضى"/>
    <s v="دفاتر جمع مال"/>
    <s v="سارى"/>
    <n v="508"/>
    <m/>
    <n v="11"/>
    <x v="1"/>
  </r>
  <r>
    <d v="2017-08-24T00:00:00"/>
    <x v="8"/>
    <n v="100"/>
    <x v="6"/>
    <x v="6"/>
    <n v="1710355.4946666663"/>
    <n v="654948.25"/>
    <n v="23965.62000000001"/>
    <n v="178116.75"/>
    <n v="9742.8873999999996"/>
    <n v="0"/>
    <s v="تبرعات عامة من زكاة مال وغيرها"/>
    <s v="دفاتر جمع مال"/>
    <s v="سارى"/>
    <n v="509"/>
    <m/>
    <n v="11"/>
    <x v="1"/>
  </r>
  <r>
    <d v="2017-08-24T00:00:00"/>
    <x v="8"/>
    <n v="1500"/>
    <x v="6"/>
    <x v="7"/>
    <n v="1711855.4946666663"/>
    <n v="654948.25"/>
    <n v="23965.62000000001"/>
    <n v="178116.75"/>
    <n v="9742.8873999999996"/>
    <n v="0"/>
    <s v="نقدية للمرضى"/>
    <s v="دفاتر جمع مال"/>
    <s v="سارى"/>
    <n v="511"/>
    <m/>
    <n v="11"/>
    <x v="1"/>
  </r>
  <r>
    <d v="2017-08-24T00:00:00"/>
    <x v="8"/>
    <n v="1000"/>
    <x v="6"/>
    <x v="7"/>
    <n v="1712855.4946666663"/>
    <n v="654948.25"/>
    <n v="23965.62000000001"/>
    <n v="178116.75"/>
    <n v="9742.8873999999996"/>
    <n v="0"/>
    <s v="نقدية للمرضى"/>
    <s v="دفاتر جمع مال"/>
    <s v="سارى"/>
    <n v="512"/>
    <m/>
    <n v="11"/>
    <x v="1"/>
  </r>
  <r>
    <d v="2017-08-24T00:00:00"/>
    <x v="8"/>
    <n v="2000"/>
    <x v="6"/>
    <x v="7"/>
    <n v="1714855.4946666663"/>
    <n v="654948.25"/>
    <n v="23965.62000000001"/>
    <n v="178116.75"/>
    <n v="9742.8873999999996"/>
    <n v="0"/>
    <s v="نقدية للمرضى"/>
    <s v="دفاتر جمع مال"/>
    <s v="سارى"/>
    <n v="513"/>
    <m/>
    <n v="11"/>
    <x v="1"/>
  </r>
  <r>
    <d v="2017-08-24T00:00:00"/>
    <x v="8"/>
    <n v="3000"/>
    <x v="6"/>
    <x v="6"/>
    <n v="1717855.4946666663"/>
    <n v="654948.25"/>
    <n v="23965.62000000001"/>
    <n v="178116.75"/>
    <n v="9742.8873999999996"/>
    <n v="0"/>
    <s v="تبرعات عامة من زكاة مال وغيرها"/>
    <s v="دفاتر جمع مال"/>
    <s v="سارى"/>
    <n v="514"/>
    <m/>
    <n v="11"/>
    <x v="1"/>
  </r>
  <r>
    <d v="2017-08-24T00:00:00"/>
    <x v="8"/>
    <n v="1000"/>
    <x v="6"/>
    <x v="7"/>
    <n v="1718855.4946666663"/>
    <n v="654948.25"/>
    <n v="23965.62000000001"/>
    <n v="178116.75"/>
    <n v="9742.8873999999996"/>
    <n v="0"/>
    <s v="نقدية للمرضى"/>
    <s v="دفاتر جمع مال"/>
    <s v="سارى"/>
    <n v="515"/>
    <m/>
    <n v="11"/>
    <x v="1"/>
  </r>
  <r>
    <d v="2017-08-24T00:00:00"/>
    <x v="8"/>
    <n v="1400"/>
    <x v="6"/>
    <x v="6"/>
    <n v="1720255.4946666663"/>
    <n v="654948.25"/>
    <n v="23965.62000000001"/>
    <n v="178116.75"/>
    <n v="9742.8873999999996"/>
    <n v="0"/>
    <s v="تبرعات عامة من زكاة مال وغيرها"/>
    <s v="دفاتر جمع مال"/>
    <s v="سارى"/>
    <n v="516"/>
    <m/>
    <n v="11"/>
    <x v="1"/>
  </r>
  <r>
    <d v="2017-08-24T00:00:00"/>
    <x v="8"/>
    <n v="300"/>
    <x v="6"/>
    <x v="7"/>
    <n v="1720555.4946666663"/>
    <n v="654948.25"/>
    <n v="23965.62000000001"/>
    <n v="178116.75"/>
    <n v="9742.8873999999996"/>
    <n v="0"/>
    <s v="نقدية للمرضى"/>
    <s v="دفاتر جمع مال"/>
    <s v="سارى"/>
    <n v="738"/>
    <m/>
    <n v="15"/>
    <x v="1"/>
  </r>
  <r>
    <d v="2017-08-24T00:00:00"/>
    <x v="8"/>
    <n v="2500"/>
    <x v="6"/>
    <x v="7"/>
    <n v="1723055.4946666663"/>
    <n v="654948.25"/>
    <n v="23965.62000000001"/>
    <n v="178116.75"/>
    <n v="9742.8873999999996"/>
    <n v="0"/>
    <s v="نقدية للمرضى"/>
    <s v="دفاتر جمع مال"/>
    <s v="سارى"/>
    <n v="794"/>
    <m/>
    <n v="16"/>
    <x v="1"/>
  </r>
  <r>
    <d v="2017-08-24T00:00:00"/>
    <x v="8"/>
    <n v="400"/>
    <x v="6"/>
    <x v="6"/>
    <n v="1723455.4946666663"/>
    <n v="654948.25"/>
    <n v="23965.62000000001"/>
    <n v="178116.75"/>
    <n v="9742.8873999999996"/>
    <n v="0"/>
    <s v="تبرعات عامة من زكاة مال وغيرها"/>
    <s v="دفاتر جمع مال"/>
    <s v="سارى"/>
    <n v="821"/>
    <m/>
    <n v="17"/>
    <x v="1"/>
  </r>
  <r>
    <d v="2017-08-24T00:00:00"/>
    <x v="8"/>
    <n v="1500"/>
    <x v="6"/>
    <x v="6"/>
    <n v="1724955.4946666663"/>
    <n v="654948.25"/>
    <n v="23965.62000000001"/>
    <n v="178116.75"/>
    <n v="9742.8873999999996"/>
    <n v="0"/>
    <s v="تبرعات عامة من زكاة مال وغيرها"/>
    <s v="دفاتر جمع مال"/>
    <s v="سارى"/>
    <n v="822"/>
    <m/>
    <n v="17"/>
    <x v="1"/>
  </r>
  <r>
    <d v="2017-08-24T00:00:00"/>
    <x v="8"/>
    <n v="300"/>
    <x v="6"/>
    <x v="6"/>
    <n v="1725255.4946666663"/>
    <n v="654948.25"/>
    <n v="23965.62000000001"/>
    <n v="178116.75"/>
    <n v="9742.8873999999996"/>
    <n v="0"/>
    <s v="تبرعات عامة من زكاة مال وغيرها"/>
    <s v="دفاتر جمع مال"/>
    <s v="سارى"/>
    <n v="823"/>
    <m/>
    <n v="17"/>
    <x v="1"/>
  </r>
  <r>
    <d v="2017-08-24T00:00:00"/>
    <x v="8"/>
    <n v="200"/>
    <x v="6"/>
    <x v="6"/>
    <n v="1725455.4946666663"/>
    <n v="654948.25"/>
    <n v="23965.62000000001"/>
    <n v="178116.75"/>
    <n v="9742.8873999999996"/>
    <n v="0"/>
    <s v="تبرعات عامة من زكاة مال وغيرها"/>
    <s v="دفاتر جمع مال"/>
    <s v="سارى"/>
    <n v="824"/>
    <m/>
    <n v="17"/>
    <x v="1"/>
  </r>
  <r>
    <d v="2017-08-24T00:00:00"/>
    <x v="8"/>
    <n v="15000"/>
    <x v="6"/>
    <x v="6"/>
    <n v="1740455.4946666663"/>
    <n v="654948.25"/>
    <n v="23965.62000000001"/>
    <n v="178116.75"/>
    <n v="9742.8873999999996"/>
    <n v="0"/>
    <s v="تبرعات عامة من زكاة مال وغيرها"/>
    <s v="دفاتر جمع مال"/>
    <s v="سارى"/>
    <n v="853"/>
    <m/>
    <n v="18"/>
    <x v="1"/>
  </r>
  <r>
    <d v="2017-08-24T00:00:00"/>
    <x v="8"/>
    <n v="2000"/>
    <x v="6"/>
    <x v="6"/>
    <n v="1742455.4946666663"/>
    <n v="654948.25"/>
    <n v="23965.62000000001"/>
    <n v="178116.75"/>
    <n v="9742.8873999999996"/>
    <n v="0"/>
    <s v="تبرعات عامة من زكاة مال وغيرها"/>
    <s v="دفاتر جمع مال"/>
    <s v="سارى"/>
    <n v="854"/>
    <m/>
    <n v="18"/>
    <x v="1"/>
  </r>
  <r>
    <d v="2017-08-24T00:00:00"/>
    <x v="8"/>
    <n v="1000"/>
    <x v="6"/>
    <x v="6"/>
    <n v="1743455.4946666663"/>
    <n v="654948.25"/>
    <n v="23965.62000000001"/>
    <n v="178116.75"/>
    <n v="9742.8873999999996"/>
    <n v="0"/>
    <s v="تبرعات عامة من زكاة مال وغيرها"/>
    <s v="دفاتر جمع مال"/>
    <s v="سارى"/>
    <n v="855"/>
    <m/>
    <n v="18"/>
    <x v="1"/>
  </r>
  <r>
    <d v="2017-08-24T00:00:00"/>
    <x v="8"/>
    <n v="3500"/>
    <x v="6"/>
    <x v="6"/>
    <n v="1746955.4946666663"/>
    <n v="654948.25"/>
    <n v="23965.62000000001"/>
    <n v="178116.75"/>
    <n v="9742.8873999999996"/>
    <n v="0"/>
    <s v="تبرعات عامة من زكاة مال وغيرها"/>
    <s v="دفاتر جمع مال"/>
    <s v="سارى"/>
    <n v="7735"/>
    <m/>
    <n v="155"/>
    <x v="1"/>
  </r>
  <r>
    <d v="2017-08-24T00:00:00"/>
    <x v="8"/>
    <n v="250000"/>
    <x v="6"/>
    <x v="11"/>
    <n v="1996955.4946666663"/>
    <n v="404948.25"/>
    <n v="23965.62000000001"/>
    <n v="178116.75"/>
    <n v="9742.8873999999996"/>
    <n v="0"/>
    <m/>
    <m/>
    <m/>
    <s v="معاملة بنكية"/>
    <m/>
    <m/>
    <x v="265"/>
  </r>
  <r>
    <d v="2017-08-24T00:00:00"/>
    <x v="8"/>
    <n v="230"/>
    <x v="8"/>
    <x v="9"/>
    <n v="1996955.4946666663"/>
    <n v="405178.25"/>
    <n v="23965.62000000001"/>
    <n v="178116.75"/>
    <n v="9742.8873999999996"/>
    <n v="0"/>
    <m/>
    <m/>
    <m/>
    <s v="معاملة بنكية"/>
    <m/>
    <m/>
    <x v="132"/>
  </r>
  <r>
    <d v="2017-08-24T00:00:00"/>
    <x v="8"/>
    <n v="150"/>
    <x v="8"/>
    <x v="9"/>
    <n v="1996955.4946666663"/>
    <n v="405328.25"/>
    <n v="23965.62000000001"/>
    <n v="178116.75"/>
    <n v="9742.8873999999996"/>
    <n v="0"/>
    <m/>
    <m/>
    <m/>
    <s v="معاملة بنكية"/>
    <m/>
    <m/>
    <x v="132"/>
  </r>
  <r>
    <d v="2017-08-24T00:00:00"/>
    <x v="8"/>
    <n v="120000"/>
    <x v="6"/>
    <x v="11"/>
    <n v="2116955.4946666663"/>
    <n v="285328.25"/>
    <n v="23965.62000000001"/>
    <n v="178116.75"/>
    <n v="9742.8873999999996"/>
    <n v="0"/>
    <m/>
    <m/>
    <m/>
    <s v="معاملة بنكية"/>
    <m/>
    <m/>
    <x v="265"/>
  </r>
  <r>
    <d v="2017-08-24T00:00:00"/>
    <x v="8"/>
    <n v="92800"/>
    <x v="8"/>
    <x v="8"/>
    <n v="2024155.4946666663"/>
    <n v="378128.25"/>
    <n v="23965.62000000001"/>
    <n v="178116.75"/>
    <n v="9742.8873999999996"/>
    <n v="0"/>
    <m/>
    <m/>
    <m/>
    <m/>
    <m/>
    <m/>
    <x v="266"/>
  </r>
  <r>
    <d v="2017-08-24T00:00:00"/>
    <x v="8"/>
    <n v="61570"/>
    <x v="8"/>
    <x v="8"/>
    <n v="1962585.4946666663"/>
    <n v="439698.25"/>
    <n v="23965.62000000001"/>
    <n v="178116.75"/>
    <n v="9742.8873999999996"/>
    <n v="0"/>
    <m/>
    <m/>
    <m/>
    <m/>
    <m/>
    <m/>
    <x v="266"/>
  </r>
  <r>
    <d v="2017-08-25T00:00:00"/>
    <x v="8"/>
    <n v="850"/>
    <x v="6"/>
    <x v="6"/>
    <n v="1963435.4946666663"/>
    <n v="439698.25"/>
    <n v="23965.62000000001"/>
    <n v="178116.75"/>
    <n v="9742.8873999999996"/>
    <n v="0"/>
    <s v="تبرعات عامة من زكاة مال وغيرها"/>
    <s v="دفاتر جمع مال"/>
    <s v="سارى"/>
    <n v="1001"/>
    <m/>
    <n v="21"/>
    <x v="1"/>
  </r>
  <r>
    <d v="2017-08-25T00:00:00"/>
    <x v="8"/>
    <n v="15000"/>
    <x v="6"/>
    <x v="14"/>
    <n v="1978435.4946666663"/>
    <n v="439698.25"/>
    <n v="23965.62000000001"/>
    <n v="178116.75"/>
    <n v="9742.8873999999996"/>
    <n v="0"/>
    <m/>
    <m/>
    <m/>
    <m/>
    <m/>
    <m/>
    <x v="1"/>
  </r>
  <r>
    <d v="2017-08-25T00:00:00"/>
    <x v="8"/>
    <n v="100"/>
    <x v="6"/>
    <x v="6"/>
    <n v="1978535.4946666663"/>
    <n v="439698.25"/>
    <n v="23965.62000000001"/>
    <n v="178116.75"/>
    <n v="9742.8873999999996"/>
    <n v="0"/>
    <s v="تبرعات عامة من زكاة مال وغيرها"/>
    <s v="دفاتر جمع مال"/>
    <s v="سارى"/>
    <n v="1002"/>
    <m/>
    <n v="21"/>
    <x v="1"/>
  </r>
  <r>
    <d v="2017-08-26T00:00:00"/>
    <x v="8"/>
    <n v="555"/>
    <x v="6"/>
    <x v="6"/>
    <n v="1979090.4946666663"/>
    <n v="439698.25"/>
    <n v="23965.62000000001"/>
    <n v="178116.75"/>
    <n v="9742.8873999999996"/>
    <n v="0"/>
    <s v="تبرعات عامة من زكاة مال وغيرها"/>
    <s v="دفاتر جمع مال"/>
    <s v="سارى"/>
    <n v="45"/>
    <m/>
    <n v="1"/>
    <x v="1"/>
  </r>
  <r>
    <d v="2017-08-26T00:00:00"/>
    <x v="8"/>
    <n v="250"/>
    <x v="6"/>
    <x v="6"/>
    <n v="1979340.4946666663"/>
    <n v="439698.25"/>
    <n v="23965.62000000001"/>
    <n v="178116.75"/>
    <n v="9742.8873999999996"/>
    <n v="0"/>
    <s v="تبرعات عامة من زكاة مال وغيرها"/>
    <s v="دفاتر جمع مال"/>
    <s v="سارى"/>
    <n v="95"/>
    <m/>
    <n v="2"/>
    <x v="1"/>
  </r>
  <r>
    <d v="2017-08-26T00:00:00"/>
    <x v="8"/>
    <n v="2375"/>
    <x v="6"/>
    <x v="6"/>
    <n v="1981715.4946666663"/>
    <n v="439698.25"/>
    <n v="23965.62000000001"/>
    <n v="178116.75"/>
    <n v="9742.8873999999996"/>
    <n v="0"/>
    <s v="تبرعات عامة من زكاة مال وغيرها"/>
    <s v="دفاتر جمع مال"/>
    <s v="سارى"/>
    <n v="96"/>
    <m/>
    <n v="2"/>
    <x v="1"/>
  </r>
  <r>
    <d v="2017-08-26T00:00:00"/>
    <x v="8"/>
    <n v="7223.9999999999991"/>
    <x v="39"/>
    <x v="6"/>
    <n v="1981715.4946666663"/>
    <n v="439698.25"/>
    <n v="31189.62000000001"/>
    <n v="178116.75"/>
    <n v="9742.8873999999996"/>
    <n v="0"/>
    <s v="تبرعات عامة من زكاة مال وغيرها"/>
    <s v="دفاتر جمع مال"/>
    <s v="سارى"/>
    <n v="97"/>
    <m/>
    <n v="2"/>
    <x v="1"/>
  </r>
  <r>
    <d v="2017-08-26T00:00:00"/>
    <x v="8"/>
    <n v="600"/>
    <x v="6"/>
    <x v="7"/>
    <n v="1982315.4946666663"/>
    <n v="439698.25"/>
    <n v="31189.62000000001"/>
    <n v="178116.75"/>
    <n v="9742.8873999999996"/>
    <n v="0"/>
    <s v="نقدية للمرضى"/>
    <s v="دفاتر جمع مال"/>
    <s v="سارى"/>
    <n v="99"/>
    <m/>
    <n v="2"/>
    <x v="1"/>
  </r>
  <r>
    <d v="2017-08-26T00:00:00"/>
    <x v="8"/>
    <n v="1800"/>
    <x v="6"/>
    <x v="7"/>
    <n v="1984115.4946666663"/>
    <n v="439698.25"/>
    <n v="31189.62000000001"/>
    <n v="178116.75"/>
    <n v="9742.8873999999996"/>
    <n v="0"/>
    <s v="نقدية للمرضى"/>
    <s v="دفاتر جمع مال"/>
    <s v="سارى"/>
    <n v="254"/>
    <m/>
    <n v="6"/>
    <x v="1"/>
  </r>
  <r>
    <d v="2017-08-26T00:00:00"/>
    <x v="8"/>
    <n v="2200"/>
    <x v="6"/>
    <x v="7"/>
    <n v="1986315.4946666663"/>
    <n v="439698.25"/>
    <n v="31189.62000000001"/>
    <n v="178116.75"/>
    <n v="9742.8873999999996"/>
    <n v="0"/>
    <s v="نقدية للمرضى"/>
    <s v="دفاتر جمع مال"/>
    <s v="سارى"/>
    <n v="255"/>
    <m/>
    <n v="6"/>
    <x v="1"/>
  </r>
  <r>
    <d v="2017-08-26T00:00:00"/>
    <x v="8"/>
    <n v="400"/>
    <x v="6"/>
    <x v="6"/>
    <n v="1986715.4946666663"/>
    <n v="439698.25"/>
    <n v="31189.62000000001"/>
    <n v="178116.75"/>
    <n v="9742.8873999999996"/>
    <n v="0"/>
    <s v="تبرعات عامة من زكاة مال وغيرها"/>
    <s v="دفاتر جمع مال"/>
    <s v="سارى"/>
    <n v="256"/>
    <m/>
    <n v="6"/>
    <x v="1"/>
  </r>
  <r>
    <d v="2017-08-26T00:00:00"/>
    <x v="8"/>
    <n v="7000"/>
    <x v="6"/>
    <x v="6"/>
    <n v="1993715.4946666663"/>
    <n v="439698.25"/>
    <n v="31189.62000000001"/>
    <n v="178116.75"/>
    <n v="9742.8873999999996"/>
    <n v="0"/>
    <s v="تبرعات عامة من زكاة مال وغيرها"/>
    <s v="دفاتر جمع مال"/>
    <s v="سارى"/>
    <n v="257"/>
    <m/>
    <n v="6"/>
    <x v="1"/>
  </r>
  <r>
    <d v="2017-08-26T00:00:00"/>
    <x v="8"/>
    <n v="300"/>
    <x v="6"/>
    <x v="7"/>
    <n v="1994015.4946666663"/>
    <n v="439698.25"/>
    <n v="31189.62000000001"/>
    <n v="178116.75"/>
    <n v="9742.8873999999996"/>
    <n v="0"/>
    <s v="نقدية للمرضى"/>
    <s v="دفاتر جمع مال"/>
    <s v="سارى"/>
    <n v="258"/>
    <m/>
    <n v="6"/>
    <x v="1"/>
  </r>
  <r>
    <d v="2017-08-26T00:00:00"/>
    <x v="8"/>
    <n v="100"/>
    <x v="6"/>
    <x v="7"/>
    <n v="1994115.4946666663"/>
    <n v="439698.25"/>
    <n v="31189.62000000001"/>
    <n v="178116.75"/>
    <n v="9742.8873999999996"/>
    <n v="0"/>
    <s v="نقدية للمرضى"/>
    <s v="دفاتر جمع مال"/>
    <s v="سارى"/>
    <n v="259"/>
    <m/>
    <n v="6"/>
    <x v="1"/>
  </r>
  <r>
    <d v="2017-08-26T00:00:00"/>
    <x v="8"/>
    <n v="22575"/>
    <x v="39"/>
    <x v="6"/>
    <n v="1994115.4946666663"/>
    <n v="439698.25"/>
    <n v="53764.62000000001"/>
    <n v="178116.75"/>
    <n v="9742.8873999999996"/>
    <n v="0"/>
    <s v="تبرعات عامة من زكاة مال وغيرها"/>
    <s v="دفاتر جمع مال"/>
    <s v="سارى"/>
    <n v="260"/>
    <m/>
    <n v="6"/>
    <x v="1"/>
  </r>
  <r>
    <d v="2017-08-26T00:00:00"/>
    <x v="8"/>
    <n v="6000"/>
    <x v="6"/>
    <x v="6"/>
    <n v="2000115.4946666663"/>
    <n v="439698.25"/>
    <n v="53764.62000000001"/>
    <n v="178116.75"/>
    <n v="9742.8873999999996"/>
    <n v="0"/>
    <s v="تبرعات عامة من زكاة مال وغيرها"/>
    <s v="دفاتر جمع مال"/>
    <s v="سارى"/>
    <n v="517"/>
    <m/>
    <n v="11"/>
    <x v="1"/>
  </r>
  <r>
    <d v="2017-08-26T00:00:00"/>
    <x v="8"/>
    <n v="1000"/>
    <x v="6"/>
    <x v="6"/>
    <n v="2001115.4946666663"/>
    <n v="439698.25"/>
    <n v="53764.62000000001"/>
    <n v="178116.75"/>
    <n v="9742.8873999999996"/>
    <n v="0"/>
    <s v="تبرعات عامة من زكاة مال وغيرها"/>
    <s v="دفاتر جمع مال"/>
    <s v="سارى"/>
    <n v="518"/>
    <m/>
    <n v="11"/>
    <x v="1"/>
  </r>
  <r>
    <d v="2017-08-26T00:00:00"/>
    <x v="8"/>
    <n v="150"/>
    <x v="6"/>
    <x v="6"/>
    <n v="2001265.4946666663"/>
    <n v="439698.25"/>
    <n v="53764.62000000001"/>
    <n v="178116.75"/>
    <n v="9742.8873999999996"/>
    <n v="0"/>
    <s v="تبرعات عامة من زكاة مال وغيرها"/>
    <s v="دفاتر جمع مال"/>
    <s v="سارى"/>
    <n v="519"/>
    <m/>
    <n v="11"/>
    <x v="1"/>
  </r>
  <r>
    <d v="2017-08-26T00:00:00"/>
    <x v="8"/>
    <n v="10000"/>
    <x v="6"/>
    <x v="6"/>
    <n v="2011265.4946666663"/>
    <n v="439698.25"/>
    <n v="53764.62000000001"/>
    <n v="178116.75"/>
    <n v="9742.8873999999996"/>
    <n v="0"/>
    <s v="تبرعات عامة من زكاة مال وغيرها"/>
    <s v="دفاتر جمع مال"/>
    <s v="سارى"/>
    <n v="520"/>
    <m/>
    <n v="11"/>
    <x v="1"/>
  </r>
  <r>
    <d v="2017-08-26T00:00:00"/>
    <x v="8"/>
    <n v="1000"/>
    <x v="6"/>
    <x v="6"/>
    <n v="2012265.4946666663"/>
    <n v="439698.25"/>
    <n v="53764.62000000001"/>
    <n v="178116.75"/>
    <n v="9742.8873999999996"/>
    <n v="0"/>
    <s v="تبرعات عامة من زكاة مال وغيرها"/>
    <s v="دفاتر جمع مال"/>
    <s v="سارى"/>
    <n v="521"/>
    <m/>
    <n v="11"/>
    <x v="1"/>
  </r>
  <r>
    <d v="2017-08-26T00:00:00"/>
    <x v="8"/>
    <n v="10000"/>
    <x v="6"/>
    <x v="6"/>
    <n v="2022265.4946666663"/>
    <n v="439698.25"/>
    <n v="53764.62000000001"/>
    <n v="178116.75"/>
    <n v="9742.8873999999996"/>
    <n v="0"/>
    <s v="تبرعات عامة من زكاة مال وغيرها"/>
    <s v="دفاتر جمع مال"/>
    <s v="سارى"/>
    <n v="522"/>
    <m/>
    <n v="11"/>
    <x v="1"/>
  </r>
  <r>
    <d v="2017-08-26T00:00:00"/>
    <x v="8"/>
    <n v="5000"/>
    <x v="6"/>
    <x v="6"/>
    <n v="2027265.4946666663"/>
    <n v="439698.25"/>
    <n v="53764.62000000001"/>
    <n v="178116.75"/>
    <n v="9742.8873999999996"/>
    <n v="0"/>
    <s v="تبرعات عامة من زكاة مال وغيرها"/>
    <s v="دفاتر جمع مال"/>
    <s v="سارى"/>
    <n v="523"/>
    <m/>
    <n v="11"/>
    <x v="1"/>
  </r>
  <r>
    <d v="2017-08-26T00:00:00"/>
    <x v="8"/>
    <n v="750"/>
    <x v="6"/>
    <x v="7"/>
    <n v="2028015.4946666663"/>
    <n v="439698.25"/>
    <n v="53764.62000000001"/>
    <n v="178116.75"/>
    <n v="9742.8873999999996"/>
    <n v="0"/>
    <s v="نقدية للمرضى"/>
    <s v="دفاتر جمع مال"/>
    <s v="سارى"/>
    <n v="524"/>
    <m/>
    <n v="11"/>
    <x v="1"/>
  </r>
  <r>
    <d v="2017-08-26T00:00:00"/>
    <x v="8"/>
    <n v="400"/>
    <x v="6"/>
    <x v="7"/>
    <n v="2028415.4946666663"/>
    <n v="439698.25"/>
    <n v="53764.62000000001"/>
    <n v="178116.75"/>
    <n v="9742.8873999999996"/>
    <n v="0"/>
    <s v="نقدية للمرضى"/>
    <s v="دفاتر جمع مال"/>
    <s v="سارى"/>
    <n v="739"/>
    <m/>
    <n v="15"/>
    <x v="1"/>
  </r>
  <r>
    <d v="2017-08-26T00:00:00"/>
    <x v="8"/>
    <n v="2500"/>
    <x v="6"/>
    <x v="6"/>
    <n v="2030915.4946666663"/>
    <n v="439698.25"/>
    <n v="53764.62000000001"/>
    <n v="178116.75"/>
    <n v="9742.8873999999996"/>
    <n v="0"/>
    <s v="تبرعات عامة من زكاة مال وغيرها"/>
    <s v="دفاتر جمع مال"/>
    <s v="سارى"/>
    <n v="741"/>
    <m/>
    <n v="15"/>
    <x v="1"/>
  </r>
  <r>
    <d v="2017-08-26T00:00:00"/>
    <x v="8"/>
    <n v="700"/>
    <x v="6"/>
    <x v="7"/>
    <n v="2031615.4946666663"/>
    <n v="439698.25"/>
    <n v="53764.62000000001"/>
    <n v="178116.75"/>
    <n v="9742.8873999999996"/>
    <n v="0"/>
    <s v="نقدية للمرضى"/>
    <s v="دفاتر جمع مال"/>
    <s v="سارى"/>
    <n v="742"/>
    <m/>
    <n v="15"/>
    <x v="1"/>
  </r>
  <r>
    <d v="2017-08-26T00:00:00"/>
    <x v="8"/>
    <n v="770"/>
    <x v="6"/>
    <x v="7"/>
    <n v="2032385.4946666663"/>
    <n v="439698.25"/>
    <n v="53764.62000000001"/>
    <n v="178116.75"/>
    <n v="9742.8873999999996"/>
    <n v="0"/>
    <s v="نقدية للمرضى"/>
    <s v="دفاتر جمع مال"/>
    <s v="سارى"/>
    <n v="744"/>
    <m/>
    <n v="15"/>
    <x v="1"/>
  </r>
  <r>
    <d v="2017-08-26T00:00:00"/>
    <x v="8"/>
    <n v="300"/>
    <x v="6"/>
    <x v="7"/>
    <n v="2032685.4946666663"/>
    <n v="439698.25"/>
    <n v="53764.62000000001"/>
    <n v="178116.75"/>
    <n v="9742.8873999999996"/>
    <n v="0"/>
    <s v="نقدية للمرضى"/>
    <s v="دفاتر جمع مال"/>
    <s v="سارى"/>
    <n v="745"/>
    <m/>
    <n v="15"/>
    <x v="1"/>
  </r>
  <r>
    <d v="2017-08-26T00:00:00"/>
    <x v="8"/>
    <n v="100"/>
    <x v="6"/>
    <x v="7"/>
    <n v="2032785.4946666663"/>
    <n v="439698.25"/>
    <n v="53764.62000000001"/>
    <n v="178116.75"/>
    <n v="9742.8873999999996"/>
    <n v="0"/>
    <s v="نقدية للمرضى"/>
    <s v="دفاتر جمع مال"/>
    <s v="سارى"/>
    <n v="746"/>
    <m/>
    <n v="15"/>
    <x v="1"/>
  </r>
  <r>
    <d v="2017-08-26T00:00:00"/>
    <x v="8"/>
    <n v="100"/>
    <x v="6"/>
    <x v="7"/>
    <n v="2032885.4946666663"/>
    <n v="439698.25"/>
    <n v="53764.62000000001"/>
    <n v="178116.75"/>
    <n v="9742.8873999999996"/>
    <n v="0"/>
    <s v="نقدية للمرضى"/>
    <s v="دفاتر جمع مال"/>
    <s v="سارى"/>
    <n v="747"/>
    <m/>
    <n v="15"/>
    <x v="1"/>
  </r>
  <r>
    <d v="2017-08-26T00:00:00"/>
    <x v="8"/>
    <n v="500"/>
    <x v="6"/>
    <x v="7"/>
    <n v="2033385.4946666663"/>
    <n v="439698.25"/>
    <n v="53764.62000000001"/>
    <n v="178116.75"/>
    <n v="9742.8873999999996"/>
    <n v="0"/>
    <s v="نقدية للمرضى"/>
    <s v="دفاتر جمع مال"/>
    <s v="سارى"/>
    <n v="748"/>
    <m/>
    <n v="15"/>
    <x v="1"/>
  </r>
  <r>
    <d v="2017-08-26T00:00:00"/>
    <x v="8"/>
    <n v="200"/>
    <x v="6"/>
    <x v="7"/>
    <n v="2033585.4946666663"/>
    <n v="439698.25"/>
    <n v="53764.62000000001"/>
    <n v="178116.75"/>
    <n v="9742.8873999999996"/>
    <n v="0"/>
    <s v="نقدية للمرضى"/>
    <s v="دفاتر جمع مال"/>
    <s v="سارى"/>
    <n v="749"/>
    <m/>
    <n v="15"/>
    <x v="1"/>
  </r>
  <r>
    <d v="2017-08-26T00:00:00"/>
    <x v="8"/>
    <n v="300"/>
    <x v="6"/>
    <x v="7"/>
    <n v="2033885.4946666663"/>
    <n v="439698.25"/>
    <n v="53764.62000000001"/>
    <n v="178116.75"/>
    <n v="9742.8873999999996"/>
    <n v="0"/>
    <s v="نقدية للمرضى"/>
    <s v="دفاتر جمع مال"/>
    <s v="سارى"/>
    <n v="750"/>
    <m/>
    <n v="15"/>
    <x v="1"/>
  </r>
  <r>
    <d v="2017-08-26T00:00:00"/>
    <x v="8"/>
    <n v="4000"/>
    <x v="6"/>
    <x v="7"/>
    <n v="2037885.4946666663"/>
    <n v="439698.25"/>
    <n v="53764.62000000001"/>
    <n v="178116.75"/>
    <n v="9742.8873999999996"/>
    <n v="0"/>
    <s v="نقدية للمرضى"/>
    <s v="دفاتر جمع مال"/>
    <s v="سارى"/>
    <n v="795"/>
    <m/>
    <n v="16"/>
    <x v="1"/>
  </r>
  <r>
    <d v="2017-08-26T00:00:00"/>
    <x v="8"/>
    <n v="3000"/>
    <x v="6"/>
    <x v="7"/>
    <n v="2040885.4946666663"/>
    <n v="439698.25"/>
    <n v="53764.62000000001"/>
    <n v="178116.75"/>
    <n v="9742.8873999999996"/>
    <n v="0"/>
    <s v="نقدية للمرضى"/>
    <s v="دفاتر جمع مال"/>
    <s v="سارى"/>
    <n v="796"/>
    <m/>
    <n v="16"/>
    <x v="1"/>
  </r>
  <r>
    <d v="2017-08-26T00:00:00"/>
    <x v="8"/>
    <n v="250"/>
    <x v="6"/>
    <x v="7"/>
    <n v="2041135.4946666663"/>
    <n v="439698.25"/>
    <n v="53764.62000000001"/>
    <n v="178116.75"/>
    <n v="9742.8873999999996"/>
    <n v="0"/>
    <s v="نقدية للمرضى"/>
    <s v="دفاتر جمع مال"/>
    <s v="سارى"/>
    <n v="902"/>
    <m/>
    <n v="19"/>
    <x v="1"/>
  </r>
  <r>
    <d v="2017-08-26T00:00:00"/>
    <x v="8"/>
    <n v="4600"/>
    <x v="6"/>
    <x v="7"/>
    <n v="2045735.4946666663"/>
    <n v="439698.25"/>
    <n v="53764.62000000001"/>
    <n v="178116.75"/>
    <n v="9742.8873999999996"/>
    <n v="0"/>
    <s v="نقدية للمرضى"/>
    <s v="دفاتر جمع مال"/>
    <s v="سارى"/>
    <n v="903"/>
    <m/>
    <n v="19"/>
    <x v="1"/>
  </r>
  <r>
    <d v="2017-08-26T00:00:00"/>
    <x v="8"/>
    <n v="400"/>
    <x v="6"/>
    <x v="7"/>
    <n v="2046135.4946666663"/>
    <n v="439698.25"/>
    <n v="53764.62000000001"/>
    <n v="178116.75"/>
    <n v="9742.8873999999996"/>
    <n v="0"/>
    <s v="نقدية للمرضى"/>
    <s v="دفاتر جمع مال"/>
    <s v="سارى"/>
    <n v="904"/>
    <m/>
    <n v="19"/>
    <x v="1"/>
  </r>
  <r>
    <d v="2017-08-26T00:00:00"/>
    <x v="8"/>
    <n v="6000"/>
    <x v="6"/>
    <x v="7"/>
    <n v="2052135.4946666663"/>
    <n v="439698.25"/>
    <n v="53764.62000000001"/>
    <n v="178116.75"/>
    <n v="9742.8873999999996"/>
    <n v="0"/>
    <s v="نقدية للمرضى"/>
    <s v="دفاتر جمع مال"/>
    <s v="سارى"/>
    <n v="905"/>
    <m/>
    <n v="19"/>
    <x v="1"/>
  </r>
  <r>
    <d v="2017-08-26T00:00:00"/>
    <x v="8"/>
    <n v="1200"/>
    <x v="6"/>
    <x v="7"/>
    <n v="2053335.4946666663"/>
    <n v="439698.25"/>
    <n v="53764.62000000001"/>
    <n v="178116.75"/>
    <n v="9742.8873999999996"/>
    <n v="0"/>
    <s v="نقدية للمرضى"/>
    <s v="دفاتر جمع مال"/>
    <s v="سارى"/>
    <n v="906"/>
    <m/>
    <n v="19"/>
    <x v="1"/>
  </r>
  <r>
    <d v="2017-08-26T00:00:00"/>
    <x v="8"/>
    <n v="1000"/>
    <x v="6"/>
    <x v="6"/>
    <n v="2054335.4946666663"/>
    <n v="439698.25"/>
    <n v="53764.62000000001"/>
    <n v="178116.75"/>
    <n v="9742.8873999999996"/>
    <n v="0"/>
    <s v="تبرعات عامة من زكاة مال وغيرها"/>
    <s v="دفاتر جمع مال"/>
    <s v="سارى"/>
    <n v="907"/>
    <m/>
    <n v="19"/>
    <x v="1"/>
  </r>
  <r>
    <d v="2017-08-26T00:00:00"/>
    <x v="8"/>
    <n v="700"/>
    <x v="6"/>
    <x v="7"/>
    <n v="2055035.4946666663"/>
    <n v="439698.25"/>
    <n v="53764.62000000001"/>
    <n v="178116.75"/>
    <n v="9742.8873999999996"/>
    <n v="0"/>
    <s v="نقدية للمرضى"/>
    <s v="دفاتر جمع مال"/>
    <s v="سارى"/>
    <n v="908"/>
    <m/>
    <n v="19"/>
    <x v="1"/>
  </r>
  <r>
    <d v="2017-08-26T00:00:00"/>
    <x v="8"/>
    <n v="200"/>
    <x v="6"/>
    <x v="6"/>
    <n v="2055235.4946666663"/>
    <n v="439698.25"/>
    <n v="53764.62000000001"/>
    <n v="178116.75"/>
    <n v="9742.8873999999996"/>
    <n v="0"/>
    <s v="تبرعات عامة من زكاة مال وغيرها"/>
    <s v="دفاتر جمع مال"/>
    <s v="سارى"/>
    <n v="909"/>
    <m/>
    <n v="19"/>
    <x v="1"/>
  </r>
  <r>
    <d v="2017-08-26T00:00:00"/>
    <x v="8"/>
    <n v="500"/>
    <x v="6"/>
    <x v="7"/>
    <n v="2055735.4946666663"/>
    <n v="439698.25"/>
    <n v="53764.62000000001"/>
    <n v="178116.75"/>
    <n v="9742.8873999999996"/>
    <n v="0"/>
    <s v="نقدية للمرضى"/>
    <s v="دفاتر جمع مال"/>
    <s v="سارى"/>
    <n v="910"/>
    <m/>
    <n v="19"/>
    <x v="1"/>
  </r>
  <r>
    <d v="2017-08-26T00:00:00"/>
    <x v="8"/>
    <n v="100"/>
    <x v="6"/>
    <x v="6"/>
    <n v="2055835.4946666663"/>
    <n v="439698.25"/>
    <n v="53764.62000000001"/>
    <n v="178116.75"/>
    <n v="9742.8873999999996"/>
    <n v="0"/>
    <s v="تبرعات عامة من زكاة مال وغيرها"/>
    <s v="دفاتر جمع مال"/>
    <s v="سارى"/>
    <n v="951"/>
    <m/>
    <n v="20"/>
    <x v="1"/>
  </r>
  <r>
    <d v="2017-08-26T00:00:00"/>
    <x v="8"/>
    <n v="50"/>
    <x v="6"/>
    <x v="6"/>
    <n v="2055885.4946666663"/>
    <n v="439698.25"/>
    <n v="53764.62000000001"/>
    <n v="178116.75"/>
    <n v="9742.8873999999996"/>
    <n v="0"/>
    <s v="تبرعات عامة من زكاة مال وغيرها"/>
    <s v="دفاتر جمع مال"/>
    <s v="سارى"/>
    <n v="952"/>
    <m/>
    <n v="20"/>
    <x v="1"/>
  </r>
  <r>
    <d v="2017-08-26T00:00:00"/>
    <x v="8"/>
    <n v="3000"/>
    <x v="6"/>
    <x v="6"/>
    <n v="2058885.4946666663"/>
    <n v="439698.25"/>
    <n v="53764.62000000001"/>
    <n v="178116.75"/>
    <n v="9742.8873999999996"/>
    <n v="0"/>
    <s v="تبرعات عامة من زكاة مال وغيرها"/>
    <s v="دفاتر جمع مال"/>
    <s v="سارى"/>
    <n v="953"/>
    <m/>
    <n v="20"/>
    <x v="1"/>
  </r>
  <r>
    <d v="2017-08-26T00:00:00"/>
    <x v="8"/>
    <n v="2000"/>
    <x v="6"/>
    <x v="6"/>
    <n v="2060885.4946666663"/>
    <n v="439698.25"/>
    <n v="53764.62000000001"/>
    <n v="178116.75"/>
    <n v="9742.8873999999996"/>
    <n v="0"/>
    <s v="تبرعات عامة من زكاة مال وغيرها"/>
    <s v="دفاتر جمع مال"/>
    <s v="سارى"/>
    <n v="954"/>
    <m/>
    <n v="20"/>
    <x v="1"/>
  </r>
  <r>
    <d v="2017-08-26T00:00:00"/>
    <x v="8"/>
    <n v="200"/>
    <x v="6"/>
    <x v="6"/>
    <n v="2061085.4946666663"/>
    <n v="439698.25"/>
    <n v="53764.62000000001"/>
    <n v="178116.75"/>
    <n v="9742.8873999999996"/>
    <n v="0"/>
    <s v="تبرعات عامة من زكاة مال وغيرها"/>
    <s v="دفاتر جمع مال"/>
    <s v="سارى"/>
    <n v="1004"/>
    <m/>
    <n v="21"/>
    <x v="1"/>
  </r>
  <r>
    <d v="2017-08-26T00:00:00"/>
    <x v="8"/>
    <n v="5000"/>
    <x v="6"/>
    <x v="6"/>
    <n v="2066085.4946666663"/>
    <n v="439698.25"/>
    <n v="53764.62000000001"/>
    <n v="178116.75"/>
    <n v="9742.8873999999996"/>
    <n v="0"/>
    <s v="تبرعات عامة من زكاة مال وغيرها"/>
    <s v="دفاتر جمع مال"/>
    <s v="سارى"/>
    <n v="7736"/>
    <m/>
    <n v="155"/>
    <x v="1"/>
  </r>
  <r>
    <d v="2017-08-26T00:00:00"/>
    <x v="8"/>
    <n v="5000"/>
    <x v="6"/>
    <x v="6"/>
    <n v="2071085.4946666663"/>
    <n v="439698.25"/>
    <n v="53764.62000000001"/>
    <n v="178116.75"/>
    <n v="9742.8873999999996"/>
    <n v="0"/>
    <s v="تبرعات عامة من زكاة مال وغيرها"/>
    <s v="دفاتر جمع مال"/>
    <s v="سارى"/>
    <n v="7737"/>
    <m/>
    <n v="155"/>
    <x v="1"/>
  </r>
  <r>
    <d v="2017-08-26T00:00:00"/>
    <x v="8"/>
    <n v="4000"/>
    <x v="6"/>
    <x v="7"/>
    <n v="2075085.4946666663"/>
    <n v="439698.25"/>
    <n v="53764.62000000001"/>
    <n v="178116.75"/>
    <n v="9742.8873999999996"/>
    <n v="0"/>
    <s v="نقدية للمرضى"/>
    <s v="دفاتر جمع مال"/>
    <s v="سارى"/>
    <n v="7738"/>
    <m/>
    <n v="155"/>
    <x v="1"/>
  </r>
  <r>
    <d v="2017-08-26T00:00:00"/>
    <x v="8"/>
    <n v="1300"/>
    <x v="6"/>
    <x v="6"/>
    <n v="2076385.4946666663"/>
    <n v="439698.25"/>
    <n v="53764.62000000001"/>
    <n v="178116.75"/>
    <n v="9742.8873999999996"/>
    <n v="0"/>
    <s v="تبرعات عامة من زكاة مال وغيرها"/>
    <s v="دفاتر جمع مال"/>
    <s v="سارى"/>
    <n v="7739"/>
    <m/>
    <n v="155"/>
    <x v="1"/>
  </r>
  <r>
    <d v="2017-08-27T00:00:00"/>
    <x v="8"/>
    <n v="625"/>
    <x v="6"/>
    <x v="7"/>
    <n v="2077010.4946666663"/>
    <n v="439698.25"/>
    <n v="53764.62000000001"/>
    <n v="178116.75"/>
    <n v="9742.8873999999996"/>
    <n v="0"/>
    <s v="نقدية للمرضى"/>
    <s v="دفاتر جمع مال"/>
    <s v="سارى"/>
    <n v="46"/>
    <m/>
    <n v="1"/>
    <x v="1"/>
  </r>
  <r>
    <d v="2017-08-27T00:00:00"/>
    <x v="8"/>
    <n v="600"/>
    <x v="6"/>
    <x v="6"/>
    <n v="2077610.4946666663"/>
    <n v="439698.25"/>
    <n v="53764.62000000001"/>
    <n v="178116.75"/>
    <n v="9742.8873999999996"/>
    <n v="0"/>
    <s v="تبرعات عامة من زكاة مال وغيرها"/>
    <s v="دفاتر جمع مال"/>
    <s v="سارى"/>
    <n v="47"/>
    <m/>
    <n v="1"/>
    <x v="1"/>
  </r>
  <r>
    <d v="2017-08-27T00:00:00"/>
    <x v="8"/>
    <n v="2000"/>
    <x v="6"/>
    <x v="7"/>
    <n v="2079610.4946666663"/>
    <n v="439698.25"/>
    <n v="53764.62000000001"/>
    <n v="178116.75"/>
    <n v="9742.8873999999996"/>
    <n v="0"/>
    <s v="نقدية للمرضى"/>
    <s v="دفاتر جمع مال"/>
    <s v="سارى"/>
    <n v="261"/>
    <m/>
    <n v="6"/>
    <x v="1"/>
  </r>
  <r>
    <d v="2017-08-27T00:00:00"/>
    <x v="8"/>
    <n v="700"/>
    <x v="6"/>
    <x v="7"/>
    <n v="2080310.4946666663"/>
    <n v="439698.25"/>
    <n v="53764.62000000001"/>
    <n v="178116.75"/>
    <n v="9742.8873999999996"/>
    <n v="0"/>
    <s v="نقدية للمرضى"/>
    <s v="دفاتر جمع مال"/>
    <s v="سارى"/>
    <n v="263"/>
    <m/>
    <n v="6"/>
    <x v="1"/>
  </r>
  <r>
    <d v="2017-08-27T00:00:00"/>
    <x v="8"/>
    <n v="5500"/>
    <x v="6"/>
    <x v="6"/>
    <n v="2085810.4946666663"/>
    <n v="439698.25"/>
    <n v="53764.62000000001"/>
    <n v="178116.75"/>
    <n v="9742.8873999999996"/>
    <n v="0"/>
    <s v="تبرعات عامة من زكاة مال وغيرها"/>
    <s v="دفاتر جمع مال"/>
    <s v="سارى"/>
    <n v="525"/>
    <m/>
    <n v="11"/>
    <x v="1"/>
  </r>
  <r>
    <d v="2017-08-27T00:00:00"/>
    <x v="8"/>
    <n v="1000"/>
    <x v="6"/>
    <x v="7"/>
    <n v="2086810.4946666663"/>
    <n v="439698.25"/>
    <n v="53764.62000000001"/>
    <n v="178116.75"/>
    <n v="9742.8873999999996"/>
    <n v="0"/>
    <s v="نقدية للمرضى"/>
    <s v="دفاتر جمع مال"/>
    <s v="سارى"/>
    <n v="526"/>
    <m/>
    <n v="11"/>
    <x v="1"/>
  </r>
  <r>
    <d v="2017-08-27T00:00:00"/>
    <x v="8"/>
    <n v="200"/>
    <x v="6"/>
    <x v="6"/>
    <n v="2087010.4946666663"/>
    <n v="439698.25"/>
    <n v="53764.62000000001"/>
    <n v="178116.75"/>
    <n v="9742.8873999999996"/>
    <n v="0"/>
    <s v="تبرعات عامة من زكاة مال وغيرها"/>
    <s v="دفاتر جمع مال"/>
    <s v="سارى"/>
    <n v="527"/>
    <m/>
    <n v="11"/>
    <x v="1"/>
  </r>
  <r>
    <d v="2017-08-27T00:00:00"/>
    <x v="8"/>
    <n v="1000"/>
    <x v="6"/>
    <x v="7"/>
    <n v="2088010.4946666663"/>
    <n v="439698.25"/>
    <n v="53764.62000000001"/>
    <n v="178116.75"/>
    <n v="9742.8873999999996"/>
    <n v="0"/>
    <s v="نقدية للمرضى"/>
    <s v="دفاتر جمع مال"/>
    <s v="سارى"/>
    <n v="528"/>
    <m/>
    <n v="11"/>
    <x v="1"/>
  </r>
  <r>
    <d v="2017-08-27T00:00:00"/>
    <x v="8"/>
    <n v="10000"/>
    <x v="6"/>
    <x v="7"/>
    <n v="2098010.4946666663"/>
    <n v="439698.25"/>
    <n v="53764.62000000001"/>
    <n v="178116.75"/>
    <n v="9742.8873999999996"/>
    <n v="0"/>
    <s v="نقدية للمرضى"/>
    <s v="دفاتر جمع مال"/>
    <s v="سارى"/>
    <n v="529"/>
    <m/>
    <n v="11"/>
    <x v="1"/>
  </r>
  <r>
    <d v="2017-08-27T00:00:00"/>
    <x v="8"/>
    <n v="23965.62"/>
    <x v="38"/>
    <x v="21"/>
    <n v="2098010.4946666663"/>
    <n v="439698.25"/>
    <n v="29799.000000000011"/>
    <n v="202082.37"/>
    <n v="9742.8873999999996"/>
    <n v="0"/>
    <m/>
    <m/>
    <m/>
    <s v="سداد"/>
    <m/>
    <m/>
    <x v="1"/>
  </r>
  <r>
    <d v="2017-08-27T00:00:00"/>
    <x v="8"/>
    <n v="22575"/>
    <x v="38"/>
    <x v="21"/>
    <n v="2098010.4946666663"/>
    <n v="439698.25"/>
    <n v="7224.0000000000109"/>
    <n v="224657.37"/>
    <n v="9742.8873999999996"/>
    <n v="0"/>
    <m/>
    <m/>
    <m/>
    <s v="سداد"/>
    <m/>
    <m/>
    <x v="1"/>
  </r>
  <r>
    <d v="2017-08-27T00:00:00"/>
    <x v="8"/>
    <n v="400"/>
    <x v="6"/>
    <x v="7"/>
    <n v="2098410.4946666663"/>
    <n v="439698.25"/>
    <n v="7224.0000000000109"/>
    <n v="224657.37"/>
    <n v="9742.8873999999996"/>
    <n v="0"/>
    <s v="نقدية للمرضى"/>
    <s v="دفاتر جمع مال"/>
    <s v="سارى"/>
    <n v="530"/>
    <m/>
    <n v="11"/>
    <x v="1"/>
  </r>
  <r>
    <d v="2017-08-27T00:00:00"/>
    <x v="8"/>
    <n v="500"/>
    <x v="6"/>
    <x v="7"/>
    <n v="2098910.4946666663"/>
    <n v="439698.25"/>
    <n v="7224.0000000000109"/>
    <n v="224657.37"/>
    <n v="9742.8873999999996"/>
    <n v="0"/>
    <s v="نقدية للمرضى"/>
    <s v="دفاتر جمع مال"/>
    <s v="سارى"/>
    <n v="531"/>
    <m/>
    <n v="11"/>
    <x v="1"/>
  </r>
  <r>
    <d v="2017-08-27T00:00:00"/>
    <x v="8"/>
    <n v="2000"/>
    <x v="6"/>
    <x v="7"/>
    <n v="2100910.4946666663"/>
    <n v="439698.25"/>
    <n v="7224.0000000000109"/>
    <n v="224657.37"/>
    <n v="9742.8873999999996"/>
    <n v="0"/>
    <s v="نقدية للمرضى"/>
    <s v="دفاتر جمع مال"/>
    <s v="سارى"/>
    <n v="532"/>
    <m/>
    <n v="11"/>
    <x v="1"/>
  </r>
  <r>
    <d v="2017-08-27T00:00:00"/>
    <x v="8"/>
    <n v="1000"/>
    <x v="6"/>
    <x v="6"/>
    <n v="2101910.4946666663"/>
    <n v="439698.25"/>
    <n v="7224.0000000000109"/>
    <n v="224657.37"/>
    <n v="9742.8873999999996"/>
    <n v="0"/>
    <s v="تبرعات عامة من زكاة مال وغيرها"/>
    <s v="دفاتر جمع مال"/>
    <s v="سارى"/>
    <n v="787"/>
    <m/>
    <n v="16"/>
    <x v="1"/>
  </r>
  <r>
    <d v="2017-08-27T00:00:00"/>
    <x v="8"/>
    <n v="100"/>
    <x v="6"/>
    <x v="6"/>
    <n v="2102010.4946666663"/>
    <n v="439698.25"/>
    <n v="7224.0000000000109"/>
    <n v="224657.37"/>
    <n v="9742.8873999999996"/>
    <n v="0"/>
    <s v="تبرعات عامة من زكاة مال وغيرها"/>
    <s v="دفاتر جمع مال"/>
    <s v="سارى"/>
    <n v="825"/>
    <m/>
    <n v="17"/>
    <x v="1"/>
  </r>
  <r>
    <d v="2017-08-27T00:00:00"/>
    <x v="8"/>
    <n v="1000"/>
    <x v="6"/>
    <x v="7"/>
    <n v="2103010.4946666663"/>
    <n v="439698.25"/>
    <n v="7224.0000000000109"/>
    <n v="224657.37"/>
    <n v="9742.8873999999996"/>
    <n v="0"/>
    <s v="نقدية للمرضى"/>
    <s v="دفاتر جمع مال"/>
    <s v="سارى"/>
    <n v="826"/>
    <m/>
    <n v="17"/>
    <x v="1"/>
  </r>
  <r>
    <d v="2017-08-27T00:00:00"/>
    <x v="8"/>
    <n v="5000"/>
    <x v="6"/>
    <x v="7"/>
    <n v="2108010.4946666663"/>
    <n v="439698.25"/>
    <n v="7224.0000000000109"/>
    <n v="224657.37"/>
    <n v="9742.8873999999996"/>
    <n v="0"/>
    <s v="نقدية للمرضى"/>
    <s v="دفاتر جمع مال"/>
    <s v="سارى"/>
    <n v="827"/>
    <m/>
    <n v="17"/>
    <x v="1"/>
  </r>
  <r>
    <d v="2017-08-27T00:00:00"/>
    <x v="8"/>
    <n v="400"/>
    <x v="6"/>
    <x v="6"/>
    <n v="2108410.4946666663"/>
    <n v="439698.25"/>
    <n v="7224.0000000000109"/>
    <n v="224657.37"/>
    <n v="9742.8873999999996"/>
    <n v="0"/>
    <s v="تبرعات عامة من زكاة مال وغيرها"/>
    <s v="دفاتر جمع مال"/>
    <s v="سارى"/>
    <n v="828"/>
    <m/>
    <n v="17"/>
    <x v="1"/>
  </r>
  <r>
    <d v="2017-08-27T00:00:00"/>
    <x v="8"/>
    <n v="2400"/>
    <x v="6"/>
    <x v="6"/>
    <n v="2110810.4946666663"/>
    <n v="439698.25"/>
    <n v="7224.0000000000109"/>
    <n v="224657.37"/>
    <n v="9742.8873999999996"/>
    <n v="0"/>
    <s v="تبرعات عامة من زكاة مال وغيرها"/>
    <s v="دفاتر جمع مال"/>
    <s v="سارى"/>
    <n v="829"/>
    <m/>
    <n v="17"/>
    <x v="1"/>
  </r>
  <r>
    <d v="2017-08-27T00:00:00"/>
    <x v="8"/>
    <n v="300"/>
    <x v="6"/>
    <x v="7"/>
    <n v="2111110.4946666663"/>
    <n v="439698.25"/>
    <n v="7224.0000000000109"/>
    <n v="224657.37"/>
    <n v="9742.8873999999996"/>
    <n v="0"/>
    <s v="نقدية للمرضى"/>
    <s v="دفاتر جمع مال"/>
    <s v="سارى"/>
    <n v="830"/>
    <m/>
    <n v="17"/>
    <x v="1"/>
  </r>
  <r>
    <d v="2017-08-27T00:00:00"/>
    <x v="8"/>
    <n v="1500"/>
    <x v="6"/>
    <x v="7"/>
    <n v="2112610.4946666663"/>
    <n v="439698.25"/>
    <n v="7224.0000000000109"/>
    <n v="224657.37"/>
    <n v="9742.8873999999996"/>
    <n v="0"/>
    <s v="نقدية للمرضى"/>
    <s v="دفاتر جمع مال"/>
    <s v="سارى"/>
    <n v="831"/>
    <m/>
    <n v="17"/>
    <x v="1"/>
  </r>
  <r>
    <d v="2017-08-27T00:00:00"/>
    <x v="8"/>
    <n v="1500"/>
    <x v="6"/>
    <x v="6"/>
    <n v="2114110.4946666663"/>
    <n v="439698.25"/>
    <n v="7224.0000000000109"/>
    <n v="224657.37"/>
    <n v="9742.8873999999996"/>
    <n v="0"/>
    <s v="تبرعات عامة من زكاة مال وغيرها"/>
    <s v="دفاتر جمع مال"/>
    <s v="سارى"/>
    <n v="955"/>
    <m/>
    <n v="20"/>
    <x v="1"/>
  </r>
  <r>
    <d v="2017-08-27T00:00:00"/>
    <x v="8"/>
    <n v="1500"/>
    <x v="6"/>
    <x v="6"/>
    <n v="2115610.4946666663"/>
    <n v="439698.25"/>
    <n v="7224.0000000000109"/>
    <n v="224657.37"/>
    <n v="9742.8873999999996"/>
    <n v="0"/>
    <s v="تبرعات عامة من زكاة مال وغيرها"/>
    <s v="دفاتر جمع مال"/>
    <s v="سارى"/>
    <n v="956"/>
    <m/>
    <n v="20"/>
    <x v="1"/>
  </r>
  <r>
    <d v="2017-08-27T00:00:00"/>
    <x v="8"/>
    <n v="4650"/>
    <x v="6"/>
    <x v="6"/>
    <n v="2120260.4946666663"/>
    <n v="439698.25"/>
    <n v="7224.0000000000109"/>
    <n v="224657.37"/>
    <n v="9742.8873999999996"/>
    <n v="0"/>
    <s v="تبرعات عامة من زكاة مال وغيرها"/>
    <s v="دفاتر جمع مال"/>
    <s v="سارى"/>
    <n v="957"/>
    <m/>
    <n v="20"/>
    <x v="1"/>
  </r>
  <r>
    <d v="2017-08-27T00:00:00"/>
    <x v="8"/>
    <n v="5000"/>
    <x v="6"/>
    <x v="6"/>
    <n v="2125260.4946666663"/>
    <n v="439698.25"/>
    <n v="7224.0000000000109"/>
    <n v="224657.37"/>
    <n v="9742.8873999999996"/>
    <n v="0"/>
    <s v="تبرعات عامة من زكاة مال وغيرها"/>
    <s v="دفاتر جمع مال"/>
    <s v="سارى"/>
    <n v="958"/>
    <m/>
    <n v="20"/>
    <x v="1"/>
  </r>
  <r>
    <d v="2017-08-27T00:00:00"/>
    <x v="8"/>
    <n v="2000"/>
    <x v="6"/>
    <x v="6"/>
    <n v="2127260.4946666663"/>
    <n v="439698.25"/>
    <n v="7224.0000000000109"/>
    <n v="224657.37"/>
    <n v="9742.8873999999996"/>
    <n v="0"/>
    <s v="تبرعات عامة من زكاة مال وغيرها"/>
    <s v="دفاتر جمع مال"/>
    <s v="سارى"/>
    <n v="959"/>
    <m/>
    <n v="20"/>
    <x v="1"/>
  </r>
  <r>
    <d v="2017-08-27T00:00:00"/>
    <x v="8"/>
    <n v="500"/>
    <x v="6"/>
    <x v="6"/>
    <n v="2127760.4946666663"/>
    <n v="439698.25"/>
    <n v="7224.0000000000109"/>
    <n v="224657.37"/>
    <n v="9742.8873999999996"/>
    <n v="0"/>
    <s v="تبرعات عامة من زكاة مال وغيرها"/>
    <s v="دفاتر جمع مال"/>
    <s v="سارى"/>
    <n v="960"/>
    <m/>
    <n v="20"/>
    <x v="1"/>
  </r>
  <r>
    <d v="2017-08-27T00:00:00"/>
    <x v="8"/>
    <n v="100"/>
    <x v="6"/>
    <x v="6"/>
    <n v="2127860.4946666663"/>
    <n v="439698.25"/>
    <n v="7224.0000000000109"/>
    <n v="224657.37"/>
    <n v="9742.8873999999996"/>
    <n v="0"/>
    <s v="تبرعات عامة من زكاة مال وغيرها"/>
    <s v="دفاتر جمع مال"/>
    <s v="سارى"/>
    <n v="1051"/>
    <m/>
    <n v="22"/>
    <x v="1"/>
  </r>
  <r>
    <d v="2017-08-27T00:00:00"/>
    <x v="8"/>
    <n v="1000"/>
    <x v="6"/>
    <x v="6"/>
    <n v="2128860.4946666663"/>
    <n v="439698.25"/>
    <n v="7224.0000000000109"/>
    <n v="224657.37"/>
    <n v="9742.8873999999996"/>
    <n v="0"/>
    <s v="تبرعات عامة من زكاة مال وغيرها"/>
    <s v="دفاتر جمع مال"/>
    <s v="سارى"/>
    <n v="1052"/>
    <m/>
    <n v="22"/>
    <x v="1"/>
  </r>
  <r>
    <d v="2017-08-27T00:00:00"/>
    <x v="8"/>
    <n v="8000"/>
    <x v="6"/>
    <x v="6"/>
    <n v="2136860.4946666663"/>
    <n v="439698.25"/>
    <n v="7224.0000000000109"/>
    <n v="224657.37"/>
    <n v="9742.8873999999996"/>
    <n v="0"/>
    <s v="تبرعات عامة من زكاة مال وغيرها"/>
    <s v="دفاتر جمع مال"/>
    <s v="سارى"/>
    <n v="1053"/>
    <m/>
    <n v="22"/>
    <x v="1"/>
  </r>
  <r>
    <d v="2017-08-27T00:00:00"/>
    <x v="8"/>
    <n v="2000"/>
    <x v="6"/>
    <x v="6"/>
    <n v="2138860.4946666663"/>
    <n v="439698.25"/>
    <n v="7224.0000000000109"/>
    <n v="224657.37"/>
    <n v="9742.8873999999996"/>
    <n v="0"/>
    <s v="تبرعات عامة من زكاة مال وغيرها"/>
    <s v="دفاتر جمع مال"/>
    <s v="سارى"/>
    <n v="1054"/>
    <m/>
    <n v="22"/>
    <x v="1"/>
  </r>
  <r>
    <d v="2017-08-27T00:00:00"/>
    <x v="8"/>
    <n v="6000"/>
    <x v="6"/>
    <x v="6"/>
    <n v="2144860.4946666663"/>
    <n v="439698.25"/>
    <n v="7224.0000000000109"/>
    <n v="224657.37"/>
    <n v="9742.8873999999996"/>
    <n v="0"/>
    <s v="تبرعات عامة من زكاة مال وغيرها"/>
    <s v="دفاتر جمع مال"/>
    <s v="سارى"/>
    <n v="1055"/>
    <m/>
    <n v="22"/>
    <x v="1"/>
  </r>
  <r>
    <d v="2017-08-27T00:00:00"/>
    <x v="8"/>
    <n v="750"/>
    <x v="6"/>
    <x v="7"/>
    <n v="2145610.4946666663"/>
    <n v="439698.25"/>
    <n v="7224.0000000000109"/>
    <n v="224657.37"/>
    <n v="9742.8873999999996"/>
    <n v="0"/>
    <s v="نقدية للمرضى"/>
    <s v="دفاتر جمع مال"/>
    <s v="سارى"/>
    <n v="7740"/>
    <m/>
    <n v="155"/>
    <x v="1"/>
  </r>
  <r>
    <d v="2017-08-27T00:00:00"/>
    <x v="8"/>
    <n v="500"/>
    <x v="6"/>
    <x v="7"/>
    <n v="2146110.4946666663"/>
    <n v="439698.25"/>
    <n v="7224.0000000000109"/>
    <n v="224657.37"/>
    <n v="9742.8873999999996"/>
    <n v="0"/>
    <s v="نقدية للمرضى"/>
    <s v="دفاتر جمع مال"/>
    <s v="سارى"/>
    <n v="7741"/>
    <m/>
    <n v="155"/>
    <x v="1"/>
  </r>
  <r>
    <d v="2017-08-27T00:00:00"/>
    <x v="8"/>
    <n v="1250"/>
    <x v="6"/>
    <x v="6"/>
    <n v="2147360.4946666663"/>
    <n v="439698.25"/>
    <n v="7224.0000000000109"/>
    <n v="224657.37"/>
    <n v="9742.8873999999996"/>
    <n v="0"/>
    <s v="تبرعات عامة من زكاة مال وغيرها"/>
    <s v="دفاتر جمع مال"/>
    <s v="سارى"/>
    <n v="7742"/>
    <m/>
    <n v="155"/>
    <x v="1"/>
  </r>
  <r>
    <d v="2017-08-27T00:00:00"/>
    <x v="8"/>
    <n v="3500"/>
    <x v="6"/>
    <x v="7"/>
    <n v="2150860.4946666663"/>
    <n v="439698.25"/>
    <n v="7224.0000000000109"/>
    <n v="224657.37"/>
    <n v="9742.8873999999996"/>
    <n v="0"/>
    <s v="نقدية للمرضى"/>
    <s v="دفاتر جمع مال"/>
    <s v="سارى"/>
    <n v="7743"/>
    <m/>
    <n v="155"/>
    <x v="1"/>
  </r>
  <r>
    <d v="2017-08-27T00:00:00"/>
    <x v="8"/>
    <n v="500"/>
    <x v="6"/>
    <x v="6"/>
    <n v="2151360.4946666663"/>
    <n v="439698.25"/>
    <n v="7224.0000000000109"/>
    <n v="224657.37"/>
    <n v="9742.8873999999996"/>
    <n v="0"/>
    <s v="تبرعات عامة من زكاة مال وغيرها"/>
    <s v="دفاتر جمع مال"/>
    <s v="سارى"/>
    <n v="8502"/>
    <m/>
    <n v="171"/>
    <x v="1"/>
  </r>
  <r>
    <d v="2017-08-27T00:00:00"/>
    <x v="8"/>
    <n v="400"/>
    <x v="6"/>
    <x v="7"/>
    <n v="2151760.4946666663"/>
    <n v="439698.25"/>
    <n v="7224.0000000000109"/>
    <n v="224657.37"/>
    <n v="9742.8873999999996"/>
    <n v="0"/>
    <s v="نقدية للمرضى"/>
    <s v="دفاتر جمع مال"/>
    <s v="سارى"/>
    <n v="8503"/>
    <m/>
    <n v="171"/>
    <x v="1"/>
  </r>
  <r>
    <d v="2017-08-27T00:00:00"/>
    <x v="8"/>
    <n v="1000"/>
    <x v="6"/>
    <x v="6"/>
    <n v="2152760.4946666663"/>
    <n v="439698.25"/>
    <n v="7224.0000000000109"/>
    <n v="224657.37"/>
    <n v="9742.8873999999996"/>
    <n v="0"/>
    <s v="تبرعات عامة من زكاة مال وغيرها"/>
    <s v="دفاتر جمع مال"/>
    <s v="سارى"/>
    <n v="8504"/>
    <m/>
    <n v="171"/>
    <x v="1"/>
  </r>
  <r>
    <d v="2017-08-27T00:00:00"/>
    <x v="8"/>
    <n v="45550"/>
    <x v="8"/>
    <x v="8"/>
    <n v="2107210.4946666663"/>
    <n v="485248.25"/>
    <n v="7224.0000000000109"/>
    <n v="224657.37"/>
    <n v="9742.8873999999996"/>
    <n v="0"/>
    <m/>
    <m/>
    <m/>
    <m/>
    <m/>
    <m/>
    <x v="266"/>
  </r>
  <r>
    <d v="2017-08-27T00:00:00"/>
    <x v="8"/>
    <n v="16800"/>
    <x v="8"/>
    <x v="8"/>
    <n v="2090410.4946666663"/>
    <n v="502048.25"/>
    <n v="7224.0000000000109"/>
    <n v="224657.37"/>
    <n v="9742.8873999999996"/>
    <n v="0"/>
    <m/>
    <m/>
    <m/>
    <m/>
    <m/>
    <m/>
    <x v="266"/>
  </r>
  <r>
    <d v="2017-08-27T00:00:00"/>
    <x v="8"/>
    <n v="110200"/>
    <x v="8"/>
    <x v="8"/>
    <n v="1980210.4946666663"/>
    <n v="612248.25"/>
    <n v="7224.0000000000109"/>
    <n v="224657.37"/>
    <n v="9742.8873999999996"/>
    <n v="0"/>
    <m/>
    <m/>
    <m/>
    <m/>
    <m/>
    <m/>
    <x v="266"/>
  </r>
  <r>
    <d v="2017-08-27T00:00:00"/>
    <x v="8"/>
    <n v="550"/>
    <x v="8"/>
    <x v="9"/>
    <n v="1980210.4946666663"/>
    <n v="612798.25"/>
    <n v="7224.0000000000109"/>
    <n v="224657.37"/>
    <n v="9742.8873999999996"/>
    <n v="0"/>
    <m/>
    <m/>
    <m/>
    <s v="معاملة بنكية"/>
    <m/>
    <m/>
    <x v="60"/>
  </r>
  <r>
    <d v="2017-08-27T00:00:00"/>
    <x v="8"/>
    <n v="3000"/>
    <x v="8"/>
    <x v="9"/>
    <n v="1980210.4946666663"/>
    <n v="615798.25"/>
    <n v="7224.0000000000109"/>
    <n v="224657.37"/>
    <n v="9742.8873999999996"/>
    <n v="0"/>
    <m/>
    <m/>
    <m/>
    <s v="معاملة بنكية"/>
    <m/>
    <m/>
    <x v="60"/>
  </r>
  <r>
    <d v="2017-08-27T00:00:00"/>
    <x v="8"/>
    <n v="30"/>
    <x v="23"/>
    <x v="11"/>
    <n v="1980210.4946666663"/>
    <n v="615768.25"/>
    <n v="7224.0000000000109"/>
    <n v="224657.37"/>
    <n v="9742.8873999999996"/>
    <n v="0"/>
    <m/>
    <m/>
    <m/>
    <s v="معاملة بنكية"/>
    <m/>
    <m/>
    <x v="276"/>
  </r>
  <r>
    <d v="2017-08-27T00:00:00"/>
    <x v="8"/>
    <n v="1000"/>
    <x v="8"/>
    <x v="9"/>
    <n v="1980210.4946666663"/>
    <n v="616768.25"/>
    <n v="7224.0000000000109"/>
    <n v="224657.37"/>
    <n v="9742.8873999999996"/>
    <n v="0"/>
    <m/>
    <m/>
    <m/>
    <s v="معاملة بنكية"/>
    <m/>
    <m/>
    <x v="60"/>
  </r>
  <r>
    <d v="2017-08-27T00:00:00"/>
    <x v="8"/>
    <n v="1000"/>
    <x v="8"/>
    <x v="9"/>
    <n v="1980210.4946666663"/>
    <n v="617768.25"/>
    <n v="7224.0000000000109"/>
    <n v="224657.37"/>
    <n v="9742.8873999999996"/>
    <n v="0"/>
    <m/>
    <m/>
    <m/>
    <s v="معاملة بنكية"/>
    <m/>
    <m/>
    <x v="60"/>
  </r>
  <r>
    <d v="2017-08-27T00:00:00"/>
    <x v="8"/>
    <n v="100"/>
    <x v="8"/>
    <x v="9"/>
    <n v="1980210.4946666663"/>
    <n v="617868.25"/>
    <n v="7224.0000000000109"/>
    <n v="224657.37"/>
    <n v="9742.8873999999996"/>
    <n v="0"/>
    <m/>
    <m/>
    <m/>
    <s v="معاملة بنكية"/>
    <m/>
    <m/>
    <x v="60"/>
  </r>
  <r>
    <d v="2017-08-27T00:00:00"/>
    <x v="8"/>
    <n v="300"/>
    <x v="8"/>
    <x v="9"/>
    <n v="1980210.4946666663"/>
    <n v="618168.25"/>
    <n v="7224.0000000000109"/>
    <n v="224657.37"/>
    <n v="9742.8873999999996"/>
    <n v="0"/>
    <m/>
    <m/>
    <m/>
    <s v="معاملة بنكية"/>
    <m/>
    <m/>
    <x v="60"/>
  </r>
  <r>
    <d v="2017-08-27T00:00:00"/>
    <x v="8"/>
    <n v="1400"/>
    <x v="8"/>
    <x v="9"/>
    <n v="1980210.4946666663"/>
    <n v="619568.25"/>
    <n v="7224.0000000000109"/>
    <n v="224657.37"/>
    <n v="9742.8873999999996"/>
    <n v="0"/>
    <m/>
    <m/>
    <m/>
    <s v="معاملة بنكية"/>
    <m/>
    <m/>
    <x v="60"/>
  </r>
  <r>
    <d v="2017-08-27T00:00:00"/>
    <x v="8"/>
    <n v="150"/>
    <x v="8"/>
    <x v="9"/>
    <n v="1980210.4946666663"/>
    <n v="619718.25"/>
    <n v="7224.0000000000109"/>
    <n v="224657.37"/>
    <n v="9742.8873999999996"/>
    <n v="0"/>
    <m/>
    <m/>
    <m/>
    <s v="معاملة بنكية"/>
    <m/>
    <m/>
    <x v="129"/>
  </r>
  <r>
    <d v="2017-08-27T00:00:00"/>
    <x v="8"/>
    <n v="160"/>
    <x v="8"/>
    <x v="9"/>
    <n v="1980210.4946666663"/>
    <n v="619878.25"/>
    <n v="7224.0000000000109"/>
    <n v="224657.37"/>
    <n v="9742.8873999999996"/>
    <n v="0"/>
    <m/>
    <m/>
    <m/>
    <s v="معاملة بنكية"/>
    <m/>
    <m/>
    <x v="129"/>
  </r>
  <r>
    <d v="2017-08-27T00:00:00"/>
    <x v="8"/>
    <n v="1250"/>
    <x v="6"/>
    <x v="7"/>
    <n v="1981460.4946666663"/>
    <n v="619878.25"/>
    <n v="7224.0000000000109"/>
    <n v="224657.37"/>
    <n v="9742.8873999999996"/>
    <n v="0"/>
    <s v="نقدية للمرضى"/>
    <s v="دفاتر جمع مال"/>
    <m/>
    <m/>
    <m/>
    <m/>
    <x v="1"/>
  </r>
  <r>
    <d v="2017-08-28T00:00:00"/>
    <x v="8"/>
    <n v="2000"/>
    <x v="6"/>
    <x v="6"/>
    <n v="1983460.4946666663"/>
    <n v="619878.25"/>
    <n v="7224.0000000000109"/>
    <n v="224657.37"/>
    <n v="9742.8873999999996"/>
    <n v="0"/>
    <s v="تبرعات عامة من زكاة مال وغيرها"/>
    <s v="دفاتر جمع مال"/>
    <s v="سارى"/>
    <n v="48"/>
    <m/>
    <n v="1"/>
    <x v="1"/>
  </r>
  <r>
    <d v="2017-08-28T00:00:00"/>
    <x v="8"/>
    <n v="500"/>
    <x v="6"/>
    <x v="6"/>
    <n v="1983960.4946666663"/>
    <n v="619878.25"/>
    <n v="7224.0000000000109"/>
    <n v="224657.37"/>
    <n v="9742.8873999999996"/>
    <n v="0"/>
    <s v="تبرعات عامة من زكاة مال وغيرها"/>
    <s v="دفاتر جمع مال"/>
    <s v="سارى"/>
    <n v="49"/>
    <m/>
    <n v="1"/>
    <x v="1"/>
  </r>
  <r>
    <d v="2017-08-28T00:00:00"/>
    <x v="8"/>
    <n v="1200"/>
    <x v="6"/>
    <x v="6"/>
    <n v="1985160.4946666663"/>
    <n v="619878.25"/>
    <n v="7224.0000000000109"/>
    <n v="224657.37"/>
    <n v="9742.8873999999996"/>
    <n v="0"/>
    <s v="تبرعات عامة من زكاة مال وغيرها"/>
    <s v="دفاتر جمع مال"/>
    <s v="سارى"/>
    <n v="264"/>
    <m/>
    <n v="6"/>
    <x v="1"/>
  </r>
  <r>
    <d v="2017-08-28T00:00:00"/>
    <x v="8"/>
    <n v="200"/>
    <x v="6"/>
    <x v="6"/>
    <n v="1985360.4946666663"/>
    <n v="619878.25"/>
    <n v="7224.0000000000109"/>
    <n v="224657.37"/>
    <n v="9742.8873999999996"/>
    <n v="0"/>
    <s v="تبرعات عامة من زكاة مال وغيرها"/>
    <s v="دفاتر جمع مال"/>
    <s v="سارى"/>
    <n v="265"/>
    <m/>
    <n v="6"/>
    <x v="1"/>
  </r>
  <r>
    <d v="2017-08-28T00:00:00"/>
    <x v="8"/>
    <n v="500"/>
    <x v="6"/>
    <x v="6"/>
    <n v="1985860.4946666663"/>
    <n v="619878.25"/>
    <n v="7224.0000000000109"/>
    <n v="224657.37"/>
    <n v="9742.8873999999996"/>
    <n v="0"/>
    <s v="تبرعات عامة من زكاة مال وغيرها"/>
    <s v="دفاتر جمع مال"/>
    <s v="سارى"/>
    <n v="266"/>
    <m/>
    <n v="6"/>
    <x v="1"/>
  </r>
  <r>
    <d v="2017-08-28T00:00:00"/>
    <x v="8"/>
    <n v="7223.9999999999991"/>
    <x v="38"/>
    <x v="21"/>
    <n v="1985860.4946666663"/>
    <n v="619878.25"/>
    <n v="1.1823431123048067E-11"/>
    <n v="231881.37"/>
    <n v="9742.8873999999996"/>
    <n v="0"/>
    <m/>
    <m/>
    <m/>
    <s v="سداد"/>
    <m/>
    <m/>
    <x v="1"/>
  </r>
  <r>
    <d v="2017-08-28T00:00:00"/>
    <x v="8"/>
    <n v="117389.99999999999"/>
    <x v="39"/>
    <x v="20"/>
    <n v="1985860.4946666663"/>
    <n v="619878.25"/>
    <n v="117390"/>
    <n v="114491.37000000001"/>
    <n v="9742.8873999999996"/>
    <n v="0"/>
    <m/>
    <m/>
    <m/>
    <s v="معاملة بنكية"/>
    <m/>
    <m/>
    <x v="1"/>
  </r>
  <r>
    <d v="2017-08-28T00:00:00"/>
    <x v="8"/>
    <n v="600"/>
    <x v="6"/>
    <x v="7"/>
    <n v="1986460.4946666663"/>
    <n v="619878.25"/>
    <n v="117390"/>
    <n v="114491.37000000001"/>
    <n v="9742.8873999999996"/>
    <n v="0"/>
    <s v="نقدية للمرضى"/>
    <s v="دفاتر جمع مال"/>
    <s v="سارى"/>
    <n v="267"/>
    <m/>
    <n v="6"/>
    <x v="1"/>
  </r>
  <r>
    <d v="2017-08-28T00:00:00"/>
    <x v="8"/>
    <n v="3000"/>
    <x v="6"/>
    <x v="6"/>
    <n v="1989460.4946666663"/>
    <n v="619878.25"/>
    <n v="117390"/>
    <n v="114491.37000000001"/>
    <n v="9742.8873999999996"/>
    <n v="0"/>
    <s v="تبرعات عامة من زكاة مال وغيرها"/>
    <s v="دفاتر جمع مال"/>
    <s v="سارى"/>
    <n v="268"/>
    <m/>
    <n v="6"/>
    <x v="1"/>
  </r>
  <r>
    <d v="2017-08-28T00:00:00"/>
    <x v="8"/>
    <n v="500"/>
    <x v="6"/>
    <x v="7"/>
    <n v="1989960.4946666663"/>
    <n v="619878.25"/>
    <n v="117390"/>
    <n v="114491.37000000001"/>
    <n v="9742.8873999999996"/>
    <n v="0"/>
    <s v="نقدية للمرضى"/>
    <s v="دفاتر جمع مال"/>
    <s v="سارى"/>
    <n v="269"/>
    <m/>
    <n v="6"/>
    <x v="1"/>
  </r>
  <r>
    <d v="2017-08-28T00:00:00"/>
    <x v="8"/>
    <n v="500"/>
    <x v="6"/>
    <x v="6"/>
    <n v="1990460.4946666663"/>
    <n v="619878.25"/>
    <n v="117390"/>
    <n v="114491.37000000001"/>
    <n v="9742.8873999999996"/>
    <n v="0"/>
    <s v="تبرعات عامة من زكاة مال وغيرها"/>
    <s v="دفاتر جمع مال"/>
    <s v="سارى"/>
    <n v="270"/>
    <m/>
    <n v="6"/>
    <x v="1"/>
  </r>
  <r>
    <d v="2017-08-28T00:00:00"/>
    <x v="8"/>
    <n v="500"/>
    <x v="6"/>
    <x v="6"/>
    <n v="1990960.4946666663"/>
    <n v="619878.25"/>
    <n v="117390"/>
    <n v="114491.37000000001"/>
    <n v="9742.8873999999996"/>
    <n v="0"/>
    <s v="تبرعات عامة من زكاة مال وغيرها"/>
    <s v="دفاتر جمع مال"/>
    <s v="سارى"/>
    <n v="272"/>
    <m/>
    <n v="6"/>
    <x v="1"/>
  </r>
  <r>
    <d v="2017-08-28T00:00:00"/>
    <x v="8"/>
    <n v="100"/>
    <x v="6"/>
    <x v="7"/>
    <n v="1991060.4946666663"/>
    <n v="619878.25"/>
    <n v="117390"/>
    <n v="114491.37000000001"/>
    <n v="9742.8873999999996"/>
    <n v="0"/>
    <s v="نقدية للمرضى"/>
    <s v="دفاتر جمع مال"/>
    <s v="سارى"/>
    <n v="533"/>
    <m/>
    <n v="11"/>
    <x v="1"/>
  </r>
  <r>
    <d v="2017-08-28T00:00:00"/>
    <x v="8"/>
    <n v="10000"/>
    <x v="6"/>
    <x v="6"/>
    <n v="2001060.4946666663"/>
    <n v="619878.25"/>
    <n v="117390"/>
    <n v="114491.37000000001"/>
    <n v="9742.8873999999996"/>
    <n v="0"/>
    <s v="تبرعات عامة من زكاة مال وغيرها"/>
    <s v="دفاتر جمع مال"/>
    <s v="سارى"/>
    <n v="534"/>
    <m/>
    <n v="11"/>
    <x v="1"/>
  </r>
  <r>
    <d v="2017-08-28T00:00:00"/>
    <x v="8"/>
    <n v="10000"/>
    <x v="6"/>
    <x v="6"/>
    <n v="2011060.4946666663"/>
    <n v="619878.25"/>
    <n v="117390"/>
    <n v="114491.37000000001"/>
    <n v="9742.8873999999996"/>
    <n v="0"/>
    <s v="تبرعات عامة من زكاة مال وغيرها"/>
    <s v="دفاتر جمع مال"/>
    <s v="سارى"/>
    <n v="535"/>
    <m/>
    <n v="11"/>
    <x v="1"/>
  </r>
  <r>
    <d v="2017-08-28T00:00:00"/>
    <x v="8"/>
    <n v="9030"/>
    <x v="39"/>
    <x v="7"/>
    <n v="2011060.4946666663"/>
    <n v="619878.25"/>
    <n v="126420"/>
    <n v="114491.37000000001"/>
    <n v="9742.8873999999996"/>
    <n v="0"/>
    <s v="نقدية للمرضى"/>
    <s v="دفاتر جمع مال"/>
    <s v="سارى"/>
    <n v="797"/>
    <m/>
    <n v="16"/>
    <x v="1"/>
  </r>
  <r>
    <d v="2017-08-28T00:00:00"/>
    <x v="8"/>
    <n v="1000"/>
    <x v="6"/>
    <x v="7"/>
    <n v="2012060.4946666663"/>
    <n v="619878.25"/>
    <n v="126420"/>
    <n v="114491.37000000001"/>
    <n v="9742.8873999999996"/>
    <n v="0"/>
    <s v="نقدية للمرضى"/>
    <s v="دفاتر جمع مال"/>
    <s v="سارى"/>
    <n v="798"/>
    <m/>
    <n v="16"/>
    <x v="1"/>
  </r>
  <r>
    <d v="2017-08-28T00:00:00"/>
    <x v="8"/>
    <n v="9000"/>
    <x v="6"/>
    <x v="7"/>
    <n v="2021060.4946666663"/>
    <n v="619878.25"/>
    <n v="126420"/>
    <n v="114491.37000000001"/>
    <n v="9742.8873999999996"/>
    <n v="0"/>
    <s v="نقدية للمرضى"/>
    <s v="دفاتر جمع مال"/>
    <s v="سارى"/>
    <n v="799"/>
    <m/>
    <n v="16"/>
    <x v="1"/>
  </r>
  <r>
    <d v="2017-08-28T00:00:00"/>
    <x v="8"/>
    <n v="1000"/>
    <x v="6"/>
    <x v="7"/>
    <n v="2022060.4946666663"/>
    <n v="619878.25"/>
    <n v="126420"/>
    <n v="114491.37000000001"/>
    <n v="9742.8873999999996"/>
    <n v="0"/>
    <s v="نقدية للمرضى"/>
    <s v="دفاتر جمع مال"/>
    <s v="سارى"/>
    <n v="800"/>
    <m/>
    <n v="16"/>
    <x v="1"/>
  </r>
  <r>
    <d v="2017-08-28T00:00:00"/>
    <x v="8"/>
    <n v="200"/>
    <x v="6"/>
    <x v="6"/>
    <n v="2022260.4946666663"/>
    <n v="619878.25"/>
    <n v="126420"/>
    <n v="114491.37000000001"/>
    <n v="9742.8873999999996"/>
    <n v="0"/>
    <s v="تبرعات عامة من زكاة مال وغيرها"/>
    <s v="دفاتر جمع مال"/>
    <s v="سارى"/>
    <n v="832"/>
    <m/>
    <n v="17"/>
    <x v="1"/>
  </r>
  <r>
    <d v="2017-08-28T00:00:00"/>
    <x v="8"/>
    <n v="1000"/>
    <x v="6"/>
    <x v="6"/>
    <n v="2023260.4946666663"/>
    <n v="619878.25"/>
    <n v="126420"/>
    <n v="114491.37000000001"/>
    <n v="9742.8873999999996"/>
    <n v="0"/>
    <s v="تبرعات عامة من زكاة مال وغيرها"/>
    <s v="دفاتر جمع مال"/>
    <s v="سارى"/>
    <n v="833"/>
    <m/>
    <n v="17"/>
    <x v="1"/>
  </r>
  <r>
    <d v="2017-08-28T00:00:00"/>
    <x v="8"/>
    <n v="7350"/>
    <x v="6"/>
    <x v="6"/>
    <n v="2030610.4946666663"/>
    <n v="619878.25"/>
    <n v="126420"/>
    <n v="114491.37000000001"/>
    <n v="9742.8873999999996"/>
    <n v="0"/>
    <s v="تبرعات عامة من زكاة مال وغيرها"/>
    <s v="دفاتر جمع مال"/>
    <s v="سارى"/>
    <n v="834"/>
    <m/>
    <n v="17"/>
    <x v="1"/>
  </r>
  <r>
    <d v="2017-08-28T00:00:00"/>
    <x v="8"/>
    <n v="1000"/>
    <x v="6"/>
    <x v="6"/>
    <n v="2031610.4946666663"/>
    <n v="619878.25"/>
    <n v="126420"/>
    <n v="114491.37000000001"/>
    <n v="9742.8873999999996"/>
    <n v="0"/>
    <s v="تبرعات عامة من زكاة مال وغيرها"/>
    <s v="دفاتر جمع مال"/>
    <s v="سارى"/>
    <n v="835"/>
    <m/>
    <n v="17"/>
    <x v="1"/>
  </r>
  <r>
    <d v="2017-08-28T00:00:00"/>
    <x v="8"/>
    <n v="1000"/>
    <x v="6"/>
    <x v="7"/>
    <n v="2032610.4946666663"/>
    <n v="619878.25"/>
    <n v="126420"/>
    <n v="114491.37000000001"/>
    <n v="9742.8873999999996"/>
    <n v="0"/>
    <s v="نقدية للمرضى"/>
    <s v="دفاتر جمع مال"/>
    <s v="سارى"/>
    <n v="856"/>
    <m/>
    <n v="18"/>
    <x v="1"/>
  </r>
  <r>
    <d v="2017-08-28T00:00:00"/>
    <x v="8"/>
    <n v="3500"/>
    <x v="6"/>
    <x v="7"/>
    <n v="2036110.4946666663"/>
    <n v="619878.25"/>
    <n v="126420"/>
    <n v="114491.37000000001"/>
    <n v="9742.8873999999996"/>
    <n v="0"/>
    <s v="نقدية للمرضى"/>
    <s v="دفاتر جمع مال"/>
    <s v="سارى"/>
    <n v="857"/>
    <m/>
    <n v="18"/>
    <x v="1"/>
  </r>
  <r>
    <d v="2017-08-28T00:00:00"/>
    <x v="8"/>
    <n v="53000"/>
    <x v="6"/>
    <x v="7"/>
    <n v="2089110.4946666663"/>
    <n v="619878.25"/>
    <n v="126420"/>
    <n v="114491.37000000001"/>
    <n v="9742.8873999999996"/>
    <n v="0"/>
    <s v="نقدية للمرضى"/>
    <s v="دفاتر جمع مال"/>
    <s v="سارى"/>
    <n v="911"/>
    <m/>
    <n v="19"/>
    <x v="1"/>
  </r>
  <r>
    <d v="2017-08-28T00:00:00"/>
    <x v="8"/>
    <n v="12600"/>
    <x v="6"/>
    <x v="7"/>
    <n v="2101710.4946666663"/>
    <n v="619878.25"/>
    <n v="126420"/>
    <n v="114491.37000000001"/>
    <n v="9742.8873999999996"/>
    <n v="0"/>
    <s v="نقدية للمرضى"/>
    <s v="دفاتر جمع مال"/>
    <s v="سارى"/>
    <n v="913"/>
    <m/>
    <n v="19"/>
    <x v="1"/>
  </r>
  <r>
    <d v="2017-08-28T00:00:00"/>
    <x v="8"/>
    <n v="1200"/>
    <x v="6"/>
    <x v="6"/>
    <n v="2102910.4946666663"/>
    <n v="619878.25"/>
    <n v="126420"/>
    <n v="114491.37000000001"/>
    <n v="9742.8873999999996"/>
    <n v="0"/>
    <s v="تبرعات عامة من زكاة مال وغيرها"/>
    <s v="دفاتر جمع مال"/>
    <s v="سارى"/>
    <n v="914"/>
    <m/>
    <n v="19"/>
    <x v="1"/>
  </r>
  <r>
    <d v="2017-08-28T00:00:00"/>
    <x v="8"/>
    <n v="1800"/>
    <x v="6"/>
    <x v="6"/>
    <n v="2104710.4946666663"/>
    <n v="619878.25"/>
    <n v="126420"/>
    <n v="114491.37000000001"/>
    <n v="9742.8873999999996"/>
    <n v="0"/>
    <s v="تبرعات عامة من زكاة مال وغيرها"/>
    <s v="دفاتر جمع مال"/>
    <s v="سارى"/>
    <n v="924"/>
    <m/>
    <n v="19"/>
    <x v="1"/>
  </r>
  <r>
    <d v="2017-08-28T00:00:00"/>
    <x v="8"/>
    <n v="1000"/>
    <x v="6"/>
    <x v="6"/>
    <n v="2105710.4946666663"/>
    <n v="619878.25"/>
    <n v="126420"/>
    <n v="114491.37000000001"/>
    <n v="9742.8873999999996"/>
    <n v="0"/>
    <s v="تبرعات عامة من زكاة مال وغيرها"/>
    <s v="دفاتر جمع مال"/>
    <s v="سارى"/>
    <n v="961"/>
    <m/>
    <n v="20"/>
    <x v="1"/>
  </r>
  <r>
    <d v="2017-08-28T00:00:00"/>
    <x v="8"/>
    <n v="2700"/>
    <x v="6"/>
    <x v="7"/>
    <n v="2108410.4946666663"/>
    <n v="619878.25"/>
    <n v="126420"/>
    <n v="114491.37000000001"/>
    <n v="9742.8873999999996"/>
    <n v="0"/>
    <s v="نقدية للمرضى"/>
    <s v="دفاتر جمع مال"/>
    <s v="سارى"/>
    <n v="962"/>
    <m/>
    <n v="20"/>
    <x v="1"/>
  </r>
  <r>
    <d v="2017-08-28T00:00:00"/>
    <x v="8"/>
    <n v="5000"/>
    <x v="6"/>
    <x v="6"/>
    <n v="2113410.4946666663"/>
    <n v="619878.25"/>
    <n v="126420"/>
    <n v="114491.37000000001"/>
    <n v="9742.8873999999996"/>
    <n v="0"/>
    <s v="تبرعات عامة من زكاة مال وغيرها"/>
    <s v="دفاتر جمع مال"/>
    <s v="سارى"/>
    <n v="963"/>
    <m/>
    <n v="20"/>
    <x v="1"/>
  </r>
  <r>
    <d v="2017-08-28T00:00:00"/>
    <x v="8"/>
    <n v="500"/>
    <x v="6"/>
    <x v="6"/>
    <n v="2113910.4946666663"/>
    <n v="619878.25"/>
    <n v="126420"/>
    <n v="114491.37000000001"/>
    <n v="9742.8873999999996"/>
    <n v="0"/>
    <s v="تبرعات عامة من زكاة مال وغيرها"/>
    <s v="دفاتر جمع مال"/>
    <s v="سارى"/>
    <n v="1006"/>
    <m/>
    <n v="21"/>
    <x v="1"/>
  </r>
  <r>
    <d v="2017-08-28T00:00:00"/>
    <x v="8"/>
    <n v="1000"/>
    <x v="6"/>
    <x v="7"/>
    <n v="2114910.4946666663"/>
    <n v="619878.25"/>
    <n v="126420"/>
    <n v="114491.37000000001"/>
    <n v="9742.8873999999996"/>
    <n v="0"/>
    <s v="نقدية للمرضى"/>
    <s v="دفاتر جمع مال"/>
    <s v="سارى"/>
    <n v="1007"/>
    <m/>
    <n v="21"/>
    <x v="1"/>
  </r>
  <r>
    <d v="2017-08-28T00:00:00"/>
    <x v="8"/>
    <n v="3000"/>
    <x v="6"/>
    <x v="7"/>
    <n v="2117910.4946666663"/>
    <n v="619878.25"/>
    <n v="126420"/>
    <n v="114491.37000000001"/>
    <n v="9742.8873999999996"/>
    <n v="0"/>
    <s v="نقدية للمرضى"/>
    <s v="دفاتر جمع مال"/>
    <s v="سارى"/>
    <n v="1008"/>
    <m/>
    <n v="21"/>
    <x v="1"/>
  </r>
  <r>
    <d v="2017-08-28T00:00:00"/>
    <x v="8"/>
    <n v="2500"/>
    <x v="6"/>
    <x v="6"/>
    <n v="2120410.4946666663"/>
    <n v="619878.25"/>
    <n v="126420"/>
    <n v="114491.37000000001"/>
    <n v="9742.8873999999996"/>
    <n v="0"/>
    <s v="تبرعات عامة من زكاة مال وغيرها"/>
    <s v="دفاتر جمع مال"/>
    <s v="سارى"/>
    <n v="1009"/>
    <m/>
    <n v="21"/>
    <x v="1"/>
  </r>
  <r>
    <d v="2017-08-28T00:00:00"/>
    <x v="8"/>
    <n v="20000"/>
    <x v="6"/>
    <x v="6"/>
    <n v="2140410.4946666663"/>
    <n v="619878.25"/>
    <n v="126420"/>
    <n v="114491.37000000001"/>
    <n v="9742.8873999999996"/>
    <n v="0"/>
    <s v="تبرعات عامة من زكاة مال وغيرها"/>
    <s v="دفاتر جمع مال"/>
    <s v="سارى"/>
    <n v="1056"/>
    <m/>
    <n v="22"/>
    <x v="1"/>
  </r>
  <r>
    <d v="2017-08-28T00:00:00"/>
    <x v="8"/>
    <n v="100"/>
    <x v="6"/>
    <x v="6"/>
    <n v="2140510.4946666663"/>
    <n v="619878.25"/>
    <n v="126420"/>
    <n v="114491.37000000001"/>
    <n v="9742.8873999999996"/>
    <n v="0"/>
    <s v="تبرعات عامة من زكاة مال وغيرها"/>
    <s v="دفاتر جمع مال"/>
    <s v="سارى"/>
    <n v="1101"/>
    <m/>
    <n v="23"/>
    <x v="1"/>
  </r>
  <r>
    <d v="2017-08-28T00:00:00"/>
    <x v="8"/>
    <n v="100"/>
    <x v="6"/>
    <x v="6"/>
    <n v="2140610.4946666663"/>
    <n v="619878.25"/>
    <n v="126420"/>
    <n v="114491.37000000001"/>
    <n v="9742.8873999999996"/>
    <n v="0"/>
    <s v="تبرعات عامة من زكاة مال وغيرها"/>
    <s v="دفاتر جمع مال"/>
    <s v="سارى"/>
    <n v="1102"/>
    <m/>
    <n v="23"/>
    <x v="1"/>
  </r>
  <r>
    <d v="2017-08-28T00:00:00"/>
    <x v="8"/>
    <n v="1000"/>
    <x v="6"/>
    <x v="6"/>
    <n v="2141610.4946666663"/>
    <n v="619878.25"/>
    <n v="126420"/>
    <n v="114491.37000000001"/>
    <n v="9742.8873999999996"/>
    <n v="0"/>
    <s v="تبرعات عامة من زكاة مال وغيرها"/>
    <s v="دفاتر جمع مال"/>
    <s v="سارى"/>
    <n v="1103"/>
    <m/>
    <n v="23"/>
    <x v="1"/>
  </r>
  <r>
    <d v="2017-08-28T00:00:00"/>
    <x v="8"/>
    <n v="2000"/>
    <x v="6"/>
    <x v="6"/>
    <n v="2143610.4946666663"/>
    <n v="619878.25"/>
    <n v="126420"/>
    <n v="114491.37000000001"/>
    <n v="9742.8873999999996"/>
    <n v="0"/>
    <s v="تبرعات عامة من زكاة مال وغيرها"/>
    <s v="دفاتر جمع مال"/>
    <s v="سارى"/>
    <n v="1104"/>
    <m/>
    <n v="23"/>
    <x v="1"/>
  </r>
  <r>
    <d v="2017-08-28T00:00:00"/>
    <x v="8"/>
    <n v="200"/>
    <x v="6"/>
    <x v="6"/>
    <n v="2143810.4946666663"/>
    <n v="619878.25"/>
    <n v="126420"/>
    <n v="114491.37000000001"/>
    <n v="9742.8873999999996"/>
    <n v="0"/>
    <s v="تبرعات عامة من زكاة مال وغيرها"/>
    <s v="دفاتر جمع مال"/>
    <s v="سارى"/>
    <n v="1105"/>
    <m/>
    <n v="23"/>
    <x v="1"/>
  </r>
  <r>
    <d v="2017-08-28T00:00:00"/>
    <x v="8"/>
    <n v="200"/>
    <x v="6"/>
    <x v="6"/>
    <n v="2144010.4946666663"/>
    <n v="619878.25"/>
    <n v="126420"/>
    <n v="114491.37000000001"/>
    <n v="9742.8873999999996"/>
    <n v="0"/>
    <s v="تبرعات عامة من زكاة مال وغيرها"/>
    <s v="دفاتر جمع مال"/>
    <s v="سارى"/>
    <n v="1106"/>
    <m/>
    <n v="23"/>
    <x v="1"/>
  </r>
  <r>
    <d v="2017-08-28T00:00:00"/>
    <x v="8"/>
    <n v="7000"/>
    <x v="6"/>
    <x v="6"/>
    <n v="2151010.4946666663"/>
    <n v="619878.25"/>
    <n v="126420"/>
    <n v="114491.37000000001"/>
    <n v="9742.8873999999996"/>
    <n v="0"/>
    <s v="تبرعات عامة من زكاة مال وغيرها"/>
    <s v="دفاتر جمع مال"/>
    <s v="سارى"/>
    <n v="1107"/>
    <m/>
    <n v="23"/>
    <x v="1"/>
  </r>
  <r>
    <d v="2017-08-28T00:00:00"/>
    <x v="8"/>
    <n v="3000"/>
    <x v="6"/>
    <x v="6"/>
    <n v="2154010.4946666663"/>
    <n v="619878.25"/>
    <n v="126420"/>
    <n v="114491.37000000001"/>
    <n v="9742.8873999999996"/>
    <n v="0"/>
    <s v="تبرعات عامة من زكاة مال وغيرها"/>
    <s v="دفاتر جمع مال"/>
    <s v="سارى"/>
    <n v="1108"/>
    <m/>
    <n v="23"/>
    <x v="1"/>
  </r>
  <r>
    <d v="2017-08-28T00:00:00"/>
    <x v="8"/>
    <n v="300"/>
    <x v="6"/>
    <x v="7"/>
    <n v="2154310.4946666663"/>
    <n v="619878.25"/>
    <n v="126420"/>
    <n v="114491.37000000001"/>
    <n v="9742.8873999999996"/>
    <n v="0"/>
    <s v="نقدية للمرضى"/>
    <s v="دفاتر جمع مال"/>
    <s v="سارى"/>
    <n v="1151"/>
    <m/>
    <n v="24"/>
    <x v="1"/>
  </r>
  <r>
    <d v="2017-08-28T00:00:00"/>
    <x v="8"/>
    <n v="30"/>
    <x v="23"/>
    <x v="11"/>
    <n v="2154310.4946666663"/>
    <n v="619848.25"/>
    <n v="126420"/>
    <n v="114491.37000000001"/>
    <n v="9742.8873999999996"/>
    <n v="0"/>
    <m/>
    <m/>
    <m/>
    <s v="معاملة بنكية"/>
    <m/>
    <m/>
    <x v="276"/>
  </r>
  <r>
    <d v="2017-08-28T00:00:00"/>
    <x v="8"/>
    <n v="200000"/>
    <x v="6"/>
    <x v="11"/>
    <n v="2354310.4946666663"/>
    <n v="419848.25"/>
    <n v="126420"/>
    <n v="114491.37000000001"/>
    <n v="9742.8873999999996"/>
    <n v="0"/>
    <m/>
    <m/>
    <m/>
    <s v="معاملة بنكية"/>
    <m/>
    <m/>
    <x v="265"/>
  </r>
  <r>
    <d v="2017-08-28T00:00:00"/>
    <x v="8"/>
    <n v="1369"/>
    <x v="8"/>
    <x v="9"/>
    <n v="2354310.4946666663"/>
    <n v="421217.25"/>
    <n v="126420"/>
    <n v="114491.37000000001"/>
    <n v="9742.8873999999996"/>
    <n v="0"/>
    <m/>
    <m/>
    <m/>
    <s v="معاملة بنكية"/>
    <m/>
    <m/>
    <x v="129"/>
  </r>
  <r>
    <d v="2017-08-28T00:00:00"/>
    <x v="8"/>
    <n v="120"/>
    <x v="8"/>
    <x v="9"/>
    <n v="2354310.4946666663"/>
    <n v="421337.25"/>
    <n v="126420"/>
    <n v="114491.37000000001"/>
    <n v="9742.8873999999996"/>
    <n v="0"/>
    <m/>
    <m/>
    <m/>
    <s v="معاملة بنكية"/>
    <m/>
    <m/>
    <x v="129"/>
  </r>
  <r>
    <d v="2017-08-28T00:00:00"/>
    <x v="8"/>
    <n v="30"/>
    <x v="8"/>
    <x v="9"/>
    <n v="2354310.4946666663"/>
    <n v="421367.25"/>
    <n v="126420"/>
    <n v="114491.37000000001"/>
    <n v="9742.8873999999996"/>
    <n v="0"/>
    <m/>
    <m/>
    <m/>
    <s v="معاملة بنكية"/>
    <m/>
    <m/>
    <x v="129"/>
  </r>
  <r>
    <d v="2017-08-28T00:00:00"/>
    <x v="8"/>
    <n v="2000"/>
    <x v="8"/>
    <x v="9"/>
    <n v="2354310.4946666663"/>
    <n v="423367.25"/>
    <n v="126420"/>
    <n v="114491.37000000001"/>
    <n v="9742.8873999999996"/>
    <n v="0"/>
    <m/>
    <m/>
    <m/>
    <s v="معاملة بنكية"/>
    <m/>
    <m/>
    <x v="60"/>
  </r>
  <r>
    <d v="2017-08-28T00:00:00"/>
    <x v="8"/>
    <n v="4000"/>
    <x v="8"/>
    <x v="9"/>
    <n v="2354310.4946666663"/>
    <n v="427367.25"/>
    <n v="126420"/>
    <n v="114491.37000000001"/>
    <n v="9742.8873999999996"/>
    <n v="0"/>
    <m/>
    <m/>
    <m/>
    <s v="معاملة بنكية"/>
    <m/>
    <m/>
    <x v="60"/>
  </r>
  <r>
    <d v="2017-08-28T00:00:00"/>
    <x v="8"/>
    <n v="7000"/>
    <x v="8"/>
    <x v="9"/>
    <n v="2354310.4946666663"/>
    <n v="434367.25"/>
    <n v="126420"/>
    <n v="114491.37000000001"/>
    <n v="9742.8873999999996"/>
    <n v="0"/>
    <m/>
    <m/>
    <m/>
    <s v="معاملة بنكية"/>
    <m/>
    <m/>
    <x v="60"/>
  </r>
  <r>
    <d v="2017-08-28T00:00:00"/>
    <x v="8"/>
    <n v="2311.5500000000002"/>
    <x v="8"/>
    <x v="8"/>
    <n v="2351998.9446666664"/>
    <n v="436678.8"/>
    <n v="126420"/>
    <n v="114491.37000000001"/>
    <n v="9742.8873999999996"/>
    <n v="0"/>
    <m/>
    <m/>
    <m/>
    <m/>
    <m/>
    <m/>
    <x v="266"/>
  </r>
  <r>
    <d v="2017-08-28T00:00:00"/>
    <x v="8"/>
    <n v="81605"/>
    <x v="8"/>
    <x v="8"/>
    <n v="2270393.9446666664"/>
    <n v="518283.8"/>
    <n v="126420"/>
    <n v="114491.37000000001"/>
    <n v="9742.8873999999996"/>
    <n v="0"/>
    <m/>
    <m/>
    <m/>
    <m/>
    <m/>
    <m/>
    <x v="266"/>
  </r>
  <r>
    <d v="2017-08-28T00:00:00"/>
    <x v="8"/>
    <n v="50000"/>
    <x v="7"/>
    <x v="11"/>
    <n v="2270393.9446666664"/>
    <n v="468283.8"/>
    <n v="126420"/>
    <n v="114491.37000000001"/>
    <n v="9742.8873999999996"/>
    <n v="0"/>
    <m/>
    <m/>
    <m/>
    <s v="معاملة بنكية"/>
    <m/>
    <m/>
    <x v="267"/>
  </r>
  <r>
    <d v="2017-08-28T00:00:00"/>
    <x v="8"/>
    <n v="200"/>
    <x v="8"/>
    <x v="9"/>
    <n v="2270393.9446666664"/>
    <n v="468483.8"/>
    <n v="126420"/>
    <n v="114491.37000000001"/>
    <n v="9742.8873999999996"/>
    <n v="0"/>
    <m/>
    <m/>
    <m/>
    <s v="معاملة بنكية"/>
    <m/>
    <m/>
    <x v="64"/>
  </r>
  <r>
    <d v="2017-08-29T00:00:00"/>
    <x v="8"/>
    <n v="5000"/>
    <x v="6"/>
    <x v="6"/>
    <n v="2275393.9446666664"/>
    <n v="468483.8"/>
    <n v="126420"/>
    <n v="114491.37000000001"/>
    <n v="9742.8873999999996"/>
    <n v="0"/>
    <s v="تبرعات عامة من زكاة مال وغيرها"/>
    <s v="دفاتر جمع مال"/>
    <s v="سارى"/>
    <n v="50"/>
    <m/>
    <n v="1"/>
    <x v="1"/>
  </r>
  <r>
    <d v="2017-08-29T00:00:00"/>
    <x v="8"/>
    <n v="7000"/>
    <x v="6"/>
    <x v="7"/>
    <n v="2282393.9446666664"/>
    <n v="468483.8"/>
    <n v="126420"/>
    <n v="114491.37000000001"/>
    <n v="9742.8873999999996"/>
    <n v="0"/>
    <s v="نقدية للمرضى"/>
    <s v="دفاتر جمع مال"/>
    <s v="سارى"/>
    <n v="273"/>
    <m/>
    <n v="6"/>
    <x v="1"/>
  </r>
  <r>
    <d v="2017-08-29T00:00:00"/>
    <x v="8"/>
    <n v="5000"/>
    <x v="6"/>
    <x v="6"/>
    <n v="2287393.9446666664"/>
    <n v="468483.8"/>
    <n v="126420"/>
    <n v="114491.37000000001"/>
    <n v="9742.8873999999996"/>
    <n v="0"/>
    <s v="تبرعات عامة من زكاة مال وغيرها"/>
    <s v="دفاتر جمع مال"/>
    <s v="سارى"/>
    <n v="274"/>
    <m/>
    <n v="6"/>
    <x v="1"/>
  </r>
  <r>
    <d v="2017-08-29T00:00:00"/>
    <x v="8"/>
    <n v="1000"/>
    <x v="6"/>
    <x v="6"/>
    <n v="2288393.9446666664"/>
    <n v="468483.8"/>
    <n v="126420"/>
    <n v="114491.37000000001"/>
    <n v="9742.8873999999996"/>
    <n v="0"/>
    <s v="تبرعات عامة من زكاة مال وغيرها"/>
    <s v="دفاتر جمع مال"/>
    <s v="سارى"/>
    <n v="275"/>
    <m/>
    <n v="6"/>
    <x v="1"/>
  </r>
  <r>
    <d v="2017-08-29T00:00:00"/>
    <x v="8"/>
    <n v="1500"/>
    <x v="6"/>
    <x v="6"/>
    <n v="2289893.9446666664"/>
    <n v="468483.8"/>
    <n v="126420"/>
    <n v="114491.37000000001"/>
    <n v="9742.8873999999996"/>
    <n v="0"/>
    <s v="تبرعات عامة من زكاة مال وغيرها"/>
    <s v="دفاتر جمع مال"/>
    <s v="سارى"/>
    <n v="536"/>
    <m/>
    <n v="11"/>
    <x v="1"/>
  </r>
  <r>
    <d v="2017-08-29T00:00:00"/>
    <x v="8"/>
    <n v="650"/>
    <x v="6"/>
    <x v="7"/>
    <n v="2290543.9446666664"/>
    <n v="468483.8"/>
    <n v="126420"/>
    <n v="114491.37000000001"/>
    <n v="9742.8873999999996"/>
    <n v="0"/>
    <s v="نقدية للمرضى"/>
    <s v="دفاتر جمع مال"/>
    <s v="سارى"/>
    <n v="537"/>
    <m/>
    <n v="11"/>
    <x v="1"/>
  </r>
  <r>
    <d v="2017-08-29T00:00:00"/>
    <x v="8"/>
    <n v="90300"/>
    <x v="39"/>
    <x v="20"/>
    <n v="2290543.9446666664"/>
    <n v="468483.8"/>
    <n v="216720"/>
    <n v="24191.37000000001"/>
    <n v="9742.8873999999996"/>
    <n v="0"/>
    <m/>
    <m/>
    <m/>
    <s v="معاملة بنكية"/>
    <m/>
    <m/>
    <x v="1"/>
  </r>
  <r>
    <d v="2017-08-29T00:00:00"/>
    <x v="8"/>
    <n v="9030"/>
    <x v="38"/>
    <x v="21"/>
    <n v="2290543.9446666664"/>
    <n v="468483.8"/>
    <n v="207690"/>
    <n v="33221.37000000001"/>
    <n v="9742.8873999999996"/>
    <n v="0"/>
    <m/>
    <m/>
    <m/>
    <s v="سداد"/>
    <m/>
    <m/>
    <x v="1"/>
  </r>
  <r>
    <d v="2017-08-29T00:00:00"/>
    <x v="8"/>
    <n v="400"/>
    <x v="6"/>
    <x v="7"/>
    <n v="2290943.9446666664"/>
    <n v="468483.8"/>
    <n v="207690"/>
    <n v="33221.37000000001"/>
    <n v="9742.8873999999996"/>
    <n v="0"/>
    <s v="نقدية للمرضى"/>
    <s v="دفاتر جمع مال"/>
    <s v="سارى"/>
    <n v="538"/>
    <m/>
    <n v="11"/>
    <x v="1"/>
  </r>
  <r>
    <d v="2017-08-29T00:00:00"/>
    <x v="8"/>
    <n v="200"/>
    <x v="6"/>
    <x v="6"/>
    <n v="2291143.9446666664"/>
    <n v="468483.8"/>
    <n v="207690"/>
    <n v="33221.37000000001"/>
    <n v="9742.8873999999996"/>
    <n v="0"/>
    <s v="تبرعات عامة من زكاة مال وغيرها"/>
    <s v="دفاتر جمع مال"/>
    <s v="سارى"/>
    <n v="539"/>
    <m/>
    <n v="11"/>
    <x v="1"/>
  </r>
  <r>
    <d v="2017-08-29T00:00:00"/>
    <x v="8"/>
    <n v="2270"/>
    <x v="6"/>
    <x v="6"/>
    <n v="2293413.9446666664"/>
    <n v="468483.8"/>
    <n v="207690"/>
    <n v="33221.37000000001"/>
    <n v="9742.8873999999996"/>
    <n v="0"/>
    <s v="تبرعات عامة من زكاة مال وغيرها"/>
    <s v="دفاتر جمع مال"/>
    <s v="سارى"/>
    <n v="836"/>
    <m/>
    <n v="17"/>
    <x v="1"/>
  </r>
  <r>
    <d v="2017-08-29T00:00:00"/>
    <x v="8"/>
    <n v="428.7"/>
    <x v="6"/>
    <x v="6"/>
    <n v="2293842.6446666666"/>
    <n v="468483.8"/>
    <n v="207690"/>
    <n v="33221.37000000001"/>
    <n v="9742.8873999999996"/>
    <n v="0"/>
    <s v="تبرعات عامة من زكاة مال وغيرها"/>
    <s v="دفاتر جمع مال"/>
    <s v="سارى"/>
    <n v="837"/>
    <m/>
    <n v="17"/>
    <x v="1"/>
  </r>
  <r>
    <d v="2017-08-29T00:00:00"/>
    <x v="8"/>
    <n v="550"/>
    <x v="6"/>
    <x v="6"/>
    <n v="2294392.6446666666"/>
    <n v="468483.8"/>
    <n v="207690"/>
    <n v="33221.37000000001"/>
    <n v="9742.8873999999996"/>
    <n v="0"/>
    <s v="تبرعات عامة من زكاة مال وغيرها"/>
    <s v="دفاتر جمع مال"/>
    <s v="سارى"/>
    <n v="838"/>
    <m/>
    <n v="17"/>
    <x v="1"/>
  </r>
  <r>
    <d v="2017-08-29T00:00:00"/>
    <x v="8"/>
    <n v="100"/>
    <x v="6"/>
    <x v="6"/>
    <n v="2294492.6446666666"/>
    <n v="468483.8"/>
    <n v="207690"/>
    <n v="33221.37000000001"/>
    <n v="9742.8873999999996"/>
    <n v="0"/>
    <s v="تبرعات عامة من زكاة مال وغيرها"/>
    <s v="دفاتر جمع مال"/>
    <s v="سارى"/>
    <n v="839"/>
    <m/>
    <n v="17"/>
    <x v="1"/>
  </r>
  <r>
    <d v="2017-08-29T00:00:00"/>
    <x v="8"/>
    <n v="4200"/>
    <x v="6"/>
    <x v="7"/>
    <n v="2298692.6446666666"/>
    <n v="468483.8"/>
    <n v="207690"/>
    <n v="33221.37000000001"/>
    <n v="9742.8873999999996"/>
    <n v="0"/>
    <s v="نقدية للمرضى"/>
    <s v="دفاتر جمع مال"/>
    <s v="سارى"/>
    <n v="915"/>
    <m/>
    <n v="19"/>
    <x v="1"/>
  </r>
  <r>
    <d v="2017-08-29T00:00:00"/>
    <x v="8"/>
    <n v="6300"/>
    <x v="6"/>
    <x v="7"/>
    <n v="2304992.6446666666"/>
    <n v="468483.8"/>
    <n v="207690"/>
    <n v="33221.37000000001"/>
    <n v="9742.8873999999996"/>
    <n v="0"/>
    <s v="نقدية للمرضى"/>
    <s v="دفاتر جمع مال"/>
    <s v="سارى"/>
    <n v="916"/>
    <m/>
    <n v="19"/>
    <x v="1"/>
  </r>
  <r>
    <d v="2017-08-29T00:00:00"/>
    <x v="8"/>
    <n v="400"/>
    <x v="6"/>
    <x v="6"/>
    <n v="2305392.6446666666"/>
    <n v="468483.8"/>
    <n v="207690"/>
    <n v="33221.37000000001"/>
    <n v="9742.8873999999996"/>
    <n v="0"/>
    <s v="تبرعات عامة من زكاة مال وغيرها"/>
    <s v="دفاتر جمع مال"/>
    <s v="سارى"/>
    <n v="918"/>
    <m/>
    <n v="19"/>
    <x v="1"/>
  </r>
  <r>
    <d v="2017-08-29T00:00:00"/>
    <x v="8"/>
    <n v="200"/>
    <x v="6"/>
    <x v="7"/>
    <n v="2305592.6446666666"/>
    <n v="468483.8"/>
    <n v="207690"/>
    <n v="33221.37000000001"/>
    <n v="9742.8873999999996"/>
    <n v="0"/>
    <s v="نقدية للمرضى"/>
    <s v="دفاتر جمع مال"/>
    <s v="سارى"/>
    <n v="964"/>
    <m/>
    <n v="20"/>
    <x v="1"/>
  </r>
  <r>
    <d v="2017-08-29T00:00:00"/>
    <x v="8"/>
    <n v="200"/>
    <x v="6"/>
    <x v="6"/>
    <n v="2305792.6446666666"/>
    <n v="468483.8"/>
    <n v="207690"/>
    <n v="33221.37000000001"/>
    <n v="9742.8873999999996"/>
    <n v="0"/>
    <s v="تبرعات عامة من زكاة مال وغيرها"/>
    <s v="دفاتر جمع مال"/>
    <s v="سارى"/>
    <n v="965"/>
    <m/>
    <n v="20"/>
    <x v="1"/>
  </r>
  <r>
    <d v="2017-08-29T00:00:00"/>
    <x v="8"/>
    <n v="280"/>
    <x v="6"/>
    <x v="6"/>
    <n v="2306072.6446666666"/>
    <n v="468483.8"/>
    <n v="207690"/>
    <n v="33221.37000000001"/>
    <n v="9742.8873999999996"/>
    <n v="0"/>
    <s v="تبرعات عامة من زكاة مال وغيرها"/>
    <s v="دفاتر جمع مال"/>
    <s v="سارى"/>
    <n v="966"/>
    <m/>
    <n v="20"/>
    <x v="1"/>
  </r>
  <r>
    <d v="2017-08-29T00:00:00"/>
    <x v="8"/>
    <n v="200"/>
    <x v="6"/>
    <x v="7"/>
    <n v="2306272.6446666666"/>
    <n v="468483.8"/>
    <n v="207690"/>
    <n v="33221.37000000001"/>
    <n v="9742.8873999999996"/>
    <n v="0"/>
    <s v="نقدية للمرضى"/>
    <s v="دفاتر جمع مال"/>
    <s v="سارى"/>
    <n v="968"/>
    <m/>
    <n v="20"/>
    <x v="1"/>
  </r>
  <r>
    <d v="2017-08-29T00:00:00"/>
    <x v="8"/>
    <n v="8400"/>
    <x v="6"/>
    <x v="6"/>
    <n v="2314672.6446666666"/>
    <n v="468483.8"/>
    <n v="207690"/>
    <n v="33221.37000000001"/>
    <n v="9742.8873999999996"/>
    <n v="0"/>
    <s v="تبرعات عامة من زكاة مال وغيرها"/>
    <s v="دفاتر جمع مال"/>
    <s v="سارى"/>
    <n v="969"/>
    <m/>
    <n v="20"/>
    <x v="1"/>
  </r>
  <r>
    <d v="2017-08-29T00:00:00"/>
    <x v="8"/>
    <n v="500"/>
    <x v="6"/>
    <x v="6"/>
    <n v="2315172.6446666666"/>
    <n v="468483.8"/>
    <n v="207690"/>
    <n v="33221.37000000001"/>
    <n v="9742.8873999999996"/>
    <n v="0"/>
    <s v="تبرعات عامة من زكاة مال وغيرها"/>
    <s v="دفاتر جمع مال"/>
    <s v="سارى"/>
    <n v="970"/>
    <m/>
    <n v="20"/>
    <x v="1"/>
  </r>
  <r>
    <d v="2017-08-29T00:00:00"/>
    <x v="8"/>
    <n v="100"/>
    <x v="6"/>
    <x v="7"/>
    <n v="2315272.6446666666"/>
    <n v="468483.8"/>
    <n v="207690"/>
    <n v="33221.37000000001"/>
    <n v="9742.8873999999996"/>
    <n v="0"/>
    <s v="نقدية للمرضى"/>
    <s v="دفاتر جمع مال"/>
    <s v="سارى"/>
    <n v="971"/>
    <m/>
    <n v="20"/>
    <x v="1"/>
  </r>
  <r>
    <d v="2017-08-29T00:00:00"/>
    <x v="8"/>
    <n v="3300"/>
    <x v="6"/>
    <x v="7"/>
    <n v="2318572.6446666666"/>
    <n v="468483.8"/>
    <n v="207690"/>
    <n v="33221.37000000001"/>
    <n v="9742.8873999999996"/>
    <n v="0"/>
    <s v="نقدية للمرضى"/>
    <s v="دفاتر جمع مال"/>
    <s v="سارى"/>
    <n v="972"/>
    <m/>
    <n v="20"/>
    <x v="1"/>
  </r>
  <r>
    <d v="2017-08-29T00:00:00"/>
    <x v="8"/>
    <n v="200"/>
    <x v="6"/>
    <x v="7"/>
    <n v="2318772.6446666666"/>
    <n v="468483.8"/>
    <n v="207690"/>
    <n v="33221.37000000001"/>
    <n v="9742.8873999999996"/>
    <n v="0"/>
    <s v="نقدية للمرضى"/>
    <s v="دفاتر جمع مال"/>
    <s v="سارى"/>
    <n v="973"/>
    <m/>
    <n v="20"/>
    <x v="1"/>
  </r>
  <r>
    <d v="2017-08-29T00:00:00"/>
    <x v="8"/>
    <n v="1200"/>
    <x v="6"/>
    <x v="6"/>
    <n v="2319972.6446666666"/>
    <n v="468483.8"/>
    <n v="207690"/>
    <n v="33221.37000000001"/>
    <n v="9742.8873999999996"/>
    <n v="0"/>
    <s v="تبرعات عامة من زكاة مال وغيرها"/>
    <s v="دفاتر جمع مال"/>
    <s v="سارى"/>
    <n v="974"/>
    <m/>
    <n v="20"/>
    <x v="1"/>
  </r>
  <r>
    <d v="2017-08-29T00:00:00"/>
    <x v="8"/>
    <n v="100"/>
    <x v="6"/>
    <x v="7"/>
    <n v="2320072.6446666666"/>
    <n v="468483.8"/>
    <n v="207690"/>
    <n v="33221.37000000001"/>
    <n v="9742.8873999999996"/>
    <n v="0"/>
    <s v="نقدية للمرضى"/>
    <s v="دفاتر جمع مال"/>
    <s v="سارى"/>
    <n v="975"/>
    <m/>
    <n v="20"/>
    <x v="1"/>
  </r>
  <r>
    <d v="2017-08-29T00:00:00"/>
    <x v="8"/>
    <n v="3400"/>
    <x v="6"/>
    <x v="6"/>
    <n v="2323472.6446666666"/>
    <n v="468483.8"/>
    <n v="207690"/>
    <n v="33221.37000000001"/>
    <n v="9742.8873999999996"/>
    <n v="0"/>
    <s v="تبرعات عامة من زكاة مال وغيرها"/>
    <s v="دفاتر جمع مال"/>
    <s v="سارى"/>
    <n v="976"/>
    <m/>
    <n v="20"/>
    <x v="1"/>
  </r>
  <r>
    <d v="2017-08-29T00:00:00"/>
    <x v="8"/>
    <n v="500"/>
    <x v="6"/>
    <x v="6"/>
    <n v="2323972.6446666666"/>
    <n v="468483.8"/>
    <n v="207690"/>
    <n v="33221.37000000001"/>
    <n v="9742.8873999999996"/>
    <n v="0"/>
    <s v="تبرعات عامة من زكاة مال وغيرها"/>
    <s v="دفاتر جمع مال"/>
    <s v="سارى"/>
    <n v="977"/>
    <m/>
    <n v="20"/>
    <x v="1"/>
  </r>
  <r>
    <d v="2017-08-29T00:00:00"/>
    <x v="8"/>
    <n v="200"/>
    <x v="6"/>
    <x v="7"/>
    <n v="2324172.6446666666"/>
    <n v="468483.8"/>
    <n v="207690"/>
    <n v="33221.37000000001"/>
    <n v="9742.8873999999996"/>
    <n v="0"/>
    <s v="نقدية للمرضى"/>
    <s v="دفاتر جمع مال"/>
    <s v="سارى"/>
    <n v="978"/>
    <m/>
    <n v="20"/>
    <x v="1"/>
  </r>
  <r>
    <d v="2017-08-29T00:00:00"/>
    <x v="8"/>
    <n v="20"/>
    <x v="6"/>
    <x v="6"/>
    <n v="2324192.6446666666"/>
    <n v="468483.8"/>
    <n v="207690"/>
    <n v="33221.37000000001"/>
    <n v="9742.8873999999996"/>
    <n v="0"/>
    <s v="تبرعات عامة من زكاة مال وغيرها"/>
    <s v="دفاتر جمع مال"/>
    <s v="سارى"/>
    <n v="979"/>
    <m/>
    <n v="20"/>
    <x v="1"/>
  </r>
  <r>
    <d v="2017-08-29T00:00:00"/>
    <x v="8"/>
    <n v="800"/>
    <x v="6"/>
    <x v="7"/>
    <n v="2324992.6446666666"/>
    <n v="468483.8"/>
    <n v="207690"/>
    <n v="33221.37000000001"/>
    <n v="9742.8873999999996"/>
    <n v="0"/>
    <s v="نقدية للمرضى"/>
    <s v="دفاتر جمع مال"/>
    <s v="سارى"/>
    <n v="980"/>
    <m/>
    <n v="20"/>
    <x v="1"/>
  </r>
  <r>
    <d v="2017-08-29T00:00:00"/>
    <x v="8"/>
    <n v="10000"/>
    <x v="6"/>
    <x v="6"/>
    <n v="2334992.6446666666"/>
    <n v="468483.8"/>
    <n v="207690"/>
    <n v="33221.37000000001"/>
    <n v="9742.8873999999996"/>
    <n v="0"/>
    <s v="تبرعات عامة من زكاة مال وغيرها"/>
    <s v="دفاتر جمع مال"/>
    <s v="سارى"/>
    <n v="981"/>
    <m/>
    <n v="20"/>
    <x v="1"/>
  </r>
  <r>
    <d v="2017-08-29T00:00:00"/>
    <x v="8"/>
    <n v="1500"/>
    <x v="6"/>
    <x v="6"/>
    <n v="2336492.6446666666"/>
    <n v="468483.8"/>
    <n v="207690"/>
    <n v="33221.37000000001"/>
    <n v="9742.8873999999996"/>
    <n v="0"/>
    <s v="تبرعات عامة من زكاة مال وغيرها"/>
    <s v="دفاتر جمع مال"/>
    <s v="سارى"/>
    <n v="1010"/>
    <m/>
    <n v="21"/>
    <x v="1"/>
  </r>
  <r>
    <d v="2017-08-29T00:00:00"/>
    <x v="8"/>
    <n v="500"/>
    <x v="6"/>
    <x v="6"/>
    <n v="2336992.6446666666"/>
    <n v="468483.8"/>
    <n v="207690"/>
    <n v="33221.37000000001"/>
    <n v="9742.8873999999996"/>
    <n v="0"/>
    <s v="تبرعات عامة من زكاة مال وغيرها"/>
    <s v="دفاتر جمع مال"/>
    <s v="سارى"/>
    <n v="1011"/>
    <m/>
    <n v="21"/>
    <x v="1"/>
  </r>
  <r>
    <d v="2017-08-29T00:00:00"/>
    <x v="8"/>
    <n v="2500"/>
    <x v="6"/>
    <x v="7"/>
    <n v="2339492.6446666666"/>
    <n v="468483.8"/>
    <n v="207690"/>
    <n v="33221.37000000001"/>
    <n v="9742.8873999999996"/>
    <n v="0"/>
    <s v="نقدية للمرضى"/>
    <s v="دفاتر جمع مال"/>
    <s v="سارى"/>
    <n v="1012"/>
    <m/>
    <n v="21"/>
    <x v="1"/>
  </r>
  <r>
    <d v="2017-08-29T00:00:00"/>
    <x v="8"/>
    <n v="200"/>
    <x v="6"/>
    <x v="6"/>
    <n v="2339692.6446666666"/>
    <n v="468483.8"/>
    <n v="207690"/>
    <n v="33221.37000000001"/>
    <n v="9742.8873999999996"/>
    <n v="0"/>
    <s v="تبرعات عامة من زكاة مال وغيرها"/>
    <s v="دفاتر جمع مال"/>
    <s v="سارى"/>
    <n v="1013"/>
    <m/>
    <n v="21"/>
    <x v="1"/>
  </r>
  <r>
    <d v="2017-08-29T00:00:00"/>
    <x v="8"/>
    <n v="12700"/>
    <x v="6"/>
    <x v="7"/>
    <n v="2352392.6446666666"/>
    <n v="468483.8"/>
    <n v="207690"/>
    <n v="33221.37000000001"/>
    <n v="9742.8873999999996"/>
    <n v="0"/>
    <s v="نقدية للمرضى"/>
    <s v="دفاتر جمع مال"/>
    <s v="سارى"/>
    <n v="1057"/>
    <m/>
    <n v="22"/>
    <x v="1"/>
  </r>
  <r>
    <d v="2017-08-29T00:00:00"/>
    <x v="8"/>
    <n v="6600"/>
    <x v="6"/>
    <x v="7"/>
    <n v="2358992.6446666666"/>
    <n v="468483.8"/>
    <n v="207690"/>
    <n v="33221.37000000001"/>
    <n v="9742.8873999999996"/>
    <n v="0"/>
    <s v="نقدية للمرضى"/>
    <s v="دفاتر جمع مال"/>
    <s v="سارى"/>
    <n v="1058"/>
    <m/>
    <n v="22"/>
    <x v="1"/>
  </r>
  <r>
    <d v="2017-08-29T00:00:00"/>
    <x v="8"/>
    <n v="4750"/>
    <x v="6"/>
    <x v="7"/>
    <n v="2363742.6446666666"/>
    <n v="468483.8"/>
    <n v="207690"/>
    <n v="33221.37000000001"/>
    <n v="9742.8873999999996"/>
    <n v="0"/>
    <s v="نقدية للمرضى"/>
    <s v="دفاتر جمع مال"/>
    <s v="سارى"/>
    <n v="1059"/>
    <m/>
    <n v="22"/>
    <x v="1"/>
  </r>
  <r>
    <d v="2017-08-29T00:00:00"/>
    <x v="8"/>
    <n v="10000"/>
    <x v="6"/>
    <x v="6"/>
    <n v="2373742.6446666666"/>
    <n v="468483.8"/>
    <n v="207690"/>
    <n v="33221.37000000001"/>
    <n v="9742.8873999999996"/>
    <n v="0"/>
    <s v="تبرعات عامة من زكاة مال وغيرها"/>
    <s v="دفاتر جمع مال"/>
    <s v="سارى"/>
    <n v="1060"/>
    <m/>
    <n v="22"/>
    <x v="1"/>
  </r>
  <r>
    <d v="2017-08-29T00:00:00"/>
    <x v="8"/>
    <n v="10000"/>
    <x v="6"/>
    <x v="6"/>
    <n v="2383742.6446666666"/>
    <n v="468483.8"/>
    <n v="207690"/>
    <n v="33221.37000000001"/>
    <n v="9742.8873999999996"/>
    <n v="0"/>
    <s v="تبرعات عامة من زكاة مال وغيرها"/>
    <s v="دفاتر جمع مال"/>
    <s v="سارى"/>
    <n v="1061"/>
    <m/>
    <n v="22"/>
    <x v="1"/>
  </r>
  <r>
    <d v="2017-08-29T00:00:00"/>
    <x v="8"/>
    <n v="200"/>
    <x v="6"/>
    <x v="7"/>
    <n v="2383942.6446666666"/>
    <n v="468483.8"/>
    <n v="207690"/>
    <n v="33221.37000000001"/>
    <n v="9742.8873999999996"/>
    <n v="0"/>
    <s v="نقدية للمرضى"/>
    <s v="دفاتر جمع مال"/>
    <s v="سارى"/>
    <n v="1062"/>
    <m/>
    <n v="22"/>
    <x v="1"/>
  </r>
  <r>
    <d v="2017-08-29T00:00:00"/>
    <x v="8"/>
    <n v="200"/>
    <x v="6"/>
    <x v="7"/>
    <n v="2384142.6446666666"/>
    <n v="468483.8"/>
    <n v="207690"/>
    <n v="33221.37000000001"/>
    <n v="9742.8873999999996"/>
    <n v="0"/>
    <s v="نقدية للمرضى"/>
    <s v="دفاتر جمع مال"/>
    <s v="سارى"/>
    <n v="1063"/>
    <m/>
    <n v="22"/>
    <x v="1"/>
  </r>
  <r>
    <d v="2017-08-29T00:00:00"/>
    <x v="8"/>
    <n v="100"/>
    <x v="6"/>
    <x v="7"/>
    <n v="2384242.6446666666"/>
    <n v="468483.8"/>
    <n v="207690"/>
    <n v="33221.37000000001"/>
    <n v="9742.8873999999996"/>
    <n v="0"/>
    <s v="نقدية للمرضى"/>
    <s v="دفاتر جمع مال"/>
    <s v="سارى"/>
    <n v="1109"/>
    <m/>
    <n v="23"/>
    <x v="1"/>
  </r>
  <r>
    <d v="2017-08-29T00:00:00"/>
    <x v="8"/>
    <n v="2000"/>
    <x v="6"/>
    <x v="6"/>
    <n v="2386242.6446666666"/>
    <n v="468483.8"/>
    <n v="207690"/>
    <n v="33221.37000000001"/>
    <n v="9742.8873999999996"/>
    <n v="0"/>
    <s v="تبرعات عامة من زكاة مال وغيرها"/>
    <s v="دفاتر جمع مال"/>
    <s v="سارى"/>
    <n v="1110"/>
    <m/>
    <n v="23"/>
    <x v="1"/>
  </r>
  <r>
    <d v="2017-08-29T00:00:00"/>
    <x v="8"/>
    <n v="900"/>
    <x v="6"/>
    <x v="7"/>
    <n v="2387142.6446666666"/>
    <n v="468483.8"/>
    <n v="207690"/>
    <n v="33221.37000000001"/>
    <n v="9742.8873999999996"/>
    <n v="0"/>
    <s v="نقدية للمرضى"/>
    <s v="دفاتر جمع مال"/>
    <s v="سارى"/>
    <n v="1111"/>
    <m/>
    <n v="23"/>
    <x v="1"/>
  </r>
  <r>
    <d v="2017-08-29T00:00:00"/>
    <x v="8"/>
    <n v="150"/>
    <x v="6"/>
    <x v="7"/>
    <n v="2387292.6446666666"/>
    <n v="468483.8"/>
    <n v="207690"/>
    <n v="33221.37000000001"/>
    <n v="9742.8873999999996"/>
    <n v="0"/>
    <s v="نقدية للمرضى"/>
    <s v="دفاتر جمع مال"/>
    <s v="سارى"/>
    <n v="1112"/>
    <m/>
    <n v="23"/>
    <x v="1"/>
  </r>
  <r>
    <d v="2017-08-29T00:00:00"/>
    <x v="8"/>
    <n v="135"/>
    <x v="6"/>
    <x v="6"/>
    <n v="2387427.6446666666"/>
    <n v="468483.8"/>
    <n v="207690"/>
    <n v="33221.37000000001"/>
    <n v="9742.8873999999996"/>
    <n v="0"/>
    <s v="تبرعات عامة من زكاة مال وغيرها"/>
    <s v="دفاتر جمع مال"/>
    <s v="سارى"/>
    <n v="1351"/>
    <m/>
    <n v="28"/>
    <x v="1"/>
  </r>
  <r>
    <d v="2017-08-29T00:00:00"/>
    <x v="8"/>
    <n v="200"/>
    <x v="6"/>
    <x v="6"/>
    <n v="2387627.6446666666"/>
    <n v="468483.8"/>
    <n v="207690"/>
    <n v="33221.37000000001"/>
    <n v="9742.8873999999996"/>
    <n v="0"/>
    <s v="تبرعات عامة من زكاة مال وغيرها"/>
    <s v="دفاتر جمع مال"/>
    <s v="سارى"/>
    <n v="1352"/>
    <m/>
    <n v="28"/>
    <x v="1"/>
  </r>
  <r>
    <d v="2017-08-29T00:00:00"/>
    <x v="8"/>
    <n v="2000"/>
    <x v="8"/>
    <x v="9"/>
    <n v="2387627.6446666666"/>
    <n v="470483.8"/>
    <n v="207690"/>
    <n v="33221.37000000001"/>
    <n v="9742.8873999999996"/>
    <n v="0"/>
    <m/>
    <m/>
    <m/>
    <s v="معاملة بنكية"/>
    <m/>
    <m/>
    <x v="64"/>
  </r>
  <r>
    <d v="2017-08-29T00:00:00"/>
    <x v="8"/>
    <n v="210"/>
    <x v="8"/>
    <x v="9"/>
    <n v="2387627.6446666666"/>
    <n v="470693.8"/>
    <n v="207690"/>
    <n v="33221.37000000001"/>
    <n v="9742.8873999999996"/>
    <n v="0"/>
    <m/>
    <m/>
    <m/>
    <s v="معاملة بنكية"/>
    <m/>
    <m/>
    <x v="129"/>
  </r>
  <r>
    <d v="2017-08-29T00:00:00"/>
    <x v="8"/>
    <n v="1500"/>
    <x v="8"/>
    <x v="9"/>
    <n v="2387627.6446666666"/>
    <n v="472193.8"/>
    <n v="207690"/>
    <n v="33221.37000000001"/>
    <n v="9742.8873999999996"/>
    <n v="0"/>
    <m/>
    <m/>
    <m/>
    <s v="معاملة بنكية"/>
    <m/>
    <m/>
    <x v="60"/>
  </r>
  <r>
    <d v="2017-08-29T00:00:00"/>
    <x v="8"/>
    <n v="12462.9"/>
    <x v="8"/>
    <x v="8"/>
    <n v="2375164.7446666667"/>
    <n v="484656.7"/>
    <n v="207690"/>
    <n v="33221.37000000001"/>
    <n v="9742.8873999999996"/>
    <n v="0"/>
    <m/>
    <m/>
    <m/>
    <m/>
    <m/>
    <m/>
    <x v="266"/>
  </r>
  <r>
    <d v="2017-08-29T00:00:00"/>
    <x v="8"/>
    <n v="110375"/>
    <x v="8"/>
    <x v="8"/>
    <n v="2264789.7446666667"/>
    <n v="595031.69999999995"/>
    <n v="207690"/>
    <n v="33221.37000000001"/>
    <n v="9742.8873999999996"/>
    <n v="0"/>
    <m/>
    <m/>
    <m/>
    <m/>
    <m/>
    <m/>
    <x v="266"/>
  </r>
  <r>
    <d v="2017-08-29T00:00:00"/>
    <x v="8"/>
    <n v="40700"/>
    <x v="8"/>
    <x v="8"/>
    <n v="2224089.7446666667"/>
    <n v="635731.69999999995"/>
    <n v="207690"/>
    <n v="33221.37000000001"/>
    <n v="9742.8873999999996"/>
    <n v="0"/>
    <m/>
    <m/>
    <m/>
    <m/>
    <m/>
    <m/>
    <x v="266"/>
  </r>
  <r>
    <d v="2017-08-29T00:00:00"/>
    <x v="8"/>
    <n v="250000"/>
    <x v="7"/>
    <x v="11"/>
    <n v="2224089.7446666667"/>
    <n v="385731.69999999995"/>
    <n v="207690"/>
    <n v="33221.37000000001"/>
    <n v="9742.8873999999996"/>
    <n v="0"/>
    <m/>
    <m/>
    <m/>
    <s v="معاملة بنكية"/>
    <m/>
    <m/>
    <x v="267"/>
  </r>
  <r>
    <d v="2017-08-29T00:00:00"/>
    <x v="8"/>
    <n v="20263.22"/>
    <x v="7"/>
    <x v="11"/>
    <n v="2224089.7446666667"/>
    <n v="365468.48"/>
    <n v="207690"/>
    <n v="33221.37000000001"/>
    <n v="9742.8873999999996"/>
    <n v="0"/>
    <m/>
    <m/>
    <m/>
    <s v="معاملة بنكية"/>
    <m/>
    <m/>
    <x v="267"/>
  </r>
  <r>
    <d v="2017-08-29T00:00:00"/>
    <x v="8"/>
    <n v="2000"/>
    <x v="8"/>
    <x v="9"/>
    <n v="2224089.7446666667"/>
    <n v="367468.48"/>
    <n v="207690"/>
    <n v="33221.37000000001"/>
    <n v="9742.8873999999996"/>
    <n v="0"/>
    <m/>
    <m/>
    <m/>
    <s v="معاملة بنكية"/>
    <m/>
    <m/>
    <x v="129"/>
  </r>
  <r>
    <d v="2017-08-29T00:00:00"/>
    <x v="8"/>
    <n v="660"/>
    <x v="8"/>
    <x v="9"/>
    <n v="2224089.7446666667"/>
    <n v="368128.48"/>
    <n v="207690"/>
    <n v="33221.37000000001"/>
    <n v="9742.8873999999996"/>
    <n v="0"/>
    <m/>
    <m/>
    <m/>
    <s v="معاملة بنكية"/>
    <m/>
    <m/>
    <x v="129"/>
  </r>
  <r>
    <d v="2017-08-29T00:00:00"/>
    <x v="8"/>
    <n v="24930"/>
    <x v="8"/>
    <x v="9"/>
    <n v="2224089.7446666667"/>
    <n v="393058.48"/>
    <n v="207690"/>
    <n v="33221.37000000001"/>
    <n v="9742.8873999999996"/>
    <n v="0"/>
    <m/>
    <m/>
    <m/>
    <s v="معاملة بنكية"/>
    <m/>
    <m/>
    <x v="129"/>
  </r>
  <r>
    <d v="2017-08-29T00:00:00"/>
    <x v="8"/>
    <n v="24734"/>
    <x v="8"/>
    <x v="10"/>
    <n v="2224089.7446666667"/>
    <n v="417792.48"/>
    <n v="207690"/>
    <n v="33221.37000000001"/>
    <n v="9742.8873999999996"/>
    <n v="0"/>
    <m/>
    <m/>
    <m/>
    <s v="تقفيل"/>
    <m/>
    <m/>
    <x v="263"/>
  </r>
  <r>
    <d v="2017-08-29T00:00:00"/>
    <x v="8"/>
    <n v="210"/>
    <x v="8"/>
    <x v="9"/>
    <n v="2224089.7446666667"/>
    <n v="418002.48"/>
    <n v="207690"/>
    <n v="33221.37000000001"/>
    <n v="9742.8873999999996"/>
    <n v="0"/>
    <m/>
    <m/>
    <m/>
    <s v="معاملة بنكية"/>
    <m/>
    <m/>
    <x v="129"/>
  </r>
  <r>
    <d v="2017-08-30T00:00:00"/>
    <x v="8"/>
    <n v="5000"/>
    <x v="6"/>
    <x v="7"/>
    <n v="2229089.7446666667"/>
    <n v="418002.48"/>
    <n v="207690"/>
    <n v="33221.37000000001"/>
    <n v="9742.8873999999996"/>
    <n v="0"/>
    <s v="نقدية للمرضى"/>
    <s v="دفاتر جمع مال"/>
    <s v="سارى"/>
    <n v="276"/>
    <m/>
    <n v="6"/>
    <x v="1"/>
  </r>
  <r>
    <d v="2017-08-30T00:00:00"/>
    <x v="8"/>
    <n v="1000"/>
    <x v="6"/>
    <x v="6"/>
    <n v="2230089.7446666667"/>
    <n v="418002.48"/>
    <n v="207690"/>
    <n v="33221.37000000001"/>
    <n v="9742.8873999999996"/>
    <n v="0"/>
    <s v="تبرعات عامة من زكاة مال وغيرها"/>
    <s v="دفاتر جمع مال"/>
    <s v="سارى"/>
    <n v="277"/>
    <m/>
    <n v="6"/>
    <x v="1"/>
  </r>
  <r>
    <d v="2017-08-30T00:00:00"/>
    <x v="8"/>
    <n v="500"/>
    <x v="6"/>
    <x v="6"/>
    <n v="2230589.7446666667"/>
    <n v="418002.48"/>
    <n v="207690"/>
    <n v="33221.37000000001"/>
    <n v="9742.8873999999996"/>
    <n v="0"/>
    <s v="تبرعات عامة من زكاة مال وغيرها"/>
    <s v="دفاتر جمع مال"/>
    <s v="سارى"/>
    <n v="278"/>
    <m/>
    <n v="6"/>
    <x v="1"/>
  </r>
  <r>
    <d v="2017-08-30T00:00:00"/>
    <x v="8"/>
    <n v="3600"/>
    <x v="6"/>
    <x v="6"/>
    <n v="2234189.7446666667"/>
    <n v="418002.48"/>
    <n v="207690"/>
    <n v="33221.37000000001"/>
    <n v="9742.8873999999996"/>
    <n v="0"/>
    <s v="تبرعات عامة من زكاة مال وغيرها"/>
    <s v="دفاتر جمع مال"/>
    <s v="سارى"/>
    <n v="279"/>
    <m/>
    <n v="6"/>
    <x v="1"/>
  </r>
  <r>
    <d v="2017-08-30T00:00:00"/>
    <x v="8"/>
    <n v="150"/>
    <x v="6"/>
    <x v="6"/>
    <n v="2234339.7446666667"/>
    <n v="418002.48"/>
    <n v="207690"/>
    <n v="33221.37000000001"/>
    <n v="9742.8873999999996"/>
    <n v="0"/>
    <s v="تبرعات عامة من زكاة مال وغيرها"/>
    <s v="دفاتر جمع مال"/>
    <s v="سارى"/>
    <n v="280"/>
    <m/>
    <n v="6"/>
    <x v="1"/>
  </r>
  <r>
    <d v="2017-08-30T00:00:00"/>
    <x v="8"/>
    <n v="600"/>
    <x v="6"/>
    <x v="6"/>
    <n v="2234939.7446666667"/>
    <n v="418002.48"/>
    <n v="207690"/>
    <n v="33221.37000000001"/>
    <n v="9742.8873999999996"/>
    <n v="0"/>
    <s v="تبرعات عامة من زكاة مال وغيرها"/>
    <s v="دفاتر جمع مال"/>
    <s v="سارى"/>
    <n v="281"/>
    <m/>
    <n v="6"/>
    <x v="1"/>
  </r>
  <r>
    <d v="2017-08-30T00:00:00"/>
    <x v="8"/>
    <n v="200"/>
    <x v="6"/>
    <x v="7"/>
    <n v="2235139.7446666667"/>
    <n v="418002.48"/>
    <n v="207690"/>
    <n v="33221.37000000001"/>
    <n v="9742.8873999999996"/>
    <n v="0"/>
    <s v="نقدية للمرضى"/>
    <s v="دفاتر جمع مال"/>
    <s v="سارى"/>
    <n v="282"/>
    <m/>
    <n v="6"/>
    <x v="1"/>
  </r>
  <r>
    <d v="2017-08-30T00:00:00"/>
    <x v="8"/>
    <n v="50"/>
    <x v="6"/>
    <x v="6"/>
    <n v="2235189.7446666667"/>
    <n v="418002.48"/>
    <n v="207690"/>
    <n v="33221.37000000001"/>
    <n v="9742.8873999999996"/>
    <n v="0"/>
    <s v="تبرعات عامة من زكاة مال وغيرها"/>
    <s v="دفاتر جمع مال"/>
    <s v="سارى"/>
    <n v="283"/>
    <m/>
    <n v="6"/>
    <x v="1"/>
  </r>
  <r>
    <d v="2017-08-30T00:00:00"/>
    <x v="8"/>
    <n v="30.701999999999998"/>
    <x v="42"/>
    <x v="20"/>
    <n v="2235189.7446666667"/>
    <n v="418002.48"/>
    <n v="207690"/>
    <n v="33190.668000000012"/>
    <n v="9742.8873999999996"/>
    <n v="0"/>
    <m/>
    <m/>
    <m/>
    <s v="معاملة بنكية"/>
    <m/>
    <m/>
    <x v="1"/>
  </r>
  <r>
    <d v="2017-08-30T00:00:00"/>
    <x v="8"/>
    <n v="4000"/>
    <x v="6"/>
    <x v="7"/>
    <n v="2239189.7446666667"/>
    <n v="418002.48"/>
    <n v="207690"/>
    <n v="33190.668000000012"/>
    <n v="9742.8873999999996"/>
    <n v="0"/>
    <s v="نقدية للمرضى"/>
    <s v="دفاتر جمع مال"/>
    <s v="سارى"/>
    <n v="284"/>
    <m/>
    <n v="6"/>
    <x v="1"/>
  </r>
  <r>
    <d v="2017-08-30T00:00:00"/>
    <x v="8"/>
    <n v="10000"/>
    <x v="6"/>
    <x v="7"/>
    <n v="2249189.7446666667"/>
    <n v="418002.48"/>
    <n v="207690"/>
    <n v="33190.668000000012"/>
    <n v="9742.8873999999996"/>
    <n v="0"/>
    <s v="نقدية للمرضى"/>
    <s v="دفاتر جمع مال"/>
    <s v="سارى"/>
    <n v="285"/>
    <m/>
    <n v="6"/>
    <x v="1"/>
  </r>
  <r>
    <d v="2017-08-30T00:00:00"/>
    <x v="8"/>
    <n v="2000"/>
    <x v="6"/>
    <x v="7"/>
    <n v="2251189.7446666667"/>
    <n v="418002.48"/>
    <n v="207690"/>
    <n v="33190.668000000012"/>
    <n v="9742.8873999999996"/>
    <n v="0"/>
    <s v="نقدية للمرضى"/>
    <s v="دفاتر جمع مال"/>
    <s v="سارى"/>
    <n v="286"/>
    <m/>
    <n v="6"/>
    <x v="1"/>
  </r>
  <r>
    <d v="2017-08-30T00:00:00"/>
    <x v="8"/>
    <n v="3000"/>
    <x v="6"/>
    <x v="6"/>
    <n v="2254189.7446666667"/>
    <n v="418002.48"/>
    <n v="207690"/>
    <n v="33190.668000000012"/>
    <n v="9742.8873999999996"/>
    <n v="0"/>
    <s v="تبرعات عامة من زكاة مال وغيرها"/>
    <s v="دفاتر جمع مال"/>
    <s v="سارى"/>
    <n v="540"/>
    <m/>
    <n v="11"/>
    <x v="1"/>
  </r>
  <r>
    <d v="2017-08-30T00:00:00"/>
    <x v="8"/>
    <n v="100"/>
    <x v="6"/>
    <x v="7"/>
    <n v="2254289.7446666667"/>
    <n v="418002.48"/>
    <n v="207690"/>
    <n v="33190.668000000012"/>
    <n v="9742.8873999999996"/>
    <n v="0"/>
    <s v="نقدية للمرضى"/>
    <s v="دفاتر جمع مال"/>
    <s v="سارى"/>
    <n v="541"/>
    <m/>
    <n v="11"/>
    <x v="1"/>
  </r>
  <r>
    <d v="2017-08-30T00:00:00"/>
    <x v="8"/>
    <n v="100"/>
    <x v="6"/>
    <x v="7"/>
    <n v="2254389.7446666667"/>
    <n v="418002.48"/>
    <n v="207690"/>
    <n v="33190.668000000012"/>
    <n v="9742.8873999999996"/>
    <n v="0"/>
    <s v="نقدية للمرضى"/>
    <s v="دفاتر جمع مال"/>
    <s v="سارى"/>
    <n v="542"/>
    <m/>
    <n v="11"/>
    <x v="1"/>
  </r>
  <r>
    <d v="2017-08-30T00:00:00"/>
    <x v="8"/>
    <n v="900"/>
    <x v="6"/>
    <x v="7"/>
    <n v="2255289.7446666667"/>
    <n v="418002.48"/>
    <n v="207690"/>
    <n v="33190.668000000012"/>
    <n v="9742.8873999999996"/>
    <n v="0"/>
    <s v="نقدية للمرضى"/>
    <s v="دفاتر جمع مال"/>
    <s v="سارى"/>
    <n v="543"/>
    <m/>
    <n v="11"/>
    <x v="1"/>
  </r>
  <r>
    <d v="2017-08-30T00:00:00"/>
    <x v="8"/>
    <n v="8000"/>
    <x v="6"/>
    <x v="7"/>
    <n v="2263289.7446666667"/>
    <n v="418002.48"/>
    <n v="207690"/>
    <n v="33190.668000000012"/>
    <n v="9742.8873999999996"/>
    <n v="0"/>
    <s v="نقدية للمرضى"/>
    <s v="دفاتر جمع مال"/>
    <s v="سارى"/>
    <n v="544"/>
    <m/>
    <n v="11"/>
    <x v="1"/>
  </r>
  <r>
    <d v="2017-08-30T00:00:00"/>
    <x v="8"/>
    <n v="1000"/>
    <x v="6"/>
    <x v="6"/>
    <n v="2264289.7446666667"/>
    <n v="418002.48"/>
    <n v="207690"/>
    <n v="33190.668000000012"/>
    <n v="9742.8873999999996"/>
    <n v="0"/>
    <s v="تبرعات عامة من زكاة مال وغيرها"/>
    <s v="دفاتر جمع مال"/>
    <s v="سارى"/>
    <n v="545"/>
    <m/>
    <n v="11"/>
    <x v="1"/>
  </r>
  <r>
    <d v="2017-08-30T00:00:00"/>
    <x v="8"/>
    <n v="10000"/>
    <x v="6"/>
    <x v="6"/>
    <n v="2274289.7446666667"/>
    <n v="418002.48"/>
    <n v="207690"/>
    <n v="33190.668000000012"/>
    <n v="9742.8873999999996"/>
    <n v="0"/>
    <s v="تبرعات عامة من زكاة مال وغيرها"/>
    <s v="دفاتر جمع مال"/>
    <s v="سارى"/>
    <n v="547"/>
    <m/>
    <n v="11"/>
    <x v="1"/>
  </r>
  <r>
    <d v="2017-08-30T00:00:00"/>
    <x v="8"/>
    <n v="1200"/>
    <x v="6"/>
    <x v="6"/>
    <n v="2275489.7446666667"/>
    <n v="418002.48"/>
    <n v="207690"/>
    <n v="33190.668000000012"/>
    <n v="9742.8873999999996"/>
    <n v="0"/>
    <s v="تبرعات عامة من زكاة مال وغيرها"/>
    <s v="دفاتر جمع مال"/>
    <s v="سارى"/>
    <n v="840"/>
    <m/>
    <n v="17"/>
    <x v="1"/>
  </r>
  <r>
    <d v="2017-08-30T00:00:00"/>
    <x v="8"/>
    <n v="350"/>
    <x v="6"/>
    <x v="6"/>
    <n v="2275839.7446666667"/>
    <n v="418002.48"/>
    <n v="207690"/>
    <n v="33190.668000000012"/>
    <n v="9742.8873999999996"/>
    <n v="0"/>
    <s v="تبرعات عامة من زكاة مال وغيرها"/>
    <s v="دفاتر جمع مال"/>
    <s v="سارى"/>
    <n v="841"/>
    <m/>
    <n v="17"/>
    <x v="1"/>
  </r>
  <r>
    <d v="2017-08-30T00:00:00"/>
    <x v="8"/>
    <n v="350"/>
    <x v="6"/>
    <x v="6"/>
    <n v="2276189.7446666667"/>
    <n v="418002.48"/>
    <n v="207690"/>
    <n v="33190.668000000012"/>
    <n v="9742.8873999999996"/>
    <n v="0"/>
    <s v="تبرعات عامة من زكاة مال وغيرها"/>
    <s v="دفاتر جمع مال"/>
    <s v="سارى"/>
    <n v="842"/>
    <m/>
    <n v="17"/>
    <x v="1"/>
  </r>
  <r>
    <d v="2017-08-30T00:00:00"/>
    <x v="8"/>
    <n v="200"/>
    <x v="6"/>
    <x v="7"/>
    <n v="2276389.7446666667"/>
    <n v="418002.48"/>
    <n v="207690"/>
    <n v="33190.668000000012"/>
    <n v="9742.8873999999996"/>
    <n v="0"/>
    <s v="نقدية للمرضى"/>
    <s v="دفاتر جمع مال"/>
    <s v="سارى"/>
    <n v="843"/>
    <m/>
    <n v="17"/>
    <x v="1"/>
  </r>
  <r>
    <d v="2017-08-30T00:00:00"/>
    <x v="8"/>
    <n v="1150"/>
    <x v="6"/>
    <x v="7"/>
    <n v="2277539.7446666667"/>
    <n v="418002.48"/>
    <n v="207690"/>
    <n v="33190.668000000012"/>
    <n v="9742.8873999999996"/>
    <n v="0"/>
    <s v="نقدية للمرضى"/>
    <s v="دفاتر جمع مال"/>
    <s v="سارى"/>
    <n v="844"/>
    <m/>
    <n v="17"/>
    <x v="1"/>
  </r>
  <r>
    <d v="2017-08-30T00:00:00"/>
    <x v="8"/>
    <n v="3000"/>
    <x v="6"/>
    <x v="7"/>
    <n v="2280539.7446666667"/>
    <n v="418002.48"/>
    <n v="207690"/>
    <n v="33190.668000000012"/>
    <n v="9742.8873999999996"/>
    <n v="0"/>
    <s v="نقدية للمرضى"/>
    <s v="دفاتر جمع مال"/>
    <s v="سارى"/>
    <n v="845"/>
    <m/>
    <n v="17"/>
    <x v="1"/>
  </r>
  <r>
    <d v="2017-08-30T00:00:00"/>
    <x v="8"/>
    <n v="1600"/>
    <x v="6"/>
    <x v="6"/>
    <n v="2282139.7446666667"/>
    <n v="418002.48"/>
    <n v="207690"/>
    <n v="33190.668000000012"/>
    <n v="9742.8873999999996"/>
    <n v="0"/>
    <s v="تبرعات عامة من زكاة مال وغيرها"/>
    <s v="دفاتر جمع مال"/>
    <s v="سارى"/>
    <n v="846"/>
    <m/>
    <n v="17"/>
    <x v="1"/>
  </r>
  <r>
    <d v="2017-08-30T00:00:00"/>
    <x v="8"/>
    <n v="200"/>
    <x v="6"/>
    <x v="7"/>
    <n v="2282339.7446666667"/>
    <n v="418002.48"/>
    <n v="207690"/>
    <n v="33190.668000000012"/>
    <n v="9742.8873999999996"/>
    <n v="0"/>
    <s v="نقدية للمرضى"/>
    <s v="دفاتر جمع مال"/>
    <s v="سارى"/>
    <n v="847"/>
    <m/>
    <n v="17"/>
    <x v="1"/>
  </r>
  <r>
    <d v="2017-08-30T00:00:00"/>
    <x v="8"/>
    <n v="500"/>
    <x v="6"/>
    <x v="7"/>
    <n v="2282839.7446666667"/>
    <n v="418002.48"/>
    <n v="207690"/>
    <n v="33190.668000000012"/>
    <n v="9742.8873999999996"/>
    <n v="0"/>
    <s v="نقدية للمرضى"/>
    <s v="دفاتر جمع مال"/>
    <s v="سارى"/>
    <n v="848"/>
    <m/>
    <n v="17"/>
    <x v="1"/>
  </r>
  <r>
    <d v="2017-08-30T00:00:00"/>
    <x v="8"/>
    <n v="60000"/>
    <x v="6"/>
    <x v="6"/>
    <n v="2342839.7446666667"/>
    <n v="418002.48"/>
    <n v="207690"/>
    <n v="33190.668000000012"/>
    <n v="9742.8873999999996"/>
    <n v="0"/>
    <s v="تبرعات عامة من زكاة مال وغيرها"/>
    <s v="دفاتر جمع مال"/>
    <s v="سارى"/>
    <n v="849"/>
    <m/>
    <n v="17"/>
    <x v="1"/>
  </r>
  <r>
    <d v="2017-08-30T00:00:00"/>
    <x v="8"/>
    <n v="5200"/>
    <x v="6"/>
    <x v="6"/>
    <n v="2348039.7446666667"/>
    <n v="418002.48"/>
    <n v="207690"/>
    <n v="33190.668000000012"/>
    <n v="9742.8873999999996"/>
    <n v="0"/>
    <s v="تبرعات عامة من زكاة مال وغيرها"/>
    <s v="دفاتر جمع مال"/>
    <s v="سارى"/>
    <n v="850"/>
    <m/>
    <n v="17"/>
    <x v="1"/>
  </r>
  <r>
    <d v="2017-08-30T00:00:00"/>
    <x v="8"/>
    <n v="3000"/>
    <x v="6"/>
    <x v="6"/>
    <n v="2351039.7446666667"/>
    <n v="418002.48"/>
    <n v="207690"/>
    <n v="33190.668000000012"/>
    <n v="9742.8873999999996"/>
    <n v="0"/>
    <s v="تبرعات عامة من زكاة مال وغيرها"/>
    <s v="دفاتر جمع مال"/>
    <s v="سارى"/>
    <n v="858"/>
    <m/>
    <n v="18"/>
    <x v="1"/>
  </r>
  <r>
    <d v="2017-08-30T00:00:00"/>
    <x v="8"/>
    <n v="5000"/>
    <x v="6"/>
    <x v="6"/>
    <n v="2356039.7446666667"/>
    <n v="418002.48"/>
    <n v="207690"/>
    <n v="33190.668000000012"/>
    <n v="9742.8873999999996"/>
    <n v="0"/>
    <s v="تبرعات عامة من زكاة مال وغيرها"/>
    <s v="دفاتر جمع مال"/>
    <s v="سارى"/>
    <n v="859"/>
    <m/>
    <n v="18"/>
    <x v="1"/>
  </r>
  <r>
    <d v="2017-08-30T00:00:00"/>
    <x v="8"/>
    <n v="8000"/>
    <x v="6"/>
    <x v="7"/>
    <n v="2364039.7446666667"/>
    <n v="418002.48"/>
    <n v="207690"/>
    <n v="33190.668000000012"/>
    <n v="9742.8873999999996"/>
    <n v="0"/>
    <s v="نقدية للمرضى"/>
    <s v="دفاتر جمع مال"/>
    <s v="سارى"/>
    <n v="917"/>
    <m/>
    <n v="19"/>
    <x v="1"/>
  </r>
  <r>
    <d v="2017-08-30T00:00:00"/>
    <x v="8"/>
    <n v="5000"/>
    <x v="6"/>
    <x v="6"/>
    <n v="2369039.7446666667"/>
    <n v="418002.48"/>
    <n v="207690"/>
    <n v="33190.668000000012"/>
    <n v="9742.8873999999996"/>
    <n v="0"/>
    <s v="تبرعات عامة من زكاة مال وغيرها"/>
    <s v="دفاتر جمع مال"/>
    <s v="سارى"/>
    <n v="919"/>
    <m/>
    <n v="19"/>
    <x v="1"/>
  </r>
  <r>
    <d v="2017-08-30T00:00:00"/>
    <x v="8"/>
    <n v="2000"/>
    <x v="6"/>
    <x v="6"/>
    <n v="2371039.7446666667"/>
    <n v="418002.48"/>
    <n v="207690"/>
    <n v="33190.668000000012"/>
    <n v="9742.8873999999996"/>
    <n v="0"/>
    <s v="تبرعات عامة من زكاة مال وغيرها"/>
    <s v="دفاتر جمع مال"/>
    <s v="سارى"/>
    <n v="920"/>
    <m/>
    <n v="19"/>
    <x v="1"/>
  </r>
  <r>
    <d v="2017-08-30T00:00:00"/>
    <x v="8"/>
    <n v="7500"/>
    <x v="6"/>
    <x v="6"/>
    <n v="2378539.7446666667"/>
    <n v="418002.48"/>
    <n v="207690"/>
    <n v="33190.668000000012"/>
    <n v="9742.8873999999996"/>
    <n v="0"/>
    <s v="تبرعات عامة من زكاة مال وغيرها"/>
    <s v="دفاتر جمع مال"/>
    <s v="سارى"/>
    <n v="921"/>
    <m/>
    <n v="19"/>
    <x v="1"/>
  </r>
  <r>
    <d v="2017-08-30T00:00:00"/>
    <x v="8"/>
    <n v="100"/>
    <x v="6"/>
    <x v="7"/>
    <n v="2378639.7446666667"/>
    <n v="418002.48"/>
    <n v="207690"/>
    <n v="33190.668000000012"/>
    <n v="9742.8873999999996"/>
    <n v="0"/>
    <s v="نقدية للمرضى"/>
    <s v="دفاتر جمع مال"/>
    <s v="سارى"/>
    <n v="922"/>
    <m/>
    <n v="19"/>
    <x v="1"/>
  </r>
  <r>
    <d v="2017-08-30T00:00:00"/>
    <x v="8"/>
    <n v="3000"/>
    <x v="6"/>
    <x v="6"/>
    <n v="2381639.7446666667"/>
    <n v="418002.48"/>
    <n v="207690"/>
    <n v="33190.668000000012"/>
    <n v="9742.8873999999996"/>
    <n v="0"/>
    <s v="تبرعات عامة من زكاة مال وغيرها"/>
    <s v="دفاتر جمع مال"/>
    <s v="سارى"/>
    <n v="925"/>
    <m/>
    <n v="19"/>
    <x v="1"/>
  </r>
  <r>
    <d v="2017-08-30T00:00:00"/>
    <x v="8"/>
    <n v="10000"/>
    <x v="6"/>
    <x v="6"/>
    <n v="2391639.7446666667"/>
    <n v="418002.48"/>
    <n v="207690"/>
    <n v="33190.668000000012"/>
    <n v="9742.8873999999996"/>
    <n v="0"/>
    <s v="تبرعات عامة من زكاة مال وغيرها"/>
    <s v="دفاتر جمع مال"/>
    <s v="سارى"/>
    <n v="926"/>
    <m/>
    <n v="19"/>
    <x v="1"/>
  </r>
  <r>
    <d v="2017-08-30T00:00:00"/>
    <x v="8"/>
    <n v="600"/>
    <x v="6"/>
    <x v="6"/>
    <n v="2392239.7446666667"/>
    <n v="418002.48"/>
    <n v="207690"/>
    <n v="33190.668000000012"/>
    <n v="9742.8873999999996"/>
    <n v="0"/>
    <s v="تبرعات عامة من زكاة مال وغيرها"/>
    <s v="دفاتر جمع مال"/>
    <s v="سارى"/>
    <n v="927"/>
    <m/>
    <n v="19"/>
    <x v="1"/>
  </r>
  <r>
    <d v="2017-08-30T00:00:00"/>
    <x v="8"/>
    <n v="3000"/>
    <x v="6"/>
    <x v="7"/>
    <n v="2395239.7446666667"/>
    <n v="418002.48"/>
    <n v="207690"/>
    <n v="33190.668000000012"/>
    <n v="9742.8873999999996"/>
    <n v="0"/>
    <s v="نقدية للمرضى"/>
    <s v="دفاتر جمع مال"/>
    <s v="سارى"/>
    <n v="928"/>
    <m/>
    <n v="19"/>
    <x v="1"/>
  </r>
  <r>
    <d v="2017-08-30T00:00:00"/>
    <x v="8"/>
    <n v="200"/>
    <x v="6"/>
    <x v="7"/>
    <n v="2395439.7446666667"/>
    <n v="418002.48"/>
    <n v="207690"/>
    <n v="33190.668000000012"/>
    <n v="9742.8873999999996"/>
    <n v="0"/>
    <s v="نقدية للمرضى"/>
    <s v="دفاتر جمع مال"/>
    <s v="سارى"/>
    <n v="929"/>
    <m/>
    <n v="19"/>
    <x v="1"/>
  </r>
  <r>
    <d v="2017-08-30T00:00:00"/>
    <x v="8"/>
    <n v="100"/>
    <x v="6"/>
    <x v="7"/>
    <n v="2395539.7446666667"/>
    <n v="418002.48"/>
    <n v="207690"/>
    <n v="33190.668000000012"/>
    <n v="9742.8873999999996"/>
    <n v="0"/>
    <s v="نقدية للمرضى"/>
    <s v="دفاتر جمع مال"/>
    <s v="سارى"/>
    <n v="930"/>
    <m/>
    <n v="19"/>
    <x v="1"/>
  </r>
  <r>
    <d v="2017-08-30T00:00:00"/>
    <x v="8"/>
    <n v="10000"/>
    <x v="6"/>
    <x v="6"/>
    <n v="2405539.7446666667"/>
    <n v="418002.48"/>
    <n v="207690"/>
    <n v="33190.668000000012"/>
    <n v="9742.8873999999996"/>
    <n v="0"/>
    <s v="تبرعات عامة من زكاة مال وغيرها"/>
    <s v="دفاتر جمع مال"/>
    <s v="سارى"/>
    <n v="982"/>
    <m/>
    <n v="20"/>
    <x v="1"/>
  </r>
  <r>
    <d v="2017-08-30T00:00:00"/>
    <x v="8"/>
    <n v="5000"/>
    <x v="6"/>
    <x v="7"/>
    <n v="2410539.7446666667"/>
    <n v="418002.48"/>
    <n v="207690"/>
    <n v="33190.668000000012"/>
    <n v="9742.8873999999996"/>
    <n v="0"/>
    <s v="نقدية للمرضى"/>
    <s v="دفاتر جمع مال"/>
    <s v="سارى"/>
    <n v="983"/>
    <m/>
    <n v="20"/>
    <x v="1"/>
  </r>
  <r>
    <d v="2017-08-30T00:00:00"/>
    <x v="8"/>
    <n v="5000"/>
    <x v="6"/>
    <x v="7"/>
    <n v="2415539.7446666667"/>
    <n v="418002.48"/>
    <n v="207690"/>
    <n v="33190.668000000012"/>
    <n v="9742.8873999999996"/>
    <n v="0"/>
    <s v="نقدية للمرضى"/>
    <s v="دفاتر جمع مال"/>
    <s v="سارى"/>
    <n v="984"/>
    <m/>
    <n v="20"/>
    <x v="1"/>
  </r>
  <r>
    <d v="2017-08-30T00:00:00"/>
    <x v="8"/>
    <n v="2100"/>
    <x v="6"/>
    <x v="7"/>
    <n v="2417639.7446666667"/>
    <n v="418002.48"/>
    <n v="207690"/>
    <n v="33190.668000000012"/>
    <n v="9742.8873999999996"/>
    <n v="0"/>
    <s v="نقدية للمرضى"/>
    <s v="دفاتر جمع مال"/>
    <s v="سارى"/>
    <n v="985"/>
    <m/>
    <n v="20"/>
    <x v="1"/>
  </r>
  <r>
    <d v="2017-08-30T00:00:00"/>
    <x v="8"/>
    <n v="500"/>
    <x v="6"/>
    <x v="6"/>
    <n v="2418139.7446666667"/>
    <n v="418002.48"/>
    <n v="207690"/>
    <n v="33190.668000000012"/>
    <n v="9742.8873999999996"/>
    <n v="0"/>
    <s v="تبرعات عامة من زكاة مال وغيرها"/>
    <s v="دفاتر جمع مال"/>
    <s v="سارى"/>
    <n v="1014"/>
    <m/>
    <n v="21"/>
    <x v="1"/>
  </r>
  <r>
    <d v="2017-08-30T00:00:00"/>
    <x v="8"/>
    <n v="200"/>
    <x v="6"/>
    <x v="6"/>
    <n v="2418339.7446666667"/>
    <n v="418002.48"/>
    <n v="207690"/>
    <n v="33190.668000000012"/>
    <n v="9742.8873999999996"/>
    <n v="0"/>
    <s v="تبرعات عامة من زكاة مال وغيرها"/>
    <s v="دفاتر جمع مال"/>
    <s v="سارى"/>
    <n v="1015"/>
    <m/>
    <n v="21"/>
    <x v="1"/>
  </r>
  <r>
    <d v="2017-08-30T00:00:00"/>
    <x v="8"/>
    <n v="2600"/>
    <x v="6"/>
    <x v="7"/>
    <n v="2420939.7446666667"/>
    <n v="418002.48"/>
    <n v="207690"/>
    <n v="33190.668000000012"/>
    <n v="9742.8873999999996"/>
    <n v="0"/>
    <s v="نقدية للمرضى"/>
    <s v="دفاتر جمع مال"/>
    <s v="سارى"/>
    <n v="1064"/>
    <m/>
    <n v="22"/>
    <x v="1"/>
  </r>
  <r>
    <d v="2017-08-30T00:00:00"/>
    <x v="8"/>
    <n v="600"/>
    <x v="6"/>
    <x v="7"/>
    <n v="2421539.7446666667"/>
    <n v="418002.48"/>
    <n v="207690"/>
    <n v="33190.668000000012"/>
    <n v="9742.8873999999996"/>
    <n v="0"/>
    <s v="نقدية للمرضى"/>
    <s v="دفاتر جمع مال"/>
    <s v="سارى"/>
    <n v="1065"/>
    <m/>
    <n v="22"/>
    <x v="1"/>
  </r>
  <r>
    <d v="2017-08-30T00:00:00"/>
    <x v="8"/>
    <n v="200"/>
    <x v="6"/>
    <x v="7"/>
    <n v="2421739.7446666667"/>
    <n v="418002.48"/>
    <n v="207690"/>
    <n v="33190.668000000012"/>
    <n v="9742.8873999999996"/>
    <n v="0"/>
    <s v="نقدية للمرضى"/>
    <s v="دفاتر جمع مال"/>
    <s v="سارى"/>
    <n v="1113"/>
    <m/>
    <n v="23"/>
    <x v="1"/>
  </r>
  <r>
    <d v="2017-08-30T00:00:00"/>
    <x v="8"/>
    <n v="5000"/>
    <x v="6"/>
    <x v="7"/>
    <n v="2426739.7446666667"/>
    <n v="418002.48"/>
    <n v="207690"/>
    <n v="33190.668000000012"/>
    <n v="9742.8873999999996"/>
    <n v="0"/>
    <s v="نقدية للمرضى"/>
    <s v="دفاتر جمع مال"/>
    <s v="سارى"/>
    <n v="1114"/>
    <m/>
    <n v="23"/>
    <x v="1"/>
  </r>
  <r>
    <d v="2017-08-30T00:00:00"/>
    <x v="8"/>
    <n v="3000"/>
    <x v="6"/>
    <x v="7"/>
    <n v="2429739.7446666667"/>
    <n v="418002.48"/>
    <n v="207690"/>
    <n v="33190.668000000012"/>
    <n v="9742.8873999999996"/>
    <n v="0"/>
    <s v="نقدية للمرضى"/>
    <s v="دفاتر جمع مال"/>
    <s v="سارى"/>
    <n v="1115"/>
    <m/>
    <n v="23"/>
    <x v="1"/>
  </r>
  <r>
    <d v="2017-08-30T00:00:00"/>
    <x v="8"/>
    <n v="2000"/>
    <x v="6"/>
    <x v="6"/>
    <n v="2431739.7446666667"/>
    <n v="418002.48"/>
    <n v="207690"/>
    <n v="33190.668000000012"/>
    <n v="9742.8873999999996"/>
    <n v="0"/>
    <s v="تبرعات عامة من زكاة مال وغيرها"/>
    <s v="دفاتر جمع مال"/>
    <s v="سارى"/>
    <n v="1116"/>
    <m/>
    <n v="23"/>
    <x v="1"/>
  </r>
  <r>
    <d v="2017-08-30T00:00:00"/>
    <x v="8"/>
    <n v="500"/>
    <x v="6"/>
    <x v="6"/>
    <n v="2432239.7446666667"/>
    <n v="418002.48"/>
    <n v="207690"/>
    <n v="33190.668000000012"/>
    <n v="9742.8873999999996"/>
    <n v="0"/>
    <s v="تبرعات عامة من زكاة مال وغيرها"/>
    <s v="دفاتر جمع مال"/>
    <s v="سارى"/>
    <n v="1117"/>
    <m/>
    <n v="23"/>
    <x v="1"/>
  </r>
  <r>
    <d v="2017-08-30T00:00:00"/>
    <x v="8"/>
    <n v="200"/>
    <x v="6"/>
    <x v="6"/>
    <n v="2432439.7446666667"/>
    <n v="418002.48"/>
    <n v="207690"/>
    <n v="33190.668000000012"/>
    <n v="9742.8873999999996"/>
    <n v="0"/>
    <s v="تبرعات عامة من زكاة مال وغيرها"/>
    <s v="دفاتر جمع مال"/>
    <s v="سارى"/>
    <n v="1118"/>
    <m/>
    <n v="23"/>
    <x v="1"/>
  </r>
  <r>
    <d v="2017-08-30T00:00:00"/>
    <x v="8"/>
    <n v="100"/>
    <x v="6"/>
    <x v="6"/>
    <n v="2432539.7446666667"/>
    <n v="418002.48"/>
    <n v="207690"/>
    <n v="33190.668000000012"/>
    <n v="9742.8873999999996"/>
    <n v="0"/>
    <s v="تبرعات عامة من زكاة مال وغيرها"/>
    <s v="دفاتر جمع مال"/>
    <s v="سارى"/>
    <n v="1119"/>
    <m/>
    <n v="23"/>
    <x v="1"/>
  </r>
  <r>
    <d v="2017-08-30T00:00:00"/>
    <x v="8"/>
    <n v="500"/>
    <x v="6"/>
    <x v="6"/>
    <n v="2433039.7446666667"/>
    <n v="418002.48"/>
    <n v="207690"/>
    <n v="33190.668000000012"/>
    <n v="9742.8873999999996"/>
    <n v="0"/>
    <s v="تبرعات عامة من زكاة مال وغيرها"/>
    <s v="دفاتر جمع مال"/>
    <s v="سارى"/>
    <n v="1120"/>
    <m/>
    <n v="23"/>
    <x v="1"/>
  </r>
  <r>
    <d v="2017-08-30T00:00:00"/>
    <x v="8"/>
    <n v="4500"/>
    <x v="6"/>
    <x v="7"/>
    <n v="2437539.7446666667"/>
    <n v="418002.48"/>
    <n v="207690"/>
    <n v="33190.668000000012"/>
    <n v="9742.8873999999996"/>
    <n v="0"/>
    <s v="نقدية للمرضى"/>
    <s v="دفاتر جمع مال"/>
    <s v="سارى"/>
    <n v="1121"/>
    <m/>
    <n v="23"/>
    <x v="1"/>
  </r>
  <r>
    <d v="2017-08-30T00:00:00"/>
    <x v="8"/>
    <n v="4375"/>
    <x v="6"/>
    <x v="7"/>
    <n v="2441914.7446666667"/>
    <n v="418002.48"/>
    <n v="207690"/>
    <n v="33190.668000000012"/>
    <n v="9742.8873999999996"/>
    <n v="0"/>
    <s v="نقدية للمرضى"/>
    <s v="دفاتر جمع مال"/>
    <s v="سارى"/>
    <n v="1122"/>
    <m/>
    <n v="23"/>
    <x v="1"/>
  </r>
  <r>
    <d v="2017-08-30T00:00:00"/>
    <x v="8"/>
    <n v="1000"/>
    <x v="6"/>
    <x v="6"/>
    <n v="2442914.7446666667"/>
    <n v="418002.48"/>
    <n v="207690"/>
    <n v="33190.668000000012"/>
    <n v="9742.8873999999996"/>
    <n v="0"/>
    <s v="تبرعات عامة من زكاة مال وغيرها"/>
    <s v="دفاتر جمع مال"/>
    <s v="سارى"/>
    <n v="1123"/>
    <m/>
    <n v="23"/>
    <x v="1"/>
  </r>
  <r>
    <d v="2017-08-30T00:00:00"/>
    <x v="8"/>
    <n v="200"/>
    <x v="6"/>
    <x v="7"/>
    <n v="2443114.7446666667"/>
    <n v="418002.48"/>
    <n v="207690"/>
    <n v="33190.668000000012"/>
    <n v="9742.8873999999996"/>
    <n v="0"/>
    <s v="نقدية للمرضى"/>
    <s v="دفاتر جمع مال"/>
    <s v="سارى"/>
    <n v="1124"/>
    <m/>
    <n v="23"/>
    <x v="1"/>
  </r>
  <r>
    <d v="2017-08-30T00:00:00"/>
    <x v="8"/>
    <n v="7500"/>
    <x v="6"/>
    <x v="7"/>
    <n v="2450614.7446666667"/>
    <n v="418002.48"/>
    <n v="207690"/>
    <n v="33190.668000000012"/>
    <n v="9742.8873999999996"/>
    <n v="0"/>
    <s v="نقدية للمرضى"/>
    <s v="دفاتر جمع مال"/>
    <s v="سارى"/>
    <n v="1152"/>
    <m/>
    <n v="24"/>
    <x v="1"/>
  </r>
  <r>
    <d v="2017-08-30T00:00:00"/>
    <x v="8"/>
    <n v="7500"/>
    <x v="6"/>
    <x v="7"/>
    <n v="2458114.7446666667"/>
    <n v="418002.48"/>
    <n v="207690"/>
    <n v="33190.668000000012"/>
    <n v="9742.8873999999996"/>
    <n v="0"/>
    <s v="نقدية للمرضى"/>
    <s v="دفاتر جمع مال"/>
    <s v="سارى"/>
    <n v="1153"/>
    <m/>
    <n v="24"/>
    <x v="1"/>
  </r>
  <r>
    <d v="2017-08-30T00:00:00"/>
    <x v="8"/>
    <n v="500"/>
    <x v="6"/>
    <x v="7"/>
    <n v="2458614.7446666667"/>
    <n v="418002.48"/>
    <n v="207690"/>
    <n v="33190.668000000012"/>
    <n v="9742.8873999999996"/>
    <n v="0"/>
    <s v="نقدية للمرضى"/>
    <s v="دفاتر جمع مال"/>
    <s v="سارى"/>
    <n v="1154"/>
    <m/>
    <n v="24"/>
    <x v="1"/>
  </r>
  <r>
    <d v="2017-08-30T00:00:00"/>
    <x v="8"/>
    <n v="200"/>
    <x v="6"/>
    <x v="6"/>
    <n v="2458814.7446666667"/>
    <n v="418002.48"/>
    <n v="207690"/>
    <n v="33190.668000000012"/>
    <n v="9742.8873999999996"/>
    <n v="0"/>
    <s v="تبرعات عامة من زكاة مال وغيرها"/>
    <s v="دفاتر جمع مال"/>
    <s v="سارى"/>
    <n v="1353"/>
    <m/>
    <n v="28"/>
    <x v="1"/>
  </r>
  <r>
    <d v="2017-08-30T00:00:00"/>
    <x v="8"/>
    <n v="100"/>
    <x v="6"/>
    <x v="6"/>
    <n v="2458914.7446666667"/>
    <n v="418002.48"/>
    <n v="207690"/>
    <n v="33190.668000000012"/>
    <n v="9742.8873999999996"/>
    <n v="0"/>
    <s v="تبرعات عامة من زكاة مال وغيرها"/>
    <s v="دفاتر جمع مال"/>
    <s v="سارى"/>
    <n v="1354"/>
    <m/>
    <n v="28"/>
    <x v="1"/>
  </r>
  <r>
    <d v="2017-08-30T00:00:00"/>
    <x v="8"/>
    <n v="5400"/>
    <x v="6"/>
    <x v="6"/>
    <n v="2464314.7446666667"/>
    <n v="418002.48"/>
    <n v="207690"/>
    <n v="33190.668000000012"/>
    <n v="9742.8873999999996"/>
    <n v="0"/>
    <s v="تبرعات عامة من زكاة مال وغيرها"/>
    <s v="دفاتر جمع مال"/>
    <s v="سارى"/>
    <n v="1451"/>
    <m/>
    <n v="30"/>
    <x v="1"/>
  </r>
  <r>
    <d v="2017-08-30T00:00:00"/>
    <x v="8"/>
    <n v="1000"/>
    <x v="6"/>
    <x v="6"/>
    <n v="2465314.7446666667"/>
    <n v="418002.48"/>
    <n v="207690"/>
    <n v="33190.668000000012"/>
    <n v="9742.8873999999996"/>
    <n v="0"/>
    <s v="تبرعات عامة من زكاة مال وغيرها"/>
    <s v="دفاتر جمع مال"/>
    <s v="سارى"/>
    <n v="1452"/>
    <m/>
    <n v="30"/>
    <x v="1"/>
  </r>
  <r>
    <d v="2017-08-30T00:00:00"/>
    <x v="8"/>
    <n v="9430"/>
    <x v="43"/>
    <x v="6"/>
    <n v="2465314.7446666667"/>
    <n v="418002.48"/>
    <n v="207690"/>
    <n v="33190.668000000012"/>
    <n v="9742.8873999999996"/>
    <n v="9430"/>
    <s v="تبرعات عامة من زكاة مال وغيرها"/>
    <s v="دفاتر جمع مال"/>
    <s v="سارى"/>
    <n v="1453"/>
    <m/>
    <n v="30"/>
    <x v="1"/>
  </r>
  <r>
    <d v="2017-08-30T00:00:00"/>
    <x v="8"/>
    <n v="17820"/>
    <x v="6"/>
    <x v="6"/>
    <n v="2483134.7446666667"/>
    <n v="418002.48"/>
    <n v="207690"/>
    <n v="33190.668000000012"/>
    <n v="9742.8873999999996"/>
    <n v="9430"/>
    <s v="تبرعات عامة من زكاة مال وغيرها"/>
    <s v="دفاتر جمع مال"/>
    <s v="سارى"/>
    <n v="1454"/>
    <m/>
    <n v="30"/>
    <x v="1"/>
  </r>
  <r>
    <d v="2017-08-30T00:00:00"/>
    <x v="8"/>
    <n v="50"/>
    <x v="23"/>
    <x v="11"/>
    <n v="2483134.7446666667"/>
    <n v="417952.48"/>
    <n v="207690"/>
    <n v="33190.668000000012"/>
    <n v="9742.8873999999996"/>
    <n v="9430"/>
    <m/>
    <m/>
    <m/>
    <s v="معاملة بنكية"/>
    <m/>
    <m/>
    <x v="272"/>
  </r>
  <r>
    <d v="2017-08-30T00:00:00"/>
    <x v="8"/>
    <n v="1600"/>
    <x v="8"/>
    <x v="9"/>
    <n v="2483134.7446666667"/>
    <n v="419552.48"/>
    <n v="207690"/>
    <n v="33190.668000000012"/>
    <n v="9742.8873999999996"/>
    <n v="9430"/>
    <m/>
    <m/>
    <m/>
    <s v="معاملة بنكية"/>
    <m/>
    <m/>
    <x v="64"/>
  </r>
  <r>
    <d v="2017-08-30T00:00:00"/>
    <x v="8"/>
    <n v="320000"/>
    <x v="6"/>
    <x v="11"/>
    <n v="2803134.7446666667"/>
    <n v="99552.479999999981"/>
    <n v="207690"/>
    <n v="33190.668000000012"/>
    <n v="9742.8873999999996"/>
    <n v="9430"/>
    <m/>
    <m/>
    <m/>
    <s v="معاملة بنكية"/>
    <m/>
    <m/>
    <x v="265"/>
  </r>
  <r>
    <d v="2017-08-30T00:00:00"/>
    <x v="8"/>
    <n v="6000"/>
    <x v="8"/>
    <x v="9"/>
    <n v="2803134.7446666667"/>
    <n v="105552.47999999998"/>
    <n v="207690"/>
    <n v="33190.668000000012"/>
    <n v="9742.8873999999996"/>
    <n v="9430"/>
    <m/>
    <m/>
    <m/>
    <s v="معاملة بنكية"/>
    <m/>
    <m/>
    <x v="64"/>
  </r>
  <r>
    <d v="2017-08-30T00:00:00"/>
    <x v="8"/>
    <n v="1000"/>
    <x v="8"/>
    <x v="9"/>
    <n v="2803134.7446666667"/>
    <n v="106552.47999999998"/>
    <n v="207690"/>
    <n v="33190.668000000012"/>
    <n v="9742.8873999999996"/>
    <n v="9430"/>
    <m/>
    <m/>
    <m/>
    <s v="معاملة بنكية"/>
    <m/>
    <m/>
    <x v="64"/>
  </r>
  <r>
    <d v="2017-08-30T00:00:00"/>
    <x v="8"/>
    <n v="2500"/>
    <x v="8"/>
    <x v="9"/>
    <n v="2803134.7446666667"/>
    <n v="109052.47999999998"/>
    <n v="207690"/>
    <n v="33190.668000000012"/>
    <n v="9742.8873999999996"/>
    <n v="9430"/>
    <m/>
    <m/>
    <m/>
    <s v="معاملة بنكية"/>
    <m/>
    <m/>
    <x v="64"/>
  </r>
  <r>
    <d v="2017-08-30T00:00:00"/>
    <x v="8"/>
    <n v="1750"/>
    <x v="8"/>
    <x v="9"/>
    <n v="2803134.7446666667"/>
    <n v="110802.47999999998"/>
    <n v="207690"/>
    <n v="33190.668000000012"/>
    <n v="9742.8873999999996"/>
    <n v="9430"/>
    <m/>
    <m/>
    <m/>
    <s v="معاملة بنكية"/>
    <m/>
    <m/>
    <x v="64"/>
  </r>
  <r>
    <d v="2017-08-30T00:00:00"/>
    <x v="8"/>
    <n v="49150"/>
    <x v="8"/>
    <x v="8"/>
    <n v="2753984.7446666667"/>
    <n v="159952.47999999998"/>
    <n v="207690"/>
    <n v="33190.668000000012"/>
    <n v="9742.8873999999996"/>
    <n v="9430"/>
    <m/>
    <m/>
    <m/>
    <m/>
    <m/>
    <m/>
    <x v="266"/>
  </r>
  <r>
    <d v="2017-08-30T00:00:00"/>
    <x v="8"/>
    <n v="9000"/>
    <x v="8"/>
    <x v="9"/>
    <n v="2753984.7446666667"/>
    <n v="168952.47999999998"/>
    <n v="207690"/>
    <n v="33190.668000000012"/>
    <n v="9742.8873999999996"/>
    <n v="9430"/>
    <m/>
    <m/>
    <m/>
    <s v="معاملة بنكية"/>
    <m/>
    <m/>
    <x v="64"/>
  </r>
  <r>
    <d v="2017-08-30T00:00:00"/>
    <x v="8"/>
    <n v="3010"/>
    <x v="8"/>
    <x v="9"/>
    <n v="2753984.7446666667"/>
    <n v="171962.47999999998"/>
    <n v="207690"/>
    <n v="33190.668000000012"/>
    <n v="9742.8873999999996"/>
    <n v="9430"/>
    <m/>
    <m/>
    <m/>
    <s v="معاملة بنكية"/>
    <m/>
    <m/>
    <x v="129"/>
  </r>
  <r>
    <d v="2017-08-30T00:00:00"/>
    <x v="8"/>
    <n v="220"/>
    <x v="8"/>
    <x v="9"/>
    <n v="2753984.7446666667"/>
    <n v="172182.47999999998"/>
    <n v="207690"/>
    <n v="33190.668000000012"/>
    <n v="9742.8873999999996"/>
    <n v="9430"/>
    <m/>
    <m/>
    <m/>
    <s v="معاملة بنكية"/>
    <m/>
    <m/>
    <x v="129"/>
  </r>
  <r>
    <d v="2017-08-30T00:00:00"/>
    <x v="8"/>
    <n v="30"/>
    <x v="23"/>
    <x v="11"/>
    <n v="2753984.7446666667"/>
    <n v="172152.47999999998"/>
    <n v="207690"/>
    <n v="33190.668000000012"/>
    <n v="9742.8873999999996"/>
    <n v="9430"/>
    <m/>
    <m/>
    <m/>
    <s v="معاملة بنكية"/>
    <m/>
    <m/>
    <x v="264"/>
  </r>
  <r>
    <d v="2017-08-30T00:00:00"/>
    <x v="8"/>
    <n v="9430"/>
    <x v="1"/>
    <x v="23"/>
    <n v="2753984.7446666667"/>
    <n v="172152.47999999998"/>
    <n v="207690"/>
    <n v="33190.668000000012"/>
    <n v="19172.8874"/>
    <n v="0"/>
    <m/>
    <m/>
    <m/>
    <s v="سداد"/>
    <m/>
    <m/>
    <x v="1"/>
  </r>
  <r>
    <d v="2017-08-30T00:00:00"/>
    <x v="8"/>
    <n v="26.781199999999998"/>
    <x v="34"/>
    <x v="17"/>
    <n v="2753984.7446666667"/>
    <n v="172152.47999999998"/>
    <n v="207690"/>
    <n v="33190.668000000012"/>
    <n v="19146.106199999998"/>
    <n v="0"/>
    <m/>
    <m/>
    <m/>
    <s v="معاملة بنكية"/>
    <m/>
    <m/>
    <x v="1"/>
  </r>
  <r>
    <d v="2017-08-30T00:00:00"/>
    <x v="8"/>
    <n v="207689.99999999997"/>
    <x v="44"/>
    <x v="21"/>
    <n v="2753984.7446666667"/>
    <n v="172152.47999999998"/>
    <n v="2.9103830456733704E-11"/>
    <n v="33190.668000000012"/>
    <n v="19146.106199999998"/>
    <n v="0"/>
    <m/>
    <m/>
    <m/>
    <s v="سداد"/>
    <m/>
    <m/>
    <x v="1"/>
  </r>
  <r>
    <d v="2017-08-30T00:00:00"/>
    <x v="8"/>
    <n v="204930"/>
    <x v="6"/>
    <x v="24"/>
    <n v="2958914.7446666667"/>
    <n v="172152.47999999998"/>
    <n v="2.9103830456733704E-11"/>
    <n v="33190.668000000012"/>
    <n v="19146.106199999998"/>
    <n v="0"/>
    <m/>
    <m/>
    <m/>
    <m/>
    <m/>
    <m/>
    <x v="1"/>
  </r>
  <r>
    <d v="2017-08-30T00:00:00"/>
    <x v="8"/>
    <n v="2759.9999999999709"/>
    <x v="45"/>
    <x v="24"/>
    <n v="2958914.7446666667"/>
    <n v="172152.47999999998"/>
    <n v="2.9103830456733704E-11"/>
    <n v="33190.668000000012"/>
    <n v="19146.106199999998"/>
    <n v="0"/>
    <m/>
    <m/>
    <m/>
    <m/>
    <m/>
    <m/>
    <x v="1"/>
  </r>
  <r>
    <d v="2017-08-31T00:00:00"/>
    <x v="8"/>
    <n v="250"/>
    <x v="6"/>
    <x v="7"/>
    <n v="2959164.7446666667"/>
    <n v="172152.47999999998"/>
    <n v="2.9103830456733704E-11"/>
    <n v="33190.668000000012"/>
    <n v="19146.106199999998"/>
    <n v="0"/>
    <s v="نقدية للمرضى"/>
    <s v="دفاتر جمع مال"/>
    <s v="سارى"/>
    <n v="287"/>
    <m/>
    <n v="6"/>
    <x v="1"/>
  </r>
  <r>
    <d v="2017-08-31T00:00:00"/>
    <x v="8"/>
    <n v="50"/>
    <x v="6"/>
    <x v="7"/>
    <n v="2959214.7446666667"/>
    <n v="172152.47999999998"/>
    <n v="2.9103830456733704E-11"/>
    <n v="33190.668000000012"/>
    <n v="19146.106199999998"/>
    <n v="0"/>
    <s v="نقدية للمرضى"/>
    <s v="دفاتر جمع مال"/>
    <s v="سارى"/>
    <n v="288"/>
    <m/>
    <n v="6"/>
    <x v="1"/>
  </r>
  <r>
    <d v="2017-08-31T00:00:00"/>
    <x v="8"/>
    <n v="26614.560000000001"/>
    <x v="6"/>
    <x v="7"/>
    <n v="2985829.3046666668"/>
    <n v="172152.47999999998"/>
    <n v="2.9103830456733704E-11"/>
    <n v="33190.668000000012"/>
    <n v="19146.106199999998"/>
    <n v="0"/>
    <s v="نقدية للمرضى"/>
    <s v="دفاتر جمع مال"/>
    <s v="سارى"/>
    <n v="289"/>
    <m/>
    <n v="6"/>
    <x v="1"/>
  </r>
  <r>
    <d v="2017-08-31T00:00:00"/>
    <x v="8"/>
    <n v="10000"/>
    <x v="6"/>
    <x v="7"/>
    <n v="2995829.3046666668"/>
    <n v="172152.47999999998"/>
    <n v="2.9103830456733704E-11"/>
    <n v="33190.668000000012"/>
    <n v="19146.106199999998"/>
    <n v="0"/>
    <s v="نقدية للمرضى"/>
    <s v="دفاتر جمع مال"/>
    <s v="سارى"/>
    <n v="290"/>
    <m/>
    <n v="6"/>
    <x v="1"/>
  </r>
  <r>
    <d v="2017-08-31T00:00:00"/>
    <x v="8"/>
    <n v="3040"/>
    <x v="6"/>
    <x v="6"/>
    <n v="2998869.3046666668"/>
    <n v="172152.47999999998"/>
    <n v="2.9103830456733704E-11"/>
    <n v="33190.668000000012"/>
    <n v="19146.106199999998"/>
    <n v="0"/>
    <s v="تبرعات عامة من زكاة مال وغيرها"/>
    <s v="دفاتر جمع مال"/>
    <s v="سارى"/>
    <n v="291"/>
    <m/>
    <n v="6"/>
    <x v="1"/>
  </r>
  <r>
    <d v="2017-08-31T00:00:00"/>
    <x v="8"/>
    <n v="200"/>
    <x v="6"/>
    <x v="7"/>
    <n v="2999069.3046666668"/>
    <n v="172152.47999999998"/>
    <n v="2.9103830456733704E-11"/>
    <n v="33190.668000000012"/>
    <n v="19146.106199999998"/>
    <n v="0"/>
    <s v="نقدية للمرضى"/>
    <s v="دفاتر جمع مال"/>
    <s v="سارى"/>
    <n v="292"/>
    <m/>
    <n v="6"/>
    <x v="1"/>
  </r>
  <r>
    <d v="2017-08-31T00:00:00"/>
    <x v="8"/>
    <n v="500"/>
    <x v="6"/>
    <x v="6"/>
    <n v="2999569.3046666668"/>
    <n v="172152.47999999998"/>
    <n v="2.9103830456733704E-11"/>
    <n v="33190.668000000012"/>
    <n v="19146.106199999998"/>
    <n v="0"/>
    <s v="تبرعات عامة من زكاة مال وغيرها"/>
    <s v="دفاتر جمع مال"/>
    <s v="سارى"/>
    <n v="293"/>
    <m/>
    <n v="6"/>
    <x v="1"/>
  </r>
  <r>
    <d v="2017-08-31T00:00:00"/>
    <x v="8"/>
    <n v="1000"/>
    <x v="6"/>
    <x v="7"/>
    <n v="3000569.3046666668"/>
    <n v="172152.47999999998"/>
    <n v="2.9103830456733704E-11"/>
    <n v="33190.668000000012"/>
    <n v="19146.106199999998"/>
    <n v="0"/>
    <s v="نقدية للمرضى"/>
    <s v="دفاتر جمع مال"/>
    <s v="سارى"/>
    <n v="294"/>
    <m/>
    <n v="6"/>
    <x v="1"/>
  </r>
  <r>
    <d v="2017-08-31T00:00:00"/>
    <x v="8"/>
    <n v="1000"/>
    <x v="6"/>
    <x v="7"/>
    <n v="3001569.3046666668"/>
    <n v="172152.47999999998"/>
    <n v="2.9103830456733704E-11"/>
    <n v="33190.668000000012"/>
    <n v="19146.106199999998"/>
    <n v="0"/>
    <s v="نقدية للمرضى"/>
    <s v="دفاتر جمع مال"/>
    <s v="سارى"/>
    <n v="295"/>
    <m/>
    <n v="6"/>
    <x v="1"/>
  </r>
  <r>
    <d v="2017-08-31T00:00:00"/>
    <x v="8"/>
    <n v="6000"/>
    <x v="6"/>
    <x v="7"/>
    <n v="3007569.3046666668"/>
    <n v="172152.47999999998"/>
    <n v="2.9103830456733704E-11"/>
    <n v="33190.668000000012"/>
    <n v="19146.106199999998"/>
    <n v="0"/>
    <s v="نقدية للمرضى"/>
    <s v="دفاتر جمع مال"/>
    <s v="سارى"/>
    <n v="296"/>
    <m/>
    <n v="6"/>
    <x v="1"/>
  </r>
  <r>
    <d v="2017-08-31T00:00:00"/>
    <x v="8"/>
    <n v="3564.72"/>
    <x v="6"/>
    <x v="7"/>
    <n v="3011134.024666667"/>
    <n v="172152.47999999998"/>
    <n v="2.9103830456733704E-11"/>
    <n v="33190.668000000012"/>
    <n v="19146.106199999998"/>
    <n v="0"/>
    <s v="نقدية للمرضى"/>
    <s v="دفاتر جمع مال"/>
    <s v="سارى"/>
    <n v="297"/>
    <m/>
    <n v="6"/>
    <x v="1"/>
  </r>
  <r>
    <d v="2017-08-31T00:00:00"/>
    <x v="8"/>
    <n v="2000"/>
    <x v="6"/>
    <x v="6"/>
    <n v="3013134.024666667"/>
    <n v="172152.47999999998"/>
    <n v="2.9103830456733704E-11"/>
    <n v="33190.668000000012"/>
    <n v="19146.106199999998"/>
    <n v="0"/>
    <s v="تبرعات عامة من زكاة مال وغيرها"/>
    <s v="دفاتر جمع مال"/>
    <s v="سارى"/>
    <n v="298"/>
    <m/>
    <n v="6"/>
    <x v="1"/>
  </r>
  <r>
    <d v="2017-08-31T00:00:00"/>
    <x v="8"/>
    <n v="1000"/>
    <x v="6"/>
    <x v="7"/>
    <n v="3014134.024666667"/>
    <n v="172152.47999999998"/>
    <n v="2.9103830456733704E-11"/>
    <n v="33190.668000000012"/>
    <n v="19146.106199999998"/>
    <n v="0"/>
    <s v="نقدية للمرضى"/>
    <s v="دفاتر جمع مال"/>
    <s v="سارى"/>
    <n v="299"/>
    <m/>
    <n v="6"/>
    <x v="1"/>
  </r>
  <r>
    <d v="2017-08-31T00:00:00"/>
    <x v="8"/>
    <n v="1000"/>
    <x v="6"/>
    <x v="6"/>
    <n v="3015134.024666667"/>
    <n v="172152.47999999998"/>
    <n v="2.9103830456733704E-11"/>
    <n v="33190.668000000012"/>
    <n v="19146.106199999998"/>
    <n v="0"/>
    <s v="تبرعات عامة من زكاة مال وغيرها"/>
    <s v="دفاتر جمع مال"/>
    <s v="سارى"/>
    <n v="300"/>
    <m/>
    <n v="6"/>
    <x v="1"/>
  </r>
  <r>
    <d v="2017-08-31T00:00:00"/>
    <x v="8"/>
    <n v="1782.36"/>
    <x v="6"/>
    <x v="7"/>
    <n v="3016916.3846666669"/>
    <n v="172152.47999999998"/>
    <n v="2.9103830456733704E-11"/>
    <n v="33190.668000000012"/>
    <n v="19146.106199999998"/>
    <n v="0"/>
    <s v="نقدية للمرضى"/>
    <s v="دفاتر جمع مال"/>
    <s v="سارى"/>
    <n v="301"/>
    <m/>
    <n v="7"/>
    <x v="1"/>
  </r>
  <r>
    <d v="2017-08-31T00:00:00"/>
    <x v="8"/>
    <n v="800"/>
    <x v="6"/>
    <x v="7"/>
    <n v="3017716.3846666669"/>
    <n v="172152.47999999998"/>
    <n v="2.9103830456733704E-11"/>
    <n v="33190.668000000012"/>
    <n v="19146.106199999998"/>
    <n v="0"/>
    <s v="نقدية للمرضى"/>
    <s v="دفاتر جمع مال"/>
    <s v="سارى"/>
    <n v="548"/>
    <m/>
    <n v="11"/>
    <x v="1"/>
  </r>
  <r>
    <d v="2017-08-31T00:00:00"/>
    <x v="8"/>
    <n v="500"/>
    <x v="6"/>
    <x v="7"/>
    <n v="3018216.3846666669"/>
    <n v="172152.47999999998"/>
    <n v="2.9103830456733704E-11"/>
    <n v="33190.668000000012"/>
    <n v="19146.106199999998"/>
    <n v="0"/>
    <s v="نقدية للمرضى"/>
    <s v="دفاتر جمع مال"/>
    <s v="سارى"/>
    <n v="549"/>
    <m/>
    <n v="11"/>
    <x v="1"/>
  </r>
  <r>
    <d v="2017-08-31T00:00:00"/>
    <x v="8"/>
    <n v="4850"/>
    <x v="6"/>
    <x v="7"/>
    <n v="3023066.3846666669"/>
    <n v="172152.47999999998"/>
    <n v="2.9103830456733704E-11"/>
    <n v="33190.668000000012"/>
    <n v="19146.106199999998"/>
    <n v="0"/>
    <s v="نقدية للمرضى"/>
    <s v="دفاتر جمع مال"/>
    <s v="سارى"/>
    <n v="550"/>
    <m/>
    <n v="11"/>
    <x v="1"/>
  </r>
  <r>
    <d v="2017-08-31T00:00:00"/>
    <x v="8"/>
    <n v="600"/>
    <x v="6"/>
    <x v="7"/>
    <n v="3023666.3846666669"/>
    <n v="172152.47999999998"/>
    <n v="2.9103830456733704E-11"/>
    <n v="33190.668000000012"/>
    <n v="19146.106199999998"/>
    <n v="0"/>
    <s v="نقدية للمرضى"/>
    <s v="دفاتر جمع مال"/>
    <s v="سارى"/>
    <n v="551"/>
    <m/>
    <n v="12"/>
    <x v="1"/>
  </r>
  <r>
    <d v="2017-08-31T00:00:00"/>
    <x v="8"/>
    <n v="500"/>
    <x v="6"/>
    <x v="6"/>
    <n v="3024166.3846666669"/>
    <n v="172152.47999999998"/>
    <n v="2.9103830456733704E-11"/>
    <n v="33190.668000000012"/>
    <n v="19146.106199999998"/>
    <n v="0"/>
    <s v="تبرعات عامة من زكاة مال وغيرها"/>
    <s v="دفاتر جمع مال"/>
    <s v="سارى"/>
    <n v="552"/>
    <m/>
    <n v="12"/>
    <x v="1"/>
  </r>
  <r>
    <d v="2017-08-31T00:00:00"/>
    <x v="8"/>
    <n v="200"/>
    <x v="6"/>
    <x v="7"/>
    <n v="3024366.3846666669"/>
    <n v="172152.47999999998"/>
    <n v="2.9103830456733704E-11"/>
    <n v="33190.668000000012"/>
    <n v="19146.106199999998"/>
    <n v="0"/>
    <s v="نقدية للمرضى"/>
    <s v="دفاتر جمع مال"/>
    <s v="سارى"/>
    <n v="553"/>
    <m/>
    <n v="12"/>
    <x v="1"/>
  </r>
  <r>
    <d v="2017-08-31T00:00:00"/>
    <x v="8"/>
    <n v="1000"/>
    <x v="6"/>
    <x v="7"/>
    <n v="3025366.3846666669"/>
    <n v="172152.47999999998"/>
    <n v="2.9103830456733704E-11"/>
    <n v="33190.668000000012"/>
    <n v="19146.106199999998"/>
    <n v="0"/>
    <s v="نقدية للمرضى"/>
    <s v="دفاتر جمع مال"/>
    <s v="سارى"/>
    <n v="554"/>
    <m/>
    <n v="12"/>
    <x v="1"/>
  </r>
  <r>
    <d v="2017-08-31T00:00:00"/>
    <x v="8"/>
    <n v="250"/>
    <x v="6"/>
    <x v="7"/>
    <n v="3025616.3846666669"/>
    <n v="172152.47999999998"/>
    <n v="2.9103830456733704E-11"/>
    <n v="33190.668000000012"/>
    <n v="19146.106199999998"/>
    <n v="0"/>
    <s v="نقدية للمرضى"/>
    <s v="دفاتر جمع مال"/>
    <s v="سارى"/>
    <n v="555"/>
    <m/>
    <n v="12"/>
    <x v="1"/>
  </r>
  <r>
    <d v="2017-08-31T00:00:00"/>
    <x v="8"/>
    <n v="4000"/>
    <x v="6"/>
    <x v="7"/>
    <n v="3029616.3846666669"/>
    <n v="172152.47999999998"/>
    <n v="2.9103830456733704E-11"/>
    <n v="33190.668000000012"/>
    <n v="19146.106199999998"/>
    <n v="0"/>
    <s v="نقدية للمرضى"/>
    <s v="دفاتر جمع مال"/>
    <s v="سارى"/>
    <n v="556"/>
    <m/>
    <n v="12"/>
    <x v="1"/>
  </r>
  <r>
    <d v="2017-08-31T00:00:00"/>
    <x v="8"/>
    <n v="1000"/>
    <x v="6"/>
    <x v="7"/>
    <n v="3030616.3846666669"/>
    <n v="172152.47999999998"/>
    <n v="2.9103830456733704E-11"/>
    <n v="33190.668000000012"/>
    <n v="19146.106199999998"/>
    <n v="0"/>
    <s v="نقدية للمرضى"/>
    <s v="دفاتر جمع مال"/>
    <s v="سارى"/>
    <n v="557"/>
    <m/>
    <n v="12"/>
    <x v="1"/>
  </r>
  <r>
    <d v="2017-08-31T00:00:00"/>
    <x v="8"/>
    <n v="500"/>
    <x v="6"/>
    <x v="7"/>
    <n v="3031116.3846666669"/>
    <n v="172152.47999999998"/>
    <n v="2.9103830456733704E-11"/>
    <n v="33190.668000000012"/>
    <n v="19146.106199999998"/>
    <n v="0"/>
    <s v="نقدية للمرضى"/>
    <s v="دفاتر جمع مال"/>
    <s v="سارى"/>
    <n v="558"/>
    <m/>
    <n v="12"/>
    <x v="1"/>
  </r>
  <r>
    <d v="2017-08-31T00:00:00"/>
    <x v="8"/>
    <n v="500"/>
    <x v="6"/>
    <x v="7"/>
    <n v="3031616.3846666669"/>
    <n v="172152.47999999998"/>
    <n v="2.9103830456733704E-11"/>
    <n v="33190.668000000012"/>
    <n v="19146.106199999998"/>
    <n v="0"/>
    <s v="نقدية للمرضى"/>
    <s v="دفاتر جمع مال"/>
    <s v="سارى"/>
    <n v="559"/>
    <m/>
    <n v="12"/>
    <x v="1"/>
  </r>
  <r>
    <d v="2017-08-31T00:00:00"/>
    <x v="8"/>
    <n v="5000"/>
    <x v="6"/>
    <x v="6"/>
    <n v="3036616.3846666669"/>
    <n v="172152.47999999998"/>
    <n v="2.9103830456733704E-11"/>
    <n v="33190.668000000012"/>
    <n v="19146.106199999998"/>
    <n v="0"/>
    <s v="تبرعات عامة من زكاة مال وغيرها"/>
    <s v="دفاتر جمع مال"/>
    <s v="سارى"/>
    <n v="860"/>
    <m/>
    <n v="18"/>
    <x v="1"/>
  </r>
  <r>
    <d v="2017-08-31T00:00:00"/>
    <x v="8"/>
    <n v="29000"/>
    <x v="6"/>
    <x v="6"/>
    <n v="3065616.3846666669"/>
    <n v="172152.47999999998"/>
    <n v="2.9103830456733704E-11"/>
    <n v="33190.668000000012"/>
    <n v="19146.106199999998"/>
    <n v="0"/>
    <s v="تبرعات عامة من زكاة مال وغيرها"/>
    <s v="دفاتر جمع مال"/>
    <s v="سارى"/>
    <n v="861"/>
    <m/>
    <n v="18"/>
    <x v="1"/>
  </r>
  <r>
    <d v="2017-08-31T00:00:00"/>
    <x v="8"/>
    <n v="1000"/>
    <x v="6"/>
    <x v="6"/>
    <n v="3066616.3846666669"/>
    <n v="172152.47999999998"/>
    <n v="2.9103830456733704E-11"/>
    <n v="33190.668000000012"/>
    <n v="19146.106199999998"/>
    <n v="0"/>
    <s v="تبرعات عامة من زكاة مال وغيرها"/>
    <s v="دفاتر جمع مال"/>
    <s v="سارى"/>
    <n v="931"/>
    <m/>
    <n v="19"/>
    <x v="1"/>
  </r>
  <r>
    <d v="2017-08-31T00:00:00"/>
    <x v="8"/>
    <n v="35000"/>
    <x v="6"/>
    <x v="7"/>
    <n v="3101616.3846666669"/>
    <n v="172152.47999999998"/>
    <n v="2.9103830456733704E-11"/>
    <n v="33190.668000000012"/>
    <n v="19146.106199999998"/>
    <n v="0"/>
    <s v="نقدية للمرضى"/>
    <s v="دفاتر جمع مال"/>
    <s v="سارى"/>
    <n v="932"/>
    <m/>
    <n v="19"/>
    <x v="1"/>
  </r>
  <r>
    <d v="2017-08-31T00:00:00"/>
    <x v="8"/>
    <n v="1500"/>
    <x v="6"/>
    <x v="7"/>
    <n v="3103116.3846666669"/>
    <n v="172152.47999999998"/>
    <n v="2.9103830456733704E-11"/>
    <n v="33190.668000000012"/>
    <n v="19146.106199999998"/>
    <n v="0"/>
    <s v="نقدية للمرضى"/>
    <s v="دفاتر جمع مال"/>
    <s v="سارى"/>
    <n v="933"/>
    <m/>
    <n v="19"/>
    <x v="1"/>
  </r>
  <r>
    <d v="2017-08-31T00:00:00"/>
    <x v="8"/>
    <n v="2300"/>
    <x v="6"/>
    <x v="7"/>
    <n v="3105416.3846666669"/>
    <n v="172152.47999999998"/>
    <n v="2.9103830456733704E-11"/>
    <n v="33190.668000000012"/>
    <n v="19146.106199999998"/>
    <n v="0"/>
    <s v="نقدية للمرضى"/>
    <s v="دفاتر جمع مال"/>
    <s v="سارى"/>
    <n v="935"/>
    <m/>
    <n v="19"/>
    <x v="1"/>
  </r>
  <r>
    <d v="2017-08-31T00:00:00"/>
    <x v="8"/>
    <n v="250"/>
    <x v="6"/>
    <x v="6"/>
    <n v="3105666.3846666669"/>
    <n v="172152.47999999998"/>
    <n v="2.9103830456733704E-11"/>
    <n v="33190.668000000012"/>
    <n v="19146.106199999998"/>
    <n v="0"/>
    <s v="تبرعات عامة من زكاة مال وغيرها"/>
    <s v="دفاتر جمع مال"/>
    <s v="سارى"/>
    <n v="936"/>
    <m/>
    <n v="19"/>
    <x v="1"/>
  </r>
  <r>
    <d v="2017-08-31T00:00:00"/>
    <x v="8"/>
    <n v="250"/>
    <x v="6"/>
    <x v="7"/>
    <n v="3105916.3846666669"/>
    <n v="172152.47999999998"/>
    <n v="2.9103830456733704E-11"/>
    <n v="33190.668000000012"/>
    <n v="19146.106199999998"/>
    <n v="0"/>
    <s v="نقدية للمرضى"/>
    <s v="دفاتر جمع مال"/>
    <s v="سارى"/>
    <n v="937"/>
    <m/>
    <n v="19"/>
    <x v="1"/>
  </r>
  <r>
    <d v="2017-08-31T00:00:00"/>
    <x v="8"/>
    <n v="6800"/>
    <x v="6"/>
    <x v="7"/>
    <n v="3112716.3846666669"/>
    <n v="172152.47999999998"/>
    <n v="2.9103830456733704E-11"/>
    <n v="33190.668000000012"/>
    <n v="19146.106199999998"/>
    <n v="0"/>
    <s v="نقدية للمرضى"/>
    <s v="دفاتر جمع مال"/>
    <s v="سارى"/>
    <n v="938"/>
    <m/>
    <n v="19"/>
    <x v="1"/>
  </r>
  <r>
    <d v="2017-08-31T00:00:00"/>
    <x v="8"/>
    <n v="3200"/>
    <x v="6"/>
    <x v="7"/>
    <n v="3115916.3846666669"/>
    <n v="172152.47999999998"/>
    <n v="2.9103830456733704E-11"/>
    <n v="33190.668000000012"/>
    <n v="19146.106199999998"/>
    <n v="0"/>
    <s v="نقدية للمرضى"/>
    <s v="دفاتر جمع مال"/>
    <s v="سارى"/>
    <n v="939"/>
    <m/>
    <n v="19"/>
    <x v="1"/>
  </r>
  <r>
    <d v="2017-08-31T00:00:00"/>
    <x v="8"/>
    <n v="2000"/>
    <x v="6"/>
    <x v="6"/>
    <n v="3117916.3846666669"/>
    <n v="172152.47999999998"/>
    <n v="2.9103830456733704E-11"/>
    <n v="33190.668000000012"/>
    <n v="19146.106199999998"/>
    <n v="0"/>
    <s v="تبرعات عامة من زكاة مال وغيرها"/>
    <s v="دفاتر جمع مال"/>
    <s v="سارى"/>
    <n v="940"/>
    <m/>
    <n v="19"/>
    <x v="1"/>
  </r>
  <r>
    <d v="2017-08-31T00:00:00"/>
    <x v="8"/>
    <n v="1700"/>
    <x v="6"/>
    <x v="6"/>
    <n v="3119616.3846666669"/>
    <n v="172152.47999999998"/>
    <n v="2.9103830456733704E-11"/>
    <n v="33190.668000000012"/>
    <n v="19146.106199999998"/>
    <n v="0"/>
    <s v="تبرعات عامة من زكاة مال وغيرها"/>
    <s v="دفاتر جمع مال"/>
    <s v="سارى"/>
    <n v="986"/>
    <m/>
    <n v="20"/>
    <x v="1"/>
  </r>
  <r>
    <d v="2017-08-31T00:00:00"/>
    <x v="8"/>
    <n v="500"/>
    <x v="6"/>
    <x v="7"/>
    <n v="3120116.3846666669"/>
    <n v="172152.47999999998"/>
    <n v="2.9103830456733704E-11"/>
    <n v="33190.668000000012"/>
    <n v="19146.106199999998"/>
    <n v="0"/>
    <s v="نقدية للمرضى"/>
    <s v="دفاتر جمع مال"/>
    <s v="سارى"/>
    <n v="1066"/>
    <m/>
    <n v="22"/>
    <x v="1"/>
  </r>
  <r>
    <d v="2017-08-31T00:00:00"/>
    <x v="8"/>
    <n v="3000"/>
    <x v="6"/>
    <x v="7"/>
    <n v="3123116.3846666669"/>
    <n v="172152.47999999998"/>
    <n v="2.9103830456733704E-11"/>
    <n v="33190.668000000012"/>
    <n v="19146.106199999998"/>
    <n v="0"/>
    <s v="نقدية للمرضى"/>
    <s v="دفاتر جمع مال"/>
    <s v="سارى"/>
    <n v="1067"/>
    <m/>
    <n v="22"/>
    <x v="1"/>
  </r>
  <r>
    <d v="2017-08-31T00:00:00"/>
    <x v="8"/>
    <n v="200"/>
    <x v="6"/>
    <x v="6"/>
    <n v="3123316.3846666669"/>
    <n v="172152.47999999998"/>
    <n v="2.9103830456733704E-11"/>
    <n v="33190.668000000012"/>
    <n v="19146.106199999998"/>
    <n v="0"/>
    <s v="تبرعات عامة من زكاة مال وغيرها"/>
    <s v="دفاتر جمع مال"/>
    <s v="سارى"/>
    <n v="1068"/>
    <m/>
    <n v="22"/>
    <x v="1"/>
  </r>
  <r>
    <d v="2017-08-31T00:00:00"/>
    <x v="8"/>
    <n v="5000"/>
    <x v="6"/>
    <x v="7"/>
    <n v="3128316.3846666669"/>
    <n v="172152.47999999998"/>
    <n v="2.9103830456733704E-11"/>
    <n v="33190.668000000012"/>
    <n v="19146.106199999998"/>
    <n v="0"/>
    <s v="نقدية للمرضى"/>
    <s v="دفاتر جمع مال"/>
    <s v="سارى"/>
    <n v="1125"/>
    <m/>
    <n v="23"/>
    <x v="1"/>
  </r>
  <r>
    <d v="2017-08-31T00:00:00"/>
    <x v="8"/>
    <n v="2000"/>
    <x v="6"/>
    <x v="6"/>
    <n v="3130316.3846666669"/>
    <n v="172152.47999999998"/>
    <n v="2.9103830456733704E-11"/>
    <n v="33190.668000000012"/>
    <n v="19146.106199999998"/>
    <n v="0"/>
    <s v="تبرعات عامة من زكاة مال وغيرها"/>
    <s v="دفاتر جمع مال"/>
    <s v="سارى"/>
    <n v="1126"/>
    <m/>
    <n v="23"/>
    <x v="1"/>
  </r>
  <r>
    <d v="2017-08-31T00:00:00"/>
    <x v="8"/>
    <n v="1000"/>
    <x v="6"/>
    <x v="7"/>
    <n v="3131316.3846666669"/>
    <n v="172152.47999999998"/>
    <n v="2.9103830456733704E-11"/>
    <n v="33190.668000000012"/>
    <n v="19146.106199999998"/>
    <n v="0"/>
    <s v="نقدية للمرضى"/>
    <s v="دفاتر جمع مال"/>
    <s v="سارى"/>
    <n v="1127"/>
    <m/>
    <n v="23"/>
    <x v="1"/>
  </r>
  <r>
    <d v="2017-08-31T00:00:00"/>
    <x v="8"/>
    <n v="200"/>
    <x v="6"/>
    <x v="6"/>
    <n v="3131516.3846666669"/>
    <n v="172152.47999999998"/>
    <n v="2.9103830456733704E-11"/>
    <n v="33190.668000000012"/>
    <n v="19146.106199999998"/>
    <n v="0"/>
    <s v="تبرعات عامة من زكاة مال وغيرها"/>
    <s v="دفاتر جمع مال"/>
    <s v="سارى"/>
    <n v="1128"/>
    <m/>
    <n v="23"/>
    <x v="1"/>
  </r>
  <r>
    <d v="2017-08-31T00:00:00"/>
    <x v="8"/>
    <n v="500"/>
    <x v="6"/>
    <x v="7"/>
    <n v="3132016.3846666669"/>
    <n v="172152.47999999998"/>
    <n v="2.9103830456733704E-11"/>
    <n v="33190.668000000012"/>
    <n v="19146.106199999998"/>
    <n v="0"/>
    <s v="نقدية للمرضى"/>
    <s v="دفاتر جمع مال"/>
    <s v="سارى"/>
    <n v="1129"/>
    <m/>
    <n v="23"/>
    <x v="1"/>
  </r>
  <r>
    <d v="2017-08-31T00:00:00"/>
    <x v="8"/>
    <n v="3520.0000000000005"/>
    <x v="6"/>
    <x v="7"/>
    <n v="3135536.3846666669"/>
    <n v="172152.47999999998"/>
    <n v="2.9103830456733704E-11"/>
    <n v="33190.668000000012"/>
    <n v="19146.106199999998"/>
    <n v="0"/>
    <s v="نقدية للمرضى"/>
    <s v="دفاتر جمع مال"/>
    <s v="سارى"/>
    <n v="1130"/>
    <m/>
    <n v="23"/>
    <x v="1"/>
  </r>
  <r>
    <d v="2017-08-31T00:00:00"/>
    <x v="8"/>
    <n v="500"/>
    <x v="6"/>
    <x v="7"/>
    <n v="3136036.3846666669"/>
    <n v="172152.47999999998"/>
    <n v="2.9103830456733704E-11"/>
    <n v="33190.668000000012"/>
    <n v="19146.106199999998"/>
    <n v="0"/>
    <s v="نقدية للمرضى"/>
    <s v="دفاتر جمع مال"/>
    <s v="سارى"/>
    <n v="1455"/>
    <m/>
    <n v="30"/>
    <x v="1"/>
  </r>
  <r>
    <d v="2017-08-31T00:00:00"/>
    <x v="8"/>
    <n v="2000"/>
    <x v="6"/>
    <x v="6"/>
    <n v="3138036.3846666669"/>
    <n v="172152.47999999998"/>
    <n v="2.9103830456733704E-11"/>
    <n v="33190.668000000012"/>
    <n v="19146.106199999998"/>
    <n v="0"/>
    <s v="تبرعات عامة من زكاة مال وغيرها"/>
    <s v="دفاتر جمع مال"/>
    <s v="سارى"/>
    <n v="1456"/>
    <m/>
    <n v="30"/>
    <x v="1"/>
  </r>
  <r>
    <d v="2017-08-31T00:00:00"/>
    <x v="8"/>
    <n v="4400"/>
    <x v="6"/>
    <x v="7"/>
    <n v="3142436.3846666669"/>
    <n v="172152.47999999998"/>
    <n v="2.9103830456733704E-11"/>
    <n v="33190.668000000012"/>
    <n v="19146.106199999998"/>
    <n v="0"/>
    <s v="نقدية للمرضى"/>
    <s v="دفاتر جمع مال"/>
    <s v="سارى"/>
    <n v="1457"/>
    <m/>
    <n v="30"/>
    <x v="1"/>
  </r>
  <r>
    <d v="2017-08-31T00:00:00"/>
    <x v="8"/>
    <n v="700"/>
    <x v="6"/>
    <x v="6"/>
    <n v="3143136.3846666669"/>
    <n v="172152.47999999998"/>
    <n v="2.9103830456733704E-11"/>
    <n v="33190.668000000012"/>
    <n v="19146.106199999998"/>
    <n v="0"/>
    <s v="تبرعات عامة من زكاة مال وغيرها"/>
    <s v="دفاتر جمع مال"/>
    <s v="سارى"/>
    <n v="1501"/>
    <m/>
    <n v="31"/>
    <x v="1"/>
  </r>
  <r>
    <d v="2017-08-31T00:00:00"/>
    <x v="8"/>
    <n v="500"/>
    <x v="6"/>
    <x v="6"/>
    <n v="3143636.3846666669"/>
    <n v="172152.47999999998"/>
    <n v="2.9103830456733704E-11"/>
    <n v="33190.668000000012"/>
    <n v="19146.106199999998"/>
    <n v="0"/>
    <s v="تبرعات عامة من زكاة مال وغيرها"/>
    <s v="دفاتر جمع مال"/>
    <s v="سارى"/>
    <n v="1502"/>
    <m/>
    <n v="31"/>
    <x v="1"/>
  </r>
  <r>
    <d v="2017-08-31T00:00:00"/>
    <x v="8"/>
    <n v="5000"/>
    <x v="6"/>
    <x v="6"/>
    <n v="3148636.3846666669"/>
    <n v="172152.47999999998"/>
    <n v="2.9103830456733704E-11"/>
    <n v="33190.668000000012"/>
    <n v="19146.106199999998"/>
    <n v="0"/>
    <s v="تبرعات عامة من زكاة مال وغيرها"/>
    <s v="دفاتر جمع مال"/>
    <s v="سارى"/>
    <n v="1504"/>
    <m/>
    <n v="31"/>
    <x v="1"/>
  </r>
  <r>
    <d v="2017-08-31T00:00:00"/>
    <x v="8"/>
    <n v="1500"/>
    <x v="6"/>
    <x v="6"/>
    <n v="3150136.3846666669"/>
    <n v="172152.47999999998"/>
    <n v="2.9103830456733704E-11"/>
    <n v="33190.668000000012"/>
    <n v="19146.106199999998"/>
    <n v="0"/>
    <s v="تبرعات عامة من زكاة مال وغيرها"/>
    <s v="دفاتر جمع مال"/>
    <s v="سارى"/>
    <n v="1505"/>
    <m/>
    <n v="31"/>
    <x v="1"/>
  </r>
  <r>
    <d v="2017-08-31T00:00:00"/>
    <x v="8"/>
    <n v="2000"/>
    <x v="6"/>
    <x v="6"/>
    <n v="3152136.3846666669"/>
    <n v="172152.47999999998"/>
    <n v="2.9103830456733704E-11"/>
    <n v="33190.668000000012"/>
    <n v="19146.106199999998"/>
    <n v="0"/>
    <s v="تبرعات عامة من زكاة مال وغيرها"/>
    <s v="دفاتر جمع مال"/>
    <s v="سارى"/>
    <n v="1506"/>
    <m/>
    <n v="31"/>
    <x v="1"/>
  </r>
  <r>
    <d v="2017-08-31T00:00:00"/>
    <x v="8"/>
    <n v="1500"/>
    <x v="6"/>
    <x v="7"/>
    <n v="3153636.3846666669"/>
    <n v="172152.47999999998"/>
    <n v="2.9103830456733704E-11"/>
    <n v="33190.668000000012"/>
    <n v="19146.106199999998"/>
    <n v="0"/>
    <s v="نقدية للمرضى"/>
    <s v="دفاتر جمع مال"/>
    <s v="سارى"/>
    <n v="1507"/>
    <m/>
    <n v="31"/>
    <x v="1"/>
  </r>
  <r>
    <d v="2017-08-31T00:00:00"/>
    <x v="8"/>
    <n v="1000"/>
    <x v="6"/>
    <x v="7"/>
    <n v="3154636.3846666669"/>
    <n v="172152.47999999998"/>
    <n v="2.9103830456733704E-11"/>
    <n v="33190.668000000012"/>
    <n v="19146.106199999998"/>
    <n v="0"/>
    <s v="نقدية للمرضى"/>
    <s v="دفاتر جمع مال"/>
    <s v="سارى"/>
    <n v="1508"/>
    <m/>
    <n v="31"/>
    <x v="1"/>
  </r>
  <r>
    <d v="2017-08-31T00:00:00"/>
    <x v="8"/>
    <n v="20000"/>
    <x v="6"/>
    <x v="6"/>
    <n v="3174636.3846666669"/>
    <n v="172152.47999999998"/>
    <n v="2.9103830456733704E-11"/>
    <n v="33190.668000000012"/>
    <n v="19146.106199999998"/>
    <n v="0"/>
    <s v="تبرعات عامة من زكاة مال وغيرها"/>
    <s v="دفاتر جمع مال"/>
    <s v="سارى"/>
    <n v="1509"/>
    <m/>
    <n v="31"/>
    <x v="1"/>
  </r>
  <r>
    <d v="2017-08-31T00:00:00"/>
    <x v="8"/>
    <n v="500"/>
    <x v="6"/>
    <x v="7"/>
    <n v="3175136.3846666669"/>
    <n v="172152.47999999998"/>
    <n v="2.9103830456733704E-11"/>
    <n v="33190.668000000012"/>
    <n v="19146.106199999998"/>
    <n v="0"/>
    <s v="نقدية للمرضى"/>
    <s v="دفاتر جمع مال"/>
    <s v="سارى"/>
    <n v="1551"/>
    <m/>
    <n v="32"/>
    <x v="1"/>
  </r>
  <r>
    <d v="2017-08-31T00:00:00"/>
    <x v="8"/>
    <n v="500000"/>
    <x v="6"/>
    <x v="6"/>
    <n v="3675136.3846666669"/>
    <m/>
    <n v="2.9103830456733704E-11"/>
    <m/>
    <m/>
    <n v="0"/>
    <s v="نقدية للمرضى"/>
    <s v="دفاتر جمع مال"/>
    <s v="سارى"/>
    <m/>
    <m/>
    <m/>
    <x v="1"/>
  </r>
  <r>
    <d v="2017-08-31T00:00:00"/>
    <x v="8"/>
    <n v="486000"/>
    <x v="28"/>
    <x v="8"/>
    <n v="3189136.3846666669"/>
    <m/>
    <n v="2.9103830456733704E-11"/>
    <m/>
    <m/>
    <n v="0"/>
    <m/>
    <m/>
    <m/>
    <m/>
    <m/>
    <m/>
    <x v="52"/>
  </r>
  <r>
    <d v="2017-08-31T00:00:00"/>
    <x v="8"/>
    <n v="5000"/>
    <x v="6"/>
    <x v="6"/>
    <n v="3680136.3846666669"/>
    <n v="172152.47999999998"/>
    <n v="2.9103830456733704E-11"/>
    <n v="33190.668000000012"/>
    <n v="19146.106199999998"/>
    <n v="0"/>
    <s v="تبرعات عامة من زكاة مال وغيرها"/>
    <s v="دفاتر جمع مال"/>
    <s v="سارى"/>
    <n v="1552"/>
    <m/>
    <n v="32"/>
    <x v="1"/>
  </r>
  <r>
    <d v="2017-08-31T00:00:00"/>
    <x v="8"/>
    <n v="10558.77"/>
    <x v="2"/>
    <x v="2"/>
    <n v="3680136.3846666669"/>
    <n v="172152.47999999998"/>
    <n v="2.9103830456733704E-11"/>
    <n v="33190.668000000012"/>
    <n v="19146.106199999998"/>
    <n v="0"/>
    <m/>
    <m/>
    <m/>
    <m/>
    <m/>
    <m/>
    <x v="1"/>
  </r>
  <r>
    <d v="2017-08-31T00:00:00"/>
    <x v="8"/>
    <n v="115708"/>
    <x v="3"/>
    <x v="2"/>
    <n v="3680136.3846666669"/>
    <n v="172152.47999999998"/>
    <n v="2.9103830456733704E-11"/>
    <n v="33190.668000000012"/>
    <n v="19146.106199999998"/>
    <n v="0"/>
    <m/>
    <m/>
    <m/>
    <m/>
    <m/>
    <m/>
    <x v="1"/>
  </r>
  <r>
    <d v="2017-08-31T00:00:00"/>
    <x v="8"/>
    <n v="247.52"/>
    <x v="20"/>
    <x v="10"/>
    <n v="3680136.3846666669"/>
    <n v="172152.47999999998"/>
    <n v="2.9103830456733704E-11"/>
    <n v="33190.668000000012"/>
    <n v="19146.106199999998"/>
    <n v="0"/>
    <m/>
    <m/>
    <m/>
    <s v="تقفيل"/>
    <m/>
    <m/>
    <x v="1"/>
  </r>
  <r>
    <d v="2017-08-31T00:00:00"/>
    <x v="8"/>
    <n v="1768"/>
    <x v="20"/>
    <x v="10"/>
    <n v="3680136.3846666669"/>
    <n v="172152.47999999998"/>
    <n v="2.9103830456733704E-11"/>
    <n v="33190.668000000012"/>
    <n v="19146.106199999998"/>
    <n v="0"/>
    <m/>
    <m/>
    <m/>
    <s v="تقفيل"/>
    <m/>
    <m/>
    <x v="1"/>
  </r>
  <r>
    <d v="2017-08-31T00:00:00"/>
    <x v="8"/>
    <n v="1956074.4400000002"/>
    <x v="7"/>
    <x v="8"/>
    <n v="1724061.9446666667"/>
    <n v="172152.47999999998"/>
    <n v="2.9103830456733704E-11"/>
    <n v="33190.668000000012"/>
    <n v="19146.106199999998"/>
    <n v="0"/>
    <m/>
    <m/>
    <m/>
    <m/>
    <m/>
    <m/>
    <x v="1"/>
  </r>
  <r>
    <d v="2017-08-31T00:00:00"/>
    <x v="8"/>
    <n v="158394.75"/>
    <x v="10"/>
    <x v="8"/>
    <n v="1565667.1946666667"/>
    <n v="172152.47999999998"/>
    <n v="2.9103830456733704E-11"/>
    <n v="33190.668000000012"/>
    <n v="19146.106199999998"/>
    <n v="0"/>
    <m/>
    <m/>
    <m/>
    <m/>
    <m/>
    <m/>
    <x v="1"/>
  </r>
  <r>
    <d v="2017-08-31T00:00:00"/>
    <x v="8"/>
    <n v="1800"/>
    <x v="46"/>
    <x v="8"/>
    <n v="1563867.1946666667"/>
    <n v="172152.47999999998"/>
    <n v="2.9103830456733704E-11"/>
    <n v="33190.668000000012"/>
    <n v="19146.106199999998"/>
    <n v="0"/>
    <m/>
    <m/>
    <m/>
    <m/>
    <m/>
    <m/>
    <x v="1"/>
  </r>
  <r>
    <d v="2017-08-31T00:00:00"/>
    <x v="8"/>
    <n v="23098"/>
    <x v="30"/>
    <x v="8"/>
    <n v="1540769.1946666667"/>
    <n v="172152.47999999998"/>
    <n v="2.9103830456733704E-11"/>
    <n v="33190.668000000012"/>
    <n v="19146.106199999998"/>
    <n v="0"/>
    <m/>
    <m/>
    <m/>
    <m/>
    <m/>
    <m/>
    <x v="1"/>
  </r>
  <r>
    <d v="2017-08-31T00:00:00"/>
    <x v="8"/>
    <n v="20140"/>
    <x v="11"/>
    <x v="8"/>
    <n v="1520629.1946666667"/>
    <n v="172152.47999999998"/>
    <n v="2.9103830456733704E-11"/>
    <n v="33190.668000000012"/>
    <n v="19146.106199999998"/>
    <n v="0"/>
    <m/>
    <m/>
    <m/>
    <m/>
    <m/>
    <m/>
    <x v="1"/>
  </r>
  <r>
    <d v="2017-08-31T00:00:00"/>
    <x v="8"/>
    <n v="665"/>
    <x v="19"/>
    <x v="8"/>
    <n v="1519964.1946666667"/>
    <n v="172152.47999999998"/>
    <n v="2.9103830456733704E-11"/>
    <n v="33190.668000000012"/>
    <n v="19146.106199999998"/>
    <n v="0"/>
    <m/>
    <m/>
    <m/>
    <m/>
    <m/>
    <m/>
    <x v="1"/>
  </r>
  <r>
    <d v="2017-08-31T00:00:00"/>
    <x v="8"/>
    <n v="37182.25"/>
    <x v="13"/>
    <x v="8"/>
    <n v="1482781.9446666667"/>
    <n v="172152.47999999998"/>
    <n v="2.9103830456733704E-11"/>
    <n v="33190.668000000012"/>
    <n v="19146.106199999998"/>
    <n v="0"/>
    <m/>
    <m/>
    <m/>
    <m/>
    <m/>
    <m/>
    <x v="1"/>
  </r>
  <r>
    <d v="2017-08-31T00:00:00"/>
    <x v="8"/>
    <n v="8910"/>
    <x v="14"/>
    <x v="8"/>
    <n v="1473871.9446666667"/>
    <n v="172152.47999999998"/>
    <n v="2.9103830456733704E-11"/>
    <n v="33190.668000000012"/>
    <n v="19146.106199999998"/>
    <n v="0"/>
    <m/>
    <m/>
    <m/>
    <m/>
    <m/>
    <m/>
    <x v="1"/>
  </r>
  <r>
    <d v="2017-08-31T00:00:00"/>
    <x v="8"/>
    <n v="5001"/>
    <x v="15"/>
    <x v="8"/>
    <n v="1468870.9446666667"/>
    <n v="172152.47999999998"/>
    <n v="2.9103830456733704E-11"/>
    <n v="33190.668000000012"/>
    <n v="19146.106199999998"/>
    <n v="0"/>
    <m/>
    <m/>
    <m/>
    <m/>
    <m/>
    <m/>
    <x v="1"/>
  </r>
  <r>
    <d v="2017-08-31T00:00:00"/>
    <x v="8"/>
    <n v="2350"/>
    <x v="16"/>
    <x v="8"/>
    <n v="1466520.9446666667"/>
    <n v="172152.47999999998"/>
    <n v="2.9103830456733704E-11"/>
    <n v="33190.668000000012"/>
    <n v="19146.106199999998"/>
    <n v="0"/>
    <m/>
    <m/>
    <m/>
    <m/>
    <m/>
    <m/>
    <x v="1"/>
  </r>
  <r>
    <d v="2017-08-31T00:00:00"/>
    <x v="8"/>
    <n v="27124"/>
    <x v="32"/>
    <x v="8"/>
    <n v="1439396.9446666667"/>
    <n v="172152.47999999998"/>
    <n v="2.9103830456733704E-11"/>
    <n v="33190.668000000012"/>
    <n v="19146.106199999998"/>
    <n v="0"/>
    <m/>
    <m/>
    <m/>
    <m/>
    <m/>
    <m/>
    <x v="1"/>
  </r>
  <r>
    <d v="2017-08-31T00:00:00"/>
    <x v="8"/>
    <n v="7111.5"/>
    <x v="17"/>
    <x v="8"/>
    <n v="1432285.4446666667"/>
    <n v="172152.47999999998"/>
    <n v="2.9103830456733704E-11"/>
    <n v="33190.668000000012"/>
    <n v="19146.106199999998"/>
    <n v="0"/>
    <m/>
    <m/>
    <m/>
    <m/>
    <m/>
    <m/>
    <x v="1"/>
  </r>
  <r>
    <d v="2017-08-31T00:00:00"/>
    <x v="8"/>
    <n v="6358.75"/>
    <x v="20"/>
    <x v="8"/>
    <n v="1425926.6946666667"/>
    <n v="172152.47999999998"/>
    <n v="2.9103830456733704E-11"/>
    <n v="33190.668000000012"/>
    <n v="19146.106199999998"/>
    <n v="0"/>
    <m/>
    <m/>
    <m/>
    <m/>
    <m/>
    <m/>
    <x v="1"/>
  </r>
  <r>
    <d v="2017-08-31T00:00:00"/>
    <x v="8"/>
    <n v="133237.25"/>
    <x v="21"/>
    <x v="8"/>
    <n v="1292689.4446666667"/>
    <n v="172152.47999999998"/>
    <n v="2.9103830456733704E-11"/>
    <n v="33190.668000000012"/>
    <n v="19146.106199999998"/>
    <n v="0"/>
    <m/>
    <m/>
    <m/>
    <m/>
    <m/>
    <m/>
    <x v="1"/>
  </r>
  <r>
    <d v="2017-08-31T00:00:00"/>
    <x v="8"/>
    <n v="134125.5"/>
    <x v="22"/>
    <x v="8"/>
    <n v="1158563.9446666667"/>
    <n v="172152.47999999998"/>
    <n v="2.9103830456733704E-11"/>
    <n v="33190.668000000012"/>
    <n v="19146.106199999998"/>
    <n v="0"/>
    <m/>
    <m/>
    <m/>
    <m/>
    <m/>
    <m/>
    <x v="1"/>
  </r>
  <r>
    <d v="2017-09-01T00:00:00"/>
    <x v="9"/>
    <n v="1805.9999999999998"/>
    <x v="39"/>
    <x v="6"/>
    <n v="1158563.9446666667"/>
    <n v="172152.47999999998"/>
    <n v="1806.0000000000289"/>
    <n v="33190.668000000012"/>
    <n v="19146.106199999998"/>
    <n v="0"/>
    <s v="تبرعات عامة من زكاة مال وغيرها"/>
    <s v="دفاتر جمع مال"/>
    <s v="سارى"/>
    <n v="1503"/>
    <m/>
    <n v="31"/>
    <x v="1"/>
  </r>
  <r>
    <d v="2017-08-31T00:00:00"/>
    <x v="8"/>
    <n v="9125"/>
    <x v="25"/>
    <x v="2"/>
    <n v="1158563.9446666667"/>
    <n v="172152.47999999998"/>
    <n v="1806.0000000000289"/>
    <n v="33190.668000000012"/>
    <n v="19146.106199999998"/>
    <n v="0"/>
    <m/>
    <m/>
    <m/>
    <m/>
    <m/>
    <m/>
    <x v="1"/>
  </r>
  <r>
    <d v="2017-08-31T00:00:00"/>
    <x v="8"/>
    <n v="273.60000000000002"/>
    <x v="20"/>
    <x v="16"/>
    <n v="1158563.9446666667"/>
    <n v="172152.47999999998"/>
    <n v="1806.0000000000289"/>
    <n v="33190.668000000012"/>
    <n v="19146.106199999998"/>
    <n v="0"/>
    <m/>
    <m/>
    <m/>
    <s v="تقفيل"/>
    <m/>
    <m/>
    <x v="1"/>
  </r>
  <r>
    <d v="2017-08-31T00:00:00"/>
    <x v="8"/>
    <n v="7121"/>
    <x v="7"/>
    <x v="19"/>
    <n v="1158563.9446666667"/>
    <n v="172152.47999999998"/>
    <n v="1806.0000000000289"/>
    <n v="33190.668000000012"/>
    <n v="19146.106199999998"/>
    <n v="0"/>
    <m/>
    <m/>
    <m/>
    <m/>
    <m/>
    <m/>
    <x v="1"/>
  </r>
  <r>
    <d v="2017-08-31T00:00:00"/>
    <x v="8"/>
    <n v="709333"/>
    <x v="7"/>
    <x v="13"/>
    <n v="1158563.9446666667"/>
    <n v="172152.47999999998"/>
    <n v="1806.0000000000289"/>
    <n v="33190.668000000012"/>
    <n v="19146.106199999998"/>
    <n v="0"/>
    <m/>
    <m/>
    <m/>
    <m/>
    <m/>
    <m/>
    <x v="52"/>
  </r>
  <r>
    <d v="2017-09-01T00:00:00"/>
    <x v="9"/>
    <n v="75000"/>
    <x v="41"/>
    <x v="5"/>
    <n v="1158563.9446666667"/>
    <n v="172152.47999999998"/>
    <n v="1806.0000000000289"/>
    <n v="33190.668000000012"/>
    <n v="19146.106199999998"/>
    <n v="0"/>
    <m/>
    <m/>
    <m/>
    <m/>
    <m/>
    <m/>
    <x v="3"/>
  </r>
  <r>
    <d v="2017-09-01T00:00:00"/>
    <x v="9"/>
    <n v="2320"/>
    <x v="6"/>
    <x v="6"/>
    <n v="1160883.9446666667"/>
    <n v="172152.47999999998"/>
    <n v="1806.0000000000289"/>
    <n v="33190.668000000012"/>
    <n v="19146.106199999998"/>
    <n v="0"/>
    <s v="تبرعات عامة من زكاة مال وغيرها"/>
    <s v="دفاتر جمع مال"/>
    <s v="سارى"/>
    <n v="1553"/>
    <m/>
    <n v="32"/>
    <x v="1"/>
  </r>
  <r>
    <d v="2017-09-04T00:00:00"/>
    <x v="9"/>
    <n v="110"/>
    <x v="6"/>
    <x v="7"/>
    <n v="1160993.9446666667"/>
    <n v="172152.47999999998"/>
    <n v="1806.0000000000289"/>
    <n v="33190.668000000012"/>
    <n v="19146.106199999998"/>
    <n v="0"/>
    <s v="نقدية للمرضى"/>
    <s v="دفاتر جمع مال"/>
    <s v="سارى"/>
    <n v="560"/>
    <m/>
    <n v="12"/>
    <x v="1"/>
  </r>
  <r>
    <d v="2017-09-04T00:00:00"/>
    <x v="9"/>
    <n v="1011.3599999999999"/>
    <x v="39"/>
    <x v="6"/>
    <n v="1160993.9446666667"/>
    <n v="172152.47999999998"/>
    <n v="2817.3600000000288"/>
    <n v="33190.668000000012"/>
    <n v="19146.106199999998"/>
    <n v="0"/>
    <s v="تبرعات عامة من زكاة مال وغيرها"/>
    <s v="دفاتر جمع مال"/>
    <s v="سارى"/>
    <n v="941"/>
    <m/>
    <n v="19"/>
    <x v="1"/>
  </r>
  <r>
    <d v="2017-09-04T00:00:00"/>
    <x v="9"/>
    <n v="100"/>
    <x v="6"/>
    <x v="6"/>
    <n v="1161093.9446666667"/>
    <n v="172152.47999999998"/>
    <n v="2817.3600000000288"/>
    <n v="33190.668000000012"/>
    <n v="19146.106199999998"/>
    <n v="0"/>
    <s v="تبرعات عامة من زكاة مال وغيرها"/>
    <s v="دفاتر جمع مال"/>
    <s v="سارى"/>
    <n v="1131"/>
    <m/>
    <n v="23"/>
    <x v="1"/>
  </r>
  <r>
    <d v="2017-09-04T00:00:00"/>
    <x v="9"/>
    <n v="200"/>
    <x v="6"/>
    <x v="6"/>
    <n v="1161293.9446666667"/>
    <n v="172152.47999999998"/>
    <n v="2817.3600000000288"/>
    <n v="33190.668000000012"/>
    <n v="19146.106199999998"/>
    <n v="0"/>
    <s v="تبرعات عامة من زكاة مال وغيرها"/>
    <s v="دفاتر جمع مال"/>
    <s v="سارى"/>
    <n v="1458"/>
    <m/>
    <n v="30"/>
    <x v="1"/>
  </r>
  <r>
    <d v="2017-09-05T00:00:00"/>
    <x v="9"/>
    <n v="19237.2"/>
    <x v="43"/>
    <x v="7"/>
    <n v="1161293.9446666667"/>
    <n v="172152.47999999998"/>
    <n v="2817.3600000000288"/>
    <n v="33190.668000000012"/>
    <n v="19146.106199999998"/>
    <n v="19237.2"/>
    <s v="نقدية للمرضى"/>
    <s v="دفاتر جمع مال"/>
    <s v="سارى"/>
    <n v="302"/>
    <m/>
    <n v="7"/>
    <x v="1"/>
  </r>
  <r>
    <d v="2017-09-05T00:00:00"/>
    <x v="9"/>
    <n v="500"/>
    <x v="6"/>
    <x v="6"/>
    <n v="1161793.9446666667"/>
    <n v="172152.47999999998"/>
    <n v="2817.3600000000288"/>
    <n v="33190.668000000012"/>
    <n v="19146.106199999998"/>
    <n v="19237.2"/>
    <s v="تبرعات عامة من زكاة مال وغيرها"/>
    <s v="دفاتر جمع مال"/>
    <s v="سارى"/>
    <n v="303"/>
    <m/>
    <n v="7"/>
    <x v="1"/>
  </r>
  <r>
    <d v="2017-09-05T00:00:00"/>
    <x v="9"/>
    <n v="500"/>
    <x v="6"/>
    <x v="6"/>
    <n v="1162293.9446666667"/>
    <n v="172152.47999999998"/>
    <n v="2817.3600000000288"/>
    <n v="33190.668000000012"/>
    <n v="19146.106199999998"/>
    <n v="19237.2"/>
    <s v="تبرعات عامة من زكاة مال وغيرها"/>
    <s v="دفاتر جمع مال"/>
    <s v="سارى"/>
    <n v="304"/>
    <m/>
    <n v="7"/>
    <x v="1"/>
  </r>
  <r>
    <d v="2017-09-05T00:00:00"/>
    <x v="9"/>
    <n v="500"/>
    <x v="6"/>
    <x v="7"/>
    <n v="1162793.9446666667"/>
    <n v="172152.47999999998"/>
    <n v="2817.3600000000288"/>
    <n v="33190.668000000012"/>
    <n v="19146.106199999998"/>
    <n v="19237.2"/>
    <s v="نقدية للمرضى"/>
    <s v="دفاتر جمع مال"/>
    <s v="سارى"/>
    <n v="305"/>
    <m/>
    <n v="7"/>
    <x v="1"/>
  </r>
  <r>
    <d v="2017-09-05T00:00:00"/>
    <x v="9"/>
    <n v="295"/>
    <x v="6"/>
    <x v="6"/>
    <n v="1163088.9446666667"/>
    <n v="172152.47999999998"/>
    <n v="2817.3600000000288"/>
    <n v="33190.668000000012"/>
    <n v="19146.106199999998"/>
    <n v="19237.2"/>
    <s v="تبرعات عامة من زكاة مال وغيرها"/>
    <s v="دفاتر جمع مال"/>
    <s v="سارى"/>
    <n v="561"/>
    <m/>
    <n v="12"/>
    <x v="1"/>
  </r>
  <r>
    <d v="2017-09-05T00:00:00"/>
    <x v="9"/>
    <n v="397.32"/>
    <x v="39"/>
    <x v="6"/>
    <n v="1163088.9446666667"/>
    <n v="172152.47999999998"/>
    <n v="3214.6800000000289"/>
    <n v="33190.668000000012"/>
    <n v="19146.106199999998"/>
    <n v="19237.2"/>
    <s v="تبرعات عامة من زكاة مال وغيرها"/>
    <s v="دفاتر جمع مال"/>
    <s v="سارى"/>
    <n v="562"/>
    <m/>
    <n v="12"/>
    <x v="1"/>
  </r>
  <r>
    <d v="2017-09-05T00:00:00"/>
    <x v="9"/>
    <n v="4099.62"/>
    <x v="39"/>
    <x v="7"/>
    <n v="1163088.9446666667"/>
    <n v="172152.47999999998"/>
    <n v="7314.3000000000284"/>
    <n v="33190.668000000012"/>
    <n v="19146.106199999998"/>
    <n v="19237.2"/>
    <s v="نقدية للمرضى"/>
    <s v="دفاتر جمع مال"/>
    <s v="سارى"/>
    <n v="942"/>
    <m/>
    <n v="19"/>
    <x v="1"/>
  </r>
  <r>
    <d v="2017-09-05T00:00:00"/>
    <x v="9"/>
    <n v="1200"/>
    <x v="6"/>
    <x v="7"/>
    <n v="1164288.9446666667"/>
    <n v="172152.47999999998"/>
    <n v="7314.3000000000284"/>
    <n v="33190.668000000012"/>
    <n v="19146.106199999998"/>
    <n v="19237.2"/>
    <s v="نقدية للمرضى"/>
    <s v="دفاتر جمع مال"/>
    <s v="سارى"/>
    <n v="943"/>
    <m/>
    <n v="19"/>
    <x v="1"/>
  </r>
  <r>
    <d v="2017-09-05T00:00:00"/>
    <x v="9"/>
    <n v="1886"/>
    <x v="43"/>
    <x v="6"/>
    <n v="1164288.9446666667"/>
    <n v="172152.47999999998"/>
    <n v="7314.3000000000284"/>
    <n v="33190.668000000012"/>
    <n v="19146.106199999998"/>
    <n v="21123.200000000001"/>
    <s v="تبرعات عامة من زكاة مال وغيرها"/>
    <s v="دفاتر جمع مال"/>
    <s v="سارى"/>
    <n v="1016"/>
    <m/>
    <n v="21"/>
    <x v="1"/>
  </r>
  <r>
    <d v="2017-09-05T00:00:00"/>
    <x v="9"/>
    <n v="307.02"/>
    <x v="39"/>
    <x v="6"/>
    <n v="1164288.9446666667"/>
    <n v="172152.47999999998"/>
    <n v="7621.3200000000288"/>
    <n v="33190.668000000012"/>
    <n v="19146.106199999998"/>
    <n v="21123.200000000001"/>
    <s v="تبرعات عامة من زكاة مال وغيرها"/>
    <s v="دفاتر جمع مال"/>
    <s v="سارى"/>
    <n v="1017"/>
    <m/>
    <n v="21"/>
    <x v="1"/>
  </r>
  <r>
    <d v="2017-09-05T00:00:00"/>
    <x v="9"/>
    <n v="300"/>
    <x v="6"/>
    <x v="7"/>
    <n v="1164588.9446666667"/>
    <n v="172152.47999999998"/>
    <n v="7621.3200000000288"/>
    <n v="33190.668000000012"/>
    <n v="19146.106199999998"/>
    <n v="21123.200000000001"/>
    <s v="نقدية للمرضى"/>
    <s v="دفاتر جمع مال"/>
    <s v="سارى"/>
    <n v="1018"/>
    <m/>
    <n v="21"/>
    <x v="1"/>
  </r>
  <r>
    <d v="2017-09-05T00:00:00"/>
    <x v="9"/>
    <n v="1029.4199999999998"/>
    <x v="39"/>
    <x v="6"/>
    <n v="1164588.9446666667"/>
    <n v="172152.47999999998"/>
    <n v="8650.7400000000289"/>
    <n v="33190.668000000012"/>
    <n v="19146.106199999998"/>
    <n v="21123.200000000001"/>
    <s v="تبرعات عامة من زكاة مال وغيرها"/>
    <s v="دفاتر جمع مال"/>
    <s v="سارى"/>
    <n v="1132"/>
    <m/>
    <n v="23"/>
    <x v="1"/>
  </r>
  <r>
    <d v="2017-09-05T00:00:00"/>
    <x v="9"/>
    <n v="1000"/>
    <x v="6"/>
    <x v="7"/>
    <n v="1165588.9446666667"/>
    <n v="172152.47999999998"/>
    <n v="8650.7400000000289"/>
    <n v="33190.668000000012"/>
    <n v="19146.106199999998"/>
    <n v="21123.200000000001"/>
    <s v="نقدية للمرضى"/>
    <s v="دفاتر جمع مال"/>
    <s v="سارى"/>
    <n v="1133"/>
    <m/>
    <n v="23"/>
    <x v="1"/>
  </r>
  <r>
    <d v="2017-09-05T00:00:00"/>
    <x v="9"/>
    <n v="500"/>
    <x v="6"/>
    <x v="6"/>
    <n v="1166088.9446666667"/>
    <n v="172152.47999999998"/>
    <n v="8650.7400000000289"/>
    <n v="33190.668000000012"/>
    <n v="19146.106199999998"/>
    <n v="21123.200000000001"/>
    <s v="تبرعات عامة من زكاة مال وغيرها"/>
    <s v="دفاتر جمع مال"/>
    <s v="سارى"/>
    <n v="1459"/>
    <m/>
    <n v="30"/>
    <x v="1"/>
  </r>
  <r>
    <d v="2017-09-05T00:00:00"/>
    <x v="9"/>
    <n v="20000"/>
    <x v="8"/>
    <x v="9"/>
    <n v="1166088.9446666667"/>
    <n v="192152.47999999998"/>
    <n v="8650.7400000000289"/>
    <n v="33190.668000000012"/>
    <n v="19146.106199999998"/>
    <n v="21123.200000000001"/>
    <m/>
    <m/>
    <m/>
    <s v="معاملة بنكية"/>
    <m/>
    <m/>
    <x v="64"/>
  </r>
  <r>
    <d v="2017-09-05T00:00:00"/>
    <x v="9"/>
    <n v="25000"/>
    <x v="8"/>
    <x v="9"/>
    <n v="1166088.9446666667"/>
    <n v="217152.47999999998"/>
    <n v="8650.7400000000289"/>
    <n v="33190.668000000012"/>
    <n v="19146.106199999998"/>
    <n v="21123.200000000001"/>
    <m/>
    <m/>
    <m/>
    <s v="معاملة بنكية"/>
    <m/>
    <m/>
    <x v="64"/>
  </r>
  <r>
    <d v="2017-09-05T00:00:00"/>
    <x v="9"/>
    <n v="50000"/>
    <x v="8"/>
    <x v="8"/>
    <n v="1116088.9446666667"/>
    <n v="267152.48"/>
    <n v="8650.7400000000289"/>
    <n v="33190.668000000012"/>
    <n v="19146.106199999998"/>
    <n v="21123.200000000001"/>
    <m/>
    <m/>
    <m/>
    <s v="معاملة بنكية"/>
    <m/>
    <m/>
    <x v="266"/>
  </r>
  <r>
    <d v="2017-09-05T00:00:00"/>
    <x v="9"/>
    <n v="110"/>
    <x v="23"/>
    <x v="11"/>
    <n v="1116088.9446666667"/>
    <n v="267042.48"/>
    <n v="8650.7400000000289"/>
    <n v="33190.668000000012"/>
    <n v="19146.106199999998"/>
    <n v="21123.200000000001"/>
    <m/>
    <m/>
    <m/>
    <s v="معاملة بنكية"/>
    <m/>
    <m/>
    <x v="272"/>
  </r>
  <r>
    <d v="2017-09-05T00:00:00"/>
    <x v="9"/>
    <n v="5418"/>
    <x v="38"/>
    <x v="21"/>
    <n v="1116088.9446666667"/>
    <n v="267042.48"/>
    <n v="3232.7400000000289"/>
    <n v="38608.668000000012"/>
    <n v="19146.106199999998"/>
    <n v="21123.200000000001"/>
    <m/>
    <m/>
    <m/>
    <s v="سداد"/>
    <m/>
    <m/>
    <x v="1"/>
  </r>
  <r>
    <d v="2017-09-05T00:00:00"/>
    <x v="9"/>
    <n v="28895.999999999996"/>
    <x v="38"/>
    <x v="21"/>
    <n v="1116088.9446666667"/>
    <n v="267042.48"/>
    <n v="-25663.259999999966"/>
    <n v="67504.668000000005"/>
    <n v="19146.106199999998"/>
    <n v="21123.200000000001"/>
    <m/>
    <m/>
    <m/>
    <s v="سداد"/>
    <m/>
    <m/>
    <x v="1"/>
  </r>
  <r>
    <d v="2017-09-06T00:00:00"/>
    <x v="9"/>
    <n v="1000"/>
    <x v="6"/>
    <x v="6"/>
    <n v="1117088.9446666667"/>
    <n v="267042.48"/>
    <n v="-25663.259999999966"/>
    <n v="67504.668000000005"/>
    <n v="19146.106199999998"/>
    <n v="21123.200000000001"/>
    <s v="تبرعات عامة من زكاة مال وغيرها"/>
    <s v="دفاتر جمع مال"/>
    <s v="سارى"/>
    <n v="306"/>
    <m/>
    <n v="7"/>
    <x v="1"/>
  </r>
  <r>
    <d v="2017-09-06T00:00:00"/>
    <x v="9"/>
    <n v="500"/>
    <x v="6"/>
    <x v="6"/>
    <n v="1117588.9446666667"/>
    <n v="267042.48"/>
    <n v="-25663.259999999966"/>
    <n v="67504.668000000005"/>
    <n v="19146.106199999998"/>
    <n v="21123.200000000001"/>
    <s v="تبرعات عامة من زكاة مال وغيرها"/>
    <s v="دفاتر جمع مال"/>
    <s v="سارى"/>
    <n v="307"/>
    <m/>
    <n v="7"/>
    <x v="1"/>
  </r>
  <r>
    <d v="2017-09-06T00:00:00"/>
    <x v="9"/>
    <n v="500"/>
    <x v="6"/>
    <x v="7"/>
    <n v="1118088.9446666667"/>
    <n v="267042.48"/>
    <n v="-25663.259999999966"/>
    <n v="67504.668000000005"/>
    <n v="19146.106199999998"/>
    <n v="21123.200000000001"/>
    <s v="نقدية للمرضى"/>
    <s v="دفاتر جمع مال"/>
    <s v="سارى"/>
    <n v="308"/>
    <m/>
    <n v="7"/>
    <x v="1"/>
  </r>
  <r>
    <d v="2017-09-06T00:00:00"/>
    <x v="9"/>
    <n v="100"/>
    <x v="6"/>
    <x v="7"/>
    <n v="1118188.9446666667"/>
    <n v="267042.48"/>
    <n v="-25663.259999999966"/>
    <n v="67504.668000000005"/>
    <n v="19146.106199999998"/>
    <n v="21123.200000000001"/>
    <s v="نقدية للمرضى"/>
    <s v="دفاتر جمع مال"/>
    <s v="سارى"/>
    <n v="563"/>
    <m/>
    <n v="12"/>
    <x v="1"/>
  </r>
  <r>
    <d v="2017-09-06T00:00:00"/>
    <x v="9"/>
    <n v="1000"/>
    <x v="6"/>
    <x v="7"/>
    <n v="1119188.9446666667"/>
    <n v="267042.48"/>
    <n v="-25663.259999999966"/>
    <n v="67504.668000000005"/>
    <n v="19146.106199999998"/>
    <n v="21123.200000000001"/>
    <s v="نقدية للمرضى"/>
    <s v="دفاتر جمع مال"/>
    <s v="سارى"/>
    <n v="564"/>
    <m/>
    <n v="12"/>
    <x v="1"/>
  </r>
  <r>
    <d v="2017-09-06T00:00:00"/>
    <x v="9"/>
    <n v="6000"/>
    <x v="6"/>
    <x v="6"/>
    <n v="1125188.9446666667"/>
    <n v="267042.48"/>
    <n v="-25663.259999999966"/>
    <n v="67504.668000000005"/>
    <n v="19146.106199999998"/>
    <n v="21123.200000000001"/>
    <s v="تبرعات عامة من زكاة مال وغيرها"/>
    <s v="دفاتر جمع مال"/>
    <s v="سارى"/>
    <n v="565"/>
    <m/>
    <n v="12"/>
    <x v="1"/>
  </r>
  <r>
    <d v="2017-09-06T00:00:00"/>
    <x v="9"/>
    <n v="100"/>
    <x v="6"/>
    <x v="6"/>
    <n v="1125288.9446666667"/>
    <n v="267042.48"/>
    <n v="-25663.259999999966"/>
    <n v="67504.668000000005"/>
    <n v="19146.106199999998"/>
    <n v="21123.200000000001"/>
    <s v="تبرعات عامة من زكاة مال وغيرها"/>
    <s v="دفاتر جمع مال"/>
    <s v="سارى"/>
    <n v="944"/>
    <m/>
    <n v="19"/>
    <x v="1"/>
  </r>
  <r>
    <d v="2017-09-06T00:00:00"/>
    <x v="9"/>
    <n v="144.47999999999999"/>
    <x v="39"/>
    <x v="7"/>
    <n v="1125288.9446666667"/>
    <n v="267042.48"/>
    <n v="-25518.779999999966"/>
    <n v="67504.668000000005"/>
    <n v="19146.106199999998"/>
    <n v="21123.200000000001"/>
    <s v="نقدية للمرضى"/>
    <s v="دفاتر جمع مال"/>
    <s v="سارى"/>
    <n v="945"/>
    <m/>
    <n v="19"/>
    <x v="1"/>
  </r>
  <r>
    <d v="2017-09-06T00:00:00"/>
    <x v="9"/>
    <n v="2040.7799999999997"/>
    <x v="39"/>
    <x v="7"/>
    <n v="1125288.9446666667"/>
    <n v="267042.48"/>
    <n v="-23477.999999999967"/>
    <n v="67504.668000000005"/>
    <n v="19146.106199999998"/>
    <n v="21123.200000000001"/>
    <s v="نقدية للمرضى"/>
    <s v="دفاتر جمع مال"/>
    <s v="سارى"/>
    <n v="946"/>
    <m/>
    <n v="19"/>
    <x v="1"/>
  </r>
  <r>
    <d v="2017-09-06T00:00:00"/>
    <x v="9"/>
    <n v="5000"/>
    <x v="6"/>
    <x v="6"/>
    <n v="1130288.9446666667"/>
    <n v="267042.48"/>
    <n v="-23477.999999999967"/>
    <n v="67504.668000000005"/>
    <n v="19146.106199999998"/>
    <n v="21123.200000000001"/>
    <s v="تبرعات عامة من زكاة مال وغيرها"/>
    <s v="دفاتر جمع مال"/>
    <s v="سارى"/>
    <n v="1019"/>
    <m/>
    <n v="21"/>
    <x v="1"/>
  </r>
  <r>
    <d v="2017-09-06T00:00:00"/>
    <x v="9"/>
    <n v="2000"/>
    <x v="6"/>
    <x v="6"/>
    <n v="1132288.9446666667"/>
    <n v="267042.48"/>
    <n v="-23477.999999999967"/>
    <n v="67504.668000000005"/>
    <n v="19146.106199999998"/>
    <n v="21123.200000000001"/>
    <s v="تبرعات عامة من زكاة مال وغيرها"/>
    <s v="دفاتر جمع مال"/>
    <s v="سارى"/>
    <n v="1020"/>
    <m/>
    <n v="21"/>
    <x v="1"/>
  </r>
  <r>
    <d v="2017-09-06T00:00:00"/>
    <x v="9"/>
    <n v="1805.9999999999998"/>
    <x v="39"/>
    <x v="6"/>
    <n v="1132288.9446666667"/>
    <n v="267042.48"/>
    <n v="-21671.999999999967"/>
    <n v="67504.668000000005"/>
    <n v="19146.106199999998"/>
    <n v="21123.200000000001"/>
    <s v="تبرعات عامة من زكاة مال وغيرها"/>
    <s v="دفاتر جمع مال"/>
    <s v="سارى"/>
    <n v="1021"/>
    <m/>
    <n v="21"/>
    <x v="1"/>
  </r>
  <r>
    <d v="2017-09-06T00:00:00"/>
    <x v="9"/>
    <n v="800"/>
    <x v="6"/>
    <x v="7"/>
    <n v="1133088.9446666667"/>
    <n v="267042.48"/>
    <n v="-21671.999999999967"/>
    <n v="67504.668000000005"/>
    <n v="19146.106199999998"/>
    <n v="21123.200000000001"/>
    <s v="نقدية للمرضى"/>
    <s v="دفاتر جمع مال"/>
    <s v="سارى"/>
    <n v="1022"/>
    <m/>
    <n v="21"/>
    <x v="1"/>
  </r>
  <r>
    <d v="2017-09-06T00:00:00"/>
    <x v="9"/>
    <n v="500"/>
    <x v="6"/>
    <x v="7"/>
    <n v="1133588.9446666667"/>
    <n v="267042.48"/>
    <n v="-21671.999999999967"/>
    <n v="67504.668000000005"/>
    <n v="19146.106199999998"/>
    <n v="21123.200000000001"/>
    <s v="نقدية للمرضى"/>
    <s v="دفاتر جمع مال"/>
    <s v="سارى"/>
    <n v="1023"/>
    <m/>
    <n v="21"/>
    <x v="1"/>
  </r>
  <r>
    <d v="2017-09-06T00:00:00"/>
    <x v="9"/>
    <n v="3400"/>
    <x v="6"/>
    <x v="6"/>
    <n v="1136988.9446666667"/>
    <n v="267042.48"/>
    <n v="-21671.999999999967"/>
    <n v="67504.668000000005"/>
    <n v="19146.106199999998"/>
    <n v="21123.200000000001"/>
    <s v="تبرعات عامة من زكاة مال وغيرها"/>
    <s v="دفاتر جمع مال"/>
    <s v="سارى"/>
    <n v="1355"/>
    <m/>
    <n v="28"/>
    <x v="1"/>
  </r>
  <r>
    <d v="2017-09-06T00:00:00"/>
    <x v="9"/>
    <n v="350"/>
    <x v="6"/>
    <x v="7"/>
    <n v="1137338.9446666667"/>
    <n v="267042.48"/>
    <n v="-21671.999999999967"/>
    <n v="67504.668000000005"/>
    <n v="19146.106199999998"/>
    <n v="21123.200000000001"/>
    <s v="نقدية للمرضى"/>
    <s v="دفاتر جمع مال"/>
    <s v="سارى"/>
    <n v="1356"/>
    <m/>
    <n v="28"/>
    <x v="1"/>
  </r>
  <r>
    <d v="2017-09-06T00:00:00"/>
    <x v="9"/>
    <n v="10000"/>
    <x v="6"/>
    <x v="7"/>
    <n v="1147338.9446666667"/>
    <n v="267042.48"/>
    <n v="-21671.999999999967"/>
    <n v="67504.668000000005"/>
    <n v="19146.106199999998"/>
    <n v="21123.200000000001"/>
    <s v="نقدية للمرضى"/>
    <s v="دفاتر جمع مال"/>
    <s v="سارى"/>
    <n v="1510"/>
    <m/>
    <n v="31"/>
    <x v="1"/>
  </r>
  <r>
    <d v="2017-09-06T00:00:00"/>
    <x v="9"/>
    <n v="6146.25"/>
    <x v="8"/>
    <x v="9"/>
    <n v="1147338.9446666667"/>
    <n v="273188.73"/>
    <n v="-21671.999999999967"/>
    <n v="67504.668000000005"/>
    <n v="19146.106199999998"/>
    <n v="21123.200000000001"/>
    <m/>
    <m/>
    <m/>
    <s v="معاملة بنكية"/>
    <m/>
    <m/>
    <x v="129"/>
  </r>
  <r>
    <d v="2017-09-06T00:00:00"/>
    <x v="9"/>
    <n v="500"/>
    <x v="8"/>
    <x v="9"/>
    <n v="1147338.9446666667"/>
    <n v="273688.73"/>
    <n v="-21671.999999999967"/>
    <n v="67504.668000000005"/>
    <n v="19146.106199999998"/>
    <n v="21123.200000000001"/>
    <m/>
    <m/>
    <m/>
    <s v="معاملة بنكية"/>
    <m/>
    <m/>
    <x v="129"/>
  </r>
  <r>
    <d v="2017-09-06T00:00:00"/>
    <x v="9"/>
    <n v="3000"/>
    <x v="8"/>
    <x v="9"/>
    <n v="1147338.9446666667"/>
    <n v="276688.73"/>
    <n v="-21671.999999999967"/>
    <n v="67504.668000000005"/>
    <n v="19146.106199999998"/>
    <n v="21123.200000000001"/>
    <m/>
    <m/>
    <m/>
    <s v="معاملة بنكية"/>
    <m/>
    <m/>
    <x v="129"/>
  </r>
  <r>
    <d v="2017-09-07T00:00:00"/>
    <x v="9"/>
    <n v="7000"/>
    <x v="6"/>
    <x v="6"/>
    <n v="1154338.9446666667"/>
    <n v="276688.73"/>
    <n v="-21671.999999999967"/>
    <n v="67504.668000000005"/>
    <n v="19146.106199999998"/>
    <n v="21123.200000000001"/>
    <s v="تبرعات عامة من زكاة مال وغيرها"/>
    <s v="دفاتر جمع مال"/>
    <s v="سارى"/>
    <n v="309"/>
    <m/>
    <n v="7"/>
    <x v="1"/>
  </r>
  <r>
    <d v="2017-09-07T00:00:00"/>
    <x v="9"/>
    <n v="800"/>
    <x v="6"/>
    <x v="6"/>
    <n v="1155138.9446666667"/>
    <n v="276688.73"/>
    <n v="-21671.999999999967"/>
    <n v="67504.668000000005"/>
    <n v="19146.106199999998"/>
    <n v="21123.200000000001"/>
    <s v="تبرعات عامة من زكاة مال وغيرها"/>
    <s v="دفاتر جمع مال"/>
    <s v="سارى"/>
    <n v="310"/>
    <m/>
    <n v="7"/>
    <x v="1"/>
  </r>
  <r>
    <d v="2017-09-07T00:00:00"/>
    <x v="9"/>
    <n v="750"/>
    <x v="6"/>
    <x v="6"/>
    <n v="1155888.9446666667"/>
    <n v="276688.73"/>
    <n v="-21671.999999999967"/>
    <n v="67504.668000000005"/>
    <n v="19146.106199999998"/>
    <n v="21123.200000000001"/>
    <s v="تبرعات عامة من زكاة مال وغيرها"/>
    <s v="دفاتر جمع مال"/>
    <s v="سارى"/>
    <n v="311"/>
    <m/>
    <n v="7"/>
    <x v="1"/>
  </r>
  <r>
    <d v="2017-09-07T00:00:00"/>
    <x v="9"/>
    <n v="10000"/>
    <x v="6"/>
    <x v="6"/>
    <n v="1165888.9446666667"/>
    <n v="276688.73"/>
    <n v="-21671.999999999967"/>
    <n v="67504.668000000005"/>
    <n v="19146.106199999998"/>
    <n v="21123.200000000001"/>
    <s v="تبرعات عامة من زكاة مال وغيرها"/>
    <s v="دفاتر جمع مال"/>
    <s v="سارى"/>
    <n v="566"/>
    <m/>
    <n v="12"/>
    <x v="1"/>
  </r>
  <r>
    <d v="2017-09-07T00:00:00"/>
    <x v="9"/>
    <n v="100"/>
    <x v="6"/>
    <x v="7"/>
    <n v="1165988.9446666667"/>
    <n v="276688.73"/>
    <n v="-21671.999999999967"/>
    <n v="67504.668000000005"/>
    <n v="19146.106199999998"/>
    <n v="21123.200000000001"/>
    <s v="نقدية للمرضى"/>
    <s v="دفاتر جمع مال"/>
    <s v="سارى"/>
    <n v="567"/>
    <m/>
    <n v="12"/>
    <x v="1"/>
  </r>
  <r>
    <d v="2017-09-07T00:00:00"/>
    <x v="9"/>
    <n v="1550"/>
    <x v="6"/>
    <x v="7"/>
    <n v="1167538.9446666667"/>
    <n v="276688.73"/>
    <n v="-21671.999999999967"/>
    <n v="67504.668000000005"/>
    <n v="19146.106199999998"/>
    <n v="21123.200000000001"/>
    <s v="نقدية للمرضى"/>
    <s v="دفاتر جمع مال"/>
    <s v="سارى"/>
    <n v="1024"/>
    <m/>
    <n v="21"/>
    <x v="1"/>
  </r>
  <r>
    <d v="2017-09-07T00:00:00"/>
    <x v="9"/>
    <n v="2100"/>
    <x v="6"/>
    <x v="6"/>
    <n v="1169638.9446666667"/>
    <n v="276688.73"/>
    <n v="-21671.999999999967"/>
    <n v="67504.668000000005"/>
    <n v="19146.106199999998"/>
    <n v="21123.200000000001"/>
    <s v="تبرعات عامة من زكاة مال وغيرها"/>
    <s v="دفاتر جمع مال"/>
    <s v="سارى"/>
    <n v="1025"/>
    <m/>
    <n v="21"/>
    <x v="1"/>
  </r>
  <r>
    <d v="2017-09-07T00:00:00"/>
    <x v="9"/>
    <n v="200"/>
    <x v="6"/>
    <x v="6"/>
    <n v="1169838.9446666667"/>
    <n v="276688.73"/>
    <n v="-21671.999999999967"/>
    <n v="67504.668000000005"/>
    <n v="19146.106199999998"/>
    <n v="21123.200000000001"/>
    <s v="تبرعات عامة من زكاة مال وغيرها"/>
    <s v="دفاتر جمع مال"/>
    <s v="سارى"/>
    <n v="1069"/>
    <m/>
    <n v="22"/>
    <x v="1"/>
  </r>
  <r>
    <d v="2017-09-07T00:00:00"/>
    <x v="9"/>
    <n v="20000"/>
    <x v="6"/>
    <x v="6"/>
    <n v="1189838.9446666667"/>
    <n v="276688.73"/>
    <n v="-21671.999999999967"/>
    <n v="67504.668000000005"/>
    <n v="19146.106199999998"/>
    <n v="21123.200000000001"/>
    <s v="تبرعات عامة من زكاة مال وغيرها"/>
    <s v="دفاتر جمع مال"/>
    <s v="سارى"/>
    <n v="1070"/>
    <m/>
    <n v="22"/>
    <x v="1"/>
  </r>
  <r>
    <d v="2017-09-07T00:00:00"/>
    <x v="9"/>
    <n v="15000"/>
    <x v="6"/>
    <x v="7"/>
    <n v="1204838.9446666667"/>
    <n v="276688.73"/>
    <n v="-21671.999999999967"/>
    <n v="67504.668000000005"/>
    <n v="19146.106199999998"/>
    <n v="21123.200000000001"/>
    <s v="نقدية للمرضى"/>
    <s v="دفاتر جمع مال"/>
    <s v="سارى"/>
    <n v="1071"/>
    <m/>
    <n v="22"/>
    <x v="1"/>
  </r>
  <r>
    <d v="2017-09-07T00:00:00"/>
    <x v="9"/>
    <n v="5000"/>
    <x v="6"/>
    <x v="6"/>
    <n v="1209838.9446666667"/>
    <n v="276688.73"/>
    <n v="-21671.999999999967"/>
    <n v="67504.668000000005"/>
    <n v="19146.106199999998"/>
    <n v="21123.200000000001"/>
    <s v="تبرعات عامة من زكاة مال وغيرها"/>
    <s v="دفاتر جمع مال"/>
    <s v="سارى"/>
    <n v="1074"/>
    <m/>
    <n v="22"/>
    <x v="1"/>
  </r>
  <r>
    <d v="2017-09-07T00:00:00"/>
    <x v="9"/>
    <n v="15000"/>
    <x v="6"/>
    <x v="7"/>
    <n v="1224838.9446666667"/>
    <n v="276688.73"/>
    <n v="-21671.999999999967"/>
    <n v="67504.668000000005"/>
    <n v="19146.106199999998"/>
    <n v="21123.200000000001"/>
    <s v="نقدية للمرضى"/>
    <s v="دفاتر جمع مال"/>
    <s v="سارى"/>
    <n v="1075"/>
    <m/>
    <n v="22"/>
    <x v="1"/>
  </r>
  <r>
    <d v="2017-09-07T00:00:00"/>
    <x v="9"/>
    <n v="6685.4160000000002"/>
    <x v="6"/>
    <x v="7"/>
    <n v="1231524.3606666666"/>
    <n v="276688.73"/>
    <n v="-21671.999999999967"/>
    <n v="67504.668000000005"/>
    <n v="19146.106199999998"/>
    <n v="21123.200000000001"/>
    <s v="نقدية للمرضى"/>
    <s v="دفاتر جمع مال"/>
    <s v="سارى"/>
    <n v="1134"/>
    <m/>
    <n v="23"/>
    <x v="1"/>
  </r>
  <r>
    <d v="2017-09-07T00:00:00"/>
    <x v="9"/>
    <n v="6685.4160000000002"/>
    <x v="6"/>
    <x v="7"/>
    <n v="1238209.7766666666"/>
    <n v="276688.73"/>
    <n v="-21671.999999999967"/>
    <n v="67504.668000000005"/>
    <n v="19146.106199999998"/>
    <n v="21123.200000000001"/>
    <s v="نقدية للمرضى"/>
    <s v="دفاتر جمع مال"/>
    <s v="سارى"/>
    <n v="1135"/>
    <m/>
    <n v="23"/>
    <x v="1"/>
  </r>
  <r>
    <d v="2017-09-07T00:00:00"/>
    <x v="9"/>
    <n v="6685.4160000000002"/>
    <x v="6"/>
    <x v="7"/>
    <n v="1244895.1926666666"/>
    <n v="276688.73"/>
    <n v="-21671.999999999967"/>
    <n v="67504.668000000005"/>
    <n v="19146.106199999998"/>
    <n v="21123.200000000001"/>
    <s v="نقدية للمرضى"/>
    <s v="دفاتر جمع مال"/>
    <s v="سارى"/>
    <n v="1136"/>
    <m/>
    <n v="23"/>
    <x v="1"/>
  </r>
  <r>
    <d v="2017-09-07T00:00:00"/>
    <x v="9"/>
    <n v="5453.8919999999998"/>
    <x v="6"/>
    <x v="7"/>
    <n v="1250349.0846666666"/>
    <n v="276688.73"/>
    <n v="-21671.999999999967"/>
    <n v="67504.668000000005"/>
    <n v="19146.106199999998"/>
    <n v="21123.200000000001"/>
    <s v="نقدية للمرضى"/>
    <s v="دفاتر جمع مال"/>
    <s v="سارى"/>
    <n v="1137"/>
    <m/>
    <n v="23"/>
    <x v="1"/>
  </r>
  <r>
    <d v="2017-09-07T00:00:00"/>
    <x v="9"/>
    <n v="5453.8919999999998"/>
    <x v="6"/>
    <x v="7"/>
    <n v="1255802.9766666666"/>
    <n v="276688.73"/>
    <n v="-21671.999999999967"/>
    <n v="67504.668000000005"/>
    <n v="19146.106199999998"/>
    <n v="21123.200000000001"/>
    <s v="نقدية للمرضى"/>
    <s v="دفاتر جمع مال"/>
    <s v="سارى"/>
    <n v="1138"/>
    <m/>
    <n v="23"/>
    <x v="1"/>
  </r>
  <r>
    <d v="2017-09-07T00:00:00"/>
    <x v="9"/>
    <n v="1500"/>
    <x v="6"/>
    <x v="6"/>
    <n v="1257302.9766666666"/>
    <n v="276688.73"/>
    <n v="-21671.999999999967"/>
    <n v="67504.668000000005"/>
    <n v="19146.106199999998"/>
    <n v="21123.200000000001"/>
    <s v="تبرعات عامة من زكاة مال وغيرها"/>
    <s v="دفاتر جمع مال"/>
    <s v="سارى"/>
    <n v="1139"/>
    <m/>
    <n v="23"/>
    <x v="1"/>
  </r>
  <r>
    <d v="2017-09-07T00:00:00"/>
    <x v="9"/>
    <n v="1400"/>
    <x v="6"/>
    <x v="6"/>
    <n v="1258702.9766666666"/>
    <n v="276688.73"/>
    <n v="-21671.999999999967"/>
    <n v="67504.668000000005"/>
    <n v="19146.106199999998"/>
    <n v="21123.200000000001"/>
    <s v="تبرعات عامة من زكاة مال وغيرها"/>
    <s v="دفاتر جمع مال"/>
    <s v="سارى"/>
    <n v="1511"/>
    <m/>
    <n v="31"/>
    <x v="1"/>
  </r>
  <r>
    <d v="2017-09-07T00:00:00"/>
    <x v="9"/>
    <n v="2600"/>
    <x v="6"/>
    <x v="6"/>
    <n v="1261302.9766666666"/>
    <n v="276688.73"/>
    <n v="-21671.999999999967"/>
    <n v="67504.668000000005"/>
    <n v="19146.106199999998"/>
    <n v="21123.200000000001"/>
    <s v="تبرعات عامة من زكاة مال وغيرها"/>
    <s v="دفاتر جمع مال"/>
    <s v="سارى"/>
    <n v="1512"/>
    <m/>
    <n v="31"/>
    <x v="1"/>
  </r>
  <r>
    <d v="2017-09-07T00:00:00"/>
    <x v="9"/>
    <n v="20"/>
    <x v="8"/>
    <x v="9"/>
    <n v="1261302.9766666666"/>
    <n v="276708.73"/>
    <n v="-21671.999999999967"/>
    <n v="67504.668000000005"/>
    <n v="19146.106199999998"/>
    <n v="21123.200000000001"/>
    <m/>
    <m/>
    <m/>
    <s v="معاملة بنكية"/>
    <m/>
    <m/>
    <x v="129"/>
  </r>
  <r>
    <d v="2017-09-07T00:00:00"/>
    <x v="9"/>
    <n v="405"/>
    <x v="8"/>
    <x v="9"/>
    <n v="1261302.9766666666"/>
    <n v="277113.73"/>
    <n v="-21671.999999999967"/>
    <n v="67504.668000000005"/>
    <n v="19146.106199999998"/>
    <n v="21123.200000000001"/>
    <m/>
    <m/>
    <m/>
    <s v="معاملة بنكية"/>
    <m/>
    <m/>
    <x v="129"/>
  </r>
  <r>
    <d v="2017-09-07T00:00:00"/>
    <x v="9"/>
    <n v="4290"/>
    <x v="8"/>
    <x v="9"/>
    <n v="1261302.9766666666"/>
    <n v="281403.73"/>
    <n v="-21671.999999999967"/>
    <n v="67504.668000000005"/>
    <n v="19146.106199999998"/>
    <n v="21123.200000000001"/>
    <m/>
    <m/>
    <m/>
    <s v="معاملة بنكية"/>
    <m/>
    <m/>
    <x v="129"/>
  </r>
  <r>
    <d v="2017-09-07T00:00:00"/>
    <x v="9"/>
    <n v="3157.75"/>
    <x v="8"/>
    <x v="9"/>
    <n v="1261302.9766666666"/>
    <n v="284561.48"/>
    <n v="-21671.999999999967"/>
    <n v="67504.668000000005"/>
    <n v="19146.106199999998"/>
    <n v="21123.200000000001"/>
    <m/>
    <m/>
    <m/>
    <s v="معاملة بنكية"/>
    <m/>
    <m/>
    <x v="129"/>
  </r>
  <r>
    <d v="2017-09-07T00:00:00"/>
    <x v="9"/>
    <n v="63025"/>
    <x v="4"/>
    <x v="8"/>
    <n v="1198277.9766666666"/>
    <n v="284561.48"/>
    <n v="-21671.999999999967"/>
    <n v="67504.668000000005"/>
    <n v="19146.106199999998"/>
    <n v="21123.200000000001"/>
    <m/>
    <m/>
    <m/>
    <m/>
    <m/>
    <m/>
    <x v="1"/>
  </r>
  <r>
    <d v="2017-09-07T00:00:00"/>
    <x v="9"/>
    <n v="31735"/>
    <x v="8"/>
    <x v="8"/>
    <n v="1166542.9766666666"/>
    <n v="316296.48"/>
    <n v="-21671.999999999967"/>
    <n v="67504.668000000005"/>
    <n v="19146.106199999998"/>
    <n v="21123.200000000001"/>
    <m/>
    <m/>
    <m/>
    <m/>
    <m/>
    <m/>
    <x v="266"/>
  </r>
  <r>
    <d v="2017-09-07T00:00:00"/>
    <x v="9"/>
    <n v="100000"/>
    <x v="6"/>
    <x v="11"/>
    <n v="1266542.9766666666"/>
    <n v="216296.47999999998"/>
    <n v="-21671.999999999967"/>
    <n v="67504.668000000005"/>
    <n v="19146.106199999998"/>
    <n v="21123.200000000001"/>
    <m/>
    <m/>
    <m/>
    <s v="معاملة بنكية"/>
    <m/>
    <m/>
    <x v="265"/>
  </r>
  <r>
    <d v="2017-09-07T00:00:00"/>
    <x v="9"/>
    <n v="450"/>
    <x v="8"/>
    <x v="9"/>
    <n v="1266542.9766666666"/>
    <n v="216746.47999999998"/>
    <n v="-21671.999999999967"/>
    <n v="67504.668000000005"/>
    <n v="19146.106199999998"/>
    <n v="21123.200000000001"/>
    <m/>
    <m/>
    <m/>
    <s v="معاملة بنكية"/>
    <m/>
    <m/>
    <x v="129"/>
  </r>
  <r>
    <d v="2017-09-07T00:00:00"/>
    <x v="9"/>
    <n v="3820"/>
    <x v="8"/>
    <x v="9"/>
    <n v="1266542.9766666666"/>
    <n v="220566.47999999998"/>
    <n v="-21671.999999999967"/>
    <n v="67504.668000000005"/>
    <n v="19146.106199999998"/>
    <n v="21123.200000000001"/>
    <m/>
    <m/>
    <m/>
    <s v="معاملة بنكية"/>
    <m/>
    <m/>
    <x v="60"/>
  </r>
  <r>
    <d v="2017-09-07T00:00:00"/>
    <x v="9"/>
    <n v="50"/>
    <x v="8"/>
    <x v="9"/>
    <n v="1266542.9766666666"/>
    <n v="220616.47999999998"/>
    <n v="-21671.999999999967"/>
    <n v="67504.668000000005"/>
    <n v="19146.106199999998"/>
    <n v="21123.200000000001"/>
    <m/>
    <m/>
    <m/>
    <s v="معاملة بنكية"/>
    <m/>
    <m/>
    <x v="129"/>
  </r>
  <r>
    <d v="2017-09-07T00:00:00"/>
    <x v="9"/>
    <n v="1886"/>
    <x v="1"/>
    <x v="23"/>
    <n v="1266542.9766666666"/>
    <n v="220616.47999999998"/>
    <n v="-21671.999999999967"/>
    <n v="67504.668000000005"/>
    <n v="21032.106199999998"/>
    <n v="19237.2"/>
    <m/>
    <m/>
    <m/>
    <s v="سداد"/>
    <m/>
    <m/>
    <x v="1"/>
  </r>
  <r>
    <d v="2017-09-07T00:00:00"/>
    <x v="9"/>
    <n v="3611.9999999999995"/>
    <x v="38"/>
    <x v="21"/>
    <n v="1266542.9766666666"/>
    <n v="220616.47999999998"/>
    <n v="-25283.999999999967"/>
    <n v="71116.668000000005"/>
    <n v="21032.106199999998"/>
    <n v="19237.2"/>
    <m/>
    <m/>
    <m/>
    <s v="سداد"/>
    <m/>
    <m/>
    <x v="1"/>
  </r>
  <r>
    <d v="2017-09-09T00:00:00"/>
    <x v="9"/>
    <n v="100"/>
    <x v="6"/>
    <x v="7"/>
    <n v="1266642.9766666666"/>
    <n v="220616.47999999998"/>
    <n v="-25283.999999999967"/>
    <n v="71116.668000000005"/>
    <n v="21032.106199999998"/>
    <n v="19237.2"/>
    <s v="نقدية للمرضى"/>
    <s v="دفاتر جمع مال"/>
    <s v="سارى"/>
    <n v="312"/>
    <m/>
    <n v="7"/>
    <x v="1"/>
  </r>
  <r>
    <d v="2017-09-09T00:00:00"/>
    <x v="9"/>
    <n v="108.35999999999999"/>
    <x v="39"/>
    <x v="6"/>
    <n v="1266642.9766666666"/>
    <n v="220616.47999999998"/>
    <n v="-25175.639999999967"/>
    <n v="71116.668000000005"/>
    <n v="21032.106199999998"/>
    <n v="19237.2"/>
    <s v="تبرعات عامة من زكاة مال وغيرها"/>
    <s v="دفاتر جمع مال"/>
    <s v="سارى"/>
    <n v="313"/>
    <m/>
    <n v="7"/>
    <x v="1"/>
  </r>
  <r>
    <d v="2017-09-09T00:00:00"/>
    <x v="9"/>
    <n v="10000"/>
    <x v="6"/>
    <x v="6"/>
    <n v="1276642.9766666666"/>
    <n v="220616.47999999998"/>
    <n v="-25175.639999999967"/>
    <n v="71116.668000000005"/>
    <n v="21032.106199999998"/>
    <n v="19237.2"/>
    <s v="تبرعات عامة من زكاة مال وغيرها"/>
    <s v="دفاتر جمع مال"/>
    <s v="سارى"/>
    <n v="314"/>
    <m/>
    <n v="7"/>
    <x v="1"/>
  </r>
  <r>
    <d v="2017-09-09T00:00:00"/>
    <x v="9"/>
    <n v="20000"/>
    <x v="6"/>
    <x v="6"/>
    <n v="1296642.9766666666"/>
    <n v="220616.47999999998"/>
    <n v="-25175.639999999967"/>
    <n v="71116.668000000005"/>
    <n v="21032.106199999998"/>
    <n v="19237.2"/>
    <s v="تبرعات عامة من زكاة مال وغيرها"/>
    <s v="دفاتر جمع مال"/>
    <s v="سارى"/>
    <n v="987"/>
    <m/>
    <n v="20"/>
    <x v="1"/>
  </r>
  <r>
    <d v="2017-09-09T00:00:00"/>
    <x v="9"/>
    <n v="54.179999999999993"/>
    <x v="39"/>
    <x v="7"/>
    <n v="1296642.9766666666"/>
    <n v="220616.47999999998"/>
    <n v="-25121.459999999966"/>
    <n v="71116.668000000005"/>
    <n v="21032.106199999998"/>
    <n v="19237.2"/>
    <s v="نقدية للمرضى"/>
    <s v="دفاتر جمع مال"/>
    <s v="سارى"/>
    <n v="1026"/>
    <m/>
    <n v="21"/>
    <x v="1"/>
  </r>
  <r>
    <d v="2017-09-09T00:00:00"/>
    <x v="9"/>
    <n v="45000"/>
    <x v="6"/>
    <x v="6"/>
    <n v="1341642.9766666666"/>
    <n v="220616.47999999998"/>
    <n v="-25121.459999999966"/>
    <n v="71116.668000000005"/>
    <n v="21032.106199999998"/>
    <n v="19237.2"/>
    <s v="تبرعات عامة من زكاة مال وغيرها"/>
    <s v="دفاتر جمع مال"/>
    <s v="سارى"/>
    <n v="1076"/>
    <m/>
    <n v="22"/>
    <x v="1"/>
  </r>
  <r>
    <d v="2017-09-09T00:00:00"/>
    <x v="9"/>
    <n v="200"/>
    <x v="6"/>
    <x v="7"/>
    <n v="1341842.9766666666"/>
    <n v="220616.47999999998"/>
    <n v="-25121.459999999966"/>
    <n v="71116.668000000005"/>
    <n v="21032.106199999998"/>
    <n v="19237.2"/>
    <s v="نقدية للمرضى"/>
    <s v="دفاتر جمع مال"/>
    <s v="سارى"/>
    <n v="1077"/>
    <m/>
    <n v="22"/>
    <x v="1"/>
  </r>
  <r>
    <d v="2017-09-09T00:00:00"/>
    <x v="9"/>
    <n v="2022.7199999999998"/>
    <x v="39"/>
    <x v="7"/>
    <n v="1341842.9766666666"/>
    <n v="220616.47999999998"/>
    <n v="-23098.739999999965"/>
    <n v="71116.668000000005"/>
    <n v="21032.106199999998"/>
    <n v="19237.2"/>
    <s v="نقدية للمرضى"/>
    <s v="دفاتر جمع مال"/>
    <s v="سارى"/>
    <n v="1078"/>
    <m/>
    <n v="22"/>
    <x v="1"/>
  </r>
  <r>
    <d v="2017-09-09T00:00:00"/>
    <x v="9"/>
    <n v="200"/>
    <x v="6"/>
    <x v="6"/>
    <n v="1342042.9766666666"/>
    <n v="220616.47999999998"/>
    <n v="-23098.739999999965"/>
    <n v="71116.668000000005"/>
    <n v="21032.106199999998"/>
    <n v="19237.2"/>
    <s v="تبرعات عامة من زكاة مال وغيرها"/>
    <s v="دفاتر جمع مال"/>
    <s v="سارى"/>
    <n v="1140"/>
    <m/>
    <n v="23"/>
    <x v="1"/>
  </r>
  <r>
    <d v="2017-09-09T00:00:00"/>
    <x v="9"/>
    <n v="5000"/>
    <x v="6"/>
    <x v="6"/>
    <n v="1347042.9766666666"/>
    <n v="220616.47999999998"/>
    <n v="-23098.739999999965"/>
    <n v="71116.668000000005"/>
    <n v="21032.106199999998"/>
    <n v="19237.2"/>
    <s v="تبرعات عامة من زكاة مال وغيرها"/>
    <s v="دفاتر جمع مال"/>
    <s v="سارى"/>
    <n v="1141"/>
    <m/>
    <n v="23"/>
    <x v="1"/>
  </r>
  <r>
    <d v="2017-09-09T00:00:00"/>
    <x v="9"/>
    <n v="200"/>
    <x v="6"/>
    <x v="7"/>
    <n v="1347242.9766666666"/>
    <n v="220616.47999999998"/>
    <n v="-23098.739999999965"/>
    <n v="71116.668000000005"/>
    <n v="21032.106199999998"/>
    <n v="19237.2"/>
    <s v="نقدية للمرضى"/>
    <s v="دفاتر جمع مال"/>
    <s v="سارى"/>
    <n v="1460"/>
    <m/>
    <n v="30"/>
    <x v="1"/>
  </r>
  <r>
    <d v="2017-09-09T00:00:00"/>
    <x v="9"/>
    <n v="4785.8999999999996"/>
    <x v="39"/>
    <x v="6"/>
    <n v="1347242.9766666666"/>
    <n v="220616.47999999998"/>
    <n v="-18312.839999999967"/>
    <n v="71116.668000000005"/>
    <n v="21032.106199999998"/>
    <n v="19237.2"/>
    <s v="تبرعات عامة من زكاة مال وغيرها"/>
    <s v="دفاتر جمع مال"/>
    <s v="سارى"/>
    <n v="1461"/>
    <m/>
    <n v="30"/>
    <x v="1"/>
  </r>
  <r>
    <d v="2017-09-10T00:00:00"/>
    <x v="9"/>
    <n v="10000"/>
    <x v="6"/>
    <x v="6"/>
    <n v="1357242.9766666666"/>
    <n v="220616.47999999998"/>
    <n v="-18312.839999999967"/>
    <n v="71116.668000000005"/>
    <n v="21032.106199999998"/>
    <n v="19237.2"/>
    <s v="تبرعات عامة من زكاة مال وغيرها"/>
    <s v="دفاتر جمع مال"/>
    <s v="سارى"/>
    <n v="315"/>
    <m/>
    <n v="7"/>
    <x v="1"/>
  </r>
  <r>
    <d v="2017-09-10T00:00:00"/>
    <x v="9"/>
    <n v="2100"/>
    <x v="6"/>
    <x v="6"/>
    <n v="1359342.9766666666"/>
    <n v="220616.47999999998"/>
    <n v="-18312.839999999967"/>
    <n v="71116.668000000005"/>
    <n v="21032.106199999998"/>
    <n v="19237.2"/>
    <s v="تبرعات عامة من زكاة مال وغيرها"/>
    <s v="دفاتر جمع مال"/>
    <s v="سارى"/>
    <n v="316"/>
    <m/>
    <n v="7"/>
    <x v="1"/>
  </r>
  <r>
    <d v="2017-09-10T00:00:00"/>
    <x v="9"/>
    <n v="2040.7799999999997"/>
    <x v="39"/>
    <x v="7"/>
    <n v="1359342.9766666666"/>
    <n v="220616.47999999998"/>
    <n v="-16272.059999999969"/>
    <n v="71116.668000000005"/>
    <n v="21032.106199999998"/>
    <n v="19237.2"/>
    <s v="نقدية للمرضى"/>
    <s v="دفاتر جمع مال"/>
    <s v="سارى"/>
    <n v="862"/>
    <m/>
    <n v="18"/>
    <x v="1"/>
  </r>
  <r>
    <d v="2017-09-10T00:00:00"/>
    <x v="9"/>
    <n v="1000"/>
    <x v="6"/>
    <x v="7"/>
    <n v="1360342.9766666666"/>
    <n v="220616.47999999998"/>
    <n v="-16272.059999999969"/>
    <n v="71116.668000000005"/>
    <n v="21032.106199999998"/>
    <n v="19237.2"/>
    <s v="نقدية للمرضى"/>
    <s v="دفاتر جمع مال"/>
    <s v="سارى"/>
    <n v="863"/>
    <m/>
    <n v="18"/>
    <x v="1"/>
  </r>
  <r>
    <d v="2017-09-10T00:00:00"/>
    <x v="9"/>
    <n v="100"/>
    <x v="6"/>
    <x v="6"/>
    <n v="1360442.9766666666"/>
    <n v="220616.47999999998"/>
    <n v="-16272.059999999969"/>
    <n v="71116.668000000005"/>
    <n v="21032.106199999998"/>
    <n v="19237.2"/>
    <s v="تبرعات عامة من زكاة مال وغيرها"/>
    <s v="دفاتر جمع مال"/>
    <s v="سارى"/>
    <n v="864"/>
    <m/>
    <n v="18"/>
    <x v="1"/>
  </r>
  <r>
    <d v="2017-09-10T00:00:00"/>
    <x v="9"/>
    <n v="800"/>
    <x v="6"/>
    <x v="7"/>
    <n v="1361242.9766666666"/>
    <n v="220616.47999999998"/>
    <n v="-16272.059999999969"/>
    <n v="71116.668000000005"/>
    <n v="21032.106199999998"/>
    <n v="19237.2"/>
    <s v="نقدية للمرضى"/>
    <s v="دفاتر جمع مال"/>
    <s v="سارى"/>
    <n v="947"/>
    <m/>
    <n v="19"/>
    <x v="1"/>
  </r>
  <r>
    <d v="2017-09-10T00:00:00"/>
    <x v="9"/>
    <n v="500"/>
    <x v="6"/>
    <x v="6"/>
    <n v="1361742.9766666666"/>
    <n v="220616.47999999998"/>
    <n v="-16272.059999999969"/>
    <n v="71116.668000000005"/>
    <n v="21032.106199999998"/>
    <n v="19237.2"/>
    <s v="تبرعات عامة من زكاة مال وغيرها"/>
    <s v="دفاتر جمع مال"/>
    <s v="سارى"/>
    <n v="988"/>
    <m/>
    <n v="20"/>
    <x v="1"/>
  </r>
  <r>
    <d v="2017-09-10T00:00:00"/>
    <x v="9"/>
    <n v="500"/>
    <x v="6"/>
    <x v="6"/>
    <n v="1362242.9766666666"/>
    <n v="220616.47999999998"/>
    <n v="-16272.059999999969"/>
    <n v="71116.668000000005"/>
    <n v="21032.106199999998"/>
    <n v="19237.2"/>
    <s v="تبرعات عامة من زكاة مال وغيرها"/>
    <s v="دفاتر جمع مال"/>
    <s v="سارى"/>
    <n v="989"/>
    <m/>
    <n v="20"/>
    <x v="1"/>
  </r>
  <r>
    <d v="2017-09-10T00:00:00"/>
    <x v="9"/>
    <n v="27089.999999999996"/>
    <x v="39"/>
    <x v="6"/>
    <n v="1362242.9766666666"/>
    <n v="220616.47999999998"/>
    <n v="10817.940000000028"/>
    <n v="71116.668000000005"/>
    <n v="21032.106199999998"/>
    <n v="19237.2"/>
    <s v="تبرعات عامة من زكاة مال وغيرها"/>
    <s v="دفاتر جمع مال"/>
    <s v="سارى"/>
    <n v="990"/>
    <m/>
    <n v="20"/>
    <x v="1"/>
  </r>
  <r>
    <d v="2017-09-10T00:00:00"/>
    <x v="9"/>
    <n v="200"/>
    <x v="6"/>
    <x v="7"/>
    <n v="1362442.9766666666"/>
    <n v="220616.47999999998"/>
    <n v="10817.940000000028"/>
    <n v="71116.668000000005"/>
    <n v="21032.106199999998"/>
    <n v="19237.2"/>
    <s v="نقدية للمرضى"/>
    <s v="دفاتر جمع مال"/>
    <s v="سارى"/>
    <n v="991"/>
    <m/>
    <n v="20"/>
    <x v="1"/>
  </r>
  <r>
    <d v="2017-09-10T00:00:00"/>
    <x v="9"/>
    <n v="5500"/>
    <x v="6"/>
    <x v="7"/>
    <n v="1367942.9766666666"/>
    <n v="220616.47999999998"/>
    <n v="10817.940000000028"/>
    <n v="71116.668000000005"/>
    <n v="21032.106199999998"/>
    <n v="19237.2"/>
    <s v="نقدية للمرضى"/>
    <s v="دفاتر جمع مال"/>
    <s v="سارى"/>
    <n v="1079"/>
    <m/>
    <n v="22"/>
    <x v="1"/>
  </r>
  <r>
    <d v="2017-09-10T00:00:00"/>
    <x v="9"/>
    <n v="5000"/>
    <x v="6"/>
    <x v="7"/>
    <n v="1372942.9766666666"/>
    <n v="220616.47999999998"/>
    <n v="10817.940000000028"/>
    <n v="71116.668000000005"/>
    <n v="21032.106199999998"/>
    <n v="19237.2"/>
    <s v="نقدية للمرضى"/>
    <s v="دفاتر جمع مال"/>
    <s v="سارى"/>
    <n v="1080"/>
    <m/>
    <n v="22"/>
    <x v="1"/>
  </r>
  <r>
    <d v="2017-09-10T00:00:00"/>
    <x v="9"/>
    <n v="300"/>
    <x v="6"/>
    <x v="6"/>
    <n v="1373242.9766666666"/>
    <n v="220616.47999999998"/>
    <n v="10817.940000000028"/>
    <n v="71116.668000000005"/>
    <n v="21032.106199999998"/>
    <n v="19237.2"/>
    <s v="تبرعات عامة من زكاة مال وغيرها"/>
    <s v="دفاتر جمع مال"/>
    <s v="سارى"/>
    <n v="1082"/>
    <m/>
    <n v="22"/>
    <x v="1"/>
  </r>
  <r>
    <d v="2017-09-10T00:00:00"/>
    <x v="9"/>
    <n v="200"/>
    <x v="6"/>
    <x v="7"/>
    <n v="1373442.9766666666"/>
    <n v="220616.47999999998"/>
    <n v="10817.940000000028"/>
    <n v="71116.668000000005"/>
    <n v="21032.106199999998"/>
    <n v="19237.2"/>
    <s v="نقدية للمرضى"/>
    <s v="دفاتر جمع مال"/>
    <s v="سارى"/>
    <n v="1083"/>
    <m/>
    <n v="22"/>
    <x v="1"/>
  </r>
  <r>
    <d v="2017-09-10T00:00:00"/>
    <x v="9"/>
    <n v="200"/>
    <x v="6"/>
    <x v="7"/>
    <n v="1373642.9766666666"/>
    <n v="220616.47999999998"/>
    <n v="10817.940000000028"/>
    <n v="71116.668000000005"/>
    <n v="21032.106199999998"/>
    <n v="19237.2"/>
    <s v="نقدية للمرضى"/>
    <s v="دفاتر جمع مال"/>
    <s v="سارى"/>
    <n v="1084"/>
    <m/>
    <n v="22"/>
    <x v="1"/>
  </r>
  <r>
    <d v="2017-09-10T00:00:00"/>
    <x v="9"/>
    <n v="10000"/>
    <x v="6"/>
    <x v="6"/>
    <n v="1383642.9766666666"/>
    <n v="220616.47999999998"/>
    <n v="10817.940000000028"/>
    <n v="71116.668000000005"/>
    <n v="21032.106199999998"/>
    <n v="19237.2"/>
    <s v="تبرعات عامة من زكاة مال وغيرها"/>
    <s v="دفاتر جمع مال"/>
    <s v="سارى"/>
    <n v="1085"/>
    <m/>
    <n v="22"/>
    <x v="1"/>
  </r>
  <r>
    <d v="2017-09-10T00:00:00"/>
    <x v="9"/>
    <n v="6075"/>
    <x v="6"/>
    <x v="7"/>
    <n v="1389717.9766666666"/>
    <n v="220616.47999999998"/>
    <n v="10817.940000000028"/>
    <n v="71116.668000000005"/>
    <n v="21032.106199999998"/>
    <n v="19237.2"/>
    <s v="نقدية للمرضى"/>
    <s v="دفاتر جمع مال"/>
    <s v="سارى"/>
    <n v="1142"/>
    <m/>
    <n v="23"/>
    <x v="1"/>
  </r>
  <r>
    <d v="2017-09-10T00:00:00"/>
    <x v="9"/>
    <n v="100"/>
    <x v="6"/>
    <x v="7"/>
    <n v="1389817.9766666666"/>
    <n v="220616.47999999998"/>
    <n v="10817.940000000028"/>
    <n v="71116.668000000005"/>
    <n v="21032.106199999998"/>
    <n v="19237.2"/>
    <s v="نقدية للمرضى"/>
    <s v="دفاتر جمع مال"/>
    <s v="سارى"/>
    <n v="1143"/>
    <m/>
    <n v="23"/>
    <x v="1"/>
  </r>
  <r>
    <d v="2017-09-10T00:00:00"/>
    <x v="9"/>
    <n v="40"/>
    <x v="23"/>
    <x v="11"/>
    <n v="1389817.9766666666"/>
    <n v="220576.47999999998"/>
    <n v="10817.940000000028"/>
    <n v="71116.668000000005"/>
    <n v="21032.106199999998"/>
    <n v="19237.2"/>
    <m/>
    <m/>
    <m/>
    <s v="معاملة بنكية"/>
    <m/>
    <m/>
    <x v="272"/>
  </r>
  <r>
    <d v="2017-09-10T00:00:00"/>
    <x v="9"/>
    <n v="5000"/>
    <x v="8"/>
    <x v="9"/>
    <n v="1389817.9766666666"/>
    <n v="225576.47999999998"/>
    <n v="10817.940000000028"/>
    <n v="71116.668000000005"/>
    <n v="21032.106199999998"/>
    <n v="19237.2"/>
    <m/>
    <m/>
    <m/>
    <s v="معاملة بنكية"/>
    <m/>
    <m/>
    <x v="64"/>
  </r>
  <r>
    <d v="2017-09-10T00:00:00"/>
    <x v="9"/>
    <n v="16400"/>
    <x v="8"/>
    <x v="8"/>
    <n v="1373417.9766666666"/>
    <n v="241976.47999999998"/>
    <n v="10817.940000000028"/>
    <n v="71116.668000000005"/>
    <n v="21032.106199999998"/>
    <n v="19237.2"/>
    <m/>
    <m/>
    <m/>
    <m/>
    <m/>
    <m/>
    <x v="266"/>
  </r>
  <r>
    <d v="2017-09-10T00:00:00"/>
    <x v="9"/>
    <n v="150000"/>
    <x v="6"/>
    <x v="11"/>
    <n v="1523417.9766666666"/>
    <n v="91976.479999999981"/>
    <n v="10817.940000000028"/>
    <n v="71116.668000000005"/>
    <n v="21032.106199999998"/>
    <n v="19237.2"/>
    <m/>
    <m/>
    <m/>
    <s v="معاملة بنكية"/>
    <m/>
    <m/>
    <x v="265"/>
  </r>
  <r>
    <d v="2017-09-10T00:00:00"/>
    <x v="9"/>
    <n v="22250"/>
    <x v="8"/>
    <x v="8"/>
    <n v="1501167.9766666666"/>
    <n v="114226.47999999998"/>
    <n v="10817.940000000028"/>
    <n v="71116.668000000005"/>
    <n v="21032.106199999998"/>
    <n v="19237.2"/>
    <m/>
    <m/>
    <m/>
    <m/>
    <m/>
    <m/>
    <x v="266"/>
  </r>
  <r>
    <d v="2017-09-10T00:00:00"/>
    <x v="9"/>
    <n v="17895"/>
    <x v="8"/>
    <x v="8"/>
    <n v="1483272.9766666666"/>
    <n v="132121.47999999998"/>
    <n v="10817.940000000028"/>
    <n v="71116.668000000005"/>
    <n v="21032.106199999998"/>
    <n v="19237.2"/>
    <m/>
    <m/>
    <m/>
    <m/>
    <m/>
    <m/>
    <x v="266"/>
  </r>
  <r>
    <d v="2017-09-10T00:00:00"/>
    <x v="9"/>
    <n v="30"/>
    <x v="8"/>
    <x v="9"/>
    <n v="1483272.9766666666"/>
    <n v="132151.47999999998"/>
    <n v="10817.940000000028"/>
    <n v="71116.668000000005"/>
    <n v="21032.106199999998"/>
    <n v="19237.2"/>
    <m/>
    <m/>
    <m/>
    <s v="معاملة بنكية"/>
    <m/>
    <m/>
    <x v="129"/>
  </r>
  <r>
    <d v="2017-09-10T00:00:00"/>
    <x v="9"/>
    <n v="19237.2"/>
    <x v="1"/>
    <x v="23"/>
    <n v="1483272.9766666666"/>
    <n v="132151.47999999998"/>
    <n v="10817.940000000028"/>
    <n v="71116.668000000005"/>
    <n v="40269.306199999999"/>
    <n v="0"/>
    <m/>
    <m/>
    <m/>
    <s v="سداد"/>
    <m/>
    <m/>
    <x v="1"/>
  </r>
  <r>
    <d v="2017-09-11T00:00:00"/>
    <x v="9"/>
    <n v="10000"/>
    <x v="6"/>
    <x v="7"/>
    <n v="1493272.9766666666"/>
    <n v="132151.47999999998"/>
    <n v="10817.940000000028"/>
    <n v="71116.668000000005"/>
    <n v="40269.306199999999"/>
    <n v="0"/>
    <s v="نقدية للمرضى"/>
    <s v="دفاتر جمع مال"/>
    <s v="سارى"/>
    <n v="317"/>
    <m/>
    <n v="7"/>
    <x v="1"/>
  </r>
  <r>
    <d v="2017-09-11T00:00:00"/>
    <x v="9"/>
    <n v="10000"/>
    <x v="6"/>
    <x v="7"/>
    <n v="1503272.9766666666"/>
    <n v="132151.47999999998"/>
    <n v="10817.940000000028"/>
    <n v="71116.668000000005"/>
    <n v="40269.306199999999"/>
    <n v="0"/>
    <s v="نقدية للمرضى"/>
    <s v="دفاتر جمع مال"/>
    <s v="سارى"/>
    <n v="318"/>
    <m/>
    <n v="7"/>
    <x v="1"/>
  </r>
  <r>
    <d v="2017-09-11T00:00:00"/>
    <x v="9"/>
    <n v="5000"/>
    <x v="6"/>
    <x v="7"/>
    <n v="1508272.9766666666"/>
    <n v="132151.47999999998"/>
    <n v="10817.940000000028"/>
    <n v="71116.668000000005"/>
    <n v="40269.306199999999"/>
    <n v="0"/>
    <s v="نقدية للمرضى"/>
    <s v="دفاتر جمع مال"/>
    <s v="سارى"/>
    <n v="319"/>
    <m/>
    <n v="7"/>
    <x v="1"/>
  </r>
  <r>
    <d v="2017-09-11T00:00:00"/>
    <x v="9"/>
    <n v="500"/>
    <x v="6"/>
    <x v="6"/>
    <n v="1508772.9766666666"/>
    <n v="132151.47999999998"/>
    <n v="10817.940000000028"/>
    <n v="71116.668000000005"/>
    <n v="40269.306199999999"/>
    <n v="0"/>
    <s v="تبرعات عامة من زكاة مال وغيرها"/>
    <s v="دفاتر جمع مال"/>
    <s v="سارى"/>
    <n v="568"/>
    <m/>
    <n v="12"/>
    <x v="1"/>
  </r>
  <r>
    <d v="2017-09-11T00:00:00"/>
    <x v="9"/>
    <n v="3000"/>
    <x v="6"/>
    <x v="7"/>
    <n v="1511772.9766666666"/>
    <n v="132151.47999999998"/>
    <n v="10817.940000000028"/>
    <n v="71116.668000000005"/>
    <n v="40269.306199999999"/>
    <n v="0"/>
    <s v="نقدية للمرضى"/>
    <s v="دفاتر جمع مال"/>
    <s v="سارى"/>
    <n v="569"/>
    <m/>
    <n v="12"/>
    <x v="1"/>
  </r>
  <r>
    <d v="2017-09-11T00:00:00"/>
    <x v="9"/>
    <n v="1400"/>
    <x v="6"/>
    <x v="7"/>
    <n v="1513172.9766666666"/>
    <n v="132151.47999999998"/>
    <n v="10817.940000000028"/>
    <n v="71116.668000000005"/>
    <n v="40269.306199999999"/>
    <n v="0"/>
    <s v="نقدية للمرضى"/>
    <s v="دفاتر جمع مال"/>
    <s v="سارى"/>
    <n v="570"/>
    <m/>
    <n v="12"/>
    <x v="1"/>
  </r>
  <r>
    <d v="2017-09-11T00:00:00"/>
    <x v="9"/>
    <n v="500"/>
    <x v="6"/>
    <x v="7"/>
    <n v="1513672.9766666666"/>
    <n v="132151.47999999998"/>
    <n v="10817.940000000028"/>
    <n v="71116.668000000005"/>
    <n v="40269.306199999999"/>
    <n v="0"/>
    <s v="نقدية للمرضى"/>
    <s v="دفاتر جمع مال"/>
    <s v="سارى"/>
    <n v="948"/>
    <m/>
    <n v="19"/>
    <x v="1"/>
  </r>
  <r>
    <d v="2017-09-11T00:00:00"/>
    <x v="9"/>
    <n v="5000"/>
    <x v="6"/>
    <x v="7"/>
    <n v="1518672.9766666666"/>
    <n v="132151.47999999998"/>
    <n v="10817.940000000028"/>
    <n v="71116.668000000005"/>
    <n v="40269.306199999999"/>
    <n v="0"/>
    <s v="نقدية للمرضى"/>
    <s v="دفاتر جمع مال"/>
    <s v="سارى"/>
    <n v="949"/>
    <m/>
    <n v="19"/>
    <x v="1"/>
  </r>
  <r>
    <d v="2017-09-11T00:00:00"/>
    <x v="9"/>
    <n v="200"/>
    <x v="6"/>
    <x v="6"/>
    <n v="1518872.9766666666"/>
    <n v="132151.47999999998"/>
    <n v="10817.940000000028"/>
    <n v="71116.668000000005"/>
    <n v="40269.306199999999"/>
    <n v="0"/>
    <s v="تبرعات عامة من زكاة مال وغيرها"/>
    <s v="دفاتر جمع مال"/>
    <s v="سارى"/>
    <n v="992"/>
    <m/>
    <n v="20"/>
    <x v="1"/>
  </r>
  <r>
    <d v="2017-09-11T00:00:00"/>
    <x v="9"/>
    <n v="450"/>
    <x v="6"/>
    <x v="7"/>
    <n v="1519322.9766666666"/>
    <n v="132151.47999999998"/>
    <n v="10817.940000000028"/>
    <n v="71116.668000000005"/>
    <n v="40269.306199999999"/>
    <n v="0"/>
    <s v="نقدية للمرضى"/>
    <s v="دفاتر جمع مال"/>
    <s v="سارى"/>
    <n v="993"/>
    <m/>
    <n v="20"/>
    <x v="1"/>
  </r>
  <r>
    <d v="2017-09-11T00:00:00"/>
    <x v="9"/>
    <n v="10000"/>
    <x v="6"/>
    <x v="7"/>
    <n v="1529322.9766666666"/>
    <n v="132151.47999999998"/>
    <n v="10817.940000000028"/>
    <n v="71116.668000000005"/>
    <n v="40269.306199999999"/>
    <n v="0"/>
    <s v="نقدية للمرضى"/>
    <s v="دفاتر جمع مال"/>
    <s v="سارى"/>
    <n v="994"/>
    <m/>
    <n v="20"/>
    <x v="1"/>
  </r>
  <r>
    <d v="2017-09-11T00:00:00"/>
    <x v="9"/>
    <n v="10203.9"/>
    <x v="39"/>
    <x v="7"/>
    <n v="1529322.9766666666"/>
    <n v="132151.47999999998"/>
    <n v="21021.840000000026"/>
    <n v="71116.668000000005"/>
    <n v="40269.306199999999"/>
    <n v="0"/>
    <s v="نقدية للمرضى"/>
    <s v="دفاتر جمع مال"/>
    <s v="سارى"/>
    <n v="995"/>
    <m/>
    <n v="20"/>
    <x v="1"/>
  </r>
  <r>
    <d v="2017-09-11T00:00:00"/>
    <x v="9"/>
    <n v="10203.9"/>
    <x v="39"/>
    <x v="7"/>
    <n v="1529322.9766666666"/>
    <n v="132151.47999999998"/>
    <n v="31225.740000000027"/>
    <n v="71116.668000000005"/>
    <n v="40269.306199999999"/>
    <n v="0"/>
    <s v="نقدية للمرضى"/>
    <s v="دفاتر جمع مال"/>
    <s v="سارى"/>
    <n v="996"/>
    <m/>
    <n v="20"/>
    <x v="1"/>
  </r>
  <r>
    <d v="2017-09-11T00:00:00"/>
    <x v="9"/>
    <n v="10203.9"/>
    <x v="39"/>
    <x v="6"/>
    <n v="1529322.9766666666"/>
    <n v="132151.47999999998"/>
    <n v="41429.640000000029"/>
    <n v="71116.668000000005"/>
    <n v="40269.306199999999"/>
    <n v="0"/>
    <s v="تبرعات عامة من زكاة مال وغيرها"/>
    <s v="دفاتر جمع مال"/>
    <s v="سارى"/>
    <n v="997"/>
    <m/>
    <n v="20"/>
    <x v="1"/>
  </r>
  <r>
    <d v="2017-09-11T00:00:00"/>
    <x v="9"/>
    <n v="5000"/>
    <x v="6"/>
    <x v="6"/>
    <n v="1534322.9766666666"/>
    <n v="132151.47999999998"/>
    <n v="41429.640000000029"/>
    <n v="71116.668000000005"/>
    <n v="40269.306199999999"/>
    <n v="0"/>
    <s v="تبرعات عامة من زكاة مال وغيرها"/>
    <s v="دفاتر جمع مال"/>
    <s v="سارى"/>
    <n v="998"/>
    <m/>
    <n v="20"/>
    <x v="1"/>
  </r>
  <r>
    <d v="2017-09-11T00:00:00"/>
    <x v="9"/>
    <n v="500"/>
    <x v="6"/>
    <x v="6"/>
    <n v="1534822.9766666666"/>
    <n v="132151.47999999998"/>
    <n v="41429.640000000029"/>
    <n v="71116.668000000005"/>
    <n v="40269.306199999999"/>
    <n v="0"/>
    <s v="تبرعات عامة من زكاة مال وغيرها"/>
    <s v="دفاتر جمع مال"/>
    <s v="سارى"/>
    <n v="999"/>
    <m/>
    <n v="20"/>
    <x v="1"/>
  </r>
  <r>
    <d v="2017-09-11T00:00:00"/>
    <x v="9"/>
    <n v="6000"/>
    <x v="6"/>
    <x v="7"/>
    <n v="1540822.9766666666"/>
    <n v="132151.47999999998"/>
    <n v="41429.640000000029"/>
    <n v="71116.668000000005"/>
    <n v="40269.306199999999"/>
    <n v="0"/>
    <s v="نقدية للمرضى"/>
    <s v="دفاتر جمع مال"/>
    <s v="سارى"/>
    <n v="1081"/>
    <m/>
    <n v="22"/>
    <x v="1"/>
  </r>
  <r>
    <d v="2017-09-11T00:00:00"/>
    <x v="9"/>
    <n v="100"/>
    <x v="6"/>
    <x v="7"/>
    <n v="1540922.9766666666"/>
    <n v="132151.47999999998"/>
    <n v="41429.640000000029"/>
    <n v="71116.668000000005"/>
    <n v="40269.306199999999"/>
    <n v="0"/>
    <s v="نقدية للمرضى"/>
    <s v="دفاتر جمع مال"/>
    <s v="سارى"/>
    <n v="1086"/>
    <m/>
    <n v="22"/>
    <x v="1"/>
  </r>
  <r>
    <d v="2017-09-11T00:00:00"/>
    <x v="9"/>
    <n v="2000"/>
    <x v="6"/>
    <x v="6"/>
    <n v="1542922.9766666666"/>
    <n v="132151.47999999998"/>
    <n v="41429.640000000029"/>
    <n v="71116.668000000005"/>
    <n v="40269.306199999999"/>
    <n v="0"/>
    <s v="تبرعات عامة من زكاة مال وغيرها"/>
    <s v="دفاتر جمع مال"/>
    <s v="سارى"/>
    <n v="1087"/>
    <m/>
    <n v="22"/>
    <x v="1"/>
  </r>
  <r>
    <d v="2017-09-11T00:00:00"/>
    <x v="9"/>
    <n v="100"/>
    <x v="6"/>
    <x v="6"/>
    <n v="1543022.9766666666"/>
    <n v="132151.47999999998"/>
    <n v="41429.640000000029"/>
    <n v="71116.668000000005"/>
    <n v="40269.306199999999"/>
    <n v="0"/>
    <s v="تبرعات عامة من زكاة مال وغيرها"/>
    <s v="دفاتر جمع مال"/>
    <s v="سارى"/>
    <n v="1088"/>
    <m/>
    <n v="22"/>
    <x v="1"/>
  </r>
  <r>
    <d v="2017-09-11T00:00:00"/>
    <x v="9"/>
    <n v="200"/>
    <x v="6"/>
    <x v="6"/>
    <n v="1543222.9766666666"/>
    <n v="132151.47999999998"/>
    <n v="41429.640000000029"/>
    <n v="71116.668000000005"/>
    <n v="40269.306199999999"/>
    <n v="0"/>
    <s v="تبرعات عامة من زكاة مال وغيرها"/>
    <s v="دفاتر جمع مال"/>
    <s v="سارى"/>
    <n v="1089"/>
    <m/>
    <n v="22"/>
    <x v="1"/>
  </r>
  <r>
    <d v="2017-09-11T00:00:00"/>
    <x v="9"/>
    <n v="200"/>
    <x v="6"/>
    <x v="7"/>
    <n v="1543422.9766666666"/>
    <n v="132151.47999999998"/>
    <n v="41429.640000000029"/>
    <n v="71116.668000000005"/>
    <n v="40269.306199999999"/>
    <n v="0"/>
    <s v="نقدية للمرضى"/>
    <s v="دفاتر جمع مال"/>
    <s v="سارى"/>
    <n v="1090"/>
    <m/>
    <n v="22"/>
    <x v="1"/>
  </r>
  <r>
    <d v="2017-09-11T00:00:00"/>
    <x v="9"/>
    <n v="100"/>
    <x v="6"/>
    <x v="7"/>
    <n v="1543522.9766666666"/>
    <n v="132151.47999999998"/>
    <n v="41429.640000000029"/>
    <n v="71116.668000000005"/>
    <n v="40269.306199999999"/>
    <n v="0"/>
    <s v="نقدية للمرضى"/>
    <s v="دفاتر جمع مال"/>
    <s v="سارى"/>
    <n v="1091"/>
    <m/>
    <n v="22"/>
    <x v="1"/>
  </r>
  <r>
    <d v="2017-09-11T00:00:00"/>
    <x v="9"/>
    <n v="2860"/>
    <x v="6"/>
    <x v="6"/>
    <n v="1546382.9766666666"/>
    <n v="132151.47999999998"/>
    <n v="41429.640000000029"/>
    <n v="71116.668000000005"/>
    <n v="40269.306199999999"/>
    <n v="0"/>
    <s v="تبرعات عامة من زكاة مال وغيرها"/>
    <s v="دفاتر جمع مال"/>
    <s v="سارى"/>
    <n v="1462"/>
    <m/>
    <n v="30"/>
    <x v="1"/>
  </r>
  <r>
    <d v="2017-09-11T00:00:00"/>
    <x v="9"/>
    <n v="1570"/>
    <x v="6"/>
    <x v="7"/>
    <n v="1547952.9766666666"/>
    <n v="132151.47999999998"/>
    <n v="41429.640000000029"/>
    <n v="71116.668000000005"/>
    <n v="40269.306199999999"/>
    <n v="0"/>
    <s v="نقدية للمرضى"/>
    <s v="دفاتر جمع مال"/>
    <s v="سارى"/>
    <n v="1463"/>
    <m/>
    <n v="30"/>
    <x v="1"/>
  </r>
  <r>
    <d v="2017-09-11T00:00:00"/>
    <x v="9"/>
    <n v="1000"/>
    <x v="6"/>
    <x v="6"/>
    <n v="1548952.9766666666"/>
    <n v="132151.47999999998"/>
    <n v="41429.640000000029"/>
    <n v="71116.668000000005"/>
    <n v="40269.306199999999"/>
    <n v="0"/>
    <s v="تبرعات عامة من زكاة مال وغيرها"/>
    <s v="دفاتر جمع مال"/>
    <s v="سارى"/>
    <n v="1464"/>
    <m/>
    <n v="30"/>
    <x v="1"/>
  </r>
  <r>
    <d v="2017-09-11T00:00:00"/>
    <x v="9"/>
    <n v="100"/>
    <x v="6"/>
    <x v="6"/>
    <n v="1549052.9766666666"/>
    <n v="132151.47999999998"/>
    <n v="41429.640000000029"/>
    <n v="71116.668000000005"/>
    <n v="40269.306199999999"/>
    <n v="0"/>
    <s v="تبرعات عامة من زكاة مال وغيرها"/>
    <s v="دفاتر جمع مال"/>
    <s v="سارى"/>
    <n v="1465"/>
    <m/>
    <n v="30"/>
    <x v="1"/>
  </r>
  <r>
    <d v="2017-09-11T00:00:00"/>
    <x v="9"/>
    <n v="1600"/>
    <x v="6"/>
    <x v="7"/>
    <n v="1550652.9766666666"/>
    <n v="132151.47999999998"/>
    <n v="41429.640000000029"/>
    <n v="71116.668000000005"/>
    <n v="40269.306199999999"/>
    <n v="0"/>
    <s v="نقدية للمرضى"/>
    <s v="دفاتر جمع مال"/>
    <s v="سارى"/>
    <n v="1513"/>
    <m/>
    <n v="31"/>
    <x v="1"/>
  </r>
  <r>
    <d v="2017-09-11T00:00:00"/>
    <x v="9"/>
    <n v="2000"/>
    <x v="6"/>
    <x v="6"/>
    <n v="1552652.9766666666"/>
    <n v="132151.47999999998"/>
    <n v="41429.640000000029"/>
    <n v="71116.668000000005"/>
    <n v="40269.306199999999"/>
    <n v="0"/>
    <s v="تبرعات عامة من زكاة مال وغيرها"/>
    <s v="دفاتر جمع مال"/>
    <s v="سارى"/>
    <n v="1514"/>
    <m/>
    <n v="31"/>
    <x v="1"/>
  </r>
  <r>
    <d v="2017-09-11T00:00:00"/>
    <x v="9"/>
    <n v="2000"/>
    <x v="6"/>
    <x v="6"/>
    <n v="1554652.9766666666"/>
    <n v="132151.47999999998"/>
    <n v="41429.640000000029"/>
    <n v="71116.668000000005"/>
    <n v="40269.306199999999"/>
    <n v="0"/>
    <s v="تبرعات عامة من زكاة مال وغيرها"/>
    <s v="دفاتر جمع مال"/>
    <s v="سارى"/>
    <n v="1515"/>
    <m/>
    <n v="31"/>
    <x v="1"/>
  </r>
  <r>
    <d v="2017-09-11T00:00:00"/>
    <x v="9"/>
    <n v="100"/>
    <x v="6"/>
    <x v="6"/>
    <n v="1554752.9766666666"/>
    <n v="132151.47999999998"/>
    <n v="41429.640000000029"/>
    <n v="71116.668000000005"/>
    <n v="40269.306199999999"/>
    <n v="0"/>
    <s v="تبرعات عامة من زكاة مال وغيرها"/>
    <s v="دفاتر جمع مال"/>
    <s v="سارى"/>
    <n v="1516"/>
    <m/>
    <n v="31"/>
    <x v="1"/>
  </r>
  <r>
    <d v="2017-09-11T00:00:00"/>
    <x v="9"/>
    <n v="1015"/>
    <x v="8"/>
    <x v="9"/>
    <n v="1554752.9766666666"/>
    <n v="133166.47999999998"/>
    <n v="41429.640000000029"/>
    <n v="71116.668000000005"/>
    <n v="40269.306199999999"/>
    <n v="0"/>
    <m/>
    <m/>
    <m/>
    <s v="معاملة بنكية"/>
    <m/>
    <m/>
    <x v="129"/>
  </r>
  <r>
    <d v="2017-09-11T00:00:00"/>
    <x v="9"/>
    <n v="155"/>
    <x v="8"/>
    <x v="9"/>
    <n v="1554752.9766666666"/>
    <n v="133321.47999999998"/>
    <n v="41429.640000000029"/>
    <n v="71116.668000000005"/>
    <n v="40269.306199999999"/>
    <n v="0"/>
    <m/>
    <m/>
    <m/>
    <s v="معاملة بنكية"/>
    <m/>
    <m/>
    <x v="129"/>
  </r>
  <r>
    <d v="2017-09-11T00:00:00"/>
    <x v="9"/>
    <n v="107100"/>
    <x v="8"/>
    <x v="8"/>
    <n v="1447652.9766666666"/>
    <n v="240421.47999999998"/>
    <n v="41429.640000000029"/>
    <n v="71116.668000000005"/>
    <n v="40269.306199999999"/>
    <n v="0"/>
    <m/>
    <m/>
    <m/>
    <m/>
    <m/>
    <m/>
    <x v="266"/>
  </r>
  <r>
    <d v="2017-09-11T00:00:00"/>
    <x v="9"/>
    <n v="3000"/>
    <x v="8"/>
    <x v="9"/>
    <n v="1447652.9766666666"/>
    <n v="243421.47999999998"/>
    <n v="41429.640000000029"/>
    <n v="71116.668000000005"/>
    <n v="40269.306199999999"/>
    <n v="0"/>
    <m/>
    <m/>
    <m/>
    <s v="معاملة بنكية"/>
    <m/>
    <m/>
    <x v="60"/>
  </r>
  <r>
    <d v="2017-09-11T00:00:00"/>
    <x v="9"/>
    <n v="10000"/>
    <x v="7"/>
    <x v="11"/>
    <n v="1447652.9766666666"/>
    <n v="233421.47999999998"/>
    <n v="41429.640000000029"/>
    <n v="71116.668000000005"/>
    <n v="40269.306199999999"/>
    <n v="0"/>
    <m/>
    <m/>
    <m/>
    <s v="معاملة بنكية"/>
    <m/>
    <m/>
    <x v="277"/>
  </r>
  <r>
    <d v="2017-09-11T00:00:00"/>
    <x v="9"/>
    <n v="40"/>
    <x v="23"/>
    <x v="11"/>
    <n v="1447652.9766666666"/>
    <n v="233381.47999999998"/>
    <n v="41429.640000000029"/>
    <n v="71116.668000000005"/>
    <n v="40269.306199999999"/>
    <n v="0"/>
    <m/>
    <m/>
    <m/>
    <s v="معاملة بنكية"/>
    <m/>
    <m/>
    <x v="278"/>
  </r>
  <r>
    <d v="2017-09-11T00:00:00"/>
    <x v="9"/>
    <n v="3"/>
    <x v="23"/>
    <x v="11"/>
    <n v="1447652.9766666666"/>
    <n v="233378.47999999998"/>
    <n v="41429.640000000029"/>
    <n v="71116.668000000005"/>
    <n v="40269.306199999999"/>
    <n v="0"/>
    <m/>
    <m/>
    <m/>
    <s v="معاملة بنكية"/>
    <m/>
    <m/>
    <x v="269"/>
  </r>
  <r>
    <d v="2017-09-11T00:00:00"/>
    <x v="9"/>
    <n v="30"/>
    <x v="23"/>
    <x v="11"/>
    <n v="1447652.9766666666"/>
    <n v="233348.47999999998"/>
    <n v="41429.640000000029"/>
    <n v="71116.668000000005"/>
    <n v="40269.306199999999"/>
    <n v="0"/>
    <m/>
    <m/>
    <m/>
    <s v="معاملة بنكية"/>
    <m/>
    <m/>
    <x v="278"/>
  </r>
  <r>
    <d v="2017-09-11T00:00:00"/>
    <x v="9"/>
    <n v="3"/>
    <x v="23"/>
    <x v="11"/>
    <n v="1447652.9766666666"/>
    <n v="233345.47999999998"/>
    <n v="41429.640000000029"/>
    <n v="71116.668000000005"/>
    <n v="40269.306199999999"/>
    <n v="0"/>
    <m/>
    <m/>
    <m/>
    <s v="معاملة بنكية"/>
    <m/>
    <m/>
    <x v="269"/>
  </r>
  <r>
    <d v="2017-09-11T00:00:00"/>
    <x v="9"/>
    <n v="30"/>
    <x v="23"/>
    <x v="11"/>
    <n v="1447652.9766666666"/>
    <n v="233315.47999999998"/>
    <n v="41429.640000000029"/>
    <n v="71116.668000000005"/>
    <n v="40269.306199999999"/>
    <n v="0"/>
    <m/>
    <m/>
    <m/>
    <s v="معاملة بنكية"/>
    <m/>
    <m/>
    <x v="278"/>
  </r>
  <r>
    <d v="2017-09-11T00:00:00"/>
    <x v="9"/>
    <n v="3"/>
    <x v="23"/>
    <x v="11"/>
    <n v="1447652.9766666666"/>
    <n v="233312.47999999998"/>
    <n v="41429.640000000029"/>
    <n v="71116.668000000005"/>
    <n v="40269.306199999999"/>
    <n v="0"/>
    <m/>
    <m/>
    <m/>
    <s v="معاملة بنكية"/>
    <m/>
    <m/>
    <x v="269"/>
  </r>
  <r>
    <d v="2017-09-11T00:00:00"/>
    <x v="9"/>
    <n v="10"/>
    <x v="23"/>
    <x v="11"/>
    <n v="1447652.9766666666"/>
    <n v="233302.47999999998"/>
    <n v="41429.640000000029"/>
    <n v="71116.668000000005"/>
    <n v="40269.306199999999"/>
    <n v="0"/>
    <m/>
    <m/>
    <m/>
    <s v="معاملة بنكية"/>
    <m/>
    <m/>
    <x v="278"/>
  </r>
  <r>
    <d v="2017-09-11T00:00:00"/>
    <x v="9"/>
    <n v="3"/>
    <x v="23"/>
    <x v="11"/>
    <n v="1447652.9766666666"/>
    <n v="233299.47999999998"/>
    <n v="41429.640000000029"/>
    <n v="71116.668000000005"/>
    <n v="40269.306199999999"/>
    <n v="0"/>
    <m/>
    <m/>
    <m/>
    <s v="معاملة بنكية"/>
    <m/>
    <m/>
    <x v="269"/>
  </r>
  <r>
    <d v="2017-09-12T00:00:00"/>
    <x v="9"/>
    <n v="500"/>
    <x v="6"/>
    <x v="7"/>
    <n v="1448152.9766666666"/>
    <n v="233299.47999999998"/>
    <n v="41429.640000000029"/>
    <n v="71116.668000000005"/>
    <n v="40269.306199999999"/>
    <n v="0"/>
    <s v="نقدية للمرضى"/>
    <s v="دفاتر جمع مال"/>
    <s v="سارى"/>
    <n v="320"/>
    <m/>
    <n v="7"/>
    <x v="1"/>
  </r>
  <r>
    <d v="2017-09-12T00:00:00"/>
    <x v="9"/>
    <n v="7000"/>
    <x v="6"/>
    <x v="7"/>
    <n v="1455152.9766666666"/>
    <n v="233299.47999999998"/>
    <n v="41429.640000000029"/>
    <n v="71116.668000000005"/>
    <n v="40269.306199999999"/>
    <n v="0"/>
    <s v="نقدية للمرضى"/>
    <s v="دفاتر جمع مال"/>
    <s v="سارى"/>
    <n v="571"/>
    <m/>
    <n v="12"/>
    <x v="1"/>
  </r>
  <r>
    <d v="2017-09-12T00:00:00"/>
    <x v="9"/>
    <n v="250"/>
    <x v="6"/>
    <x v="6"/>
    <n v="1455402.9766666666"/>
    <n v="233299.47999999998"/>
    <n v="41429.640000000029"/>
    <n v="71116.668000000005"/>
    <n v="40269.306199999999"/>
    <n v="0"/>
    <s v="تبرعات عامة من زكاة مال وغيرها"/>
    <s v="دفاتر جمع مال"/>
    <s v="سارى"/>
    <n v="1027"/>
    <m/>
    <n v="21"/>
    <x v="1"/>
  </r>
  <r>
    <d v="2017-09-12T00:00:00"/>
    <x v="9"/>
    <n v="600"/>
    <x v="6"/>
    <x v="7"/>
    <n v="1456002.9766666666"/>
    <n v="233299.47999999998"/>
    <n v="41429.640000000029"/>
    <n v="71116.668000000005"/>
    <n v="40269.306199999999"/>
    <n v="0"/>
    <s v="نقدية للمرضى"/>
    <s v="دفاتر جمع مال"/>
    <s v="سارى"/>
    <n v="1092"/>
    <m/>
    <n v="22"/>
    <x v="1"/>
  </r>
  <r>
    <d v="2017-09-12T00:00:00"/>
    <x v="9"/>
    <n v="902.99999999999989"/>
    <x v="39"/>
    <x v="7"/>
    <n v="1456002.9766666666"/>
    <n v="233299.47999999998"/>
    <n v="42332.640000000029"/>
    <n v="71116.668000000005"/>
    <n v="40269.306199999999"/>
    <n v="0"/>
    <s v="نقدية للمرضى"/>
    <s v="دفاتر جمع مال"/>
    <s v="سارى"/>
    <n v="1144"/>
    <m/>
    <n v="23"/>
    <x v="1"/>
  </r>
  <r>
    <d v="2017-09-12T00:00:00"/>
    <x v="9"/>
    <n v="700"/>
    <x v="6"/>
    <x v="7"/>
    <n v="1456702.9766666666"/>
    <n v="233299.47999999998"/>
    <n v="42332.640000000029"/>
    <n v="71116.668000000005"/>
    <n v="40269.306199999999"/>
    <n v="0"/>
    <s v="نقدية للمرضى"/>
    <s v="دفاتر جمع مال"/>
    <s v="سارى"/>
    <n v="1145"/>
    <m/>
    <n v="23"/>
    <x v="1"/>
  </r>
  <r>
    <d v="2017-09-12T00:00:00"/>
    <x v="9"/>
    <n v="252.83999999999997"/>
    <x v="39"/>
    <x v="7"/>
    <n v="1456702.9766666666"/>
    <n v="233299.47999999998"/>
    <n v="42585.480000000025"/>
    <n v="71116.668000000005"/>
    <n v="40269.306199999999"/>
    <n v="0"/>
    <s v="نقدية للمرضى"/>
    <s v="دفاتر جمع مال"/>
    <s v="سارى"/>
    <n v="1357"/>
    <m/>
    <n v="28"/>
    <x v="1"/>
  </r>
  <r>
    <d v="2017-09-12T00:00:00"/>
    <x v="9"/>
    <n v="7000"/>
    <x v="6"/>
    <x v="7"/>
    <n v="1463702.9766666666"/>
    <n v="233299.47999999998"/>
    <n v="42585.480000000025"/>
    <n v="71116.668000000005"/>
    <n v="40269.306199999999"/>
    <n v="0"/>
    <s v="نقدية للمرضى"/>
    <s v="دفاتر جمع مال"/>
    <s v="سارى"/>
    <n v="1466"/>
    <m/>
    <n v="30"/>
    <x v="1"/>
  </r>
  <r>
    <d v="2017-09-12T00:00:00"/>
    <x v="9"/>
    <n v="100"/>
    <x v="6"/>
    <x v="6"/>
    <n v="1463802.9766666666"/>
    <n v="233299.47999999998"/>
    <n v="42585.480000000025"/>
    <n v="71116.668000000005"/>
    <n v="40269.306199999999"/>
    <n v="0"/>
    <s v="تبرعات عامة من زكاة مال وغيرها"/>
    <s v="دفاتر جمع مال"/>
    <s v="سارى"/>
    <n v="1468"/>
    <m/>
    <n v="30"/>
    <x v="1"/>
  </r>
  <r>
    <d v="2017-09-12T00:00:00"/>
    <x v="9"/>
    <n v="300"/>
    <x v="6"/>
    <x v="7"/>
    <n v="1464102.9766666666"/>
    <n v="233299.47999999998"/>
    <n v="42585.480000000025"/>
    <n v="71116.668000000005"/>
    <n v="40269.306199999999"/>
    <n v="0"/>
    <s v="نقدية للمرضى"/>
    <s v="دفاتر جمع مال"/>
    <s v="سارى"/>
    <n v="1469"/>
    <m/>
    <n v="30"/>
    <x v="1"/>
  </r>
  <r>
    <d v="2017-09-12T00:00:00"/>
    <x v="9"/>
    <n v="200"/>
    <x v="6"/>
    <x v="7"/>
    <n v="1464302.9766666666"/>
    <n v="233299.47999999998"/>
    <n v="42585.480000000025"/>
    <n v="71116.668000000005"/>
    <n v="40269.306199999999"/>
    <n v="0"/>
    <s v="نقدية للمرضى"/>
    <s v="دفاتر جمع مال"/>
    <s v="سارى"/>
    <n v="1517"/>
    <m/>
    <n v="31"/>
    <x v="1"/>
  </r>
  <r>
    <d v="2017-09-12T00:00:00"/>
    <x v="9"/>
    <n v="1000"/>
    <x v="6"/>
    <x v="6"/>
    <n v="1465302.9766666666"/>
    <n v="233299.47999999998"/>
    <n v="42585.480000000025"/>
    <n v="71116.668000000005"/>
    <n v="40269.306199999999"/>
    <n v="0"/>
    <s v="تبرعات عامة من زكاة مال وغيرها"/>
    <s v="دفاتر جمع مال"/>
    <s v="سارى"/>
    <n v="1518"/>
    <m/>
    <n v="31"/>
    <x v="1"/>
  </r>
  <r>
    <d v="2017-09-12T00:00:00"/>
    <x v="9"/>
    <n v="200"/>
    <x v="6"/>
    <x v="7"/>
    <n v="1465502.9766666666"/>
    <n v="233299.47999999998"/>
    <n v="42585.480000000025"/>
    <n v="71116.668000000005"/>
    <n v="40269.306199999999"/>
    <n v="0"/>
    <s v="نقدية للمرضى"/>
    <s v="دفاتر جمع مال"/>
    <s v="سارى"/>
    <n v="1519"/>
    <m/>
    <n v="31"/>
    <x v="1"/>
  </r>
  <r>
    <d v="2017-09-12T00:00:00"/>
    <x v="9"/>
    <n v="58"/>
    <x v="8"/>
    <x v="9"/>
    <n v="1465502.9766666666"/>
    <n v="233357.47999999998"/>
    <n v="42585.480000000025"/>
    <n v="71116.668000000005"/>
    <n v="40269.306199999999"/>
    <n v="0"/>
    <m/>
    <m/>
    <m/>
    <s v="معاملة بنكية"/>
    <m/>
    <m/>
    <x v="129"/>
  </r>
  <r>
    <d v="2017-09-12T00:00:00"/>
    <x v="9"/>
    <n v="150000"/>
    <x v="6"/>
    <x v="11"/>
    <n v="1615502.9766666666"/>
    <n v="83357.479999999981"/>
    <n v="42585.480000000025"/>
    <n v="71116.668000000005"/>
    <n v="40269.306199999999"/>
    <n v="0"/>
    <m/>
    <m/>
    <m/>
    <s v="معاملة بنكية"/>
    <m/>
    <m/>
    <x v="265"/>
  </r>
  <r>
    <d v="2017-09-12T00:00:00"/>
    <x v="9"/>
    <n v="30"/>
    <x v="23"/>
    <x v="11"/>
    <n v="1615502.9766666666"/>
    <n v="83327.479999999981"/>
    <n v="42585.480000000025"/>
    <n v="71116.668000000005"/>
    <n v="40269.306199999999"/>
    <n v="0"/>
    <m/>
    <m/>
    <m/>
    <s v="معاملة بنكية"/>
    <m/>
    <m/>
    <x v="276"/>
  </r>
  <r>
    <d v="2017-09-12T00:00:00"/>
    <x v="9"/>
    <n v="30200"/>
    <x v="8"/>
    <x v="9"/>
    <n v="1615502.9766666666"/>
    <n v="113527.47999999998"/>
    <n v="42585.480000000025"/>
    <n v="71116.668000000005"/>
    <n v="40269.306199999999"/>
    <n v="0"/>
    <m/>
    <m/>
    <m/>
    <s v="معاملة بنكية"/>
    <m/>
    <m/>
    <x v="64"/>
  </r>
  <r>
    <d v="2017-09-12T00:00:00"/>
    <x v="9"/>
    <n v="43514"/>
    <x v="8"/>
    <x v="10"/>
    <n v="1615502.9766666666"/>
    <n v="157041.47999999998"/>
    <n v="42585.480000000025"/>
    <n v="71116.668000000005"/>
    <n v="40269.306199999999"/>
    <n v="0"/>
    <m/>
    <m/>
    <m/>
    <s v="تقفيل"/>
    <m/>
    <m/>
    <x v="263"/>
  </r>
  <r>
    <d v="2017-09-12T00:00:00"/>
    <x v="9"/>
    <n v="76140"/>
    <x v="8"/>
    <x v="8"/>
    <n v="1539362.9766666666"/>
    <n v="233181.47999999998"/>
    <n v="42585.480000000025"/>
    <n v="71116.668000000005"/>
    <n v="40269.306199999999"/>
    <n v="0"/>
    <m/>
    <m/>
    <m/>
    <m/>
    <m/>
    <m/>
    <x v="266"/>
  </r>
  <r>
    <d v="2017-09-12T00:00:00"/>
    <x v="9"/>
    <n v="40660"/>
    <x v="8"/>
    <x v="8"/>
    <n v="1498702.9766666666"/>
    <n v="273841.48"/>
    <n v="42585.480000000025"/>
    <n v="71116.668000000005"/>
    <n v="40269.306199999999"/>
    <n v="0"/>
    <m/>
    <m/>
    <m/>
    <m/>
    <m/>
    <m/>
    <x v="266"/>
  </r>
  <r>
    <d v="2017-09-12T00:00:00"/>
    <x v="9"/>
    <n v="331040"/>
    <x v="8"/>
    <x v="8"/>
    <n v="1167662.9766666666"/>
    <n v="604881.48"/>
    <n v="42585.480000000025"/>
    <n v="71116.668000000005"/>
    <n v="40269.306199999999"/>
    <n v="0"/>
    <m/>
    <m/>
    <m/>
    <m/>
    <m/>
    <m/>
    <x v="266"/>
  </r>
  <r>
    <d v="2017-09-12T00:00:00"/>
    <x v="9"/>
    <n v="25873.119999999999"/>
    <x v="8"/>
    <x v="8"/>
    <n v="1141789.8566666665"/>
    <n v="630754.6"/>
    <n v="42585.480000000025"/>
    <n v="71116.668000000005"/>
    <n v="40269.306199999999"/>
    <n v="0"/>
    <m/>
    <m/>
    <m/>
    <m/>
    <m/>
    <m/>
    <x v="266"/>
  </r>
  <r>
    <d v="2017-09-13T00:00:00"/>
    <x v="9"/>
    <n v="10000"/>
    <x v="6"/>
    <x v="6"/>
    <n v="1151789.8566666665"/>
    <n v="630754.6"/>
    <n v="42585.480000000025"/>
    <n v="71116.668000000005"/>
    <n v="40269.306199999999"/>
    <n v="0"/>
    <s v="تبرعات عامة من زكاة مال وغيرها"/>
    <s v="دفاتر جمع مال"/>
    <s v="سارى"/>
    <n v="572"/>
    <m/>
    <n v="12"/>
    <x v="1"/>
  </r>
  <r>
    <d v="2017-09-13T00:00:00"/>
    <x v="9"/>
    <n v="100"/>
    <x v="6"/>
    <x v="7"/>
    <n v="1151889.8566666665"/>
    <n v="630754.6"/>
    <n v="42585.480000000025"/>
    <n v="71116.668000000005"/>
    <n v="40269.306199999999"/>
    <n v="0"/>
    <s v="نقدية للمرضى"/>
    <s v="دفاتر جمع مال"/>
    <s v="سارى"/>
    <n v="573"/>
    <m/>
    <n v="12"/>
    <x v="1"/>
  </r>
  <r>
    <d v="2017-09-13T00:00:00"/>
    <x v="9"/>
    <n v="397.32"/>
    <x v="39"/>
    <x v="7"/>
    <n v="1151889.8566666665"/>
    <n v="630754.6"/>
    <n v="42982.800000000025"/>
    <n v="71116.668000000005"/>
    <n v="40269.306199999999"/>
    <n v="0"/>
    <s v="نقدية للمرضى"/>
    <s v="دفاتر جمع مال"/>
    <s v="سارى"/>
    <n v="1000"/>
    <m/>
    <n v="20"/>
    <x v="1"/>
  </r>
  <r>
    <d v="2017-09-13T00:00:00"/>
    <x v="9"/>
    <n v="2800"/>
    <x v="6"/>
    <x v="6"/>
    <n v="1154689.8566666665"/>
    <n v="630754.6"/>
    <n v="42982.800000000025"/>
    <n v="71116.668000000005"/>
    <n v="40269.306199999999"/>
    <n v="0"/>
    <s v="تبرعات عامة من زكاة مال وغيرها"/>
    <s v="دفاتر جمع مال"/>
    <s v="سارى"/>
    <n v="1028"/>
    <m/>
    <n v="21"/>
    <x v="1"/>
  </r>
  <r>
    <d v="2017-09-13T00:00:00"/>
    <x v="9"/>
    <n v="2000"/>
    <x v="6"/>
    <x v="6"/>
    <n v="1156689.8566666665"/>
    <n v="630754.6"/>
    <n v="42982.800000000025"/>
    <n v="71116.668000000005"/>
    <n v="40269.306199999999"/>
    <n v="0"/>
    <s v="تبرعات عامة من زكاة مال وغيرها"/>
    <s v="دفاتر جمع مال"/>
    <s v="سارى"/>
    <n v="1029"/>
    <m/>
    <n v="21"/>
    <x v="1"/>
  </r>
  <r>
    <d v="2017-09-13T00:00:00"/>
    <x v="9"/>
    <n v="300"/>
    <x v="6"/>
    <x v="7"/>
    <n v="1156989.8566666665"/>
    <n v="630754.6"/>
    <n v="42982.800000000025"/>
    <n v="71116.668000000005"/>
    <n v="40269.306199999999"/>
    <n v="0"/>
    <s v="نقدية للمرضى"/>
    <s v="دفاتر جمع مال"/>
    <s v="سارى"/>
    <n v="1358"/>
    <m/>
    <n v="28"/>
    <x v="1"/>
  </r>
  <r>
    <d v="2017-09-13T00:00:00"/>
    <x v="9"/>
    <n v="200"/>
    <x v="6"/>
    <x v="7"/>
    <n v="1157189.8566666665"/>
    <n v="630754.6"/>
    <n v="42982.800000000025"/>
    <n v="71116.668000000005"/>
    <n v="40269.306199999999"/>
    <n v="0"/>
    <s v="نقدية للمرضى"/>
    <s v="دفاتر جمع مال"/>
    <s v="سارى"/>
    <n v="1359"/>
    <m/>
    <n v="28"/>
    <x v="1"/>
  </r>
  <r>
    <d v="2017-09-13T00:00:00"/>
    <x v="9"/>
    <n v="300"/>
    <x v="6"/>
    <x v="7"/>
    <n v="1157489.8566666665"/>
    <n v="630754.6"/>
    <n v="42982.800000000025"/>
    <n v="71116.668000000005"/>
    <n v="40269.306199999999"/>
    <n v="0"/>
    <s v="نقدية للمرضى"/>
    <s v="دفاتر جمع مال"/>
    <s v="سارى"/>
    <n v="1401"/>
    <m/>
    <n v="29"/>
    <x v="1"/>
  </r>
  <r>
    <d v="2017-09-13T00:00:00"/>
    <x v="9"/>
    <n v="2000"/>
    <x v="6"/>
    <x v="7"/>
    <n v="1159489.8566666665"/>
    <n v="630754.6"/>
    <n v="42982.800000000025"/>
    <n v="71116.668000000005"/>
    <n v="40269.306199999999"/>
    <n v="0"/>
    <s v="نقدية للمرضى"/>
    <s v="دفاتر جمع مال"/>
    <s v="سارى"/>
    <n v="1402"/>
    <m/>
    <n v="29"/>
    <x v="1"/>
  </r>
  <r>
    <d v="2017-09-13T00:00:00"/>
    <x v="9"/>
    <n v="2000"/>
    <x v="6"/>
    <x v="6"/>
    <n v="1161489.8566666665"/>
    <n v="630754.6"/>
    <n v="42982.800000000025"/>
    <n v="71116.668000000005"/>
    <n v="40269.306199999999"/>
    <n v="0"/>
    <s v="تبرعات عامة من زكاة مال وغيرها"/>
    <s v="دفاتر جمع مال"/>
    <s v="سارى"/>
    <n v="1470"/>
    <m/>
    <n v="30"/>
    <x v="1"/>
  </r>
  <r>
    <d v="2017-09-13T00:00:00"/>
    <x v="9"/>
    <n v="700"/>
    <x v="6"/>
    <x v="7"/>
    <n v="1162189.8566666665"/>
    <n v="630754.6"/>
    <n v="42982.800000000025"/>
    <n v="71116.668000000005"/>
    <n v="40269.306199999999"/>
    <n v="0"/>
    <s v="نقدية للمرضى"/>
    <s v="دفاتر جمع مال"/>
    <s v="سارى"/>
    <n v="1471"/>
    <m/>
    <n v="30"/>
    <x v="1"/>
  </r>
  <r>
    <d v="2017-09-13T00:00:00"/>
    <x v="9"/>
    <n v="300"/>
    <x v="6"/>
    <x v="6"/>
    <n v="1162489.8566666665"/>
    <n v="630754.6"/>
    <n v="42982.800000000025"/>
    <n v="71116.668000000005"/>
    <n v="40269.306199999999"/>
    <n v="0"/>
    <s v="تبرعات عامة من زكاة مال وغيرها"/>
    <s v="دفاتر جمع مال"/>
    <s v="سارى"/>
    <n v="1472"/>
    <m/>
    <n v="30"/>
    <x v="1"/>
  </r>
  <r>
    <d v="2017-09-13T00:00:00"/>
    <x v="9"/>
    <n v="1000"/>
    <x v="6"/>
    <x v="7"/>
    <n v="1163489.8566666665"/>
    <n v="630754.6"/>
    <n v="42982.800000000025"/>
    <n v="71116.668000000005"/>
    <n v="40269.306199999999"/>
    <n v="0"/>
    <s v="نقدية للمرضى"/>
    <s v="دفاتر جمع مال"/>
    <s v="سارى"/>
    <n v="1520"/>
    <m/>
    <n v="31"/>
    <x v="1"/>
  </r>
  <r>
    <d v="2017-09-13T00:00:00"/>
    <x v="9"/>
    <n v="200"/>
    <x v="6"/>
    <x v="6"/>
    <n v="1163689.8566666665"/>
    <n v="630754.6"/>
    <n v="42982.800000000025"/>
    <n v="71116.668000000005"/>
    <n v="40269.306199999999"/>
    <n v="0"/>
    <s v="تبرعات عامة من زكاة مال وغيرها"/>
    <s v="دفاتر جمع مال"/>
    <s v="سارى"/>
    <n v="1521"/>
    <m/>
    <n v="31"/>
    <x v="1"/>
  </r>
  <r>
    <d v="2017-09-13T00:00:00"/>
    <x v="9"/>
    <n v="500"/>
    <x v="6"/>
    <x v="7"/>
    <n v="1164189.8566666665"/>
    <n v="630754.6"/>
    <n v="42982.800000000025"/>
    <n v="71116.668000000005"/>
    <n v="40269.306199999999"/>
    <n v="0"/>
    <s v="نقدية للمرضى"/>
    <s v="دفاتر جمع مال"/>
    <s v="سارى"/>
    <n v="1601"/>
    <m/>
    <n v="33"/>
    <x v="1"/>
  </r>
  <r>
    <d v="2017-09-13T00:00:00"/>
    <x v="9"/>
    <n v="10000"/>
    <x v="8"/>
    <x v="9"/>
    <n v="1164189.8566666665"/>
    <n v="640754.6"/>
    <n v="42982.800000000025"/>
    <n v="71116.668000000005"/>
    <n v="40269.306199999999"/>
    <n v="0"/>
    <m/>
    <m/>
    <m/>
    <s v="معاملة بنكية"/>
    <m/>
    <m/>
    <x v="266"/>
  </r>
  <r>
    <d v="2017-09-13T00:00:00"/>
    <x v="9"/>
    <n v="10000"/>
    <x v="8"/>
    <x v="9"/>
    <n v="1164189.8566666665"/>
    <n v="650754.6"/>
    <n v="42982.800000000025"/>
    <n v="71116.668000000005"/>
    <n v="40269.306199999999"/>
    <n v="0"/>
    <m/>
    <m/>
    <m/>
    <s v="معاملة بنكية"/>
    <m/>
    <m/>
    <x v="266"/>
  </r>
  <r>
    <d v="2017-09-13T00:00:00"/>
    <x v="9"/>
    <n v="7000"/>
    <x v="8"/>
    <x v="8"/>
    <n v="1157189.8566666665"/>
    <n v="657754.6"/>
    <n v="42982.800000000025"/>
    <n v="71116.668000000005"/>
    <n v="40269.306199999999"/>
    <n v="0"/>
    <m/>
    <m/>
    <m/>
    <s v="معاملة بنكية"/>
    <m/>
    <m/>
    <x v="266"/>
  </r>
  <r>
    <d v="2017-09-13T00:00:00"/>
    <x v="9"/>
    <n v="150000"/>
    <x v="6"/>
    <x v="11"/>
    <n v="1307189.8566666665"/>
    <n v="507754.6"/>
    <n v="42982.800000000025"/>
    <n v="71116.668000000005"/>
    <n v="40269.306199999999"/>
    <n v="0"/>
    <m/>
    <m/>
    <m/>
    <s v="معاملة بنكية"/>
    <m/>
    <m/>
    <x v="265"/>
  </r>
  <r>
    <d v="2017-09-13T00:00:00"/>
    <x v="9"/>
    <n v="2000"/>
    <x v="8"/>
    <x v="9"/>
    <n v="1307189.8566666665"/>
    <n v="509754.6"/>
    <n v="42982.800000000025"/>
    <n v="71116.668000000005"/>
    <n v="40269.306199999999"/>
    <n v="0"/>
    <m/>
    <m/>
    <m/>
    <s v="معاملة بنكية"/>
    <m/>
    <m/>
    <x v="64"/>
  </r>
  <r>
    <d v="2017-09-13T00:00:00"/>
    <x v="9"/>
    <n v="600"/>
    <x v="8"/>
    <x v="9"/>
    <n v="1307189.8566666665"/>
    <n v="510354.6"/>
    <n v="42982.800000000025"/>
    <n v="71116.668000000005"/>
    <n v="40269.306199999999"/>
    <n v="0"/>
    <m/>
    <m/>
    <m/>
    <s v="معاملة بنكية"/>
    <m/>
    <m/>
    <x v="64"/>
  </r>
  <r>
    <d v="2017-09-13T00:00:00"/>
    <x v="9"/>
    <n v="5890"/>
    <x v="7"/>
    <x v="11"/>
    <n v="1307189.8566666665"/>
    <n v="504464.6"/>
    <n v="42982.800000000025"/>
    <n v="71116.668000000005"/>
    <n v="40269.306199999999"/>
    <n v="0"/>
    <m/>
    <m/>
    <m/>
    <s v="معاملة بنكية"/>
    <m/>
    <m/>
    <x v="267"/>
  </r>
  <r>
    <d v="2017-09-14T00:00:00"/>
    <x v="9"/>
    <n v="100"/>
    <x v="6"/>
    <x v="6"/>
    <n v="1307289.8566666665"/>
    <n v="504464.6"/>
    <n v="42982.800000000025"/>
    <n v="71116.668000000005"/>
    <n v="40269.306199999999"/>
    <n v="0"/>
    <s v="تبرعات عامة من زكاة مال وغيرها"/>
    <s v="دفاتر جمع مال"/>
    <s v="سارى"/>
    <n v="321"/>
    <m/>
    <n v="7"/>
    <x v="1"/>
  </r>
  <r>
    <d v="2017-09-14T00:00:00"/>
    <x v="9"/>
    <n v="100"/>
    <x v="6"/>
    <x v="7"/>
    <n v="1307389.8566666665"/>
    <n v="504464.6"/>
    <n v="42982.800000000025"/>
    <n v="71116.668000000005"/>
    <n v="40269.306199999999"/>
    <n v="0"/>
    <s v="نقدية للمرضى"/>
    <s v="دفاتر جمع مال"/>
    <s v="سارى"/>
    <n v="322"/>
    <m/>
    <n v="7"/>
    <x v="1"/>
  </r>
  <r>
    <d v="2017-09-14T00:00:00"/>
    <x v="9"/>
    <n v="1000"/>
    <x v="6"/>
    <x v="7"/>
    <n v="1308389.8566666665"/>
    <n v="504464.6"/>
    <n v="42982.800000000025"/>
    <n v="71116.668000000005"/>
    <n v="40269.306199999999"/>
    <n v="0"/>
    <s v="نقدية للمرضى"/>
    <s v="دفاتر جمع مال"/>
    <s v="سارى"/>
    <n v="323"/>
    <m/>
    <n v="7"/>
    <x v="1"/>
  </r>
  <r>
    <d v="2017-09-14T00:00:00"/>
    <x v="9"/>
    <n v="5400"/>
    <x v="6"/>
    <x v="7"/>
    <n v="1313789.8566666665"/>
    <n v="504464.6"/>
    <n v="42982.800000000025"/>
    <n v="71116.668000000005"/>
    <n v="40269.306199999999"/>
    <n v="0"/>
    <s v="نقدية للمرضى"/>
    <s v="دفاتر جمع مال"/>
    <s v="سارى"/>
    <n v="574"/>
    <m/>
    <n v="12"/>
    <x v="1"/>
  </r>
  <r>
    <d v="2017-09-14T00:00:00"/>
    <x v="9"/>
    <n v="800"/>
    <x v="6"/>
    <x v="6"/>
    <n v="1314589.8566666665"/>
    <n v="504464.6"/>
    <n v="42982.800000000025"/>
    <n v="71116.668000000005"/>
    <n v="40269.306199999999"/>
    <n v="0"/>
    <s v="تبرعات عامة من زكاة مال وغيرها"/>
    <s v="دفاتر جمع مال"/>
    <s v="سارى"/>
    <n v="1030"/>
    <m/>
    <n v="21"/>
    <x v="1"/>
  </r>
  <r>
    <d v="2017-09-14T00:00:00"/>
    <x v="9"/>
    <n v="400"/>
    <x v="6"/>
    <x v="7"/>
    <n v="1314989.8566666665"/>
    <n v="504464.6"/>
    <n v="42982.800000000025"/>
    <n v="71116.668000000005"/>
    <n v="40269.306199999999"/>
    <n v="0"/>
    <s v="نقدية للمرضى"/>
    <s v="دفاتر جمع مال"/>
    <s v="سارى"/>
    <n v="1031"/>
    <m/>
    <n v="21"/>
    <x v="1"/>
  </r>
  <r>
    <d v="2017-09-14T00:00:00"/>
    <x v="9"/>
    <n v="800"/>
    <x v="6"/>
    <x v="7"/>
    <n v="1315789.8566666665"/>
    <n v="504464.6"/>
    <n v="42982.800000000025"/>
    <n v="71116.668000000005"/>
    <n v="40269.306199999999"/>
    <n v="0"/>
    <s v="نقدية للمرضى"/>
    <s v="دفاتر جمع مال"/>
    <s v="سارى"/>
    <n v="1032"/>
    <m/>
    <n v="21"/>
    <x v="1"/>
  </r>
  <r>
    <d v="2017-09-14T00:00:00"/>
    <x v="9"/>
    <n v="5000"/>
    <x v="6"/>
    <x v="7"/>
    <n v="1320789.8566666665"/>
    <n v="504464.6"/>
    <n v="42982.800000000025"/>
    <n v="71116.668000000005"/>
    <n v="40269.306199999999"/>
    <n v="0"/>
    <s v="نقدية للمرضى"/>
    <s v="دفاتر جمع مال"/>
    <s v="سارى"/>
    <n v="1146"/>
    <m/>
    <n v="23"/>
    <x v="1"/>
  </r>
  <r>
    <d v="2017-09-14T00:00:00"/>
    <x v="9"/>
    <n v="5000"/>
    <x v="6"/>
    <x v="7"/>
    <n v="1325789.8566666665"/>
    <n v="504464.6"/>
    <n v="42982.800000000025"/>
    <n v="71116.668000000005"/>
    <n v="40269.306199999999"/>
    <n v="0"/>
    <s v="نقدية للمرضى"/>
    <s v="دفاتر جمع مال"/>
    <s v="سارى"/>
    <n v="1147"/>
    <m/>
    <n v="23"/>
    <x v="1"/>
  </r>
  <r>
    <d v="2017-09-14T00:00:00"/>
    <x v="9"/>
    <n v="550"/>
    <x v="6"/>
    <x v="6"/>
    <n v="1326339.8566666665"/>
    <n v="504464.6"/>
    <n v="42982.800000000025"/>
    <n v="71116.668000000005"/>
    <n v="40269.306199999999"/>
    <n v="0"/>
    <s v="تبرعات عامة من زكاة مال وغيرها"/>
    <s v="دفاتر جمع مال"/>
    <s v="سارى"/>
    <n v="1522"/>
    <m/>
    <n v="31"/>
    <x v="1"/>
  </r>
  <r>
    <d v="2017-09-14T00:00:00"/>
    <x v="9"/>
    <n v="300"/>
    <x v="6"/>
    <x v="6"/>
    <n v="1326639.8566666665"/>
    <n v="504464.6"/>
    <n v="42982.800000000025"/>
    <n v="71116.668000000005"/>
    <n v="40269.306199999999"/>
    <n v="0"/>
    <s v="تبرعات عامة من زكاة مال وغيرها"/>
    <s v="دفاتر جمع مال"/>
    <s v="سارى"/>
    <n v="1523"/>
    <m/>
    <n v="31"/>
    <x v="1"/>
  </r>
  <r>
    <d v="2017-09-14T00:00:00"/>
    <x v="9"/>
    <n v="2900"/>
    <x v="6"/>
    <x v="6"/>
    <n v="1329539.8566666665"/>
    <n v="504464.6"/>
    <n v="42982.800000000025"/>
    <n v="71116.668000000005"/>
    <n v="40269.306199999999"/>
    <n v="0"/>
    <s v="تبرعات عامة من زكاة مال وغيرها"/>
    <s v="دفاتر جمع مال"/>
    <s v="سارى"/>
    <n v="1524"/>
    <m/>
    <n v="31"/>
    <x v="1"/>
  </r>
  <r>
    <d v="2017-09-14T00:00:00"/>
    <x v="9"/>
    <n v="500"/>
    <x v="6"/>
    <x v="6"/>
    <n v="1330039.8566666665"/>
    <n v="504464.6"/>
    <n v="42982.800000000025"/>
    <n v="71116.668000000005"/>
    <n v="40269.306199999999"/>
    <n v="0"/>
    <s v="تبرعات عامة من زكاة مال وغيرها"/>
    <s v="دفاتر جمع مال"/>
    <s v="سارى"/>
    <n v="1525"/>
    <m/>
    <n v="31"/>
    <x v="1"/>
  </r>
  <r>
    <d v="2017-09-14T00:00:00"/>
    <x v="9"/>
    <n v="9030"/>
    <x v="39"/>
    <x v="6"/>
    <n v="1330039.8566666665"/>
    <n v="504464.6"/>
    <n v="52012.800000000025"/>
    <n v="71116.668000000005"/>
    <n v="40269.306199999999"/>
    <n v="0"/>
    <s v="تبرعات عامة من زكاة مال وغيرها"/>
    <s v="دفاتر جمع مال"/>
    <s v="سارى"/>
    <n v="1602"/>
    <m/>
    <n v="33"/>
    <x v="1"/>
  </r>
  <r>
    <d v="2017-09-14T00:00:00"/>
    <x v="9"/>
    <n v="20"/>
    <x v="8"/>
    <x v="9"/>
    <n v="1330039.8566666665"/>
    <n v="504484.6"/>
    <n v="52012.800000000025"/>
    <n v="71116.668000000005"/>
    <n v="40269.306199999999"/>
    <n v="0"/>
    <m/>
    <m/>
    <m/>
    <s v="معاملة بنكية"/>
    <m/>
    <m/>
    <x v="129"/>
  </r>
  <r>
    <d v="2017-09-14T00:00:00"/>
    <x v="9"/>
    <n v="20000"/>
    <x v="8"/>
    <x v="9"/>
    <n v="1330039.8566666665"/>
    <n v="524484.6"/>
    <n v="52012.800000000025"/>
    <n v="71116.668000000005"/>
    <n v="40269.306199999999"/>
    <n v="0"/>
    <m/>
    <m/>
    <m/>
    <m/>
    <m/>
    <m/>
    <x v="271"/>
  </r>
  <r>
    <d v="2017-09-14T00:00:00"/>
    <x v="9"/>
    <n v="15000"/>
    <x v="8"/>
    <x v="9"/>
    <n v="1330039.8566666665"/>
    <n v="539484.6"/>
    <n v="52012.800000000025"/>
    <n v="71116.668000000005"/>
    <n v="40269.306199999999"/>
    <n v="0"/>
    <m/>
    <m/>
    <m/>
    <m/>
    <m/>
    <m/>
    <x v="271"/>
  </r>
  <r>
    <d v="2017-09-14T00:00:00"/>
    <x v="9"/>
    <n v="5000"/>
    <x v="8"/>
    <x v="9"/>
    <n v="1330039.8566666665"/>
    <n v="544484.6"/>
    <n v="52012.800000000025"/>
    <n v="71116.668000000005"/>
    <n v="40269.306199999999"/>
    <n v="0"/>
    <m/>
    <m/>
    <m/>
    <m/>
    <m/>
    <m/>
    <x v="271"/>
  </r>
  <r>
    <d v="2017-09-14T00:00:00"/>
    <x v="9"/>
    <n v="15000"/>
    <x v="8"/>
    <x v="9"/>
    <n v="1330039.8566666665"/>
    <n v="559484.6"/>
    <n v="52012.800000000025"/>
    <n v="71116.668000000005"/>
    <n v="40269.306199999999"/>
    <n v="0"/>
    <m/>
    <m/>
    <m/>
    <m/>
    <m/>
    <m/>
    <x v="271"/>
  </r>
  <r>
    <d v="2017-09-14T00:00:00"/>
    <x v="9"/>
    <n v="4623.1000000000004"/>
    <x v="8"/>
    <x v="8"/>
    <n v="1325416.7566666664"/>
    <n v="564107.69999999995"/>
    <n v="52012.800000000025"/>
    <n v="71116.668000000005"/>
    <n v="40269.306199999999"/>
    <n v="0"/>
    <m/>
    <m/>
    <m/>
    <m/>
    <m/>
    <m/>
    <x v="266"/>
  </r>
  <r>
    <d v="2017-09-14T00:00:00"/>
    <x v="9"/>
    <n v="98380"/>
    <x v="8"/>
    <x v="8"/>
    <n v="1227036.7566666664"/>
    <n v="662487.69999999995"/>
    <n v="52012.800000000025"/>
    <n v="71116.668000000005"/>
    <n v="40269.306199999999"/>
    <n v="0"/>
    <m/>
    <m/>
    <m/>
    <m/>
    <m/>
    <m/>
    <x v="266"/>
  </r>
  <r>
    <d v="2017-09-14T00:00:00"/>
    <x v="9"/>
    <n v="200000"/>
    <x v="6"/>
    <x v="11"/>
    <n v="1427036.7566666664"/>
    <n v="462487.69999999995"/>
    <n v="52012.800000000025"/>
    <n v="71116.668000000005"/>
    <n v="40269.306199999999"/>
    <n v="0"/>
    <m/>
    <m/>
    <m/>
    <s v="معاملة بنكية"/>
    <m/>
    <m/>
    <x v="265"/>
  </r>
  <r>
    <d v="2017-09-14T00:00:00"/>
    <x v="9"/>
    <n v="1000"/>
    <x v="8"/>
    <x v="9"/>
    <n v="1427036.7566666664"/>
    <n v="463487.69999999995"/>
    <n v="52012.800000000025"/>
    <n v="71116.668000000005"/>
    <n v="40269.306199999999"/>
    <n v="0"/>
    <m/>
    <m/>
    <m/>
    <s v="معاملة بنكية"/>
    <m/>
    <m/>
    <x v="64"/>
  </r>
  <r>
    <d v="2017-09-14T00:00:00"/>
    <x v="9"/>
    <n v="27089.999999999996"/>
    <x v="38"/>
    <x v="21"/>
    <n v="1427036.7566666664"/>
    <n v="463487.69999999995"/>
    <n v="24922.800000000028"/>
    <n v="98206.668000000005"/>
    <n v="40269.306199999999"/>
    <n v="0"/>
    <m/>
    <m/>
    <m/>
    <s v="سداد"/>
    <m/>
    <m/>
    <x v="1"/>
  </r>
  <r>
    <d v="2017-09-14T00:00:00"/>
    <x v="9"/>
    <n v="35505.96"/>
    <x v="38"/>
    <x v="21"/>
    <n v="1427036.7566666664"/>
    <n v="463487.69999999995"/>
    <n v="-10583.159999999971"/>
    <n v="133712.628"/>
    <n v="40269.306199999999"/>
    <n v="0"/>
    <m/>
    <m/>
    <m/>
    <s v="سداد"/>
    <m/>
    <m/>
    <x v="1"/>
  </r>
  <r>
    <d v="2017-09-16T00:00:00"/>
    <x v="9"/>
    <n v="1000"/>
    <x v="6"/>
    <x v="6"/>
    <n v="1428036.7566666664"/>
    <n v="463487.69999999995"/>
    <n v="-10583.159999999971"/>
    <n v="133712.628"/>
    <n v="40269.306199999999"/>
    <n v="0"/>
    <s v="تبرعات عامة من زكاة مال وغيرها"/>
    <s v="دفاتر جمع مال"/>
    <s v="سارى"/>
    <n v="324"/>
    <m/>
    <n v="7"/>
    <x v="1"/>
  </r>
  <r>
    <d v="2017-09-16T00:00:00"/>
    <x v="9"/>
    <n v="1000"/>
    <x v="6"/>
    <x v="6"/>
    <n v="1429036.7566666664"/>
    <n v="463487.69999999995"/>
    <n v="-10583.159999999971"/>
    <n v="133712.628"/>
    <n v="40269.306199999999"/>
    <n v="0"/>
    <s v="تبرعات عامة من زكاة مال وغيرها"/>
    <s v="دفاتر جمع مال"/>
    <s v="سارى"/>
    <n v="325"/>
    <m/>
    <n v="7"/>
    <x v="1"/>
  </r>
  <r>
    <d v="2017-09-16T00:00:00"/>
    <x v="9"/>
    <n v="2000"/>
    <x v="6"/>
    <x v="6"/>
    <n v="1431036.7566666664"/>
    <n v="463487.69999999995"/>
    <n v="-10583.159999999971"/>
    <n v="133712.628"/>
    <n v="40269.306199999999"/>
    <n v="0"/>
    <s v="تبرعات عامة من زكاة مال وغيرها"/>
    <s v="دفاتر جمع مال"/>
    <s v="سارى"/>
    <n v="326"/>
    <m/>
    <n v="7"/>
    <x v="1"/>
  </r>
  <r>
    <d v="2017-09-16T00:00:00"/>
    <x v="9"/>
    <n v="10000"/>
    <x v="6"/>
    <x v="6"/>
    <n v="1441036.7566666664"/>
    <n v="463487.69999999995"/>
    <n v="-10583.159999999971"/>
    <n v="133712.628"/>
    <n v="40269.306199999999"/>
    <n v="0"/>
    <s v="تبرعات عامة من زكاة مال وغيرها"/>
    <s v="دفاتر جمع مال"/>
    <s v="سارى"/>
    <n v="327"/>
    <m/>
    <n v="7"/>
    <x v="1"/>
  </r>
  <r>
    <d v="2017-09-16T00:00:00"/>
    <x v="9"/>
    <n v="5000"/>
    <x v="6"/>
    <x v="6"/>
    <n v="1446036.7566666664"/>
    <n v="463487.69999999995"/>
    <n v="-10583.159999999971"/>
    <n v="133712.628"/>
    <n v="40269.306199999999"/>
    <n v="0"/>
    <s v="تبرعات عامة من زكاة مال وغيرها"/>
    <s v="دفاتر جمع مال"/>
    <s v="سارى"/>
    <n v="328"/>
    <m/>
    <n v="7"/>
    <x v="1"/>
  </r>
  <r>
    <d v="2017-09-16T00:00:00"/>
    <x v="9"/>
    <n v="2000"/>
    <x v="6"/>
    <x v="6"/>
    <n v="1448036.7566666664"/>
    <n v="463487.69999999995"/>
    <n v="-10583.159999999971"/>
    <n v="133712.628"/>
    <n v="40269.306199999999"/>
    <n v="0"/>
    <s v="تبرعات عامة من زكاة مال وغيرها"/>
    <s v="دفاتر جمع مال"/>
    <s v="سارى"/>
    <n v="575"/>
    <m/>
    <n v="12"/>
    <x v="1"/>
  </r>
  <r>
    <d v="2017-09-16T00:00:00"/>
    <x v="9"/>
    <n v="3000"/>
    <x v="6"/>
    <x v="6"/>
    <n v="1451036.7566666664"/>
    <n v="463487.69999999995"/>
    <n v="-10583.159999999971"/>
    <n v="133712.628"/>
    <n v="40269.306199999999"/>
    <n v="0"/>
    <s v="تبرعات عامة من زكاة مال وغيرها"/>
    <s v="دفاتر جمع مال"/>
    <s v="سارى"/>
    <n v="576"/>
    <m/>
    <n v="12"/>
    <x v="1"/>
  </r>
  <r>
    <d v="2017-09-16T00:00:00"/>
    <x v="9"/>
    <n v="450"/>
    <x v="6"/>
    <x v="6"/>
    <n v="1451486.7566666664"/>
    <n v="463487.69999999995"/>
    <n v="-10583.159999999971"/>
    <n v="133712.628"/>
    <n v="40269.306199999999"/>
    <n v="0"/>
    <s v="تبرعات عامة من زكاة مال وغيرها"/>
    <s v="دفاتر جمع مال"/>
    <s v="سارى"/>
    <n v="1033"/>
    <m/>
    <n v="21"/>
    <x v="1"/>
  </r>
  <r>
    <d v="2017-09-16T00:00:00"/>
    <x v="9"/>
    <n v="500"/>
    <x v="6"/>
    <x v="6"/>
    <n v="1451986.7566666664"/>
    <n v="463487.69999999995"/>
    <n v="-10583.159999999971"/>
    <n v="133712.628"/>
    <n v="40269.306199999999"/>
    <n v="0"/>
    <s v="تبرعات عامة من زكاة مال وغيرها"/>
    <s v="دفاتر جمع مال"/>
    <s v="سارى"/>
    <n v="1148"/>
    <m/>
    <n v="23"/>
    <x v="1"/>
  </r>
  <r>
    <d v="2017-09-16T00:00:00"/>
    <x v="9"/>
    <n v="19000"/>
    <x v="6"/>
    <x v="6"/>
    <n v="1470986.7566666664"/>
    <n v="463487.69999999995"/>
    <n v="-10583.159999999971"/>
    <n v="133712.628"/>
    <n v="40269.306199999999"/>
    <n v="0"/>
    <s v="تبرعات عامة من زكاة مال وغيرها"/>
    <s v="دفاتر جمع مال"/>
    <s v="سارى"/>
    <n v="1363"/>
    <m/>
    <n v="28"/>
    <x v="1"/>
  </r>
  <r>
    <d v="2017-09-16T00:00:00"/>
    <x v="9"/>
    <n v="1100"/>
    <x v="6"/>
    <x v="6"/>
    <n v="1472086.7566666664"/>
    <n v="463487.69999999995"/>
    <n v="-10583.159999999971"/>
    <n v="133712.628"/>
    <n v="40269.306199999999"/>
    <n v="0"/>
    <s v="تبرعات عامة من زكاة مال وغيرها"/>
    <s v="دفاتر جمع مال"/>
    <s v="سارى"/>
    <n v="1364"/>
    <m/>
    <n v="28"/>
    <x v="1"/>
  </r>
  <r>
    <d v="2017-09-17T00:00:00"/>
    <x v="9"/>
    <n v="200"/>
    <x v="6"/>
    <x v="6"/>
    <n v="1472286.7566666664"/>
    <n v="463487.69999999995"/>
    <n v="-10583.159999999971"/>
    <n v="133712.628"/>
    <n v="40269.306199999999"/>
    <n v="0"/>
    <s v="تبرعات عامة من زكاة مال وغيرها"/>
    <s v="دفاتر جمع مال"/>
    <s v="سارى"/>
    <n v="329"/>
    <m/>
    <n v="7"/>
    <x v="1"/>
  </r>
  <r>
    <d v="2017-09-17T00:00:00"/>
    <x v="9"/>
    <n v="100"/>
    <x v="6"/>
    <x v="6"/>
    <n v="1472386.7566666664"/>
    <n v="463487.69999999995"/>
    <n v="-10583.159999999971"/>
    <n v="133712.628"/>
    <n v="40269.306199999999"/>
    <n v="0"/>
    <s v="تبرعات عامة من زكاة مال وغيرها"/>
    <s v="دفاتر جمع مال"/>
    <s v="سارى"/>
    <n v="330"/>
    <m/>
    <n v="7"/>
    <x v="1"/>
  </r>
  <r>
    <d v="2017-09-17T00:00:00"/>
    <x v="9"/>
    <n v="10000"/>
    <x v="6"/>
    <x v="6"/>
    <n v="1482386.7566666664"/>
    <n v="463487.69999999995"/>
    <n v="-10583.159999999971"/>
    <n v="133712.628"/>
    <n v="40269.306199999999"/>
    <n v="0"/>
    <s v="تبرعات عامة من زكاة مال وغيرها"/>
    <s v="دفاتر جمع مال"/>
    <s v="سارى"/>
    <n v="577"/>
    <m/>
    <n v="12"/>
    <x v="1"/>
  </r>
  <r>
    <d v="2017-09-17T00:00:00"/>
    <x v="9"/>
    <n v="10000"/>
    <x v="6"/>
    <x v="6"/>
    <n v="1492386.7566666664"/>
    <n v="463487.69999999995"/>
    <n v="-10583.159999999971"/>
    <n v="133712.628"/>
    <n v="40269.306199999999"/>
    <n v="0"/>
    <s v="تبرعات عامة من زكاة مال وغيرها"/>
    <s v="دفاتر جمع مال"/>
    <s v="سارى"/>
    <n v="578"/>
    <m/>
    <n v="12"/>
    <x v="1"/>
  </r>
  <r>
    <d v="2017-09-17T00:00:00"/>
    <x v="9"/>
    <n v="10000"/>
    <x v="6"/>
    <x v="6"/>
    <n v="1502386.7566666664"/>
    <n v="463487.69999999995"/>
    <n v="-10583.159999999971"/>
    <n v="133712.628"/>
    <n v="40269.306199999999"/>
    <n v="0"/>
    <s v="تبرعات عامة من زكاة مال وغيرها"/>
    <s v="دفاتر جمع مال"/>
    <s v="سارى"/>
    <n v="579"/>
    <m/>
    <n v="12"/>
    <x v="1"/>
  </r>
  <r>
    <d v="2017-09-17T00:00:00"/>
    <x v="9"/>
    <n v="100"/>
    <x v="6"/>
    <x v="6"/>
    <n v="1502486.7566666664"/>
    <n v="463487.69999999995"/>
    <n v="-10583.159999999971"/>
    <n v="133712.628"/>
    <n v="40269.306199999999"/>
    <n v="0"/>
    <s v="تبرعات عامة من زكاة مال وغيرها"/>
    <s v="دفاتر جمع مال"/>
    <s v="سارى"/>
    <n v="580"/>
    <m/>
    <n v="12"/>
    <x v="1"/>
  </r>
  <r>
    <d v="2017-09-17T00:00:00"/>
    <x v="9"/>
    <n v="1000"/>
    <x v="6"/>
    <x v="6"/>
    <n v="1503486.7566666664"/>
    <n v="463487.69999999995"/>
    <n v="-10583.159999999971"/>
    <n v="133712.628"/>
    <n v="40269.306199999999"/>
    <n v="0"/>
    <s v="تبرعات عامة من زكاة مال وغيرها"/>
    <s v="دفاتر جمع مال"/>
    <s v="سارى"/>
    <n v="581"/>
    <m/>
    <n v="12"/>
    <x v="1"/>
  </r>
  <r>
    <d v="2017-09-17T00:00:00"/>
    <x v="9"/>
    <n v="50"/>
    <x v="6"/>
    <x v="7"/>
    <n v="1503536.7566666664"/>
    <n v="463487.69999999995"/>
    <n v="-10583.159999999971"/>
    <n v="133712.628"/>
    <n v="40269.306199999999"/>
    <n v="0"/>
    <s v="نقدية للمرضى"/>
    <s v="دفاتر جمع مال"/>
    <s v="سارى"/>
    <n v="582"/>
    <m/>
    <n v="12"/>
    <x v="1"/>
  </r>
  <r>
    <d v="2017-09-17T00:00:00"/>
    <x v="9"/>
    <n v="100"/>
    <x v="6"/>
    <x v="7"/>
    <n v="1503636.7566666664"/>
    <n v="463487.69999999995"/>
    <n v="-10583.159999999971"/>
    <n v="133712.628"/>
    <n v="40269.306199999999"/>
    <n v="0"/>
    <s v="نقدية للمرضى"/>
    <s v="دفاتر جمع مال"/>
    <s v="سارى"/>
    <n v="583"/>
    <m/>
    <n v="12"/>
    <x v="1"/>
  </r>
  <r>
    <d v="2017-09-17T00:00:00"/>
    <x v="9"/>
    <n v="50"/>
    <x v="6"/>
    <x v="7"/>
    <n v="1503686.7566666664"/>
    <n v="463487.69999999995"/>
    <n v="-10583.159999999971"/>
    <n v="133712.628"/>
    <n v="40269.306199999999"/>
    <n v="0"/>
    <s v="نقدية للمرضى"/>
    <s v="دفاتر جمع مال"/>
    <s v="سارى"/>
    <n v="584"/>
    <m/>
    <n v="12"/>
    <x v="1"/>
  </r>
  <r>
    <d v="2017-09-17T00:00:00"/>
    <x v="9"/>
    <n v="1000"/>
    <x v="6"/>
    <x v="6"/>
    <n v="1504686.7566666664"/>
    <n v="463487.69999999995"/>
    <n v="-10583.159999999971"/>
    <n v="133712.628"/>
    <n v="40269.306199999999"/>
    <n v="0"/>
    <s v="تبرعات عامة من زكاة مال وغيرها"/>
    <s v="دفاتر جمع مال"/>
    <s v="سارى"/>
    <n v="865"/>
    <m/>
    <n v="18"/>
    <x v="1"/>
  </r>
  <r>
    <d v="2017-09-17T00:00:00"/>
    <x v="9"/>
    <n v="1444.8"/>
    <x v="39"/>
    <x v="6"/>
    <n v="1504686.7566666664"/>
    <n v="463487.69999999995"/>
    <n v="-9138.3599999999715"/>
    <n v="133712.628"/>
    <n v="40269.306199999999"/>
    <n v="0"/>
    <s v="تبرعات عامة من زكاة مال وغيرها"/>
    <s v="دفاتر جمع مال"/>
    <s v="سارى"/>
    <n v="1034"/>
    <m/>
    <n v="21"/>
    <x v="1"/>
  </r>
  <r>
    <d v="2017-09-17T00:00:00"/>
    <x v="9"/>
    <n v="300"/>
    <x v="6"/>
    <x v="7"/>
    <n v="1504986.7566666664"/>
    <n v="463487.69999999995"/>
    <n v="-9138.3599999999715"/>
    <n v="133712.628"/>
    <n v="40269.306199999999"/>
    <n v="0"/>
    <s v="نقدية للمرضى"/>
    <s v="دفاتر جمع مال"/>
    <s v="سارى"/>
    <n v="1093"/>
    <m/>
    <n v="22"/>
    <x v="1"/>
  </r>
  <r>
    <d v="2017-09-17T00:00:00"/>
    <x v="9"/>
    <n v="100"/>
    <x v="6"/>
    <x v="7"/>
    <n v="1505086.7566666664"/>
    <n v="463487.69999999995"/>
    <n v="-9138.3599999999715"/>
    <n v="133712.628"/>
    <n v="40269.306199999999"/>
    <n v="0"/>
    <s v="نقدية للمرضى"/>
    <s v="دفاتر جمع مال"/>
    <s v="سارى"/>
    <n v="1094"/>
    <m/>
    <n v="22"/>
    <x v="1"/>
  </r>
  <r>
    <d v="2017-09-17T00:00:00"/>
    <x v="9"/>
    <n v="400"/>
    <x v="6"/>
    <x v="6"/>
    <n v="1505486.7566666664"/>
    <n v="463487.69999999995"/>
    <n v="-9138.3599999999715"/>
    <n v="133712.628"/>
    <n v="40269.306199999999"/>
    <n v="0"/>
    <s v="تبرعات عامة من زكاة مال وغيرها"/>
    <s v="دفاتر جمع مال"/>
    <s v="سارى"/>
    <n v="1095"/>
    <m/>
    <n v="22"/>
    <x v="1"/>
  </r>
  <r>
    <d v="2017-09-17T00:00:00"/>
    <x v="9"/>
    <n v="100"/>
    <x v="6"/>
    <x v="7"/>
    <n v="1505586.7566666664"/>
    <n v="463487.69999999995"/>
    <n v="-9138.3599999999715"/>
    <n v="133712.628"/>
    <n v="40269.306199999999"/>
    <n v="0"/>
    <s v="نقدية للمرضى"/>
    <s v="دفاتر جمع مال"/>
    <s v="سارى"/>
    <n v="1096"/>
    <m/>
    <n v="22"/>
    <x v="1"/>
  </r>
  <r>
    <d v="2017-09-17T00:00:00"/>
    <x v="9"/>
    <n v="200"/>
    <x v="6"/>
    <x v="6"/>
    <n v="1505786.7566666664"/>
    <n v="463487.69999999995"/>
    <n v="-9138.3599999999715"/>
    <n v="133712.628"/>
    <n v="40269.306199999999"/>
    <n v="0"/>
    <s v="تبرعات عامة من زكاة مال وغيرها"/>
    <s v="دفاتر جمع مال"/>
    <s v="سارى"/>
    <n v="1097"/>
    <m/>
    <n v="22"/>
    <x v="1"/>
  </r>
  <r>
    <d v="2017-09-17T00:00:00"/>
    <x v="9"/>
    <n v="200"/>
    <x v="6"/>
    <x v="7"/>
    <n v="1505986.7566666664"/>
    <n v="463487.69999999995"/>
    <n v="-9138.3599999999715"/>
    <n v="133712.628"/>
    <n v="40269.306199999999"/>
    <n v="0"/>
    <s v="نقدية للمرضى"/>
    <s v="دفاتر جمع مال"/>
    <s v="سارى"/>
    <n v="1098"/>
    <m/>
    <n v="22"/>
    <x v="1"/>
  </r>
  <r>
    <d v="2017-09-17T00:00:00"/>
    <x v="9"/>
    <n v="300"/>
    <x v="6"/>
    <x v="6"/>
    <n v="1506286.7566666664"/>
    <n v="463487.69999999995"/>
    <n v="-9138.3599999999715"/>
    <n v="133712.628"/>
    <n v="40269.306199999999"/>
    <n v="0"/>
    <s v="تبرعات عامة من زكاة مال وغيرها"/>
    <s v="دفاتر جمع مال"/>
    <s v="سارى"/>
    <n v="1099"/>
    <m/>
    <n v="22"/>
    <x v="1"/>
  </r>
  <r>
    <d v="2017-09-17T00:00:00"/>
    <x v="9"/>
    <n v="200"/>
    <x v="6"/>
    <x v="7"/>
    <n v="1506486.7566666664"/>
    <n v="463487.69999999995"/>
    <n v="-9138.3599999999715"/>
    <n v="133712.628"/>
    <n v="40269.306199999999"/>
    <n v="0"/>
    <s v="نقدية للمرضى"/>
    <s v="دفاتر جمع مال"/>
    <s v="سارى"/>
    <n v="1100"/>
    <m/>
    <n v="22"/>
    <x v="1"/>
  </r>
  <r>
    <d v="2017-09-17T00:00:00"/>
    <x v="9"/>
    <n v="4180"/>
    <x v="6"/>
    <x v="7"/>
    <n v="1510666.7566666664"/>
    <n v="463487.69999999995"/>
    <n v="-9138.3599999999715"/>
    <n v="133712.628"/>
    <n v="40269.306199999999"/>
    <n v="0"/>
    <s v="نقدية للمرضى"/>
    <s v="دفاتر جمع مال"/>
    <s v="سارى"/>
    <n v="1365"/>
    <m/>
    <n v="28"/>
    <x v="1"/>
  </r>
  <r>
    <d v="2017-09-17T00:00:00"/>
    <x v="9"/>
    <n v="600"/>
    <x v="6"/>
    <x v="7"/>
    <n v="1511266.7566666664"/>
    <n v="463487.69999999995"/>
    <n v="-9138.3599999999715"/>
    <n v="133712.628"/>
    <n v="40269.306199999999"/>
    <n v="0"/>
    <s v="نقدية للمرضى"/>
    <s v="دفاتر جمع مال"/>
    <s v="سارى"/>
    <n v="1403"/>
    <m/>
    <n v="29"/>
    <x v="1"/>
  </r>
  <r>
    <d v="2017-09-17T00:00:00"/>
    <x v="9"/>
    <n v="7050"/>
    <x v="6"/>
    <x v="6"/>
    <n v="1518316.7566666664"/>
    <n v="463487.69999999995"/>
    <n v="-9138.3599999999715"/>
    <n v="133712.628"/>
    <n v="40269.306199999999"/>
    <n v="0"/>
    <s v="تبرعات عامة من زكاة مال وغيرها"/>
    <s v="دفاتر جمع مال"/>
    <s v="سارى"/>
    <n v="1404"/>
    <m/>
    <n v="29"/>
    <x v="1"/>
  </r>
  <r>
    <d v="2017-09-17T00:00:00"/>
    <x v="9"/>
    <n v="200"/>
    <x v="6"/>
    <x v="6"/>
    <n v="1518516.7566666664"/>
    <n v="463487.69999999995"/>
    <n v="-9138.3599999999715"/>
    <n v="133712.628"/>
    <n v="40269.306199999999"/>
    <n v="0"/>
    <s v="تبرعات عامة من زكاة مال وغيرها"/>
    <s v="دفاتر جمع مال"/>
    <s v="سارى"/>
    <n v="1405"/>
    <m/>
    <n v="29"/>
    <x v="1"/>
  </r>
  <r>
    <d v="2017-09-17T00:00:00"/>
    <x v="9"/>
    <n v="100"/>
    <x v="6"/>
    <x v="6"/>
    <n v="1518616.7566666664"/>
    <n v="463487.69999999995"/>
    <n v="-9138.3599999999715"/>
    <n v="133712.628"/>
    <n v="40269.306199999999"/>
    <n v="0"/>
    <s v="تبرعات عامة من زكاة مال وغيرها"/>
    <s v="دفاتر جمع مال"/>
    <s v="سارى"/>
    <n v="1406"/>
    <m/>
    <n v="29"/>
    <x v="1"/>
  </r>
  <r>
    <d v="2017-09-17T00:00:00"/>
    <x v="9"/>
    <n v="18060"/>
    <x v="39"/>
    <x v="6"/>
    <n v="1518616.7566666664"/>
    <n v="463487.69999999995"/>
    <n v="8921.6400000000285"/>
    <n v="133712.628"/>
    <n v="40269.306199999999"/>
    <n v="0"/>
    <s v="تبرعات عامة من زكاة مال وغيرها"/>
    <s v="دفاتر جمع مال"/>
    <s v="سارى"/>
    <n v="1407"/>
    <m/>
    <n v="29"/>
    <x v="1"/>
  </r>
  <r>
    <d v="2017-09-17T00:00:00"/>
    <x v="9"/>
    <n v="700"/>
    <x v="6"/>
    <x v="7"/>
    <n v="1519316.7566666664"/>
    <n v="463487.69999999995"/>
    <n v="8921.6400000000285"/>
    <n v="133712.628"/>
    <n v="40269.306199999999"/>
    <n v="0"/>
    <s v="نقدية للمرضى"/>
    <s v="دفاتر جمع مال"/>
    <s v="سارى"/>
    <n v="1473"/>
    <m/>
    <n v="30"/>
    <x v="1"/>
  </r>
  <r>
    <d v="2017-09-17T00:00:00"/>
    <x v="9"/>
    <n v="3000"/>
    <x v="6"/>
    <x v="7"/>
    <n v="1522316.7566666664"/>
    <n v="463487.69999999995"/>
    <n v="8921.6400000000285"/>
    <n v="133712.628"/>
    <n v="40269.306199999999"/>
    <n v="0"/>
    <s v="نقدية للمرضى"/>
    <s v="دفاتر جمع مال"/>
    <s v="سارى"/>
    <n v="1474"/>
    <m/>
    <n v="30"/>
    <x v="1"/>
  </r>
  <r>
    <d v="2017-09-17T00:00:00"/>
    <x v="9"/>
    <n v="100"/>
    <x v="6"/>
    <x v="6"/>
    <n v="1522416.7566666664"/>
    <n v="463487.69999999995"/>
    <n v="8921.6400000000285"/>
    <n v="133712.628"/>
    <n v="40269.306199999999"/>
    <n v="0"/>
    <s v="تبرعات عامة من زكاة مال وغيرها"/>
    <s v="دفاتر جمع مال"/>
    <s v="سارى"/>
    <n v="1475"/>
    <m/>
    <n v="30"/>
    <x v="1"/>
  </r>
  <r>
    <d v="2017-09-17T00:00:00"/>
    <x v="9"/>
    <n v="200"/>
    <x v="6"/>
    <x v="6"/>
    <n v="1522616.7566666664"/>
    <n v="463487.69999999995"/>
    <n v="8921.6400000000285"/>
    <n v="133712.628"/>
    <n v="40269.306199999999"/>
    <n v="0"/>
    <s v="تبرعات عامة من زكاة مال وغيرها"/>
    <s v="دفاتر جمع مال"/>
    <s v="سارى"/>
    <n v="1526"/>
    <m/>
    <n v="31"/>
    <x v="1"/>
  </r>
  <r>
    <d v="2017-09-17T00:00:00"/>
    <x v="9"/>
    <n v="3000"/>
    <x v="6"/>
    <x v="6"/>
    <n v="1525616.7566666664"/>
    <n v="463487.69999999995"/>
    <n v="8921.6400000000285"/>
    <n v="133712.628"/>
    <n v="40269.306199999999"/>
    <n v="0"/>
    <s v="تبرعات عامة من زكاة مال وغيرها"/>
    <s v="دفاتر جمع مال"/>
    <s v="سارى"/>
    <n v="1527"/>
    <m/>
    <n v="31"/>
    <x v="1"/>
  </r>
  <r>
    <d v="2017-09-17T00:00:00"/>
    <x v="9"/>
    <n v="500"/>
    <x v="6"/>
    <x v="6"/>
    <n v="1526116.7566666664"/>
    <n v="463487.69999999995"/>
    <n v="8921.6400000000285"/>
    <n v="133712.628"/>
    <n v="40269.306199999999"/>
    <n v="0"/>
    <s v="تبرعات عامة من زكاة مال وغيرها"/>
    <s v="دفاتر جمع مال"/>
    <s v="سارى"/>
    <n v="1528"/>
    <m/>
    <n v="31"/>
    <x v="1"/>
  </r>
  <r>
    <d v="2017-09-17T00:00:00"/>
    <x v="9"/>
    <n v="12000"/>
    <x v="6"/>
    <x v="6"/>
    <n v="1538116.7566666664"/>
    <n v="463487.69999999995"/>
    <n v="8921.6400000000285"/>
    <n v="133712.628"/>
    <n v="40269.306199999999"/>
    <n v="0"/>
    <s v="تبرعات عامة من زكاة مال وغيرها"/>
    <s v="دفاتر جمع مال"/>
    <s v="سارى"/>
    <n v="1529"/>
    <m/>
    <n v="31"/>
    <x v="1"/>
  </r>
  <r>
    <d v="2017-09-17T00:00:00"/>
    <x v="9"/>
    <n v="500"/>
    <x v="6"/>
    <x v="7"/>
    <n v="1538616.7566666664"/>
    <n v="463487.69999999995"/>
    <n v="8921.6400000000285"/>
    <n v="133712.628"/>
    <n v="40269.306199999999"/>
    <n v="0"/>
    <s v="نقدية للمرضى"/>
    <s v="دفاتر جمع مال"/>
    <s v="سارى"/>
    <n v="1530"/>
    <m/>
    <n v="31"/>
    <x v="1"/>
  </r>
  <r>
    <d v="2017-09-17T00:00:00"/>
    <x v="9"/>
    <n v="400"/>
    <x v="6"/>
    <x v="7"/>
    <n v="1539016.7566666664"/>
    <n v="463487.69999999995"/>
    <n v="8921.6400000000285"/>
    <n v="133712.628"/>
    <n v="40269.306199999999"/>
    <n v="0"/>
    <s v="نقدية للمرضى"/>
    <s v="دفاتر جمع مال"/>
    <s v="سارى"/>
    <n v="1531"/>
    <m/>
    <n v="31"/>
    <x v="1"/>
  </r>
  <r>
    <d v="2017-09-17T00:00:00"/>
    <x v="9"/>
    <n v="300"/>
    <x v="6"/>
    <x v="7"/>
    <n v="1539316.7566666664"/>
    <n v="463487.69999999995"/>
    <n v="8921.6400000000285"/>
    <n v="133712.628"/>
    <n v="40269.306199999999"/>
    <n v="0"/>
    <s v="نقدية للمرضى"/>
    <s v="دفاتر جمع مال"/>
    <s v="سارى"/>
    <n v="1532"/>
    <m/>
    <n v="31"/>
    <x v="1"/>
  </r>
  <r>
    <d v="2017-09-17T00:00:00"/>
    <x v="9"/>
    <n v="200"/>
    <x v="6"/>
    <x v="6"/>
    <n v="1539516.7566666664"/>
    <n v="463487.69999999995"/>
    <n v="8921.6400000000285"/>
    <n v="133712.628"/>
    <n v="40269.306199999999"/>
    <n v="0"/>
    <s v="تبرعات عامة من زكاة مال وغيرها"/>
    <s v="دفاتر جمع مال"/>
    <s v="سارى"/>
    <n v="1533"/>
    <m/>
    <n v="31"/>
    <x v="1"/>
  </r>
  <r>
    <d v="2017-09-17T00:00:00"/>
    <x v="9"/>
    <n v="400"/>
    <x v="6"/>
    <x v="6"/>
    <n v="1539916.7566666664"/>
    <n v="463487.69999999995"/>
    <n v="8921.6400000000285"/>
    <n v="133712.628"/>
    <n v="40269.306199999999"/>
    <n v="0"/>
    <s v="تبرعات عامة من زكاة مال وغيرها"/>
    <s v="دفاتر جمع مال"/>
    <s v="سارى"/>
    <n v="1534"/>
    <m/>
    <n v="31"/>
    <x v="1"/>
  </r>
  <r>
    <d v="2017-09-17T00:00:00"/>
    <x v="9"/>
    <n v="100"/>
    <x v="6"/>
    <x v="7"/>
    <n v="1540016.7566666664"/>
    <n v="463487.69999999995"/>
    <n v="8921.6400000000285"/>
    <n v="133712.628"/>
    <n v="40269.306199999999"/>
    <n v="0"/>
    <s v="نقدية للمرضى"/>
    <s v="دفاتر جمع مال"/>
    <s v="سارى"/>
    <n v="1535"/>
    <m/>
    <n v="31"/>
    <x v="1"/>
  </r>
  <r>
    <d v="2017-09-17T00:00:00"/>
    <x v="9"/>
    <n v="50"/>
    <x v="6"/>
    <x v="6"/>
    <n v="1540066.7566666664"/>
    <n v="463487.69999999995"/>
    <n v="8921.6400000000285"/>
    <n v="133712.628"/>
    <n v="40269.306199999999"/>
    <n v="0"/>
    <s v="تبرعات عامة من زكاة مال وغيرها"/>
    <s v="دفاتر جمع مال"/>
    <s v="سارى"/>
    <n v="1536"/>
    <m/>
    <n v="31"/>
    <x v="1"/>
  </r>
  <r>
    <d v="2017-09-17T00:00:00"/>
    <x v="9"/>
    <n v="400"/>
    <x v="8"/>
    <x v="9"/>
    <n v="1540066.7566666664"/>
    <n v="463887.69999999995"/>
    <n v="8921.6400000000285"/>
    <n v="133712.628"/>
    <n v="40269.306199999999"/>
    <n v="0"/>
    <m/>
    <m/>
    <m/>
    <s v="معاملة بنكية"/>
    <m/>
    <m/>
    <x v="129"/>
  </r>
  <r>
    <d v="2017-09-17T00:00:00"/>
    <x v="9"/>
    <n v="100000"/>
    <x v="6"/>
    <x v="11"/>
    <n v="1640066.7566666664"/>
    <n v="363887.69999999995"/>
    <n v="8921.6400000000285"/>
    <n v="133712.628"/>
    <n v="40269.306199999999"/>
    <n v="0"/>
    <m/>
    <m/>
    <m/>
    <s v="معاملة بنكية"/>
    <m/>
    <m/>
    <x v="265"/>
  </r>
  <r>
    <d v="2017-09-18T00:00:00"/>
    <x v="9"/>
    <n v="800"/>
    <x v="6"/>
    <x v="6"/>
    <n v="1640866.7566666664"/>
    <n v="363887.69999999995"/>
    <n v="8921.6400000000285"/>
    <n v="133712.628"/>
    <n v="40269.306199999999"/>
    <n v="0"/>
    <s v="تبرعات عامة من زكاة مال وغيرها"/>
    <s v="دفاتر جمع مال"/>
    <s v="سارى"/>
    <n v="585"/>
    <m/>
    <n v="12"/>
    <x v="1"/>
  </r>
  <r>
    <d v="2017-09-18T00:00:00"/>
    <x v="9"/>
    <n v="200"/>
    <x v="6"/>
    <x v="7"/>
    <n v="1641066.7566666664"/>
    <n v="363887.69999999995"/>
    <n v="8921.6400000000285"/>
    <n v="133712.628"/>
    <n v="40269.306199999999"/>
    <n v="0"/>
    <s v="نقدية للمرضى"/>
    <s v="دفاتر جمع مال"/>
    <s v="سارى"/>
    <n v="586"/>
    <m/>
    <n v="12"/>
    <x v="1"/>
  </r>
  <r>
    <d v="2017-09-18T00:00:00"/>
    <x v="9"/>
    <n v="2150"/>
    <x v="6"/>
    <x v="6"/>
    <n v="1643216.7566666664"/>
    <n v="363887.69999999995"/>
    <n v="8921.6400000000285"/>
    <n v="133712.628"/>
    <n v="40269.306199999999"/>
    <n v="0"/>
    <s v="تبرعات عامة من زكاة مال وغيرها"/>
    <s v="دفاتر جمع مال"/>
    <s v="سارى"/>
    <n v="1035"/>
    <m/>
    <n v="21"/>
    <x v="1"/>
  </r>
  <r>
    <d v="2017-09-18T00:00:00"/>
    <x v="9"/>
    <n v="100"/>
    <x v="6"/>
    <x v="6"/>
    <n v="1643316.7566666664"/>
    <n v="363887.69999999995"/>
    <n v="8921.6400000000285"/>
    <n v="133712.628"/>
    <n v="40269.306199999999"/>
    <n v="0"/>
    <s v="تبرعات عامة من زكاة مال وغيرها"/>
    <s v="دفاتر جمع مال"/>
    <s v="سارى"/>
    <n v="1149"/>
    <m/>
    <n v="23"/>
    <x v="1"/>
  </r>
  <r>
    <d v="2017-09-18T00:00:00"/>
    <x v="9"/>
    <n v="100"/>
    <x v="6"/>
    <x v="6"/>
    <n v="1643416.7566666664"/>
    <n v="363887.69999999995"/>
    <n v="8921.6400000000285"/>
    <n v="133712.628"/>
    <n v="40269.306199999999"/>
    <n v="0"/>
    <s v="تبرعات عامة من زكاة مال وغيرها"/>
    <s v="دفاتر جمع مال"/>
    <s v="سارى"/>
    <n v="1150"/>
    <m/>
    <n v="23"/>
    <x v="1"/>
  </r>
  <r>
    <d v="2017-09-18T00:00:00"/>
    <x v="9"/>
    <n v="3900"/>
    <x v="6"/>
    <x v="7"/>
    <n v="1647316.7566666664"/>
    <n v="363887.69999999995"/>
    <n v="8921.6400000000285"/>
    <n v="133712.628"/>
    <n v="40269.306199999999"/>
    <n v="0"/>
    <s v="نقدية للمرضى"/>
    <s v="دفاتر جمع مال"/>
    <s v="سارى"/>
    <n v="1366"/>
    <m/>
    <n v="28"/>
    <x v="1"/>
  </r>
  <r>
    <d v="2017-09-18T00:00:00"/>
    <x v="9"/>
    <n v="2500"/>
    <x v="6"/>
    <x v="7"/>
    <n v="1649816.7566666664"/>
    <n v="363887.69999999995"/>
    <n v="8921.6400000000285"/>
    <n v="133712.628"/>
    <n v="40269.306199999999"/>
    <n v="0"/>
    <s v="نقدية للمرضى"/>
    <s v="دفاتر جمع مال"/>
    <s v="سارى"/>
    <n v="1367"/>
    <m/>
    <n v="28"/>
    <x v="1"/>
  </r>
  <r>
    <d v="2017-09-18T00:00:00"/>
    <x v="9"/>
    <n v="1500"/>
    <x v="6"/>
    <x v="7"/>
    <n v="1651316.7566666664"/>
    <n v="363887.69999999995"/>
    <n v="8921.6400000000285"/>
    <n v="133712.628"/>
    <n v="40269.306199999999"/>
    <n v="0"/>
    <s v="نقدية للمرضى"/>
    <s v="دفاتر جمع مال"/>
    <s v="سارى"/>
    <n v="1368"/>
    <m/>
    <n v="28"/>
    <x v="1"/>
  </r>
  <r>
    <d v="2017-09-18T00:00:00"/>
    <x v="9"/>
    <n v="100"/>
    <x v="6"/>
    <x v="7"/>
    <n v="1651416.7566666664"/>
    <n v="363887.69999999995"/>
    <n v="8921.6400000000285"/>
    <n v="133712.628"/>
    <n v="40269.306199999999"/>
    <n v="0"/>
    <s v="نقدية للمرضى"/>
    <s v="دفاتر جمع مال"/>
    <s v="سارى"/>
    <n v="1408"/>
    <m/>
    <n v="29"/>
    <x v="1"/>
  </r>
  <r>
    <d v="2017-09-18T00:00:00"/>
    <x v="9"/>
    <n v="100"/>
    <x v="6"/>
    <x v="6"/>
    <n v="1651516.7566666664"/>
    <n v="363887.69999999995"/>
    <n v="8921.6400000000285"/>
    <n v="133712.628"/>
    <n v="40269.306199999999"/>
    <n v="0"/>
    <s v="تبرعات عامة من زكاة مال وغيرها"/>
    <s v="دفاتر جمع مال"/>
    <s v="سارى"/>
    <n v="1409"/>
    <m/>
    <n v="29"/>
    <x v="1"/>
  </r>
  <r>
    <d v="2017-09-18T00:00:00"/>
    <x v="9"/>
    <n v="500"/>
    <x v="6"/>
    <x v="6"/>
    <n v="1652016.7566666664"/>
    <n v="363887.69999999995"/>
    <n v="8921.6400000000285"/>
    <n v="133712.628"/>
    <n v="40269.306199999999"/>
    <n v="0"/>
    <s v="تبرعات عامة من زكاة مال وغيرها"/>
    <s v="دفاتر جمع مال"/>
    <s v="سارى"/>
    <n v="1410"/>
    <m/>
    <n v="29"/>
    <x v="1"/>
  </r>
  <r>
    <d v="2017-09-18T00:00:00"/>
    <x v="9"/>
    <n v="400"/>
    <x v="6"/>
    <x v="6"/>
    <n v="1652416.7566666664"/>
    <n v="363887.69999999995"/>
    <n v="8921.6400000000285"/>
    <n v="133712.628"/>
    <n v="40269.306199999999"/>
    <n v="0"/>
    <s v="تبرعات عامة من زكاة مال وغيرها"/>
    <s v="دفاتر جمع مال"/>
    <s v="سارى"/>
    <n v="1476"/>
    <m/>
    <n v="30"/>
    <x v="1"/>
  </r>
  <r>
    <d v="2017-09-18T00:00:00"/>
    <x v="9"/>
    <n v="100"/>
    <x v="6"/>
    <x v="6"/>
    <n v="1652516.7566666664"/>
    <n v="363887.69999999995"/>
    <n v="8921.6400000000285"/>
    <n v="133712.628"/>
    <n v="40269.306199999999"/>
    <n v="0"/>
    <s v="تبرعات عامة من زكاة مال وغيرها"/>
    <s v="دفاتر جمع مال"/>
    <s v="سارى"/>
    <n v="1477"/>
    <m/>
    <n v="30"/>
    <x v="1"/>
  </r>
  <r>
    <d v="2017-09-18T00:00:00"/>
    <x v="9"/>
    <n v="392"/>
    <x v="6"/>
    <x v="6"/>
    <n v="1652908.7566666664"/>
    <n v="363887.69999999995"/>
    <n v="8921.6400000000285"/>
    <n v="133712.628"/>
    <n v="40269.306199999999"/>
    <n v="0"/>
    <s v="تبرعات عامة من زكاة مال وغيرها"/>
    <s v="دفاتر جمع مال"/>
    <s v="سارى"/>
    <n v="1537"/>
    <m/>
    <n v="31"/>
    <x v="1"/>
  </r>
  <r>
    <d v="2017-09-18T00:00:00"/>
    <x v="9"/>
    <n v="600"/>
    <x v="6"/>
    <x v="7"/>
    <n v="1653508.7566666664"/>
    <n v="363887.69999999995"/>
    <n v="8921.6400000000285"/>
    <n v="133712.628"/>
    <n v="40269.306199999999"/>
    <n v="0"/>
    <s v="نقدية للمرضى"/>
    <s v="دفاتر جمع مال"/>
    <s v="سارى"/>
    <n v="1538"/>
    <m/>
    <n v="31"/>
    <x v="1"/>
  </r>
  <r>
    <d v="2017-09-18T00:00:00"/>
    <x v="9"/>
    <n v="6000"/>
    <x v="6"/>
    <x v="6"/>
    <n v="1659508.7566666664"/>
    <n v="363887.69999999995"/>
    <n v="8921.6400000000285"/>
    <n v="133712.628"/>
    <n v="40269.306199999999"/>
    <n v="0"/>
    <s v="تبرعات عامة من زكاة مال وغيرها"/>
    <s v="دفاتر جمع مال"/>
    <s v="سارى"/>
    <n v="1651"/>
    <m/>
    <n v="34"/>
    <x v="1"/>
  </r>
  <r>
    <d v="2017-09-18T00:00:00"/>
    <x v="9"/>
    <n v="600"/>
    <x v="6"/>
    <x v="6"/>
    <n v="1660108.7566666664"/>
    <n v="363887.69999999995"/>
    <n v="8921.6400000000285"/>
    <n v="133712.628"/>
    <n v="40269.306199999999"/>
    <n v="0"/>
    <s v="تبرعات عامة من زكاة مال وغيرها"/>
    <s v="دفاتر جمع مال"/>
    <s v="سارى"/>
    <n v="1652"/>
    <m/>
    <n v="34"/>
    <x v="1"/>
  </r>
  <r>
    <d v="2017-09-18T00:00:00"/>
    <x v="9"/>
    <n v="200"/>
    <x v="6"/>
    <x v="6"/>
    <n v="1660308.7566666664"/>
    <n v="363887.69999999995"/>
    <n v="8921.6400000000285"/>
    <n v="133712.628"/>
    <n v="40269.306199999999"/>
    <n v="0"/>
    <s v="تبرعات عامة من زكاة مال وغيرها"/>
    <s v="دفاتر جمع مال"/>
    <s v="سارى"/>
    <n v="1653"/>
    <m/>
    <n v="34"/>
    <x v="1"/>
  </r>
  <r>
    <d v="2017-09-18T00:00:00"/>
    <x v="9"/>
    <n v="15000"/>
    <x v="6"/>
    <x v="7"/>
    <n v="1675308.7566666664"/>
    <n v="363887.69999999995"/>
    <n v="8921.6400000000285"/>
    <n v="133712.628"/>
    <n v="40269.306199999999"/>
    <n v="0"/>
    <s v="نقدية للمرضى"/>
    <s v="دفاتر جمع مال"/>
    <s v="سارى"/>
    <n v="1654"/>
    <m/>
    <n v="34"/>
    <x v="1"/>
  </r>
  <r>
    <d v="2017-09-18T00:00:00"/>
    <x v="9"/>
    <n v="50"/>
    <x v="8"/>
    <x v="9"/>
    <n v="1675308.7566666664"/>
    <n v="363937.69999999995"/>
    <n v="8921.6400000000285"/>
    <n v="133712.628"/>
    <n v="40269.306199999999"/>
    <n v="0"/>
    <m/>
    <m/>
    <m/>
    <s v="معاملة بنكية"/>
    <m/>
    <m/>
    <x v="64"/>
  </r>
  <r>
    <d v="2017-09-18T00:00:00"/>
    <x v="9"/>
    <n v="45"/>
    <x v="8"/>
    <x v="9"/>
    <n v="1675308.7566666664"/>
    <n v="363982.69999999995"/>
    <n v="8921.6400000000285"/>
    <n v="133712.628"/>
    <n v="40269.306199999999"/>
    <n v="0"/>
    <m/>
    <m/>
    <m/>
    <s v="معاملة بنكية"/>
    <m/>
    <m/>
    <x v="129"/>
  </r>
  <r>
    <d v="2017-09-18T00:00:00"/>
    <x v="9"/>
    <n v="100"/>
    <x v="8"/>
    <x v="9"/>
    <n v="1675308.7566666664"/>
    <n v="364082.69999999995"/>
    <n v="8921.6400000000285"/>
    <n v="133712.628"/>
    <n v="40269.306199999999"/>
    <n v="0"/>
    <m/>
    <m/>
    <m/>
    <s v="معاملة بنكية"/>
    <m/>
    <m/>
    <x v="129"/>
  </r>
  <r>
    <d v="2017-09-18T00:00:00"/>
    <x v="9"/>
    <n v="5255"/>
    <x v="8"/>
    <x v="9"/>
    <n v="1675308.7566666664"/>
    <n v="369337.69999999995"/>
    <n v="8921.6400000000285"/>
    <n v="133712.628"/>
    <n v="40269.306199999999"/>
    <n v="0"/>
    <m/>
    <m/>
    <m/>
    <s v="معاملة بنكية"/>
    <m/>
    <m/>
    <x v="129"/>
  </r>
  <r>
    <d v="2017-09-18T00:00:00"/>
    <x v="9"/>
    <n v="150000"/>
    <x v="6"/>
    <x v="11"/>
    <n v="1825308.7566666664"/>
    <n v="219337.69999999995"/>
    <n v="8921.6400000000285"/>
    <n v="133712.628"/>
    <n v="40269.306199999999"/>
    <n v="0"/>
    <m/>
    <m/>
    <m/>
    <s v="معاملة بنكية"/>
    <m/>
    <m/>
    <x v="265"/>
  </r>
  <r>
    <d v="2017-09-18T00:00:00"/>
    <x v="9"/>
    <n v="600"/>
    <x v="8"/>
    <x v="9"/>
    <n v="1825308.7566666664"/>
    <n v="219937.69999999995"/>
    <n v="8921.6400000000285"/>
    <n v="133712.628"/>
    <n v="40269.306199999999"/>
    <n v="0"/>
    <m/>
    <m/>
    <m/>
    <s v="معاملة بنكية"/>
    <m/>
    <m/>
    <x v="64"/>
  </r>
  <r>
    <d v="2017-09-18T00:00:00"/>
    <x v="9"/>
    <n v="57800"/>
    <x v="8"/>
    <x v="8"/>
    <n v="1767508.7566666664"/>
    <n v="277737.69999999995"/>
    <n v="8921.6400000000285"/>
    <n v="133712.628"/>
    <n v="40269.306199999999"/>
    <n v="0"/>
    <m/>
    <m/>
    <m/>
    <m/>
    <m/>
    <m/>
    <x v="266"/>
  </r>
  <r>
    <d v="2017-09-18T00:00:00"/>
    <x v="9"/>
    <n v="63700"/>
    <x v="8"/>
    <x v="8"/>
    <n v="1703808.7566666664"/>
    <n v="341437.69999999995"/>
    <n v="8921.6400000000285"/>
    <n v="133712.628"/>
    <n v="40269.306199999999"/>
    <n v="0"/>
    <m/>
    <m/>
    <m/>
    <m/>
    <m/>
    <m/>
    <x v="266"/>
  </r>
  <r>
    <d v="2017-09-18T00:00:00"/>
    <x v="9"/>
    <n v="60830"/>
    <x v="8"/>
    <x v="8"/>
    <n v="1642978.7566666664"/>
    <n v="402267.69999999995"/>
    <n v="8921.6400000000285"/>
    <n v="133712.628"/>
    <n v="40269.306199999999"/>
    <n v="0"/>
    <m/>
    <m/>
    <m/>
    <m/>
    <m/>
    <m/>
    <x v="266"/>
  </r>
  <r>
    <d v="2017-09-18T00:00:00"/>
    <x v="9"/>
    <n v="1000"/>
    <x v="8"/>
    <x v="9"/>
    <n v="1642978.7566666664"/>
    <n v="403267.69999999995"/>
    <n v="8921.6400000000285"/>
    <n v="133712.628"/>
    <n v="40269.306199999999"/>
    <n v="0"/>
    <m/>
    <m/>
    <m/>
    <s v="معاملة بنكية"/>
    <m/>
    <m/>
    <x v="263"/>
  </r>
  <r>
    <d v="2017-09-19T00:00:00"/>
    <x v="9"/>
    <n v="4000"/>
    <x v="6"/>
    <x v="7"/>
    <n v="1646978.7566666664"/>
    <n v="403267.69999999995"/>
    <n v="8921.6400000000285"/>
    <n v="133712.628"/>
    <n v="40269.306199999999"/>
    <n v="0"/>
    <s v="نقدية للمرضى"/>
    <s v="دفاتر جمع مال"/>
    <s v="سارى"/>
    <n v="331"/>
    <m/>
    <n v="7"/>
    <x v="1"/>
  </r>
  <r>
    <d v="2017-09-19T00:00:00"/>
    <x v="9"/>
    <n v="28534.799999999999"/>
    <x v="38"/>
    <x v="21"/>
    <n v="1646978.7566666664"/>
    <n v="403267.69999999995"/>
    <n v="-19613.159999999971"/>
    <n v="162247.42799999999"/>
    <n v="40269.306199999999"/>
    <n v="0"/>
    <m/>
    <m/>
    <m/>
    <s v="سداد"/>
    <m/>
    <m/>
    <x v="1"/>
  </r>
  <r>
    <d v="2017-09-19T00:00:00"/>
    <x v="9"/>
    <n v="1000"/>
    <x v="6"/>
    <x v="6"/>
    <n v="1647978.7566666664"/>
    <n v="403267.69999999995"/>
    <n v="-19613.159999999971"/>
    <n v="162247.42799999999"/>
    <n v="40269.306199999999"/>
    <n v="0"/>
    <s v="تبرعات عامة من زكاة مال وغيرها"/>
    <s v="دفاتر جمع مال"/>
    <s v="سارى"/>
    <n v="587"/>
    <m/>
    <n v="12"/>
    <x v="1"/>
  </r>
  <r>
    <d v="2017-09-19T00:00:00"/>
    <x v="9"/>
    <n v="4063.4999999999995"/>
    <x v="39"/>
    <x v="7"/>
    <n v="1647978.7566666664"/>
    <n v="403267.69999999995"/>
    <n v="-15549.659999999971"/>
    <n v="162247.42799999999"/>
    <n v="40269.306199999999"/>
    <n v="0"/>
    <s v="نقدية للمرضى"/>
    <s v="دفاتر جمع مال"/>
    <s v="سارى"/>
    <n v="1036"/>
    <m/>
    <n v="21"/>
    <x v="1"/>
  </r>
  <r>
    <d v="2017-09-19T00:00:00"/>
    <x v="9"/>
    <n v="2000"/>
    <x v="6"/>
    <x v="7"/>
    <n v="1649978.7566666664"/>
    <n v="403267.69999999995"/>
    <n v="-15549.659999999971"/>
    <n v="162247.42799999999"/>
    <n v="40269.306199999999"/>
    <n v="0"/>
    <s v="نقدية للمرضى"/>
    <s v="دفاتر جمع مال"/>
    <s v="سارى"/>
    <n v="1037"/>
    <m/>
    <n v="21"/>
    <x v="1"/>
  </r>
  <r>
    <d v="2017-09-19T00:00:00"/>
    <x v="9"/>
    <n v="150"/>
    <x v="6"/>
    <x v="6"/>
    <n v="1650128.7566666664"/>
    <n v="403267.69999999995"/>
    <n v="-15549.659999999971"/>
    <n v="162247.42799999999"/>
    <n v="40269.306199999999"/>
    <n v="0"/>
    <s v="تبرعات عامة من زكاة مال وغيرها"/>
    <s v="دفاتر جمع مال"/>
    <s v="سارى"/>
    <n v="1038"/>
    <m/>
    <n v="21"/>
    <x v="1"/>
  </r>
  <r>
    <d v="2017-09-19T00:00:00"/>
    <x v="9"/>
    <n v="400"/>
    <x v="6"/>
    <x v="6"/>
    <n v="1650528.7566666664"/>
    <n v="403267.69999999995"/>
    <n v="-15549.659999999971"/>
    <n v="162247.42799999999"/>
    <n v="40269.306199999999"/>
    <n v="0"/>
    <s v="تبرعات عامة من زكاة مال وغيرها"/>
    <s v="دفاتر جمع مال"/>
    <s v="سارى"/>
    <n v="1039"/>
    <m/>
    <n v="21"/>
    <x v="1"/>
  </r>
  <r>
    <d v="2017-09-19T00:00:00"/>
    <x v="9"/>
    <n v="1200"/>
    <x v="6"/>
    <x v="7"/>
    <n v="1651728.7566666664"/>
    <n v="403267.69999999995"/>
    <n v="-15549.659999999971"/>
    <n v="162247.42799999999"/>
    <n v="40269.306199999999"/>
    <n v="0"/>
    <s v="نقدية للمرضى"/>
    <s v="دفاتر جمع مال"/>
    <s v="سارى"/>
    <n v="1157"/>
    <m/>
    <n v="24"/>
    <x v="1"/>
  </r>
  <r>
    <d v="2017-09-19T00:00:00"/>
    <x v="9"/>
    <n v="3000"/>
    <x v="6"/>
    <x v="7"/>
    <n v="1654728.7566666664"/>
    <n v="403267.69999999995"/>
    <n v="-15549.659999999971"/>
    <n v="162247.42799999999"/>
    <n v="40269.306199999999"/>
    <n v="0"/>
    <s v="نقدية للمرضى"/>
    <s v="دفاتر جمع مال"/>
    <s v="سارى"/>
    <n v="1369"/>
    <m/>
    <n v="28"/>
    <x v="1"/>
  </r>
  <r>
    <d v="2017-09-19T00:00:00"/>
    <x v="9"/>
    <n v="300"/>
    <x v="6"/>
    <x v="6"/>
    <n v="1655028.7566666664"/>
    <n v="403267.69999999995"/>
    <n v="-15549.659999999971"/>
    <n v="162247.42799999999"/>
    <n v="40269.306199999999"/>
    <n v="0"/>
    <s v="تبرعات عامة من زكاة مال وغيرها"/>
    <s v="دفاتر جمع مال"/>
    <s v="سارى"/>
    <n v="1370"/>
    <m/>
    <n v="28"/>
    <x v="1"/>
  </r>
  <r>
    <d v="2017-09-19T00:00:00"/>
    <x v="9"/>
    <n v="4081.5599999999995"/>
    <x v="39"/>
    <x v="7"/>
    <n v="1655028.7566666664"/>
    <n v="403267.69999999995"/>
    <n v="-11468.099999999971"/>
    <n v="162247.42799999999"/>
    <n v="40269.306199999999"/>
    <n v="0"/>
    <s v="نقدية للمرضى"/>
    <s v="دفاتر جمع مال"/>
    <s v="سارى"/>
    <n v="1411"/>
    <m/>
    <n v="29"/>
    <x v="1"/>
  </r>
  <r>
    <d v="2017-09-19T00:00:00"/>
    <x v="9"/>
    <n v="1000"/>
    <x v="6"/>
    <x v="7"/>
    <n v="1656028.7566666664"/>
    <n v="403267.69999999995"/>
    <n v="-11468.099999999971"/>
    <n v="162247.42799999999"/>
    <n v="40269.306199999999"/>
    <n v="0"/>
    <s v="نقدية للمرضى"/>
    <s v="دفاتر جمع مال"/>
    <s v="سارى"/>
    <n v="1412"/>
    <m/>
    <n v="29"/>
    <x v="1"/>
  </r>
  <r>
    <d v="2017-09-19T00:00:00"/>
    <x v="9"/>
    <n v="1000"/>
    <x v="6"/>
    <x v="7"/>
    <n v="1657028.7566666664"/>
    <n v="403267.69999999995"/>
    <n v="-11468.099999999971"/>
    <n v="162247.42799999999"/>
    <n v="40269.306199999999"/>
    <n v="0"/>
    <s v="نقدية للمرضى"/>
    <s v="دفاتر جمع مال"/>
    <s v="سارى"/>
    <n v="1413"/>
    <m/>
    <n v="29"/>
    <x v="1"/>
  </r>
  <r>
    <d v="2017-09-19T00:00:00"/>
    <x v="9"/>
    <n v="1000"/>
    <x v="6"/>
    <x v="7"/>
    <n v="1658028.7566666664"/>
    <n v="403267.69999999995"/>
    <n v="-11468.099999999971"/>
    <n v="162247.42799999999"/>
    <n v="40269.306199999999"/>
    <n v="0"/>
    <s v="نقدية للمرضى"/>
    <s v="دفاتر جمع مال"/>
    <s v="سارى"/>
    <n v="1414"/>
    <m/>
    <n v="29"/>
    <x v="1"/>
  </r>
  <r>
    <d v="2017-09-19T00:00:00"/>
    <x v="9"/>
    <n v="1000"/>
    <x v="6"/>
    <x v="7"/>
    <n v="1659028.7566666664"/>
    <n v="403267.69999999995"/>
    <n v="-11468.099999999971"/>
    <n v="162247.42799999999"/>
    <n v="40269.306199999999"/>
    <n v="0"/>
    <s v="نقدية للمرضى"/>
    <s v="دفاتر جمع مال"/>
    <s v="سارى"/>
    <n v="1415"/>
    <m/>
    <n v="29"/>
    <x v="1"/>
  </r>
  <r>
    <d v="2017-09-19T00:00:00"/>
    <x v="9"/>
    <n v="1500"/>
    <x v="6"/>
    <x v="7"/>
    <n v="1660528.7566666664"/>
    <n v="403267.69999999995"/>
    <n v="-11468.099999999971"/>
    <n v="162247.42799999999"/>
    <n v="40269.306199999999"/>
    <n v="0"/>
    <s v="نقدية للمرضى"/>
    <s v="دفاتر جمع مال"/>
    <s v="سارى"/>
    <n v="1416"/>
    <m/>
    <n v="29"/>
    <x v="1"/>
  </r>
  <r>
    <d v="2017-09-19T00:00:00"/>
    <x v="9"/>
    <n v="500"/>
    <x v="6"/>
    <x v="7"/>
    <n v="1661028.7566666664"/>
    <n v="403267.69999999995"/>
    <n v="-11468.099999999971"/>
    <n v="162247.42799999999"/>
    <n v="40269.306199999999"/>
    <n v="0"/>
    <s v="نقدية للمرضى"/>
    <s v="دفاتر جمع مال"/>
    <s v="سارى"/>
    <n v="1417"/>
    <m/>
    <n v="29"/>
    <x v="1"/>
  </r>
  <r>
    <d v="2017-09-19T00:00:00"/>
    <x v="9"/>
    <n v="500"/>
    <x v="6"/>
    <x v="6"/>
    <n v="1661528.7566666664"/>
    <n v="403267.69999999995"/>
    <n v="-11468.099999999971"/>
    <n v="162247.42799999999"/>
    <n v="40269.306199999999"/>
    <n v="0"/>
    <s v="تبرعات عامة من زكاة مال وغيرها"/>
    <s v="دفاتر جمع مال"/>
    <s v="سارى"/>
    <n v="1418"/>
    <m/>
    <n v="29"/>
    <x v="1"/>
  </r>
  <r>
    <d v="2017-09-19T00:00:00"/>
    <x v="9"/>
    <n v="50"/>
    <x v="6"/>
    <x v="7"/>
    <n v="1661578.7566666664"/>
    <n v="403267.69999999995"/>
    <n v="-11468.099999999971"/>
    <n v="162247.42799999999"/>
    <n v="40269.306199999999"/>
    <n v="0"/>
    <s v="نقدية للمرضى"/>
    <s v="دفاتر جمع مال"/>
    <s v="سارى"/>
    <n v="1478"/>
    <m/>
    <n v="30"/>
    <x v="1"/>
  </r>
  <r>
    <d v="2017-09-19T00:00:00"/>
    <x v="9"/>
    <n v="13963"/>
    <x v="6"/>
    <x v="7"/>
    <n v="1675541.7566666664"/>
    <n v="403267.69999999995"/>
    <n v="-11468.099999999971"/>
    <n v="162247.42799999999"/>
    <n v="40269.306199999999"/>
    <n v="0"/>
    <s v="نقدية للمرضى"/>
    <s v="دفاتر جمع مال"/>
    <s v="سارى"/>
    <n v="1479"/>
    <m/>
    <n v="30"/>
    <x v="1"/>
  </r>
  <r>
    <d v="2017-09-19T00:00:00"/>
    <x v="9"/>
    <n v="21672"/>
    <x v="39"/>
    <x v="6"/>
    <n v="1675541.7566666664"/>
    <n v="403267.69999999995"/>
    <n v="10203.900000000029"/>
    <n v="162247.42799999999"/>
    <n v="40269.306199999999"/>
    <n v="0"/>
    <s v="تبرعات عامة من زكاة مال وغيرها"/>
    <s v="دفاتر جمع مال"/>
    <s v="سارى"/>
    <n v="1480"/>
    <m/>
    <n v="30"/>
    <x v="1"/>
  </r>
  <r>
    <d v="2017-09-19T00:00:00"/>
    <x v="9"/>
    <n v="200"/>
    <x v="6"/>
    <x v="6"/>
    <n v="1675741.7566666664"/>
    <n v="403267.69999999995"/>
    <n v="10203.900000000029"/>
    <n v="162247.42799999999"/>
    <n v="40269.306199999999"/>
    <n v="0"/>
    <s v="تبرعات عامة من زكاة مال وغيرها"/>
    <s v="دفاتر جمع مال"/>
    <s v="سارى"/>
    <n v="1481"/>
    <m/>
    <n v="30"/>
    <x v="1"/>
  </r>
  <r>
    <d v="2017-09-19T00:00:00"/>
    <x v="9"/>
    <n v="100"/>
    <x v="6"/>
    <x v="6"/>
    <n v="1675841.7566666664"/>
    <n v="403267.69999999995"/>
    <n v="10203.900000000029"/>
    <n v="162247.42799999999"/>
    <n v="40269.306199999999"/>
    <n v="0"/>
    <s v="تبرعات عامة من زكاة مال وغيرها"/>
    <s v="دفاتر جمع مال"/>
    <s v="سارى"/>
    <n v="1482"/>
    <m/>
    <n v="30"/>
    <x v="1"/>
  </r>
  <r>
    <d v="2017-09-19T00:00:00"/>
    <x v="9"/>
    <n v="800"/>
    <x v="6"/>
    <x v="7"/>
    <n v="1676641.7566666664"/>
    <n v="403267.69999999995"/>
    <n v="10203.900000000029"/>
    <n v="162247.42799999999"/>
    <n v="40269.306199999999"/>
    <n v="0"/>
    <s v="نقدية للمرضى"/>
    <s v="دفاتر جمع مال"/>
    <s v="سارى"/>
    <n v="1655"/>
    <m/>
    <n v="34"/>
    <x v="1"/>
  </r>
  <r>
    <d v="2017-09-19T00:00:00"/>
    <x v="9"/>
    <n v="5000"/>
    <x v="6"/>
    <x v="6"/>
    <n v="1681641.7566666664"/>
    <n v="403267.69999999995"/>
    <n v="10203.900000000029"/>
    <n v="162247.42799999999"/>
    <n v="40269.306199999999"/>
    <n v="0"/>
    <s v="تبرعات عامة من زكاة مال وغيرها"/>
    <s v="دفاتر جمع مال"/>
    <s v="سارى"/>
    <n v="1656"/>
    <m/>
    <n v="34"/>
    <x v="1"/>
  </r>
  <r>
    <d v="2017-09-19T00:00:00"/>
    <x v="9"/>
    <n v="7200"/>
    <x v="6"/>
    <x v="6"/>
    <n v="1688841.7566666664"/>
    <n v="403267.69999999995"/>
    <n v="10203.900000000029"/>
    <n v="162247.42799999999"/>
    <n v="40269.306199999999"/>
    <n v="0"/>
    <s v="تبرعات عامة من زكاة مال وغيرها"/>
    <s v="دفاتر جمع مال"/>
    <s v="سارى"/>
    <n v="1657"/>
    <m/>
    <n v="34"/>
    <x v="1"/>
  </r>
  <r>
    <d v="2017-09-19T00:00:00"/>
    <x v="9"/>
    <n v="75"/>
    <x v="8"/>
    <x v="9"/>
    <n v="1688841.7566666664"/>
    <n v="403342.69999999995"/>
    <n v="10203.900000000029"/>
    <n v="162247.42799999999"/>
    <n v="40269.306199999999"/>
    <n v="0"/>
    <m/>
    <m/>
    <m/>
    <s v="معاملة بنكية"/>
    <m/>
    <m/>
    <x v="129"/>
  </r>
  <r>
    <d v="2017-09-19T00:00:00"/>
    <x v="9"/>
    <n v="100000"/>
    <x v="6"/>
    <x v="11"/>
    <n v="1788841.7566666664"/>
    <n v="303342.69999999995"/>
    <n v="10203.900000000029"/>
    <n v="162247.42799999999"/>
    <n v="40269.306199999999"/>
    <n v="0"/>
    <m/>
    <m/>
    <m/>
    <s v="معاملة بنكية"/>
    <m/>
    <m/>
    <x v="265"/>
  </r>
  <r>
    <d v="2017-09-19T00:00:00"/>
    <x v="9"/>
    <n v="100000"/>
    <x v="6"/>
    <x v="11"/>
    <n v="1888841.7566666664"/>
    <n v="203342.69999999995"/>
    <n v="10203.900000000029"/>
    <n v="162247.42799999999"/>
    <n v="40269.306199999999"/>
    <n v="0"/>
    <m/>
    <m/>
    <m/>
    <s v="معاملة بنكية"/>
    <m/>
    <m/>
    <x v="265"/>
  </r>
  <r>
    <d v="2017-09-19T00:00:00"/>
    <x v="9"/>
    <n v="61900"/>
    <x v="8"/>
    <x v="8"/>
    <n v="1826941.7566666664"/>
    <n v="265242.69999999995"/>
    <n v="10203.900000000029"/>
    <n v="162247.42799999999"/>
    <n v="40269.306199999999"/>
    <n v="0"/>
    <m/>
    <m/>
    <m/>
    <m/>
    <m/>
    <m/>
    <x v="266"/>
  </r>
  <r>
    <d v="2017-09-19T00:00:00"/>
    <x v="9"/>
    <n v="6500"/>
    <x v="8"/>
    <x v="9"/>
    <n v="1826941.7566666664"/>
    <n v="271742.69999999995"/>
    <n v="10203.900000000029"/>
    <n v="162247.42799999999"/>
    <n v="40269.306199999999"/>
    <n v="0"/>
    <m/>
    <m/>
    <m/>
    <s v="معاملة بنكية"/>
    <m/>
    <m/>
    <x v="129"/>
  </r>
  <r>
    <d v="2017-09-19T00:00:00"/>
    <x v="9"/>
    <n v="4100"/>
    <x v="8"/>
    <x v="9"/>
    <n v="1826941.7566666664"/>
    <n v="275842.69999999995"/>
    <n v="10203.900000000029"/>
    <n v="162247.42799999999"/>
    <n v="40269.306199999999"/>
    <n v="0"/>
    <m/>
    <m/>
    <m/>
    <s v="معاملة بنكية"/>
    <m/>
    <m/>
    <x v="129"/>
  </r>
  <r>
    <d v="2017-09-20T00:00:00"/>
    <x v="9"/>
    <n v="1000"/>
    <x v="6"/>
    <x v="6"/>
    <n v="1827941.7566666664"/>
    <n v="275842.69999999995"/>
    <n v="10203.900000000029"/>
    <n v="162247.42799999999"/>
    <n v="40269.306199999999"/>
    <n v="0"/>
    <s v="تبرعات عامة من زكاة مال وغيرها"/>
    <s v="دفاتر جمع مال"/>
    <s v="سارى"/>
    <n v="332"/>
    <m/>
    <n v="7"/>
    <x v="1"/>
  </r>
  <r>
    <d v="2017-09-20T00:00:00"/>
    <x v="9"/>
    <n v="1000"/>
    <x v="6"/>
    <x v="6"/>
    <n v="1828941.7566666664"/>
    <n v="275842.69999999995"/>
    <n v="10203.900000000029"/>
    <n v="162247.42799999999"/>
    <n v="40269.306199999999"/>
    <n v="0"/>
    <s v="تبرعات عامة من زكاة مال وغيرها"/>
    <s v="دفاتر جمع مال"/>
    <s v="سارى"/>
    <n v="333"/>
    <m/>
    <n v="7"/>
    <x v="1"/>
  </r>
  <r>
    <d v="2017-09-20T00:00:00"/>
    <x v="9"/>
    <n v="4100"/>
    <x v="6"/>
    <x v="6"/>
    <n v="1833041.7566666664"/>
    <n v="275842.69999999995"/>
    <n v="10203.900000000029"/>
    <n v="162247.42799999999"/>
    <n v="40269.306199999999"/>
    <n v="0"/>
    <s v="تبرعات عامة من زكاة مال وغيرها"/>
    <s v="دفاتر جمع مال"/>
    <s v="سارى"/>
    <n v="334"/>
    <m/>
    <n v="7"/>
    <x v="1"/>
  </r>
  <r>
    <d v="2017-09-20T00:00:00"/>
    <x v="9"/>
    <n v="200"/>
    <x v="6"/>
    <x v="6"/>
    <n v="1833241.7566666664"/>
    <n v="275842.69999999995"/>
    <n v="10203.900000000029"/>
    <n v="162247.42799999999"/>
    <n v="40269.306199999999"/>
    <n v="0"/>
    <s v="تبرعات عامة من زكاة مال وغيرها"/>
    <s v="دفاتر جمع مال"/>
    <s v="سارى"/>
    <n v="335"/>
    <m/>
    <n v="7"/>
    <x v="1"/>
  </r>
  <r>
    <d v="2017-09-20T00:00:00"/>
    <x v="9"/>
    <n v="200"/>
    <x v="6"/>
    <x v="6"/>
    <n v="1833441.7566666664"/>
    <n v="275842.69999999995"/>
    <n v="10203.900000000029"/>
    <n v="162247.42799999999"/>
    <n v="40269.306199999999"/>
    <n v="0"/>
    <s v="تبرعات عامة من زكاة مال وغيرها"/>
    <s v="دفاتر جمع مال"/>
    <s v="سارى"/>
    <n v="336"/>
    <m/>
    <n v="7"/>
    <x v="1"/>
  </r>
  <r>
    <d v="2017-09-20T00:00:00"/>
    <x v="9"/>
    <n v="1000"/>
    <x v="6"/>
    <x v="6"/>
    <n v="1834441.7566666664"/>
    <n v="275842.69999999995"/>
    <n v="10203.900000000029"/>
    <n v="162247.42799999999"/>
    <n v="40269.306199999999"/>
    <n v="0"/>
    <s v="تبرعات عامة من زكاة مال وغيرها"/>
    <s v="دفاتر جمع مال"/>
    <s v="سارى"/>
    <n v="588"/>
    <m/>
    <n v="12"/>
    <x v="1"/>
  </r>
  <r>
    <d v="2017-09-20T00:00:00"/>
    <x v="9"/>
    <n v="1100"/>
    <x v="6"/>
    <x v="7"/>
    <n v="1835541.7566666664"/>
    <n v="275842.69999999995"/>
    <n v="10203.900000000029"/>
    <n v="162247.42799999999"/>
    <n v="40269.306199999999"/>
    <n v="0"/>
    <s v="نقدية للمرضى"/>
    <s v="دفاتر جمع مال"/>
    <s v="سارى"/>
    <n v="589"/>
    <m/>
    <n v="12"/>
    <x v="1"/>
  </r>
  <r>
    <d v="2017-09-20T00:00:00"/>
    <x v="9"/>
    <n v="2500"/>
    <x v="6"/>
    <x v="7"/>
    <n v="1838041.7566666664"/>
    <n v="275842.69999999995"/>
    <n v="10203.900000000029"/>
    <n v="162247.42799999999"/>
    <n v="40269.306199999999"/>
    <n v="0"/>
    <s v="نقدية للمرضى"/>
    <s v="دفاتر جمع مال"/>
    <s v="سارى"/>
    <n v="866"/>
    <m/>
    <n v="18"/>
    <x v="1"/>
  </r>
  <r>
    <d v="2017-09-20T00:00:00"/>
    <x v="9"/>
    <n v="1000"/>
    <x v="6"/>
    <x v="7"/>
    <n v="1839041.7566666664"/>
    <n v="275842.69999999995"/>
    <n v="10203.900000000029"/>
    <n v="162247.42799999999"/>
    <n v="40269.306199999999"/>
    <n v="0"/>
    <s v="نقدية للمرضى"/>
    <s v="دفاتر جمع مال"/>
    <s v="سارى"/>
    <n v="1040"/>
    <m/>
    <n v="21"/>
    <x v="1"/>
  </r>
  <r>
    <d v="2017-09-20T00:00:00"/>
    <x v="9"/>
    <n v="500"/>
    <x v="6"/>
    <x v="7"/>
    <n v="1839541.7566666664"/>
    <n v="275842.69999999995"/>
    <n v="10203.900000000029"/>
    <n v="162247.42799999999"/>
    <n v="40269.306199999999"/>
    <n v="0"/>
    <s v="نقدية للمرضى"/>
    <s v="دفاتر جمع مال"/>
    <s v="سارى"/>
    <n v="1371"/>
    <m/>
    <n v="28"/>
    <x v="1"/>
  </r>
  <r>
    <d v="2017-09-20T00:00:00"/>
    <x v="9"/>
    <n v="200"/>
    <x v="6"/>
    <x v="7"/>
    <n v="1839741.7566666664"/>
    <n v="275842.69999999995"/>
    <n v="10203.900000000029"/>
    <n v="162247.42799999999"/>
    <n v="40269.306199999999"/>
    <n v="0"/>
    <s v="نقدية للمرضى"/>
    <s v="دفاتر جمع مال"/>
    <s v="سارى"/>
    <n v="1419"/>
    <m/>
    <n v="29"/>
    <x v="1"/>
  </r>
  <r>
    <d v="2017-09-20T00:00:00"/>
    <x v="9"/>
    <n v="200"/>
    <x v="6"/>
    <x v="7"/>
    <n v="1839941.7566666664"/>
    <n v="275842.69999999995"/>
    <n v="10203.900000000029"/>
    <n v="162247.42799999999"/>
    <n v="40269.306199999999"/>
    <n v="0"/>
    <s v="نقدية للمرضى"/>
    <s v="دفاتر جمع مال"/>
    <s v="سارى"/>
    <n v="1420"/>
    <m/>
    <n v="29"/>
    <x v="1"/>
  </r>
  <r>
    <d v="2017-09-20T00:00:00"/>
    <x v="9"/>
    <n v="1000"/>
    <x v="6"/>
    <x v="6"/>
    <n v="1840941.7566666664"/>
    <n v="275842.69999999995"/>
    <n v="10203.900000000029"/>
    <n v="162247.42799999999"/>
    <n v="40269.306199999999"/>
    <n v="0"/>
    <s v="تبرعات عامة من زكاة مال وغيرها"/>
    <s v="دفاتر جمع مال"/>
    <s v="سارى"/>
    <n v="1421"/>
    <m/>
    <n v="29"/>
    <x v="1"/>
  </r>
  <r>
    <d v="2017-09-20T00:00:00"/>
    <x v="9"/>
    <n v="50"/>
    <x v="6"/>
    <x v="7"/>
    <n v="1840991.7566666664"/>
    <n v="275842.69999999995"/>
    <n v="10203.900000000029"/>
    <n v="162247.42799999999"/>
    <n v="40269.306199999999"/>
    <n v="0"/>
    <s v="نقدية للمرضى"/>
    <s v="دفاتر جمع مال"/>
    <s v="سارى"/>
    <n v="1483"/>
    <m/>
    <n v="30"/>
    <x v="1"/>
  </r>
  <r>
    <d v="2017-09-20T00:00:00"/>
    <x v="9"/>
    <n v="100"/>
    <x v="6"/>
    <x v="7"/>
    <n v="1841091.7566666664"/>
    <n v="275842.69999999995"/>
    <n v="10203.900000000029"/>
    <n v="162247.42799999999"/>
    <n v="40269.306199999999"/>
    <n v="0"/>
    <s v="نقدية للمرضى"/>
    <s v="دفاتر جمع مال"/>
    <s v="سارى"/>
    <n v="1484"/>
    <m/>
    <n v="30"/>
    <x v="1"/>
  </r>
  <r>
    <d v="2017-09-20T00:00:00"/>
    <x v="9"/>
    <n v="21672"/>
    <x v="38"/>
    <x v="21"/>
    <n v="1841091.7566666664"/>
    <n v="275842.69999999995"/>
    <n v="-11468.099999999971"/>
    <n v="183919.42799999999"/>
    <n v="40269.306199999999"/>
    <n v="0"/>
    <m/>
    <m/>
    <m/>
    <s v="سداد"/>
    <m/>
    <m/>
    <x v="1"/>
  </r>
  <r>
    <d v="2017-09-20T00:00:00"/>
    <x v="9"/>
    <n v="2000"/>
    <x v="6"/>
    <x v="6"/>
    <n v="1843091.7566666664"/>
    <n v="275842.69999999995"/>
    <n v="-11468.099999999971"/>
    <n v="183919.42799999999"/>
    <n v="40269.306199999999"/>
    <n v="0"/>
    <s v="تبرعات عامة من زكاة مال وغيرها"/>
    <s v="دفاتر جمع مال"/>
    <s v="سارى"/>
    <n v="1539"/>
    <m/>
    <n v="31"/>
    <x v="1"/>
  </r>
  <r>
    <d v="2017-09-20T00:00:00"/>
    <x v="9"/>
    <n v="100"/>
    <x v="6"/>
    <x v="6"/>
    <n v="1843191.7566666664"/>
    <n v="275842.69999999995"/>
    <n v="-11468.099999999971"/>
    <n v="183919.42799999999"/>
    <n v="40269.306199999999"/>
    <n v="0"/>
    <s v="تبرعات عامة من زكاة مال وغيرها"/>
    <s v="دفاتر جمع مال"/>
    <s v="سارى"/>
    <n v="1540"/>
    <m/>
    <n v="31"/>
    <x v="1"/>
  </r>
  <r>
    <d v="2017-09-20T00:00:00"/>
    <x v="9"/>
    <n v="500"/>
    <x v="6"/>
    <x v="6"/>
    <n v="1843691.7566666664"/>
    <n v="275842.69999999995"/>
    <n v="-11468.099999999971"/>
    <n v="183919.42799999999"/>
    <n v="40269.306199999999"/>
    <n v="0"/>
    <s v="تبرعات عامة من زكاة مال وغيرها"/>
    <s v="دفاتر جمع مال"/>
    <s v="سارى"/>
    <n v="1541"/>
    <m/>
    <n v="31"/>
    <x v="1"/>
  </r>
  <r>
    <d v="2017-09-20T00:00:00"/>
    <x v="9"/>
    <n v="300"/>
    <x v="6"/>
    <x v="7"/>
    <n v="1843991.7566666664"/>
    <n v="275842.69999999995"/>
    <n v="-11468.099999999971"/>
    <n v="183919.42799999999"/>
    <n v="40269.306199999999"/>
    <n v="0"/>
    <s v="نقدية للمرضى"/>
    <s v="دفاتر جمع مال"/>
    <s v="سارى"/>
    <n v="1542"/>
    <m/>
    <n v="31"/>
    <x v="1"/>
  </r>
  <r>
    <d v="2017-09-20T00:00:00"/>
    <x v="9"/>
    <n v="5418"/>
    <x v="39"/>
    <x v="6"/>
    <n v="1843991.7566666664"/>
    <n v="275842.69999999995"/>
    <n v="-6050.0999999999713"/>
    <n v="183919.42799999999"/>
    <n v="40269.306199999999"/>
    <n v="0"/>
    <s v="تبرعات عامة من زكاة مال وغيرها"/>
    <s v="دفاتر جمع مال"/>
    <s v="سارى"/>
    <n v="1543"/>
    <m/>
    <n v="31"/>
    <x v="1"/>
  </r>
  <r>
    <d v="2017-09-20T00:00:00"/>
    <x v="9"/>
    <n v="400"/>
    <x v="6"/>
    <x v="6"/>
    <n v="1844391.7566666664"/>
    <n v="275842.69999999995"/>
    <n v="-6050.0999999999713"/>
    <n v="183919.42799999999"/>
    <n v="40269.306199999999"/>
    <n v="0"/>
    <s v="تبرعات عامة من زكاة مال وغيرها"/>
    <s v="دفاتر جمع مال"/>
    <s v="سارى"/>
    <n v="1544"/>
    <m/>
    <n v="31"/>
    <x v="1"/>
  </r>
  <r>
    <d v="2017-09-20T00:00:00"/>
    <x v="9"/>
    <n v="40"/>
    <x v="23"/>
    <x v="11"/>
    <n v="1844391.7566666664"/>
    <n v="275802.69999999995"/>
    <n v="-6050.0999999999713"/>
    <n v="183919.42799999999"/>
    <n v="40269.306199999999"/>
    <n v="0"/>
    <m/>
    <m/>
    <m/>
    <s v="معاملة بنكية"/>
    <m/>
    <m/>
    <x v="272"/>
  </r>
  <r>
    <d v="2017-09-20T00:00:00"/>
    <x v="9"/>
    <n v="200000"/>
    <x v="6"/>
    <x v="11"/>
    <n v="2044391.7566666664"/>
    <n v="75802.699999999953"/>
    <n v="-6050.0999999999713"/>
    <n v="183919.42799999999"/>
    <n v="40269.306199999999"/>
    <n v="0"/>
    <m/>
    <m/>
    <m/>
    <s v="معاملة بنكية"/>
    <m/>
    <m/>
    <x v="265"/>
  </r>
  <r>
    <d v="2017-09-20T00:00:00"/>
    <x v="9"/>
    <n v="30605"/>
    <x v="8"/>
    <x v="8"/>
    <n v="2013786.7566666664"/>
    <n v="106407.69999999995"/>
    <n v="-6050.0999999999713"/>
    <n v="183919.42799999999"/>
    <n v="40269.306199999999"/>
    <n v="0"/>
    <m/>
    <m/>
    <m/>
    <m/>
    <m/>
    <m/>
    <x v="266"/>
  </r>
  <r>
    <d v="2017-09-21T00:00:00"/>
    <x v="9"/>
    <n v="1000"/>
    <x v="6"/>
    <x v="7"/>
    <n v="2014786.7566666664"/>
    <n v="106407.69999999995"/>
    <n v="-6050.0999999999713"/>
    <n v="183919.42799999999"/>
    <n v="40269.306199999999"/>
    <n v="0"/>
    <s v="نقدية للمرضى"/>
    <s v="دفاتر جمع مال"/>
    <s v="سارى"/>
    <n v="337"/>
    <m/>
    <n v="7"/>
    <x v="1"/>
  </r>
  <r>
    <d v="2017-09-21T00:00:00"/>
    <x v="9"/>
    <n v="200"/>
    <x v="6"/>
    <x v="7"/>
    <n v="2014986.7566666664"/>
    <n v="106407.69999999995"/>
    <n v="-6050.0999999999713"/>
    <n v="183919.42799999999"/>
    <n v="40269.306199999999"/>
    <n v="0"/>
    <s v="نقدية للمرضى"/>
    <s v="دفاتر جمع مال"/>
    <s v="سارى"/>
    <n v="338"/>
    <m/>
    <n v="7"/>
    <x v="1"/>
  </r>
  <r>
    <d v="2017-09-21T00:00:00"/>
    <x v="9"/>
    <n v="2500"/>
    <x v="6"/>
    <x v="6"/>
    <n v="2017486.7566666664"/>
    <n v="106407.69999999995"/>
    <n v="-6050.0999999999713"/>
    <n v="183919.42799999999"/>
    <n v="40269.306199999999"/>
    <n v="0"/>
    <s v="تبرعات عامة من زكاة مال وغيرها"/>
    <s v="دفاتر جمع مال"/>
    <s v="سارى"/>
    <n v="339"/>
    <m/>
    <n v="7"/>
    <x v="1"/>
  </r>
  <r>
    <d v="2017-09-21T00:00:00"/>
    <x v="9"/>
    <n v="2000"/>
    <x v="6"/>
    <x v="7"/>
    <n v="2019486.7566666664"/>
    <n v="106407.69999999995"/>
    <n v="-6050.0999999999713"/>
    <n v="183919.42799999999"/>
    <n v="40269.306199999999"/>
    <n v="0"/>
    <s v="نقدية للمرضى"/>
    <s v="دفاتر جمع مال"/>
    <s v="سارى"/>
    <n v="590"/>
    <m/>
    <n v="12"/>
    <x v="1"/>
  </r>
  <r>
    <d v="2017-09-21T00:00:00"/>
    <x v="9"/>
    <n v="3000"/>
    <x v="6"/>
    <x v="7"/>
    <n v="2022486.7566666664"/>
    <n v="106407.69999999995"/>
    <n v="-6050.0999999999713"/>
    <n v="183919.42799999999"/>
    <n v="40269.306199999999"/>
    <n v="0"/>
    <s v="نقدية للمرضى"/>
    <s v="دفاتر جمع مال"/>
    <s v="سارى"/>
    <n v="591"/>
    <m/>
    <n v="12"/>
    <x v="1"/>
  </r>
  <r>
    <d v="2017-09-21T00:00:00"/>
    <x v="9"/>
    <n v="300"/>
    <x v="6"/>
    <x v="6"/>
    <n v="2022786.7566666664"/>
    <n v="106407.69999999995"/>
    <n v="-6050.0999999999713"/>
    <n v="183919.42799999999"/>
    <n v="40269.306199999999"/>
    <n v="0"/>
    <s v="تبرعات عامة من زكاة مال وغيرها"/>
    <s v="دفاتر جمع مال"/>
    <s v="سارى"/>
    <n v="1158"/>
    <m/>
    <n v="24"/>
    <x v="1"/>
  </r>
  <r>
    <d v="2017-09-21T00:00:00"/>
    <x v="9"/>
    <n v="10203.9"/>
    <x v="39"/>
    <x v="7"/>
    <n v="2022786.7566666664"/>
    <n v="106407.69999999995"/>
    <n v="4153.8000000000284"/>
    <n v="183919.42799999999"/>
    <n v="40269.306199999999"/>
    <n v="0"/>
    <s v="نقدية للمرضى"/>
    <s v="دفاتر جمع مال"/>
    <s v="سارى"/>
    <n v="1372"/>
    <m/>
    <n v="28"/>
    <x v="1"/>
  </r>
  <r>
    <d v="2017-09-21T00:00:00"/>
    <x v="9"/>
    <n v="5000"/>
    <x v="6"/>
    <x v="7"/>
    <n v="2027786.7566666664"/>
    <n v="106407.69999999995"/>
    <n v="4153.8000000000284"/>
    <n v="183919.42799999999"/>
    <n v="40269.306199999999"/>
    <n v="0"/>
    <s v="نقدية للمرضى"/>
    <s v="دفاتر جمع مال"/>
    <s v="سارى"/>
    <n v="1374"/>
    <m/>
    <n v="28"/>
    <x v="1"/>
  </r>
  <r>
    <d v="2017-09-21T00:00:00"/>
    <x v="9"/>
    <n v="10203.9"/>
    <x v="39"/>
    <x v="7"/>
    <n v="2027786.7566666664"/>
    <n v="106407.69999999995"/>
    <n v="14357.700000000028"/>
    <n v="183919.42799999999"/>
    <n v="40269.306199999999"/>
    <n v="0"/>
    <s v="نقدية للمرضى"/>
    <s v="دفاتر جمع مال"/>
    <s v="سارى"/>
    <n v="1375"/>
    <m/>
    <n v="28"/>
    <x v="1"/>
  </r>
  <r>
    <d v="2017-09-21T00:00:00"/>
    <x v="9"/>
    <n v="7000"/>
    <x v="6"/>
    <x v="7"/>
    <n v="2034786.7566666664"/>
    <n v="106407.69999999995"/>
    <n v="14357.700000000028"/>
    <n v="183919.42799999999"/>
    <n v="40269.306199999999"/>
    <n v="0"/>
    <s v="نقدية للمرضى"/>
    <s v="دفاتر جمع مال"/>
    <s v="سارى"/>
    <n v="1376"/>
    <m/>
    <n v="28"/>
    <x v="1"/>
  </r>
  <r>
    <d v="2017-09-21T00:00:00"/>
    <x v="9"/>
    <n v="10203.9"/>
    <x v="39"/>
    <x v="7"/>
    <n v="2034786.7566666664"/>
    <n v="106407.69999999995"/>
    <n v="24561.600000000028"/>
    <n v="183919.42799999999"/>
    <n v="40269.306199999999"/>
    <n v="0"/>
    <s v="نقدية للمرضى"/>
    <s v="دفاتر جمع مال"/>
    <s v="سارى"/>
    <n v="1377"/>
    <m/>
    <n v="28"/>
    <x v="1"/>
  </r>
  <r>
    <d v="2017-09-21T00:00:00"/>
    <x v="9"/>
    <n v="10203.9"/>
    <x v="39"/>
    <x v="7"/>
    <n v="2034786.7566666664"/>
    <n v="106407.69999999995"/>
    <n v="34765.500000000029"/>
    <n v="183919.42799999999"/>
    <n v="40269.306199999999"/>
    <n v="0"/>
    <s v="نقدية للمرضى"/>
    <s v="دفاتر جمع مال"/>
    <s v="سارى"/>
    <n v="1378"/>
    <m/>
    <n v="28"/>
    <x v="1"/>
  </r>
  <r>
    <d v="2017-09-21T00:00:00"/>
    <x v="9"/>
    <n v="10000"/>
    <x v="6"/>
    <x v="7"/>
    <n v="2044786.7566666664"/>
    <n v="106407.69999999995"/>
    <n v="34765.500000000029"/>
    <n v="183919.42799999999"/>
    <n v="40269.306199999999"/>
    <n v="0"/>
    <s v="نقدية للمرضى"/>
    <s v="دفاتر جمع مال"/>
    <s v="سارى"/>
    <n v="1379"/>
    <m/>
    <n v="28"/>
    <x v="1"/>
  </r>
  <r>
    <d v="2017-09-21T00:00:00"/>
    <x v="9"/>
    <n v="5000"/>
    <x v="6"/>
    <x v="7"/>
    <n v="2049786.7566666664"/>
    <n v="106407.69999999995"/>
    <n v="34765.500000000029"/>
    <n v="183919.42799999999"/>
    <n v="40269.306199999999"/>
    <n v="0"/>
    <s v="نقدية للمرضى"/>
    <s v="دفاتر جمع مال"/>
    <s v="سارى"/>
    <n v="1380"/>
    <m/>
    <n v="28"/>
    <x v="1"/>
  </r>
  <r>
    <d v="2017-09-21T00:00:00"/>
    <x v="9"/>
    <n v="300"/>
    <x v="6"/>
    <x v="7"/>
    <n v="2050086.7566666664"/>
    <n v="106407.69999999995"/>
    <n v="34765.500000000029"/>
    <n v="183919.42799999999"/>
    <n v="40269.306199999999"/>
    <n v="0"/>
    <s v="نقدية للمرضى"/>
    <s v="دفاتر جمع مال"/>
    <s v="سارى"/>
    <n v="1381"/>
    <m/>
    <n v="28"/>
    <x v="1"/>
  </r>
  <r>
    <d v="2017-09-21T00:00:00"/>
    <x v="9"/>
    <n v="10000"/>
    <x v="6"/>
    <x v="7"/>
    <n v="2060086.7566666664"/>
    <n v="106407.69999999995"/>
    <n v="34765.500000000029"/>
    <n v="183919.42799999999"/>
    <n v="40269.306199999999"/>
    <n v="0"/>
    <s v="نقدية للمرضى"/>
    <s v="دفاتر جمع مال"/>
    <s v="سارى"/>
    <n v="1382"/>
    <m/>
    <n v="28"/>
    <x v="1"/>
  </r>
  <r>
    <d v="2017-09-21T00:00:00"/>
    <x v="9"/>
    <n v="5000"/>
    <x v="6"/>
    <x v="7"/>
    <n v="2065086.7566666664"/>
    <n v="106407.69999999995"/>
    <n v="34765.500000000029"/>
    <n v="183919.42799999999"/>
    <n v="40269.306199999999"/>
    <n v="0"/>
    <s v="نقدية للمرضى"/>
    <s v="دفاتر جمع مال"/>
    <s v="سارى"/>
    <n v="1383"/>
    <m/>
    <n v="28"/>
    <x v="1"/>
  </r>
  <r>
    <d v="2017-09-21T00:00:00"/>
    <x v="9"/>
    <n v="10000"/>
    <x v="6"/>
    <x v="7"/>
    <n v="2075086.7566666664"/>
    <n v="106407.69999999995"/>
    <n v="34765.500000000029"/>
    <n v="183919.42799999999"/>
    <n v="40269.306199999999"/>
    <n v="0"/>
    <s v="نقدية للمرضى"/>
    <s v="دفاتر جمع مال"/>
    <s v="سارى"/>
    <n v="1384"/>
    <m/>
    <n v="28"/>
    <x v="1"/>
  </r>
  <r>
    <d v="2017-09-21T00:00:00"/>
    <x v="9"/>
    <n v="8000"/>
    <x v="6"/>
    <x v="7"/>
    <n v="2083086.7566666664"/>
    <n v="106407.69999999995"/>
    <n v="34765.500000000029"/>
    <n v="183919.42799999999"/>
    <n v="40269.306199999999"/>
    <n v="0"/>
    <s v="نقدية للمرضى"/>
    <s v="دفاتر جمع مال"/>
    <s v="سارى"/>
    <n v="1385"/>
    <m/>
    <n v="28"/>
    <x v="1"/>
  </r>
  <r>
    <d v="2017-09-21T00:00:00"/>
    <x v="9"/>
    <n v="200"/>
    <x v="6"/>
    <x v="6"/>
    <n v="2083286.7566666664"/>
    <n v="106407.69999999995"/>
    <n v="34765.500000000029"/>
    <n v="183919.42799999999"/>
    <n v="40269.306199999999"/>
    <n v="0"/>
    <s v="تبرعات عامة من زكاة مال وغيرها"/>
    <s v="دفاتر جمع مال"/>
    <s v="سارى"/>
    <n v="1422"/>
    <m/>
    <n v="29"/>
    <x v="1"/>
  </r>
  <r>
    <d v="2017-09-21T00:00:00"/>
    <x v="9"/>
    <n v="300"/>
    <x v="6"/>
    <x v="6"/>
    <n v="2083586.7566666664"/>
    <n v="106407.69999999995"/>
    <n v="34765.500000000029"/>
    <n v="183919.42799999999"/>
    <n v="40269.306199999999"/>
    <n v="0"/>
    <s v="تبرعات عامة من زكاة مال وغيرها"/>
    <s v="دفاتر جمع مال"/>
    <s v="سارى"/>
    <n v="1423"/>
    <m/>
    <n v="29"/>
    <x v="1"/>
  </r>
  <r>
    <d v="2017-09-21T00:00:00"/>
    <x v="9"/>
    <n v="300"/>
    <x v="6"/>
    <x v="6"/>
    <n v="2083886.7566666664"/>
    <n v="106407.69999999995"/>
    <n v="34765.500000000029"/>
    <n v="183919.42799999999"/>
    <n v="40269.306199999999"/>
    <n v="0"/>
    <s v="تبرعات عامة من زكاة مال وغيرها"/>
    <s v="دفاتر جمع مال"/>
    <s v="سارى"/>
    <n v="1545"/>
    <m/>
    <n v="31"/>
    <x v="1"/>
  </r>
  <r>
    <d v="2017-09-21T00:00:00"/>
    <x v="9"/>
    <n v="200"/>
    <x v="6"/>
    <x v="6"/>
    <n v="2084086.7566666664"/>
    <n v="106407.69999999995"/>
    <n v="34765.500000000029"/>
    <n v="183919.42799999999"/>
    <n v="40269.306199999999"/>
    <n v="0"/>
    <s v="تبرعات عامة من زكاة مال وغيرها"/>
    <s v="دفاتر جمع مال"/>
    <s v="سارى"/>
    <n v="1546"/>
    <m/>
    <n v="31"/>
    <x v="1"/>
  </r>
  <r>
    <d v="2017-09-21T00:00:00"/>
    <x v="9"/>
    <n v="500"/>
    <x v="6"/>
    <x v="7"/>
    <n v="2084586.7566666664"/>
    <n v="106407.69999999995"/>
    <n v="34765.500000000029"/>
    <n v="183919.42799999999"/>
    <n v="40269.306199999999"/>
    <n v="0"/>
    <s v="نقدية للمرضى"/>
    <s v="دفاتر جمع مال"/>
    <s v="سارى"/>
    <n v="1658"/>
    <m/>
    <n v="34"/>
    <x v="1"/>
  </r>
  <r>
    <d v="2017-09-21T00:00:00"/>
    <x v="9"/>
    <n v="1000"/>
    <x v="6"/>
    <x v="6"/>
    <n v="2085586.7566666664"/>
    <n v="106407.69999999995"/>
    <n v="34765.500000000029"/>
    <n v="183919.42799999999"/>
    <n v="40269.306199999999"/>
    <n v="0"/>
    <s v="تبرعات عامة من زكاة مال وغيرها"/>
    <s v="دفاتر جمع مال"/>
    <s v="سارى"/>
    <n v="1659"/>
    <m/>
    <n v="34"/>
    <x v="1"/>
  </r>
  <r>
    <d v="2017-09-23T00:00:00"/>
    <x v="9"/>
    <n v="10836"/>
    <x v="39"/>
    <x v="6"/>
    <n v="2085586.7566666664"/>
    <n v="106407.69999999995"/>
    <n v="45601.500000000029"/>
    <n v="183919.42799999999"/>
    <n v="40269.306199999999"/>
    <n v="0"/>
    <s v="تبرعات عامة من زكاة مال وغيرها"/>
    <s v="دفاتر جمع مال"/>
    <s v="سارى"/>
    <n v="340"/>
    <m/>
    <n v="7"/>
    <x v="1"/>
  </r>
  <r>
    <d v="2017-09-23T00:00:00"/>
    <x v="9"/>
    <n v="10836"/>
    <x v="39"/>
    <x v="6"/>
    <n v="2085586.7566666664"/>
    <n v="106407.69999999995"/>
    <n v="56437.500000000029"/>
    <n v="183919.42799999999"/>
    <n v="40269.306199999999"/>
    <n v="0"/>
    <s v="تبرعات عامة من زكاة مال وغيرها"/>
    <s v="دفاتر جمع مال"/>
    <s v="سارى"/>
    <n v="341"/>
    <m/>
    <n v="7"/>
    <x v="1"/>
  </r>
  <r>
    <d v="2017-09-23T00:00:00"/>
    <x v="9"/>
    <n v="500"/>
    <x v="6"/>
    <x v="7"/>
    <n v="2086086.7566666664"/>
    <n v="106407.69999999995"/>
    <n v="56437.500000000029"/>
    <n v="183919.42799999999"/>
    <n v="40269.306199999999"/>
    <n v="0"/>
    <s v="نقدية للمرضى"/>
    <s v="دفاتر جمع مال"/>
    <s v="سارى"/>
    <n v="342"/>
    <m/>
    <n v="7"/>
    <x v="1"/>
  </r>
  <r>
    <d v="2017-09-23T00:00:00"/>
    <x v="9"/>
    <n v="800"/>
    <x v="6"/>
    <x v="6"/>
    <n v="2086886.7566666664"/>
    <n v="106407.69999999995"/>
    <n v="56437.500000000029"/>
    <n v="183919.42799999999"/>
    <n v="40269.306199999999"/>
    <n v="0"/>
    <s v="تبرعات عامة من زكاة مال وغيرها"/>
    <s v="دفاتر جمع مال"/>
    <s v="سارى"/>
    <n v="343"/>
    <m/>
    <n v="7"/>
    <x v="1"/>
  </r>
  <r>
    <d v="2017-09-23T00:00:00"/>
    <x v="9"/>
    <n v="6000"/>
    <x v="6"/>
    <x v="6"/>
    <n v="2092886.7566666664"/>
    <n v="106407.69999999995"/>
    <n v="56437.500000000029"/>
    <n v="183919.42799999999"/>
    <n v="40269.306199999999"/>
    <n v="0"/>
    <s v="تبرعات عامة من زكاة مال وغيرها"/>
    <s v="دفاتر جمع مال"/>
    <s v="سارى"/>
    <n v="592"/>
    <m/>
    <n v="12"/>
    <x v="1"/>
  </r>
  <r>
    <d v="2017-09-23T00:00:00"/>
    <x v="9"/>
    <n v="500"/>
    <x v="6"/>
    <x v="6"/>
    <n v="2093386.7566666664"/>
    <n v="106407.69999999995"/>
    <n v="56437.500000000029"/>
    <n v="183919.42799999999"/>
    <n v="40269.306199999999"/>
    <n v="0"/>
    <s v="تبرعات عامة من زكاة مال وغيرها"/>
    <s v="دفاتر جمع مال"/>
    <s v="سارى"/>
    <n v="593"/>
    <m/>
    <n v="12"/>
    <x v="1"/>
  </r>
  <r>
    <d v="2017-09-23T00:00:00"/>
    <x v="9"/>
    <n v="4885"/>
    <x v="6"/>
    <x v="7"/>
    <n v="2098271.7566666664"/>
    <n v="106407.69999999995"/>
    <n v="56437.500000000029"/>
    <n v="183919.42799999999"/>
    <n v="40269.306199999999"/>
    <n v="0"/>
    <s v="نقدية للمرضى"/>
    <s v="دفاتر جمع مال"/>
    <s v="سارى"/>
    <n v="594"/>
    <m/>
    <n v="12"/>
    <x v="1"/>
  </r>
  <r>
    <d v="2017-09-23T00:00:00"/>
    <x v="9"/>
    <n v="5000"/>
    <x v="6"/>
    <x v="7"/>
    <n v="2103271.7566666664"/>
    <n v="106407.69999999995"/>
    <n v="56437.500000000029"/>
    <n v="183919.42799999999"/>
    <n v="40269.306199999999"/>
    <n v="0"/>
    <s v="نقدية للمرضى"/>
    <s v="دفاتر جمع مال"/>
    <s v="سارى"/>
    <n v="595"/>
    <m/>
    <n v="12"/>
    <x v="1"/>
  </r>
  <r>
    <d v="2017-09-23T00:00:00"/>
    <x v="9"/>
    <n v="5000"/>
    <x v="6"/>
    <x v="7"/>
    <n v="2108271.7566666664"/>
    <n v="106407.69999999995"/>
    <n v="56437.500000000029"/>
    <n v="183919.42799999999"/>
    <n v="40269.306199999999"/>
    <n v="0"/>
    <s v="نقدية للمرضى"/>
    <s v="دفاتر جمع مال"/>
    <s v="سارى"/>
    <n v="596"/>
    <m/>
    <n v="12"/>
    <x v="1"/>
  </r>
  <r>
    <d v="2017-09-23T00:00:00"/>
    <x v="9"/>
    <n v="5000"/>
    <x v="6"/>
    <x v="7"/>
    <n v="2113271.7566666664"/>
    <n v="106407.69999999995"/>
    <n v="56437.500000000029"/>
    <n v="183919.42799999999"/>
    <n v="40269.306199999999"/>
    <n v="0"/>
    <s v="نقدية للمرضى"/>
    <s v="دفاتر جمع مال"/>
    <s v="سارى"/>
    <n v="597"/>
    <m/>
    <n v="12"/>
    <x v="1"/>
  </r>
  <r>
    <d v="2017-09-23T00:00:00"/>
    <x v="9"/>
    <n v="200"/>
    <x v="6"/>
    <x v="7"/>
    <n v="2113471.7566666664"/>
    <n v="106407.69999999995"/>
    <n v="56437.500000000029"/>
    <n v="183919.42799999999"/>
    <n v="40269.306199999999"/>
    <n v="0"/>
    <s v="نقدية للمرضى"/>
    <s v="دفاتر جمع مال"/>
    <s v="سارى"/>
    <n v="598"/>
    <m/>
    <n v="12"/>
    <x v="1"/>
  </r>
  <r>
    <d v="2017-09-23T00:00:00"/>
    <x v="9"/>
    <n v="600"/>
    <x v="6"/>
    <x v="6"/>
    <n v="2114071.7566666664"/>
    <n v="106407.69999999995"/>
    <n v="56437.500000000029"/>
    <n v="183919.42799999999"/>
    <n v="40269.306199999999"/>
    <n v="0"/>
    <s v="تبرعات عامة من زكاة مال وغيرها"/>
    <s v="دفاتر جمع مال"/>
    <s v="سارى"/>
    <n v="1159"/>
    <m/>
    <n v="24"/>
    <x v="1"/>
  </r>
  <r>
    <d v="2017-09-23T00:00:00"/>
    <x v="9"/>
    <n v="2600"/>
    <x v="6"/>
    <x v="6"/>
    <n v="2116671.7566666664"/>
    <n v="106407.69999999995"/>
    <n v="56437.500000000029"/>
    <n v="183919.42799999999"/>
    <n v="40269.306199999999"/>
    <n v="0"/>
    <s v="تبرعات عامة من زكاة مال وغيرها"/>
    <s v="دفاتر جمع مال"/>
    <s v="سارى"/>
    <n v="1160"/>
    <m/>
    <n v="24"/>
    <x v="1"/>
  </r>
  <r>
    <d v="2017-09-23T00:00:00"/>
    <x v="9"/>
    <n v="1000"/>
    <x v="6"/>
    <x v="7"/>
    <n v="2117671.7566666664"/>
    <n v="106407.69999999995"/>
    <n v="56437.500000000029"/>
    <n v="183919.42799999999"/>
    <n v="40269.306199999999"/>
    <n v="0"/>
    <s v="نقدية للمرضى"/>
    <s v="دفاتر جمع مال"/>
    <s v="سارى"/>
    <n v="1386"/>
    <m/>
    <n v="28"/>
    <x v="1"/>
  </r>
  <r>
    <d v="2017-09-23T00:00:00"/>
    <x v="9"/>
    <n v="500"/>
    <x v="6"/>
    <x v="6"/>
    <n v="2118171.7566666664"/>
    <n v="106407.69999999995"/>
    <n v="56437.500000000029"/>
    <n v="183919.42799999999"/>
    <n v="40269.306199999999"/>
    <n v="0"/>
    <s v="تبرعات عامة من زكاة مال وغيرها"/>
    <s v="دفاتر جمع مال"/>
    <s v="سارى"/>
    <n v="1424"/>
    <m/>
    <n v="29"/>
    <x v="1"/>
  </r>
  <r>
    <d v="2017-09-23T00:00:00"/>
    <x v="9"/>
    <n v="400"/>
    <x v="6"/>
    <x v="6"/>
    <n v="2118571.7566666664"/>
    <n v="106407.69999999995"/>
    <n v="56437.500000000029"/>
    <n v="183919.42799999999"/>
    <n v="40269.306199999999"/>
    <n v="0"/>
    <s v="تبرعات عامة من زكاة مال وغيرها"/>
    <s v="دفاتر جمع مال"/>
    <s v="سارى"/>
    <n v="1425"/>
    <m/>
    <n v="29"/>
    <x v="1"/>
  </r>
  <r>
    <d v="2017-09-23T00:00:00"/>
    <x v="9"/>
    <n v="300"/>
    <x v="6"/>
    <x v="6"/>
    <n v="2118871.7566666664"/>
    <n v="106407.69999999995"/>
    <n v="56437.500000000029"/>
    <n v="183919.42799999999"/>
    <n v="40269.306199999999"/>
    <n v="0"/>
    <s v="تبرعات عامة من زكاة مال وغيرها"/>
    <s v="دفاتر جمع مال"/>
    <s v="سارى"/>
    <n v="1426"/>
    <m/>
    <n v="29"/>
    <x v="1"/>
  </r>
  <r>
    <d v="2017-09-24T00:00:00"/>
    <x v="9"/>
    <n v="500"/>
    <x v="6"/>
    <x v="6"/>
    <n v="2119371.7566666664"/>
    <n v="106407.69999999995"/>
    <n v="56437.500000000029"/>
    <n v="183919.42799999999"/>
    <n v="40269.306199999999"/>
    <n v="0"/>
    <s v="تبرعات عامة من زكاة مال وغيرها"/>
    <s v="دفاتر جمع مال"/>
    <s v="سارى"/>
    <n v="344"/>
    <m/>
    <n v="7"/>
    <x v="1"/>
  </r>
  <r>
    <d v="2017-09-24T00:00:00"/>
    <x v="9"/>
    <n v="200"/>
    <x v="6"/>
    <x v="6"/>
    <n v="2119571.7566666664"/>
    <n v="106407.69999999995"/>
    <n v="56437.500000000029"/>
    <n v="183919.42799999999"/>
    <n v="40269.306199999999"/>
    <n v="0"/>
    <s v="تبرعات عامة من زكاة مال وغيرها"/>
    <s v="دفاتر جمع مال"/>
    <s v="سارى"/>
    <n v="346"/>
    <m/>
    <n v="7"/>
    <x v="1"/>
  </r>
  <r>
    <d v="2017-09-24T00:00:00"/>
    <x v="9"/>
    <n v="500"/>
    <x v="6"/>
    <x v="6"/>
    <n v="2120071.7566666664"/>
    <n v="106407.69999999995"/>
    <n v="56437.500000000029"/>
    <n v="183919.42799999999"/>
    <n v="40269.306199999999"/>
    <n v="0"/>
    <s v="تبرعات عامة من زكاة مال وغيرها"/>
    <s v="دفاتر جمع مال"/>
    <s v="سارى"/>
    <n v="347"/>
    <m/>
    <n v="7"/>
    <x v="1"/>
  </r>
  <r>
    <d v="2017-09-24T00:00:00"/>
    <x v="9"/>
    <n v="5000"/>
    <x v="6"/>
    <x v="6"/>
    <n v="2125071.7566666664"/>
    <n v="106407.69999999995"/>
    <n v="56437.500000000029"/>
    <n v="183919.42799999999"/>
    <n v="40269.306199999999"/>
    <n v="0"/>
    <s v="تبرعات عامة من زكاة مال وغيرها"/>
    <s v="دفاتر جمع مال"/>
    <s v="سارى"/>
    <n v="599"/>
    <m/>
    <n v="12"/>
    <x v="1"/>
  </r>
  <r>
    <d v="2017-09-24T00:00:00"/>
    <x v="9"/>
    <n v="2000"/>
    <x v="6"/>
    <x v="6"/>
    <n v="2127071.7566666664"/>
    <n v="106407.69999999995"/>
    <n v="56437.500000000029"/>
    <n v="183919.42799999999"/>
    <n v="40269.306199999999"/>
    <n v="0"/>
    <s v="تبرعات عامة من زكاة مال وغيرها"/>
    <s v="دفاتر جمع مال"/>
    <s v="سارى"/>
    <n v="600"/>
    <m/>
    <n v="12"/>
    <x v="1"/>
  </r>
  <r>
    <d v="2017-09-24T00:00:00"/>
    <x v="9"/>
    <n v="7465"/>
    <x v="6"/>
    <x v="6"/>
    <n v="2134536.7566666664"/>
    <n v="106407.69999999995"/>
    <n v="56437.500000000029"/>
    <n v="183919.42799999999"/>
    <n v="40269.306199999999"/>
    <n v="0"/>
    <s v="تبرعات عامة من زكاة مال وغيرها"/>
    <s v="دفاتر جمع مال"/>
    <s v="سارى"/>
    <n v="1041"/>
    <m/>
    <n v="21"/>
    <x v="1"/>
  </r>
  <r>
    <d v="2017-09-24T00:00:00"/>
    <x v="9"/>
    <n v="7000"/>
    <x v="6"/>
    <x v="6"/>
    <n v="2141536.7566666664"/>
    <n v="106407.69999999995"/>
    <n v="56437.500000000029"/>
    <n v="183919.42799999999"/>
    <n v="40269.306199999999"/>
    <n v="0"/>
    <s v="تبرعات عامة من زكاة مال وغيرها"/>
    <s v="دفاتر جمع مال"/>
    <s v="سارى"/>
    <n v="1042"/>
    <m/>
    <n v="21"/>
    <x v="1"/>
  </r>
  <r>
    <d v="2017-09-24T00:00:00"/>
    <x v="9"/>
    <n v="500"/>
    <x v="6"/>
    <x v="6"/>
    <n v="2142036.7566666664"/>
    <n v="106407.69999999995"/>
    <n v="56437.500000000029"/>
    <n v="183919.42799999999"/>
    <n v="40269.306199999999"/>
    <n v="0"/>
    <s v="تبرعات عامة من زكاة مال وغيرها"/>
    <s v="دفاتر جمع مال"/>
    <s v="سارى"/>
    <n v="1043"/>
    <m/>
    <n v="21"/>
    <x v="1"/>
  </r>
  <r>
    <d v="2017-09-24T00:00:00"/>
    <x v="9"/>
    <n v="4250"/>
    <x v="6"/>
    <x v="7"/>
    <n v="2146286.7566666664"/>
    <n v="106407.69999999995"/>
    <n v="56437.500000000029"/>
    <n v="183919.42799999999"/>
    <n v="40269.306199999999"/>
    <n v="0"/>
    <s v="نقدية للمرضى"/>
    <s v="دفاتر جمع مال"/>
    <s v="سارى"/>
    <n v="1044"/>
    <m/>
    <n v="21"/>
    <x v="1"/>
  </r>
  <r>
    <d v="2017-09-24T00:00:00"/>
    <x v="9"/>
    <n v="600"/>
    <x v="6"/>
    <x v="6"/>
    <n v="2146886.7566666664"/>
    <n v="106407.69999999995"/>
    <n v="56437.500000000029"/>
    <n v="183919.42799999999"/>
    <n v="40269.306199999999"/>
    <n v="0"/>
    <s v="تبرعات عامة من زكاة مال وغيرها"/>
    <s v="دفاتر جمع مال"/>
    <s v="سارى"/>
    <n v="1427"/>
    <m/>
    <n v="29"/>
    <x v="1"/>
  </r>
  <r>
    <d v="2017-09-24T00:00:00"/>
    <x v="9"/>
    <n v="1200"/>
    <x v="6"/>
    <x v="6"/>
    <n v="2148086.7566666664"/>
    <n v="106407.69999999995"/>
    <n v="56437.500000000029"/>
    <n v="183919.42799999999"/>
    <n v="40269.306199999999"/>
    <n v="0"/>
    <s v="تبرعات عامة من زكاة مال وغيرها"/>
    <s v="دفاتر جمع مال"/>
    <s v="سارى"/>
    <n v="1428"/>
    <m/>
    <n v="29"/>
    <x v="1"/>
  </r>
  <r>
    <d v="2017-09-24T00:00:00"/>
    <x v="9"/>
    <n v="1500"/>
    <x v="6"/>
    <x v="6"/>
    <n v="2149586.7566666664"/>
    <n v="106407.69999999995"/>
    <n v="56437.500000000029"/>
    <n v="183919.42799999999"/>
    <n v="40269.306199999999"/>
    <n v="0"/>
    <s v="تبرعات عامة من زكاة مال وغيرها"/>
    <s v="دفاتر جمع مال"/>
    <s v="سارى"/>
    <n v="1485"/>
    <m/>
    <n v="30"/>
    <x v="1"/>
  </r>
  <r>
    <d v="2017-09-24T00:00:00"/>
    <x v="9"/>
    <n v="500"/>
    <x v="6"/>
    <x v="6"/>
    <n v="2150086.7566666664"/>
    <n v="106407.69999999995"/>
    <n v="56437.500000000029"/>
    <n v="183919.42799999999"/>
    <n v="40269.306199999999"/>
    <n v="0"/>
    <s v="تبرعات عامة من زكاة مال وغيرها"/>
    <s v="دفاتر جمع مال"/>
    <s v="سارى"/>
    <n v="1486"/>
    <m/>
    <n v="30"/>
    <x v="1"/>
  </r>
  <r>
    <d v="2017-09-24T00:00:00"/>
    <x v="9"/>
    <n v="500"/>
    <x v="6"/>
    <x v="6"/>
    <n v="2150586.7566666664"/>
    <n v="106407.69999999995"/>
    <n v="56437.500000000029"/>
    <n v="183919.42799999999"/>
    <n v="40269.306199999999"/>
    <n v="0"/>
    <s v="تبرعات عامة من زكاة مال وغيرها"/>
    <s v="دفاتر جمع مال"/>
    <s v="سارى"/>
    <n v="1487"/>
    <m/>
    <n v="30"/>
    <x v="1"/>
  </r>
  <r>
    <d v="2017-09-24T00:00:00"/>
    <x v="9"/>
    <n v="4500"/>
    <x v="6"/>
    <x v="6"/>
    <n v="2155086.7566666664"/>
    <n v="106407.69999999995"/>
    <n v="56437.500000000029"/>
    <n v="183919.42799999999"/>
    <n v="40269.306199999999"/>
    <n v="0"/>
    <s v="تبرعات عامة من زكاة مال وغيرها"/>
    <s v="دفاتر جمع مال"/>
    <s v="سارى"/>
    <n v="1488"/>
    <m/>
    <n v="30"/>
    <x v="1"/>
  </r>
  <r>
    <d v="2017-09-24T00:00:00"/>
    <x v="9"/>
    <n v="700"/>
    <x v="6"/>
    <x v="6"/>
    <n v="2155786.7566666664"/>
    <n v="106407.69999999995"/>
    <n v="56437.500000000029"/>
    <n v="183919.42799999999"/>
    <n v="40269.306199999999"/>
    <n v="0"/>
    <s v="تبرعات عامة من زكاة مال وغيرها"/>
    <s v="دفاتر جمع مال"/>
    <s v="سارى"/>
    <n v="1489"/>
    <m/>
    <n v="30"/>
    <x v="1"/>
  </r>
  <r>
    <d v="2017-09-24T00:00:00"/>
    <x v="9"/>
    <n v="1000"/>
    <x v="6"/>
    <x v="7"/>
    <n v="2156786.7566666664"/>
    <n v="106407.69999999995"/>
    <n v="56437.500000000029"/>
    <n v="183919.42799999999"/>
    <n v="40269.306199999999"/>
    <n v="0"/>
    <s v="نقدية للمرضى"/>
    <s v="دفاتر جمع مال"/>
    <s v="سارى"/>
    <n v="1660"/>
    <m/>
    <n v="34"/>
    <x v="1"/>
  </r>
  <r>
    <d v="2017-09-24T00:00:00"/>
    <x v="9"/>
    <n v="500"/>
    <x v="6"/>
    <x v="6"/>
    <n v="2157286.7566666664"/>
    <n v="106407.69999999995"/>
    <n v="56437.500000000029"/>
    <n v="183919.42799999999"/>
    <n v="40269.306199999999"/>
    <n v="0"/>
    <s v="تبرعات عامة من زكاة مال وغيرها"/>
    <s v="دفاتر جمع مال"/>
    <s v="سارى"/>
    <n v="1661"/>
    <m/>
    <n v="34"/>
    <x v="1"/>
  </r>
  <r>
    <d v="2017-09-24T00:00:00"/>
    <x v="9"/>
    <n v="41538"/>
    <x v="39"/>
    <x v="6"/>
    <n v="2157286.7566666664"/>
    <n v="106407.69999999995"/>
    <n v="97975.500000000029"/>
    <n v="183919.42799999999"/>
    <n v="40269.306199999999"/>
    <n v="0"/>
    <s v="تبرعات عامة من زكاة مال وغيرها"/>
    <s v="دفاتر جمع مال"/>
    <s v="سارى"/>
    <n v="1663"/>
    <m/>
    <n v="34"/>
    <x v="1"/>
  </r>
  <r>
    <d v="2017-09-24T00:00:00"/>
    <x v="9"/>
    <n v="1000"/>
    <x v="6"/>
    <x v="7"/>
    <n v="2158286.7566666664"/>
    <n v="106407.69999999995"/>
    <n v="97975.500000000029"/>
    <n v="183919.42799999999"/>
    <n v="40269.306199999999"/>
    <n v="0"/>
    <s v="نقدية للمرضى"/>
    <s v="دفاتر جمع مال"/>
    <s v="سارى"/>
    <n v="1665"/>
    <m/>
    <n v="34"/>
    <x v="1"/>
  </r>
  <r>
    <d v="2017-09-24T00:00:00"/>
    <x v="9"/>
    <n v="400"/>
    <x v="8"/>
    <x v="9"/>
    <n v="2158286.7566666664"/>
    <n v="106807.69999999995"/>
    <n v="97975.500000000029"/>
    <n v="183919.42799999999"/>
    <n v="40269.306199999999"/>
    <n v="0"/>
    <m/>
    <m/>
    <m/>
    <s v="معاملة بنكية"/>
    <m/>
    <m/>
    <x v="129"/>
  </r>
  <r>
    <d v="2017-09-24T00:00:00"/>
    <x v="9"/>
    <n v="27146"/>
    <x v="8"/>
    <x v="9"/>
    <n v="2158286.7566666664"/>
    <n v="133953.69999999995"/>
    <n v="97975.500000000029"/>
    <n v="183919.42799999999"/>
    <n v="40269.306199999999"/>
    <n v="0"/>
    <m/>
    <m/>
    <m/>
    <s v="معاملة بنكية"/>
    <m/>
    <m/>
    <x v="64"/>
  </r>
  <r>
    <d v="2017-09-24T00:00:00"/>
    <x v="9"/>
    <n v="500"/>
    <x v="8"/>
    <x v="9"/>
    <n v="2158286.7566666664"/>
    <n v="134453.69999999995"/>
    <n v="97975.500000000029"/>
    <n v="183919.42799999999"/>
    <n v="40269.306199999999"/>
    <n v="0"/>
    <m/>
    <m/>
    <m/>
    <s v="معاملة بنكية"/>
    <m/>
    <m/>
    <x v="64"/>
  </r>
  <r>
    <d v="2017-09-24T00:00:00"/>
    <x v="9"/>
    <n v="10741.28"/>
    <x v="7"/>
    <x v="11"/>
    <n v="2158286.7566666664"/>
    <n v="123712.41999999995"/>
    <n v="97975.500000000029"/>
    <n v="183919.42799999999"/>
    <n v="40269.306199999999"/>
    <n v="0"/>
    <m/>
    <m/>
    <m/>
    <s v="معاملة بنكية"/>
    <m/>
    <m/>
    <x v="267"/>
  </r>
  <r>
    <d v="2017-09-24T00:00:00"/>
    <x v="9"/>
    <n v="15500"/>
    <x v="8"/>
    <x v="8"/>
    <n v="2142786.7566666664"/>
    <n v="139212.41999999995"/>
    <n v="97975.500000000029"/>
    <n v="183919.42799999999"/>
    <n v="40269.306199999999"/>
    <n v="0"/>
    <m/>
    <m/>
    <m/>
    <m/>
    <m/>
    <m/>
    <x v="266"/>
  </r>
  <r>
    <d v="2017-09-24T00:00:00"/>
    <x v="9"/>
    <n v="35685"/>
    <x v="8"/>
    <x v="8"/>
    <n v="2107101.7566666664"/>
    <n v="174897.41999999995"/>
    <n v="97975.500000000029"/>
    <n v="183919.42799999999"/>
    <n v="40269.306199999999"/>
    <n v="0"/>
    <m/>
    <m/>
    <m/>
    <m/>
    <m/>
    <m/>
    <x v="266"/>
  </r>
  <r>
    <d v="2017-09-24T00:00:00"/>
    <x v="9"/>
    <n v="124050"/>
    <x v="8"/>
    <x v="8"/>
    <n v="1983051.7566666664"/>
    <n v="298947.41999999993"/>
    <n v="97975.500000000029"/>
    <n v="183919.42799999999"/>
    <n v="40269.306199999999"/>
    <n v="0"/>
    <m/>
    <m/>
    <m/>
    <m/>
    <m/>
    <m/>
    <x v="266"/>
  </r>
  <r>
    <d v="2017-09-24T00:00:00"/>
    <x v="9"/>
    <n v="1100"/>
    <x v="8"/>
    <x v="9"/>
    <n v="1983051.7566666664"/>
    <n v="300047.41999999993"/>
    <n v="97975.500000000029"/>
    <n v="183919.42799999999"/>
    <n v="40269.306199999999"/>
    <n v="0"/>
    <m/>
    <m/>
    <m/>
    <s v="معاملة بنكية"/>
    <m/>
    <m/>
    <x v="129"/>
  </r>
  <r>
    <d v="2017-09-24T00:00:00"/>
    <x v="9"/>
    <n v="100"/>
    <x v="8"/>
    <x v="9"/>
    <n v="1983051.7566666664"/>
    <n v="300147.41999999993"/>
    <n v="97975.500000000029"/>
    <n v="183919.42799999999"/>
    <n v="40269.306199999999"/>
    <n v="0"/>
    <m/>
    <m/>
    <m/>
    <s v="معاملة بنكية"/>
    <m/>
    <m/>
    <x v="129"/>
  </r>
  <r>
    <d v="2017-09-24T00:00:00"/>
    <x v="9"/>
    <n v="1320"/>
    <x v="8"/>
    <x v="9"/>
    <n v="1983051.7566666664"/>
    <n v="301467.41999999993"/>
    <n v="97975.500000000029"/>
    <n v="183919.42799999999"/>
    <n v="40269.306199999999"/>
    <n v="0"/>
    <m/>
    <m/>
    <m/>
    <s v="معاملة بنكية"/>
    <m/>
    <m/>
    <x v="129"/>
  </r>
  <r>
    <d v="2017-09-24T00:00:00"/>
    <x v="9"/>
    <n v="190"/>
    <x v="8"/>
    <x v="9"/>
    <n v="1983051.7566666664"/>
    <n v="301657.41999999993"/>
    <n v="97975.500000000029"/>
    <n v="183919.42799999999"/>
    <n v="40269.306199999999"/>
    <n v="0"/>
    <m/>
    <m/>
    <m/>
    <s v="معاملة بنكية"/>
    <m/>
    <m/>
    <x v="129"/>
  </r>
  <r>
    <d v="2017-09-24T00:00:00"/>
    <x v="9"/>
    <n v="2700"/>
    <x v="8"/>
    <x v="9"/>
    <n v="1983051.7566666664"/>
    <n v="304357.41999999993"/>
    <n v="97975.500000000029"/>
    <n v="183919.42799999999"/>
    <n v="40269.306199999999"/>
    <n v="0"/>
    <m/>
    <m/>
    <m/>
    <s v="معاملة بنكية"/>
    <m/>
    <m/>
    <x v="129"/>
  </r>
  <r>
    <d v="2017-09-24T00:00:00"/>
    <x v="9"/>
    <n v="1825"/>
    <x v="8"/>
    <x v="9"/>
    <n v="1983051.7566666664"/>
    <n v="306182.41999999993"/>
    <n v="97975.500000000029"/>
    <n v="183919.42799999999"/>
    <n v="40269.306199999999"/>
    <n v="0"/>
    <m/>
    <m/>
    <m/>
    <s v="معاملة بنكية"/>
    <m/>
    <m/>
    <x v="129"/>
  </r>
  <r>
    <d v="2017-09-25T00:00:00"/>
    <x v="9"/>
    <n v="600"/>
    <x v="6"/>
    <x v="7"/>
    <n v="1983651.7566666664"/>
    <n v="306182.41999999993"/>
    <n v="97975.500000000029"/>
    <n v="183919.42799999999"/>
    <n v="40269.306199999999"/>
    <n v="0"/>
    <s v="نقدية للمرضى"/>
    <s v="دفاتر جمع مال"/>
    <s v="سارى"/>
    <n v="601"/>
    <m/>
    <n v="13"/>
    <x v="1"/>
  </r>
  <r>
    <d v="2017-09-25T00:00:00"/>
    <x v="9"/>
    <n v="750"/>
    <x v="6"/>
    <x v="7"/>
    <n v="1984401.7566666664"/>
    <n v="306182.41999999993"/>
    <n v="97975.500000000029"/>
    <n v="183919.42799999999"/>
    <n v="40269.306199999999"/>
    <n v="0"/>
    <s v="نقدية للمرضى"/>
    <s v="دفاتر جمع مال"/>
    <s v="سارى"/>
    <n v="602"/>
    <m/>
    <n v="13"/>
    <x v="1"/>
  </r>
  <r>
    <d v="2017-09-25T00:00:00"/>
    <x v="9"/>
    <n v="1000"/>
    <x v="6"/>
    <x v="7"/>
    <n v="1985401.7566666664"/>
    <n v="306182.41999999993"/>
    <n v="97975.500000000029"/>
    <n v="183919.42799999999"/>
    <n v="40269.306199999999"/>
    <n v="0"/>
    <s v="نقدية للمرضى"/>
    <s v="دفاتر جمع مال"/>
    <s v="سارى"/>
    <n v="603"/>
    <m/>
    <n v="13"/>
    <x v="1"/>
  </r>
  <r>
    <d v="2017-09-25T00:00:00"/>
    <x v="9"/>
    <n v="2638.5"/>
    <x v="6"/>
    <x v="6"/>
    <n v="1988040.2566666664"/>
    <n v="306182.41999999993"/>
    <n v="97975.500000000029"/>
    <n v="183919.42799999999"/>
    <n v="40269.306199999999"/>
    <n v="0"/>
    <s v="تبرعات عامة من زكاة مال وغيرها"/>
    <s v="دفاتر جمع مال"/>
    <s v="سارى"/>
    <n v="867"/>
    <m/>
    <n v="18"/>
    <x v="1"/>
  </r>
  <r>
    <d v="2017-09-25T00:00:00"/>
    <x v="9"/>
    <n v="505.67999999999995"/>
    <x v="39"/>
    <x v="7"/>
    <n v="1988040.2566666664"/>
    <n v="306182.41999999993"/>
    <n v="98481.180000000022"/>
    <n v="183919.42799999999"/>
    <n v="40269.306199999999"/>
    <n v="0"/>
    <s v="نقدية للمرضى"/>
    <s v="دفاتر جمع مال"/>
    <s v="سارى"/>
    <n v="1045"/>
    <m/>
    <n v="21"/>
    <x v="1"/>
  </r>
  <r>
    <d v="2017-09-25T00:00:00"/>
    <x v="9"/>
    <n v="800"/>
    <x v="6"/>
    <x v="7"/>
    <n v="1988840.2566666664"/>
    <n v="306182.41999999993"/>
    <n v="98481.180000000022"/>
    <n v="183919.42799999999"/>
    <n v="40269.306199999999"/>
    <n v="0"/>
    <s v="نقدية للمرضى"/>
    <s v="دفاتر جمع مال"/>
    <s v="سارى"/>
    <n v="1046"/>
    <m/>
    <n v="21"/>
    <x v="1"/>
  </r>
  <r>
    <d v="2017-09-25T00:00:00"/>
    <x v="9"/>
    <n v="1500"/>
    <x v="6"/>
    <x v="7"/>
    <n v="1990340.2566666664"/>
    <n v="306182.41999999993"/>
    <n v="98481.180000000022"/>
    <n v="183919.42799999999"/>
    <n v="40269.306199999999"/>
    <n v="0"/>
    <s v="نقدية للمرضى"/>
    <s v="دفاتر جمع مال"/>
    <s v="سارى"/>
    <n v="1047"/>
    <m/>
    <n v="21"/>
    <x v="1"/>
  </r>
  <r>
    <d v="2017-09-25T00:00:00"/>
    <x v="9"/>
    <n v="4500"/>
    <x v="6"/>
    <x v="7"/>
    <n v="1994840.2566666664"/>
    <n v="306182.41999999993"/>
    <n v="98481.180000000022"/>
    <n v="183919.42799999999"/>
    <n v="40269.306199999999"/>
    <n v="0"/>
    <s v="نقدية للمرضى"/>
    <s v="دفاتر جمع مال"/>
    <s v="سارى"/>
    <n v="1048"/>
    <m/>
    <n v="21"/>
    <x v="1"/>
  </r>
  <r>
    <d v="2017-09-25T00:00:00"/>
    <x v="9"/>
    <n v="3500"/>
    <x v="6"/>
    <x v="6"/>
    <n v="1998340.2566666664"/>
    <n v="306182.41999999993"/>
    <n v="98481.180000000022"/>
    <n v="183919.42799999999"/>
    <n v="40269.306199999999"/>
    <n v="0"/>
    <s v="تبرعات عامة من زكاة مال وغيرها"/>
    <s v="دفاتر جمع مال"/>
    <s v="سارى"/>
    <n v="1491"/>
    <m/>
    <n v="30"/>
    <x v="1"/>
  </r>
  <r>
    <d v="2017-09-25T00:00:00"/>
    <x v="9"/>
    <n v="1000"/>
    <x v="6"/>
    <x v="6"/>
    <n v="1999340.2566666664"/>
    <n v="306182.41999999993"/>
    <n v="98481.180000000022"/>
    <n v="183919.42799999999"/>
    <n v="40269.306199999999"/>
    <n v="0"/>
    <s v="تبرعات عامة من زكاة مال وغيرها"/>
    <s v="دفاتر جمع مال"/>
    <s v="سارى"/>
    <n v="1492"/>
    <m/>
    <n v="30"/>
    <x v="1"/>
  </r>
  <r>
    <d v="2017-09-25T00:00:00"/>
    <x v="9"/>
    <n v="100"/>
    <x v="8"/>
    <x v="9"/>
    <n v="1999340.2566666664"/>
    <n v="306282.41999999993"/>
    <n v="98481.180000000022"/>
    <n v="183919.42799999999"/>
    <n v="40269.306199999999"/>
    <n v="0"/>
    <m/>
    <m/>
    <m/>
    <s v="معاملة بنكية"/>
    <m/>
    <m/>
    <x v="64"/>
  </r>
  <r>
    <d v="2017-09-25T00:00:00"/>
    <x v="9"/>
    <n v="100000"/>
    <x v="6"/>
    <x v="11"/>
    <n v="2099340.2566666664"/>
    <n v="206282.41999999993"/>
    <n v="98481.180000000022"/>
    <n v="183919.42799999999"/>
    <n v="40269.306199999999"/>
    <n v="0"/>
    <m/>
    <m/>
    <m/>
    <s v="معاملة بنكية"/>
    <m/>
    <m/>
    <x v="265"/>
  </r>
  <r>
    <d v="2017-09-25T00:00:00"/>
    <x v="9"/>
    <n v="18142"/>
    <x v="8"/>
    <x v="10"/>
    <n v="2099340.2566666664"/>
    <n v="224424.41999999993"/>
    <n v="98481.180000000022"/>
    <n v="183919.42799999999"/>
    <n v="40269.306199999999"/>
    <n v="0"/>
    <m/>
    <m/>
    <m/>
    <s v="تقفيل"/>
    <m/>
    <m/>
    <x v="129"/>
  </r>
  <r>
    <d v="2017-09-25T00:00:00"/>
    <x v="9"/>
    <n v="200"/>
    <x v="8"/>
    <x v="9"/>
    <n v="2099340.2566666664"/>
    <n v="224624.41999999993"/>
    <n v="98481.180000000022"/>
    <n v="183919.42799999999"/>
    <n v="40269.306199999999"/>
    <n v="0"/>
    <m/>
    <m/>
    <m/>
    <s v="معاملة بنكية"/>
    <m/>
    <m/>
    <x v="129"/>
  </r>
  <r>
    <d v="2017-09-26T00:00:00"/>
    <x v="9"/>
    <n v="10000"/>
    <x v="6"/>
    <x v="6"/>
    <n v="2109340.2566666664"/>
    <n v="224624.41999999993"/>
    <n v="98481.180000000022"/>
    <n v="183919.42799999999"/>
    <n v="40269.306199999999"/>
    <n v="0"/>
    <s v="تبرعات عامة من زكاة مال وغيرها"/>
    <s v="دفاتر جمع مال"/>
    <s v="سارى"/>
    <n v="348"/>
    <m/>
    <n v="7"/>
    <x v="1"/>
  </r>
  <r>
    <d v="2017-09-26T00:00:00"/>
    <x v="9"/>
    <n v="10000"/>
    <x v="6"/>
    <x v="6"/>
    <n v="2119340.2566666664"/>
    <n v="224624.41999999993"/>
    <n v="98481.180000000022"/>
    <n v="183919.42799999999"/>
    <n v="40269.306199999999"/>
    <n v="0"/>
    <s v="تبرعات عامة من زكاة مال وغيرها"/>
    <s v="دفاتر جمع مال"/>
    <s v="سارى"/>
    <n v="349"/>
    <m/>
    <n v="7"/>
    <x v="1"/>
  </r>
  <r>
    <d v="2017-09-26T00:00:00"/>
    <x v="9"/>
    <n v="10000"/>
    <x v="6"/>
    <x v="6"/>
    <n v="2129340.2566666664"/>
    <n v="224624.41999999993"/>
    <n v="98481.180000000022"/>
    <n v="183919.42799999999"/>
    <n v="40269.306199999999"/>
    <n v="0"/>
    <s v="تبرعات عامة من زكاة مال وغيرها"/>
    <s v="دفاتر جمع مال"/>
    <s v="سارى"/>
    <n v="350"/>
    <m/>
    <n v="7"/>
    <x v="1"/>
  </r>
  <r>
    <d v="2017-09-26T00:00:00"/>
    <x v="9"/>
    <n v="10203.9"/>
    <x v="39"/>
    <x v="6"/>
    <n v="2129340.2566666664"/>
    <n v="224624.41999999993"/>
    <n v="108685.08000000002"/>
    <n v="183919.42799999999"/>
    <n v="40269.306199999999"/>
    <n v="0"/>
    <s v="تبرعات عامة من زكاة مال وغيرها"/>
    <s v="دفاتر جمع مال"/>
    <s v="سارى"/>
    <n v="351"/>
    <m/>
    <n v="8"/>
    <x v="1"/>
  </r>
  <r>
    <d v="2017-09-26T00:00:00"/>
    <x v="9"/>
    <n v="5092.92"/>
    <x v="39"/>
    <x v="6"/>
    <n v="2129340.2566666664"/>
    <n v="224624.41999999993"/>
    <n v="113778.00000000001"/>
    <n v="183919.42799999999"/>
    <n v="40269.306199999999"/>
    <n v="0"/>
    <s v="تبرعات عامة من زكاة مال وغيرها"/>
    <s v="دفاتر جمع مال"/>
    <s v="سارى"/>
    <n v="352"/>
    <m/>
    <n v="8"/>
    <x v="1"/>
  </r>
  <r>
    <d v="2017-09-26T00:00:00"/>
    <x v="9"/>
    <n v="10000"/>
    <x v="6"/>
    <x v="6"/>
    <n v="2139340.2566666664"/>
    <n v="224624.41999999993"/>
    <n v="113778.00000000001"/>
    <n v="183919.42799999999"/>
    <n v="40269.306199999999"/>
    <n v="0"/>
    <s v="تبرعات عامة من زكاة مال وغيرها"/>
    <s v="دفاتر جمع مال"/>
    <s v="سارى"/>
    <n v="604"/>
    <m/>
    <n v="13"/>
    <x v="1"/>
  </r>
  <r>
    <d v="2017-09-26T00:00:00"/>
    <x v="9"/>
    <n v="10000"/>
    <x v="6"/>
    <x v="6"/>
    <n v="2149340.2566666664"/>
    <n v="224624.41999999993"/>
    <n v="113778.00000000001"/>
    <n v="183919.42799999999"/>
    <n v="40269.306199999999"/>
    <n v="0"/>
    <s v="تبرعات عامة من زكاة مال وغيرها"/>
    <s v="دفاتر جمع مال"/>
    <s v="سارى"/>
    <n v="605"/>
    <m/>
    <n v="13"/>
    <x v="1"/>
  </r>
  <r>
    <d v="2017-09-26T00:00:00"/>
    <x v="9"/>
    <n v="10000"/>
    <x v="6"/>
    <x v="6"/>
    <n v="2159340.2566666664"/>
    <n v="224624.41999999993"/>
    <n v="113778.00000000001"/>
    <n v="183919.42799999999"/>
    <n v="40269.306199999999"/>
    <n v="0"/>
    <s v="تبرعات عامة من زكاة مال وغيرها"/>
    <s v="دفاتر جمع مال"/>
    <s v="سارى"/>
    <n v="606"/>
    <m/>
    <n v="13"/>
    <x v="1"/>
  </r>
  <r>
    <d v="2017-09-26T00:00:00"/>
    <x v="9"/>
    <n v="10000"/>
    <x v="6"/>
    <x v="6"/>
    <n v="2169340.2566666664"/>
    <n v="224624.41999999993"/>
    <n v="113778.00000000001"/>
    <n v="183919.42799999999"/>
    <n v="40269.306199999999"/>
    <n v="0"/>
    <s v="تبرعات عامة من زكاة مال وغيرها"/>
    <s v="دفاتر جمع مال"/>
    <s v="سارى"/>
    <n v="607"/>
    <m/>
    <n v="13"/>
    <x v="1"/>
  </r>
  <r>
    <d v="2017-09-26T00:00:00"/>
    <x v="9"/>
    <n v="10000"/>
    <x v="6"/>
    <x v="6"/>
    <n v="2179340.2566666664"/>
    <n v="224624.41999999993"/>
    <n v="113778.00000000001"/>
    <n v="183919.42799999999"/>
    <n v="40269.306199999999"/>
    <n v="0"/>
    <s v="تبرعات عامة من زكاة مال وغيرها"/>
    <s v="دفاتر جمع مال"/>
    <s v="سارى"/>
    <n v="608"/>
    <m/>
    <n v="13"/>
    <x v="1"/>
  </r>
  <r>
    <d v="2017-09-26T00:00:00"/>
    <x v="9"/>
    <n v="10000"/>
    <x v="6"/>
    <x v="6"/>
    <n v="2189340.2566666664"/>
    <n v="224624.41999999993"/>
    <n v="113778.00000000001"/>
    <n v="183919.42799999999"/>
    <n v="40269.306199999999"/>
    <n v="0"/>
    <s v="تبرعات عامة من زكاة مال وغيرها"/>
    <s v="دفاتر جمع مال"/>
    <s v="سارى"/>
    <n v="609"/>
    <m/>
    <n v="13"/>
    <x v="1"/>
  </r>
  <r>
    <d v="2017-09-26T00:00:00"/>
    <x v="9"/>
    <n v="10000"/>
    <x v="6"/>
    <x v="6"/>
    <n v="2199340.2566666664"/>
    <n v="224624.41999999993"/>
    <n v="113778.00000000001"/>
    <n v="183919.42799999999"/>
    <n v="40269.306199999999"/>
    <n v="0"/>
    <s v="تبرعات عامة من زكاة مال وغيرها"/>
    <s v="دفاتر جمع مال"/>
    <s v="سارى"/>
    <n v="610"/>
    <m/>
    <n v="13"/>
    <x v="1"/>
  </r>
  <r>
    <d v="2017-09-26T00:00:00"/>
    <x v="9"/>
    <n v="200"/>
    <x v="6"/>
    <x v="7"/>
    <n v="2199540.2566666664"/>
    <n v="224624.41999999993"/>
    <n v="113778.00000000001"/>
    <n v="183919.42799999999"/>
    <n v="40269.306199999999"/>
    <n v="0"/>
    <s v="نقدية للمرضى"/>
    <s v="دفاتر جمع مال"/>
    <s v="سارى"/>
    <n v="611"/>
    <m/>
    <n v="13"/>
    <x v="1"/>
  </r>
  <r>
    <d v="2017-09-26T00:00:00"/>
    <x v="9"/>
    <n v="100"/>
    <x v="6"/>
    <x v="6"/>
    <n v="2199640.2566666664"/>
    <n v="224624.41999999993"/>
    <n v="113778.00000000001"/>
    <n v="183919.42799999999"/>
    <n v="40269.306199999999"/>
    <n v="0"/>
    <s v="تبرعات عامة من زكاة مال وغيرها"/>
    <s v="دفاتر جمع مال"/>
    <s v="سارى"/>
    <n v="868"/>
    <m/>
    <n v="18"/>
    <x v="1"/>
  </r>
  <r>
    <d v="2017-09-26T00:00:00"/>
    <x v="9"/>
    <n v="2000"/>
    <x v="6"/>
    <x v="7"/>
    <n v="2201640.2566666664"/>
    <n v="224624.41999999993"/>
    <n v="113778.00000000001"/>
    <n v="183919.42799999999"/>
    <n v="40269.306199999999"/>
    <n v="0"/>
    <s v="نقدية للمرضى"/>
    <s v="دفاتر جمع مال"/>
    <s v="سارى"/>
    <n v="1161"/>
    <m/>
    <n v="24"/>
    <x v="1"/>
  </r>
  <r>
    <d v="2017-09-26T00:00:00"/>
    <x v="9"/>
    <n v="7500"/>
    <x v="6"/>
    <x v="7"/>
    <n v="2209140.2566666664"/>
    <n v="224624.41999999993"/>
    <n v="113778.00000000001"/>
    <n v="183919.42799999999"/>
    <n v="40269.306199999999"/>
    <n v="0"/>
    <s v="نقدية للمرضى"/>
    <s v="دفاتر جمع مال"/>
    <s v="سارى"/>
    <n v="1162"/>
    <m/>
    <n v="24"/>
    <x v="1"/>
  </r>
  <r>
    <d v="2017-09-26T00:00:00"/>
    <x v="9"/>
    <n v="7500"/>
    <x v="6"/>
    <x v="7"/>
    <n v="2216640.2566666664"/>
    <n v="224624.41999999993"/>
    <n v="113778.00000000001"/>
    <n v="183919.42799999999"/>
    <n v="40269.306199999999"/>
    <n v="0"/>
    <s v="نقدية للمرضى"/>
    <s v="دفاتر جمع مال"/>
    <s v="سارى"/>
    <n v="1163"/>
    <m/>
    <n v="24"/>
    <x v="1"/>
  </r>
  <r>
    <d v="2017-09-26T00:00:00"/>
    <x v="9"/>
    <n v="3000"/>
    <x v="6"/>
    <x v="7"/>
    <n v="2219640.2566666664"/>
    <n v="224624.41999999993"/>
    <n v="113778.00000000001"/>
    <n v="183919.42799999999"/>
    <n v="40269.306199999999"/>
    <n v="0"/>
    <s v="نقدية للمرضى"/>
    <s v="دفاتر جمع مال"/>
    <s v="سارى"/>
    <n v="1387"/>
    <m/>
    <n v="28"/>
    <x v="1"/>
  </r>
  <r>
    <d v="2017-09-26T00:00:00"/>
    <x v="9"/>
    <n v="600"/>
    <x v="6"/>
    <x v="7"/>
    <n v="2220240.2566666664"/>
    <n v="224624.41999999993"/>
    <n v="113778.00000000001"/>
    <n v="183919.42799999999"/>
    <n v="40269.306199999999"/>
    <n v="0"/>
    <s v="نقدية للمرضى"/>
    <s v="دفاتر جمع مال"/>
    <s v="سارى"/>
    <n v="1388"/>
    <m/>
    <n v="28"/>
    <x v="1"/>
  </r>
  <r>
    <d v="2017-09-26T00:00:00"/>
    <x v="9"/>
    <n v="150"/>
    <x v="6"/>
    <x v="6"/>
    <n v="2220390.2566666664"/>
    <n v="224624.41999999993"/>
    <n v="113778.00000000001"/>
    <n v="183919.42799999999"/>
    <n v="40269.306199999999"/>
    <n v="0"/>
    <s v="تبرعات عامة من زكاة مال وغيرها"/>
    <s v="دفاتر جمع مال"/>
    <s v="سارى"/>
    <n v="1389"/>
    <m/>
    <n v="28"/>
    <x v="1"/>
  </r>
  <r>
    <d v="2017-09-26T00:00:00"/>
    <x v="9"/>
    <n v="1000"/>
    <x v="6"/>
    <x v="7"/>
    <n v="2221390.2566666664"/>
    <n v="224624.41999999993"/>
    <n v="113778.00000000001"/>
    <n v="183919.42799999999"/>
    <n v="40269.306199999999"/>
    <n v="0"/>
    <s v="نقدية للمرضى"/>
    <s v="دفاتر جمع مال"/>
    <s v="سارى"/>
    <n v="1390"/>
    <m/>
    <n v="28"/>
    <x v="1"/>
  </r>
  <r>
    <d v="2017-09-26T00:00:00"/>
    <x v="9"/>
    <n v="150"/>
    <x v="6"/>
    <x v="6"/>
    <n v="2221540.2566666664"/>
    <n v="224624.41999999993"/>
    <n v="113778.00000000001"/>
    <n v="183919.42799999999"/>
    <n v="40269.306199999999"/>
    <n v="0"/>
    <s v="تبرعات عامة من زكاة مال وغيرها"/>
    <s v="دفاتر جمع مال"/>
    <s v="سارى"/>
    <n v="1493"/>
    <m/>
    <n v="30"/>
    <x v="1"/>
  </r>
  <r>
    <d v="2017-09-26T00:00:00"/>
    <x v="9"/>
    <n v="17000"/>
    <x v="6"/>
    <x v="6"/>
    <n v="2238540.2566666664"/>
    <n v="224624.41999999993"/>
    <n v="113778.00000000001"/>
    <n v="183919.42799999999"/>
    <n v="40269.306199999999"/>
    <n v="0"/>
    <s v="تبرعات عامة من زكاة مال وغيرها"/>
    <s v="دفاتر جمع مال"/>
    <s v="سارى"/>
    <n v="1547"/>
    <m/>
    <n v="31"/>
    <x v="1"/>
  </r>
  <r>
    <d v="2017-09-26T00:00:00"/>
    <x v="9"/>
    <n v="450"/>
    <x v="6"/>
    <x v="6"/>
    <n v="2238990.2566666664"/>
    <n v="224624.41999999993"/>
    <n v="113778.00000000001"/>
    <n v="183919.42799999999"/>
    <n v="40269.306199999999"/>
    <n v="0"/>
    <s v="تبرعات عامة من زكاة مال وغيرها"/>
    <s v="دفاتر جمع مال"/>
    <s v="سارى"/>
    <n v="1666"/>
    <m/>
    <n v="34"/>
    <x v="1"/>
  </r>
  <r>
    <d v="2017-09-26T00:00:00"/>
    <x v="9"/>
    <n v="300"/>
    <x v="6"/>
    <x v="7"/>
    <n v="2239290.2566666664"/>
    <n v="224624.41999999993"/>
    <n v="113778.00000000001"/>
    <n v="183919.42799999999"/>
    <n v="40269.306199999999"/>
    <n v="0"/>
    <s v="نقدية للمرضى"/>
    <s v="دفاتر جمع مال"/>
    <s v="سارى"/>
    <n v="1667"/>
    <m/>
    <n v="34"/>
    <x v="1"/>
  </r>
  <r>
    <d v="2017-09-26T00:00:00"/>
    <x v="9"/>
    <n v="610"/>
    <x v="8"/>
    <x v="9"/>
    <n v="2239290.2566666664"/>
    <n v="225234.41999999993"/>
    <n v="113778.00000000001"/>
    <n v="183919.42799999999"/>
    <n v="40269.306199999999"/>
    <n v="0"/>
    <m/>
    <m/>
    <m/>
    <s v="معاملة بنكية"/>
    <m/>
    <m/>
    <x v="129"/>
  </r>
  <r>
    <d v="2017-09-26T00:00:00"/>
    <x v="9"/>
    <n v="300"/>
    <x v="8"/>
    <x v="9"/>
    <n v="2239290.2566666664"/>
    <n v="225534.41999999993"/>
    <n v="113778.00000000001"/>
    <n v="183919.42799999999"/>
    <n v="40269.306199999999"/>
    <n v="0"/>
    <m/>
    <m/>
    <m/>
    <s v="معاملة بنكية"/>
    <m/>
    <m/>
    <x v="64"/>
  </r>
  <r>
    <d v="2017-09-26T00:00:00"/>
    <x v="9"/>
    <n v="100000"/>
    <x v="6"/>
    <x v="11"/>
    <n v="2339290.2566666664"/>
    <n v="125534.41999999993"/>
    <n v="113778.00000000001"/>
    <n v="183919.42799999999"/>
    <n v="40269.306199999999"/>
    <n v="0"/>
    <m/>
    <m/>
    <m/>
    <s v="معاملة بنكية"/>
    <m/>
    <m/>
    <x v="265"/>
  </r>
  <r>
    <d v="2017-09-26T00:00:00"/>
    <x v="9"/>
    <n v="53765"/>
    <x v="8"/>
    <x v="8"/>
    <n v="2285525.2566666664"/>
    <n v="179299.41999999993"/>
    <n v="113778.00000000001"/>
    <n v="183919.42799999999"/>
    <n v="40269.306199999999"/>
    <n v="0"/>
    <m/>
    <m/>
    <m/>
    <m/>
    <m/>
    <m/>
    <x v="266"/>
  </r>
  <r>
    <d v="2017-09-26T00:00:00"/>
    <x v="9"/>
    <n v="45150"/>
    <x v="38"/>
    <x v="21"/>
    <n v="2285525.2566666664"/>
    <n v="179299.41999999993"/>
    <n v="68628.000000000015"/>
    <n v="229069.42799999999"/>
    <n v="40269.306199999999"/>
    <n v="0"/>
    <m/>
    <m/>
    <m/>
    <s v="سداد"/>
    <m/>
    <m/>
    <x v="1"/>
  </r>
  <r>
    <d v="2017-09-27T00:00:00"/>
    <x v="9"/>
    <n v="10000"/>
    <x v="6"/>
    <x v="6"/>
    <n v="2295525.2566666664"/>
    <n v="179299.41999999993"/>
    <n v="68628.000000000015"/>
    <n v="229069.42799999999"/>
    <n v="40269.306199999999"/>
    <n v="0"/>
    <s v="تبرعات عامة من زكاة مال وغيرها"/>
    <s v="دفاتر جمع مال"/>
    <s v="سارى"/>
    <n v="353"/>
    <m/>
    <n v="8"/>
    <x v="1"/>
  </r>
  <r>
    <d v="2017-09-27T00:00:00"/>
    <x v="9"/>
    <n v="10000"/>
    <x v="6"/>
    <x v="6"/>
    <n v="2305525.2566666664"/>
    <n v="179299.41999999993"/>
    <n v="68628.000000000015"/>
    <n v="229069.42799999999"/>
    <n v="40269.306199999999"/>
    <n v="0"/>
    <s v="تبرعات عامة من زكاة مال وغيرها"/>
    <s v="دفاتر جمع مال"/>
    <s v="سارى"/>
    <n v="354"/>
    <m/>
    <n v="8"/>
    <x v="1"/>
  </r>
  <r>
    <d v="2017-09-27T00:00:00"/>
    <x v="9"/>
    <n v="10000"/>
    <x v="6"/>
    <x v="6"/>
    <n v="2315525.2566666664"/>
    <n v="179299.41999999993"/>
    <n v="68628.000000000015"/>
    <n v="229069.42799999999"/>
    <n v="40269.306199999999"/>
    <n v="0"/>
    <s v="تبرعات عامة من زكاة مال وغيرها"/>
    <s v="دفاتر جمع مال"/>
    <s v="سارى"/>
    <n v="355"/>
    <m/>
    <n v="8"/>
    <x v="1"/>
  </r>
  <r>
    <d v="2017-09-27T00:00:00"/>
    <x v="9"/>
    <n v="10000"/>
    <x v="6"/>
    <x v="6"/>
    <n v="2325525.2566666664"/>
    <n v="179299.41999999993"/>
    <n v="68628.000000000015"/>
    <n v="229069.42799999999"/>
    <n v="40269.306199999999"/>
    <n v="0"/>
    <s v="تبرعات عامة من زكاة مال وغيرها"/>
    <s v="دفاتر جمع مال"/>
    <s v="سارى"/>
    <n v="356"/>
    <m/>
    <n v="8"/>
    <x v="1"/>
  </r>
  <r>
    <d v="2017-09-27T00:00:00"/>
    <x v="9"/>
    <n v="2000"/>
    <x v="6"/>
    <x v="6"/>
    <n v="2327525.2566666664"/>
    <n v="179299.41999999993"/>
    <n v="68628.000000000015"/>
    <n v="229069.42799999999"/>
    <n v="40269.306199999999"/>
    <n v="0"/>
    <s v="تبرعات عامة من زكاة مال وغيرها"/>
    <s v="دفاتر جمع مال"/>
    <s v="سارى"/>
    <n v="358"/>
    <m/>
    <n v="8"/>
    <x v="1"/>
  </r>
  <r>
    <d v="2017-09-27T00:00:00"/>
    <x v="9"/>
    <n v="500"/>
    <x v="6"/>
    <x v="7"/>
    <n v="2328025.2566666664"/>
    <n v="179299.41999999993"/>
    <n v="68628.000000000015"/>
    <n v="229069.42799999999"/>
    <n v="40269.306199999999"/>
    <n v="0"/>
    <s v="نقدية للمرضى"/>
    <s v="دفاتر جمع مال"/>
    <s v="سارى"/>
    <n v="613"/>
    <m/>
    <n v="13"/>
    <x v="1"/>
  </r>
  <r>
    <d v="2017-09-27T00:00:00"/>
    <x v="9"/>
    <n v="800"/>
    <x v="6"/>
    <x v="6"/>
    <n v="2328825.2566666664"/>
    <n v="179299.41999999993"/>
    <n v="68628.000000000015"/>
    <n v="229069.42799999999"/>
    <n v="40269.306199999999"/>
    <n v="0"/>
    <s v="تبرعات عامة من زكاة مال وغيرها"/>
    <s v="دفاتر جمع مال"/>
    <s v="سارى"/>
    <n v="871"/>
    <m/>
    <n v="18"/>
    <x v="1"/>
  </r>
  <r>
    <d v="2017-09-27T00:00:00"/>
    <x v="9"/>
    <n v="200"/>
    <x v="6"/>
    <x v="6"/>
    <n v="2329025.2566666664"/>
    <n v="179299.41999999993"/>
    <n v="68628.000000000015"/>
    <n v="229069.42799999999"/>
    <n v="40269.306199999999"/>
    <n v="0"/>
    <s v="تبرعات عامة من زكاة مال وغيرها"/>
    <s v="دفاتر جمع مال"/>
    <s v="سارى"/>
    <n v="872"/>
    <m/>
    <n v="18"/>
    <x v="1"/>
  </r>
  <r>
    <d v="2017-09-27T00:00:00"/>
    <x v="9"/>
    <n v="1000"/>
    <x v="6"/>
    <x v="6"/>
    <n v="2330025.2566666664"/>
    <n v="179299.41999999993"/>
    <n v="68628.000000000015"/>
    <n v="229069.42799999999"/>
    <n v="40269.306199999999"/>
    <n v="0"/>
    <s v="تبرعات عامة من زكاة مال وغيرها"/>
    <s v="دفاتر جمع مال"/>
    <s v="سارى"/>
    <n v="873"/>
    <m/>
    <n v="18"/>
    <x v="1"/>
  </r>
  <r>
    <d v="2017-09-27T00:00:00"/>
    <x v="9"/>
    <n v="100"/>
    <x v="6"/>
    <x v="6"/>
    <n v="2330125.2566666664"/>
    <n v="179299.41999999993"/>
    <n v="68628.000000000015"/>
    <n v="229069.42799999999"/>
    <n v="40269.306199999999"/>
    <n v="0"/>
    <s v="تبرعات عامة من زكاة مال وغيرها"/>
    <s v="دفاتر جمع مال"/>
    <s v="سارى"/>
    <n v="874"/>
    <m/>
    <n v="18"/>
    <x v="1"/>
  </r>
  <r>
    <d v="2017-09-27T00:00:00"/>
    <x v="9"/>
    <n v="1000"/>
    <x v="6"/>
    <x v="7"/>
    <n v="2331125.2566666664"/>
    <n v="179299.41999999993"/>
    <n v="68628.000000000015"/>
    <n v="229069.42799999999"/>
    <n v="40269.306199999999"/>
    <n v="0"/>
    <s v="نقدية للمرضى"/>
    <s v="دفاتر جمع مال"/>
    <s v="سارى"/>
    <n v="1049"/>
    <m/>
    <n v="21"/>
    <x v="1"/>
  </r>
  <r>
    <d v="2017-09-27T00:00:00"/>
    <x v="9"/>
    <n v="2000"/>
    <x v="6"/>
    <x v="7"/>
    <n v="2333125.2566666664"/>
    <n v="179299.41999999993"/>
    <n v="68628.000000000015"/>
    <n v="229069.42799999999"/>
    <n v="40269.306199999999"/>
    <n v="0"/>
    <s v="نقدية للمرضى"/>
    <s v="دفاتر جمع مال"/>
    <s v="سارى"/>
    <n v="1050"/>
    <m/>
    <n v="21"/>
    <x v="1"/>
  </r>
  <r>
    <d v="2017-09-27T00:00:00"/>
    <x v="9"/>
    <n v="1000"/>
    <x v="6"/>
    <x v="7"/>
    <n v="2334125.2566666664"/>
    <n v="179299.41999999993"/>
    <n v="68628.000000000015"/>
    <n v="229069.42799999999"/>
    <n v="40269.306199999999"/>
    <n v="0"/>
    <s v="نقدية للمرضى"/>
    <s v="دفاتر جمع مال"/>
    <s v="سارى"/>
    <n v="1164"/>
    <m/>
    <n v="24"/>
    <x v="1"/>
  </r>
  <r>
    <d v="2017-09-27T00:00:00"/>
    <x v="9"/>
    <n v="400"/>
    <x v="6"/>
    <x v="6"/>
    <n v="2334525.2566666664"/>
    <n v="179299.41999999993"/>
    <n v="68628.000000000015"/>
    <n v="229069.42799999999"/>
    <n v="40269.306199999999"/>
    <n v="0"/>
    <s v="تبرعات عامة من زكاة مال وغيرها"/>
    <s v="دفاتر جمع مال"/>
    <s v="سارى"/>
    <n v="1165"/>
    <m/>
    <n v="24"/>
    <x v="1"/>
  </r>
  <r>
    <d v="2017-09-27T00:00:00"/>
    <x v="9"/>
    <n v="500"/>
    <x v="6"/>
    <x v="7"/>
    <n v="2335025.2566666664"/>
    <n v="179299.41999999993"/>
    <n v="68628.000000000015"/>
    <n v="229069.42799999999"/>
    <n v="40269.306199999999"/>
    <n v="0"/>
    <s v="نقدية للمرضى"/>
    <s v="دفاتر جمع مال"/>
    <s v="سارى"/>
    <n v="1166"/>
    <m/>
    <n v="24"/>
    <x v="1"/>
  </r>
  <r>
    <d v="2017-09-27T00:00:00"/>
    <x v="9"/>
    <n v="200"/>
    <x v="6"/>
    <x v="7"/>
    <n v="2335225.2566666664"/>
    <n v="179299.41999999993"/>
    <n v="68628.000000000015"/>
    <n v="229069.42799999999"/>
    <n v="40269.306199999999"/>
    <n v="0"/>
    <s v="نقدية للمرضى"/>
    <s v="دفاتر جمع مال"/>
    <s v="سارى"/>
    <n v="1167"/>
    <m/>
    <n v="24"/>
    <x v="1"/>
  </r>
  <r>
    <d v="2017-09-27T00:00:00"/>
    <x v="9"/>
    <n v="3000"/>
    <x v="6"/>
    <x v="6"/>
    <n v="2338225.2566666664"/>
    <n v="179299.41999999993"/>
    <n v="68628.000000000015"/>
    <n v="229069.42799999999"/>
    <n v="40269.306199999999"/>
    <n v="0"/>
    <s v="تبرعات عامة من زكاة مال وغيرها"/>
    <s v="دفاتر جمع مال"/>
    <s v="سارى"/>
    <n v="1391"/>
    <m/>
    <n v="28"/>
    <x v="1"/>
  </r>
  <r>
    <d v="2017-09-27T00:00:00"/>
    <x v="9"/>
    <n v="4000"/>
    <x v="6"/>
    <x v="7"/>
    <n v="2342225.2566666664"/>
    <n v="179299.41999999993"/>
    <n v="68628.000000000015"/>
    <n v="229069.42799999999"/>
    <n v="40269.306199999999"/>
    <n v="0"/>
    <s v="نقدية للمرضى"/>
    <s v="دفاتر جمع مال"/>
    <s v="سارى"/>
    <n v="1494"/>
    <m/>
    <n v="30"/>
    <x v="1"/>
  </r>
  <r>
    <d v="2017-09-27T00:00:00"/>
    <x v="9"/>
    <n v="1500"/>
    <x v="6"/>
    <x v="6"/>
    <n v="2343725.2566666664"/>
    <n v="179299.41999999993"/>
    <n v="68628.000000000015"/>
    <n v="229069.42799999999"/>
    <n v="40269.306199999999"/>
    <n v="0"/>
    <s v="تبرعات عامة من زكاة مال وغيرها"/>
    <s v="دفاتر جمع مال"/>
    <s v="سارى"/>
    <n v="1495"/>
    <m/>
    <n v="30"/>
    <x v="1"/>
  </r>
  <r>
    <d v="2017-09-27T00:00:00"/>
    <x v="9"/>
    <n v="2000"/>
    <x v="6"/>
    <x v="6"/>
    <n v="2345725.2566666664"/>
    <n v="179299.41999999993"/>
    <n v="68628.000000000015"/>
    <n v="229069.42799999999"/>
    <n v="40269.306199999999"/>
    <n v="0"/>
    <s v="تبرعات عامة من زكاة مال وغيرها"/>
    <s v="دفاتر جمع مال"/>
    <s v="سارى"/>
    <n v="1668"/>
    <m/>
    <n v="31"/>
    <x v="1"/>
  </r>
  <r>
    <d v="2017-09-27T00:00:00"/>
    <x v="9"/>
    <n v="16253.999999999998"/>
    <x v="39"/>
    <x v="6"/>
    <n v="2345725.2566666664"/>
    <n v="179299.41999999993"/>
    <n v="84882.000000000015"/>
    <n v="229069.42799999999"/>
    <n v="40269.306199999999"/>
    <n v="0"/>
    <s v="تبرعات عامة من زكاة مال وغيرها"/>
    <s v="دفاتر جمع مال"/>
    <s v="سارى"/>
    <n v="1669"/>
    <m/>
    <n v="34"/>
    <x v="1"/>
  </r>
  <r>
    <d v="2017-09-27T00:00:00"/>
    <x v="9"/>
    <n v="10000"/>
    <x v="6"/>
    <x v="6"/>
    <n v="2355725.2566666664"/>
    <n v="179299.41999999993"/>
    <n v="84882.000000000015"/>
    <n v="229069.42799999999"/>
    <n v="40269.306199999999"/>
    <n v="0"/>
    <s v="تبرعات عامة من زكاة مال وغيرها"/>
    <s v="دفاتر جمع مال"/>
    <s v="سارى"/>
    <n v="1670"/>
    <m/>
    <n v="34"/>
    <x v="1"/>
  </r>
  <r>
    <d v="2017-09-27T00:00:00"/>
    <x v="9"/>
    <n v="47"/>
    <x v="8"/>
    <x v="9"/>
    <n v="2355725.2566666664"/>
    <n v="179346.41999999993"/>
    <n v="84882.000000000015"/>
    <n v="229069.42799999999"/>
    <n v="40269.306199999999"/>
    <n v="0"/>
    <m/>
    <m/>
    <m/>
    <s v="معاملة بنكية"/>
    <m/>
    <m/>
    <x v="1"/>
  </r>
  <r>
    <d v="2017-09-27T00:00:00"/>
    <x v="9"/>
    <n v="138.75"/>
    <x v="8"/>
    <x v="9"/>
    <n v="2355725.2566666664"/>
    <n v="179485.16999999993"/>
    <n v="84882.000000000015"/>
    <n v="229069.42799999999"/>
    <n v="40269.306199999999"/>
    <n v="0"/>
    <m/>
    <m/>
    <m/>
    <s v="معاملة بنكية"/>
    <m/>
    <m/>
    <x v="129"/>
  </r>
  <r>
    <d v="2017-09-27T00:00:00"/>
    <x v="9"/>
    <n v="300"/>
    <x v="8"/>
    <x v="9"/>
    <n v="2355725.2566666664"/>
    <n v="179785.16999999993"/>
    <n v="84882.000000000015"/>
    <n v="229069.42799999999"/>
    <n v="40269.306199999999"/>
    <n v="0"/>
    <m/>
    <m/>
    <m/>
    <s v="معاملة بنكية"/>
    <m/>
    <m/>
    <x v="129"/>
  </r>
  <r>
    <d v="2017-09-27T00:00:00"/>
    <x v="9"/>
    <n v="100"/>
    <x v="8"/>
    <x v="9"/>
    <n v="2355725.2566666664"/>
    <n v="179885.16999999993"/>
    <n v="84882.000000000015"/>
    <n v="229069.42799999999"/>
    <n v="40269.306199999999"/>
    <n v="0"/>
    <m/>
    <m/>
    <m/>
    <s v="معاملة بنكية"/>
    <m/>
    <m/>
    <x v="64"/>
  </r>
  <r>
    <d v="2017-09-27T00:00:00"/>
    <x v="9"/>
    <n v="50000"/>
    <x v="6"/>
    <x v="11"/>
    <n v="2405725.2566666664"/>
    <n v="129885.16999999993"/>
    <n v="84882.000000000015"/>
    <n v="229069.42799999999"/>
    <n v="40269.306199999999"/>
    <n v="0"/>
    <m/>
    <m/>
    <m/>
    <s v="معاملة بنكية"/>
    <m/>
    <m/>
    <x v="64"/>
  </r>
  <r>
    <d v="2017-09-27T00:00:00"/>
    <x v="9"/>
    <n v="4200"/>
    <x v="8"/>
    <x v="9"/>
    <n v="2405725.2566666664"/>
    <n v="134085.16999999993"/>
    <n v="84882.000000000015"/>
    <n v="229069.42799999999"/>
    <n v="40269.306199999999"/>
    <n v="0"/>
    <m/>
    <m/>
    <m/>
    <s v="معاملة بنكية"/>
    <m/>
    <m/>
    <x v="265"/>
  </r>
  <r>
    <d v="2017-09-27T00:00:00"/>
    <x v="9"/>
    <n v="79550"/>
    <x v="8"/>
    <x v="8"/>
    <n v="2326175.2566666664"/>
    <n v="213635.16999999993"/>
    <n v="84882.000000000015"/>
    <n v="229069.42799999999"/>
    <n v="40269.306199999999"/>
    <n v="0"/>
    <m/>
    <m/>
    <m/>
    <m/>
    <m/>
    <m/>
    <x v="64"/>
  </r>
  <r>
    <d v="2017-09-27T00:00:00"/>
    <x v="9"/>
    <n v="14850"/>
    <x v="8"/>
    <x v="8"/>
    <n v="2311325.2566666664"/>
    <n v="228485.16999999993"/>
    <n v="84882.000000000015"/>
    <n v="229069.42799999999"/>
    <n v="40269.306199999999"/>
    <n v="0"/>
    <m/>
    <m/>
    <m/>
    <m/>
    <m/>
    <m/>
    <x v="266"/>
  </r>
  <r>
    <d v="2017-09-27T00:00:00"/>
    <x v="9"/>
    <n v="570"/>
    <x v="8"/>
    <x v="9"/>
    <n v="2311325.2566666664"/>
    <n v="229055.16999999993"/>
    <n v="84882.000000000015"/>
    <n v="229069.42799999999"/>
    <n v="40269.306199999999"/>
    <n v="0"/>
    <m/>
    <m/>
    <m/>
    <s v="معاملة بنكية"/>
    <m/>
    <m/>
    <x v="266"/>
  </r>
  <r>
    <d v="2017-09-27T00:00:00"/>
    <x v="9"/>
    <n v="15000"/>
    <x v="8"/>
    <x v="9"/>
    <n v="2311325.2566666664"/>
    <n v="244055.16999999993"/>
    <n v="84882.000000000015"/>
    <n v="229069.42799999999"/>
    <n v="40269.306199999999"/>
    <n v="0"/>
    <m/>
    <m/>
    <m/>
    <s v="معاملة بنكية"/>
    <m/>
    <m/>
    <x v="129"/>
  </r>
  <r>
    <d v="2017-09-28T00:00:00"/>
    <x v="9"/>
    <n v="10000"/>
    <x v="6"/>
    <x v="6"/>
    <n v="2321325.2566666664"/>
    <n v="244055.16999999993"/>
    <n v="84882.000000000015"/>
    <n v="229069.42799999999"/>
    <n v="40269.306199999999"/>
    <n v="0"/>
    <s v="تبرعات عامة من زكاة مال وغيرها"/>
    <s v="دفاتر جمع مال"/>
    <s v="سارى"/>
    <n v="359"/>
    <m/>
    <m/>
    <x v="129"/>
  </r>
  <r>
    <d v="2017-09-28T00:00:00"/>
    <x v="9"/>
    <n v="2300"/>
    <x v="6"/>
    <x v="7"/>
    <n v="2323625.2566666664"/>
    <n v="244055.16999999993"/>
    <n v="84882.000000000015"/>
    <n v="229069.42799999999"/>
    <n v="40269.306199999999"/>
    <n v="0"/>
    <s v="نقدية للمرضى"/>
    <s v="دفاتر جمع مال"/>
    <s v="سارى"/>
    <n v="360"/>
    <m/>
    <n v="8"/>
    <x v="1"/>
  </r>
  <r>
    <d v="2017-09-28T00:00:00"/>
    <x v="9"/>
    <n v="1200"/>
    <x v="6"/>
    <x v="7"/>
    <n v="2324825.2566666664"/>
    <n v="244055.16999999993"/>
    <n v="84882.000000000015"/>
    <n v="229069.42799999999"/>
    <n v="40269.306199999999"/>
    <n v="0"/>
    <s v="نقدية للمرضى"/>
    <s v="دفاتر جمع مال"/>
    <s v="سارى"/>
    <n v="614"/>
    <m/>
    <n v="13"/>
    <x v="1"/>
  </r>
  <r>
    <d v="2017-09-28T00:00:00"/>
    <x v="9"/>
    <n v="400"/>
    <x v="6"/>
    <x v="7"/>
    <n v="2325225.2566666664"/>
    <n v="244055.16999999993"/>
    <n v="84882.000000000015"/>
    <n v="229069.42799999999"/>
    <n v="40269.306199999999"/>
    <n v="0"/>
    <s v="نقدية للمرضى"/>
    <s v="دفاتر جمع مال"/>
    <s v="سارى"/>
    <n v="1168"/>
    <m/>
    <n v="24"/>
    <x v="1"/>
  </r>
  <r>
    <d v="2017-09-28T00:00:00"/>
    <x v="9"/>
    <n v="200"/>
    <x v="6"/>
    <x v="7"/>
    <n v="2325425.2566666664"/>
    <n v="244055.16999999993"/>
    <n v="84882.000000000015"/>
    <n v="229069.42799999999"/>
    <n v="40269.306199999999"/>
    <n v="0"/>
    <s v="نقدية للمرضى"/>
    <s v="دفاتر جمع مال"/>
    <s v="سارى"/>
    <n v="1169"/>
    <m/>
    <n v="24"/>
    <x v="1"/>
  </r>
  <r>
    <d v="2017-09-28T00:00:00"/>
    <x v="9"/>
    <n v="1500"/>
    <x v="6"/>
    <x v="6"/>
    <n v="2326925.2566666664"/>
    <n v="244055.16999999993"/>
    <n v="84882.000000000015"/>
    <n v="229069.42799999999"/>
    <n v="40269.306199999999"/>
    <n v="0"/>
    <s v="تبرعات عامة من زكاة مال وغيرها"/>
    <s v="دفاتر جمع مال"/>
    <s v="سارى"/>
    <n v="1429"/>
    <m/>
    <n v="29"/>
    <x v="1"/>
  </r>
  <r>
    <d v="2017-09-28T00:00:00"/>
    <x v="9"/>
    <n v="5000"/>
    <x v="6"/>
    <x v="6"/>
    <n v="2331925.2566666664"/>
    <n v="244055.16999999993"/>
    <n v="84882.000000000015"/>
    <n v="229069.42799999999"/>
    <n v="40269.306199999999"/>
    <n v="0"/>
    <s v="تبرعات عامة من زكاة مال وغيرها"/>
    <s v="دفاتر جمع مال"/>
    <s v="سارى"/>
    <n v="1430"/>
    <m/>
    <n v="29"/>
    <x v="1"/>
  </r>
  <r>
    <d v="2017-09-28T00:00:00"/>
    <x v="9"/>
    <n v="18764"/>
    <x v="6"/>
    <x v="6"/>
    <n v="2350689.2566666664"/>
    <n v="244055.16999999993"/>
    <n v="84882.000000000015"/>
    <n v="229069.42799999999"/>
    <n v="40269.306199999999"/>
    <n v="0"/>
    <s v="تبرعات عامة من زكاة مال وغيرها"/>
    <s v="دفاتر جمع مال"/>
    <s v="سارى"/>
    <n v="1671"/>
    <m/>
    <n v="34"/>
    <x v="1"/>
  </r>
  <r>
    <d v="2017-09-28T00:00:00"/>
    <x v="9"/>
    <n v="500"/>
    <x v="6"/>
    <x v="7"/>
    <n v="2351189.2566666664"/>
    <n v="244055.16999999993"/>
    <n v="84882.000000000015"/>
    <n v="229069.42799999999"/>
    <n v="40269.306199999999"/>
    <n v="0"/>
    <s v="نقدية للمرضى"/>
    <s v="دفاتر جمع مال"/>
    <s v="سارى"/>
    <n v="1672"/>
    <m/>
    <n v="34"/>
    <x v="1"/>
  </r>
  <r>
    <d v="2017-09-28T00:00:00"/>
    <x v="9"/>
    <n v="2638.98"/>
    <x v="6"/>
    <x v="6"/>
    <n v="2353828.2366666663"/>
    <n v="244055.16999999993"/>
    <n v="84882.000000000015"/>
    <n v="229069.42799999999"/>
    <n v="40269.306199999999"/>
    <n v="0"/>
    <s v="تبرعات عامة من زكاة مال وغيرها"/>
    <s v="دفاتر جمع مال"/>
    <s v="سارى"/>
    <n v="1673"/>
    <m/>
    <n v="34"/>
    <x v="1"/>
  </r>
  <r>
    <d v="2017-09-28T00:00:00"/>
    <x v="9"/>
    <n v="200"/>
    <x v="6"/>
    <x v="7"/>
    <n v="2354028.2366666663"/>
    <n v="244055.16999999993"/>
    <n v="84882.000000000015"/>
    <n v="229069.42799999999"/>
    <n v="40269.306199999999"/>
    <n v="0"/>
    <s v="نقدية للمرضى"/>
    <s v="دفاتر جمع مال"/>
    <s v="سارى"/>
    <n v="1701"/>
    <m/>
    <n v="34"/>
    <x v="1"/>
  </r>
  <r>
    <d v="2017-09-28T00:00:00"/>
    <x v="9"/>
    <n v="300"/>
    <x v="8"/>
    <x v="9"/>
    <n v="2354028.2366666663"/>
    <n v="244355.16999999993"/>
    <n v="84882.000000000015"/>
    <n v="229069.42799999999"/>
    <n v="40269.306199999999"/>
    <n v="0"/>
    <m/>
    <m/>
    <m/>
    <s v="معاملة بنكية"/>
    <m/>
    <m/>
    <x v="1"/>
  </r>
  <r>
    <d v="2017-09-28T00:00:00"/>
    <x v="9"/>
    <n v="63000"/>
    <x v="8"/>
    <x v="8"/>
    <n v="2291028.2366666663"/>
    <n v="307355.16999999993"/>
    <n v="84882.000000000015"/>
    <n v="229069.42799999999"/>
    <n v="40269.306199999999"/>
    <n v="0"/>
    <m/>
    <m/>
    <m/>
    <s v="معاملة بنكية"/>
    <m/>
    <m/>
    <x v="64"/>
  </r>
  <r>
    <d v="2017-09-28T00:00:00"/>
    <x v="9"/>
    <n v="18000"/>
    <x v="8"/>
    <x v="8"/>
    <n v="2273028.2366666663"/>
    <n v="325355.16999999993"/>
    <n v="84882.000000000015"/>
    <n v="229069.42799999999"/>
    <n v="40269.306199999999"/>
    <n v="0"/>
    <m/>
    <m/>
    <m/>
    <m/>
    <m/>
    <m/>
    <x v="266"/>
  </r>
  <r>
    <d v="2017-09-28T00:00:00"/>
    <x v="9"/>
    <n v="120000"/>
    <x v="6"/>
    <x v="11"/>
    <n v="2393028.2366666663"/>
    <n v="205355.16999999993"/>
    <n v="84882.000000000015"/>
    <n v="229069.42799999999"/>
    <n v="40269.306199999999"/>
    <n v="0"/>
    <m/>
    <m/>
    <m/>
    <s v="معاملة بنكية"/>
    <m/>
    <m/>
    <x v="266"/>
  </r>
  <r>
    <d v="2017-09-28T00:00:00"/>
    <x v="9"/>
    <n v="49665"/>
    <x v="38"/>
    <x v="21"/>
    <n v="2393028.2366666663"/>
    <n v="205355.16999999993"/>
    <n v="35217.000000000015"/>
    <n v="278734.42799999996"/>
    <n v="40269.306199999999"/>
    <n v="0"/>
    <m/>
    <m/>
    <m/>
    <s v="سداد"/>
    <m/>
    <m/>
    <x v="265"/>
  </r>
  <r>
    <d v="2017-09-28T00:00:00"/>
    <x v="9"/>
    <n v="19866"/>
    <x v="38"/>
    <x v="21"/>
    <n v="2393028.2366666663"/>
    <n v="205355.16999999993"/>
    <n v="15351.000000000015"/>
    <n v="298600.42799999996"/>
    <n v="40269.306199999999"/>
    <n v="0"/>
    <m/>
    <m/>
    <m/>
    <s v="سداد"/>
    <m/>
    <m/>
    <x v="1"/>
  </r>
  <r>
    <d v="2017-09-28T00:00:00"/>
    <x v="9"/>
    <n v="600"/>
    <x v="8"/>
    <x v="9"/>
    <n v="2393028.2366666663"/>
    <n v="205955.16999999993"/>
    <n v="15351.000000000015"/>
    <n v="298600.42799999996"/>
    <n v="40269.306199999999"/>
    <n v="0"/>
    <m/>
    <m/>
    <m/>
    <s v="معاملة بنكية"/>
    <m/>
    <m/>
    <x v="1"/>
  </r>
  <r>
    <d v="2017-09-28T00:00:00"/>
    <x v="9"/>
    <n v="30"/>
    <x v="23"/>
    <x v="11"/>
    <n v="2393028.2366666663"/>
    <n v="205925.16999999993"/>
    <n v="15351.000000000015"/>
    <n v="298600.42799999996"/>
    <n v="40269.306199999999"/>
    <n v="0"/>
    <m/>
    <m/>
    <m/>
    <s v="معاملة بنكية"/>
    <m/>
    <m/>
    <x v="64"/>
  </r>
  <r>
    <d v="2017-09-28T00:00:00"/>
    <x v="9"/>
    <n v="100500"/>
    <x v="8"/>
    <x v="8"/>
    <n v="2292528.2366666663"/>
    <n v="306425.16999999993"/>
    <n v="15351.000000000015"/>
    <n v="298600.42799999996"/>
    <n v="40269.306199999999"/>
    <n v="0"/>
    <m/>
    <m/>
    <m/>
    <m/>
    <m/>
    <m/>
    <x v="264"/>
  </r>
  <r>
    <d v="2017-09-28T00:00:00"/>
    <x v="9"/>
    <n v="6590"/>
    <x v="8"/>
    <x v="9"/>
    <n v="2292528.2366666663"/>
    <n v="313015.16999999993"/>
    <n v="15351.000000000015"/>
    <n v="298600.42799999996"/>
    <n v="40269.306199999999"/>
    <n v="0"/>
    <m/>
    <m/>
    <m/>
    <s v="معاملة بنكية"/>
    <m/>
    <m/>
    <x v="266"/>
  </r>
  <r>
    <d v="2017-09-28T00:00:00"/>
    <x v="9"/>
    <n v="200"/>
    <x v="8"/>
    <x v="9"/>
    <n v="2292528.2366666663"/>
    <n v="313215.16999999993"/>
    <n v="15351.000000000015"/>
    <n v="298600.42799999996"/>
    <n v="40269.306199999999"/>
    <n v="0"/>
    <m/>
    <m/>
    <m/>
    <s v="معاملة بنكية"/>
    <m/>
    <m/>
    <x v="129"/>
  </r>
  <r>
    <d v="2017-09-30T00:00:00"/>
    <x v="9"/>
    <n v="8000"/>
    <x v="6"/>
    <x v="7"/>
    <n v="2300528.2366666663"/>
    <n v="313215.16999999993"/>
    <n v="15351.000000000015"/>
    <n v="298600.42799999996"/>
    <n v="40269.306199999999"/>
    <n v="0"/>
    <s v="نقدية للمرضى"/>
    <s v="دفاتر جمع مال"/>
    <s v="سارى"/>
    <n v="361"/>
    <m/>
    <m/>
    <x v="129"/>
  </r>
  <r>
    <d v="2017-09-30T00:00:00"/>
    <x v="9"/>
    <n v="5000"/>
    <x v="6"/>
    <x v="6"/>
    <n v="2305528.2366666663"/>
    <n v="313215.16999999993"/>
    <n v="15351.000000000015"/>
    <n v="298600.42799999996"/>
    <n v="40269.306199999999"/>
    <n v="0"/>
    <s v="تبرعات عامة من زكاة مال وغيرها"/>
    <s v="دفاتر جمع مال"/>
    <s v="سارى"/>
    <n v="616"/>
    <m/>
    <n v="13"/>
    <x v="1"/>
  </r>
  <r>
    <d v="2017-09-30T00:00:00"/>
    <x v="9"/>
    <n v="50"/>
    <x v="6"/>
    <x v="6"/>
    <n v="2305578.2366666663"/>
    <n v="313215.16999999993"/>
    <n v="15351.000000000015"/>
    <n v="298600.42799999996"/>
    <n v="40269.306199999999"/>
    <n v="0"/>
    <s v="تبرعات عامة من زكاة مال وغيرها"/>
    <s v="دفاتر جمع مال"/>
    <s v="سارى"/>
    <n v="1392"/>
    <m/>
    <n v="28"/>
    <x v="1"/>
  </r>
  <r>
    <d v="2017-09-30T00:00:00"/>
    <x v="9"/>
    <n v="500"/>
    <x v="6"/>
    <x v="7"/>
    <n v="2306078.2366666663"/>
    <n v="313215.16999999993"/>
    <n v="15351.000000000015"/>
    <n v="298600.42799999996"/>
    <n v="40269.306199999999"/>
    <n v="0"/>
    <s v="نقدية للمرضى"/>
    <s v="دفاتر جمع مال"/>
    <s v="سارى"/>
    <n v="1431"/>
    <m/>
    <n v="29"/>
    <x v="1"/>
  </r>
  <r>
    <d v="2017-09-30T00:00:00"/>
    <x v="9"/>
    <n v="200"/>
    <x v="6"/>
    <x v="6"/>
    <n v="2306278.2366666663"/>
    <n v="313215.16999999993"/>
    <n v="15351.000000000015"/>
    <n v="298600.42799999996"/>
    <n v="40269.306199999999"/>
    <n v="0"/>
    <s v="تبرعات عامة من زكاة مال وغيرها"/>
    <s v="دفاتر جمع مال"/>
    <s v="سارى"/>
    <n v="1496"/>
    <m/>
    <n v="30"/>
    <x v="1"/>
  </r>
  <r>
    <d v="2017-09-30T00:00:00"/>
    <x v="9"/>
    <n v="1000"/>
    <x v="6"/>
    <x v="6"/>
    <n v="2307278.2366666663"/>
    <n v="313215.16999999993"/>
    <n v="15351.000000000015"/>
    <n v="298600.42799999996"/>
    <n v="40269.306199999999"/>
    <n v="0"/>
    <s v="تبرعات عامة من زكاة مال وغيرها"/>
    <s v="دفاتر جمع مال"/>
    <s v="سارى"/>
    <n v="1497"/>
    <m/>
    <n v="30"/>
    <x v="1"/>
  </r>
  <r>
    <d v="2017-09-30T00:00:00"/>
    <x v="9"/>
    <n v="5810.63"/>
    <x v="2"/>
    <x v="2"/>
    <n v="2307278.2366666663"/>
    <n v="313215.16999999993"/>
    <n v="15351.000000000015"/>
    <n v="298600.42799999996"/>
    <n v="40269.306199999999"/>
    <n v="0"/>
    <m/>
    <m/>
    <m/>
    <m/>
    <m/>
    <m/>
    <x v="1"/>
  </r>
  <r>
    <d v="2017-09-30T00:00:00"/>
    <x v="9"/>
    <n v="62040"/>
    <x v="3"/>
    <x v="2"/>
    <n v="2307278.2366666663"/>
    <n v="313215.16999999993"/>
    <n v="15351.000000000015"/>
    <n v="298600.42799999996"/>
    <n v="40269.306199999999"/>
    <n v="0"/>
    <m/>
    <m/>
    <m/>
    <m/>
    <m/>
    <m/>
    <x v="1"/>
  </r>
  <r>
    <d v="2017-09-30T00:00:00"/>
    <x v="9"/>
    <n v="15000"/>
    <x v="40"/>
    <x v="8"/>
    <n v="2292278.2366666663"/>
    <n v="313215.16999999993"/>
    <n v="15351.000000000015"/>
    <n v="298600.42799999996"/>
    <n v="40269.306199999999"/>
    <n v="0"/>
    <m/>
    <m/>
    <m/>
    <m/>
    <m/>
    <m/>
    <x v="1"/>
  </r>
  <r>
    <d v="2017-09-30T00:00:00"/>
    <x v="9"/>
    <n v="146.72"/>
    <x v="20"/>
    <x v="10"/>
    <n v="2292278.2366666663"/>
    <n v="313215.16999999993"/>
    <n v="15351.000000000015"/>
    <n v="298600.42799999996"/>
    <n v="40269.306199999999"/>
    <n v="0"/>
    <m/>
    <m/>
    <m/>
    <s v="تقفيل"/>
    <m/>
    <m/>
    <x v="1"/>
  </r>
  <r>
    <d v="2017-09-30T00:00:00"/>
    <x v="9"/>
    <n v="1048"/>
    <x v="20"/>
    <x v="10"/>
    <n v="2292278.2366666663"/>
    <n v="313215.16999999993"/>
    <n v="15351.000000000015"/>
    <n v="298600.42799999996"/>
    <n v="40269.306199999999"/>
    <n v="0"/>
    <m/>
    <m/>
    <m/>
    <s v="تقفيل"/>
    <m/>
    <m/>
    <x v="1"/>
  </r>
  <r>
    <d v="2017-09-30T00:00:00"/>
    <x v="9"/>
    <n v="5022.25"/>
    <x v="30"/>
    <x v="8"/>
    <n v="2287255.9866666663"/>
    <n v="313215.16999999993"/>
    <n v="15351.000000000015"/>
    <n v="298600.42799999996"/>
    <n v="40269.306199999999"/>
    <n v="0"/>
    <m/>
    <m/>
    <m/>
    <m/>
    <m/>
    <m/>
    <x v="1"/>
  </r>
  <r>
    <d v="2017-09-30T00:00:00"/>
    <x v="9"/>
    <n v="8405"/>
    <x v="26"/>
    <x v="8"/>
    <n v="2278850.9866666663"/>
    <n v="313215.16999999993"/>
    <n v="15351.000000000015"/>
    <n v="298600.42799999996"/>
    <n v="40269.306199999999"/>
    <n v="0"/>
    <m/>
    <m/>
    <m/>
    <m/>
    <m/>
    <m/>
    <x v="1"/>
  </r>
  <r>
    <d v="2017-09-30T00:00:00"/>
    <x v="9"/>
    <n v="145"/>
    <x v="14"/>
    <x v="8"/>
    <n v="2278705.9866666663"/>
    <n v="313215.16999999993"/>
    <n v="15351.000000000015"/>
    <n v="298600.42799999996"/>
    <n v="40269.306199999999"/>
    <n v="0"/>
    <m/>
    <m/>
    <m/>
    <m/>
    <m/>
    <m/>
    <x v="1"/>
  </r>
  <r>
    <d v="2017-09-30T00:00:00"/>
    <x v="9"/>
    <n v="20077"/>
    <x v="13"/>
    <x v="8"/>
    <n v="2258628.9866666663"/>
    <n v="313215.16999999993"/>
    <n v="15351.000000000015"/>
    <n v="298600.42799999996"/>
    <n v="40269.306199999999"/>
    <n v="0"/>
    <m/>
    <m/>
    <m/>
    <m/>
    <m/>
    <m/>
    <x v="1"/>
  </r>
  <r>
    <d v="2017-09-30T00:00:00"/>
    <x v="9"/>
    <n v="11827"/>
    <x v="15"/>
    <x v="8"/>
    <n v="2246801.9866666663"/>
    <n v="313215.16999999993"/>
    <n v="15351.000000000015"/>
    <n v="298600.42799999996"/>
    <n v="40269.306199999999"/>
    <n v="0"/>
    <m/>
    <m/>
    <m/>
    <m/>
    <m/>
    <m/>
    <x v="1"/>
  </r>
  <r>
    <d v="2017-09-30T00:00:00"/>
    <x v="9"/>
    <n v="2349.6"/>
    <x v="20"/>
    <x v="8"/>
    <n v="2244452.3866666663"/>
    <n v="313215.16999999993"/>
    <n v="15351.000000000015"/>
    <n v="298600.42799999996"/>
    <n v="40269.306199999999"/>
    <n v="0"/>
    <m/>
    <m/>
    <m/>
    <m/>
    <m/>
    <m/>
    <x v="1"/>
  </r>
  <r>
    <d v="2017-09-30T00:00:00"/>
    <x v="9"/>
    <n v="5310.5"/>
    <x v="18"/>
    <x v="8"/>
    <n v="2239141.8866666663"/>
    <n v="313215.16999999993"/>
    <n v="15351.000000000015"/>
    <n v="298600.42799999996"/>
    <n v="40269.306199999999"/>
    <n v="0"/>
    <m/>
    <m/>
    <m/>
    <m/>
    <m/>
    <m/>
    <x v="1"/>
  </r>
  <r>
    <d v="2017-09-30T00:00:00"/>
    <x v="9"/>
    <n v="4890"/>
    <x v="16"/>
    <x v="8"/>
    <n v="2234251.8866666663"/>
    <n v="313215.16999999993"/>
    <n v="15351.000000000015"/>
    <n v="298600.42799999996"/>
    <n v="40269.306199999999"/>
    <n v="0"/>
    <m/>
    <m/>
    <m/>
    <m/>
    <m/>
    <m/>
    <x v="1"/>
  </r>
  <r>
    <d v="2017-09-30T00:00:00"/>
    <x v="9"/>
    <n v="480"/>
    <x v="32"/>
    <x v="8"/>
    <n v="2233771.8866666663"/>
    <n v="313215.16999999993"/>
    <n v="15351.000000000015"/>
    <n v="298600.42799999996"/>
    <n v="40269.306199999999"/>
    <n v="0"/>
    <m/>
    <m/>
    <m/>
    <m/>
    <m/>
    <m/>
    <x v="1"/>
  </r>
  <r>
    <d v="2017-09-30T00:00:00"/>
    <x v="9"/>
    <n v="7058"/>
    <x v="17"/>
    <x v="8"/>
    <n v="2226713.8866666663"/>
    <n v="313215.16999999993"/>
    <n v="15351.000000000015"/>
    <n v="298600.42799999996"/>
    <n v="40269.306199999999"/>
    <n v="0"/>
    <m/>
    <m/>
    <m/>
    <m/>
    <m/>
    <m/>
    <x v="1"/>
  </r>
  <r>
    <d v="2017-09-30T00:00:00"/>
    <x v="9"/>
    <n v="1033632.05"/>
    <x v="7"/>
    <x v="8"/>
    <n v="1193081.8366666662"/>
    <n v="313215.16999999993"/>
    <n v="15351.000000000015"/>
    <n v="298600.42799999996"/>
    <n v="40269.306199999999"/>
    <n v="0"/>
    <m/>
    <m/>
    <m/>
    <m/>
    <m/>
    <m/>
    <x v="1"/>
  </r>
  <r>
    <d v="2017-09-30T00:00:00"/>
    <x v="9"/>
    <n v="56828"/>
    <x v="10"/>
    <x v="8"/>
    <n v="1136253.8366666662"/>
    <n v="313215.16999999993"/>
    <n v="15351.000000000015"/>
    <n v="298600.42799999996"/>
    <n v="40269.306199999999"/>
    <n v="0"/>
    <m/>
    <m/>
    <m/>
    <m/>
    <m/>
    <m/>
    <x v="1"/>
  </r>
  <r>
    <d v="2017-09-30T00:00:00"/>
    <x v="9"/>
    <n v="136897.16666666666"/>
    <x v="21"/>
    <x v="8"/>
    <n v="999356.66999999958"/>
    <n v="313215.16999999993"/>
    <n v="15351.000000000015"/>
    <n v="298600.42799999996"/>
    <n v="40269.306199999999"/>
    <n v="0"/>
    <m/>
    <m/>
    <m/>
    <m/>
    <m/>
    <m/>
    <x v="1"/>
  </r>
  <r>
    <d v="2017-09-30T00:00:00"/>
    <x v="9"/>
    <n v="143658.5"/>
    <x v="22"/>
    <x v="8"/>
    <n v="855698.16999999958"/>
    <n v="313215.16999999993"/>
    <n v="15351.000000000015"/>
    <n v="298600.42799999996"/>
    <n v="40269.306199999999"/>
    <n v="0"/>
    <m/>
    <m/>
    <m/>
    <m/>
    <m/>
    <m/>
    <x v="1"/>
  </r>
  <r>
    <d v="2017-09-30T00:00:00"/>
    <x v="9"/>
    <n v="8000"/>
    <x v="5"/>
    <x v="8"/>
    <n v="847698.16999999958"/>
    <n v="313215.16999999993"/>
    <n v="15351.000000000015"/>
    <n v="298600.42799999996"/>
    <n v="40269.306199999999"/>
    <n v="0"/>
    <m/>
    <m/>
    <m/>
    <m/>
    <m/>
    <m/>
    <x v="1"/>
  </r>
  <r>
    <d v="2017-09-30T00:00:00"/>
    <x v="9"/>
    <n v="5195.1000000000004"/>
    <x v="7"/>
    <x v="19"/>
    <n v="847698.16999999958"/>
    <n v="313215.16999999993"/>
    <n v="15351.000000000015"/>
    <n v="298600.42799999996"/>
    <n v="40269.306199999999"/>
    <n v="0"/>
    <m/>
    <m/>
    <m/>
    <m/>
    <m/>
    <m/>
    <x v="1"/>
  </r>
  <r>
    <d v="2017-09-30T00:00:00"/>
    <x v="9"/>
    <n v="641652"/>
    <x v="7"/>
    <x v="13"/>
    <n v="847698.16999999958"/>
    <n v="313215.16999999993"/>
    <n v="15351.000000000015"/>
    <n v="298600.42799999996"/>
    <n v="40269.306199999999"/>
    <n v="0"/>
    <m/>
    <m/>
    <m/>
    <m/>
    <m/>
    <m/>
    <x v="52"/>
  </r>
  <r>
    <d v="2017-09-30T00:00:00"/>
    <x v="9"/>
    <n v="405000"/>
    <x v="28"/>
    <x v="8"/>
    <n v="442698.16999999958"/>
    <m/>
    <n v="15351.000000000015"/>
    <m/>
    <m/>
    <n v="0"/>
    <m/>
    <m/>
    <m/>
    <m/>
    <m/>
    <m/>
    <x v="52"/>
  </r>
  <r>
    <d v="2017-09-30T00:00:00"/>
    <x v="9"/>
    <n v="400000"/>
    <x v="7"/>
    <x v="13"/>
    <n v="442698.16999999958"/>
    <m/>
    <n v="15351.000000000015"/>
    <m/>
    <m/>
    <n v="0"/>
    <s v="تبرعات عامة من زكاة مال وغيرها"/>
    <s v="دفاتر جمع مال"/>
    <s v="سارى"/>
    <m/>
    <m/>
    <m/>
    <x v="1"/>
  </r>
  <r>
    <d v="2017-10-01T00:00:00"/>
    <x v="10"/>
    <n v="18060"/>
    <x v="39"/>
    <x v="6"/>
    <n v="442698.16999999958"/>
    <n v="313215.16999999993"/>
    <n v="33411.000000000015"/>
    <n v="298600.42799999996"/>
    <n v="40269.306199999999"/>
    <n v="0"/>
    <s v="تبرعات عامة من زكاة مال وغيرها"/>
    <s v="دفاتر جمع مال"/>
    <s v="سارى"/>
    <n v="1548"/>
    <m/>
    <m/>
    <x v="1"/>
  </r>
  <r>
    <d v="2017-09-30T00:00:00"/>
    <x v="9"/>
    <n v="196.08"/>
    <x v="20"/>
    <x v="16"/>
    <n v="442698.16999999958"/>
    <n v="313215.16999999993"/>
    <n v="33411.000000000015"/>
    <n v="298600.42799999996"/>
    <n v="40269.306199999999"/>
    <n v="0"/>
    <m/>
    <m/>
    <m/>
    <s v="تقفيل"/>
    <m/>
    <m/>
    <x v="1"/>
  </r>
  <r>
    <d v="2017-09-30T00:00:00"/>
    <x v="9"/>
    <n v="7053"/>
    <x v="25"/>
    <x v="2"/>
    <n v="442698.16999999958"/>
    <n v="313215.16999999993"/>
    <n v="33411.000000000015"/>
    <n v="298600.42799999996"/>
    <n v="40269.306199999999"/>
    <n v="0"/>
    <m/>
    <m/>
    <m/>
    <m/>
    <m/>
    <m/>
    <x v="1"/>
  </r>
  <r>
    <d v="2017-10-01T00:00:00"/>
    <x v="10"/>
    <n v="4800"/>
    <x v="6"/>
    <x v="7"/>
    <n v="447498.16999999958"/>
    <n v="313215.16999999993"/>
    <n v="33411.000000000015"/>
    <n v="298600.42799999996"/>
    <n v="40269.306199999999"/>
    <n v="0"/>
    <s v="نقدية للمرضى"/>
    <s v="دفاتر جمع مال"/>
    <s v="سارى"/>
    <n v="362"/>
    <m/>
    <n v="8"/>
    <x v="1"/>
  </r>
  <r>
    <d v="2017-10-01T00:00:00"/>
    <x v="10"/>
    <n v="500"/>
    <x v="6"/>
    <x v="6"/>
    <n v="447998.16999999958"/>
    <n v="313215.16999999993"/>
    <n v="33411.000000000015"/>
    <n v="298600.42799999996"/>
    <n v="40269.306199999999"/>
    <n v="0"/>
    <s v="تبرعات عامة من زكاة مال وغيرها"/>
    <s v="دفاتر جمع مال"/>
    <s v="سارى"/>
    <n v="363"/>
    <m/>
    <n v="8"/>
    <x v="1"/>
  </r>
  <r>
    <d v="2017-10-01T00:00:00"/>
    <x v="10"/>
    <n v="1000"/>
    <x v="6"/>
    <x v="7"/>
    <n v="448998.16999999958"/>
    <n v="313215.16999999993"/>
    <n v="33411.000000000015"/>
    <n v="298600.42799999996"/>
    <n v="40269.306199999999"/>
    <n v="0"/>
    <s v="نقدية للمرضى"/>
    <s v="دفاتر جمع مال"/>
    <s v="سارى"/>
    <n v="364"/>
    <m/>
    <n v="8"/>
    <x v="1"/>
  </r>
  <r>
    <d v="2017-10-01T00:00:00"/>
    <x v="10"/>
    <n v="5000"/>
    <x v="6"/>
    <x v="7"/>
    <n v="453998.16999999958"/>
    <n v="313215.16999999993"/>
    <n v="33411.000000000015"/>
    <n v="298600.42799999996"/>
    <n v="40269.306199999999"/>
    <n v="0"/>
    <s v="نقدية للمرضى"/>
    <s v="دفاتر جمع مال"/>
    <s v="سارى"/>
    <n v="617"/>
    <m/>
    <n v="13"/>
    <x v="1"/>
  </r>
  <r>
    <d v="2017-10-01T00:00:00"/>
    <x v="10"/>
    <n v="200"/>
    <x v="6"/>
    <x v="7"/>
    <n v="454198.16999999958"/>
    <n v="313215.16999999993"/>
    <n v="33411.000000000015"/>
    <n v="298600.42799999996"/>
    <n v="40269.306199999999"/>
    <n v="0"/>
    <s v="نقدية للمرضى"/>
    <s v="دفاتر جمع مال"/>
    <s v="سارى"/>
    <n v="618"/>
    <m/>
    <n v="13"/>
    <x v="1"/>
  </r>
  <r>
    <d v="2017-10-01T00:00:00"/>
    <x v="10"/>
    <n v="200"/>
    <x v="6"/>
    <x v="7"/>
    <n v="454398.16999999958"/>
    <n v="313215.16999999993"/>
    <n v="33411.000000000015"/>
    <n v="298600.42799999996"/>
    <n v="40269.306199999999"/>
    <n v="0"/>
    <s v="نقدية للمرضى"/>
    <s v="دفاتر جمع مال"/>
    <s v="سارى"/>
    <n v="619"/>
    <m/>
    <n v="13"/>
    <x v="1"/>
  </r>
  <r>
    <d v="2017-10-01T00:00:00"/>
    <x v="10"/>
    <n v="200"/>
    <x v="6"/>
    <x v="7"/>
    <n v="454598.16999999958"/>
    <n v="313215.16999999993"/>
    <n v="33411.000000000015"/>
    <n v="298600.42799999996"/>
    <n v="40269.306199999999"/>
    <n v="0"/>
    <s v="نقدية للمرضى"/>
    <s v="دفاتر جمع مال"/>
    <s v="سارى"/>
    <n v="620"/>
    <m/>
    <n v="13"/>
    <x v="1"/>
  </r>
  <r>
    <d v="2017-10-01T00:00:00"/>
    <x v="10"/>
    <n v="4000"/>
    <x v="6"/>
    <x v="6"/>
    <n v="458598.16999999958"/>
    <n v="313215.16999999993"/>
    <n v="33411.000000000015"/>
    <n v="298600.42799999996"/>
    <n v="40269.306199999999"/>
    <n v="0"/>
    <s v="تبرعات عامة من زكاة مال وغيرها"/>
    <s v="دفاتر جمع مال"/>
    <s v="سارى"/>
    <n v="875"/>
    <m/>
    <n v="18"/>
    <x v="1"/>
  </r>
  <r>
    <d v="2017-10-01T00:00:00"/>
    <x v="10"/>
    <n v="3000"/>
    <x v="6"/>
    <x v="7"/>
    <n v="461598.16999999958"/>
    <n v="313215.16999999993"/>
    <n v="33411.000000000015"/>
    <n v="298600.42799999996"/>
    <n v="40269.306199999999"/>
    <n v="0"/>
    <s v="نقدية للمرضى"/>
    <s v="دفاتر جمع مال"/>
    <s v="سارى"/>
    <n v="876"/>
    <m/>
    <n v="18"/>
    <x v="1"/>
  </r>
  <r>
    <d v="2017-10-01T00:00:00"/>
    <x v="10"/>
    <n v="1000"/>
    <x v="6"/>
    <x v="7"/>
    <n v="462598.16999999958"/>
    <n v="313215.16999999993"/>
    <n v="33411.000000000015"/>
    <n v="298600.42799999996"/>
    <n v="40269.306199999999"/>
    <n v="0"/>
    <s v="نقدية للمرضى"/>
    <s v="دفاتر جمع مال"/>
    <s v="سارى"/>
    <n v="1170"/>
    <m/>
    <n v="24"/>
    <x v="1"/>
  </r>
  <r>
    <d v="2017-10-01T00:00:00"/>
    <x v="10"/>
    <n v="500"/>
    <x v="6"/>
    <x v="7"/>
    <n v="463098.16999999958"/>
    <n v="313215.16999999993"/>
    <n v="33411.000000000015"/>
    <n v="298600.42799999996"/>
    <n v="40269.306199999999"/>
    <n v="0"/>
    <s v="نقدية للمرضى"/>
    <s v="دفاتر جمع مال"/>
    <s v="سارى"/>
    <n v="1171"/>
    <m/>
    <n v="24"/>
    <x v="1"/>
  </r>
  <r>
    <d v="2017-10-01T00:00:00"/>
    <x v="10"/>
    <n v="5000"/>
    <x v="6"/>
    <x v="6"/>
    <n v="468098.16999999958"/>
    <n v="313215.16999999993"/>
    <n v="33411.000000000015"/>
    <n v="298600.42799999996"/>
    <n v="40269.306199999999"/>
    <n v="0"/>
    <s v="تبرعات عامة من زكاة مال وغيرها"/>
    <s v="دفاتر جمع مال"/>
    <s v="سارى"/>
    <n v="1393"/>
    <m/>
    <n v="28"/>
    <x v="1"/>
  </r>
  <r>
    <d v="2017-10-01T00:00:00"/>
    <x v="10"/>
    <n v="1000"/>
    <x v="6"/>
    <x v="6"/>
    <n v="469098.16999999958"/>
    <n v="313215.16999999993"/>
    <n v="33411.000000000015"/>
    <n v="298600.42799999996"/>
    <n v="40269.306199999999"/>
    <n v="0"/>
    <s v="تبرعات عامة من زكاة مال وغيرها"/>
    <s v="دفاتر جمع مال"/>
    <s v="سارى"/>
    <n v="1394"/>
    <m/>
    <n v="28"/>
    <x v="1"/>
  </r>
  <r>
    <d v="2017-10-01T00:00:00"/>
    <x v="10"/>
    <n v="2500"/>
    <x v="6"/>
    <x v="6"/>
    <n v="471598.16999999958"/>
    <n v="313215.16999999993"/>
    <n v="33411.000000000015"/>
    <n v="298600.42799999996"/>
    <n v="40269.306199999999"/>
    <n v="0"/>
    <s v="تبرعات عامة من زكاة مال وغيرها"/>
    <s v="دفاتر جمع مال"/>
    <s v="سارى"/>
    <n v="1432"/>
    <m/>
    <n v="29"/>
    <x v="1"/>
  </r>
  <r>
    <d v="2017-10-01T00:00:00"/>
    <x v="10"/>
    <n v="10000"/>
    <x v="6"/>
    <x v="6"/>
    <n v="481598.16999999958"/>
    <n v="313215.16999999993"/>
    <n v="33411.000000000015"/>
    <n v="298600.42799999996"/>
    <n v="40269.306199999999"/>
    <n v="0"/>
    <s v="تبرعات عامة من زكاة مال وغيرها"/>
    <s v="دفاتر جمع مال"/>
    <s v="سارى"/>
    <n v="1498"/>
    <m/>
    <n v="30"/>
    <x v="1"/>
  </r>
  <r>
    <d v="2017-10-01T00:00:00"/>
    <x v="10"/>
    <n v="100"/>
    <x v="6"/>
    <x v="7"/>
    <n v="481698.16999999958"/>
    <n v="313215.16999999993"/>
    <n v="33411.000000000015"/>
    <n v="298600.42799999996"/>
    <n v="40269.306199999999"/>
    <n v="0"/>
    <s v="نقدية للمرضى"/>
    <s v="دفاتر جمع مال"/>
    <s v="سارى"/>
    <n v="1499"/>
    <m/>
    <n v="30"/>
    <x v="1"/>
  </r>
  <r>
    <d v="2017-10-01T00:00:00"/>
    <x v="10"/>
    <n v="1200"/>
    <x v="6"/>
    <x v="6"/>
    <n v="482898.16999999958"/>
    <n v="313215.16999999993"/>
    <n v="33411.000000000015"/>
    <n v="298600.42799999996"/>
    <n v="40269.306199999999"/>
    <n v="0"/>
    <s v="تبرعات عامة من زكاة مال وغيرها"/>
    <s v="دفاتر جمع مال"/>
    <s v="سارى"/>
    <n v="1500"/>
    <m/>
    <n v="30"/>
    <x v="1"/>
  </r>
  <r>
    <d v="2017-10-01T00:00:00"/>
    <x v="10"/>
    <n v="200"/>
    <x v="6"/>
    <x v="6"/>
    <n v="483098.16999999958"/>
    <n v="313215.16999999993"/>
    <n v="33411.000000000015"/>
    <n v="298600.42799999996"/>
    <n v="40269.306199999999"/>
    <n v="0"/>
    <s v="تبرعات عامة من زكاة مال وغيرها"/>
    <s v="دفاتر جمع مال"/>
    <s v="سارى"/>
    <n v="1702"/>
    <m/>
    <n v="35"/>
    <x v="1"/>
  </r>
  <r>
    <d v="2017-10-01T00:00:00"/>
    <x v="10"/>
    <n v="15950"/>
    <x v="8"/>
    <x v="8"/>
    <n v="467148.16999999958"/>
    <n v="329165.16999999993"/>
    <n v="33411.000000000015"/>
    <n v="298600.42799999996"/>
    <n v="40269.306199999999"/>
    <n v="0"/>
    <m/>
    <m/>
    <m/>
    <m/>
    <m/>
    <m/>
    <x v="266"/>
  </r>
  <r>
    <d v="2017-10-01T00:00:00"/>
    <x v="10"/>
    <n v="18482.400000000001"/>
    <x v="8"/>
    <x v="8"/>
    <n v="448665.76999999955"/>
    <n v="347647.56999999995"/>
    <n v="33411.000000000015"/>
    <n v="298600.42799999996"/>
    <n v="40269.306199999999"/>
    <n v="0"/>
    <m/>
    <m/>
    <m/>
    <m/>
    <m/>
    <m/>
    <x v="266"/>
  </r>
  <r>
    <d v="2017-10-01T00:00:00"/>
    <x v="10"/>
    <n v="100000"/>
    <x v="6"/>
    <x v="11"/>
    <n v="548665.76999999955"/>
    <n v="247647.56999999995"/>
    <n v="33411.000000000015"/>
    <n v="298600.42799999996"/>
    <n v="40269.306199999999"/>
    <n v="0"/>
    <m/>
    <m/>
    <m/>
    <s v="معاملة بنكية"/>
    <m/>
    <m/>
    <x v="265"/>
  </r>
  <r>
    <d v="2017-10-01T00:00:00"/>
    <x v="10"/>
    <n v="400"/>
    <x v="8"/>
    <x v="9"/>
    <n v="548665.76999999955"/>
    <n v="248047.56999999995"/>
    <n v="33411.000000000015"/>
    <n v="298600.42799999996"/>
    <n v="40269.306199999999"/>
    <n v="0"/>
    <m/>
    <m/>
    <m/>
    <s v="معاملة بنكية"/>
    <m/>
    <m/>
    <x v="64"/>
  </r>
  <r>
    <d v="2017-10-01T00:00:00"/>
    <x v="10"/>
    <n v="4100"/>
    <x v="8"/>
    <x v="9"/>
    <n v="548665.76999999955"/>
    <n v="252147.56999999995"/>
    <n v="33411.000000000015"/>
    <n v="298600.42799999996"/>
    <n v="40269.306199999999"/>
    <n v="0"/>
    <m/>
    <m/>
    <m/>
    <s v="معاملة بنكية"/>
    <m/>
    <m/>
    <x v="129"/>
  </r>
  <r>
    <d v="2017-10-01T00:00:00"/>
    <x v="10"/>
    <n v="5800"/>
    <x v="8"/>
    <x v="9"/>
    <n v="548665.76999999955"/>
    <n v="257947.56999999995"/>
    <n v="33411.000000000015"/>
    <n v="298600.42799999996"/>
    <n v="40269.306199999999"/>
    <n v="0"/>
    <m/>
    <m/>
    <m/>
    <s v="معاملة بنكية"/>
    <m/>
    <m/>
    <x v="129"/>
  </r>
  <r>
    <d v="2017-10-01T00:00:00"/>
    <x v="10"/>
    <n v="1550"/>
    <x v="8"/>
    <x v="9"/>
    <n v="548665.76999999955"/>
    <n v="259497.56999999995"/>
    <n v="33411.000000000015"/>
    <n v="298600.42799999996"/>
    <n v="40269.306199999999"/>
    <n v="0"/>
    <m/>
    <m/>
    <m/>
    <s v="معاملة بنكية"/>
    <m/>
    <m/>
    <x v="129"/>
  </r>
  <r>
    <d v="2017-10-01T00:00:00"/>
    <x v="10"/>
    <n v="350"/>
    <x v="8"/>
    <x v="9"/>
    <n v="548665.76999999955"/>
    <n v="259847.56999999995"/>
    <n v="33411.000000000015"/>
    <n v="298600.42799999996"/>
    <n v="40269.306199999999"/>
    <n v="0"/>
    <m/>
    <m/>
    <m/>
    <s v="معاملة بنكية"/>
    <m/>
    <m/>
    <x v="129"/>
  </r>
  <r>
    <d v="2017-10-02T00:00:00"/>
    <x v="10"/>
    <n v="900"/>
    <x v="6"/>
    <x v="6"/>
    <n v="549565.76999999955"/>
    <n v="259847.56999999995"/>
    <n v="33411.000000000015"/>
    <n v="298600.42799999996"/>
    <n v="40269.306199999999"/>
    <n v="0"/>
    <s v="تبرعات عامة من زكاة مال وغيرها"/>
    <s v="دفاتر جمع مال"/>
    <s v="سارى"/>
    <n v="365"/>
    <m/>
    <n v="8"/>
    <x v="1"/>
  </r>
  <r>
    <d v="2017-10-02T00:00:00"/>
    <x v="10"/>
    <n v="10000"/>
    <x v="6"/>
    <x v="7"/>
    <n v="559565.76999999955"/>
    <n v="259847.56999999995"/>
    <n v="33411.000000000015"/>
    <n v="298600.42799999996"/>
    <n v="40269.306199999999"/>
    <n v="0"/>
    <s v="نقدية للمرضى"/>
    <s v="دفاتر جمع مال"/>
    <s v="سارى"/>
    <n v="366"/>
    <m/>
    <n v="8"/>
    <x v="1"/>
  </r>
  <r>
    <d v="2017-10-02T00:00:00"/>
    <x v="10"/>
    <n v="1000"/>
    <x v="6"/>
    <x v="6"/>
    <n v="560565.76999999955"/>
    <n v="259847.56999999995"/>
    <n v="33411.000000000015"/>
    <n v="298600.42799999996"/>
    <n v="40269.306199999999"/>
    <n v="0"/>
    <s v="تبرعات عامة من زكاة مال وغيرها"/>
    <s v="دفاتر جمع مال"/>
    <s v="سارى"/>
    <n v="367"/>
    <m/>
    <n v="8"/>
    <x v="1"/>
  </r>
  <r>
    <d v="2017-10-02T00:00:00"/>
    <x v="10"/>
    <n v="500"/>
    <x v="6"/>
    <x v="7"/>
    <n v="561065.76999999955"/>
    <n v="259847.56999999995"/>
    <n v="33411.000000000015"/>
    <n v="298600.42799999996"/>
    <n v="40269.306199999999"/>
    <n v="0"/>
    <s v="نقدية للمرضى"/>
    <s v="دفاتر جمع مال"/>
    <s v="سارى"/>
    <n v="368"/>
    <m/>
    <n v="8"/>
    <x v="1"/>
  </r>
  <r>
    <d v="2017-10-02T00:00:00"/>
    <x v="10"/>
    <n v="750"/>
    <x v="6"/>
    <x v="6"/>
    <n v="561815.76999999955"/>
    <n v="259847.56999999995"/>
    <n v="33411.000000000015"/>
    <n v="298600.42799999996"/>
    <n v="40269.306199999999"/>
    <n v="0"/>
    <s v="تبرعات عامة من زكاة مال وغيرها"/>
    <s v="دفاتر جمع مال"/>
    <s v="سارى"/>
    <n v="621"/>
    <m/>
    <n v="13"/>
    <x v="1"/>
  </r>
  <r>
    <d v="2017-10-02T00:00:00"/>
    <x v="10"/>
    <n v="500"/>
    <x v="6"/>
    <x v="6"/>
    <n v="562315.76999999955"/>
    <n v="259847.56999999995"/>
    <n v="33411.000000000015"/>
    <n v="298600.42799999996"/>
    <n v="40269.306199999999"/>
    <n v="0"/>
    <s v="تبرعات عامة من زكاة مال وغيرها"/>
    <s v="دفاتر جمع مال"/>
    <s v="سارى"/>
    <n v="622"/>
    <m/>
    <n v="13"/>
    <x v="1"/>
  </r>
  <r>
    <d v="2017-10-02T00:00:00"/>
    <x v="10"/>
    <n v="100"/>
    <x v="6"/>
    <x v="6"/>
    <n v="562415.76999999955"/>
    <n v="259847.56999999995"/>
    <n v="33411.000000000015"/>
    <n v="298600.42799999996"/>
    <n v="40269.306199999999"/>
    <n v="0"/>
    <s v="تبرعات عامة من زكاة مال وغيرها"/>
    <s v="دفاتر جمع مال"/>
    <s v="سارى"/>
    <n v="623"/>
    <m/>
    <n v="13"/>
    <x v="1"/>
  </r>
  <r>
    <d v="2017-10-02T00:00:00"/>
    <x v="10"/>
    <n v="100"/>
    <x v="6"/>
    <x v="6"/>
    <n v="562515.76999999955"/>
    <n v="259847.56999999995"/>
    <n v="33411.000000000015"/>
    <n v="298600.42799999996"/>
    <n v="40269.306199999999"/>
    <n v="0"/>
    <s v="تبرعات عامة من زكاة مال وغيرها"/>
    <s v="دفاتر جمع مال"/>
    <s v="سارى"/>
    <n v="624"/>
    <m/>
    <n v="13"/>
    <x v="1"/>
  </r>
  <r>
    <d v="2017-10-02T00:00:00"/>
    <x v="10"/>
    <n v="500"/>
    <x v="6"/>
    <x v="6"/>
    <n v="563015.76999999955"/>
    <n v="259847.56999999995"/>
    <n v="33411.000000000015"/>
    <n v="298600.42799999996"/>
    <n v="40269.306199999999"/>
    <n v="0"/>
    <s v="تبرعات عامة من زكاة مال وغيرها"/>
    <s v="دفاتر جمع مال"/>
    <s v="سارى"/>
    <n v="877"/>
    <m/>
    <n v="18"/>
    <x v="1"/>
  </r>
  <r>
    <d v="2017-10-02T00:00:00"/>
    <x v="10"/>
    <n v="18963"/>
    <x v="38"/>
    <x v="21"/>
    <n v="563015.76999999955"/>
    <n v="259847.56999999995"/>
    <n v="14448.000000000015"/>
    <n v="317563.42799999996"/>
    <n v="40269.306199999999"/>
    <n v="0"/>
    <m/>
    <m/>
    <m/>
    <s v="سداد"/>
    <m/>
    <m/>
    <x v="1"/>
  </r>
  <r>
    <d v="2017-10-02T00:00:00"/>
    <x v="10"/>
    <n v="100"/>
    <x v="6"/>
    <x v="7"/>
    <n v="563115.76999999955"/>
    <n v="259847.56999999995"/>
    <n v="14448.000000000015"/>
    <n v="317563.42799999996"/>
    <n v="40269.306199999999"/>
    <n v="0"/>
    <s v="نقدية للمرضى"/>
    <s v="دفاتر جمع مال"/>
    <s v="سارى"/>
    <n v="878"/>
    <m/>
    <n v="18"/>
    <x v="1"/>
  </r>
  <r>
    <d v="2017-10-02T00:00:00"/>
    <x v="10"/>
    <n v="200"/>
    <x v="6"/>
    <x v="7"/>
    <n v="563315.76999999955"/>
    <n v="259847.56999999995"/>
    <n v="14448.000000000015"/>
    <n v="317563.42799999996"/>
    <n v="40269.306199999999"/>
    <n v="0"/>
    <s v="نقدية للمرضى"/>
    <s v="دفاتر جمع مال"/>
    <s v="سارى"/>
    <n v="879"/>
    <m/>
    <n v="18"/>
    <x v="1"/>
  </r>
  <r>
    <d v="2017-10-02T00:00:00"/>
    <x v="10"/>
    <n v="2000"/>
    <x v="6"/>
    <x v="6"/>
    <n v="565315.76999999955"/>
    <n v="259847.56999999995"/>
    <n v="14448.000000000015"/>
    <n v="317563.42799999996"/>
    <n v="40269.306199999999"/>
    <n v="0"/>
    <s v="تبرعات عامة من زكاة مال وغيرها"/>
    <s v="دفاتر جمع مال"/>
    <s v="سارى"/>
    <n v="880"/>
    <m/>
    <n v="18"/>
    <x v="1"/>
  </r>
  <r>
    <d v="2017-10-02T00:00:00"/>
    <x v="10"/>
    <n v="6000"/>
    <x v="6"/>
    <x v="6"/>
    <n v="571315.76999999955"/>
    <n v="259847.56999999995"/>
    <n v="14448.000000000015"/>
    <n v="317563.42799999996"/>
    <n v="40269.306199999999"/>
    <n v="0"/>
    <s v="تبرعات عامة من زكاة مال وغيرها"/>
    <s v="دفاتر جمع مال"/>
    <s v="سارى"/>
    <n v="881"/>
    <m/>
    <n v="18"/>
    <x v="1"/>
  </r>
  <r>
    <d v="2017-10-02T00:00:00"/>
    <x v="10"/>
    <n v="1000"/>
    <x v="6"/>
    <x v="7"/>
    <n v="572315.76999999955"/>
    <n v="259847.56999999995"/>
    <n v="14448.000000000015"/>
    <n v="317563.42799999996"/>
    <n v="40269.306199999999"/>
    <n v="0"/>
    <s v="نقدية للمرضى"/>
    <s v="دفاتر جمع مال"/>
    <s v="سارى"/>
    <n v="1172"/>
    <m/>
    <n v="24"/>
    <x v="1"/>
  </r>
  <r>
    <d v="2017-10-02T00:00:00"/>
    <x v="10"/>
    <n v="2709"/>
    <x v="39"/>
    <x v="7"/>
    <n v="572315.76999999955"/>
    <n v="259847.56999999995"/>
    <n v="17157.000000000015"/>
    <n v="317563.42799999996"/>
    <n v="40269.306199999999"/>
    <n v="0"/>
    <s v="نقدية للمرضى"/>
    <s v="دفاتر جمع مال"/>
    <s v="سارى"/>
    <n v="1174"/>
    <m/>
    <n v="24"/>
    <x v="1"/>
  </r>
  <r>
    <d v="2017-10-02T00:00:00"/>
    <x v="10"/>
    <n v="5418"/>
    <x v="39"/>
    <x v="7"/>
    <n v="572315.76999999955"/>
    <n v="259847.56999999995"/>
    <n v="22575.000000000015"/>
    <n v="317563.42799999996"/>
    <n v="40269.306199999999"/>
    <n v="0"/>
    <s v="نقدية للمرضى"/>
    <s v="دفاتر جمع مال"/>
    <s v="سارى"/>
    <n v="1175"/>
    <m/>
    <n v="24"/>
    <x v="1"/>
  </r>
  <r>
    <d v="2017-10-02T00:00:00"/>
    <x v="10"/>
    <n v="5418"/>
    <x v="39"/>
    <x v="7"/>
    <n v="572315.76999999955"/>
    <n v="259847.56999999995"/>
    <n v="27993.000000000015"/>
    <n v="317563.42799999996"/>
    <n v="40269.306199999999"/>
    <n v="0"/>
    <s v="نقدية للمرضى"/>
    <s v="دفاتر جمع مال"/>
    <s v="سارى"/>
    <n v="1176"/>
    <m/>
    <n v="24"/>
    <x v="1"/>
  </r>
  <r>
    <d v="2017-10-02T00:00:00"/>
    <x v="10"/>
    <n v="500"/>
    <x v="6"/>
    <x v="7"/>
    <n v="572815.76999999955"/>
    <n v="259847.56999999995"/>
    <n v="27993.000000000015"/>
    <n v="317563.42799999996"/>
    <n v="40269.306199999999"/>
    <n v="0"/>
    <s v="نقدية للمرضى"/>
    <s v="دفاتر جمع مال"/>
    <s v="سارى"/>
    <n v="1177"/>
    <m/>
    <n v="24"/>
    <x v="1"/>
  </r>
  <r>
    <d v="2017-10-02T00:00:00"/>
    <x v="10"/>
    <n v="5418"/>
    <x v="39"/>
    <x v="7"/>
    <n v="572815.76999999955"/>
    <n v="259847.56999999995"/>
    <n v="33411.000000000015"/>
    <n v="317563.42799999996"/>
    <n v="40269.306199999999"/>
    <n v="0"/>
    <s v="نقدية للمرضى"/>
    <s v="دفاتر جمع مال"/>
    <s v="سارى"/>
    <n v="1178"/>
    <m/>
    <n v="24"/>
    <x v="1"/>
  </r>
  <r>
    <d v="2017-10-02T00:00:00"/>
    <x v="10"/>
    <n v="5418"/>
    <x v="39"/>
    <x v="7"/>
    <n v="572815.76999999955"/>
    <n v="259847.56999999995"/>
    <n v="38829.000000000015"/>
    <n v="317563.42799999996"/>
    <n v="40269.306199999999"/>
    <n v="0"/>
    <s v="نقدية للمرضى"/>
    <s v="دفاتر جمع مال"/>
    <s v="سارى"/>
    <n v="1179"/>
    <m/>
    <n v="24"/>
    <x v="1"/>
  </r>
  <r>
    <d v="2017-10-02T00:00:00"/>
    <x v="10"/>
    <n v="3000"/>
    <x v="6"/>
    <x v="7"/>
    <n v="575815.76999999955"/>
    <n v="259847.56999999995"/>
    <n v="38829.000000000015"/>
    <n v="317563.42799999996"/>
    <n v="40269.306199999999"/>
    <n v="0"/>
    <s v="نقدية للمرضى"/>
    <s v="دفاتر جمع مال"/>
    <s v="سارى"/>
    <n v="1395"/>
    <m/>
    <n v="28"/>
    <x v="1"/>
  </r>
  <r>
    <d v="2017-10-02T00:00:00"/>
    <x v="10"/>
    <n v="500"/>
    <x v="6"/>
    <x v="7"/>
    <n v="576315.76999999955"/>
    <n v="259847.56999999995"/>
    <n v="38829.000000000015"/>
    <n v="317563.42799999996"/>
    <n v="40269.306199999999"/>
    <n v="0"/>
    <s v="نقدية للمرضى"/>
    <s v="دفاتر جمع مال"/>
    <s v="سارى"/>
    <n v="1396"/>
    <m/>
    <n v="28"/>
    <x v="1"/>
  </r>
  <r>
    <d v="2017-10-02T00:00:00"/>
    <x v="10"/>
    <n v="1000"/>
    <x v="6"/>
    <x v="7"/>
    <n v="577315.76999999955"/>
    <n v="259847.56999999995"/>
    <n v="38829.000000000015"/>
    <n v="317563.42799999996"/>
    <n v="40269.306199999999"/>
    <n v="0"/>
    <s v="نقدية للمرضى"/>
    <s v="دفاتر جمع مال"/>
    <s v="سارى"/>
    <n v="1397"/>
    <m/>
    <n v="28"/>
    <x v="1"/>
  </r>
  <r>
    <d v="2017-10-02T00:00:00"/>
    <x v="10"/>
    <n v="2000"/>
    <x v="6"/>
    <x v="7"/>
    <n v="579315.76999999955"/>
    <n v="259847.56999999995"/>
    <n v="38829.000000000015"/>
    <n v="317563.42799999996"/>
    <n v="40269.306199999999"/>
    <n v="0"/>
    <s v="نقدية للمرضى"/>
    <s v="دفاتر جمع مال"/>
    <s v="سارى"/>
    <n v="1433"/>
    <m/>
    <n v="29"/>
    <x v="1"/>
  </r>
  <r>
    <d v="2017-10-02T00:00:00"/>
    <x v="10"/>
    <n v="2500"/>
    <x v="6"/>
    <x v="6"/>
    <n v="581815.76999999955"/>
    <n v="259847.56999999995"/>
    <n v="38829.000000000015"/>
    <n v="317563.42799999996"/>
    <n v="40269.306199999999"/>
    <n v="0"/>
    <s v="تبرعات عامة من زكاة مال وغيرها"/>
    <s v="دفاتر جمع مال"/>
    <s v="سارى"/>
    <n v="1434"/>
    <m/>
    <n v="29"/>
    <x v="1"/>
  </r>
  <r>
    <d v="2017-10-02T00:00:00"/>
    <x v="10"/>
    <n v="1000"/>
    <x v="6"/>
    <x v="6"/>
    <n v="582815.76999999955"/>
    <n v="259847.56999999995"/>
    <n v="38829.000000000015"/>
    <n v="317563.42799999996"/>
    <n v="40269.306199999999"/>
    <n v="0"/>
    <s v="تبرعات عامة من زكاة مال وغيرها"/>
    <s v="دفاتر جمع مال"/>
    <s v="سارى"/>
    <n v="1435"/>
    <m/>
    <n v="29"/>
    <x v="1"/>
  </r>
  <r>
    <d v="2017-10-02T00:00:00"/>
    <x v="10"/>
    <n v="500"/>
    <x v="6"/>
    <x v="7"/>
    <n v="583315.76999999955"/>
    <n v="259847.56999999995"/>
    <n v="38829.000000000015"/>
    <n v="317563.42799999996"/>
    <n v="40269.306199999999"/>
    <n v="0"/>
    <s v="نقدية للمرضى"/>
    <s v="دفاتر جمع مال"/>
    <s v="سارى"/>
    <n v="1436"/>
    <m/>
    <n v="29"/>
    <x v="1"/>
  </r>
  <r>
    <d v="2017-10-02T00:00:00"/>
    <x v="10"/>
    <n v="100"/>
    <x v="6"/>
    <x v="7"/>
    <n v="583415.76999999955"/>
    <n v="259847.56999999995"/>
    <n v="38829.000000000015"/>
    <n v="317563.42799999996"/>
    <n v="40269.306199999999"/>
    <n v="0"/>
    <s v="نقدية للمرضى"/>
    <s v="دفاتر جمع مال"/>
    <s v="سارى"/>
    <n v="1703"/>
    <m/>
    <n v="35"/>
    <x v="1"/>
  </r>
  <r>
    <d v="2017-10-02T00:00:00"/>
    <x v="10"/>
    <n v="100"/>
    <x v="6"/>
    <x v="6"/>
    <n v="583515.76999999955"/>
    <n v="259847.56999999995"/>
    <n v="38829.000000000015"/>
    <n v="317563.42799999996"/>
    <n v="40269.306199999999"/>
    <n v="0"/>
    <s v="تبرعات عامة من زكاة مال وغيرها"/>
    <s v="دفاتر جمع مال"/>
    <s v="سارى"/>
    <n v="1704"/>
    <m/>
    <n v="35"/>
    <x v="1"/>
  </r>
  <r>
    <d v="2017-10-02T00:00:00"/>
    <x v="10"/>
    <n v="300"/>
    <x v="6"/>
    <x v="7"/>
    <n v="583815.76999999955"/>
    <n v="259847.56999999995"/>
    <n v="38829.000000000015"/>
    <n v="317563.42799999996"/>
    <n v="40269.306199999999"/>
    <n v="0"/>
    <s v="نقدية للمرضى"/>
    <s v="دفاتر جمع مال"/>
    <s v="سارى"/>
    <n v="1751"/>
    <m/>
    <n v="36"/>
    <x v="1"/>
  </r>
  <r>
    <d v="2017-10-02T00:00:00"/>
    <x v="10"/>
    <n v="100"/>
    <x v="6"/>
    <x v="6"/>
    <n v="583915.76999999955"/>
    <n v="259847.56999999995"/>
    <n v="38829.000000000015"/>
    <n v="317563.42799999996"/>
    <n v="40269.306199999999"/>
    <n v="0"/>
    <s v="تبرعات عامة من زكاة مال وغيرها"/>
    <s v="دفاتر جمع مال"/>
    <s v="سارى"/>
    <n v="1752"/>
    <m/>
    <n v="36"/>
    <x v="1"/>
  </r>
  <r>
    <d v="2017-10-02T00:00:00"/>
    <x v="10"/>
    <n v="300"/>
    <x v="6"/>
    <x v="6"/>
    <n v="584215.76999999955"/>
    <n v="259847.56999999995"/>
    <n v="38829.000000000015"/>
    <n v="317563.42799999996"/>
    <n v="40269.306199999999"/>
    <n v="0"/>
    <s v="تبرعات عامة من زكاة مال وغيرها"/>
    <s v="دفاتر جمع مال"/>
    <s v="سارى"/>
    <n v="1753"/>
    <m/>
    <n v="36"/>
    <x v="1"/>
  </r>
  <r>
    <d v="2017-10-02T00:00:00"/>
    <x v="10"/>
    <n v="200"/>
    <x v="6"/>
    <x v="7"/>
    <n v="584415.76999999955"/>
    <n v="259847.56999999995"/>
    <n v="38829.000000000015"/>
    <n v="317563.42799999996"/>
    <n v="40269.306199999999"/>
    <n v="0"/>
    <s v="نقدية للمرضى"/>
    <s v="دفاتر جمع مال"/>
    <s v="سارى"/>
    <n v="1754"/>
    <m/>
    <n v="36"/>
    <x v="1"/>
  </r>
  <r>
    <d v="2017-10-02T00:00:00"/>
    <x v="10"/>
    <n v="26800"/>
    <x v="8"/>
    <x v="8"/>
    <n v="557615.76999999955"/>
    <n v="286647.56999999995"/>
    <n v="38829.000000000015"/>
    <n v="317563.42799999996"/>
    <n v="40269.306199999999"/>
    <n v="0"/>
    <m/>
    <m/>
    <m/>
    <m/>
    <m/>
    <m/>
    <x v="266"/>
  </r>
  <r>
    <d v="2017-10-02T00:00:00"/>
    <x v="10"/>
    <n v="7000"/>
    <x v="8"/>
    <x v="9"/>
    <n v="557615.76999999955"/>
    <n v="293647.56999999995"/>
    <n v="38829.000000000015"/>
    <n v="317563.42799999996"/>
    <n v="40269.306199999999"/>
    <n v="0"/>
    <m/>
    <m/>
    <m/>
    <s v="معاملة بنكية"/>
    <m/>
    <m/>
    <x v="64"/>
  </r>
  <r>
    <d v="2017-10-02T00:00:00"/>
    <x v="10"/>
    <n v="50000"/>
    <x v="6"/>
    <x v="11"/>
    <n v="607615.76999999955"/>
    <n v="243647.56999999995"/>
    <n v="38829.000000000015"/>
    <n v="317563.42799999996"/>
    <n v="40269.306199999999"/>
    <n v="0"/>
    <m/>
    <m/>
    <m/>
    <s v="معاملة بنكية"/>
    <m/>
    <m/>
    <x v="265"/>
  </r>
  <r>
    <d v="2017-10-02T00:00:00"/>
    <x v="10"/>
    <n v="400"/>
    <x v="8"/>
    <x v="9"/>
    <n v="607615.76999999955"/>
    <n v="244047.56999999995"/>
    <n v="38829.000000000015"/>
    <n v="317563.42799999996"/>
    <n v="40269.306199999999"/>
    <n v="0"/>
    <m/>
    <m/>
    <m/>
    <s v="معاملة بنكية"/>
    <m/>
    <m/>
    <x v="129"/>
  </r>
  <r>
    <d v="2017-10-02T00:00:00"/>
    <x v="10"/>
    <n v="500"/>
    <x v="8"/>
    <x v="9"/>
    <n v="607615.76999999955"/>
    <n v="244547.56999999995"/>
    <n v="38829.000000000015"/>
    <n v="317563.42799999996"/>
    <n v="40269.306199999999"/>
    <n v="0"/>
    <m/>
    <m/>
    <m/>
    <s v="معاملة بنكية"/>
    <m/>
    <m/>
    <x v="129"/>
  </r>
  <r>
    <d v="2017-10-02T00:00:00"/>
    <x v="10"/>
    <n v="2575"/>
    <x v="8"/>
    <x v="9"/>
    <n v="607615.76999999955"/>
    <n v="247122.56999999995"/>
    <n v="38829.000000000015"/>
    <n v="317563.42799999996"/>
    <n v="40269.306199999999"/>
    <n v="0"/>
    <m/>
    <m/>
    <m/>
    <s v="معاملة بنكية"/>
    <m/>
    <m/>
    <x v="129"/>
  </r>
  <r>
    <d v="2017-10-03T00:00:00"/>
    <x v="10"/>
    <n v="150"/>
    <x v="6"/>
    <x v="6"/>
    <n v="607765.76999999955"/>
    <n v="247122.56999999995"/>
    <n v="38829.000000000015"/>
    <n v="317563.42799999996"/>
    <n v="40269.306199999999"/>
    <n v="0"/>
    <s v="تبرعات عامة من زكاة مال وغيرها"/>
    <s v="دفاتر جمع مال"/>
    <s v="سارى"/>
    <n v="369"/>
    <m/>
    <n v="8"/>
    <x v="1"/>
  </r>
  <r>
    <d v="2017-10-03T00:00:00"/>
    <x v="10"/>
    <n v="200"/>
    <x v="6"/>
    <x v="7"/>
    <n v="607965.76999999955"/>
    <n v="247122.56999999995"/>
    <n v="38829.000000000015"/>
    <n v="317563.42799999996"/>
    <n v="40269.306199999999"/>
    <n v="0"/>
    <s v="نقدية للمرضى"/>
    <s v="دفاتر جمع مال"/>
    <s v="سارى"/>
    <n v="370"/>
    <m/>
    <n v="8"/>
    <x v="1"/>
  </r>
  <r>
    <d v="2017-10-03T00:00:00"/>
    <x v="10"/>
    <n v="50"/>
    <x v="6"/>
    <x v="7"/>
    <n v="608015.76999999955"/>
    <n v="247122.56999999995"/>
    <n v="38829.000000000015"/>
    <n v="317563.42799999996"/>
    <n v="40269.306199999999"/>
    <n v="0"/>
    <s v="نقدية للمرضى"/>
    <s v="دفاتر جمع مال"/>
    <s v="سارى"/>
    <n v="625"/>
    <m/>
    <n v="13"/>
    <x v="1"/>
  </r>
  <r>
    <d v="2017-10-03T00:00:00"/>
    <x v="10"/>
    <n v="2800"/>
    <x v="6"/>
    <x v="7"/>
    <n v="610815.76999999955"/>
    <n v="247122.56999999995"/>
    <n v="38829.000000000015"/>
    <n v="317563.42799999996"/>
    <n v="40269.306199999999"/>
    <n v="0"/>
    <s v="نقدية للمرضى"/>
    <s v="دفاتر جمع مال"/>
    <s v="سارى"/>
    <n v="626"/>
    <m/>
    <n v="13"/>
    <x v="1"/>
  </r>
  <r>
    <d v="2017-10-03T00:00:00"/>
    <x v="10"/>
    <n v="1775"/>
    <x v="6"/>
    <x v="7"/>
    <n v="612590.76999999955"/>
    <n v="247122.56999999995"/>
    <n v="38829.000000000015"/>
    <n v="317563.42799999996"/>
    <n v="40269.306199999999"/>
    <n v="0"/>
    <s v="نقدية للمرضى"/>
    <s v="دفاتر جمع مال"/>
    <s v="سارى"/>
    <n v="627"/>
    <m/>
    <n v="13"/>
    <x v="1"/>
  </r>
  <r>
    <d v="2017-10-03T00:00:00"/>
    <x v="10"/>
    <n v="200"/>
    <x v="6"/>
    <x v="7"/>
    <n v="612790.76999999955"/>
    <n v="247122.56999999995"/>
    <n v="38829.000000000015"/>
    <n v="317563.42799999996"/>
    <n v="40269.306199999999"/>
    <n v="0"/>
    <s v="نقدية للمرضى"/>
    <s v="دفاتر جمع مال"/>
    <s v="سارى"/>
    <n v="1180"/>
    <m/>
    <n v="24"/>
    <x v="1"/>
  </r>
  <r>
    <d v="2017-10-03T00:00:00"/>
    <x v="10"/>
    <n v="500"/>
    <x v="6"/>
    <x v="6"/>
    <n v="613290.76999999955"/>
    <n v="247122.56999999995"/>
    <n v="38829.000000000015"/>
    <n v="317563.42799999996"/>
    <n v="40269.306199999999"/>
    <n v="0"/>
    <s v="تبرعات عامة من زكاة مال وغيرها"/>
    <s v="دفاتر جمع مال"/>
    <s v="سارى"/>
    <n v="1181"/>
    <m/>
    <n v="24"/>
    <x v="1"/>
  </r>
  <r>
    <d v="2017-10-03T00:00:00"/>
    <x v="10"/>
    <n v="1000"/>
    <x v="6"/>
    <x v="7"/>
    <n v="614290.76999999955"/>
    <n v="247122.56999999995"/>
    <n v="38829.000000000015"/>
    <n v="317563.42799999996"/>
    <n v="40269.306199999999"/>
    <n v="0"/>
    <s v="نقدية للمرضى"/>
    <s v="دفاتر جمع مال"/>
    <s v="سارى"/>
    <n v="1201"/>
    <m/>
    <n v="25"/>
    <x v="1"/>
  </r>
  <r>
    <d v="2017-10-03T00:00:00"/>
    <x v="10"/>
    <n v="100"/>
    <x v="6"/>
    <x v="6"/>
    <n v="614390.76999999955"/>
    <n v="247122.56999999995"/>
    <n v="38829.000000000015"/>
    <n v="317563.42799999996"/>
    <n v="40269.306199999999"/>
    <n v="0"/>
    <s v="تبرعات عامة من زكاة مال وغيرها"/>
    <s v="دفاتر جمع مال"/>
    <s v="سارى"/>
    <n v="1398"/>
    <m/>
    <n v="28"/>
    <x v="1"/>
  </r>
  <r>
    <d v="2017-10-03T00:00:00"/>
    <x v="10"/>
    <n v="200"/>
    <x v="6"/>
    <x v="7"/>
    <n v="614590.76999999955"/>
    <n v="247122.56999999995"/>
    <n v="38829.000000000015"/>
    <n v="317563.42799999996"/>
    <n v="40269.306199999999"/>
    <n v="0"/>
    <s v="نقدية للمرضى"/>
    <s v="دفاتر جمع مال"/>
    <s v="سارى"/>
    <n v="1603"/>
    <m/>
    <n v="33"/>
    <x v="1"/>
  </r>
  <r>
    <d v="2017-10-03T00:00:00"/>
    <x v="10"/>
    <n v="1000"/>
    <x v="6"/>
    <x v="7"/>
    <n v="615590.76999999955"/>
    <n v="247122.56999999995"/>
    <n v="38829.000000000015"/>
    <n v="317563.42799999996"/>
    <n v="40269.306199999999"/>
    <n v="0"/>
    <s v="نقدية للمرضى"/>
    <s v="دفاتر جمع مال"/>
    <s v="سارى"/>
    <n v="1705"/>
    <m/>
    <n v="35"/>
    <x v="1"/>
  </r>
  <r>
    <d v="2017-10-03T00:00:00"/>
    <x v="10"/>
    <n v="800"/>
    <x v="6"/>
    <x v="7"/>
    <n v="616390.76999999955"/>
    <n v="247122.56999999995"/>
    <n v="38829.000000000015"/>
    <n v="317563.42799999996"/>
    <n v="40269.306199999999"/>
    <n v="0"/>
    <s v="نقدية للمرضى"/>
    <s v="دفاتر جمع مال"/>
    <s v="سارى"/>
    <n v="1706"/>
    <m/>
    <n v="35"/>
    <x v="1"/>
  </r>
  <r>
    <d v="2017-10-03T00:00:00"/>
    <x v="10"/>
    <n v="500"/>
    <x v="6"/>
    <x v="7"/>
    <n v="616890.76999999955"/>
    <n v="247122.56999999995"/>
    <n v="38829.000000000015"/>
    <n v="317563.42799999996"/>
    <n v="40269.306199999999"/>
    <n v="0"/>
    <s v="نقدية للمرضى"/>
    <s v="دفاتر جمع مال"/>
    <s v="سارى"/>
    <n v="1707"/>
    <m/>
    <n v="35"/>
    <x v="1"/>
  </r>
  <r>
    <d v="2017-10-03T00:00:00"/>
    <x v="10"/>
    <n v="300"/>
    <x v="6"/>
    <x v="6"/>
    <n v="617190.76999999955"/>
    <n v="247122.56999999995"/>
    <n v="38829.000000000015"/>
    <n v="317563.42799999996"/>
    <n v="40269.306199999999"/>
    <n v="0"/>
    <s v="تبرعات عامة من زكاة مال وغيرها"/>
    <s v="دفاتر جمع مال"/>
    <s v="سارى"/>
    <n v="1755"/>
    <m/>
    <n v="36"/>
    <x v="1"/>
  </r>
  <r>
    <d v="2017-10-03T00:00:00"/>
    <x v="10"/>
    <n v="1000"/>
    <x v="6"/>
    <x v="6"/>
    <n v="618190.76999999955"/>
    <n v="247122.56999999995"/>
    <n v="38829.000000000015"/>
    <n v="317563.42799999996"/>
    <n v="40269.306199999999"/>
    <n v="0"/>
    <s v="تبرعات عامة من زكاة مال وغيرها"/>
    <s v="دفاتر جمع مال"/>
    <s v="سارى"/>
    <n v="1756"/>
    <m/>
    <n v="36"/>
    <x v="1"/>
  </r>
  <r>
    <d v="2017-10-03T00:00:00"/>
    <x v="10"/>
    <n v="350"/>
    <x v="6"/>
    <x v="6"/>
    <n v="618540.76999999955"/>
    <n v="247122.56999999995"/>
    <n v="38829.000000000015"/>
    <n v="317563.42799999996"/>
    <n v="40269.306199999999"/>
    <n v="0"/>
    <s v="تبرعات عامة من زكاة مال وغيرها"/>
    <s v="دفاتر جمع مال"/>
    <s v="سارى"/>
    <n v="1757"/>
    <m/>
    <n v="36"/>
    <x v="1"/>
  </r>
  <r>
    <d v="2017-10-03T00:00:00"/>
    <x v="10"/>
    <n v="21200"/>
    <x v="8"/>
    <x v="8"/>
    <n v="597340.76999999955"/>
    <n v="268322.56999999995"/>
    <n v="38829.000000000015"/>
    <n v="317563.42799999996"/>
    <n v="40269.306199999999"/>
    <n v="0"/>
    <m/>
    <m/>
    <m/>
    <m/>
    <m/>
    <m/>
    <x v="266"/>
  </r>
  <r>
    <d v="2017-10-03T00:00:00"/>
    <x v="10"/>
    <n v="63000"/>
    <x v="6"/>
    <x v="11"/>
    <n v="660340.76999999955"/>
    <n v="205322.56999999995"/>
    <n v="38829.000000000015"/>
    <n v="317563.42799999996"/>
    <n v="40269.306199999999"/>
    <n v="0"/>
    <m/>
    <m/>
    <m/>
    <s v="معاملة بنكية"/>
    <m/>
    <m/>
    <x v="265"/>
  </r>
  <r>
    <d v="2017-10-03T00:00:00"/>
    <x v="10"/>
    <n v="20"/>
    <x v="23"/>
    <x v="11"/>
    <n v="660340.76999999955"/>
    <n v="205302.56999999995"/>
    <n v="38829.000000000015"/>
    <n v="317563.42799999996"/>
    <n v="40269.306199999999"/>
    <n v="0"/>
    <m/>
    <m/>
    <m/>
    <s v="معاملة بنكية"/>
    <m/>
    <m/>
    <x v="264"/>
  </r>
  <r>
    <d v="2017-10-03T00:00:00"/>
    <x v="10"/>
    <n v="6000"/>
    <x v="8"/>
    <x v="9"/>
    <n v="660340.76999999955"/>
    <n v="211302.56999999995"/>
    <n v="38829.000000000015"/>
    <n v="317563.42799999996"/>
    <n v="40269.306199999999"/>
    <n v="0"/>
    <m/>
    <m/>
    <m/>
    <s v="معاملة بنكية"/>
    <m/>
    <m/>
    <x v="64"/>
  </r>
  <r>
    <d v="2017-10-03T00:00:00"/>
    <x v="10"/>
    <n v="13750"/>
    <x v="8"/>
    <x v="8"/>
    <n v="646590.76999999955"/>
    <n v="225052.56999999995"/>
    <n v="38829.000000000015"/>
    <n v="317563.42799999996"/>
    <n v="40269.306199999999"/>
    <n v="0"/>
    <m/>
    <m/>
    <m/>
    <m/>
    <m/>
    <m/>
    <x v="266"/>
  </r>
  <r>
    <d v="2017-10-03T00:00:00"/>
    <x v="10"/>
    <n v="26700"/>
    <x v="8"/>
    <x v="8"/>
    <n v="619890.76999999955"/>
    <n v="251752.56999999995"/>
    <n v="38829.000000000015"/>
    <n v="317563.42799999996"/>
    <n v="40269.306199999999"/>
    <n v="0"/>
    <m/>
    <m/>
    <m/>
    <m/>
    <m/>
    <m/>
    <x v="266"/>
  </r>
  <r>
    <d v="2017-10-03T00:00:00"/>
    <x v="10"/>
    <n v="170"/>
    <x v="8"/>
    <x v="9"/>
    <n v="619890.76999999955"/>
    <n v="251922.56999999995"/>
    <n v="38829.000000000015"/>
    <n v="317563.42799999996"/>
    <n v="40269.306199999999"/>
    <n v="0"/>
    <m/>
    <m/>
    <m/>
    <s v="معاملة بنكية"/>
    <m/>
    <m/>
    <x v="129"/>
  </r>
  <r>
    <d v="2017-10-03T00:00:00"/>
    <x v="10"/>
    <n v="30"/>
    <x v="8"/>
    <x v="9"/>
    <n v="619890.76999999955"/>
    <n v="251952.56999999995"/>
    <n v="38829.000000000015"/>
    <n v="317563.42799999996"/>
    <n v="40269.306199999999"/>
    <n v="0"/>
    <m/>
    <m/>
    <m/>
    <s v="معاملة بنكية"/>
    <m/>
    <m/>
    <x v="129"/>
  </r>
  <r>
    <d v="2017-10-03T00:00:00"/>
    <x v="10"/>
    <n v="2500"/>
    <x v="8"/>
    <x v="9"/>
    <n v="619890.76999999955"/>
    <n v="254452.56999999995"/>
    <n v="38829.000000000015"/>
    <n v="317563.42799999996"/>
    <n v="40269.306199999999"/>
    <n v="0"/>
    <m/>
    <m/>
    <m/>
    <s v="معاملة بنكية"/>
    <m/>
    <m/>
    <x v="129"/>
  </r>
  <r>
    <d v="2017-10-04T00:00:00"/>
    <x v="10"/>
    <n v="1000"/>
    <x v="6"/>
    <x v="7"/>
    <n v="620890.76999999955"/>
    <n v="254452.56999999995"/>
    <n v="38829.000000000015"/>
    <n v="317563.42799999996"/>
    <n v="40269.306199999999"/>
    <n v="0"/>
    <s v="نقدية للمرضى"/>
    <s v="دفاتر جمع مال"/>
    <s v="سارى"/>
    <n v="371"/>
    <m/>
    <n v="8"/>
    <x v="1"/>
  </r>
  <r>
    <d v="2017-10-04T00:00:00"/>
    <x v="10"/>
    <n v="200"/>
    <x v="6"/>
    <x v="7"/>
    <n v="621090.76999999955"/>
    <n v="254452.56999999995"/>
    <n v="38829.000000000015"/>
    <n v="317563.42799999996"/>
    <n v="40269.306199999999"/>
    <n v="0"/>
    <s v="نقدية للمرضى"/>
    <s v="دفاتر جمع مال"/>
    <s v="سارى"/>
    <n v="372"/>
    <m/>
    <n v="8"/>
    <x v="1"/>
  </r>
  <r>
    <d v="2017-10-04T00:00:00"/>
    <x v="10"/>
    <n v="100"/>
    <x v="6"/>
    <x v="6"/>
    <n v="621190.76999999955"/>
    <n v="254452.56999999995"/>
    <n v="38829.000000000015"/>
    <n v="317563.42799999996"/>
    <n v="40269.306199999999"/>
    <n v="0"/>
    <s v="تبرعات عامة من زكاة مال وغيرها"/>
    <s v="دفاتر جمع مال"/>
    <s v="سارى"/>
    <n v="373"/>
    <m/>
    <n v="8"/>
    <x v="1"/>
  </r>
  <r>
    <d v="2017-10-04T00:00:00"/>
    <x v="10"/>
    <n v="900"/>
    <x v="6"/>
    <x v="7"/>
    <n v="622090.76999999955"/>
    <n v="254452.56999999995"/>
    <n v="38829.000000000015"/>
    <n v="317563.42799999996"/>
    <n v="40269.306199999999"/>
    <n v="0"/>
    <s v="نقدية للمرضى"/>
    <s v="دفاتر جمع مال"/>
    <s v="سارى"/>
    <n v="374"/>
    <m/>
    <n v="8"/>
    <x v="1"/>
  </r>
  <r>
    <d v="2017-10-04T00:00:00"/>
    <x v="10"/>
    <n v="9933"/>
    <x v="39"/>
    <x v="7"/>
    <n v="622090.76999999955"/>
    <n v="254452.56999999995"/>
    <n v="48762.000000000015"/>
    <n v="317563.42799999996"/>
    <n v="40269.306199999999"/>
    <n v="0"/>
    <s v="نقدية للمرضى"/>
    <s v="دفاتر جمع مال"/>
    <s v="سارى"/>
    <n v="628"/>
    <m/>
    <n v="13"/>
    <x v="1"/>
  </r>
  <r>
    <d v="2017-10-04T00:00:00"/>
    <x v="10"/>
    <n v="10000"/>
    <x v="6"/>
    <x v="7"/>
    <n v="632090.76999999955"/>
    <n v="254452.56999999995"/>
    <n v="48762.000000000015"/>
    <n v="317563.42799999996"/>
    <n v="40269.306199999999"/>
    <n v="0"/>
    <s v="نقدية للمرضى"/>
    <s v="دفاتر جمع مال"/>
    <s v="سارى"/>
    <n v="629"/>
    <m/>
    <n v="13"/>
    <x v="1"/>
  </r>
  <r>
    <d v="2017-10-04T00:00:00"/>
    <x v="10"/>
    <n v="10000"/>
    <x v="6"/>
    <x v="7"/>
    <n v="642090.76999999955"/>
    <n v="254452.56999999995"/>
    <n v="48762.000000000015"/>
    <n v="317563.42799999996"/>
    <n v="40269.306199999999"/>
    <n v="0"/>
    <s v="نقدية للمرضى"/>
    <s v="دفاتر جمع مال"/>
    <s v="سارى"/>
    <n v="630"/>
    <m/>
    <n v="13"/>
    <x v="1"/>
  </r>
  <r>
    <d v="2017-10-04T00:00:00"/>
    <x v="10"/>
    <n v="3200"/>
    <x v="6"/>
    <x v="7"/>
    <n v="645290.76999999955"/>
    <n v="254452.56999999995"/>
    <n v="48762.000000000015"/>
    <n v="317563.42799999996"/>
    <n v="40269.306199999999"/>
    <n v="0"/>
    <s v="نقدية للمرضى"/>
    <s v="دفاتر جمع مال"/>
    <s v="سارى"/>
    <n v="631"/>
    <m/>
    <n v="13"/>
    <x v="1"/>
  </r>
  <r>
    <d v="2017-10-04T00:00:00"/>
    <x v="10"/>
    <n v="100"/>
    <x v="6"/>
    <x v="6"/>
    <n v="645390.76999999955"/>
    <n v="254452.56999999995"/>
    <n v="48762.000000000015"/>
    <n v="317563.42799999996"/>
    <n v="40269.306199999999"/>
    <n v="0"/>
    <s v="تبرعات عامة من زكاة مال وغيرها"/>
    <s v="دفاتر جمع مال"/>
    <s v="سارى"/>
    <n v="882"/>
    <m/>
    <n v="18"/>
    <x v="1"/>
  </r>
  <r>
    <d v="2017-10-04T00:00:00"/>
    <x v="10"/>
    <n v="300"/>
    <x v="6"/>
    <x v="7"/>
    <n v="645690.76999999955"/>
    <n v="254452.56999999995"/>
    <n v="48762.000000000015"/>
    <n v="317563.42799999996"/>
    <n v="40269.306199999999"/>
    <n v="0"/>
    <s v="نقدية للمرضى"/>
    <s v="دفاتر جمع مال"/>
    <s v="سارى"/>
    <n v="883"/>
    <m/>
    <n v="18"/>
    <x v="1"/>
  </r>
  <r>
    <d v="2017-10-04T00:00:00"/>
    <x v="10"/>
    <n v="200"/>
    <x v="6"/>
    <x v="7"/>
    <n v="645890.76999999955"/>
    <n v="254452.56999999995"/>
    <n v="48762.000000000015"/>
    <n v="317563.42799999996"/>
    <n v="40269.306199999999"/>
    <n v="0"/>
    <s v="نقدية للمرضى"/>
    <s v="دفاتر جمع مال"/>
    <s v="سارى"/>
    <n v="884"/>
    <m/>
    <n v="18"/>
    <x v="1"/>
  </r>
  <r>
    <d v="2017-10-04T00:00:00"/>
    <x v="10"/>
    <n v="5000"/>
    <x v="6"/>
    <x v="7"/>
    <n v="650890.76999999955"/>
    <n v="254452.56999999995"/>
    <n v="48762.000000000015"/>
    <n v="317563.42799999996"/>
    <n v="40269.306199999999"/>
    <n v="0"/>
    <s v="نقدية للمرضى"/>
    <s v="دفاتر جمع مال"/>
    <s v="سارى"/>
    <n v="1182"/>
    <m/>
    <n v="24"/>
    <x v="1"/>
  </r>
  <r>
    <d v="2017-10-04T00:00:00"/>
    <x v="10"/>
    <n v="150"/>
    <x v="6"/>
    <x v="7"/>
    <n v="651040.76999999955"/>
    <n v="254452.56999999995"/>
    <n v="48762.000000000015"/>
    <n v="317563.42799999996"/>
    <n v="40269.306199999999"/>
    <n v="0"/>
    <s v="نقدية للمرضى"/>
    <s v="دفاتر جمع مال"/>
    <s v="سارى"/>
    <n v="1183"/>
    <m/>
    <n v="24"/>
    <x v="1"/>
  </r>
  <r>
    <d v="2017-10-04T00:00:00"/>
    <x v="10"/>
    <n v="200"/>
    <x v="6"/>
    <x v="6"/>
    <n v="651240.76999999955"/>
    <n v="254452.56999999995"/>
    <n v="48762.000000000015"/>
    <n v="317563.42799999996"/>
    <n v="40269.306199999999"/>
    <n v="0"/>
    <s v="تبرعات عامة من زكاة مال وغيرها"/>
    <s v="دفاتر جمع مال"/>
    <s v="سارى"/>
    <n v="1400"/>
    <m/>
    <n v="28"/>
    <x v="1"/>
  </r>
  <r>
    <d v="2017-10-04T00:00:00"/>
    <x v="10"/>
    <n v="100"/>
    <x v="6"/>
    <x v="6"/>
    <n v="651340.76999999955"/>
    <n v="254452.56999999995"/>
    <n v="48762.000000000015"/>
    <n v="317563.42799999996"/>
    <n v="40269.306199999999"/>
    <n v="0"/>
    <s v="تبرعات عامة من زكاة مال وغيرها"/>
    <s v="دفاتر جمع مال"/>
    <s v="سارى"/>
    <n v="1437"/>
    <m/>
    <n v="29"/>
    <x v="1"/>
  </r>
  <r>
    <d v="2017-10-04T00:00:00"/>
    <x v="10"/>
    <n v="1350"/>
    <x v="6"/>
    <x v="6"/>
    <n v="652690.76999999955"/>
    <n v="254452.56999999995"/>
    <n v="48762.000000000015"/>
    <n v="317563.42799999996"/>
    <n v="40269.306199999999"/>
    <n v="0"/>
    <s v="تبرعات عامة من زكاة مال وغيرها"/>
    <s v="دفاتر جمع مال"/>
    <s v="سارى"/>
    <n v="1438"/>
    <m/>
    <n v="29"/>
    <x v="1"/>
  </r>
  <r>
    <d v="2017-10-04T00:00:00"/>
    <x v="10"/>
    <n v="950"/>
    <x v="6"/>
    <x v="6"/>
    <n v="653640.76999999955"/>
    <n v="254452.56999999995"/>
    <n v="48762.000000000015"/>
    <n v="317563.42799999996"/>
    <n v="40269.306199999999"/>
    <n v="0"/>
    <s v="تبرعات عامة من زكاة مال وغيرها"/>
    <s v="دفاتر جمع مال"/>
    <s v="سارى"/>
    <n v="1439"/>
    <m/>
    <n v="29"/>
    <x v="1"/>
  </r>
  <r>
    <d v="2017-10-04T00:00:00"/>
    <x v="10"/>
    <n v="100"/>
    <x v="6"/>
    <x v="6"/>
    <n v="653740.76999999955"/>
    <n v="254452.56999999995"/>
    <n v="48762.000000000015"/>
    <n v="317563.42799999996"/>
    <n v="40269.306199999999"/>
    <n v="0"/>
    <s v="تبرعات عامة من زكاة مال وغيرها"/>
    <s v="دفاتر جمع مال"/>
    <s v="سارى"/>
    <n v="1440"/>
    <m/>
    <n v="29"/>
    <x v="1"/>
  </r>
  <r>
    <d v="2017-10-04T00:00:00"/>
    <x v="10"/>
    <n v="200"/>
    <x v="6"/>
    <x v="7"/>
    <n v="653940.76999999955"/>
    <n v="254452.56999999995"/>
    <n v="48762.000000000015"/>
    <n v="317563.42799999996"/>
    <n v="40269.306199999999"/>
    <n v="0"/>
    <s v="نقدية للمرضى"/>
    <s v="دفاتر جمع مال"/>
    <s v="سارى"/>
    <n v="1549"/>
    <m/>
    <n v="31"/>
    <x v="1"/>
  </r>
  <r>
    <d v="2017-10-04T00:00:00"/>
    <x v="10"/>
    <n v="77"/>
    <x v="6"/>
    <x v="6"/>
    <n v="654017.76999999955"/>
    <n v="254452.56999999995"/>
    <n v="48762.000000000015"/>
    <n v="317563.42799999996"/>
    <n v="40269.306199999999"/>
    <n v="0"/>
    <s v="تبرعات عامة من زكاة مال وغيرها"/>
    <s v="دفاتر جمع مال"/>
    <s v="سارى"/>
    <n v="1550"/>
    <m/>
    <n v="31"/>
    <x v="1"/>
  </r>
  <r>
    <d v="2017-10-04T00:00:00"/>
    <x v="10"/>
    <n v="100"/>
    <x v="6"/>
    <x v="6"/>
    <n v="654117.76999999955"/>
    <n v="254452.56999999995"/>
    <n v="48762.000000000015"/>
    <n v="317563.42799999996"/>
    <n v="40269.306199999999"/>
    <n v="0"/>
    <s v="تبرعات عامة من زكاة مال وغيرها"/>
    <s v="دفاتر جمع مال"/>
    <s v="سارى"/>
    <n v="1604"/>
    <m/>
    <n v="33"/>
    <x v="1"/>
  </r>
  <r>
    <d v="2017-10-04T00:00:00"/>
    <x v="10"/>
    <n v="300"/>
    <x v="6"/>
    <x v="6"/>
    <n v="654417.76999999955"/>
    <n v="254452.56999999995"/>
    <n v="48762.000000000015"/>
    <n v="317563.42799999996"/>
    <n v="40269.306199999999"/>
    <n v="0"/>
    <s v="تبرعات عامة من زكاة مال وغيرها"/>
    <s v="دفاتر جمع مال"/>
    <s v="سارى"/>
    <n v="1605"/>
    <m/>
    <n v="33"/>
    <x v="1"/>
  </r>
  <r>
    <d v="2017-10-04T00:00:00"/>
    <x v="10"/>
    <n v="2000"/>
    <x v="6"/>
    <x v="7"/>
    <n v="656417.76999999955"/>
    <n v="254452.56999999995"/>
    <n v="48762.000000000015"/>
    <n v="317563.42799999996"/>
    <n v="40269.306199999999"/>
    <n v="0"/>
    <s v="نقدية للمرضى"/>
    <s v="دفاتر جمع مال"/>
    <s v="سارى"/>
    <n v="1606"/>
    <m/>
    <n v="33"/>
    <x v="1"/>
  </r>
  <r>
    <d v="2017-10-04T00:00:00"/>
    <x v="10"/>
    <n v="100"/>
    <x v="6"/>
    <x v="7"/>
    <n v="656517.76999999955"/>
    <n v="254452.56999999995"/>
    <n v="48762.000000000015"/>
    <n v="317563.42799999996"/>
    <n v="40269.306199999999"/>
    <n v="0"/>
    <s v="نقدية للمرضى"/>
    <s v="دفاتر جمع مال"/>
    <s v="سارى"/>
    <n v="1607"/>
    <m/>
    <n v="33"/>
    <x v="1"/>
  </r>
  <r>
    <d v="2017-10-04T00:00:00"/>
    <x v="10"/>
    <n v="3000"/>
    <x v="6"/>
    <x v="6"/>
    <n v="659517.76999999955"/>
    <n v="254452.56999999995"/>
    <n v="48762.000000000015"/>
    <n v="317563.42799999996"/>
    <n v="40269.306199999999"/>
    <n v="0"/>
    <s v="تبرعات عامة من زكاة مال وغيرها"/>
    <s v="دفاتر جمع مال"/>
    <s v="سارى"/>
    <n v="1674"/>
    <m/>
    <n v="34"/>
    <x v="1"/>
  </r>
  <r>
    <d v="2017-10-04T00:00:00"/>
    <x v="10"/>
    <n v="2000"/>
    <x v="6"/>
    <x v="6"/>
    <n v="661517.76999999955"/>
    <n v="254452.56999999995"/>
    <n v="48762.000000000015"/>
    <n v="317563.42799999996"/>
    <n v="40269.306199999999"/>
    <n v="0"/>
    <s v="تبرعات عامة من زكاة مال وغيرها"/>
    <s v="دفاتر جمع مال"/>
    <s v="سارى"/>
    <n v="1708"/>
    <m/>
    <n v="35"/>
    <x v="1"/>
  </r>
  <r>
    <d v="2017-10-04T00:00:00"/>
    <x v="10"/>
    <n v="220"/>
    <x v="6"/>
    <x v="6"/>
    <n v="661737.76999999955"/>
    <n v="254452.56999999995"/>
    <n v="48762.000000000015"/>
    <n v="317563.42799999996"/>
    <n v="40269.306199999999"/>
    <n v="0"/>
    <s v="تبرعات عامة من زكاة مال وغيرها"/>
    <s v="دفاتر جمع مال"/>
    <s v="سارى"/>
    <n v="1709"/>
    <m/>
    <n v="35"/>
    <x v="1"/>
  </r>
  <r>
    <d v="2017-10-04T00:00:00"/>
    <x v="10"/>
    <n v="50"/>
    <x v="6"/>
    <x v="6"/>
    <n v="661787.76999999955"/>
    <n v="254452.56999999995"/>
    <n v="48762.000000000015"/>
    <n v="317563.42799999996"/>
    <n v="40269.306199999999"/>
    <n v="0"/>
    <s v="تبرعات عامة من زكاة مال وغيرها"/>
    <s v="دفاتر جمع مال"/>
    <s v="سارى"/>
    <n v="1710"/>
    <m/>
    <n v="35"/>
    <x v="1"/>
  </r>
  <r>
    <d v="2017-10-04T00:00:00"/>
    <x v="10"/>
    <n v="100"/>
    <x v="6"/>
    <x v="7"/>
    <n v="661887.76999999955"/>
    <n v="254452.56999999995"/>
    <n v="48762.000000000015"/>
    <n v="317563.42799999996"/>
    <n v="40269.306199999999"/>
    <n v="0"/>
    <s v="نقدية للمرضى"/>
    <s v="دفاتر جمع مال"/>
    <s v="سارى"/>
    <n v="1722"/>
    <m/>
    <n v="35"/>
    <x v="1"/>
  </r>
  <r>
    <d v="2017-10-04T00:00:00"/>
    <x v="10"/>
    <n v="100"/>
    <x v="6"/>
    <x v="6"/>
    <n v="661987.76999999955"/>
    <n v="254452.56999999995"/>
    <n v="48762.000000000015"/>
    <n v="317563.42799999996"/>
    <n v="40269.306199999999"/>
    <n v="0"/>
    <s v="تبرعات عامة من زكاة مال وغيرها"/>
    <s v="دفاتر جمع مال"/>
    <s v="سارى"/>
    <n v="1723"/>
    <m/>
    <n v="35"/>
    <x v="1"/>
  </r>
  <r>
    <d v="2017-10-04T00:00:00"/>
    <x v="10"/>
    <n v="300"/>
    <x v="6"/>
    <x v="7"/>
    <n v="662287.76999999955"/>
    <n v="254452.56999999995"/>
    <n v="48762.000000000015"/>
    <n v="317563.42799999996"/>
    <n v="40269.306199999999"/>
    <n v="0"/>
    <s v="نقدية للمرضى"/>
    <s v="دفاتر جمع مال"/>
    <s v="سارى"/>
    <n v="1801"/>
    <m/>
    <n v="37"/>
    <x v="1"/>
  </r>
  <r>
    <d v="2017-10-04T00:00:00"/>
    <x v="10"/>
    <n v="100"/>
    <x v="6"/>
    <x v="6"/>
    <n v="662387.76999999955"/>
    <n v="254452.56999999995"/>
    <n v="48762.000000000015"/>
    <n v="317563.42799999996"/>
    <n v="40269.306199999999"/>
    <n v="0"/>
    <s v="تبرعات عامة من زكاة مال وغيرها"/>
    <s v="دفاتر جمع مال"/>
    <s v="سارى"/>
    <n v="1802"/>
    <m/>
    <n v="37"/>
    <x v="1"/>
  </r>
  <r>
    <d v="2017-10-04T00:00:00"/>
    <x v="10"/>
    <n v="4000"/>
    <x v="6"/>
    <x v="7"/>
    <n v="666387.76999999955"/>
    <n v="254452.56999999995"/>
    <n v="48762.000000000015"/>
    <n v="317563.42799999996"/>
    <n v="40269.306199999999"/>
    <n v="0"/>
    <s v="نقدية للمرضى"/>
    <s v="دفاتر جمع مال"/>
    <s v="سارى"/>
    <n v="1803"/>
    <m/>
    <n v="37"/>
    <x v="1"/>
  </r>
  <r>
    <d v="2017-10-04T00:00:00"/>
    <x v="10"/>
    <n v="1000"/>
    <x v="6"/>
    <x v="6"/>
    <n v="667387.76999999955"/>
    <n v="254452.56999999995"/>
    <n v="48762.000000000015"/>
    <n v="317563.42799999996"/>
    <n v="40269.306199999999"/>
    <n v="0"/>
    <s v="تبرعات عامة من زكاة مال وغيرها"/>
    <s v="دفاتر جمع مال"/>
    <s v="سارى"/>
    <n v="1804"/>
    <m/>
    <n v="37"/>
    <x v="1"/>
  </r>
  <r>
    <d v="2017-10-04T00:00:00"/>
    <x v="10"/>
    <n v="1200"/>
    <x v="6"/>
    <x v="6"/>
    <n v="668587.76999999955"/>
    <n v="254452.56999999995"/>
    <n v="48762.000000000015"/>
    <n v="317563.42799999996"/>
    <n v="40269.306199999999"/>
    <n v="0"/>
    <s v="تبرعات عامة من زكاة مال وغيرها"/>
    <s v="دفاتر جمع مال"/>
    <s v="سارى"/>
    <n v="1805"/>
    <m/>
    <n v="37"/>
    <x v="1"/>
  </r>
  <r>
    <d v="2017-10-04T00:00:00"/>
    <x v="10"/>
    <n v="2500"/>
    <x v="6"/>
    <x v="6"/>
    <n v="671087.76999999955"/>
    <n v="254452.56999999995"/>
    <n v="48762.000000000015"/>
    <n v="317563.42799999996"/>
    <n v="40269.306199999999"/>
    <n v="0"/>
    <s v="تبرعات عامة من زكاة مال وغيرها"/>
    <s v="دفاتر جمع مال"/>
    <s v="سارى"/>
    <n v="1806"/>
    <m/>
    <n v="37"/>
    <x v="1"/>
  </r>
  <r>
    <d v="2017-10-04T00:00:00"/>
    <x v="10"/>
    <n v="1000"/>
    <x v="6"/>
    <x v="6"/>
    <n v="672087.76999999955"/>
    <n v="254452.56999999995"/>
    <n v="48762.000000000015"/>
    <n v="317563.42799999996"/>
    <n v="40269.306199999999"/>
    <n v="0"/>
    <s v="تبرعات عامة من زكاة مال وغيرها"/>
    <s v="دفاتر جمع مال"/>
    <s v="سارى"/>
    <n v="1807"/>
    <m/>
    <n v="37"/>
    <x v="1"/>
  </r>
  <r>
    <d v="2017-10-04T00:00:00"/>
    <x v="10"/>
    <n v="200"/>
    <x v="6"/>
    <x v="6"/>
    <n v="672287.76999999955"/>
    <n v="254452.56999999995"/>
    <n v="48762.000000000015"/>
    <n v="317563.42799999996"/>
    <n v="40269.306199999999"/>
    <n v="0"/>
    <s v="تبرعات عامة من زكاة مال وغيرها"/>
    <s v="دفاتر جمع مال"/>
    <s v="سارى"/>
    <n v="1808"/>
    <m/>
    <n v="37"/>
    <x v="1"/>
  </r>
  <r>
    <d v="2017-10-04T00:00:00"/>
    <x v="10"/>
    <n v="1200"/>
    <x v="6"/>
    <x v="7"/>
    <n v="673487.76999999955"/>
    <n v="254452.56999999995"/>
    <n v="48762.000000000015"/>
    <n v="317563.42799999996"/>
    <n v="40269.306199999999"/>
    <n v="0"/>
    <s v="نقدية للمرضى"/>
    <s v="دفاتر جمع مال"/>
    <s v="سارى"/>
    <n v="1851"/>
    <m/>
    <n v="38"/>
    <x v="1"/>
  </r>
  <r>
    <d v="2017-10-04T00:00:00"/>
    <x v="10"/>
    <n v="3000"/>
    <x v="6"/>
    <x v="6"/>
    <n v="676487.76999999955"/>
    <n v="254452.56999999995"/>
    <n v="48762.000000000015"/>
    <n v="317563.42799999996"/>
    <n v="40269.306199999999"/>
    <n v="0"/>
    <s v="تبرعات عامة من زكاة مال وغيرها"/>
    <s v="دفاتر جمع مال"/>
    <s v="سارى"/>
    <n v="1852"/>
    <m/>
    <n v="38"/>
    <x v="1"/>
  </r>
  <r>
    <d v="2017-10-04T00:00:00"/>
    <x v="10"/>
    <n v="9400"/>
    <x v="8"/>
    <x v="9"/>
    <n v="676487.76999999955"/>
    <n v="263852.56999999995"/>
    <n v="48762.000000000015"/>
    <n v="317563.42799999996"/>
    <n v="40269.306199999999"/>
    <n v="0"/>
    <m/>
    <m/>
    <m/>
    <s v="معاملة بنكية"/>
    <m/>
    <m/>
    <x v="64"/>
  </r>
  <r>
    <d v="2017-10-04T00:00:00"/>
    <x v="10"/>
    <n v="5830"/>
    <x v="8"/>
    <x v="8"/>
    <n v="670657.76999999955"/>
    <n v="269682.56999999995"/>
    <n v="48762.000000000015"/>
    <n v="317563.42799999996"/>
    <n v="40269.306199999999"/>
    <n v="0"/>
    <m/>
    <m/>
    <m/>
    <m/>
    <m/>
    <m/>
    <x v="266"/>
  </r>
  <r>
    <d v="2017-10-04T00:00:00"/>
    <x v="10"/>
    <n v="200"/>
    <x v="8"/>
    <x v="9"/>
    <n v="670657.76999999955"/>
    <n v="269882.56999999995"/>
    <n v="48762.000000000015"/>
    <n v="317563.42799999996"/>
    <n v="40269.306199999999"/>
    <n v="0"/>
    <m/>
    <m/>
    <m/>
    <s v="معاملة بنكية"/>
    <m/>
    <m/>
    <x v="129"/>
  </r>
  <r>
    <d v="2017-10-04T00:00:00"/>
    <x v="10"/>
    <n v="1000"/>
    <x v="8"/>
    <x v="9"/>
    <n v="670657.76999999955"/>
    <n v="270882.56999999995"/>
    <n v="48762.000000000015"/>
    <n v="317563.42799999996"/>
    <n v="40269.306199999999"/>
    <n v="0"/>
    <m/>
    <m/>
    <m/>
    <s v="معاملة بنكية"/>
    <m/>
    <m/>
    <x v="129"/>
  </r>
  <r>
    <d v="2017-10-04T00:00:00"/>
    <x v="10"/>
    <n v="70000"/>
    <x v="6"/>
    <x v="11"/>
    <n v="740657.76999999955"/>
    <n v="200882.56999999995"/>
    <n v="48762.000000000015"/>
    <n v="317563.42799999996"/>
    <n v="40269.306199999999"/>
    <n v="0"/>
    <m/>
    <m/>
    <m/>
    <s v="معاملة بنكية"/>
    <m/>
    <m/>
    <x v="265"/>
  </r>
  <r>
    <d v="2017-10-04T00:00:00"/>
    <x v="10"/>
    <n v="60000"/>
    <x v="7"/>
    <x v="11"/>
    <n v="740657.76999999955"/>
    <n v="140882.56999999995"/>
    <n v="48762.000000000015"/>
    <n v="317563.42799999996"/>
    <n v="40269.306199999999"/>
    <n v="0"/>
    <m/>
    <m/>
    <m/>
    <s v="معاملة بنكية"/>
    <m/>
    <m/>
    <x v="265"/>
  </r>
  <r>
    <d v="2017-10-05T00:00:00"/>
    <x v="10"/>
    <n v="1200"/>
    <x v="6"/>
    <x v="7"/>
    <n v="741857.76999999955"/>
    <n v="140882.56999999995"/>
    <n v="48762.000000000015"/>
    <n v="317563.42799999996"/>
    <n v="40269.306199999999"/>
    <n v="0"/>
    <s v="نقدية للمرضى"/>
    <s v="دفاتر جمع مال"/>
    <s v="سارى"/>
    <n v="375"/>
    <m/>
    <n v="8"/>
    <x v="1"/>
  </r>
  <r>
    <d v="2017-10-05T00:00:00"/>
    <x v="10"/>
    <n v="2600"/>
    <x v="6"/>
    <x v="7"/>
    <n v="744457.76999999955"/>
    <n v="140882.56999999995"/>
    <n v="48762.000000000015"/>
    <n v="317563.42799999996"/>
    <n v="40269.306199999999"/>
    <n v="0"/>
    <s v="نقدية للمرضى"/>
    <s v="دفاتر جمع مال"/>
    <s v="سارى"/>
    <n v="376"/>
    <m/>
    <n v="8"/>
    <x v="1"/>
  </r>
  <r>
    <d v="2017-10-05T00:00:00"/>
    <x v="10"/>
    <n v="1800"/>
    <x v="6"/>
    <x v="7"/>
    <n v="746257.76999999955"/>
    <n v="140882.56999999995"/>
    <n v="48762.000000000015"/>
    <n v="317563.42799999996"/>
    <n v="40269.306199999999"/>
    <n v="0"/>
    <s v="نقدية للمرضى"/>
    <s v="دفاتر جمع مال"/>
    <s v="سارى"/>
    <n v="377"/>
    <m/>
    <n v="8"/>
    <x v="1"/>
  </r>
  <r>
    <d v="2017-10-05T00:00:00"/>
    <x v="10"/>
    <n v="200"/>
    <x v="6"/>
    <x v="6"/>
    <n v="746457.76999999955"/>
    <n v="140882.56999999995"/>
    <n v="48762.000000000015"/>
    <n v="317563.42799999996"/>
    <n v="40269.306199999999"/>
    <n v="0"/>
    <s v="تبرعات عامة من زكاة مال وغيرها"/>
    <s v="دفاتر جمع مال"/>
    <s v="سارى"/>
    <n v="885"/>
    <m/>
    <n v="18"/>
    <x v="1"/>
  </r>
  <r>
    <d v="2017-10-05T00:00:00"/>
    <x v="10"/>
    <n v="200"/>
    <x v="6"/>
    <x v="6"/>
    <n v="746657.76999999955"/>
    <n v="140882.56999999995"/>
    <n v="48762.000000000015"/>
    <n v="317563.42799999996"/>
    <n v="40269.306199999999"/>
    <n v="0"/>
    <s v="تبرعات عامة من زكاة مال وغيرها"/>
    <s v="دفاتر جمع مال"/>
    <s v="سارى"/>
    <n v="886"/>
    <m/>
    <n v="18"/>
    <x v="1"/>
  </r>
  <r>
    <d v="2017-10-05T00:00:00"/>
    <x v="10"/>
    <n v="500"/>
    <x v="6"/>
    <x v="6"/>
    <n v="747157.76999999955"/>
    <n v="140882.56999999995"/>
    <n v="48762.000000000015"/>
    <n v="317563.42799999996"/>
    <n v="40269.306199999999"/>
    <n v="0"/>
    <s v="تبرعات عامة من زكاة مال وغيرها"/>
    <s v="دفاتر جمع مال"/>
    <s v="سارى"/>
    <n v="887"/>
    <m/>
    <n v="18"/>
    <x v="1"/>
  </r>
  <r>
    <d v="2017-10-05T00:00:00"/>
    <x v="10"/>
    <n v="4000"/>
    <x v="6"/>
    <x v="7"/>
    <n v="751157.76999999955"/>
    <n v="140882.56999999995"/>
    <n v="48762.000000000015"/>
    <n v="317563.42799999996"/>
    <n v="40269.306199999999"/>
    <n v="0"/>
    <s v="نقدية للمرضى"/>
    <s v="دفاتر جمع مال"/>
    <s v="سارى"/>
    <n v="1185"/>
    <m/>
    <n v="24"/>
    <x v="1"/>
  </r>
  <r>
    <d v="2017-10-05T00:00:00"/>
    <x v="10"/>
    <n v="200"/>
    <x v="6"/>
    <x v="7"/>
    <n v="751357.76999999955"/>
    <n v="140882.56999999995"/>
    <n v="48762.000000000015"/>
    <n v="317563.42799999996"/>
    <n v="40269.306199999999"/>
    <n v="0"/>
    <s v="نقدية للمرضى"/>
    <s v="دفاتر جمع مال"/>
    <s v="سارى"/>
    <n v="1441"/>
    <m/>
    <n v="29"/>
    <x v="1"/>
  </r>
  <r>
    <d v="2017-10-05T00:00:00"/>
    <x v="10"/>
    <n v="150"/>
    <x v="6"/>
    <x v="7"/>
    <n v="751507.76999999955"/>
    <n v="140882.56999999995"/>
    <n v="48762.000000000015"/>
    <n v="317563.42799999996"/>
    <n v="40269.306199999999"/>
    <n v="0"/>
    <s v="نقدية للمرضى"/>
    <s v="دفاتر جمع مال"/>
    <s v="سارى"/>
    <n v="1442"/>
    <m/>
    <n v="29"/>
    <x v="1"/>
  </r>
  <r>
    <d v="2017-10-05T00:00:00"/>
    <x v="10"/>
    <n v="300"/>
    <x v="6"/>
    <x v="7"/>
    <n v="751807.76999999955"/>
    <n v="140882.56999999995"/>
    <n v="48762.000000000015"/>
    <n v="317563.42799999996"/>
    <n v="40269.306199999999"/>
    <n v="0"/>
    <s v="نقدية للمرضى"/>
    <s v="دفاتر جمع مال"/>
    <s v="سارى"/>
    <n v="1443"/>
    <m/>
    <n v="29"/>
    <x v="1"/>
  </r>
  <r>
    <d v="2017-10-05T00:00:00"/>
    <x v="10"/>
    <n v="400"/>
    <x v="6"/>
    <x v="6"/>
    <n v="752207.76999999955"/>
    <n v="140882.56999999995"/>
    <n v="48762.000000000015"/>
    <n v="317563.42799999996"/>
    <n v="40269.306199999999"/>
    <n v="0"/>
    <s v="تبرعات عامة من زكاة مال وغيرها"/>
    <s v="دفاتر جمع مال"/>
    <s v="سارى"/>
    <n v="1444"/>
    <m/>
    <n v="29"/>
    <x v="1"/>
  </r>
  <r>
    <d v="2017-10-05T00:00:00"/>
    <x v="10"/>
    <n v="4400"/>
    <x v="6"/>
    <x v="6"/>
    <n v="756607.76999999955"/>
    <n v="140882.56999999995"/>
    <n v="48762.000000000015"/>
    <n v="317563.42799999996"/>
    <n v="40269.306199999999"/>
    <n v="0"/>
    <s v="تبرعات عامة من زكاة مال وغيرها"/>
    <s v="دفاتر جمع مال"/>
    <s v="سارى"/>
    <n v="1445"/>
    <m/>
    <n v="29"/>
    <x v="1"/>
  </r>
  <r>
    <d v="2017-10-05T00:00:00"/>
    <x v="10"/>
    <n v="6000"/>
    <x v="6"/>
    <x v="7"/>
    <n v="762607.76999999955"/>
    <n v="140882.56999999995"/>
    <n v="48762.000000000015"/>
    <n v="317563.42799999996"/>
    <n v="40269.306199999999"/>
    <n v="0"/>
    <s v="نقدية للمرضى"/>
    <s v="دفاتر جمع مال"/>
    <s v="سارى"/>
    <n v="1853"/>
    <m/>
    <n v="38"/>
    <x v="1"/>
  </r>
  <r>
    <d v="2017-10-05T00:00:00"/>
    <x v="10"/>
    <n v="1000"/>
    <x v="6"/>
    <x v="7"/>
    <n v="763607.76999999955"/>
    <n v="140882.56999999995"/>
    <n v="48762.000000000015"/>
    <n v="317563.42799999996"/>
    <n v="40269.306199999999"/>
    <n v="0"/>
    <s v="نقدية للمرضى"/>
    <s v="دفاتر جمع مال"/>
    <s v="سارى"/>
    <n v="1854"/>
    <m/>
    <n v="38"/>
    <x v="1"/>
  </r>
  <r>
    <d v="2017-10-07T00:00:00"/>
    <x v="10"/>
    <n v="1000"/>
    <x v="6"/>
    <x v="7"/>
    <n v="764607.76999999955"/>
    <n v="140882.56999999995"/>
    <n v="48762.000000000015"/>
    <n v="317563.42799999996"/>
    <n v="40269.306199999999"/>
    <n v="0"/>
    <s v="نقدية للمرضى"/>
    <s v="دفاتر جمع مال"/>
    <s v="سارى"/>
    <n v="378"/>
    <m/>
    <n v="8"/>
    <x v="1"/>
  </r>
  <r>
    <d v="2017-10-07T00:00:00"/>
    <x v="10"/>
    <n v="500"/>
    <x v="6"/>
    <x v="7"/>
    <n v="765107.76999999955"/>
    <n v="140882.56999999995"/>
    <n v="48762.000000000015"/>
    <n v="317563.42799999996"/>
    <n v="40269.306199999999"/>
    <n v="0"/>
    <s v="نقدية للمرضى"/>
    <s v="دفاتر جمع مال"/>
    <s v="سارى"/>
    <n v="379"/>
    <m/>
    <n v="8"/>
    <x v="1"/>
  </r>
  <r>
    <d v="2017-10-07T00:00:00"/>
    <x v="10"/>
    <n v="5000"/>
    <x v="6"/>
    <x v="6"/>
    <n v="770107.76999999955"/>
    <n v="140882.56999999995"/>
    <n v="48762.000000000015"/>
    <n v="317563.42799999996"/>
    <n v="40269.306199999999"/>
    <n v="0"/>
    <s v="تبرعات عامة من زكاة مال وغيرها"/>
    <s v="دفاتر جمع مال"/>
    <s v="سارى"/>
    <n v="380"/>
    <m/>
    <n v="8"/>
    <x v="1"/>
  </r>
  <r>
    <d v="2017-10-07T00:00:00"/>
    <x v="10"/>
    <n v="2000"/>
    <x v="6"/>
    <x v="6"/>
    <n v="772107.76999999955"/>
    <n v="140882.56999999995"/>
    <n v="48762.000000000015"/>
    <n v="317563.42799999996"/>
    <n v="40269.306199999999"/>
    <n v="0"/>
    <s v="تبرعات عامة من زكاة مال وغيرها"/>
    <s v="دفاتر جمع مال"/>
    <s v="سارى"/>
    <n v="381"/>
    <m/>
    <n v="8"/>
    <x v="1"/>
  </r>
  <r>
    <d v="2017-10-07T00:00:00"/>
    <x v="10"/>
    <n v="200"/>
    <x v="6"/>
    <x v="7"/>
    <n v="772307.76999999955"/>
    <n v="140882.56999999995"/>
    <n v="48762.000000000015"/>
    <n v="317563.42799999996"/>
    <n v="40269.306199999999"/>
    <n v="0"/>
    <s v="نقدية للمرضى"/>
    <s v="دفاتر جمع مال"/>
    <s v="سارى"/>
    <n v="382"/>
    <m/>
    <n v="8"/>
    <x v="1"/>
  </r>
  <r>
    <d v="2017-10-07T00:00:00"/>
    <x v="10"/>
    <n v="3000"/>
    <x v="6"/>
    <x v="6"/>
    <n v="775307.76999999955"/>
    <n v="140882.56999999995"/>
    <n v="48762.000000000015"/>
    <n v="317563.42799999996"/>
    <n v="40269.306199999999"/>
    <n v="0"/>
    <s v="تبرعات عامة من زكاة مال وغيرها"/>
    <s v="دفاتر جمع مال"/>
    <s v="سارى"/>
    <n v="632"/>
    <m/>
    <n v="13"/>
    <x v="1"/>
  </r>
  <r>
    <d v="2017-10-07T00:00:00"/>
    <x v="10"/>
    <n v="1000"/>
    <x v="6"/>
    <x v="6"/>
    <n v="776307.76999999955"/>
    <n v="140882.56999999995"/>
    <n v="48762.000000000015"/>
    <n v="317563.42799999996"/>
    <n v="40269.306199999999"/>
    <n v="0"/>
    <s v="تبرعات عامة من زكاة مال وغيرها"/>
    <s v="دفاتر جمع مال"/>
    <s v="سارى"/>
    <n v="633"/>
    <m/>
    <n v="13"/>
    <x v="1"/>
  </r>
  <r>
    <d v="2017-10-07T00:00:00"/>
    <x v="10"/>
    <n v="1800"/>
    <x v="6"/>
    <x v="7"/>
    <n v="778107.76999999955"/>
    <n v="140882.56999999995"/>
    <n v="48762.000000000015"/>
    <n v="317563.42799999996"/>
    <n v="40269.306199999999"/>
    <n v="0"/>
    <s v="نقدية للمرضى"/>
    <s v="دفاتر جمع مال"/>
    <s v="سارى"/>
    <n v="634"/>
    <m/>
    <n v="13"/>
    <x v="1"/>
  </r>
  <r>
    <d v="2017-10-07T00:00:00"/>
    <x v="10"/>
    <n v="1800"/>
    <x v="6"/>
    <x v="7"/>
    <n v="779907.76999999955"/>
    <n v="140882.56999999995"/>
    <n v="48762.000000000015"/>
    <n v="317563.42799999996"/>
    <n v="40269.306199999999"/>
    <n v="0"/>
    <s v="نقدية للمرضى"/>
    <s v="دفاتر جمع مال"/>
    <s v="سارى"/>
    <n v="635"/>
    <m/>
    <n v="13"/>
    <x v="1"/>
  </r>
  <r>
    <d v="2017-10-07T00:00:00"/>
    <x v="10"/>
    <n v="15000"/>
    <x v="6"/>
    <x v="6"/>
    <n v="794907.76999999955"/>
    <n v="140882.56999999995"/>
    <n v="48762.000000000015"/>
    <n v="317563.42799999996"/>
    <n v="40269.306199999999"/>
    <n v="0"/>
    <s v="تبرعات عامة من زكاة مال وغيرها"/>
    <s v="دفاتر جمع مال"/>
    <s v="سارى"/>
    <n v="636"/>
    <m/>
    <n v="13"/>
    <x v="1"/>
  </r>
  <r>
    <d v="2017-10-07T00:00:00"/>
    <x v="10"/>
    <n v="2000"/>
    <x v="6"/>
    <x v="7"/>
    <n v="796907.76999999955"/>
    <n v="140882.56999999995"/>
    <n v="48762.000000000015"/>
    <n v="317563.42799999996"/>
    <n v="40269.306199999999"/>
    <n v="0"/>
    <s v="نقدية للمرضى"/>
    <s v="دفاتر جمع مال"/>
    <s v="سارى"/>
    <n v="1186"/>
    <m/>
    <n v="24"/>
    <x v="1"/>
  </r>
  <r>
    <d v="2017-10-07T00:00:00"/>
    <x v="10"/>
    <n v="300"/>
    <x v="6"/>
    <x v="7"/>
    <n v="797207.76999999955"/>
    <n v="140882.56999999995"/>
    <n v="48762.000000000015"/>
    <n v="317563.42799999996"/>
    <n v="40269.306199999999"/>
    <n v="0"/>
    <s v="نقدية للمرضى"/>
    <s v="دفاتر جمع مال"/>
    <s v="سارى"/>
    <n v="1608"/>
    <m/>
    <n v="33"/>
    <x v="1"/>
  </r>
  <r>
    <d v="2017-10-07T00:00:00"/>
    <x v="10"/>
    <n v="2000"/>
    <x v="6"/>
    <x v="7"/>
    <n v="799207.76999999955"/>
    <n v="140882.56999999995"/>
    <n v="48762.000000000015"/>
    <n v="317563.42799999996"/>
    <n v="40269.306199999999"/>
    <n v="0"/>
    <s v="نقدية للمرضى"/>
    <s v="دفاتر جمع مال"/>
    <s v="سارى"/>
    <n v="1609"/>
    <m/>
    <n v="33"/>
    <x v="1"/>
  </r>
  <r>
    <d v="2017-10-07T00:00:00"/>
    <x v="10"/>
    <n v="500"/>
    <x v="6"/>
    <x v="7"/>
    <n v="799707.76999999955"/>
    <n v="140882.56999999995"/>
    <n v="48762.000000000015"/>
    <n v="317563.42799999996"/>
    <n v="40269.306199999999"/>
    <n v="0"/>
    <s v="نقدية للمرضى"/>
    <s v="دفاتر جمع مال"/>
    <s v="سارى"/>
    <n v="1610"/>
    <m/>
    <n v="33"/>
    <x v="1"/>
  </r>
  <r>
    <d v="2017-10-07T00:00:00"/>
    <x v="10"/>
    <n v="400"/>
    <x v="6"/>
    <x v="7"/>
    <n v="800107.76999999955"/>
    <n v="140882.56999999995"/>
    <n v="48762.000000000015"/>
    <n v="317563.42799999996"/>
    <n v="40269.306199999999"/>
    <n v="0"/>
    <s v="نقدية للمرضى"/>
    <s v="دفاتر جمع مال"/>
    <s v="سارى"/>
    <n v="1611"/>
    <m/>
    <n v="33"/>
    <x v="1"/>
  </r>
  <r>
    <d v="2017-10-07T00:00:00"/>
    <x v="10"/>
    <n v="300"/>
    <x v="6"/>
    <x v="7"/>
    <n v="800407.76999999955"/>
    <n v="140882.56999999995"/>
    <n v="48762.000000000015"/>
    <n v="317563.42799999996"/>
    <n v="40269.306199999999"/>
    <n v="0"/>
    <s v="نقدية للمرضى"/>
    <s v="دفاتر جمع مال"/>
    <s v="سارى"/>
    <n v="1612"/>
    <m/>
    <n v="33"/>
    <x v="1"/>
  </r>
  <r>
    <d v="2017-10-07T00:00:00"/>
    <x v="10"/>
    <n v="200"/>
    <x v="6"/>
    <x v="7"/>
    <n v="800607.76999999955"/>
    <n v="140882.56999999995"/>
    <n v="48762.000000000015"/>
    <n v="317563.42799999996"/>
    <n v="40269.306199999999"/>
    <n v="0"/>
    <s v="نقدية للمرضى"/>
    <s v="دفاتر جمع مال"/>
    <s v="سارى"/>
    <n v="1613"/>
    <m/>
    <n v="33"/>
    <x v="1"/>
  </r>
  <r>
    <d v="2017-10-07T00:00:00"/>
    <x v="10"/>
    <n v="14104"/>
    <x v="6"/>
    <x v="6"/>
    <n v="814711.76999999955"/>
    <n v="140882.56999999995"/>
    <n v="48762.000000000015"/>
    <n v="317563.42799999996"/>
    <n v="40269.306199999999"/>
    <n v="0"/>
    <s v="تبرعات عامة من زكاة مال وغيرها"/>
    <s v="دفاتر جمع مال"/>
    <s v="سارى"/>
    <n v="1711"/>
    <m/>
    <n v="35"/>
    <x v="1"/>
  </r>
  <r>
    <d v="2017-10-07T00:00:00"/>
    <x v="10"/>
    <n v="100"/>
    <x v="6"/>
    <x v="6"/>
    <n v="814811.76999999955"/>
    <n v="140882.56999999995"/>
    <n v="48762.000000000015"/>
    <n v="317563.42799999996"/>
    <n v="40269.306199999999"/>
    <n v="0"/>
    <s v="تبرعات عامة من زكاة مال وغيرها"/>
    <s v="دفاتر جمع مال"/>
    <s v="سارى"/>
    <n v="1758"/>
    <m/>
    <n v="36"/>
    <x v="1"/>
  </r>
  <r>
    <d v="2017-10-07T00:00:00"/>
    <x v="10"/>
    <n v="3520"/>
    <x v="6"/>
    <x v="7"/>
    <n v="818331.76999999955"/>
    <n v="140882.56999999995"/>
    <n v="48762.000000000015"/>
    <n v="317563.42799999996"/>
    <n v="40269.306199999999"/>
    <n v="0"/>
    <s v="نقدية للمرضى"/>
    <s v="دفاتر جمع مال"/>
    <s v="سارى"/>
    <n v="1855"/>
    <m/>
    <n v="38"/>
    <x v="1"/>
  </r>
  <r>
    <d v="2017-10-07T00:00:00"/>
    <x v="10"/>
    <n v="1000"/>
    <x v="6"/>
    <x v="7"/>
    <n v="819331.76999999955"/>
    <n v="140882.56999999995"/>
    <n v="48762.000000000015"/>
    <n v="317563.42799999996"/>
    <n v="40269.306199999999"/>
    <n v="0"/>
    <s v="نقدية للمرضى"/>
    <s v="دفاتر جمع مال"/>
    <s v="سارى"/>
    <n v="1856"/>
    <m/>
    <n v="38"/>
    <x v="1"/>
  </r>
  <r>
    <d v="2017-10-07T00:00:00"/>
    <x v="10"/>
    <n v="450"/>
    <x v="6"/>
    <x v="6"/>
    <n v="819781.76999999955"/>
    <n v="140882.56999999995"/>
    <n v="48762.000000000015"/>
    <n v="317563.42799999996"/>
    <n v="40269.306199999999"/>
    <n v="0"/>
    <s v="تبرعات عامة من زكاة مال وغيرها"/>
    <s v="دفاتر جمع مال"/>
    <s v="سارى"/>
    <n v="1857"/>
    <m/>
    <n v="38"/>
    <x v="1"/>
  </r>
  <r>
    <d v="2017-10-07T00:00:00"/>
    <x v="10"/>
    <n v="1000"/>
    <x v="6"/>
    <x v="7"/>
    <n v="820781.76999999955"/>
    <n v="140882.56999999995"/>
    <n v="48762.000000000015"/>
    <n v="317563.42799999996"/>
    <n v="40269.306199999999"/>
    <n v="0"/>
    <s v="نقدية للمرضى"/>
    <s v="دفاتر جمع مال"/>
    <s v="سارى"/>
    <n v="1858"/>
    <m/>
    <n v="38"/>
    <x v="1"/>
  </r>
  <r>
    <d v="2017-10-08T00:00:00"/>
    <x v="10"/>
    <n v="500"/>
    <x v="6"/>
    <x v="7"/>
    <n v="821281.76999999955"/>
    <n v="140882.56999999995"/>
    <n v="48762.000000000015"/>
    <n v="317563.42799999996"/>
    <n v="40269.306199999999"/>
    <n v="0"/>
    <s v="نقدية للمرضى"/>
    <s v="دفاتر جمع مال"/>
    <s v="سارى"/>
    <n v="383"/>
    <m/>
    <n v="8"/>
    <x v="1"/>
  </r>
  <r>
    <d v="2017-10-08T00:00:00"/>
    <x v="10"/>
    <n v="100"/>
    <x v="6"/>
    <x v="6"/>
    <n v="821381.76999999955"/>
    <n v="140882.56999999995"/>
    <n v="48762.000000000015"/>
    <n v="317563.42799999996"/>
    <n v="40269.306199999999"/>
    <n v="0"/>
    <s v="تبرعات عامة من زكاة مال وغيرها"/>
    <s v="دفاتر جمع مال"/>
    <s v="سارى"/>
    <n v="638"/>
    <m/>
    <n v="13"/>
    <x v="1"/>
  </r>
  <r>
    <d v="2017-10-08T00:00:00"/>
    <x v="10"/>
    <n v="1000"/>
    <x v="6"/>
    <x v="6"/>
    <n v="822381.76999999955"/>
    <n v="140882.56999999995"/>
    <n v="48762.000000000015"/>
    <n v="317563.42799999996"/>
    <n v="40269.306199999999"/>
    <n v="0"/>
    <s v="تبرعات عامة من زكاة مال وغيرها"/>
    <s v="دفاتر جمع مال"/>
    <s v="سارى"/>
    <n v="888"/>
    <m/>
    <n v="18"/>
    <x v="1"/>
  </r>
  <r>
    <d v="2017-10-08T00:00:00"/>
    <x v="10"/>
    <n v="1000"/>
    <x v="6"/>
    <x v="6"/>
    <n v="823381.76999999955"/>
    <n v="140882.56999999995"/>
    <n v="48762.000000000015"/>
    <n v="317563.42799999996"/>
    <n v="40269.306199999999"/>
    <n v="0"/>
    <s v="تبرعات عامة من زكاة مال وغيرها"/>
    <s v="دفاتر جمع مال"/>
    <s v="سارى"/>
    <n v="889"/>
    <m/>
    <n v="18"/>
    <x v="1"/>
  </r>
  <r>
    <d v="2017-10-08T00:00:00"/>
    <x v="10"/>
    <n v="200"/>
    <x v="6"/>
    <x v="7"/>
    <n v="823581.76999999955"/>
    <n v="140882.56999999995"/>
    <n v="48762.000000000015"/>
    <n v="317563.42799999996"/>
    <n v="40269.306199999999"/>
    <n v="0"/>
    <s v="نقدية للمرضى"/>
    <s v="دفاتر جمع مال"/>
    <s v="سارى"/>
    <n v="1187"/>
    <m/>
    <n v="24"/>
    <x v="1"/>
  </r>
  <r>
    <d v="2017-10-08T00:00:00"/>
    <x v="10"/>
    <n v="500"/>
    <x v="6"/>
    <x v="6"/>
    <n v="824081.76999999955"/>
    <n v="140882.56999999995"/>
    <n v="48762.000000000015"/>
    <n v="317563.42799999996"/>
    <n v="40269.306199999999"/>
    <n v="0"/>
    <s v="تبرعات عامة من زكاة مال وغيرها"/>
    <s v="دفاتر جمع مال"/>
    <s v="سارى"/>
    <n v="1446"/>
    <m/>
    <n v="29"/>
    <x v="1"/>
  </r>
  <r>
    <d v="2017-10-08T00:00:00"/>
    <x v="10"/>
    <n v="500"/>
    <x v="6"/>
    <x v="7"/>
    <n v="824581.76999999955"/>
    <n v="140882.56999999995"/>
    <n v="48762.000000000015"/>
    <n v="317563.42799999996"/>
    <n v="40269.306199999999"/>
    <n v="0"/>
    <s v="نقدية للمرضى"/>
    <s v="دفاتر جمع مال"/>
    <s v="سارى"/>
    <n v="1447"/>
    <m/>
    <n v="29"/>
    <x v="1"/>
  </r>
  <r>
    <d v="2017-10-08T00:00:00"/>
    <x v="10"/>
    <n v="1000"/>
    <x v="6"/>
    <x v="7"/>
    <n v="825581.76999999955"/>
    <n v="140882.56999999995"/>
    <n v="48762.000000000015"/>
    <n v="317563.42799999996"/>
    <n v="40269.306199999999"/>
    <n v="0"/>
    <s v="نقدية للمرضى"/>
    <s v="دفاتر جمع مال"/>
    <s v="سارى"/>
    <n v="1448"/>
    <m/>
    <n v="29"/>
    <x v="1"/>
  </r>
  <r>
    <d v="2017-10-08T00:00:00"/>
    <x v="10"/>
    <n v="100"/>
    <x v="6"/>
    <x v="6"/>
    <n v="825681.76999999955"/>
    <n v="140882.56999999995"/>
    <n v="48762.000000000015"/>
    <n v="317563.42799999996"/>
    <n v="40269.306199999999"/>
    <n v="0"/>
    <s v="تبرعات عامة من زكاة مال وغيرها"/>
    <s v="دفاتر جمع مال"/>
    <s v="سارى"/>
    <n v="1449"/>
    <m/>
    <n v="29"/>
    <x v="1"/>
  </r>
  <r>
    <d v="2017-10-08T00:00:00"/>
    <x v="10"/>
    <n v="4617"/>
    <x v="6"/>
    <x v="6"/>
    <n v="830298.76999999955"/>
    <n v="140882.56999999995"/>
    <n v="48762.000000000015"/>
    <n v="317563.42799999996"/>
    <n v="40269.306199999999"/>
    <n v="0"/>
    <s v="تبرعات عامة من زكاة مال وغيرها"/>
    <s v="دفاتر جمع مال"/>
    <s v="سارى"/>
    <n v="1615"/>
    <m/>
    <n v="33"/>
    <x v="1"/>
  </r>
  <r>
    <d v="2017-10-08T00:00:00"/>
    <x v="10"/>
    <n v="6000"/>
    <x v="6"/>
    <x v="7"/>
    <n v="836298.76999999955"/>
    <n v="140882.56999999995"/>
    <n v="48762.000000000015"/>
    <n v="317563.42799999996"/>
    <n v="40269.306199999999"/>
    <n v="0"/>
    <s v="نقدية للمرضى"/>
    <s v="دفاتر جمع مال"/>
    <s v="سارى"/>
    <n v="1616"/>
    <m/>
    <n v="33"/>
    <x v="1"/>
  </r>
  <r>
    <d v="2017-10-08T00:00:00"/>
    <x v="10"/>
    <n v="100"/>
    <x v="6"/>
    <x v="7"/>
    <n v="836398.76999999955"/>
    <n v="140882.56999999995"/>
    <n v="48762.000000000015"/>
    <n v="317563.42799999996"/>
    <n v="40269.306199999999"/>
    <n v="0"/>
    <s v="نقدية للمرضى"/>
    <s v="دفاتر جمع مال"/>
    <s v="سارى"/>
    <n v="1617"/>
    <m/>
    <n v="33"/>
    <x v="1"/>
  </r>
  <r>
    <d v="2017-10-08T00:00:00"/>
    <x v="10"/>
    <n v="100"/>
    <x v="6"/>
    <x v="7"/>
    <n v="836498.76999999955"/>
    <n v="140882.56999999995"/>
    <n v="48762.000000000015"/>
    <n v="317563.42799999996"/>
    <n v="40269.306199999999"/>
    <n v="0"/>
    <s v="نقدية للمرضى"/>
    <s v="دفاتر جمع مال"/>
    <s v="سارى"/>
    <n v="1618"/>
    <m/>
    <n v="33"/>
    <x v="1"/>
  </r>
  <r>
    <d v="2017-10-08T00:00:00"/>
    <x v="10"/>
    <n v="9030"/>
    <x v="39"/>
    <x v="6"/>
    <n v="836498.76999999955"/>
    <n v="140882.56999999995"/>
    <n v="57792.000000000015"/>
    <n v="317563.42799999996"/>
    <n v="40269.306199999999"/>
    <n v="0"/>
    <s v="تبرعات عامة من زكاة مال وغيرها"/>
    <s v="دفاتر جمع مال"/>
    <s v="سارى"/>
    <n v="1619"/>
    <m/>
    <n v="33"/>
    <x v="1"/>
  </r>
  <r>
    <d v="2017-10-08T00:00:00"/>
    <x v="10"/>
    <n v="2000"/>
    <x v="6"/>
    <x v="6"/>
    <n v="838498.76999999955"/>
    <n v="140882.56999999995"/>
    <n v="57792.000000000015"/>
    <n v="317563.42799999996"/>
    <n v="40269.306199999999"/>
    <n v="0"/>
    <s v="تبرعات عامة من زكاة مال وغيرها"/>
    <s v="دفاتر جمع مال"/>
    <s v="سارى"/>
    <n v="1712"/>
    <m/>
    <n v="35"/>
    <x v="1"/>
  </r>
  <r>
    <d v="2017-10-08T00:00:00"/>
    <x v="10"/>
    <n v="200"/>
    <x v="6"/>
    <x v="6"/>
    <n v="838698.76999999955"/>
    <n v="140882.56999999995"/>
    <n v="57792.000000000015"/>
    <n v="317563.42799999996"/>
    <n v="40269.306199999999"/>
    <n v="0"/>
    <s v="تبرعات عامة من زكاة مال وغيرها"/>
    <s v="دفاتر جمع مال"/>
    <s v="سارى"/>
    <n v="1713"/>
    <m/>
    <n v="35"/>
    <x v="1"/>
  </r>
  <r>
    <d v="2017-10-08T00:00:00"/>
    <x v="10"/>
    <n v="400"/>
    <x v="6"/>
    <x v="6"/>
    <n v="839098.76999999955"/>
    <n v="140882.56999999995"/>
    <n v="57792.000000000015"/>
    <n v="317563.42799999996"/>
    <n v="40269.306199999999"/>
    <n v="0"/>
    <s v="تبرعات عامة من زكاة مال وغيرها"/>
    <s v="دفاتر جمع مال"/>
    <s v="سارى"/>
    <n v="1714"/>
    <m/>
    <n v="35"/>
    <x v="1"/>
  </r>
  <r>
    <d v="2017-10-08T00:00:00"/>
    <x v="10"/>
    <n v="100"/>
    <x v="6"/>
    <x v="6"/>
    <n v="839198.76999999955"/>
    <n v="140882.56999999995"/>
    <n v="57792.000000000015"/>
    <n v="317563.42799999996"/>
    <n v="40269.306199999999"/>
    <n v="0"/>
    <s v="تبرعات عامة من زكاة مال وغيرها"/>
    <s v="دفاتر جمع مال"/>
    <s v="سارى"/>
    <n v="1759"/>
    <m/>
    <n v="36"/>
    <x v="1"/>
  </r>
  <r>
    <d v="2017-10-08T00:00:00"/>
    <x v="10"/>
    <n v="200"/>
    <x v="6"/>
    <x v="6"/>
    <n v="839398.76999999955"/>
    <n v="140882.56999999995"/>
    <n v="57792.000000000015"/>
    <n v="317563.42799999996"/>
    <n v="40269.306199999999"/>
    <n v="0"/>
    <s v="تبرعات عامة من زكاة مال وغيرها"/>
    <s v="دفاتر جمع مال"/>
    <s v="سارى"/>
    <n v="1760"/>
    <m/>
    <n v="36"/>
    <x v="1"/>
  </r>
  <r>
    <d v="2017-10-08T00:00:00"/>
    <x v="10"/>
    <n v="200"/>
    <x v="6"/>
    <x v="6"/>
    <n v="839598.76999999955"/>
    <n v="140882.56999999995"/>
    <n v="57792.000000000015"/>
    <n v="317563.42799999996"/>
    <n v="40269.306199999999"/>
    <n v="0"/>
    <s v="تبرعات عامة من زكاة مال وغيرها"/>
    <s v="دفاتر جمع مال"/>
    <s v="سارى"/>
    <n v="1761"/>
    <m/>
    <n v="36"/>
    <x v="1"/>
  </r>
  <r>
    <d v="2017-10-08T00:00:00"/>
    <x v="10"/>
    <n v="300"/>
    <x v="6"/>
    <x v="7"/>
    <n v="839898.76999999955"/>
    <n v="140882.56999999995"/>
    <n v="57792.000000000015"/>
    <n v="317563.42799999996"/>
    <n v="40269.306199999999"/>
    <n v="0"/>
    <s v="نقدية للمرضى"/>
    <s v="دفاتر جمع مال"/>
    <s v="سارى"/>
    <n v="1762"/>
    <m/>
    <n v="36"/>
    <x v="1"/>
  </r>
  <r>
    <d v="2017-10-08T00:00:00"/>
    <x v="10"/>
    <n v="500"/>
    <x v="6"/>
    <x v="6"/>
    <n v="840398.76999999955"/>
    <n v="140882.56999999995"/>
    <n v="57792.000000000015"/>
    <n v="317563.42799999996"/>
    <n v="40269.306199999999"/>
    <n v="0"/>
    <s v="تبرعات عامة من زكاة مال وغيرها"/>
    <s v="دفاتر جمع مال"/>
    <s v="سارى"/>
    <n v="1763"/>
    <m/>
    <n v="36"/>
    <x v="1"/>
  </r>
  <r>
    <d v="2017-10-08T00:00:00"/>
    <x v="10"/>
    <n v="300"/>
    <x v="6"/>
    <x v="6"/>
    <n v="840698.76999999955"/>
    <n v="140882.56999999995"/>
    <n v="57792.000000000015"/>
    <n v="317563.42799999996"/>
    <n v="40269.306199999999"/>
    <n v="0"/>
    <s v="تبرعات عامة من زكاة مال وغيرها"/>
    <s v="دفاتر جمع مال"/>
    <s v="سارى"/>
    <n v="1764"/>
    <m/>
    <n v="36"/>
    <x v="1"/>
  </r>
  <r>
    <d v="2017-10-08T00:00:00"/>
    <x v="10"/>
    <n v="100"/>
    <x v="6"/>
    <x v="6"/>
    <n v="840798.76999999955"/>
    <n v="140882.56999999995"/>
    <n v="57792.000000000015"/>
    <n v="317563.42799999996"/>
    <n v="40269.306199999999"/>
    <n v="0"/>
    <s v="تبرعات عامة من زكاة مال وغيرها"/>
    <s v="دفاتر جمع مال"/>
    <s v="سارى"/>
    <n v="1809"/>
    <m/>
    <n v="37"/>
    <x v="1"/>
  </r>
  <r>
    <d v="2017-10-08T00:00:00"/>
    <x v="10"/>
    <n v="200"/>
    <x v="6"/>
    <x v="7"/>
    <n v="840998.76999999955"/>
    <n v="140882.56999999995"/>
    <n v="57792.000000000015"/>
    <n v="317563.42799999996"/>
    <n v="40269.306199999999"/>
    <n v="0"/>
    <s v="نقدية للمرضى"/>
    <s v="دفاتر جمع مال"/>
    <s v="سارى"/>
    <n v="1810"/>
    <m/>
    <n v="37"/>
    <x v="1"/>
  </r>
  <r>
    <d v="2017-10-08T00:00:00"/>
    <x v="10"/>
    <n v="200"/>
    <x v="6"/>
    <x v="7"/>
    <n v="841198.76999999955"/>
    <n v="140882.56999999995"/>
    <n v="57792.000000000015"/>
    <n v="317563.42799999996"/>
    <n v="40269.306199999999"/>
    <n v="0"/>
    <s v="نقدية للمرضى"/>
    <s v="دفاتر جمع مال"/>
    <s v="سارى"/>
    <n v="1811"/>
    <m/>
    <n v="37"/>
    <x v="1"/>
  </r>
  <r>
    <d v="2017-10-08T00:00:00"/>
    <x v="10"/>
    <n v="1000"/>
    <x v="6"/>
    <x v="6"/>
    <n v="842198.76999999955"/>
    <n v="140882.56999999995"/>
    <n v="57792.000000000015"/>
    <n v="317563.42799999996"/>
    <n v="40269.306199999999"/>
    <n v="0"/>
    <s v="تبرعات عامة من زكاة مال وغيرها"/>
    <s v="دفاتر جمع مال"/>
    <s v="سارى"/>
    <n v="1812"/>
    <m/>
    <n v="37"/>
    <x v="1"/>
  </r>
  <r>
    <d v="2017-10-08T00:00:00"/>
    <x v="10"/>
    <n v="3000"/>
    <x v="6"/>
    <x v="7"/>
    <n v="845198.76999999955"/>
    <n v="140882.56999999995"/>
    <n v="57792.000000000015"/>
    <n v="317563.42799999996"/>
    <n v="40269.306199999999"/>
    <n v="0"/>
    <s v="نقدية للمرضى"/>
    <s v="دفاتر جمع مال"/>
    <s v="سارى"/>
    <n v="1813"/>
    <m/>
    <n v="37"/>
    <x v="1"/>
  </r>
  <r>
    <d v="2017-10-08T00:00:00"/>
    <x v="10"/>
    <n v="150"/>
    <x v="6"/>
    <x v="7"/>
    <n v="845348.76999999955"/>
    <n v="140882.56999999995"/>
    <n v="57792.000000000015"/>
    <n v="317563.42799999996"/>
    <n v="40269.306199999999"/>
    <n v="0"/>
    <s v="نقدية للمرضى"/>
    <s v="دفاتر جمع مال"/>
    <s v="سارى"/>
    <n v="1814"/>
    <m/>
    <n v="37"/>
    <x v="1"/>
  </r>
  <r>
    <d v="2017-10-08T00:00:00"/>
    <x v="10"/>
    <n v="5000"/>
    <x v="6"/>
    <x v="6"/>
    <n v="850348.76999999955"/>
    <n v="140882.56999999995"/>
    <n v="57792.000000000015"/>
    <n v="317563.42799999996"/>
    <n v="40269.306199999999"/>
    <n v="0"/>
    <s v="تبرعات عامة من زكاة مال وغيرها"/>
    <s v="دفاتر جمع مال"/>
    <s v="سارى"/>
    <n v="1860"/>
    <m/>
    <n v="38"/>
    <x v="1"/>
  </r>
  <r>
    <d v="2017-10-08T00:00:00"/>
    <x v="10"/>
    <n v="100"/>
    <x v="8"/>
    <x v="9"/>
    <n v="850348.76999999955"/>
    <n v="140982.56999999995"/>
    <n v="57792.000000000015"/>
    <n v="317563.42799999996"/>
    <n v="40269.306199999999"/>
    <n v="0"/>
    <m/>
    <m/>
    <m/>
    <s v="معاملة بنكية"/>
    <m/>
    <m/>
    <x v="129"/>
  </r>
  <r>
    <d v="2017-10-08T00:00:00"/>
    <x v="10"/>
    <n v="50"/>
    <x v="8"/>
    <x v="9"/>
    <n v="850348.76999999955"/>
    <n v="141032.56999999995"/>
    <n v="57792.000000000015"/>
    <n v="317563.42799999996"/>
    <n v="40269.306199999999"/>
    <n v="0"/>
    <m/>
    <m/>
    <m/>
    <s v="معاملة بنكية"/>
    <m/>
    <m/>
    <x v="129"/>
  </r>
  <r>
    <d v="2017-10-08T00:00:00"/>
    <x v="10"/>
    <n v="28361.77"/>
    <x v="8"/>
    <x v="12"/>
    <n v="850348.76999999955"/>
    <n v="169394.33999999994"/>
    <n v="57792.000000000015"/>
    <n v="317563.42799999996"/>
    <n v="40269.306199999999"/>
    <n v="0"/>
    <m/>
    <m/>
    <m/>
    <s v="تقفيل"/>
    <m/>
    <m/>
    <x v="129"/>
  </r>
  <r>
    <d v="2017-10-08T00:00:00"/>
    <x v="10"/>
    <n v="16850"/>
    <x v="8"/>
    <x v="8"/>
    <n v="833498.76999999955"/>
    <n v="186244.33999999994"/>
    <n v="57792.000000000015"/>
    <n v="317563.42799999996"/>
    <n v="40269.306199999999"/>
    <n v="0"/>
    <m/>
    <m/>
    <m/>
    <m/>
    <m/>
    <m/>
    <x v="266"/>
  </r>
  <r>
    <d v="2017-10-08T00:00:00"/>
    <x v="10"/>
    <n v="50425"/>
    <x v="8"/>
    <x v="8"/>
    <n v="783073.76999999955"/>
    <n v="236669.33999999994"/>
    <n v="57792.000000000015"/>
    <n v="317563.42799999996"/>
    <n v="40269.306199999999"/>
    <n v="0"/>
    <m/>
    <m/>
    <m/>
    <m/>
    <m/>
    <m/>
    <x v="266"/>
  </r>
  <r>
    <d v="2017-10-08T00:00:00"/>
    <x v="10"/>
    <n v="14542"/>
    <x v="8"/>
    <x v="8"/>
    <n v="768531.76999999955"/>
    <n v="251211.33999999994"/>
    <n v="57792.000000000015"/>
    <n v="317563.42799999996"/>
    <n v="40269.306199999999"/>
    <n v="0"/>
    <m/>
    <m/>
    <m/>
    <m/>
    <m/>
    <m/>
    <x v="266"/>
  </r>
  <r>
    <d v="2017-10-08T00:00:00"/>
    <x v="10"/>
    <n v="48417"/>
    <x v="8"/>
    <x v="8"/>
    <n v="720114.76999999955"/>
    <n v="299628.33999999997"/>
    <n v="57792.000000000015"/>
    <n v="317563.42799999996"/>
    <n v="40269.306199999999"/>
    <n v="0"/>
    <m/>
    <m/>
    <m/>
    <m/>
    <m/>
    <m/>
    <x v="266"/>
  </r>
  <r>
    <d v="2017-10-08T00:00:00"/>
    <x v="10"/>
    <n v="120000"/>
    <x v="6"/>
    <x v="11"/>
    <n v="840114.76999999955"/>
    <n v="179628.33999999997"/>
    <n v="57792.000000000015"/>
    <n v="317563.42799999996"/>
    <n v="40269.306199999999"/>
    <n v="0"/>
    <m/>
    <m/>
    <m/>
    <s v="معاملة بنكية"/>
    <m/>
    <m/>
    <x v="265"/>
  </r>
  <r>
    <d v="2017-10-08T00:00:00"/>
    <x v="10"/>
    <n v="9000"/>
    <x v="41"/>
    <x v="11"/>
    <n v="840114.76999999955"/>
    <n v="170628.33999999997"/>
    <n v="57792.000000000015"/>
    <n v="317563.42799999996"/>
    <n v="40269.306199999999"/>
    <n v="0"/>
    <m/>
    <m/>
    <m/>
    <s v="معاملة بنكية"/>
    <m/>
    <m/>
    <x v="267"/>
  </r>
  <r>
    <d v="2017-10-08T00:00:00"/>
    <x v="10"/>
    <n v="500"/>
    <x v="8"/>
    <x v="9"/>
    <n v="840114.76999999955"/>
    <n v="171128.33999999997"/>
    <n v="57792.000000000015"/>
    <n v="317563.42799999996"/>
    <n v="40269.306199999999"/>
    <n v="0"/>
    <m/>
    <m/>
    <m/>
    <s v="معاملة بنكية"/>
    <m/>
    <m/>
    <x v="129"/>
  </r>
  <r>
    <d v="2017-10-08T00:00:00"/>
    <x v="10"/>
    <n v="700"/>
    <x v="8"/>
    <x v="9"/>
    <n v="840114.76999999955"/>
    <n v="171828.33999999997"/>
    <n v="57792.000000000015"/>
    <n v="317563.42799999996"/>
    <n v="40269.306199999999"/>
    <n v="0"/>
    <m/>
    <m/>
    <m/>
    <s v="معاملة بنكية"/>
    <m/>
    <m/>
    <x v="129"/>
  </r>
  <r>
    <d v="2017-10-08T00:00:00"/>
    <x v="10"/>
    <n v="3760"/>
    <x v="8"/>
    <x v="9"/>
    <n v="840114.76999999955"/>
    <n v="175588.33999999997"/>
    <n v="57792.000000000015"/>
    <n v="317563.42799999996"/>
    <n v="40269.306199999999"/>
    <n v="0"/>
    <m/>
    <m/>
    <m/>
    <s v="معاملة بنكية"/>
    <m/>
    <m/>
    <x v="129"/>
  </r>
  <r>
    <d v="2017-10-08T00:00:00"/>
    <x v="10"/>
    <n v="150"/>
    <x v="8"/>
    <x v="9"/>
    <n v="840114.76999999955"/>
    <n v="175738.33999999997"/>
    <n v="57792.000000000015"/>
    <n v="317563.42799999996"/>
    <n v="40269.306199999999"/>
    <n v="0"/>
    <m/>
    <m/>
    <m/>
    <s v="معاملة بنكية"/>
    <m/>
    <m/>
    <x v="129"/>
  </r>
  <r>
    <d v="2017-10-08T00:00:00"/>
    <x v="10"/>
    <n v="1664"/>
    <x v="8"/>
    <x v="9"/>
    <n v="840114.76999999955"/>
    <n v="177402.33999999997"/>
    <n v="57792.000000000015"/>
    <n v="317563.42799999996"/>
    <n v="40269.306199999999"/>
    <n v="0"/>
    <m/>
    <m/>
    <m/>
    <s v="معاملة بنكية"/>
    <m/>
    <m/>
    <x v="129"/>
  </r>
  <r>
    <d v="2017-10-09T00:00:00"/>
    <x v="10"/>
    <n v="2500"/>
    <x v="6"/>
    <x v="6"/>
    <n v="842614.76999999955"/>
    <n v="177402.33999999997"/>
    <n v="57792.000000000015"/>
    <n v="317563.42799999996"/>
    <n v="40269.306199999999"/>
    <n v="0"/>
    <s v="تبرعات عامة من زكاة مال وغيرها"/>
    <s v="دفاتر جمع مال"/>
    <s v="سارى"/>
    <n v="384"/>
    <m/>
    <n v="8"/>
    <x v="1"/>
  </r>
  <r>
    <d v="2017-10-09T00:00:00"/>
    <x v="10"/>
    <n v="5000"/>
    <x v="6"/>
    <x v="6"/>
    <n v="847614.76999999955"/>
    <n v="177402.33999999997"/>
    <n v="57792.000000000015"/>
    <n v="317563.42799999996"/>
    <n v="40269.306199999999"/>
    <n v="0"/>
    <s v="تبرعات عامة من زكاة مال وغيرها"/>
    <s v="دفاتر جمع مال"/>
    <s v="سارى"/>
    <n v="385"/>
    <m/>
    <n v="8"/>
    <x v="1"/>
  </r>
  <r>
    <d v="2017-10-09T00:00:00"/>
    <x v="10"/>
    <n v="5000"/>
    <x v="6"/>
    <x v="7"/>
    <n v="852614.76999999955"/>
    <n v="177402.33999999997"/>
    <n v="57792.000000000015"/>
    <n v="317563.42799999996"/>
    <n v="40269.306199999999"/>
    <n v="0"/>
    <s v="نقدية للمرضى"/>
    <s v="دفاتر جمع مال"/>
    <s v="سارى"/>
    <n v="386"/>
    <m/>
    <n v="8"/>
    <x v="1"/>
  </r>
  <r>
    <d v="2017-10-09T00:00:00"/>
    <x v="10"/>
    <n v="1000"/>
    <x v="6"/>
    <x v="6"/>
    <n v="853614.76999999955"/>
    <n v="177402.33999999997"/>
    <n v="57792.000000000015"/>
    <n v="317563.42799999996"/>
    <n v="40269.306199999999"/>
    <n v="0"/>
    <s v="تبرعات عامة من زكاة مال وغيرها"/>
    <s v="دفاتر جمع مال"/>
    <s v="سارى"/>
    <n v="387"/>
    <m/>
    <n v="8"/>
    <x v="1"/>
  </r>
  <r>
    <d v="2017-10-09T00:00:00"/>
    <x v="10"/>
    <n v="1000"/>
    <x v="6"/>
    <x v="6"/>
    <n v="854614.76999999955"/>
    <n v="177402.33999999997"/>
    <n v="57792.000000000015"/>
    <n v="317563.42799999996"/>
    <n v="40269.306199999999"/>
    <n v="0"/>
    <s v="تبرعات عامة من زكاة مال وغيرها"/>
    <s v="دفاتر جمع مال"/>
    <s v="سارى"/>
    <n v="388"/>
    <m/>
    <n v="8"/>
    <x v="1"/>
  </r>
  <r>
    <d v="2017-10-09T00:00:00"/>
    <x v="10"/>
    <n v="7000"/>
    <x v="6"/>
    <x v="6"/>
    <n v="861614.76999999955"/>
    <n v="177402.33999999997"/>
    <n v="57792.000000000015"/>
    <n v="317563.42799999996"/>
    <n v="40269.306199999999"/>
    <n v="0"/>
    <s v="تبرعات عامة من زكاة مال وغيرها"/>
    <s v="دفاتر جمع مال"/>
    <s v="سارى"/>
    <n v="389"/>
    <m/>
    <n v="8"/>
    <x v="1"/>
  </r>
  <r>
    <d v="2017-10-09T00:00:00"/>
    <x v="10"/>
    <n v="100"/>
    <x v="6"/>
    <x v="6"/>
    <n v="861714.76999999955"/>
    <n v="177402.33999999997"/>
    <n v="57792.000000000015"/>
    <n v="317563.42799999996"/>
    <n v="40269.306199999999"/>
    <n v="0"/>
    <s v="تبرعات عامة من زكاة مال وغيرها"/>
    <s v="دفاتر جمع مال"/>
    <s v="سارى"/>
    <n v="639"/>
    <m/>
    <n v="13"/>
    <x v="1"/>
  </r>
  <r>
    <d v="2017-10-09T00:00:00"/>
    <x v="10"/>
    <n v="1000"/>
    <x v="6"/>
    <x v="6"/>
    <n v="862714.76999999955"/>
    <n v="177402.33999999997"/>
    <n v="57792.000000000015"/>
    <n v="317563.42799999996"/>
    <n v="40269.306199999999"/>
    <n v="0"/>
    <s v="تبرعات عامة من زكاة مال وغيرها"/>
    <s v="دفاتر جمع مال"/>
    <s v="سارى"/>
    <n v="890"/>
    <m/>
    <n v="18"/>
    <x v="1"/>
  </r>
  <r>
    <d v="2017-10-09T00:00:00"/>
    <x v="10"/>
    <n v="1000"/>
    <x v="6"/>
    <x v="7"/>
    <n v="863714.76999999955"/>
    <n v="177402.33999999997"/>
    <n v="57792.000000000015"/>
    <n v="317563.42799999996"/>
    <n v="40269.306199999999"/>
    <n v="0"/>
    <s v="نقدية للمرضى"/>
    <s v="دفاتر جمع مال"/>
    <s v="سارى"/>
    <n v="891"/>
    <m/>
    <n v="18"/>
    <x v="1"/>
  </r>
  <r>
    <d v="2017-10-09T00:00:00"/>
    <x v="10"/>
    <n v="4500"/>
    <x v="6"/>
    <x v="7"/>
    <n v="868214.76999999955"/>
    <n v="177402.33999999997"/>
    <n v="57792.000000000015"/>
    <n v="317563.42799999996"/>
    <n v="40269.306199999999"/>
    <n v="0"/>
    <s v="نقدية للمرضى"/>
    <s v="دفاتر جمع مال"/>
    <s v="سارى"/>
    <n v="1188"/>
    <m/>
    <n v="24"/>
    <x v="1"/>
  </r>
  <r>
    <d v="2017-10-09T00:00:00"/>
    <x v="10"/>
    <n v="6000"/>
    <x v="6"/>
    <x v="6"/>
    <n v="874214.76999999955"/>
    <n v="177402.33999999997"/>
    <n v="57792.000000000015"/>
    <n v="317563.42799999996"/>
    <n v="40269.306199999999"/>
    <n v="0"/>
    <s v="تبرعات عامة من زكاة مال وغيرها"/>
    <s v="دفاتر جمع مال"/>
    <s v="سارى"/>
    <n v="1450"/>
    <m/>
    <n v="29"/>
    <x v="1"/>
  </r>
  <r>
    <d v="2017-10-09T00:00:00"/>
    <x v="10"/>
    <n v="200"/>
    <x v="6"/>
    <x v="6"/>
    <n v="874414.76999999955"/>
    <n v="177402.33999999997"/>
    <n v="57792.000000000015"/>
    <n v="317563.42799999996"/>
    <n v="40269.306199999999"/>
    <n v="0"/>
    <s v="تبرعات عامة من زكاة مال وغيرها"/>
    <s v="دفاتر جمع مال"/>
    <s v="سارى"/>
    <n v="1620"/>
    <m/>
    <n v="33"/>
    <x v="1"/>
  </r>
  <r>
    <d v="2017-10-09T00:00:00"/>
    <x v="10"/>
    <n v="200"/>
    <x v="6"/>
    <x v="7"/>
    <n v="874614.76999999955"/>
    <n v="177402.33999999997"/>
    <n v="57792.000000000015"/>
    <n v="317563.42799999996"/>
    <n v="40269.306199999999"/>
    <n v="0"/>
    <s v="نقدية للمرضى"/>
    <s v="دفاتر جمع مال"/>
    <s v="سارى"/>
    <n v="1765"/>
    <m/>
    <n v="36"/>
    <x v="1"/>
  </r>
  <r>
    <d v="2017-10-09T00:00:00"/>
    <x v="10"/>
    <n v="100"/>
    <x v="6"/>
    <x v="6"/>
    <n v="874714.76999999955"/>
    <n v="177402.33999999997"/>
    <n v="57792.000000000015"/>
    <n v="317563.42799999996"/>
    <n v="40269.306199999999"/>
    <n v="0"/>
    <s v="تبرعات عامة من زكاة مال وغيرها"/>
    <s v="دفاتر جمع مال"/>
    <s v="سارى"/>
    <n v="1815"/>
    <m/>
    <n v="37"/>
    <x v="1"/>
  </r>
  <r>
    <d v="2017-10-09T00:00:00"/>
    <x v="10"/>
    <n v="2000"/>
    <x v="6"/>
    <x v="6"/>
    <n v="876714.76999999955"/>
    <n v="177402.33999999997"/>
    <n v="57792.000000000015"/>
    <n v="317563.42799999996"/>
    <n v="40269.306199999999"/>
    <n v="0"/>
    <s v="تبرعات عامة من زكاة مال وغيرها"/>
    <s v="دفاتر جمع مال"/>
    <s v="سارى"/>
    <n v="1816"/>
    <m/>
    <n v="37"/>
    <x v="1"/>
  </r>
  <r>
    <d v="2017-10-09T00:00:00"/>
    <x v="10"/>
    <n v="300"/>
    <x v="6"/>
    <x v="6"/>
    <n v="877014.76999999955"/>
    <n v="177402.33999999997"/>
    <n v="57792.000000000015"/>
    <n v="317563.42799999996"/>
    <n v="40269.306199999999"/>
    <n v="0"/>
    <s v="تبرعات عامة من زكاة مال وغيرها"/>
    <s v="دفاتر جمع مال"/>
    <s v="سارى"/>
    <n v="1817"/>
    <m/>
    <n v="37"/>
    <x v="1"/>
  </r>
  <r>
    <d v="2017-10-09T00:00:00"/>
    <x v="10"/>
    <n v="13000"/>
    <x v="6"/>
    <x v="6"/>
    <n v="890014.76999999955"/>
    <n v="177402.33999999997"/>
    <n v="57792.000000000015"/>
    <n v="317563.42799999996"/>
    <n v="40269.306199999999"/>
    <n v="0"/>
    <s v="تبرعات عامة من زكاة مال وغيرها"/>
    <s v="دفاتر جمع مال"/>
    <s v="سارى"/>
    <n v="1820"/>
    <m/>
    <n v="37"/>
    <x v="1"/>
  </r>
  <r>
    <d v="2017-10-09T00:00:00"/>
    <x v="10"/>
    <n v="36120"/>
    <x v="39"/>
    <x v="6"/>
    <n v="890014.76999999955"/>
    <n v="177402.33999999997"/>
    <n v="93912.000000000015"/>
    <n v="317563.42799999996"/>
    <n v="40269.306199999999"/>
    <n v="0"/>
    <s v="تبرعات عامة من زكاة مال وغيرها"/>
    <s v="دفاتر جمع مال"/>
    <s v="سارى"/>
    <n v="1859"/>
    <m/>
    <n v="38"/>
    <x v="1"/>
  </r>
  <r>
    <d v="2017-10-09T00:00:00"/>
    <x v="10"/>
    <n v="600"/>
    <x v="6"/>
    <x v="6"/>
    <n v="890614.76999999955"/>
    <n v="177402.33999999997"/>
    <n v="93912.000000000015"/>
    <n v="317563.42799999996"/>
    <n v="40269.306199999999"/>
    <n v="0"/>
    <s v="تبرعات عامة من زكاة مال وغيرها"/>
    <s v="دفاتر جمع مال"/>
    <s v="سارى"/>
    <n v="1861"/>
    <m/>
    <n v="38"/>
    <x v="1"/>
  </r>
  <r>
    <d v="2017-10-09T00:00:00"/>
    <x v="10"/>
    <n v="5000"/>
    <x v="6"/>
    <x v="7"/>
    <n v="895614.76999999955"/>
    <n v="177402.33999999997"/>
    <n v="93912.000000000015"/>
    <n v="317563.42799999996"/>
    <n v="40269.306199999999"/>
    <n v="0"/>
    <s v="نقدية للمرضى"/>
    <s v="دفاتر جمع مال"/>
    <s v="سارى"/>
    <n v="1862"/>
    <m/>
    <n v="38"/>
    <x v="1"/>
  </r>
  <r>
    <d v="2017-10-09T00:00:00"/>
    <x v="10"/>
    <n v="100"/>
    <x v="6"/>
    <x v="6"/>
    <n v="895714.76999999955"/>
    <n v="177402.33999999997"/>
    <n v="93912.000000000015"/>
    <n v="317563.42799999996"/>
    <n v="40269.306199999999"/>
    <n v="0"/>
    <s v="تبرعات عامة من زكاة مال وغيرها"/>
    <s v="دفاتر جمع مال"/>
    <s v="سارى"/>
    <n v="1864"/>
    <m/>
    <n v="38"/>
    <x v="1"/>
  </r>
  <r>
    <d v="2017-10-09T00:00:00"/>
    <x v="10"/>
    <n v="100"/>
    <x v="6"/>
    <x v="6"/>
    <n v="895814.76999999955"/>
    <n v="177402.33999999997"/>
    <n v="93912.000000000015"/>
    <n v="317563.42799999996"/>
    <n v="40269.306199999999"/>
    <n v="0"/>
    <s v="تبرعات عامة من زكاة مال وغيرها"/>
    <s v="دفاتر جمع مال"/>
    <s v="سارى"/>
    <n v="1865"/>
    <m/>
    <n v="38"/>
    <x v="1"/>
  </r>
  <r>
    <d v="2017-10-09T00:00:00"/>
    <x v="10"/>
    <n v="100"/>
    <x v="6"/>
    <x v="7"/>
    <n v="895914.76999999955"/>
    <n v="177402.33999999997"/>
    <n v="93912.000000000015"/>
    <n v="317563.42799999996"/>
    <n v="40269.306199999999"/>
    <n v="0"/>
    <s v="نقدية للمرضى"/>
    <s v="دفاتر جمع مال"/>
    <s v="سارى"/>
    <n v="1866"/>
    <m/>
    <n v="38"/>
    <x v="1"/>
  </r>
  <r>
    <d v="2017-10-09T00:00:00"/>
    <x v="10"/>
    <n v="4000"/>
    <x v="6"/>
    <x v="6"/>
    <n v="899914.76999999955"/>
    <n v="177402.33999999997"/>
    <n v="93912.000000000015"/>
    <n v="317563.42799999996"/>
    <n v="40269.306199999999"/>
    <n v="0"/>
    <s v="تبرعات عامة من زكاة مال وغيرها"/>
    <s v="دفاتر جمع مال"/>
    <s v="سارى"/>
    <n v="1867"/>
    <m/>
    <n v="38"/>
    <x v="1"/>
  </r>
  <r>
    <d v="2017-10-09T00:00:00"/>
    <x v="10"/>
    <n v="2750"/>
    <x v="6"/>
    <x v="7"/>
    <n v="902664.76999999955"/>
    <n v="177402.33999999997"/>
    <n v="93912.000000000015"/>
    <n v="317563.42799999996"/>
    <n v="40269.306199999999"/>
    <n v="0"/>
    <s v="نقدية للمرضى"/>
    <s v="دفاتر جمع مال"/>
    <s v="سارى"/>
    <n v="1868"/>
    <m/>
    <n v="38"/>
    <x v="1"/>
  </r>
  <r>
    <d v="2017-10-09T00:00:00"/>
    <x v="10"/>
    <n v="2300"/>
    <x v="6"/>
    <x v="6"/>
    <n v="904964.76999999955"/>
    <n v="177402.33999999997"/>
    <n v="93912.000000000015"/>
    <n v="317563.42799999996"/>
    <n v="40269.306199999999"/>
    <n v="0"/>
    <s v="تبرعات عامة من زكاة مال وغيرها"/>
    <s v="دفاتر جمع مال"/>
    <s v="سارى"/>
    <n v="1901"/>
    <m/>
    <n v="39"/>
    <x v="1"/>
  </r>
  <r>
    <d v="2017-10-09T00:00:00"/>
    <x v="10"/>
    <n v="1000"/>
    <x v="6"/>
    <x v="6"/>
    <n v="905964.76999999955"/>
    <n v="177402.33999999997"/>
    <n v="93912.000000000015"/>
    <n v="317563.42799999996"/>
    <n v="40269.306199999999"/>
    <n v="0"/>
    <s v="تبرعات عامة من زكاة مال وغيرها"/>
    <s v="دفاتر جمع مال"/>
    <s v="سارى"/>
    <n v="1902"/>
    <m/>
    <n v="39"/>
    <x v="1"/>
  </r>
  <r>
    <d v="2017-10-09T00:00:00"/>
    <x v="10"/>
    <n v="100"/>
    <x v="6"/>
    <x v="7"/>
    <n v="906064.76999999955"/>
    <n v="177402.33999999997"/>
    <n v="93912.000000000015"/>
    <n v="317563.42799999996"/>
    <n v="40269.306199999999"/>
    <n v="0"/>
    <s v="نقدية للمرضى"/>
    <s v="دفاتر جمع مال"/>
    <s v="سارى"/>
    <n v="1903"/>
    <m/>
    <n v="39"/>
    <x v="1"/>
  </r>
  <r>
    <d v="2017-10-09T00:00:00"/>
    <x v="10"/>
    <n v="2300"/>
    <x v="6"/>
    <x v="6"/>
    <n v="908364.76999999955"/>
    <n v="177402.33999999997"/>
    <n v="93912.000000000015"/>
    <n v="317563.42799999996"/>
    <n v="40269.306199999999"/>
    <n v="0"/>
    <s v="تبرعات عامة من زكاة مال وغيرها"/>
    <s v="دفاتر جمع مال"/>
    <s v="سارى"/>
    <n v="1904"/>
    <m/>
    <n v="39"/>
    <x v="1"/>
  </r>
  <r>
    <d v="2017-10-09T00:00:00"/>
    <x v="10"/>
    <n v="28000"/>
    <x v="6"/>
    <x v="11"/>
    <n v="936364.76999999955"/>
    <n v="149402.33999999997"/>
    <n v="93912.000000000015"/>
    <n v="317563.42799999996"/>
    <n v="40269.306199999999"/>
    <n v="0"/>
    <m/>
    <m/>
    <m/>
    <s v="معاملة بنكية"/>
    <m/>
    <m/>
    <x v="265"/>
  </r>
  <r>
    <d v="2017-10-09T00:00:00"/>
    <x v="10"/>
    <n v="9030"/>
    <x v="38"/>
    <x v="21"/>
    <n v="936364.76999999955"/>
    <n v="149402.33999999997"/>
    <n v="84882.000000000015"/>
    <n v="326593.42799999996"/>
    <n v="40269.306199999999"/>
    <n v="0"/>
    <m/>
    <m/>
    <m/>
    <s v="سداد"/>
    <m/>
    <m/>
    <x v="1"/>
  </r>
  <r>
    <d v="2017-10-09T00:00:00"/>
    <x v="10"/>
    <n v="23450"/>
    <x v="8"/>
    <x v="8"/>
    <n v="912914.76999999955"/>
    <n v="172852.33999999997"/>
    <n v="84882.000000000015"/>
    <n v="326593.42799999996"/>
    <n v="40269.306199999999"/>
    <n v="0"/>
    <m/>
    <m/>
    <m/>
    <m/>
    <m/>
    <m/>
    <x v="266"/>
  </r>
  <r>
    <d v="2017-10-09T00:00:00"/>
    <x v="10"/>
    <n v="4617"/>
    <x v="8"/>
    <x v="8"/>
    <n v="908297.76999999955"/>
    <n v="177469.33999999997"/>
    <n v="84882.000000000015"/>
    <n v="326593.42799999996"/>
    <n v="40269.306199999999"/>
    <n v="0"/>
    <m/>
    <m/>
    <m/>
    <m/>
    <m/>
    <m/>
    <x v="266"/>
  </r>
  <r>
    <d v="2017-10-09T00:00:00"/>
    <x v="10"/>
    <n v="20"/>
    <x v="23"/>
    <x v="11"/>
    <n v="908297.76999999955"/>
    <n v="177449.33999999997"/>
    <n v="84882.000000000015"/>
    <n v="326593.42799999996"/>
    <n v="40269.306199999999"/>
    <n v="0"/>
    <m/>
    <m/>
    <m/>
    <s v="معاملة بنكية"/>
    <m/>
    <m/>
    <x v="264"/>
  </r>
  <r>
    <d v="2017-10-09T00:00:00"/>
    <x v="10"/>
    <n v="71000"/>
    <x v="6"/>
    <x v="11"/>
    <n v="979297.76999999955"/>
    <n v="106449.33999999997"/>
    <n v="84882.000000000015"/>
    <n v="326593.42799999996"/>
    <n v="40269.306199999999"/>
    <n v="0"/>
    <m/>
    <m/>
    <m/>
    <s v="معاملة بنكية"/>
    <m/>
    <m/>
    <x v="265"/>
  </r>
  <r>
    <d v="2017-10-09T00:00:00"/>
    <x v="10"/>
    <n v="148"/>
    <x v="8"/>
    <x v="9"/>
    <n v="979297.76999999955"/>
    <n v="106597.33999999997"/>
    <n v="84882.000000000015"/>
    <n v="326593.42799999996"/>
    <n v="40269.306199999999"/>
    <n v="0"/>
    <m/>
    <m/>
    <m/>
    <s v="معاملة بنكية"/>
    <m/>
    <m/>
    <x v="129"/>
  </r>
  <r>
    <d v="2017-10-09T00:00:00"/>
    <x v="10"/>
    <n v="1447"/>
    <x v="8"/>
    <x v="9"/>
    <n v="979297.76999999955"/>
    <n v="108044.33999999997"/>
    <n v="84882.000000000015"/>
    <n v="326593.42799999996"/>
    <n v="40269.306199999999"/>
    <n v="0"/>
    <m/>
    <m/>
    <m/>
    <s v="معاملة بنكية"/>
    <m/>
    <m/>
    <x v="129"/>
  </r>
  <r>
    <d v="2017-10-09T00:00:00"/>
    <x v="10"/>
    <n v="70"/>
    <x v="8"/>
    <x v="9"/>
    <n v="979297.76999999955"/>
    <n v="108114.33999999997"/>
    <n v="84882.000000000015"/>
    <n v="326593.42799999996"/>
    <n v="40269.306199999999"/>
    <n v="0"/>
    <m/>
    <m/>
    <m/>
    <s v="معاملة بنكية"/>
    <m/>
    <m/>
    <x v="129"/>
  </r>
  <r>
    <d v="2017-10-09T00:00:00"/>
    <x v="10"/>
    <n v="30"/>
    <x v="8"/>
    <x v="9"/>
    <n v="979297.76999999955"/>
    <n v="108144.33999999997"/>
    <n v="84882.000000000015"/>
    <n v="326593.42799999996"/>
    <n v="40269.306199999999"/>
    <n v="0"/>
    <m/>
    <m/>
    <m/>
    <s v="معاملة بنكية"/>
    <m/>
    <m/>
    <x v="129"/>
  </r>
  <r>
    <d v="2017-10-10T00:00:00"/>
    <x v="10"/>
    <n v="100"/>
    <x v="6"/>
    <x v="6"/>
    <n v="979397.76999999955"/>
    <n v="108144.33999999997"/>
    <n v="84882.000000000015"/>
    <n v="326593.42799999996"/>
    <n v="40269.306199999999"/>
    <n v="0"/>
    <s v="تبرعات عامة من زكاة مال وغيرها"/>
    <s v="دفاتر جمع مال"/>
    <s v="سارى"/>
    <n v="390"/>
    <m/>
    <n v="8"/>
    <x v="1"/>
  </r>
  <r>
    <d v="2017-10-10T00:00:00"/>
    <x v="10"/>
    <n v="10000"/>
    <x v="6"/>
    <x v="6"/>
    <n v="989397.76999999955"/>
    <n v="108144.33999999997"/>
    <n v="84882.000000000015"/>
    <n v="326593.42799999996"/>
    <n v="40269.306199999999"/>
    <n v="0"/>
    <s v="تبرعات عامة من زكاة مال وغيرها"/>
    <s v="دفاتر جمع مال"/>
    <s v="سارى"/>
    <n v="391"/>
    <m/>
    <n v="8"/>
    <x v="1"/>
  </r>
  <r>
    <d v="2017-10-10T00:00:00"/>
    <x v="10"/>
    <n v="100"/>
    <x v="6"/>
    <x v="7"/>
    <n v="989497.76999999955"/>
    <n v="108144.33999999997"/>
    <n v="84882.000000000015"/>
    <n v="326593.42799999996"/>
    <n v="40269.306199999999"/>
    <n v="0"/>
    <s v="نقدية للمرضى"/>
    <s v="دفاتر جمع مال"/>
    <s v="سارى"/>
    <n v="640"/>
    <m/>
    <n v="13"/>
    <x v="1"/>
  </r>
  <r>
    <d v="2017-10-10T00:00:00"/>
    <x v="10"/>
    <n v="1000"/>
    <x v="6"/>
    <x v="7"/>
    <n v="990497.76999999955"/>
    <n v="108144.33999999997"/>
    <n v="84882.000000000015"/>
    <n v="326593.42799999996"/>
    <n v="40269.306199999999"/>
    <n v="0"/>
    <s v="نقدية للمرضى"/>
    <s v="دفاتر جمع مال"/>
    <s v="سارى"/>
    <n v="641"/>
    <m/>
    <n v="13"/>
    <x v="1"/>
  </r>
  <r>
    <d v="2017-10-10T00:00:00"/>
    <x v="10"/>
    <n v="700"/>
    <x v="6"/>
    <x v="7"/>
    <n v="991197.76999999955"/>
    <n v="108144.33999999997"/>
    <n v="84882.000000000015"/>
    <n v="326593.42799999996"/>
    <n v="40269.306199999999"/>
    <n v="0"/>
    <s v="نقدية للمرضى"/>
    <s v="دفاتر جمع مال"/>
    <s v="سارى"/>
    <n v="642"/>
    <m/>
    <n v="13"/>
    <x v="1"/>
  </r>
  <r>
    <d v="2017-10-10T00:00:00"/>
    <x v="10"/>
    <n v="400"/>
    <x v="6"/>
    <x v="6"/>
    <n v="991597.76999999955"/>
    <n v="108144.33999999997"/>
    <n v="84882.000000000015"/>
    <n v="326593.42799999996"/>
    <n v="40269.306199999999"/>
    <n v="0"/>
    <s v="تبرعات عامة من زكاة مال وغيرها"/>
    <s v="دفاتر جمع مال"/>
    <s v="سارى"/>
    <n v="643"/>
    <m/>
    <n v="13"/>
    <x v="1"/>
  </r>
  <r>
    <d v="2017-10-10T00:00:00"/>
    <x v="10"/>
    <n v="1000"/>
    <x v="6"/>
    <x v="6"/>
    <n v="992597.76999999955"/>
    <n v="108144.33999999997"/>
    <n v="84882.000000000015"/>
    <n v="326593.42799999996"/>
    <n v="40269.306199999999"/>
    <n v="0"/>
    <s v="تبرعات عامة من زكاة مال وغيرها"/>
    <s v="دفاتر جمع مال"/>
    <s v="سارى"/>
    <n v="892"/>
    <m/>
    <n v="18"/>
    <x v="1"/>
  </r>
  <r>
    <d v="2017-10-10T00:00:00"/>
    <x v="10"/>
    <n v="100"/>
    <x v="6"/>
    <x v="6"/>
    <n v="992697.76999999955"/>
    <n v="108144.33999999997"/>
    <n v="84882.000000000015"/>
    <n v="326593.42799999996"/>
    <n v="40269.306199999999"/>
    <n v="0"/>
    <s v="تبرعات عامة من زكاة مال وغيرها"/>
    <s v="دفاتر جمع مال"/>
    <s v="سارى"/>
    <n v="893"/>
    <m/>
    <n v="18"/>
    <x v="1"/>
  </r>
  <r>
    <d v="2017-10-10T00:00:00"/>
    <x v="10"/>
    <n v="200"/>
    <x v="6"/>
    <x v="7"/>
    <n v="992897.76999999955"/>
    <n v="108144.33999999997"/>
    <n v="84882.000000000015"/>
    <n v="326593.42799999996"/>
    <n v="40269.306199999999"/>
    <n v="0"/>
    <s v="نقدية للمرضى"/>
    <s v="دفاتر جمع مال"/>
    <s v="سارى"/>
    <n v="1189"/>
    <m/>
    <n v="24"/>
    <x v="1"/>
  </r>
  <r>
    <d v="2017-10-10T00:00:00"/>
    <x v="10"/>
    <n v="500"/>
    <x v="6"/>
    <x v="7"/>
    <n v="993397.76999999955"/>
    <n v="108144.33999999997"/>
    <n v="84882.000000000015"/>
    <n v="326593.42799999996"/>
    <n v="40269.306199999999"/>
    <n v="0"/>
    <s v="نقدية للمرضى"/>
    <s v="دفاتر جمع مال"/>
    <s v="سارى"/>
    <n v="1621"/>
    <m/>
    <n v="33"/>
    <x v="1"/>
  </r>
  <r>
    <d v="2017-10-10T00:00:00"/>
    <x v="10"/>
    <n v="900"/>
    <x v="6"/>
    <x v="6"/>
    <n v="994297.76999999955"/>
    <n v="108144.33999999997"/>
    <n v="84882.000000000015"/>
    <n v="326593.42799999996"/>
    <n v="40269.306199999999"/>
    <n v="0"/>
    <s v="تبرعات عامة من زكاة مال وغيرها"/>
    <s v="دفاتر جمع مال"/>
    <s v="سارى"/>
    <n v="1622"/>
    <m/>
    <n v="33"/>
    <x v="1"/>
  </r>
  <r>
    <d v="2017-10-10T00:00:00"/>
    <x v="10"/>
    <n v="400"/>
    <x v="6"/>
    <x v="6"/>
    <n v="994697.76999999955"/>
    <n v="108144.33999999997"/>
    <n v="84882.000000000015"/>
    <n v="326593.42799999996"/>
    <n v="40269.306199999999"/>
    <n v="0"/>
    <s v="تبرعات عامة من زكاة مال وغيرها"/>
    <s v="دفاتر جمع مال"/>
    <s v="سارى"/>
    <n v="1715"/>
    <m/>
    <n v="35"/>
    <x v="1"/>
  </r>
  <r>
    <d v="2017-10-10T00:00:00"/>
    <x v="10"/>
    <n v="300"/>
    <x v="6"/>
    <x v="6"/>
    <n v="994997.76999999955"/>
    <n v="108144.33999999997"/>
    <n v="84882.000000000015"/>
    <n v="326593.42799999996"/>
    <n v="40269.306199999999"/>
    <n v="0"/>
    <s v="تبرعات عامة من زكاة مال وغيرها"/>
    <s v="دفاتر جمع مال"/>
    <s v="سارى"/>
    <n v="1716"/>
    <m/>
    <n v="35"/>
    <x v="1"/>
  </r>
  <r>
    <d v="2017-10-10T00:00:00"/>
    <x v="10"/>
    <n v="200"/>
    <x v="6"/>
    <x v="6"/>
    <n v="995197.76999999955"/>
    <n v="108144.33999999997"/>
    <n v="84882.000000000015"/>
    <n v="326593.42799999996"/>
    <n v="40269.306199999999"/>
    <n v="0"/>
    <s v="تبرعات عامة من زكاة مال وغيرها"/>
    <s v="دفاتر جمع مال"/>
    <s v="سارى"/>
    <n v="1766"/>
    <m/>
    <n v="36"/>
    <x v="1"/>
  </r>
  <r>
    <d v="2017-10-10T00:00:00"/>
    <x v="10"/>
    <n v="100"/>
    <x v="6"/>
    <x v="7"/>
    <n v="995297.76999999955"/>
    <n v="108144.33999999997"/>
    <n v="84882.000000000015"/>
    <n v="326593.42799999996"/>
    <n v="40269.306199999999"/>
    <n v="0"/>
    <s v="نقدية للمرضى"/>
    <s v="دفاتر جمع مال"/>
    <s v="سارى"/>
    <n v="1767"/>
    <m/>
    <n v="36"/>
    <x v="1"/>
  </r>
  <r>
    <d v="2017-10-10T00:00:00"/>
    <x v="10"/>
    <n v="100"/>
    <x v="6"/>
    <x v="6"/>
    <n v="995397.76999999955"/>
    <n v="108144.33999999997"/>
    <n v="84882.000000000015"/>
    <n v="326593.42799999996"/>
    <n v="40269.306199999999"/>
    <n v="0"/>
    <s v="تبرعات عامة من زكاة مال وغيرها"/>
    <s v="دفاتر جمع مال"/>
    <s v="سارى"/>
    <n v="1768"/>
    <m/>
    <n v="36"/>
    <x v="1"/>
  </r>
  <r>
    <d v="2017-10-10T00:00:00"/>
    <x v="10"/>
    <n v="22000"/>
    <x v="6"/>
    <x v="6"/>
    <n v="1017397.7699999996"/>
    <n v="108144.33999999997"/>
    <n v="84882.000000000015"/>
    <n v="326593.42799999996"/>
    <n v="40269.306199999999"/>
    <n v="0"/>
    <s v="تبرعات عامة من زكاة مال وغيرها"/>
    <s v="دفاتر جمع مال"/>
    <s v="سارى"/>
    <n v="1769"/>
    <m/>
    <n v="36"/>
    <x v="1"/>
  </r>
  <r>
    <d v="2017-10-10T00:00:00"/>
    <x v="10"/>
    <n v="300"/>
    <x v="6"/>
    <x v="6"/>
    <n v="1017697.7699999996"/>
    <n v="108144.33999999997"/>
    <n v="84882.000000000015"/>
    <n v="326593.42799999996"/>
    <n v="40269.306199999999"/>
    <n v="0"/>
    <s v="تبرعات عامة من زكاة مال وغيرها"/>
    <s v="دفاتر جمع مال"/>
    <s v="سارى"/>
    <n v="1818"/>
    <m/>
    <n v="37"/>
    <x v="1"/>
  </r>
  <r>
    <d v="2017-10-10T00:00:00"/>
    <x v="10"/>
    <n v="150"/>
    <x v="6"/>
    <x v="6"/>
    <n v="1017847.7699999996"/>
    <n v="108144.33999999997"/>
    <n v="84882.000000000015"/>
    <n v="326593.42799999996"/>
    <n v="40269.306199999999"/>
    <n v="0"/>
    <s v="تبرعات عامة من زكاة مال وغيرها"/>
    <s v="دفاتر جمع مال"/>
    <s v="سارى"/>
    <n v="1819"/>
    <m/>
    <n v="37"/>
    <x v="1"/>
  </r>
  <r>
    <d v="2017-10-10T00:00:00"/>
    <x v="10"/>
    <n v="1000"/>
    <x v="6"/>
    <x v="7"/>
    <n v="1018847.7699999996"/>
    <n v="108144.33999999997"/>
    <n v="84882.000000000015"/>
    <n v="326593.42799999996"/>
    <n v="40269.306199999999"/>
    <n v="0"/>
    <s v="نقدية للمرضى"/>
    <s v="دفاتر جمع مال"/>
    <s v="سارى"/>
    <n v="1869"/>
    <m/>
    <n v="38"/>
    <x v="1"/>
  </r>
  <r>
    <d v="2017-10-10T00:00:00"/>
    <x v="10"/>
    <n v="16200"/>
    <x v="6"/>
    <x v="6"/>
    <n v="1035047.7699999996"/>
    <n v="108144.33999999997"/>
    <n v="84882.000000000015"/>
    <n v="326593.42799999996"/>
    <n v="40269.306199999999"/>
    <n v="0"/>
    <s v="تبرعات عامة من زكاة مال وغيرها"/>
    <s v="دفاتر جمع مال"/>
    <s v="سارى"/>
    <n v="1870"/>
    <m/>
    <n v="38"/>
    <x v="1"/>
  </r>
  <r>
    <d v="2017-10-10T00:00:00"/>
    <x v="10"/>
    <n v="200"/>
    <x v="6"/>
    <x v="7"/>
    <n v="1035247.7699999996"/>
    <n v="108144.33999999997"/>
    <n v="84882.000000000015"/>
    <n v="326593.42799999996"/>
    <n v="40269.306199999999"/>
    <n v="0"/>
    <s v="نقدية للمرضى"/>
    <s v="دفاتر جمع مال"/>
    <s v="سارى"/>
    <n v="1871"/>
    <m/>
    <n v="38"/>
    <x v="1"/>
  </r>
  <r>
    <d v="2017-10-10T00:00:00"/>
    <x v="10"/>
    <n v="100"/>
    <x v="8"/>
    <x v="9"/>
    <n v="1035247.7699999996"/>
    <n v="108244.33999999997"/>
    <n v="84882.000000000015"/>
    <n v="326593.42799999996"/>
    <n v="40269.306199999999"/>
    <n v="0"/>
    <m/>
    <m/>
    <m/>
    <s v="معاملة بنكية"/>
    <m/>
    <m/>
    <x v="60"/>
  </r>
  <r>
    <d v="2017-10-10T00:00:00"/>
    <x v="10"/>
    <n v="1500"/>
    <x v="8"/>
    <x v="9"/>
    <n v="1035247.7699999996"/>
    <n v="109744.33999999997"/>
    <n v="84882.000000000015"/>
    <n v="326593.42799999996"/>
    <n v="40269.306199999999"/>
    <n v="0"/>
    <m/>
    <m/>
    <m/>
    <s v="معاملة بنكية"/>
    <m/>
    <m/>
    <x v="60"/>
  </r>
  <r>
    <d v="2017-10-10T00:00:00"/>
    <x v="10"/>
    <n v="2640"/>
    <x v="8"/>
    <x v="9"/>
    <n v="1035247.7699999996"/>
    <n v="112384.33999999997"/>
    <n v="84882.000000000015"/>
    <n v="326593.42799999996"/>
    <n v="40269.306199999999"/>
    <n v="0"/>
    <m/>
    <m/>
    <m/>
    <s v="معاملة بنكية"/>
    <m/>
    <m/>
    <x v="60"/>
  </r>
  <r>
    <d v="2017-10-10T00:00:00"/>
    <x v="10"/>
    <n v="21150"/>
    <x v="8"/>
    <x v="8"/>
    <n v="1014097.7699999996"/>
    <n v="133534.33999999997"/>
    <n v="84882.000000000015"/>
    <n v="326593.42799999996"/>
    <n v="40269.306199999999"/>
    <n v="0"/>
    <m/>
    <m/>
    <m/>
    <s v="معاملة بنكية"/>
    <m/>
    <m/>
    <x v="266"/>
  </r>
  <r>
    <d v="2017-10-10T00:00:00"/>
    <x v="10"/>
    <n v="1000"/>
    <x v="8"/>
    <x v="9"/>
    <n v="1014097.7699999996"/>
    <n v="134534.33999999997"/>
    <n v="84882.000000000015"/>
    <n v="326593.42799999996"/>
    <n v="40269.306199999999"/>
    <n v="0"/>
    <m/>
    <m/>
    <m/>
    <s v="معاملة بنكية"/>
    <m/>
    <m/>
    <x v="60"/>
  </r>
  <r>
    <d v="2017-10-10T00:00:00"/>
    <x v="10"/>
    <n v="4000"/>
    <x v="8"/>
    <x v="9"/>
    <n v="1014097.7699999996"/>
    <n v="138534.33999999997"/>
    <n v="84882.000000000015"/>
    <n v="326593.42799999996"/>
    <n v="40269.306199999999"/>
    <n v="0"/>
    <m/>
    <m/>
    <m/>
    <s v="معاملة بنكية"/>
    <m/>
    <m/>
    <x v="60"/>
  </r>
  <r>
    <d v="2017-10-10T00:00:00"/>
    <x v="10"/>
    <n v="1650"/>
    <x v="8"/>
    <x v="9"/>
    <n v="1014097.7699999996"/>
    <n v="140184.33999999997"/>
    <n v="84882.000000000015"/>
    <n v="326593.42799999996"/>
    <n v="40269.306199999999"/>
    <n v="0"/>
    <m/>
    <m/>
    <m/>
    <s v="معاملة بنكية"/>
    <m/>
    <m/>
    <x v="129"/>
  </r>
  <r>
    <d v="2017-10-11T00:00:00"/>
    <x v="10"/>
    <n v="10000"/>
    <x v="6"/>
    <x v="6"/>
    <n v="1024097.7699999996"/>
    <n v="140184.33999999997"/>
    <n v="84882.000000000015"/>
    <n v="326593.42799999996"/>
    <n v="40269.306199999999"/>
    <n v="0"/>
    <s v="تبرعات عامة من زكاة مال وغيرها"/>
    <s v="دفاتر جمع مال"/>
    <s v="سارى"/>
    <n v="392"/>
    <m/>
    <n v="8"/>
    <x v="1"/>
  </r>
  <r>
    <d v="2017-10-11T00:00:00"/>
    <x v="10"/>
    <n v="8500"/>
    <x v="6"/>
    <x v="6"/>
    <n v="1032597.7699999996"/>
    <n v="140184.33999999997"/>
    <n v="84882.000000000015"/>
    <n v="326593.42799999996"/>
    <n v="40269.306199999999"/>
    <n v="0"/>
    <s v="تبرعات عامة من زكاة مال وغيرها"/>
    <s v="دفاتر جمع مال"/>
    <s v="سارى"/>
    <n v="393"/>
    <m/>
    <n v="8"/>
    <x v="1"/>
  </r>
  <r>
    <d v="2017-10-11T00:00:00"/>
    <x v="10"/>
    <n v="10000"/>
    <x v="6"/>
    <x v="6"/>
    <n v="1042597.7699999996"/>
    <n v="140184.33999999997"/>
    <n v="84882.000000000015"/>
    <n v="326593.42799999996"/>
    <n v="40269.306199999999"/>
    <n v="0"/>
    <s v="تبرعات عامة من زكاة مال وغيرها"/>
    <s v="دفاتر جمع مال"/>
    <s v="سارى"/>
    <n v="394"/>
    <m/>
    <n v="8"/>
    <x v="1"/>
  </r>
  <r>
    <d v="2017-10-11T00:00:00"/>
    <x v="10"/>
    <n v="10000"/>
    <x v="6"/>
    <x v="6"/>
    <n v="1052597.7699999996"/>
    <n v="140184.33999999997"/>
    <n v="84882.000000000015"/>
    <n v="326593.42799999996"/>
    <n v="40269.306199999999"/>
    <n v="0"/>
    <s v="تبرعات عامة من زكاة مال وغيرها"/>
    <s v="دفاتر جمع مال"/>
    <s v="سارى"/>
    <n v="395"/>
    <m/>
    <n v="8"/>
    <x v="1"/>
  </r>
  <r>
    <d v="2017-10-11T00:00:00"/>
    <x v="10"/>
    <n v="2000"/>
    <x v="6"/>
    <x v="6"/>
    <n v="1054597.7699999996"/>
    <n v="140184.33999999997"/>
    <n v="84882.000000000015"/>
    <n v="326593.42799999996"/>
    <n v="40269.306199999999"/>
    <n v="0"/>
    <s v="تبرعات عامة من زكاة مال وغيرها"/>
    <s v="دفاتر جمع مال"/>
    <s v="سارى"/>
    <n v="396"/>
    <m/>
    <n v="8"/>
    <x v="1"/>
  </r>
  <r>
    <d v="2017-10-11T00:00:00"/>
    <x v="10"/>
    <n v="1000"/>
    <x v="6"/>
    <x v="7"/>
    <n v="1055597.7699999996"/>
    <n v="140184.33999999997"/>
    <n v="84882.000000000015"/>
    <n v="326593.42799999996"/>
    <n v="40269.306199999999"/>
    <n v="0"/>
    <s v="نقدية للمرضى"/>
    <s v="دفاتر جمع مال"/>
    <s v="سارى"/>
    <n v="397"/>
    <m/>
    <n v="8"/>
    <x v="1"/>
  </r>
  <r>
    <d v="2017-10-11T00:00:00"/>
    <x v="10"/>
    <n v="1050"/>
    <x v="6"/>
    <x v="7"/>
    <n v="1056647.7699999996"/>
    <n v="140184.33999999997"/>
    <n v="84882.000000000015"/>
    <n v="326593.42799999996"/>
    <n v="40269.306199999999"/>
    <n v="0"/>
    <s v="نقدية للمرضى"/>
    <s v="دفاتر جمع مال"/>
    <s v="سارى"/>
    <n v="644"/>
    <m/>
    <n v="13"/>
    <x v="1"/>
  </r>
  <r>
    <d v="2017-10-11T00:00:00"/>
    <x v="10"/>
    <n v="1050"/>
    <x v="6"/>
    <x v="6"/>
    <n v="1057697.7699999996"/>
    <n v="140184.33999999997"/>
    <n v="84882.000000000015"/>
    <n v="326593.42799999996"/>
    <n v="40269.306199999999"/>
    <n v="0"/>
    <s v="تبرعات عامة من زكاة مال وغيرها"/>
    <s v="دفاتر جمع مال"/>
    <s v="سارى"/>
    <n v="645"/>
    <m/>
    <n v="13"/>
    <x v="1"/>
  </r>
  <r>
    <d v="2017-10-11T00:00:00"/>
    <x v="10"/>
    <n v="6000"/>
    <x v="6"/>
    <x v="6"/>
    <n v="1063697.7699999996"/>
    <n v="140184.33999999997"/>
    <n v="84882.000000000015"/>
    <n v="326593.42799999996"/>
    <n v="40269.306199999999"/>
    <n v="0"/>
    <s v="تبرعات عامة من زكاة مال وغيرها"/>
    <s v="دفاتر جمع مال"/>
    <s v="سارى"/>
    <n v="646"/>
    <m/>
    <n v="13"/>
    <x v="1"/>
  </r>
  <r>
    <d v="2017-10-11T00:00:00"/>
    <x v="10"/>
    <n v="300"/>
    <x v="6"/>
    <x v="6"/>
    <n v="1063997.7699999996"/>
    <n v="140184.33999999997"/>
    <n v="84882.000000000015"/>
    <n v="326593.42799999996"/>
    <n v="40269.306199999999"/>
    <n v="0"/>
    <s v="تبرعات عامة من زكاة مال وغيرها"/>
    <s v="دفاتر جمع مال"/>
    <s v="سارى"/>
    <n v="1717"/>
    <m/>
    <n v="35"/>
    <x v="1"/>
  </r>
  <r>
    <d v="2017-10-11T00:00:00"/>
    <x v="10"/>
    <n v="6000"/>
    <x v="6"/>
    <x v="7"/>
    <n v="1069997.7699999996"/>
    <n v="140184.33999999997"/>
    <n v="84882.000000000015"/>
    <n v="326593.42799999996"/>
    <n v="40269.306199999999"/>
    <n v="0"/>
    <s v="نقدية للمرضى"/>
    <s v="دفاتر جمع مال"/>
    <s v="سارى"/>
    <n v="1770"/>
    <m/>
    <n v="36"/>
    <x v="1"/>
  </r>
  <r>
    <d v="2017-10-11T00:00:00"/>
    <x v="10"/>
    <n v="1000"/>
    <x v="6"/>
    <x v="6"/>
    <n v="1070997.7699999996"/>
    <n v="140184.33999999997"/>
    <n v="84882.000000000015"/>
    <n v="326593.42799999996"/>
    <n v="40269.306199999999"/>
    <n v="0"/>
    <s v="تبرعات عامة من زكاة مال وغيرها"/>
    <s v="دفاتر جمع مال"/>
    <s v="سارى"/>
    <n v="1821"/>
    <m/>
    <n v="37"/>
    <x v="1"/>
  </r>
  <r>
    <d v="2017-10-11T00:00:00"/>
    <x v="10"/>
    <n v="27089.999999999996"/>
    <x v="39"/>
    <x v="6"/>
    <n v="1070997.7699999996"/>
    <n v="140184.33999999997"/>
    <n v="111972.00000000001"/>
    <n v="326593.42799999996"/>
    <n v="40269.306199999999"/>
    <n v="0"/>
    <s v="تبرعات عامة من زكاة مال وغيرها"/>
    <s v="دفاتر جمع مال"/>
    <s v="سارى"/>
    <n v="1872"/>
    <m/>
    <n v="38"/>
    <x v="1"/>
  </r>
  <r>
    <d v="2017-10-11T00:00:00"/>
    <x v="10"/>
    <n v="1000"/>
    <x v="6"/>
    <x v="6"/>
    <n v="1071997.7699999996"/>
    <n v="140184.33999999997"/>
    <n v="111972.00000000001"/>
    <n v="326593.42799999996"/>
    <n v="40269.306199999999"/>
    <n v="0"/>
    <s v="تبرعات عامة من زكاة مال وغيرها"/>
    <s v="دفاتر جمع مال"/>
    <s v="سارى"/>
    <n v="1873"/>
    <m/>
    <n v="38"/>
    <x v="1"/>
  </r>
  <r>
    <d v="2017-10-11T00:00:00"/>
    <x v="10"/>
    <n v="200"/>
    <x v="6"/>
    <x v="6"/>
    <n v="1072197.7699999996"/>
    <n v="140184.33999999997"/>
    <n v="111972.00000000001"/>
    <n v="326593.42799999996"/>
    <n v="40269.306199999999"/>
    <n v="0"/>
    <s v="تبرعات عامة من زكاة مال وغيرها"/>
    <s v="دفاتر جمع مال"/>
    <s v="سارى"/>
    <n v="1874"/>
    <m/>
    <n v="38"/>
    <x v="1"/>
  </r>
  <r>
    <d v="2017-10-11T00:00:00"/>
    <x v="10"/>
    <n v="36120"/>
    <x v="38"/>
    <x v="21"/>
    <n v="1072197.7699999996"/>
    <n v="140184.33999999997"/>
    <n v="75852.000000000015"/>
    <n v="362713.42799999996"/>
    <n v="40269.306199999999"/>
    <n v="0"/>
    <m/>
    <m/>
    <m/>
    <s v="سداد"/>
    <m/>
    <m/>
    <x v="1"/>
  </r>
  <r>
    <d v="2017-10-11T00:00:00"/>
    <x v="10"/>
    <n v="600"/>
    <x v="6"/>
    <x v="6"/>
    <n v="1072797.7699999996"/>
    <n v="140184.33999999997"/>
    <n v="75852.000000000015"/>
    <n v="362713.42799999996"/>
    <n v="40269.306199999999"/>
    <n v="0"/>
    <s v="تبرعات عامة من زكاة مال وغيرها"/>
    <s v="دفاتر جمع مال"/>
    <s v="سارى"/>
    <n v="1875"/>
    <m/>
    <n v="38"/>
    <x v="1"/>
  </r>
  <r>
    <d v="2017-10-11T00:00:00"/>
    <x v="10"/>
    <n v="800"/>
    <x v="6"/>
    <x v="7"/>
    <n v="1073597.7699999996"/>
    <n v="140184.33999999997"/>
    <n v="75852.000000000015"/>
    <n v="362713.42799999996"/>
    <n v="40269.306199999999"/>
    <n v="0"/>
    <s v="نقدية للمرضى"/>
    <s v="دفاتر جمع مال"/>
    <s v="سارى"/>
    <n v="1876"/>
    <m/>
    <n v="38"/>
    <x v="1"/>
  </r>
  <r>
    <d v="2017-10-11T00:00:00"/>
    <x v="10"/>
    <n v="1200"/>
    <x v="6"/>
    <x v="6"/>
    <n v="1074797.7699999996"/>
    <n v="140184.33999999997"/>
    <n v="75852.000000000015"/>
    <n v="362713.42799999996"/>
    <n v="40269.306199999999"/>
    <n v="0"/>
    <s v="تبرعات عامة من زكاة مال وغيرها"/>
    <s v="دفاتر جمع مال"/>
    <s v="سارى"/>
    <n v="1905"/>
    <m/>
    <n v="39"/>
    <x v="1"/>
  </r>
  <r>
    <d v="2017-10-11T00:00:00"/>
    <x v="10"/>
    <n v="200"/>
    <x v="6"/>
    <x v="7"/>
    <n v="1074997.7699999996"/>
    <n v="140184.33999999997"/>
    <n v="75852.000000000015"/>
    <n v="362713.42799999996"/>
    <n v="40269.306199999999"/>
    <n v="0"/>
    <s v="نقدية للمرضى"/>
    <s v="دفاتر جمع مال"/>
    <s v="سارى"/>
    <n v="1906"/>
    <m/>
    <n v="39"/>
    <x v="1"/>
  </r>
  <r>
    <d v="2017-10-11T00:00:00"/>
    <x v="10"/>
    <n v="100"/>
    <x v="8"/>
    <x v="9"/>
    <n v="1074997.7699999996"/>
    <n v="140284.33999999997"/>
    <n v="75852.000000000015"/>
    <n v="362713.42799999996"/>
    <n v="40269.306199999999"/>
    <n v="0"/>
    <m/>
    <m/>
    <m/>
    <s v="معاملة بنكية"/>
    <m/>
    <m/>
    <x v="129"/>
  </r>
  <r>
    <d v="2017-10-11T00:00:00"/>
    <x v="10"/>
    <n v="46000"/>
    <x v="6"/>
    <x v="11"/>
    <n v="1120997.7699999996"/>
    <n v="94284.339999999967"/>
    <n v="75852.000000000015"/>
    <n v="362713.42799999996"/>
    <n v="40269.306199999999"/>
    <n v="0"/>
    <m/>
    <m/>
    <m/>
    <s v="معاملة بنكية"/>
    <m/>
    <m/>
    <x v="265"/>
  </r>
  <r>
    <d v="2017-10-11T00:00:00"/>
    <x v="10"/>
    <n v="35700"/>
    <x v="8"/>
    <x v="8"/>
    <n v="1085297.7699999996"/>
    <n v="129984.33999999997"/>
    <n v="75852.000000000015"/>
    <n v="362713.42799999996"/>
    <n v="40269.306199999999"/>
    <n v="0"/>
    <m/>
    <m/>
    <m/>
    <m/>
    <m/>
    <m/>
    <x v="266"/>
  </r>
  <r>
    <d v="2017-10-11T00:00:00"/>
    <x v="10"/>
    <n v="20"/>
    <x v="23"/>
    <x v="11"/>
    <n v="1085297.7699999996"/>
    <n v="129964.33999999997"/>
    <n v="75852.000000000015"/>
    <n v="362713.42799999996"/>
    <n v="40269.306199999999"/>
    <n v="0"/>
    <m/>
    <m/>
    <m/>
    <s v="معاملة بنكية"/>
    <m/>
    <m/>
    <x v="264"/>
  </r>
  <r>
    <d v="2017-10-11T00:00:00"/>
    <x v="10"/>
    <n v="400"/>
    <x v="8"/>
    <x v="9"/>
    <n v="1085297.7699999996"/>
    <n v="130364.33999999997"/>
    <n v="75852.000000000015"/>
    <n v="362713.42799999996"/>
    <n v="40269.306199999999"/>
    <n v="0"/>
    <m/>
    <m/>
    <m/>
    <s v="معاملة بنكية"/>
    <m/>
    <m/>
    <x v="64"/>
  </r>
  <r>
    <d v="2017-10-11T00:00:00"/>
    <x v="10"/>
    <n v="100000"/>
    <x v="8"/>
    <x v="9"/>
    <n v="1085297.7699999996"/>
    <n v="230364.33999999997"/>
    <n v="75852.000000000015"/>
    <n v="362713.42799999996"/>
    <n v="40269.306199999999"/>
    <n v="0"/>
    <m/>
    <m/>
    <m/>
    <s v="معاملة بنكية"/>
    <m/>
    <m/>
    <x v="64"/>
  </r>
  <r>
    <d v="2017-10-11T00:00:00"/>
    <x v="10"/>
    <n v="3000"/>
    <x v="8"/>
    <x v="9"/>
    <n v="1085297.7699999996"/>
    <n v="233364.33999999997"/>
    <n v="75852.000000000015"/>
    <n v="362713.42799999996"/>
    <n v="40269.306199999999"/>
    <n v="0"/>
    <m/>
    <m/>
    <m/>
    <s v="معاملة بنكية"/>
    <m/>
    <m/>
    <x v="64"/>
  </r>
  <r>
    <d v="2017-10-11T00:00:00"/>
    <x v="10"/>
    <n v="2400"/>
    <x v="8"/>
    <x v="9"/>
    <n v="1085297.7699999996"/>
    <n v="235764.33999999997"/>
    <n v="75852.000000000015"/>
    <n v="362713.42799999996"/>
    <n v="40269.306199999999"/>
    <n v="0"/>
    <m/>
    <m/>
    <m/>
    <s v="معاملة بنكية"/>
    <m/>
    <m/>
    <x v="64"/>
  </r>
  <r>
    <d v="2017-10-11T00:00:00"/>
    <x v="10"/>
    <n v="22000"/>
    <x v="7"/>
    <x v="11"/>
    <n v="1085297.7699999996"/>
    <n v="213764.33999999997"/>
    <n v="75852.000000000015"/>
    <n v="362713.42799999996"/>
    <n v="40269.306199999999"/>
    <n v="0"/>
    <m/>
    <m/>
    <m/>
    <s v="معاملة بنكية"/>
    <m/>
    <m/>
    <x v="267"/>
  </r>
  <r>
    <d v="2017-10-11T00:00:00"/>
    <x v="10"/>
    <n v="98.25"/>
    <x v="8"/>
    <x v="9"/>
    <n v="1085297.7699999996"/>
    <n v="213862.58999999997"/>
    <n v="75852.000000000015"/>
    <n v="362713.42799999996"/>
    <n v="40269.306199999999"/>
    <n v="0"/>
    <m/>
    <m/>
    <m/>
    <s v="معاملة بنكية"/>
    <m/>
    <m/>
    <x v="129"/>
  </r>
  <r>
    <d v="2017-10-12T00:00:00"/>
    <x v="10"/>
    <n v="500"/>
    <x v="6"/>
    <x v="6"/>
    <n v="1085797.7699999996"/>
    <n v="213862.58999999997"/>
    <n v="75852.000000000015"/>
    <n v="362713.42799999996"/>
    <n v="40269.306199999999"/>
    <n v="0"/>
    <s v="تبرعات عامة من زكاة مال وغيرها"/>
    <s v="دفاتر جمع مال"/>
    <s v="سارى"/>
    <n v="398"/>
    <m/>
    <n v="8"/>
    <x v="1"/>
  </r>
  <r>
    <d v="2017-10-12T00:00:00"/>
    <x v="10"/>
    <n v="50"/>
    <x v="6"/>
    <x v="7"/>
    <n v="1085847.7699999996"/>
    <n v="213862.58999999997"/>
    <n v="75852.000000000015"/>
    <n v="362713.42799999996"/>
    <n v="40269.306199999999"/>
    <n v="0"/>
    <s v="نقدية للمرضى"/>
    <s v="دفاتر جمع مال"/>
    <s v="سارى"/>
    <n v="400"/>
    <m/>
    <n v="8"/>
    <x v="1"/>
  </r>
  <r>
    <d v="2017-10-12T00:00:00"/>
    <x v="10"/>
    <n v="1000"/>
    <x v="6"/>
    <x v="6"/>
    <n v="1086847.7699999996"/>
    <n v="213862.58999999997"/>
    <n v="75852.000000000015"/>
    <n v="362713.42799999996"/>
    <n v="40269.306199999999"/>
    <n v="0"/>
    <s v="تبرعات عامة من زكاة مال وغيرها"/>
    <s v="دفاتر جمع مال"/>
    <s v="سارى"/>
    <n v="401"/>
    <m/>
    <n v="9"/>
    <x v="1"/>
  </r>
  <r>
    <d v="2017-10-12T00:00:00"/>
    <x v="10"/>
    <n v="2000"/>
    <x v="6"/>
    <x v="6"/>
    <n v="1088847.7699999996"/>
    <n v="213862.58999999997"/>
    <n v="75852.000000000015"/>
    <n v="362713.42799999996"/>
    <n v="40269.306199999999"/>
    <n v="0"/>
    <s v="تبرعات عامة من زكاة مال وغيرها"/>
    <s v="دفاتر جمع مال"/>
    <s v="سارى"/>
    <n v="402"/>
    <m/>
    <n v="9"/>
    <x v="1"/>
  </r>
  <r>
    <d v="2017-10-12T00:00:00"/>
    <x v="10"/>
    <n v="200"/>
    <x v="6"/>
    <x v="7"/>
    <n v="1089047.7699999996"/>
    <n v="213862.58999999997"/>
    <n v="75852.000000000015"/>
    <n v="362713.42799999996"/>
    <n v="40269.306199999999"/>
    <n v="0"/>
    <s v="نقدية للمرضى"/>
    <s v="دفاتر جمع مال"/>
    <s v="سارى"/>
    <n v="647"/>
    <m/>
    <n v="13"/>
    <x v="1"/>
  </r>
  <r>
    <d v="2017-10-12T00:00:00"/>
    <x v="10"/>
    <n v="1400"/>
    <x v="6"/>
    <x v="7"/>
    <n v="1090447.7699999996"/>
    <n v="213862.58999999997"/>
    <n v="75852.000000000015"/>
    <n v="362713.42799999996"/>
    <n v="40269.306199999999"/>
    <n v="0"/>
    <s v="نقدية للمرضى"/>
    <s v="دفاتر جمع مال"/>
    <s v="سارى"/>
    <n v="648"/>
    <m/>
    <n v="13"/>
    <x v="1"/>
  </r>
  <r>
    <d v="2017-10-12T00:00:00"/>
    <x v="10"/>
    <n v="3000"/>
    <x v="6"/>
    <x v="6"/>
    <n v="1093447.7699999996"/>
    <n v="213862.58999999997"/>
    <n v="75852.000000000015"/>
    <n v="362713.42799999996"/>
    <n v="40269.306199999999"/>
    <n v="0"/>
    <s v="تبرعات عامة من زكاة مال وغيرها"/>
    <s v="دفاتر جمع مال"/>
    <s v="سارى"/>
    <n v="649"/>
    <m/>
    <n v="13"/>
    <x v="1"/>
  </r>
  <r>
    <d v="2017-10-12T00:00:00"/>
    <x v="10"/>
    <n v="800"/>
    <x v="6"/>
    <x v="6"/>
    <n v="1094247.7699999996"/>
    <n v="213862.58999999997"/>
    <n v="75852.000000000015"/>
    <n v="362713.42799999996"/>
    <n v="40269.306199999999"/>
    <n v="0"/>
    <s v="تبرعات عامة من زكاة مال وغيرها"/>
    <s v="دفاتر جمع مال"/>
    <s v="سارى"/>
    <n v="650"/>
    <m/>
    <n v="13"/>
    <x v="1"/>
  </r>
  <r>
    <d v="2017-10-12T00:00:00"/>
    <x v="10"/>
    <n v="300"/>
    <x v="6"/>
    <x v="6"/>
    <n v="1094547.7699999996"/>
    <n v="213862.58999999997"/>
    <n v="75852.000000000015"/>
    <n v="362713.42799999996"/>
    <n v="40269.306199999999"/>
    <n v="0"/>
    <s v="تبرعات عامة من زكاة مال وغيرها"/>
    <s v="دفاتر جمع مال"/>
    <s v="سارى"/>
    <n v="894"/>
    <m/>
    <n v="18"/>
    <x v="1"/>
  </r>
  <r>
    <d v="2017-10-12T00:00:00"/>
    <x v="10"/>
    <n v="27089.999999999996"/>
    <x v="38"/>
    <x v="21"/>
    <n v="1094547.7699999996"/>
    <n v="213862.58999999997"/>
    <n v="48762.000000000015"/>
    <n v="389803.42799999996"/>
    <n v="40269.306199999999"/>
    <n v="0"/>
    <m/>
    <m/>
    <m/>
    <s v="سداد"/>
    <m/>
    <m/>
    <x v="1"/>
  </r>
  <r>
    <d v="2017-10-12T00:00:00"/>
    <x v="10"/>
    <n v="10000"/>
    <x v="6"/>
    <x v="6"/>
    <n v="1104547.7699999996"/>
    <n v="213862.58999999997"/>
    <n v="48762.000000000015"/>
    <n v="389803.42799999996"/>
    <n v="40269.306199999999"/>
    <n v="0"/>
    <s v="تبرعات عامة من زكاة مال وغيرها"/>
    <s v="دفاتر جمع مال"/>
    <s v="سارى"/>
    <n v="895"/>
    <m/>
    <n v="18"/>
    <x v="1"/>
  </r>
  <r>
    <d v="2017-10-12T00:00:00"/>
    <x v="10"/>
    <n v="200"/>
    <x v="6"/>
    <x v="6"/>
    <n v="1104747.7699999996"/>
    <n v="213862.58999999997"/>
    <n v="48762.000000000015"/>
    <n v="389803.42799999996"/>
    <n v="40269.306199999999"/>
    <n v="0"/>
    <s v="تبرعات عامة من زكاة مال وغيرها"/>
    <s v="دفاتر جمع مال"/>
    <s v="سارى"/>
    <n v="896"/>
    <m/>
    <n v="18"/>
    <x v="1"/>
  </r>
  <r>
    <d v="2017-10-12T00:00:00"/>
    <x v="10"/>
    <n v="200"/>
    <x v="6"/>
    <x v="6"/>
    <n v="1104947.7699999996"/>
    <n v="213862.58999999997"/>
    <n v="48762.000000000015"/>
    <n v="389803.42799999996"/>
    <n v="40269.306199999999"/>
    <n v="0"/>
    <s v="تبرعات عامة من زكاة مال وغيرها"/>
    <s v="دفاتر جمع مال"/>
    <s v="سارى"/>
    <n v="897"/>
    <m/>
    <n v="18"/>
    <x v="1"/>
  </r>
  <r>
    <d v="2017-10-12T00:00:00"/>
    <x v="10"/>
    <n v="1000"/>
    <x v="6"/>
    <x v="6"/>
    <n v="1105947.7699999996"/>
    <n v="213862.58999999997"/>
    <n v="48762.000000000015"/>
    <n v="389803.42799999996"/>
    <n v="40269.306199999999"/>
    <n v="0"/>
    <s v="تبرعات عامة من زكاة مال وغيرها"/>
    <s v="دفاتر جمع مال"/>
    <s v="سارى"/>
    <n v="898"/>
    <m/>
    <n v="18"/>
    <x v="1"/>
  </r>
  <r>
    <d v="2017-10-12T00:00:00"/>
    <x v="10"/>
    <n v="300"/>
    <x v="6"/>
    <x v="7"/>
    <n v="1106247.7699999996"/>
    <n v="213862.58999999997"/>
    <n v="48762.000000000015"/>
    <n v="389803.42799999996"/>
    <n v="40269.306199999999"/>
    <n v="0"/>
    <s v="نقدية للمرضى"/>
    <s v="دفاتر جمع مال"/>
    <s v="سارى"/>
    <n v="1190"/>
    <m/>
    <n v="24"/>
    <x v="1"/>
  </r>
  <r>
    <d v="2017-10-12T00:00:00"/>
    <x v="10"/>
    <n v="2000"/>
    <x v="6"/>
    <x v="7"/>
    <n v="1108247.7699999996"/>
    <n v="213862.58999999997"/>
    <n v="48762.000000000015"/>
    <n v="389803.42799999996"/>
    <n v="40269.306199999999"/>
    <n v="0"/>
    <s v="نقدية للمرضى"/>
    <s v="دفاتر جمع مال"/>
    <s v="سارى"/>
    <n v="1623"/>
    <m/>
    <n v="33"/>
    <x v="1"/>
  </r>
  <r>
    <d v="2017-10-12T00:00:00"/>
    <x v="10"/>
    <n v="700"/>
    <x v="6"/>
    <x v="7"/>
    <n v="1108947.7699999996"/>
    <n v="213862.58999999997"/>
    <n v="48762.000000000015"/>
    <n v="389803.42799999996"/>
    <n v="40269.306199999999"/>
    <n v="0"/>
    <s v="نقدية للمرضى"/>
    <s v="دفاتر جمع مال"/>
    <s v="سارى"/>
    <n v="1624"/>
    <m/>
    <n v="33"/>
    <x v="1"/>
  </r>
  <r>
    <d v="2017-10-12T00:00:00"/>
    <x v="10"/>
    <n v="500"/>
    <x v="6"/>
    <x v="6"/>
    <n v="1109447.7699999996"/>
    <n v="213862.58999999997"/>
    <n v="48762.000000000015"/>
    <n v="389803.42799999996"/>
    <n v="40269.306199999999"/>
    <n v="0"/>
    <s v="تبرعات عامة من زكاة مال وغيرها"/>
    <s v="دفاتر جمع مال"/>
    <s v="سارى"/>
    <n v="1625"/>
    <m/>
    <n v="33"/>
    <x v="1"/>
  </r>
  <r>
    <d v="2017-10-12T00:00:00"/>
    <x v="10"/>
    <n v="150"/>
    <x v="6"/>
    <x v="6"/>
    <n v="1109597.7699999996"/>
    <n v="213862.58999999997"/>
    <n v="48762.000000000015"/>
    <n v="389803.42799999996"/>
    <n v="40269.306199999999"/>
    <n v="0"/>
    <s v="تبرعات عامة من زكاة مال وغيرها"/>
    <s v="دفاتر جمع مال"/>
    <s v="سارى"/>
    <n v="1626"/>
    <m/>
    <n v="33"/>
    <x v="1"/>
  </r>
  <r>
    <d v="2017-10-12T00:00:00"/>
    <x v="10"/>
    <n v="3000"/>
    <x v="6"/>
    <x v="6"/>
    <n v="1112597.7699999996"/>
    <n v="213862.58999999997"/>
    <n v="48762.000000000015"/>
    <n v="389803.42799999996"/>
    <n v="40269.306199999999"/>
    <n v="0"/>
    <s v="تبرعات عامة من زكاة مال وغيرها"/>
    <s v="دفاتر جمع مال"/>
    <s v="سارى"/>
    <n v="1627"/>
    <m/>
    <n v="33"/>
    <x v="1"/>
  </r>
  <r>
    <d v="2017-10-12T00:00:00"/>
    <x v="10"/>
    <n v="500"/>
    <x v="6"/>
    <x v="6"/>
    <n v="1113097.7699999996"/>
    <n v="213862.58999999997"/>
    <n v="48762.000000000015"/>
    <n v="389803.42799999996"/>
    <n v="40269.306199999999"/>
    <n v="0"/>
    <s v="تبرعات عامة من زكاة مال وغيرها"/>
    <s v="دفاتر جمع مال"/>
    <s v="سارى"/>
    <n v="1628"/>
    <m/>
    <n v="33"/>
    <x v="1"/>
  </r>
  <r>
    <d v="2017-10-12T00:00:00"/>
    <x v="10"/>
    <n v="400"/>
    <x v="6"/>
    <x v="7"/>
    <n v="1113497.7699999996"/>
    <n v="213862.58999999997"/>
    <n v="48762.000000000015"/>
    <n v="389803.42799999996"/>
    <n v="40269.306199999999"/>
    <n v="0"/>
    <s v="نقدية للمرضى"/>
    <s v="دفاتر جمع مال"/>
    <s v="سارى"/>
    <n v="1718"/>
    <m/>
    <n v="35"/>
    <x v="1"/>
  </r>
  <r>
    <d v="2017-10-12T00:00:00"/>
    <x v="10"/>
    <n v="400"/>
    <x v="6"/>
    <x v="6"/>
    <n v="1113897.7699999996"/>
    <n v="213862.58999999997"/>
    <n v="48762.000000000015"/>
    <n v="389803.42799999996"/>
    <n v="40269.306199999999"/>
    <n v="0"/>
    <s v="تبرعات عامة من زكاة مال وغيرها"/>
    <s v="دفاتر جمع مال"/>
    <s v="سارى"/>
    <n v="1719"/>
    <m/>
    <n v="35"/>
    <x v="1"/>
  </r>
  <r>
    <d v="2017-10-12T00:00:00"/>
    <x v="10"/>
    <n v="500"/>
    <x v="6"/>
    <x v="7"/>
    <n v="1114397.7699999996"/>
    <n v="213862.58999999997"/>
    <n v="48762.000000000015"/>
    <n v="389803.42799999996"/>
    <n v="40269.306199999999"/>
    <n v="0"/>
    <s v="نقدية للمرضى"/>
    <s v="دفاتر جمع مال"/>
    <s v="سارى"/>
    <n v="1822"/>
    <m/>
    <n v="37"/>
    <x v="1"/>
  </r>
  <r>
    <d v="2017-10-12T00:00:00"/>
    <x v="10"/>
    <n v="1000"/>
    <x v="6"/>
    <x v="7"/>
    <n v="1115397.7699999996"/>
    <n v="213862.58999999997"/>
    <n v="48762.000000000015"/>
    <n v="389803.42799999996"/>
    <n v="40269.306199999999"/>
    <n v="0"/>
    <s v="نقدية للمرضى"/>
    <s v="دفاتر جمع مال"/>
    <s v="سارى"/>
    <n v="1823"/>
    <m/>
    <n v="37"/>
    <x v="1"/>
  </r>
  <r>
    <d v="2017-10-12T00:00:00"/>
    <x v="10"/>
    <n v="250"/>
    <x v="6"/>
    <x v="6"/>
    <n v="1115647.7699999996"/>
    <n v="213862.58999999997"/>
    <n v="48762.000000000015"/>
    <n v="389803.42799999996"/>
    <n v="40269.306199999999"/>
    <n v="0"/>
    <s v="تبرعات عامة من زكاة مال وغيرها"/>
    <s v="دفاتر جمع مال"/>
    <s v="سارى"/>
    <n v="1824"/>
    <m/>
    <n v="37"/>
    <x v="1"/>
  </r>
  <r>
    <d v="2017-10-12T00:00:00"/>
    <x v="10"/>
    <n v="5000"/>
    <x v="6"/>
    <x v="6"/>
    <n v="1120647.7699999996"/>
    <n v="213862.58999999997"/>
    <n v="48762.000000000015"/>
    <n v="389803.42799999996"/>
    <n v="40269.306199999999"/>
    <n v="0"/>
    <s v="تبرعات عامة من زكاة مال وغيرها"/>
    <s v="دفاتر جمع مال"/>
    <s v="سارى"/>
    <n v="1825"/>
    <m/>
    <n v="37"/>
    <x v="1"/>
  </r>
  <r>
    <d v="2017-10-12T00:00:00"/>
    <x v="10"/>
    <n v="400"/>
    <x v="6"/>
    <x v="7"/>
    <n v="1121047.7699999996"/>
    <n v="213862.58999999997"/>
    <n v="48762.000000000015"/>
    <n v="389803.42799999996"/>
    <n v="40269.306199999999"/>
    <n v="0"/>
    <s v="نقدية للمرضى"/>
    <s v="دفاتر جمع مال"/>
    <s v="سارى"/>
    <n v="1826"/>
    <m/>
    <n v="37"/>
    <x v="1"/>
  </r>
  <r>
    <d v="2017-10-12T00:00:00"/>
    <x v="10"/>
    <n v="200"/>
    <x v="6"/>
    <x v="6"/>
    <n v="1121247.7699999996"/>
    <n v="213862.58999999997"/>
    <n v="48762.000000000015"/>
    <n v="389803.42799999996"/>
    <n v="40269.306199999999"/>
    <n v="0"/>
    <s v="تبرعات عامة من زكاة مال وغيرها"/>
    <s v="دفاتر جمع مال"/>
    <s v="سارى"/>
    <n v="1877"/>
    <m/>
    <n v="38"/>
    <x v="1"/>
  </r>
  <r>
    <d v="2017-10-12T00:00:00"/>
    <x v="10"/>
    <n v="400"/>
    <x v="6"/>
    <x v="7"/>
    <n v="1121647.7699999996"/>
    <n v="213862.58999999997"/>
    <n v="48762.000000000015"/>
    <n v="389803.42799999996"/>
    <n v="40269.306199999999"/>
    <n v="0"/>
    <s v="نقدية للمرضى"/>
    <s v="دفاتر جمع مال"/>
    <s v="سارى"/>
    <n v="1907"/>
    <m/>
    <n v="39"/>
    <x v="1"/>
  </r>
  <r>
    <d v="2017-10-12T00:00:00"/>
    <x v="10"/>
    <n v="100"/>
    <x v="6"/>
    <x v="7"/>
    <n v="1121747.7699999996"/>
    <n v="213862.58999999997"/>
    <n v="48762.000000000015"/>
    <n v="389803.42799999996"/>
    <n v="40269.306199999999"/>
    <n v="0"/>
    <s v="نقدية للمرضى"/>
    <s v="دفاتر جمع مال"/>
    <s v="سارى"/>
    <n v="1908"/>
    <m/>
    <n v="39"/>
    <x v="1"/>
  </r>
  <r>
    <d v="2017-10-12T00:00:00"/>
    <x v="10"/>
    <n v="500"/>
    <x v="8"/>
    <x v="9"/>
    <n v="1121747.7699999996"/>
    <n v="214362.58999999997"/>
    <n v="48762.000000000015"/>
    <n v="389803.42799999996"/>
    <n v="40269.306199999999"/>
    <n v="0"/>
    <m/>
    <m/>
    <m/>
    <s v="معاملة بنكية"/>
    <m/>
    <m/>
    <x v="64"/>
  </r>
  <r>
    <d v="2017-10-12T00:00:00"/>
    <x v="10"/>
    <n v="73600"/>
    <x v="8"/>
    <x v="8"/>
    <n v="1048147.7699999996"/>
    <n v="287962.58999999997"/>
    <n v="48762.000000000015"/>
    <n v="389803.42799999996"/>
    <n v="40269.306199999999"/>
    <n v="0"/>
    <m/>
    <m/>
    <m/>
    <m/>
    <m/>
    <m/>
    <x v="266"/>
  </r>
  <r>
    <d v="2017-10-12T00:00:00"/>
    <x v="10"/>
    <n v="10500"/>
    <x v="8"/>
    <x v="8"/>
    <n v="1037647.7699999996"/>
    <n v="298462.58999999997"/>
    <n v="48762.000000000015"/>
    <n v="389803.42799999996"/>
    <n v="40269.306199999999"/>
    <n v="0"/>
    <m/>
    <m/>
    <m/>
    <m/>
    <m/>
    <m/>
    <x v="266"/>
  </r>
  <r>
    <d v="2017-10-12T00:00:00"/>
    <x v="10"/>
    <n v="61710"/>
    <x v="8"/>
    <x v="8"/>
    <n v="975937.76999999955"/>
    <n v="360172.58999999997"/>
    <n v="48762.000000000015"/>
    <n v="389803.42799999996"/>
    <n v="40269.306199999999"/>
    <n v="0"/>
    <m/>
    <m/>
    <m/>
    <m/>
    <m/>
    <m/>
    <x v="266"/>
  </r>
  <r>
    <d v="2017-10-12T00:00:00"/>
    <x v="10"/>
    <n v="4617.8999999999996"/>
    <x v="8"/>
    <x v="8"/>
    <n v="971319.86999999953"/>
    <n v="364790.49"/>
    <n v="48762.000000000015"/>
    <n v="389803.42799999996"/>
    <n v="40269.306199999999"/>
    <n v="0"/>
    <m/>
    <m/>
    <m/>
    <m/>
    <m/>
    <m/>
    <x v="266"/>
  </r>
  <r>
    <d v="2017-10-12T00:00:00"/>
    <x v="10"/>
    <n v="76000"/>
    <x v="6"/>
    <x v="11"/>
    <n v="1047319.8699999995"/>
    <n v="288790.49"/>
    <n v="48762.000000000015"/>
    <n v="389803.42799999996"/>
    <n v="40269.306199999999"/>
    <n v="0"/>
    <m/>
    <m/>
    <m/>
    <s v="معاملة بنكية"/>
    <m/>
    <m/>
    <x v="265"/>
  </r>
  <r>
    <d v="2017-10-12T00:00:00"/>
    <x v="10"/>
    <n v="31.1"/>
    <x v="23"/>
    <x v="11"/>
    <n v="1047319.8699999995"/>
    <n v="288759.39"/>
    <n v="48762.000000000015"/>
    <n v="389803.42799999996"/>
    <n v="40269.306199999999"/>
    <n v="0"/>
    <m/>
    <m/>
    <m/>
    <s v="معاملة بنكية"/>
    <m/>
    <m/>
    <x v="268"/>
  </r>
  <r>
    <d v="2017-10-12T00:00:00"/>
    <x v="10"/>
    <n v="3"/>
    <x v="23"/>
    <x v="11"/>
    <n v="1047319.8699999995"/>
    <n v="288756.39"/>
    <n v="48762.000000000015"/>
    <n v="389803.42799999996"/>
    <n v="40269.306199999999"/>
    <n v="0"/>
    <m/>
    <m/>
    <m/>
    <s v="معاملة بنكية"/>
    <m/>
    <m/>
    <x v="275"/>
  </r>
  <r>
    <d v="2017-10-12T00:00:00"/>
    <x v="10"/>
    <n v="20"/>
    <x v="8"/>
    <x v="9"/>
    <n v="1047319.8699999995"/>
    <n v="288776.39"/>
    <n v="48762.000000000015"/>
    <n v="389803.42799999996"/>
    <n v="40269.306199999999"/>
    <n v="0"/>
    <m/>
    <m/>
    <m/>
    <s v="معاملة بنكية"/>
    <m/>
    <m/>
    <x v="129"/>
  </r>
  <r>
    <d v="2017-10-12T00:00:00"/>
    <x v="10"/>
    <n v="100"/>
    <x v="8"/>
    <x v="9"/>
    <n v="1047319.8699999995"/>
    <n v="288876.39"/>
    <n v="48762.000000000015"/>
    <n v="389803.42799999996"/>
    <n v="40269.306199999999"/>
    <n v="0"/>
    <m/>
    <m/>
    <m/>
    <s v="معاملة بنكية"/>
    <m/>
    <m/>
    <x v="129"/>
  </r>
  <r>
    <d v="2017-10-13T00:00:00"/>
    <x v="10"/>
    <n v="300"/>
    <x v="6"/>
    <x v="7"/>
    <n v="1047619.8699999995"/>
    <n v="288876.39"/>
    <n v="48762.000000000015"/>
    <n v="389803.42799999996"/>
    <n v="40269.306199999999"/>
    <n v="0"/>
    <s v="نقدية للمرضى"/>
    <s v="دفاتر جمع مال"/>
    <s v="سارى"/>
    <n v="403"/>
    <m/>
    <n v="9"/>
    <x v="1"/>
  </r>
  <r>
    <d v="2017-10-13T00:00:00"/>
    <x v="10"/>
    <n v="200"/>
    <x v="6"/>
    <x v="6"/>
    <n v="1047819.8699999995"/>
    <n v="288876.39"/>
    <n v="48762.000000000015"/>
    <n v="389803.42799999996"/>
    <n v="40269.306199999999"/>
    <n v="0"/>
    <s v="تبرعات عامة من زكاة مال وغيرها"/>
    <s v="دفاتر جمع مال"/>
    <s v="سارى"/>
    <n v="404"/>
    <m/>
    <n v="9"/>
    <x v="1"/>
  </r>
  <r>
    <d v="2017-10-13T00:00:00"/>
    <x v="10"/>
    <n v="20"/>
    <x v="6"/>
    <x v="6"/>
    <n v="1047839.8699999995"/>
    <n v="288876.39"/>
    <n v="48762.000000000015"/>
    <n v="389803.42799999996"/>
    <n v="40269.306199999999"/>
    <n v="0"/>
    <s v="تبرعات عامة من زكاة مال وغيرها"/>
    <s v="دفاتر جمع مال"/>
    <s v="سارى"/>
    <n v="405"/>
    <m/>
    <n v="9"/>
    <x v="1"/>
  </r>
  <r>
    <d v="2017-10-14T00:00:00"/>
    <x v="10"/>
    <n v="1500"/>
    <x v="6"/>
    <x v="7"/>
    <n v="1049339.8699999996"/>
    <n v="288876.39"/>
    <n v="48762.000000000015"/>
    <n v="389803.42799999996"/>
    <n v="40269.306199999999"/>
    <n v="0"/>
    <s v="نقدية للمرضى"/>
    <s v="دفاتر جمع مال"/>
    <s v="سارى"/>
    <n v="406"/>
    <m/>
    <n v="9"/>
    <x v="1"/>
  </r>
  <r>
    <d v="2017-10-14T00:00:00"/>
    <x v="10"/>
    <n v="300"/>
    <x v="6"/>
    <x v="7"/>
    <n v="1049639.8699999996"/>
    <n v="288876.39"/>
    <n v="48762.000000000015"/>
    <n v="389803.42799999996"/>
    <n v="40269.306199999999"/>
    <n v="0"/>
    <s v="نقدية للمرضى"/>
    <s v="دفاتر جمع مال"/>
    <s v="سارى"/>
    <n v="407"/>
    <m/>
    <n v="9"/>
    <x v="1"/>
  </r>
  <r>
    <d v="2017-10-14T00:00:00"/>
    <x v="10"/>
    <n v="300"/>
    <x v="6"/>
    <x v="6"/>
    <n v="1049939.8699999996"/>
    <n v="288876.39"/>
    <n v="48762.000000000015"/>
    <n v="389803.42799999996"/>
    <n v="40269.306199999999"/>
    <n v="0"/>
    <s v="تبرعات عامة من زكاة مال وغيرها"/>
    <s v="دفاتر جمع مال"/>
    <s v="سارى"/>
    <n v="408"/>
    <m/>
    <n v="9"/>
    <x v="1"/>
  </r>
  <r>
    <d v="2017-10-14T00:00:00"/>
    <x v="10"/>
    <n v="85"/>
    <x v="6"/>
    <x v="7"/>
    <n v="1050024.8699999996"/>
    <n v="288876.39"/>
    <n v="48762.000000000015"/>
    <n v="389803.42799999996"/>
    <n v="40269.306199999999"/>
    <n v="0"/>
    <s v="نقدية للمرضى"/>
    <s v="دفاتر جمع مال"/>
    <s v="سارى"/>
    <n v="651"/>
    <m/>
    <n v="14"/>
    <x v="1"/>
  </r>
  <r>
    <d v="2017-10-14T00:00:00"/>
    <x v="10"/>
    <n v="2000"/>
    <x v="6"/>
    <x v="6"/>
    <n v="1052024.8699999996"/>
    <n v="288876.39"/>
    <n v="48762.000000000015"/>
    <n v="389803.42799999996"/>
    <n v="40269.306199999999"/>
    <n v="0"/>
    <s v="تبرعات عامة من زكاة مال وغيرها"/>
    <s v="دفاتر جمع مال"/>
    <s v="سارى"/>
    <n v="652"/>
    <m/>
    <n v="14"/>
    <x v="1"/>
  </r>
  <r>
    <d v="2017-10-14T00:00:00"/>
    <x v="10"/>
    <n v="2250"/>
    <x v="6"/>
    <x v="7"/>
    <n v="1054274.8699999996"/>
    <n v="288876.39"/>
    <n v="48762.000000000015"/>
    <n v="389803.42799999996"/>
    <n v="40269.306199999999"/>
    <n v="0"/>
    <s v="نقدية للمرضى"/>
    <s v="دفاتر جمع مال"/>
    <s v="سارى"/>
    <n v="1191"/>
    <m/>
    <n v="24"/>
    <x v="1"/>
  </r>
  <r>
    <d v="2017-10-14T00:00:00"/>
    <x v="10"/>
    <n v="1000"/>
    <x v="6"/>
    <x v="7"/>
    <n v="1055274.8699999996"/>
    <n v="288876.39"/>
    <n v="48762.000000000015"/>
    <n v="389803.42799999996"/>
    <n v="40269.306199999999"/>
    <n v="0"/>
    <s v="نقدية للمرضى"/>
    <s v="دفاتر جمع مال"/>
    <s v="سارى"/>
    <n v="1192"/>
    <m/>
    <n v="24"/>
    <x v="1"/>
  </r>
  <r>
    <d v="2017-10-14T00:00:00"/>
    <x v="10"/>
    <n v="1500"/>
    <x v="6"/>
    <x v="6"/>
    <n v="1056774.8699999996"/>
    <n v="288876.39"/>
    <n v="48762.000000000015"/>
    <n v="389803.42799999996"/>
    <n v="40269.306199999999"/>
    <n v="0"/>
    <s v="تبرعات عامة من زكاة مال وغيرها"/>
    <s v="دفاتر جمع مال"/>
    <s v="سارى"/>
    <n v="1554"/>
    <m/>
    <n v="32"/>
    <x v="1"/>
  </r>
  <r>
    <d v="2017-10-14T00:00:00"/>
    <x v="10"/>
    <n v="4300"/>
    <x v="6"/>
    <x v="6"/>
    <n v="1061074.8699999996"/>
    <n v="288876.39"/>
    <n v="48762.000000000015"/>
    <n v="389803.42799999996"/>
    <n v="40269.306199999999"/>
    <n v="0"/>
    <s v="تبرعات عامة من زكاة مال وغيرها"/>
    <s v="دفاتر جمع مال"/>
    <s v="سارى"/>
    <n v="1629"/>
    <m/>
    <n v="33"/>
    <x v="1"/>
  </r>
  <r>
    <d v="2017-10-14T00:00:00"/>
    <x v="10"/>
    <n v="150"/>
    <x v="6"/>
    <x v="7"/>
    <n v="1061224.8699999996"/>
    <n v="288876.39"/>
    <n v="48762.000000000015"/>
    <n v="389803.42799999996"/>
    <n v="40269.306199999999"/>
    <n v="0"/>
    <s v="نقدية للمرضى"/>
    <s v="دفاتر جمع مال"/>
    <s v="سارى"/>
    <n v="1724"/>
    <m/>
    <n v="35"/>
    <x v="1"/>
  </r>
  <r>
    <d v="2017-10-14T00:00:00"/>
    <x v="10"/>
    <n v="300"/>
    <x v="6"/>
    <x v="7"/>
    <n v="1061524.8699999996"/>
    <n v="288876.39"/>
    <n v="48762.000000000015"/>
    <n v="389803.42799999996"/>
    <n v="40269.306199999999"/>
    <n v="0"/>
    <s v="نقدية للمرضى"/>
    <s v="دفاتر جمع مال"/>
    <s v="سارى"/>
    <n v="1725"/>
    <m/>
    <n v="35"/>
    <x v="1"/>
  </r>
  <r>
    <d v="2017-10-14T00:00:00"/>
    <x v="10"/>
    <n v="2000"/>
    <x v="6"/>
    <x v="7"/>
    <n v="1063524.8699999996"/>
    <n v="288876.39"/>
    <n v="48762.000000000015"/>
    <n v="389803.42799999996"/>
    <n v="40269.306199999999"/>
    <n v="0"/>
    <s v="نقدية للمرضى"/>
    <s v="دفاتر جمع مال"/>
    <s v="سارى"/>
    <n v="1726"/>
    <m/>
    <n v="35"/>
    <x v="1"/>
  </r>
  <r>
    <d v="2017-10-14T00:00:00"/>
    <x v="10"/>
    <n v="200"/>
    <x v="6"/>
    <x v="7"/>
    <n v="1063724.8699999996"/>
    <n v="288876.39"/>
    <n v="48762.000000000015"/>
    <n v="389803.42799999996"/>
    <n v="40269.306199999999"/>
    <n v="0"/>
    <s v="نقدية للمرضى"/>
    <s v="دفاتر جمع مال"/>
    <s v="سارى"/>
    <n v="1878"/>
    <m/>
    <n v="38"/>
    <x v="1"/>
  </r>
  <r>
    <d v="2017-10-14T00:00:00"/>
    <x v="10"/>
    <n v="200"/>
    <x v="6"/>
    <x v="6"/>
    <n v="1063924.8699999996"/>
    <n v="288876.39"/>
    <n v="48762.000000000015"/>
    <n v="389803.42799999996"/>
    <n v="40269.306199999999"/>
    <n v="0"/>
    <s v="تبرعات عامة من زكاة مال وغيرها"/>
    <s v="دفاتر جمع مال"/>
    <s v="سارى"/>
    <n v="1909"/>
    <m/>
    <n v="39"/>
    <x v="1"/>
  </r>
  <r>
    <d v="2017-10-14T00:00:00"/>
    <x v="10"/>
    <n v="100"/>
    <x v="6"/>
    <x v="7"/>
    <n v="1064024.8699999996"/>
    <n v="288876.39"/>
    <n v="48762.000000000015"/>
    <n v="389803.42799999996"/>
    <n v="40269.306199999999"/>
    <n v="0"/>
    <s v="نقدية للمرضى"/>
    <s v="دفاتر جمع مال"/>
    <s v="سارى"/>
    <n v="1910"/>
    <m/>
    <n v="39"/>
    <x v="1"/>
  </r>
  <r>
    <d v="2017-10-14T00:00:00"/>
    <x v="10"/>
    <n v="500"/>
    <x v="6"/>
    <x v="7"/>
    <n v="1064524.8699999996"/>
    <n v="288876.39"/>
    <n v="48762.000000000015"/>
    <n v="389803.42799999996"/>
    <n v="40269.306199999999"/>
    <n v="0"/>
    <s v="نقدية للمرضى"/>
    <s v="دفاتر جمع مال"/>
    <s v="سارى"/>
    <n v="1911"/>
    <m/>
    <n v="39"/>
    <x v="1"/>
  </r>
  <r>
    <d v="2017-10-14T00:00:00"/>
    <x v="10"/>
    <n v="5000"/>
    <x v="6"/>
    <x v="6"/>
    <n v="1069524.8699999996"/>
    <n v="288876.39"/>
    <n v="48762.000000000015"/>
    <n v="389803.42799999996"/>
    <n v="40269.306199999999"/>
    <n v="0"/>
    <s v="تبرعات عامة من زكاة مال وغيرها"/>
    <s v="دفاتر جمع مال"/>
    <s v="سارى"/>
    <n v="1912"/>
    <m/>
    <n v="39"/>
    <x v="1"/>
  </r>
  <r>
    <d v="2017-10-15T00:00:00"/>
    <x v="10"/>
    <n v="150"/>
    <x v="6"/>
    <x v="6"/>
    <n v="1069674.8699999996"/>
    <n v="288876.39"/>
    <n v="48762.000000000015"/>
    <n v="389803.42799999996"/>
    <n v="40269.306199999999"/>
    <n v="0"/>
    <s v="تبرعات عامة من زكاة مال وغيرها"/>
    <s v="دفاتر جمع مال"/>
    <s v="سارى"/>
    <n v="409"/>
    <m/>
    <n v="9"/>
    <x v="1"/>
  </r>
  <r>
    <d v="2017-10-15T00:00:00"/>
    <x v="10"/>
    <n v="110"/>
    <x v="6"/>
    <x v="6"/>
    <n v="1069784.8699999996"/>
    <n v="288876.39"/>
    <n v="48762.000000000015"/>
    <n v="389803.42799999996"/>
    <n v="40269.306199999999"/>
    <n v="0"/>
    <s v="تبرعات عامة من زكاة مال وغيرها"/>
    <s v="دفاتر جمع مال"/>
    <s v="سارى"/>
    <n v="653"/>
    <m/>
    <n v="14"/>
    <x v="1"/>
  </r>
  <r>
    <d v="2017-10-15T00:00:00"/>
    <x v="10"/>
    <n v="200"/>
    <x v="6"/>
    <x v="7"/>
    <n v="1069984.8699999996"/>
    <n v="288876.39"/>
    <n v="48762.000000000015"/>
    <n v="389803.42799999996"/>
    <n v="40269.306199999999"/>
    <n v="0"/>
    <s v="نقدية للمرضى"/>
    <s v="دفاتر جمع مال"/>
    <s v="سارى"/>
    <n v="899"/>
    <m/>
    <n v="18"/>
    <x v="1"/>
  </r>
  <r>
    <d v="2017-10-15T00:00:00"/>
    <x v="10"/>
    <n v="100"/>
    <x v="6"/>
    <x v="7"/>
    <n v="1070084.8699999996"/>
    <n v="288876.39"/>
    <n v="48762.000000000015"/>
    <n v="389803.42799999996"/>
    <n v="40269.306199999999"/>
    <n v="0"/>
    <s v="نقدية للمرضى"/>
    <s v="دفاتر جمع مال"/>
    <s v="سارى"/>
    <n v="900"/>
    <m/>
    <n v="18"/>
    <x v="1"/>
  </r>
  <r>
    <d v="2017-10-15T00:00:00"/>
    <x v="10"/>
    <n v="500"/>
    <x v="6"/>
    <x v="7"/>
    <n v="1070584.8699999996"/>
    <n v="288876.39"/>
    <n v="48762.000000000015"/>
    <n v="389803.42799999996"/>
    <n v="40269.306199999999"/>
    <n v="0"/>
    <s v="نقدية للمرضى"/>
    <s v="دفاتر جمع مال"/>
    <s v="سارى"/>
    <n v="1193"/>
    <m/>
    <n v="24"/>
    <x v="1"/>
  </r>
  <r>
    <d v="2017-10-15T00:00:00"/>
    <x v="10"/>
    <n v="200"/>
    <x v="6"/>
    <x v="6"/>
    <n v="1070784.8699999996"/>
    <n v="288876.39"/>
    <n v="48762.000000000015"/>
    <n v="389803.42799999996"/>
    <n v="40269.306199999999"/>
    <n v="0"/>
    <s v="تبرعات عامة من زكاة مال وغيرها"/>
    <s v="دفاتر جمع مال"/>
    <s v="سارى"/>
    <n v="1630"/>
    <m/>
    <n v="33"/>
    <x v="1"/>
  </r>
  <r>
    <d v="2017-10-15T00:00:00"/>
    <x v="10"/>
    <n v="200"/>
    <x v="6"/>
    <x v="6"/>
    <n v="1070984.8699999996"/>
    <n v="288876.39"/>
    <n v="48762.000000000015"/>
    <n v="389803.42799999996"/>
    <n v="40269.306199999999"/>
    <n v="0"/>
    <s v="تبرعات عامة من زكاة مال وغيرها"/>
    <s v="دفاتر جمع مال"/>
    <s v="سارى"/>
    <n v="1631"/>
    <m/>
    <n v="33"/>
    <x v="1"/>
  </r>
  <r>
    <d v="2017-10-15T00:00:00"/>
    <x v="10"/>
    <n v="1000"/>
    <x v="6"/>
    <x v="7"/>
    <n v="1071984.8699999996"/>
    <n v="288876.39"/>
    <n v="48762.000000000015"/>
    <n v="389803.42799999996"/>
    <n v="40269.306199999999"/>
    <n v="0"/>
    <s v="نقدية للمرضى"/>
    <s v="دفاتر جمع مال"/>
    <s v="سارى"/>
    <n v="1727"/>
    <m/>
    <n v="35"/>
    <x v="1"/>
  </r>
  <r>
    <d v="2017-10-15T00:00:00"/>
    <x v="10"/>
    <n v="50"/>
    <x v="6"/>
    <x v="6"/>
    <n v="1072034.8699999996"/>
    <n v="288876.39"/>
    <n v="48762.000000000015"/>
    <n v="389803.42799999996"/>
    <n v="40269.306199999999"/>
    <n v="0"/>
    <s v="تبرعات عامة من زكاة مال وغيرها"/>
    <s v="دفاتر جمع مال"/>
    <s v="سارى"/>
    <n v="1728"/>
    <m/>
    <n v="35"/>
    <x v="1"/>
  </r>
  <r>
    <d v="2017-10-15T00:00:00"/>
    <x v="10"/>
    <n v="600"/>
    <x v="6"/>
    <x v="6"/>
    <n v="1072634.8699999996"/>
    <n v="288876.39"/>
    <n v="48762.000000000015"/>
    <n v="389803.42799999996"/>
    <n v="40269.306199999999"/>
    <n v="0"/>
    <s v="تبرعات عامة من زكاة مال وغيرها"/>
    <s v="دفاتر جمع مال"/>
    <s v="سارى"/>
    <n v="1827"/>
    <m/>
    <n v="37"/>
    <x v="1"/>
  </r>
  <r>
    <d v="2017-10-15T00:00:00"/>
    <x v="10"/>
    <n v="850"/>
    <x v="6"/>
    <x v="6"/>
    <n v="1073484.8699999996"/>
    <n v="288876.39"/>
    <n v="48762.000000000015"/>
    <n v="389803.42799999996"/>
    <n v="40269.306199999999"/>
    <n v="0"/>
    <s v="تبرعات عامة من زكاة مال وغيرها"/>
    <s v="دفاتر جمع مال"/>
    <s v="سارى"/>
    <n v="1828"/>
    <m/>
    <n v="37"/>
    <x v="1"/>
  </r>
  <r>
    <d v="2017-10-15T00:00:00"/>
    <x v="10"/>
    <n v="1000"/>
    <x v="6"/>
    <x v="6"/>
    <n v="1074484.8699999996"/>
    <n v="288876.39"/>
    <n v="48762.000000000015"/>
    <n v="389803.42799999996"/>
    <n v="40269.306199999999"/>
    <n v="0"/>
    <s v="تبرعات عامة من زكاة مال وغيرها"/>
    <s v="دفاتر جمع مال"/>
    <s v="سارى"/>
    <n v="1913"/>
    <m/>
    <n v="39"/>
    <x v="1"/>
  </r>
  <r>
    <d v="2017-10-15T00:00:00"/>
    <x v="10"/>
    <n v="2000"/>
    <x v="6"/>
    <x v="6"/>
    <n v="1076484.8699999996"/>
    <n v="288876.39"/>
    <n v="48762.000000000015"/>
    <n v="389803.42799999996"/>
    <n v="40269.306199999999"/>
    <n v="0"/>
    <s v="تبرعات عامة من زكاة مال وغيرها"/>
    <s v="دفاتر جمع مال"/>
    <s v="سارى"/>
    <n v="1914"/>
    <m/>
    <n v="39"/>
    <x v="1"/>
  </r>
  <r>
    <d v="2017-10-15T00:00:00"/>
    <x v="10"/>
    <n v="2900"/>
    <x v="6"/>
    <x v="6"/>
    <n v="1079384.8699999996"/>
    <n v="288876.39"/>
    <n v="48762.000000000015"/>
    <n v="389803.42799999996"/>
    <n v="40269.306199999999"/>
    <n v="0"/>
    <s v="تبرعات عامة من زكاة مال وغيرها"/>
    <s v="دفاتر جمع مال"/>
    <s v="سارى"/>
    <n v="1915"/>
    <m/>
    <n v="39"/>
    <x v="1"/>
  </r>
  <r>
    <d v="2017-10-15T00:00:00"/>
    <x v="10"/>
    <n v="100"/>
    <x v="6"/>
    <x v="6"/>
    <n v="1079484.8699999996"/>
    <n v="288876.39"/>
    <n v="48762.000000000015"/>
    <n v="389803.42799999996"/>
    <n v="40269.306199999999"/>
    <n v="0"/>
    <s v="تبرعات عامة من زكاة مال وغيرها"/>
    <s v="دفاتر جمع مال"/>
    <s v="سارى"/>
    <n v="1916"/>
    <m/>
    <n v="39"/>
    <x v="1"/>
  </r>
  <r>
    <d v="2017-10-15T00:00:00"/>
    <x v="10"/>
    <n v="100"/>
    <x v="6"/>
    <x v="7"/>
    <n v="1079584.8699999996"/>
    <n v="288876.39"/>
    <n v="48762.000000000015"/>
    <n v="389803.42799999996"/>
    <n v="40269.306199999999"/>
    <n v="0"/>
    <s v="نقدية للمرضى"/>
    <s v="دفاتر جمع مال"/>
    <s v="سارى"/>
    <n v="1917"/>
    <m/>
    <n v="39"/>
    <x v="1"/>
  </r>
  <r>
    <d v="2017-10-15T00:00:00"/>
    <x v="10"/>
    <n v="17220"/>
    <x v="6"/>
    <x v="11"/>
    <n v="1096804.8699999996"/>
    <n v="271656.39"/>
    <n v="48762.000000000015"/>
    <n v="389803.42799999996"/>
    <n v="40269.306199999999"/>
    <n v="0"/>
    <m/>
    <m/>
    <m/>
    <s v="معاملة بنكية"/>
    <m/>
    <m/>
    <x v="265"/>
  </r>
  <r>
    <d v="2017-10-15T00:00:00"/>
    <x v="10"/>
    <n v="400"/>
    <x v="8"/>
    <x v="9"/>
    <n v="1096804.8699999996"/>
    <n v="272056.39"/>
    <n v="48762.000000000015"/>
    <n v="389803.42799999996"/>
    <n v="40269.306199999999"/>
    <n v="0"/>
    <m/>
    <m/>
    <m/>
    <s v="معاملة بنكية"/>
    <m/>
    <m/>
    <x v="64"/>
  </r>
  <r>
    <d v="2017-10-15T00:00:00"/>
    <x v="10"/>
    <n v="200"/>
    <x v="8"/>
    <x v="9"/>
    <n v="1096804.8699999996"/>
    <n v="272256.39"/>
    <n v="48762.000000000015"/>
    <n v="389803.42799999996"/>
    <n v="40269.306199999999"/>
    <n v="0"/>
    <m/>
    <m/>
    <m/>
    <s v="معاملة بنكية"/>
    <m/>
    <m/>
    <x v="129"/>
  </r>
  <r>
    <d v="2017-10-15T00:00:00"/>
    <x v="10"/>
    <n v="179"/>
    <x v="8"/>
    <x v="9"/>
    <n v="1096804.8699999996"/>
    <n v="272435.39"/>
    <n v="48762.000000000015"/>
    <n v="389803.42799999996"/>
    <n v="40269.306199999999"/>
    <n v="0"/>
    <m/>
    <m/>
    <m/>
    <s v="معاملة بنكية"/>
    <m/>
    <m/>
    <x v="129"/>
  </r>
  <r>
    <d v="2017-10-15T00:00:00"/>
    <x v="10"/>
    <n v="60"/>
    <x v="8"/>
    <x v="9"/>
    <n v="1096804.8699999996"/>
    <n v="272495.39"/>
    <n v="48762.000000000015"/>
    <n v="389803.42799999996"/>
    <n v="40269.306199999999"/>
    <n v="0"/>
    <m/>
    <m/>
    <m/>
    <s v="معاملة بنكية"/>
    <m/>
    <m/>
    <x v="129"/>
  </r>
  <r>
    <d v="2017-10-15T00:00:00"/>
    <x v="10"/>
    <n v="200"/>
    <x v="8"/>
    <x v="9"/>
    <n v="1096804.8699999996"/>
    <n v="272695.39"/>
    <n v="48762.000000000015"/>
    <n v="389803.42799999996"/>
    <n v="40269.306199999999"/>
    <n v="0"/>
    <m/>
    <m/>
    <m/>
    <s v="معاملة بنكية"/>
    <m/>
    <m/>
    <x v="129"/>
  </r>
  <r>
    <d v="2017-10-15T00:00:00"/>
    <x v="10"/>
    <n v="51354.76"/>
    <x v="8"/>
    <x v="10"/>
    <n v="1096804.8699999996"/>
    <n v="324050.15000000002"/>
    <n v="48762.000000000015"/>
    <n v="389803.42799999996"/>
    <n v="40269.306199999999"/>
    <n v="0"/>
    <m/>
    <m/>
    <m/>
    <s v="تقفيل"/>
    <m/>
    <m/>
    <x v="129"/>
  </r>
  <r>
    <d v="2017-10-16T00:00:00"/>
    <x v="10"/>
    <n v="10000"/>
    <x v="6"/>
    <x v="6"/>
    <n v="1106804.8699999996"/>
    <n v="324050.15000000002"/>
    <n v="48762.000000000015"/>
    <n v="389803.42799999996"/>
    <n v="40269.306199999999"/>
    <n v="0"/>
    <s v="تبرعات عامة من زكاة مال وغيرها"/>
    <s v="دفاتر جمع مال"/>
    <s v="سارى"/>
    <n v="410"/>
    <m/>
    <n v="9"/>
    <x v="1"/>
  </r>
  <r>
    <d v="2017-10-16T00:00:00"/>
    <x v="10"/>
    <n v="10000"/>
    <x v="6"/>
    <x v="6"/>
    <n v="1116804.8699999996"/>
    <n v="324050.15000000002"/>
    <n v="48762.000000000015"/>
    <n v="389803.42799999996"/>
    <n v="40269.306199999999"/>
    <n v="0"/>
    <s v="تبرعات عامة من زكاة مال وغيرها"/>
    <s v="دفاتر جمع مال"/>
    <s v="سارى"/>
    <n v="411"/>
    <m/>
    <n v="9"/>
    <x v="1"/>
  </r>
  <r>
    <d v="2017-10-16T00:00:00"/>
    <x v="10"/>
    <n v="10000"/>
    <x v="6"/>
    <x v="6"/>
    <n v="1126804.8699999996"/>
    <n v="324050.15000000002"/>
    <n v="48762.000000000015"/>
    <n v="389803.42799999996"/>
    <n v="40269.306199999999"/>
    <n v="0"/>
    <s v="تبرعات عامة من زكاة مال وغيرها"/>
    <s v="دفاتر جمع مال"/>
    <s v="سارى"/>
    <n v="412"/>
    <m/>
    <n v="9"/>
    <x v="1"/>
  </r>
  <r>
    <d v="2017-10-16T00:00:00"/>
    <x v="10"/>
    <n v="10000"/>
    <x v="6"/>
    <x v="6"/>
    <n v="1136804.8699999996"/>
    <n v="324050.15000000002"/>
    <n v="48762.000000000015"/>
    <n v="389803.42799999996"/>
    <n v="40269.306199999999"/>
    <n v="0"/>
    <s v="تبرعات عامة من زكاة مال وغيرها"/>
    <s v="دفاتر جمع مال"/>
    <s v="سارى"/>
    <n v="413"/>
    <m/>
    <n v="9"/>
    <x v="1"/>
  </r>
  <r>
    <d v="2017-10-16T00:00:00"/>
    <x v="10"/>
    <n v="10000"/>
    <x v="6"/>
    <x v="6"/>
    <n v="1146804.8699999996"/>
    <n v="324050.15000000002"/>
    <n v="48762.000000000015"/>
    <n v="389803.42799999996"/>
    <n v="40269.306199999999"/>
    <n v="0"/>
    <s v="تبرعات عامة من زكاة مال وغيرها"/>
    <s v="دفاتر جمع مال"/>
    <s v="سارى"/>
    <n v="414"/>
    <m/>
    <n v="9"/>
    <x v="1"/>
  </r>
  <r>
    <d v="2017-10-16T00:00:00"/>
    <x v="10"/>
    <n v="10000"/>
    <x v="6"/>
    <x v="6"/>
    <n v="1156804.8699999996"/>
    <n v="324050.15000000002"/>
    <n v="48762.000000000015"/>
    <n v="389803.42799999996"/>
    <n v="40269.306199999999"/>
    <n v="0"/>
    <s v="تبرعات عامة من زكاة مال وغيرها"/>
    <s v="دفاتر جمع مال"/>
    <s v="سارى"/>
    <n v="415"/>
    <m/>
    <n v="9"/>
    <x v="1"/>
  </r>
  <r>
    <d v="2017-10-16T00:00:00"/>
    <x v="10"/>
    <n v="10000"/>
    <x v="6"/>
    <x v="6"/>
    <n v="1166804.8699999996"/>
    <n v="324050.15000000002"/>
    <n v="48762.000000000015"/>
    <n v="389803.42799999996"/>
    <n v="40269.306199999999"/>
    <n v="0"/>
    <s v="تبرعات عامة من زكاة مال وغيرها"/>
    <s v="دفاتر جمع مال"/>
    <s v="سارى"/>
    <n v="416"/>
    <m/>
    <n v="9"/>
    <x v="1"/>
  </r>
  <r>
    <d v="2017-10-16T00:00:00"/>
    <x v="10"/>
    <n v="10000"/>
    <x v="6"/>
    <x v="6"/>
    <n v="1176804.8699999996"/>
    <n v="324050.15000000002"/>
    <n v="48762.000000000015"/>
    <n v="389803.42799999996"/>
    <n v="40269.306199999999"/>
    <n v="0"/>
    <s v="تبرعات عامة من زكاة مال وغيرها"/>
    <s v="دفاتر جمع مال"/>
    <s v="سارى"/>
    <n v="417"/>
    <m/>
    <n v="9"/>
    <x v="1"/>
  </r>
  <r>
    <d v="2017-10-16T00:00:00"/>
    <x v="10"/>
    <n v="10000"/>
    <x v="6"/>
    <x v="6"/>
    <n v="1186804.8699999996"/>
    <n v="324050.15000000002"/>
    <n v="48762.000000000015"/>
    <n v="389803.42799999996"/>
    <n v="40269.306199999999"/>
    <n v="0"/>
    <s v="تبرعات عامة من زكاة مال وغيرها"/>
    <s v="دفاتر جمع مال"/>
    <s v="سارى"/>
    <n v="418"/>
    <m/>
    <n v="9"/>
    <x v="1"/>
  </r>
  <r>
    <d v="2017-10-16T00:00:00"/>
    <x v="10"/>
    <n v="10000"/>
    <x v="6"/>
    <x v="6"/>
    <n v="1196804.8699999996"/>
    <n v="324050.15000000002"/>
    <n v="48762.000000000015"/>
    <n v="389803.42799999996"/>
    <n v="40269.306199999999"/>
    <n v="0"/>
    <s v="تبرعات عامة من زكاة مال وغيرها"/>
    <s v="دفاتر جمع مال"/>
    <s v="سارى"/>
    <n v="419"/>
    <m/>
    <n v="9"/>
    <x v="1"/>
  </r>
  <r>
    <d v="2017-10-16T00:00:00"/>
    <x v="10"/>
    <n v="1400"/>
    <x v="6"/>
    <x v="7"/>
    <n v="1198204.8699999996"/>
    <n v="324050.15000000002"/>
    <n v="48762.000000000015"/>
    <n v="389803.42799999996"/>
    <n v="40269.306199999999"/>
    <n v="0"/>
    <s v="نقدية للمرضى"/>
    <s v="دفاتر جمع مال"/>
    <s v="سارى"/>
    <n v="420"/>
    <m/>
    <n v="9"/>
    <x v="1"/>
  </r>
  <r>
    <d v="2017-10-16T00:00:00"/>
    <x v="10"/>
    <n v="1300"/>
    <x v="6"/>
    <x v="7"/>
    <n v="1199504.8699999996"/>
    <n v="324050.15000000002"/>
    <n v="48762.000000000015"/>
    <n v="389803.42799999996"/>
    <n v="40269.306199999999"/>
    <n v="0"/>
    <s v="نقدية للمرضى"/>
    <s v="دفاتر جمع مال"/>
    <s v="سارى"/>
    <n v="421"/>
    <m/>
    <n v="9"/>
    <x v="1"/>
  </r>
  <r>
    <d v="2017-10-16T00:00:00"/>
    <x v="10"/>
    <n v="4000"/>
    <x v="6"/>
    <x v="7"/>
    <n v="1203504.8699999996"/>
    <n v="324050.15000000002"/>
    <n v="48762.000000000015"/>
    <n v="389803.42799999996"/>
    <n v="40269.306199999999"/>
    <n v="0"/>
    <s v="نقدية للمرضى"/>
    <s v="دفاتر جمع مال"/>
    <s v="سارى"/>
    <n v="422"/>
    <m/>
    <n v="9"/>
    <x v="1"/>
  </r>
  <r>
    <d v="2017-10-16T00:00:00"/>
    <x v="10"/>
    <n v="4000"/>
    <x v="6"/>
    <x v="7"/>
    <n v="1207504.8699999996"/>
    <n v="324050.15000000002"/>
    <n v="48762.000000000015"/>
    <n v="389803.42799999996"/>
    <n v="40269.306199999999"/>
    <n v="0"/>
    <s v="نقدية للمرضى"/>
    <s v="دفاتر جمع مال"/>
    <s v="سارى"/>
    <n v="654"/>
    <m/>
    <n v="14"/>
    <x v="1"/>
  </r>
  <r>
    <d v="2017-10-16T00:00:00"/>
    <x v="10"/>
    <n v="302"/>
    <x v="6"/>
    <x v="7"/>
    <n v="1207806.8699999996"/>
    <n v="324050.15000000002"/>
    <n v="48762.000000000015"/>
    <n v="389803.42799999996"/>
    <n v="40269.306199999999"/>
    <n v="0"/>
    <s v="نقدية للمرضى"/>
    <s v="دفاتر جمع مال"/>
    <s v="سارى"/>
    <n v="655"/>
    <m/>
    <n v="14"/>
    <x v="1"/>
  </r>
  <r>
    <d v="2017-10-16T00:00:00"/>
    <x v="10"/>
    <n v="3000"/>
    <x v="6"/>
    <x v="7"/>
    <n v="1210806.8699999996"/>
    <n v="324050.15000000002"/>
    <n v="48762.000000000015"/>
    <n v="389803.42799999996"/>
    <n v="40269.306199999999"/>
    <n v="0"/>
    <s v="نقدية للمرضى"/>
    <s v="دفاتر جمع مال"/>
    <s v="سارى"/>
    <n v="1632"/>
    <m/>
    <n v="33"/>
    <x v="1"/>
  </r>
  <r>
    <d v="2017-10-16T00:00:00"/>
    <x v="10"/>
    <n v="150"/>
    <x v="6"/>
    <x v="6"/>
    <n v="1210956.8699999996"/>
    <n v="324050.15000000002"/>
    <n v="48762.000000000015"/>
    <n v="389803.42799999996"/>
    <n v="40269.306199999999"/>
    <n v="0"/>
    <s v="تبرعات عامة من زكاة مال وغيرها"/>
    <s v="دفاتر جمع مال"/>
    <s v="سارى"/>
    <n v="1633"/>
    <m/>
    <n v="33"/>
    <x v="1"/>
  </r>
  <r>
    <d v="2017-10-16T00:00:00"/>
    <x v="10"/>
    <n v="400"/>
    <x v="6"/>
    <x v="7"/>
    <n v="1211356.8699999996"/>
    <n v="324050.15000000002"/>
    <n v="48762.000000000015"/>
    <n v="389803.42799999996"/>
    <n v="40269.306199999999"/>
    <n v="0"/>
    <s v="نقدية للمرضى"/>
    <s v="دفاتر جمع مال"/>
    <s v="سارى"/>
    <n v="1634"/>
    <m/>
    <n v="33"/>
    <x v="1"/>
  </r>
  <r>
    <d v="2017-10-16T00:00:00"/>
    <x v="10"/>
    <n v="5000"/>
    <x v="6"/>
    <x v="6"/>
    <n v="1216356.8699999996"/>
    <n v="324050.15000000002"/>
    <n v="48762.000000000015"/>
    <n v="389803.42799999996"/>
    <n v="40269.306199999999"/>
    <n v="0"/>
    <s v="تبرعات عامة من زكاة مال وغيرها"/>
    <s v="دفاتر جمع مال"/>
    <s v="سارى"/>
    <n v="1635"/>
    <m/>
    <n v="33"/>
    <x v="1"/>
  </r>
  <r>
    <d v="2017-10-16T00:00:00"/>
    <x v="10"/>
    <n v="500"/>
    <x v="6"/>
    <x v="7"/>
    <n v="1216856.8699999996"/>
    <n v="324050.15000000002"/>
    <n v="48762.000000000015"/>
    <n v="389803.42799999996"/>
    <n v="40269.306199999999"/>
    <n v="0"/>
    <s v="نقدية للمرضى"/>
    <s v="دفاتر جمع مال"/>
    <s v="سارى"/>
    <n v="1729"/>
    <m/>
    <n v="35"/>
    <x v="1"/>
  </r>
  <r>
    <d v="2017-10-16T00:00:00"/>
    <x v="10"/>
    <n v="2500"/>
    <x v="6"/>
    <x v="7"/>
    <n v="1219356.8699999996"/>
    <n v="324050.15000000002"/>
    <n v="48762.000000000015"/>
    <n v="389803.42799999996"/>
    <n v="40269.306199999999"/>
    <n v="0"/>
    <s v="نقدية للمرضى"/>
    <s v="دفاتر جمع مال"/>
    <s v="سارى"/>
    <n v="1730"/>
    <m/>
    <n v="35"/>
    <x v="1"/>
  </r>
  <r>
    <d v="2017-10-16T00:00:00"/>
    <x v="10"/>
    <n v="50"/>
    <x v="6"/>
    <x v="6"/>
    <n v="1219406.8699999996"/>
    <n v="324050.15000000002"/>
    <n v="48762.000000000015"/>
    <n v="389803.42799999996"/>
    <n v="40269.306199999999"/>
    <n v="0"/>
    <s v="تبرعات عامة من زكاة مال وغيرها"/>
    <s v="دفاتر جمع مال"/>
    <s v="سارى"/>
    <n v="1829"/>
    <m/>
    <n v="37"/>
    <x v="1"/>
  </r>
  <r>
    <d v="2017-10-16T00:00:00"/>
    <x v="10"/>
    <n v="100"/>
    <x v="6"/>
    <x v="6"/>
    <n v="1219506.8699999996"/>
    <n v="324050.15000000002"/>
    <n v="48762.000000000015"/>
    <n v="389803.42799999996"/>
    <n v="40269.306199999999"/>
    <n v="0"/>
    <s v="تبرعات عامة من زكاة مال وغيرها"/>
    <s v="دفاتر جمع مال"/>
    <s v="سارى"/>
    <n v="1918"/>
    <m/>
    <n v="39"/>
    <x v="1"/>
  </r>
  <r>
    <d v="2017-10-16T00:00:00"/>
    <x v="10"/>
    <n v="200"/>
    <x v="6"/>
    <x v="7"/>
    <n v="1219706.8699999996"/>
    <n v="324050.15000000002"/>
    <n v="48762.000000000015"/>
    <n v="389803.42799999996"/>
    <n v="40269.306199999999"/>
    <n v="0"/>
    <s v="نقدية للمرضى"/>
    <s v="دفاتر جمع مال"/>
    <s v="سارى"/>
    <n v="1919"/>
    <m/>
    <n v="39"/>
    <x v="1"/>
  </r>
  <r>
    <d v="2017-10-16T00:00:00"/>
    <x v="10"/>
    <n v="200"/>
    <x v="6"/>
    <x v="7"/>
    <n v="1219906.8699999996"/>
    <n v="324050.15000000002"/>
    <n v="48762.000000000015"/>
    <n v="389803.42799999996"/>
    <n v="40269.306199999999"/>
    <n v="0"/>
    <s v="نقدية للمرضى"/>
    <s v="دفاتر جمع مال"/>
    <s v="سارى"/>
    <n v="1920"/>
    <m/>
    <n v="39"/>
    <x v="1"/>
  </r>
  <r>
    <d v="2017-10-16T00:00:00"/>
    <x v="10"/>
    <n v="1000"/>
    <x v="6"/>
    <x v="6"/>
    <n v="1220906.8699999996"/>
    <n v="324050.15000000002"/>
    <n v="48762.000000000015"/>
    <n v="389803.42799999996"/>
    <n v="40269.306199999999"/>
    <n v="0"/>
    <s v="تبرعات عامة من زكاة مال وغيرها"/>
    <s v="دفاتر جمع مال"/>
    <s v="سارى"/>
    <n v="1921"/>
    <m/>
    <n v="39"/>
    <x v="1"/>
  </r>
  <r>
    <d v="2017-10-16T00:00:00"/>
    <x v="10"/>
    <n v="3800"/>
    <x v="6"/>
    <x v="6"/>
    <n v="1224706.8699999996"/>
    <n v="324050.15000000002"/>
    <n v="48762.000000000015"/>
    <n v="389803.42799999996"/>
    <n v="40269.306199999999"/>
    <n v="0"/>
    <s v="تبرعات عامة من زكاة مال وغيرها"/>
    <s v="دفاتر جمع مال"/>
    <s v="سارى"/>
    <n v="1951"/>
    <m/>
    <n v="40"/>
    <x v="1"/>
  </r>
  <r>
    <d v="2017-10-16T00:00:00"/>
    <x v="10"/>
    <n v="1000"/>
    <x v="8"/>
    <x v="9"/>
    <n v="1224706.8699999996"/>
    <n v="325050.15000000002"/>
    <n v="48762.000000000015"/>
    <n v="389803.42799999996"/>
    <n v="40269.306199999999"/>
    <n v="0"/>
    <m/>
    <m/>
    <m/>
    <s v="معاملة بنكية"/>
    <m/>
    <m/>
    <x v="64"/>
  </r>
  <r>
    <d v="2017-10-16T00:00:00"/>
    <x v="10"/>
    <n v="400"/>
    <x v="8"/>
    <x v="9"/>
    <n v="1224706.8699999996"/>
    <n v="325450.15000000002"/>
    <n v="48762.000000000015"/>
    <n v="389803.42799999996"/>
    <n v="40269.306199999999"/>
    <n v="0"/>
    <m/>
    <m/>
    <m/>
    <s v="معاملة بنكية"/>
    <m/>
    <m/>
    <x v="263"/>
  </r>
  <r>
    <d v="2017-10-16T00:00:00"/>
    <x v="10"/>
    <n v="45450"/>
    <x v="8"/>
    <x v="8"/>
    <n v="1179256.8699999996"/>
    <n v="370900.15"/>
    <n v="48762.000000000015"/>
    <n v="389803.42799999996"/>
    <n v="40269.306199999999"/>
    <n v="0"/>
    <m/>
    <m/>
    <m/>
    <m/>
    <m/>
    <m/>
    <x v="266"/>
  </r>
  <r>
    <d v="2017-10-16T00:00:00"/>
    <x v="10"/>
    <n v="17500"/>
    <x v="6"/>
    <x v="11"/>
    <n v="1196756.8699999996"/>
    <n v="353400.15"/>
    <n v="48762.000000000015"/>
    <n v="389803.42799999996"/>
    <n v="40269.306199999999"/>
    <n v="0"/>
    <m/>
    <m/>
    <m/>
    <s v="معاملة بنكية"/>
    <m/>
    <m/>
    <x v="265"/>
  </r>
  <r>
    <d v="2017-10-16T00:00:00"/>
    <x v="10"/>
    <n v="24303.85"/>
    <x v="9"/>
    <x v="11"/>
    <n v="1196756.8699999996"/>
    <n v="329096.30000000005"/>
    <n v="48762.000000000015"/>
    <n v="389803.42799999996"/>
    <n v="40269.306199999999"/>
    <n v="0"/>
    <m/>
    <m/>
    <m/>
    <s v="معاملة بنكية"/>
    <m/>
    <m/>
    <x v="267"/>
  </r>
  <r>
    <d v="2017-10-16T00:00:00"/>
    <x v="10"/>
    <n v="1019"/>
    <x v="8"/>
    <x v="9"/>
    <n v="1196756.8699999996"/>
    <n v="330115.30000000005"/>
    <n v="48762.000000000015"/>
    <n v="389803.42799999996"/>
    <n v="40269.306199999999"/>
    <n v="0"/>
    <m/>
    <m/>
    <m/>
    <s v="معاملة بنكية"/>
    <m/>
    <m/>
    <x v="129"/>
  </r>
  <r>
    <d v="2017-10-16T00:00:00"/>
    <x v="10"/>
    <n v="5050"/>
    <x v="8"/>
    <x v="9"/>
    <n v="1196756.8699999996"/>
    <n v="335165.30000000005"/>
    <n v="48762.000000000015"/>
    <n v="389803.42799999996"/>
    <n v="40269.306199999999"/>
    <n v="0"/>
    <m/>
    <m/>
    <m/>
    <s v="معاملة بنكية"/>
    <m/>
    <m/>
    <x v="129"/>
  </r>
  <r>
    <d v="2017-10-16T00:00:00"/>
    <x v="10"/>
    <n v="200"/>
    <x v="8"/>
    <x v="9"/>
    <n v="1196756.8699999996"/>
    <n v="335365.30000000005"/>
    <n v="48762.000000000015"/>
    <n v="389803.42799999996"/>
    <n v="40269.306199999999"/>
    <n v="0"/>
    <m/>
    <m/>
    <m/>
    <s v="معاملة بنكية"/>
    <m/>
    <m/>
    <x v="129"/>
  </r>
  <r>
    <d v="2017-10-17T00:00:00"/>
    <x v="10"/>
    <n v="1500"/>
    <x v="6"/>
    <x v="7"/>
    <n v="1198256.8699999996"/>
    <n v="335365.30000000005"/>
    <n v="48762.000000000015"/>
    <n v="389803.42799999996"/>
    <n v="40269.306199999999"/>
    <n v="0"/>
    <s v="نقدية للمرضى"/>
    <s v="دفاتر جمع مال"/>
    <s v="سارى"/>
    <n v="423"/>
    <m/>
    <n v="9"/>
    <x v="1"/>
  </r>
  <r>
    <d v="2017-10-17T00:00:00"/>
    <x v="10"/>
    <n v="100"/>
    <x v="6"/>
    <x v="6"/>
    <n v="1198356.8699999996"/>
    <n v="335365.30000000005"/>
    <n v="48762.000000000015"/>
    <n v="389803.42799999996"/>
    <n v="40269.306199999999"/>
    <n v="0"/>
    <s v="تبرعات عامة من زكاة مال وغيرها"/>
    <s v="دفاتر جمع مال"/>
    <s v="سارى"/>
    <n v="1555"/>
    <m/>
    <n v="32"/>
    <x v="1"/>
  </r>
  <r>
    <d v="2017-10-17T00:00:00"/>
    <x v="10"/>
    <n v="400"/>
    <x v="6"/>
    <x v="7"/>
    <n v="1198756.8699999996"/>
    <n v="335365.30000000005"/>
    <n v="48762.000000000015"/>
    <n v="389803.42799999996"/>
    <n v="40269.306199999999"/>
    <n v="0"/>
    <s v="نقدية للمرضى"/>
    <s v="دفاتر جمع مال"/>
    <s v="سارى"/>
    <n v="1636"/>
    <m/>
    <n v="33"/>
    <x v="1"/>
  </r>
  <r>
    <d v="2017-10-17T00:00:00"/>
    <x v="10"/>
    <n v="1200"/>
    <x v="6"/>
    <x v="6"/>
    <n v="1199956.8699999996"/>
    <n v="335365.30000000005"/>
    <n v="48762.000000000015"/>
    <n v="389803.42799999996"/>
    <n v="40269.306199999999"/>
    <n v="0"/>
    <s v="تبرعات عامة من زكاة مال وغيرها"/>
    <s v="دفاتر جمع مال"/>
    <s v="سارى"/>
    <n v="1637"/>
    <m/>
    <n v="33"/>
    <x v="1"/>
  </r>
  <r>
    <d v="2017-10-17T00:00:00"/>
    <x v="10"/>
    <n v="100"/>
    <x v="6"/>
    <x v="7"/>
    <n v="1200056.8699999996"/>
    <n v="335365.30000000005"/>
    <n v="48762.000000000015"/>
    <n v="389803.42799999996"/>
    <n v="40269.306199999999"/>
    <n v="0"/>
    <s v="نقدية للمرضى"/>
    <s v="دفاتر جمع مال"/>
    <s v="سارى"/>
    <n v="1638"/>
    <m/>
    <n v="33"/>
    <x v="1"/>
  </r>
  <r>
    <d v="2017-10-17T00:00:00"/>
    <x v="10"/>
    <n v="1000"/>
    <x v="6"/>
    <x v="6"/>
    <n v="1201056.8699999996"/>
    <n v="335365.30000000005"/>
    <n v="48762.000000000015"/>
    <n v="389803.42799999996"/>
    <n v="40269.306199999999"/>
    <n v="0"/>
    <s v="تبرعات عامة من زكاة مال وغيرها"/>
    <s v="دفاتر جمع مال"/>
    <s v="سارى"/>
    <n v="1639"/>
    <m/>
    <n v="33"/>
    <x v="1"/>
  </r>
  <r>
    <d v="2017-10-17T00:00:00"/>
    <x v="10"/>
    <n v="600"/>
    <x v="6"/>
    <x v="7"/>
    <n v="1201656.8699999996"/>
    <n v="335365.30000000005"/>
    <n v="48762.000000000015"/>
    <n v="389803.42799999996"/>
    <n v="40269.306199999999"/>
    <n v="0"/>
    <s v="نقدية للمرضى"/>
    <s v="دفاتر جمع مال"/>
    <s v="سارى"/>
    <n v="1731"/>
    <m/>
    <n v="35"/>
    <x v="1"/>
  </r>
  <r>
    <d v="2017-10-17T00:00:00"/>
    <x v="10"/>
    <n v="500"/>
    <x v="6"/>
    <x v="7"/>
    <n v="1202156.8699999996"/>
    <n v="335365.30000000005"/>
    <n v="48762.000000000015"/>
    <n v="389803.42799999996"/>
    <n v="40269.306199999999"/>
    <n v="0"/>
    <s v="نقدية للمرضى"/>
    <s v="دفاتر جمع مال"/>
    <s v="سارى"/>
    <n v="1732"/>
    <m/>
    <n v="35"/>
    <x v="1"/>
  </r>
  <r>
    <d v="2017-10-17T00:00:00"/>
    <x v="10"/>
    <n v="20"/>
    <x v="6"/>
    <x v="7"/>
    <n v="1202176.8699999996"/>
    <n v="335365.30000000005"/>
    <n v="48762.000000000015"/>
    <n v="389803.42799999996"/>
    <n v="40269.306199999999"/>
    <n v="0"/>
    <s v="نقدية للمرضى"/>
    <s v="دفاتر جمع مال"/>
    <s v="سارى"/>
    <n v="1830"/>
    <m/>
    <n v="37"/>
    <x v="1"/>
  </r>
  <r>
    <d v="2017-10-17T00:00:00"/>
    <x v="10"/>
    <n v="200"/>
    <x v="6"/>
    <x v="7"/>
    <n v="1202376.8699999996"/>
    <n v="335365.30000000005"/>
    <n v="48762.000000000015"/>
    <n v="389803.42799999996"/>
    <n v="40269.306199999999"/>
    <n v="0"/>
    <s v="نقدية للمرضى"/>
    <s v="دفاتر جمع مال"/>
    <s v="سارى"/>
    <n v="1831"/>
    <m/>
    <n v="37"/>
    <x v="1"/>
  </r>
  <r>
    <d v="2017-10-17T00:00:00"/>
    <x v="10"/>
    <n v="150"/>
    <x v="6"/>
    <x v="6"/>
    <n v="1202526.8699999996"/>
    <n v="335365.30000000005"/>
    <n v="48762.000000000015"/>
    <n v="389803.42799999996"/>
    <n v="40269.306199999999"/>
    <n v="0"/>
    <s v="تبرعات عامة من زكاة مال وغيرها"/>
    <s v="دفاتر جمع مال"/>
    <s v="سارى"/>
    <n v="2001"/>
    <m/>
    <n v="41"/>
    <x v="1"/>
  </r>
  <r>
    <d v="2017-10-17T00:00:00"/>
    <x v="10"/>
    <n v="902.99999999999989"/>
    <x v="39"/>
    <x v="6"/>
    <n v="1202526.8699999996"/>
    <n v="335365.30000000005"/>
    <n v="49665.000000000015"/>
    <n v="389803.42799999996"/>
    <n v="40269.306199999999"/>
    <n v="0"/>
    <s v="تبرعات عامة من زكاة مال وغيرها"/>
    <s v="دفاتر جمع مال"/>
    <s v="سارى"/>
    <n v="2002"/>
    <m/>
    <n v="41"/>
    <x v="1"/>
  </r>
  <r>
    <d v="2017-10-17T00:00:00"/>
    <x v="10"/>
    <n v="2350"/>
    <x v="6"/>
    <x v="6"/>
    <n v="1204876.8699999996"/>
    <n v="335365.30000000005"/>
    <n v="49665.000000000015"/>
    <n v="389803.42799999996"/>
    <n v="40269.306199999999"/>
    <n v="0"/>
    <s v="تبرعات عامة من زكاة مال وغيرها"/>
    <s v="دفاتر جمع مال"/>
    <s v="سارى"/>
    <n v="2003"/>
    <m/>
    <n v="41"/>
    <x v="1"/>
  </r>
  <r>
    <d v="2017-10-17T00:00:00"/>
    <x v="10"/>
    <n v="113020"/>
    <x v="8"/>
    <x v="8"/>
    <n v="1091856.8699999996"/>
    <n v="448385.30000000005"/>
    <n v="49665.000000000015"/>
    <n v="389803.42799999996"/>
    <n v="40269.306199999999"/>
    <n v="0"/>
    <m/>
    <m/>
    <m/>
    <m/>
    <m/>
    <m/>
    <x v="266"/>
  </r>
  <r>
    <d v="2017-10-17T00:00:00"/>
    <x v="10"/>
    <n v="11897"/>
    <x v="8"/>
    <x v="8"/>
    <n v="1079959.8699999996"/>
    <n v="460282.30000000005"/>
    <n v="49665.000000000015"/>
    <n v="389803.42799999996"/>
    <n v="40269.306199999999"/>
    <n v="0"/>
    <m/>
    <m/>
    <m/>
    <m/>
    <m/>
    <m/>
    <x v="266"/>
  </r>
  <r>
    <d v="2017-10-17T00:00:00"/>
    <x v="10"/>
    <n v="15549.32"/>
    <x v="8"/>
    <x v="16"/>
    <n v="1079959.8699999996"/>
    <n v="475831.62000000005"/>
    <n v="49665.000000000015"/>
    <n v="389803.42799999996"/>
    <n v="40269.306199999999"/>
    <n v="0"/>
    <m/>
    <m/>
    <m/>
    <s v="تقفيل"/>
    <m/>
    <m/>
    <x v="271"/>
  </r>
  <r>
    <d v="2017-10-17T00:00:00"/>
    <x v="10"/>
    <n v="43000"/>
    <x v="6"/>
    <x v="11"/>
    <n v="1122959.8699999996"/>
    <n v="432831.62000000005"/>
    <n v="49665.000000000015"/>
    <n v="389803.42799999996"/>
    <n v="40269.306199999999"/>
    <n v="0"/>
    <m/>
    <m/>
    <m/>
    <s v="معاملة بنكية"/>
    <m/>
    <m/>
    <x v="265"/>
  </r>
  <r>
    <d v="2017-10-17T00:00:00"/>
    <x v="10"/>
    <n v="11600"/>
    <x v="8"/>
    <x v="8"/>
    <n v="1111359.8699999996"/>
    <n v="444431.62000000005"/>
    <n v="49665.000000000015"/>
    <n v="389803.42799999996"/>
    <n v="40269.306199999999"/>
    <n v="0"/>
    <m/>
    <m/>
    <m/>
    <m/>
    <m/>
    <m/>
    <x v="266"/>
  </r>
  <r>
    <d v="2017-10-17T00:00:00"/>
    <x v="10"/>
    <n v="500"/>
    <x v="8"/>
    <x v="9"/>
    <n v="1111359.8699999996"/>
    <n v="444931.62000000005"/>
    <n v="49665.000000000015"/>
    <n v="389803.42799999996"/>
    <n v="40269.306199999999"/>
    <n v="0"/>
    <m/>
    <m/>
    <m/>
    <s v="معاملة بنكية"/>
    <m/>
    <m/>
    <x v="60"/>
  </r>
  <r>
    <d v="2017-10-17T00:00:00"/>
    <x v="10"/>
    <n v="10"/>
    <x v="8"/>
    <x v="9"/>
    <n v="1111359.8699999996"/>
    <n v="444941.62000000005"/>
    <n v="49665.000000000015"/>
    <n v="389803.42799999996"/>
    <n v="40269.306199999999"/>
    <n v="0"/>
    <m/>
    <m/>
    <m/>
    <s v="معاملة بنكية"/>
    <m/>
    <m/>
    <x v="129"/>
  </r>
  <r>
    <d v="2017-10-17T00:00:00"/>
    <x v="10"/>
    <n v="498.75"/>
    <x v="8"/>
    <x v="9"/>
    <n v="1111359.8699999996"/>
    <n v="445440.37000000005"/>
    <n v="49665.000000000015"/>
    <n v="389803.42799999996"/>
    <n v="40269.306199999999"/>
    <n v="0"/>
    <m/>
    <m/>
    <m/>
    <s v="معاملة بنكية"/>
    <m/>
    <m/>
    <x v="129"/>
  </r>
  <r>
    <d v="2017-10-18T00:00:00"/>
    <x v="10"/>
    <n v="50"/>
    <x v="6"/>
    <x v="6"/>
    <n v="1111409.8699999996"/>
    <n v="445440.37000000005"/>
    <n v="49665.000000000015"/>
    <n v="389803.42799999996"/>
    <n v="40269.306199999999"/>
    <n v="0"/>
    <s v="تبرعات عامة من زكاة مال وغيرها"/>
    <s v="دفاتر جمع مال"/>
    <s v="سارى"/>
    <n v="656"/>
    <m/>
    <n v="14"/>
    <x v="1"/>
  </r>
  <r>
    <d v="2017-10-18T00:00:00"/>
    <x v="10"/>
    <n v="4000"/>
    <x v="6"/>
    <x v="6"/>
    <n v="1115409.8699999996"/>
    <n v="445440.37000000005"/>
    <n v="49665.000000000015"/>
    <n v="389803.42799999996"/>
    <n v="40269.306199999999"/>
    <n v="0"/>
    <s v="تبرعات عامة من زكاة مال وغيرها"/>
    <s v="دفاتر جمع مال"/>
    <s v="سارى"/>
    <n v="1194"/>
    <m/>
    <n v="24"/>
    <x v="1"/>
  </r>
  <r>
    <d v="2017-10-18T00:00:00"/>
    <x v="10"/>
    <n v="5000"/>
    <x v="6"/>
    <x v="7"/>
    <n v="1120409.8699999996"/>
    <n v="445440.37000000005"/>
    <n v="49665.000000000015"/>
    <n v="389803.42799999996"/>
    <n v="40269.306199999999"/>
    <n v="0"/>
    <s v="نقدية للمرضى"/>
    <s v="دفاتر جمع مال"/>
    <s v="سارى"/>
    <n v="1195"/>
    <m/>
    <n v="24"/>
    <x v="1"/>
  </r>
  <r>
    <d v="2017-10-18T00:00:00"/>
    <x v="10"/>
    <n v="600"/>
    <x v="6"/>
    <x v="6"/>
    <n v="1121009.8699999996"/>
    <n v="445440.37000000005"/>
    <n v="49665.000000000015"/>
    <n v="389803.42799999996"/>
    <n v="40269.306199999999"/>
    <n v="0"/>
    <s v="تبرعات عامة من زكاة مال وغيرها"/>
    <s v="دفاتر جمع مال"/>
    <s v="سارى"/>
    <n v="1640"/>
    <m/>
    <n v="33"/>
    <x v="1"/>
  </r>
  <r>
    <d v="2017-10-18T00:00:00"/>
    <x v="10"/>
    <n v="200"/>
    <x v="6"/>
    <x v="6"/>
    <n v="1121209.8699999996"/>
    <n v="445440.37000000005"/>
    <n v="49665.000000000015"/>
    <n v="389803.42799999996"/>
    <n v="40269.306199999999"/>
    <n v="0"/>
    <s v="تبرعات عامة من زكاة مال وغيرها"/>
    <s v="دفاتر جمع مال"/>
    <s v="سارى"/>
    <n v="1641"/>
    <m/>
    <n v="33"/>
    <x v="1"/>
  </r>
  <r>
    <d v="2017-10-18T00:00:00"/>
    <x v="10"/>
    <n v="800"/>
    <x v="6"/>
    <x v="7"/>
    <n v="1122009.8699999996"/>
    <n v="445440.37000000005"/>
    <n v="49665.000000000015"/>
    <n v="389803.42799999996"/>
    <n v="40269.306199999999"/>
    <n v="0"/>
    <s v="نقدية للمرضى"/>
    <s v="دفاتر جمع مال"/>
    <s v="سارى"/>
    <n v="1642"/>
    <m/>
    <n v="33"/>
    <x v="1"/>
  </r>
  <r>
    <d v="2017-10-18T00:00:00"/>
    <x v="10"/>
    <n v="100"/>
    <x v="6"/>
    <x v="7"/>
    <n v="1122109.8699999996"/>
    <n v="445440.37000000005"/>
    <n v="49665.000000000015"/>
    <n v="389803.42799999996"/>
    <n v="40269.306199999999"/>
    <n v="0"/>
    <s v="نقدية للمرضى"/>
    <s v="دفاتر جمع مال"/>
    <s v="سارى"/>
    <n v="1832"/>
    <m/>
    <n v="37"/>
    <x v="1"/>
  </r>
  <r>
    <d v="2017-10-18T00:00:00"/>
    <x v="10"/>
    <n v="150"/>
    <x v="6"/>
    <x v="6"/>
    <n v="1122259.8699999996"/>
    <n v="445440.37000000005"/>
    <n v="49665.000000000015"/>
    <n v="389803.42799999996"/>
    <n v="40269.306199999999"/>
    <n v="0"/>
    <s v="تبرعات عامة من زكاة مال وغيرها"/>
    <s v="دفاتر جمع مال"/>
    <s v="سارى"/>
    <n v="1833"/>
    <m/>
    <n v="37"/>
    <x v="1"/>
  </r>
  <r>
    <d v="2017-10-18T00:00:00"/>
    <x v="10"/>
    <n v="200"/>
    <x v="6"/>
    <x v="7"/>
    <n v="1122459.8699999996"/>
    <n v="445440.37000000005"/>
    <n v="49665.000000000015"/>
    <n v="389803.42799999996"/>
    <n v="40269.306199999999"/>
    <n v="0"/>
    <s v="نقدية للمرضى"/>
    <s v="دفاتر جمع مال"/>
    <s v="سارى"/>
    <n v="1834"/>
    <m/>
    <n v="37"/>
    <x v="1"/>
  </r>
  <r>
    <d v="2017-10-18T00:00:00"/>
    <x v="10"/>
    <n v="500"/>
    <x v="6"/>
    <x v="7"/>
    <n v="1122959.8699999996"/>
    <n v="445440.37000000005"/>
    <n v="49665.000000000015"/>
    <n v="389803.42799999996"/>
    <n v="40269.306199999999"/>
    <n v="0"/>
    <s v="نقدية للمرضى"/>
    <s v="دفاتر جمع مال"/>
    <s v="سارى"/>
    <n v="1835"/>
    <m/>
    <n v="37"/>
    <x v="1"/>
  </r>
  <r>
    <d v="2017-10-18T00:00:00"/>
    <x v="10"/>
    <n v="2000"/>
    <x v="6"/>
    <x v="6"/>
    <n v="1124959.8699999996"/>
    <n v="445440.37000000005"/>
    <n v="49665.000000000015"/>
    <n v="389803.42799999996"/>
    <n v="40269.306199999999"/>
    <n v="0"/>
    <s v="تبرعات عامة من زكاة مال وغيرها"/>
    <s v="دفاتر جمع مال"/>
    <s v="سارى"/>
    <n v="1836"/>
    <m/>
    <n v="37"/>
    <x v="1"/>
  </r>
  <r>
    <d v="2017-10-18T00:00:00"/>
    <x v="10"/>
    <n v="3000"/>
    <x v="6"/>
    <x v="7"/>
    <n v="1127959.8699999996"/>
    <n v="445440.37000000005"/>
    <n v="49665.000000000015"/>
    <n v="389803.42799999996"/>
    <n v="40269.306199999999"/>
    <n v="0"/>
    <s v="نقدية للمرضى"/>
    <s v="دفاتر جمع مال"/>
    <s v="سارى"/>
    <n v="1879"/>
    <m/>
    <n v="38"/>
    <x v="1"/>
  </r>
  <r>
    <d v="2017-10-18T00:00:00"/>
    <x v="10"/>
    <n v="500"/>
    <x v="6"/>
    <x v="7"/>
    <n v="1128459.8699999996"/>
    <n v="445440.37000000005"/>
    <n v="49665.000000000015"/>
    <n v="389803.42799999996"/>
    <n v="40269.306199999999"/>
    <n v="0"/>
    <s v="نقدية للمرضى"/>
    <s v="دفاتر جمع مال"/>
    <s v="سارى"/>
    <n v="1922"/>
    <m/>
    <n v="39"/>
    <x v="1"/>
  </r>
  <r>
    <d v="2017-10-18T00:00:00"/>
    <x v="10"/>
    <n v="500"/>
    <x v="6"/>
    <x v="6"/>
    <n v="1128959.8699999996"/>
    <n v="445440.37000000005"/>
    <n v="49665.000000000015"/>
    <n v="389803.42799999996"/>
    <n v="40269.306199999999"/>
    <n v="0"/>
    <s v="تبرعات عامة من زكاة مال وغيرها"/>
    <s v="دفاتر جمع مال"/>
    <s v="سارى"/>
    <n v="1923"/>
    <m/>
    <n v="39"/>
    <x v="1"/>
  </r>
  <r>
    <d v="2017-10-18T00:00:00"/>
    <x v="10"/>
    <n v="150"/>
    <x v="6"/>
    <x v="7"/>
    <n v="1129109.8699999996"/>
    <n v="445440.37000000005"/>
    <n v="49665.000000000015"/>
    <n v="389803.42799999996"/>
    <n v="40269.306199999999"/>
    <n v="0"/>
    <s v="نقدية للمرضى"/>
    <s v="دفاتر جمع مال"/>
    <s v="سارى"/>
    <n v="1924"/>
    <m/>
    <n v="39"/>
    <x v="1"/>
  </r>
  <r>
    <d v="2017-10-18T00:00:00"/>
    <x v="10"/>
    <n v="250"/>
    <x v="6"/>
    <x v="6"/>
    <n v="1129359.8699999996"/>
    <n v="445440.37000000005"/>
    <n v="49665.000000000015"/>
    <n v="389803.42799999996"/>
    <n v="40269.306199999999"/>
    <n v="0"/>
    <s v="تبرعات عامة من زكاة مال وغيرها"/>
    <s v="دفاتر جمع مال"/>
    <s v="سارى"/>
    <n v="1925"/>
    <m/>
    <n v="39"/>
    <x v="1"/>
  </r>
  <r>
    <d v="2017-10-18T00:00:00"/>
    <x v="10"/>
    <n v="3000"/>
    <x v="6"/>
    <x v="7"/>
    <n v="1132359.8699999996"/>
    <n v="445440.37000000005"/>
    <n v="49665.000000000015"/>
    <n v="389803.42799999996"/>
    <n v="40269.306199999999"/>
    <n v="0"/>
    <s v="نقدية للمرضى"/>
    <s v="دفاتر جمع مال"/>
    <s v="سارى"/>
    <n v="1952"/>
    <m/>
    <n v="40"/>
    <x v="1"/>
  </r>
  <r>
    <d v="2017-10-18T00:00:00"/>
    <x v="10"/>
    <n v="1000"/>
    <x v="6"/>
    <x v="7"/>
    <n v="1133359.8699999996"/>
    <n v="445440.37000000005"/>
    <n v="49665.000000000015"/>
    <n v="389803.42799999996"/>
    <n v="40269.306199999999"/>
    <n v="0"/>
    <s v="نقدية للمرضى"/>
    <s v="دفاتر جمع مال"/>
    <s v="سارى"/>
    <n v="1953"/>
    <m/>
    <n v="40"/>
    <x v="1"/>
  </r>
  <r>
    <d v="2017-10-18T00:00:00"/>
    <x v="10"/>
    <n v="1000"/>
    <x v="6"/>
    <x v="7"/>
    <n v="1134359.8699999996"/>
    <n v="445440.37000000005"/>
    <n v="49665.000000000015"/>
    <n v="389803.42799999996"/>
    <n v="40269.306199999999"/>
    <n v="0"/>
    <s v="نقدية للمرضى"/>
    <s v="دفاتر جمع مال"/>
    <s v="سارى"/>
    <n v="1954"/>
    <m/>
    <n v="40"/>
    <x v="1"/>
  </r>
  <r>
    <d v="2017-10-18T00:00:00"/>
    <x v="10"/>
    <n v="3000"/>
    <x v="6"/>
    <x v="7"/>
    <n v="1137359.8699999996"/>
    <n v="445440.37000000005"/>
    <n v="49665.000000000015"/>
    <n v="389803.42799999996"/>
    <n v="40269.306199999999"/>
    <n v="0"/>
    <s v="نقدية للمرضى"/>
    <s v="دفاتر جمع مال"/>
    <s v="سارى"/>
    <n v="1955"/>
    <m/>
    <n v="40"/>
    <x v="1"/>
  </r>
  <r>
    <d v="2017-10-18T00:00:00"/>
    <x v="10"/>
    <n v="1500"/>
    <x v="6"/>
    <x v="6"/>
    <n v="1138859.8699999996"/>
    <n v="445440.37000000005"/>
    <n v="49665.000000000015"/>
    <n v="389803.42799999996"/>
    <n v="40269.306199999999"/>
    <n v="0"/>
    <s v="تبرعات عامة من زكاة مال وغيرها"/>
    <s v="دفاتر جمع مال"/>
    <s v="سارى"/>
    <n v="1956"/>
    <m/>
    <n v="40"/>
    <x v="1"/>
  </r>
  <r>
    <d v="2017-10-18T00:00:00"/>
    <x v="10"/>
    <n v="1500"/>
    <x v="6"/>
    <x v="6"/>
    <n v="1140359.8699999996"/>
    <n v="445440.37000000005"/>
    <n v="49665.000000000015"/>
    <n v="389803.42799999996"/>
    <n v="40269.306199999999"/>
    <n v="0"/>
    <s v="تبرعات عامة من زكاة مال وغيرها"/>
    <s v="دفاتر جمع مال"/>
    <s v="سارى"/>
    <n v="2004"/>
    <m/>
    <n v="41"/>
    <x v="1"/>
  </r>
  <r>
    <d v="2017-10-18T00:00:00"/>
    <x v="10"/>
    <n v="1000"/>
    <x v="6"/>
    <x v="6"/>
    <n v="1141359.8699999996"/>
    <n v="445440.37000000005"/>
    <n v="49665.000000000015"/>
    <n v="389803.42799999996"/>
    <n v="40269.306199999999"/>
    <n v="0"/>
    <s v="تبرعات عامة من زكاة مال وغيرها"/>
    <s v="دفاتر جمع مال"/>
    <s v="سارى"/>
    <n v="2005"/>
    <m/>
    <n v="41"/>
    <x v="1"/>
  </r>
  <r>
    <d v="2017-10-18T00:00:00"/>
    <x v="10"/>
    <n v="200"/>
    <x v="6"/>
    <x v="6"/>
    <n v="1141559.8699999996"/>
    <n v="445440.37000000005"/>
    <n v="49665.000000000015"/>
    <n v="389803.42799999996"/>
    <n v="40269.306199999999"/>
    <n v="0"/>
    <s v="تبرعات عامة من زكاة مال وغيرها"/>
    <s v="دفاتر جمع مال"/>
    <s v="سارى"/>
    <n v="2006"/>
    <m/>
    <n v="41"/>
    <x v="1"/>
  </r>
  <r>
    <d v="2017-10-18T00:00:00"/>
    <x v="10"/>
    <n v="500"/>
    <x v="6"/>
    <x v="6"/>
    <n v="1142059.8699999996"/>
    <n v="445440.37000000005"/>
    <n v="49665.000000000015"/>
    <n v="389803.42799999996"/>
    <n v="40269.306199999999"/>
    <n v="0"/>
    <s v="تبرعات عامة من زكاة مال وغيرها"/>
    <s v="دفاتر جمع مال"/>
    <s v="سارى"/>
    <n v="2007"/>
    <m/>
    <n v="41"/>
    <x v="1"/>
  </r>
  <r>
    <d v="2017-10-18T00:00:00"/>
    <x v="10"/>
    <n v="300"/>
    <x v="6"/>
    <x v="6"/>
    <n v="1142359.8699999996"/>
    <n v="445440.37000000005"/>
    <n v="49665.000000000015"/>
    <n v="389803.42799999996"/>
    <n v="40269.306199999999"/>
    <n v="0"/>
    <s v="تبرعات عامة من زكاة مال وغيرها"/>
    <s v="دفاتر جمع مال"/>
    <s v="سارى"/>
    <n v="2008"/>
    <m/>
    <n v="41"/>
    <x v="1"/>
  </r>
  <r>
    <d v="2017-10-18T00:00:00"/>
    <x v="10"/>
    <n v="1000"/>
    <x v="8"/>
    <x v="9"/>
    <n v="1142359.8699999996"/>
    <n v="446440.37000000005"/>
    <n v="49665.000000000015"/>
    <n v="389803.42799999996"/>
    <n v="40269.306199999999"/>
    <n v="0"/>
    <m/>
    <m/>
    <m/>
    <s v="معاملة بنكية"/>
    <m/>
    <m/>
    <x v="64"/>
  </r>
  <r>
    <d v="2017-10-18T00:00:00"/>
    <x v="10"/>
    <n v="1243.75"/>
    <x v="7"/>
    <x v="11"/>
    <n v="1142359.8699999996"/>
    <n v="445196.62000000005"/>
    <n v="49665.000000000015"/>
    <n v="389803.42799999996"/>
    <n v="40269.306199999999"/>
    <n v="0"/>
    <m/>
    <m/>
    <m/>
    <s v="معاملة بنكية"/>
    <m/>
    <m/>
    <x v="267"/>
  </r>
  <r>
    <d v="2017-10-18T00:00:00"/>
    <x v="10"/>
    <n v="398.25"/>
    <x v="8"/>
    <x v="9"/>
    <n v="1142359.8699999996"/>
    <n v="445594.87000000005"/>
    <n v="49665.000000000015"/>
    <n v="389803.42799999996"/>
    <n v="40269.306199999999"/>
    <n v="0"/>
    <m/>
    <m/>
    <m/>
    <s v="معاملة بنكية"/>
    <m/>
    <m/>
    <x v="129"/>
  </r>
  <r>
    <d v="2017-10-18T00:00:00"/>
    <x v="10"/>
    <n v="10000"/>
    <x v="6"/>
    <x v="11"/>
    <n v="1152359.8699999996"/>
    <n v="435594.87000000005"/>
    <n v="49665.000000000015"/>
    <n v="389803.42799999996"/>
    <n v="40269.306199999999"/>
    <n v="0"/>
    <m/>
    <m/>
    <m/>
    <s v="معاملة بنكية"/>
    <m/>
    <m/>
    <x v="265"/>
  </r>
  <r>
    <d v="2017-10-18T00:00:00"/>
    <x v="10"/>
    <n v="810"/>
    <x v="8"/>
    <x v="9"/>
    <n v="1152359.8699999996"/>
    <n v="436404.87000000005"/>
    <n v="49665.000000000015"/>
    <n v="389803.42799999996"/>
    <n v="40269.306199999999"/>
    <n v="0"/>
    <m/>
    <m/>
    <m/>
    <s v="معاملة بنكية"/>
    <m/>
    <m/>
    <x v="129"/>
  </r>
  <r>
    <d v="2017-10-19T00:00:00"/>
    <x v="10"/>
    <n v="500"/>
    <x v="6"/>
    <x v="6"/>
    <n v="1152859.8699999996"/>
    <n v="436404.87000000005"/>
    <n v="49665.000000000015"/>
    <n v="389803.42799999996"/>
    <n v="40269.306199999999"/>
    <n v="0"/>
    <s v="تبرعات عامة من زكاة مال وغيرها"/>
    <s v="دفاتر جمع مال"/>
    <s v="سارى"/>
    <n v="424"/>
    <m/>
    <n v="9"/>
    <x v="1"/>
  </r>
  <r>
    <d v="2017-10-19T00:00:00"/>
    <x v="10"/>
    <n v="200"/>
    <x v="6"/>
    <x v="7"/>
    <n v="1153059.8699999996"/>
    <n v="436404.87000000005"/>
    <n v="49665.000000000015"/>
    <n v="389803.42799999996"/>
    <n v="40269.306199999999"/>
    <n v="0"/>
    <s v="نقدية للمرضى"/>
    <s v="دفاتر جمع مال"/>
    <s v="سارى"/>
    <n v="425"/>
    <m/>
    <n v="9"/>
    <x v="1"/>
  </r>
  <r>
    <d v="2017-10-19T00:00:00"/>
    <x v="10"/>
    <n v="600"/>
    <x v="6"/>
    <x v="6"/>
    <n v="1153659.8699999996"/>
    <n v="436404.87000000005"/>
    <n v="49665.000000000015"/>
    <n v="389803.42799999996"/>
    <n v="40269.306199999999"/>
    <n v="0"/>
    <s v="تبرعات عامة من زكاة مال وغيرها"/>
    <s v="دفاتر جمع مال"/>
    <s v="سارى"/>
    <n v="426"/>
    <m/>
    <n v="9"/>
    <x v="1"/>
  </r>
  <r>
    <d v="2017-10-19T00:00:00"/>
    <x v="10"/>
    <n v="5000"/>
    <x v="6"/>
    <x v="7"/>
    <n v="1158659.8699999996"/>
    <n v="436404.87000000005"/>
    <n v="49665.000000000015"/>
    <n v="389803.42799999996"/>
    <n v="40269.306199999999"/>
    <n v="0"/>
    <s v="نقدية للمرضى"/>
    <s v="دفاتر جمع مال"/>
    <s v="سارى"/>
    <n v="427"/>
    <m/>
    <n v="9"/>
    <x v="1"/>
  </r>
  <r>
    <d v="2017-10-19T00:00:00"/>
    <x v="10"/>
    <n v="5000"/>
    <x v="6"/>
    <x v="6"/>
    <n v="1163659.8699999996"/>
    <n v="436404.87000000005"/>
    <n v="49665.000000000015"/>
    <n v="389803.42799999996"/>
    <n v="40269.306199999999"/>
    <n v="0"/>
    <s v="تبرعات عامة من زكاة مال وغيرها"/>
    <s v="دفاتر جمع مال"/>
    <s v="سارى"/>
    <n v="657"/>
    <m/>
    <n v="14"/>
    <x v="1"/>
  </r>
  <r>
    <d v="2017-10-19T00:00:00"/>
    <x v="10"/>
    <n v="200"/>
    <x v="6"/>
    <x v="6"/>
    <n v="1163859.8699999996"/>
    <n v="436404.87000000005"/>
    <n v="49665.000000000015"/>
    <n v="389803.42799999996"/>
    <n v="40269.306199999999"/>
    <n v="0"/>
    <s v="تبرعات عامة من زكاة مال وغيرها"/>
    <s v="دفاتر جمع مال"/>
    <s v="سارى"/>
    <n v="1643"/>
    <m/>
    <n v="33"/>
    <x v="1"/>
  </r>
  <r>
    <d v="2017-10-19T00:00:00"/>
    <x v="10"/>
    <n v="10000"/>
    <x v="6"/>
    <x v="7"/>
    <n v="1173859.8699999996"/>
    <n v="436404.87000000005"/>
    <n v="49665.000000000015"/>
    <n v="389803.42799999996"/>
    <n v="40269.306199999999"/>
    <n v="0"/>
    <s v="نقدية للمرضى"/>
    <s v="دفاتر جمع مال"/>
    <s v="سارى"/>
    <n v="1644"/>
    <m/>
    <n v="33"/>
    <x v="1"/>
  </r>
  <r>
    <d v="2017-10-19T00:00:00"/>
    <x v="10"/>
    <n v="10000"/>
    <x v="6"/>
    <x v="7"/>
    <n v="1183859.8699999996"/>
    <n v="436404.87000000005"/>
    <n v="49665.000000000015"/>
    <n v="389803.42799999996"/>
    <n v="40269.306199999999"/>
    <n v="0"/>
    <s v="نقدية للمرضى"/>
    <s v="دفاتر جمع مال"/>
    <s v="سارى"/>
    <n v="1645"/>
    <m/>
    <n v="33"/>
    <x v="1"/>
  </r>
  <r>
    <d v="2017-10-19T00:00:00"/>
    <x v="10"/>
    <n v="5000"/>
    <x v="6"/>
    <x v="7"/>
    <n v="1188859.8699999996"/>
    <n v="436404.87000000005"/>
    <n v="49665.000000000015"/>
    <n v="389803.42799999996"/>
    <n v="40269.306199999999"/>
    <n v="0"/>
    <s v="نقدية للمرضى"/>
    <s v="دفاتر جمع مال"/>
    <s v="سارى"/>
    <n v="1646"/>
    <m/>
    <n v="33"/>
    <x v="1"/>
  </r>
  <r>
    <d v="2017-10-19T00:00:00"/>
    <x v="10"/>
    <n v="2000"/>
    <x v="6"/>
    <x v="7"/>
    <n v="1190859.8699999996"/>
    <n v="436404.87000000005"/>
    <n v="49665.000000000015"/>
    <n v="389803.42799999996"/>
    <n v="40269.306199999999"/>
    <n v="0"/>
    <s v="نقدية للمرضى"/>
    <s v="دفاتر جمع مال"/>
    <s v="سارى"/>
    <n v="1647"/>
    <m/>
    <n v="33"/>
    <x v="1"/>
  </r>
  <r>
    <d v="2017-10-19T00:00:00"/>
    <x v="10"/>
    <n v="2000"/>
    <x v="6"/>
    <x v="6"/>
    <n v="1192859.8699999996"/>
    <n v="436404.87000000005"/>
    <n v="49665.000000000015"/>
    <n v="389803.42799999996"/>
    <n v="40269.306199999999"/>
    <n v="0"/>
    <s v="تبرعات عامة من زكاة مال وغيرها"/>
    <s v="دفاتر جمع مال"/>
    <s v="سارى"/>
    <n v="1648"/>
    <m/>
    <n v="33"/>
    <x v="1"/>
  </r>
  <r>
    <d v="2017-10-19T00:00:00"/>
    <x v="10"/>
    <n v="2000"/>
    <x v="6"/>
    <x v="6"/>
    <n v="1194859.8699999996"/>
    <n v="436404.87000000005"/>
    <n v="49665.000000000015"/>
    <n v="389803.42799999996"/>
    <n v="40269.306199999999"/>
    <n v="0"/>
    <s v="تبرعات عامة من زكاة مال وغيرها"/>
    <s v="دفاتر جمع مال"/>
    <s v="سارى"/>
    <n v="1649"/>
    <m/>
    <n v="33"/>
    <x v="1"/>
  </r>
  <r>
    <d v="2017-10-19T00:00:00"/>
    <x v="10"/>
    <n v="150"/>
    <x v="6"/>
    <x v="7"/>
    <n v="1195009.8699999996"/>
    <n v="436404.87000000005"/>
    <n v="49665.000000000015"/>
    <n v="389803.42799999996"/>
    <n v="40269.306199999999"/>
    <n v="0"/>
    <s v="نقدية للمرضى"/>
    <s v="دفاتر جمع مال"/>
    <s v="سارى"/>
    <n v="1733"/>
    <m/>
    <n v="35"/>
    <x v="1"/>
  </r>
  <r>
    <d v="2017-10-19T00:00:00"/>
    <x v="10"/>
    <n v="300"/>
    <x v="6"/>
    <x v="7"/>
    <n v="1195309.8699999996"/>
    <n v="436404.87000000005"/>
    <n v="49665.000000000015"/>
    <n v="389803.42799999996"/>
    <n v="40269.306199999999"/>
    <n v="0"/>
    <s v="نقدية للمرضى"/>
    <s v="دفاتر جمع مال"/>
    <s v="سارى"/>
    <n v="1734"/>
    <m/>
    <n v="35"/>
    <x v="1"/>
  </r>
  <r>
    <d v="2017-10-19T00:00:00"/>
    <x v="10"/>
    <n v="1800"/>
    <x v="6"/>
    <x v="6"/>
    <n v="1197109.8699999996"/>
    <n v="436404.87000000005"/>
    <n v="49665.000000000015"/>
    <n v="389803.42799999996"/>
    <n v="40269.306199999999"/>
    <n v="0"/>
    <s v="تبرعات عامة من زكاة مال وغيرها"/>
    <s v="دفاتر جمع مال"/>
    <s v="سارى"/>
    <n v="1735"/>
    <m/>
    <n v="35"/>
    <x v="1"/>
  </r>
  <r>
    <d v="2017-10-19T00:00:00"/>
    <x v="10"/>
    <n v="800"/>
    <x v="6"/>
    <x v="6"/>
    <n v="1197909.8699999996"/>
    <n v="436404.87000000005"/>
    <n v="49665.000000000015"/>
    <n v="389803.42799999996"/>
    <n v="40269.306199999999"/>
    <n v="0"/>
    <s v="تبرعات عامة من زكاة مال وغيرها"/>
    <s v="دفاتر جمع مال"/>
    <s v="سارى"/>
    <n v="1736"/>
    <m/>
    <n v="35"/>
    <x v="1"/>
  </r>
  <r>
    <d v="2017-10-19T00:00:00"/>
    <x v="10"/>
    <n v="500"/>
    <x v="6"/>
    <x v="7"/>
    <n v="1198409.8699999996"/>
    <n v="436404.87000000005"/>
    <n v="49665.000000000015"/>
    <n v="389803.42799999996"/>
    <n v="40269.306199999999"/>
    <n v="0"/>
    <s v="نقدية للمرضى"/>
    <s v="دفاتر جمع مال"/>
    <s v="سارى"/>
    <n v="1737"/>
    <m/>
    <n v="35"/>
    <x v="1"/>
  </r>
  <r>
    <d v="2017-10-19T00:00:00"/>
    <x v="10"/>
    <n v="1400"/>
    <x v="6"/>
    <x v="6"/>
    <n v="1199809.8699999996"/>
    <n v="436404.87000000005"/>
    <n v="49665.000000000015"/>
    <n v="389803.42799999996"/>
    <n v="40269.306199999999"/>
    <n v="0"/>
    <s v="تبرعات عامة من زكاة مال وغيرها"/>
    <s v="دفاتر جمع مال"/>
    <s v="سارى"/>
    <n v="1738"/>
    <m/>
    <n v="35"/>
    <x v="1"/>
  </r>
  <r>
    <d v="2017-10-19T00:00:00"/>
    <x v="10"/>
    <n v="1500"/>
    <x v="6"/>
    <x v="6"/>
    <n v="1201309.8699999996"/>
    <n v="436404.87000000005"/>
    <n v="49665.000000000015"/>
    <n v="389803.42799999996"/>
    <n v="40269.306199999999"/>
    <n v="0"/>
    <s v="تبرعات عامة من زكاة مال وغيرها"/>
    <s v="دفاتر جمع مال"/>
    <s v="سارى"/>
    <n v="1837"/>
    <m/>
    <n v="37"/>
    <x v="1"/>
  </r>
  <r>
    <d v="2017-10-19T00:00:00"/>
    <x v="10"/>
    <n v="970"/>
    <x v="6"/>
    <x v="7"/>
    <n v="1202279.8699999996"/>
    <n v="436404.87000000005"/>
    <n v="49665.000000000015"/>
    <n v="389803.42799999996"/>
    <n v="40269.306199999999"/>
    <n v="0"/>
    <s v="نقدية للمرضى"/>
    <s v="دفاتر جمع مال"/>
    <s v="سارى"/>
    <n v="1838"/>
    <m/>
    <n v="37"/>
    <x v="1"/>
  </r>
  <r>
    <d v="2017-10-19T00:00:00"/>
    <x v="10"/>
    <n v="1600"/>
    <x v="6"/>
    <x v="7"/>
    <n v="1203879.8699999996"/>
    <n v="436404.87000000005"/>
    <n v="49665.000000000015"/>
    <n v="389803.42799999996"/>
    <n v="40269.306199999999"/>
    <n v="0"/>
    <s v="نقدية للمرضى"/>
    <s v="دفاتر جمع مال"/>
    <s v="سارى"/>
    <n v="1839"/>
    <m/>
    <n v="37"/>
    <x v="1"/>
  </r>
  <r>
    <d v="2017-10-19T00:00:00"/>
    <x v="10"/>
    <n v="1000"/>
    <x v="6"/>
    <x v="6"/>
    <n v="1204879.8699999996"/>
    <n v="436404.87000000005"/>
    <n v="49665.000000000015"/>
    <n v="389803.42799999996"/>
    <n v="40269.306199999999"/>
    <n v="0"/>
    <s v="تبرعات عامة من زكاة مال وغيرها"/>
    <s v="دفاتر جمع مال"/>
    <s v="سارى"/>
    <n v="1840"/>
    <m/>
    <n v="37"/>
    <x v="1"/>
  </r>
  <r>
    <d v="2017-10-19T00:00:00"/>
    <x v="10"/>
    <n v="10000"/>
    <x v="6"/>
    <x v="6"/>
    <n v="1214879.8699999996"/>
    <n v="436404.87000000005"/>
    <n v="49665.000000000015"/>
    <n v="389803.42799999996"/>
    <n v="40269.306199999999"/>
    <n v="0"/>
    <s v="تبرعات عامة من زكاة مال وغيرها"/>
    <s v="دفاتر جمع مال"/>
    <s v="سارى"/>
    <n v="1841"/>
    <m/>
    <n v="37"/>
    <x v="1"/>
  </r>
  <r>
    <d v="2017-10-19T00:00:00"/>
    <x v="10"/>
    <n v="34600"/>
    <x v="6"/>
    <x v="6"/>
    <n v="1249479.8699999996"/>
    <n v="436404.87000000005"/>
    <n v="49665.000000000015"/>
    <n v="389803.42799999996"/>
    <n v="40269.306199999999"/>
    <n v="0"/>
    <s v="تبرعات عامة من زكاة مال وغيرها"/>
    <s v="دفاتر جمع مال"/>
    <s v="سارى"/>
    <n v="1842"/>
    <m/>
    <n v="37"/>
    <x v="1"/>
  </r>
  <r>
    <d v="2017-10-19T00:00:00"/>
    <x v="10"/>
    <n v="2000"/>
    <x v="6"/>
    <x v="6"/>
    <n v="1251479.8699999996"/>
    <n v="436404.87000000005"/>
    <n v="49665.000000000015"/>
    <n v="389803.42799999996"/>
    <n v="40269.306199999999"/>
    <n v="0"/>
    <s v="تبرعات عامة من زكاة مال وغيرها"/>
    <s v="دفاتر جمع مال"/>
    <s v="سارى"/>
    <n v="1843"/>
    <m/>
    <n v="37"/>
    <x v="1"/>
  </r>
  <r>
    <d v="2017-10-19T00:00:00"/>
    <x v="10"/>
    <n v="400"/>
    <x v="6"/>
    <x v="7"/>
    <n v="1251879.8699999996"/>
    <n v="436404.87000000005"/>
    <n v="49665.000000000015"/>
    <n v="389803.42799999996"/>
    <n v="40269.306199999999"/>
    <n v="0"/>
    <s v="نقدية للمرضى"/>
    <s v="دفاتر جمع مال"/>
    <s v="سارى"/>
    <n v="1880"/>
    <m/>
    <n v="38"/>
    <x v="1"/>
  </r>
  <r>
    <d v="2017-10-19T00:00:00"/>
    <x v="10"/>
    <n v="25000"/>
    <x v="6"/>
    <x v="6"/>
    <n v="1276879.8699999996"/>
    <n v="436404.87000000005"/>
    <n v="49665.000000000015"/>
    <n v="389803.42799999996"/>
    <n v="40269.306199999999"/>
    <n v="0"/>
    <s v="تبرعات عامة من زكاة مال وغيرها"/>
    <s v="دفاتر جمع مال"/>
    <s v="سارى"/>
    <n v="1881"/>
    <m/>
    <n v="38"/>
    <x v="1"/>
  </r>
  <r>
    <d v="2017-10-19T00:00:00"/>
    <x v="10"/>
    <n v="15000"/>
    <x v="6"/>
    <x v="6"/>
    <n v="1291879.8699999996"/>
    <n v="436404.87000000005"/>
    <n v="49665.000000000015"/>
    <n v="389803.42799999996"/>
    <n v="40269.306199999999"/>
    <n v="0"/>
    <s v="تبرعات عامة من زكاة مال وغيرها"/>
    <s v="دفاتر جمع مال"/>
    <s v="سارى"/>
    <n v="1882"/>
    <m/>
    <n v="38"/>
    <x v="1"/>
  </r>
  <r>
    <d v="2017-10-19T00:00:00"/>
    <x v="10"/>
    <n v="3500"/>
    <x v="6"/>
    <x v="6"/>
    <n v="1295379.8699999996"/>
    <n v="436404.87000000005"/>
    <n v="49665.000000000015"/>
    <n v="389803.42799999996"/>
    <n v="40269.306199999999"/>
    <n v="0"/>
    <s v="تبرعات عامة من زكاة مال وغيرها"/>
    <s v="دفاتر جمع مال"/>
    <s v="سارى"/>
    <n v="1926"/>
    <m/>
    <n v="39"/>
    <x v="1"/>
  </r>
  <r>
    <d v="2017-10-19T00:00:00"/>
    <x v="10"/>
    <n v="1000"/>
    <x v="6"/>
    <x v="7"/>
    <n v="1296379.8699999996"/>
    <n v="436404.87000000005"/>
    <n v="49665.000000000015"/>
    <n v="389803.42799999996"/>
    <n v="40269.306199999999"/>
    <n v="0"/>
    <s v="نقدية للمرضى"/>
    <s v="دفاتر جمع مال"/>
    <s v="سارى"/>
    <n v="1957"/>
    <m/>
    <n v="40"/>
    <x v="1"/>
  </r>
  <r>
    <d v="2017-10-19T00:00:00"/>
    <x v="10"/>
    <n v="2000"/>
    <x v="6"/>
    <x v="6"/>
    <n v="1298379.8699999996"/>
    <n v="436404.87000000005"/>
    <n v="49665.000000000015"/>
    <n v="389803.42799999996"/>
    <n v="40269.306199999999"/>
    <n v="0"/>
    <s v="تبرعات عامة من زكاة مال وغيرها"/>
    <s v="دفاتر جمع مال"/>
    <s v="سارى"/>
    <n v="1958"/>
    <m/>
    <n v="40"/>
    <x v="1"/>
  </r>
  <r>
    <d v="2017-10-19T00:00:00"/>
    <x v="10"/>
    <n v="450"/>
    <x v="8"/>
    <x v="9"/>
    <n v="1298379.8699999996"/>
    <n v="436854.87000000005"/>
    <n v="49665.000000000015"/>
    <n v="389803.42799999996"/>
    <n v="40269.306199999999"/>
    <n v="0"/>
    <m/>
    <m/>
    <m/>
    <s v="معاملة بنكية"/>
    <m/>
    <m/>
    <x v="60"/>
  </r>
  <r>
    <d v="2017-10-19T00:00:00"/>
    <x v="10"/>
    <n v="10900"/>
    <x v="11"/>
    <x v="11"/>
    <n v="1298379.8699999996"/>
    <n v="425954.87000000005"/>
    <n v="49665.000000000015"/>
    <n v="389803.42799999996"/>
    <n v="40269.306199999999"/>
    <n v="0"/>
    <m/>
    <m/>
    <m/>
    <s v="معاملة بنكية"/>
    <m/>
    <m/>
    <x v="267"/>
  </r>
  <r>
    <d v="2017-10-19T00:00:00"/>
    <x v="10"/>
    <n v="31820"/>
    <x v="8"/>
    <x v="8"/>
    <n v="1266559.8699999996"/>
    <n v="457774.87000000005"/>
    <n v="49665.000000000015"/>
    <n v="389803.42799999996"/>
    <n v="40269.306199999999"/>
    <n v="0"/>
    <m/>
    <m/>
    <m/>
    <m/>
    <m/>
    <m/>
    <x v="266"/>
  </r>
  <r>
    <d v="2017-10-19T00:00:00"/>
    <x v="10"/>
    <n v="33000"/>
    <x v="6"/>
    <x v="11"/>
    <n v="1299559.8699999996"/>
    <n v="424774.87000000005"/>
    <n v="49665.000000000015"/>
    <n v="389803.42799999996"/>
    <n v="40269.306199999999"/>
    <n v="0"/>
    <m/>
    <m/>
    <m/>
    <s v="معاملة بنكية"/>
    <m/>
    <m/>
    <x v="265"/>
  </r>
  <r>
    <d v="2017-10-19T00:00:00"/>
    <x v="10"/>
    <n v="50"/>
    <x v="23"/>
    <x v="11"/>
    <n v="1299559.8699999996"/>
    <n v="424724.87000000005"/>
    <n v="49665.000000000015"/>
    <n v="389803.42799999996"/>
    <n v="40269.306199999999"/>
    <n v="0"/>
    <m/>
    <m/>
    <m/>
    <s v="معاملة بنكية"/>
    <m/>
    <m/>
    <x v="268"/>
  </r>
  <r>
    <d v="2017-10-19T00:00:00"/>
    <x v="10"/>
    <n v="3"/>
    <x v="23"/>
    <x v="11"/>
    <n v="1299559.8699999996"/>
    <n v="424721.87000000005"/>
    <n v="49665.000000000015"/>
    <n v="389803.42799999996"/>
    <n v="40269.306199999999"/>
    <n v="0"/>
    <m/>
    <m/>
    <m/>
    <s v="معاملة بنكية"/>
    <m/>
    <m/>
    <x v="275"/>
  </r>
  <r>
    <d v="2017-10-19T00:00:00"/>
    <x v="10"/>
    <n v="700"/>
    <x v="8"/>
    <x v="9"/>
    <n v="1299559.8699999996"/>
    <n v="425421.87000000005"/>
    <n v="49665.000000000015"/>
    <n v="389803.42799999996"/>
    <n v="40269.306199999999"/>
    <n v="0"/>
    <m/>
    <m/>
    <m/>
    <s v="معاملة بنكية"/>
    <m/>
    <m/>
    <x v="129"/>
  </r>
  <r>
    <d v="2017-10-19T00:00:00"/>
    <x v="10"/>
    <n v="9933"/>
    <x v="38"/>
    <x v="21"/>
    <n v="1299559.8699999996"/>
    <n v="425421.87000000005"/>
    <n v="39732.000000000015"/>
    <n v="399736.42799999996"/>
    <n v="40269.306199999999"/>
    <n v="0"/>
    <m/>
    <m/>
    <m/>
    <s v="سداد"/>
    <m/>
    <m/>
    <x v="1"/>
  </r>
  <r>
    <d v="2017-10-20T00:00:00"/>
    <x v="10"/>
    <n v="20"/>
    <x v="6"/>
    <x v="6"/>
    <n v="1299579.8699999996"/>
    <n v="425421.87000000005"/>
    <n v="39732.000000000015"/>
    <n v="399736.42799999996"/>
    <n v="40269.306199999999"/>
    <n v="0"/>
    <s v="تبرعات عامة من زكاة مال وغيرها"/>
    <s v="دفاتر جمع مال"/>
    <s v="سارى"/>
    <n v="1739"/>
    <m/>
    <n v="35"/>
    <x v="1"/>
  </r>
  <r>
    <d v="2017-10-20T00:00:00"/>
    <x v="10"/>
    <n v="50"/>
    <x v="6"/>
    <x v="7"/>
    <n v="1299629.8699999996"/>
    <n v="425421.87000000005"/>
    <n v="39732.000000000015"/>
    <n v="399736.42799999996"/>
    <n v="40269.306199999999"/>
    <n v="0"/>
    <s v="نقدية للمرضى"/>
    <s v="دفاتر جمع مال"/>
    <s v="سارى"/>
    <n v="1740"/>
    <m/>
    <n v="35"/>
    <x v="1"/>
  </r>
  <r>
    <d v="2017-10-20T00:00:00"/>
    <x v="10"/>
    <n v="100"/>
    <x v="6"/>
    <x v="6"/>
    <n v="1299729.8699999996"/>
    <n v="425421.87000000005"/>
    <n v="39732.000000000015"/>
    <n v="399736.42799999996"/>
    <n v="40269.306199999999"/>
    <n v="0"/>
    <s v="تبرعات عامة من زكاة مال وغيرها"/>
    <s v="دفاتر جمع مال"/>
    <s v="سارى"/>
    <n v="1741"/>
    <m/>
    <n v="35"/>
    <x v="1"/>
  </r>
  <r>
    <d v="2017-10-20T00:00:00"/>
    <x v="10"/>
    <n v="150"/>
    <x v="6"/>
    <x v="6"/>
    <n v="1299879.8699999996"/>
    <n v="425421.87000000005"/>
    <n v="39732.000000000015"/>
    <n v="399736.42799999996"/>
    <n v="40269.306199999999"/>
    <n v="0"/>
    <s v="تبرعات عامة من زكاة مال وغيرها"/>
    <s v="دفاتر جمع مال"/>
    <s v="سارى"/>
    <n v="1742"/>
    <m/>
    <n v="35"/>
    <x v="1"/>
  </r>
  <r>
    <d v="2017-10-20T00:00:00"/>
    <x v="10"/>
    <n v="100"/>
    <x v="6"/>
    <x v="6"/>
    <n v="1299979.8699999996"/>
    <n v="425421.87000000005"/>
    <n v="39732.000000000015"/>
    <n v="399736.42799999996"/>
    <n v="40269.306199999999"/>
    <n v="0"/>
    <s v="تبرعات عامة من زكاة مال وغيرها"/>
    <s v="دفاتر جمع مال"/>
    <s v="سارى"/>
    <n v="1743"/>
    <m/>
    <n v="35"/>
    <x v="1"/>
  </r>
  <r>
    <d v="2017-10-20T00:00:00"/>
    <x v="10"/>
    <n v="50"/>
    <x v="6"/>
    <x v="6"/>
    <n v="1300029.8699999996"/>
    <n v="425421.87000000005"/>
    <n v="39732.000000000015"/>
    <n v="399736.42799999996"/>
    <n v="40269.306199999999"/>
    <n v="0"/>
    <s v="تبرعات عامة من زكاة مال وغيرها"/>
    <s v="دفاتر جمع مال"/>
    <s v="سارى"/>
    <n v="1744"/>
    <m/>
    <n v="35"/>
    <x v="1"/>
  </r>
  <r>
    <d v="2017-10-20T00:00:00"/>
    <x v="10"/>
    <n v="300"/>
    <x v="6"/>
    <x v="6"/>
    <n v="1300329.8699999996"/>
    <n v="425421.87000000005"/>
    <n v="39732.000000000015"/>
    <n v="399736.42799999996"/>
    <n v="40269.306199999999"/>
    <n v="0"/>
    <s v="تبرعات عامة من زكاة مال وغيرها"/>
    <s v="دفاتر جمع مال"/>
    <s v="سارى"/>
    <n v="1745"/>
    <m/>
    <n v="35"/>
    <x v="1"/>
  </r>
  <r>
    <d v="2017-10-20T00:00:00"/>
    <x v="10"/>
    <n v="10"/>
    <x v="6"/>
    <x v="6"/>
    <n v="1300339.8699999996"/>
    <n v="425421.87000000005"/>
    <n v="39732.000000000015"/>
    <n v="399736.42799999996"/>
    <n v="40269.306199999999"/>
    <n v="0"/>
    <s v="تبرعات عامة من زكاة مال وغيرها"/>
    <s v="دفاتر جمع مال"/>
    <s v="سارى"/>
    <n v="1746"/>
    <m/>
    <n v="35"/>
    <x v="1"/>
  </r>
  <r>
    <d v="2017-10-20T00:00:00"/>
    <x v="10"/>
    <n v="300"/>
    <x v="6"/>
    <x v="6"/>
    <n v="1300639.8699999996"/>
    <n v="425421.87000000005"/>
    <n v="39732.000000000015"/>
    <n v="399736.42799999996"/>
    <n v="40269.306199999999"/>
    <n v="0"/>
    <s v="تبرعات عامة من زكاة مال وغيرها"/>
    <s v="دفاتر جمع مال"/>
    <s v="سارى"/>
    <n v="1747"/>
    <m/>
    <n v="35"/>
    <x v="1"/>
  </r>
  <r>
    <d v="2017-10-20T00:00:00"/>
    <x v="10"/>
    <n v="100"/>
    <x v="6"/>
    <x v="6"/>
    <n v="1300739.8699999996"/>
    <n v="425421.87000000005"/>
    <n v="39732.000000000015"/>
    <n v="399736.42799999996"/>
    <n v="40269.306199999999"/>
    <n v="0"/>
    <s v="تبرعات عامة من زكاة مال وغيرها"/>
    <s v="دفاتر جمع مال"/>
    <s v="سارى"/>
    <n v="1748"/>
    <m/>
    <n v="35"/>
    <x v="1"/>
  </r>
  <r>
    <d v="2017-10-20T00:00:00"/>
    <x v="10"/>
    <n v="40"/>
    <x v="6"/>
    <x v="6"/>
    <n v="1300779.8699999996"/>
    <n v="425421.87000000005"/>
    <n v="39732.000000000015"/>
    <n v="399736.42799999996"/>
    <n v="40269.306199999999"/>
    <n v="0"/>
    <s v="تبرعات عامة من زكاة مال وغيرها"/>
    <s v="دفاتر جمع مال"/>
    <s v="سارى"/>
    <n v="1749"/>
    <m/>
    <n v="35"/>
    <x v="1"/>
  </r>
  <r>
    <d v="2017-10-20T00:00:00"/>
    <x v="10"/>
    <n v="100"/>
    <x v="6"/>
    <x v="6"/>
    <n v="1300879.8699999996"/>
    <n v="425421.87000000005"/>
    <n v="39732.000000000015"/>
    <n v="399736.42799999996"/>
    <n v="40269.306199999999"/>
    <n v="0"/>
    <s v="تبرعات عامة من زكاة مال وغيرها"/>
    <s v="دفاتر جمع مال"/>
    <s v="سارى"/>
    <n v="1750"/>
    <m/>
    <n v="35"/>
    <x v="1"/>
  </r>
  <r>
    <d v="2017-10-21T00:00:00"/>
    <x v="10"/>
    <n v="200"/>
    <x v="6"/>
    <x v="6"/>
    <n v="1301079.8699999996"/>
    <n v="425421.87000000005"/>
    <n v="39732.000000000015"/>
    <n v="399736.42799999996"/>
    <n v="40269.306199999999"/>
    <n v="0"/>
    <s v="تبرعات عامة من زكاة مال وغيرها"/>
    <s v="دفاتر جمع مال"/>
    <s v="سارى"/>
    <n v="428"/>
    <m/>
    <n v="9"/>
    <x v="1"/>
  </r>
  <r>
    <d v="2017-10-21T00:00:00"/>
    <x v="10"/>
    <n v="1000"/>
    <x v="6"/>
    <x v="6"/>
    <n v="1302079.8699999996"/>
    <n v="425421.87000000005"/>
    <n v="39732.000000000015"/>
    <n v="399736.42799999996"/>
    <n v="40269.306199999999"/>
    <n v="0"/>
    <s v="تبرعات عامة من زكاة مال وغيرها"/>
    <s v="دفاتر جمع مال"/>
    <s v="سارى"/>
    <n v="429"/>
    <m/>
    <n v="9"/>
    <x v="1"/>
  </r>
  <r>
    <d v="2017-10-21T00:00:00"/>
    <x v="10"/>
    <n v="1000"/>
    <x v="6"/>
    <x v="7"/>
    <n v="1303079.8699999996"/>
    <n v="425421.87000000005"/>
    <n v="39732.000000000015"/>
    <n v="399736.42799999996"/>
    <n v="40269.306199999999"/>
    <n v="0"/>
    <s v="نقدية للمرضى"/>
    <s v="دفاتر جمع مال"/>
    <s v="سارى"/>
    <n v="430"/>
    <m/>
    <n v="9"/>
    <x v="1"/>
  </r>
  <r>
    <d v="2017-10-21T00:00:00"/>
    <x v="10"/>
    <n v="5100"/>
    <x v="6"/>
    <x v="6"/>
    <n v="1308179.8699999996"/>
    <n v="425421.87000000005"/>
    <n v="39732.000000000015"/>
    <n v="399736.42799999996"/>
    <n v="40269.306199999999"/>
    <n v="0"/>
    <s v="تبرعات عامة من زكاة مال وغيرها"/>
    <s v="دفاتر جمع مال"/>
    <s v="سارى"/>
    <n v="658"/>
    <m/>
    <n v="14"/>
    <x v="1"/>
  </r>
  <r>
    <d v="2017-10-21T00:00:00"/>
    <x v="10"/>
    <n v="550"/>
    <x v="6"/>
    <x v="6"/>
    <n v="1308729.8699999996"/>
    <n v="425421.87000000005"/>
    <n v="39732.000000000015"/>
    <n v="399736.42799999996"/>
    <n v="40269.306199999999"/>
    <n v="0"/>
    <s v="تبرعات عامة من زكاة مال وغيرها"/>
    <s v="دفاتر جمع مال"/>
    <s v="سارى"/>
    <n v="1650"/>
    <m/>
    <n v="33"/>
    <x v="1"/>
  </r>
  <r>
    <d v="2017-10-21T00:00:00"/>
    <x v="10"/>
    <n v="1000"/>
    <x v="6"/>
    <x v="7"/>
    <n v="1309729.8699999996"/>
    <n v="425421.87000000005"/>
    <n v="39732.000000000015"/>
    <n v="399736.42799999996"/>
    <n v="40269.306199999999"/>
    <n v="0"/>
    <s v="نقدية للمرضى"/>
    <s v="دفاتر جمع مال"/>
    <s v="سارى"/>
    <n v="1883"/>
    <m/>
    <n v="38"/>
    <x v="1"/>
  </r>
  <r>
    <d v="2017-10-21T00:00:00"/>
    <x v="10"/>
    <n v="100"/>
    <x v="6"/>
    <x v="7"/>
    <n v="1309829.8699999996"/>
    <n v="425421.87000000005"/>
    <n v="39732.000000000015"/>
    <n v="399736.42799999996"/>
    <n v="40269.306199999999"/>
    <n v="0"/>
    <s v="نقدية للمرضى"/>
    <s v="دفاتر جمع مال"/>
    <s v="سارى"/>
    <n v="1927"/>
    <m/>
    <n v="39"/>
    <x v="1"/>
  </r>
  <r>
    <d v="2017-10-21T00:00:00"/>
    <x v="10"/>
    <n v="1000"/>
    <x v="6"/>
    <x v="7"/>
    <n v="1310829.8699999996"/>
    <n v="425421.87000000005"/>
    <n v="39732.000000000015"/>
    <n v="399736.42799999996"/>
    <n v="40269.306199999999"/>
    <n v="0"/>
    <s v="نقدية للمرضى"/>
    <s v="دفاتر جمع مال"/>
    <s v="سارى"/>
    <n v="1928"/>
    <m/>
    <n v="39"/>
    <x v="1"/>
  </r>
  <r>
    <d v="2017-10-21T00:00:00"/>
    <x v="10"/>
    <n v="5000"/>
    <x v="6"/>
    <x v="6"/>
    <n v="1315829.8699999996"/>
    <n v="425421.87000000005"/>
    <n v="39732.000000000015"/>
    <n v="399736.42799999996"/>
    <n v="40269.306199999999"/>
    <n v="0"/>
    <s v="تبرعات عامة من زكاة مال وغيرها"/>
    <s v="دفاتر جمع مال"/>
    <s v="سارى"/>
    <n v="1959"/>
    <m/>
    <n v="40"/>
    <x v="1"/>
  </r>
  <r>
    <d v="2017-10-21T00:00:00"/>
    <x v="10"/>
    <n v="300"/>
    <x v="6"/>
    <x v="6"/>
    <n v="1316129.8699999996"/>
    <n v="425421.87000000005"/>
    <n v="39732.000000000015"/>
    <n v="399736.42799999996"/>
    <n v="40269.306199999999"/>
    <n v="0"/>
    <s v="تبرعات عامة من زكاة مال وغيرها"/>
    <s v="دفاتر جمع مال"/>
    <s v="سارى"/>
    <n v="2051"/>
    <m/>
    <n v="42"/>
    <x v="1"/>
  </r>
  <r>
    <d v="2017-10-21T00:00:00"/>
    <x v="10"/>
    <n v="3500"/>
    <x v="6"/>
    <x v="6"/>
    <n v="1319629.8699999996"/>
    <n v="425421.87000000005"/>
    <n v="39732.000000000015"/>
    <n v="399736.42799999996"/>
    <n v="40269.306199999999"/>
    <n v="0"/>
    <s v="تبرعات عامة من زكاة مال وغيرها"/>
    <s v="دفاتر جمع مال"/>
    <s v="سارى"/>
    <n v="2052"/>
    <m/>
    <n v="42"/>
    <x v="1"/>
  </r>
  <r>
    <d v="2017-10-21T00:00:00"/>
    <x v="10"/>
    <n v="100"/>
    <x v="6"/>
    <x v="6"/>
    <n v="1319729.8699999996"/>
    <n v="425421.87000000005"/>
    <n v="39732.000000000015"/>
    <n v="399736.42799999996"/>
    <n v="40269.306199999999"/>
    <n v="0"/>
    <s v="تبرعات عامة من زكاة مال وغيرها"/>
    <s v="دفاتر جمع مال"/>
    <s v="سارى"/>
    <n v="2053"/>
    <m/>
    <n v="42"/>
    <x v="1"/>
  </r>
  <r>
    <d v="2017-10-22T00:00:00"/>
    <x v="10"/>
    <n v="5000"/>
    <x v="6"/>
    <x v="7"/>
    <n v="1324729.8699999996"/>
    <n v="425421.87000000005"/>
    <n v="39732.000000000015"/>
    <n v="399736.42799999996"/>
    <n v="40269.306199999999"/>
    <n v="0"/>
    <s v="نقدية للمرضى"/>
    <s v="دفاتر جمع مال"/>
    <s v="سارى"/>
    <n v="431"/>
    <m/>
    <n v="9"/>
    <x v="1"/>
  </r>
  <r>
    <d v="2017-10-22T00:00:00"/>
    <x v="10"/>
    <n v="1000"/>
    <x v="6"/>
    <x v="7"/>
    <n v="1325729.8699999996"/>
    <n v="425421.87000000005"/>
    <n v="39732.000000000015"/>
    <n v="399736.42799999996"/>
    <n v="40269.306199999999"/>
    <n v="0"/>
    <s v="نقدية للمرضى"/>
    <s v="دفاتر جمع مال"/>
    <s v="سارى"/>
    <n v="432"/>
    <m/>
    <n v="9"/>
    <x v="1"/>
  </r>
  <r>
    <d v="2017-10-22T00:00:00"/>
    <x v="10"/>
    <n v="200"/>
    <x v="6"/>
    <x v="7"/>
    <n v="1325929.8699999996"/>
    <n v="425421.87000000005"/>
    <n v="39732.000000000015"/>
    <n v="399736.42799999996"/>
    <n v="40269.306199999999"/>
    <n v="0"/>
    <s v="نقدية للمرضى"/>
    <s v="دفاتر جمع مال"/>
    <s v="سارى"/>
    <n v="1675"/>
    <m/>
    <n v="34"/>
    <x v="1"/>
  </r>
  <r>
    <d v="2017-10-22T00:00:00"/>
    <x v="10"/>
    <n v="7500"/>
    <x v="6"/>
    <x v="6"/>
    <n v="1333429.8699999996"/>
    <n v="425421.87000000005"/>
    <n v="39732.000000000015"/>
    <n v="399736.42799999996"/>
    <n v="40269.306199999999"/>
    <n v="0"/>
    <s v="تبرعات عامة من زكاة مال وغيرها"/>
    <s v="دفاتر جمع مال"/>
    <s v="سارى"/>
    <n v="1884"/>
    <m/>
    <n v="38"/>
    <x v="1"/>
  </r>
  <r>
    <d v="2017-10-22T00:00:00"/>
    <x v="10"/>
    <n v="500"/>
    <x v="6"/>
    <x v="6"/>
    <n v="1333929.8699999996"/>
    <n v="425421.87000000005"/>
    <n v="39732.000000000015"/>
    <n v="399736.42799999996"/>
    <n v="40269.306199999999"/>
    <n v="0"/>
    <s v="تبرعات عامة من زكاة مال وغيرها"/>
    <s v="دفاتر جمع مال"/>
    <s v="سارى"/>
    <n v="1962"/>
    <m/>
    <n v="40"/>
    <x v="1"/>
  </r>
  <r>
    <d v="2017-10-22T00:00:00"/>
    <x v="10"/>
    <n v="500"/>
    <x v="6"/>
    <x v="6"/>
    <n v="1334429.8699999996"/>
    <n v="425421.87000000005"/>
    <n v="39732.000000000015"/>
    <n v="399736.42799999996"/>
    <n v="40269.306199999999"/>
    <n v="0"/>
    <s v="تبرعات عامة من زكاة مال وغيرها"/>
    <s v="دفاتر جمع مال"/>
    <s v="سارى"/>
    <n v="2009"/>
    <m/>
    <n v="41"/>
    <x v="1"/>
  </r>
  <r>
    <d v="2017-10-22T00:00:00"/>
    <x v="10"/>
    <n v="200"/>
    <x v="6"/>
    <x v="6"/>
    <n v="1334629.8699999996"/>
    <n v="425421.87000000005"/>
    <n v="39732.000000000015"/>
    <n v="399736.42799999996"/>
    <n v="40269.306199999999"/>
    <n v="0"/>
    <s v="تبرعات عامة من زكاة مال وغيرها"/>
    <s v="دفاتر جمع مال"/>
    <s v="سارى"/>
    <n v="2010"/>
    <m/>
    <n v="41"/>
    <x v="1"/>
  </r>
  <r>
    <d v="2017-10-22T00:00:00"/>
    <x v="10"/>
    <n v="9000"/>
    <x v="6"/>
    <x v="6"/>
    <n v="1343629.8699999996"/>
    <n v="425421.87000000005"/>
    <n v="39732.000000000015"/>
    <n v="399736.42799999996"/>
    <n v="40269.306199999999"/>
    <n v="0"/>
    <s v="تبرعات عامة من زكاة مال وغيرها"/>
    <s v="دفاتر جمع مال"/>
    <s v="سارى"/>
    <n v="2011"/>
    <m/>
    <n v="41"/>
    <x v="1"/>
  </r>
  <r>
    <d v="2017-10-22T00:00:00"/>
    <x v="10"/>
    <n v="1500"/>
    <x v="6"/>
    <x v="7"/>
    <n v="1345129.8699999996"/>
    <n v="425421.87000000005"/>
    <n v="39732.000000000015"/>
    <n v="399736.42799999996"/>
    <n v="40269.306199999999"/>
    <n v="0"/>
    <s v="نقدية للمرضى"/>
    <s v="دفاتر جمع مال"/>
    <s v="سارى"/>
    <n v="2054"/>
    <m/>
    <n v="42"/>
    <x v="1"/>
  </r>
  <r>
    <d v="2017-10-22T00:00:00"/>
    <x v="10"/>
    <n v="2000"/>
    <x v="6"/>
    <x v="6"/>
    <n v="1347129.8699999996"/>
    <n v="425421.87000000005"/>
    <n v="39732.000000000015"/>
    <n v="399736.42799999996"/>
    <n v="40269.306199999999"/>
    <n v="0"/>
    <s v="تبرعات عامة من زكاة مال وغيرها"/>
    <s v="دفاتر جمع مال"/>
    <s v="سارى"/>
    <n v="2055"/>
    <m/>
    <n v="42"/>
    <x v="1"/>
  </r>
  <r>
    <d v="2017-10-22T00:00:00"/>
    <x v="10"/>
    <n v="50"/>
    <x v="6"/>
    <x v="6"/>
    <n v="1347179.8699999996"/>
    <n v="425421.87000000005"/>
    <n v="39732.000000000015"/>
    <n v="399736.42799999996"/>
    <n v="40269.306199999999"/>
    <n v="0"/>
    <s v="تبرعات عامة من زكاة مال وغيرها"/>
    <s v="دفاتر جمع مال"/>
    <s v="سارى"/>
    <n v="2101"/>
    <m/>
    <n v="43"/>
    <x v="1"/>
  </r>
  <r>
    <d v="2017-10-22T00:00:00"/>
    <x v="10"/>
    <n v="500"/>
    <x v="6"/>
    <x v="6"/>
    <n v="1347679.8699999996"/>
    <n v="425421.87000000005"/>
    <n v="39732.000000000015"/>
    <n v="399736.42799999996"/>
    <n v="40269.306199999999"/>
    <n v="0"/>
    <s v="تبرعات عامة من زكاة مال وغيرها"/>
    <s v="دفاتر جمع مال"/>
    <s v="سارى"/>
    <n v="2102"/>
    <m/>
    <n v="43"/>
    <x v="1"/>
  </r>
  <r>
    <d v="2017-10-22T00:00:00"/>
    <x v="10"/>
    <n v="1600"/>
    <x v="8"/>
    <x v="9"/>
    <n v="1347679.8699999996"/>
    <n v="427021.87000000005"/>
    <n v="39732.000000000015"/>
    <n v="399736.42799999996"/>
    <n v="40269.306199999999"/>
    <n v="0"/>
    <m/>
    <m/>
    <m/>
    <s v="معاملة بنكية"/>
    <m/>
    <m/>
    <x v="64"/>
  </r>
  <r>
    <d v="2017-10-22T00:00:00"/>
    <x v="10"/>
    <n v="17930"/>
    <x v="6"/>
    <x v="11"/>
    <n v="1365609.8699999996"/>
    <n v="409091.87000000005"/>
    <n v="39732.000000000015"/>
    <n v="399736.42799999996"/>
    <n v="40269.306199999999"/>
    <n v="0"/>
    <m/>
    <m/>
    <m/>
    <s v="معاملة بنكية"/>
    <m/>
    <m/>
    <x v="265"/>
  </r>
  <r>
    <d v="2017-10-22T00:00:00"/>
    <x v="10"/>
    <n v="104770"/>
    <x v="8"/>
    <x v="8"/>
    <n v="1260839.8699999996"/>
    <n v="513861.87000000005"/>
    <n v="39732.000000000015"/>
    <n v="399736.42799999996"/>
    <n v="40269.306199999999"/>
    <n v="0"/>
    <m/>
    <m/>
    <m/>
    <m/>
    <m/>
    <m/>
    <x v="266"/>
  </r>
  <r>
    <d v="2017-10-22T00:00:00"/>
    <x v="10"/>
    <n v="18000"/>
    <x v="6"/>
    <x v="11"/>
    <n v="1278839.8699999996"/>
    <n v="495861.87000000005"/>
    <n v="39732.000000000015"/>
    <n v="399736.42799999996"/>
    <n v="40269.306199999999"/>
    <n v="0"/>
    <m/>
    <m/>
    <m/>
    <s v="معاملة بنكية"/>
    <m/>
    <m/>
    <x v="265"/>
  </r>
  <r>
    <d v="2017-10-22T00:00:00"/>
    <x v="10"/>
    <n v="2382"/>
    <x v="8"/>
    <x v="8"/>
    <n v="1276457.8699999996"/>
    <n v="498243.87000000005"/>
    <n v="39732.000000000015"/>
    <n v="399736.42799999996"/>
    <n v="40269.306199999999"/>
    <n v="0"/>
    <m/>
    <m/>
    <m/>
    <m/>
    <m/>
    <m/>
    <x v="266"/>
  </r>
  <r>
    <d v="2017-10-22T00:00:00"/>
    <x v="10"/>
    <n v="100"/>
    <x v="8"/>
    <x v="9"/>
    <n v="1276457.8699999996"/>
    <n v="498343.87000000005"/>
    <n v="39732.000000000015"/>
    <n v="399736.42799999996"/>
    <n v="40269.306199999999"/>
    <n v="0"/>
    <m/>
    <m/>
    <m/>
    <s v="معاملة بنكية"/>
    <m/>
    <m/>
    <x v="60"/>
  </r>
  <r>
    <d v="2017-10-22T00:00:00"/>
    <x v="10"/>
    <n v="550"/>
    <x v="8"/>
    <x v="9"/>
    <n v="1276457.8699999996"/>
    <n v="498893.87000000005"/>
    <n v="39732.000000000015"/>
    <n v="399736.42799999996"/>
    <n v="40269.306199999999"/>
    <n v="0"/>
    <m/>
    <m/>
    <m/>
    <s v="معاملة بنكية"/>
    <m/>
    <m/>
    <x v="129"/>
  </r>
  <r>
    <d v="2017-10-22T00:00:00"/>
    <x v="10"/>
    <n v="160"/>
    <x v="8"/>
    <x v="9"/>
    <n v="1276457.8699999996"/>
    <n v="499053.87000000005"/>
    <n v="39732.000000000015"/>
    <n v="399736.42799999996"/>
    <n v="40269.306199999999"/>
    <n v="0"/>
    <m/>
    <m/>
    <m/>
    <s v="معاملة بنكية"/>
    <m/>
    <m/>
    <x v="129"/>
  </r>
  <r>
    <d v="2017-10-22T00:00:00"/>
    <x v="10"/>
    <n v="180"/>
    <x v="8"/>
    <x v="9"/>
    <n v="1276457.8699999996"/>
    <n v="499233.87000000005"/>
    <n v="39732.000000000015"/>
    <n v="399736.42799999996"/>
    <n v="40269.306199999999"/>
    <n v="0"/>
    <m/>
    <m/>
    <m/>
    <s v="معاملة بنكية"/>
    <m/>
    <m/>
    <x v="129"/>
  </r>
  <r>
    <d v="2017-10-22T00:00:00"/>
    <x v="10"/>
    <n v="6000"/>
    <x v="8"/>
    <x v="9"/>
    <n v="1276457.8699999996"/>
    <n v="505233.87000000005"/>
    <n v="39732.000000000015"/>
    <n v="399736.42799999996"/>
    <n v="40269.306199999999"/>
    <n v="0"/>
    <m/>
    <m/>
    <m/>
    <s v="معاملة بنكية"/>
    <m/>
    <m/>
    <x v="129"/>
  </r>
  <r>
    <d v="2017-10-22T00:00:00"/>
    <x v="10"/>
    <n v="250"/>
    <x v="8"/>
    <x v="9"/>
    <n v="1276457.8699999996"/>
    <n v="505483.87000000005"/>
    <n v="39732.000000000015"/>
    <n v="399736.42799999996"/>
    <n v="40269.306199999999"/>
    <n v="0"/>
    <m/>
    <m/>
    <m/>
    <s v="معاملة بنكية"/>
    <m/>
    <m/>
    <x v="129"/>
  </r>
  <r>
    <d v="2017-10-23T00:00:00"/>
    <x v="10"/>
    <n v="2000"/>
    <x v="6"/>
    <x v="7"/>
    <n v="1278457.8699999996"/>
    <n v="505483.87000000005"/>
    <n v="39732.000000000015"/>
    <n v="399736.42799999996"/>
    <n v="40269.306199999999"/>
    <n v="0"/>
    <s v="نقدية للمرضى"/>
    <s v="دفاتر جمع مال"/>
    <s v="سارى"/>
    <n v="433"/>
    <m/>
    <n v="9"/>
    <x v="1"/>
  </r>
  <r>
    <d v="2017-10-23T00:00:00"/>
    <x v="10"/>
    <n v="10000"/>
    <x v="6"/>
    <x v="7"/>
    <n v="1288457.8699999996"/>
    <n v="505483.87000000005"/>
    <n v="39732.000000000015"/>
    <n v="399736.42799999996"/>
    <n v="40269.306199999999"/>
    <n v="0"/>
    <s v="نقدية للمرضى"/>
    <s v="دفاتر جمع مال"/>
    <s v="سارى"/>
    <n v="434"/>
    <m/>
    <n v="9"/>
    <x v="1"/>
  </r>
  <r>
    <d v="2017-10-23T00:00:00"/>
    <x v="10"/>
    <n v="5000"/>
    <x v="6"/>
    <x v="7"/>
    <n v="1293457.8699999996"/>
    <n v="505483.87000000005"/>
    <n v="39732.000000000015"/>
    <n v="399736.42799999996"/>
    <n v="40269.306199999999"/>
    <n v="0"/>
    <s v="نقدية للمرضى"/>
    <s v="دفاتر جمع مال"/>
    <s v="سارى"/>
    <n v="435"/>
    <m/>
    <n v="9"/>
    <x v="1"/>
  </r>
  <r>
    <d v="2017-10-23T00:00:00"/>
    <x v="10"/>
    <n v="400"/>
    <x v="6"/>
    <x v="6"/>
    <n v="1293857.8699999996"/>
    <n v="505483.87000000005"/>
    <n v="39732.000000000015"/>
    <n v="399736.42799999996"/>
    <n v="40269.306199999999"/>
    <n v="0"/>
    <s v="تبرعات عامة من زكاة مال وغيرها"/>
    <s v="دفاتر جمع مال"/>
    <s v="سارى"/>
    <n v="660"/>
    <m/>
    <n v="14"/>
    <x v="1"/>
  </r>
  <r>
    <d v="2017-10-23T00:00:00"/>
    <x v="10"/>
    <n v="900"/>
    <x v="6"/>
    <x v="7"/>
    <n v="1294757.8699999996"/>
    <n v="505483.87000000005"/>
    <n v="39732.000000000015"/>
    <n v="399736.42799999996"/>
    <n v="40269.306199999999"/>
    <n v="0"/>
    <s v="نقدية للمرضى"/>
    <s v="دفاتر جمع مال"/>
    <s v="سارى"/>
    <n v="661"/>
    <m/>
    <n v="14"/>
    <x v="1"/>
  </r>
  <r>
    <d v="2017-10-23T00:00:00"/>
    <x v="10"/>
    <n v="500"/>
    <x v="6"/>
    <x v="7"/>
    <n v="1295257.8699999996"/>
    <n v="505483.87000000005"/>
    <n v="39732.000000000015"/>
    <n v="399736.42799999996"/>
    <n v="40269.306199999999"/>
    <n v="0"/>
    <s v="نقدية للمرضى"/>
    <s v="دفاتر جمع مال"/>
    <s v="سارى"/>
    <n v="1196"/>
    <m/>
    <n v="24"/>
    <x v="1"/>
  </r>
  <r>
    <d v="2017-10-23T00:00:00"/>
    <x v="10"/>
    <n v="500"/>
    <x v="6"/>
    <x v="6"/>
    <n v="1295757.8699999996"/>
    <n v="505483.87000000005"/>
    <n v="39732.000000000015"/>
    <n v="399736.42799999996"/>
    <n v="40269.306199999999"/>
    <n v="0"/>
    <s v="تبرعات عامة من زكاة مال وغيرها"/>
    <s v="دفاتر جمع مال"/>
    <s v="سارى"/>
    <n v="1885"/>
    <m/>
    <n v="38"/>
    <x v="1"/>
  </r>
  <r>
    <d v="2017-10-23T00:00:00"/>
    <x v="10"/>
    <n v="500"/>
    <x v="6"/>
    <x v="7"/>
    <n v="1296257.8699999996"/>
    <n v="505483.87000000005"/>
    <n v="39732.000000000015"/>
    <n v="399736.42799999996"/>
    <n v="40269.306199999999"/>
    <n v="0"/>
    <s v="نقدية للمرضى"/>
    <s v="دفاتر جمع مال"/>
    <s v="سارى"/>
    <n v="1886"/>
    <m/>
    <n v="38"/>
    <x v="1"/>
  </r>
  <r>
    <d v="2017-10-23T00:00:00"/>
    <x v="10"/>
    <n v="500"/>
    <x v="6"/>
    <x v="7"/>
    <n v="1296757.8699999996"/>
    <n v="505483.87000000005"/>
    <n v="39732.000000000015"/>
    <n v="399736.42799999996"/>
    <n v="40269.306199999999"/>
    <n v="0"/>
    <s v="نقدية للمرضى"/>
    <s v="دفاتر جمع مال"/>
    <s v="سارى"/>
    <n v="1887"/>
    <m/>
    <n v="38"/>
    <x v="1"/>
  </r>
  <r>
    <d v="2017-10-23T00:00:00"/>
    <x v="10"/>
    <n v="2000"/>
    <x v="6"/>
    <x v="6"/>
    <n v="1298757.8699999996"/>
    <n v="505483.87000000005"/>
    <n v="39732.000000000015"/>
    <n v="399736.42799999996"/>
    <n v="40269.306199999999"/>
    <n v="0"/>
    <s v="تبرعات عامة من زكاة مال وغيرها"/>
    <s v="دفاتر جمع مال"/>
    <s v="سارى"/>
    <n v="1929"/>
    <m/>
    <n v="39"/>
    <x v="1"/>
  </r>
  <r>
    <d v="2017-10-23T00:00:00"/>
    <x v="10"/>
    <n v="500"/>
    <x v="6"/>
    <x v="6"/>
    <n v="1299257.8699999996"/>
    <n v="505483.87000000005"/>
    <n v="39732.000000000015"/>
    <n v="399736.42799999996"/>
    <n v="40269.306199999999"/>
    <n v="0"/>
    <s v="تبرعات عامة من زكاة مال وغيرها"/>
    <s v="دفاتر جمع مال"/>
    <s v="سارى"/>
    <n v="1930"/>
    <m/>
    <n v="39"/>
    <x v="1"/>
  </r>
  <r>
    <d v="2017-10-23T00:00:00"/>
    <x v="10"/>
    <n v="40000"/>
    <x v="6"/>
    <x v="6"/>
    <n v="1339257.8699999996"/>
    <n v="505483.87000000005"/>
    <n v="39732.000000000015"/>
    <n v="399736.42799999996"/>
    <n v="40269.306199999999"/>
    <n v="0"/>
    <s v="تبرعات عامة من زكاة مال وغيرها"/>
    <s v="دفاتر جمع مال"/>
    <s v="سارى"/>
    <n v="1931"/>
    <m/>
    <n v="39"/>
    <x v="1"/>
  </r>
  <r>
    <d v="2017-10-23T00:00:00"/>
    <x v="10"/>
    <n v="200"/>
    <x v="6"/>
    <x v="6"/>
    <n v="1339457.8699999996"/>
    <n v="505483.87000000005"/>
    <n v="39732.000000000015"/>
    <n v="399736.42799999996"/>
    <n v="40269.306199999999"/>
    <n v="0"/>
    <s v="تبرعات عامة من زكاة مال وغيرها"/>
    <s v="دفاتر جمع مال"/>
    <s v="سارى"/>
    <n v="2056"/>
    <m/>
    <n v="42"/>
    <x v="1"/>
  </r>
  <r>
    <d v="2017-10-23T00:00:00"/>
    <x v="10"/>
    <n v="1200"/>
    <x v="6"/>
    <x v="6"/>
    <n v="1340657.8699999996"/>
    <n v="505483.87000000005"/>
    <n v="39732.000000000015"/>
    <n v="399736.42799999996"/>
    <n v="40269.306199999999"/>
    <n v="0"/>
    <s v="تبرعات عامة من زكاة مال وغيرها"/>
    <s v="دفاتر جمع مال"/>
    <s v="سارى"/>
    <n v="2103"/>
    <m/>
    <n v="43"/>
    <x v="1"/>
  </r>
  <r>
    <d v="2017-10-23T00:00:00"/>
    <x v="10"/>
    <n v="800"/>
    <x v="6"/>
    <x v="6"/>
    <n v="1341457.8699999996"/>
    <n v="505483.87000000005"/>
    <n v="39732.000000000015"/>
    <n v="399736.42799999996"/>
    <n v="40269.306199999999"/>
    <n v="0"/>
    <s v="تبرعات عامة من زكاة مال وغيرها"/>
    <s v="دفاتر جمع مال"/>
    <s v="سارى"/>
    <n v="2104"/>
    <m/>
    <n v="43"/>
    <x v="1"/>
  </r>
  <r>
    <d v="2017-10-23T00:00:00"/>
    <x v="10"/>
    <n v="1000"/>
    <x v="6"/>
    <x v="7"/>
    <n v="1342457.8699999996"/>
    <n v="505483.87000000005"/>
    <n v="39732.000000000015"/>
    <n v="399736.42799999996"/>
    <n v="40269.306199999999"/>
    <n v="0"/>
    <s v="نقدية للمرضى"/>
    <s v="دفاتر جمع مال"/>
    <s v="سارى"/>
    <n v="2105"/>
    <m/>
    <n v="43"/>
    <x v="1"/>
  </r>
  <r>
    <d v="2017-10-23T00:00:00"/>
    <x v="10"/>
    <n v="5500"/>
    <x v="8"/>
    <x v="9"/>
    <n v="1342457.8699999996"/>
    <n v="510983.87000000005"/>
    <n v="39732.000000000015"/>
    <n v="399736.42799999996"/>
    <n v="40269.306199999999"/>
    <n v="0"/>
    <m/>
    <m/>
    <m/>
    <s v="معاملة بنكية"/>
    <m/>
    <m/>
    <x v="60"/>
  </r>
  <r>
    <d v="2017-10-23T00:00:00"/>
    <x v="10"/>
    <n v="306518"/>
    <x v="8"/>
    <x v="8"/>
    <n v="1035939.8699999996"/>
    <n v="817501.87000000011"/>
    <n v="39732.000000000015"/>
    <n v="399736.42799999996"/>
    <n v="40269.306199999999"/>
    <n v="0"/>
    <m/>
    <m/>
    <m/>
    <m/>
    <m/>
    <m/>
    <x v="266"/>
  </r>
  <r>
    <d v="2017-10-23T00:00:00"/>
    <x v="10"/>
    <n v="56641"/>
    <x v="8"/>
    <x v="8"/>
    <n v="979298.86999999965"/>
    <n v="874142.87000000011"/>
    <n v="39732.000000000015"/>
    <n v="399736.42799999996"/>
    <n v="40269.306199999999"/>
    <n v="0"/>
    <m/>
    <m/>
    <m/>
    <m/>
    <m/>
    <m/>
    <x v="266"/>
  </r>
  <r>
    <d v="2017-10-23T00:00:00"/>
    <x v="10"/>
    <n v="85610"/>
    <x v="8"/>
    <x v="9"/>
    <n v="979298.86999999965"/>
    <n v="959752.87000000011"/>
    <n v="39732.000000000015"/>
    <n v="399736.42799999996"/>
    <n v="40269.306199999999"/>
    <n v="0"/>
    <m/>
    <m/>
    <m/>
    <s v="معاملة بنكية"/>
    <m/>
    <m/>
    <x v="129"/>
  </r>
  <r>
    <d v="2017-10-23T00:00:00"/>
    <x v="10"/>
    <n v="510"/>
    <x v="8"/>
    <x v="9"/>
    <n v="979298.86999999965"/>
    <n v="960262.87000000011"/>
    <n v="39732.000000000015"/>
    <n v="399736.42799999996"/>
    <n v="40269.306199999999"/>
    <n v="0"/>
    <m/>
    <m/>
    <m/>
    <s v="معاملة بنكية"/>
    <m/>
    <m/>
    <x v="129"/>
  </r>
  <r>
    <d v="2017-10-24T00:00:00"/>
    <x v="10"/>
    <n v="2000"/>
    <x v="6"/>
    <x v="7"/>
    <n v="981298.86999999965"/>
    <n v="960262.87000000011"/>
    <n v="39732.000000000015"/>
    <n v="399736.42799999996"/>
    <n v="40269.306199999999"/>
    <n v="0"/>
    <s v="نقدية للمرضى"/>
    <s v="دفاتر جمع مال"/>
    <s v="سارى"/>
    <n v="662"/>
    <m/>
    <n v="14"/>
    <x v="1"/>
  </r>
  <r>
    <d v="2017-10-24T00:00:00"/>
    <x v="10"/>
    <n v="3000"/>
    <x v="6"/>
    <x v="7"/>
    <n v="984298.86999999965"/>
    <n v="960262.87000000011"/>
    <n v="39732.000000000015"/>
    <n v="399736.42799999996"/>
    <n v="40269.306199999999"/>
    <n v="0"/>
    <s v="نقدية للمرضى"/>
    <s v="دفاتر جمع مال"/>
    <s v="سارى"/>
    <n v="663"/>
    <m/>
    <n v="14"/>
    <x v="1"/>
  </r>
  <r>
    <d v="2017-10-24T00:00:00"/>
    <x v="10"/>
    <n v="100"/>
    <x v="6"/>
    <x v="6"/>
    <n v="984398.86999999965"/>
    <n v="960262.87000000011"/>
    <n v="39732.000000000015"/>
    <n v="399736.42799999996"/>
    <n v="40269.306199999999"/>
    <n v="0"/>
    <s v="تبرعات عامة من زكاة مال وغيرها"/>
    <s v="دفاتر جمع مال"/>
    <s v="سارى"/>
    <n v="664"/>
    <m/>
    <n v="14"/>
    <x v="1"/>
  </r>
  <r>
    <d v="2017-10-24T00:00:00"/>
    <x v="10"/>
    <n v="600"/>
    <x v="6"/>
    <x v="7"/>
    <n v="984998.86999999965"/>
    <n v="960262.87000000011"/>
    <n v="39732.000000000015"/>
    <n v="399736.42799999996"/>
    <n v="40269.306199999999"/>
    <n v="0"/>
    <s v="نقدية للمرضى"/>
    <s v="دفاتر جمع مال"/>
    <s v="سارى"/>
    <n v="665"/>
    <m/>
    <n v="14"/>
    <x v="1"/>
  </r>
  <r>
    <d v="2017-10-24T00:00:00"/>
    <x v="10"/>
    <n v="1150"/>
    <x v="6"/>
    <x v="6"/>
    <n v="986148.86999999965"/>
    <n v="960262.87000000011"/>
    <n v="39732.000000000015"/>
    <n v="399736.42799999996"/>
    <n v="40269.306199999999"/>
    <n v="0"/>
    <s v="تبرعات عامة من زكاة مال وغيرها"/>
    <s v="دفاتر جمع مال"/>
    <s v="سارى"/>
    <n v="1197"/>
    <m/>
    <n v="24"/>
    <x v="1"/>
  </r>
  <r>
    <d v="2017-10-24T00:00:00"/>
    <x v="10"/>
    <n v="300"/>
    <x v="6"/>
    <x v="6"/>
    <n v="986448.86999999965"/>
    <n v="960262.87000000011"/>
    <n v="39732.000000000015"/>
    <n v="399736.42799999996"/>
    <n v="40269.306199999999"/>
    <n v="0"/>
    <s v="تبرعات عامة من زكاة مال وغيرها"/>
    <s v="دفاتر جمع مال"/>
    <s v="سارى"/>
    <n v="1198"/>
    <m/>
    <n v="24"/>
    <x v="1"/>
  </r>
  <r>
    <d v="2017-10-24T00:00:00"/>
    <x v="10"/>
    <n v="5418"/>
    <x v="39"/>
    <x v="7"/>
    <n v="986448.86999999965"/>
    <n v="960262.87000000011"/>
    <n v="45150.000000000015"/>
    <n v="399736.42799999996"/>
    <n v="40269.306199999999"/>
    <n v="0"/>
    <s v="نقدية للمرضى"/>
    <s v="دفاتر جمع مال"/>
    <s v="سارى"/>
    <n v="1199"/>
    <m/>
    <n v="24"/>
    <x v="1"/>
  </r>
  <r>
    <d v="2017-10-24T00:00:00"/>
    <x v="10"/>
    <n v="1500"/>
    <x v="6"/>
    <x v="6"/>
    <n v="987948.86999999965"/>
    <n v="960262.87000000011"/>
    <n v="45150.000000000015"/>
    <n v="399736.42799999996"/>
    <n v="40269.306199999999"/>
    <n v="0"/>
    <s v="تبرعات عامة من زكاة مال وغيرها"/>
    <s v="دفاتر جمع مال"/>
    <s v="سارى"/>
    <n v="1200"/>
    <m/>
    <n v="24"/>
    <x v="1"/>
  </r>
  <r>
    <d v="2017-10-24T00:00:00"/>
    <x v="10"/>
    <n v="1761"/>
    <x v="6"/>
    <x v="7"/>
    <n v="989709.86999999965"/>
    <n v="960262.87000000011"/>
    <n v="45150.000000000015"/>
    <n v="399736.42799999996"/>
    <n v="40269.306199999999"/>
    <n v="0"/>
    <s v="نقدية للمرضى"/>
    <s v="دفاتر جمع مال"/>
    <s v="سارى"/>
    <n v="1202"/>
    <m/>
    <n v="25"/>
    <x v="1"/>
  </r>
  <r>
    <d v="2017-10-24T00:00:00"/>
    <x v="10"/>
    <n v="2500"/>
    <x v="6"/>
    <x v="7"/>
    <n v="992209.86999999965"/>
    <n v="960262.87000000011"/>
    <n v="45150.000000000015"/>
    <n v="399736.42799999996"/>
    <n v="40269.306199999999"/>
    <n v="0"/>
    <s v="نقدية للمرضى"/>
    <s v="دفاتر جمع مال"/>
    <s v="سارى"/>
    <n v="1203"/>
    <m/>
    <n v="25"/>
    <x v="1"/>
  </r>
  <r>
    <d v="2017-10-24T00:00:00"/>
    <x v="10"/>
    <n v="5000"/>
    <x v="6"/>
    <x v="7"/>
    <n v="997209.86999999965"/>
    <n v="960262.87000000011"/>
    <n v="45150.000000000015"/>
    <n v="399736.42799999996"/>
    <n v="40269.306199999999"/>
    <n v="0"/>
    <s v="نقدية للمرضى"/>
    <s v="دفاتر جمع مال"/>
    <s v="سارى"/>
    <n v="1205"/>
    <m/>
    <n v="25"/>
    <x v="1"/>
  </r>
  <r>
    <d v="2017-10-24T00:00:00"/>
    <x v="10"/>
    <n v="760"/>
    <x v="6"/>
    <x v="7"/>
    <n v="997969.86999999965"/>
    <n v="960262.87000000011"/>
    <n v="45150.000000000015"/>
    <n v="399736.42799999996"/>
    <n v="40269.306199999999"/>
    <n v="0"/>
    <s v="نقدية للمرضى"/>
    <s v="دفاتر جمع مال"/>
    <s v="سارى"/>
    <n v="1206"/>
    <m/>
    <n v="25"/>
    <x v="1"/>
  </r>
  <r>
    <d v="2017-10-24T00:00:00"/>
    <x v="10"/>
    <n v="2350"/>
    <x v="6"/>
    <x v="7"/>
    <n v="1000319.8699999996"/>
    <n v="960262.87000000011"/>
    <n v="45150.000000000015"/>
    <n v="399736.42799999996"/>
    <n v="40269.306199999999"/>
    <n v="0"/>
    <s v="نقدية للمرضى"/>
    <s v="دفاتر جمع مال"/>
    <s v="سارى"/>
    <n v="1207"/>
    <m/>
    <n v="25"/>
    <x v="1"/>
  </r>
  <r>
    <d v="2017-10-24T00:00:00"/>
    <x v="10"/>
    <n v="2103.9899999999998"/>
    <x v="39"/>
    <x v="7"/>
    <n v="1000319.8699999996"/>
    <n v="960262.87000000011"/>
    <n v="47253.990000000013"/>
    <n v="399736.42799999996"/>
    <n v="40269.306199999999"/>
    <n v="0"/>
    <s v="نقدية للمرضى"/>
    <s v="دفاتر جمع مال"/>
    <s v="سارى"/>
    <n v="1208"/>
    <m/>
    <n v="25"/>
    <x v="1"/>
  </r>
  <r>
    <d v="2017-10-24T00:00:00"/>
    <x v="10"/>
    <n v="400"/>
    <x v="6"/>
    <x v="7"/>
    <n v="1000719.8699999996"/>
    <n v="960262.87000000011"/>
    <n v="47253.990000000013"/>
    <n v="399736.42799999996"/>
    <n v="40269.306199999999"/>
    <n v="0"/>
    <s v="نقدية للمرضى"/>
    <s v="دفاتر جمع مال"/>
    <s v="سارى"/>
    <n v="1844"/>
    <m/>
    <n v="37"/>
    <x v="1"/>
  </r>
  <r>
    <d v="2017-10-24T00:00:00"/>
    <x v="10"/>
    <n v="3000"/>
    <x v="6"/>
    <x v="6"/>
    <n v="1003719.8699999996"/>
    <n v="960262.87000000011"/>
    <n v="47253.990000000013"/>
    <n v="399736.42799999996"/>
    <n v="40269.306199999999"/>
    <n v="0"/>
    <s v="تبرعات عامة من زكاة مال وغيرها"/>
    <s v="دفاتر جمع مال"/>
    <s v="سارى"/>
    <n v="1845"/>
    <m/>
    <n v="37"/>
    <x v="1"/>
  </r>
  <r>
    <d v="2017-10-24T00:00:00"/>
    <x v="10"/>
    <n v="1000"/>
    <x v="6"/>
    <x v="6"/>
    <n v="1004719.8699999996"/>
    <n v="960262.87000000011"/>
    <n v="47253.990000000013"/>
    <n v="399736.42799999996"/>
    <n v="40269.306199999999"/>
    <n v="0"/>
    <s v="تبرعات عامة من زكاة مال وغيرها"/>
    <s v="دفاتر جمع مال"/>
    <s v="سارى"/>
    <n v="1846"/>
    <m/>
    <n v="37"/>
    <x v="1"/>
  </r>
  <r>
    <d v="2017-10-24T00:00:00"/>
    <x v="10"/>
    <n v="3000"/>
    <x v="6"/>
    <x v="7"/>
    <n v="1007719.8699999996"/>
    <n v="960262.87000000011"/>
    <n v="47253.990000000013"/>
    <n v="399736.42799999996"/>
    <n v="40269.306199999999"/>
    <n v="0"/>
    <s v="نقدية للمرضى"/>
    <s v="دفاتر جمع مال"/>
    <s v="سارى"/>
    <n v="1888"/>
    <m/>
    <n v="38"/>
    <x v="1"/>
  </r>
  <r>
    <d v="2017-10-24T00:00:00"/>
    <x v="10"/>
    <n v="1100"/>
    <x v="6"/>
    <x v="6"/>
    <n v="1008819.8699999996"/>
    <n v="960262.87000000011"/>
    <n v="47253.990000000013"/>
    <n v="399736.42799999996"/>
    <n v="40269.306199999999"/>
    <n v="0"/>
    <s v="تبرعات عامة من زكاة مال وغيرها"/>
    <s v="دفاتر جمع مال"/>
    <s v="سارى"/>
    <n v="1889"/>
    <m/>
    <n v="38"/>
    <x v="1"/>
  </r>
  <r>
    <d v="2017-10-24T00:00:00"/>
    <x v="10"/>
    <n v="100"/>
    <x v="6"/>
    <x v="6"/>
    <n v="1008919.8699999996"/>
    <n v="960262.87000000011"/>
    <n v="47253.990000000013"/>
    <n v="399736.42799999996"/>
    <n v="40269.306199999999"/>
    <n v="0"/>
    <s v="تبرعات عامة من زكاة مال وغيرها"/>
    <s v="دفاتر جمع مال"/>
    <s v="سارى"/>
    <n v="1932"/>
    <m/>
    <n v="39"/>
    <x v="1"/>
  </r>
  <r>
    <d v="2017-10-24T00:00:00"/>
    <x v="10"/>
    <n v="8000"/>
    <x v="6"/>
    <x v="6"/>
    <n v="1016919.8699999996"/>
    <n v="960262.87000000011"/>
    <n v="47253.990000000013"/>
    <n v="399736.42799999996"/>
    <n v="40269.306199999999"/>
    <n v="0"/>
    <s v="تبرعات عامة من زكاة مال وغيرها"/>
    <s v="دفاتر جمع مال"/>
    <s v="سارى"/>
    <n v="2014"/>
    <m/>
    <n v="41"/>
    <x v="1"/>
  </r>
  <r>
    <d v="2017-10-24T00:00:00"/>
    <x v="10"/>
    <n v="500"/>
    <x v="6"/>
    <x v="6"/>
    <n v="1017419.8699999996"/>
    <n v="960262.87000000011"/>
    <n v="47253.990000000013"/>
    <n v="399736.42799999996"/>
    <n v="40269.306199999999"/>
    <n v="0"/>
    <s v="تبرعات عامة من زكاة مال وغيرها"/>
    <s v="دفاتر جمع مال"/>
    <s v="سارى"/>
    <n v="2015"/>
    <m/>
    <n v="41"/>
    <x v="1"/>
  </r>
  <r>
    <d v="2017-10-24T00:00:00"/>
    <x v="10"/>
    <n v="3648.12"/>
    <x v="39"/>
    <x v="6"/>
    <n v="1017419.8699999996"/>
    <n v="960262.87000000011"/>
    <n v="50902.110000000015"/>
    <n v="399736.42799999996"/>
    <n v="40269.306199999999"/>
    <n v="0"/>
    <s v="تبرعات عامة من زكاة مال وغيرها"/>
    <s v="دفاتر جمع مال"/>
    <s v="سارى"/>
    <n v="2057"/>
    <m/>
    <n v="42"/>
    <x v="1"/>
  </r>
  <r>
    <d v="2017-10-24T00:00:00"/>
    <x v="10"/>
    <n v="250"/>
    <x v="6"/>
    <x v="7"/>
    <n v="1017669.8699999996"/>
    <n v="960262.87000000011"/>
    <n v="50902.110000000015"/>
    <n v="399736.42799999996"/>
    <n v="40269.306199999999"/>
    <n v="0"/>
    <s v="نقدية للمرضى"/>
    <s v="دفاتر جمع مال"/>
    <s v="سارى"/>
    <n v="2058"/>
    <m/>
    <n v="42"/>
    <x v="1"/>
  </r>
  <r>
    <d v="2017-10-24T00:00:00"/>
    <x v="10"/>
    <n v="2000"/>
    <x v="6"/>
    <x v="6"/>
    <n v="1019669.8699999996"/>
    <n v="960262.87000000011"/>
    <n v="50902.110000000015"/>
    <n v="399736.42799999996"/>
    <n v="40269.306199999999"/>
    <n v="0"/>
    <s v="تبرعات عامة من زكاة مال وغيرها"/>
    <s v="دفاتر جمع مال"/>
    <s v="سارى"/>
    <n v="2059"/>
    <m/>
    <n v="42"/>
    <x v="1"/>
  </r>
  <r>
    <d v="2017-10-24T00:00:00"/>
    <x v="10"/>
    <n v="600"/>
    <x v="6"/>
    <x v="6"/>
    <n v="1020269.8699999996"/>
    <n v="960262.87000000011"/>
    <n v="50902.110000000015"/>
    <n v="399736.42799999996"/>
    <n v="40269.306199999999"/>
    <n v="0"/>
    <s v="تبرعات عامة من زكاة مال وغيرها"/>
    <s v="دفاتر جمع مال"/>
    <s v="سارى"/>
    <n v="2106"/>
    <m/>
    <n v="43"/>
    <x v="1"/>
  </r>
  <r>
    <d v="2017-10-24T00:00:00"/>
    <x v="10"/>
    <n v="1000"/>
    <x v="6"/>
    <x v="7"/>
    <n v="1021269.8699999996"/>
    <n v="960262.87000000011"/>
    <n v="50902.110000000015"/>
    <n v="399736.42799999996"/>
    <n v="40269.306199999999"/>
    <n v="0"/>
    <s v="نقدية للمرضى"/>
    <s v="دفاتر جمع مال"/>
    <s v="سارى"/>
    <n v="2107"/>
    <m/>
    <n v="43"/>
    <x v="1"/>
  </r>
  <r>
    <d v="2017-10-24T00:00:00"/>
    <x v="10"/>
    <n v="4380"/>
    <x v="6"/>
    <x v="7"/>
    <n v="1025649.8699999996"/>
    <n v="960262.87000000011"/>
    <n v="50902.110000000015"/>
    <n v="399736.42799999996"/>
    <n v="40269.306199999999"/>
    <n v="0"/>
    <s v="نقدية للمرضى"/>
    <s v="دفاتر جمع مال"/>
    <s v="سارى"/>
    <n v="2108"/>
    <m/>
    <n v="43"/>
    <x v="1"/>
  </r>
  <r>
    <d v="2017-10-24T00:00:00"/>
    <x v="10"/>
    <n v="300"/>
    <x v="6"/>
    <x v="7"/>
    <n v="1025949.8699999996"/>
    <n v="960262.87000000011"/>
    <n v="50902.110000000015"/>
    <n v="399736.42799999996"/>
    <n v="40269.306199999999"/>
    <n v="0"/>
    <s v="نقدية للمرضى"/>
    <s v="دفاتر جمع مال"/>
    <s v="سارى"/>
    <n v="2109"/>
    <m/>
    <n v="43"/>
    <x v="1"/>
  </r>
  <r>
    <d v="2017-10-24T00:00:00"/>
    <x v="10"/>
    <n v="3000"/>
    <x v="6"/>
    <x v="7"/>
    <n v="1028949.8699999996"/>
    <n v="960262.87000000011"/>
    <n v="50902.110000000015"/>
    <n v="399736.42799999996"/>
    <n v="40269.306199999999"/>
    <n v="0"/>
    <s v="نقدية للمرضى"/>
    <s v="دفاتر جمع مال"/>
    <s v="سارى"/>
    <n v="2110"/>
    <m/>
    <n v="43"/>
    <x v="1"/>
  </r>
  <r>
    <d v="2017-10-24T00:00:00"/>
    <x v="10"/>
    <n v="1400"/>
    <x v="8"/>
    <x v="9"/>
    <n v="1028949.8699999996"/>
    <n v="961662.87000000011"/>
    <n v="50902.110000000015"/>
    <n v="399736.42799999996"/>
    <n v="40269.306199999999"/>
    <n v="0"/>
    <m/>
    <m/>
    <m/>
    <s v="معاملة بنكية"/>
    <m/>
    <m/>
    <x v="64"/>
  </r>
  <r>
    <d v="2017-10-24T00:00:00"/>
    <x v="10"/>
    <n v="5485"/>
    <x v="6"/>
    <x v="11"/>
    <n v="1034434.8699999996"/>
    <n v="956177.87000000011"/>
    <n v="50902.110000000015"/>
    <n v="399736.42799999996"/>
    <n v="40269.306199999999"/>
    <n v="0"/>
    <m/>
    <m/>
    <m/>
    <s v="معاملة بنكية"/>
    <m/>
    <m/>
    <x v="279"/>
  </r>
  <r>
    <d v="2017-10-24T00:00:00"/>
    <x v="10"/>
    <n v="25000"/>
    <x v="8"/>
    <x v="9"/>
    <n v="1034434.8699999996"/>
    <n v="981177.87000000011"/>
    <n v="50902.110000000015"/>
    <n v="399736.42799999996"/>
    <n v="40269.306199999999"/>
    <n v="0"/>
    <m/>
    <m/>
    <m/>
    <m/>
    <m/>
    <m/>
    <x v="271"/>
  </r>
  <r>
    <d v="2017-10-24T00:00:00"/>
    <x v="10"/>
    <n v="26000"/>
    <x v="6"/>
    <x v="11"/>
    <n v="1060434.8699999996"/>
    <n v="955177.87000000011"/>
    <n v="50902.110000000015"/>
    <n v="399736.42799999996"/>
    <n v="40269.306199999999"/>
    <n v="0"/>
    <m/>
    <m/>
    <m/>
    <s v="معاملة بنكية"/>
    <m/>
    <m/>
    <x v="267"/>
  </r>
  <r>
    <d v="2017-10-24T00:00:00"/>
    <x v="10"/>
    <n v="5000"/>
    <x v="7"/>
    <x v="11"/>
    <n v="1060434.8699999996"/>
    <n v="950177.87000000011"/>
    <n v="50902.110000000015"/>
    <n v="399736.42799999996"/>
    <n v="40269.306199999999"/>
    <n v="0"/>
    <m/>
    <m/>
    <m/>
    <s v="معاملة بنكية"/>
    <m/>
    <m/>
    <x v="267"/>
  </r>
  <r>
    <d v="2017-10-24T00:00:00"/>
    <x v="10"/>
    <n v="10000"/>
    <x v="7"/>
    <x v="11"/>
    <n v="1060434.8699999996"/>
    <n v="940177.87000000011"/>
    <n v="50902.110000000015"/>
    <n v="399736.42799999996"/>
    <n v="40269.306199999999"/>
    <n v="0"/>
    <m/>
    <m/>
    <m/>
    <s v="معاملة بنكية"/>
    <m/>
    <m/>
    <x v="267"/>
  </r>
  <r>
    <d v="2017-10-24T00:00:00"/>
    <x v="10"/>
    <n v="15000"/>
    <x v="7"/>
    <x v="11"/>
    <n v="1060434.8699999996"/>
    <n v="925177.87000000011"/>
    <n v="50902.110000000015"/>
    <n v="399736.42799999996"/>
    <n v="40269.306199999999"/>
    <n v="0"/>
    <m/>
    <m/>
    <m/>
    <s v="معاملة بنكية"/>
    <m/>
    <m/>
    <x v="267"/>
  </r>
  <r>
    <d v="2017-10-24T00:00:00"/>
    <x v="10"/>
    <n v="670"/>
    <x v="8"/>
    <x v="9"/>
    <n v="1060434.8699999996"/>
    <n v="925847.87000000011"/>
    <n v="50902.110000000015"/>
    <n v="399736.42799999996"/>
    <n v="40269.306199999999"/>
    <n v="0"/>
    <m/>
    <m/>
    <m/>
    <s v="معاملة بنكية"/>
    <m/>
    <m/>
    <x v="129"/>
  </r>
  <r>
    <d v="2017-10-25T00:00:00"/>
    <x v="10"/>
    <n v="200"/>
    <x v="6"/>
    <x v="6"/>
    <n v="1060634.8699999996"/>
    <n v="925847.87000000011"/>
    <n v="50902.110000000015"/>
    <n v="399736.42799999996"/>
    <n v="40269.306199999999"/>
    <n v="0"/>
    <s v="تبرعات عامة من زكاة مال وغيرها"/>
    <s v="دفاتر جمع مال"/>
    <s v="سارى"/>
    <n v="666"/>
    <m/>
    <n v="14"/>
    <x v="1"/>
  </r>
  <r>
    <d v="2017-10-25T00:00:00"/>
    <x v="10"/>
    <n v="5000"/>
    <x v="6"/>
    <x v="6"/>
    <n v="1065634.8699999996"/>
    <n v="925847.87000000011"/>
    <n v="50902.110000000015"/>
    <n v="399736.42799999996"/>
    <n v="40269.306199999999"/>
    <n v="0"/>
    <s v="تبرعات عامة من زكاة مال وغيرها"/>
    <s v="دفاتر جمع مال"/>
    <s v="سارى"/>
    <n v="667"/>
    <m/>
    <n v="14"/>
    <x v="1"/>
  </r>
  <r>
    <d v="2017-10-25T00:00:00"/>
    <x v="10"/>
    <n v="1400"/>
    <x v="6"/>
    <x v="7"/>
    <n v="1067034.8699999996"/>
    <n v="925847.87000000011"/>
    <n v="50902.110000000015"/>
    <n v="399736.42799999996"/>
    <n v="40269.306199999999"/>
    <n v="0"/>
    <s v="نقدية للمرضى"/>
    <s v="دفاتر جمع مال"/>
    <s v="سارى"/>
    <n v="1209"/>
    <m/>
    <n v="25"/>
    <x v="1"/>
  </r>
  <r>
    <d v="2017-10-25T00:00:00"/>
    <x v="10"/>
    <n v="1500"/>
    <x v="6"/>
    <x v="6"/>
    <n v="1068534.8699999996"/>
    <n v="925847.87000000011"/>
    <n v="50902.110000000015"/>
    <n v="399736.42799999996"/>
    <n v="40269.306199999999"/>
    <n v="0"/>
    <s v="تبرعات عامة من زكاة مال وغيرها"/>
    <s v="دفاتر جمع مال"/>
    <s v="سارى"/>
    <n v="1210"/>
    <m/>
    <n v="25"/>
    <x v="1"/>
  </r>
  <r>
    <d v="2017-10-25T00:00:00"/>
    <x v="10"/>
    <n v="200"/>
    <x v="6"/>
    <x v="7"/>
    <n v="1068734.8699999996"/>
    <n v="925847.87000000011"/>
    <n v="50902.110000000015"/>
    <n v="399736.42799999996"/>
    <n v="40269.306199999999"/>
    <n v="0"/>
    <s v="نقدية للمرضى"/>
    <s v="دفاتر جمع مال"/>
    <s v="سارى"/>
    <n v="1211"/>
    <m/>
    <n v="25"/>
    <x v="1"/>
  </r>
  <r>
    <d v="2017-10-25T00:00:00"/>
    <x v="10"/>
    <n v="5000"/>
    <x v="6"/>
    <x v="6"/>
    <n v="1073734.8699999996"/>
    <n v="925847.87000000011"/>
    <n v="50902.110000000015"/>
    <n v="399736.42799999996"/>
    <n v="40269.306199999999"/>
    <n v="0"/>
    <s v="تبرعات عامة من زكاة مال وغيرها"/>
    <s v="دفاتر جمع مال"/>
    <s v="سارى"/>
    <n v="1212"/>
    <m/>
    <n v="25"/>
    <x v="1"/>
  </r>
  <r>
    <d v="2017-10-25T00:00:00"/>
    <x v="10"/>
    <n v="5000"/>
    <x v="6"/>
    <x v="7"/>
    <n v="1078734.8699999996"/>
    <n v="925847.87000000011"/>
    <n v="50902.110000000015"/>
    <n v="399736.42799999996"/>
    <n v="40269.306199999999"/>
    <n v="0"/>
    <s v="نقدية للمرضى"/>
    <s v="دفاتر جمع مال"/>
    <s v="سارى"/>
    <n v="1213"/>
    <m/>
    <n v="25"/>
    <x v="1"/>
  </r>
  <r>
    <d v="2017-10-25T00:00:00"/>
    <x v="10"/>
    <n v="500"/>
    <x v="6"/>
    <x v="6"/>
    <n v="1079234.8699999996"/>
    <n v="925847.87000000011"/>
    <n v="50902.110000000015"/>
    <n v="399736.42799999996"/>
    <n v="40269.306199999999"/>
    <n v="0"/>
    <s v="تبرعات عامة من زكاة مال وغيرها"/>
    <s v="دفاتر جمع مال"/>
    <s v="سارى"/>
    <n v="1251"/>
    <m/>
    <n v="26"/>
    <x v="1"/>
  </r>
  <r>
    <d v="2017-10-25T00:00:00"/>
    <x v="10"/>
    <n v="1310"/>
    <x v="6"/>
    <x v="7"/>
    <n v="1080544.8699999996"/>
    <n v="925847.87000000011"/>
    <n v="50902.110000000015"/>
    <n v="399736.42799999996"/>
    <n v="40269.306199999999"/>
    <n v="0"/>
    <s v="نقدية للمرضى"/>
    <s v="دفاتر جمع مال"/>
    <s v="سارى"/>
    <n v="1252"/>
    <m/>
    <n v="26"/>
    <x v="1"/>
  </r>
  <r>
    <d v="2017-10-25T00:00:00"/>
    <x v="10"/>
    <n v="3000"/>
    <x v="6"/>
    <x v="6"/>
    <n v="1083544.8699999996"/>
    <n v="925847.87000000011"/>
    <n v="50902.110000000015"/>
    <n v="399736.42799999996"/>
    <n v="40269.306199999999"/>
    <n v="0"/>
    <s v="تبرعات عامة من زكاة مال وغيرها"/>
    <s v="دفاتر جمع مال"/>
    <s v="سارى"/>
    <n v="1847"/>
    <m/>
    <n v="37"/>
    <x v="1"/>
  </r>
  <r>
    <d v="2017-10-25T00:00:00"/>
    <x v="10"/>
    <n v="200"/>
    <x v="6"/>
    <x v="6"/>
    <n v="1083744.8699999996"/>
    <n v="925847.87000000011"/>
    <n v="50902.110000000015"/>
    <n v="399736.42799999996"/>
    <n v="40269.306199999999"/>
    <n v="0"/>
    <s v="تبرعات عامة من زكاة مال وغيرها"/>
    <s v="دفاتر جمع مال"/>
    <s v="سارى"/>
    <n v="1933"/>
    <m/>
    <n v="39"/>
    <x v="1"/>
  </r>
  <r>
    <d v="2017-10-25T00:00:00"/>
    <x v="10"/>
    <n v="200"/>
    <x v="6"/>
    <x v="6"/>
    <n v="1083944.8699999996"/>
    <n v="925847.87000000011"/>
    <n v="50902.110000000015"/>
    <n v="399736.42799999996"/>
    <n v="40269.306199999999"/>
    <n v="0"/>
    <s v="تبرعات عامة من زكاة مال وغيرها"/>
    <s v="دفاتر جمع مال"/>
    <s v="سارى"/>
    <n v="1934"/>
    <m/>
    <n v="39"/>
    <x v="1"/>
  </r>
  <r>
    <d v="2017-10-25T00:00:00"/>
    <x v="10"/>
    <n v="200"/>
    <x v="6"/>
    <x v="6"/>
    <n v="1084144.8699999996"/>
    <n v="925847.87000000011"/>
    <n v="50902.110000000015"/>
    <n v="399736.42799999996"/>
    <n v="40269.306199999999"/>
    <n v="0"/>
    <s v="تبرعات عامة من زكاة مال وغيرها"/>
    <s v="دفاتر جمع مال"/>
    <s v="سارى"/>
    <n v="1935"/>
    <m/>
    <n v="39"/>
    <x v="1"/>
  </r>
  <r>
    <d v="2017-10-25T00:00:00"/>
    <x v="10"/>
    <n v="200"/>
    <x v="6"/>
    <x v="6"/>
    <n v="1084344.8699999996"/>
    <n v="925847.87000000011"/>
    <n v="50902.110000000015"/>
    <n v="399736.42799999996"/>
    <n v="40269.306199999999"/>
    <n v="0"/>
    <s v="تبرعات عامة من زكاة مال وغيرها"/>
    <s v="دفاتر جمع مال"/>
    <s v="سارى"/>
    <n v="1936"/>
    <m/>
    <n v="39"/>
    <x v="1"/>
  </r>
  <r>
    <d v="2017-10-25T00:00:00"/>
    <x v="10"/>
    <n v="956.8"/>
    <x v="6"/>
    <x v="6"/>
    <n v="1085301.6699999997"/>
    <n v="925847.87000000011"/>
    <n v="50902.110000000015"/>
    <n v="399736.42799999996"/>
    <n v="40269.306199999999"/>
    <n v="0"/>
    <s v="تبرعات عامة من زكاة مال وغيرها"/>
    <s v="دفاتر جمع مال"/>
    <s v="سارى"/>
    <n v="1937"/>
    <m/>
    <n v="39"/>
    <x v="1"/>
  </r>
  <r>
    <d v="2017-10-25T00:00:00"/>
    <x v="10"/>
    <n v="200"/>
    <x v="6"/>
    <x v="7"/>
    <n v="1085501.6699999997"/>
    <n v="925847.87000000011"/>
    <n v="50902.110000000015"/>
    <n v="399736.42799999996"/>
    <n v="40269.306199999999"/>
    <n v="0"/>
    <s v="نقدية للمرضى"/>
    <s v="دفاتر جمع مال"/>
    <s v="سارى"/>
    <n v="1938"/>
    <m/>
    <n v="39"/>
    <x v="1"/>
  </r>
  <r>
    <d v="2017-10-25T00:00:00"/>
    <x v="10"/>
    <n v="2000"/>
    <x v="6"/>
    <x v="6"/>
    <n v="1087501.6699999997"/>
    <n v="925847.87000000011"/>
    <n v="50902.110000000015"/>
    <n v="399736.42799999996"/>
    <n v="40269.306199999999"/>
    <n v="0"/>
    <s v="تبرعات عامة من زكاة مال وغيرها"/>
    <s v="دفاتر جمع مال"/>
    <s v="سارى"/>
    <n v="1963"/>
    <m/>
    <n v="40"/>
    <x v="1"/>
  </r>
  <r>
    <d v="2017-10-25T00:00:00"/>
    <x v="10"/>
    <n v="600"/>
    <x v="6"/>
    <x v="6"/>
    <n v="1088101.6699999997"/>
    <n v="925847.87000000011"/>
    <n v="50902.110000000015"/>
    <n v="399736.42799999996"/>
    <n v="40269.306199999999"/>
    <n v="0"/>
    <s v="تبرعات عامة من زكاة مال وغيرها"/>
    <s v="دفاتر جمع مال"/>
    <s v="سارى"/>
    <n v="1964"/>
    <m/>
    <n v="40"/>
    <x v="1"/>
  </r>
  <r>
    <d v="2017-10-25T00:00:00"/>
    <x v="10"/>
    <n v="500"/>
    <x v="6"/>
    <x v="6"/>
    <n v="1088601.6699999997"/>
    <n v="925847.87000000011"/>
    <n v="50902.110000000015"/>
    <n v="399736.42799999996"/>
    <n v="40269.306199999999"/>
    <n v="0"/>
    <s v="تبرعات عامة من زكاة مال وغيرها"/>
    <s v="دفاتر جمع مال"/>
    <s v="سارى"/>
    <n v="1965"/>
    <m/>
    <n v="40"/>
    <x v="1"/>
  </r>
  <r>
    <d v="2017-10-25T00:00:00"/>
    <x v="10"/>
    <n v="1000"/>
    <x v="6"/>
    <x v="6"/>
    <n v="1089601.6699999997"/>
    <n v="925847.87000000011"/>
    <n v="50902.110000000015"/>
    <n v="399736.42799999996"/>
    <n v="40269.306199999999"/>
    <n v="0"/>
    <s v="تبرعات عامة من زكاة مال وغيرها"/>
    <s v="دفاتر جمع مال"/>
    <s v="سارى"/>
    <n v="2060"/>
    <m/>
    <n v="42"/>
    <x v="1"/>
  </r>
  <r>
    <d v="2017-10-25T00:00:00"/>
    <x v="10"/>
    <n v="3000"/>
    <x v="6"/>
    <x v="6"/>
    <n v="1092601.6699999997"/>
    <n v="925847.87000000011"/>
    <n v="50902.110000000015"/>
    <n v="399736.42799999996"/>
    <n v="40269.306199999999"/>
    <n v="0"/>
    <s v="تبرعات عامة من زكاة مال وغيرها"/>
    <s v="دفاتر جمع مال"/>
    <s v="سارى"/>
    <n v="2111"/>
    <m/>
    <n v="43"/>
    <x v="1"/>
  </r>
  <r>
    <d v="2017-10-25T00:00:00"/>
    <x v="10"/>
    <n v="1000"/>
    <x v="6"/>
    <x v="6"/>
    <n v="1093601.6699999997"/>
    <n v="925847.87000000011"/>
    <n v="50902.110000000015"/>
    <n v="399736.42799999996"/>
    <n v="40269.306199999999"/>
    <n v="0"/>
    <s v="تبرعات عامة من زكاة مال وغيرها"/>
    <s v="دفاتر جمع مال"/>
    <s v="سارى"/>
    <n v="2399"/>
    <m/>
    <n v="48"/>
    <x v="1"/>
  </r>
  <r>
    <d v="2017-10-25T00:00:00"/>
    <x v="10"/>
    <n v="3000"/>
    <x v="6"/>
    <x v="6"/>
    <n v="1096601.6699999997"/>
    <n v="925847.87000000011"/>
    <n v="50902.110000000015"/>
    <n v="399736.42799999996"/>
    <n v="40269.306199999999"/>
    <n v="0"/>
    <s v="تبرعات عامة من زكاة مال وغيرها"/>
    <s v="دفاتر جمع مال"/>
    <s v="سارى"/>
    <n v="2400"/>
    <m/>
    <n v="48"/>
    <x v="1"/>
  </r>
  <r>
    <d v="2017-10-25T00:00:00"/>
    <x v="10"/>
    <n v="1600"/>
    <x v="8"/>
    <x v="9"/>
    <n v="1096601.6699999997"/>
    <n v="927447.87000000011"/>
    <n v="50902.110000000015"/>
    <n v="399736.42799999996"/>
    <n v="40269.306199999999"/>
    <n v="0"/>
    <m/>
    <m/>
    <m/>
    <s v="معاملة بنكية"/>
    <m/>
    <m/>
    <x v="64"/>
  </r>
  <r>
    <d v="2017-10-25T00:00:00"/>
    <x v="10"/>
    <n v="90370"/>
    <x v="8"/>
    <x v="8"/>
    <n v="1006231.6699999997"/>
    <n v="1017817.8700000001"/>
    <n v="50902.110000000015"/>
    <n v="399736.42799999996"/>
    <n v="40269.306199999999"/>
    <n v="0"/>
    <m/>
    <m/>
    <m/>
    <m/>
    <m/>
    <m/>
    <x v="266"/>
  </r>
  <r>
    <d v="2017-10-26T00:00:00"/>
    <x v="10"/>
    <n v="10000"/>
    <x v="6"/>
    <x v="7"/>
    <n v="1016231.6699999997"/>
    <n v="1017817.8700000001"/>
    <n v="50902.110000000015"/>
    <n v="399736.42799999996"/>
    <n v="40269.306199999999"/>
    <n v="0"/>
    <s v="نقدية للمرضى"/>
    <s v="دفاتر جمع مال"/>
    <s v="سارى"/>
    <n v="436"/>
    <m/>
    <n v="9"/>
    <x v="1"/>
  </r>
  <r>
    <d v="2017-10-26T00:00:00"/>
    <x v="10"/>
    <n v="900"/>
    <x v="6"/>
    <x v="7"/>
    <n v="1017131.6699999997"/>
    <n v="1017817.8700000001"/>
    <n v="50902.110000000015"/>
    <n v="399736.42799999996"/>
    <n v="40269.306199999999"/>
    <n v="0"/>
    <s v="نقدية للمرضى"/>
    <s v="دفاتر جمع مال"/>
    <s v="سارى"/>
    <n v="437"/>
    <m/>
    <n v="9"/>
    <x v="1"/>
  </r>
  <r>
    <d v="2017-10-26T00:00:00"/>
    <x v="10"/>
    <n v="500"/>
    <x v="6"/>
    <x v="7"/>
    <n v="1017631.6699999997"/>
    <n v="1017817.8700000001"/>
    <n v="50902.110000000015"/>
    <n v="399736.42799999996"/>
    <n v="40269.306199999999"/>
    <n v="0"/>
    <s v="نقدية للمرضى"/>
    <s v="دفاتر جمع مال"/>
    <s v="سارى"/>
    <n v="438"/>
    <m/>
    <n v="9"/>
    <x v="1"/>
  </r>
  <r>
    <d v="2017-10-26T00:00:00"/>
    <x v="10"/>
    <n v="2000"/>
    <x v="6"/>
    <x v="7"/>
    <n v="1019631.6699999997"/>
    <n v="1017817.8700000001"/>
    <n v="50902.110000000015"/>
    <n v="399736.42799999996"/>
    <n v="40269.306199999999"/>
    <n v="0"/>
    <s v="نقدية للمرضى"/>
    <s v="دفاتر جمع مال"/>
    <s v="سارى"/>
    <n v="668"/>
    <m/>
    <n v="14"/>
    <x v="1"/>
  </r>
  <r>
    <d v="2017-10-26T00:00:00"/>
    <x v="10"/>
    <n v="500"/>
    <x v="6"/>
    <x v="6"/>
    <n v="1020131.6699999997"/>
    <n v="1017817.8700000001"/>
    <n v="50902.110000000015"/>
    <n v="399736.42799999996"/>
    <n v="40269.306199999999"/>
    <n v="0"/>
    <s v="تبرعات عامة من زكاة مال وغيرها"/>
    <s v="دفاتر جمع مال"/>
    <s v="سارى"/>
    <n v="669"/>
    <m/>
    <n v="14"/>
    <x v="1"/>
  </r>
  <r>
    <d v="2017-10-26T00:00:00"/>
    <x v="10"/>
    <n v="500"/>
    <x v="6"/>
    <x v="7"/>
    <n v="1020631.6699999997"/>
    <n v="1017817.8700000001"/>
    <n v="50902.110000000015"/>
    <n v="399736.42799999996"/>
    <n v="40269.306199999999"/>
    <n v="0"/>
    <s v="نقدية للمرضى"/>
    <s v="دفاتر جمع مال"/>
    <s v="سارى"/>
    <n v="1890"/>
    <m/>
    <n v="38"/>
    <x v="1"/>
  </r>
  <r>
    <d v="2017-10-26T00:00:00"/>
    <x v="10"/>
    <n v="10000"/>
    <x v="6"/>
    <x v="7"/>
    <n v="1030631.6699999997"/>
    <n v="1017817.8700000001"/>
    <n v="50902.110000000015"/>
    <n v="399736.42799999996"/>
    <n v="40269.306199999999"/>
    <n v="0"/>
    <s v="نقدية للمرضى"/>
    <s v="دفاتر جمع مال"/>
    <s v="سارى"/>
    <n v="1891"/>
    <m/>
    <n v="38"/>
    <x v="1"/>
  </r>
  <r>
    <d v="2017-10-26T00:00:00"/>
    <x v="10"/>
    <n v="10000"/>
    <x v="6"/>
    <x v="7"/>
    <n v="1040631.6699999997"/>
    <n v="1017817.8700000001"/>
    <n v="50902.110000000015"/>
    <n v="399736.42799999996"/>
    <n v="40269.306199999999"/>
    <n v="0"/>
    <s v="نقدية للمرضى"/>
    <s v="دفاتر جمع مال"/>
    <s v="سارى"/>
    <n v="1892"/>
    <m/>
    <n v="38"/>
    <x v="1"/>
  </r>
  <r>
    <d v="2017-10-26T00:00:00"/>
    <x v="10"/>
    <n v="10000"/>
    <x v="6"/>
    <x v="7"/>
    <n v="1050631.6699999997"/>
    <n v="1017817.8700000001"/>
    <n v="50902.110000000015"/>
    <n v="399736.42799999996"/>
    <n v="40269.306199999999"/>
    <n v="0"/>
    <s v="نقدية للمرضى"/>
    <s v="دفاتر جمع مال"/>
    <s v="سارى"/>
    <n v="1893"/>
    <m/>
    <n v="38"/>
    <x v="1"/>
  </r>
  <r>
    <d v="2017-10-26T00:00:00"/>
    <x v="10"/>
    <n v="10000"/>
    <x v="6"/>
    <x v="6"/>
    <n v="1060631.6699999997"/>
    <n v="1017817.8700000001"/>
    <n v="50902.110000000015"/>
    <n v="399736.42799999996"/>
    <n v="40269.306199999999"/>
    <n v="0"/>
    <s v="تبرعات عامة من زكاة مال وغيرها"/>
    <s v="دفاتر جمع مال"/>
    <s v="سارى"/>
    <n v="1894"/>
    <m/>
    <n v="38"/>
    <x v="1"/>
  </r>
  <r>
    <d v="2017-10-26T00:00:00"/>
    <x v="10"/>
    <n v="10000"/>
    <x v="6"/>
    <x v="6"/>
    <n v="1070631.6699999997"/>
    <n v="1017817.8700000001"/>
    <n v="50902.110000000015"/>
    <n v="399736.42799999996"/>
    <n v="40269.306199999999"/>
    <n v="0"/>
    <s v="تبرعات عامة من زكاة مال وغيرها"/>
    <s v="دفاتر جمع مال"/>
    <s v="سارى"/>
    <n v="1895"/>
    <m/>
    <n v="38"/>
    <x v="1"/>
  </r>
  <r>
    <d v="2017-10-26T00:00:00"/>
    <x v="10"/>
    <n v="10000"/>
    <x v="6"/>
    <x v="6"/>
    <n v="1080631.6699999997"/>
    <n v="1017817.8700000001"/>
    <n v="50902.110000000015"/>
    <n v="399736.42799999996"/>
    <n v="40269.306199999999"/>
    <n v="0"/>
    <s v="تبرعات عامة من زكاة مال وغيرها"/>
    <s v="دفاتر جمع مال"/>
    <s v="سارى"/>
    <n v="1896"/>
    <m/>
    <n v="38"/>
    <x v="1"/>
  </r>
  <r>
    <d v="2017-10-26T00:00:00"/>
    <x v="10"/>
    <n v="10000"/>
    <x v="6"/>
    <x v="6"/>
    <n v="1090631.6699999997"/>
    <n v="1017817.8700000001"/>
    <n v="50902.110000000015"/>
    <n v="399736.42799999996"/>
    <n v="40269.306199999999"/>
    <n v="0"/>
    <s v="تبرعات عامة من زكاة مال وغيرها"/>
    <s v="دفاتر جمع مال"/>
    <s v="سارى"/>
    <n v="1897"/>
    <m/>
    <n v="38"/>
    <x v="1"/>
  </r>
  <r>
    <d v="2017-10-26T00:00:00"/>
    <x v="10"/>
    <n v="10000"/>
    <x v="6"/>
    <x v="6"/>
    <n v="1100631.6699999997"/>
    <n v="1017817.8700000001"/>
    <n v="50902.110000000015"/>
    <n v="399736.42799999996"/>
    <n v="40269.306199999999"/>
    <n v="0"/>
    <s v="تبرعات عامة من زكاة مال وغيرها"/>
    <s v="دفاتر جمع مال"/>
    <s v="سارى"/>
    <n v="1898"/>
    <m/>
    <n v="38"/>
    <x v="1"/>
  </r>
  <r>
    <d v="2017-10-26T00:00:00"/>
    <x v="10"/>
    <n v="10000"/>
    <x v="6"/>
    <x v="6"/>
    <n v="1110631.6699999997"/>
    <n v="1017817.8700000001"/>
    <n v="50902.110000000015"/>
    <n v="399736.42799999996"/>
    <n v="40269.306199999999"/>
    <n v="0"/>
    <s v="تبرعات عامة من زكاة مال وغيرها"/>
    <s v="دفاتر جمع مال"/>
    <s v="سارى"/>
    <n v="1899"/>
    <m/>
    <n v="38"/>
    <x v="1"/>
  </r>
  <r>
    <d v="2017-10-26T00:00:00"/>
    <x v="10"/>
    <n v="10000"/>
    <x v="6"/>
    <x v="6"/>
    <n v="1120631.6699999997"/>
    <n v="1017817.8700000001"/>
    <n v="50902.110000000015"/>
    <n v="399736.42799999996"/>
    <n v="40269.306199999999"/>
    <n v="0"/>
    <s v="تبرعات عامة من زكاة مال وغيرها"/>
    <s v="دفاتر جمع مال"/>
    <s v="سارى"/>
    <n v="1900"/>
    <m/>
    <n v="38"/>
    <x v="1"/>
  </r>
  <r>
    <d v="2017-10-26T00:00:00"/>
    <x v="10"/>
    <n v="300"/>
    <x v="6"/>
    <x v="7"/>
    <n v="1120931.6699999997"/>
    <n v="1017817.8700000001"/>
    <n v="50902.110000000015"/>
    <n v="399736.42799999996"/>
    <n v="40269.306199999999"/>
    <n v="0"/>
    <s v="نقدية للمرضى"/>
    <s v="دفاتر جمع مال"/>
    <s v="سارى"/>
    <n v="1939"/>
    <m/>
    <n v="39"/>
    <x v="1"/>
  </r>
  <r>
    <d v="2017-10-26T00:00:00"/>
    <x v="10"/>
    <n v="1000"/>
    <x v="6"/>
    <x v="7"/>
    <n v="1121931.6699999997"/>
    <n v="1017817.8700000001"/>
    <n v="50902.110000000015"/>
    <n v="399736.42799999996"/>
    <n v="40269.306199999999"/>
    <n v="0"/>
    <s v="نقدية للمرضى"/>
    <s v="دفاتر جمع مال"/>
    <s v="سارى"/>
    <n v="1940"/>
    <m/>
    <n v="39"/>
    <x v="1"/>
  </r>
  <r>
    <d v="2017-10-26T00:00:00"/>
    <x v="10"/>
    <n v="10000"/>
    <x v="6"/>
    <x v="6"/>
    <n v="1131931.6699999997"/>
    <n v="1017817.8700000001"/>
    <n v="50902.110000000015"/>
    <n v="399736.42799999996"/>
    <n v="40269.306199999999"/>
    <n v="0"/>
    <s v="تبرعات عامة من زكاة مال وغيرها"/>
    <s v="دفاتر جمع مال"/>
    <s v="سارى"/>
    <n v="1942"/>
    <m/>
    <n v="39"/>
    <x v="1"/>
  </r>
  <r>
    <d v="2017-10-26T00:00:00"/>
    <x v="10"/>
    <n v="200"/>
    <x v="6"/>
    <x v="7"/>
    <n v="1132131.6699999997"/>
    <n v="1017817.8700000001"/>
    <n v="50902.110000000015"/>
    <n v="399736.42799999996"/>
    <n v="40269.306199999999"/>
    <n v="0"/>
    <s v="نقدية للمرضى"/>
    <s v="دفاتر جمع مال"/>
    <s v="سارى"/>
    <n v="2061"/>
    <m/>
    <n v="42"/>
    <x v="1"/>
  </r>
  <r>
    <d v="2017-10-26T00:00:00"/>
    <x v="10"/>
    <n v="250"/>
    <x v="6"/>
    <x v="6"/>
    <n v="1132381.6699999997"/>
    <n v="1017817.8700000001"/>
    <n v="50902.110000000015"/>
    <n v="399736.42799999996"/>
    <n v="40269.306199999999"/>
    <n v="0"/>
    <s v="تبرعات عامة من زكاة مال وغيرها"/>
    <s v="دفاتر جمع مال"/>
    <s v="سارى"/>
    <n v="2062"/>
    <m/>
    <n v="42"/>
    <x v="1"/>
  </r>
  <r>
    <d v="2017-10-26T00:00:00"/>
    <x v="10"/>
    <n v="5000"/>
    <x v="6"/>
    <x v="7"/>
    <n v="1137381.6699999997"/>
    <n v="1017817.8700000001"/>
    <n v="50902.110000000015"/>
    <n v="399736.42799999996"/>
    <n v="40269.306199999999"/>
    <n v="0"/>
    <s v="نقدية للمرضى"/>
    <s v="دفاتر جمع مال"/>
    <s v="سارى"/>
    <n v="2112"/>
    <m/>
    <n v="43"/>
    <x v="1"/>
  </r>
  <r>
    <d v="2017-10-26T00:00:00"/>
    <x v="10"/>
    <n v="902.99999999999989"/>
    <x v="38"/>
    <x v="21"/>
    <n v="1137381.6699999997"/>
    <n v="1017817.8700000001"/>
    <n v="49999.110000000015"/>
    <n v="400639.42799999996"/>
    <n v="40269.306199999999"/>
    <n v="0"/>
    <m/>
    <m/>
    <m/>
    <s v="سداد"/>
    <m/>
    <m/>
    <x v="1"/>
  </r>
  <r>
    <d v="2017-10-26T00:00:00"/>
    <x v="10"/>
    <n v="1805.9999999999998"/>
    <x v="38"/>
    <x v="21"/>
    <n v="1137381.6699999997"/>
    <n v="1017817.8700000001"/>
    <n v="48193.110000000015"/>
    <n v="402445.42799999996"/>
    <n v="40269.306199999999"/>
    <n v="0"/>
    <m/>
    <m/>
    <m/>
    <s v="سداد"/>
    <m/>
    <m/>
    <x v="1"/>
  </r>
  <r>
    <d v="2017-10-26T00:00:00"/>
    <x v="10"/>
    <n v="3648.12"/>
    <x v="38"/>
    <x v="21"/>
    <n v="1137381.6699999997"/>
    <n v="1017817.8700000001"/>
    <n v="44544.990000000013"/>
    <n v="406093.54799999995"/>
    <n v="40269.306199999999"/>
    <n v="0"/>
    <m/>
    <m/>
    <m/>
    <s v="سداد"/>
    <m/>
    <m/>
    <x v="1"/>
  </r>
  <r>
    <d v="2017-10-26T00:00:00"/>
    <x v="10"/>
    <n v="500"/>
    <x v="6"/>
    <x v="7"/>
    <n v="1137881.6699999997"/>
    <n v="1017817.8700000001"/>
    <n v="44544.990000000013"/>
    <n v="406093.54799999995"/>
    <n v="40269.306199999999"/>
    <n v="0"/>
    <s v="نقدية للمرضى"/>
    <s v="دفاتر جمع مال"/>
    <s v="سارى"/>
    <n v="2113"/>
    <m/>
    <n v="43"/>
    <x v="1"/>
  </r>
  <r>
    <d v="2017-10-26T00:00:00"/>
    <x v="10"/>
    <n v="53800"/>
    <x v="8"/>
    <x v="9"/>
    <n v="1137881.6699999997"/>
    <n v="1071617.8700000001"/>
    <n v="44544.990000000013"/>
    <n v="406093.54799999995"/>
    <n v="40269.306199999999"/>
    <n v="0"/>
    <m/>
    <m/>
    <m/>
    <s v="معاملة بنكية"/>
    <m/>
    <m/>
    <x v="64"/>
  </r>
  <r>
    <d v="2017-10-26T00:00:00"/>
    <x v="10"/>
    <n v="30"/>
    <x v="8"/>
    <x v="9"/>
    <n v="1137881.6699999997"/>
    <n v="1071647.8700000001"/>
    <n v="44544.990000000013"/>
    <n v="406093.54799999995"/>
    <n v="40269.306199999999"/>
    <n v="0"/>
    <m/>
    <m/>
    <m/>
    <s v="معاملة بنكية"/>
    <m/>
    <m/>
    <x v="64"/>
  </r>
  <r>
    <d v="2017-10-26T00:00:00"/>
    <x v="10"/>
    <n v="1000"/>
    <x v="8"/>
    <x v="9"/>
    <n v="1137881.6699999997"/>
    <n v="1072647.8700000001"/>
    <n v="44544.990000000013"/>
    <n v="406093.54799999995"/>
    <n v="40269.306199999999"/>
    <n v="0"/>
    <m/>
    <m/>
    <m/>
    <s v="معاملة بنكية"/>
    <m/>
    <m/>
    <x v="64"/>
  </r>
  <r>
    <d v="2017-10-26T00:00:00"/>
    <x v="10"/>
    <n v="65000"/>
    <x v="6"/>
    <x v="11"/>
    <n v="1202881.6699999997"/>
    <n v="1007647.8700000001"/>
    <n v="44544.990000000013"/>
    <n v="406093.54799999995"/>
    <n v="40269.306199999999"/>
    <n v="0"/>
    <m/>
    <m/>
    <m/>
    <s v="معاملة بنكية"/>
    <m/>
    <m/>
    <x v="279"/>
  </r>
  <r>
    <d v="2017-10-26T00:00:00"/>
    <x v="10"/>
    <n v="26530"/>
    <x v="8"/>
    <x v="8"/>
    <n v="1176351.6699999997"/>
    <n v="1034177.8700000001"/>
    <n v="44544.990000000013"/>
    <n v="406093.54799999995"/>
    <n v="40269.306199999999"/>
    <n v="0"/>
    <m/>
    <m/>
    <m/>
    <m/>
    <m/>
    <m/>
    <x v="266"/>
  </r>
  <r>
    <d v="2017-10-26T00:00:00"/>
    <x v="10"/>
    <n v="500"/>
    <x v="8"/>
    <x v="9"/>
    <n v="1176351.6699999997"/>
    <n v="1034677.8700000001"/>
    <n v="44544.990000000013"/>
    <n v="406093.54799999995"/>
    <n v="40269.306199999999"/>
    <n v="0"/>
    <m/>
    <m/>
    <m/>
    <s v="معاملة بنكية"/>
    <m/>
    <m/>
    <x v="64"/>
  </r>
  <r>
    <d v="2017-10-26T00:00:00"/>
    <x v="10"/>
    <n v="630"/>
    <x v="8"/>
    <x v="9"/>
    <n v="1176351.6699999997"/>
    <n v="1035307.8700000001"/>
    <n v="44544.990000000013"/>
    <n v="406093.54799999995"/>
    <n v="40269.306199999999"/>
    <n v="0"/>
    <m/>
    <m/>
    <m/>
    <s v="معاملة بنكية"/>
    <m/>
    <m/>
    <x v="129"/>
  </r>
  <r>
    <d v="2017-10-26T00:00:00"/>
    <x v="10"/>
    <n v="22350"/>
    <x v="8"/>
    <x v="8"/>
    <n v="1154001.6699999997"/>
    <n v="1057657.8700000001"/>
    <n v="44544.990000000013"/>
    <n v="406093.54799999995"/>
    <n v="40269.306199999999"/>
    <n v="0"/>
    <m/>
    <m/>
    <m/>
    <m/>
    <m/>
    <m/>
    <x v="266"/>
  </r>
  <r>
    <d v="2017-10-26T00:00:00"/>
    <x v="10"/>
    <n v="33000"/>
    <x v="8"/>
    <x v="8"/>
    <n v="1121001.6699999997"/>
    <n v="1090657.8700000001"/>
    <n v="44544.990000000013"/>
    <n v="406093.54799999995"/>
    <n v="40269.306199999999"/>
    <n v="0"/>
    <m/>
    <m/>
    <m/>
    <m/>
    <m/>
    <m/>
    <x v="266"/>
  </r>
  <r>
    <d v="2017-10-26T00:00:00"/>
    <x v="10"/>
    <n v="25000"/>
    <x v="14"/>
    <x v="11"/>
    <n v="1121001.6699999997"/>
    <n v="1065657.8700000001"/>
    <n v="44544.990000000013"/>
    <n v="406093.54799999995"/>
    <n v="40269.306199999999"/>
    <n v="0"/>
    <m/>
    <m/>
    <m/>
    <s v="معاملة بنكية"/>
    <m/>
    <m/>
    <x v="279"/>
  </r>
  <r>
    <d v="2017-10-26T00:00:00"/>
    <x v="10"/>
    <n v="700"/>
    <x v="8"/>
    <x v="9"/>
    <n v="1121001.6699999997"/>
    <n v="1066357.8700000001"/>
    <n v="44544.990000000013"/>
    <n v="406093.54799999995"/>
    <n v="40269.306199999999"/>
    <n v="0"/>
    <m/>
    <m/>
    <m/>
    <s v="معاملة بنكية"/>
    <m/>
    <m/>
    <x v="129"/>
  </r>
  <r>
    <d v="2017-10-28T00:00:00"/>
    <x v="10"/>
    <n v="5000"/>
    <x v="6"/>
    <x v="6"/>
    <n v="1126001.6699999997"/>
    <n v="1066357.8700000001"/>
    <n v="44544.990000000013"/>
    <n v="406093.54799999995"/>
    <n v="40269.306199999999"/>
    <n v="0"/>
    <s v="تبرعات عامة من زكاة مال وغيرها"/>
    <s v="دفاتر جمع مال"/>
    <s v="سارى"/>
    <n v="670"/>
    <m/>
    <n v="14"/>
    <x v="1"/>
  </r>
  <r>
    <d v="2017-10-28T00:00:00"/>
    <x v="10"/>
    <n v="6000"/>
    <x v="6"/>
    <x v="7"/>
    <n v="1132001.6699999997"/>
    <n v="1066357.8700000001"/>
    <n v="44544.990000000013"/>
    <n v="406093.54799999995"/>
    <n v="40269.306199999999"/>
    <n v="0"/>
    <s v="نقدية للمرضى"/>
    <s v="دفاتر جمع مال"/>
    <s v="سارى"/>
    <n v="1214"/>
    <m/>
    <n v="25"/>
    <x v="1"/>
  </r>
  <r>
    <d v="2017-10-28T00:00:00"/>
    <x v="10"/>
    <n v="1000"/>
    <x v="6"/>
    <x v="6"/>
    <n v="1133001.6699999997"/>
    <n v="1066357.8700000001"/>
    <n v="44544.990000000013"/>
    <n v="406093.54799999995"/>
    <n v="40269.306199999999"/>
    <n v="0"/>
    <s v="تبرعات عامة من زكاة مال وغيرها"/>
    <s v="دفاتر جمع مال"/>
    <s v="سارى"/>
    <n v="1943"/>
    <m/>
    <n v="39"/>
    <x v="1"/>
  </r>
  <r>
    <d v="2017-10-28T00:00:00"/>
    <x v="10"/>
    <n v="100"/>
    <x v="6"/>
    <x v="6"/>
    <n v="1133101.6699999997"/>
    <n v="1066357.8700000001"/>
    <n v="44544.990000000013"/>
    <n v="406093.54799999995"/>
    <n v="40269.306199999999"/>
    <n v="0"/>
    <s v="تبرعات عامة من زكاة مال وغيرها"/>
    <s v="دفاتر جمع مال"/>
    <s v="سارى"/>
    <n v="1944"/>
    <m/>
    <n v="39"/>
    <x v="1"/>
  </r>
  <r>
    <d v="2017-10-28T00:00:00"/>
    <x v="10"/>
    <n v="2300"/>
    <x v="6"/>
    <x v="6"/>
    <n v="1135401.6699999997"/>
    <n v="1066357.8700000001"/>
    <n v="44544.990000000013"/>
    <n v="406093.54799999995"/>
    <n v="40269.306199999999"/>
    <n v="0"/>
    <s v="تبرعات عامة من زكاة مال وغيرها"/>
    <s v="دفاتر جمع مال"/>
    <s v="سارى"/>
    <n v="2063"/>
    <m/>
    <n v="42"/>
    <x v="1"/>
  </r>
  <r>
    <d v="2017-10-28T00:00:00"/>
    <x v="10"/>
    <n v="300"/>
    <x v="6"/>
    <x v="6"/>
    <n v="1135701.6699999997"/>
    <n v="1066357.8700000001"/>
    <n v="44544.990000000013"/>
    <n v="406093.54799999995"/>
    <n v="40269.306199999999"/>
    <n v="0"/>
    <s v="تبرعات عامة من زكاة مال وغيرها"/>
    <s v="دفاتر جمع مال"/>
    <s v="سارى"/>
    <n v="2064"/>
    <m/>
    <n v="42"/>
    <x v="1"/>
  </r>
  <r>
    <d v="2017-10-29T00:00:00"/>
    <x v="10"/>
    <n v="8000"/>
    <x v="6"/>
    <x v="6"/>
    <n v="1143701.6699999997"/>
    <n v="1066357.8700000001"/>
    <n v="44544.990000000013"/>
    <n v="406093.54799999995"/>
    <n v="40269.306199999999"/>
    <n v="0"/>
    <s v="تبرعات عامة من زكاة مال وغيرها"/>
    <s v="دفاتر جمع مال"/>
    <s v="سارى"/>
    <n v="671"/>
    <m/>
    <n v="14"/>
    <x v="1"/>
  </r>
  <r>
    <d v="2017-10-29T00:00:00"/>
    <x v="10"/>
    <n v="1444.8"/>
    <x v="39"/>
    <x v="7"/>
    <n v="1143701.6699999997"/>
    <n v="1066357.8700000001"/>
    <n v="45989.790000000015"/>
    <n v="406093.54799999995"/>
    <n v="40269.306199999999"/>
    <n v="0"/>
    <s v="نقدية للمرضى"/>
    <s v="دفاتر جمع مال"/>
    <s v="سارى"/>
    <n v="672"/>
    <m/>
    <n v="14"/>
    <x v="1"/>
  </r>
  <r>
    <d v="2017-10-29T00:00:00"/>
    <x v="10"/>
    <n v="400"/>
    <x v="6"/>
    <x v="7"/>
    <n v="1144101.6699999997"/>
    <n v="1066357.8700000001"/>
    <n v="45989.790000000015"/>
    <n v="406093.54799999995"/>
    <n v="40269.306199999999"/>
    <n v="0"/>
    <s v="نقدية للمرضى"/>
    <s v="دفاتر جمع مال"/>
    <s v="سارى"/>
    <n v="673"/>
    <m/>
    <n v="14"/>
    <x v="1"/>
  </r>
  <r>
    <d v="2017-10-29T00:00:00"/>
    <x v="10"/>
    <n v="63.209999999999994"/>
    <x v="39"/>
    <x v="6"/>
    <n v="1144101.6699999997"/>
    <n v="1066357.8700000001"/>
    <n v="46053.000000000015"/>
    <n v="406093.54799999995"/>
    <n v="40269.306199999999"/>
    <n v="0"/>
    <s v="تبرعات عامة من زكاة مال وغيرها"/>
    <s v="دفاتر جمع مال"/>
    <s v="سارى"/>
    <n v="674"/>
    <m/>
    <n v="14"/>
    <x v="1"/>
  </r>
  <r>
    <d v="2017-10-29T00:00:00"/>
    <x v="10"/>
    <n v="600"/>
    <x v="6"/>
    <x v="7"/>
    <n v="1144701.6699999997"/>
    <n v="1066357.8700000001"/>
    <n v="46053.000000000015"/>
    <n v="406093.54799999995"/>
    <n v="40269.306199999999"/>
    <n v="0"/>
    <s v="نقدية للمرضى"/>
    <s v="دفاتر جمع مال"/>
    <s v="سارى"/>
    <n v="1215"/>
    <m/>
    <n v="25"/>
    <x v="1"/>
  </r>
  <r>
    <d v="2017-10-29T00:00:00"/>
    <x v="10"/>
    <n v="300"/>
    <x v="6"/>
    <x v="7"/>
    <n v="1145001.6699999997"/>
    <n v="1066357.8700000001"/>
    <n v="46053.000000000015"/>
    <n v="406093.54799999995"/>
    <n v="40269.306199999999"/>
    <n v="0"/>
    <s v="نقدية للمرضى"/>
    <s v="دفاتر جمع مال"/>
    <s v="سارى"/>
    <n v="1216"/>
    <m/>
    <n v="25"/>
    <x v="1"/>
  </r>
  <r>
    <d v="2017-10-29T00:00:00"/>
    <x v="10"/>
    <n v="3000"/>
    <x v="6"/>
    <x v="7"/>
    <n v="1148001.6699999997"/>
    <n v="1066357.8700000001"/>
    <n v="46053.000000000015"/>
    <n v="406093.54799999995"/>
    <n v="40269.306199999999"/>
    <n v="0"/>
    <s v="نقدية للمرضى"/>
    <s v="دفاتر جمع مال"/>
    <s v="سارى"/>
    <n v="1966"/>
    <m/>
    <n v="40"/>
    <x v="1"/>
  </r>
  <r>
    <d v="2017-10-29T00:00:00"/>
    <x v="10"/>
    <n v="5000"/>
    <x v="6"/>
    <x v="6"/>
    <n v="1153001.6699999997"/>
    <n v="1066357.8700000001"/>
    <n v="46053.000000000015"/>
    <n v="406093.54799999995"/>
    <n v="40269.306199999999"/>
    <n v="0"/>
    <s v="تبرعات عامة من زكاة مال وغيرها"/>
    <s v="دفاتر جمع مال"/>
    <s v="سارى"/>
    <n v="1967"/>
    <m/>
    <n v="40"/>
    <x v="1"/>
  </r>
  <r>
    <d v="2017-10-29T00:00:00"/>
    <x v="10"/>
    <n v="2000"/>
    <x v="6"/>
    <x v="6"/>
    <n v="1155001.6699999997"/>
    <n v="1066357.8700000001"/>
    <n v="46053.000000000015"/>
    <n v="406093.54799999995"/>
    <n v="40269.306199999999"/>
    <n v="0"/>
    <s v="تبرعات عامة من زكاة مال وغيرها"/>
    <s v="دفاتر جمع مال"/>
    <s v="سارى"/>
    <n v="1968"/>
    <m/>
    <n v="40"/>
    <x v="1"/>
  </r>
  <r>
    <d v="2017-10-29T00:00:00"/>
    <x v="10"/>
    <n v="400"/>
    <x v="6"/>
    <x v="7"/>
    <n v="1155401.6699999997"/>
    <n v="1066357.8700000001"/>
    <n v="46053.000000000015"/>
    <n v="406093.54799999995"/>
    <n v="40269.306199999999"/>
    <n v="0"/>
    <s v="نقدية للمرضى"/>
    <s v="دفاتر جمع مال"/>
    <s v="سارى"/>
    <n v="2065"/>
    <m/>
    <n v="42"/>
    <x v="1"/>
  </r>
  <r>
    <d v="2017-10-29T00:00:00"/>
    <x v="10"/>
    <n v="500"/>
    <x v="6"/>
    <x v="7"/>
    <n v="1155901.6699999997"/>
    <n v="1066357.8700000001"/>
    <n v="46053.000000000015"/>
    <n v="406093.54799999995"/>
    <n v="40269.306199999999"/>
    <n v="0"/>
    <s v="نقدية للمرضى"/>
    <s v="دفاتر جمع مال"/>
    <s v="سارى"/>
    <n v="2351"/>
    <m/>
    <n v="48"/>
    <x v="1"/>
  </r>
  <r>
    <d v="2017-10-29T00:00:00"/>
    <x v="10"/>
    <n v="10"/>
    <x v="8"/>
    <x v="9"/>
    <n v="1155901.6699999997"/>
    <n v="1066367.8700000001"/>
    <n v="46053.000000000015"/>
    <n v="406093.54799999995"/>
    <n v="40269.306199999999"/>
    <n v="0"/>
    <m/>
    <m/>
    <m/>
    <s v="معاملة بنكية"/>
    <m/>
    <m/>
    <x v="129"/>
  </r>
  <r>
    <d v="2017-10-29T00:00:00"/>
    <x v="10"/>
    <n v="1968.75"/>
    <x v="8"/>
    <x v="9"/>
    <n v="1155901.6699999997"/>
    <n v="1068336.6200000001"/>
    <n v="46053.000000000015"/>
    <n v="406093.54799999995"/>
    <n v="40269.306199999999"/>
    <n v="0"/>
    <m/>
    <m/>
    <m/>
    <s v="معاملة بنكية"/>
    <m/>
    <m/>
    <x v="129"/>
  </r>
  <r>
    <d v="2017-10-29T00:00:00"/>
    <x v="10"/>
    <n v="810"/>
    <x v="8"/>
    <x v="9"/>
    <n v="1155901.6699999997"/>
    <n v="1069146.6200000001"/>
    <n v="46053.000000000015"/>
    <n v="406093.54799999995"/>
    <n v="40269.306199999999"/>
    <n v="0"/>
    <m/>
    <m/>
    <m/>
    <s v="معاملة بنكية"/>
    <m/>
    <m/>
    <x v="129"/>
  </r>
  <r>
    <d v="2017-10-29T00:00:00"/>
    <x v="10"/>
    <n v="52031"/>
    <x v="8"/>
    <x v="8"/>
    <n v="1103870.6699999997"/>
    <n v="1121177.6200000001"/>
    <n v="46053.000000000015"/>
    <n v="406093.54799999995"/>
    <n v="40269.306199999999"/>
    <n v="0"/>
    <m/>
    <m/>
    <m/>
    <s v="معاملة بنكية"/>
    <m/>
    <m/>
    <x v="266"/>
  </r>
  <r>
    <d v="2017-10-29T00:00:00"/>
    <x v="10"/>
    <n v="40550"/>
    <x v="6"/>
    <x v="11"/>
    <n v="1144420.6699999997"/>
    <n v="1080627.6200000001"/>
    <n v="46053.000000000015"/>
    <n v="406093.54799999995"/>
    <n v="40269.306199999999"/>
    <n v="0"/>
    <m/>
    <m/>
    <m/>
    <s v="معاملة بنكية"/>
    <m/>
    <m/>
    <x v="265"/>
  </r>
  <r>
    <d v="2017-10-29T00:00:00"/>
    <x v="10"/>
    <n v="972"/>
    <x v="8"/>
    <x v="8"/>
    <n v="1143448.6699999997"/>
    <n v="1081599.6200000001"/>
    <n v="46053.000000000015"/>
    <n v="406093.54799999995"/>
    <n v="40269.306199999999"/>
    <n v="0"/>
    <m/>
    <m/>
    <m/>
    <m/>
    <m/>
    <m/>
    <x v="266"/>
  </r>
  <r>
    <d v="2017-10-29T00:00:00"/>
    <x v="10"/>
    <n v="45000"/>
    <x v="6"/>
    <x v="11"/>
    <n v="1188448.6699999997"/>
    <n v="1036599.6200000001"/>
    <n v="46053.000000000015"/>
    <n v="406093.54799999995"/>
    <n v="40269.306199999999"/>
    <n v="0"/>
    <m/>
    <m/>
    <m/>
    <s v="معاملة بنكية"/>
    <m/>
    <m/>
    <x v="265"/>
  </r>
  <r>
    <d v="2017-10-29T00:00:00"/>
    <x v="10"/>
    <n v="117550"/>
    <x v="8"/>
    <x v="8"/>
    <n v="1070898.6699999997"/>
    <n v="1154149.6200000001"/>
    <n v="46053.000000000015"/>
    <n v="406093.54799999995"/>
    <n v="40269.306199999999"/>
    <n v="0"/>
    <m/>
    <m/>
    <m/>
    <m/>
    <m/>
    <m/>
    <x v="266"/>
  </r>
  <r>
    <d v="2017-10-29T00:00:00"/>
    <x v="10"/>
    <n v="17887.61"/>
    <x v="47"/>
    <x v="11"/>
    <n v="1070898.6699999997"/>
    <n v="1136262.01"/>
    <n v="46053.000000000015"/>
    <n v="406093.54799999995"/>
    <n v="40269.306199999999"/>
    <n v="0"/>
    <m/>
    <m/>
    <m/>
    <s v="معاملة بنكية"/>
    <m/>
    <m/>
    <x v="267"/>
  </r>
  <r>
    <d v="2017-10-29T00:00:00"/>
    <x v="10"/>
    <n v="35000"/>
    <x v="7"/>
    <x v="11"/>
    <n v="1070898.6699999997"/>
    <n v="1101262.01"/>
    <n v="46053.000000000015"/>
    <n v="406093.54799999995"/>
    <n v="40269.306199999999"/>
    <n v="0"/>
    <m/>
    <m/>
    <m/>
    <s v="معاملة بنكية"/>
    <m/>
    <m/>
    <x v="267"/>
  </r>
  <r>
    <d v="2017-10-29T00:00:00"/>
    <x v="10"/>
    <n v="2110"/>
    <x v="8"/>
    <x v="9"/>
    <n v="1070898.6699999997"/>
    <n v="1103372.01"/>
    <n v="46053.000000000015"/>
    <n v="406093.54799999995"/>
    <n v="40269.306199999999"/>
    <n v="0"/>
    <m/>
    <m/>
    <m/>
    <s v="معاملة بنكية"/>
    <m/>
    <m/>
    <x v="129"/>
  </r>
  <r>
    <d v="2017-10-29T00:00:00"/>
    <x v="10"/>
    <n v="360"/>
    <x v="8"/>
    <x v="9"/>
    <n v="1070898.6699999997"/>
    <n v="1103732.01"/>
    <n v="46053.000000000015"/>
    <n v="406093.54799999995"/>
    <n v="40269.306199999999"/>
    <n v="0"/>
    <m/>
    <m/>
    <m/>
    <s v="معاملة بنكية"/>
    <m/>
    <m/>
    <x v="129"/>
  </r>
  <r>
    <d v="2017-10-29T00:00:00"/>
    <x v="10"/>
    <n v="140"/>
    <x v="8"/>
    <x v="9"/>
    <n v="1070898.6699999997"/>
    <n v="1103872.01"/>
    <n v="46053.000000000015"/>
    <n v="406093.54799999995"/>
    <n v="40269.306199999999"/>
    <n v="0"/>
    <m/>
    <m/>
    <m/>
    <s v="معاملة بنكية"/>
    <m/>
    <m/>
    <x v="129"/>
  </r>
  <r>
    <d v="2017-10-29T00:00:00"/>
    <x v="10"/>
    <n v="100000"/>
    <x v="48"/>
    <x v="11"/>
    <n v="1070898.6699999997"/>
    <n v="1003872.01"/>
    <n v="46053.000000000015"/>
    <n v="406093.54799999995"/>
    <n v="40269.306199999999"/>
    <n v="0"/>
    <m/>
    <m/>
    <m/>
    <s v="معاملة بنكية"/>
    <m/>
    <m/>
    <x v="280"/>
  </r>
  <r>
    <d v="2017-10-29T00:00:00"/>
    <x v="10"/>
    <n v="100000"/>
    <x v="48"/>
    <x v="11"/>
    <n v="1070898.6699999997"/>
    <n v="903872.01"/>
    <n v="46053.000000000015"/>
    <n v="406093.54799999995"/>
    <n v="40269.306199999999"/>
    <n v="0"/>
    <m/>
    <m/>
    <m/>
    <s v="معاملة بنكية"/>
    <m/>
    <m/>
    <x v="280"/>
  </r>
  <r>
    <d v="2017-10-29T00:00:00"/>
    <x v="10"/>
    <n v="100000"/>
    <x v="48"/>
    <x v="11"/>
    <n v="1070898.6699999997"/>
    <n v="803872.01"/>
    <n v="46053.000000000015"/>
    <n v="406093.54799999995"/>
    <n v="40269.306199999999"/>
    <n v="0"/>
    <m/>
    <m/>
    <m/>
    <s v="معاملة بنكية"/>
    <m/>
    <m/>
    <x v="280"/>
  </r>
  <r>
    <d v="2017-10-29T00:00:00"/>
    <x v="10"/>
    <n v="100000"/>
    <x v="48"/>
    <x v="11"/>
    <n v="1070898.6699999997"/>
    <n v="703872.01"/>
    <n v="46053.000000000015"/>
    <n v="406093.54799999995"/>
    <n v="40269.306199999999"/>
    <n v="0"/>
    <m/>
    <m/>
    <m/>
    <s v="معاملة بنكية"/>
    <m/>
    <m/>
    <x v="280"/>
  </r>
  <r>
    <d v="2017-10-29T00:00:00"/>
    <x v="10"/>
    <n v="100000"/>
    <x v="48"/>
    <x v="11"/>
    <n v="1070898.6699999997"/>
    <n v="603872.01"/>
    <n v="46053.000000000015"/>
    <n v="406093.54799999995"/>
    <n v="40269.306199999999"/>
    <n v="0"/>
    <m/>
    <m/>
    <m/>
    <s v="معاملة بنكية"/>
    <m/>
    <m/>
    <x v="280"/>
  </r>
  <r>
    <d v="2017-10-29T00:00:00"/>
    <x v="10"/>
    <n v="30701.999999999996"/>
    <x v="38"/>
    <x v="21"/>
    <n v="1070898.6699999997"/>
    <n v="603872.01"/>
    <n v="15351.000000000018"/>
    <n v="436795.54799999995"/>
    <n v="40269.306199999999"/>
    <n v="0"/>
    <m/>
    <m/>
    <m/>
    <s v="سداد"/>
    <m/>
    <m/>
    <x v="1"/>
  </r>
  <r>
    <d v="2017-10-29T00:00:00"/>
    <x v="10"/>
    <n v="361200"/>
    <x v="49"/>
    <x v="20"/>
    <n v="1070898.6699999997"/>
    <n v="603872.01"/>
    <n v="15351.000000000018"/>
    <n v="75595.547999999952"/>
    <n v="40269.306199999999"/>
    <n v="0"/>
    <m/>
    <m/>
    <m/>
    <s v="معاملة بنكية"/>
    <m/>
    <m/>
    <x v="1"/>
  </r>
  <r>
    <d v="2017-10-30T00:00:00"/>
    <x v="10"/>
    <n v="1000"/>
    <x v="6"/>
    <x v="7"/>
    <n v="1071898.6699999997"/>
    <n v="603872.01"/>
    <n v="15351.000000000018"/>
    <n v="75595.547999999952"/>
    <n v="40269.306199999999"/>
    <n v="0"/>
    <s v="نقدية للمرضى"/>
    <s v="دفاتر جمع مال"/>
    <s v="سارى"/>
    <n v="439"/>
    <m/>
    <n v="9"/>
    <x v="1"/>
  </r>
  <r>
    <d v="2017-10-30T00:00:00"/>
    <x v="10"/>
    <n v="1000"/>
    <x v="6"/>
    <x v="6"/>
    <n v="1072898.6699999997"/>
    <n v="603872.01"/>
    <n v="15351.000000000018"/>
    <n v="75595.547999999952"/>
    <n v="40269.306199999999"/>
    <n v="0"/>
    <s v="تبرعات عامة من زكاة مال وغيرها"/>
    <s v="دفاتر جمع مال"/>
    <s v="سارى"/>
    <n v="440"/>
    <m/>
    <n v="9"/>
    <x v="1"/>
  </r>
  <r>
    <d v="2017-10-30T00:00:00"/>
    <x v="10"/>
    <n v="550"/>
    <x v="6"/>
    <x v="7"/>
    <n v="1073448.6699999997"/>
    <n v="603872.01"/>
    <n v="15351.000000000018"/>
    <n v="75595.547999999952"/>
    <n v="40269.306199999999"/>
    <n v="0"/>
    <s v="نقدية للمرضى"/>
    <s v="دفاتر جمع مال"/>
    <s v="سارى"/>
    <n v="1217"/>
    <m/>
    <n v="25"/>
    <x v="1"/>
  </r>
  <r>
    <d v="2017-10-30T00:00:00"/>
    <x v="10"/>
    <n v="200"/>
    <x v="6"/>
    <x v="7"/>
    <n v="1073648.6699999997"/>
    <n v="603872.01"/>
    <n v="15351.000000000018"/>
    <n v="75595.547999999952"/>
    <n v="40269.306199999999"/>
    <n v="0"/>
    <s v="نقدية للمرضى"/>
    <s v="دفاتر جمع مال"/>
    <s v="سارى"/>
    <n v="1218"/>
    <m/>
    <n v="25"/>
    <x v="1"/>
  </r>
  <r>
    <d v="2017-10-30T00:00:00"/>
    <x v="10"/>
    <n v="1000"/>
    <x v="6"/>
    <x v="7"/>
    <n v="1074648.6699999997"/>
    <n v="603872.01"/>
    <n v="15351.000000000018"/>
    <n v="75595.547999999952"/>
    <n v="40269.306199999999"/>
    <n v="0"/>
    <s v="نقدية للمرضى"/>
    <s v="دفاتر جمع مال"/>
    <s v="سارى"/>
    <n v="1219"/>
    <m/>
    <n v="25"/>
    <x v="1"/>
  </r>
  <r>
    <d v="2017-10-30T00:00:00"/>
    <x v="10"/>
    <n v="5000"/>
    <x v="6"/>
    <x v="6"/>
    <n v="1079648.6699999997"/>
    <n v="603872.01"/>
    <n v="15351.000000000018"/>
    <n v="75595.547999999952"/>
    <n v="40269.306199999999"/>
    <n v="0"/>
    <s v="تبرعات عامة من زكاة مال وغيرها"/>
    <s v="دفاتر جمع مال"/>
    <s v="سارى"/>
    <n v="1771"/>
    <m/>
    <n v="36"/>
    <x v="1"/>
  </r>
  <r>
    <d v="2017-10-30T00:00:00"/>
    <x v="10"/>
    <n v="4000"/>
    <x v="6"/>
    <x v="6"/>
    <n v="1083648.6699999997"/>
    <n v="603872.01"/>
    <n v="15351.000000000018"/>
    <n v="75595.547999999952"/>
    <n v="40269.306199999999"/>
    <n v="0"/>
    <s v="تبرعات عامة من زكاة مال وغيرها"/>
    <s v="دفاتر جمع مال"/>
    <s v="سارى"/>
    <n v="1772"/>
    <m/>
    <n v="36"/>
    <x v="1"/>
  </r>
  <r>
    <d v="2017-10-30T00:00:00"/>
    <x v="10"/>
    <n v="100"/>
    <x v="6"/>
    <x v="7"/>
    <n v="1083748.6699999997"/>
    <n v="603872.01"/>
    <n v="15351.000000000018"/>
    <n v="75595.547999999952"/>
    <n v="40269.306199999999"/>
    <n v="0"/>
    <s v="نقدية للمرضى"/>
    <s v="دفاتر جمع مال"/>
    <s v="سارى"/>
    <n v="1945"/>
    <m/>
    <n v="39"/>
    <x v="1"/>
  </r>
  <r>
    <d v="2017-10-30T00:00:00"/>
    <x v="10"/>
    <n v="10000"/>
    <x v="6"/>
    <x v="6"/>
    <n v="1093748.6699999997"/>
    <n v="603872.01"/>
    <n v="15351.000000000018"/>
    <n v="75595.547999999952"/>
    <n v="40269.306199999999"/>
    <n v="0"/>
    <s v="تبرعات عامة من زكاة مال وغيرها"/>
    <s v="دفاتر جمع مال"/>
    <s v="سارى"/>
    <n v="1946"/>
    <m/>
    <n v="39"/>
    <x v="1"/>
  </r>
  <r>
    <d v="2017-10-30T00:00:00"/>
    <x v="10"/>
    <n v="1700"/>
    <x v="6"/>
    <x v="6"/>
    <n v="1095448.6699999997"/>
    <n v="603872.01"/>
    <n v="15351.000000000018"/>
    <n v="75595.547999999952"/>
    <n v="40269.306199999999"/>
    <n v="0"/>
    <s v="تبرعات عامة من زكاة مال وغيرها"/>
    <s v="دفاتر جمع مال"/>
    <s v="سارى"/>
    <n v="1969"/>
    <m/>
    <n v="40"/>
    <x v="1"/>
  </r>
  <r>
    <d v="2017-10-30T00:00:00"/>
    <x v="10"/>
    <n v="4200"/>
    <x v="6"/>
    <x v="6"/>
    <n v="1099648.6699999997"/>
    <n v="603872.01"/>
    <n v="15351.000000000018"/>
    <n v="75595.547999999952"/>
    <n v="40269.306199999999"/>
    <n v="0"/>
    <s v="تبرعات عامة من زكاة مال وغيرها"/>
    <s v="دفاتر جمع مال"/>
    <s v="سارى"/>
    <n v="1970"/>
    <m/>
    <n v="40"/>
    <x v="1"/>
  </r>
  <r>
    <d v="2017-10-30T00:00:00"/>
    <x v="10"/>
    <n v="500"/>
    <x v="6"/>
    <x v="6"/>
    <n v="1100148.6699999997"/>
    <n v="603872.01"/>
    <n v="15351.000000000018"/>
    <n v="75595.547999999952"/>
    <n v="40269.306199999999"/>
    <n v="0"/>
    <s v="تبرعات عامة من زكاة مال وغيرها"/>
    <s v="دفاتر جمع مال"/>
    <s v="سارى"/>
    <n v="1971"/>
    <m/>
    <n v="40"/>
    <x v="1"/>
  </r>
  <r>
    <d v="2017-10-30T00:00:00"/>
    <x v="10"/>
    <n v="10000"/>
    <x v="6"/>
    <x v="6"/>
    <n v="1110148.6699999997"/>
    <n v="603872.01"/>
    <n v="15351.000000000018"/>
    <n v="75595.547999999952"/>
    <n v="40269.306199999999"/>
    <n v="0"/>
    <s v="تبرعات عامة من زكاة مال وغيرها"/>
    <s v="دفاتر جمع مال"/>
    <s v="سارى"/>
    <n v="2066"/>
    <m/>
    <n v="42"/>
    <x v="1"/>
  </r>
  <r>
    <d v="2017-10-30T00:00:00"/>
    <x v="10"/>
    <n v="4200"/>
    <x v="6"/>
    <x v="6"/>
    <n v="1114348.6699999997"/>
    <n v="603872.01"/>
    <n v="15351.000000000018"/>
    <n v="75595.547999999952"/>
    <n v="40269.306199999999"/>
    <n v="0"/>
    <s v="تبرعات عامة من زكاة مال وغيرها"/>
    <s v="دفاتر جمع مال"/>
    <s v="سارى"/>
    <n v="2067"/>
    <m/>
    <n v="42"/>
    <x v="1"/>
  </r>
  <r>
    <d v="2017-10-30T00:00:00"/>
    <x v="10"/>
    <n v="1500"/>
    <x v="6"/>
    <x v="7"/>
    <n v="1115848.6699999997"/>
    <n v="603872.01"/>
    <n v="15351.000000000018"/>
    <n v="75595.547999999952"/>
    <n v="40269.306199999999"/>
    <n v="0"/>
    <s v="نقدية للمرضى"/>
    <s v="دفاتر جمع مال"/>
    <s v="سارى"/>
    <n v="2114"/>
    <m/>
    <n v="43"/>
    <x v="1"/>
  </r>
  <r>
    <d v="2017-10-30T00:00:00"/>
    <x v="10"/>
    <n v="1000"/>
    <x v="6"/>
    <x v="7"/>
    <n v="1116848.6699999997"/>
    <n v="603872.01"/>
    <n v="15351.000000000018"/>
    <n v="75595.547999999952"/>
    <n v="40269.306199999999"/>
    <n v="0"/>
    <s v="نقدية للمرضى"/>
    <s v="دفاتر جمع مال"/>
    <s v="سارى"/>
    <n v="2115"/>
    <m/>
    <n v="43"/>
    <x v="1"/>
  </r>
  <r>
    <d v="2017-10-30T00:00:00"/>
    <x v="10"/>
    <n v="10000"/>
    <x v="6"/>
    <x v="6"/>
    <n v="1126848.6699999997"/>
    <n v="603872.01"/>
    <n v="15351.000000000018"/>
    <n v="75595.547999999952"/>
    <n v="40269.306199999999"/>
    <n v="0"/>
    <s v="تبرعات عامة من زكاة مال وغيرها"/>
    <s v="دفاتر جمع مال"/>
    <s v="سارى"/>
    <n v="2116"/>
    <m/>
    <n v="43"/>
    <x v="1"/>
  </r>
  <r>
    <d v="2017-10-30T00:00:00"/>
    <x v="10"/>
    <n v="4670"/>
    <x v="6"/>
    <x v="7"/>
    <n v="1131518.6699999997"/>
    <n v="603872.01"/>
    <n v="15351.000000000018"/>
    <n v="75595.547999999952"/>
    <n v="40269.306199999999"/>
    <n v="0"/>
    <s v="نقدية للمرضى"/>
    <s v="دفاتر جمع مال"/>
    <s v="سارى"/>
    <n v="2117"/>
    <m/>
    <n v="43"/>
    <x v="1"/>
  </r>
  <r>
    <d v="2017-10-30T00:00:00"/>
    <x v="10"/>
    <n v="1500"/>
    <x v="6"/>
    <x v="6"/>
    <n v="1133018.6699999997"/>
    <n v="603872.01"/>
    <n v="15351.000000000018"/>
    <n v="75595.547999999952"/>
    <n v="40269.306199999999"/>
    <n v="0"/>
    <s v="تبرعات عامة من زكاة مال وغيرها"/>
    <s v="دفاتر جمع مال"/>
    <s v="سارى"/>
    <n v="2352"/>
    <m/>
    <n v="48"/>
    <x v="1"/>
  </r>
  <r>
    <d v="2017-10-30T00:00:00"/>
    <x v="10"/>
    <n v="31600"/>
    <x v="6"/>
    <x v="11"/>
    <n v="1164618.6699999997"/>
    <n v="572272.01"/>
    <n v="15351.000000000018"/>
    <n v="75595.547999999952"/>
    <n v="40269.306199999999"/>
    <n v="0"/>
    <m/>
    <m/>
    <m/>
    <s v="معاملة بنكية"/>
    <m/>
    <m/>
    <x v="265"/>
  </r>
  <r>
    <d v="2017-10-30T00:00:00"/>
    <x v="10"/>
    <n v="10250"/>
    <x v="8"/>
    <x v="9"/>
    <n v="1164618.6699999997"/>
    <n v="582522.01"/>
    <n v="15351.000000000018"/>
    <n v="75595.547999999952"/>
    <n v="40269.306199999999"/>
    <n v="0"/>
    <m/>
    <m/>
    <m/>
    <s v="معاملة بنكية"/>
    <m/>
    <m/>
    <x v="60"/>
  </r>
  <r>
    <d v="2017-10-30T00:00:00"/>
    <x v="10"/>
    <n v="9000"/>
    <x v="8"/>
    <x v="9"/>
    <n v="1164618.6699999997"/>
    <n v="591522.01"/>
    <n v="15351.000000000018"/>
    <n v="75595.547999999952"/>
    <n v="40269.306199999999"/>
    <n v="0"/>
    <m/>
    <m/>
    <m/>
    <s v="معاملة بنكية"/>
    <m/>
    <m/>
    <x v="60"/>
  </r>
  <r>
    <d v="2017-10-30T00:00:00"/>
    <x v="10"/>
    <n v="1000"/>
    <x v="8"/>
    <x v="9"/>
    <n v="1164618.6699999997"/>
    <n v="592522.01"/>
    <n v="15351.000000000018"/>
    <n v="75595.547999999952"/>
    <n v="40269.306199999999"/>
    <n v="0"/>
    <m/>
    <m/>
    <m/>
    <s v="معاملة بنكية"/>
    <m/>
    <m/>
    <x v="60"/>
  </r>
  <r>
    <d v="2017-10-30T00:00:00"/>
    <x v="10"/>
    <n v="8000"/>
    <x v="7"/>
    <x v="11"/>
    <n v="1164618.6699999997"/>
    <n v="584522.01"/>
    <n v="15351.000000000018"/>
    <n v="75595.547999999952"/>
    <n v="40269.306199999999"/>
    <n v="0"/>
    <m/>
    <m/>
    <m/>
    <s v="معاملة بنكية"/>
    <m/>
    <m/>
    <x v="267"/>
  </r>
  <r>
    <d v="2017-10-30T00:00:00"/>
    <x v="10"/>
    <n v="10000"/>
    <x v="7"/>
    <x v="11"/>
    <n v="1164618.6699999997"/>
    <n v="574522.01"/>
    <n v="15351.000000000018"/>
    <n v="75595.547999999952"/>
    <n v="40269.306199999999"/>
    <n v="0"/>
    <m/>
    <m/>
    <m/>
    <s v="معاملة بنكية"/>
    <m/>
    <m/>
    <x v="267"/>
  </r>
  <r>
    <d v="2017-10-30T00:00:00"/>
    <x v="10"/>
    <n v="300000"/>
    <x v="6"/>
    <x v="11"/>
    <n v="1464618.6699999997"/>
    <n v="274522.01"/>
    <n v="15351.000000000018"/>
    <n v="75595.547999999952"/>
    <n v="40269.306199999999"/>
    <n v="0"/>
    <m/>
    <m/>
    <m/>
    <s v="معاملة بنكية"/>
    <m/>
    <m/>
    <x v="265"/>
  </r>
  <r>
    <d v="2017-10-30T00:00:00"/>
    <x v="10"/>
    <n v="356"/>
    <x v="8"/>
    <x v="9"/>
    <n v="1464618.6699999997"/>
    <n v="274878.01"/>
    <n v="15351.000000000018"/>
    <n v="75595.547999999952"/>
    <n v="40269.306199999999"/>
    <n v="0"/>
    <m/>
    <m/>
    <m/>
    <s v="معاملة بنكية"/>
    <m/>
    <m/>
    <x v="129"/>
  </r>
  <r>
    <d v="2017-10-30T00:00:00"/>
    <x v="10"/>
    <n v="1400"/>
    <x v="8"/>
    <x v="9"/>
    <n v="1464618.6699999997"/>
    <n v="276278.01"/>
    <n v="15351.000000000018"/>
    <n v="75595.547999999952"/>
    <n v="40269.306199999999"/>
    <n v="0"/>
    <m/>
    <m/>
    <m/>
    <s v="معاملة بنكية"/>
    <m/>
    <m/>
    <x v="129"/>
  </r>
  <r>
    <d v="2017-10-30T00:00:00"/>
    <x v="10"/>
    <n v="460"/>
    <x v="8"/>
    <x v="9"/>
    <n v="1464618.6699999997"/>
    <n v="276738.01"/>
    <n v="15351.000000000018"/>
    <n v="75595.547999999952"/>
    <n v="40269.306199999999"/>
    <n v="0"/>
    <m/>
    <m/>
    <m/>
    <s v="معاملة بنكية"/>
    <m/>
    <m/>
    <x v="129"/>
  </r>
  <r>
    <d v="2017-10-31T00:00:00"/>
    <x v="10"/>
    <n v="3000"/>
    <x v="6"/>
    <x v="7"/>
    <n v="1467618.6699999997"/>
    <n v="276738.01"/>
    <n v="15351.000000000018"/>
    <n v="75595.547999999952"/>
    <n v="40269.306199999999"/>
    <n v="0"/>
    <s v="نقدية للمرضى"/>
    <s v="دفاتر جمع مال"/>
    <s v="سارى"/>
    <n v="675"/>
    <m/>
    <n v="14"/>
    <x v="1"/>
  </r>
  <r>
    <d v="2017-10-31T00:00:00"/>
    <x v="10"/>
    <n v="2000"/>
    <x v="6"/>
    <x v="7"/>
    <n v="1469618.6699999997"/>
    <n v="276738.01"/>
    <n v="15351.000000000018"/>
    <n v="75595.547999999952"/>
    <n v="40269.306199999999"/>
    <n v="0"/>
    <s v="نقدية للمرضى"/>
    <s v="دفاتر جمع مال"/>
    <s v="سارى"/>
    <n v="676"/>
    <m/>
    <n v="14"/>
    <x v="1"/>
  </r>
  <r>
    <d v="2017-10-31T00:00:00"/>
    <x v="10"/>
    <n v="150"/>
    <x v="6"/>
    <x v="7"/>
    <n v="1469768.6699999997"/>
    <n v="276738.01"/>
    <n v="15351.000000000018"/>
    <n v="75595.547999999952"/>
    <n v="40269.306199999999"/>
    <n v="0"/>
    <s v="نقدية للمرضى"/>
    <s v="دفاتر جمع مال"/>
    <s v="سارى"/>
    <n v="677"/>
    <m/>
    <n v="14"/>
    <x v="1"/>
  </r>
  <r>
    <d v="2017-10-31T00:00:00"/>
    <x v="10"/>
    <n v="700"/>
    <x v="6"/>
    <x v="6"/>
    <n v="1470468.6699999997"/>
    <n v="276738.01"/>
    <n v="15351.000000000018"/>
    <n v="75595.547999999952"/>
    <n v="40269.306199999999"/>
    <n v="0"/>
    <s v="تبرعات عامة من زكاة مال وغيرها"/>
    <s v="دفاتر جمع مال"/>
    <s v="سارى"/>
    <n v="678"/>
    <m/>
    <n v="14"/>
    <x v="1"/>
  </r>
  <r>
    <d v="2017-10-31T00:00:00"/>
    <x v="10"/>
    <n v="700"/>
    <x v="6"/>
    <x v="6"/>
    <n v="1471168.6699999997"/>
    <n v="276738.01"/>
    <n v="15351.000000000018"/>
    <n v="75595.547999999952"/>
    <n v="40269.306199999999"/>
    <n v="0"/>
    <s v="تبرعات عامة من زكاة مال وغيرها"/>
    <s v="دفاتر جمع مال"/>
    <s v="سارى"/>
    <n v="1773"/>
    <m/>
    <n v="36"/>
    <x v="1"/>
  </r>
  <r>
    <d v="2017-10-31T00:00:00"/>
    <x v="10"/>
    <n v="700"/>
    <x v="6"/>
    <x v="6"/>
    <n v="1471868.6699999997"/>
    <n v="276738.01"/>
    <n v="15351.000000000018"/>
    <n v="75595.547999999952"/>
    <n v="40269.306199999999"/>
    <n v="0"/>
    <s v="تبرعات عامة من زكاة مال وغيرها"/>
    <s v="دفاتر جمع مال"/>
    <s v="سارى"/>
    <n v="2016"/>
    <m/>
    <n v="41"/>
    <x v="1"/>
  </r>
  <r>
    <d v="2017-10-31T00:00:00"/>
    <x v="10"/>
    <n v="3000"/>
    <x v="6"/>
    <x v="6"/>
    <n v="1474868.6699999997"/>
    <n v="276738.01"/>
    <n v="15351.000000000018"/>
    <n v="75595.547999999952"/>
    <n v="40269.306199999999"/>
    <n v="0"/>
    <s v="تبرعات عامة من زكاة مال وغيرها"/>
    <s v="دفاتر جمع مال"/>
    <s v="سارى"/>
    <n v="2017"/>
    <m/>
    <n v="41"/>
    <x v="1"/>
  </r>
  <r>
    <d v="2017-10-31T00:00:00"/>
    <x v="10"/>
    <n v="6000"/>
    <x v="6"/>
    <x v="6"/>
    <n v="1480868.6699999997"/>
    <n v="276738.01"/>
    <n v="15351.000000000018"/>
    <n v="75595.547999999952"/>
    <n v="40269.306199999999"/>
    <n v="0"/>
    <s v="تبرعات عامة من زكاة مال وغيرها"/>
    <s v="دفاتر جمع مال"/>
    <s v="سارى"/>
    <n v="2018"/>
    <m/>
    <n v="41"/>
    <x v="1"/>
  </r>
  <r>
    <d v="2017-10-31T00:00:00"/>
    <x v="10"/>
    <n v="400"/>
    <x v="6"/>
    <x v="7"/>
    <n v="1481268.6699999997"/>
    <n v="276738.01"/>
    <n v="15351.000000000018"/>
    <n v="75595.547999999952"/>
    <n v="40269.306199999999"/>
    <n v="0"/>
    <s v="نقدية للمرضى"/>
    <s v="دفاتر جمع مال"/>
    <s v="سارى"/>
    <n v="2068"/>
    <m/>
    <n v="42"/>
    <x v="1"/>
  </r>
  <r>
    <d v="2017-10-31T00:00:00"/>
    <x v="10"/>
    <n v="1000"/>
    <x v="6"/>
    <x v="7"/>
    <n v="1482268.6699999997"/>
    <n v="276738.01"/>
    <n v="15351.000000000018"/>
    <n v="75595.547999999952"/>
    <n v="40269.306199999999"/>
    <n v="0"/>
    <s v="نقدية للمرضى"/>
    <s v="دفاتر جمع مال"/>
    <s v="سارى"/>
    <n v="2069"/>
    <m/>
    <n v="42"/>
    <x v="1"/>
  </r>
  <r>
    <d v="2017-10-31T00:00:00"/>
    <x v="10"/>
    <n v="100"/>
    <x v="6"/>
    <x v="7"/>
    <n v="1482368.6699999997"/>
    <n v="276738.01"/>
    <n v="15351.000000000018"/>
    <n v="75595.547999999952"/>
    <n v="40269.306199999999"/>
    <n v="0"/>
    <s v="نقدية للمرضى"/>
    <s v="دفاتر جمع مال"/>
    <s v="سارى"/>
    <n v="2070"/>
    <m/>
    <n v="42"/>
    <x v="1"/>
  </r>
  <r>
    <d v="2017-10-31T00:00:00"/>
    <x v="10"/>
    <n v="3388.2999999999997"/>
    <x v="2"/>
    <x v="2"/>
    <n v="1482368.6699999997"/>
    <n v="276738.01"/>
    <n v="15351.000000000018"/>
    <n v="75595.547999999952"/>
    <n v="40269.306199999999"/>
    <n v="0"/>
    <m/>
    <m/>
    <m/>
    <m/>
    <m/>
    <m/>
    <x v="1"/>
  </r>
  <r>
    <d v="2017-10-31T00:00:00"/>
    <x v="10"/>
    <n v="114975"/>
    <x v="3"/>
    <x v="2"/>
    <n v="1482368.6699999997"/>
    <n v="276738.01"/>
    <n v="15351.000000000018"/>
    <n v="75595.547999999952"/>
    <n v="40269.306199999999"/>
    <n v="0"/>
    <m/>
    <m/>
    <m/>
    <m/>
    <m/>
    <m/>
    <x v="1"/>
  </r>
  <r>
    <d v="2017-10-31T00:00:00"/>
    <x v="10"/>
    <n v="633.28"/>
    <x v="20"/>
    <x v="10"/>
    <n v="1482368.6699999997"/>
    <n v="276738.01"/>
    <n v="15351.000000000018"/>
    <n v="75595.547999999952"/>
    <n v="40269.306199999999"/>
    <n v="0"/>
    <m/>
    <m/>
    <m/>
    <s v="تقفيل"/>
    <m/>
    <m/>
    <x v="1"/>
  </r>
  <r>
    <d v="2017-10-31T00:00:00"/>
    <x v="10"/>
    <n v="1372"/>
    <x v="20"/>
    <x v="10"/>
    <n v="1482368.6699999997"/>
    <n v="276738.01"/>
    <n v="15351.000000000018"/>
    <n v="75595.547999999952"/>
    <n v="40269.306199999999"/>
    <n v="0"/>
    <m/>
    <m/>
    <m/>
    <s v="تقفيل"/>
    <m/>
    <m/>
    <x v="1"/>
  </r>
  <r>
    <d v="2017-10-31T00:00:00"/>
    <x v="10"/>
    <n v="40200"/>
    <x v="8"/>
    <x v="8"/>
    <n v="1442168.6699999997"/>
    <n v="316938.01"/>
    <n v="15351.000000000018"/>
    <n v="75595.547999999952"/>
    <n v="40269.306199999999"/>
    <n v="0"/>
    <m/>
    <m/>
    <m/>
    <m/>
    <m/>
    <m/>
    <x v="266"/>
  </r>
  <r>
    <d v="2017-10-31T00:00:00"/>
    <x v="10"/>
    <n v="108513"/>
    <x v="8"/>
    <x v="8"/>
    <n v="1333655.6699999997"/>
    <n v="425451.01"/>
    <n v="15351.000000000018"/>
    <n v="75595.547999999952"/>
    <n v="40269.306199999999"/>
    <n v="0"/>
    <m/>
    <m/>
    <m/>
    <m/>
    <m/>
    <m/>
    <x v="266"/>
  </r>
  <r>
    <d v="2017-10-31T00:00:00"/>
    <x v="10"/>
    <n v="52832"/>
    <x v="8"/>
    <x v="8"/>
    <n v="1280823.6699999997"/>
    <n v="478283.01"/>
    <n v="15351.000000000018"/>
    <n v="75595.547999999952"/>
    <n v="40269.306199999999"/>
    <n v="0"/>
    <m/>
    <m/>
    <m/>
    <m/>
    <m/>
    <m/>
    <x v="266"/>
  </r>
  <r>
    <d v="2017-10-31T00:00:00"/>
    <x v="10"/>
    <n v="86667"/>
    <x v="8"/>
    <x v="8"/>
    <n v="1194156.6699999997"/>
    <n v="564950.01"/>
    <n v="15351.000000000018"/>
    <n v="75595.547999999952"/>
    <n v="40269.306199999999"/>
    <n v="0"/>
    <m/>
    <m/>
    <m/>
    <m/>
    <m/>
    <m/>
    <x v="266"/>
  </r>
  <r>
    <d v="2017-10-31T00:00:00"/>
    <x v="10"/>
    <n v="4724"/>
    <x v="8"/>
    <x v="9"/>
    <n v="1194156.6699999997"/>
    <n v="569674.01"/>
    <n v="15351.000000000018"/>
    <n v="75595.547999999952"/>
    <n v="40269.306199999999"/>
    <n v="0"/>
    <m/>
    <m/>
    <m/>
    <s v="معاملة بنكية"/>
    <m/>
    <m/>
    <x v="129"/>
  </r>
  <r>
    <d v="2017-10-31T00:00:00"/>
    <x v="10"/>
    <n v="63025"/>
    <x v="4"/>
    <x v="8"/>
    <n v="1131131.6699999997"/>
    <n v="569674.01"/>
    <n v="15351.000000000018"/>
    <n v="75595.547999999952"/>
    <n v="40269.306199999999"/>
    <n v="0"/>
    <m/>
    <m/>
    <m/>
    <m/>
    <m/>
    <m/>
    <x v="1"/>
  </r>
  <r>
    <d v="2017-10-31T00:00:00"/>
    <x v="10"/>
    <n v="531"/>
    <x v="19"/>
    <x v="8"/>
    <n v="1130600.6699999997"/>
    <n v="569674.01"/>
    <n v="15351.000000000018"/>
    <n v="75595.547999999952"/>
    <n v="40269.306199999999"/>
    <n v="0"/>
    <m/>
    <m/>
    <m/>
    <m/>
    <m/>
    <m/>
    <x v="1"/>
  </r>
  <r>
    <d v="2017-10-31T00:00:00"/>
    <x v="10"/>
    <n v="4452.5"/>
    <x v="14"/>
    <x v="8"/>
    <n v="1126148.1699999997"/>
    <n v="569674.01"/>
    <n v="15351.000000000018"/>
    <n v="75595.547999999952"/>
    <n v="40269.306199999999"/>
    <n v="0"/>
    <m/>
    <m/>
    <m/>
    <m/>
    <m/>
    <m/>
    <x v="1"/>
  </r>
  <r>
    <d v="2017-10-31T00:00:00"/>
    <x v="10"/>
    <n v="9708"/>
    <x v="13"/>
    <x v="8"/>
    <n v="1116440.1699999997"/>
    <n v="569674.01"/>
    <n v="15351.000000000018"/>
    <n v="75595.547999999952"/>
    <n v="40269.306199999999"/>
    <n v="0"/>
    <m/>
    <m/>
    <m/>
    <m/>
    <m/>
    <m/>
    <x v="1"/>
  </r>
  <r>
    <d v="2017-10-31T00:00:00"/>
    <x v="10"/>
    <n v="6991.5"/>
    <x v="15"/>
    <x v="8"/>
    <n v="1109448.6699999997"/>
    <n v="569674.01"/>
    <n v="15351.000000000018"/>
    <n v="75595.547999999952"/>
    <n v="40269.306199999999"/>
    <n v="0"/>
    <m/>
    <m/>
    <m/>
    <m/>
    <m/>
    <m/>
    <x v="1"/>
  </r>
  <r>
    <d v="2017-10-31T00:00:00"/>
    <x v="10"/>
    <n v="2775"/>
    <x v="20"/>
    <x v="8"/>
    <n v="1106673.6699999997"/>
    <n v="569674.01"/>
    <n v="15351.000000000018"/>
    <n v="75595.547999999952"/>
    <n v="40269.306199999999"/>
    <n v="0"/>
    <m/>
    <m/>
    <m/>
    <m/>
    <m/>
    <m/>
    <x v="1"/>
  </r>
  <r>
    <d v="2017-10-31T00:00:00"/>
    <x v="10"/>
    <n v="300"/>
    <x v="16"/>
    <x v="8"/>
    <n v="1106373.6699999997"/>
    <n v="569674.01"/>
    <n v="15351.000000000018"/>
    <n v="75595.547999999952"/>
    <n v="40269.306199999999"/>
    <n v="0"/>
    <m/>
    <m/>
    <m/>
    <m/>
    <m/>
    <m/>
    <x v="1"/>
  </r>
  <r>
    <d v="2017-10-31T00:00:00"/>
    <x v="10"/>
    <n v="4138"/>
    <x v="32"/>
    <x v="8"/>
    <n v="1102235.6699999997"/>
    <n v="569674.01"/>
    <n v="15351.000000000018"/>
    <n v="75595.547999999952"/>
    <n v="40269.306199999999"/>
    <n v="0"/>
    <m/>
    <m/>
    <m/>
    <m/>
    <m/>
    <m/>
    <x v="1"/>
  </r>
  <r>
    <d v="2017-10-31T00:00:00"/>
    <x v="10"/>
    <n v="3575.25"/>
    <x v="17"/>
    <x v="8"/>
    <n v="1098660.4199999997"/>
    <n v="569674.01"/>
    <n v="15351.000000000018"/>
    <n v="75595.547999999952"/>
    <n v="40269.306199999999"/>
    <n v="0"/>
    <m/>
    <m/>
    <m/>
    <m/>
    <m/>
    <m/>
    <x v="1"/>
  </r>
  <r>
    <d v="2017-10-31T00:00:00"/>
    <x v="10"/>
    <n v="5820"/>
    <x v="18"/>
    <x v="8"/>
    <n v="1092840.4199999997"/>
    <n v="569674.01"/>
    <n v="15351.000000000018"/>
    <n v="75595.547999999952"/>
    <n v="40269.306199999999"/>
    <n v="0"/>
    <m/>
    <m/>
    <m/>
    <m/>
    <m/>
    <m/>
    <x v="1"/>
  </r>
  <r>
    <d v="2017-10-31T00:00:00"/>
    <x v="10"/>
    <n v="749706.40567500005"/>
    <x v="7"/>
    <x v="8"/>
    <n v="343134.01432499965"/>
    <n v="569674.01"/>
    <n v="15351.000000000018"/>
    <n v="75595.547999999952"/>
    <n v="40269.306199999999"/>
    <n v="0"/>
    <m/>
    <m/>
    <m/>
    <m/>
    <m/>
    <m/>
    <x v="1"/>
  </r>
  <r>
    <d v="2017-10-31T00:00:00"/>
    <x v="10"/>
    <n v="51600.5"/>
    <x v="10"/>
    <x v="8"/>
    <n v="291533.51432499965"/>
    <n v="569674.01"/>
    <n v="15351.000000000018"/>
    <n v="75595.547999999952"/>
    <n v="40269.306199999999"/>
    <n v="0"/>
    <m/>
    <m/>
    <m/>
    <m/>
    <m/>
    <m/>
    <x v="1"/>
  </r>
  <r>
    <d v="2017-10-31T00:00:00"/>
    <x v="10"/>
    <n v="143730.58333333331"/>
    <x v="21"/>
    <x v="8"/>
    <n v="147802.93099166633"/>
    <n v="569674.01"/>
    <n v="15351.000000000018"/>
    <n v="75595.547999999952"/>
    <n v="40269.306199999999"/>
    <n v="0"/>
    <m/>
    <m/>
    <m/>
    <m/>
    <m/>
    <m/>
    <x v="1"/>
  </r>
  <r>
    <d v="2017-10-31T00:00:00"/>
    <x v="10"/>
    <n v="148048"/>
    <x v="22"/>
    <x v="4"/>
    <n v="147802.93099166633"/>
    <n v="569674.01"/>
    <n v="15351.000000000018"/>
    <n v="75595.547999999952"/>
    <n v="40269.306199999999"/>
    <n v="0"/>
    <m/>
    <m/>
    <m/>
    <m/>
    <m/>
    <m/>
    <x v="1"/>
  </r>
  <r>
    <d v="2017-10-31T00:00:00"/>
    <x v="10"/>
    <n v="591000"/>
    <x v="6"/>
    <x v="7"/>
    <n v="738802.93099166639"/>
    <m/>
    <n v="15351.000000000018"/>
    <m/>
    <m/>
    <n v="0"/>
    <s v="نقدية للمرضى"/>
    <s v="دفاتر جمع مال"/>
    <s v="سارى"/>
    <m/>
    <m/>
    <m/>
    <x v="1"/>
  </r>
  <r>
    <d v="2017-10-31T00:00:00"/>
    <x v="10"/>
    <n v="600000"/>
    <x v="28"/>
    <x v="8"/>
    <n v="138802.93099166639"/>
    <m/>
    <n v="15351.000000000018"/>
    <m/>
    <m/>
    <n v="0"/>
    <m/>
    <m/>
    <m/>
    <m/>
    <m/>
    <m/>
    <x v="52"/>
  </r>
  <r>
    <d v="2017-11-01T00:00:00"/>
    <x v="11"/>
    <n v="100"/>
    <x v="6"/>
    <x v="6"/>
    <n v="138902.93099166639"/>
    <n v="569674.01"/>
    <n v="15351.000000000018"/>
    <n v="75595.547999999952"/>
    <n v="40269.306199999999"/>
    <n v="0"/>
    <s v="تبرعات عامة من زكاة مال وغيرها"/>
    <s v="دفاتر جمع مال"/>
    <s v="سارى"/>
    <n v="441"/>
    <m/>
    <n v="9"/>
    <x v="1"/>
  </r>
  <r>
    <d v="2017-10-31T00:00:00"/>
    <x v="10"/>
    <n v="223.44"/>
    <x v="20"/>
    <x v="16"/>
    <n v="138902.93099166639"/>
    <n v="569674.01"/>
    <n v="15351.000000000018"/>
    <n v="75595.547999999952"/>
    <n v="40269.306199999999"/>
    <n v="0"/>
    <m/>
    <m/>
    <m/>
    <s v="تقفيل"/>
    <m/>
    <m/>
    <x v="1"/>
  </r>
  <r>
    <d v="2017-10-31T00:00:00"/>
    <x v="10"/>
    <n v="8380"/>
    <x v="25"/>
    <x v="2"/>
    <n v="138902.93099166639"/>
    <n v="569674.01"/>
    <n v="15351.000000000018"/>
    <n v="75595.547999999952"/>
    <n v="40269.306199999999"/>
    <n v="0"/>
    <m/>
    <m/>
    <m/>
    <m/>
    <m/>
    <m/>
    <x v="1"/>
  </r>
  <r>
    <d v="2017-10-31T00:00:00"/>
    <x v="10"/>
    <n v="3854.69"/>
    <x v="7"/>
    <x v="19"/>
    <n v="138902.93099166639"/>
    <n v="569674.01"/>
    <n v="15351.000000000018"/>
    <n v="75595.547999999952"/>
    <n v="40269.306199999999"/>
    <n v="0"/>
    <m/>
    <m/>
    <m/>
    <m/>
    <m/>
    <m/>
    <x v="1"/>
  </r>
  <r>
    <d v="2017-10-31T00:00:00"/>
    <x v="10"/>
    <n v="166000"/>
    <x v="7"/>
    <x v="13"/>
    <n v="138902.93099166639"/>
    <n v="569674.01"/>
    <n v="15351.000000000018"/>
    <n v="75595.547999999952"/>
    <n v="40269.306199999999"/>
    <n v="0"/>
    <m/>
    <m/>
    <m/>
    <m/>
    <m/>
    <m/>
    <x v="52"/>
  </r>
  <r>
    <d v="2017-10-31T00:00:00"/>
    <x v="10"/>
    <n v="4218"/>
    <x v="30"/>
    <x v="8"/>
    <n v="134684.93099166639"/>
    <n v="569674.01"/>
    <n v="15351.000000000018"/>
    <n v="75595.547999999952"/>
    <n v="40269.306199999999"/>
    <n v="0"/>
    <m/>
    <m/>
    <m/>
    <m/>
    <m/>
    <m/>
    <x v="1"/>
  </r>
  <r>
    <d v="2017-11-01T00:00:00"/>
    <x v="11"/>
    <n v="3500"/>
    <x v="6"/>
    <x v="6"/>
    <n v="138184.93099166639"/>
    <n v="569674.01"/>
    <n v="15351.000000000018"/>
    <n v="75595.547999999952"/>
    <n v="40269.306199999999"/>
    <n v="0"/>
    <s v="تبرعات عامة من زكاة مال وغيرها"/>
    <s v="دفاتر جمع مال"/>
    <s v="سارى"/>
    <n v="680"/>
    <m/>
    <n v="14"/>
    <x v="1"/>
  </r>
  <r>
    <d v="2017-11-01T00:00:00"/>
    <x v="11"/>
    <n v="150"/>
    <x v="6"/>
    <x v="6"/>
    <n v="138334.93099166639"/>
    <n v="569674.01"/>
    <n v="15351.000000000018"/>
    <n v="75595.547999999952"/>
    <n v="40269.306199999999"/>
    <n v="0"/>
    <s v="تبرعات عامة من زكاة مال وغيرها"/>
    <s v="دفاتر جمع مال"/>
    <s v="سارى"/>
    <n v="1220"/>
    <m/>
    <n v="25"/>
    <x v="1"/>
  </r>
  <r>
    <d v="2017-11-01T00:00:00"/>
    <x v="11"/>
    <n v="500"/>
    <x v="6"/>
    <x v="6"/>
    <n v="138834.93099166639"/>
    <n v="569674.01"/>
    <n v="15351.000000000018"/>
    <n v="75595.547999999952"/>
    <n v="40269.306199999999"/>
    <n v="0"/>
    <s v="تبرعات عامة من زكاة مال وغيرها"/>
    <s v="دفاتر جمع مال"/>
    <s v="سارى"/>
    <n v="1221"/>
    <m/>
    <n v="25"/>
    <x v="1"/>
  </r>
  <r>
    <d v="2017-11-01T00:00:00"/>
    <x v="11"/>
    <n v="200"/>
    <x v="6"/>
    <x v="6"/>
    <n v="139034.93099166639"/>
    <n v="569674.01"/>
    <n v="15351.000000000018"/>
    <n v="75595.547999999952"/>
    <n v="40269.306199999999"/>
    <n v="0"/>
    <s v="تبرعات عامة من زكاة مال وغيرها"/>
    <s v="دفاتر جمع مال"/>
    <s v="سارى"/>
    <n v="1947"/>
    <m/>
    <n v="39"/>
    <x v="1"/>
  </r>
  <r>
    <d v="2017-11-01T00:00:00"/>
    <x v="11"/>
    <n v="2100"/>
    <x v="6"/>
    <x v="6"/>
    <n v="141134.93099166639"/>
    <n v="569674.01"/>
    <n v="15351.000000000018"/>
    <n v="75595.547999999952"/>
    <n v="40269.306199999999"/>
    <n v="0"/>
    <s v="تبرعات عامة من زكاة مال وغيرها"/>
    <s v="دفاتر جمع مال"/>
    <s v="سارى"/>
    <n v="1972"/>
    <m/>
    <n v="40"/>
    <x v="1"/>
  </r>
  <r>
    <d v="2017-11-01T00:00:00"/>
    <x v="11"/>
    <n v="200"/>
    <x v="6"/>
    <x v="6"/>
    <n v="141334.93099166639"/>
    <n v="569674.01"/>
    <n v="15351.000000000018"/>
    <n v="75595.547999999952"/>
    <n v="40269.306199999999"/>
    <n v="0"/>
    <s v="تبرعات عامة من زكاة مال وغيرها"/>
    <s v="دفاتر جمع مال"/>
    <s v="سارى"/>
    <n v="2019"/>
    <m/>
    <n v="41"/>
    <x v="1"/>
  </r>
  <r>
    <d v="2017-11-01T00:00:00"/>
    <x v="11"/>
    <n v="300"/>
    <x v="6"/>
    <x v="6"/>
    <n v="141634.93099166639"/>
    <n v="569674.01"/>
    <n v="15351.000000000018"/>
    <n v="75595.547999999952"/>
    <n v="40269.306199999999"/>
    <n v="0"/>
    <s v="تبرعات عامة من زكاة مال وغيرها"/>
    <s v="دفاتر جمع مال"/>
    <s v="سارى"/>
    <n v="2020"/>
    <m/>
    <n v="41"/>
    <x v="1"/>
  </r>
  <r>
    <d v="2017-11-01T00:00:00"/>
    <x v="11"/>
    <n v="1500"/>
    <x v="6"/>
    <x v="7"/>
    <n v="143134.93099166639"/>
    <n v="569674.01"/>
    <n v="15351.000000000018"/>
    <n v="75595.547999999952"/>
    <n v="40269.306199999999"/>
    <n v="0"/>
    <s v="نقدية للمرضى"/>
    <s v="دفاتر جمع مال"/>
    <s v="سارى"/>
    <n v="2021"/>
    <m/>
    <n v="41"/>
    <x v="1"/>
  </r>
  <r>
    <d v="2017-11-01T00:00:00"/>
    <x v="11"/>
    <n v="500"/>
    <x v="6"/>
    <x v="6"/>
    <n v="143634.93099166639"/>
    <n v="569674.01"/>
    <n v="15351.000000000018"/>
    <n v="75595.547999999952"/>
    <n v="40269.306199999999"/>
    <n v="0"/>
    <s v="تبرعات عامة من زكاة مال وغيرها"/>
    <s v="دفاتر جمع مال"/>
    <s v="سارى"/>
    <n v="2022"/>
    <m/>
    <n v="41"/>
    <x v="1"/>
  </r>
  <r>
    <d v="2017-11-01T00:00:00"/>
    <x v="11"/>
    <n v="200"/>
    <x v="6"/>
    <x v="6"/>
    <n v="143834.93099166639"/>
    <n v="569674.01"/>
    <n v="15351.000000000018"/>
    <n v="75595.547999999952"/>
    <n v="40269.306199999999"/>
    <n v="0"/>
    <s v="تبرعات عامة من زكاة مال وغيرها"/>
    <s v="دفاتر جمع مال"/>
    <s v="سارى"/>
    <n v="2023"/>
    <m/>
    <n v="41"/>
    <x v="1"/>
  </r>
  <r>
    <d v="2017-11-01T00:00:00"/>
    <x v="11"/>
    <n v="3000"/>
    <x v="6"/>
    <x v="7"/>
    <n v="146834.93099166639"/>
    <n v="569674.01"/>
    <n v="15351.000000000018"/>
    <n v="75595.547999999952"/>
    <n v="40269.306199999999"/>
    <n v="0"/>
    <s v="نقدية للمرضى"/>
    <s v="دفاتر جمع مال"/>
    <s v="سارى"/>
    <n v="2118"/>
    <m/>
    <n v="43"/>
    <x v="1"/>
  </r>
  <r>
    <d v="2017-11-01T00:00:00"/>
    <x v="11"/>
    <n v="800"/>
    <x v="6"/>
    <x v="7"/>
    <n v="147634.93099166639"/>
    <n v="569674.01"/>
    <n v="15351.000000000018"/>
    <n v="75595.547999999952"/>
    <n v="40269.306199999999"/>
    <n v="0"/>
    <s v="نقدية للمرضى"/>
    <s v="دفاتر جمع مال"/>
    <s v="سارى"/>
    <n v="2119"/>
    <m/>
    <n v="43"/>
    <x v="1"/>
  </r>
  <r>
    <d v="2017-11-01T00:00:00"/>
    <x v="11"/>
    <n v="8050"/>
    <x v="6"/>
    <x v="11"/>
    <n v="155684.93099166639"/>
    <n v="561624.01"/>
    <n v="15351.000000000018"/>
    <n v="75595.547999999952"/>
    <n v="40269.306199999999"/>
    <n v="0"/>
    <m/>
    <m/>
    <m/>
    <s v="معاملة بنكية"/>
    <m/>
    <m/>
    <x v="279"/>
  </r>
  <r>
    <d v="2017-11-01T00:00:00"/>
    <x v="11"/>
    <n v="32340"/>
    <x v="4"/>
    <x v="11"/>
    <n v="155684.93099166639"/>
    <n v="529284.01"/>
    <n v="15351.000000000018"/>
    <n v="75595.547999999952"/>
    <n v="40269.306199999999"/>
    <n v="0"/>
    <m/>
    <m/>
    <m/>
    <s v="معاملة بنكية"/>
    <m/>
    <m/>
    <x v="279"/>
  </r>
  <r>
    <d v="2017-11-01T00:00:00"/>
    <x v="11"/>
    <n v="11780"/>
    <x v="7"/>
    <x v="11"/>
    <n v="155684.93099166639"/>
    <n v="517504.01"/>
    <n v="15351.000000000018"/>
    <n v="75595.547999999952"/>
    <n v="40269.306199999999"/>
    <n v="0"/>
    <m/>
    <m/>
    <m/>
    <s v="معاملة بنكية"/>
    <m/>
    <m/>
    <x v="267"/>
  </r>
  <r>
    <d v="2017-11-01T00:00:00"/>
    <x v="11"/>
    <n v="880"/>
    <x v="8"/>
    <x v="9"/>
    <n v="155684.93099166639"/>
    <n v="518384.01"/>
    <n v="15351.000000000018"/>
    <n v="75595.547999999952"/>
    <n v="40269.306199999999"/>
    <n v="0"/>
    <m/>
    <m/>
    <m/>
    <s v="معاملة بنكية"/>
    <m/>
    <m/>
    <x v="263"/>
  </r>
  <r>
    <d v="2017-11-01T00:00:00"/>
    <x v="11"/>
    <n v="5000"/>
    <x v="6"/>
    <x v="11"/>
    <n v="160684.93099166639"/>
    <n v="513384.01"/>
    <n v="15351.000000000018"/>
    <n v="75595.547999999952"/>
    <n v="40269.306199999999"/>
    <n v="0"/>
    <m/>
    <m/>
    <m/>
    <s v="معاملة بنكية"/>
    <m/>
    <m/>
    <x v="265"/>
  </r>
  <r>
    <d v="2017-11-01T00:00:00"/>
    <x v="11"/>
    <n v="100"/>
    <x v="8"/>
    <x v="9"/>
    <n v="160684.93099166639"/>
    <n v="513484.01"/>
    <n v="15351.000000000018"/>
    <n v="75595.547999999952"/>
    <n v="40269.306199999999"/>
    <n v="0"/>
    <m/>
    <m/>
    <m/>
    <s v="معاملة بنكية"/>
    <m/>
    <m/>
    <x v="129"/>
  </r>
  <r>
    <d v="2017-11-01T00:00:00"/>
    <x v="11"/>
    <n v="900"/>
    <x v="8"/>
    <x v="9"/>
    <n v="160684.93099166639"/>
    <n v="514384.01"/>
    <n v="15351.000000000018"/>
    <n v="75595.547999999952"/>
    <n v="40269.306199999999"/>
    <n v="0"/>
    <m/>
    <m/>
    <m/>
    <s v="معاملة بنكية"/>
    <m/>
    <m/>
    <x v="129"/>
  </r>
  <r>
    <d v="2017-11-02T00:00:00"/>
    <x v="11"/>
    <n v="400"/>
    <x v="6"/>
    <x v="6"/>
    <n v="161084.93099166639"/>
    <n v="514384.01"/>
    <n v="15351.000000000018"/>
    <n v="75595.547999999952"/>
    <n v="40269.306199999999"/>
    <n v="0"/>
    <s v="تبرعات عامة من زكاة مال وغيرها"/>
    <s v="دفاتر جمع مال"/>
    <s v="سارى"/>
    <n v="442"/>
    <m/>
    <n v="9"/>
    <x v="1"/>
  </r>
  <r>
    <d v="2017-11-02T00:00:00"/>
    <x v="11"/>
    <n v="200"/>
    <x v="6"/>
    <x v="6"/>
    <n v="161284.93099166639"/>
    <n v="514384.01"/>
    <n v="15351.000000000018"/>
    <n v="75595.547999999952"/>
    <n v="40269.306199999999"/>
    <n v="0"/>
    <s v="تبرعات عامة من زكاة مال وغيرها"/>
    <s v="دفاتر جمع مال"/>
    <s v="سارى"/>
    <n v="443"/>
    <m/>
    <n v="9"/>
    <x v="1"/>
  </r>
  <r>
    <d v="2017-11-02T00:00:00"/>
    <x v="11"/>
    <n v="200"/>
    <x v="6"/>
    <x v="7"/>
    <n v="161484.93099166639"/>
    <n v="514384.01"/>
    <n v="15351.000000000018"/>
    <n v="75595.547999999952"/>
    <n v="40269.306199999999"/>
    <n v="0"/>
    <s v="نقدية للمرضى"/>
    <s v="دفاتر جمع مال"/>
    <s v="سارى"/>
    <n v="444"/>
    <m/>
    <n v="9"/>
    <x v="1"/>
  </r>
  <r>
    <d v="2017-11-02T00:00:00"/>
    <x v="11"/>
    <n v="100"/>
    <x v="6"/>
    <x v="7"/>
    <n v="161584.93099166639"/>
    <n v="514384.01"/>
    <n v="15351.000000000018"/>
    <n v="75595.547999999952"/>
    <n v="40269.306199999999"/>
    <n v="0"/>
    <s v="نقدية للمرضى"/>
    <s v="دفاتر جمع مال"/>
    <s v="سارى"/>
    <n v="445"/>
    <m/>
    <n v="9"/>
    <x v="1"/>
  </r>
  <r>
    <d v="2017-11-02T00:00:00"/>
    <x v="11"/>
    <n v="100"/>
    <x v="6"/>
    <x v="6"/>
    <n v="161684.93099166639"/>
    <n v="514384.01"/>
    <n v="15351.000000000018"/>
    <n v="75595.547999999952"/>
    <n v="40269.306199999999"/>
    <n v="0"/>
    <s v="تبرعات عامة من زكاة مال وغيرها"/>
    <s v="دفاتر جمع مال"/>
    <s v="سارى"/>
    <n v="446"/>
    <m/>
    <n v="9"/>
    <x v="1"/>
  </r>
  <r>
    <d v="2017-11-02T00:00:00"/>
    <x v="11"/>
    <n v="500"/>
    <x v="6"/>
    <x v="6"/>
    <n v="162184.93099166639"/>
    <n v="514384.01"/>
    <n v="15351.000000000018"/>
    <n v="75595.547999999952"/>
    <n v="40269.306199999999"/>
    <n v="0"/>
    <s v="تبرعات عامة من زكاة مال وغيرها"/>
    <s v="دفاتر جمع مال"/>
    <s v="سارى"/>
    <n v="681"/>
    <m/>
    <n v="14"/>
    <x v="1"/>
  </r>
  <r>
    <d v="2017-11-02T00:00:00"/>
    <x v="11"/>
    <n v="750"/>
    <x v="6"/>
    <x v="6"/>
    <n v="162934.93099166639"/>
    <n v="514384.01"/>
    <n v="15351.000000000018"/>
    <n v="75595.547999999952"/>
    <n v="40269.306199999999"/>
    <n v="0"/>
    <s v="تبرعات عامة من زكاة مال وغيرها"/>
    <s v="دفاتر جمع مال"/>
    <s v="سارى"/>
    <n v="682"/>
    <m/>
    <n v="14"/>
    <x v="1"/>
  </r>
  <r>
    <d v="2017-11-02T00:00:00"/>
    <x v="11"/>
    <n v="100"/>
    <x v="6"/>
    <x v="6"/>
    <n v="163034.93099166639"/>
    <n v="514384.01"/>
    <n v="15351.000000000018"/>
    <n v="75595.547999999952"/>
    <n v="40269.306199999999"/>
    <n v="0"/>
    <s v="تبرعات عامة من زكاة مال وغيرها"/>
    <s v="دفاتر جمع مال"/>
    <s v="سارى"/>
    <n v="684"/>
    <m/>
    <n v="14"/>
    <x v="1"/>
  </r>
  <r>
    <d v="2017-11-02T00:00:00"/>
    <x v="11"/>
    <n v="120"/>
    <x v="6"/>
    <x v="6"/>
    <n v="163154.93099166639"/>
    <n v="514384.01"/>
    <n v="15351.000000000018"/>
    <n v="75595.547999999952"/>
    <n v="40269.306199999999"/>
    <n v="0"/>
    <s v="تبرعات عامة من زكاة مال وغيرها"/>
    <s v="دفاتر جمع مال"/>
    <s v="سارى"/>
    <n v="685"/>
    <m/>
    <n v="14"/>
    <x v="1"/>
  </r>
  <r>
    <d v="2017-11-02T00:00:00"/>
    <x v="11"/>
    <n v="200"/>
    <x v="6"/>
    <x v="7"/>
    <n v="163354.93099166639"/>
    <n v="514384.01"/>
    <n v="15351.000000000018"/>
    <n v="75595.547999999952"/>
    <n v="40269.306199999999"/>
    <n v="0"/>
    <s v="نقدية للمرضى"/>
    <s v="دفاتر جمع مال"/>
    <s v="سارى"/>
    <n v="1222"/>
    <m/>
    <n v="25"/>
    <x v="1"/>
  </r>
  <r>
    <d v="2017-11-02T00:00:00"/>
    <x v="11"/>
    <n v="5000"/>
    <x v="6"/>
    <x v="7"/>
    <n v="168354.93099166639"/>
    <n v="514384.01"/>
    <n v="15351.000000000018"/>
    <n v="75595.547999999952"/>
    <n v="40269.306199999999"/>
    <n v="0"/>
    <s v="نقدية للمرضى"/>
    <s v="دفاتر جمع مال"/>
    <s v="سارى"/>
    <n v="1223"/>
    <m/>
    <n v="25"/>
    <x v="1"/>
  </r>
  <r>
    <d v="2017-11-02T00:00:00"/>
    <x v="11"/>
    <n v="5000"/>
    <x v="6"/>
    <x v="6"/>
    <n v="173354.93099166639"/>
    <n v="514384.01"/>
    <n v="15351.000000000018"/>
    <n v="75595.547999999952"/>
    <n v="40269.306199999999"/>
    <n v="0"/>
    <s v="تبرعات عامة من زكاة مال وغيرها"/>
    <s v="دفاتر جمع مال"/>
    <s v="سارى"/>
    <n v="1253"/>
    <m/>
    <n v="26"/>
    <x v="1"/>
  </r>
  <r>
    <d v="2017-11-02T00:00:00"/>
    <x v="11"/>
    <n v="5000"/>
    <x v="6"/>
    <x v="6"/>
    <n v="178354.93099166639"/>
    <n v="514384.01"/>
    <n v="15351.000000000018"/>
    <n v="75595.547999999952"/>
    <n v="40269.306199999999"/>
    <n v="0"/>
    <s v="تبرعات عامة من زكاة مال وغيرها"/>
    <s v="دفاتر جمع مال"/>
    <s v="سارى"/>
    <n v="1254"/>
    <m/>
    <n v="26"/>
    <x v="1"/>
  </r>
  <r>
    <d v="2017-11-02T00:00:00"/>
    <x v="11"/>
    <n v="4200"/>
    <x v="6"/>
    <x v="7"/>
    <n v="182554.93099166639"/>
    <n v="514384.01"/>
    <n v="15351.000000000018"/>
    <n v="75595.547999999952"/>
    <n v="40269.306199999999"/>
    <n v="0"/>
    <s v="نقدية للمرضى"/>
    <s v="دفاتر جمع مال"/>
    <s v="سارى"/>
    <n v="1255"/>
    <m/>
    <n v="26"/>
    <x v="1"/>
  </r>
  <r>
    <d v="2017-11-02T00:00:00"/>
    <x v="11"/>
    <n v="800"/>
    <x v="6"/>
    <x v="7"/>
    <n v="183354.93099166639"/>
    <n v="514384.01"/>
    <n v="15351.000000000018"/>
    <n v="75595.547999999952"/>
    <n v="40269.306199999999"/>
    <n v="0"/>
    <s v="نقدية للمرضى"/>
    <s v="دفاتر جمع مال"/>
    <s v="سارى"/>
    <n v="1256"/>
    <m/>
    <n v="26"/>
    <x v="1"/>
  </r>
  <r>
    <d v="2017-11-02T00:00:00"/>
    <x v="11"/>
    <n v="2000"/>
    <x v="6"/>
    <x v="6"/>
    <n v="185354.93099166639"/>
    <n v="514384.01"/>
    <n v="15351.000000000018"/>
    <n v="75595.547999999952"/>
    <n v="40269.306199999999"/>
    <n v="0"/>
    <s v="تبرعات عامة من زكاة مال وغيرها"/>
    <s v="دفاتر جمع مال"/>
    <s v="سارى"/>
    <n v="2071"/>
    <m/>
    <n v="42"/>
    <x v="1"/>
  </r>
  <r>
    <d v="2017-11-02T00:00:00"/>
    <x v="11"/>
    <n v="22000"/>
    <x v="6"/>
    <x v="7"/>
    <n v="207354.93099166639"/>
    <n v="514384.01"/>
    <n v="15351.000000000018"/>
    <n v="75595.547999999952"/>
    <n v="40269.306199999999"/>
    <n v="0"/>
    <s v="نقدية للمرضى"/>
    <s v="دفاتر جمع مال"/>
    <s v="سارى"/>
    <n v="2072"/>
    <m/>
    <n v="42"/>
    <x v="1"/>
  </r>
  <r>
    <d v="2017-11-02T00:00:00"/>
    <x v="11"/>
    <n v="1200"/>
    <x v="6"/>
    <x v="6"/>
    <n v="208554.93099166639"/>
    <n v="514384.01"/>
    <n v="15351.000000000018"/>
    <n v="75595.547999999952"/>
    <n v="40269.306199999999"/>
    <n v="0"/>
    <s v="تبرعات عامة من زكاة مال وغيرها"/>
    <s v="دفاتر جمع مال"/>
    <s v="سارى"/>
    <n v="2073"/>
    <m/>
    <n v="42"/>
    <x v="1"/>
  </r>
  <r>
    <d v="2017-11-02T00:00:00"/>
    <x v="11"/>
    <n v="100"/>
    <x v="6"/>
    <x v="7"/>
    <n v="208654.93099166639"/>
    <n v="514384.01"/>
    <n v="15351.000000000018"/>
    <n v="75595.547999999952"/>
    <n v="40269.306199999999"/>
    <n v="0"/>
    <s v="نقدية للمرضى"/>
    <s v="دفاتر جمع مال"/>
    <s v="سارى"/>
    <n v="2120"/>
    <m/>
    <n v="43"/>
    <x v="1"/>
  </r>
  <r>
    <d v="2017-11-02T00:00:00"/>
    <x v="11"/>
    <n v="500"/>
    <x v="6"/>
    <x v="6"/>
    <n v="209154.93099166639"/>
    <n v="514384.01"/>
    <n v="15351.000000000018"/>
    <n v="75595.547999999952"/>
    <n v="40269.306199999999"/>
    <n v="0"/>
    <s v="تبرعات عامة من زكاة مال وغيرها"/>
    <s v="دفاتر جمع مال"/>
    <s v="سارى"/>
    <n v="2353"/>
    <m/>
    <n v="48"/>
    <x v="1"/>
  </r>
  <r>
    <d v="2017-11-02T00:00:00"/>
    <x v="11"/>
    <n v="28300"/>
    <x v="6"/>
    <x v="11"/>
    <n v="237454.93099166639"/>
    <n v="486084.01"/>
    <n v="15351.000000000018"/>
    <n v="75595.547999999952"/>
    <n v="40269.306199999999"/>
    <n v="0"/>
    <m/>
    <m/>
    <m/>
    <s v="معاملة بنكية"/>
    <m/>
    <m/>
    <x v="279"/>
  </r>
  <r>
    <d v="2017-11-02T00:00:00"/>
    <x v="11"/>
    <n v="3000"/>
    <x v="6"/>
    <x v="11"/>
    <n v="240454.93099166639"/>
    <n v="483084.01"/>
    <n v="15351.000000000018"/>
    <n v="75595.547999999952"/>
    <n v="40269.306199999999"/>
    <n v="0"/>
    <m/>
    <m/>
    <m/>
    <s v="معاملة بنكية"/>
    <m/>
    <m/>
    <x v="279"/>
  </r>
  <r>
    <d v="2017-11-02T00:00:00"/>
    <x v="11"/>
    <n v="400"/>
    <x v="8"/>
    <x v="9"/>
    <n v="240454.93099166639"/>
    <n v="483484.01"/>
    <n v="15351.000000000018"/>
    <n v="75595.547999999952"/>
    <n v="40269.306199999999"/>
    <n v="0"/>
    <m/>
    <m/>
    <m/>
    <s v="معاملة بنكية"/>
    <m/>
    <m/>
    <x v="64"/>
  </r>
  <r>
    <d v="2017-11-02T00:00:00"/>
    <x v="11"/>
    <n v="25000"/>
    <x v="6"/>
    <x v="11"/>
    <n v="265454.93099166639"/>
    <n v="458484.01"/>
    <n v="15351.000000000018"/>
    <n v="75595.547999999952"/>
    <n v="40269.306199999999"/>
    <n v="0"/>
    <m/>
    <m/>
    <m/>
    <s v="معاملة بنكية"/>
    <m/>
    <m/>
    <x v="279"/>
  </r>
  <r>
    <d v="2017-11-02T00:00:00"/>
    <x v="11"/>
    <n v="43500"/>
    <x v="8"/>
    <x v="8"/>
    <n v="221954.93099166639"/>
    <n v="501984.01"/>
    <n v="15351.000000000018"/>
    <n v="75595.547999999952"/>
    <n v="40269.306199999999"/>
    <n v="0"/>
    <m/>
    <m/>
    <m/>
    <m/>
    <m/>
    <m/>
    <x v="64"/>
  </r>
  <r>
    <d v="2017-11-02T00:00:00"/>
    <x v="11"/>
    <n v="25310"/>
    <x v="8"/>
    <x v="8"/>
    <n v="196644.93099166639"/>
    <n v="527294.01"/>
    <n v="15351.000000000018"/>
    <n v="75595.547999999952"/>
    <n v="40269.306199999999"/>
    <n v="0"/>
    <m/>
    <m/>
    <m/>
    <m/>
    <m/>
    <m/>
    <x v="266"/>
  </r>
  <r>
    <d v="2017-11-02T00:00:00"/>
    <x v="11"/>
    <n v="13500"/>
    <x v="8"/>
    <x v="8"/>
    <n v="183144.93099166639"/>
    <n v="540794.01"/>
    <n v="15351.000000000018"/>
    <n v="75595.547999999952"/>
    <n v="40269.306199999999"/>
    <n v="0"/>
    <m/>
    <m/>
    <m/>
    <m/>
    <m/>
    <m/>
    <x v="266"/>
  </r>
  <r>
    <d v="2017-11-02T00:00:00"/>
    <x v="11"/>
    <n v="10"/>
    <x v="8"/>
    <x v="9"/>
    <n v="183144.93099166639"/>
    <n v="540804.01"/>
    <n v="15351.000000000018"/>
    <n v="75595.547999999952"/>
    <n v="40269.306199999999"/>
    <n v="0"/>
    <m/>
    <m/>
    <m/>
    <s v="معاملة بنكية"/>
    <m/>
    <m/>
    <x v="129"/>
  </r>
  <r>
    <d v="2017-11-02T00:00:00"/>
    <x v="11"/>
    <n v="520"/>
    <x v="8"/>
    <x v="9"/>
    <n v="183144.93099166639"/>
    <n v="541324.01"/>
    <n v="15351.000000000018"/>
    <n v="75595.547999999952"/>
    <n v="40269.306199999999"/>
    <n v="0"/>
    <m/>
    <m/>
    <m/>
    <s v="معاملة بنكية"/>
    <m/>
    <m/>
    <x v="129"/>
  </r>
  <r>
    <d v="2017-11-02T00:00:00"/>
    <x v="11"/>
    <n v="7500"/>
    <x v="8"/>
    <x v="9"/>
    <n v="183144.93099166639"/>
    <n v="548824.01"/>
    <n v="15351.000000000018"/>
    <n v="75595.547999999952"/>
    <n v="40269.306199999999"/>
    <n v="0"/>
    <m/>
    <m/>
    <m/>
    <s v="معاملة بنكية"/>
    <m/>
    <m/>
    <x v="129"/>
  </r>
  <r>
    <d v="2017-11-02T00:00:00"/>
    <x v="11"/>
    <n v="100"/>
    <x v="8"/>
    <x v="9"/>
    <n v="183144.93099166639"/>
    <n v="548924.01"/>
    <n v="15351.000000000018"/>
    <n v="75595.547999999952"/>
    <n v="40269.306199999999"/>
    <n v="0"/>
    <m/>
    <m/>
    <m/>
    <s v="معاملة بنكية"/>
    <m/>
    <m/>
    <x v="129"/>
  </r>
  <r>
    <d v="2017-11-02T00:00:00"/>
    <x v="11"/>
    <n v="30176"/>
    <x v="50"/>
    <x v="17"/>
    <n v="183144.93099166639"/>
    <n v="548924.01"/>
    <n v="15351.000000000018"/>
    <n v="75595.547999999952"/>
    <n v="10093.306199999999"/>
    <n v="0"/>
    <m/>
    <m/>
    <m/>
    <s v="معاملة بنكية"/>
    <m/>
    <m/>
    <x v="1"/>
  </r>
  <r>
    <d v="2017-11-04T00:00:00"/>
    <x v="11"/>
    <n v="200"/>
    <x v="6"/>
    <x v="6"/>
    <n v="183344.93099166639"/>
    <n v="548924.01"/>
    <n v="15351.000000000018"/>
    <n v="75595.547999999952"/>
    <n v="10093.306199999999"/>
    <n v="0"/>
    <s v="تبرعات عامة من زكاة مال وغيرها"/>
    <s v="دفاتر جمع مال"/>
    <s v="سارى"/>
    <n v="447"/>
    <m/>
    <n v="9"/>
    <x v="1"/>
  </r>
  <r>
    <d v="2017-11-04T00:00:00"/>
    <x v="11"/>
    <n v="600"/>
    <x v="6"/>
    <x v="7"/>
    <n v="183944.93099166639"/>
    <n v="548924.01"/>
    <n v="15351.000000000018"/>
    <n v="75595.547999999952"/>
    <n v="10093.306199999999"/>
    <n v="0"/>
    <s v="نقدية للمرضى"/>
    <s v="دفاتر جمع مال"/>
    <s v="سارى"/>
    <n v="448"/>
    <m/>
    <n v="9"/>
    <x v="1"/>
  </r>
  <r>
    <d v="2017-11-04T00:00:00"/>
    <x v="11"/>
    <n v="10000"/>
    <x v="6"/>
    <x v="6"/>
    <n v="193944.93099166639"/>
    <n v="548924.01"/>
    <n v="15351.000000000018"/>
    <n v="75595.547999999952"/>
    <n v="10093.306199999999"/>
    <n v="0"/>
    <s v="تبرعات عامة من زكاة مال وغيرها"/>
    <s v="دفاتر جمع مال"/>
    <s v="سارى"/>
    <n v="686"/>
    <m/>
    <n v="14"/>
    <x v="1"/>
  </r>
  <r>
    <d v="2017-11-04T00:00:00"/>
    <x v="11"/>
    <n v="9000"/>
    <x v="6"/>
    <x v="6"/>
    <n v="202944.93099166639"/>
    <n v="548924.01"/>
    <n v="15351.000000000018"/>
    <n v="75595.547999999952"/>
    <n v="10093.306199999999"/>
    <n v="0"/>
    <s v="تبرعات عامة من زكاة مال وغيرها"/>
    <s v="دفاتر جمع مال"/>
    <s v="سارى"/>
    <n v="687"/>
    <m/>
    <n v="14"/>
    <x v="1"/>
  </r>
  <r>
    <d v="2017-11-04T00:00:00"/>
    <x v="11"/>
    <n v="1000"/>
    <x v="6"/>
    <x v="6"/>
    <n v="203944.93099166639"/>
    <n v="548924.01"/>
    <n v="15351.000000000018"/>
    <n v="75595.547999999952"/>
    <n v="10093.306199999999"/>
    <n v="0"/>
    <s v="تبرعات عامة من زكاة مال وغيرها"/>
    <s v="دفاتر جمع مال"/>
    <s v="سارى"/>
    <n v="688"/>
    <m/>
    <n v="14"/>
    <x v="1"/>
  </r>
  <r>
    <d v="2017-11-04T00:00:00"/>
    <x v="11"/>
    <n v="100"/>
    <x v="6"/>
    <x v="7"/>
    <n v="204044.93099166639"/>
    <n v="548924.01"/>
    <n v="15351.000000000018"/>
    <n v="75595.547999999952"/>
    <n v="10093.306199999999"/>
    <n v="0"/>
    <s v="نقدية للمرضى"/>
    <s v="دفاتر جمع مال"/>
    <s v="سارى"/>
    <n v="689"/>
    <m/>
    <n v="14"/>
    <x v="1"/>
  </r>
  <r>
    <d v="2017-11-04T00:00:00"/>
    <x v="11"/>
    <n v="310"/>
    <x v="6"/>
    <x v="7"/>
    <n v="204354.93099166639"/>
    <n v="548924.01"/>
    <n v="15351.000000000018"/>
    <n v="75595.547999999952"/>
    <n v="10093.306199999999"/>
    <n v="0"/>
    <s v="نقدية للمرضى"/>
    <s v="دفاتر جمع مال"/>
    <s v="سارى"/>
    <n v="1224"/>
    <m/>
    <n v="25"/>
    <x v="1"/>
  </r>
  <r>
    <d v="2017-11-04T00:00:00"/>
    <x v="11"/>
    <n v="120"/>
    <x v="6"/>
    <x v="7"/>
    <n v="204474.93099166639"/>
    <n v="548924.01"/>
    <n v="15351.000000000018"/>
    <n v="75595.547999999952"/>
    <n v="10093.306199999999"/>
    <n v="0"/>
    <s v="نقدية للمرضى"/>
    <s v="دفاتر جمع مال"/>
    <s v="سارى"/>
    <n v="1225"/>
    <m/>
    <n v="25"/>
    <x v="1"/>
  </r>
  <r>
    <d v="2017-11-04T00:00:00"/>
    <x v="11"/>
    <n v="3000"/>
    <x v="6"/>
    <x v="7"/>
    <n v="207474.93099166639"/>
    <n v="548924.01"/>
    <n v="15351.000000000018"/>
    <n v="75595.547999999952"/>
    <n v="10093.306199999999"/>
    <n v="0"/>
    <s v="نقدية للمرضى"/>
    <s v="دفاتر جمع مال"/>
    <s v="سارى"/>
    <n v="1774"/>
    <m/>
    <n v="36"/>
    <x v="1"/>
  </r>
  <r>
    <d v="2017-11-04T00:00:00"/>
    <x v="11"/>
    <n v="500"/>
    <x v="6"/>
    <x v="6"/>
    <n v="207974.93099166639"/>
    <n v="548924.01"/>
    <n v="15351.000000000018"/>
    <n v="75595.547999999952"/>
    <n v="10093.306199999999"/>
    <n v="0"/>
    <s v="تبرعات عامة من زكاة مال وغيرها"/>
    <s v="دفاتر جمع مال"/>
    <s v="سارى"/>
    <n v="1775"/>
    <m/>
    <n v="36"/>
    <x v="1"/>
  </r>
  <r>
    <d v="2017-11-04T00:00:00"/>
    <x v="11"/>
    <n v="200"/>
    <x v="6"/>
    <x v="6"/>
    <n v="208174.93099166639"/>
    <n v="548924.01"/>
    <n v="15351.000000000018"/>
    <n v="75595.547999999952"/>
    <n v="10093.306199999999"/>
    <n v="0"/>
    <s v="تبرعات عامة من زكاة مال وغيرها"/>
    <s v="دفاتر جمع مال"/>
    <s v="سارى"/>
    <n v="1948"/>
    <m/>
    <n v="39"/>
    <x v="1"/>
  </r>
  <r>
    <d v="2017-11-04T00:00:00"/>
    <x v="11"/>
    <n v="2000"/>
    <x v="6"/>
    <x v="6"/>
    <n v="210174.93099166639"/>
    <n v="548924.01"/>
    <n v="15351.000000000018"/>
    <n v="75595.547999999952"/>
    <n v="10093.306199999999"/>
    <n v="0"/>
    <s v="تبرعات عامة من زكاة مال وغيرها"/>
    <s v="دفاتر جمع مال"/>
    <s v="سارى"/>
    <n v="2024"/>
    <m/>
    <n v="41"/>
    <x v="1"/>
  </r>
  <r>
    <d v="2017-11-04T00:00:00"/>
    <x v="11"/>
    <n v="2000"/>
    <x v="6"/>
    <x v="6"/>
    <n v="212174.93099166639"/>
    <n v="548924.01"/>
    <n v="15351.000000000018"/>
    <n v="75595.547999999952"/>
    <n v="10093.306199999999"/>
    <n v="0"/>
    <s v="تبرعات عامة من زكاة مال وغيرها"/>
    <s v="دفاتر جمع مال"/>
    <s v="سارى"/>
    <n v="2025"/>
    <m/>
    <n v="41"/>
    <x v="1"/>
  </r>
  <r>
    <d v="2017-11-04T00:00:00"/>
    <x v="11"/>
    <n v="3000"/>
    <x v="6"/>
    <x v="7"/>
    <n v="215174.93099166639"/>
    <n v="548924.01"/>
    <n v="15351.000000000018"/>
    <n v="75595.547999999952"/>
    <n v="10093.306199999999"/>
    <n v="0"/>
    <s v="نقدية للمرضى"/>
    <s v="دفاتر جمع مال"/>
    <s v="سارى"/>
    <n v="2026"/>
    <m/>
    <n v="41"/>
    <x v="1"/>
  </r>
  <r>
    <d v="2017-11-04T00:00:00"/>
    <x v="11"/>
    <n v="4000"/>
    <x v="6"/>
    <x v="7"/>
    <n v="219174.93099166639"/>
    <n v="548924.01"/>
    <n v="15351.000000000018"/>
    <n v="75595.547999999952"/>
    <n v="10093.306199999999"/>
    <n v="0"/>
    <s v="نقدية للمرضى"/>
    <s v="دفاتر جمع مال"/>
    <s v="سارى"/>
    <n v="2121"/>
    <m/>
    <n v="43"/>
    <x v="1"/>
  </r>
  <r>
    <d v="2017-11-04T00:00:00"/>
    <x v="11"/>
    <n v="200"/>
    <x v="6"/>
    <x v="7"/>
    <n v="219374.93099166639"/>
    <n v="548924.01"/>
    <n v="15351.000000000018"/>
    <n v="75595.547999999952"/>
    <n v="10093.306199999999"/>
    <n v="0"/>
    <s v="نقدية للمرضى"/>
    <s v="دفاتر جمع مال"/>
    <s v="سارى"/>
    <n v="2122"/>
    <m/>
    <n v="43"/>
    <x v="1"/>
  </r>
  <r>
    <d v="2017-11-05T00:00:00"/>
    <x v="11"/>
    <n v="10000"/>
    <x v="6"/>
    <x v="6"/>
    <n v="229374.93099166639"/>
    <n v="548924.01"/>
    <n v="15351.000000000018"/>
    <n v="75595.547999999952"/>
    <n v="10093.306199999999"/>
    <n v="0"/>
    <s v="تبرعات عامة من زكاة مال وغيرها"/>
    <s v="دفاتر جمع مال"/>
    <s v="سارى"/>
    <n v="449"/>
    <m/>
    <n v="9"/>
    <x v="1"/>
  </r>
  <r>
    <d v="2017-11-05T00:00:00"/>
    <x v="11"/>
    <n v="10000"/>
    <x v="6"/>
    <x v="7"/>
    <n v="239374.93099166639"/>
    <n v="548924.01"/>
    <n v="15351.000000000018"/>
    <n v="75595.547999999952"/>
    <n v="10093.306199999999"/>
    <n v="0"/>
    <s v="نقدية للمرضى"/>
    <s v="دفاتر جمع مال"/>
    <s v="سارى"/>
    <n v="450"/>
    <m/>
    <n v="9"/>
    <x v="1"/>
  </r>
  <r>
    <d v="2017-11-05T00:00:00"/>
    <x v="11"/>
    <n v="1000"/>
    <x v="6"/>
    <x v="6"/>
    <n v="240374.93099166639"/>
    <n v="548924.01"/>
    <n v="15351.000000000018"/>
    <n v="75595.547999999952"/>
    <n v="10093.306199999999"/>
    <n v="0"/>
    <s v="تبرعات عامة من زكاة مال وغيرها"/>
    <s v="دفاتر جمع مال"/>
    <s v="سارى"/>
    <n v="690"/>
    <m/>
    <n v="14"/>
    <x v="1"/>
  </r>
  <r>
    <d v="2017-11-05T00:00:00"/>
    <x v="11"/>
    <n v="30"/>
    <x v="6"/>
    <x v="7"/>
    <n v="240404.93099166639"/>
    <n v="548924.01"/>
    <n v="15351.000000000018"/>
    <n v="75595.547999999952"/>
    <n v="10093.306199999999"/>
    <n v="0"/>
    <s v="نقدية للمرضى"/>
    <s v="دفاتر جمع مال"/>
    <s v="سارى"/>
    <n v="1226"/>
    <m/>
    <n v="25"/>
    <x v="1"/>
  </r>
  <r>
    <d v="2017-11-05T00:00:00"/>
    <x v="11"/>
    <n v="850"/>
    <x v="6"/>
    <x v="7"/>
    <n v="241254.93099166639"/>
    <n v="548924.01"/>
    <n v="15351.000000000018"/>
    <n v="75595.547999999952"/>
    <n v="10093.306199999999"/>
    <n v="0"/>
    <s v="نقدية للمرضى"/>
    <s v="دفاتر جمع مال"/>
    <s v="سارى"/>
    <n v="1227"/>
    <m/>
    <n v="25"/>
    <x v="1"/>
  </r>
  <r>
    <d v="2017-11-05T00:00:00"/>
    <x v="11"/>
    <n v="5000"/>
    <x v="6"/>
    <x v="7"/>
    <n v="246254.93099166639"/>
    <n v="548924.01"/>
    <n v="15351.000000000018"/>
    <n v="75595.547999999952"/>
    <n v="10093.306199999999"/>
    <n v="0"/>
    <s v="نقدية للمرضى"/>
    <s v="دفاتر جمع مال"/>
    <s v="سارى"/>
    <n v="1257"/>
    <m/>
    <n v="26"/>
    <x v="1"/>
  </r>
  <r>
    <d v="2017-11-05T00:00:00"/>
    <x v="11"/>
    <n v="5000"/>
    <x v="6"/>
    <x v="7"/>
    <n v="251254.93099166639"/>
    <n v="548924.01"/>
    <n v="15351.000000000018"/>
    <n v="75595.547999999952"/>
    <n v="10093.306199999999"/>
    <n v="0"/>
    <s v="نقدية للمرضى"/>
    <s v="دفاتر جمع مال"/>
    <s v="سارى"/>
    <n v="1258"/>
    <m/>
    <n v="26"/>
    <x v="1"/>
  </r>
  <r>
    <d v="2017-11-05T00:00:00"/>
    <x v="11"/>
    <n v="5000"/>
    <x v="6"/>
    <x v="7"/>
    <n v="256254.93099166639"/>
    <n v="548924.01"/>
    <n v="15351.000000000018"/>
    <n v="75595.547999999952"/>
    <n v="10093.306199999999"/>
    <n v="0"/>
    <s v="نقدية للمرضى"/>
    <s v="دفاتر جمع مال"/>
    <s v="سارى"/>
    <n v="1259"/>
    <m/>
    <n v="26"/>
    <x v="1"/>
  </r>
  <r>
    <d v="2017-11-05T00:00:00"/>
    <x v="11"/>
    <n v="5000"/>
    <x v="6"/>
    <x v="7"/>
    <n v="261254.93099166639"/>
    <n v="548924.01"/>
    <n v="15351.000000000018"/>
    <n v="75595.547999999952"/>
    <n v="10093.306199999999"/>
    <n v="0"/>
    <s v="نقدية للمرضى"/>
    <s v="دفاتر جمع مال"/>
    <s v="سارى"/>
    <n v="1260"/>
    <m/>
    <n v="26"/>
    <x v="1"/>
  </r>
  <r>
    <d v="2017-11-05T00:00:00"/>
    <x v="11"/>
    <n v="5000"/>
    <x v="6"/>
    <x v="7"/>
    <n v="266254.93099166639"/>
    <n v="548924.01"/>
    <n v="15351.000000000018"/>
    <n v="75595.547999999952"/>
    <n v="10093.306199999999"/>
    <n v="0"/>
    <s v="نقدية للمرضى"/>
    <s v="دفاتر جمع مال"/>
    <s v="سارى"/>
    <n v="1261"/>
    <m/>
    <n v="26"/>
    <x v="1"/>
  </r>
  <r>
    <d v="2017-11-05T00:00:00"/>
    <x v="11"/>
    <n v="50"/>
    <x v="6"/>
    <x v="7"/>
    <n v="266304.93099166639"/>
    <n v="548924.01"/>
    <n v="15351.000000000018"/>
    <n v="75595.547999999952"/>
    <n v="10093.306199999999"/>
    <n v="0"/>
    <s v="نقدية للمرضى"/>
    <s v="دفاتر جمع مال"/>
    <s v="سارى"/>
    <n v="1262"/>
    <m/>
    <n v="26"/>
    <x v="1"/>
  </r>
  <r>
    <d v="2017-11-05T00:00:00"/>
    <x v="11"/>
    <n v="1000"/>
    <x v="6"/>
    <x v="6"/>
    <n v="267304.93099166639"/>
    <n v="548924.01"/>
    <n v="15351.000000000018"/>
    <n v="75595.547999999952"/>
    <n v="10093.306199999999"/>
    <n v="0"/>
    <s v="تبرعات عامة من زكاة مال وغيرها"/>
    <s v="دفاتر جمع مال"/>
    <s v="سارى"/>
    <n v="1776"/>
    <m/>
    <n v="36"/>
    <x v="1"/>
  </r>
  <r>
    <d v="2017-11-05T00:00:00"/>
    <x v="11"/>
    <n v="2000"/>
    <x v="6"/>
    <x v="6"/>
    <n v="269304.93099166639"/>
    <n v="548924.01"/>
    <n v="15351.000000000018"/>
    <n v="75595.547999999952"/>
    <n v="10093.306199999999"/>
    <n v="0"/>
    <s v="تبرعات عامة من زكاة مال وغيرها"/>
    <s v="دفاتر جمع مال"/>
    <s v="سارى"/>
    <n v="1777"/>
    <m/>
    <n v="36"/>
    <x v="1"/>
  </r>
  <r>
    <d v="2017-11-05T00:00:00"/>
    <x v="11"/>
    <n v="800"/>
    <x v="6"/>
    <x v="6"/>
    <n v="270104.93099166639"/>
    <n v="548924.01"/>
    <n v="15351.000000000018"/>
    <n v="75595.547999999952"/>
    <n v="10093.306199999999"/>
    <n v="0"/>
    <s v="تبرعات عامة من زكاة مال وغيرها"/>
    <s v="دفاتر جمع مال"/>
    <s v="سارى"/>
    <n v="1949"/>
    <m/>
    <n v="39"/>
    <x v="1"/>
  </r>
  <r>
    <d v="2017-11-05T00:00:00"/>
    <x v="11"/>
    <n v="100"/>
    <x v="6"/>
    <x v="7"/>
    <n v="270204.93099166639"/>
    <n v="548924.01"/>
    <n v="15351.000000000018"/>
    <n v="75595.547999999952"/>
    <n v="10093.306199999999"/>
    <n v="0"/>
    <s v="نقدية للمرضى"/>
    <s v="دفاتر جمع مال"/>
    <s v="سارى"/>
    <n v="1950"/>
    <m/>
    <n v="39"/>
    <x v="1"/>
  </r>
  <r>
    <d v="2017-11-05T00:00:00"/>
    <x v="11"/>
    <n v="200"/>
    <x v="6"/>
    <x v="7"/>
    <n v="270404.93099166639"/>
    <n v="548924.01"/>
    <n v="15351.000000000018"/>
    <n v="75595.547999999952"/>
    <n v="10093.306199999999"/>
    <n v="0"/>
    <s v="نقدية للمرضى"/>
    <s v="دفاتر جمع مال"/>
    <s v="سارى"/>
    <n v="1973"/>
    <m/>
    <n v="40"/>
    <x v="1"/>
  </r>
  <r>
    <d v="2017-11-05T00:00:00"/>
    <x v="11"/>
    <n v="100"/>
    <x v="6"/>
    <x v="6"/>
    <n v="270504.93099166639"/>
    <n v="548924.01"/>
    <n v="15351.000000000018"/>
    <n v="75595.547999999952"/>
    <n v="10093.306199999999"/>
    <n v="0"/>
    <s v="تبرعات عامة من زكاة مال وغيرها"/>
    <s v="دفاتر جمع مال"/>
    <s v="سارى"/>
    <n v="1974"/>
    <m/>
    <n v="40"/>
    <x v="1"/>
  </r>
  <r>
    <d v="2017-11-05T00:00:00"/>
    <x v="11"/>
    <n v="1200"/>
    <x v="6"/>
    <x v="6"/>
    <n v="271704.93099166639"/>
    <n v="548924.01"/>
    <n v="15351.000000000018"/>
    <n v="75595.547999999952"/>
    <n v="10093.306199999999"/>
    <n v="0"/>
    <s v="تبرعات عامة من زكاة مال وغيرها"/>
    <s v="دفاتر جمع مال"/>
    <s v="سارى"/>
    <n v="1975"/>
    <m/>
    <n v="40"/>
    <x v="1"/>
  </r>
  <r>
    <d v="2017-11-05T00:00:00"/>
    <x v="11"/>
    <n v="300"/>
    <x v="6"/>
    <x v="6"/>
    <n v="272004.93099166639"/>
    <n v="548924.01"/>
    <n v="15351.000000000018"/>
    <n v="75595.547999999952"/>
    <n v="10093.306199999999"/>
    <n v="0"/>
    <s v="تبرعات عامة من زكاة مال وغيرها"/>
    <s v="دفاتر جمع مال"/>
    <s v="سارى"/>
    <n v="1976"/>
    <m/>
    <n v="40"/>
    <x v="1"/>
  </r>
  <r>
    <d v="2017-11-05T00:00:00"/>
    <x v="11"/>
    <n v="2000"/>
    <x v="6"/>
    <x v="7"/>
    <n v="274004.93099166639"/>
    <n v="548924.01"/>
    <n v="15351.000000000018"/>
    <n v="75595.547999999952"/>
    <n v="10093.306199999999"/>
    <n v="0"/>
    <s v="نقدية للمرضى"/>
    <s v="دفاتر جمع مال"/>
    <s v="سارى"/>
    <n v="2027"/>
    <m/>
    <n v="41"/>
    <x v="1"/>
  </r>
  <r>
    <d v="2017-11-05T00:00:00"/>
    <x v="11"/>
    <n v="100"/>
    <x v="6"/>
    <x v="7"/>
    <n v="274104.93099166639"/>
    <n v="548924.01"/>
    <n v="15351.000000000018"/>
    <n v="75595.547999999952"/>
    <n v="10093.306199999999"/>
    <n v="0"/>
    <s v="نقدية للمرضى"/>
    <s v="دفاتر جمع مال"/>
    <s v="سارى"/>
    <n v="2028"/>
    <m/>
    <n v="41"/>
    <x v="1"/>
  </r>
  <r>
    <d v="2017-11-05T00:00:00"/>
    <x v="11"/>
    <n v="100"/>
    <x v="6"/>
    <x v="7"/>
    <n v="274204.93099166639"/>
    <n v="548924.01"/>
    <n v="15351.000000000018"/>
    <n v="75595.547999999952"/>
    <n v="10093.306199999999"/>
    <n v="0"/>
    <s v="نقدية للمرضى"/>
    <s v="دفاتر جمع مال"/>
    <s v="سارى"/>
    <n v="2029"/>
    <m/>
    <n v="41"/>
    <x v="1"/>
  </r>
  <r>
    <d v="2017-11-05T00:00:00"/>
    <x v="11"/>
    <n v="200"/>
    <x v="6"/>
    <x v="6"/>
    <n v="274404.93099166639"/>
    <n v="548924.01"/>
    <n v="15351.000000000018"/>
    <n v="75595.547999999952"/>
    <n v="10093.306199999999"/>
    <n v="0"/>
    <s v="تبرعات عامة من زكاة مال وغيرها"/>
    <s v="دفاتر جمع مال"/>
    <s v="سارى"/>
    <n v="2074"/>
    <m/>
    <n v="42"/>
    <x v="1"/>
  </r>
  <r>
    <d v="2017-11-05T00:00:00"/>
    <x v="11"/>
    <n v="250"/>
    <x v="6"/>
    <x v="6"/>
    <n v="274654.93099166639"/>
    <n v="548924.01"/>
    <n v="15351.000000000018"/>
    <n v="75595.547999999952"/>
    <n v="10093.306199999999"/>
    <n v="0"/>
    <s v="تبرعات عامة من زكاة مال وغيرها"/>
    <s v="دفاتر جمع مال"/>
    <s v="سارى"/>
    <n v="2123"/>
    <m/>
    <n v="43"/>
    <x v="1"/>
  </r>
  <r>
    <d v="2017-11-05T00:00:00"/>
    <x v="11"/>
    <n v="500"/>
    <x v="6"/>
    <x v="6"/>
    <n v="275154.93099166639"/>
    <n v="548924.01"/>
    <n v="15351.000000000018"/>
    <n v="75595.547999999952"/>
    <n v="10093.306199999999"/>
    <n v="0"/>
    <s v="تبرعات عامة من زكاة مال وغيرها"/>
    <s v="دفاتر جمع مال"/>
    <s v="سارى"/>
    <n v="2124"/>
    <m/>
    <n v="43"/>
    <x v="1"/>
  </r>
  <r>
    <d v="2017-11-05T00:00:00"/>
    <x v="11"/>
    <n v="1000"/>
    <x v="6"/>
    <x v="7"/>
    <n v="276154.93099166639"/>
    <n v="548924.01"/>
    <n v="15351.000000000018"/>
    <n v="75595.547999999952"/>
    <n v="10093.306199999999"/>
    <n v="0"/>
    <s v="نقدية للمرضى"/>
    <s v="دفاتر جمع مال"/>
    <s v="سارى"/>
    <n v="2125"/>
    <m/>
    <n v="43"/>
    <x v="1"/>
  </r>
  <r>
    <d v="2017-11-05T00:00:00"/>
    <x v="11"/>
    <n v="100"/>
    <x v="6"/>
    <x v="6"/>
    <n v="276254.93099166639"/>
    <n v="548924.01"/>
    <n v="15351.000000000018"/>
    <n v="75595.547999999952"/>
    <n v="10093.306199999999"/>
    <n v="0"/>
    <s v="تبرعات عامة من زكاة مال وغيرها"/>
    <s v="دفاتر جمع مال"/>
    <s v="سارى"/>
    <n v="2126"/>
    <m/>
    <n v="43"/>
    <x v="1"/>
  </r>
  <r>
    <d v="2017-11-05T00:00:00"/>
    <x v="11"/>
    <n v="10000"/>
    <x v="6"/>
    <x v="6"/>
    <n v="286254.93099166639"/>
    <n v="548924.01"/>
    <n v="15351.000000000018"/>
    <n v="75595.547999999952"/>
    <n v="10093.306199999999"/>
    <n v="0"/>
    <s v="تبرعات عامة من زكاة مال وغيرها"/>
    <s v="دفاتر جمع مال"/>
    <s v="سارى"/>
    <n v="2151"/>
    <m/>
    <n v="44"/>
    <x v="1"/>
  </r>
  <r>
    <d v="2017-11-05T00:00:00"/>
    <x v="11"/>
    <n v="10000"/>
    <x v="6"/>
    <x v="6"/>
    <n v="296254.93099166639"/>
    <n v="548924.01"/>
    <n v="15351.000000000018"/>
    <n v="75595.547999999952"/>
    <n v="10093.306199999999"/>
    <n v="0"/>
    <s v="تبرعات عامة من زكاة مال وغيرها"/>
    <s v="دفاتر جمع مال"/>
    <s v="سارى"/>
    <n v="2152"/>
    <m/>
    <n v="44"/>
    <x v="1"/>
  </r>
  <r>
    <d v="2017-11-05T00:00:00"/>
    <x v="11"/>
    <n v="10000"/>
    <x v="6"/>
    <x v="6"/>
    <n v="306254.93099166639"/>
    <n v="548924.01"/>
    <n v="15351.000000000018"/>
    <n v="75595.547999999952"/>
    <n v="10093.306199999999"/>
    <n v="0"/>
    <s v="تبرعات عامة من زكاة مال وغيرها"/>
    <s v="دفاتر جمع مال"/>
    <s v="سارى"/>
    <n v="2153"/>
    <m/>
    <n v="44"/>
    <x v="1"/>
  </r>
  <r>
    <d v="2017-11-05T00:00:00"/>
    <x v="11"/>
    <n v="10000"/>
    <x v="6"/>
    <x v="7"/>
    <n v="316254.93099166639"/>
    <n v="548924.01"/>
    <n v="15351.000000000018"/>
    <n v="75595.547999999952"/>
    <n v="10093.306199999999"/>
    <n v="0"/>
    <s v="نقدية للمرضى"/>
    <s v="دفاتر جمع مال"/>
    <s v="سارى"/>
    <n v="2154"/>
    <m/>
    <n v="44"/>
    <x v="1"/>
  </r>
  <r>
    <d v="2017-11-05T00:00:00"/>
    <x v="11"/>
    <n v="10000"/>
    <x v="6"/>
    <x v="7"/>
    <n v="326254.93099166639"/>
    <n v="548924.01"/>
    <n v="15351.000000000018"/>
    <n v="75595.547999999952"/>
    <n v="10093.306199999999"/>
    <n v="0"/>
    <s v="نقدية للمرضى"/>
    <s v="دفاتر جمع مال"/>
    <s v="سارى"/>
    <n v="2155"/>
    <m/>
    <n v="44"/>
    <x v="1"/>
  </r>
  <r>
    <d v="2017-11-05T00:00:00"/>
    <x v="11"/>
    <n v="5000"/>
    <x v="6"/>
    <x v="7"/>
    <n v="331254.93099166639"/>
    <n v="548924.01"/>
    <n v="15351.000000000018"/>
    <n v="75595.547999999952"/>
    <n v="10093.306199999999"/>
    <n v="0"/>
    <s v="نقدية للمرضى"/>
    <s v="دفاتر جمع مال"/>
    <s v="سارى"/>
    <n v="2156"/>
    <m/>
    <n v="44"/>
    <x v="1"/>
  </r>
  <r>
    <d v="2017-11-05T00:00:00"/>
    <x v="11"/>
    <n v="15000"/>
    <x v="6"/>
    <x v="7"/>
    <n v="346254.93099166639"/>
    <n v="548924.01"/>
    <n v="15351.000000000018"/>
    <n v="75595.547999999952"/>
    <n v="10093.306199999999"/>
    <n v="0"/>
    <s v="نقدية للمرضى"/>
    <s v="دفاتر جمع مال"/>
    <s v="سارى"/>
    <n v="2354"/>
    <m/>
    <n v="48"/>
    <x v="1"/>
  </r>
  <r>
    <d v="2017-11-05T00:00:00"/>
    <x v="11"/>
    <n v="100"/>
    <x v="6"/>
    <x v="6"/>
    <n v="346354.93099166639"/>
    <n v="548924.01"/>
    <n v="15351.000000000018"/>
    <n v="75595.547999999952"/>
    <n v="10093.306199999999"/>
    <n v="0"/>
    <s v="تبرعات عامة من زكاة مال وغيرها"/>
    <s v="دفاتر جمع مال"/>
    <s v="سارى"/>
    <n v="2355"/>
    <m/>
    <n v="48"/>
    <x v="1"/>
  </r>
  <r>
    <d v="2017-11-05T00:00:00"/>
    <x v="11"/>
    <n v="5000"/>
    <x v="8"/>
    <x v="9"/>
    <n v="346354.93099166639"/>
    <n v="553924.01"/>
    <n v="15351.000000000018"/>
    <n v="75595.547999999952"/>
    <n v="10093.306199999999"/>
    <n v="0"/>
    <m/>
    <m/>
    <m/>
    <s v="معاملة بنكية"/>
    <m/>
    <m/>
    <x v="64"/>
  </r>
  <r>
    <d v="2017-11-05T00:00:00"/>
    <x v="11"/>
    <n v="500"/>
    <x v="8"/>
    <x v="9"/>
    <n v="346354.93099166639"/>
    <n v="554424.01"/>
    <n v="15351.000000000018"/>
    <n v="75595.547999999952"/>
    <n v="10093.306199999999"/>
    <n v="0"/>
    <m/>
    <m/>
    <m/>
    <s v="معاملة بنكية"/>
    <m/>
    <m/>
    <x v="64"/>
  </r>
  <r>
    <d v="2017-11-05T00:00:00"/>
    <x v="11"/>
    <n v="85000"/>
    <x v="6"/>
    <x v="11"/>
    <n v="431354.93099166639"/>
    <n v="469424.01"/>
    <n v="15351.000000000018"/>
    <n v="75595.547999999952"/>
    <n v="10093.306199999999"/>
    <n v="0"/>
    <m/>
    <m/>
    <m/>
    <s v="معاملة بنكية"/>
    <m/>
    <m/>
    <x v="279"/>
  </r>
  <r>
    <d v="2017-11-05T00:00:00"/>
    <x v="11"/>
    <n v="54200"/>
    <x v="8"/>
    <x v="8"/>
    <n v="377154.93099166639"/>
    <n v="523624.01"/>
    <n v="15351.000000000018"/>
    <n v="75595.547999999952"/>
    <n v="10093.306199999999"/>
    <n v="0"/>
    <m/>
    <m/>
    <m/>
    <m/>
    <m/>
    <m/>
    <x v="64"/>
  </r>
  <r>
    <d v="2017-11-05T00:00:00"/>
    <x v="11"/>
    <n v="4617.7"/>
    <x v="8"/>
    <x v="8"/>
    <n v="372537.23099166638"/>
    <n v="528241.71"/>
    <n v="15351.000000000018"/>
    <n v="75595.547999999952"/>
    <n v="10093.306199999999"/>
    <n v="0"/>
    <m/>
    <m/>
    <m/>
    <m/>
    <m/>
    <m/>
    <x v="64"/>
  </r>
  <r>
    <d v="2017-11-05T00:00:00"/>
    <x v="11"/>
    <n v="1750"/>
    <x v="8"/>
    <x v="9"/>
    <n v="372537.23099166638"/>
    <n v="529991.71"/>
    <n v="15351.000000000018"/>
    <n v="75595.547999999952"/>
    <n v="10093.306199999999"/>
    <n v="0"/>
    <m/>
    <m/>
    <m/>
    <s v="معاملة بنكية"/>
    <m/>
    <m/>
    <x v="129"/>
  </r>
  <r>
    <d v="2017-11-05T00:00:00"/>
    <x v="11"/>
    <n v="148048"/>
    <x v="37"/>
    <x v="8"/>
    <n v="224489.23099166638"/>
    <n v="529991.71"/>
    <n v="15351.000000000018"/>
    <n v="75595.547999999952"/>
    <n v="10093.306199999999"/>
    <n v="0"/>
    <m/>
    <m/>
    <m/>
    <m/>
    <m/>
    <m/>
    <x v="1"/>
  </r>
  <r>
    <d v="2017-11-06T00:00:00"/>
    <x v="11"/>
    <n v="35"/>
    <x v="6"/>
    <x v="6"/>
    <n v="224524.23099166638"/>
    <n v="529991.71"/>
    <n v="15351.000000000018"/>
    <n v="75595.547999999952"/>
    <n v="10093.306199999999"/>
    <n v="0"/>
    <s v="تبرعات عامة من زكاة مال وغيرها"/>
    <s v="دفاتر جمع مال"/>
    <s v="سارى"/>
    <n v="691"/>
    <m/>
    <n v="14"/>
    <x v="1"/>
  </r>
  <r>
    <d v="2017-11-06T00:00:00"/>
    <x v="11"/>
    <n v="3611.9999999999995"/>
    <x v="39"/>
    <x v="7"/>
    <n v="224524.23099166638"/>
    <n v="529991.71"/>
    <n v="18963.000000000018"/>
    <n v="75595.547999999952"/>
    <n v="10093.306199999999"/>
    <n v="0"/>
    <s v="نقدية للمرضى"/>
    <s v="دفاتر جمع مال"/>
    <s v="سارى"/>
    <n v="1228"/>
    <m/>
    <n v="25"/>
    <x v="1"/>
  </r>
  <r>
    <d v="2017-11-06T00:00:00"/>
    <x v="11"/>
    <n v="1000"/>
    <x v="6"/>
    <x v="7"/>
    <n v="225524.23099166638"/>
    <n v="529991.71"/>
    <n v="18963.000000000018"/>
    <n v="75595.547999999952"/>
    <n v="10093.306199999999"/>
    <n v="0"/>
    <s v="نقدية للمرضى"/>
    <s v="دفاتر جمع مال"/>
    <s v="سارى"/>
    <n v="1229"/>
    <m/>
    <n v="25"/>
    <x v="1"/>
  </r>
  <r>
    <d v="2017-11-06T00:00:00"/>
    <x v="11"/>
    <n v="11000"/>
    <x v="6"/>
    <x v="6"/>
    <n v="236524.23099166638"/>
    <n v="529991.71"/>
    <n v="18963.000000000018"/>
    <n v="75595.547999999952"/>
    <n v="10093.306199999999"/>
    <n v="0"/>
    <s v="تبرعات عامة من زكاة مال وغيرها"/>
    <s v="دفاتر جمع مال"/>
    <s v="سارى"/>
    <n v="1778"/>
    <m/>
    <n v="36"/>
    <x v="1"/>
  </r>
  <r>
    <d v="2017-11-06T00:00:00"/>
    <x v="11"/>
    <n v="500"/>
    <x v="6"/>
    <x v="6"/>
    <n v="237024.23099166638"/>
    <n v="529991.71"/>
    <n v="18963.000000000018"/>
    <n v="75595.547999999952"/>
    <n v="10093.306199999999"/>
    <n v="0"/>
    <s v="تبرعات عامة من زكاة مال وغيرها"/>
    <s v="دفاتر جمع مال"/>
    <s v="سارى"/>
    <n v="1779"/>
    <m/>
    <n v="36"/>
    <x v="1"/>
  </r>
  <r>
    <d v="2017-11-06T00:00:00"/>
    <x v="11"/>
    <n v="200"/>
    <x v="6"/>
    <x v="6"/>
    <n v="237224.23099166638"/>
    <n v="529991.71"/>
    <n v="18963.000000000018"/>
    <n v="75595.547999999952"/>
    <n v="10093.306199999999"/>
    <n v="0"/>
    <s v="تبرعات عامة من زكاة مال وغيرها"/>
    <s v="دفاتر جمع مال"/>
    <s v="سارى"/>
    <n v="1977"/>
    <m/>
    <n v="40"/>
    <x v="1"/>
  </r>
  <r>
    <d v="2017-11-06T00:00:00"/>
    <x v="11"/>
    <n v="300"/>
    <x v="6"/>
    <x v="7"/>
    <n v="237524.23099166638"/>
    <n v="529991.71"/>
    <n v="18963.000000000018"/>
    <n v="75595.547999999952"/>
    <n v="10093.306199999999"/>
    <n v="0"/>
    <s v="نقدية للمرضى"/>
    <s v="دفاتر جمع مال"/>
    <s v="سارى"/>
    <n v="2030"/>
    <m/>
    <n v="41"/>
    <x v="1"/>
  </r>
  <r>
    <d v="2017-11-06T00:00:00"/>
    <x v="11"/>
    <n v="200"/>
    <x v="6"/>
    <x v="7"/>
    <n v="237724.23099166638"/>
    <n v="529991.71"/>
    <n v="18963.000000000018"/>
    <n v="75595.547999999952"/>
    <n v="10093.306199999999"/>
    <n v="0"/>
    <s v="نقدية للمرضى"/>
    <s v="دفاتر جمع مال"/>
    <s v="سارى"/>
    <n v="2075"/>
    <m/>
    <n v="42"/>
    <x v="1"/>
  </r>
  <r>
    <d v="2017-11-06T00:00:00"/>
    <x v="11"/>
    <n v="100"/>
    <x v="6"/>
    <x v="6"/>
    <n v="237824.23099166638"/>
    <n v="529991.71"/>
    <n v="18963.000000000018"/>
    <n v="75595.547999999952"/>
    <n v="10093.306199999999"/>
    <n v="0"/>
    <s v="تبرعات عامة من زكاة مال وغيرها"/>
    <s v="دفاتر جمع مال"/>
    <s v="سارى"/>
    <n v="2076"/>
    <m/>
    <n v="42"/>
    <x v="1"/>
  </r>
  <r>
    <d v="2017-11-06T00:00:00"/>
    <x v="11"/>
    <n v="100"/>
    <x v="6"/>
    <x v="6"/>
    <n v="237924.23099166638"/>
    <n v="529991.71"/>
    <n v="18963.000000000018"/>
    <n v="75595.547999999952"/>
    <n v="10093.306199999999"/>
    <n v="0"/>
    <s v="تبرعات عامة من زكاة مال وغيرها"/>
    <s v="دفاتر جمع مال"/>
    <s v="سارى"/>
    <n v="2077"/>
    <m/>
    <n v="42"/>
    <x v="1"/>
  </r>
  <r>
    <d v="2017-11-06T00:00:00"/>
    <x v="11"/>
    <n v="300"/>
    <x v="6"/>
    <x v="6"/>
    <n v="238224.23099166638"/>
    <n v="529991.71"/>
    <n v="18963.000000000018"/>
    <n v="75595.547999999952"/>
    <n v="10093.306199999999"/>
    <n v="0"/>
    <s v="تبرعات عامة من زكاة مال وغيرها"/>
    <s v="دفاتر جمع مال"/>
    <s v="سارى"/>
    <n v="2078"/>
    <m/>
    <n v="42"/>
    <x v="1"/>
  </r>
  <r>
    <d v="2017-11-06T00:00:00"/>
    <x v="11"/>
    <n v="100"/>
    <x v="6"/>
    <x v="7"/>
    <n v="238324.23099166638"/>
    <n v="529991.71"/>
    <n v="18963.000000000018"/>
    <n v="75595.547999999952"/>
    <n v="10093.306199999999"/>
    <n v="0"/>
    <s v="نقدية للمرضى"/>
    <s v="دفاتر جمع مال"/>
    <s v="سارى"/>
    <n v="2079"/>
    <m/>
    <n v="42"/>
    <x v="1"/>
  </r>
  <r>
    <d v="2017-11-06T00:00:00"/>
    <x v="11"/>
    <n v="100"/>
    <x v="6"/>
    <x v="6"/>
    <n v="238424.23099166638"/>
    <n v="529991.71"/>
    <n v="18963.000000000018"/>
    <n v="75595.547999999952"/>
    <n v="10093.306199999999"/>
    <n v="0"/>
    <s v="تبرعات عامة من زكاة مال وغيرها"/>
    <s v="دفاتر جمع مال"/>
    <s v="سارى"/>
    <n v="2080"/>
    <m/>
    <n v="42"/>
    <x v="1"/>
  </r>
  <r>
    <d v="2017-11-06T00:00:00"/>
    <x v="11"/>
    <n v="100"/>
    <x v="6"/>
    <x v="6"/>
    <n v="238524.23099166638"/>
    <n v="529991.71"/>
    <n v="18963.000000000018"/>
    <n v="75595.547999999952"/>
    <n v="10093.306199999999"/>
    <n v="0"/>
    <s v="تبرعات عامة من زكاة مال وغيرها"/>
    <s v="دفاتر جمع مال"/>
    <s v="سارى"/>
    <n v="2127"/>
    <m/>
    <n v="43"/>
    <x v="1"/>
  </r>
  <r>
    <d v="2017-11-06T00:00:00"/>
    <x v="11"/>
    <n v="100"/>
    <x v="6"/>
    <x v="6"/>
    <n v="238624.23099166638"/>
    <n v="529991.71"/>
    <n v="18963.000000000018"/>
    <n v="75595.547999999952"/>
    <n v="10093.306199999999"/>
    <n v="0"/>
    <s v="تبرعات عامة من زكاة مال وغيرها"/>
    <s v="دفاتر جمع مال"/>
    <s v="سارى"/>
    <n v="2128"/>
    <m/>
    <n v="43"/>
    <x v="1"/>
  </r>
  <r>
    <d v="2017-11-06T00:00:00"/>
    <x v="11"/>
    <n v="50"/>
    <x v="6"/>
    <x v="6"/>
    <n v="238674.23099166638"/>
    <n v="529991.71"/>
    <n v="18963.000000000018"/>
    <n v="75595.547999999952"/>
    <n v="10093.306199999999"/>
    <n v="0"/>
    <s v="تبرعات عامة من زكاة مال وغيرها"/>
    <s v="دفاتر جمع مال"/>
    <s v="سارى"/>
    <n v="2129"/>
    <m/>
    <n v="43"/>
    <x v="1"/>
  </r>
  <r>
    <d v="2017-11-06T00:00:00"/>
    <x v="11"/>
    <n v="200"/>
    <x v="6"/>
    <x v="6"/>
    <n v="238874.23099166638"/>
    <n v="529991.71"/>
    <n v="18963.000000000018"/>
    <n v="75595.547999999952"/>
    <n v="10093.306199999999"/>
    <n v="0"/>
    <s v="تبرعات عامة من زكاة مال وغيرها"/>
    <s v="دفاتر جمع مال"/>
    <s v="سارى"/>
    <n v="2131"/>
    <m/>
    <n v="43"/>
    <x v="1"/>
  </r>
  <r>
    <d v="2017-11-06T00:00:00"/>
    <x v="11"/>
    <n v="10000"/>
    <x v="6"/>
    <x v="7"/>
    <n v="248874.23099166638"/>
    <n v="529991.71"/>
    <n v="18963.000000000018"/>
    <n v="75595.547999999952"/>
    <n v="10093.306199999999"/>
    <n v="0"/>
    <s v="نقدية للمرضى"/>
    <s v="دفاتر جمع مال"/>
    <s v="سارى"/>
    <n v="2157"/>
    <m/>
    <n v="44"/>
    <x v="1"/>
  </r>
  <r>
    <d v="2017-11-06T00:00:00"/>
    <x v="11"/>
    <n v="1000"/>
    <x v="6"/>
    <x v="7"/>
    <n v="249874.23099166638"/>
    <n v="529991.71"/>
    <n v="18963.000000000018"/>
    <n v="75595.547999999952"/>
    <n v="10093.306199999999"/>
    <n v="0"/>
    <s v="نقدية للمرضى"/>
    <s v="دفاتر جمع مال"/>
    <s v="سارى"/>
    <n v="2158"/>
    <m/>
    <n v="44"/>
    <x v="1"/>
  </r>
  <r>
    <d v="2017-11-06T00:00:00"/>
    <x v="11"/>
    <n v="5000"/>
    <x v="6"/>
    <x v="7"/>
    <n v="254874.23099166638"/>
    <n v="529991.71"/>
    <n v="18963.000000000018"/>
    <n v="75595.547999999952"/>
    <n v="10093.306199999999"/>
    <n v="0"/>
    <s v="نقدية للمرضى"/>
    <s v="دفاتر جمع مال"/>
    <s v="سارى"/>
    <n v="2356"/>
    <m/>
    <n v="48"/>
    <x v="1"/>
  </r>
  <r>
    <d v="2017-11-06T00:00:00"/>
    <x v="11"/>
    <n v="2000"/>
    <x v="6"/>
    <x v="7"/>
    <n v="256874.23099166638"/>
    <n v="529991.71"/>
    <n v="18963.000000000018"/>
    <n v="75595.547999999952"/>
    <n v="10093.306199999999"/>
    <n v="0"/>
    <s v="نقدية للمرضى"/>
    <s v="دفاتر جمع مال"/>
    <s v="سارى"/>
    <n v="2401"/>
    <m/>
    <n v="49"/>
    <x v="1"/>
  </r>
  <r>
    <d v="2017-11-06T00:00:00"/>
    <x v="11"/>
    <n v="200"/>
    <x v="6"/>
    <x v="6"/>
    <n v="257074.23099166638"/>
    <n v="529991.71"/>
    <n v="18963.000000000018"/>
    <n v="75595.547999999952"/>
    <n v="10093.306199999999"/>
    <n v="0"/>
    <s v="تبرعات عامة من زكاة مال وغيرها"/>
    <s v="دفاتر جمع مال"/>
    <s v="سارى"/>
    <n v="2705"/>
    <m/>
    <n v="35"/>
    <x v="1"/>
  </r>
  <r>
    <d v="2017-11-06T00:00:00"/>
    <x v="11"/>
    <n v="100"/>
    <x v="8"/>
    <x v="9"/>
    <n v="257074.23099166638"/>
    <n v="530091.71"/>
    <n v="18963.000000000018"/>
    <n v="75595.547999999952"/>
    <n v="10093.306199999999"/>
    <n v="0"/>
    <m/>
    <m/>
    <m/>
    <s v="معاملة بنكية"/>
    <m/>
    <m/>
    <x v="64"/>
  </r>
  <r>
    <d v="2017-11-06T00:00:00"/>
    <x v="11"/>
    <n v="1500"/>
    <x v="8"/>
    <x v="9"/>
    <n v="257074.23099166638"/>
    <n v="531591.71"/>
    <n v="18963.000000000018"/>
    <n v="75595.547999999952"/>
    <n v="10093.306199999999"/>
    <n v="0"/>
    <m/>
    <m/>
    <m/>
    <s v="معاملة بنكية"/>
    <m/>
    <m/>
    <x v="64"/>
  </r>
  <r>
    <d v="2017-11-06T00:00:00"/>
    <x v="11"/>
    <n v="55380"/>
    <x v="6"/>
    <x v="11"/>
    <n v="312454.23099166638"/>
    <n v="476211.70999999996"/>
    <n v="18963.000000000018"/>
    <n v="75595.547999999952"/>
    <n v="10093.306199999999"/>
    <n v="0"/>
    <m/>
    <m/>
    <m/>
    <s v="معاملة بنكية"/>
    <m/>
    <m/>
    <x v="265"/>
  </r>
  <r>
    <d v="2017-11-06T00:00:00"/>
    <x v="11"/>
    <n v="5000"/>
    <x v="8"/>
    <x v="9"/>
    <n v="312454.23099166638"/>
    <n v="481211.70999999996"/>
    <n v="18963.000000000018"/>
    <n v="75595.547999999952"/>
    <n v="10093.306199999999"/>
    <n v="0"/>
    <m/>
    <m/>
    <m/>
    <s v="معاملة بنكية"/>
    <m/>
    <m/>
    <x v="60"/>
  </r>
  <r>
    <d v="2017-11-06T00:00:00"/>
    <x v="11"/>
    <n v="15436"/>
    <x v="6"/>
    <x v="11"/>
    <n v="327890.23099166638"/>
    <n v="465775.70999999996"/>
    <n v="18963.000000000018"/>
    <n v="75595.547999999952"/>
    <n v="10093.306199999999"/>
    <n v="0"/>
    <m/>
    <m/>
    <m/>
    <s v="معاملة بنكية"/>
    <m/>
    <m/>
    <x v="279"/>
  </r>
  <r>
    <d v="2017-11-06T00:00:00"/>
    <x v="11"/>
    <n v="6200"/>
    <x v="6"/>
    <x v="11"/>
    <n v="334090.23099166638"/>
    <n v="459575.70999999996"/>
    <n v="18963.000000000018"/>
    <n v="75595.547999999952"/>
    <n v="10093.306199999999"/>
    <n v="0"/>
    <m/>
    <m/>
    <m/>
    <s v="معاملة بنكية"/>
    <m/>
    <m/>
    <x v="279"/>
  </r>
  <r>
    <d v="2017-11-06T00:00:00"/>
    <x v="11"/>
    <n v="12400"/>
    <x v="8"/>
    <x v="8"/>
    <n v="321690.23099166638"/>
    <n v="471975.70999999996"/>
    <n v="18963.000000000018"/>
    <n v="75595.547999999952"/>
    <n v="10093.306199999999"/>
    <n v="0"/>
    <m/>
    <m/>
    <m/>
    <m/>
    <m/>
    <m/>
    <x v="64"/>
  </r>
  <r>
    <d v="2017-11-06T00:00:00"/>
    <x v="11"/>
    <n v="76800"/>
    <x v="8"/>
    <x v="8"/>
    <n v="244890.23099166638"/>
    <n v="548775.71"/>
    <n v="18963.000000000018"/>
    <n v="75595.547999999952"/>
    <n v="10093.306199999999"/>
    <n v="0"/>
    <m/>
    <m/>
    <m/>
    <m/>
    <m/>
    <m/>
    <x v="266"/>
  </r>
  <r>
    <d v="2017-11-06T00:00:00"/>
    <x v="11"/>
    <n v="22570"/>
    <x v="8"/>
    <x v="8"/>
    <n v="222320.23099166638"/>
    <n v="571345.71"/>
    <n v="18963.000000000018"/>
    <n v="75595.547999999952"/>
    <n v="10093.306199999999"/>
    <n v="0"/>
    <m/>
    <m/>
    <m/>
    <m/>
    <m/>
    <m/>
    <x v="266"/>
  </r>
  <r>
    <d v="2017-11-06T00:00:00"/>
    <x v="11"/>
    <n v="1130"/>
    <x v="8"/>
    <x v="9"/>
    <n v="222320.23099166638"/>
    <n v="572475.71"/>
    <n v="18963.000000000018"/>
    <n v="75595.547999999952"/>
    <n v="10093.306199999999"/>
    <n v="0"/>
    <m/>
    <m/>
    <m/>
    <s v="معاملة بنكية"/>
    <m/>
    <m/>
    <x v="129"/>
  </r>
  <r>
    <d v="2017-11-06T00:00:00"/>
    <x v="11"/>
    <n v="300000"/>
    <x v="48"/>
    <x v="11"/>
    <n v="222320.23099166638"/>
    <n v="272475.70999999996"/>
    <n v="18963.000000000018"/>
    <n v="75595.547999999952"/>
    <n v="10093.306199999999"/>
    <n v="0"/>
    <m/>
    <m/>
    <m/>
    <s v="معاملة بنكية"/>
    <m/>
    <m/>
    <x v="280"/>
  </r>
  <r>
    <d v="2017-11-06T00:00:00"/>
    <x v="11"/>
    <n v="1002"/>
    <x v="8"/>
    <x v="9"/>
    <n v="222320.23099166638"/>
    <n v="273477.70999999996"/>
    <n v="18963.000000000018"/>
    <n v="75595.547999999952"/>
    <n v="10093.306199999999"/>
    <n v="0"/>
    <m/>
    <m/>
    <m/>
    <s v="معاملة بنكية"/>
    <m/>
    <m/>
    <x v="129"/>
  </r>
  <r>
    <d v="2017-11-06T00:00:00"/>
    <x v="11"/>
    <n v="315"/>
    <x v="8"/>
    <x v="9"/>
    <n v="222320.23099166638"/>
    <n v="273792.70999999996"/>
    <n v="18963.000000000018"/>
    <n v="75595.547999999952"/>
    <n v="10093.306199999999"/>
    <n v="0"/>
    <m/>
    <m/>
    <m/>
    <s v="معاملة بنكية"/>
    <m/>
    <m/>
    <x v="129"/>
  </r>
  <r>
    <d v="2017-11-06T00:00:00"/>
    <x v="11"/>
    <n v="159"/>
    <x v="8"/>
    <x v="9"/>
    <n v="222320.23099166638"/>
    <n v="273951.70999999996"/>
    <n v="18963.000000000018"/>
    <n v="75595.547999999952"/>
    <n v="10093.306199999999"/>
    <n v="0"/>
    <m/>
    <m/>
    <m/>
    <s v="معاملة بنكية"/>
    <m/>
    <m/>
    <x v="129"/>
  </r>
  <r>
    <d v="2017-11-06T00:00:00"/>
    <x v="11"/>
    <n v="2300"/>
    <x v="8"/>
    <x v="9"/>
    <n v="222320.23099166638"/>
    <n v="276251.70999999996"/>
    <n v="18963.000000000018"/>
    <n v="75595.547999999952"/>
    <n v="10093.306199999999"/>
    <n v="0"/>
    <m/>
    <m/>
    <m/>
    <s v="معاملة بنكية"/>
    <m/>
    <m/>
    <x v="129"/>
  </r>
  <r>
    <d v="2017-11-07T00:00:00"/>
    <x v="11"/>
    <n v="7500"/>
    <x v="6"/>
    <x v="6"/>
    <n v="229820.23099166638"/>
    <n v="276251.70999999996"/>
    <n v="18963.000000000018"/>
    <n v="75595.547999999952"/>
    <n v="10093.306199999999"/>
    <n v="0"/>
    <s v="تبرعات عامة من زكاة مال وغيرها"/>
    <s v="دفاتر جمع مال"/>
    <s v="سارى"/>
    <n v="692"/>
    <m/>
    <n v="14"/>
    <x v="1"/>
  </r>
  <r>
    <d v="2017-11-07T00:00:00"/>
    <x v="11"/>
    <n v="1200"/>
    <x v="6"/>
    <x v="6"/>
    <n v="231020.23099166638"/>
    <n v="276251.70999999996"/>
    <n v="18963.000000000018"/>
    <n v="75595.547999999952"/>
    <n v="10093.306199999999"/>
    <n v="0"/>
    <s v="تبرعات عامة من زكاة مال وغيرها"/>
    <s v="دفاتر جمع مال"/>
    <s v="سارى"/>
    <n v="1978"/>
    <m/>
    <n v="40"/>
    <x v="1"/>
  </r>
  <r>
    <d v="2017-11-07T00:00:00"/>
    <x v="11"/>
    <n v="12875"/>
    <x v="6"/>
    <x v="6"/>
    <n v="243895.23099166638"/>
    <n v="276251.70999999996"/>
    <n v="18963.000000000018"/>
    <n v="75595.547999999952"/>
    <n v="10093.306199999999"/>
    <n v="0"/>
    <s v="تبرعات عامة من زكاة مال وغيرها"/>
    <s v="دفاتر جمع مال"/>
    <s v="سارى"/>
    <n v="1980"/>
    <m/>
    <n v="40"/>
    <x v="1"/>
  </r>
  <r>
    <d v="2017-11-07T00:00:00"/>
    <x v="11"/>
    <n v="200"/>
    <x v="6"/>
    <x v="7"/>
    <n v="244095.23099166638"/>
    <n v="276251.70999999996"/>
    <n v="18963.000000000018"/>
    <n v="75595.547999999952"/>
    <n v="10093.306199999999"/>
    <n v="0"/>
    <s v="نقدية للمرضى"/>
    <s v="دفاتر جمع مال"/>
    <s v="سارى"/>
    <n v="1981"/>
    <m/>
    <n v="40"/>
    <x v="1"/>
  </r>
  <r>
    <d v="2017-11-07T00:00:00"/>
    <x v="11"/>
    <n v="10000"/>
    <x v="6"/>
    <x v="7"/>
    <n v="254095.23099166638"/>
    <n v="276251.70999999996"/>
    <n v="18963.000000000018"/>
    <n v="75595.547999999952"/>
    <n v="10093.306199999999"/>
    <n v="0"/>
    <s v="نقدية للمرضى"/>
    <s v="دفاتر جمع مال"/>
    <s v="سارى"/>
    <n v="2032"/>
    <m/>
    <n v="41"/>
    <x v="1"/>
  </r>
  <r>
    <d v="2017-11-07T00:00:00"/>
    <x v="11"/>
    <n v="2000"/>
    <x v="6"/>
    <x v="6"/>
    <n v="256095.23099166638"/>
    <n v="276251.70999999996"/>
    <n v="18963.000000000018"/>
    <n v="75595.547999999952"/>
    <n v="10093.306199999999"/>
    <n v="0"/>
    <s v="تبرعات عامة من زكاة مال وغيرها"/>
    <s v="دفاتر جمع مال"/>
    <s v="سارى"/>
    <n v="2033"/>
    <m/>
    <n v="41"/>
    <x v="1"/>
  </r>
  <r>
    <d v="2017-11-07T00:00:00"/>
    <x v="11"/>
    <n v="500"/>
    <x v="6"/>
    <x v="6"/>
    <n v="256595.23099166638"/>
    <n v="276251.70999999996"/>
    <n v="18963.000000000018"/>
    <n v="75595.547999999952"/>
    <n v="10093.306199999999"/>
    <n v="0"/>
    <s v="تبرعات عامة من زكاة مال وغيرها"/>
    <s v="دفاتر جمع مال"/>
    <s v="سارى"/>
    <n v="2081"/>
    <m/>
    <n v="42"/>
    <x v="1"/>
  </r>
  <r>
    <d v="2017-11-07T00:00:00"/>
    <x v="11"/>
    <n v="300"/>
    <x v="6"/>
    <x v="7"/>
    <n v="256895.23099166638"/>
    <n v="276251.70999999996"/>
    <n v="18963.000000000018"/>
    <n v="75595.547999999952"/>
    <n v="10093.306199999999"/>
    <n v="0"/>
    <s v="نقدية للمرضى"/>
    <s v="دفاتر جمع مال"/>
    <s v="سارى"/>
    <n v="2082"/>
    <m/>
    <n v="42"/>
    <x v="1"/>
  </r>
  <r>
    <d v="2017-11-07T00:00:00"/>
    <x v="11"/>
    <n v="1100"/>
    <x v="6"/>
    <x v="7"/>
    <n v="257995.23099166638"/>
    <n v="276251.70999999996"/>
    <n v="18963.000000000018"/>
    <n v="75595.547999999952"/>
    <n v="10093.306199999999"/>
    <n v="0"/>
    <s v="نقدية للمرضى"/>
    <s v="دفاتر جمع مال"/>
    <s v="سارى"/>
    <n v="2083"/>
    <m/>
    <n v="42"/>
    <x v="1"/>
  </r>
  <r>
    <d v="2017-11-07T00:00:00"/>
    <x v="11"/>
    <n v="100"/>
    <x v="6"/>
    <x v="6"/>
    <n v="258095.23099166638"/>
    <n v="276251.70999999996"/>
    <n v="18963.000000000018"/>
    <n v="75595.547999999952"/>
    <n v="10093.306199999999"/>
    <n v="0"/>
    <s v="تبرعات عامة من زكاة مال وغيرها"/>
    <s v="دفاتر جمع مال"/>
    <s v="سارى"/>
    <n v="2084"/>
    <m/>
    <n v="42"/>
    <x v="1"/>
  </r>
  <r>
    <d v="2017-11-07T00:00:00"/>
    <x v="11"/>
    <n v="1000"/>
    <x v="6"/>
    <x v="7"/>
    <n v="259095.23099166638"/>
    <n v="276251.70999999996"/>
    <n v="18963.000000000018"/>
    <n v="75595.547999999952"/>
    <n v="10093.306199999999"/>
    <n v="0"/>
    <s v="نقدية للمرضى"/>
    <s v="دفاتر جمع مال"/>
    <s v="سارى"/>
    <n v="2085"/>
    <m/>
    <n v="42"/>
    <x v="1"/>
  </r>
  <r>
    <d v="2017-11-07T00:00:00"/>
    <x v="11"/>
    <n v="200"/>
    <x v="6"/>
    <x v="7"/>
    <n v="259295.23099166638"/>
    <n v="276251.70999999996"/>
    <n v="18963.000000000018"/>
    <n v="75595.547999999952"/>
    <n v="10093.306199999999"/>
    <n v="0"/>
    <s v="نقدية للمرضى"/>
    <s v="دفاتر جمع مال"/>
    <s v="سارى"/>
    <n v="2086"/>
    <m/>
    <n v="42"/>
    <x v="1"/>
  </r>
  <r>
    <d v="2017-11-07T00:00:00"/>
    <x v="11"/>
    <n v="1200"/>
    <x v="6"/>
    <x v="7"/>
    <n v="260495.23099166638"/>
    <n v="276251.70999999996"/>
    <n v="18963.000000000018"/>
    <n v="75595.547999999952"/>
    <n v="10093.306199999999"/>
    <n v="0"/>
    <s v="نقدية للمرضى"/>
    <s v="دفاتر جمع مال"/>
    <s v="سارى"/>
    <n v="2133"/>
    <m/>
    <n v="43"/>
    <x v="1"/>
  </r>
  <r>
    <d v="2017-11-07T00:00:00"/>
    <x v="11"/>
    <n v="4500"/>
    <x v="6"/>
    <x v="6"/>
    <n v="264995.23099166638"/>
    <n v="276251.70999999996"/>
    <n v="18963.000000000018"/>
    <n v="75595.547999999952"/>
    <n v="10093.306199999999"/>
    <n v="0"/>
    <s v="تبرعات عامة من زكاة مال وغيرها"/>
    <s v="دفاتر جمع مال"/>
    <s v="سارى"/>
    <n v="2159"/>
    <m/>
    <n v="44"/>
    <x v="1"/>
  </r>
  <r>
    <d v="2017-11-07T00:00:00"/>
    <x v="11"/>
    <n v="500"/>
    <x v="6"/>
    <x v="6"/>
    <n v="265495.23099166638"/>
    <n v="276251.70999999996"/>
    <n v="18963.000000000018"/>
    <n v="75595.547999999952"/>
    <n v="10093.306199999999"/>
    <n v="0"/>
    <s v="تبرعات عامة من زكاة مال وغيرها"/>
    <s v="دفاتر جمع مال"/>
    <s v="سارى"/>
    <n v="2403"/>
    <m/>
    <n v="49"/>
    <x v="1"/>
  </r>
  <r>
    <d v="2017-11-07T00:00:00"/>
    <x v="11"/>
    <n v="300"/>
    <x v="6"/>
    <x v="6"/>
    <n v="265795.23099166638"/>
    <n v="276251.70999999996"/>
    <n v="18963.000000000018"/>
    <n v="75595.547999999952"/>
    <n v="10093.306199999999"/>
    <n v="0"/>
    <s v="تبرعات عامة من زكاة مال وغيرها"/>
    <s v="دفاتر جمع مال"/>
    <s v="سارى"/>
    <n v="2404"/>
    <m/>
    <n v="49"/>
    <x v="1"/>
  </r>
  <r>
    <d v="2017-11-07T00:00:00"/>
    <x v="11"/>
    <n v="1450"/>
    <x v="8"/>
    <x v="9"/>
    <n v="265795.23099166638"/>
    <n v="277701.70999999996"/>
    <n v="18963.000000000018"/>
    <n v="75595.547999999952"/>
    <n v="10093.306199999999"/>
    <n v="0"/>
    <m/>
    <m/>
    <m/>
    <s v="معاملة بنكية"/>
    <m/>
    <m/>
    <x v="60"/>
  </r>
  <r>
    <d v="2017-11-07T00:00:00"/>
    <x v="11"/>
    <n v="50860"/>
    <x v="8"/>
    <x v="8"/>
    <n v="214935.23099166638"/>
    <n v="328561.70999999996"/>
    <n v="18963.000000000018"/>
    <n v="75595.547999999952"/>
    <n v="10093.306199999999"/>
    <n v="0"/>
    <m/>
    <m/>
    <m/>
    <m/>
    <m/>
    <m/>
    <x v="266"/>
  </r>
  <r>
    <d v="2017-11-07T00:00:00"/>
    <x v="11"/>
    <n v="6000"/>
    <x v="8"/>
    <x v="9"/>
    <n v="214935.23099166638"/>
    <n v="334561.70999999996"/>
    <n v="18963.000000000018"/>
    <n v="75595.547999999952"/>
    <n v="10093.306199999999"/>
    <n v="0"/>
    <m/>
    <m/>
    <m/>
    <s v="معاملة بنكية"/>
    <m/>
    <m/>
    <x v="60"/>
  </r>
  <r>
    <d v="2017-11-07T00:00:00"/>
    <x v="11"/>
    <n v="650"/>
    <x v="8"/>
    <x v="9"/>
    <n v="214935.23099166638"/>
    <n v="335211.70999999996"/>
    <n v="18963.000000000018"/>
    <n v="75595.547999999952"/>
    <n v="10093.306199999999"/>
    <n v="0"/>
    <m/>
    <m/>
    <m/>
    <s v="معاملة بنكية"/>
    <m/>
    <m/>
    <x v="60"/>
  </r>
  <r>
    <d v="2017-11-07T00:00:00"/>
    <x v="11"/>
    <n v="10000"/>
    <x v="8"/>
    <x v="9"/>
    <n v="214935.23099166638"/>
    <n v="345211.70999999996"/>
    <n v="18963.000000000018"/>
    <n v="75595.547999999952"/>
    <n v="10093.306199999999"/>
    <n v="0"/>
    <m/>
    <m/>
    <m/>
    <s v="معاملة بنكية"/>
    <m/>
    <m/>
    <x v="60"/>
  </r>
  <r>
    <d v="2017-11-07T00:00:00"/>
    <x v="11"/>
    <n v="57000"/>
    <x v="6"/>
    <x v="11"/>
    <n v="271935.23099166638"/>
    <n v="288211.70999999996"/>
    <n v="18963.000000000018"/>
    <n v="75595.547999999952"/>
    <n v="10093.306199999999"/>
    <n v="0"/>
    <m/>
    <m/>
    <m/>
    <s v="معاملة بنكية"/>
    <m/>
    <m/>
    <x v="279"/>
  </r>
  <r>
    <d v="2017-11-07T00:00:00"/>
    <x v="11"/>
    <n v="16795.55"/>
    <x v="8"/>
    <x v="12"/>
    <n v="271935.23099166638"/>
    <n v="305007.25999999995"/>
    <n v="18963.000000000018"/>
    <n v="75595.547999999952"/>
    <n v="10093.306199999999"/>
    <n v="0"/>
    <m/>
    <m/>
    <m/>
    <s v="تقفيل"/>
    <m/>
    <m/>
    <x v="129"/>
  </r>
  <r>
    <d v="2017-11-07T00:00:00"/>
    <x v="11"/>
    <n v="300"/>
    <x v="8"/>
    <x v="9"/>
    <n v="271935.23099166638"/>
    <n v="305307.25999999995"/>
    <n v="18963.000000000018"/>
    <n v="75595.547999999952"/>
    <n v="10093.306199999999"/>
    <n v="0"/>
    <m/>
    <m/>
    <m/>
    <s v="معاملة بنكية"/>
    <m/>
    <m/>
    <x v="129"/>
  </r>
  <r>
    <d v="2017-11-08T00:00:00"/>
    <x v="11"/>
    <n v="3611.9999999999995"/>
    <x v="38"/>
    <x v="21"/>
    <n v="271935.23099166638"/>
    <n v="305307.25999999995"/>
    <n v="15351.000000000018"/>
    <n v="79207.547999999952"/>
    <n v="10093.306199999999"/>
    <n v="0"/>
    <m/>
    <m/>
    <m/>
    <s v="سداد"/>
    <m/>
    <m/>
    <x v="1"/>
  </r>
  <r>
    <d v="2017-11-08T00:00:00"/>
    <x v="11"/>
    <n v="500"/>
    <x v="6"/>
    <x v="7"/>
    <n v="272435.23099166638"/>
    <n v="305307.25999999995"/>
    <n v="15351.000000000018"/>
    <n v="79207.547999999952"/>
    <n v="10093.306199999999"/>
    <n v="0"/>
    <s v="نقدية للمرضى"/>
    <s v="دفاتر جمع مال"/>
    <s v="سارى"/>
    <n v="1230"/>
    <m/>
    <n v="25"/>
    <x v="1"/>
  </r>
  <r>
    <d v="2017-11-08T00:00:00"/>
    <x v="11"/>
    <n v="500"/>
    <x v="6"/>
    <x v="7"/>
    <n v="272935.23099166638"/>
    <n v="305307.25999999995"/>
    <n v="15351.000000000018"/>
    <n v="79207.547999999952"/>
    <n v="10093.306199999999"/>
    <n v="0"/>
    <s v="نقدية للمرضى"/>
    <s v="دفاتر جمع مال"/>
    <s v="سارى"/>
    <n v="1231"/>
    <m/>
    <n v="25"/>
    <x v="1"/>
  </r>
  <r>
    <d v="2017-11-08T00:00:00"/>
    <x v="11"/>
    <n v="400"/>
    <x v="6"/>
    <x v="7"/>
    <n v="273335.23099166638"/>
    <n v="305307.25999999995"/>
    <n v="15351.000000000018"/>
    <n v="79207.547999999952"/>
    <n v="10093.306199999999"/>
    <n v="0"/>
    <s v="نقدية للمرضى"/>
    <s v="دفاتر جمع مال"/>
    <s v="سارى"/>
    <n v="1232"/>
    <m/>
    <n v="25"/>
    <x v="1"/>
  </r>
  <r>
    <d v="2017-11-08T00:00:00"/>
    <x v="11"/>
    <n v="2650"/>
    <x v="6"/>
    <x v="6"/>
    <n v="275985.23099166638"/>
    <n v="305307.25999999995"/>
    <n v="15351.000000000018"/>
    <n v="79207.547999999952"/>
    <n v="10093.306199999999"/>
    <n v="0"/>
    <s v="تبرعات عامة من زكاة مال وغيرها"/>
    <s v="دفاتر جمع مال"/>
    <s v="سارى"/>
    <n v="1982"/>
    <m/>
    <n v="40"/>
    <x v="1"/>
  </r>
  <r>
    <d v="2017-11-08T00:00:00"/>
    <x v="11"/>
    <n v="400"/>
    <x v="6"/>
    <x v="7"/>
    <n v="276385.23099166638"/>
    <n v="305307.25999999995"/>
    <n v="15351.000000000018"/>
    <n v="79207.547999999952"/>
    <n v="10093.306199999999"/>
    <n v="0"/>
    <s v="نقدية للمرضى"/>
    <s v="دفاتر جمع مال"/>
    <s v="سارى"/>
    <n v="1983"/>
    <m/>
    <n v="40"/>
    <x v="1"/>
  </r>
  <r>
    <d v="2017-11-08T00:00:00"/>
    <x v="11"/>
    <n v="100"/>
    <x v="6"/>
    <x v="6"/>
    <n v="276485.23099166638"/>
    <n v="305307.25999999995"/>
    <n v="15351.000000000018"/>
    <n v="79207.547999999952"/>
    <n v="10093.306199999999"/>
    <n v="0"/>
    <s v="تبرعات عامة من زكاة مال وغيرها"/>
    <s v="دفاتر جمع مال"/>
    <s v="سارى"/>
    <n v="2034"/>
    <m/>
    <n v="41"/>
    <x v="1"/>
  </r>
  <r>
    <d v="2017-11-08T00:00:00"/>
    <x v="11"/>
    <n v="550"/>
    <x v="6"/>
    <x v="6"/>
    <n v="277035.23099166638"/>
    <n v="305307.25999999995"/>
    <n v="15351.000000000018"/>
    <n v="79207.547999999952"/>
    <n v="10093.306199999999"/>
    <n v="0"/>
    <s v="تبرعات عامة من زكاة مال وغيرها"/>
    <s v="دفاتر جمع مال"/>
    <s v="سارى"/>
    <n v="2035"/>
    <m/>
    <n v="41"/>
    <x v="1"/>
  </r>
  <r>
    <d v="2017-11-08T00:00:00"/>
    <x v="11"/>
    <n v="300"/>
    <x v="6"/>
    <x v="6"/>
    <n v="277335.23099166638"/>
    <n v="305307.25999999995"/>
    <n v="15351.000000000018"/>
    <n v="79207.547999999952"/>
    <n v="10093.306199999999"/>
    <n v="0"/>
    <s v="تبرعات عامة من زكاة مال وغيرها"/>
    <s v="دفاتر جمع مال"/>
    <s v="سارى"/>
    <n v="2036"/>
    <m/>
    <n v="41"/>
    <x v="1"/>
  </r>
  <r>
    <d v="2017-11-08T00:00:00"/>
    <x v="11"/>
    <n v="500"/>
    <x v="6"/>
    <x v="7"/>
    <n v="277835.23099166638"/>
    <n v="305307.25999999995"/>
    <n v="15351.000000000018"/>
    <n v="79207.547999999952"/>
    <n v="10093.306199999999"/>
    <n v="0"/>
    <s v="نقدية للمرضى"/>
    <s v="دفاتر جمع مال"/>
    <s v="سارى"/>
    <n v="2037"/>
    <m/>
    <n v="41"/>
    <x v="1"/>
  </r>
  <r>
    <d v="2017-11-08T00:00:00"/>
    <x v="11"/>
    <n v="300"/>
    <x v="6"/>
    <x v="7"/>
    <n v="278135.23099166638"/>
    <n v="305307.25999999995"/>
    <n v="15351.000000000018"/>
    <n v="79207.547999999952"/>
    <n v="10093.306199999999"/>
    <n v="0"/>
    <s v="نقدية للمرضى"/>
    <s v="دفاتر جمع مال"/>
    <s v="سارى"/>
    <n v="2038"/>
    <m/>
    <n v="41"/>
    <x v="1"/>
  </r>
  <r>
    <d v="2017-11-08T00:00:00"/>
    <x v="11"/>
    <n v="400"/>
    <x v="6"/>
    <x v="7"/>
    <n v="278535.23099166638"/>
    <n v="305307.25999999995"/>
    <n v="15351.000000000018"/>
    <n v="79207.547999999952"/>
    <n v="10093.306199999999"/>
    <n v="0"/>
    <s v="نقدية للمرضى"/>
    <s v="دفاتر جمع مال"/>
    <s v="سارى"/>
    <n v="2039"/>
    <m/>
    <n v="41"/>
    <x v="1"/>
  </r>
  <r>
    <d v="2017-11-08T00:00:00"/>
    <x v="11"/>
    <n v="200"/>
    <x v="6"/>
    <x v="6"/>
    <n v="278735.23099166638"/>
    <n v="305307.25999999995"/>
    <n v="15351.000000000018"/>
    <n v="79207.547999999952"/>
    <n v="10093.306199999999"/>
    <n v="0"/>
    <s v="تبرعات عامة من زكاة مال وغيرها"/>
    <s v="دفاتر جمع مال"/>
    <s v="سارى"/>
    <n v="2040"/>
    <m/>
    <n v="41"/>
    <x v="1"/>
  </r>
  <r>
    <d v="2017-11-08T00:00:00"/>
    <x v="11"/>
    <n v="1000"/>
    <x v="6"/>
    <x v="6"/>
    <n v="279735.23099166638"/>
    <n v="305307.25999999995"/>
    <n v="15351.000000000018"/>
    <n v="79207.547999999952"/>
    <n v="10093.306199999999"/>
    <n v="0"/>
    <s v="تبرعات عامة من زكاة مال وغيرها"/>
    <s v="دفاتر جمع مال"/>
    <s v="سارى"/>
    <n v="2041"/>
    <m/>
    <n v="41"/>
    <x v="1"/>
  </r>
  <r>
    <d v="2017-11-08T00:00:00"/>
    <x v="11"/>
    <n v="10000"/>
    <x v="6"/>
    <x v="7"/>
    <n v="289735.23099166638"/>
    <n v="305307.25999999995"/>
    <n v="15351.000000000018"/>
    <n v="79207.547999999952"/>
    <n v="10093.306199999999"/>
    <n v="0"/>
    <s v="نقدية للمرضى"/>
    <s v="دفاتر جمع مال"/>
    <s v="سارى"/>
    <n v="2135"/>
    <m/>
    <n v="43"/>
    <x v="1"/>
  </r>
  <r>
    <d v="2017-11-08T00:00:00"/>
    <x v="11"/>
    <n v="200"/>
    <x v="6"/>
    <x v="7"/>
    <n v="289935.23099166638"/>
    <n v="305307.25999999995"/>
    <n v="15351.000000000018"/>
    <n v="79207.547999999952"/>
    <n v="10093.306199999999"/>
    <n v="0"/>
    <s v="نقدية للمرضى"/>
    <s v="دفاتر جمع مال"/>
    <s v="سارى"/>
    <n v="2136"/>
    <m/>
    <n v="43"/>
    <x v="1"/>
  </r>
  <r>
    <d v="2017-11-08T00:00:00"/>
    <x v="11"/>
    <n v="200"/>
    <x v="6"/>
    <x v="6"/>
    <n v="290135.23099166638"/>
    <n v="305307.25999999995"/>
    <n v="15351.000000000018"/>
    <n v="79207.547999999952"/>
    <n v="10093.306199999999"/>
    <n v="0"/>
    <s v="تبرعات عامة من زكاة مال وغيرها"/>
    <s v="دفاتر جمع مال"/>
    <s v="سارى"/>
    <n v="2137"/>
    <m/>
    <n v="43"/>
    <x v="1"/>
  </r>
  <r>
    <d v="2017-11-08T00:00:00"/>
    <x v="11"/>
    <n v="100"/>
    <x v="6"/>
    <x v="7"/>
    <n v="290235.23099166638"/>
    <n v="305307.25999999995"/>
    <n v="15351.000000000018"/>
    <n v="79207.547999999952"/>
    <n v="10093.306199999999"/>
    <n v="0"/>
    <s v="نقدية للمرضى"/>
    <s v="دفاتر جمع مال"/>
    <s v="سارى"/>
    <n v="2138"/>
    <m/>
    <n v="43"/>
    <x v="1"/>
  </r>
  <r>
    <d v="2017-11-08T00:00:00"/>
    <x v="11"/>
    <n v="100"/>
    <x v="6"/>
    <x v="6"/>
    <n v="290335.23099166638"/>
    <n v="305307.25999999995"/>
    <n v="15351.000000000018"/>
    <n v="79207.547999999952"/>
    <n v="10093.306199999999"/>
    <n v="0"/>
    <s v="تبرعات عامة من زكاة مال وغيرها"/>
    <s v="دفاتر جمع مال"/>
    <s v="سارى"/>
    <n v="2139"/>
    <m/>
    <n v="43"/>
    <x v="1"/>
  </r>
  <r>
    <d v="2017-11-08T00:00:00"/>
    <x v="11"/>
    <n v="100"/>
    <x v="6"/>
    <x v="7"/>
    <n v="290435.23099166638"/>
    <n v="305307.25999999995"/>
    <n v="15351.000000000018"/>
    <n v="79207.547999999952"/>
    <n v="10093.306199999999"/>
    <n v="0"/>
    <s v="نقدية للمرضى"/>
    <s v="دفاتر جمع مال"/>
    <s v="سارى"/>
    <n v="2140"/>
    <m/>
    <n v="43"/>
    <x v="1"/>
  </r>
  <r>
    <d v="2017-11-08T00:00:00"/>
    <x v="11"/>
    <n v="200"/>
    <x v="6"/>
    <x v="6"/>
    <n v="290635.23099166638"/>
    <n v="305307.25999999995"/>
    <n v="15351.000000000018"/>
    <n v="79207.547999999952"/>
    <n v="10093.306199999999"/>
    <n v="0"/>
    <s v="تبرعات عامة من زكاة مال وغيرها"/>
    <s v="دفاتر جمع مال"/>
    <s v="سارى"/>
    <n v="2141"/>
    <m/>
    <n v="43"/>
    <x v="1"/>
  </r>
  <r>
    <d v="2017-11-08T00:00:00"/>
    <x v="11"/>
    <n v="4000"/>
    <x v="6"/>
    <x v="7"/>
    <n v="294635.23099166638"/>
    <n v="305307.25999999995"/>
    <n v="15351.000000000018"/>
    <n v="79207.547999999952"/>
    <n v="10093.306199999999"/>
    <n v="0"/>
    <s v="نقدية للمرضى"/>
    <s v="دفاتر جمع مال"/>
    <s v="سارى"/>
    <n v="2142"/>
    <m/>
    <n v="43"/>
    <x v="1"/>
  </r>
  <r>
    <d v="2017-11-08T00:00:00"/>
    <x v="11"/>
    <n v="5000"/>
    <x v="6"/>
    <x v="7"/>
    <n v="299635.23099166638"/>
    <n v="305307.25999999995"/>
    <n v="15351.000000000018"/>
    <n v="79207.547999999952"/>
    <n v="10093.306199999999"/>
    <n v="0"/>
    <s v="نقدية للمرضى"/>
    <s v="دفاتر جمع مال"/>
    <s v="سارى"/>
    <n v="2160"/>
    <m/>
    <n v="44"/>
    <x v="1"/>
  </r>
  <r>
    <d v="2017-11-08T00:00:00"/>
    <x v="11"/>
    <n v="40"/>
    <x v="6"/>
    <x v="6"/>
    <n v="299675.23099166638"/>
    <n v="305307.25999999995"/>
    <n v="15351.000000000018"/>
    <n v="79207.547999999952"/>
    <n v="10093.306199999999"/>
    <n v="0"/>
    <s v="تبرعات عامة من زكاة مال وغيرها"/>
    <s v="دفاتر جمع مال"/>
    <s v="سارى"/>
    <n v="2161"/>
    <m/>
    <n v="44"/>
    <x v="1"/>
  </r>
  <r>
    <d v="2017-11-08T00:00:00"/>
    <x v="11"/>
    <n v="2600"/>
    <x v="6"/>
    <x v="7"/>
    <n v="302275.23099166638"/>
    <n v="305307.25999999995"/>
    <n v="15351.000000000018"/>
    <n v="79207.547999999952"/>
    <n v="10093.306199999999"/>
    <n v="0"/>
    <s v="نقدية للمرضى"/>
    <s v="دفاتر جمع مال"/>
    <s v="سارى"/>
    <n v="2162"/>
    <m/>
    <n v="44"/>
    <x v="1"/>
  </r>
  <r>
    <d v="2017-11-08T00:00:00"/>
    <x v="11"/>
    <n v="10000"/>
    <x v="6"/>
    <x v="7"/>
    <n v="312275.23099166638"/>
    <n v="305307.25999999995"/>
    <n v="15351.000000000018"/>
    <n v="79207.547999999952"/>
    <n v="10093.306199999999"/>
    <n v="0"/>
    <s v="نقدية للمرضى"/>
    <s v="دفاتر جمع مال"/>
    <s v="سارى"/>
    <n v="2357"/>
    <m/>
    <n v="48"/>
    <x v="1"/>
  </r>
  <r>
    <d v="2017-11-08T00:00:00"/>
    <x v="11"/>
    <n v="10000"/>
    <x v="6"/>
    <x v="7"/>
    <n v="322275.23099166638"/>
    <n v="305307.25999999995"/>
    <n v="15351.000000000018"/>
    <n v="79207.547999999952"/>
    <n v="10093.306199999999"/>
    <n v="0"/>
    <s v="نقدية للمرضى"/>
    <s v="دفاتر جمع مال"/>
    <s v="سارى"/>
    <n v="2358"/>
    <m/>
    <n v="48"/>
    <x v="1"/>
  </r>
  <r>
    <d v="2017-11-08T00:00:00"/>
    <x v="11"/>
    <n v="5000"/>
    <x v="6"/>
    <x v="7"/>
    <n v="327275.23099166638"/>
    <n v="305307.25999999995"/>
    <n v="15351.000000000018"/>
    <n v="79207.547999999952"/>
    <n v="10093.306199999999"/>
    <n v="0"/>
    <s v="نقدية للمرضى"/>
    <s v="دفاتر جمع مال"/>
    <s v="سارى"/>
    <n v="2360"/>
    <m/>
    <n v="48"/>
    <x v="1"/>
  </r>
  <r>
    <d v="2017-11-08T00:00:00"/>
    <x v="11"/>
    <n v="1120"/>
    <x v="6"/>
    <x v="7"/>
    <n v="328395.23099166638"/>
    <n v="305307.25999999995"/>
    <n v="15351.000000000018"/>
    <n v="79207.547999999952"/>
    <n v="10093.306199999999"/>
    <n v="0"/>
    <s v="نقدية للمرضى"/>
    <s v="دفاتر جمع مال"/>
    <s v="سارى"/>
    <n v="2405"/>
    <m/>
    <n v="49"/>
    <x v="1"/>
  </r>
  <r>
    <d v="2017-11-08T00:00:00"/>
    <x v="11"/>
    <n v="200"/>
    <x v="6"/>
    <x v="7"/>
    <n v="328595.23099166638"/>
    <n v="305307.25999999995"/>
    <n v="15351.000000000018"/>
    <n v="79207.547999999952"/>
    <n v="10093.306199999999"/>
    <n v="0"/>
    <s v="نقدية للمرضى"/>
    <s v="دفاتر جمع مال"/>
    <s v="سارى"/>
    <n v="2406"/>
    <m/>
    <n v="49"/>
    <x v="1"/>
  </r>
  <r>
    <d v="2017-11-08T00:00:00"/>
    <x v="11"/>
    <n v="100"/>
    <x v="6"/>
    <x v="7"/>
    <n v="328695.23099166638"/>
    <n v="305307.25999999995"/>
    <n v="15351.000000000018"/>
    <n v="79207.547999999952"/>
    <n v="10093.306199999999"/>
    <n v="0"/>
    <s v="نقدية للمرضى"/>
    <s v="دفاتر جمع مال"/>
    <s v="سارى"/>
    <n v="2407"/>
    <m/>
    <n v="49"/>
    <x v="1"/>
  </r>
  <r>
    <d v="2017-11-08T00:00:00"/>
    <x v="11"/>
    <n v="150"/>
    <x v="6"/>
    <x v="7"/>
    <n v="328845.23099166638"/>
    <n v="305307.25999999995"/>
    <n v="15351.000000000018"/>
    <n v="79207.547999999952"/>
    <n v="10093.306199999999"/>
    <n v="0"/>
    <s v="نقدية للمرضى"/>
    <s v="دفاتر جمع مال"/>
    <s v="سارى"/>
    <n v="2408"/>
    <m/>
    <n v="49"/>
    <x v="1"/>
  </r>
  <r>
    <d v="2017-11-08T00:00:00"/>
    <x v="11"/>
    <n v="10000"/>
    <x v="8"/>
    <x v="9"/>
    <n v="328845.23099166638"/>
    <n v="315307.25999999995"/>
    <n v="15351.000000000018"/>
    <n v="79207.547999999952"/>
    <n v="10093.306199999999"/>
    <n v="0"/>
    <m/>
    <m/>
    <m/>
    <s v="معاملة بنكية"/>
    <m/>
    <m/>
    <x v="64"/>
  </r>
  <r>
    <d v="2017-11-08T00:00:00"/>
    <x v="11"/>
    <n v="64000"/>
    <x v="6"/>
    <x v="11"/>
    <n v="392845.23099166638"/>
    <n v="251307.25999999995"/>
    <n v="15351.000000000018"/>
    <n v="79207.547999999952"/>
    <n v="10093.306199999999"/>
    <n v="0"/>
    <m/>
    <m/>
    <m/>
    <s v="معاملة بنكية"/>
    <m/>
    <m/>
    <x v="279"/>
  </r>
  <r>
    <d v="2017-11-08T00:00:00"/>
    <x v="11"/>
    <n v="64175"/>
    <x v="8"/>
    <x v="8"/>
    <n v="328670.23099166638"/>
    <n v="315482.25999999995"/>
    <n v="15351.000000000018"/>
    <n v="79207.547999999952"/>
    <n v="10093.306199999999"/>
    <n v="0"/>
    <m/>
    <m/>
    <m/>
    <m/>
    <m/>
    <m/>
    <x v="60"/>
  </r>
  <r>
    <d v="2017-11-08T00:00:00"/>
    <x v="11"/>
    <n v="20"/>
    <x v="23"/>
    <x v="11"/>
    <n v="328670.23099166638"/>
    <n v="315462.25999999995"/>
    <n v="15351.000000000018"/>
    <n v="79207.547999999952"/>
    <n v="10093.306199999999"/>
    <n v="0"/>
    <m/>
    <m/>
    <m/>
    <s v="معاملة بنكية"/>
    <m/>
    <m/>
    <x v="264"/>
  </r>
  <r>
    <d v="2017-11-08T00:00:00"/>
    <x v="11"/>
    <n v="20000"/>
    <x v="8"/>
    <x v="9"/>
    <n v="328670.23099166638"/>
    <n v="335462.25999999995"/>
    <n v="15351.000000000018"/>
    <n v="79207.547999999952"/>
    <n v="10093.306199999999"/>
    <n v="0"/>
    <m/>
    <m/>
    <m/>
    <s v="معاملة بنكية"/>
    <m/>
    <m/>
    <x v="263"/>
  </r>
  <r>
    <d v="2017-11-08T00:00:00"/>
    <x v="11"/>
    <n v="3000"/>
    <x v="8"/>
    <x v="9"/>
    <n v="328670.23099166638"/>
    <n v="338462.25999999995"/>
    <n v="15351.000000000018"/>
    <n v="79207.547999999952"/>
    <n v="10093.306199999999"/>
    <n v="0"/>
    <m/>
    <m/>
    <m/>
    <s v="معاملة بنكية"/>
    <m/>
    <m/>
    <x v="129"/>
  </r>
  <r>
    <d v="2017-11-08T00:00:00"/>
    <x v="11"/>
    <n v="10"/>
    <x v="8"/>
    <x v="9"/>
    <n v="328670.23099166638"/>
    <n v="338472.25999999995"/>
    <n v="15351.000000000018"/>
    <n v="79207.547999999952"/>
    <n v="10093.306199999999"/>
    <n v="0"/>
    <m/>
    <m/>
    <m/>
    <s v="معاملة بنكية"/>
    <m/>
    <m/>
    <x v="129"/>
  </r>
  <r>
    <d v="2017-11-08T00:00:00"/>
    <x v="11"/>
    <n v="150"/>
    <x v="23"/>
    <x v="11"/>
    <n v="328670.23099166638"/>
    <n v="338322.25999999995"/>
    <n v="15351.000000000018"/>
    <n v="79207.547999999952"/>
    <n v="10093.306199999999"/>
    <n v="0"/>
    <m/>
    <m/>
    <m/>
    <s v="معاملة بنكية"/>
    <m/>
    <m/>
    <x v="281"/>
  </r>
  <r>
    <d v="2017-11-08T00:00:00"/>
    <x v="11"/>
    <n v="310"/>
    <x v="8"/>
    <x v="9"/>
    <n v="328670.23099166638"/>
    <n v="338632.25999999995"/>
    <n v="15351.000000000018"/>
    <n v="79207.547999999952"/>
    <n v="10093.306199999999"/>
    <n v="0"/>
    <m/>
    <m/>
    <m/>
    <s v="معاملة بنكية"/>
    <m/>
    <m/>
    <x v="129"/>
  </r>
  <r>
    <d v="2017-11-09T00:00:00"/>
    <x v="11"/>
    <n v="300"/>
    <x v="6"/>
    <x v="7"/>
    <n v="328970.23099166638"/>
    <n v="338632.25999999995"/>
    <n v="15351.000000000018"/>
    <n v="79207.547999999952"/>
    <n v="10093.306199999999"/>
    <n v="0"/>
    <s v="نقدية للمرضى"/>
    <s v="دفاتر جمع مال"/>
    <s v="سارى"/>
    <n v="693"/>
    <m/>
    <n v="14"/>
    <x v="1"/>
  </r>
  <r>
    <d v="2017-11-09T00:00:00"/>
    <x v="11"/>
    <n v="1000"/>
    <x v="6"/>
    <x v="6"/>
    <n v="329970.23099166638"/>
    <n v="338632.25999999995"/>
    <n v="15351.000000000018"/>
    <n v="79207.547999999952"/>
    <n v="10093.306199999999"/>
    <n v="0"/>
    <s v="تبرعات عامة من زكاة مال وغيرها"/>
    <s v="دفاتر جمع مال"/>
    <s v="سارى"/>
    <n v="694"/>
    <m/>
    <n v="14"/>
    <x v="1"/>
  </r>
  <r>
    <d v="2017-11-09T00:00:00"/>
    <x v="11"/>
    <n v="6700"/>
    <x v="6"/>
    <x v="7"/>
    <n v="336670.23099166638"/>
    <n v="338632.25999999995"/>
    <n v="15351.000000000018"/>
    <n v="79207.547999999952"/>
    <n v="10093.306199999999"/>
    <n v="0"/>
    <s v="نقدية للمرضى"/>
    <s v="دفاتر جمع مال"/>
    <s v="سارى"/>
    <n v="695"/>
    <m/>
    <n v="14"/>
    <x v="1"/>
  </r>
  <r>
    <d v="2017-11-09T00:00:00"/>
    <x v="11"/>
    <n v="1000"/>
    <x v="6"/>
    <x v="7"/>
    <n v="337670.23099166638"/>
    <n v="338632.25999999995"/>
    <n v="15351.000000000018"/>
    <n v="79207.547999999952"/>
    <n v="10093.306199999999"/>
    <n v="0"/>
    <s v="نقدية للمرضى"/>
    <s v="دفاتر جمع مال"/>
    <s v="سارى"/>
    <n v="696"/>
    <m/>
    <n v="14"/>
    <x v="1"/>
  </r>
  <r>
    <d v="2017-11-09T00:00:00"/>
    <x v="11"/>
    <n v="1000"/>
    <x v="6"/>
    <x v="7"/>
    <n v="338670.23099166638"/>
    <n v="338632.25999999995"/>
    <n v="15351.000000000018"/>
    <n v="79207.547999999952"/>
    <n v="10093.306199999999"/>
    <n v="0"/>
    <s v="نقدية للمرضى"/>
    <s v="دفاتر جمع مال"/>
    <s v="سارى"/>
    <n v="697"/>
    <m/>
    <n v="14"/>
    <x v="1"/>
  </r>
  <r>
    <d v="2017-11-09T00:00:00"/>
    <x v="11"/>
    <n v="1100"/>
    <x v="6"/>
    <x v="7"/>
    <n v="339770.23099166638"/>
    <n v="338632.25999999995"/>
    <n v="15351.000000000018"/>
    <n v="79207.547999999952"/>
    <n v="10093.306199999999"/>
    <n v="0"/>
    <s v="نقدية للمرضى"/>
    <s v="دفاتر جمع مال"/>
    <s v="سارى"/>
    <n v="698"/>
    <m/>
    <n v="14"/>
    <x v="1"/>
  </r>
  <r>
    <d v="2017-11-09T00:00:00"/>
    <x v="11"/>
    <n v="200"/>
    <x v="6"/>
    <x v="7"/>
    <n v="339970.23099166638"/>
    <n v="338632.25999999995"/>
    <n v="15351.000000000018"/>
    <n v="79207.547999999952"/>
    <n v="10093.306199999999"/>
    <n v="0"/>
    <s v="نقدية للمرضى"/>
    <s v="دفاتر جمع مال"/>
    <s v="سارى"/>
    <n v="699"/>
    <m/>
    <n v="14"/>
    <x v="1"/>
  </r>
  <r>
    <d v="2017-11-09T00:00:00"/>
    <x v="11"/>
    <n v="6000"/>
    <x v="6"/>
    <x v="7"/>
    <n v="345970.23099166638"/>
    <n v="338632.25999999995"/>
    <n v="15351.000000000018"/>
    <n v="79207.547999999952"/>
    <n v="10093.306199999999"/>
    <n v="0"/>
    <s v="نقدية للمرضى"/>
    <s v="دفاتر جمع مال"/>
    <s v="سارى"/>
    <n v="700"/>
    <m/>
    <n v="14"/>
    <x v="1"/>
  </r>
  <r>
    <d v="2017-11-09T00:00:00"/>
    <x v="11"/>
    <n v="3611.9999999999995"/>
    <x v="39"/>
    <x v="7"/>
    <n v="345970.23099166638"/>
    <n v="338632.25999999995"/>
    <n v="18963.000000000018"/>
    <n v="79207.547999999952"/>
    <n v="10093.306199999999"/>
    <n v="0"/>
    <s v="نقدية للمرضى"/>
    <s v="دفاتر جمع مال"/>
    <s v="سارى"/>
    <n v="1233"/>
    <m/>
    <n v="25"/>
    <x v="1"/>
  </r>
  <r>
    <d v="2017-11-09T00:00:00"/>
    <x v="11"/>
    <n v="1000"/>
    <x v="6"/>
    <x v="7"/>
    <n v="346970.23099166638"/>
    <n v="338632.25999999995"/>
    <n v="18963.000000000018"/>
    <n v="79207.547999999952"/>
    <n v="10093.306199999999"/>
    <n v="0"/>
    <s v="نقدية للمرضى"/>
    <s v="دفاتر جمع مال"/>
    <s v="سارى"/>
    <n v="1234"/>
    <m/>
    <n v="25"/>
    <x v="1"/>
  </r>
  <r>
    <d v="2017-11-09T00:00:00"/>
    <x v="11"/>
    <n v="1000"/>
    <x v="6"/>
    <x v="7"/>
    <n v="347970.23099166638"/>
    <n v="338632.25999999995"/>
    <n v="18963.000000000018"/>
    <n v="79207.547999999952"/>
    <n v="10093.306199999999"/>
    <n v="0"/>
    <s v="نقدية للمرضى"/>
    <s v="دفاتر جمع مال"/>
    <s v="سارى"/>
    <n v="1235"/>
    <m/>
    <n v="25"/>
    <x v="1"/>
  </r>
  <r>
    <d v="2017-11-09T00:00:00"/>
    <x v="11"/>
    <n v="250"/>
    <x v="6"/>
    <x v="6"/>
    <n v="348220.23099166638"/>
    <n v="338632.25999999995"/>
    <n v="18963.000000000018"/>
    <n v="79207.547999999952"/>
    <n v="10093.306199999999"/>
    <n v="0"/>
    <s v="تبرعات عامة من زكاة مال وغيرها"/>
    <s v="دفاتر جمع مال"/>
    <s v="سارى"/>
    <n v="1781"/>
    <m/>
    <n v="36"/>
    <x v="1"/>
  </r>
  <r>
    <d v="2017-11-09T00:00:00"/>
    <x v="11"/>
    <n v="500"/>
    <x v="6"/>
    <x v="6"/>
    <n v="348720.23099166638"/>
    <n v="338632.25999999995"/>
    <n v="18963.000000000018"/>
    <n v="79207.547999999952"/>
    <n v="10093.306199999999"/>
    <n v="0"/>
    <s v="تبرعات عامة من زكاة مال وغيرها"/>
    <s v="دفاتر جمع مال"/>
    <s v="سارى"/>
    <n v="1984"/>
    <m/>
    <n v="40"/>
    <x v="1"/>
  </r>
  <r>
    <d v="2017-11-09T00:00:00"/>
    <x v="11"/>
    <n v="400"/>
    <x v="6"/>
    <x v="7"/>
    <n v="349120.23099166638"/>
    <n v="338632.25999999995"/>
    <n v="18963.000000000018"/>
    <n v="79207.547999999952"/>
    <n v="10093.306199999999"/>
    <n v="0"/>
    <s v="نقدية للمرضى"/>
    <s v="دفاتر جمع مال"/>
    <s v="سارى"/>
    <n v="2087"/>
    <m/>
    <n v="42"/>
    <x v="1"/>
  </r>
  <r>
    <d v="2017-11-09T00:00:00"/>
    <x v="11"/>
    <n v="200"/>
    <x v="6"/>
    <x v="7"/>
    <n v="349320.23099166638"/>
    <n v="338632.25999999995"/>
    <n v="18963.000000000018"/>
    <n v="79207.547999999952"/>
    <n v="10093.306199999999"/>
    <n v="0"/>
    <s v="نقدية للمرضى"/>
    <s v="دفاتر جمع مال"/>
    <s v="سارى"/>
    <n v="2088"/>
    <m/>
    <n v="42"/>
    <x v="1"/>
  </r>
  <r>
    <d v="2017-11-09T00:00:00"/>
    <x v="11"/>
    <n v="200"/>
    <x v="6"/>
    <x v="6"/>
    <n v="349520.23099166638"/>
    <n v="338632.25999999995"/>
    <n v="18963.000000000018"/>
    <n v="79207.547999999952"/>
    <n v="10093.306199999999"/>
    <n v="0"/>
    <s v="تبرعات عامة من زكاة مال وغيرها"/>
    <s v="دفاتر جمع مال"/>
    <s v="سارى"/>
    <n v="2089"/>
    <m/>
    <n v="42"/>
    <x v="1"/>
  </r>
  <r>
    <d v="2017-11-09T00:00:00"/>
    <x v="11"/>
    <n v="2000"/>
    <x v="6"/>
    <x v="6"/>
    <n v="351520.23099166638"/>
    <n v="338632.25999999995"/>
    <n v="18963.000000000018"/>
    <n v="79207.547999999952"/>
    <n v="10093.306199999999"/>
    <n v="0"/>
    <s v="تبرعات عامة من زكاة مال وغيرها"/>
    <s v="دفاتر جمع مال"/>
    <s v="سارى"/>
    <n v="2090"/>
    <m/>
    <n v="42"/>
    <x v="1"/>
  </r>
  <r>
    <d v="2017-11-09T00:00:00"/>
    <x v="11"/>
    <n v="600"/>
    <x v="6"/>
    <x v="6"/>
    <n v="352120.23099166638"/>
    <n v="338632.25999999995"/>
    <n v="18963.000000000018"/>
    <n v="79207.547999999952"/>
    <n v="10093.306199999999"/>
    <n v="0"/>
    <s v="تبرعات عامة من زكاة مال وغيرها"/>
    <s v="دفاتر جمع مال"/>
    <s v="سارى"/>
    <n v="2143"/>
    <m/>
    <n v="43"/>
    <x v="1"/>
  </r>
  <r>
    <d v="2017-11-09T00:00:00"/>
    <x v="11"/>
    <n v="100"/>
    <x v="6"/>
    <x v="6"/>
    <n v="352220.23099166638"/>
    <n v="338632.25999999995"/>
    <n v="18963.000000000018"/>
    <n v="79207.547999999952"/>
    <n v="10093.306199999999"/>
    <n v="0"/>
    <s v="تبرعات عامة من زكاة مال وغيرها"/>
    <s v="دفاتر جمع مال"/>
    <s v="سارى"/>
    <n v="2144"/>
    <m/>
    <n v="43"/>
    <x v="1"/>
  </r>
  <r>
    <d v="2017-11-09T00:00:00"/>
    <x v="11"/>
    <n v="4200"/>
    <x v="6"/>
    <x v="6"/>
    <n v="356420.23099166638"/>
    <n v="338632.25999999995"/>
    <n v="18963.000000000018"/>
    <n v="79207.547999999952"/>
    <n v="10093.306199999999"/>
    <n v="0"/>
    <s v="تبرعات عامة من زكاة مال وغيرها"/>
    <s v="دفاتر جمع مال"/>
    <s v="سارى"/>
    <n v="2145"/>
    <m/>
    <n v="43"/>
    <x v="1"/>
  </r>
  <r>
    <d v="2017-11-09T00:00:00"/>
    <x v="11"/>
    <n v="2500"/>
    <x v="6"/>
    <x v="6"/>
    <n v="358920.23099166638"/>
    <n v="338632.25999999995"/>
    <n v="18963.000000000018"/>
    <n v="79207.547999999952"/>
    <n v="10093.306199999999"/>
    <n v="0"/>
    <s v="تبرعات عامة من زكاة مال وغيرها"/>
    <s v="دفاتر جمع مال"/>
    <s v="سارى"/>
    <n v="2163"/>
    <m/>
    <n v="44"/>
    <x v="1"/>
  </r>
  <r>
    <d v="2017-11-09T00:00:00"/>
    <x v="11"/>
    <n v="1000"/>
    <x v="6"/>
    <x v="7"/>
    <n v="359920.23099166638"/>
    <n v="338632.25999999995"/>
    <n v="18963.000000000018"/>
    <n v="79207.547999999952"/>
    <n v="10093.306199999999"/>
    <n v="0"/>
    <s v="نقدية للمرضى"/>
    <s v="دفاتر جمع مال"/>
    <s v="سارى"/>
    <n v="2164"/>
    <m/>
    <n v="44"/>
    <x v="1"/>
  </r>
  <r>
    <d v="2017-11-09T00:00:00"/>
    <x v="11"/>
    <n v="9030"/>
    <x v="39"/>
    <x v="6"/>
    <n v="359920.23099166638"/>
    <n v="338632.25999999995"/>
    <n v="27993.000000000018"/>
    <n v="79207.547999999952"/>
    <n v="10093.306199999999"/>
    <n v="0"/>
    <s v="تبرعات عامة من زكاة مال وغيرها"/>
    <s v="دفاتر جمع مال"/>
    <s v="سارى"/>
    <n v="2165"/>
    <m/>
    <n v="44"/>
    <x v="1"/>
  </r>
  <r>
    <d v="2017-11-09T00:00:00"/>
    <x v="11"/>
    <n v="2709"/>
    <x v="39"/>
    <x v="6"/>
    <n v="359920.23099166638"/>
    <n v="338632.25999999995"/>
    <n v="30702.000000000018"/>
    <n v="79207.547999999952"/>
    <n v="10093.306199999999"/>
    <n v="0"/>
    <s v="تبرعات عامة من زكاة مال وغيرها"/>
    <s v="دفاتر جمع مال"/>
    <s v="سارى"/>
    <n v="2166"/>
    <m/>
    <n v="44"/>
    <x v="1"/>
  </r>
  <r>
    <d v="2017-11-09T00:00:00"/>
    <x v="11"/>
    <n v="100"/>
    <x v="6"/>
    <x v="7"/>
    <n v="360020.23099166638"/>
    <n v="338632.25999999995"/>
    <n v="30702.000000000018"/>
    <n v="79207.547999999952"/>
    <n v="10093.306199999999"/>
    <n v="0"/>
    <s v="نقدية للمرضى"/>
    <s v="دفاتر جمع مال"/>
    <s v="سارى"/>
    <n v="2167"/>
    <m/>
    <n v="44"/>
    <x v="1"/>
  </r>
  <r>
    <d v="2017-11-09T00:00:00"/>
    <x v="11"/>
    <n v="2300"/>
    <x v="6"/>
    <x v="7"/>
    <n v="362320.23099166638"/>
    <n v="338632.25999999995"/>
    <n v="30702.000000000018"/>
    <n v="79207.547999999952"/>
    <n v="10093.306199999999"/>
    <n v="0"/>
    <s v="نقدية للمرضى"/>
    <s v="دفاتر جمع مال"/>
    <s v="سارى"/>
    <n v="2251"/>
    <m/>
    <n v="46"/>
    <x v="1"/>
  </r>
  <r>
    <d v="2017-11-09T00:00:00"/>
    <x v="11"/>
    <n v="200"/>
    <x v="6"/>
    <x v="6"/>
    <n v="362520.23099166638"/>
    <n v="338632.25999999995"/>
    <n v="30702.000000000018"/>
    <n v="79207.547999999952"/>
    <n v="10093.306199999999"/>
    <n v="0"/>
    <s v="تبرعات عامة من زكاة مال وغيرها"/>
    <s v="دفاتر جمع مال"/>
    <s v="سارى"/>
    <n v="2361"/>
    <m/>
    <n v="48"/>
    <x v="1"/>
  </r>
  <r>
    <d v="2017-11-09T00:00:00"/>
    <x v="11"/>
    <n v="30"/>
    <x v="8"/>
    <x v="9"/>
    <n v="362520.23099166638"/>
    <n v="338662.25999999995"/>
    <n v="30702.000000000018"/>
    <n v="79207.547999999952"/>
    <n v="10093.306199999999"/>
    <n v="0"/>
    <m/>
    <m/>
    <m/>
    <s v="معاملة بنكية"/>
    <m/>
    <m/>
    <x v="60"/>
  </r>
  <r>
    <d v="2017-11-09T00:00:00"/>
    <x v="11"/>
    <n v="1000"/>
    <x v="8"/>
    <x v="9"/>
    <n v="362520.23099166638"/>
    <n v="339662.25999999995"/>
    <n v="30702.000000000018"/>
    <n v="79207.547999999952"/>
    <n v="10093.306199999999"/>
    <n v="0"/>
    <m/>
    <m/>
    <m/>
    <s v="معاملة بنكية"/>
    <m/>
    <m/>
    <x v="60"/>
  </r>
  <r>
    <d v="2017-11-09T00:00:00"/>
    <x v="11"/>
    <n v="800"/>
    <x v="8"/>
    <x v="9"/>
    <n v="362520.23099166638"/>
    <n v="340462.25999999995"/>
    <n v="30702.000000000018"/>
    <n v="79207.547999999952"/>
    <n v="10093.306199999999"/>
    <n v="0"/>
    <m/>
    <m/>
    <m/>
    <s v="معاملة بنكية"/>
    <m/>
    <m/>
    <x v="60"/>
  </r>
  <r>
    <d v="2017-11-09T00:00:00"/>
    <x v="11"/>
    <n v="43000"/>
    <x v="6"/>
    <x v="11"/>
    <n v="405520.23099166638"/>
    <n v="297462.25999999995"/>
    <n v="30702.000000000018"/>
    <n v="79207.547999999952"/>
    <n v="10093.306199999999"/>
    <n v="0"/>
    <m/>
    <m/>
    <m/>
    <s v="معاملة بنكية"/>
    <m/>
    <m/>
    <x v="279"/>
  </r>
  <r>
    <d v="2017-11-09T00:00:00"/>
    <x v="11"/>
    <n v="28950"/>
    <x v="8"/>
    <x v="8"/>
    <n v="376570.23099166638"/>
    <n v="326412.25999999995"/>
    <n v="30702.000000000018"/>
    <n v="79207.547999999952"/>
    <n v="10093.306199999999"/>
    <n v="0"/>
    <m/>
    <m/>
    <m/>
    <m/>
    <m/>
    <m/>
    <x v="64"/>
  </r>
  <r>
    <d v="2017-11-10T00:00:00"/>
    <x v="11"/>
    <n v="50"/>
    <x v="6"/>
    <x v="6"/>
    <n v="376620.23099166638"/>
    <n v="326412.25999999995"/>
    <n v="30702.000000000018"/>
    <n v="79207.547999999952"/>
    <n v="10093.306199999999"/>
    <n v="0"/>
    <s v="تبرعات عامة من زكاة مال وغيرها"/>
    <s v="دفاتر جمع مال"/>
    <s v="سارى"/>
    <n v="2168"/>
    <m/>
    <n v="44"/>
    <x v="1"/>
  </r>
  <r>
    <d v="2017-11-10T00:00:00"/>
    <x v="11"/>
    <n v="2000"/>
    <x v="6"/>
    <x v="6"/>
    <n v="378620.23099166638"/>
    <n v="326412.25999999995"/>
    <n v="30702.000000000018"/>
    <n v="79207.547999999952"/>
    <n v="10093.306199999999"/>
    <n v="0"/>
    <s v="تبرعات عامة من زكاة مال وغيرها"/>
    <s v="دفاتر جمع مال"/>
    <s v="سارى"/>
    <n v="2169"/>
    <m/>
    <n v="44"/>
    <x v="1"/>
  </r>
  <r>
    <d v="2017-11-11T00:00:00"/>
    <x v="11"/>
    <n v="320"/>
    <x v="6"/>
    <x v="7"/>
    <n v="378940.23099166638"/>
    <n v="326412.25999999995"/>
    <n v="30702.000000000018"/>
    <n v="79207.547999999952"/>
    <n v="10093.306199999999"/>
    <n v="0"/>
    <s v="نقدية للمرضى"/>
    <s v="دفاتر جمع مال"/>
    <s v="سارى"/>
    <n v="1236"/>
    <m/>
    <n v="25"/>
    <x v="1"/>
  </r>
  <r>
    <d v="2017-11-11T00:00:00"/>
    <x v="11"/>
    <n v="500"/>
    <x v="6"/>
    <x v="7"/>
    <n v="379440.23099166638"/>
    <n v="326412.25999999995"/>
    <n v="30702.000000000018"/>
    <n v="79207.547999999952"/>
    <n v="10093.306199999999"/>
    <n v="0"/>
    <s v="نقدية للمرضى"/>
    <s v="دفاتر جمع مال"/>
    <s v="سارى"/>
    <n v="1263"/>
    <m/>
    <n v="26"/>
    <x v="1"/>
  </r>
  <r>
    <d v="2017-11-11T00:00:00"/>
    <x v="11"/>
    <n v="1500"/>
    <x v="6"/>
    <x v="7"/>
    <n v="380940.23099166638"/>
    <n v="326412.25999999995"/>
    <n v="30702.000000000018"/>
    <n v="79207.547999999952"/>
    <n v="10093.306199999999"/>
    <n v="0"/>
    <s v="نقدية للمرضى"/>
    <s v="دفاتر جمع مال"/>
    <s v="سارى"/>
    <n v="1782"/>
    <m/>
    <n v="36"/>
    <x v="1"/>
  </r>
  <r>
    <d v="2017-11-11T00:00:00"/>
    <x v="11"/>
    <n v="6000"/>
    <x v="6"/>
    <x v="6"/>
    <n v="386940.23099166638"/>
    <n v="326412.25999999995"/>
    <n v="30702.000000000018"/>
    <n v="79207.547999999952"/>
    <n v="10093.306199999999"/>
    <n v="0"/>
    <s v="تبرعات عامة من زكاة مال وغيرها"/>
    <s v="دفاتر جمع مال"/>
    <s v="سارى"/>
    <n v="2042"/>
    <m/>
    <n v="41"/>
    <x v="1"/>
  </r>
  <r>
    <d v="2017-11-11T00:00:00"/>
    <x v="11"/>
    <n v="6000"/>
    <x v="6"/>
    <x v="6"/>
    <n v="392940.23099166638"/>
    <n v="326412.25999999995"/>
    <n v="30702.000000000018"/>
    <n v="79207.547999999952"/>
    <n v="10093.306199999999"/>
    <n v="0"/>
    <s v="تبرعات عامة من زكاة مال وغيرها"/>
    <s v="دفاتر جمع مال"/>
    <s v="سارى"/>
    <n v="2043"/>
    <m/>
    <n v="41"/>
    <x v="1"/>
  </r>
  <r>
    <d v="2017-11-11T00:00:00"/>
    <x v="11"/>
    <n v="200"/>
    <x v="6"/>
    <x v="6"/>
    <n v="393140.23099166638"/>
    <n v="326412.25999999995"/>
    <n v="30702.000000000018"/>
    <n v="79207.547999999952"/>
    <n v="10093.306199999999"/>
    <n v="0"/>
    <s v="تبرعات عامة من زكاة مال وغيرها"/>
    <s v="دفاتر جمع مال"/>
    <s v="سارى"/>
    <n v="2044"/>
    <m/>
    <n v="41"/>
    <x v="1"/>
  </r>
  <r>
    <d v="2017-11-11T00:00:00"/>
    <x v="11"/>
    <n v="450"/>
    <x v="6"/>
    <x v="6"/>
    <n v="393590.23099166638"/>
    <n v="326412.25999999995"/>
    <n v="30702.000000000018"/>
    <n v="79207.547999999952"/>
    <n v="10093.306199999999"/>
    <n v="0"/>
    <s v="تبرعات عامة من زكاة مال وغيرها"/>
    <s v="دفاتر جمع مال"/>
    <s v="سارى"/>
    <n v="2146"/>
    <m/>
    <n v="43"/>
    <x v="1"/>
  </r>
  <r>
    <d v="2017-11-11T00:00:00"/>
    <x v="11"/>
    <n v="150"/>
    <x v="6"/>
    <x v="7"/>
    <n v="393740.23099166638"/>
    <n v="326412.25999999995"/>
    <n v="30702.000000000018"/>
    <n v="79207.547999999952"/>
    <n v="10093.306199999999"/>
    <n v="0"/>
    <s v="نقدية للمرضى"/>
    <s v="دفاتر جمع مال"/>
    <s v="سارى"/>
    <n v="2147"/>
    <m/>
    <n v="43"/>
    <x v="1"/>
  </r>
  <r>
    <d v="2017-11-11T00:00:00"/>
    <x v="11"/>
    <n v="10000"/>
    <x v="6"/>
    <x v="6"/>
    <n v="403740.23099166638"/>
    <n v="326412.25999999995"/>
    <n v="30702.000000000018"/>
    <n v="79207.547999999952"/>
    <n v="10093.306199999999"/>
    <n v="0"/>
    <s v="تبرعات عامة من زكاة مال وغيرها"/>
    <s v="دفاتر جمع مال"/>
    <s v="سارى"/>
    <n v="2148"/>
    <m/>
    <n v="43"/>
    <x v="1"/>
  </r>
  <r>
    <d v="2017-11-11T00:00:00"/>
    <x v="11"/>
    <n v="1000"/>
    <x v="6"/>
    <x v="6"/>
    <n v="404740.23099166638"/>
    <n v="326412.25999999995"/>
    <n v="30702.000000000018"/>
    <n v="79207.547999999952"/>
    <n v="10093.306199999999"/>
    <n v="0"/>
    <s v="تبرعات عامة من زكاة مال وغيرها"/>
    <s v="دفاتر جمع مال"/>
    <s v="سارى"/>
    <n v="2149"/>
    <m/>
    <n v="43"/>
    <x v="1"/>
  </r>
  <r>
    <d v="2017-11-11T00:00:00"/>
    <x v="11"/>
    <n v="200"/>
    <x v="6"/>
    <x v="6"/>
    <n v="404940.23099166638"/>
    <n v="326412.25999999995"/>
    <n v="30702.000000000018"/>
    <n v="79207.547999999952"/>
    <n v="10093.306199999999"/>
    <n v="0"/>
    <s v="تبرعات عامة من زكاة مال وغيرها"/>
    <s v="دفاتر جمع مال"/>
    <s v="سارى"/>
    <n v="2252"/>
    <m/>
    <n v="46"/>
    <x v="1"/>
  </r>
  <r>
    <d v="2017-11-11T00:00:00"/>
    <x v="11"/>
    <n v="5000"/>
    <x v="6"/>
    <x v="6"/>
    <n v="409940.23099166638"/>
    <n v="326412.25999999995"/>
    <n v="30702.000000000018"/>
    <n v="79207.547999999952"/>
    <n v="10093.306199999999"/>
    <n v="0"/>
    <s v="تبرعات عامة من زكاة مال وغيرها"/>
    <s v="دفاتر جمع مال"/>
    <s v="سارى"/>
    <n v="2253"/>
    <m/>
    <n v="46"/>
    <x v="1"/>
  </r>
  <r>
    <d v="2017-11-11T00:00:00"/>
    <x v="11"/>
    <n v="500"/>
    <x v="6"/>
    <x v="7"/>
    <n v="410440.23099166638"/>
    <n v="326412.25999999995"/>
    <n v="30702.000000000018"/>
    <n v="79207.547999999952"/>
    <n v="10093.306199999999"/>
    <n v="0"/>
    <s v="نقدية للمرضى"/>
    <s v="دفاتر جمع مال"/>
    <s v="سارى"/>
    <n v="2254"/>
    <m/>
    <n v="46"/>
    <x v="1"/>
  </r>
  <r>
    <d v="2017-11-11T00:00:00"/>
    <x v="11"/>
    <n v="500"/>
    <x v="6"/>
    <x v="7"/>
    <n v="410940.23099166638"/>
    <n v="326412.25999999995"/>
    <n v="30702.000000000018"/>
    <n v="79207.547999999952"/>
    <n v="10093.306199999999"/>
    <n v="0"/>
    <s v="نقدية للمرضى"/>
    <s v="دفاتر جمع مال"/>
    <s v="سارى"/>
    <n v="2255"/>
    <m/>
    <n v="46"/>
    <x v="1"/>
  </r>
  <r>
    <d v="2017-11-11T00:00:00"/>
    <x v="11"/>
    <n v="1000"/>
    <x v="6"/>
    <x v="6"/>
    <n v="411940.23099166638"/>
    <n v="326412.25999999995"/>
    <n v="30702.000000000018"/>
    <n v="79207.547999999952"/>
    <n v="10093.306199999999"/>
    <n v="0"/>
    <s v="تبرعات عامة من زكاة مال وغيرها"/>
    <s v="دفاتر جمع مال"/>
    <s v="سارى"/>
    <n v="2256"/>
    <m/>
    <n v="46"/>
    <x v="1"/>
  </r>
  <r>
    <d v="2017-11-11T00:00:00"/>
    <x v="11"/>
    <n v="10000"/>
    <x v="6"/>
    <x v="7"/>
    <n v="421940.23099166638"/>
    <n v="326412.25999999995"/>
    <n v="30702.000000000018"/>
    <n v="79207.547999999952"/>
    <n v="10093.306199999999"/>
    <n v="0"/>
    <s v="نقدية للمرضى"/>
    <s v="دفاتر جمع مال"/>
    <s v="سارى"/>
    <n v="2257"/>
    <m/>
    <n v="46"/>
    <x v="1"/>
  </r>
  <r>
    <d v="2017-11-11T00:00:00"/>
    <x v="11"/>
    <n v="10000"/>
    <x v="6"/>
    <x v="7"/>
    <n v="431940.23099166638"/>
    <n v="326412.25999999995"/>
    <n v="30702.000000000018"/>
    <n v="79207.547999999952"/>
    <n v="10093.306199999999"/>
    <n v="0"/>
    <s v="نقدية للمرضى"/>
    <s v="دفاتر جمع مال"/>
    <s v="سارى"/>
    <n v="2258"/>
    <m/>
    <n v="46"/>
    <x v="1"/>
  </r>
  <r>
    <d v="2017-11-11T00:00:00"/>
    <x v="11"/>
    <n v="10000"/>
    <x v="6"/>
    <x v="7"/>
    <n v="441940.23099166638"/>
    <n v="326412.25999999995"/>
    <n v="30702.000000000018"/>
    <n v="79207.547999999952"/>
    <n v="10093.306199999999"/>
    <n v="0"/>
    <s v="نقدية للمرضى"/>
    <s v="دفاتر جمع مال"/>
    <s v="سارى"/>
    <n v="2259"/>
    <m/>
    <n v="46"/>
    <x v="1"/>
  </r>
  <r>
    <d v="2017-11-11T00:00:00"/>
    <x v="11"/>
    <n v="4450"/>
    <x v="6"/>
    <x v="7"/>
    <n v="446390.23099166638"/>
    <n v="326412.25999999995"/>
    <n v="30702.000000000018"/>
    <n v="79207.547999999952"/>
    <n v="10093.306199999999"/>
    <n v="0"/>
    <s v="نقدية للمرضى"/>
    <s v="دفاتر جمع مال"/>
    <s v="سارى"/>
    <n v="2260"/>
    <m/>
    <n v="46"/>
    <x v="1"/>
  </r>
  <r>
    <d v="2017-11-11T00:00:00"/>
    <x v="11"/>
    <n v="300"/>
    <x v="6"/>
    <x v="7"/>
    <n v="446690.23099166638"/>
    <n v="326412.25999999995"/>
    <n v="30702.000000000018"/>
    <n v="79207.547999999952"/>
    <n v="10093.306199999999"/>
    <n v="0"/>
    <s v="نقدية للمرضى"/>
    <s v="دفاتر جمع مال"/>
    <s v="سارى"/>
    <n v="2362"/>
    <m/>
    <n v="48"/>
    <x v="1"/>
  </r>
  <r>
    <d v="2017-11-11T00:00:00"/>
    <x v="11"/>
    <n v="4000"/>
    <x v="6"/>
    <x v="7"/>
    <n v="450690.23099166638"/>
    <n v="326412.25999999995"/>
    <n v="30702.000000000018"/>
    <n v="79207.547999999952"/>
    <n v="10093.306199999999"/>
    <n v="0"/>
    <s v="نقدية للمرضى"/>
    <s v="دفاتر جمع مال"/>
    <s v="سارى"/>
    <n v="2363"/>
    <m/>
    <n v="48"/>
    <x v="1"/>
  </r>
  <r>
    <d v="2017-11-11T00:00:00"/>
    <x v="11"/>
    <n v="2500"/>
    <x v="6"/>
    <x v="6"/>
    <n v="453190.23099166638"/>
    <n v="326412.25999999995"/>
    <n v="30702.000000000018"/>
    <n v="79207.547999999952"/>
    <n v="10093.306199999999"/>
    <n v="0"/>
    <s v="تبرعات عامة من زكاة مال وغيرها"/>
    <s v="دفاتر جمع مال"/>
    <s v="سارى"/>
    <n v="2364"/>
    <m/>
    <n v="48"/>
    <x v="1"/>
  </r>
  <r>
    <d v="2017-11-11T00:00:00"/>
    <x v="11"/>
    <n v="100"/>
    <x v="6"/>
    <x v="7"/>
    <n v="453290.23099166638"/>
    <n v="326412.25999999995"/>
    <n v="30702.000000000018"/>
    <n v="79207.547999999952"/>
    <n v="10093.306199999999"/>
    <n v="0"/>
    <s v="نقدية للمرضى"/>
    <s v="دفاتر جمع مال"/>
    <s v="سارى"/>
    <n v="2409"/>
    <m/>
    <n v="49"/>
    <x v="1"/>
  </r>
  <r>
    <d v="2017-11-12T00:00:00"/>
    <x v="11"/>
    <n v="1000"/>
    <x v="6"/>
    <x v="7"/>
    <n v="454290.23099166638"/>
    <n v="326412.25999999995"/>
    <n v="30702.000000000018"/>
    <n v="79207.547999999952"/>
    <n v="10093.306199999999"/>
    <n v="0"/>
    <s v="نقدية للمرضى"/>
    <s v="دفاتر جمع مال"/>
    <s v="سارى"/>
    <n v="1237"/>
    <m/>
    <n v="25"/>
    <x v="1"/>
  </r>
  <r>
    <d v="2017-11-12T00:00:00"/>
    <x v="11"/>
    <n v="3000"/>
    <x v="6"/>
    <x v="7"/>
    <n v="457290.23099166638"/>
    <n v="326412.25999999995"/>
    <n v="30702.000000000018"/>
    <n v="79207.547999999952"/>
    <n v="10093.306199999999"/>
    <n v="0"/>
    <s v="نقدية للمرضى"/>
    <s v="دفاتر جمع مال"/>
    <s v="سارى"/>
    <n v="1238"/>
    <m/>
    <n v="25"/>
    <x v="1"/>
  </r>
  <r>
    <d v="2017-11-12T00:00:00"/>
    <x v="11"/>
    <n v="300"/>
    <x v="6"/>
    <x v="7"/>
    <n v="457590.23099166638"/>
    <n v="326412.25999999995"/>
    <n v="30702.000000000018"/>
    <n v="79207.547999999952"/>
    <n v="10093.306199999999"/>
    <n v="0"/>
    <s v="نقدية للمرضى"/>
    <s v="دفاتر جمع مال"/>
    <s v="سارى"/>
    <n v="1239"/>
    <m/>
    <n v="25"/>
    <x v="1"/>
  </r>
  <r>
    <d v="2017-11-12T00:00:00"/>
    <x v="11"/>
    <n v="750"/>
    <x v="6"/>
    <x v="6"/>
    <n v="458340.23099166638"/>
    <n v="326412.25999999995"/>
    <n v="30702.000000000018"/>
    <n v="79207.547999999952"/>
    <n v="10093.306199999999"/>
    <n v="0"/>
    <s v="تبرعات عامة من زكاة مال وغيرها"/>
    <s v="دفاتر جمع مال"/>
    <s v="سارى"/>
    <n v="1783"/>
    <m/>
    <n v="36"/>
    <x v="1"/>
  </r>
  <r>
    <d v="2017-11-12T00:00:00"/>
    <x v="11"/>
    <n v="400"/>
    <x v="6"/>
    <x v="6"/>
    <n v="458740.23099166638"/>
    <n v="326412.25999999995"/>
    <n v="30702.000000000018"/>
    <n v="79207.547999999952"/>
    <n v="10093.306199999999"/>
    <n v="0"/>
    <s v="تبرعات عامة من زكاة مال وغيرها"/>
    <s v="دفاتر جمع مال"/>
    <s v="سارى"/>
    <n v="1985"/>
    <m/>
    <n v="40"/>
    <x v="1"/>
  </r>
  <r>
    <d v="2017-11-12T00:00:00"/>
    <x v="11"/>
    <n v="100"/>
    <x v="6"/>
    <x v="6"/>
    <n v="458840.23099166638"/>
    <n v="326412.25999999995"/>
    <n v="30702.000000000018"/>
    <n v="79207.547999999952"/>
    <n v="10093.306199999999"/>
    <n v="0"/>
    <s v="تبرعات عامة من زكاة مال وغيرها"/>
    <s v="دفاتر جمع مال"/>
    <s v="سارى"/>
    <n v="1986"/>
    <m/>
    <n v="40"/>
    <x v="1"/>
  </r>
  <r>
    <d v="2017-11-12T00:00:00"/>
    <x v="11"/>
    <n v="1620"/>
    <x v="6"/>
    <x v="7"/>
    <n v="460460.23099166638"/>
    <n v="326412.25999999995"/>
    <n v="30702.000000000018"/>
    <n v="79207.547999999952"/>
    <n v="10093.306199999999"/>
    <n v="0"/>
    <s v="نقدية للمرضى"/>
    <s v="دفاتر جمع مال"/>
    <s v="سارى"/>
    <n v="1987"/>
    <m/>
    <n v="40"/>
    <x v="1"/>
  </r>
  <r>
    <d v="2017-11-12T00:00:00"/>
    <x v="11"/>
    <n v="1200"/>
    <x v="6"/>
    <x v="7"/>
    <n v="461660.23099166638"/>
    <n v="326412.25999999995"/>
    <n v="30702.000000000018"/>
    <n v="79207.547999999952"/>
    <n v="10093.306199999999"/>
    <n v="0"/>
    <s v="نقدية للمرضى"/>
    <s v="دفاتر جمع مال"/>
    <s v="سارى"/>
    <n v="1988"/>
    <m/>
    <n v="40"/>
    <x v="1"/>
  </r>
  <r>
    <d v="2017-11-12T00:00:00"/>
    <x v="11"/>
    <n v="5150"/>
    <x v="6"/>
    <x v="6"/>
    <n v="466810.23099166638"/>
    <n v="326412.25999999995"/>
    <n v="30702.000000000018"/>
    <n v="79207.547999999952"/>
    <n v="10093.306199999999"/>
    <n v="0"/>
    <s v="تبرعات عامة من زكاة مال وغيرها"/>
    <s v="دفاتر جمع مال"/>
    <s v="سارى"/>
    <n v="2045"/>
    <m/>
    <n v="41"/>
    <x v="1"/>
  </r>
  <r>
    <d v="2017-11-12T00:00:00"/>
    <x v="11"/>
    <n v="100"/>
    <x v="6"/>
    <x v="6"/>
    <n v="466910.23099166638"/>
    <n v="326412.25999999995"/>
    <n v="30702.000000000018"/>
    <n v="79207.547999999952"/>
    <n v="10093.306199999999"/>
    <n v="0"/>
    <s v="تبرعات عامة من زكاة مال وغيرها"/>
    <s v="دفاتر جمع مال"/>
    <s v="سارى"/>
    <n v="2091"/>
    <m/>
    <n v="42"/>
    <x v="1"/>
  </r>
  <r>
    <d v="2017-11-12T00:00:00"/>
    <x v="11"/>
    <n v="100"/>
    <x v="6"/>
    <x v="7"/>
    <n v="467010.23099166638"/>
    <n v="326412.25999999995"/>
    <n v="30702.000000000018"/>
    <n v="79207.547999999952"/>
    <n v="10093.306199999999"/>
    <n v="0"/>
    <s v="نقدية للمرضى"/>
    <s v="دفاتر جمع مال"/>
    <s v="سارى"/>
    <n v="2092"/>
    <m/>
    <n v="42"/>
    <x v="1"/>
  </r>
  <r>
    <d v="2017-11-12T00:00:00"/>
    <x v="11"/>
    <n v="1000"/>
    <x v="6"/>
    <x v="6"/>
    <n v="468010.23099166638"/>
    <n v="326412.25999999995"/>
    <n v="30702.000000000018"/>
    <n v="79207.547999999952"/>
    <n v="10093.306199999999"/>
    <n v="0"/>
    <s v="تبرعات عامة من زكاة مال وغيرها"/>
    <s v="دفاتر جمع مال"/>
    <s v="سارى"/>
    <n v="2093"/>
    <m/>
    <n v="42"/>
    <x v="1"/>
  </r>
  <r>
    <d v="2017-11-12T00:00:00"/>
    <x v="11"/>
    <n v="400"/>
    <x v="6"/>
    <x v="7"/>
    <n v="468410.23099166638"/>
    <n v="326412.25999999995"/>
    <n v="30702.000000000018"/>
    <n v="79207.547999999952"/>
    <n v="10093.306199999999"/>
    <n v="0"/>
    <s v="نقدية للمرضى"/>
    <s v="دفاتر جمع مال"/>
    <s v="سارى"/>
    <n v="2095"/>
    <m/>
    <n v="42"/>
    <x v="1"/>
  </r>
  <r>
    <d v="2017-11-12T00:00:00"/>
    <x v="11"/>
    <n v="1000"/>
    <x v="6"/>
    <x v="7"/>
    <n v="469410.23099166638"/>
    <n v="326412.25999999995"/>
    <n v="30702.000000000018"/>
    <n v="79207.547999999952"/>
    <n v="10093.306199999999"/>
    <n v="0"/>
    <s v="نقدية للمرضى"/>
    <s v="دفاتر جمع مال"/>
    <s v="سارى"/>
    <n v="2150"/>
    <m/>
    <n v="43"/>
    <x v="1"/>
  </r>
  <r>
    <d v="2017-11-12T00:00:00"/>
    <x v="11"/>
    <n v="24200"/>
    <x v="6"/>
    <x v="6"/>
    <n v="493610.23099166638"/>
    <n v="326412.25999999995"/>
    <n v="30702.000000000018"/>
    <n v="79207.547999999952"/>
    <n v="10093.306199999999"/>
    <n v="0"/>
    <s v="تبرعات عامة من زكاة مال وغيرها"/>
    <s v="دفاتر جمع مال"/>
    <s v="سارى"/>
    <n v="2170"/>
    <m/>
    <n v="44"/>
    <x v="1"/>
  </r>
  <r>
    <d v="2017-11-12T00:00:00"/>
    <x v="11"/>
    <n v="500"/>
    <x v="6"/>
    <x v="7"/>
    <n v="494110.23099166638"/>
    <n v="326412.25999999995"/>
    <n v="30702.000000000018"/>
    <n v="79207.547999999952"/>
    <n v="10093.306199999999"/>
    <n v="0"/>
    <s v="نقدية للمرضى"/>
    <s v="دفاتر جمع مال"/>
    <s v="سارى"/>
    <n v="2171"/>
    <m/>
    <n v="44"/>
    <x v="1"/>
  </r>
  <r>
    <d v="2017-11-12T00:00:00"/>
    <x v="11"/>
    <n v="200"/>
    <x v="6"/>
    <x v="6"/>
    <n v="494310.23099166638"/>
    <n v="326412.25999999995"/>
    <n v="30702.000000000018"/>
    <n v="79207.547999999952"/>
    <n v="10093.306199999999"/>
    <n v="0"/>
    <s v="تبرعات عامة من زكاة مال وغيرها"/>
    <s v="دفاتر جمع مال"/>
    <s v="سارى"/>
    <n v="2261"/>
    <m/>
    <n v="46"/>
    <x v="1"/>
  </r>
  <r>
    <d v="2017-11-12T00:00:00"/>
    <x v="11"/>
    <n v="250"/>
    <x v="6"/>
    <x v="7"/>
    <n v="494560.23099166638"/>
    <n v="326412.25999999995"/>
    <n v="30702.000000000018"/>
    <n v="79207.547999999952"/>
    <n v="10093.306199999999"/>
    <n v="0"/>
    <s v="نقدية للمرضى"/>
    <s v="دفاتر جمع مال"/>
    <s v="سارى"/>
    <n v="2262"/>
    <m/>
    <n v="46"/>
    <x v="1"/>
  </r>
  <r>
    <d v="2017-11-12T00:00:00"/>
    <x v="11"/>
    <n v="2800"/>
    <x v="6"/>
    <x v="7"/>
    <n v="497360.23099166638"/>
    <n v="326412.25999999995"/>
    <n v="30702.000000000018"/>
    <n v="79207.547999999952"/>
    <n v="10093.306199999999"/>
    <n v="0"/>
    <s v="نقدية للمرضى"/>
    <s v="دفاتر جمع مال"/>
    <s v="سارى"/>
    <n v="2365"/>
    <m/>
    <n v="48"/>
    <x v="1"/>
  </r>
  <r>
    <d v="2017-11-12T00:00:00"/>
    <x v="11"/>
    <n v="500"/>
    <x v="6"/>
    <x v="6"/>
    <n v="497860.23099166638"/>
    <n v="326412.25999999995"/>
    <n v="30702.000000000018"/>
    <n v="79207.547999999952"/>
    <n v="10093.306199999999"/>
    <n v="0"/>
    <s v="تبرعات عامة من زكاة مال وغيرها"/>
    <s v="دفاتر جمع مال"/>
    <s v="سارى"/>
    <n v="2410"/>
    <m/>
    <n v="49"/>
    <x v="1"/>
  </r>
  <r>
    <d v="2017-11-12T00:00:00"/>
    <x v="11"/>
    <n v="300"/>
    <x v="6"/>
    <x v="6"/>
    <n v="498160.23099166638"/>
    <n v="326412.25999999995"/>
    <n v="30702.000000000018"/>
    <n v="79207.547999999952"/>
    <n v="10093.306199999999"/>
    <n v="0"/>
    <s v="تبرعات عامة من زكاة مال وغيرها"/>
    <s v="دفاتر جمع مال"/>
    <s v="سارى"/>
    <n v="2411"/>
    <m/>
    <n v="49"/>
    <x v="1"/>
  </r>
  <r>
    <d v="2017-11-12T00:00:00"/>
    <x v="11"/>
    <n v="610"/>
    <x v="8"/>
    <x v="9"/>
    <n v="498160.23099166638"/>
    <n v="327022.25999999995"/>
    <n v="30702.000000000018"/>
    <n v="79207.547999999952"/>
    <n v="10093.306199999999"/>
    <n v="0"/>
    <m/>
    <m/>
    <m/>
    <s v="معاملة بنكية"/>
    <m/>
    <m/>
    <x v="129"/>
  </r>
  <r>
    <d v="2017-11-12T00:00:00"/>
    <x v="11"/>
    <n v="55300"/>
    <x v="6"/>
    <x v="11"/>
    <n v="553460.23099166644"/>
    <n v="271722.25999999995"/>
    <n v="30702.000000000018"/>
    <n v="79207.547999999952"/>
    <n v="10093.306199999999"/>
    <n v="0"/>
    <m/>
    <m/>
    <m/>
    <s v="معاملة بنكية"/>
    <m/>
    <m/>
    <x v="279"/>
  </r>
  <r>
    <d v="2017-11-12T00:00:00"/>
    <x v="11"/>
    <n v="5000"/>
    <x v="7"/>
    <x v="11"/>
    <n v="553460.23099166644"/>
    <n v="266722.25999999995"/>
    <n v="30702.000000000018"/>
    <n v="79207.547999999952"/>
    <n v="10093.306199999999"/>
    <n v="0"/>
    <m/>
    <m/>
    <m/>
    <s v="معاملة بنكية"/>
    <m/>
    <m/>
    <x v="267"/>
  </r>
  <r>
    <d v="2017-11-12T00:00:00"/>
    <x v="11"/>
    <n v="68785"/>
    <x v="8"/>
    <x v="8"/>
    <n v="484675.23099166644"/>
    <n v="335507.25999999995"/>
    <n v="30702.000000000018"/>
    <n v="79207.547999999952"/>
    <n v="10093.306199999999"/>
    <n v="0"/>
    <m/>
    <m/>
    <m/>
    <m/>
    <m/>
    <m/>
    <x v="266"/>
  </r>
  <r>
    <d v="2017-11-12T00:00:00"/>
    <x v="11"/>
    <n v="28790"/>
    <x v="8"/>
    <x v="8"/>
    <n v="455885.23099166644"/>
    <n v="364297.25999999995"/>
    <n v="30702.000000000018"/>
    <n v="79207.547999999952"/>
    <n v="10093.306199999999"/>
    <n v="0"/>
    <m/>
    <m/>
    <m/>
    <m/>
    <m/>
    <m/>
    <x v="266"/>
  </r>
  <r>
    <d v="2017-11-12T00:00:00"/>
    <x v="11"/>
    <n v="40000"/>
    <x v="6"/>
    <x v="11"/>
    <n v="495885.23099166644"/>
    <n v="324297.25999999995"/>
    <n v="30702.000000000018"/>
    <n v="79207.547999999952"/>
    <n v="10093.306199999999"/>
    <n v="0"/>
    <m/>
    <m/>
    <m/>
    <s v="معاملة بنكية"/>
    <m/>
    <m/>
    <x v="279"/>
  </r>
  <r>
    <d v="2017-11-12T00:00:00"/>
    <x v="11"/>
    <n v="38520"/>
    <x v="8"/>
    <x v="8"/>
    <n v="457365.23099166644"/>
    <n v="362817.25999999995"/>
    <n v="30702.000000000018"/>
    <n v="79207.547999999952"/>
    <n v="10093.306199999999"/>
    <n v="0"/>
    <m/>
    <m/>
    <m/>
    <m/>
    <m/>
    <m/>
    <x v="64"/>
  </r>
  <r>
    <d v="2017-11-12T00:00:00"/>
    <x v="11"/>
    <n v="520"/>
    <x v="8"/>
    <x v="9"/>
    <n v="457365.23099166644"/>
    <n v="363337.25999999995"/>
    <n v="30702.000000000018"/>
    <n v="79207.547999999952"/>
    <n v="10093.306199999999"/>
    <n v="0"/>
    <m/>
    <m/>
    <m/>
    <s v="معاملة بنكية"/>
    <m/>
    <m/>
    <x v="129"/>
  </r>
  <r>
    <d v="2017-11-12T00:00:00"/>
    <x v="11"/>
    <n v="150"/>
    <x v="8"/>
    <x v="9"/>
    <n v="457365.23099166644"/>
    <n v="363487.25999999995"/>
    <n v="30702.000000000018"/>
    <n v="79207.547999999952"/>
    <n v="10093.306199999999"/>
    <n v="0"/>
    <m/>
    <m/>
    <m/>
    <s v="معاملة بنكية"/>
    <m/>
    <m/>
    <x v="129"/>
  </r>
  <r>
    <d v="2017-11-12T00:00:00"/>
    <x v="11"/>
    <n v="50"/>
    <x v="8"/>
    <x v="9"/>
    <n v="457365.23099166644"/>
    <n v="363537.25999999995"/>
    <n v="30702.000000000018"/>
    <n v="79207.547999999952"/>
    <n v="10093.306199999999"/>
    <n v="0"/>
    <m/>
    <m/>
    <m/>
    <s v="معاملة بنكية"/>
    <m/>
    <m/>
    <x v="129"/>
  </r>
  <r>
    <d v="2017-11-13T00:00:00"/>
    <x v="11"/>
    <n v="5000"/>
    <x v="6"/>
    <x v="6"/>
    <n v="462365.23099166644"/>
    <n v="363537.25999999995"/>
    <n v="30702.000000000018"/>
    <n v="79207.547999999952"/>
    <n v="10093.306199999999"/>
    <n v="0"/>
    <s v="تبرعات عامة من زكاة مال وغيرها"/>
    <s v="دفاتر جمع مال"/>
    <s v="سارى"/>
    <n v="1784"/>
    <m/>
    <n v="36"/>
    <x v="1"/>
  </r>
  <r>
    <d v="2017-11-13T00:00:00"/>
    <x v="11"/>
    <n v="800"/>
    <x v="6"/>
    <x v="6"/>
    <n v="463165.23099166644"/>
    <n v="363537.25999999995"/>
    <n v="30702.000000000018"/>
    <n v="79207.547999999952"/>
    <n v="10093.306199999999"/>
    <n v="0"/>
    <s v="تبرعات عامة من زكاة مال وغيرها"/>
    <s v="دفاتر جمع مال"/>
    <s v="سارى"/>
    <n v="1990"/>
    <m/>
    <n v="40"/>
    <x v="1"/>
  </r>
  <r>
    <d v="2017-11-13T00:00:00"/>
    <x v="11"/>
    <n v="200"/>
    <x v="6"/>
    <x v="6"/>
    <n v="463365.23099166644"/>
    <n v="363537.25999999995"/>
    <n v="30702.000000000018"/>
    <n v="79207.547999999952"/>
    <n v="10093.306199999999"/>
    <n v="0"/>
    <s v="تبرعات عامة من زكاة مال وغيرها"/>
    <s v="دفاتر جمع مال"/>
    <s v="سارى"/>
    <n v="1991"/>
    <m/>
    <n v="40"/>
    <x v="1"/>
  </r>
  <r>
    <d v="2017-11-13T00:00:00"/>
    <x v="11"/>
    <n v="200"/>
    <x v="6"/>
    <x v="7"/>
    <n v="463565.23099166644"/>
    <n v="363537.25999999995"/>
    <n v="30702.000000000018"/>
    <n v="79207.547999999952"/>
    <n v="10093.306199999999"/>
    <n v="0"/>
    <s v="نقدية للمرضى"/>
    <s v="دفاتر جمع مال"/>
    <s v="سارى"/>
    <n v="2046"/>
    <m/>
    <n v="41"/>
    <x v="1"/>
  </r>
  <r>
    <d v="2017-11-13T00:00:00"/>
    <x v="11"/>
    <n v="430"/>
    <x v="6"/>
    <x v="7"/>
    <n v="463995.23099166644"/>
    <n v="363537.25999999995"/>
    <n v="30702.000000000018"/>
    <n v="79207.547999999952"/>
    <n v="10093.306199999999"/>
    <n v="0"/>
    <s v="نقدية للمرضى"/>
    <s v="دفاتر جمع مال"/>
    <s v="سارى"/>
    <n v="2047"/>
    <m/>
    <n v="41"/>
    <x v="1"/>
  </r>
  <r>
    <d v="2017-11-13T00:00:00"/>
    <x v="11"/>
    <n v="200"/>
    <x v="6"/>
    <x v="6"/>
    <n v="464195.23099166644"/>
    <n v="363537.25999999995"/>
    <n v="30702.000000000018"/>
    <n v="79207.547999999952"/>
    <n v="10093.306199999999"/>
    <n v="0"/>
    <s v="تبرعات عامة من زكاة مال وغيرها"/>
    <s v="دفاتر جمع مال"/>
    <s v="سارى"/>
    <n v="2048"/>
    <m/>
    <n v="41"/>
    <x v="1"/>
  </r>
  <r>
    <d v="2017-11-13T00:00:00"/>
    <x v="11"/>
    <n v="2500"/>
    <x v="6"/>
    <x v="7"/>
    <n v="466695.23099166644"/>
    <n v="363537.25999999995"/>
    <n v="30702.000000000018"/>
    <n v="79207.547999999952"/>
    <n v="10093.306199999999"/>
    <n v="0"/>
    <s v="نقدية للمرضى"/>
    <s v="دفاتر جمع مال"/>
    <s v="سارى"/>
    <n v="2049"/>
    <m/>
    <n v="41"/>
    <x v="1"/>
  </r>
  <r>
    <d v="2017-11-13T00:00:00"/>
    <x v="11"/>
    <n v="500"/>
    <x v="6"/>
    <x v="7"/>
    <n v="467195.23099166644"/>
    <n v="363537.25999999995"/>
    <n v="30702.000000000018"/>
    <n v="79207.547999999952"/>
    <n v="10093.306199999999"/>
    <n v="0"/>
    <s v="نقدية للمرضى"/>
    <s v="دفاتر جمع مال"/>
    <s v="سارى"/>
    <n v="2050"/>
    <m/>
    <n v="41"/>
    <x v="1"/>
  </r>
  <r>
    <d v="2017-11-13T00:00:00"/>
    <x v="11"/>
    <n v="17187.5"/>
    <x v="6"/>
    <x v="6"/>
    <n v="484382.73099166644"/>
    <n v="363537.25999999995"/>
    <n v="30702.000000000018"/>
    <n v="79207.547999999952"/>
    <n v="10093.306199999999"/>
    <n v="0"/>
    <s v="تبرعات عامة من زكاة مال وغيرها"/>
    <s v="دفاتر جمع مال"/>
    <s v="سارى"/>
    <n v="2097"/>
    <m/>
    <n v="42"/>
    <x v="1"/>
  </r>
  <r>
    <d v="2017-11-13T00:00:00"/>
    <x v="11"/>
    <n v="5000"/>
    <x v="6"/>
    <x v="6"/>
    <n v="489382.73099166644"/>
    <n v="363537.25999999995"/>
    <n v="30702.000000000018"/>
    <n v="79207.547999999952"/>
    <n v="10093.306199999999"/>
    <n v="0"/>
    <s v="تبرعات عامة من زكاة مال وغيرها"/>
    <s v="دفاتر جمع مال"/>
    <s v="سارى"/>
    <n v="2172"/>
    <m/>
    <n v="44"/>
    <x v="1"/>
  </r>
  <r>
    <d v="2017-11-13T00:00:00"/>
    <x v="11"/>
    <n v="10000"/>
    <x v="6"/>
    <x v="6"/>
    <n v="499382.73099166644"/>
    <n v="363537.25999999995"/>
    <n v="30702.000000000018"/>
    <n v="79207.547999999952"/>
    <n v="10093.306199999999"/>
    <n v="0"/>
    <s v="تبرعات عامة من زكاة مال وغيرها"/>
    <s v="دفاتر جمع مال"/>
    <s v="سارى"/>
    <n v="2173"/>
    <m/>
    <n v="44"/>
    <x v="1"/>
  </r>
  <r>
    <d v="2017-11-13T00:00:00"/>
    <x v="11"/>
    <n v="10000"/>
    <x v="6"/>
    <x v="6"/>
    <n v="509382.73099166644"/>
    <n v="363537.25999999995"/>
    <n v="30702.000000000018"/>
    <n v="79207.547999999952"/>
    <n v="10093.306199999999"/>
    <n v="0"/>
    <s v="تبرعات عامة من زكاة مال وغيرها"/>
    <s v="دفاتر جمع مال"/>
    <s v="سارى"/>
    <n v="2174"/>
    <m/>
    <n v="44"/>
    <x v="1"/>
  </r>
  <r>
    <d v="2017-11-13T00:00:00"/>
    <x v="11"/>
    <n v="10000"/>
    <x v="6"/>
    <x v="6"/>
    <n v="519382.73099166644"/>
    <n v="363537.25999999995"/>
    <n v="30702.000000000018"/>
    <n v="79207.547999999952"/>
    <n v="10093.306199999999"/>
    <n v="0"/>
    <s v="تبرعات عامة من زكاة مال وغيرها"/>
    <s v="دفاتر جمع مال"/>
    <s v="سارى"/>
    <n v="2175"/>
    <m/>
    <n v="44"/>
    <x v="1"/>
  </r>
  <r>
    <d v="2017-11-13T00:00:00"/>
    <x v="11"/>
    <n v="7800"/>
    <x v="6"/>
    <x v="6"/>
    <n v="527182.73099166644"/>
    <n v="363537.25999999995"/>
    <n v="30702.000000000018"/>
    <n v="79207.547999999952"/>
    <n v="10093.306199999999"/>
    <n v="0"/>
    <s v="تبرعات عامة من زكاة مال وغيرها"/>
    <s v="دفاتر جمع مال"/>
    <s v="سارى"/>
    <n v="2176"/>
    <m/>
    <n v="44"/>
    <x v="1"/>
  </r>
  <r>
    <d v="2017-11-13T00:00:00"/>
    <x v="11"/>
    <n v="2000"/>
    <x v="6"/>
    <x v="6"/>
    <n v="529182.73099166644"/>
    <n v="363537.25999999995"/>
    <n v="30702.000000000018"/>
    <n v="79207.547999999952"/>
    <n v="10093.306199999999"/>
    <n v="0"/>
    <s v="تبرعات عامة من زكاة مال وغيرها"/>
    <s v="دفاتر جمع مال"/>
    <s v="سارى"/>
    <n v="2263"/>
    <m/>
    <n v="46"/>
    <x v="1"/>
  </r>
  <r>
    <d v="2017-11-13T00:00:00"/>
    <x v="11"/>
    <n v="100"/>
    <x v="6"/>
    <x v="6"/>
    <n v="529282.73099166644"/>
    <n v="363537.25999999995"/>
    <n v="30702.000000000018"/>
    <n v="79207.547999999952"/>
    <n v="10093.306199999999"/>
    <n v="0"/>
    <s v="تبرعات عامة من زكاة مال وغيرها"/>
    <s v="دفاتر جمع مال"/>
    <s v="سارى"/>
    <n v="2412"/>
    <m/>
    <n v="49"/>
    <x v="1"/>
  </r>
  <r>
    <d v="2017-11-13T00:00:00"/>
    <x v="11"/>
    <n v="1200"/>
    <x v="6"/>
    <x v="7"/>
    <n v="530482.73099166644"/>
    <n v="363537.25999999995"/>
    <n v="30702.000000000018"/>
    <n v="79207.547999999952"/>
    <n v="10093.306199999999"/>
    <n v="0"/>
    <s v="نقدية للمرضى"/>
    <s v="دفاتر جمع مال"/>
    <s v="سارى"/>
    <n v="2413"/>
    <m/>
    <n v="49"/>
    <x v="1"/>
  </r>
  <r>
    <d v="2017-11-13T00:00:00"/>
    <x v="11"/>
    <n v="100"/>
    <x v="6"/>
    <x v="6"/>
    <n v="530582.73099166644"/>
    <n v="363537.25999999995"/>
    <n v="30702.000000000018"/>
    <n v="79207.547999999952"/>
    <n v="10093.306199999999"/>
    <n v="0"/>
    <s v="تبرعات عامة من زكاة مال وغيرها"/>
    <s v="دفاتر جمع مال"/>
    <s v="سارى"/>
    <n v="2414"/>
    <m/>
    <n v="49"/>
    <x v="1"/>
  </r>
  <r>
    <d v="2017-11-13T00:00:00"/>
    <x v="11"/>
    <n v="100"/>
    <x v="6"/>
    <x v="6"/>
    <n v="530682.73099166644"/>
    <n v="363537.25999999995"/>
    <n v="30702.000000000018"/>
    <n v="79207.547999999952"/>
    <n v="10093.306199999999"/>
    <n v="0"/>
    <s v="تبرعات عامة من زكاة مال وغيرها"/>
    <s v="دفاتر جمع مال"/>
    <s v="سارى"/>
    <n v="2415"/>
    <m/>
    <n v="49"/>
    <x v="1"/>
  </r>
  <r>
    <d v="2017-11-13T00:00:00"/>
    <x v="11"/>
    <n v="300"/>
    <x v="6"/>
    <x v="6"/>
    <n v="530982.73099166644"/>
    <n v="363537.25999999995"/>
    <n v="30702.000000000018"/>
    <n v="79207.547999999952"/>
    <n v="10093.306199999999"/>
    <n v="0"/>
    <s v="تبرعات عامة من زكاة مال وغيرها"/>
    <s v="دفاتر جمع مال"/>
    <s v="سارى"/>
    <n v="2451"/>
    <m/>
    <n v="50"/>
    <x v="1"/>
  </r>
  <r>
    <d v="2017-11-13T00:00:00"/>
    <x v="11"/>
    <n v="5000"/>
    <x v="6"/>
    <x v="6"/>
    <n v="535982.73099166644"/>
    <n v="363537.25999999995"/>
    <n v="30702.000000000018"/>
    <n v="79207.547999999952"/>
    <n v="10093.306199999999"/>
    <n v="0"/>
    <s v="تبرعات عامة من زكاة مال وغيرها"/>
    <s v="دفاتر جمع مال"/>
    <s v="سارى"/>
    <n v="2452"/>
    <m/>
    <n v="50"/>
    <x v="1"/>
  </r>
  <r>
    <d v="2017-11-13T00:00:00"/>
    <x v="11"/>
    <n v="10000"/>
    <x v="8"/>
    <x v="9"/>
    <n v="535982.73099166644"/>
    <n v="373537.25999999995"/>
    <n v="30702.000000000018"/>
    <n v="79207.547999999952"/>
    <n v="10093.306199999999"/>
    <n v="0"/>
    <m/>
    <m/>
    <m/>
    <s v="معاملة بنكية"/>
    <m/>
    <m/>
    <x v="64"/>
  </r>
  <r>
    <d v="2017-11-13T00:00:00"/>
    <x v="11"/>
    <n v="50000"/>
    <x v="6"/>
    <x v="11"/>
    <n v="585982.73099166644"/>
    <n v="323537.25999999995"/>
    <n v="30702.000000000018"/>
    <n v="79207.547999999952"/>
    <n v="10093.306199999999"/>
    <n v="0"/>
    <m/>
    <m/>
    <m/>
    <s v="معاملة بنكية"/>
    <m/>
    <m/>
    <x v="279"/>
  </r>
  <r>
    <d v="2017-11-13T00:00:00"/>
    <x v="11"/>
    <n v="26370"/>
    <x v="8"/>
    <x v="8"/>
    <n v="559612.73099166644"/>
    <n v="349907.25999999995"/>
    <n v="30702.000000000018"/>
    <n v="79207.547999999952"/>
    <n v="10093.306199999999"/>
    <n v="0"/>
    <m/>
    <m/>
    <m/>
    <m/>
    <m/>
    <m/>
    <x v="64"/>
  </r>
  <r>
    <d v="2017-11-13T00:00:00"/>
    <x v="11"/>
    <n v="48300"/>
    <x v="6"/>
    <x v="11"/>
    <n v="607912.73099166644"/>
    <n v="301607.25999999995"/>
    <n v="30702.000000000018"/>
    <n v="79207.547999999952"/>
    <n v="10093.306199999999"/>
    <n v="0"/>
    <m/>
    <m/>
    <m/>
    <s v="معاملة بنكية"/>
    <m/>
    <m/>
    <x v="279"/>
  </r>
  <r>
    <d v="2017-11-13T00:00:00"/>
    <x v="11"/>
    <n v="3000"/>
    <x v="8"/>
    <x v="9"/>
    <n v="607912.73099166644"/>
    <n v="304607.25999999995"/>
    <n v="30702.000000000018"/>
    <n v="79207.547999999952"/>
    <n v="10093.306199999999"/>
    <n v="0"/>
    <m/>
    <m/>
    <m/>
    <s v="معاملة بنكية"/>
    <m/>
    <m/>
    <x v="64"/>
  </r>
  <r>
    <d v="2017-11-13T00:00:00"/>
    <x v="11"/>
    <n v="110"/>
    <x v="8"/>
    <x v="9"/>
    <n v="607912.73099166644"/>
    <n v="304717.25999999995"/>
    <n v="30702.000000000018"/>
    <n v="79207.547999999952"/>
    <n v="10093.306199999999"/>
    <n v="0"/>
    <m/>
    <m/>
    <m/>
    <s v="معاملة بنكية"/>
    <m/>
    <m/>
    <x v="129"/>
  </r>
  <r>
    <d v="2017-11-14T00:00:00"/>
    <x v="11"/>
    <n v="200"/>
    <x v="6"/>
    <x v="6"/>
    <n v="608112.73099166644"/>
    <n v="304717.25999999995"/>
    <n v="30702.000000000018"/>
    <n v="79207.547999999952"/>
    <n v="10093.306199999999"/>
    <n v="0"/>
    <s v="تبرعات عامة من زكاة مال وغيرها"/>
    <s v="دفاتر جمع مال"/>
    <s v="سارى"/>
    <n v="1240"/>
    <m/>
    <n v="25"/>
    <x v="1"/>
  </r>
  <r>
    <d v="2017-11-14T00:00:00"/>
    <x v="11"/>
    <n v="200"/>
    <x v="6"/>
    <x v="6"/>
    <n v="608312.73099166644"/>
    <n v="304717.25999999995"/>
    <n v="30702.000000000018"/>
    <n v="79207.547999999952"/>
    <n v="10093.306199999999"/>
    <n v="0"/>
    <s v="تبرعات عامة من زكاة مال وغيرها"/>
    <s v="دفاتر جمع مال"/>
    <s v="سارى"/>
    <n v="1676"/>
    <m/>
    <n v="34"/>
    <x v="1"/>
  </r>
  <r>
    <d v="2017-11-14T00:00:00"/>
    <x v="11"/>
    <n v="6000"/>
    <x v="6"/>
    <x v="6"/>
    <n v="614312.73099166644"/>
    <n v="304717.25999999995"/>
    <n v="30702.000000000018"/>
    <n v="79207.547999999952"/>
    <n v="10093.306199999999"/>
    <n v="0"/>
    <s v="تبرعات عامة من زكاة مال وغيرها"/>
    <s v="دفاتر جمع مال"/>
    <s v="سارى"/>
    <n v="1677"/>
    <m/>
    <n v="34"/>
    <x v="1"/>
  </r>
  <r>
    <d v="2017-11-14T00:00:00"/>
    <x v="11"/>
    <n v="200"/>
    <x v="6"/>
    <x v="6"/>
    <n v="614512.73099166644"/>
    <n v="304717.25999999995"/>
    <n v="30702.000000000018"/>
    <n v="79207.547999999952"/>
    <n v="10093.306199999999"/>
    <n v="0"/>
    <s v="تبرعات عامة من زكاة مال وغيرها"/>
    <s v="دفاتر جمع مال"/>
    <s v="سارى"/>
    <n v="1992"/>
    <m/>
    <n v="40"/>
    <x v="1"/>
  </r>
  <r>
    <d v="2017-11-14T00:00:00"/>
    <x v="11"/>
    <n v="700"/>
    <x v="6"/>
    <x v="7"/>
    <n v="615212.73099166644"/>
    <n v="304717.25999999995"/>
    <n v="30702.000000000018"/>
    <n v="79207.547999999952"/>
    <n v="10093.306199999999"/>
    <n v="0"/>
    <s v="نقدية للمرضى"/>
    <s v="دفاتر جمع مال"/>
    <s v="سارى"/>
    <n v="2098"/>
    <m/>
    <n v="42"/>
    <x v="1"/>
  </r>
  <r>
    <d v="2017-11-14T00:00:00"/>
    <x v="11"/>
    <n v="5000"/>
    <x v="6"/>
    <x v="7"/>
    <n v="620212.73099166644"/>
    <n v="304717.25999999995"/>
    <n v="30702.000000000018"/>
    <n v="79207.547999999952"/>
    <n v="10093.306199999999"/>
    <n v="0"/>
    <s v="نقدية للمرضى"/>
    <s v="دفاتر جمع مال"/>
    <s v="سارى"/>
    <n v="2177"/>
    <m/>
    <n v="44"/>
    <x v="1"/>
  </r>
  <r>
    <d v="2017-11-14T00:00:00"/>
    <x v="11"/>
    <n v="10000"/>
    <x v="6"/>
    <x v="7"/>
    <n v="630212.73099166644"/>
    <n v="304717.25999999995"/>
    <n v="30702.000000000018"/>
    <n v="79207.547999999952"/>
    <n v="10093.306199999999"/>
    <n v="0"/>
    <s v="نقدية للمرضى"/>
    <s v="دفاتر جمع مال"/>
    <s v="سارى"/>
    <n v="2178"/>
    <m/>
    <n v="44"/>
    <x v="1"/>
  </r>
  <r>
    <d v="2017-11-14T00:00:00"/>
    <x v="11"/>
    <n v="5000"/>
    <x v="6"/>
    <x v="7"/>
    <n v="635212.73099166644"/>
    <n v="304717.25999999995"/>
    <n v="30702.000000000018"/>
    <n v="79207.547999999952"/>
    <n v="10093.306199999999"/>
    <n v="0"/>
    <s v="نقدية للمرضى"/>
    <s v="دفاتر جمع مال"/>
    <s v="سارى"/>
    <n v="2179"/>
    <m/>
    <n v="44"/>
    <x v="1"/>
  </r>
  <r>
    <d v="2017-11-14T00:00:00"/>
    <x v="11"/>
    <n v="1000"/>
    <x v="6"/>
    <x v="7"/>
    <n v="636212.73099166644"/>
    <n v="304717.25999999995"/>
    <n v="30702.000000000018"/>
    <n v="79207.547999999952"/>
    <n v="10093.306199999999"/>
    <n v="0"/>
    <s v="نقدية للمرضى"/>
    <s v="دفاتر جمع مال"/>
    <s v="سارى"/>
    <n v="2180"/>
    <m/>
    <n v="44"/>
    <x v="1"/>
  </r>
  <r>
    <d v="2017-11-14T00:00:00"/>
    <x v="11"/>
    <n v="1000"/>
    <x v="6"/>
    <x v="7"/>
    <n v="637212.73099166644"/>
    <n v="304717.25999999995"/>
    <n v="30702.000000000018"/>
    <n v="79207.547999999952"/>
    <n v="10093.306199999999"/>
    <n v="0"/>
    <s v="نقدية للمرضى"/>
    <s v="دفاتر جمع مال"/>
    <s v="سارى"/>
    <n v="2181"/>
    <m/>
    <n v="44"/>
    <x v="1"/>
  </r>
  <r>
    <d v="2017-11-14T00:00:00"/>
    <x v="11"/>
    <n v="902.99999999999989"/>
    <x v="39"/>
    <x v="7"/>
    <n v="637212.73099166644"/>
    <n v="304717.25999999995"/>
    <n v="31605.000000000018"/>
    <n v="79207.547999999952"/>
    <n v="10093.306199999999"/>
    <n v="0"/>
    <s v="نقدية للمرضى"/>
    <s v="دفاتر جمع مال"/>
    <s v="سارى"/>
    <n v="2182"/>
    <m/>
    <n v="44"/>
    <x v="1"/>
  </r>
  <r>
    <d v="2017-11-14T00:00:00"/>
    <x v="11"/>
    <n v="500"/>
    <x v="6"/>
    <x v="6"/>
    <n v="637712.73099166644"/>
    <n v="304717.25999999995"/>
    <n v="31605.000000000018"/>
    <n v="79207.547999999952"/>
    <n v="10093.306199999999"/>
    <n v="0"/>
    <s v="تبرعات عامة من زكاة مال وغيرها"/>
    <s v="دفاتر جمع مال"/>
    <s v="سارى"/>
    <n v="2183"/>
    <m/>
    <n v="44"/>
    <x v="1"/>
  </r>
  <r>
    <d v="2017-11-14T00:00:00"/>
    <x v="11"/>
    <n v="550"/>
    <x v="6"/>
    <x v="7"/>
    <n v="638262.73099166644"/>
    <n v="304717.25999999995"/>
    <n v="31605.000000000018"/>
    <n v="79207.547999999952"/>
    <n v="10093.306199999999"/>
    <n v="0"/>
    <s v="نقدية للمرضى"/>
    <s v="دفاتر جمع مال"/>
    <s v="سارى"/>
    <n v="2184"/>
    <m/>
    <n v="44"/>
    <x v="1"/>
  </r>
  <r>
    <d v="2017-11-14T00:00:00"/>
    <x v="11"/>
    <n v="352.09800000000001"/>
    <x v="6"/>
    <x v="7"/>
    <n v="638614.82899166644"/>
    <n v="304717.25999999995"/>
    <n v="31605.000000000018"/>
    <n v="79207.547999999952"/>
    <n v="10093.306199999999"/>
    <n v="0"/>
    <s v="نقدية للمرضى"/>
    <s v="دفاتر جمع مال"/>
    <s v="سارى"/>
    <n v="2264"/>
    <m/>
    <n v="46"/>
    <x v="1"/>
  </r>
  <r>
    <d v="2017-11-14T00:00:00"/>
    <x v="11"/>
    <n v="20"/>
    <x v="6"/>
    <x v="6"/>
    <n v="638634.82899166644"/>
    <n v="304717.25999999995"/>
    <n v="31605.000000000018"/>
    <n v="79207.547999999952"/>
    <n v="10093.306199999999"/>
    <n v="0"/>
    <s v="تبرعات عامة من زكاة مال وغيرها"/>
    <s v="دفاتر جمع مال"/>
    <s v="سارى"/>
    <n v="2265"/>
    <m/>
    <n v="46"/>
    <x v="1"/>
  </r>
  <r>
    <d v="2017-11-14T00:00:00"/>
    <x v="11"/>
    <n v="100"/>
    <x v="6"/>
    <x v="6"/>
    <n v="638734.82899166644"/>
    <n v="304717.25999999995"/>
    <n v="31605.000000000018"/>
    <n v="79207.547999999952"/>
    <n v="10093.306199999999"/>
    <n v="0"/>
    <s v="تبرعات عامة من زكاة مال وغيرها"/>
    <s v="دفاتر جمع مال"/>
    <s v="سارى"/>
    <n v="2266"/>
    <m/>
    <n v="46"/>
    <x v="1"/>
  </r>
  <r>
    <d v="2017-11-14T00:00:00"/>
    <x v="11"/>
    <n v="200"/>
    <x v="6"/>
    <x v="7"/>
    <n v="638934.82899166644"/>
    <n v="304717.25999999995"/>
    <n v="31605.000000000018"/>
    <n v="79207.547999999952"/>
    <n v="10093.306199999999"/>
    <n v="0"/>
    <s v="نقدية للمرضى"/>
    <s v="دفاتر جمع مال"/>
    <s v="سارى"/>
    <n v="2267"/>
    <m/>
    <n v="46"/>
    <x v="1"/>
  </r>
  <r>
    <d v="2017-11-14T00:00:00"/>
    <x v="11"/>
    <n v="100"/>
    <x v="6"/>
    <x v="6"/>
    <n v="639034.82899166644"/>
    <n v="304717.25999999995"/>
    <n v="31605.000000000018"/>
    <n v="79207.547999999952"/>
    <n v="10093.306199999999"/>
    <n v="0"/>
    <s v="تبرعات عامة من زكاة مال وغيرها"/>
    <s v="دفاتر جمع مال"/>
    <s v="سارى"/>
    <n v="2268"/>
    <m/>
    <n v="46"/>
    <x v="1"/>
  </r>
  <r>
    <d v="2017-11-14T00:00:00"/>
    <x v="11"/>
    <n v="2150"/>
    <x v="6"/>
    <x v="6"/>
    <n v="641184.82899166644"/>
    <n v="304717.25999999995"/>
    <n v="31605.000000000018"/>
    <n v="79207.547999999952"/>
    <n v="10093.306199999999"/>
    <n v="0"/>
    <s v="تبرعات عامة من زكاة مال وغيرها"/>
    <s v="دفاتر جمع مال"/>
    <s v="سارى"/>
    <n v="2366"/>
    <m/>
    <n v="48"/>
    <x v="1"/>
  </r>
  <r>
    <d v="2017-11-14T00:00:00"/>
    <x v="11"/>
    <n v="200"/>
    <x v="6"/>
    <x v="6"/>
    <n v="641384.82899166644"/>
    <n v="304717.25999999995"/>
    <n v="31605.000000000018"/>
    <n v="79207.547999999952"/>
    <n v="10093.306199999999"/>
    <n v="0"/>
    <s v="تبرعات عامة من زكاة مال وغيرها"/>
    <s v="دفاتر جمع مال"/>
    <s v="سارى"/>
    <n v="2367"/>
    <m/>
    <n v="48"/>
    <x v="1"/>
  </r>
  <r>
    <d v="2017-11-14T00:00:00"/>
    <x v="11"/>
    <n v="200"/>
    <x v="6"/>
    <x v="6"/>
    <n v="641584.82899166644"/>
    <n v="304717.25999999995"/>
    <n v="31605.000000000018"/>
    <n v="79207.547999999952"/>
    <n v="10093.306199999999"/>
    <n v="0"/>
    <s v="تبرعات عامة من زكاة مال وغيرها"/>
    <s v="دفاتر جمع مال"/>
    <s v="سارى"/>
    <n v="2368"/>
    <m/>
    <n v="48"/>
    <x v="1"/>
  </r>
  <r>
    <d v="2017-11-14T00:00:00"/>
    <x v="11"/>
    <n v="150"/>
    <x v="6"/>
    <x v="6"/>
    <n v="641734.82899166644"/>
    <n v="304717.25999999995"/>
    <n v="31605.000000000018"/>
    <n v="79207.547999999952"/>
    <n v="10093.306199999999"/>
    <n v="0"/>
    <s v="تبرعات عامة من زكاة مال وغيرها"/>
    <s v="دفاتر جمع مال"/>
    <s v="سارى"/>
    <n v="2453"/>
    <m/>
    <n v="50"/>
    <x v="1"/>
  </r>
  <r>
    <d v="2017-11-14T00:00:00"/>
    <x v="11"/>
    <n v="125"/>
    <x v="6"/>
    <x v="7"/>
    <n v="641859.82899166644"/>
    <n v="304717.25999999995"/>
    <n v="31605.000000000018"/>
    <n v="79207.547999999952"/>
    <n v="10093.306199999999"/>
    <n v="0"/>
    <s v="نقدية للمرضى"/>
    <s v="دفاتر جمع مال"/>
    <s v="سارى"/>
    <n v="2454"/>
    <m/>
    <n v="50"/>
    <x v="1"/>
  </r>
  <r>
    <d v="2017-11-14T00:00:00"/>
    <x v="11"/>
    <n v="39780"/>
    <x v="6"/>
    <x v="11"/>
    <n v="681639.82899166644"/>
    <n v="264937.25999999995"/>
    <n v="31605.000000000018"/>
    <n v="79207.547999999952"/>
    <n v="10093.306199999999"/>
    <n v="0"/>
    <m/>
    <m/>
    <m/>
    <s v="معاملة بنكية"/>
    <m/>
    <m/>
    <x v="279"/>
  </r>
  <r>
    <d v="2017-11-14T00:00:00"/>
    <x v="11"/>
    <n v="250"/>
    <x v="8"/>
    <x v="9"/>
    <n v="681639.82899166644"/>
    <n v="265187.25999999995"/>
    <n v="31605.000000000018"/>
    <n v="79207.547999999952"/>
    <n v="10093.306199999999"/>
    <n v="0"/>
    <m/>
    <m/>
    <m/>
    <s v="معاملة بنكية"/>
    <m/>
    <m/>
    <x v="64"/>
  </r>
  <r>
    <d v="2017-11-14T00:00:00"/>
    <x v="11"/>
    <n v="23835"/>
    <x v="41"/>
    <x v="11"/>
    <n v="681639.82899166644"/>
    <n v="241352.25999999995"/>
    <n v="31605.000000000018"/>
    <n v="79207.547999999952"/>
    <n v="10093.306199999999"/>
    <n v="0"/>
    <m/>
    <m/>
    <m/>
    <s v="معاملة بنكية"/>
    <m/>
    <m/>
    <x v="267"/>
  </r>
  <r>
    <d v="2017-11-14T00:00:00"/>
    <x v="11"/>
    <n v="2000"/>
    <x v="8"/>
    <x v="9"/>
    <n v="681639.82899166644"/>
    <n v="243352.25999999995"/>
    <n v="31605.000000000018"/>
    <n v="79207.547999999952"/>
    <n v="10093.306199999999"/>
    <n v="0"/>
    <m/>
    <m/>
    <m/>
    <s v="معاملة بنكية"/>
    <m/>
    <m/>
    <x v="64"/>
  </r>
  <r>
    <d v="2017-11-14T00:00:00"/>
    <x v="11"/>
    <n v="1260"/>
    <x v="8"/>
    <x v="9"/>
    <n v="681639.82899166644"/>
    <n v="244612.25999999995"/>
    <n v="31605.000000000018"/>
    <n v="79207.547999999952"/>
    <n v="10093.306199999999"/>
    <n v="0"/>
    <m/>
    <m/>
    <m/>
    <s v="معاملة بنكية"/>
    <m/>
    <m/>
    <x v="129"/>
  </r>
  <r>
    <d v="2017-11-15T00:00:00"/>
    <x v="11"/>
    <n v="12642"/>
    <x v="38"/>
    <x v="21"/>
    <n v="681639.82899166644"/>
    <n v="244612.25999999995"/>
    <n v="18963.000000000018"/>
    <n v="91849.547999999952"/>
    <n v="10093.306199999999"/>
    <n v="0"/>
    <m/>
    <m/>
    <m/>
    <s v="سداد"/>
    <m/>
    <m/>
    <x v="1"/>
  </r>
  <r>
    <d v="2017-11-15T00:00:00"/>
    <x v="11"/>
    <n v="300"/>
    <x v="6"/>
    <x v="7"/>
    <n v="681939.82899166644"/>
    <n v="244612.25999999995"/>
    <n v="18963.000000000018"/>
    <n v="91849.547999999952"/>
    <n v="10093.306199999999"/>
    <n v="0"/>
    <s v="نقدية للمرضى"/>
    <s v="دفاتر جمع مال"/>
    <s v="سارى"/>
    <n v="1678"/>
    <m/>
    <n v="34"/>
    <x v="1"/>
  </r>
  <r>
    <d v="2017-11-15T00:00:00"/>
    <x v="11"/>
    <n v="1500"/>
    <x v="6"/>
    <x v="6"/>
    <n v="683439.82899166644"/>
    <n v="244612.25999999995"/>
    <n v="18963.000000000018"/>
    <n v="91849.547999999952"/>
    <n v="10093.306199999999"/>
    <n v="0"/>
    <s v="تبرعات عامة من زكاة مال وغيرها"/>
    <s v="دفاتر جمع مال"/>
    <s v="سارى"/>
    <n v="1679"/>
    <m/>
    <n v="34"/>
    <x v="1"/>
  </r>
  <r>
    <d v="2017-11-15T00:00:00"/>
    <x v="11"/>
    <n v="100"/>
    <x v="6"/>
    <x v="6"/>
    <n v="683539.82899166644"/>
    <n v="244612.25999999995"/>
    <n v="18963.000000000018"/>
    <n v="91849.547999999952"/>
    <n v="10093.306199999999"/>
    <n v="0"/>
    <s v="تبرعات عامة من زكاة مال وغيرها"/>
    <s v="دفاتر جمع مال"/>
    <s v="سارى"/>
    <n v="1680"/>
    <m/>
    <n v="34"/>
    <x v="1"/>
  </r>
  <r>
    <d v="2017-11-15T00:00:00"/>
    <x v="11"/>
    <n v="20000"/>
    <x v="6"/>
    <x v="7"/>
    <n v="703539.82899166644"/>
    <n v="244612.25999999995"/>
    <n v="18963.000000000018"/>
    <n v="91849.547999999952"/>
    <n v="10093.306199999999"/>
    <n v="0"/>
    <s v="نقدية للمرضى"/>
    <s v="دفاتر جمع مال"/>
    <s v="سارى"/>
    <n v="1785"/>
    <m/>
    <n v="36"/>
    <x v="1"/>
  </r>
  <r>
    <d v="2017-11-15T00:00:00"/>
    <x v="11"/>
    <n v="100"/>
    <x v="6"/>
    <x v="6"/>
    <n v="703639.82899166644"/>
    <n v="244612.25999999995"/>
    <n v="18963.000000000018"/>
    <n v="91849.547999999952"/>
    <n v="10093.306199999999"/>
    <n v="0"/>
    <s v="تبرعات عامة من زكاة مال وغيرها"/>
    <s v="دفاتر جمع مال"/>
    <s v="سارى"/>
    <n v="1786"/>
    <m/>
    <n v="36"/>
    <x v="1"/>
  </r>
  <r>
    <d v="2017-11-15T00:00:00"/>
    <x v="11"/>
    <n v="300"/>
    <x v="6"/>
    <x v="6"/>
    <n v="703939.82899166644"/>
    <n v="244612.25999999995"/>
    <n v="18963.000000000018"/>
    <n v="91849.547999999952"/>
    <n v="10093.306199999999"/>
    <n v="0"/>
    <s v="تبرعات عامة من زكاة مال وغيرها"/>
    <s v="دفاتر جمع مال"/>
    <s v="سارى"/>
    <n v="1993"/>
    <m/>
    <n v="40"/>
    <x v="1"/>
  </r>
  <r>
    <d v="2017-11-15T00:00:00"/>
    <x v="11"/>
    <n v="400"/>
    <x v="6"/>
    <x v="6"/>
    <n v="704339.82899166644"/>
    <n v="244612.25999999995"/>
    <n v="18963.000000000018"/>
    <n v="91849.547999999952"/>
    <n v="10093.306199999999"/>
    <n v="0"/>
    <s v="تبرعات عامة من زكاة مال وغيرها"/>
    <s v="دفاتر جمع مال"/>
    <s v="سارى"/>
    <n v="1994"/>
    <m/>
    <n v="40"/>
    <x v="1"/>
  </r>
  <r>
    <d v="2017-11-15T00:00:00"/>
    <x v="11"/>
    <n v="1000"/>
    <x v="6"/>
    <x v="6"/>
    <n v="705339.82899166644"/>
    <n v="244612.25999999995"/>
    <n v="18963.000000000018"/>
    <n v="91849.547999999952"/>
    <n v="10093.306199999999"/>
    <n v="0"/>
    <s v="تبرعات عامة من زكاة مال وغيرها"/>
    <s v="دفاتر جمع مال"/>
    <s v="سارى"/>
    <n v="1995"/>
    <m/>
    <n v="40"/>
    <x v="1"/>
  </r>
  <r>
    <d v="2017-11-15T00:00:00"/>
    <x v="11"/>
    <n v="1500"/>
    <x v="6"/>
    <x v="6"/>
    <n v="706839.82899166644"/>
    <n v="244612.25999999995"/>
    <n v="18963.000000000018"/>
    <n v="91849.547999999952"/>
    <n v="10093.306199999999"/>
    <n v="0"/>
    <s v="تبرعات عامة من زكاة مال وغيرها"/>
    <s v="دفاتر جمع مال"/>
    <s v="سارى"/>
    <n v="1996"/>
    <m/>
    <n v="40"/>
    <x v="1"/>
  </r>
  <r>
    <d v="2017-11-15T00:00:00"/>
    <x v="11"/>
    <n v="150"/>
    <x v="6"/>
    <x v="6"/>
    <n v="706989.82899166644"/>
    <n v="244612.25999999995"/>
    <n v="18963.000000000018"/>
    <n v="91849.547999999952"/>
    <n v="10093.306199999999"/>
    <n v="0"/>
    <s v="تبرعات عامة من زكاة مال وغيرها"/>
    <s v="دفاتر جمع مال"/>
    <s v="سارى"/>
    <n v="1997"/>
    <m/>
    <n v="40"/>
    <x v="1"/>
  </r>
  <r>
    <d v="2017-11-15T00:00:00"/>
    <x v="11"/>
    <n v="7000"/>
    <x v="6"/>
    <x v="7"/>
    <n v="713989.82899166644"/>
    <n v="244612.25999999995"/>
    <n v="18963.000000000018"/>
    <n v="91849.547999999952"/>
    <n v="10093.306199999999"/>
    <n v="0"/>
    <s v="نقدية للمرضى"/>
    <s v="دفاتر جمع مال"/>
    <s v="سارى"/>
    <n v="2185"/>
    <m/>
    <n v="44"/>
    <x v="1"/>
  </r>
  <r>
    <d v="2017-11-15T00:00:00"/>
    <x v="11"/>
    <n v="500"/>
    <x v="6"/>
    <x v="6"/>
    <n v="714489.82899166644"/>
    <n v="244612.25999999995"/>
    <n v="18963.000000000018"/>
    <n v="91849.547999999952"/>
    <n v="10093.306199999999"/>
    <n v="0"/>
    <s v="تبرعات عامة من زكاة مال وغيرها"/>
    <s v="دفاتر جمع مال"/>
    <s v="سارى"/>
    <n v="2186"/>
    <m/>
    <n v="44"/>
    <x v="1"/>
  </r>
  <r>
    <d v="2017-11-15T00:00:00"/>
    <x v="11"/>
    <n v="100"/>
    <x v="6"/>
    <x v="7"/>
    <n v="714589.82899166644"/>
    <n v="244612.25999999995"/>
    <n v="18963.000000000018"/>
    <n v="91849.547999999952"/>
    <n v="10093.306199999999"/>
    <n v="0"/>
    <s v="نقدية للمرضى"/>
    <s v="دفاتر جمع مال"/>
    <s v="سارى"/>
    <n v="2269"/>
    <m/>
    <n v="46"/>
    <x v="1"/>
  </r>
  <r>
    <d v="2017-11-15T00:00:00"/>
    <x v="11"/>
    <n v="250"/>
    <x v="6"/>
    <x v="7"/>
    <n v="714839.82899166644"/>
    <n v="244612.25999999995"/>
    <n v="18963.000000000018"/>
    <n v="91849.547999999952"/>
    <n v="10093.306199999999"/>
    <n v="0"/>
    <s v="نقدية للمرضى"/>
    <s v="دفاتر جمع مال"/>
    <s v="سارى"/>
    <n v="2270"/>
    <m/>
    <n v="46"/>
    <x v="1"/>
  </r>
  <r>
    <d v="2017-11-15T00:00:00"/>
    <x v="11"/>
    <n v="250"/>
    <x v="6"/>
    <x v="7"/>
    <n v="715089.82899166644"/>
    <n v="244612.25999999995"/>
    <n v="18963.000000000018"/>
    <n v="91849.547999999952"/>
    <n v="10093.306199999999"/>
    <n v="0"/>
    <s v="نقدية للمرضى"/>
    <s v="دفاتر جمع مال"/>
    <s v="سارى"/>
    <n v="2271"/>
    <m/>
    <n v="46"/>
    <x v="1"/>
  </r>
  <r>
    <d v="2017-11-15T00:00:00"/>
    <x v="11"/>
    <n v="10000"/>
    <x v="6"/>
    <x v="7"/>
    <n v="725089.82899166644"/>
    <n v="244612.25999999995"/>
    <n v="18963.000000000018"/>
    <n v="91849.547999999952"/>
    <n v="10093.306199999999"/>
    <n v="0"/>
    <s v="نقدية للمرضى"/>
    <s v="دفاتر جمع مال"/>
    <s v="سارى"/>
    <n v="2369"/>
    <m/>
    <n v="48"/>
    <x v="1"/>
  </r>
  <r>
    <d v="2017-11-15T00:00:00"/>
    <x v="11"/>
    <n v="10000"/>
    <x v="6"/>
    <x v="7"/>
    <n v="735089.82899166644"/>
    <n v="244612.25999999995"/>
    <n v="18963.000000000018"/>
    <n v="91849.547999999952"/>
    <n v="10093.306199999999"/>
    <n v="0"/>
    <s v="نقدية للمرضى"/>
    <s v="دفاتر جمع مال"/>
    <s v="سارى"/>
    <n v="2370"/>
    <m/>
    <n v="48"/>
    <x v="1"/>
  </r>
  <r>
    <d v="2017-11-15T00:00:00"/>
    <x v="11"/>
    <n v="10000"/>
    <x v="6"/>
    <x v="7"/>
    <n v="745089.82899166644"/>
    <n v="244612.25999999995"/>
    <n v="18963.000000000018"/>
    <n v="91849.547999999952"/>
    <n v="10093.306199999999"/>
    <n v="0"/>
    <s v="نقدية للمرضى"/>
    <s v="دفاتر جمع مال"/>
    <s v="سارى"/>
    <n v="2371"/>
    <m/>
    <n v="48"/>
    <x v="1"/>
  </r>
  <r>
    <d v="2017-11-15T00:00:00"/>
    <x v="11"/>
    <n v="10000"/>
    <x v="6"/>
    <x v="7"/>
    <n v="755089.82899166644"/>
    <n v="244612.25999999995"/>
    <n v="18963.000000000018"/>
    <n v="91849.547999999952"/>
    <n v="10093.306199999999"/>
    <n v="0"/>
    <s v="نقدية للمرضى"/>
    <s v="دفاتر جمع مال"/>
    <s v="سارى"/>
    <n v="2372"/>
    <m/>
    <n v="48"/>
    <x v="1"/>
  </r>
  <r>
    <d v="2017-11-15T00:00:00"/>
    <x v="11"/>
    <n v="10000"/>
    <x v="6"/>
    <x v="7"/>
    <n v="765089.82899166644"/>
    <n v="244612.25999999995"/>
    <n v="18963.000000000018"/>
    <n v="91849.547999999952"/>
    <n v="10093.306199999999"/>
    <n v="0"/>
    <s v="نقدية للمرضى"/>
    <s v="دفاتر جمع مال"/>
    <s v="سارى"/>
    <n v="2373"/>
    <m/>
    <n v="48"/>
    <x v="1"/>
  </r>
  <r>
    <d v="2017-11-15T00:00:00"/>
    <x v="11"/>
    <n v="10000"/>
    <x v="6"/>
    <x v="7"/>
    <n v="775089.82899166644"/>
    <n v="244612.25999999995"/>
    <n v="18963.000000000018"/>
    <n v="91849.547999999952"/>
    <n v="10093.306199999999"/>
    <n v="0"/>
    <s v="نقدية للمرضى"/>
    <s v="دفاتر جمع مال"/>
    <s v="سارى"/>
    <n v="2374"/>
    <m/>
    <n v="48"/>
    <x v="1"/>
  </r>
  <r>
    <d v="2017-11-15T00:00:00"/>
    <x v="11"/>
    <n v="10000"/>
    <x v="6"/>
    <x v="7"/>
    <n v="785089.82899166644"/>
    <n v="244612.25999999995"/>
    <n v="18963.000000000018"/>
    <n v="91849.547999999952"/>
    <n v="10093.306199999999"/>
    <n v="0"/>
    <s v="نقدية للمرضى"/>
    <s v="دفاتر جمع مال"/>
    <s v="سارى"/>
    <n v="2375"/>
    <m/>
    <n v="48"/>
    <x v="1"/>
  </r>
  <r>
    <d v="2017-11-15T00:00:00"/>
    <x v="11"/>
    <n v="10000"/>
    <x v="6"/>
    <x v="7"/>
    <n v="795089.82899166644"/>
    <n v="244612.25999999995"/>
    <n v="18963.000000000018"/>
    <n v="91849.547999999952"/>
    <n v="10093.306199999999"/>
    <n v="0"/>
    <s v="نقدية للمرضى"/>
    <s v="دفاتر جمع مال"/>
    <s v="سارى"/>
    <n v="2376"/>
    <m/>
    <n v="48"/>
    <x v="1"/>
  </r>
  <r>
    <d v="2017-11-15T00:00:00"/>
    <x v="11"/>
    <n v="10000"/>
    <x v="6"/>
    <x v="7"/>
    <n v="805089.82899166644"/>
    <n v="244612.25999999995"/>
    <n v="18963.000000000018"/>
    <n v="91849.547999999952"/>
    <n v="10093.306199999999"/>
    <n v="0"/>
    <s v="نقدية للمرضى"/>
    <s v="دفاتر جمع مال"/>
    <s v="سارى"/>
    <n v="2377"/>
    <m/>
    <n v="48"/>
    <x v="1"/>
  </r>
  <r>
    <d v="2017-11-15T00:00:00"/>
    <x v="11"/>
    <n v="10000"/>
    <x v="6"/>
    <x v="7"/>
    <n v="815089.82899166644"/>
    <n v="244612.25999999995"/>
    <n v="18963.000000000018"/>
    <n v="91849.547999999952"/>
    <n v="10093.306199999999"/>
    <n v="0"/>
    <s v="نقدية للمرضى"/>
    <s v="دفاتر جمع مال"/>
    <s v="سارى"/>
    <n v="2378"/>
    <m/>
    <n v="48"/>
    <x v="1"/>
  </r>
  <r>
    <d v="2017-11-15T00:00:00"/>
    <x v="11"/>
    <n v="150"/>
    <x v="6"/>
    <x v="7"/>
    <n v="815239.82899166644"/>
    <n v="244612.25999999995"/>
    <n v="18963.000000000018"/>
    <n v="91849.547999999952"/>
    <n v="10093.306199999999"/>
    <n v="0"/>
    <s v="نقدية للمرضى"/>
    <s v="دفاتر جمع مال"/>
    <s v="سارى"/>
    <n v="2379"/>
    <m/>
    <n v="48"/>
    <x v="1"/>
  </r>
  <r>
    <d v="2017-11-15T00:00:00"/>
    <x v="11"/>
    <n v="300"/>
    <x v="6"/>
    <x v="7"/>
    <n v="815539.82899166644"/>
    <n v="244612.25999999995"/>
    <n v="18963.000000000018"/>
    <n v="91849.547999999952"/>
    <n v="10093.306199999999"/>
    <n v="0"/>
    <s v="نقدية للمرضى"/>
    <s v="دفاتر جمع مال"/>
    <s v="سارى"/>
    <n v="2380"/>
    <m/>
    <n v="48"/>
    <x v="1"/>
  </r>
  <r>
    <d v="2017-11-15T00:00:00"/>
    <x v="11"/>
    <n v="5000"/>
    <x v="6"/>
    <x v="6"/>
    <n v="820539.82899166644"/>
    <n v="244612.25999999995"/>
    <n v="18963.000000000018"/>
    <n v="91849.547999999952"/>
    <n v="10093.306199999999"/>
    <n v="0"/>
    <s v="تبرعات عامة من زكاة مال وغيرها"/>
    <s v="دفاتر جمع مال"/>
    <s v="سارى"/>
    <n v="2416"/>
    <m/>
    <n v="49"/>
    <x v="1"/>
  </r>
  <r>
    <d v="2017-11-15T00:00:00"/>
    <x v="11"/>
    <n v="100"/>
    <x v="6"/>
    <x v="6"/>
    <n v="820639.82899166644"/>
    <n v="244612.25999999995"/>
    <n v="18963.000000000018"/>
    <n v="91849.547999999952"/>
    <n v="10093.306199999999"/>
    <n v="0"/>
    <s v="تبرعات عامة من زكاة مال وغيرها"/>
    <s v="دفاتر جمع مال"/>
    <s v="سارى"/>
    <n v="2417"/>
    <m/>
    <n v="49"/>
    <x v="1"/>
  </r>
  <r>
    <d v="2017-11-15T00:00:00"/>
    <x v="11"/>
    <n v="100"/>
    <x v="6"/>
    <x v="6"/>
    <n v="820739.82899166644"/>
    <n v="244612.25999999995"/>
    <n v="18963.000000000018"/>
    <n v="91849.547999999952"/>
    <n v="10093.306199999999"/>
    <n v="0"/>
    <s v="تبرعات عامة من زكاة مال وغيرها"/>
    <s v="دفاتر جمع مال"/>
    <s v="سارى"/>
    <n v="2418"/>
    <m/>
    <n v="49"/>
    <x v="1"/>
  </r>
  <r>
    <d v="2017-11-15T00:00:00"/>
    <x v="11"/>
    <n v="800"/>
    <x v="6"/>
    <x v="7"/>
    <n v="821539.82899166644"/>
    <n v="244612.25999999995"/>
    <n v="18963.000000000018"/>
    <n v="91849.547999999952"/>
    <n v="10093.306199999999"/>
    <n v="0"/>
    <s v="نقدية للمرضى"/>
    <s v="دفاتر جمع مال"/>
    <s v="سارى"/>
    <n v="2502"/>
    <m/>
    <n v="51"/>
    <x v="1"/>
  </r>
  <r>
    <d v="2017-11-15T00:00:00"/>
    <x v="11"/>
    <n v="500"/>
    <x v="6"/>
    <x v="7"/>
    <n v="822039.82899166644"/>
    <n v="244612.25999999995"/>
    <n v="18963.000000000018"/>
    <n v="91849.547999999952"/>
    <n v="10093.306199999999"/>
    <n v="0"/>
    <s v="نقدية للمرضى"/>
    <s v="دفاتر جمع مال"/>
    <s v="سارى"/>
    <n v="2503"/>
    <m/>
    <n v="51"/>
    <x v="1"/>
  </r>
  <r>
    <d v="2017-11-15T00:00:00"/>
    <x v="11"/>
    <n v="10000"/>
    <x v="6"/>
    <x v="6"/>
    <n v="832039.82899166644"/>
    <n v="244612.25999999995"/>
    <n v="18963.000000000018"/>
    <n v="91849.547999999952"/>
    <n v="10093.306199999999"/>
    <n v="0"/>
    <s v="تبرعات عامة من زكاة مال وغيرها"/>
    <s v="دفاتر جمع مال"/>
    <s v="سارى"/>
    <n v="2504"/>
    <m/>
    <n v="51"/>
    <x v="1"/>
  </r>
  <r>
    <d v="2017-11-15T00:00:00"/>
    <x v="11"/>
    <n v="35000"/>
    <x v="6"/>
    <x v="11"/>
    <n v="867039.82899166644"/>
    <n v="209612.25999999995"/>
    <n v="18963.000000000018"/>
    <n v="91849.547999999952"/>
    <n v="10093.306199999999"/>
    <n v="0"/>
    <m/>
    <m/>
    <m/>
    <s v="معاملة بنكية"/>
    <m/>
    <m/>
    <x v="279"/>
  </r>
  <r>
    <d v="2017-11-15T00:00:00"/>
    <x v="11"/>
    <n v="100000"/>
    <x v="8"/>
    <x v="8"/>
    <n v="767039.82899166644"/>
    <n v="309612.25999999995"/>
    <n v="18963.000000000018"/>
    <n v="91849.547999999952"/>
    <n v="10093.306199999999"/>
    <n v="0"/>
    <m/>
    <m/>
    <m/>
    <m/>
    <m/>
    <m/>
    <x v="64"/>
  </r>
  <r>
    <d v="2017-11-15T00:00:00"/>
    <x v="11"/>
    <n v="21555"/>
    <x v="8"/>
    <x v="8"/>
    <n v="745484.82899166644"/>
    <n v="331167.25999999995"/>
    <n v="18963.000000000018"/>
    <n v="91849.547999999952"/>
    <n v="10093.306199999999"/>
    <n v="0"/>
    <m/>
    <m/>
    <m/>
    <m/>
    <m/>
    <m/>
    <x v="64"/>
  </r>
  <r>
    <d v="2017-11-15T00:00:00"/>
    <x v="11"/>
    <n v="30000"/>
    <x v="6"/>
    <x v="11"/>
    <n v="775484.82899166644"/>
    <n v="301167.25999999995"/>
    <n v="18963.000000000018"/>
    <n v="91849.547999999952"/>
    <n v="10093.306199999999"/>
    <n v="0"/>
    <m/>
    <m/>
    <m/>
    <s v="معاملة بنكية"/>
    <m/>
    <m/>
    <x v="279"/>
  </r>
  <r>
    <d v="2017-11-15T00:00:00"/>
    <x v="11"/>
    <n v="34.380000000000003"/>
    <x v="23"/>
    <x v="11"/>
    <n v="775484.82899166644"/>
    <n v="301132.87999999995"/>
    <n v="18963.000000000018"/>
    <n v="91849.547999999952"/>
    <n v="10093.306199999999"/>
    <n v="0"/>
    <m/>
    <m/>
    <m/>
    <s v="معاملة بنكية"/>
    <m/>
    <m/>
    <x v="268"/>
  </r>
  <r>
    <d v="2017-11-15T00:00:00"/>
    <x v="11"/>
    <n v="3"/>
    <x v="23"/>
    <x v="11"/>
    <n v="775484.82899166644"/>
    <n v="301129.87999999995"/>
    <n v="18963.000000000018"/>
    <n v="91849.547999999952"/>
    <n v="10093.306199999999"/>
    <n v="0"/>
    <m/>
    <m/>
    <m/>
    <s v="معاملة بنكية"/>
    <m/>
    <m/>
    <x v="275"/>
  </r>
  <r>
    <d v="2017-11-15T00:00:00"/>
    <x v="11"/>
    <n v="90550"/>
    <x v="8"/>
    <x v="8"/>
    <n v="684934.82899166644"/>
    <n v="391679.87999999995"/>
    <n v="18963.000000000018"/>
    <n v="91849.547999999952"/>
    <n v="10093.306199999999"/>
    <n v="0"/>
    <m/>
    <m/>
    <m/>
    <m/>
    <m/>
    <m/>
    <x v="266"/>
  </r>
  <r>
    <d v="2017-11-15T00:00:00"/>
    <x v="11"/>
    <n v="9136.0499999999993"/>
    <x v="8"/>
    <x v="12"/>
    <n v="684934.82899166644"/>
    <n v="400815.92999999993"/>
    <n v="18963.000000000018"/>
    <n v="91849.547999999952"/>
    <n v="10093.306199999999"/>
    <n v="0"/>
    <m/>
    <m/>
    <m/>
    <s v="تقفيل"/>
    <m/>
    <m/>
    <x v="129"/>
  </r>
  <r>
    <d v="2017-11-15T00:00:00"/>
    <x v="11"/>
    <n v="150"/>
    <x v="8"/>
    <x v="9"/>
    <n v="684934.82899166644"/>
    <n v="400965.92999999993"/>
    <n v="18963.000000000018"/>
    <n v="91849.547999999952"/>
    <n v="10093.306199999999"/>
    <n v="0"/>
    <m/>
    <m/>
    <m/>
    <s v="معاملة بنكية"/>
    <m/>
    <m/>
    <x v="129"/>
  </r>
  <r>
    <d v="2017-11-15T00:00:00"/>
    <x v="11"/>
    <n v="980"/>
    <x v="8"/>
    <x v="9"/>
    <n v="684934.82899166644"/>
    <n v="401945.92999999993"/>
    <n v="18963.000000000018"/>
    <n v="91849.547999999952"/>
    <n v="10093.306199999999"/>
    <n v="0"/>
    <m/>
    <m/>
    <m/>
    <s v="معاملة بنكية"/>
    <m/>
    <m/>
    <x v="129"/>
  </r>
  <r>
    <d v="2017-11-16T00:00:00"/>
    <x v="11"/>
    <n v="1805.9999999999998"/>
    <x v="38"/>
    <x v="21"/>
    <n v="684934.82899166644"/>
    <n v="401945.92999999993"/>
    <n v="17157.000000000018"/>
    <n v="93655.547999999952"/>
    <n v="10093.306199999999"/>
    <n v="0"/>
    <m/>
    <m/>
    <m/>
    <s v="سداد"/>
    <m/>
    <m/>
    <x v="1"/>
  </r>
  <r>
    <d v="2017-11-16T00:00:00"/>
    <x v="11"/>
    <n v="100"/>
    <x v="6"/>
    <x v="6"/>
    <n v="685034.82899166644"/>
    <n v="401945.92999999993"/>
    <n v="17157.000000000018"/>
    <n v="93655.547999999952"/>
    <n v="10093.306199999999"/>
    <n v="0"/>
    <s v="تبرعات عامة من زكاة مال وغيرها"/>
    <s v="دفاتر جمع مال"/>
    <s v="سارى"/>
    <n v="1681"/>
    <m/>
    <n v="34"/>
    <x v="1"/>
  </r>
  <r>
    <d v="2017-11-16T00:00:00"/>
    <x v="11"/>
    <n v="150"/>
    <x v="6"/>
    <x v="6"/>
    <n v="685184.82899166644"/>
    <n v="401945.92999999993"/>
    <n v="17157.000000000018"/>
    <n v="93655.547999999952"/>
    <n v="10093.306199999999"/>
    <n v="0"/>
    <s v="تبرعات عامة من زكاة مال وغيرها"/>
    <s v="دفاتر جمع مال"/>
    <s v="سارى"/>
    <n v="1787"/>
    <m/>
    <n v="36"/>
    <x v="1"/>
  </r>
  <r>
    <d v="2017-11-16T00:00:00"/>
    <x v="11"/>
    <n v="930"/>
    <x v="6"/>
    <x v="6"/>
    <n v="686114.82899166644"/>
    <n v="401945.92999999993"/>
    <n v="17157.000000000018"/>
    <n v="93655.547999999952"/>
    <n v="10093.306199999999"/>
    <n v="0"/>
    <s v="تبرعات عامة من زكاة مال وغيرها"/>
    <s v="دفاتر جمع مال"/>
    <s v="سارى"/>
    <n v="1788"/>
    <m/>
    <n v="36"/>
    <x v="1"/>
  </r>
  <r>
    <d v="2017-11-16T00:00:00"/>
    <x v="11"/>
    <n v="850"/>
    <x v="6"/>
    <x v="6"/>
    <n v="686964.82899166644"/>
    <n v="401945.92999999993"/>
    <n v="17157.000000000018"/>
    <n v="93655.547999999952"/>
    <n v="10093.306199999999"/>
    <n v="0"/>
    <s v="تبرعات عامة من زكاة مال وغيرها"/>
    <s v="دفاتر جمع مال"/>
    <s v="سارى"/>
    <n v="1998"/>
    <m/>
    <n v="40"/>
    <x v="1"/>
  </r>
  <r>
    <d v="2017-11-16T00:00:00"/>
    <x v="11"/>
    <n v="1000"/>
    <x v="6"/>
    <x v="7"/>
    <n v="687964.82899166644"/>
    <n v="401945.92999999993"/>
    <n v="17157.000000000018"/>
    <n v="93655.547999999952"/>
    <n v="10093.306199999999"/>
    <n v="0"/>
    <s v="نقدية للمرضى"/>
    <s v="دفاتر جمع مال"/>
    <s v="سارى"/>
    <n v="1999"/>
    <m/>
    <n v="40"/>
    <x v="1"/>
  </r>
  <r>
    <d v="2017-11-16T00:00:00"/>
    <x v="11"/>
    <n v="2700"/>
    <x v="6"/>
    <x v="7"/>
    <n v="690664.82899166644"/>
    <n v="401945.92999999993"/>
    <n v="17157.000000000018"/>
    <n v="93655.547999999952"/>
    <n v="10093.306199999999"/>
    <n v="0"/>
    <s v="نقدية للمرضى"/>
    <s v="دفاتر جمع مال"/>
    <s v="سارى"/>
    <n v="2187"/>
    <m/>
    <n v="44"/>
    <x v="1"/>
  </r>
  <r>
    <d v="2017-11-16T00:00:00"/>
    <x v="11"/>
    <n v="200"/>
    <x v="6"/>
    <x v="7"/>
    <n v="690864.82899166644"/>
    <n v="401945.92999999993"/>
    <n v="17157.000000000018"/>
    <n v="93655.547999999952"/>
    <n v="10093.306199999999"/>
    <n v="0"/>
    <s v="نقدية للمرضى"/>
    <s v="دفاتر جمع مال"/>
    <s v="سارى"/>
    <n v="2188"/>
    <m/>
    <n v="44"/>
    <x v="1"/>
  </r>
  <r>
    <d v="2017-11-16T00:00:00"/>
    <x v="11"/>
    <n v="400"/>
    <x v="6"/>
    <x v="7"/>
    <n v="691264.82899166644"/>
    <n v="401945.92999999993"/>
    <n v="17157.000000000018"/>
    <n v="93655.547999999952"/>
    <n v="10093.306199999999"/>
    <n v="0"/>
    <s v="نقدية للمرضى"/>
    <s v="دفاتر جمع مال"/>
    <s v="سارى"/>
    <n v="2272"/>
    <m/>
    <n v="46"/>
    <x v="1"/>
  </r>
  <r>
    <d v="2017-11-16T00:00:00"/>
    <x v="11"/>
    <n v="10000"/>
    <x v="6"/>
    <x v="6"/>
    <n v="701264.82899166644"/>
    <n v="401945.92999999993"/>
    <n v="17157.000000000018"/>
    <n v="93655.547999999952"/>
    <n v="10093.306199999999"/>
    <n v="0"/>
    <s v="تبرعات عامة من زكاة مال وغيرها"/>
    <s v="دفاتر جمع مال"/>
    <s v="سارى"/>
    <n v="2273"/>
    <m/>
    <n v="46"/>
    <x v="1"/>
  </r>
  <r>
    <d v="2017-11-16T00:00:00"/>
    <x v="11"/>
    <n v="2000"/>
    <x v="6"/>
    <x v="6"/>
    <n v="703264.82899166644"/>
    <n v="401945.92999999993"/>
    <n v="17157.000000000018"/>
    <n v="93655.547999999952"/>
    <n v="10093.306199999999"/>
    <n v="0"/>
    <s v="تبرعات عامة من زكاة مال وغيرها"/>
    <s v="دفاتر جمع مال"/>
    <s v="سارى"/>
    <n v="2274"/>
    <m/>
    <n v="46"/>
    <x v="1"/>
  </r>
  <r>
    <d v="2017-11-16T00:00:00"/>
    <x v="11"/>
    <n v="675"/>
    <x v="6"/>
    <x v="7"/>
    <n v="703939.82899166644"/>
    <n v="401945.92999999993"/>
    <n v="17157.000000000018"/>
    <n v="93655.547999999952"/>
    <n v="10093.306199999999"/>
    <n v="0"/>
    <s v="نقدية للمرضى"/>
    <s v="دفاتر جمع مال"/>
    <s v="سارى"/>
    <n v="2381"/>
    <m/>
    <n v="48"/>
    <x v="1"/>
  </r>
  <r>
    <d v="2017-11-16T00:00:00"/>
    <x v="11"/>
    <n v="1886"/>
    <x v="43"/>
    <x v="7"/>
    <n v="703939.82899166644"/>
    <n v="401945.92999999993"/>
    <n v="17157.000000000018"/>
    <n v="93655.547999999952"/>
    <n v="10093.306199999999"/>
    <n v="1886"/>
    <s v="نقدية للمرضى"/>
    <s v="دفاتر جمع مال"/>
    <s v="سارى"/>
    <n v="2505"/>
    <m/>
    <n v="51"/>
    <x v="1"/>
  </r>
  <r>
    <d v="2017-11-16T00:00:00"/>
    <x v="11"/>
    <n v="1000"/>
    <x v="8"/>
    <x v="9"/>
    <n v="703939.82899166644"/>
    <n v="402945.92999999993"/>
    <n v="17157.000000000018"/>
    <n v="93655.547999999952"/>
    <n v="10093.306199999999"/>
    <n v="1886"/>
    <m/>
    <m/>
    <m/>
    <s v="معاملة بنكية"/>
    <m/>
    <m/>
    <x v="60"/>
  </r>
  <r>
    <d v="2017-11-16T00:00:00"/>
    <x v="11"/>
    <n v="4100"/>
    <x v="6"/>
    <x v="11"/>
    <n v="708039.82899166644"/>
    <n v="398845.92999999993"/>
    <n v="17157.000000000018"/>
    <n v="93655.547999999952"/>
    <n v="10093.306199999999"/>
    <n v="1886"/>
    <m/>
    <m/>
    <m/>
    <s v="معاملة بنكية"/>
    <m/>
    <m/>
    <x v="279"/>
  </r>
  <r>
    <d v="2017-11-16T00:00:00"/>
    <x v="11"/>
    <n v="33000"/>
    <x v="6"/>
    <x v="11"/>
    <n v="741039.82899166644"/>
    <n v="365845.92999999993"/>
    <n v="17157.000000000018"/>
    <n v="93655.547999999952"/>
    <n v="10093.306199999999"/>
    <n v="1886"/>
    <m/>
    <m/>
    <m/>
    <s v="معاملة بنكية"/>
    <m/>
    <m/>
    <x v="279"/>
  </r>
  <r>
    <d v="2017-11-16T00:00:00"/>
    <x v="11"/>
    <n v="47975"/>
    <x v="8"/>
    <x v="8"/>
    <n v="693064.82899166644"/>
    <n v="413820.92999999993"/>
    <n v="17157.000000000018"/>
    <n v="93655.547999999952"/>
    <n v="10093.306199999999"/>
    <n v="1886"/>
    <m/>
    <m/>
    <m/>
    <m/>
    <m/>
    <m/>
    <x v="60"/>
  </r>
  <r>
    <d v="2017-11-16T00:00:00"/>
    <x v="11"/>
    <n v="195"/>
    <x v="8"/>
    <x v="9"/>
    <n v="693064.82899166644"/>
    <n v="414015.92999999993"/>
    <n v="17157.000000000018"/>
    <n v="93655.547999999952"/>
    <n v="10093.306199999999"/>
    <n v="1886"/>
    <m/>
    <m/>
    <m/>
    <s v="معاملة بنكية"/>
    <m/>
    <m/>
    <x v="129"/>
  </r>
  <r>
    <d v="2017-11-18T00:00:00"/>
    <x v="11"/>
    <n v="1010"/>
    <x v="6"/>
    <x v="7"/>
    <n v="694074.82899166644"/>
    <n v="414015.92999999993"/>
    <n v="17157.000000000018"/>
    <n v="93655.547999999952"/>
    <n v="10093.306199999999"/>
    <n v="1886"/>
    <s v="نقدية للمرضى"/>
    <s v="دفاتر جمع مال"/>
    <s v="سارى"/>
    <n v="1241"/>
    <m/>
    <n v="25"/>
    <x v="1"/>
  </r>
  <r>
    <d v="2017-11-18T00:00:00"/>
    <x v="11"/>
    <n v="1160"/>
    <x v="6"/>
    <x v="7"/>
    <n v="695234.82899166644"/>
    <n v="414015.92999999993"/>
    <n v="17157.000000000018"/>
    <n v="93655.547999999952"/>
    <n v="10093.306199999999"/>
    <n v="1886"/>
    <s v="نقدية للمرضى"/>
    <s v="دفاتر جمع مال"/>
    <s v="سارى"/>
    <n v="1242"/>
    <m/>
    <n v="25"/>
    <x v="1"/>
  </r>
  <r>
    <d v="2017-11-18T00:00:00"/>
    <x v="11"/>
    <n v="500"/>
    <x v="6"/>
    <x v="6"/>
    <n v="695734.82899166644"/>
    <n v="414015.92999999993"/>
    <n v="17157.000000000018"/>
    <n v="93655.547999999952"/>
    <n v="10093.306199999999"/>
    <n v="1886"/>
    <s v="تبرعات عامة من زكاة مال وغيرها"/>
    <s v="دفاتر جمع مال"/>
    <s v="سارى"/>
    <n v="1243"/>
    <m/>
    <n v="25"/>
    <x v="1"/>
  </r>
  <r>
    <d v="2017-11-18T00:00:00"/>
    <x v="11"/>
    <n v="500"/>
    <x v="6"/>
    <x v="6"/>
    <n v="696234.82899166644"/>
    <n v="414015.92999999993"/>
    <n v="17157.000000000018"/>
    <n v="93655.547999999952"/>
    <n v="10093.306199999999"/>
    <n v="1886"/>
    <s v="تبرعات عامة من زكاة مال وغيرها"/>
    <s v="دفاتر جمع مال"/>
    <s v="سارى"/>
    <n v="1244"/>
    <m/>
    <n v="25"/>
    <x v="1"/>
  </r>
  <r>
    <d v="2017-11-18T00:00:00"/>
    <x v="11"/>
    <n v="400"/>
    <x v="6"/>
    <x v="6"/>
    <n v="696634.82899166644"/>
    <n v="414015.92999999993"/>
    <n v="17157.000000000018"/>
    <n v="93655.547999999952"/>
    <n v="10093.306199999999"/>
    <n v="1886"/>
    <s v="تبرعات عامة من زكاة مال وغيرها"/>
    <s v="دفاتر جمع مال"/>
    <s v="سارى"/>
    <n v="1682"/>
    <m/>
    <n v="34"/>
    <x v="1"/>
  </r>
  <r>
    <d v="2017-11-18T00:00:00"/>
    <x v="11"/>
    <n v="200"/>
    <x v="6"/>
    <x v="6"/>
    <n v="696834.82899166644"/>
    <n v="414015.92999999993"/>
    <n v="17157.000000000018"/>
    <n v="93655.547999999952"/>
    <n v="10093.306199999999"/>
    <n v="1886"/>
    <s v="تبرعات عامة من زكاة مال وغيرها"/>
    <s v="دفاتر جمع مال"/>
    <s v="سارى"/>
    <n v="1683"/>
    <m/>
    <n v="34"/>
    <x v="1"/>
  </r>
  <r>
    <d v="2017-11-18T00:00:00"/>
    <x v="11"/>
    <n v="200"/>
    <x v="6"/>
    <x v="7"/>
    <n v="697034.82899166644"/>
    <n v="414015.92999999993"/>
    <n v="17157.000000000018"/>
    <n v="93655.547999999952"/>
    <n v="10093.306199999999"/>
    <n v="1886"/>
    <s v="نقدية للمرضى"/>
    <s v="دفاتر جمع مال"/>
    <s v="سارى"/>
    <n v="1684"/>
    <m/>
    <n v="34"/>
    <x v="1"/>
  </r>
  <r>
    <d v="2017-11-18T00:00:00"/>
    <x v="11"/>
    <n v="10000"/>
    <x v="6"/>
    <x v="7"/>
    <n v="707034.82899166644"/>
    <n v="414015.92999999993"/>
    <n v="17157.000000000018"/>
    <n v="93655.547999999952"/>
    <n v="10093.306199999999"/>
    <n v="1886"/>
    <s v="نقدية للمرضى"/>
    <s v="دفاتر جمع مال"/>
    <s v="سارى"/>
    <n v="1685"/>
    <m/>
    <n v="34"/>
    <x v="1"/>
  </r>
  <r>
    <d v="2017-11-18T00:00:00"/>
    <x v="11"/>
    <n v="10000"/>
    <x v="6"/>
    <x v="7"/>
    <n v="717034.82899166644"/>
    <n v="414015.92999999993"/>
    <n v="17157.000000000018"/>
    <n v="93655.547999999952"/>
    <n v="10093.306199999999"/>
    <n v="1886"/>
    <s v="نقدية للمرضى"/>
    <s v="دفاتر جمع مال"/>
    <s v="سارى"/>
    <n v="1686"/>
    <m/>
    <n v="34"/>
    <x v="1"/>
  </r>
  <r>
    <d v="2017-11-18T00:00:00"/>
    <x v="11"/>
    <n v="2000"/>
    <x v="6"/>
    <x v="7"/>
    <n v="719034.82899166644"/>
    <n v="414015.92999999993"/>
    <n v="17157.000000000018"/>
    <n v="93655.547999999952"/>
    <n v="10093.306199999999"/>
    <n v="1886"/>
    <s v="نقدية للمرضى"/>
    <s v="دفاتر جمع مال"/>
    <s v="سارى"/>
    <n v="1687"/>
    <m/>
    <n v="34"/>
    <x v="1"/>
  </r>
  <r>
    <d v="2017-11-18T00:00:00"/>
    <x v="11"/>
    <n v="250"/>
    <x v="6"/>
    <x v="6"/>
    <n v="719284.82899166644"/>
    <n v="414015.92999999993"/>
    <n v="17157.000000000018"/>
    <n v="93655.547999999952"/>
    <n v="10093.306199999999"/>
    <n v="1886"/>
    <s v="تبرعات عامة من زكاة مال وغيرها"/>
    <s v="دفاتر جمع مال"/>
    <s v="سارى"/>
    <n v="1789"/>
    <m/>
    <n v="36"/>
    <x v="1"/>
  </r>
  <r>
    <d v="2017-11-18T00:00:00"/>
    <x v="11"/>
    <n v="100"/>
    <x v="6"/>
    <x v="6"/>
    <n v="719384.82899166644"/>
    <n v="414015.92999999993"/>
    <n v="17157.000000000018"/>
    <n v="93655.547999999952"/>
    <n v="10093.306199999999"/>
    <n v="1886"/>
    <s v="تبرعات عامة من زكاة مال وغيرها"/>
    <s v="دفاتر جمع مال"/>
    <s v="سارى"/>
    <n v="1790"/>
    <m/>
    <n v="36"/>
    <x v="1"/>
  </r>
  <r>
    <d v="2017-11-18T00:00:00"/>
    <x v="11"/>
    <n v="100"/>
    <x v="6"/>
    <x v="6"/>
    <n v="719484.82899166644"/>
    <n v="414015.92999999993"/>
    <n v="17157.000000000018"/>
    <n v="93655.547999999952"/>
    <n v="10093.306199999999"/>
    <n v="1886"/>
    <s v="تبرعات عامة من زكاة مال وغيرها"/>
    <s v="دفاتر جمع مال"/>
    <s v="سارى"/>
    <n v="2099"/>
    <m/>
    <n v="42"/>
    <x v="1"/>
  </r>
  <r>
    <d v="2017-11-18T00:00:00"/>
    <x v="11"/>
    <n v="80"/>
    <x v="6"/>
    <x v="7"/>
    <n v="719564.82899166644"/>
    <n v="414015.92999999993"/>
    <n v="17157.000000000018"/>
    <n v="93655.547999999952"/>
    <n v="10093.306199999999"/>
    <n v="1886"/>
    <s v="نقدية للمرضى"/>
    <s v="دفاتر جمع مال"/>
    <s v="سارى"/>
    <n v="2189"/>
    <m/>
    <n v="44"/>
    <x v="1"/>
  </r>
  <r>
    <d v="2017-11-18T00:00:00"/>
    <x v="11"/>
    <n v="4652.7519999999995"/>
    <x v="6"/>
    <x v="6"/>
    <n v="724217.58099166641"/>
    <n v="414015.92999999993"/>
    <n v="17157.000000000018"/>
    <n v="93655.547999999952"/>
    <n v="10093.306199999999"/>
    <n v="1886"/>
    <s v="تبرعات عامة من زكاة مال وغيرها"/>
    <s v="دفاتر جمع مال"/>
    <s v="سارى"/>
    <n v="2275"/>
    <m/>
    <n v="46"/>
    <x v="1"/>
  </r>
  <r>
    <d v="2017-11-18T00:00:00"/>
    <x v="11"/>
    <n v="1000"/>
    <x v="6"/>
    <x v="7"/>
    <n v="725217.58099166641"/>
    <n v="414015.92999999993"/>
    <n v="17157.000000000018"/>
    <n v="93655.547999999952"/>
    <n v="10093.306199999999"/>
    <n v="1886"/>
    <s v="نقدية للمرضى"/>
    <s v="دفاتر جمع مال"/>
    <s v="سارى"/>
    <n v="2506"/>
    <m/>
    <n v="51"/>
    <x v="1"/>
  </r>
  <r>
    <d v="2017-11-18T00:00:00"/>
    <x v="11"/>
    <n v="200"/>
    <x v="6"/>
    <x v="6"/>
    <n v="725417.58099166641"/>
    <n v="414015.92999999993"/>
    <n v="17157.000000000018"/>
    <n v="93655.547999999952"/>
    <n v="10093.306199999999"/>
    <n v="1886"/>
    <s v="تبرعات عامة من زكاة مال وغيرها"/>
    <s v="دفاتر جمع مال"/>
    <s v="سارى"/>
    <n v="2508"/>
    <m/>
    <n v="51"/>
    <x v="1"/>
  </r>
  <r>
    <d v="2017-11-18T00:00:00"/>
    <x v="11"/>
    <n v="1600"/>
    <x v="6"/>
    <x v="7"/>
    <n v="727017.58099166641"/>
    <n v="414015.92999999993"/>
    <n v="17157.000000000018"/>
    <n v="93655.547999999952"/>
    <n v="10093.306199999999"/>
    <n v="1886"/>
    <s v="نقدية للمرضى"/>
    <s v="دفاتر جمع مال"/>
    <s v="سارى"/>
    <n v="2509"/>
    <m/>
    <n v="51"/>
    <x v="1"/>
  </r>
  <r>
    <d v="2017-11-18T00:00:00"/>
    <x v="11"/>
    <n v="100"/>
    <x v="6"/>
    <x v="6"/>
    <n v="727117.58099166641"/>
    <n v="414015.92999999993"/>
    <n v="17157.000000000018"/>
    <n v="93655.547999999952"/>
    <n v="10093.306199999999"/>
    <n v="1886"/>
    <s v="تبرعات عامة من زكاة مال وغيرها"/>
    <s v="دفاتر جمع مال"/>
    <s v="سارى"/>
    <n v="2510"/>
    <m/>
    <n v="51"/>
    <x v="1"/>
  </r>
  <r>
    <d v="2017-11-18T00:00:00"/>
    <x v="11"/>
    <n v="100"/>
    <x v="6"/>
    <x v="6"/>
    <n v="727217.58099166641"/>
    <n v="414015.92999999993"/>
    <n v="17157.000000000018"/>
    <n v="93655.547999999952"/>
    <n v="10093.306199999999"/>
    <n v="1886"/>
    <s v="تبرعات عامة من زكاة مال وغيرها"/>
    <s v="دفاتر جمع مال"/>
    <s v="سارى"/>
    <n v="2511"/>
    <m/>
    <n v="51"/>
    <x v="1"/>
  </r>
  <r>
    <d v="2017-11-18T00:00:00"/>
    <x v="11"/>
    <n v="10"/>
    <x v="6"/>
    <x v="6"/>
    <n v="727227.58099166641"/>
    <n v="414015.92999999993"/>
    <n v="17157.000000000018"/>
    <n v="93655.547999999952"/>
    <n v="10093.306199999999"/>
    <n v="1886"/>
    <s v="تبرعات عامة من زكاة مال وغيرها"/>
    <s v="دفاتر جمع مال"/>
    <s v="سارى"/>
    <n v="2512"/>
    <m/>
    <n v="51"/>
    <x v="1"/>
  </r>
  <r>
    <d v="2017-11-18T00:00:00"/>
    <x v="11"/>
    <n v="4250"/>
    <x v="6"/>
    <x v="6"/>
    <n v="731477.58099166641"/>
    <n v="414015.92999999993"/>
    <n v="17157.000000000018"/>
    <n v="93655.547999999952"/>
    <n v="10093.306199999999"/>
    <n v="1886"/>
    <s v="تبرعات عامة من زكاة مال وغيرها"/>
    <s v="دفاتر جمع مال"/>
    <s v="سارى"/>
    <n v="2513"/>
    <m/>
    <n v="51"/>
    <x v="1"/>
  </r>
  <r>
    <d v="2017-11-18T00:00:00"/>
    <x v="11"/>
    <n v="100"/>
    <x v="6"/>
    <x v="7"/>
    <n v="731577.58099166641"/>
    <n v="414015.92999999993"/>
    <n v="17157.000000000018"/>
    <n v="93655.547999999952"/>
    <n v="10093.306199999999"/>
    <n v="1886"/>
    <s v="نقدية للمرضى"/>
    <s v="دفاتر جمع مال"/>
    <s v="سارى"/>
    <n v="2514"/>
    <m/>
    <n v="51"/>
    <x v="1"/>
  </r>
  <r>
    <d v="2017-11-18T00:00:00"/>
    <x v="11"/>
    <n v="50"/>
    <x v="6"/>
    <x v="7"/>
    <n v="731627.58099166641"/>
    <n v="414015.92999999993"/>
    <n v="17157.000000000018"/>
    <n v="93655.547999999952"/>
    <n v="10093.306199999999"/>
    <n v="1886"/>
    <s v="نقدية للمرضى"/>
    <s v="دفاتر جمع مال"/>
    <s v="سارى"/>
    <n v="2515"/>
    <m/>
    <n v="51"/>
    <x v="1"/>
  </r>
  <r>
    <d v="2017-11-18T00:00:00"/>
    <x v="11"/>
    <n v="100"/>
    <x v="6"/>
    <x v="6"/>
    <n v="731727.58099166641"/>
    <n v="414015.92999999993"/>
    <n v="17157.000000000018"/>
    <n v="93655.547999999952"/>
    <n v="10093.306199999999"/>
    <n v="1886"/>
    <s v="تبرعات عامة من زكاة مال وغيرها"/>
    <s v="دفاتر جمع مال"/>
    <s v="سارى"/>
    <n v="2516"/>
    <m/>
    <n v="51"/>
    <x v="1"/>
  </r>
  <r>
    <d v="2017-11-18T00:00:00"/>
    <x v="11"/>
    <n v="50"/>
    <x v="6"/>
    <x v="7"/>
    <n v="731777.58099166641"/>
    <n v="414015.92999999993"/>
    <n v="17157.000000000018"/>
    <n v="93655.547999999952"/>
    <n v="10093.306199999999"/>
    <n v="1886"/>
    <s v="نقدية للمرضى"/>
    <s v="دفاتر جمع مال"/>
    <s v="سارى"/>
    <n v="2517"/>
    <m/>
    <n v="51"/>
    <x v="1"/>
  </r>
  <r>
    <d v="2017-11-18T00:00:00"/>
    <x v="11"/>
    <n v="200"/>
    <x v="6"/>
    <x v="6"/>
    <n v="731977.58099166641"/>
    <n v="414015.92999999993"/>
    <n v="17157.000000000018"/>
    <n v="93655.547999999952"/>
    <n v="10093.306199999999"/>
    <n v="1886"/>
    <s v="تبرعات عامة من زكاة مال وغيرها"/>
    <s v="دفاتر جمع مال"/>
    <s v="سارى"/>
    <n v="2518"/>
    <m/>
    <n v="51"/>
    <x v="1"/>
  </r>
  <r>
    <d v="2017-11-18T00:00:00"/>
    <x v="11"/>
    <n v="1500"/>
    <x v="6"/>
    <x v="6"/>
    <n v="733477.58099166641"/>
    <n v="414015.92999999993"/>
    <n v="17157.000000000018"/>
    <n v="93655.547999999952"/>
    <n v="10093.306199999999"/>
    <n v="1886"/>
    <s v="تبرعات عامة من زكاة مال وغيرها"/>
    <s v="دفاتر جمع مال"/>
    <s v="سارى"/>
    <n v="2519"/>
    <m/>
    <n v="51"/>
    <x v="1"/>
  </r>
  <r>
    <d v="2017-11-18T00:00:00"/>
    <x v="11"/>
    <n v="100"/>
    <x v="6"/>
    <x v="6"/>
    <n v="733577.58099166641"/>
    <n v="414015.92999999993"/>
    <n v="17157.000000000018"/>
    <n v="93655.547999999952"/>
    <n v="10093.306199999999"/>
    <n v="1886"/>
    <s v="تبرعات عامة من زكاة مال وغيرها"/>
    <s v="دفاتر جمع مال"/>
    <s v="سارى"/>
    <n v="2520"/>
    <m/>
    <n v="51"/>
    <x v="1"/>
  </r>
  <r>
    <d v="2017-11-19T00:00:00"/>
    <x v="11"/>
    <n v="500"/>
    <x v="6"/>
    <x v="7"/>
    <n v="734077.58099166641"/>
    <n v="414015.92999999993"/>
    <n v="17157.000000000018"/>
    <n v="93655.547999999952"/>
    <n v="10093.306199999999"/>
    <n v="1886"/>
    <s v="نقدية للمرضى"/>
    <s v="دفاتر جمع مال"/>
    <s v="سارى"/>
    <n v="1245"/>
    <m/>
    <n v="25"/>
    <x v="1"/>
  </r>
  <r>
    <d v="2017-11-19T00:00:00"/>
    <x v="11"/>
    <n v="1000"/>
    <x v="6"/>
    <x v="7"/>
    <n v="735077.58099166641"/>
    <n v="414015.92999999993"/>
    <n v="17157.000000000018"/>
    <n v="93655.547999999952"/>
    <n v="10093.306199999999"/>
    <n v="1886"/>
    <s v="نقدية للمرضى"/>
    <s v="دفاتر جمع مال"/>
    <s v="سارى"/>
    <n v="1246"/>
    <m/>
    <n v="25"/>
    <x v="1"/>
  </r>
  <r>
    <d v="2017-11-19T00:00:00"/>
    <x v="11"/>
    <n v="1000"/>
    <x v="6"/>
    <x v="7"/>
    <n v="736077.58099166641"/>
    <n v="414015.92999999993"/>
    <n v="17157.000000000018"/>
    <n v="93655.547999999952"/>
    <n v="10093.306199999999"/>
    <n v="1886"/>
    <s v="نقدية للمرضى"/>
    <s v="دفاتر جمع مال"/>
    <s v="سارى"/>
    <n v="1688"/>
    <m/>
    <n v="34"/>
    <x v="1"/>
  </r>
  <r>
    <d v="2017-11-19T00:00:00"/>
    <x v="11"/>
    <n v="500"/>
    <x v="6"/>
    <x v="7"/>
    <n v="736577.58099166641"/>
    <n v="414015.92999999993"/>
    <n v="17157.000000000018"/>
    <n v="93655.547999999952"/>
    <n v="10093.306199999999"/>
    <n v="1886"/>
    <s v="نقدية للمرضى"/>
    <s v="دفاتر جمع مال"/>
    <s v="سارى"/>
    <n v="1689"/>
    <m/>
    <n v="34"/>
    <x v="1"/>
  </r>
  <r>
    <d v="2017-11-19T00:00:00"/>
    <x v="11"/>
    <n v="800"/>
    <x v="6"/>
    <x v="7"/>
    <n v="737377.58099166641"/>
    <n v="414015.92999999993"/>
    <n v="17157.000000000018"/>
    <n v="93655.547999999952"/>
    <n v="10093.306199999999"/>
    <n v="1886"/>
    <s v="نقدية للمرضى"/>
    <s v="دفاتر جمع مال"/>
    <s v="سارى"/>
    <n v="1690"/>
    <m/>
    <n v="34"/>
    <x v="1"/>
  </r>
  <r>
    <d v="2017-11-19T00:00:00"/>
    <x v="11"/>
    <n v="300"/>
    <x v="6"/>
    <x v="6"/>
    <n v="737677.58099166641"/>
    <n v="414015.92999999993"/>
    <n v="17157.000000000018"/>
    <n v="93655.547999999952"/>
    <n v="10093.306199999999"/>
    <n v="1886"/>
    <s v="تبرعات عامة من زكاة مال وغيرها"/>
    <s v="دفاتر جمع مال"/>
    <s v="سارى"/>
    <n v="1791"/>
    <m/>
    <n v="36"/>
    <x v="1"/>
  </r>
  <r>
    <d v="2017-11-19T00:00:00"/>
    <x v="11"/>
    <n v="200"/>
    <x v="6"/>
    <x v="6"/>
    <n v="737877.58099166641"/>
    <n v="414015.92999999993"/>
    <n v="17157.000000000018"/>
    <n v="93655.547999999952"/>
    <n v="10093.306199999999"/>
    <n v="1886"/>
    <s v="تبرعات عامة من زكاة مال وغيرها"/>
    <s v="دفاتر جمع مال"/>
    <s v="سارى"/>
    <n v="1792"/>
    <m/>
    <n v="36"/>
    <x v="1"/>
  </r>
  <r>
    <d v="2017-11-19T00:00:00"/>
    <x v="11"/>
    <n v="1500"/>
    <x v="6"/>
    <x v="7"/>
    <n v="739377.58099166641"/>
    <n v="414015.92999999993"/>
    <n v="17157.000000000018"/>
    <n v="93655.547999999952"/>
    <n v="10093.306199999999"/>
    <n v="1886"/>
    <s v="نقدية للمرضى"/>
    <s v="دفاتر جمع مال"/>
    <s v="سارى"/>
    <n v="2190"/>
    <m/>
    <n v="44"/>
    <x v="1"/>
  </r>
  <r>
    <d v="2017-11-19T00:00:00"/>
    <x v="11"/>
    <n v="1000"/>
    <x v="6"/>
    <x v="7"/>
    <n v="740377.58099166641"/>
    <n v="414015.92999999993"/>
    <n v="17157.000000000018"/>
    <n v="93655.547999999952"/>
    <n v="10093.306199999999"/>
    <n v="1886"/>
    <s v="نقدية للمرضى"/>
    <s v="دفاتر جمع مال"/>
    <s v="سارى"/>
    <n v="2191"/>
    <m/>
    <n v="44"/>
    <x v="1"/>
  </r>
  <r>
    <d v="2017-11-19T00:00:00"/>
    <x v="11"/>
    <n v="1000"/>
    <x v="6"/>
    <x v="7"/>
    <n v="741377.58099166641"/>
    <n v="414015.92999999993"/>
    <n v="17157.000000000018"/>
    <n v="93655.547999999952"/>
    <n v="10093.306199999999"/>
    <n v="1886"/>
    <s v="نقدية للمرضى"/>
    <s v="دفاتر جمع مال"/>
    <s v="سارى"/>
    <n v="2192"/>
    <m/>
    <n v="44"/>
    <x v="1"/>
  </r>
  <r>
    <d v="2017-11-19T00:00:00"/>
    <x v="11"/>
    <n v="3600"/>
    <x v="6"/>
    <x v="6"/>
    <n v="744977.58099166641"/>
    <n v="414015.92999999993"/>
    <n v="17157.000000000018"/>
    <n v="93655.547999999952"/>
    <n v="10093.306199999999"/>
    <n v="1886"/>
    <s v="تبرعات عامة من زكاة مال وغيرها"/>
    <s v="دفاتر جمع مال"/>
    <s v="سارى"/>
    <n v="2193"/>
    <m/>
    <n v="44"/>
    <x v="1"/>
  </r>
  <r>
    <d v="2017-11-19T00:00:00"/>
    <x v="11"/>
    <n v="1450"/>
    <x v="6"/>
    <x v="6"/>
    <n v="746427.58099166641"/>
    <n v="414015.92999999993"/>
    <n v="17157.000000000018"/>
    <n v="93655.547999999952"/>
    <n v="10093.306199999999"/>
    <n v="1886"/>
    <s v="تبرعات عامة من زكاة مال وغيرها"/>
    <s v="دفاتر جمع مال"/>
    <s v="سارى"/>
    <n v="2276"/>
    <m/>
    <n v="46"/>
    <x v="1"/>
  </r>
  <r>
    <d v="2017-11-19T00:00:00"/>
    <x v="11"/>
    <n v="1000"/>
    <x v="6"/>
    <x v="6"/>
    <n v="747427.58099166641"/>
    <n v="414015.92999999993"/>
    <n v="17157.000000000018"/>
    <n v="93655.547999999952"/>
    <n v="10093.306199999999"/>
    <n v="1886"/>
    <s v="تبرعات عامة من زكاة مال وغيرها"/>
    <s v="دفاتر جمع مال"/>
    <s v="سارى"/>
    <n v="2382"/>
    <m/>
    <n v="48"/>
    <x v="1"/>
  </r>
  <r>
    <d v="2017-11-19T00:00:00"/>
    <x v="11"/>
    <n v="400"/>
    <x v="6"/>
    <x v="6"/>
    <n v="747827.58099166641"/>
    <n v="414015.92999999993"/>
    <n v="17157.000000000018"/>
    <n v="93655.547999999952"/>
    <n v="10093.306199999999"/>
    <n v="1886"/>
    <s v="تبرعات عامة من زكاة مال وغيرها"/>
    <s v="دفاتر جمع مال"/>
    <s v="سارى"/>
    <n v="2420"/>
    <m/>
    <n v="49"/>
    <x v="1"/>
  </r>
  <r>
    <d v="2017-11-19T00:00:00"/>
    <x v="11"/>
    <n v="450"/>
    <x v="6"/>
    <x v="7"/>
    <n v="748277.58099166641"/>
    <n v="414015.92999999993"/>
    <n v="17157.000000000018"/>
    <n v="93655.547999999952"/>
    <n v="10093.306199999999"/>
    <n v="1886"/>
    <s v="نقدية للمرضى"/>
    <s v="دفاتر جمع مال"/>
    <s v="سارى"/>
    <n v="2421"/>
    <m/>
    <n v="49"/>
    <x v="1"/>
  </r>
  <r>
    <d v="2017-11-19T00:00:00"/>
    <x v="11"/>
    <n v="2500"/>
    <x v="6"/>
    <x v="7"/>
    <n v="750777.58099166641"/>
    <n v="414015.92999999993"/>
    <n v="17157.000000000018"/>
    <n v="93655.547999999952"/>
    <n v="10093.306199999999"/>
    <n v="1886"/>
    <s v="نقدية للمرضى"/>
    <s v="دفاتر جمع مال"/>
    <s v="سارى"/>
    <n v="2422"/>
    <m/>
    <n v="49"/>
    <x v="1"/>
  </r>
  <r>
    <d v="2017-11-19T00:00:00"/>
    <x v="11"/>
    <n v="5500"/>
    <x v="6"/>
    <x v="6"/>
    <n v="756277.58099166641"/>
    <n v="414015.92999999993"/>
    <n v="17157.000000000018"/>
    <n v="93655.547999999952"/>
    <n v="10093.306199999999"/>
    <n v="1886"/>
    <s v="تبرعات عامة من زكاة مال وغيرها"/>
    <s v="دفاتر جمع مال"/>
    <s v="سارى"/>
    <n v="2423"/>
    <m/>
    <n v="49"/>
    <x v="1"/>
  </r>
  <r>
    <d v="2017-11-19T00:00:00"/>
    <x v="11"/>
    <n v="10000"/>
    <x v="6"/>
    <x v="6"/>
    <n v="766277.58099166641"/>
    <n v="414015.92999999993"/>
    <n v="17157.000000000018"/>
    <n v="93655.547999999952"/>
    <n v="10093.306199999999"/>
    <n v="1886"/>
    <s v="تبرعات عامة من زكاة مال وغيرها"/>
    <s v="دفاتر جمع مال"/>
    <s v="سارى"/>
    <n v="2424"/>
    <m/>
    <n v="49"/>
    <x v="1"/>
  </r>
  <r>
    <d v="2017-11-19T00:00:00"/>
    <x v="11"/>
    <n v="500"/>
    <x v="6"/>
    <x v="6"/>
    <n v="766777.58099166641"/>
    <n v="414015.92999999993"/>
    <n v="17157.000000000018"/>
    <n v="93655.547999999952"/>
    <n v="10093.306199999999"/>
    <n v="1886"/>
    <s v="تبرعات عامة من زكاة مال وغيرها"/>
    <s v="دفاتر جمع مال"/>
    <s v="سارى"/>
    <n v="2455"/>
    <m/>
    <n v="50"/>
    <x v="1"/>
  </r>
  <r>
    <d v="2017-11-19T00:00:00"/>
    <x v="11"/>
    <n v="500"/>
    <x v="6"/>
    <x v="6"/>
    <n v="767277.58099166641"/>
    <n v="414015.92999999993"/>
    <n v="17157.000000000018"/>
    <n v="93655.547999999952"/>
    <n v="10093.306199999999"/>
    <n v="1886"/>
    <s v="تبرعات عامة من زكاة مال وغيرها"/>
    <s v="دفاتر جمع مال"/>
    <s v="سارى"/>
    <n v="2456"/>
    <m/>
    <n v="50"/>
    <x v="1"/>
  </r>
  <r>
    <d v="2017-11-19T00:00:00"/>
    <x v="11"/>
    <n v="500"/>
    <x v="6"/>
    <x v="7"/>
    <n v="767777.58099166641"/>
    <n v="414015.92999999993"/>
    <n v="17157.000000000018"/>
    <n v="93655.547999999952"/>
    <n v="10093.306199999999"/>
    <n v="1886"/>
    <s v="نقدية للمرضى"/>
    <s v="دفاتر جمع مال"/>
    <s v="سارى"/>
    <n v="2457"/>
    <m/>
    <n v="50"/>
    <x v="1"/>
  </r>
  <r>
    <d v="2017-11-19T00:00:00"/>
    <x v="11"/>
    <n v="200"/>
    <x v="6"/>
    <x v="7"/>
    <n v="767977.58099166641"/>
    <n v="414015.92999999993"/>
    <n v="17157.000000000018"/>
    <n v="93655.547999999952"/>
    <n v="10093.306199999999"/>
    <n v="1886"/>
    <s v="نقدية للمرضى"/>
    <s v="دفاتر جمع مال"/>
    <s v="سارى"/>
    <n v="2458"/>
    <m/>
    <n v="50"/>
    <x v="1"/>
  </r>
  <r>
    <d v="2017-11-19T00:00:00"/>
    <x v="11"/>
    <n v="100"/>
    <x v="6"/>
    <x v="6"/>
    <n v="768077.58099166641"/>
    <n v="414015.92999999993"/>
    <n v="17157.000000000018"/>
    <n v="93655.547999999952"/>
    <n v="10093.306199999999"/>
    <n v="1886"/>
    <s v="تبرعات عامة من زكاة مال وغيرها"/>
    <s v="دفاتر جمع مال"/>
    <s v="سارى"/>
    <n v="2459"/>
    <m/>
    <n v="50"/>
    <x v="1"/>
  </r>
  <r>
    <d v="2017-11-19T00:00:00"/>
    <x v="11"/>
    <n v="9500"/>
    <x v="6"/>
    <x v="6"/>
    <n v="777577.58099166641"/>
    <n v="414015.92999999993"/>
    <n v="17157.000000000018"/>
    <n v="93655.547999999952"/>
    <n v="10093.306199999999"/>
    <n v="1886"/>
    <s v="تبرعات عامة من زكاة مال وغيرها"/>
    <s v="دفاتر جمع مال"/>
    <s v="سارى"/>
    <n v="2460"/>
    <m/>
    <n v="50"/>
    <x v="1"/>
  </r>
  <r>
    <d v="2017-11-19T00:00:00"/>
    <x v="11"/>
    <n v="200"/>
    <x v="6"/>
    <x v="7"/>
    <n v="777777.58099166641"/>
    <n v="414015.92999999993"/>
    <n v="17157.000000000018"/>
    <n v="93655.547999999952"/>
    <n v="10093.306199999999"/>
    <n v="1886"/>
    <s v="نقدية للمرضى"/>
    <s v="دفاتر جمع مال"/>
    <s v="سارى"/>
    <n v="2521"/>
    <m/>
    <n v="51"/>
    <x v="1"/>
  </r>
  <r>
    <d v="2017-11-19T00:00:00"/>
    <x v="11"/>
    <n v="200"/>
    <x v="6"/>
    <x v="7"/>
    <n v="777977.58099166641"/>
    <n v="414015.92999999993"/>
    <n v="17157.000000000018"/>
    <n v="93655.547999999952"/>
    <n v="10093.306199999999"/>
    <n v="1886"/>
    <s v="نقدية للمرضى"/>
    <s v="دفاتر جمع مال"/>
    <s v="سارى"/>
    <n v="2522"/>
    <m/>
    <n v="51"/>
    <x v="1"/>
  </r>
  <r>
    <d v="2017-11-19T00:00:00"/>
    <x v="11"/>
    <n v="2000"/>
    <x v="6"/>
    <x v="7"/>
    <n v="779977.58099166641"/>
    <n v="414015.92999999993"/>
    <n v="17157.000000000018"/>
    <n v="93655.547999999952"/>
    <n v="10093.306199999999"/>
    <n v="1886"/>
    <s v="نقدية للمرضى"/>
    <s v="دفاتر جمع مال"/>
    <s v="سارى"/>
    <n v="2551"/>
    <m/>
    <n v="52"/>
    <x v="1"/>
  </r>
  <r>
    <d v="2017-11-19T00:00:00"/>
    <x v="11"/>
    <n v="300"/>
    <x v="6"/>
    <x v="6"/>
    <n v="780277.58099166641"/>
    <n v="414015.92999999993"/>
    <n v="17157.000000000018"/>
    <n v="93655.547999999952"/>
    <n v="10093.306199999999"/>
    <n v="1886"/>
    <s v="تبرعات عامة من زكاة مال وغيرها"/>
    <s v="دفاتر جمع مال"/>
    <s v="سارى"/>
    <n v="2552"/>
    <m/>
    <n v="52"/>
    <x v="1"/>
  </r>
  <r>
    <d v="2017-11-19T00:00:00"/>
    <x v="11"/>
    <n v="35000"/>
    <x v="6"/>
    <x v="11"/>
    <n v="815277.58099166641"/>
    <n v="379015.92999999993"/>
    <n v="17157.000000000018"/>
    <n v="93655.547999999952"/>
    <n v="10093.306199999999"/>
    <n v="1886"/>
    <m/>
    <m/>
    <m/>
    <s v="معاملة بنكية"/>
    <m/>
    <m/>
    <x v="279"/>
  </r>
  <r>
    <d v="2017-11-19T00:00:00"/>
    <x v="11"/>
    <n v="3000"/>
    <x v="8"/>
    <x v="9"/>
    <n v="815277.58099166641"/>
    <n v="382015.92999999993"/>
    <n v="17157.000000000018"/>
    <n v="93655.547999999952"/>
    <n v="10093.306199999999"/>
    <n v="1886"/>
    <m/>
    <m/>
    <m/>
    <s v="معاملة بنكية"/>
    <m/>
    <m/>
    <x v="60"/>
  </r>
  <r>
    <d v="2017-11-19T00:00:00"/>
    <x v="11"/>
    <n v="500"/>
    <x v="8"/>
    <x v="9"/>
    <n v="815277.58099166641"/>
    <n v="382515.92999999993"/>
    <n v="17157.000000000018"/>
    <n v="93655.547999999952"/>
    <n v="10093.306199999999"/>
    <n v="1886"/>
    <m/>
    <m/>
    <m/>
    <s v="معاملة بنكية"/>
    <m/>
    <m/>
    <x v="60"/>
  </r>
  <r>
    <d v="2017-11-19T00:00:00"/>
    <x v="11"/>
    <n v="60000"/>
    <x v="6"/>
    <x v="11"/>
    <n v="875277.58099166641"/>
    <n v="322515.92999999993"/>
    <n v="17157.000000000018"/>
    <n v="93655.547999999952"/>
    <n v="10093.306199999999"/>
    <n v="1886"/>
    <m/>
    <m/>
    <m/>
    <s v="معاملة بنكية"/>
    <m/>
    <m/>
    <x v="279"/>
  </r>
  <r>
    <d v="2017-11-19T00:00:00"/>
    <x v="11"/>
    <n v="1520"/>
    <x v="8"/>
    <x v="9"/>
    <n v="875277.58099166641"/>
    <n v="324035.92999999993"/>
    <n v="17157.000000000018"/>
    <n v="93655.547999999952"/>
    <n v="10093.306199999999"/>
    <n v="1886"/>
    <m/>
    <m/>
    <m/>
    <s v="معاملة بنكية"/>
    <m/>
    <m/>
    <x v="129"/>
  </r>
  <r>
    <d v="2017-11-19T00:00:00"/>
    <x v="11"/>
    <n v="2570"/>
    <x v="8"/>
    <x v="9"/>
    <n v="875277.58099166641"/>
    <n v="326605.92999999993"/>
    <n v="17157.000000000018"/>
    <n v="93655.547999999952"/>
    <n v="10093.306199999999"/>
    <n v="1886"/>
    <m/>
    <m/>
    <m/>
    <s v="معاملة بنكية"/>
    <m/>
    <m/>
    <x v="129"/>
  </r>
  <r>
    <d v="2017-11-19T00:00:00"/>
    <x v="11"/>
    <n v="1098.75"/>
    <x v="8"/>
    <x v="9"/>
    <n v="875277.58099166641"/>
    <n v="327704.67999999993"/>
    <n v="17157.000000000018"/>
    <n v="93655.547999999952"/>
    <n v="10093.306199999999"/>
    <n v="1886"/>
    <m/>
    <m/>
    <m/>
    <s v="معاملة بنكية"/>
    <m/>
    <m/>
    <x v="129"/>
  </r>
  <r>
    <d v="2017-11-19T00:00:00"/>
    <x v="11"/>
    <n v="470"/>
    <x v="8"/>
    <x v="9"/>
    <n v="875277.58099166641"/>
    <n v="328174.67999999993"/>
    <n v="17157.000000000018"/>
    <n v="93655.547999999952"/>
    <n v="10093.306199999999"/>
    <n v="1886"/>
    <m/>
    <m/>
    <m/>
    <s v="معاملة بنكية"/>
    <m/>
    <m/>
    <x v="129"/>
  </r>
  <r>
    <d v="2017-11-19T00:00:00"/>
    <x v="11"/>
    <n v="498.25"/>
    <x v="8"/>
    <x v="9"/>
    <n v="875277.58099166641"/>
    <n v="328672.92999999993"/>
    <n v="17157.000000000018"/>
    <n v="93655.547999999952"/>
    <n v="10093.306199999999"/>
    <n v="1886"/>
    <m/>
    <m/>
    <m/>
    <s v="معاملة بنكية"/>
    <m/>
    <m/>
    <x v="129"/>
  </r>
  <r>
    <d v="2017-11-19T00:00:00"/>
    <x v="11"/>
    <n v="100"/>
    <x v="8"/>
    <x v="9"/>
    <n v="875277.58099166641"/>
    <n v="328772.92999999993"/>
    <n v="17157.000000000018"/>
    <n v="93655.547999999952"/>
    <n v="10093.306199999999"/>
    <n v="1886"/>
    <m/>
    <m/>
    <m/>
    <s v="معاملة بنكية"/>
    <m/>
    <m/>
    <x v="129"/>
  </r>
  <r>
    <d v="2017-11-20T00:00:00"/>
    <x v="11"/>
    <n v="20"/>
    <x v="6"/>
    <x v="6"/>
    <n v="875297.58099166641"/>
    <n v="328772.92999999993"/>
    <n v="17157.000000000018"/>
    <n v="93655.547999999952"/>
    <n v="10093.306199999999"/>
    <n v="1886"/>
    <s v="تبرعات عامة من زكاة مال وغيرها"/>
    <s v="دفاتر جمع مال"/>
    <s v="سارى"/>
    <n v="1247"/>
    <m/>
    <n v="25"/>
    <x v="1"/>
  </r>
  <r>
    <d v="2017-11-20T00:00:00"/>
    <x v="11"/>
    <n v="10"/>
    <x v="6"/>
    <x v="6"/>
    <n v="875307.58099166641"/>
    <n v="328772.92999999993"/>
    <n v="17157.000000000018"/>
    <n v="93655.547999999952"/>
    <n v="10093.306199999999"/>
    <n v="1886"/>
    <s v="تبرعات عامة من زكاة مال وغيرها"/>
    <s v="دفاتر جمع مال"/>
    <s v="سارى"/>
    <n v="1248"/>
    <m/>
    <n v="25"/>
    <x v="1"/>
  </r>
  <r>
    <d v="2017-11-20T00:00:00"/>
    <x v="11"/>
    <n v="400"/>
    <x v="6"/>
    <x v="7"/>
    <n v="875707.58099166641"/>
    <n v="328772.92999999993"/>
    <n v="17157.000000000018"/>
    <n v="93655.547999999952"/>
    <n v="10093.306199999999"/>
    <n v="1886"/>
    <s v="نقدية للمرضى"/>
    <s v="دفاتر جمع مال"/>
    <s v="سارى"/>
    <n v="1691"/>
    <m/>
    <n v="34"/>
    <x v="1"/>
  </r>
  <r>
    <d v="2017-11-20T00:00:00"/>
    <x v="11"/>
    <n v="100"/>
    <x v="6"/>
    <x v="6"/>
    <n v="875807.58099166641"/>
    <n v="328772.92999999993"/>
    <n v="17157.000000000018"/>
    <n v="93655.547999999952"/>
    <n v="10093.306199999999"/>
    <n v="1886"/>
    <s v="تبرعات عامة من زكاة مال وغيرها"/>
    <s v="دفاتر جمع مال"/>
    <s v="سارى"/>
    <n v="1793"/>
    <m/>
    <n v="36"/>
    <x v="1"/>
  </r>
  <r>
    <d v="2017-11-20T00:00:00"/>
    <x v="11"/>
    <n v="100000"/>
    <x v="6"/>
    <x v="7"/>
    <n v="975807.58099166641"/>
    <n v="328772.92999999993"/>
    <n v="17157.000000000018"/>
    <n v="93655.547999999952"/>
    <n v="10093.306199999999"/>
    <n v="1886"/>
    <s v="نقدية للمرضى"/>
    <s v="دفاتر جمع مال"/>
    <s v="سارى"/>
    <n v="1849"/>
    <m/>
    <n v="37"/>
    <x v="1"/>
  </r>
  <r>
    <d v="2017-11-20T00:00:00"/>
    <x v="11"/>
    <n v="40"/>
    <x v="6"/>
    <x v="6"/>
    <n v="975847.58099166641"/>
    <n v="328772.92999999993"/>
    <n v="17157.000000000018"/>
    <n v="93655.547999999952"/>
    <n v="10093.306199999999"/>
    <n v="1886"/>
    <s v="تبرعات عامة من زكاة مال وغيرها"/>
    <s v="دفاتر جمع مال"/>
    <s v="سارى"/>
    <n v="2194"/>
    <m/>
    <n v="44"/>
    <x v="1"/>
  </r>
  <r>
    <d v="2017-11-20T00:00:00"/>
    <x v="11"/>
    <n v="959"/>
    <x v="6"/>
    <x v="7"/>
    <n v="976806.58099166641"/>
    <n v="328772.92999999993"/>
    <n v="17157.000000000018"/>
    <n v="93655.547999999952"/>
    <n v="10093.306199999999"/>
    <n v="1886"/>
    <s v="نقدية للمرضى"/>
    <s v="دفاتر جمع مال"/>
    <s v="سارى"/>
    <n v="2195"/>
    <m/>
    <n v="44"/>
    <x v="1"/>
  </r>
  <r>
    <d v="2017-11-20T00:00:00"/>
    <x v="11"/>
    <n v="1000"/>
    <x v="6"/>
    <x v="6"/>
    <n v="977806.58099166641"/>
    <n v="328772.92999999993"/>
    <n v="17157.000000000018"/>
    <n v="93655.547999999952"/>
    <n v="10093.306199999999"/>
    <n v="1886"/>
    <s v="تبرعات عامة من زكاة مال وغيرها"/>
    <s v="دفاتر جمع مال"/>
    <s v="سارى"/>
    <n v="2196"/>
    <m/>
    <n v="44"/>
    <x v="1"/>
  </r>
  <r>
    <d v="2017-11-20T00:00:00"/>
    <x v="11"/>
    <n v="100"/>
    <x v="6"/>
    <x v="7"/>
    <n v="977906.58099166641"/>
    <n v="328772.92999999993"/>
    <n v="17157.000000000018"/>
    <n v="93655.547999999952"/>
    <n v="10093.306199999999"/>
    <n v="1886"/>
    <s v="نقدية للمرضى"/>
    <s v="دفاتر جمع مال"/>
    <s v="سارى"/>
    <n v="2197"/>
    <m/>
    <n v="44"/>
    <x v="1"/>
  </r>
  <r>
    <d v="2017-11-20T00:00:00"/>
    <x v="11"/>
    <n v="100"/>
    <x v="6"/>
    <x v="7"/>
    <n v="978006.58099166641"/>
    <n v="328772.92999999993"/>
    <n v="17157.000000000018"/>
    <n v="93655.547999999952"/>
    <n v="10093.306199999999"/>
    <n v="1886"/>
    <s v="نقدية للمرضى"/>
    <s v="دفاتر جمع مال"/>
    <s v="سارى"/>
    <n v="2198"/>
    <m/>
    <n v="44"/>
    <x v="1"/>
  </r>
  <r>
    <d v="2017-11-20T00:00:00"/>
    <x v="11"/>
    <n v="3000"/>
    <x v="6"/>
    <x v="7"/>
    <n v="981006.58099166641"/>
    <n v="328772.92999999993"/>
    <n v="17157.000000000018"/>
    <n v="93655.547999999952"/>
    <n v="10093.306199999999"/>
    <n v="1886"/>
    <s v="نقدية للمرضى"/>
    <s v="دفاتر جمع مال"/>
    <s v="سارى"/>
    <n v="2199"/>
    <m/>
    <n v="44"/>
    <x v="1"/>
  </r>
  <r>
    <d v="2017-11-20T00:00:00"/>
    <x v="11"/>
    <n v="3000"/>
    <x v="6"/>
    <x v="7"/>
    <n v="984006.58099166641"/>
    <n v="328772.92999999993"/>
    <n v="17157.000000000018"/>
    <n v="93655.547999999952"/>
    <n v="10093.306199999999"/>
    <n v="1886"/>
    <s v="نقدية للمرضى"/>
    <s v="دفاتر جمع مال"/>
    <s v="سارى"/>
    <n v="2200"/>
    <m/>
    <n v="44"/>
    <x v="1"/>
  </r>
  <r>
    <d v="2017-11-20T00:00:00"/>
    <x v="11"/>
    <n v="100"/>
    <x v="6"/>
    <x v="7"/>
    <n v="984106.58099166641"/>
    <n v="328772.92999999993"/>
    <n v="17157.000000000018"/>
    <n v="93655.547999999952"/>
    <n v="10093.306199999999"/>
    <n v="1886"/>
    <s v="نقدية للمرضى"/>
    <s v="دفاتر جمع مال"/>
    <s v="سارى"/>
    <n v="2201"/>
    <m/>
    <n v="45"/>
    <x v="1"/>
  </r>
  <r>
    <d v="2017-11-20T00:00:00"/>
    <x v="11"/>
    <n v="400"/>
    <x v="6"/>
    <x v="7"/>
    <n v="984506.58099166641"/>
    <n v="328772.92999999993"/>
    <n v="17157.000000000018"/>
    <n v="93655.547999999952"/>
    <n v="10093.306199999999"/>
    <n v="1886"/>
    <s v="نقدية للمرضى"/>
    <s v="دفاتر جمع مال"/>
    <s v="سارى"/>
    <n v="2202"/>
    <m/>
    <n v="45"/>
    <x v="1"/>
  </r>
  <r>
    <d v="2017-11-20T00:00:00"/>
    <x v="11"/>
    <n v="10000"/>
    <x v="6"/>
    <x v="7"/>
    <n v="994506.58099166641"/>
    <n v="328772.92999999993"/>
    <n v="17157.000000000018"/>
    <n v="93655.547999999952"/>
    <n v="10093.306199999999"/>
    <n v="1886"/>
    <s v="نقدية للمرضى"/>
    <s v="دفاتر جمع مال"/>
    <s v="سارى"/>
    <n v="2277"/>
    <m/>
    <n v="46"/>
    <x v="1"/>
  </r>
  <r>
    <d v="2017-11-20T00:00:00"/>
    <x v="11"/>
    <n v="9989.7000000000007"/>
    <x v="6"/>
    <x v="7"/>
    <n v="1004496.2809916664"/>
    <n v="328772.92999999993"/>
    <n v="17157.000000000018"/>
    <n v="93655.547999999952"/>
    <n v="10093.306199999999"/>
    <n v="1886"/>
    <s v="نقدية للمرضى"/>
    <s v="دفاتر جمع مال"/>
    <s v="سارى"/>
    <n v="2387"/>
    <m/>
    <n v="48"/>
    <x v="1"/>
  </r>
  <r>
    <d v="2017-11-20T00:00:00"/>
    <x v="11"/>
    <n v="10013.150000000001"/>
    <x v="6"/>
    <x v="7"/>
    <n v="1014509.4309916664"/>
    <n v="328772.92999999993"/>
    <n v="17157.000000000018"/>
    <n v="93655.547999999952"/>
    <n v="10093.306199999999"/>
    <n v="1886"/>
    <s v="نقدية للمرضى"/>
    <s v="دفاتر جمع مال"/>
    <s v="سارى"/>
    <n v="2388"/>
    <m/>
    <n v="48"/>
    <x v="1"/>
  </r>
  <r>
    <d v="2017-11-20T00:00:00"/>
    <x v="11"/>
    <n v="9989.7000000000007"/>
    <x v="6"/>
    <x v="7"/>
    <n v="1024499.1309916663"/>
    <n v="328772.92999999993"/>
    <n v="17157.000000000018"/>
    <n v="93655.547999999952"/>
    <n v="10093.306199999999"/>
    <n v="1886"/>
    <s v="نقدية للمرضى"/>
    <s v="دفاتر جمع مال"/>
    <s v="سارى"/>
    <n v="2389"/>
    <m/>
    <n v="48"/>
    <x v="1"/>
  </r>
  <r>
    <d v="2017-11-20T00:00:00"/>
    <x v="11"/>
    <n v="10013.150000000001"/>
    <x v="6"/>
    <x v="7"/>
    <n v="1034512.2809916664"/>
    <n v="328772.92999999993"/>
    <n v="17157.000000000018"/>
    <n v="93655.547999999952"/>
    <n v="10093.306199999999"/>
    <n v="1886"/>
    <s v="نقدية للمرضى"/>
    <s v="دفاتر جمع مال"/>
    <s v="سارى"/>
    <n v="2390"/>
    <m/>
    <n v="48"/>
    <x v="1"/>
  </r>
  <r>
    <d v="2017-11-20T00:00:00"/>
    <x v="11"/>
    <n v="9989.7000000000007"/>
    <x v="6"/>
    <x v="7"/>
    <n v="1044501.9809916663"/>
    <n v="328772.92999999993"/>
    <n v="17157.000000000018"/>
    <n v="93655.547999999952"/>
    <n v="10093.306199999999"/>
    <n v="1886"/>
    <s v="نقدية للمرضى"/>
    <s v="دفاتر جمع مال"/>
    <s v="سارى"/>
    <n v="2391"/>
    <m/>
    <n v="48"/>
    <x v="1"/>
  </r>
  <r>
    <d v="2017-11-20T00:00:00"/>
    <x v="11"/>
    <n v="8488.9000000000015"/>
    <x v="6"/>
    <x v="7"/>
    <n v="1052990.8809916663"/>
    <n v="328772.92999999993"/>
    <n v="17157.000000000018"/>
    <n v="93655.547999999952"/>
    <n v="10093.306199999999"/>
    <n v="1886"/>
    <s v="نقدية للمرضى"/>
    <s v="دفاتر جمع مال"/>
    <s v="سارى"/>
    <n v="2392"/>
    <m/>
    <n v="48"/>
    <x v="1"/>
  </r>
  <r>
    <d v="2017-11-20T00:00:00"/>
    <x v="11"/>
    <n v="9989.7000000000007"/>
    <x v="6"/>
    <x v="7"/>
    <n v="1062980.5809916663"/>
    <n v="328772.92999999993"/>
    <n v="17157.000000000018"/>
    <n v="93655.547999999952"/>
    <n v="10093.306199999999"/>
    <n v="1886"/>
    <s v="نقدية للمرضى"/>
    <s v="دفاتر جمع مال"/>
    <s v="سارى"/>
    <n v="2393"/>
    <m/>
    <n v="48"/>
    <x v="1"/>
  </r>
  <r>
    <d v="2017-11-20T00:00:00"/>
    <x v="11"/>
    <n v="1876.0000000000002"/>
    <x v="6"/>
    <x v="7"/>
    <n v="1064856.5809916663"/>
    <n v="328772.92999999993"/>
    <n v="17157.000000000018"/>
    <n v="93655.547999999952"/>
    <n v="10093.306199999999"/>
    <n v="1886"/>
    <s v="نقدية للمرضى"/>
    <s v="دفاتر جمع مال"/>
    <s v="سارى"/>
    <n v="2394"/>
    <m/>
    <n v="48"/>
    <x v="1"/>
  </r>
  <r>
    <d v="2017-11-20T00:00:00"/>
    <x v="11"/>
    <n v="100"/>
    <x v="6"/>
    <x v="7"/>
    <n v="1064956.5809916663"/>
    <n v="328772.92999999993"/>
    <n v="17157.000000000018"/>
    <n v="93655.547999999952"/>
    <n v="10093.306199999999"/>
    <n v="1886"/>
    <s v="نقدية للمرضى"/>
    <s v="دفاتر جمع مال"/>
    <s v="سارى"/>
    <n v="2425"/>
    <m/>
    <n v="49"/>
    <x v="1"/>
  </r>
  <r>
    <d v="2017-11-20T00:00:00"/>
    <x v="11"/>
    <n v="2130"/>
    <x v="6"/>
    <x v="7"/>
    <n v="1067086.5809916663"/>
    <n v="328772.92999999993"/>
    <n v="17157.000000000018"/>
    <n v="93655.547999999952"/>
    <n v="10093.306199999999"/>
    <n v="1886"/>
    <s v="نقدية للمرضى"/>
    <s v="دفاتر جمع مال"/>
    <s v="سارى"/>
    <n v="2461"/>
    <m/>
    <n v="50"/>
    <x v="1"/>
  </r>
  <r>
    <d v="2017-11-20T00:00:00"/>
    <x v="11"/>
    <n v="88024.5"/>
    <x v="6"/>
    <x v="6"/>
    <n v="1155111.0809916663"/>
    <n v="328772.92999999993"/>
    <n v="17157.000000000018"/>
    <n v="93655.547999999952"/>
    <n v="10093.306199999999"/>
    <n v="1886"/>
    <s v="تبرعات عامة من زكاة مال وغيرها"/>
    <s v="دفاتر جمع مال"/>
    <s v="سارى"/>
    <n v="2462"/>
    <m/>
    <n v="50"/>
    <x v="1"/>
  </r>
  <r>
    <d v="2017-11-20T00:00:00"/>
    <x v="11"/>
    <n v="1000"/>
    <x v="6"/>
    <x v="7"/>
    <n v="1156111.0809916663"/>
    <n v="328772.92999999993"/>
    <n v="17157.000000000018"/>
    <n v="93655.547999999952"/>
    <n v="10093.306199999999"/>
    <n v="1886"/>
    <s v="نقدية للمرضى"/>
    <s v="دفاتر جمع مال"/>
    <s v="سارى"/>
    <n v="2523"/>
    <m/>
    <n v="51"/>
    <x v="1"/>
  </r>
  <r>
    <d v="2017-11-20T00:00:00"/>
    <x v="11"/>
    <n v="200"/>
    <x v="6"/>
    <x v="7"/>
    <n v="1156311.0809916663"/>
    <n v="328772.92999999993"/>
    <n v="17157.000000000018"/>
    <n v="93655.547999999952"/>
    <n v="10093.306199999999"/>
    <n v="1886"/>
    <s v="نقدية للمرضى"/>
    <s v="دفاتر جمع مال"/>
    <s v="سارى"/>
    <n v="2524"/>
    <m/>
    <n v="51"/>
    <x v="1"/>
  </r>
  <r>
    <d v="2017-11-20T00:00:00"/>
    <x v="11"/>
    <n v="1500"/>
    <x v="6"/>
    <x v="7"/>
    <n v="1157811.0809916663"/>
    <n v="328772.92999999993"/>
    <n v="17157.000000000018"/>
    <n v="93655.547999999952"/>
    <n v="10093.306199999999"/>
    <n v="1886"/>
    <s v="نقدية للمرضى"/>
    <s v="دفاتر جمع مال"/>
    <s v="سارى"/>
    <n v="2525"/>
    <m/>
    <n v="51"/>
    <x v="1"/>
  </r>
  <r>
    <d v="2017-11-20T00:00:00"/>
    <x v="11"/>
    <n v="9203.68"/>
    <x v="43"/>
    <x v="7"/>
    <n v="1157811.0809916663"/>
    <n v="328772.92999999993"/>
    <n v="17157.000000000018"/>
    <n v="93655.547999999952"/>
    <n v="10093.306199999999"/>
    <n v="11089.68"/>
    <s v="نقدية للمرضى"/>
    <s v="دفاتر جمع مال"/>
    <s v="سارى"/>
    <n v="2528"/>
    <m/>
    <n v="51"/>
    <x v="1"/>
  </r>
  <r>
    <d v="2017-11-20T00:00:00"/>
    <x v="11"/>
    <n v="2000"/>
    <x v="6"/>
    <x v="7"/>
    <n v="1159811.0809916663"/>
    <n v="328772.92999999993"/>
    <n v="17157.000000000018"/>
    <n v="93655.547999999952"/>
    <n v="10093.306199999999"/>
    <n v="11089.68"/>
    <s v="نقدية للمرضى"/>
    <s v="دفاتر جمع مال"/>
    <s v="سارى"/>
    <n v="2529"/>
    <m/>
    <n v="51"/>
    <x v="1"/>
  </r>
  <r>
    <d v="2017-11-20T00:00:00"/>
    <x v="11"/>
    <n v="30"/>
    <x v="8"/>
    <x v="9"/>
    <n v="1159811.0809916663"/>
    <n v="328802.92999999993"/>
    <n v="17157.000000000018"/>
    <n v="93655.547999999952"/>
    <n v="10093.306199999999"/>
    <n v="11089.68"/>
    <m/>
    <m/>
    <m/>
    <s v="معاملة بنكية"/>
    <m/>
    <m/>
    <x v="64"/>
  </r>
  <r>
    <d v="2017-11-20T00:00:00"/>
    <x v="11"/>
    <n v="13390"/>
    <x v="8"/>
    <x v="8"/>
    <n v="1146421.0809916663"/>
    <n v="342192.92999999993"/>
    <n v="17157.000000000018"/>
    <n v="93655.547999999952"/>
    <n v="10093.306199999999"/>
    <n v="11089.68"/>
    <m/>
    <m/>
    <m/>
    <m/>
    <m/>
    <m/>
    <x v="266"/>
  </r>
  <r>
    <d v="2017-11-20T00:00:00"/>
    <x v="11"/>
    <n v="17187.5"/>
    <x v="8"/>
    <x v="9"/>
    <n v="1146421.0809916663"/>
    <n v="359380.42999999993"/>
    <n v="17157.000000000018"/>
    <n v="93655.547999999952"/>
    <n v="10093.306199999999"/>
    <n v="11089.68"/>
    <m/>
    <m/>
    <m/>
    <m/>
    <m/>
    <m/>
    <x v="282"/>
  </r>
  <r>
    <d v="2017-11-20T00:00:00"/>
    <x v="11"/>
    <n v="17320"/>
    <x v="8"/>
    <x v="8"/>
    <n v="1129101.0809916663"/>
    <n v="376700.42999999993"/>
    <n v="17157.000000000018"/>
    <n v="93655.547999999952"/>
    <n v="10093.306199999999"/>
    <n v="11089.68"/>
    <m/>
    <m/>
    <m/>
    <m/>
    <m/>
    <m/>
    <x v="266"/>
  </r>
  <r>
    <d v="2017-11-20T00:00:00"/>
    <x v="11"/>
    <n v="1400"/>
    <x v="8"/>
    <x v="9"/>
    <n v="1129101.0809916663"/>
    <n v="378100.42999999993"/>
    <n v="17157.000000000018"/>
    <n v="93655.547999999952"/>
    <n v="10093.306199999999"/>
    <n v="11089.68"/>
    <m/>
    <m/>
    <m/>
    <s v="معاملة بنكية"/>
    <m/>
    <m/>
    <x v="64"/>
  </r>
  <r>
    <d v="2017-11-20T00:00:00"/>
    <x v="11"/>
    <n v="10480"/>
    <x v="8"/>
    <x v="8"/>
    <n v="1118621.0809916663"/>
    <n v="388580.42999999993"/>
    <n v="17157.000000000018"/>
    <n v="93655.547999999952"/>
    <n v="10093.306199999999"/>
    <n v="11089.68"/>
    <m/>
    <m/>
    <m/>
    <m/>
    <m/>
    <m/>
    <x v="266"/>
  </r>
  <r>
    <d v="2017-11-20T00:00:00"/>
    <x v="11"/>
    <n v="16.309999999999999"/>
    <x v="23"/>
    <x v="11"/>
    <n v="1118621.0809916663"/>
    <n v="388564.11999999994"/>
    <n v="17157.000000000018"/>
    <n v="93655.547999999952"/>
    <n v="10093.306199999999"/>
    <n v="11089.68"/>
    <m/>
    <m/>
    <m/>
    <s v="معاملة بنكية"/>
    <m/>
    <m/>
    <x v="268"/>
  </r>
  <r>
    <d v="2017-11-20T00:00:00"/>
    <x v="11"/>
    <n v="3"/>
    <x v="23"/>
    <x v="11"/>
    <n v="1118621.0809916663"/>
    <n v="388561.11999999994"/>
    <n v="17157.000000000018"/>
    <n v="93655.547999999952"/>
    <n v="10093.306199999999"/>
    <n v="11089.68"/>
    <m/>
    <m/>
    <m/>
    <s v="معاملة بنكية"/>
    <m/>
    <m/>
    <x v="275"/>
  </r>
  <r>
    <d v="2017-11-20T00:00:00"/>
    <x v="11"/>
    <n v="70440"/>
    <x v="8"/>
    <x v="8"/>
    <n v="1048181.0809916663"/>
    <n v="459001.11999999994"/>
    <n v="17157.000000000018"/>
    <n v="93655.547999999952"/>
    <n v="10093.306199999999"/>
    <n v="11089.68"/>
    <m/>
    <m/>
    <m/>
    <m/>
    <m/>
    <m/>
    <x v="64"/>
  </r>
  <r>
    <d v="2017-11-20T00:00:00"/>
    <x v="11"/>
    <n v="24000"/>
    <x v="14"/>
    <x v="11"/>
    <n v="1048181.0809916663"/>
    <n v="435001.11999999994"/>
    <n v="17157.000000000018"/>
    <n v="93655.547999999952"/>
    <n v="10093.306199999999"/>
    <n v="11089.68"/>
    <m/>
    <m/>
    <m/>
    <s v="معاملة بنكية"/>
    <m/>
    <m/>
    <x v="267"/>
  </r>
  <r>
    <d v="2017-11-20T00:00:00"/>
    <x v="11"/>
    <n v="458.75"/>
    <x v="8"/>
    <x v="9"/>
    <n v="1048181.0809916663"/>
    <n v="435459.86999999994"/>
    <n v="17157.000000000018"/>
    <n v="93655.547999999952"/>
    <n v="10093.306199999999"/>
    <n v="11089.68"/>
    <m/>
    <m/>
    <m/>
    <s v="معاملة بنكية"/>
    <m/>
    <m/>
    <x v="129"/>
  </r>
  <r>
    <d v="2017-11-20T00:00:00"/>
    <x v="11"/>
    <n v="200"/>
    <x v="8"/>
    <x v="9"/>
    <n v="1048181.0809916663"/>
    <n v="435659.86999999994"/>
    <n v="17157.000000000018"/>
    <n v="93655.547999999952"/>
    <n v="10093.306199999999"/>
    <n v="11089.68"/>
    <m/>
    <m/>
    <m/>
    <s v="معاملة بنكية"/>
    <m/>
    <m/>
    <x v="129"/>
  </r>
  <r>
    <d v="2017-11-20T00:00:00"/>
    <x v="11"/>
    <n v="1000"/>
    <x v="8"/>
    <x v="9"/>
    <n v="1048181.0809916663"/>
    <n v="436659.86999999994"/>
    <n v="17157.000000000018"/>
    <n v="93655.547999999952"/>
    <n v="10093.306199999999"/>
    <n v="11089.68"/>
    <m/>
    <m/>
    <m/>
    <s v="معاملة بنكية"/>
    <m/>
    <m/>
    <x v="129"/>
  </r>
  <r>
    <d v="2017-11-21T00:00:00"/>
    <x v="11"/>
    <n v="600"/>
    <x v="6"/>
    <x v="7"/>
    <n v="1048781.0809916663"/>
    <n v="436659.86999999994"/>
    <n v="17157.000000000018"/>
    <n v="93655.547999999952"/>
    <n v="10093.306199999999"/>
    <n v="11089.68"/>
    <s v="نقدية للمرضى"/>
    <s v="دفاتر جمع مال"/>
    <s v="سارى"/>
    <n v="1249"/>
    <m/>
    <n v="25"/>
    <x v="1"/>
  </r>
  <r>
    <d v="2017-11-21T00:00:00"/>
    <x v="11"/>
    <n v="1000"/>
    <x v="6"/>
    <x v="7"/>
    <n v="1049781.0809916663"/>
    <n v="436659.86999999994"/>
    <n v="17157.000000000018"/>
    <n v="93655.547999999952"/>
    <n v="10093.306199999999"/>
    <n v="11089.68"/>
    <s v="نقدية للمرضى"/>
    <s v="دفاتر جمع مال"/>
    <s v="سارى"/>
    <n v="1250"/>
    <m/>
    <n v="25"/>
    <x v="1"/>
  </r>
  <r>
    <d v="2017-11-21T00:00:00"/>
    <x v="11"/>
    <n v="320.62"/>
    <x v="43"/>
    <x v="6"/>
    <n v="1049781.0809916663"/>
    <n v="436659.86999999994"/>
    <n v="17157.000000000018"/>
    <n v="93655.547999999952"/>
    <n v="10093.306199999999"/>
    <n v="11410.300000000001"/>
    <s v="تبرعات عامة من زكاة مال وغيرها"/>
    <s v="دفاتر جمع مال"/>
    <s v="سارى"/>
    <n v="1264"/>
    <m/>
    <n v="26"/>
    <x v="1"/>
  </r>
  <r>
    <d v="2017-11-21T00:00:00"/>
    <x v="11"/>
    <n v="500"/>
    <x v="6"/>
    <x v="7"/>
    <n v="1050281.0809916663"/>
    <n v="436659.86999999994"/>
    <n v="17157.000000000018"/>
    <n v="93655.547999999952"/>
    <n v="10093.306199999999"/>
    <n v="11410.300000000001"/>
    <s v="نقدية للمرضى"/>
    <s v="دفاتر جمع مال"/>
    <s v="سارى"/>
    <n v="1265"/>
    <m/>
    <n v="26"/>
    <x v="1"/>
  </r>
  <r>
    <d v="2017-11-21T00:00:00"/>
    <x v="11"/>
    <n v="1805.9999999999998"/>
    <x v="39"/>
    <x v="7"/>
    <n v="1050281.0809916663"/>
    <n v="436659.86999999994"/>
    <n v="18963.000000000018"/>
    <n v="93655.547999999952"/>
    <n v="10093.306199999999"/>
    <n v="11410.300000000001"/>
    <s v="نقدية للمرضى"/>
    <s v="دفاتر جمع مال"/>
    <s v="سارى"/>
    <n v="1266"/>
    <m/>
    <n v="26"/>
    <x v="1"/>
  </r>
  <r>
    <d v="2017-11-21T00:00:00"/>
    <x v="11"/>
    <n v="3677.7"/>
    <x v="43"/>
    <x v="6"/>
    <n v="1050281.0809916663"/>
    <n v="436659.86999999994"/>
    <n v="18963.000000000018"/>
    <n v="93655.547999999952"/>
    <n v="10093.306199999999"/>
    <n v="15088"/>
    <s v="تبرعات عامة من زكاة مال وغيرها"/>
    <s v="دفاتر جمع مال"/>
    <s v="سارى"/>
    <n v="1795"/>
    <m/>
    <n v="36"/>
    <x v="1"/>
  </r>
  <r>
    <d v="2017-11-21T00:00:00"/>
    <x v="11"/>
    <n v="500"/>
    <x v="6"/>
    <x v="7"/>
    <n v="1050781.0809916663"/>
    <n v="436659.86999999994"/>
    <n v="18963.000000000018"/>
    <n v="93655.547999999952"/>
    <n v="10093.306199999999"/>
    <n v="15088"/>
    <s v="نقدية للمرضى"/>
    <s v="دفاتر جمع مال"/>
    <s v="سارى"/>
    <n v="1796"/>
    <m/>
    <n v="36"/>
    <x v="1"/>
  </r>
  <r>
    <d v="2017-11-21T00:00:00"/>
    <x v="11"/>
    <n v="9030"/>
    <x v="39"/>
    <x v="6"/>
    <n v="1050781.0809916663"/>
    <n v="436659.86999999994"/>
    <n v="27993.000000000018"/>
    <n v="93655.547999999952"/>
    <n v="10093.306199999999"/>
    <n v="15088"/>
    <s v="تبرعات عامة من زكاة مال وغيرها"/>
    <s v="دفاتر جمع مال"/>
    <s v="سارى"/>
    <n v="1797"/>
    <m/>
    <n v="36"/>
    <x v="1"/>
  </r>
  <r>
    <d v="2017-11-21T00:00:00"/>
    <x v="11"/>
    <n v="9030"/>
    <x v="39"/>
    <x v="6"/>
    <n v="1050781.0809916663"/>
    <n v="436659.86999999994"/>
    <n v="37023.000000000015"/>
    <n v="93655.547999999952"/>
    <n v="10093.306199999999"/>
    <n v="15088"/>
    <s v="تبرعات عامة من زكاة مال وغيرها"/>
    <s v="دفاتر جمع مال"/>
    <s v="سارى"/>
    <n v="1798"/>
    <m/>
    <n v="36"/>
    <x v="1"/>
  </r>
  <r>
    <d v="2017-11-21T00:00:00"/>
    <x v="11"/>
    <n v="100"/>
    <x v="6"/>
    <x v="6"/>
    <n v="1050881.0809916663"/>
    <n v="436659.86999999994"/>
    <n v="37023.000000000015"/>
    <n v="93655.547999999952"/>
    <n v="10093.306199999999"/>
    <n v="15088"/>
    <s v="تبرعات عامة من زكاة مال وغيرها"/>
    <s v="دفاتر جمع مال"/>
    <s v="سارى"/>
    <n v="1799"/>
    <m/>
    <n v="36"/>
    <x v="1"/>
  </r>
  <r>
    <d v="2017-11-21T00:00:00"/>
    <x v="11"/>
    <n v="100"/>
    <x v="6"/>
    <x v="6"/>
    <n v="1050981.0809916663"/>
    <n v="436659.86999999994"/>
    <n v="37023.000000000015"/>
    <n v="93655.547999999952"/>
    <n v="10093.306199999999"/>
    <n v="15088"/>
    <s v="تبرعات عامة من زكاة مال وغيرها"/>
    <s v="دفاتر جمع مال"/>
    <s v="سارى"/>
    <n v="2203"/>
    <m/>
    <n v="45"/>
    <x v="1"/>
  </r>
  <r>
    <d v="2017-11-21T00:00:00"/>
    <x v="11"/>
    <n v="600"/>
    <x v="6"/>
    <x v="7"/>
    <n v="1051581.0809916663"/>
    <n v="436659.86999999994"/>
    <n v="37023.000000000015"/>
    <n v="93655.547999999952"/>
    <n v="10093.306199999999"/>
    <n v="15088"/>
    <s v="نقدية للمرضى"/>
    <s v="دفاتر جمع مال"/>
    <s v="سارى"/>
    <n v="2204"/>
    <m/>
    <n v="45"/>
    <x v="1"/>
  </r>
  <r>
    <d v="2017-11-21T00:00:00"/>
    <x v="11"/>
    <n v="700"/>
    <x v="6"/>
    <x v="6"/>
    <n v="1052281.0809916663"/>
    <n v="436659.86999999994"/>
    <n v="37023.000000000015"/>
    <n v="93655.547999999952"/>
    <n v="10093.306199999999"/>
    <n v="15088"/>
    <s v="تبرعات عامة من زكاة مال وغيرها"/>
    <s v="دفاتر جمع مال"/>
    <s v="سارى"/>
    <n v="2395"/>
    <m/>
    <n v="48"/>
    <x v="1"/>
  </r>
  <r>
    <d v="2017-11-21T00:00:00"/>
    <x v="11"/>
    <n v="5000"/>
    <x v="6"/>
    <x v="7"/>
    <n v="1057281.0809916663"/>
    <n v="436659.86999999994"/>
    <n v="37023.000000000015"/>
    <n v="93655.547999999952"/>
    <n v="10093.306199999999"/>
    <n v="15088"/>
    <s v="نقدية للمرضى"/>
    <s v="دفاتر جمع مال"/>
    <s v="سارى"/>
    <n v="2426"/>
    <m/>
    <n v="49"/>
    <x v="1"/>
  </r>
  <r>
    <d v="2017-11-21T00:00:00"/>
    <x v="11"/>
    <n v="100"/>
    <x v="6"/>
    <x v="7"/>
    <n v="1057381.0809916663"/>
    <n v="436659.86999999994"/>
    <n v="37023.000000000015"/>
    <n v="93655.547999999952"/>
    <n v="10093.306199999999"/>
    <n v="15088"/>
    <s v="نقدية للمرضى"/>
    <s v="دفاتر جمع مال"/>
    <s v="سارى"/>
    <n v="2427"/>
    <m/>
    <n v="49"/>
    <x v="1"/>
  </r>
  <r>
    <d v="2017-11-21T00:00:00"/>
    <x v="11"/>
    <n v="450"/>
    <x v="8"/>
    <x v="9"/>
    <n v="1057381.0809916663"/>
    <n v="437109.86999999994"/>
    <n v="37023.000000000015"/>
    <n v="93655.547999999952"/>
    <n v="10093.306199999999"/>
    <n v="15088"/>
    <m/>
    <m/>
    <m/>
    <s v="معاملة بنكية"/>
    <m/>
    <m/>
    <x v="60"/>
  </r>
  <r>
    <d v="2017-11-21T00:00:00"/>
    <x v="11"/>
    <n v="5030"/>
    <x v="8"/>
    <x v="8"/>
    <n v="1052351.0809916663"/>
    <n v="442139.86999999994"/>
    <n v="37023.000000000015"/>
    <n v="93655.547999999952"/>
    <n v="10093.306199999999"/>
    <n v="15088"/>
    <m/>
    <m/>
    <m/>
    <m/>
    <m/>
    <m/>
    <x v="60"/>
  </r>
  <r>
    <d v="2017-11-21T00:00:00"/>
    <x v="11"/>
    <n v="69265.5"/>
    <x v="8"/>
    <x v="8"/>
    <n v="983085.5809916663"/>
    <n v="511405.36999999994"/>
    <n v="37023.000000000015"/>
    <n v="93655.547999999952"/>
    <n v="10093.306199999999"/>
    <n v="15088"/>
    <m/>
    <m/>
    <m/>
    <m/>
    <m/>
    <m/>
    <x v="60"/>
  </r>
  <r>
    <d v="2017-11-21T00:00:00"/>
    <x v="11"/>
    <n v="10000"/>
    <x v="6"/>
    <x v="11"/>
    <n v="993085.5809916663"/>
    <n v="501405.36999999994"/>
    <n v="37023.000000000015"/>
    <n v="93655.547999999952"/>
    <n v="10093.306199999999"/>
    <n v="15088"/>
    <m/>
    <m/>
    <m/>
    <s v="معاملة بنكية"/>
    <m/>
    <m/>
    <x v="279"/>
  </r>
  <r>
    <d v="2017-11-21T00:00:00"/>
    <x v="11"/>
    <n v="40000"/>
    <x v="6"/>
    <x v="11"/>
    <n v="1033085.5809916663"/>
    <n v="461405.36999999994"/>
    <n v="37023.000000000015"/>
    <n v="93655.547999999952"/>
    <n v="10093.306199999999"/>
    <n v="15088"/>
    <m/>
    <m/>
    <m/>
    <s v="معاملة بنكية"/>
    <m/>
    <m/>
    <x v="279"/>
  </r>
  <r>
    <d v="2017-11-21T00:00:00"/>
    <x v="11"/>
    <n v="1800"/>
    <x v="8"/>
    <x v="9"/>
    <n v="1033085.5809916663"/>
    <n v="463205.36999999994"/>
    <n v="37023.000000000015"/>
    <n v="93655.547999999952"/>
    <n v="10093.306199999999"/>
    <n v="15088"/>
    <m/>
    <m/>
    <m/>
    <s v="معاملة بنكية"/>
    <m/>
    <m/>
    <x v="60"/>
  </r>
  <r>
    <d v="2017-11-21T00:00:00"/>
    <x v="11"/>
    <n v="100"/>
    <x v="23"/>
    <x v="11"/>
    <n v="1033085.5809916663"/>
    <n v="463105.36999999994"/>
    <n v="37023.000000000015"/>
    <n v="93655.547999999952"/>
    <n v="10093.306199999999"/>
    <n v="15088"/>
    <m/>
    <m/>
    <m/>
    <s v="معاملة بنكية"/>
    <m/>
    <m/>
    <x v="268"/>
  </r>
  <r>
    <d v="2017-11-21T00:00:00"/>
    <x v="11"/>
    <n v="3"/>
    <x v="23"/>
    <x v="11"/>
    <n v="1033085.5809916663"/>
    <n v="463102.36999999994"/>
    <n v="37023.000000000015"/>
    <n v="93655.547999999952"/>
    <n v="10093.306199999999"/>
    <n v="15088"/>
    <m/>
    <m/>
    <m/>
    <s v="معاملة بنكية"/>
    <m/>
    <m/>
    <x v="275"/>
  </r>
  <r>
    <d v="2017-11-21T00:00:00"/>
    <x v="11"/>
    <n v="225"/>
    <x v="8"/>
    <x v="9"/>
    <n v="1033085.5809916663"/>
    <n v="463327.36999999994"/>
    <n v="37023.000000000015"/>
    <n v="93655.547999999952"/>
    <n v="10093.306199999999"/>
    <n v="15088"/>
    <m/>
    <m/>
    <m/>
    <s v="معاملة بنكية"/>
    <m/>
    <m/>
    <x v="129"/>
  </r>
  <r>
    <d v="2017-11-21T00:00:00"/>
    <x v="11"/>
    <n v="25"/>
    <x v="8"/>
    <x v="9"/>
    <n v="1033085.5809916663"/>
    <n v="463352.36999999994"/>
    <n v="37023.000000000015"/>
    <n v="93655.547999999952"/>
    <n v="10093.306199999999"/>
    <n v="15088"/>
    <m/>
    <m/>
    <m/>
    <s v="معاملة بنكية"/>
    <m/>
    <m/>
    <x v="129"/>
  </r>
  <r>
    <d v="2017-11-21T00:00:00"/>
    <x v="11"/>
    <n v="630"/>
    <x v="8"/>
    <x v="9"/>
    <n v="1033085.5809916663"/>
    <n v="463982.36999999994"/>
    <n v="37023.000000000015"/>
    <n v="93655.547999999952"/>
    <n v="10093.306199999999"/>
    <n v="15088"/>
    <m/>
    <m/>
    <m/>
    <s v="معاملة بنكية"/>
    <m/>
    <m/>
    <x v="129"/>
  </r>
  <r>
    <d v="2017-11-21T00:00:00"/>
    <x v="11"/>
    <n v="1886"/>
    <x v="1"/>
    <x v="23"/>
    <n v="1033085.5809916663"/>
    <n v="463982.36999999994"/>
    <n v="37023.000000000015"/>
    <n v="93655.547999999952"/>
    <n v="11979.306199999999"/>
    <n v="13202"/>
    <m/>
    <m/>
    <m/>
    <s v="سداد"/>
    <m/>
    <m/>
    <x v="1"/>
  </r>
  <r>
    <d v="2017-11-22T00:00:00"/>
    <x v="11"/>
    <n v="3611.9999999999995"/>
    <x v="38"/>
    <x v="21"/>
    <n v="1033085.5809916663"/>
    <n v="463982.36999999994"/>
    <n v="33411.000000000015"/>
    <n v="97267.547999999952"/>
    <n v="11979.306199999999"/>
    <n v="13202"/>
    <m/>
    <m/>
    <m/>
    <s v="سداد"/>
    <m/>
    <m/>
    <x v="1"/>
  </r>
  <r>
    <d v="2017-11-22T00:00:00"/>
    <x v="11"/>
    <n v="9030"/>
    <x v="38"/>
    <x v="21"/>
    <n v="1033085.5809916663"/>
    <n v="463982.36999999994"/>
    <n v="24381.000000000015"/>
    <n v="106297.54799999995"/>
    <n v="11979.306199999999"/>
    <n v="13202"/>
    <m/>
    <m/>
    <m/>
    <s v="سداد"/>
    <m/>
    <m/>
    <x v="1"/>
  </r>
  <r>
    <d v="2017-11-22T00:00:00"/>
    <x v="11"/>
    <n v="100"/>
    <x v="6"/>
    <x v="6"/>
    <n v="1033185.5809916663"/>
    <n v="463982.36999999994"/>
    <n v="24381.000000000015"/>
    <n v="106297.54799999995"/>
    <n v="11979.306199999999"/>
    <n v="13202"/>
    <s v="تبرعات عامة من زكاة مال وغيرها"/>
    <s v="دفاتر جمع مال"/>
    <s v="سارى"/>
    <n v="1692"/>
    <m/>
    <n v="34"/>
    <x v="1"/>
  </r>
  <r>
    <d v="2017-11-22T00:00:00"/>
    <x v="11"/>
    <n v="2000"/>
    <x v="6"/>
    <x v="7"/>
    <n v="1035185.5809916663"/>
    <n v="463982.36999999994"/>
    <n v="24381.000000000015"/>
    <n v="106297.54799999995"/>
    <n v="11979.306199999999"/>
    <n v="13202"/>
    <s v="نقدية للمرضى"/>
    <s v="دفاتر جمع مال"/>
    <s v="سارى"/>
    <n v="1693"/>
    <m/>
    <n v="34"/>
    <x v="1"/>
  </r>
  <r>
    <d v="2017-11-22T00:00:00"/>
    <x v="11"/>
    <n v="800"/>
    <x v="6"/>
    <x v="6"/>
    <n v="1035985.5809916663"/>
    <n v="463982.36999999994"/>
    <n v="24381.000000000015"/>
    <n v="106297.54799999995"/>
    <n v="11979.306199999999"/>
    <n v="13202"/>
    <s v="تبرعات عامة من زكاة مال وغيرها"/>
    <s v="دفاتر جمع مال"/>
    <s v="سارى"/>
    <n v="1694"/>
    <m/>
    <n v="34"/>
    <x v="1"/>
  </r>
  <r>
    <d v="2017-11-22T00:00:00"/>
    <x v="11"/>
    <n v="10000"/>
    <x v="6"/>
    <x v="6"/>
    <n v="1045985.5809916663"/>
    <n v="463982.36999999994"/>
    <n v="24381.000000000015"/>
    <n v="106297.54799999995"/>
    <n v="11979.306199999999"/>
    <n v="13202"/>
    <s v="تبرعات عامة من زكاة مال وغيرها"/>
    <s v="دفاتر جمع مال"/>
    <s v="سارى"/>
    <n v="1695"/>
    <m/>
    <n v="34"/>
    <x v="1"/>
  </r>
  <r>
    <d v="2017-11-22T00:00:00"/>
    <x v="11"/>
    <n v="10000"/>
    <x v="6"/>
    <x v="6"/>
    <n v="1055985.5809916663"/>
    <n v="463982.36999999994"/>
    <n v="24381.000000000015"/>
    <n v="106297.54799999995"/>
    <n v="11979.306199999999"/>
    <n v="13202"/>
    <s v="تبرعات عامة من زكاة مال وغيرها"/>
    <s v="دفاتر جمع مال"/>
    <s v="سارى"/>
    <n v="1696"/>
    <m/>
    <n v="34"/>
    <x v="1"/>
  </r>
  <r>
    <d v="2017-11-22T00:00:00"/>
    <x v="11"/>
    <n v="10000"/>
    <x v="6"/>
    <x v="6"/>
    <n v="1065985.5809916663"/>
    <n v="463982.36999999994"/>
    <n v="24381.000000000015"/>
    <n v="106297.54799999995"/>
    <n v="11979.306199999999"/>
    <n v="13202"/>
    <s v="تبرعات عامة من زكاة مال وغيرها"/>
    <s v="دفاتر جمع مال"/>
    <s v="سارى"/>
    <n v="1697"/>
    <m/>
    <n v="34"/>
    <x v="1"/>
  </r>
  <r>
    <d v="2017-11-22T00:00:00"/>
    <x v="11"/>
    <n v="500"/>
    <x v="6"/>
    <x v="6"/>
    <n v="1066485.5809916663"/>
    <n v="463982.36999999994"/>
    <n v="24381.000000000015"/>
    <n v="106297.54799999995"/>
    <n v="11979.306199999999"/>
    <n v="13202"/>
    <s v="تبرعات عامة من زكاة مال وغيرها"/>
    <s v="دفاتر جمع مال"/>
    <s v="سارى"/>
    <n v="1698"/>
    <m/>
    <n v="34"/>
    <x v="1"/>
  </r>
  <r>
    <d v="2017-11-22T00:00:00"/>
    <x v="11"/>
    <n v="3000"/>
    <x v="6"/>
    <x v="6"/>
    <n v="1069485.5809916663"/>
    <n v="463982.36999999994"/>
    <n v="24381.000000000015"/>
    <n v="106297.54799999995"/>
    <n v="11979.306199999999"/>
    <n v="13202"/>
    <s v="تبرعات عامة من زكاة مال وغيرها"/>
    <s v="دفاتر جمع مال"/>
    <s v="سارى"/>
    <n v="1699"/>
    <m/>
    <n v="34"/>
    <x v="1"/>
  </r>
  <r>
    <d v="2017-11-22T00:00:00"/>
    <x v="11"/>
    <n v="400"/>
    <x v="6"/>
    <x v="6"/>
    <n v="1069885.5809916663"/>
    <n v="463982.36999999994"/>
    <n v="24381.000000000015"/>
    <n v="106297.54799999995"/>
    <n v="11979.306199999999"/>
    <n v="13202"/>
    <s v="تبرعات عامة من زكاة مال وغيرها"/>
    <s v="دفاتر جمع مال"/>
    <s v="سارى"/>
    <n v="1700"/>
    <m/>
    <n v="34"/>
    <x v="1"/>
  </r>
  <r>
    <d v="2017-11-22T00:00:00"/>
    <x v="11"/>
    <n v="1000"/>
    <x v="6"/>
    <x v="6"/>
    <n v="1070885.5809916663"/>
    <n v="463982.36999999994"/>
    <n v="24381.000000000015"/>
    <n v="106297.54799999995"/>
    <n v="11979.306199999999"/>
    <n v="13202"/>
    <s v="تبرعات عامة من زكاة مال وغيرها"/>
    <s v="دفاتر جمع مال"/>
    <s v="سارى"/>
    <n v="1800"/>
    <m/>
    <n v="36"/>
    <x v="1"/>
  </r>
  <r>
    <d v="2017-11-22T00:00:00"/>
    <x v="11"/>
    <n v="100000"/>
    <x v="6"/>
    <x v="6"/>
    <n v="1170885.5809916663"/>
    <n v="463982.36999999994"/>
    <n v="24381.000000000015"/>
    <n v="106297.54799999995"/>
    <n v="11979.306199999999"/>
    <n v="13202"/>
    <s v="تبرعات عامة من زكاة مال وغيرها"/>
    <s v="دفاتر جمع مال"/>
    <s v="سارى"/>
    <n v="1848"/>
    <m/>
    <n v="37"/>
    <x v="1"/>
  </r>
  <r>
    <d v="2017-11-22T00:00:00"/>
    <x v="11"/>
    <n v="360"/>
    <x v="6"/>
    <x v="7"/>
    <n v="1171245.5809916663"/>
    <n v="463982.36999999994"/>
    <n v="24381.000000000015"/>
    <n v="106297.54799999995"/>
    <n v="11979.306199999999"/>
    <n v="13202"/>
    <s v="نقدية للمرضى"/>
    <s v="دفاتر جمع مال"/>
    <s v="سارى"/>
    <n v="2205"/>
    <m/>
    <n v="45"/>
    <x v="1"/>
  </r>
  <r>
    <d v="2017-11-22T00:00:00"/>
    <x v="11"/>
    <n v="400"/>
    <x v="6"/>
    <x v="7"/>
    <n v="1171645.5809916663"/>
    <n v="463982.36999999994"/>
    <n v="24381.000000000015"/>
    <n v="106297.54799999995"/>
    <n v="11979.306199999999"/>
    <n v="13202"/>
    <s v="نقدية للمرضى"/>
    <s v="دفاتر جمع مال"/>
    <s v="سارى"/>
    <n v="2206"/>
    <m/>
    <n v="45"/>
    <x v="1"/>
  </r>
  <r>
    <d v="2017-11-22T00:00:00"/>
    <x v="11"/>
    <n v="1000"/>
    <x v="6"/>
    <x v="6"/>
    <n v="1172645.5809916663"/>
    <n v="463982.36999999994"/>
    <n v="24381.000000000015"/>
    <n v="106297.54799999995"/>
    <n v="11979.306199999999"/>
    <n v="13202"/>
    <s v="تبرعات عامة من زكاة مال وغيرها"/>
    <s v="دفاتر جمع مال"/>
    <s v="سارى"/>
    <n v="2279"/>
    <m/>
    <n v="46"/>
    <x v="1"/>
  </r>
  <r>
    <d v="2017-11-22T00:00:00"/>
    <x v="11"/>
    <n v="2000"/>
    <x v="6"/>
    <x v="6"/>
    <n v="1174645.5809916663"/>
    <n v="463982.36999999994"/>
    <n v="24381.000000000015"/>
    <n v="106297.54799999995"/>
    <n v="11979.306199999999"/>
    <n v="13202"/>
    <s v="تبرعات عامة من زكاة مال وغيرها"/>
    <s v="دفاتر جمع مال"/>
    <s v="سارى"/>
    <n v="2280"/>
    <m/>
    <n v="46"/>
    <x v="1"/>
  </r>
  <r>
    <d v="2017-11-22T00:00:00"/>
    <x v="11"/>
    <n v="500"/>
    <x v="6"/>
    <x v="6"/>
    <n v="1175145.5809916663"/>
    <n v="463982.36999999994"/>
    <n v="24381.000000000015"/>
    <n v="106297.54799999995"/>
    <n v="11979.306199999999"/>
    <n v="13202"/>
    <s v="تبرعات عامة من زكاة مال وغيرها"/>
    <s v="دفاتر جمع مال"/>
    <s v="سارى"/>
    <n v="2281"/>
    <m/>
    <n v="46"/>
    <x v="1"/>
  </r>
  <r>
    <d v="2017-11-22T00:00:00"/>
    <x v="11"/>
    <n v="100"/>
    <x v="6"/>
    <x v="7"/>
    <n v="1175245.5809916663"/>
    <n v="463982.36999999994"/>
    <n v="24381.000000000015"/>
    <n v="106297.54799999995"/>
    <n v="11979.306199999999"/>
    <n v="13202"/>
    <s v="نقدية للمرضى"/>
    <s v="دفاتر جمع مال"/>
    <s v="سارى"/>
    <n v="2428"/>
    <m/>
    <n v="49"/>
    <x v="1"/>
  </r>
  <r>
    <d v="2017-11-22T00:00:00"/>
    <x v="11"/>
    <n v="1000"/>
    <x v="6"/>
    <x v="7"/>
    <n v="1176245.5809916663"/>
    <n v="463982.36999999994"/>
    <n v="24381.000000000015"/>
    <n v="106297.54799999995"/>
    <n v="11979.306199999999"/>
    <n v="13202"/>
    <s v="نقدية للمرضى"/>
    <s v="دفاتر جمع مال"/>
    <s v="سارى"/>
    <n v="2429"/>
    <m/>
    <n v="49"/>
    <x v="1"/>
  </r>
  <r>
    <d v="2017-11-22T00:00:00"/>
    <x v="11"/>
    <n v="2000"/>
    <x v="6"/>
    <x v="6"/>
    <n v="1178245.5809916663"/>
    <n v="463982.36999999994"/>
    <n v="24381.000000000015"/>
    <n v="106297.54799999995"/>
    <n v="11979.306199999999"/>
    <n v="13202"/>
    <s v="تبرعات عامة من زكاة مال وغيرها"/>
    <s v="دفاتر جمع مال"/>
    <s v="سارى"/>
    <n v="2531"/>
    <m/>
    <n v="51"/>
    <x v="1"/>
  </r>
  <r>
    <d v="2017-11-22T00:00:00"/>
    <x v="11"/>
    <n v="100"/>
    <x v="6"/>
    <x v="6"/>
    <n v="1178345.5809916663"/>
    <n v="463982.36999999994"/>
    <n v="24381.000000000015"/>
    <n v="106297.54799999995"/>
    <n v="11979.306199999999"/>
    <n v="13202"/>
    <s v="تبرعات عامة من زكاة مال وغيرها"/>
    <s v="دفاتر جمع مال"/>
    <s v="سارى"/>
    <n v="2601"/>
    <m/>
    <n v="53"/>
    <x v="1"/>
  </r>
  <r>
    <d v="2017-11-22T00:00:00"/>
    <x v="11"/>
    <n v="77000"/>
    <x v="6"/>
    <x v="11"/>
    <n v="1255345.5809916663"/>
    <n v="386982.36999999994"/>
    <n v="24381.000000000015"/>
    <n v="106297.54799999995"/>
    <n v="11979.306199999999"/>
    <n v="13202"/>
    <m/>
    <m/>
    <m/>
    <s v="معاملة بنكية"/>
    <m/>
    <m/>
    <x v="265"/>
  </r>
  <r>
    <d v="2017-11-22T00:00:00"/>
    <x v="11"/>
    <n v="50"/>
    <x v="8"/>
    <x v="9"/>
    <n v="1255345.5809916663"/>
    <n v="387032.36999999994"/>
    <n v="24381.000000000015"/>
    <n v="106297.54799999995"/>
    <n v="11979.306199999999"/>
    <n v="13202"/>
    <m/>
    <m/>
    <m/>
    <s v="معاملة بنكية"/>
    <m/>
    <m/>
    <x v="60"/>
  </r>
  <r>
    <d v="2017-11-22T00:00:00"/>
    <x v="11"/>
    <n v="37000"/>
    <x v="6"/>
    <x v="11"/>
    <n v="1292345.5809916663"/>
    <n v="350032.36999999994"/>
    <n v="24381.000000000015"/>
    <n v="106297.54799999995"/>
    <n v="11979.306199999999"/>
    <n v="13202"/>
    <m/>
    <m/>
    <m/>
    <s v="معاملة بنكية"/>
    <m/>
    <m/>
    <x v="279"/>
  </r>
  <r>
    <d v="2017-11-22T00:00:00"/>
    <x v="11"/>
    <n v="10000"/>
    <x v="8"/>
    <x v="9"/>
    <n v="1292345.5809916663"/>
    <n v="360032.36999999994"/>
    <n v="24381.000000000015"/>
    <n v="106297.54799999995"/>
    <n v="11979.306199999999"/>
    <n v="13202"/>
    <m/>
    <m/>
    <m/>
    <s v="معاملة بنكية"/>
    <m/>
    <m/>
    <x v="64"/>
  </r>
  <r>
    <d v="2017-11-22T00:00:00"/>
    <x v="11"/>
    <n v="70000"/>
    <x v="7"/>
    <x v="11"/>
    <n v="1292345.5809916663"/>
    <n v="290032.36999999994"/>
    <n v="24381.000000000015"/>
    <n v="106297.54799999995"/>
    <n v="11979.306199999999"/>
    <n v="13202"/>
    <m/>
    <m/>
    <m/>
    <s v="معاملة بنكية"/>
    <m/>
    <m/>
    <x v="267"/>
  </r>
  <r>
    <d v="2017-11-22T00:00:00"/>
    <x v="11"/>
    <n v="450"/>
    <x v="8"/>
    <x v="9"/>
    <n v="1292345.5809916663"/>
    <n v="290482.36999999994"/>
    <n v="24381.000000000015"/>
    <n v="106297.54799999995"/>
    <n v="11979.306199999999"/>
    <n v="13202"/>
    <m/>
    <m/>
    <m/>
    <s v="معاملة بنكية"/>
    <m/>
    <m/>
    <x v="129"/>
  </r>
  <r>
    <d v="2017-11-23T00:00:00"/>
    <x v="11"/>
    <n v="28895.999999999996"/>
    <x v="39"/>
    <x v="7"/>
    <n v="1292345.5809916663"/>
    <n v="290482.36999999994"/>
    <n v="53277.000000000015"/>
    <n v="106297.54799999995"/>
    <n v="11979.306199999999"/>
    <n v="13202"/>
    <s v="نقدية للمرضى"/>
    <s v="دفاتر جمع مال"/>
    <s v="سارى"/>
    <n v="1267"/>
    <m/>
    <n v="26"/>
    <x v="1"/>
  </r>
  <r>
    <d v="2017-11-23T00:00:00"/>
    <x v="11"/>
    <n v="1760.49"/>
    <x v="6"/>
    <x v="7"/>
    <n v="1294106.0709916663"/>
    <n v="290482.36999999994"/>
    <n v="53277.000000000015"/>
    <n v="106297.54799999995"/>
    <n v="11979.306199999999"/>
    <n v="13202"/>
    <s v="نقدية للمرضى"/>
    <s v="دفاتر جمع مال"/>
    <s v="سارى"/>
    <n v="1268"/>
    <m/>
    <n v="26"/>
    <x v="1"/>
  </r>
  <r>
    <d v="2017-11-23T00:00:00"/>
    <x v="11"/>
    <n v="7000"/>
    <x v="6"/>
    <x v="7"/>
    <n v="1301106.0709916663"/>
    <n v="290482.36999999994"/>
    <n v="53277.000000000015"/>
    <n v="106297.54799999995"/>
    <n v="11979.306199999999"/>
    <n v="13202"/>
    <s v="نقدية للمرضى"/>
    <s v="دفاتر جمع مال"/>
    <s v="سارى"/>
    <n v="1269"/>
    <m/>
    <n v="26"/>
    <x v="1"/>
  </r>
  <r>
    <d v="2017-11-23T00:00:00"/>
    <x v="11"/>
    <n v="350"/>
    <x v="6"/>
    <x v="6"/>
    <n v="1301456.0709916663"/>
    <n v="290482.36999999994"/>
    <n v="53277.000000000015"/>
    <n v="106297.54799999995"/>
    <n v="11979.306199999999"/>
    <n v="13202"/>
    <s v="تبرعات عامة من زكاة مال وغيرها"/>
    <s v="دفاتر جمع مال"/>
    <s v="سارى"/>
    <n v="1270"/>
    <m/>
    <n v="26"/>
    <x v="1"/>
  </r>
  <r>
    <d v="2017-11-23T00:00:00"/>
    <x v="11"/>
    <n v="150"/>
    <x v="6"/>
    <x v="7"/>
    <n v="1301606.0709916663"/>
    <n v="290482.36999999994"/>
    <n v="53277.000000000015"/>
    <n v="106297.54799999995"/>
    <n v="11979.306199999999"/>
    <n v="13202"/>
    <s v="نقدية للمرضى"/>
    <s v="دفاتر جمع مال"/>
    <s v="سارى"/>
    <n v="1271"/>
    <m/>
    <n v="26"/>
    <x v="1"/>
  </r>
  <r>
    <d v="2017-11-23T00:00:00"/>
    <x v="11"/>
    <n v="500"/>
    <x v="6"/>
    <x v="7"/>
    <n v="1302106.0709916663"/>
    <n v="290482.36999999994"/>
    <n v="53277.000000000015"/>
    <n v="106297.54799999995"/>
    <n v="11979.306199999999"/>
    <n v="13202"/>
    <s v="نقدية للمرضى"/>
    <s v="دفاتر جمع مال"/>
    <s v="سارى"/>
    <n v="1272"/>
    <m/>
    <n v="26"/>
    <x v="1"/>
  </r>
  <r>
    <d v="2017-11-23T00:00:00"/>
    <x v="11"/>
    <n v="2000"/>
    <x v="6"/>
    <x v="7"/>
    <n v="1304106.0709916663"/>
    <n v="290482.36999999994"/>
    <n v="53277.000000000015"/>
    <n v="106297.54799999995"/>
    <n v="11979.306199999999"/>
    <n v="13202"/>
    <s v="نقدية للمرضى"/>
    <s v="دفاتر جمع مال"/>
    <s v="سارى"/>
    <n v="2207"/>
    <m/>
    <n v="45"/>
    <x v="1"/>
  </r>
  <r>
    <d v="2017-11-23T00:00:00"/>
    <x v="11"/>
    <n v="200"/>
    <x v="6"/>
    <x v="6"/>
    <n v="1304306.0709916663"/>
    <n v="290482.36999999994"/>
    <n v="53277.000000000015"/>
    <n v="106297.54799999995"/>
    <n v="11979.306199999999"/>
    <n v="13202"/>
    <s v="تبرعات عامة من زكاة مال وغيرها"/>
    <s v="دفاتر جمع مال"/>
    <s v="سارى"/>
    <n v="2208"/>
    <m/>
    <n v="45"/>
    <x v="1"/>
  </r>
  <r>
    <d v="2017-11-23T00:00:00"/>
    <x v="11"/>
    <n v="2200"/>
    <x v="6"/>
    <x v="6"/>
    <n v="1306506.0709916663"/>
    <n v="290482.36999999994"/>
    <n v="53277.000000000015"/>
    <n v="106297.54799999995"/>
    <n v="11979.306199999999"/>
    <n v="13202"/>
    <s v="تبرعات عامة من زكاة مال وغيرها"/>
    <s v="دفاتر جمع مال"/>
    <s v="سارى"/>
    <n v="2209"/>
    <m/>
    <n v="45"/>
    <x v="1"/>
  </r>
  <r>
    <d v="2017-11-23T00:00:00"/>
    <x v="11"/>
    <n v="500"/>
    <x v="6"/>
    <x v="7"/>
    <n v="1307006.0709916663"/>
    <n v="290482.36999999994"/>
    <n v="53277.000000000015"/>
    <n v="106297.54799999995"/>
    <n v="11979.306199999999"/>
    <n v="13202"/>
    <s v="نقدية للمرضى"/>
    <s v="دفاتر جمع مال"/>
    <s v="سارى"/>
    <n v="2282"/>
    <m/>
    <n v="46"/>
    <x v="1"/>
  </r>
  <r>
    <d v="2017-11-23T00:00:00"/>
    <x v="11"/>
    <n v="100"/>
    <x v="6"/>
    <x v="7"/>
    <n v="1307106.0709916663"/>
    <n v="290482.36999999994"/>
    <n v="53277.000000000015"/>
    <n v="106297.54799999995"/>
    <n v="11979.306199999999"/>
    <n v="13202"/>
    <s v="نقدية للمرضى"/>
    <s v="دفاتر جمع مال"/>
    <s v="سارى"/>
    <n v="2283"/>
    <m/>
    <n v="46"/>
    <x v="1"/>
  </r>
  <r>
    <d v="2017-11-23T00:00:00"/>
    <x v="11"/>
    <n v="1000"/>
    <x v="6"/>
    <x v="7"/>
    <n v="1308106.0709916663"/>
    <n v="290482.36999999994"/>
    <n v="53277.000000000015"/>
    <n v="106297.54799999995"/>
    <n v="11979.306199999999"/>
    <n v="13202"/>
    <s v="نقدية للمرضى"/>
    <s v="دفاتر جمع مال"/>
    <s v="سارى"/>
    <n v="2430"/>
    <m/>
    <n v="49"/>
    <x v="1"/>
  </r>
  <r>
    <d v="2017-11-23T00:00:00"/>
    <x v="11"/>
    <n v="10000"/>
    <x v="6"/>
    <x v="7"/>
    <n v="1318106.0709916663"/>
    <n v="290482.36999999994"/>
    <n v="53277.000000000015"/>
    <n v="106297.54799999995"/>
    <n v="11979.306199999999"/>
    <n v="13202"/>
    <s v="نقدية للمرضى"/>
    <s v="دفاتر جمع مال"/>
    <s v="سارى"/>
    <n v="2431"/>
    <m/>
    <n v="49"/>
    <x v="1"/>
  </r>
  <r>
    <d v="2017-11-23T00:00:00"/>
    <x v="11"/>
    <n v="18060"/>
    <x v="38"/>
    <x v="21"/>
    <n v="1318106.0709916663"/>
    <n v="290482.36999999994"/>
    <n v="35217.000000000015"/>
    <n v="124357.54799999995"/>
    <n v="11979.306199999999"/>
    <n v="13202"/>
    <m/>
    <m/>
    <m/>
    <s v="سداد"/>
    <m/>
    <m/>
    <x v="1"/>
  </r>
  <r>
    <d v="2017-11-23T00:00:00"/>
    <x v="11"/>
    <n v="450"/>
    <x v="6"/>
    <x v="7"/>
    <n v="1318556.0709916663"/>
    <n v="290482.36999999994"/>
    <n v="35217.000000000015"/>
    <n v="124357.54799999995"/>
    <n v="11979.306199999999"/>
    <n v="13202"/>
    <s v="نقدية للمرضى"/>
    <s v="دفاتر جمع مال"/>
    <s v="سارى"/>
    <n v="2432"/>
    <m/>
    <n v="49"/>
    <x v="1"/>
  </r>
  <r>
    <d v="2017-11-23T00:00:00"/>
    <x v="11"/>
    <n v="2000"/>
    <x v="6"/>
    <x v="6"/>
    <n v="1320556.0709916663"/>
    <n v="290482.36999999994"/>
    <n v="35217.000000000015"/>
    <n v="124357.54799999995"/>
    <n v="11979.306199999999"/>
    <n v="13202"/>
    <s v="تبرعات عامة من زكاة مال وغيرها"/>
    <s v="دفاتر جمع مال"/>
    <s v="سارى"/>
    <n v="2532"/>
    <m/>
    <n v="51"/>
    <x v="1"/>
  </r>
  <r>
    <d v="2017-11-23T00:00:00"/>
    <x v="11"/>
    <n v="1500"/>
    <x v="6"/>
    <x v="7"/>
    <n v="1322056.0709916663"/>
    <n v="290482.36999999994"/>
    <n v="35217.000000000015"/>
    <n v="124357.54799999995"/>
    <n v="11979.306199999999"/>
    <n v="13202"/>
    <s v="نقدية للمرضى"/>
    <s v="دفاتر جمع مال"/>
    <s v="سارى"/>
    <n v="2533"/>
    <m/>
    <n v="51"/>
    <x v="1"/>
  </r>
  <r>
    <d v="2017-11-23T00:00:00"/>
    <x v="11"/>
    <n v="100"/>
    <x v="6"/>
    <x v="6"/>
    <n v="1322156.0709916663"/>
    <n v="290482.36999999994"/>
    <n v="35217.000000000015"/>
    <n v="124357.54799999995"/>
    <n v="11979.306199999999"/>
    <n v="13202"/>
    <s v="تبرعات عامة من زكاة مال وغيرها"/>
    <s v="دفاتر جمع مال"/>
    <s v="سارى"/>
    <n v="2534"/>
    <m/>
    <n v="51"/>
    <x v="1"/>
  </r>
  <r>
    <d v="2017-11-23T00:00:00"/>
    <x v="11"/>
    <n v="100"/>
    <x v="6"/>
    <x v="6"/>
    <n v="1322256.0709916663"/>
    <n v="290482.36999999994"/>
    <n v="35217.000000000015"/>
    <n v="124357.54799999995"/>
    <n v="11979.306199999999"/>
    <n v="13202"/>
    <s v="تبرعات عامة من زكاة مال وغيرها"/>
    <s v="دفاتر جمع مال"/>
    <s v="سارى"/>
    <n v="2535"/>
    <m/>
    <n v="51"/>
    <x v="1"/>
  </r>
  <r>
    <d v="2017-11-23T00:00:00"/>
    <x v="11"/>
    <n v="50"/>
    <x v="6"/>
    <x v="6"/>
    <n v="1322306.0709916663"/>
    <n v="290482.36999999994"/>
    <n v="35217.000000000015"/>
    <n v="124357.54799999995"/>
    <n v="11979.306199999999"/>
    <n v="13202"/>
    <s v="تبرعات عامة من زكاة مال وغيرها"/>
    <s v="دفاتر جمع مال"/>
    <s v="سارى"/>
    <n v="2537"/>
    <m/>
    <n v="51"/>
    <x v="1"/>
  </r>
  <r>
    <d v="2017-11-23T00:00:00"/>
    <x v="11"/>
    <n v="1500"/>
    <x v="6"/>
    <x v="6"/>
    <n v="1323806.0709916663"/>
    <n v="290482.36999999994"/>
    <n v="35217.000000000015"/>
    <n v="124357.54799999995"/>
    <n v="11979.306199999999"/>
    <n v="13202"/>
    <s v="تبرعات عامة من زكاة مال وغيرها"/>
    <s v="دفاتر جمع مال"/>
    <s v="سارى"/>
    <n v="2555"/>
    <m/>
    <n v="52"/>
    <x v="1"/>
  </r>
  <r>
    <d v="2017-11-23T00:00:00"/>
    <x v="11"/>
    <n v="10000"/>
    <x v="6"/>
    <x v="6"/>
    <n v="1333806.0709916663"/>
    <n v="290482.36999999994"/>
    <n v="35217.000000000015"/>
    <n v="124357.54799999995"/>
    <n v="11979.306199999999"/>
    <n v="13202"/>
    <s v="تبرعات عامة من زكاة مال وغيرها"/>
    <s v="دفاتر جمع مال"/>
    <s v="سارى"/>
    <n v="2556"/>
    <m/>
    <n v="52"/>
    <x v="1"/>
  </r>
  <r>
    <d v="2017-11-23T00:00:00"/>
    <x v="11"/>
    <n v="400"/>
    <x v="6"/>
    <x v="7"/>
    <n v="1334206.0709916663"/>
    <n v="290482.36999999994"/>
    <n v="35217.000000000015"/>
    <n v="124357.54799999995"/>
    <n v="11979.306199999999"/>
    <n v="13202"/>
    <s v="نقدية للمرضى"/>
    <s v="دفاتر جمع مال"/>
    <s v="سارى"/>
    <n v="2605"/>
    <m/>
    <n v="53"/>
    <x v="1"/>
  </r>
  <r>
    <d v="2017-11-23T00:00:00"/>
    <x v="11"/>
    <n v="100"/>
    <x v="6"/>
    <x v="7"/>
    <n v="1334306.0709916663"/>
    <n v="290482.36999999994"/>
    <n v="35217.000000000015"/>
    <n v="124357.54799999995"/>
    <n v="11979.306199999999"/>
    <n v="13202"/>
    <s v="نقدية للمرضى"/>
    <s v="دفاتر جمع مال"/>
    <s v="سارى"/>
    <n v="2651"/>
    <m/>
    <n v="54"/>
    <x v="1"/>
  </r>
  <r>
    <d v="2017-11-23T00:00:00"/>
    <x v="11"/>
    <n v="9000"/>
    <x v="6"/>
    <x v="7"/>
    <n v="1343306.0709916663"/>
    <n v="290482.36999999994"/>
    <n v="35217.000000000015"/>
    <n v="124357.54799999995"/>
    <n v="11979.306199999999"/>
    <n v="13202"/>
    <s v="نقدية للمرضى"/>
    <s v="دفاتر جمع مال"/>
    <s v="سارى"/>
    <n v="2652"/>
    <m/>
    <n v="54"/>
    <x v="1"/>
  </r>
  <r>
    <d v="2017-11-23T00:00:00"/>
    <x v="11"/>
    <n v="3000"/>
    <x v="6"/>
    <x v="7"/>
    <n v="1346306.0709916663"/>
    <n v="290482.36999999994"/>
    <n v="35217.000000000015"/>
    <n v="124357.54799999995"/>
    <n v="11979.306199999999"/>
    <n v="13202"/>
    <s v="نقدية للمرضى"/>
    <s v="دفاتر جمع مال"/>
    <s v="سارى"/>
    <n v="2653"/>
    <m/>
    <n v="54"/>
    <x v="1"/>
  </r>
  <r>
    <d v="2017-11-23T00:00:00"/>
    <x v="11"/>
    <n v="200"/>
    <x v="6"/>
    <x v="7"/>
    <n v="1346506.0709916663"/>
    <n v="290482.36999999994"/>
    <n v="35217.000000000015"/>
    <n v="124357.54799999995"/>
    <n v="11979.306199999999"/>
    <n v="13202"/>
    <s v="نقدية للمرضى"/>
    <s v="دفاتر جمع مال"/>
    <s v="سارى"/>
    <n v="2654"/>
    <m/>
    <n v="54"/>
    <x v="1"/>
  </r>
  <r>
    <d v="2017-11-23T00:00:00"/>
    <x v="11"/>
    <n v="17650"/>
    <x v="6"/>
    <x v="7"/>
    <n v="1364156.0709916663"/>
    <n v="290482.36999999994"/>
    <n v="35217.000000000015"/>
    <n v="124357.54799999995"/>
    <n v="11979.306199999999"/>
    <n v="13202"/>
    <s v="نقدية للمرضى"/>
    <s v="دفاتر جمع مال"/>
    <s v="سارى"/>
    <n v="2701"/>
    <m/>
    <n v="55"/>
    <x v="1"/>
  </r>
  <r>
    <d v="2017-11-23T00:00:00"/>
    <x v="11"/>
    <n v="73700"/>
    <x v="8"/>
    <x v="8"/>
    <n v="1290456.0709916663"/>
    <n v="364182.36999999994"/>
    <n v="35217.000000000015"/>
    <n v="124357.54799999995"/>
    <n v="11979.306199999999"/>
    <n v="13202"/>
    <m/>
    <m/>
    <m/>
    <m/>
    <m/>
    <m/>
    <x v="60"/>
  </r>
  <r>
    <d v="2017-11-23T00:00:00"/>
    <x v="11"/>
    <n v="40000"/>
    <x v="6"/>
    <x v="11"/>
    <n v="1330456.0709916663"/>
    <n v="324182.36999999994"/>
    <n v="35217.000000000015"/>
    <n v="124357.54799999995"/>
    <n v="11979.306199999999"/>
    <n v="13202"/>
    <m/>
    <m/>
    <m/>
    <s v="معاملة بنكية"/>
    <m/>
    <m/>
    <x v="279"/>
  </r>
  <r>
    <d v="2017-11-23T00:00:00"/>
    <x v="11"/>
    <n v="100"/>
    <x v="23"/>
    <x v="11"/>
    <n v="1330456.0709916663"/>
    <n v="324082.36999999994"/>
    <n v="35217.000000000015"/>
    <n v="124357.54799999995"/>
    <n v="11979.306199999999"/>
    <n v="13202"/>
    <m/>
    <m/>
    <m/>
    <s v="معاملة بنكية"/>
    <m/>
    <m/>
    <x v="268"/>
  </r>
  <r>
    <d v="2017-11-23T00:00:00"/>
    <x v="11"/>
    <n v="3"/>
    <x v="23"/>
    <x v="11"/>
    <n v="1330456.0709916663"/>
    <n v="324079.36999999994"/>
    <n v="35217.000000000015"/>
    <n v="124357.54799999995"/>
    <n v="11979.306199999999"/>
    <n v="13202"/>
    <m/>
    <m/>
    <m/>
    <s v="معاملة بنكية"/>
    <m/>
    <m/>
    <x v="275"/>
  </r>
  <r>
    <d v="2017-11-23T00:00:00"/>
    <x v="11"/>
    <n v="20000"/>
    <x v="7"/>
    <x v="11"/>
    <n v="1330456.0709916663"/>
    <n v="304079.36999999994"/>
    <n v="35217.000000000015"/>
    <n v="124357.54799999995"/>
    <n v="11979.306199999999"/>
    <n v="13202"/>
    <m/>
    <m/>
    <m/>
    <s v="معاملة بنكية"/>
    <m/>
    <m/>
    <x v="267"/>
  </r>
  <r>
    <d v="2017-11-23T00:00:00"/>
    <x v="11"/>
    <n v="35000"/>
    <x v="7"/>
    <x v="11"/>
    <n v="1330456.0709916663"/>
    <n v="269079.36999999994"/>
    <n v="35217.000000000015"/>
    <n v="124357.54799999995"/>
    <n v="11979.306199999999"/>
    <n v="13202"/>
    <m/>
    <m/>
    <m/>
    <s v="معاملة بنكية"/>
    <m/>
    <m/>
    <x v="267"/>
  </r>
  <r>
    <d v="2017-11-23T00:00:00"/>
    <x v="11"/>
    <n v="7064.44"/>
    <x v="7"/>
    <x v="11"/>
    <n v="1330456.0709916663"/>
    <n v="262014.92999999993"/>
    <n v="35217.000000000015"/>
    <n v="124357.54799999995"/>
    <n v="11979.306199999999"/>
    <n v="13202"/>
    <m/>
    <m/>
    <m/>
    <s v="معاملة بنكية"/>
    <m/>
    <m/>
    <x v="267"/>
  </r>
  <r>
    <d v="2017-11-23T00:00:00"/>
    <x v="11"/>
    <n v="8156.56"/>
    <x v="8"/>
    <x v="16"/>
    <n v="1330456.0709916663"/>
    <n v="270171.48999999993"/>
    <n v="35217.000000000015"/>
    <n v="124357.54799999995"/>
    <n v="11979.306199999999"/>
    <n v="13202"/>
    <m/>
    <m/>
    <m/>
    <s v="تقفيل"/>
    <m/>
    <m/>
    <x v="282"/>
  </r>
  <r>
    <d v="2017-11-23T00:00:00"/>
    <x v="11"/>
    <n v="15000"/>
    <x v="6"/>
    <x v="11"/>
    <n v="1345456.0709916663"/>
    <n v="255171.48999999993"/>
    <n v="35217.000000000015"/>
    <n v="124357.54799999995"/>
    <n v="11979.306199999999"/>
    <n v="13202"/>
    <m/>
    <m/>
    <m/>
    <s v="معاملة بنكية"/>
    <m/>
    <m/>
    <x v="279"/>
  </r>
  <r>
    <d v="2017-11-23T00:00:00"/>
    <x v="11"/>
    <n v="600"/>
    <x v="8"/>
    <x v="9"/>
    <n v="1345456.0709916663"/>
    <n v="255771.48999999993"/>
    <n v="35217.000000000015"/>
    <n v="124357.54799999995"/>
    <n v="11979.306199999999"/>
    <n v="13202"/>
    <m/>
    <m/>
    <m/>
    <s v="معاملة بنكية"/>
    <m/>
    <m/>
    <x v="129"/>
  </r>
  <r>
    <d v="2017-11-25T00:00:00"/>
    <x v="11"/>
    <n v="2112.5880000000002"/>
    <x v="6"/>
    <x v="7"/>
    <n v="1347568.6589916663"/>
    <n v="255771.48999999993"/>
    <n v="35217.000000000015"/>
    <n v="124357.54799999995"/>
    <n v="11979.306199999999"/>
    <n v="13202"/>
    <s v="نقدية للمرضى"/>
    <s v="دفاتر جمع مال"/>
    <s v="سارى"/>
    <n v="1273"/>
    <m/>
    <n v="26"/>
    <x v="1"/>
  </r>
  <r>
    <d v="2017-11-25T00:00:00"/>
    <x v="11"/>
    <n v="10"/>
    <x v="6"/>
    <x v="6"/>
    <n v="1347578.6589916663"/>
    <n v="255771.48999999993"/>
    <n v="35217.000000000015"/>
    <n v="124357.54799999995"/>
    <n v="11979.306199999999"/>
    <n v="13202"/>
    <s v="تبرعات عامة من زكاة مال وغيرها"/>
    <s v="دفاتر جمع مال"/>
    <s v="سارى"/>
    <n v="1275"/>
    <m/>
    <n v="26"/>
    <x v="1"/>
  </r>
  <r>
    <d v="2017-11-25T00:00:00"/>
    <x v="11"/>
    <n v="20"/>
    <x v="6"/>
    <x v="7"/>
    <n v="1347598.6589916663"/>
    <n v="255771.48999999993"/>
    <n v="35217.000000000015"/>
    <n v="124357.54799999995"/>
    <n v="11979.306199999999"/>
    <n v="13202"/>
    <s v="نقدية للمرضى"/>
    <s v="دفاتر جمع مال"/>
    <s v="سارى"/>
    <n v="1276"/>
    <m/>
    <n v="26"/>
    <x v="1"/>
  </r>
  <r>
    <d v="2017-11-25T00:00:00"/>
    <x v="11"/>
    <n v="1000"/>
    <x v="6"/>
    <x v="6"/>
    <n v="1348598.6589916663"/>
    <n v="255771.48999999993"/>
    <n v="35217.000000000015"/>
    <n v="124357.54799999995"/>
    <n v="11979.306199999999"/>
    <n v="13202"/>
    <s v="تبرعات عامة من زكاة مال وغيرها"/>
    <s v="دفاتر جمع مال"/>
    <s v="سارى"/>
    <n v="1556"/>
    <m/>
    <n v="32"/>
    <x v="1"/>
  </r>
  <r>
    <d v="2017-11-25T00:00:00"/>
    <x v="11"/>
    <n v="2000"/>
    <x v="6"/>
    <x v="6"/>
    <n v="1350598.6589916663"/>
    <n v="255771.48999999993"/>
    <n v="35217.000000000015"/>
    <n v="124357.54799999995"/>
    <n v="11979.306199999999"/>
    <n v="13202"/>
    <s v="تبرعات عامة من زكاة مال وغيرها"/>
    <s v="دفاتر جمع مال"/>
    <s v="سارى"/>
    <n v="2210"/>
    <m/>
    <n v="45"/>
    <x v="1"/>
  </r>
  <r>
    <d v="2017-11-25T00:00:00"/>
    <x v="11"/>
    <n v="100"/>
    <x v="6"/>
    <x v="6"/>
    <n v="1350698.6589916663"/>
    <n v="255771.48999999993"/>
    <n v="35217.000000000015"/>
    <n v="124357.54799999995"/>
    <n v="11979.306199999999"/>
    <n v="13202"/>
    <s v="تبرعات عامة من زكاة مال وغيرها"/>
    <s v="دفاتر جمع مال"/>
    <s v="سارى"/>
    <n v="2211"/>
    <m/>
    <n v="45"/>
    <x v="1"/>
  </r>
  <r>
    <d v="2017-11-25T00:00:00"/>
    <x v="11"/>
    <n v="50"/>
    <x v="6"/>
    <x v="7"/>
    <n v="1350748.6589916663"/>
    <n v="255771.48999999993"/>
    <n v="35217.000000000015"/>
    <n v="124357.54799999995"/>
    <n v="11979.306199999999"/>
    <n v="13202"/>
    <s v="نقدية للمرضى"/>
    <s v="دفاتر جمع مال"/>
    <s v="سارى"/>
    <n v="2212"/>
    <m/>
    <n v="45"/>
    <x v="1"/>
  </r>
  <r>
    <d v="2017-11-25T00:00:00"/>
    <x v="11"/>
    <n v="500"/>
    <x v="6"/>
    <x v="7"/>
    <n v="1351248.6589916663"/>
    <n v="255771.48999999993"/>
    <n v="35217.000000000015"/>
    <n v="124357.54799999995"/>
    <n v="11979.306199999999"/>
    <n v="13202"/>
    <s v="نقدية للمرضى"/>
    <s v="دفاتر جمع مال"/>
    <s v="سارى"/>
    <n v="2213"/>
    <m/>
    <n v="45"/>
    <x v="1"/>
  </r>
  <r>
    <d v="2017-11-25T00:00:00"/>
    <x v="11"/>
    <n v="35"/>
    <x v="6"/>
    <x v="6"/>
    <n v="1351283.6589916663"/>
    <n v="255771.48999999993"/>
    <n v="35217.000000000015"/>
    <n v="124357.54799999995"/>
    <n v="11979.306199999999"/>
    <n v="13202"/>
    <s v="تبرعات عامة من زكاة مال وغيرها"/>
    <s v="دفاتر جمع مال"/>
    <s v="سارى"/>
    <n v="2284"/>
    <m/>
    <n v="46"/>
    <x v="1"/>
  </r>
  <r>
    <d v="2017-11-25T00:00:00"/>
    <x v="11"/>
    <n v="500"/>
    <x v="6"/>
    <x v="6"/>
    <n v="1351783.6589916663"/>
    <n v="255771.48999999993"/>
    <n v="35217.000000000015"/>
    <n v="124357.54799999995"/>
    <n v="11979.306199999999"/>
    <n v="13202"/>
    <s v="تبرعات عامة من زكاة مال وغيرها"/>
    <s v="دفاتر جمع مال"/>
    <s v="سارى"/>
    <n v="2285"/>
    <m/>
    <n v="46"/>
    <x v="1"/>
  </r>
  <r>
    <d v="2017-11-25T00:00:00"/>
    <x v="11"/>
    <n v="40"/>
    <x v="6"/>
    <x v="7"/>
    <n v="1351823.6589916663"/>
    <n v="255771.48999999993"/>
    <n v="35217.000000000015"/>
    <n v="124357.54799999995"/>
    <n v="11979.306199999999"/>
    <n v="13202"/>
    <s v="نقدية للمرضى"/>
    <s v="دفاتر جمع مال"/>
    <s v="سارى"/>
    <n v="2286"/>
    <m/>
    <n v="46"/>
    <x v="1"/>
  </r>
  <r>
    <d v="2017-11-25T00:00:00"/>
    <x v="11"/>
    <n v="1200"/>
    <x v="6"/>
    <x v="6"/>
    <n v="1353023.6589916663"/>
    <n v="255771.48999999993"/>
    <n v="35217.000000000015"/>
    <n v="124357.54799999995"/>
    <n v="11979.306199999999"/>
    <n v="13202"/>
    <s v="تبرعات عامة من زكاة مال وغيرها"/>
    <s v="دفاتر جمع مال"/>
    <s v="سارى"/>
    <n v="2396"/>
    <m/>
    <n v="48"/>
    <x v="1"/>
  </r>
  <r>
    <d v="2017-11-25T00:00:00"/>
    <x v="11"/>
    <n v="3400"/>
    <x v="6"/>
    <x v="7"/>
    <n v="1356423.6589916663"/>
    <n v="255771.48999999993"/>
    <n v="35217.000000000015"/>
    <n v="124357.54799999995"/>
    <n v="11979.306199999999"/>
    <n v="13202"/>
    <s v="نقدية للمرضى"/>
    <s v="دفاتر جمع مال"/>
    <s v="سارى"/>
    <n v="2397"/>
    <m/>
    <n v="48"/>
    <x v="1"/>
  </r>
  <r>
    <d v="2017-11-25T00:00:00"/>
    <x v="11"/>
    <n v="1000"/>
    <x v="6"/>
    <x v="6"/>
    <n v="1357423.6589916663"/>
    <n v="255771.48999999993"/>
    <n v="35217.000000000015"/>
    <n v="124357.54799999995"/>
    <n v="11979.306199999999"/>
    <n v="13202"/>
    <s v="تبرعات عامة من زكاة مال وغيرها"/>
    <s v="دفاتر جمع مال"/>
    <s v="سارى"/>
    <n v="2433"/>
    <m/>
    <n v="49"/>
    <x v="1"/>
  </r>
  <r>
    <d v="2017-11-25T00:00:00"/>
    <x v="11"/>
    <n v="20"/>
    <x v="6"/>
    <x v="7"/>
    <n v="1357443.6589916663"/>
    <n v="255771.48999999993"/>
    <n v="35217.000000000015"/>
    <n v="124357.54799999995"/>
    <n v="11979.306199999999"/>
    <n v="13202"/>
    <s v="نقدية للمرضى"/>
    <s v="دفاتر جمع مال"/>
    <s v="سارى"/>
    <n v="2434"/>
    <m/>
    <n v="49"/>
    <x v="1"/>
  </r>
  <r>
    <d v="2017-11-25T00:00:00"/>
    <x v="11"/>
    <n v="30"/>
    <x v="6"/>
    <x v="7"/>
    <n v="1357473.6589916663"/>
    <n v="255771.48999999993"/>
    <n v="35217.000000000015"/>
    <n v="124357.54799999995"/>
    <n v="11979.306199999999"/>
    <n v="13202"/>
    <s v="نقدية للمرضى"/>
    <s v="دفاتر جمع مال"/>
    <s v="سارى"/>
    <n v="2435"/>
    <m/>
    <n v="49"/>
    <x v="1"/>
  </r>
  <r>
    <d v="2017-11-25T00:00:00"/>
    <x v="11"/>
    <n v="300"/>
    <x v="6"/>
    <x v="6"/>
    <n v="1357773.6589916663"/>
    <n v="255771.48999999993"/>
    <n v="35217.000000000015"/>
    <n v="124357.54799999995"/>
    <n v="11979.306199999999"/>
    <n v="13202"/>
    <s v="تبرعات عامة من زكاة مال وغيرها"/>
    <s v="دفاتر جمع مال"/>
    <s v="سارى"/>
    <n v="2463"/>
    <m/>
    <n v="50"/>
    <x v="1"/>
  </r>
  <r>
    <d v="2017-11-25T00:00:00"/>
    <x v="11"/>
    <n v="5000"/>
    <x v="6"/>
    <x v="6"/>
    <n v="1362773.6589916663"/>
    <n v="255771.48999999993"/>
    <n v="35217.000000000015"/>
    <n v="124357.54799999995"/>
    <n v="11979.306199999999"/>
    <n v="13202"/>
    <s v="تبرعات عامة من زكاة مال وغيرها"/>
    <s v="دفاتر جمع مال"/>
    <s v="سارى"/>
    <n v="2538"/>
    <m/>
    <n v="51"/>
    <x v="1"/>
  </r>
  <r>
    <d v="2017-11-25T00:00:00"/>
    <x v="11"/>
    <n v="2000"/>
    <x v="6"/>
    <x v="7"/>
    <n v="1364773.6589916663"/>
    <n v="255771.48999999993"/>
    <n v="35217.000000000015"/>
    <n v="124357.54799999995"/>
    <n v="11979.306199999999"/>
    <n v="13202"/>
    <s v="نقدية للمرضى"/>
    <s v="دفاتر جمع مال"/>
    <s v="سارى"/>
    <n v="2539"/>
    <m/>
    <n v="51"/>
    <x v="1"/>
  </r>
  <r>
    <d v="2017-11-25T00:00:00"/>
    <x v="11"/>
    <n v="200"/>
    <x v="6"/>
    <x v="6"/>
    <n v="1364973.6589916663"/>
    <n v="255771.48999999993"/>
    <n v="35217.000000000015"/>
    <n v="124357.54799999995"/>
    <n v="11979.306199999999"/>
    <n v="13202"/>
    <s v="تبرعات عامة من زكاة مال وغيرها"/>
    <s v="دفاتر جمع مال"/>
    <s v="سارى"/>
    <n v="2557"/>
    <m/>
    <n v="52"/>
    <x v="1"/>
  </r>
  <r>
    <d v="2017-11-25T00:00:00"/>
    <x v="11"/>
    <n v="6000"/>
    <x v="6"/>
    <x v="6"/>
    <n v="1370973.6589916663"/>
    <n v="255771.48999999993"/>
    <n v="35217.000000000015"/>
    <n v="124357.54799999995"/>
    <n v="11979.306199999999"/>
    <n v="13202"/>
    <s v="تبرعات عامة من زكاة مال وغيرها"/>
    <s v="دفاتر جمع مال"/>
    <s v="سارى"/>
    <n v="2603"/>
    <m/>
    <n v="53"/>
    <x v="1"/>
  </r>
  <r>
    <d v="2017-11-25T00:00:00"/>
    <x v="11"/>
    <n v="700"/>
    <x v="6"/>
    <x v="6"/>
    <n v="1371673.6589916663"/>
    <n v="255771.48999999993"/>
    <n v="35217.000000000015"/>
    <n v="124357.54799999995"/>
    <n v="11979.306199999999"/>
    <n v="13202"/>
    <s v="تبرعات عامة من زكاة مال وغيرها"/>
    <s v="دفاتر جمع مال"/>
    <s v="سارى"/>
    <n v="2604"/>
    <m/>
    <n v="53"/>
    <x v="1"/>
  </r>
  <r>
    <d v="2017-11-25T00:00:00"/>
    <x v="11"/>
    <n v="670"/>
    <x v="6"/>
    <x v="7"/>
    <n v="1372343.6589916663"/>
    <n v="255771.48999999993"/>
    <n v="35217.000000000015"/>
    <n v="124357.54799999995"/>
    <n v="11979.306199999999"/>
    <n v="13202"/>
    <s v="نقدية للمرضى"/>
    <s v="دفاتر جمع مال"/>
    <s v="سارى"/>
    <n v="2606"/>
    <m/>
    <n v="53"/>
    <x v="1"/>
  </r>
  <r>
    <d v="2017-11-26T00:00:00"/>
    <x v="11"/>
    <n v="1000"/>
    <x v="6"/>
    <x v="6"/>
    <n v="1373343.6589916663"/>
    <n v="255771.48999999993"/>
    <n v="35217.000000000015"/>
    <n v="124357.54799999995"/>
    <n v="11979.306199999999"/>
    <n v="13202"/>
    <s v="تبرعات عامة من زكاة مال وغيرها"/>
    <s v="دفاتر جمع مال"/>
    <s v="سارى"/>
    <n v="2000"/>
    <m/>
    <n v="40"/>
    <x v="1"/>
  </r>
  <r>
    <d v="2017-11-26T00:00:00"/>
    <x v="11"/>
    <n v="9550"/>
    <x v="6"/>
    <x v="6"/>
    <n v="1382893.6589916663"/>
    <n v="255771.48999999993"/>
    <n v="35217.000000000015"/>
    <n v="124357.54799999995"/>
    <n v="11979.306199999999"/>
    <n v="13202"/>
    <s v="تبرعات عامة من زكاة مال وغيرها"/>
    <s v="دفاتر جمع مال"/>
    <s v="سارى"/>
    <n v="2214"/>
    <m/>
    <n v="45"/>
    <x v="1"/>
  </r>
  <r>
    <d v="2017-11-26T00:00:00"/>
    <x v="11"/>
    <n v="300"/>
    <x v="6"/>
    <x v="7"/>
    <n v="1383193.6589916663"/>
    <n v="255771.48999999993"/>
    <n v="35217.000000000015"/>
    <n v="124357.54799999995"/>
    <n v="11979.306199999999"/>
    <n v="13202"/>
    <s v="نقدية للمرضى"/>
    <s v="دفاتر جمع مال"/>
    <s v="سارى"/>
    <n v="2215"/>
    <m/>
    <n v="45"/>
    <x v="1"/>
  </r>
  <r>
    <d v="2017-11-26T00:00:00"/>
    <x v="11"/>
    <n v="200"/>
    <x v="6"/>
    <x v="7"/>
    <n v="1383393.6589916663"/>
    <n v="255771.48999999993"/>
    <n v="35217.000000000015"/>
    <n v="124357.54799999995"/>
    <n v="11979.306199999999"/>
    <n v="13202"/>
    <s v="نقدية للمرضى"/>
    <s v="دفاتر جمع مال"/>
    <s v="سارى"/>
    <n v="2216"/>
    <m/>
    <n v="45"/>
    <x v="1"/>
  </r>
  <r>
    <d v="2017-11-26T00:00:00"/>
    <x v="11"/>
    <n v="1000"/>
    <x v="6"/>
    <x v="7"/>
    <n v="1384393.6589916663"/>
    <n v="255771.48999999993"/>
    <n v="35217.000000000015"/>
    <n v="124357.54799999995"/>
    <n v="11979.306199999999"/>
    <n v="13202"/>
    <s v="نقدية للمرضى"/>
    <s v="دفاتر جمع مال"/>
    <s v="سارى"/>
    <n v="2287"/>
    <m/>
    <n v="46"/>
    <x v="1"/>
  </r>
  <r>
    <d v="2017-11-26T00:00:00"/>
    <x v="11"/>
    <n v="500"/>
    <x v="6"/>
    <x v="6"/>
    <n v="1384893.6589916663"/>
    <n v="255771.48999999993"/>
    <n v="35217.000000000015"/>
    <n v="124357.54799999995"/>
    <n v="11979.306199999999"/>
    <n v="13202"/>
    <s v="تبرعات عامة من زكاة مال وغيرها"/>
    <s v="دفاتر جمع مال"/>
    <s v="سارى"/>
    <n v="2288"/>
    <m/>
    <n v="46"/>
    <x v="1"/>
  </r>
  <r>
    <d v="2017-11-26T00:00:00"/>
    <x v="11"/>
    <n v="10000"/>
    <x v="6"/>
    <x v="7"/>
    <n v="1394893.6589916663"/>
    <n v="255771.48999999993"/>
    <n v="35217.000000000015"/>
    <n v="124357.54799999995"/>
    <n v="11979.306199999999"/>
    <n v="13202"/>
    <s v="نقدية للمرضى"/>
    <s v="دفاتر جمع مال"/>
    <s v="سارى"/>
    <n v="2289"/>
    <m/>
    <n v="46"/>
    <x v="1"/>
  </r>
  <r>
    <d v="2017-11-26T00:00:00"/>
    <x v="11"/>
    <n v="3800"/>
    <x v="6"/>
    <x v="7"/>
    <n v="1398693.6589916663"/>
    <n v="255771.48999999993"/>
    <n v="35217.000000000015"/>
    <n v="124357.54799999995"/>
    <n v="11979.306199999999"/>
    <n v="13202"/>
    <s v="نقدية للمرضى"/>
    <s v="دفاتر جمع مال"/>
    <s v="سارى"/>
    <n v="2290"/>
    <m/>
    <n v="46"/>
    <x v="1"/>
  </r>
  <r>
    <d v="2017-11-26T00:00:00"/>
    <x v="11"/>
    <n v="10000"/>
    <x v="6"/>
    <x v="7"/>
    <n v="1408693.6589916663"/>
    <n v="255771.48999999993"/>
    <n v="35217.000000000015"/>
    <n v="124357.54799999995"/>
    <n v="11979.306199999999"/>
    <n v="13202"/>
    <s v="نقدية للمرضى"/>
    <s v="دفاتر جمع مال"/>
    <s v="سارى"/>
    <n v="2291"/>
    <m/>
    <n v="46"/>
    <x v="1"/>
  </r>
  <r>
    <d v="2017-11-26T00:00:00"/>
    <x v="11"/>
    <n v="4000"/>
    <x v="6"/>
    <x v="7"/>
    <n v="1412693.6589916663"/>
    <n v="255771.48999999993"/>
    <n v="35217.000000000015"/>
    <n v="124357.54799999995"/>
    <n v="11979.306199999999"/>
    <n v="13202"/>
    <s v="نقدية للمرضى"/>
    <s v="دفاتر جمع مال"/>
    <s v="سارى"/>
    <n v="2292"/>
    <m/>
    <n v="46"/>
    <x v="1"/>
  </r>
  <r>
    <d v="2017-11-26T00:00:00"/>
    <x v="11"/>
    <n v="4400"/>
    <x v="6"/>
    <x v="7"/>
    <n v="1417093.6589916663"/>
    <n v="255771.48999999993"/>
    <n v="35217.000000000015"/>
    <n v="124357.54799999995"/>
    <n v="11979.306199999999"/>
    <n v="13202"/>
    <s v="نقدية للمرضى"/>
    <s v="دفاتر جمع مال"/>
    <s v="سارى"/>
    <n v="2293"/>
    <m/>
    <n v="46"/>
    <x v="1"/>
  </r>
  <r>
    <d v="2017-11-26T00:00:00"/>
    <x v="11"/>
    <n v="10000"/>
    <x v="6"/>
    <x v="7"/>
    <n v="1427093.6589916663"/>
    <n v="255771.48999999993"/>
    <n v="35217.000000000015"/>
    <n v="124357.54799999995"/>
    <n v="11979.306199999999"/>
    <n v="13202"/>
    <s v="نقدية للمرضى"/>
    <s v="دفاتر جمع مال"/>
    <s v="سارى"/>
    <n v="2294"/>
    <m/>
    <n v="46"/>
    <x v="1"/>
  </r>
  <r>
    <d v="2017-11-26T00:00:00"/>
    <x v="11"/>
    <n v="10000"/>
    <x v="6"/>
    <x v="7"/>
    <n v="1437093.6589916663"/>
    <n v="255771.48999999993"/>
    <n v="35217.000000000015"/>
    <n v="124357.54799999995"/>
    <n v="11979.306199999999"/>
    <n v="13202"/>
    <s v="نقدية للمرضى"/>
    <s v="دفاتر جمع مال"/>
    <s v="سارى"/>
    <n v="2295"/>
    <m/>
    <n v="46"/>
    <x v="1"/>
  </r>
  <r>
    <d v="2017-11-26T00:00:00"/>
    <x v="11"/>
    <n v="4500"/>
    <x v="6"/>
    <x v="7"/>
    <n v="1441593.6589916663"/>
    <n v="255771.48999999993"/>
    <n v="35217.000000000015"/>
    <n v="124357.54799999995"/>
    <n v="11979.306199999999"/>
    <n v="13202"/>
    <s v="نقدية للمرضى"/>
    <s v="دفاتر جمع مال"/>
    <s v="سارى"/>
    <n v="2296"/>
    <m/>
    <n v="46"/>
    <x v="1"/>
  </r>
  <r>
    <d v="2017-11-26T00:00:00"/>
    <x v="11"/>
    <n v="2000"/>
    <x v="6"/>
    <x v="7"/>
    <n v="1443593.6589916663"/>
    <n v="255771.48999999993"/>
    <n v="35217.000000000015"/>
    <n v="124357.54799999995"/>
    <n v="11979.306199999999"/>
    <n v="13202"/>
    <s v="نقدية للمرضى"/>
    <s v="دفاتر جمع مال"/>
    <s v="سارى"/>
    <n v="2297"/>
    <m/>
    <n v="46"/>
    <x v="1"/>
  </r>
  <r>
    <d v="2017-11-26T00:00:00"/>
    <x v="11"/>
    <n v="10000"/>
    <x v="6"/>
    <x v="7"/>
    <n v="1453593.6589916663"/>
    <n v="255771.48999999993"/>
    <n v="35217.000000000015"/>
    <n v="124357.54799999995"/>
    <n v="11979.306199999999"/>
    <n v="13202"/>
    <s v="نقدية للمرضى"/>
    <s v="دفاتر جمع مال"/>
    <s v="سارى"/>
    <n v="2436"/>
    <m/>
    <n v="49"/>
    <x v="1"/>
  </r>
  <r>
    <d v="2017-11-26T00:00:00"/>
    <x v="11"/>
    <n v="1500"/>
    <x v="6"/>
    <x v="6"/>
    <n v="1455093.6589916663"/>
    <n v="255771.48999999993"/>
    <n v="35217.000000000015"/>
    <n v="124357.54799999995"/>
    <n v="11979.306199999999"/>
    <n v="13202"/>
    <s v="تبرعات عامة من زكاة مال وغيرها"/>
    <s v="دفاتر جمع مال"/>
    <s v="سارى"/>
    <n v="2464"/>
    <m/>
    <n v="50"/>
    <x v="1"/>
  </r>
  <r>
    <d v="2017-11-26T00:00:00"/>
    <x v="11"/>
    <n v="1000"/>
    <x v="6"/>
    <x v="6"/>
    <n v="1456093.6589916663"/>
    <n v="255771.48999999993"/>
    <n v="35217.000000000015"/>
    <n v="124357.54799999995"/>
    <n v="11979.306199999999"/>
    <n v="13202"/>
    <s v="تبرعات عامة من زكاة مال وغيرها"/>
    <s v="دفاتر جمع مال"/>
    <s v="سارى"/>
    <n v="2540"/>
    <m/>
    <n v="51"/>
    <x v="1"/>
  </r>
  <r>
    <d v="2017-11-26T00:00:00"/>
    <x v="11"/>
    <n v="700"/>
    <x v="6"/>
    <x v="7"/>
    <n v="1456793.6589916663"/>
    <n v="255771.48999999993"/>
    <n v="35217.000000000015"/>
    <n v="124357.54799999995"/>
    <n v="11979.306199999999"/>
    <n v="13202"/>
    <s v="نقدية للمرضى"/>
    <s v="دفاتر جمع مال"/>
    <s v="سارى"/>
    <n v="2541"/>
    <m/>
    <n v="51"/>
    <x v="1"/>
  </r>
  <r>
    <d v="2017-11-26T00:00:00"/>
    <x v="11"/>
    <n v="1500"/>
    <x v="6"/>
    <x v="6"/>
    <n v="1458293.6589916663"/>
    <n v="255771.48999999993"/>
    <n v="35217.000000000015"/>
    <n v="124357.54799999995"/>
    <n v="11979.306199999999"/>
    <n v="13202"/>
    <s v="تبرعات عامة من زكاة مال وغيرها"/>
    <s v="دفاتر جمع مال"/>
    <s v="سارى"/>
    <n v="2542"/>
    <m/>
    <n v="51"/>
    <x v="1"/>
  </r>
  <r>
    <d v="2017-11-26T00:00:00"/>
    <x v="11"/>
    <n v="150"/>
    <x v="6"/>
    <x v="7"/>
    <n v="1458443.6589916663"/>
    <n v="255771.48999999993"/>
    <n v="35217.000000000015"/>
    <n v="124357.54799999995"/>
    <n v="11979.306199999999"/>
    <n v="13202"/>
    <s v="نقدية للمرضى"/>
    <s v="دفاتر جمع مال"/>
    <s v="سارى"/>
    <n v="2543"/>
    <m/>
    <n v="51"/>
    <x v="1"/>
  </r>
  <r>
    <d v="2017-11-26T00:00:00"/>
    <x v="11"/>
    <n v="3000"/>
    <x v="6"/>
    <x v="7"/>
    <n v="1461443.6589916663"/>
    <n v="255771.48999999993"/>
    <n v="35217.000000000015"/>
    <n v="124357.54799999995"/>
    <n v="11979.306199999999"/>
    <n v="13202"/>
    <s v="نقدية للمرضى"/>
    <s v="دفاتر جمع مال"/>
    <s v="سارى"/>
    <n v="2558"/>
    <m/>
    <n v="52"/>
    <x v="1"/>
  </r>
  <r>
    <d v="2017-11-26T00:00:00"/>
    <x v="11"/>
    <n v="200"/>
    <x v="6"/>
    <x v="6"/>
    <n v="1461643.6589916663"/>
    <n v="255771.48999999993"/>
    <n v="35217.000000000015"/>
    <n v="124357.54799999995"/>
    <n v="11979.306199999999"/>
    <n v="13202"/>
    <s v="تبرعات عامة من زكاة مال وغيرها"/>
    <s v="دفاتر جمع مال"/>
    <s v="سارى"/>
    <n v="2559"/>
    <m/>
    <n v="52"/>
    <x v="1"/>
  </r>
  <r>
    <d v="2017-11-26T00:00:00"/>
    <x v="11"/>
    <n v="400"/>
    <x v="6"/>
    <x v="6"/>
    <n v="1462043.6589916663"/>
    <n v="255771.48999999993"/>
    <n v="35217.000000000015"/>
    <n v="124357.54799999995"/>
    <n v="11979.306199999999"/>
    <n v="13202"/>
    <s v="تبرعات عامة من زكاة مال وغيرها"/>
    <s v="دفاتر جمع مال"/>
    <s v="سارى"/>
    <n v="2607"/>
    <m/>
    <n v="53"/>
    <x v="1"/>
  </r>
  <r>
    <d v="2017-11-26T00:00:00"/>
    <x v="11"/>
    <n v="900"/>
    <x v="6"/>
    <x v="7"/>
    <n v="1462943.6589916663"/>
    <n v="255771.48999999993"/>
    <n v="35217.000000000015"/>
    <n v="124357.54799999995"/>
    <n v="11979.306199999999"/>
    <n v="13202"/>
    <s v="نقدية للمرضى"/>
    <s v="دفاتر جمع مال"/>
    <s v="سارى"/>
    <n v="2656"/>
    <m/>
    <n v="54"/>
    <x v="1"/>
  </r>
  <r>
    <d v="2017-11-26T00:00:00"/>
    <x v="11"/>
    <n v="1720"/>
    <x v="8"/>
    <x v="9"/>
    <n v="1462943.6589916663"/>
    <n v="257491.48999999993"/>
    <n v="35217.000000000015"/>
    <n v="124357.54799999995"/>
    <n v="11979.306199999999"/>
    <n v="13202"/>
    <m/>
    <m/>
    <m/>
    <s v="معاملة بنكية"/>
    <m/>
    <m/>
    <x v="60"/>
  </r>
  <r>
    <d v="2017-11-26T00:00:00"/>
    <x v="11"/>
    <n v="18000"/>
    <x v="6"/>
    <x v="11"/>
    <n v="1480943.6589916663"/>
    <n v="239491.48999999993"/>
    <n v="35217.000000000015"/>
    <n v="124357.54799999995"/>
    <n v="11979.306199999999"/>
    <n v="13202"/>
    <m/>
    <m/>
    <m/>
    <s v="معاملة بنكية"/>
    <m/>
    <m/>
    <x v="279"/>
  </r>
  <r>
    <d v="2017-11-26T00:00:00"/>
    <x v="11"/>
    <n v="76850"/>
    <x v="8"/>
    <x v="8"/>
    <n v="1404093.6589916663"/>
    <n v="316341.48999999993"/>
    <n v="35217.000000000015"/>
    <n v="124357.54799999995"/>
    <n v="11979.306199999999"/>
    <n v="13202"/>
    <m/>
    <m/>
    <m/>
    <m/>
    <m/>
    <m/>
    <x v="60"/>
  </r>
  <r>
    <d v="2017-11-26T00:00:00"/>
    <x v="11"/>
    <n v="23350"/>
    <x v="8"/>
    <x v="8"/>
    <n v="1380743.6589916663"/>
    <n v="339691.48999999993"/>
    <n v="35217.000000000015"/>
    <n v="124357.54799999995"/>
    <n v="11979.306199999999"/>
    <n v="13202"/>
    <m/>
    <m/>
    <m/>
    <m/>
    <m/>
    <m/>
    <x v="266"/>
  </r>
  <r>
    <d v="2017-11-26T00:00:00"/>
    <x v="11"/>
    <n v="14675"/>
    <x v="8"/>
    <x v="8"/>
    <n v="1366068.6589916663"/>
    <n v="354366.48999999993"/>
    <n v="35217.000000000015"/>
    <n v="124357.54799999995"/>
    <n v="11979.306199999999"/>
    <n v="13202"/>
    <m/>
    <m/>
    <m/>
    <m/>
    <m/>
    <m/>
    <x v="266"/>
  </r>
  <r>
    <d v="2017-11-26T00:00:00"/>
    <x v="11"/>
    <n v="100000"/>
    <x v="8"/>
    <x v="9"/>
    <n v="1366068.6589916663"/>
    <n v="454366.48999999993"/>
    <n v="35217.000000000015"/>
    <n v="124357.54799999995"/>
    <n v="11979.306199999999"/>
    <n v="13202"/>
    <m/>
    <m/>
    <m/>
    <m/>
    <m/>
    <m/>
    <x v="271"/>
  </r>
  <r>
    <d v="2017-11-26T00:00:00"/>
    <x v="11"/>
    <n v="300"/>
    <x v="8"/>
    <x v="9"/>
    <n v="1366068.6589916663"/>
    <n v="454666.48999999993"/>
    <n v="35217.000000000015"/>
    <n v="124357.54799999995"/>
    <n v="11979.306199999999"/>
    <n v="13202"/>
    <m/>
    <m/>
    <m/>
    <s v="معاملة بنكية"/>
    <m/>
    <m/>
    <x v="129"/>
  </r>
  <r>
    <d v="2017-11-26T00:00:00"/>
    <x v="11"/>
    <n v="220"/>
    <x v="8"/>
    <x v="9"/>
    <n v="1366068.6589916663"/>
    <n v="454886.48999999993"/>
    <n v="35217.000000000015"/>
    <n v="124357.54799999995"/>
    <n v="11979.306199999999"/>
    <n v="13202"/>
    <m/>
    <m/>
    <m/>
    <s v="معاملة بنكية"/>
    <m/>
    <m/>
    <x v="129"/>
  </r>
  <r>
    <d v="2017-11-26T00:00:00"/>
    <x v="11"/>
    <n v="110"/>
    <x v="8"/>
    <x v="9"/>
    <n v="1366068.6589916663"/>
    <n v="454996.48999999993"/>
    <n v="35217.000000000015"/>
    <n v="124357.54799999995"/>
    <n v="11979.306199999999"/>
    <n v="13202"/>
    <m/>
    <m/>
    <m/>
    <s v="معاملة بنكية"/>
    <m/>
    <m/>
    <x v="129"/>
  </r>
  <r>
    <d v="2017-11-27T00:00:00"/>
    <x v="11"/>
    <n v="4500"/>
    <x v="6"/>
    <x v="7"/>
    <n v="1370568.6589916663"/>
    <n v="454996.48999999993"/>
    <n v="35217.000000000015"/>
    <n v="124357.54799999995"/>
    <n v="11979.306199999999"/>
    <n v="13202"/>
    <s v="نقدية للمرضى"/>
    <s v="دفاتر جمع مال"/>
    <s v="سارى"/>
    <n v="1850"/>
    <m/>
    <n v="37"/>
    <x v="1"/>
  </r>
  <r>
    <d v="2017-11-27T00:00:00"/>
    <x v="11"/>
    <n v="500"/>
    <x v="6"/>
    <x v="6"/>
    <n v="1371068.6589916663"/>
    <n v="454996.48999999993"/>
    <n v="35217.000000000015"/>
    <n v="124357.54799999995"/>
    <n v="11979.306199999999"/>
    <n v="13202"/>
    <s v="تبرعات عامة من زكاة مال وغيرها"/>
    <s v="دفاتر جمع مال"/>
    <s v="سارى"/>
    <n v="2217"/>
    <m/>
    <n v="45"/>
    <x v="1"/>
  </r>
  <r>
    <d v="2017-11-27T00:00:00"/>
    <x v="11"/>
    <n v="200"/>
    <x v="6"/>
    <x v="7"/>
    <n v="1371268.6589916663"/>
    <n v="454996.48999999993"/>
    <n v="35217.000000000015"/>
    <n v="124357.54799999995"/>
    <n v="11979.306199999999"/>
    <n v="13202"/>
    <s v="نقدية للمرضى"/>
    <s v="دفاتر جمع مال"/>
    <s v="سارى"/>
    <n v="2398"/>
    <m/>
    <n v="48"/>
    <x v="1"/>
  </r>
  <r>
    <d v="2017-11-27T00:00:00"/>
    <x v="11"/>
    <n v="400"/>
    <x v="6"/>
    <x v="6"/>
    <n v="1371668.6589916663"/>
    <n v="454996.48999999993"/>
    <n v="35217.000000000015"/>
    <n v="124357.54799999995"/>
    <n v="11979.306199999999"/>
    <n v="13202"/>
    <s v="تبرعات عامة من زكاة مال وغيرها"/>
    <s v="دفاتر جمع مال"/>
    <s v="سارى"/>
    <n v="2465"/>
    <m/>
    <n v="50"/>
    <x v="1"/>
  </r>
  <r>
    <d v="2017-11-27T00:00:00"/>
    <x v="11"/>
    <n v="500"/>
    <x v="6"/>
    <x v="7"/>
    <n v="1372168.6589916663"/>
    <n v="454996.48999999993"/>
    <n v="35217.000000000015"/>
    <n v="124357.54799999995"/>
    <n v="11979.306199999999"/>
    <n v="13202"/>
    <s v="نقدية للمرضى"/>
    <s v="دفاتر جمع مال"/>
    <s v="سارى"/>
    <n v="2544"/>
    <m/>
    <n v="51"/>
    <x v="1"/>
  </r>
  <r>
    <d v="2017-11-27T00:00:00"/>
    <x v="11"/>
    <n v="10000"/>
    <x v="6"/>
    <x v="7"/>
    <n v="1382168.6589916663"/>
    <n v="454996.48999999993"/>
    <n v="35217.000000000015"/>
    <n v="124357.54799999995"/>
    <n v="11979.306199999999"/>
    <n v="13202"/>
    <s v="نقدية للمرضى"/>
    <s v="دفاتر جمع مال"/>
    <s v="سارى"/>
    <n v="2554"/>
    <m/>
    <n v="52"/>
    <x v="1"/>
  </r>
  <r>
    <d v="2017-11-27T00:00:00"/>
    <x v="11"/>
    <n v="5000"/>
    <x v="6"/>
    <x v="6"/>
    <n v="1387168.6589916663"/>
    <n v="454996.48999999993"/>
    <n v="35217.000000000015"/>
    <n v="124357.54799999995"/>
    <n v="11979.306199999999"/>
    <n v="13202"/>
    <s v="تبرعات عامة من زكاة مال وغيرها"/>
    <s v="دفاتر جمع مال"/>
    <s v="سارى"/>
    <n v="2560"/>
    <m/>
    <n v="52"/>
    <x v="1"/>
  </r>
  <r>
    <d v="2017-11-27T00:00:00"/>
    <x v="11"/>
    <n v="1900"/>
    <x v="6"/>
    <x v="7"/>
    <n v="1389068.6589916663"/>
    <n v="454996.48999999993"/>
    <n v="35217.000000000015"/>
    <n v="124357.54799999995"/>
    <n v="11979.306199999999"/>
    <n v="13202"/>
    <s v="نقدية للمرضى"/>
    <s v="دفاتر جمع مال"/>
    <s v="سارى"/>
    <n v="2752"/>
    <m/>
    <n v="56"/>
    <x v="1"/>
  </r>
  <r>
    <d v="2017-11-27T00:00:00"/>
    <x v="11"/>
    <n v="1415.2"/>
    <x v="6"/>
    <x v="6"/>
    <n v="1390483.8589916662"/>
    <n v="454996.48999999993"/>
    <n v="35217.000000000015"/>
    <n v="124357.54799999995"/>
    <n v="11979.306199999999"/>
    <n v="13202"/>
    <s v="تبرعات عامة من زكاة مال وغيرها"/>
    <s v="دفاتر جمع مال"/>
    <s v="سارى"/>
    <n v="2753"/>
    <m/>
    <n v="56"/>
    <x v="1"/>
  </r>
  <r>
    <d v="2017-11-27T00:00:00"/>
    <x v="11"/>
    <n v="700"/>
    <x v="6"/>
    <x v="6"/>
    <n v="1391183.8589916662"/>
    <n v="454996.48999999993"/>
    <n v="35217.000000000015"/>
    <n v="124357.54799999995"/>
    <n v="11979.306199999999"/>
    <n v="13202"/>
    <s v="تبرعات عامة من زكاة مال وغيرها"/>
    <s v="دفاتر جمع مال"/>
    <s v="سارى"/>
    <n v="2756"/>
    <m/>
    <n v="56"/>
    <x v="1"/>
  </r>
  <r>
    <d v="2017-11-27T00:00:00"/>
    <x v="11"/>
    <n v="1500"/>
    <x v="6"/>
    <x v="7"/>
    <n v="1392683.8589916662"/>
    <n v="454996.48999999993"/>
    <n v="35217.000000000015"/>
    <n v="124357.54799999995"/>
    <n v="11979.306199999999"/>
    <n v="13202"/>
    <s v="نقدية للمرضى"/>
    <s v="دفاتر جمع مال"/>
    <s v="سارى"/>
    <n v="2801"/>
    <m/>
    <n v="57"/>
    <x v="1"/>
  </r>
  <r>
    <d v="2017-11-27T00:00:00"/>
    <x v="11"/>
    <n v="16500"/>
    <x v="6"/>
    <x v="11"/>
    <n v="1409183.8589916662"/>
    <n v="438496.48999999993"/>
    <n v="35217.000000000015"/>
    <n v="124357.54799999995"/>
    <n v="11979.306199999999"/>
    <n v="13202"/>
    <m/>
    <m/>
    <m/>
    <s v="معاملة بنكية"/>
    <m/>
    <m/>
    <x v="279"/>
  </r>
  <r>
    <d v="2017-11-27T00:00:00"/>
    <x v="11"/>
    <n v="800"/>
    <x v="8"/>
    <x v="9"/>
    <n v="1409183.8589916662"/>
    <n v="439296.48999999993"/>
    <n v="35217.000000000015"/>
    <n v="124357.54799999995"/>
    <n v="11979.306199999999"/>
    <n v="13202"/>
    <m/>
    <m/>
    <m/>
    <s v="معاملة بنكية"/>
    <m/>
    <m/>
    <x v="60"/>
  </r>
  <r>
    <d v="2017-11-27T00:00:00"/>
    <x v="11"/>
    <n v="220"/>
    <x v="8"/>
    <x v="9"/>
    <n v="1409183.8589916662"/>
    <n v="439516.48999999993"/>
    <n v="35217.000000000015"/>
    <n v="124357.54799999995"/>
    <n v="11979.306199999999"/>
    <n v="13202"/>
    <m/>
    <m/>
    <m/>
    <s v="معاملة بنكية"/>
    <m/>
    <m/>
    <x v="129"/>
  </r>
  <r>
    <d v="2017-11-28T00:00:00"/>
    <x v="11"/>
    <n v="10"/>
    <x v="6"/>
    <x v="6"/>
    <n v="1409193.8589916662"/>
    <n v="439516.48999999993"/>
    <n v="35217.000000000015"/>
    <n v="124357.54799999995"/>
    <n v="11979.306199999999"/>
    <n v="13202"/>
    <s v="تبرعات عامة من زكاة مال وغيرها"/>
    <s v="دفاتر جمع مال"/>
    <s v="سارى"/>
    <n v="1277"/>
    <m/>
    <n v="26"/>
    <x v="1"/>
  </r>
  <r>
    <d v="2017-11-28T00:00:00"/>
    <x v="11"/>
    <n v="500"/>
    <x v="6"/>
    <x v="7"/>
    <n v="1409693.8589916662"/>
    <n v="439516.48999999993"/>
    <n v="35217.000000000015"/>
    <n v="124357.54799999995"/>
    <n v="11979.306199999999"/>
    <n v="13202"/>
    <s v="نقدية للمرضى"/>
    <s v="دفاتر جمع مال"/>
    <s v="سارى"/>
    <n v="1278"/>
    <m/>
    <n v="26"/>
    <x v="1"/>
  </r>
  <r>
    <d v="2017-11-28T00:00:00"/>
    <x v="11"/>
    <n v="3520.98"/>
    <x v="6"/>
    <x v="6"/>
    <n v="1413214.8389916662"/>
    <n v="439516.48999999993"/>
    <n v="35217.000000000015"/>
    <n v="124357.54799999995"/>
    <n v="11979.306199999999"/>
    <n v="13202"/>
    <s v="تبرعات عامة من زكاة مال وغيرها"/>
    <s v="دفاتر جمع مال"/>
    <s v="سارى"/>
    <n v="1279"/>
    <m/>
    <n v="26"/>
    <x v="1"/>
  </r>
  <r>
    <d v="2017-11-28T00:00:00"/>
    <x v="11"/>
    <n v="5000"/>
    <x v="6"/>
    <x v="6"/>
    <n v="1418214.8389916662"/>
    <n v="439516.48999999993"/>
    <n v="35217.000000000015"/>
    <n v="124357.54799999995"/>
    <n v="11979.306199999999"/>
    <n v="13202"/>
    <s v="تبرعات عامة من زكاة مال وغيرها"/>
    <s v="دفاتر جمع مال"/>
    <s v="سارى"/>
    <n v="1280"/>
    <m/>
    <n v="26"/>
    <x v="1"/>
  </r>
  <r>
    <d v="2017-11-28T00:00:00"/>
    <x v="11"/>
    <n v="40"/>
    <x v="6"/>
    <x v="6"/>
    <n v="1418254.8389916662"/>
    <n v="439516.48999999993"/>
    <n v="35217.000000000015"/>
    <n v="124357.54799999995"/>
    <n v="11979.306199999999"/>
    <n v="13202"/>
    <s v="تبرعات عامة من زكاة مال وغيرها"/>
    <s v="دفاتر جمع مال"/>
    <s v="سارى"/>
    <n v="2218"/>
    <m/>
    <n v="45"/>
    <x v="1"/>
  </r>
  <r>
    <d v="2017-11-28T00:00:00"/>
    <x v="11"/>
    <n v="10000"/>
    <x v="6"/>
    <x v="6"/>
    <n v="1428254.8389916662"/>
    <n v="439516.48999999993"/>
    <n v="35217.000000000015"/>
    <n v="124357.54799999995"/>
    <n v="11979.306199999999"/>
    <n v="13202"/>
    <s v="تبرعات عامة من زكاة مال وغيرها"/>
    <s v="دفاتر جمع مال"/>
    <s v="سارى"/>
    <n v="2219"/>
    <m/>
    <n v="45"/>
    <x v="1"/>
  </r>
  <r>
    <d v="2017-11-28T00:00:00"/>
    <x v="11"/>
    <n v="1000"/>
    <x v="6"/>
    <x v="7"/>
    <n v="1429254.8389916662"/>
    <n v="439516.48999999993"/>
    <n v="35217.000000000015"/>
    <n v="124357.54799999995"/>
    <n v="11979.306199999999"/>
    <n v="13202"/>
    <s v="نقدية للمرضى"/>
    <s v="دفاتر جمع مال"/>
    <s v="سارى"/>
    <n v="2220"/>
    <m/>
    <n v="45"/>
    <x v="1"/>
  </r>
  <r>
    <d v="2017-11-28T00:00:00"/>
    <x v="11"/>
    <n v="500"/>
    <x v="6"/>
    <x v="7"/>
    <n v="1429754.8389916662"/>
    <n v="439516.48999999993"/>
    <n v="35217.000000000015"/>
    <n v="124357.54799999995"/>
    <n v="11979.306199999999"/>
    <n v="13202"/>
    <s v="نقدية للمرضى"/>
    <s v="دفاتر جمع مال"/>
    <s v="سارى"/>
    <n v="2221"/>
    <m/>
    <n v="45"/>
    <x v="1"/>
  </r>
  <r>
    <d v="2017-11-28T00:00:00"/>
    <x v="11"/>
    <n v="1000"/>
    <x v="6"/>
    <x v="7"/>
    <n v="1430754.8389916662"/>
    <n v="439516.48999999993"/>
    <n v="35217.000000000015"/>
    <n v="124357.54799999995"/>
    <n v="11979.306199999999"/>
    <n v="13202"/>
    <s v="نقدية للمرضى"/>
    <s v="دفاتر جمع مال"/>
    <s v="سارى"/>
    <n v="2222"/>
    <m/>
    <n v="45"/>
    <x v="1"/>
  </r>
  <r>
    <d v="2017-11-28T00:00:00"/>
    <x v="11"/>
    <n v="100"/>
    <x v="6"/>
    <x v="7"/>
    <n v="1430854.8389916662"/>
    <n v="439516.48999999993"/>
    <n v="35217.000000000015"/>
    <n v="124357.54799999995"/>
    <n v="11979.306199999999"/>
    <n v="13202"/>
    <s v="نقدية للمرضى"/>
    <s v="دفاتر جمع مال"/>
    <s v="سارى"/>
    <n v="2223"/>
    <m/>
    <n v="45"/>
    <x v="1"/>
  </r>
  <r>
    <d v="2017-11-28T00:00:00"/>
    <x v="11"/>
    <n v="250"/>
    <x v="6"/>
    <x v="7"/>
    <n v="1431104.8389916662"/>
    <n v="439516.48999999993"/>
    <n v="35217.000000000015"/>
    <n v="124357.54799999995"/>
    <n v="11979.306199999999"/>
    <n v="13202"/>
    <s v="نقدية للمرضى"/>
    <s v="دفاتر جمع مال"/>
    <s v="سارى"/>
    <n v="2224"/>
    <m/>
    <n v="45"/>
    <x v="1"/>
  </r>
  <r>
    <d v="2017-11-28T00:00:00"/>
    <x v="11"/>
    <n v="100"/>
    <x v="6"/>
    <x v="6"/>
    <n v="1431204.8389916662"/>
    <n v="439516.48999999993"/>
    <n v="35217.000000000015"/>
    <n v="124357.54799999995"/>
    <n v="11979.306199999999"/>
    <n v="13202"/>
    <s v="تبرعات عامة من زكاة مال وغيرها"/>
    <s v="دفاتر جمع مال"/>
    <s v="سارى"/>
    <n v="2298"/>
    <m/>
    <n v="46"/>
    <x v="1"/>
  </r>
  <r>
    <d v="2017-11-28T00:00:00"/>
    <x v="11"/>
    <n v="3000"/>
    <x v="6"/>
    <x v="7"/>
    <n v="1434204.8389916662"/>
    <n v="439516.48999999993"/>
    <n v="35217.000000000015"/>
    <n v="124357.54799999995"/>
    <n v="11979.306199999999"/>
    <n v="13202"/>
    <s v="نقدية للمرضى"/>
    <s v="دفاتر جمع مال"/>
    <s v="سارى"/>
    <n v="2299"/>
    <m/>
    <n v="46"/>
    <x v="1"/>
  </r>
  <r>
    <d v="2017-11-28T00:00:00"/>
    <x v="11"/>
    <n v="1100"/>
    <x v="6"/>
    <x v="6"/>
    <n v="1435304.8389916662"/>
    <n v="439516.48999999993"/>
    <n v="35217.000000000015"/>
    <n v="124357.54799999995"/>
    <n v="11979.306199999999"/>
    <n v="13202"/>
    <s v="تبرعات عامة من زكاة مال وغيرها"/>
    <s v="دفاتر جمع مال"/>
    <s v="سارى"/>
    <n v="2300"/>
    <m/>
    <n v="46"/>
    <x v="1"/>
  </r>
  <r>
    <d v="2017-11-28T00:00:00"/>
    <x v="11"/>
    <n v="500"/>
    <x v="6"/>
    <x v="6"/>
    <n v="1435804.8389916662"/>
    <n v="439516.48999999993"/>
    <n v="35217.000000000015"/>
    <n v="124357.54799999995"/>
    <n v="11979.306199999999"/>
    <n v="13202"/>
    <s v="تبرعات عامة من زكاة مال وغيرها"/>
    <s v="دفاتر جمع مال"/>
    <s v="سارى"/>
    <n v="2301"/>
    <m/>
    <n v="47"/>
    <x v="1"/>
  </r>
  <r>
    <d v="2017-11-28T00:00:00"/>
    <x v="11"/>
    <n v="2500"/>
    <x v="6"/>
    <x v="7"/>
    <n v="1438304.8389916662"/>
    <n v="439516.48999999993"/>
    <n v="35217.000000000015"/>
    <n v="124357.54799999995"/>
    <n v="11979.306199999999"/>
    <n v="13202"/>
    <s v="نقدية للمرضى"/>
    <s v="دفاتر جمع مال"/>
    <s v="سارى"/>
    <n v="2302"/>
    <m/>
    <n v="47"/>
    <x v="1"/>
  </r>
  <r>
    <d v="2017-11-28T00:00:00"/>
    <x v="11"/>
    <n v="100"/>
    <x v="6"/>
    <x v="7"/>
    <n v="1438404.8389916662"/>
    <n v="439516.48999999993"/>
    <n v="35217.000000000015"/>
    <n v="124357.54799999995"/>
    <n v="11979.306199999999"/>
    <n v="13202"/>
    <s v="نقدية للمرضى"/>
    <s v="دفاتر جمع مال"/>
    <s v="سارى"/>
    <n v="2303"/>
    <m/>
    <n v="47"/>
    <x v="1"/>
  </r>
  <r>
    <d v="2017-11-28T00:00:00"/>
    <x v="11"/>
    <n v="500"/>
    <x v="6"/>
    <x v="6"/>
    <n v="1438904.8389916662"/>
    <n v="439516.48999999993"/>
    <n v="35217.000000000015"/>
    <n v="124357.54799999995"/>
    <n v="11979.306199999999"/>
    <n v="13202"/>
    <s v="تبرعات عامة من زكاة مال وغيرها"/>
    <s v="دفاتر جمع مال"/>
    <s v="سارى"/>
    <n v="2545"/>
    <m/>
    <n v="51"/>
    <x v="1"/>
  </r>
  <r>
    <d v="2017-11-28T00:00:00"/>
    <x v="11"/>
    <n v="2000"/>
    <x v="6"/>
    <x v="7"/>
    <n v="1440904.8389916662"/>
    <n v="439516.48999999993"/>
    <n v="35217.000000000015"/>
    <n v="124357.54799999995"/>
    <n v="11979.306199999999"/>
    <n v="13202"/>
    <s v="نقدية للمرضى"/>
    <s v="دفاتر جمع مال"/>
    <s v="سارى"/>
    <n v="2546"/>
    <m/>
    <n v="51"/>
    <x v="1"/>
  </r>
  <r>
    <d v="2017-11-28T00:00:00"/>
    <x v="11"/>
    <n v="200"/>
    <x v="6"/>
    <x v="6"/>
    <n v="1441104.8389916662"/>
    <n v="439516.48999999993"/>
    <n v="35217.000000000015"/>
    <n v="124357.54799999995"/>
    <n v="11979.306199999999"/>
    <n v="13202"/>
    <s v="تبرعات عامة من زكاة مال وغيرها"/>
    <s v="دفاتر جمع مال"/>
    <s v="سارى"/>
    <n v="2547"/>
    <m/>
    <n v="51"/>
    <x v="1"/>
  </r>
  <r>
    <d v="2017-11-28T00:00:00"/>
    <x v="11"/>
    <n v="200"/>
    <x v="6"/>
    <x v="6"/>
    <n v="1441304.8389916662"/>
    <n v="439516.48999999993"/>
    <n v="35217.000000000015"/>
    <n v="124357.54799999995"/>
    <n v="11979.306199999999"/>
    <n v="13202"/>
    <s v="تبرعات عامة من زكاة مال وغيرها"/>
    <s v="دفاتر جمع مال"/>
    <s v="سارى"/>
    <n v="2548"/>
    <m/>
    <n v="51"/>
    <x v="1"/>
  </r>
  <r>
    <d v="2017-11-28T00:00:00"/>
    <x v="11"/>
    <n v="3000"/>
    <x v="6"/>
    <x v="7"/>
    <n v="1444304.8389916662"/>
    <n v="439516.48999999993"/>
    <n v="35217.000000000015"/>
    <n v="124357.54799999995"/>
    <n v="11979.306199999999"/>
    <n v="13202"/>
    <s v="نقدية للمرضى"/>
    <s v="دفاتر جمع مال"/>
    <s v="سارى"/>
    <n v="2549"/>
    <m/>
    <n v="51"/>
    <x v="1"/>
  </r>
  <r>
    <d v="2017-11-28T00:00:00"/>
    <x v="11"/>
    <n v="100"/>
    <x v="6"/>
    <x v="7"/>
    <n v="1444404.8389916662"/>
    <n v="439516.48999999993"/>
    <n v="35217.000000000015"/>
    <n v="124357.54799999995"/>
    <n v="11979.306199999999"/>
    <n v="13202"/>
    <s v="نقدية للمرضى"/>
    <s v="دفاتر جمع مال"/>
    <s v="سارى"/>
    <n v="2550"/>
    <m/>
    <n v="51"/>
    <x v="1"/>
  </r>
  <r>
    <d v="2017-11-28T00:00:00"/>
    <x v="11"/>
    <n v="200"/>
    <x v="6"/>
    <x v="6"/>
    <n v="1444604.8389916662"/>
    <n v="439516.48999999993"/>
    <n v="35217.000000000015"/>
    <n v="124357.54799999995"/>
    <n v="11979.306199999999"/>
    <n v="13202"/>
    <s v="تبرعات عامة من زكاة مال وغيرها"/>
    <s v="دفاتر جمع مال"/>
    <s v="سارى"/>
    <n v="2561"/>
    <m/>
    <n v="52"/>
    <x v="1"/>
  </r>
  <r>
    <d v="2017-11-28T00:00:00"/>
    <x v="11"/>
    <n v="10000"/>
    <x v="6"/>
    <x v="6"/>
    <n v="1454604.8389916662"/>
    <n v="439516.48999999993"/>
    <n v="35217.000000000015"/>
    <n v="124357.54799999995"/>
    <n v="11979.306199999999"/>
    <n v="13202"/>
    <s v="تبرعات عامة من زكاة مال وغيرها"/>
    <s v="دفاتر جمع مال"/>
    <s v="سارى"/>
    <n v="2562"/>
    <m/>
    <n v="52"/>
    <x v="1"/>
  </r>
  <r>
    <d v="2017-11-28T00:00:00"/>
    <x v="11"/>
    <n v="200"/>
    <x v="6"/>
    <x v="6"/>
    <n v="1454804.8389916662"/>
    <n v="439516.48999999993"/>
    <n v="35217.000000000015"/>
    <n v="124357.54799999995"/>
    <n v="11979.306199999999"/>
    <n v="13202"/>
    <s v="تبرعات عامة من زكاة مال وغيرها"/>
    <s v="دفاتر جمع مال"/>
    <s v="سارى"/>
    <n v="2563"/>
    <m/>
    <n v="52"/>
    <x v="1"/>
  </r>
  <r>
    <d v="2017-11-28T00:00:00"/>
    <x v="11"/>
    <n v="34314"/>
    <x v="38"/>
    <x v="21"/>
    <n v="1454804.8389916662"/>
    <n v="439516.48999999993"/>
    <n v="903.00000000001455"/>
    <n v="158671.54799999995"/>
    <n v="11979.306199999999"/>
    <n v="13202"/>
    <m/>
    <m/>
    <m/>
    <s v="سداد"/>
    <m/>
    <m/>
    <x v="1"/>
  </r>
  <r>
    <d v="2017-11-28T00:00:00"/>
    <x v="11"/>
    <n v="100"/>
    <x v="6"/>
    <x v="7"/>
    <n v="1454904.8389916662"/>
    <n v="439516.48999999993"/>
    <n v="903.00000000001455"/>
    <n v="158671.54799999995"/>
    <n v="11979.306199999999"/>
    <n v="13202"/>
    <s v="نقدية للمرضى"/>
    <s v="دفاتر جمع مال"/>
    <s v="سارى"/>
    <n v="2564"/>
    <m/>
    <n v="52"/>
    <x v="1"/>
  </r>
  <r>
    <d v="2017-11-28T00:00:00"/>
    <x v="11"/>
    <n v="100"/>
    <x v="6"/>
    <x v="6"/>
    <n v="1455004.8389916662"/>
    <n v="439516.48999999993"/>
    <n v="903.00000000001455"/>
    <n v="158671.54799999995"/>
    <n v="11979.306199999999"/>
    <n v="13202"/>
    <s v="تبرعات عامة من زكاة مال وغيرها"/>
    <s v="دفاتر جمع مال"/>
    <s v="سارى"/>
    <n v="2608"/>
    <m/>
    <n v="53"/>
    <x v="1"/>
  </r>
  <r>
    <d v="2017-11-28T00:00:00"/>
    <x v="11"/>
    <n v="3055"/>
    <x v="6"/>
    <x v="7"/>
    <n v="1458059.8389916662"/>
    <n v="439516.48999999993"/>
    <n v="903.00000000001455"/>
    <n v="158671.54799999995"/>
    <n v="11979.306199999999"/>
    <n v="13202"/>
    <s v="نقدية للمرضى"/>
    <s v="دفاتر جمع مال"/>
    <s v="سارى"/>
    <n v="2702"/>
    <m/>
    <n v="55"/>
    <x v="1"/>
  </r>
  <r>
    <d v="2017-11-28T00:00:00"/>
    <x v="11"/>
    <n v="2750"/>
    <x v="6"/>
    <x v="6"/>
    <n v="1460809.8389916662"/>
    <n v="439516.48999999993"/>
    <n v="903.00000000001455"/>
    <n v="158671.54799999995"/>
    <n v="11979.306199999999"/>
    <n v="13202"/>
    <s v="تبرعات عامة من زكاة مال وغيرها"/>
    <s v="دفاتر جمع مال"/>
    <s v="سارى"/>
    <n v="2758"/>
    <m/>
    <n v="56"/>
    <x v="1"/>
  </r>
  <r>
    <d v="2017-11-28T00:00:00"/>
    <x v="11"/>
    <n v="240"/>
    <x v="6"/>
    <x v="6"/>
    <n v="1461049.8389916662"/>
    <n v="439516.48999999993"/>
    <n v="903.00000000001455"/>
    <n v="158671.54799999995"/>
    <n v="11979.306199999999"/>
    <n v="13202"/>
    <s v="تبرعات عامة من زكاة مال وغيرها"/>
    <s v="دفاتر جمع مال"/>
    <s v="سارى"/>
    <n v="2759"/>
    <m/>
    <n v="56"/>
    <x v="1"/>
  </r>
  <r>
    <d v="2017-11-28T00:00:00"/>
    <x v="11"/>
    <n v="10000"/>
    <x v="6"/>
    <x v="6"/>
    <n v="1471049.8389916662"/>
    <n v="439516.48999999993"/>
    <n v="903.00000000001455"/>
    <n v="158671.54799999995"/>
    <n v="11979.306199999999"/>
    <n v="13202"/>
    <s v="تبرعات عامة من زكاة مال وغيرها"/>
    <s v="دفاتر جمع مال"/>
    <s v="سارى"/>
    <n v="2760"/>
    <m/>
    <n v="56"/>
    <x v="1"/>
  </r>
  <r>
    <d v="2017-11-28T00:00:00"/>
    <x v="11"/>
    <n v="10000"/>
    <x v="6"/>
    <x v="7"/>
    <n v="1481049.8389916662"/>
    <n v="439516.48999999993"/>
    <n v="903.00000000001455"/>
    <n v="158671.54799999995"/>
    <n v="11979.306199999999"/>
    <n v="13202"/>
    <s v="نقدية للمرضى"/>
    <s v="دفاتر جمع مال"/>
    <s v="سارى"/>
    <n v="2802"/>
    <m/>
    <n v="57"/>
    <x v="1"/>
  </r>
  <r>
    <d v="2017-11-28T00:00:00"/>
    <x v="11"/>
    <n v="5000"/>
    <x v="6"/>
    <x v="7"/>
    <n v="1486049.8389916662"/>
    <n v="439516.48999999993"/>
    <n v="903.00000000001455"/>
    <n v="158671.54799999995"/>
    <n v="11979.306199999999"/>
    <n v="13202"/>
    <s v="نقدية للمرضى"/>
    <s v="دفاتر جمع مال"/>
    <s v="سارى"/>
    <n v="2803"/>
    <m/>
    <n v="57"/>
    <x v="1"/>
  </r>
  <r>
    <d v="2017-11-28T00:00:00"/>
    <x v="11"/>
    <n v="10000"/>
    <x v="6"/>
    <x v="7"/>
    <n v="1496049.8389916662"/>
    <n v="439516.48999999993"/>
    <n v="903.00000000001455"/>
    <n v="158671.54799999995"/>
    <n v="11979.306199999999"/>
    <n v="13202"/>
    <s v="نقدية للمرضى"/>
    <s v="دفاتر جمع مال"/>
    <s v="سارى"/>
    <n v="2804"/>
    <m/>
    <n v="57"/>
    <x v="1"/>
  </r>
  <r>
    <d v="2017-11-28T00:00:00"/>
    <x v="11"/>
    <n v="6000"/>
    <x v="6"/>
    <x v="7"/>
    <n v="1502049.8389916662"/>
    <n v="439516.48999999993"/>
    <n v="903.00000000001455"/>
    <n v="158671.54799999995"/>
    <n v="11979.306199999999"/>
    <n v="13202"/>
    <s v="نقدية للمرضى"/>
    <s v="دفاتر جمع مال"/>
    <s v="سارى"/>
    <n v="2806"/>
    <m/>
    <n v="57"/>
    <x v="1"/>
  </r>
  <r>
    <d v="2017-11-28T00:00:00"/>
    <x v="11"/>
    <n v="1000"/>
    <x v="6"/>
    <x v="7"/>
    <n v="1503049.8389916662"/>
    <n v="439516.48999999993"/>
    <n v="903.00000000001455"/>
    <n v="158671.54799999995"/>
    <n v="11979.306199999999"/>
    <n v="13202"/>
    <s v="نقدية للمرضى"/>
    <s v="دفاتر جمع مال"/>
    <s v="سارى"/>
    <n v="2807"/>
    <m/>
    <n v="57"/>
    <x v="1"/>
  </r>
  <r>
    <d v="2017-11-28T00:00:00"/>
    <x v="11"/>
    <n v="300"/>
    <x v="6"/>
    <x v="7"/>
    <n v="1503349.8389916662"/>
    <n v="439516.48999999993"/>
    <n v="903.00000000001455"/>
    <n v="158671.54799999995"/>
    <n v="11979.306199999999"/>
    <n v="13202"/>
    <s v="نقدية للمرضى"/>
    <s v="دفاتر جمع مال"/>
    <s v="سارى"/>
    <n v="2851"/>
    <m/>
    <n v="58"/>
    <x v="1"/>
  </r>
  <r>
    <d v="2017-11-28T00:00:00"/>
    <x v="11"/>
    <n v="2000"/>
    <x v="6"/>
    <x v="7"/>
    <n v="1505349.8389916662"/>
    <n v="439516.48999999993"/>
    <n v="903.00000000001455"/>
    <n v="158671.54799999995"/>
    <n v="11979.306199999999"/>
    <n v="13202"/>
    <s v="نقدية للمرضى"/>
    <s v="دفاتر جمع مال"/>
    <s v="سارى"/>
    <n v="2852"/>
    <m/>
    <n v="58"/>
    <x v="1"/>
  </r>
  <r>
    <d v="2017-11-28T00:00:00"/>
    <x v="11"/>
    <n v="2000"/>
    <x v="6"/>
    <x v="7"/>
    <n v="1507349.8389916662"/>
    <n v="439516.48999999993"/>
    <n v="903.00000000001455"/>
    <n v="158671.54799999995"/>
    <n v="11979.306199999999"/>
    <n v="13202"/>
    <s v="نقدية للمرضى"/>
    <s v="دفاتر جمع مال"/>
    <s v="سارى"/>
    <n v="2853"/>
    <m/>
    <n v="58"/>
    <x v="1"/>
  </r>
  <r>
    <d v="2017-11-28T00:00:00"/>
    <x v="11"/>
    <n v="5000"/>
    <x v="6"/>
    <x v="7"/>
    <n v="1512349.8389916662"/>
    <n v="439516.48999999993"/>
    <n v="903.00000000001455"/>
    <n v="158671.54799999995"/>
    <n v="11979.306199999999"/>
    <n v="13202"/>
    <s v="نقدية للمرضى"/>
    <s v="دفاتر جمع مال"/>
    <s v="سارى"/>
    <n v="2854"/>
    <m/>
    <n v="58"/>
    <x v="1"/>
  </r>
  <r>
    <d v="2017-11-28T00:00:00"/>
    <x v="11"/>
    <n v="10510"/>
    <x v="8"/>
    <x v="8"/>
    <n v="1501839.8389916662"/>
    <n v="450026.48999999993"/>
    <n v="903.00000000001455"/>
    <n v="158671.54799999995"/>
    <n v="11979.306199999999"/>
    <n v="13202"/>
    <m/>
    <m/>
    <m/>
    <m/>
    <m/>
    <m/>
    <x v="266"/>
  </r>
  <r>
    <d v="2017-11-28T00:00:00"/>
    <x v="11"/>
    <n v="25000"/>
    <x v="6"/>
    <x v="11"/>
    <n v="1526839.8389916662"/>
    <n v="425026.48999999993"/>
    <n v="903.00000000001455"/>
    <n v="158671.54799999995"/>
    <n v="11979.306199999999"/>
    <n v="13202"/>
    <m/>
    <m/>
    <m/>
    <s v="معاملة بنكية"/>
    <m/>
    <m/>
    <x v="279"/>
  </r>
  <r>
    <d v="2017-11-28T00:00:00"/>
    <x v="11"/>
    <n v="100000"/>
    <x v="8"/>
    <x v="9"/>
    <n v="1526839.8389916662"/>
    <n v="525026.49"/>
    <n v="903.00000000001455"/>
    <n v="158671.54799999995"/>
    <n v="11979.306199999999"/>
    <n v="13202"/>
    <m/>
    <m/>
    <m/>
    <m/>
    <m/>
    <m/>
    <x v="271"/>
  </r>
  <r>
    <d v="2017-11-28T00:00:00"/>
    <x v="11"/>
    <n v="38420"/>
    <x v="8"/>
    <x v="8"/>
    <n v="1488419.8389916662"/>
    <n v="563446.49"/>
    <n v="903.00000000001455"/>
    <n v="158671.54799999995"/>
    <n v="11979.306199999999"/>
    <n v="13202"/>
    <m/>
    <m/>
    <m/>
    <m/>
    <m/>
    <m/>
    <x v="266"/>
  </r>
  <r>
    <d v="2017-11-28T00:00:00"/>
    <x v="11"/>
    <n v="180"/>
    <x v="8"/>
    <x v="9"/>
    <n v="1488419.8389916662"/>
    <n v="563626.49"/>
    <n v="903.00000000001455"/>
    <n v="158671.54799999995"/>
    <n v="11979.306199999999"/>
    <n v="13202"/>
    <m/>
    <m/>
    <m/>
    <s v="معاملة بنكية"/>
    <m/>
    <m/>
    <x v="129"/>
  </r>
  <r>
    <d v="2017-11-28T00:00:00"/>
    <x v="11"/>
    <n v="1615"/>
    <x v="8"/>
    <x v="9"/>
    <n v="1488419.8389916662"/>
    <n v="565241.49"/>
    <n v="903.00000000001455"/>
    <n v="158671.54799999995"/>
    <n v="11979.306199999999"/>
    <n v="13202"/>
    <m/>
    <m/>
    <m/>
    <s v="معاملة بنكية"/>
    <m/>
    <m/>
    <x v="129"/>
  </r>
  <r>
    <d v="2017-11-28T00:00:00"/>
    <x v="11"/>
    <n v="650"/>
    <x v="8"/>
    <x v="9"/>
    <n v="1488419.8389916662"/>
    <n v="565891.49"/>
    <n v="903.00000000001455"/>
    <n v="158671.54799999995"/>
    <n v="11979.306199999999"/>
    <n v="13202"/>
    <m/>
    <m/>
    <m/>
    <s v="معاملة بنكية"/>
    <m/>
    <m/>
    <x v="64"/>
  </r>
  <r>
    <d v="2017-11-28T00:00:00"/>
    <x v="11"/>
    <n v="60200"/>
    <x v="8"/>
    <x v="8"/>
    <n v="1428219.8389916662"/>
    <n v="626091.49"/>
    <n v="903.00000000001455"/>
    <n v="158671.54799999995"/>
    <n v="11979.306199999999"/>
    <n v="13202"/>
    <m/>
    <m/>
    <m/>
    <m/>
    <m/>
    <m/>
    <x v="266"/>
  </r>
  <r>
    <d v="2017-11-28T00:00:00"/>
    <x v="11"/>
    <n v="500"/>
    <x v="8"/>
    <x v="9"/>
    <n v="1428219.8389916662"/>
    <n v="626591.49"/>
    <n v="903.00000000001455"/>
    <n v="158671.54799999995"/>
    <n v="11979.306199999999"/>
    <n v="13202"/>
    <m/>
    <m/>
    <m/>
    <s v="معاملة بنكية"/>
    <m/>
    <m/>
    <x v="64"/>
  </r>
  <r>
    <d v="2017-11-28T00:00:00"/>
    <x v="11"/>
    <n v="15000"/>
    <x v="8"/>
    <x v="9"/>
    <n v="1428219.8389916662"/>
    <n v="641591.49"/>
    <n v="903.00000000001455"/>
    <n v="158671.54799999995"/>
    <n v="11979.306199999999"/>
    <n v="13202"/>
    <m/>
    <m/>
    <m/>
    <s v="معاملة بنكية"/>
    <m/>
    <m/>
    <x v="64"/>
  </r>
  <r>
    <d v="2017-11-28T00:00:00"/>
    <x v="11"/>
    <n v="1000"/>
    <x v="8"/>
    <x v="9"/>
    <n v="1428219.8389916662"/>
    <n v="642591.49"/>
    <n v="903.00000000001455"/>
    <n v="158671.54799999995"/>
    <n v="11979.306199999999"/>
    <n v="13202"/>
    <m/>
    <m/>
    <m/>
    <s v="معاملة بنكية"/>
    <m/>
    <m/>
    <x v="283"/>
  </r>
  <r>
    <d v="2017-11-28T00:00:00"/>
    <x v="11"/>
    <n v="20000"/>
    <x v="8"/>
    <x v="9"/>
    <n v="1428219.8389916662"/>
    <n v="662591.49"/>
    <n v="903.00000000001455"/>
    <n v="158671.54799999995"/>
    <n v="11979.306199999999"/>
    <n v="13202"/>
    <m/>
    <m/>
    <m/>
    <s v="معاملة بنكية"/>
    <m/>
    <m/>
    <x v="283"/>
  </r>
  <r>
    <d v="2017-11-28T00:00:00"/>
    <x v="11"/>
    <n v="22000"/>
    <x v="8"/>
    <x v="9"/>
    <n v="1428219.8389916662"/>
    <n v="684591.49"/>
    <n v="903.00000000001455"/>
    <n v="158671.54799999995"/>
    <n v="11979.306199999999"/>
    <n v="13202"/>
    <m/>
    <m/>
    <m/>
    <s v="معاملة بنكية"/>
    <m/>
    <m/>
    <x v="283"/>
  </r>
  <r>
    <d v="2017-11-28T00:00:00"/>
    <x v="11"/>
    <n v="400"/>
    <x v="8"/>
    <x v="9"/>
    <n v="1428219.8389916662"/>
    <n v="684991.49"/>
    <n v="903.00000000001455"/>
    <n v="158671.54799999995"/>
    <n v="11979.306199999999"/>
    <n v="13202"/>
    <m/>
    <m/>
    <m/>
    <s v="معاملة بنكية"/>
    <m/>
    <m/>
    <x v="129"/>
  </r>
  <r>
    <d v="2017-11-28T00:00:00"/>
    <x v="11"/>
    <n v="104213"/>
    <x v="8"/>
    <x v="10"/>
    <n v="1428219.8389916662"/>
    <n v="789204.49"/>
    <n v="903.00000000001455"/>
    <n v="158671.54799999995"/>
    <n v="11979.306199999999"/>
    <n v="13202"/>
    <m/>
    <m/>
    <m/>
    <s v="تقفيل"/>
    <m/>
    <m/>
    <x v="129"/>
  </r>
  <r>
    <d v="2017-11-29T00:00:00"/>
    <x v="11"/>
    <n v="405"/>
    <x v="6"/>
    <x v="6"/>
    <n v="1428624.8389916662"/>
    <n v="789204.49"/>
    <n v="903.00000000001455"/>
    <n v="158671.54799999995"/>
    <n v="11979.306199999999"/>
    <n v="13202"/>
    <s v="تبرعات عامة من زكاة مال وغيرها"/>
    <s v="دفاتر جمع مال"/>
    <s v="سارى"/>
    <n v="1281"/>
    <m/>
    <n v="26"/>
    <x v="1"/>
  </r>
  <r>
    <d v="2017-11-29T00:00:00"/>
    <x v="11"/>
    <n v="10000"/>
    <x v="6"/>
    <x v="6"/>
    <n v="1438624.8389916662"/>
    <n v="789204.49"/>
    <n v="903.00000000001455"/>
    <n v="158671.54799999995"/>
    <n v="11979.306199999999"/>
    <n v="13202"/>
    <s v="تبرعات عامة من زكاة مال وغيرها"/>
    <s v="دفاتر جمع مال"/>
    <s v="سارى"/>
    <n v="1282"/>
    <m/>
    <n v="26"/>
    <x v="1"/>
  </r>
  <r>
    <d v="2017-11-29T00:00:00"/>
    <x v="11"/>
    <n v="9000"/>
    <x v="6"/>
    <x v="6"/>
    <n v="1447624.8389916662"/>
    <n v="789204.49"/>
    <n v="903.00000000001455"/>
    <n v="158671.54799999995"/>
    <n v="11979.306199999999"/>
    <n v="13202"/>
    <s v="تبرعات عامة من زكاة مال وغيرها"/>
    <s v="دفاتر جمع مال"/>
    <s v="سارى"/>
    <n v="1283"/>
    <m/>
    <n v="26"/>
    <x v="1"/>
  </r>
  <r>
    <d v="2017-11-29T00:00:00"/>
    <x v="11"/>
    <n v="3000"/>
    <x v="6"/>
    <x v="6"/>
    <n v="1450624.8389916662"/>
    <n v="789204.49"/>
    <n v="903.00000000001455"/>
    <n v="158671.54799999995"/>
    <n v="11979.306199999999"/>
    <n v="13202"/>
    <s v="تبرعات عامة من زكاة مال وغيرها"/>
    <s v="دفاتر جمع مال"/>
    <s v="سارى"/>
    <n v="1284"/>
    <m/>
    <n v="26"/>
    <x v="1"/>
  </r>
  <r>
    <d v="2017-11-29T00:00:00"/>
    <x v="11"/>
    <n v="300"/>
    <x v="6"/>
    <x v="6"/>
    <n v="1450924.8389916662"/>
    <n v="789204.49"/>
    <n v="903.00000000001455"/>
    <n v="158671.54799999995"/>
    <n v="11979.306199999999"/>
    <n v="13202"/>
    <s v="تبرعات عامة من زكاة مال وغيرها"/>
    <s v="دفاتر جمع مال"/>
    <s v="سارى"/>
    <n v="1287"/>
    <m/>
    <n v="26"/>
    <x v="1"/>
  </r>
  <r>
    <d v="2017-11-29T00:00:00"/>
    <x v="11"/>
    <n v="30.521399999999996"/>
    <x v="42"/>
    <x v="20"/>
    <n v="1450924.8389916662"/>
    <n v="789204.49"/>
    <n v="903.00000000001455"/>
    <n v="158641.02659999995"/>
    <n v="11979.306199999999"/>
    <n v="13202"/>
    <m/>
    <m/>
    <m/>
    <s v="معاملة بنكية"/>
    <m/>
    <m/>
    <x v="1"/>
  </r>
  <r>
    <d v="2017-11-29T00:00:00"/>
    <x v="11"/>
    <n v="500"/>
    <x v="6"/>
    <x v="6"/>
    <n v="1451424.8389916662"/>
    <n v="789204.49"/>
    <n v="903.00000000001455"/>
    <n v="158641.02659999995"/>
    <n v="11979.306199999999"/>
    <n v="13202"/>
    <s v="تبرعات عامة من زكاة مال وغيرها"/>
    <s v="دفاتر جمع مال"/>
    <s v="سارى"/>
    <n v="1288"/>
    <m/>
    <n v="26"/>
    <x v="1"/>
  </r>
  <r>
    <d v="2017-11-29T00:00:00"/>
    <x v="11"/>
    <n v="3112"/>
    <x v="6"/>
    <x v="6"/>
    <n v="1454536.8389916662"/>
    <n v="789204.49"/>
    <n v="903.00000000001455"/>
    <n v="158641.02659999995"/>
    <n v="11979.306199999999"/>
    <n v="13202"/>
    <s v="تبرعات عامة من زكاة مال وغيرها"/>
    <s v="دفاتر جمع مال"/>
    <s v="سارى"/>
    <n v="1289"/>
    <m/>
    <n v="26"/>
    <x v="1"/>
  </r>
  <r>
    <d v="2017-11-29T00:00:00"/>
    <x v="11"/>
    <n v="7088"/>
    <x v="6"/>
    <x v="6"/>
    <n v="1461624.8389916662"/>
    <n v="789204.49"/>
    <n v="903.00000000001455"/>
    <n v="158641.02659999995"/>
    <n v="11979.306199999999"/>
    <n v="13202"/>
    <s v="تبرعات عامة من زكاة مال وغيرها"/>
    <s v="دفاتر جمع مال"/>
    <s v="سارى"/>
    <n v="1290"/>
    <m/>
    <n v="26"/>
    <x v="1"/>
  </r>
  <r>
    <d v="2017-11-29T00:00:00"/>
    <x v="11"/>
    <n v="5418"/>
    <x v="39"/>
    <x v="6"/>
    <n v="1461624.8389916662"/>
    <n v="789204.49"/>
    <n v="6321.0000000000146"/>
    <n v="158641.02659999995"/>
    <n v="11979.306199999999"/>
    <n v="13202"/>
    <s v="تبرعات عامة من زكاة مال وغيرها"/>
    <s v="دفاتر جمع مال"/>
    <s v="سارى"/>
    <n v="1291"/>
    <m/>
    <n v="26"/>
    <x v="1"/>
  </r>
  <r>
    <d v="2017-11-29T00:00:00"/>
    <x v="11"/>
    <n v="1600"/>
    <x v="6"/>
    <x v="7"/>
    <n v="1463224.8389916662"/>
    <n v="789204.49"/>
    <n v="6321.0000000000146"/>
    <n v="158641.02659999995"/>
    <n v="11979.306199999999"/>
    <n v="13202"/>
    <s v="نقدية للمرضى"/>
    <s v="دفاتر جمع مال"/>
    <s v="سارى"/>
    <n v="1292"/>
    <m/>
    <n v="26"/>
    <x v="1"/>
  </r>
  <r>
    <d v="2017-11-29T00:00:00"/>
    <x v="11"/>
    <n v="1000"/>
    <x v="6"/>
    <x v="7"/>
    <n v="1464224.8389916662"/>
    <n v="789204.49"/>
    <n v="6321.0000000000146"/>
    <n v="158641.02659999995"/>
    <n v="11979.306199999999"/>
    <n v="13202"/>
    <s v="نقدية للمرضى"/>
    <s v="دفاتر جمع مال"/>
    <s v="سارى"/>
    <n v="2225"/>
    <m/>
    <n v="45"/>
    <x v="1"/>
  </r>
  <r>
    <d v="2017-11-29T00:00:00"/>
    <x v="11"/>
    <n v="2200"/>
    <x v="6"/>
    <x v="7"/>
    <n v="1466424.8389916662"/>
    <n v="789204.49"/>
    <n v="6321.0000000000146"/>
    <n v="158641.02659999995"/>
    <n v="11979.306199999999"/>
    <n v="13202"/>
    <s v="نقدية للمرضى"/>
    <s v="دفاتر جمع مال"/>
    <s v="سارى"/>
    <n v="2226"/>
    <m/>
    <n v="45"/>
    <x v="1"/>
  </r>
  <r>
    <d v="2017-11-29T00:00:00"/>
    <x v="11"/>
    <n v="600"/>
    <x v="6"/>
    <x v="7"/>
    <n v="1467024.8389916662"/>
    <n v="789204.49"/>
    <n v="6321.0000000000146"/>
    <n v="158641.02659999995"/>
    <n v="11979.306199999999"/>
    <n v="13202"/>
    <s v="نقدية للمرضى"/>
    <s v="دفاتر جمع مال"/>
    <s v="سارى"/>
    <n v="2227"/>
    <m/>
    <n v="45"/>
    <x v="1"/>
  </r>
  <r>
    <d v="2017-11-29T00:00:00"/>
    <x v="11"/>
    <n v="9030"/>
    <x v="39"/>
    <x v="7"/>
    <n v="1467024.8389916662"/>
    <n v="789204.49"/>
    <n v="15351.000000000015"/>
    <n v="158641.02659999995"/>
    <n v="11979.306199999999"/>
    <n v="13202"/>
    <s v="نقدية للمرضى"/>
    <s v="دفاتر جمع مال"/>
    <s v="سارى"/>
    <n v="2228"/>
    <m/>
    <n v="45"/>
    <x v="1"/>
  </r>
  <r>
    <d v="2017-11-29T00:00:00"/>
    <x v="11"/>
    <n v="8802.4500000000007"/>
    <x v="6"/>
    <x v="7"/>
    <n v="1475827.2889916662"/>
    <n v="789204.49"/>
    <n v="15351.000000000015"/>
    <n v="158641.02659999995"/>
    <n v="11979.306199999999"/>
    <n v="13202"/>
    <s v="نقدية للمرضى"/>
    <s v="دفاتر جمع مال"/>
    <s v="سارى"/>
    <n v="2229"/>
    <m/>
    <n v="45"/>
    <x v="1"/>
  </r>
  <r>
    <d v="2017-11-29T00:00:00"/>
    <x v="11"/>
    <n v="1000"/>
    <x v="6"/>
    <x v="6"/>
    <n v="1476827.2889916662"/>
    <n v="789204.49"/>
    <n v="15351.000000000015"/>
    <n v="158641.02659999995"/>
    <n v="11979.306199999999"/>
    <n v="13202"/>
    <s v="تبرعات عامة من زكاة مال وغيرها"/>
    <s v="دفاتر جمع مال"/>
    <s v="سارى"/>
    <n v="2230"/>
    <m/>
    <n v="45"/>
    <x v="1"/>
  </r>
  <r>
    <d v="2017-11-29T00:00:00"/>
    <x v="11"/>
    <n v="5000"/>
    <x v="6"/>
    <x v="7"/>
    <n v="1481827.2889916662"/>
    <n v="789204.49"/>
    <n v="15351.000000000015"/>
    <n v="158641.02659999995"/>
    <n v="11979.306199999999"/>
    <n v="13202"/>
    <s v="نقدية للمرضى"/>
    <s v="دفاتر جمع مال"/>
    <s v="سارى"/>
    <n v="2231"/>
    <m/>
    <n v="45"/>
    <x v="1"/>
  </r>
  <r>
    <d v="2017-11-29T00:00:00"/>
    <x v="11"/>
    <n v="1000"/>
    <x v="6"/>
    <x v="7"/>
    <n v="1482827.2889916662"/>
    <n v="789204.49"/>
    <n v="15351.000000000015"/>
    <n v="158641.02659999995"/>
    <n v="11979.306199999999"/>
    <n v="13202"/>
    <s v="نقدية للمرضى"/>
    <s v="دفاتر جمع مال"/>
    <s v="سارى"/>
    <n v="2304"/>
    <m/>
    <n v="47"/>
    <x v="1"/>
  </r>
  <r>
    <d v="2017-11-29T00:00:00"/>
    <x v="11"/>
    <n v="3000"/>
    <x v="6"/>
    <x v="7"/>
    <n v="1485827.2889916662"/>
    <n v="789204.49"/>
    <n v="15351.000000000015"/>
    <n v="158641.02659999995"/>
    <n v="11979.306199999999"/>
    <n v="13202"/>
    <s v="نقدية للمرضى"/>
    <s v="دفاتر جمع مال"/>
    <s v="سارى"/>
    <n v="2305"/>
    <m/>
    <n v="47"/>
    <x v="1"/>
  </r>
  <r>
    <d v="2017-11-29T00:00:00"/>
    <x v="11"/>
    <n v="7400"/>
    <x v="6"/>
    <x v="7"/>
    <n v="1493227.2889916662"/>
    <n v="789204.49"/>
    <n v="15351.000000000015"/>
    <n v="158641.02659999995"/>
    <n v="11979.306199999999"/>
    <n v="13202"/>
    <s v="نقدية للمرضى"/>
    <s v="دفاتر جمع مال"/>
    <s v="سارى"/>
    <n v="2307"/>
    <m/>
    <n v="47"/>
    <x v="1"/>
  </r>
  <r>
    <d v="2017-11-29T00:00:00"/>
    <x v="11"/>
    <n v="100"/>
    <x v="6"/>
    <x v="7"/>
    <n v="1493327.2889916662"/>
    <n v="789204.49"/>
    <n v="15351.000000000015"/>
    <n v="158641.02659999995"/>
    <n v="11979.306199999999"/>
    <n v="13202"/>
    <s v="نقدية للمرضى"/>
    <s v="دفاتر جمع مال"/>
    <s v="سارى"/>
    <n v="2308"/>
    <m/>
    <n v="47"/>
    <x v="1"/>
  </r>
  <r>
    <d v="2017-11-29T00:00:00"/>
    <x v="11"/>
    <n v="800"/>
    <x v="6"/>
    <x v="7"/>
    <n v="1494127.2889916662"/>
    <n v="789204.49"/>
    <n v="15351.000000000015"/>
    <n v="158641.02659999995"/>
    <n v="11979.306199999999"/>
    <n v="13202"/>
    <s v="نقدية للمرضى"/>
    <s v="دفاتر جمع مال"/>
    <s v="سارى"/>
    <n v="2309"/>
    <m/>
    <n v="47"/>
    <x v="1"/>
  </r>
  <r>
    <d v="2017-11-29T00:00:00"/>
    <x v="11"/>
    <n v="750"/>
    <x v="6"/>
    <x v="6"/>
    <n v="1494877.2889916662"/>
    <n v="789204.49"/>
    <n v="15351.000000000015"/>
    <n v="158641.02659999995"/>
    <n v="11979.306199999999"/>
    <n v="13202"/>
    <s v="تبرعات عامة من زكاة مال وغيرها"/>
    <s v="دفاتر جمع مال"/>
    <s v="سارى"/>
    <n v="2437"/>
    <m/>
    <n v="49"/>
    <x v="1"/>
  </r>
  <r>
    <d v="2017-11-29T00:00:00"/>
    <x v="11"/>
    <n v="5000"/>
    <x v="6"/>
    <x v="7"/>
    <n v="1499877.2889916662"/>
    <n v="789204.49"/>
    <n v="15351.000000000015"/>
    <n v="158641.02659999995"/>
    <n v="11979.306199999999"/>
    <n v="13202"/>
    <s v="نقدية للمرضى"/>
    <s v="دفاتر جمع مال"/>
    <s v="سارى"/>
    <n v="2438"/>
    <m/>
    <n v="49"/>
    <x v="1"/>
  </r>
  <r>
    <d v="2017-11-29T00:00:00"/>
    <x v="11"/>
    <n v="200"/>
    <x v="6"/>
    <x v="7"/>
    <n v="1500077.2889916662"/>
    <n v="789204.49"/>
    <n v="15351.000000000015"/>
    <n v="158641.02659999995"/>
    <n v="11979.306199999999"/>
    <n v="13202"/>
    <s v="نقدية للمرضى"/>
    <s v="دفاتر جمع مال"/>
    <s v="سارى"/>
    <n v="2439"/>
    <m/>
    <n v="49"/>
    <x v="1"/>
  </r>
  <r>
    <d v="2017-11-29T00:00:00"/>
    <x v="11"/>
    <n v="500"/>
    <x v="6"/>
    <x v="6"/>
    <n v="1500577.2889916662"/>
    <n v="789204.49"/>
    <n v="15351.000000000015"/>
    <n v="158641.02659999995"/>
    <n v="11979.306199999999"/>
    <n v="13202"/>
    <s v="تبرعات عامة من زكاة مال وغيرها"/>
    <s v="دفاتر جمع مال"/>
    <s v="سارى"/>
    <n v="2440"/>
    <m/>
    <n v="49"/>
    <x v="1"/>
  </r>
  <r>
    <d v="2017-11-29T00:00:00"/>
    <x v="11"/>
    <n v="500"/>
    <x v="6"/>
    <x v="6"/>
    <n v="1501077.2889916662"/>
    <n v="789204.49"/>
    <n v="15351.000000000015"/>
    <n v="158641.02659999995"/>
    <n v="11979.306199999999"/>
    <n v="13202"/>
    <s v="تبرعات عامة من زكاة مال وغيرها"/>
    <s v="دفاتر جمع مال"/>
    <s v="سارى"/>
    <n v="2441"/>
    <m/>
    <n v="49"/>
    <x v="1"/>
  </r>
  <r>
    <d v="2017-11-29T00:00:00"/>
    <x v="11"/>
    <n v="1000"/>
    <x v="6"/>
    <x v="6"/>
    <n v="1502077.2889916662"/>
    <n v="789204.49"/>
    <n v="15351.000000000015"/>
    <n v="158641.02659999995"/>
    <n v="11979.306199999999"/>
    <n v="13202"/>
    <s v="تبرعات عامة من زكاة مال وغيرها"/>
    <s v="دفاتر جمع مال"/>
    <s v="سارى"/>
    <n v="2442"/>
    <m/>
    <n v="49"/>
    <x v="1"/>
  </r>
  <r>
    <d v="2017-11-29T00:00:00"/>
    <x v="11"/>
    <n v="10614"/>
    <x v="6"/>
    <x v="7"/>
    <n v="1512691.2889916662"/>
    <n v="789204.49"/>
    <n v="15351.000000000015"/>
    <n v="158641.02659999995"/>
    <n v="11979.306199999999"/>
    <n v="13202"/>
    <s v="نقدية للمرضى"/>
    <s v="دفاتر جمع مال"/>
    <s v="سارى"/>
    <n v="2443"/>
    <m/>
    <n v="49"/>
    <x v="1"/>
  </r>
  <r>
    <d v="2017-11-29T00:00:00"/>
    <x v="11"/>
    <n v="2600"/>
    <x v="6"/>
    <x v="6"/>
    <n v="1515291.2889916662"/>
    <n v="789204.49"/>
    <n v="15351.000000000015"/>
    <n v="158641.02659999995"/>
    <n v="11979.306199999999"/>
    <n v="13202"/>
    <s v="تبرعات عامة من زكاة مال وغيرها"/>
    <s v="دفاتر جمع مال"/>
    <s v="سارى"/>
    <n v="2444"/>
    <m/>
    <n v="49"/>
    <x v="1"/>
  </r>
  <r>
    <d v="2017-11-29T00:00:00"/>
    <x v="11"/>
    <n v="400"/>
    <x v="6"/>
    <x v="6"/>
    <n v="1515691.2889916662"/>
    <n v="789204.49"/>
    <n v="15351.000000000015"/>
    <n v="158641.02659999995"/>
    <n v="11979.306199999999"/>
    <n v="13202"/>
    <s v="تبرعات عامة من زكاة مال وغيرها"/>
    <s v="دفاتر جمع مال"/>
    <s v="سارى"/>
    <n v="2445"/>
    <m/>
    <n v="49"/>
    <x v="1"/>
  </r>
  <r>
    <d v="2017-11-29T00:00:00"/>
    <x v="11"/>
    <n v="25000"/>
    <x v="6"/>
    <x v="6"/>
    <n v="1540691.2889916662"/>
    <n v="789204.49"/>
    <n v="15351.000000000015"/>
    <n v="158641.02659999995"/>
    <n v="11979.306199999999"/>
    <n v="13202"/>
    <s v="تبرعات عامة من زكاة مال وغيرها"/>
    <s v="دفاتر جمع مال"/>
    <s v="سارى"/>
    <n v="2466"/>
    <m/>
    <n v="50"/>
    <x v="1"/>
  </r>
  <r>
    <d v="2017-11-29T00:00:00"/>
    <x v="11"/>
    <n v="500"/>
    <x v="6"/>
    <x v="6"/>
    <n v="1541191.2889916662"/>
    <n v="789204.49"/>
    <n v="15351.000000000015"/>
    <n v="158641.02659999995"/>
    <n v="11979.306199999999"/>
    <n v="13202"/>
    <s v="تبرعات عامة من زكاة مال وغيرها"/>
    <s v="دفاتر جمع مال"/>
    <s v="سارى"/>
    <n v="2609"/>
    <m/>
    <n v="53"/>
    <x v="1"/>
  </r>
  <r>
    <d v="2017-11-29T00:00:00"/>
    <x v="11"/>
    <n v="2000"/>
    <x v="6"/>
    <x v="6"/>
    <n v="1543191.2889916662"/>
    <n v="789204.49"/>
    <n v="15351.000000000015"/>
    <n v="158641.02659999995"/>
    <n v="11979.306199999999"/>
    <n v="13202"/>
    <s v="تبرعات عامة من زكاة مال وغيرها"/>
    <s v="دفاتر جمع مال"/>
    <s v="سارى"/>
    <n v="2610"/>
    <m/>
    <n v="53"/>
    <x v="1"/>
  </r>
  <r>
    <d v="2017-11-29T00:00:00"/>
    <x v="11"/>
    <n v="2000"/>
    <x v="6"/>
    <x v="6"/>
    <n v="1545191.2889916662"/>
    <n v="789204.49"/>
    <n v="15351.000000000015"/>
    <n v="158641.02659999995"/>
    <n v="11979.306199999999"/>
    <n v="13202"/>
    <s v="تبرعات عامة من زكاة مال وغيرها"/>
    <s v="دفاتر جمع مال"/>
    <s v="سارى"/>
    <n v="2611"/>
    <m/>
    <n v="53"/>
    <x v="1"/>
  </r>
  <r>
    <d v="2017-11-29T00:00:00"/>
    <x v="11"/>
    <n v="600"/>
    <x v="6"/>
    <x v="6"/>
    <n v="1545791.2889916662"/>
    <n v="789204.49"/>
    <n v="15351.000000000015"/>
    <n v="158641.02659999995"/>
    <n v="11979.306199999999"/>
    <n v="13202"/>
    <s v="تبرعات عامة من زكاة مال وغيرها"/>
    <s v="دفاتر جمع مال"/>
    <s v="سارى"/>
    <n v="2612"/>
    <m/>
    <n v="53"/>
    <x v="1"/>
  </r>
  <r>
    <d v="2017-11-29T00:00:00"/>
    <x v="11"/>
    <n v="5000"/>
    <x v="6"/>
    <x v="6"/>
    <n v="1550791.2889916662"/>
    <n v="789204.49"/>
    <n v="15351.000000000015"/>
    <n v="158641.02659999995"/>
    <n v="11979.306199999999"/>
    <n v="13202"/>
    <s v="تبرعات عامة من زكاة مال وغيرها"/>
    <s v="دفاتر جمع مال"/>
    <s v="سارى"/>
    <n v="2613"/>
    <m/>
    <n v="53"/>
    <x v="1"/>
  </r>
  <r>
    <d v="2017-11-29T00:00:00"/>
    <x v="11"/>
    <n v="2200"/>
    <x v="6"/>
    <x v="6"/>
    <n v="1552991.2889916662"/>
    <n v="789204.49"/>
    <n v="15351.000000000015"/>
    <n v="158641.02659999995"/>
    <n v="11979.306199999999"/>
    <n v="13202"/>
    <s v="تبرعات عامة من زكاة مال وغيرها"/>
    <s v="دفاتر جمع مال"/>
    <s v="سارى"/>
    <n v="2614"/>
    <m/>
    <n v="53"/>
    <x v="1"/>
  </r>
  <r>
    <d v="2017-11-29T00:00:00"/>
    <x v="11"/>
    <n v="500"/>
    <x v="6"/>
    <x v="6"/>
    <n v="1553491.2889916662"/>
    <n v="789204.49"/>
    <n v="15351.000000000015"/>
    <n v="158641.02659999995"/>
    <n v="11979.306199999999"/>
    <n v="13202"/>
    <s v="تبرعات عامة من زكاة مال وغيرها"/>
    <s v="دفاتر جمع مال"/>
    <s v="سارى"/>
    <n v="2615"/>
    <m/>
    <n v="53"/>
    <x v="1"/>
  </r>
  <r>
    <d v="2017-11-29T00:00:00"/>
    <x v="11"/>
    <n v="200"/>
    <x v="6"/>
    <x v="7"/>
    <n v="1553691.2889916662"/>
    <n v="789204.49"/>
    <n v="15351.000000000015"/>
    <n v="158641.02659999995"/>
    <n v="11979.306199999999"/>
    <n v="13202"/>
    <s v="نقدية للمرضى"/>
    <s v="دفاتر جمع مال"/>
    <s v="سارى"/>
    <n v="2657"/>
    <m/>
    <n v="54"/>
    <x v="1"/>
  </r>
  <r>
    <d v="2017-11-29T00:00:00"/>
    <x v="11"/>
    <n v="1000"/>
    <x v="6"/>
    <x v="6"/>
    <n v="1554691.2889916662"/>
    <n v="789204.49"/>
    <n v="15351.000000000015"/>
    <n v="158641.02659999995"/>
    <n v="11979.306199999999"/>
    <n v="13202"/>
    <s v="تبرعات عامة من زكاة مال وغيرها"/>
    <s v="دفاتر جمع مال"/>
    <s v="سارى"/>
    <n v="2658"/>
    <m/>
    <n v="54"/>
    <x v="1"/>
  </r>
  <r>
    <d v="2017-11-29T00:00:00"/>
    <x v="11"/>
    <n v="400"/>
    <x v="6"/>
    <x v="6"/>
    <n v="1555091.2889916662"/>
    <n v="789204.49"/>
    <n v="15351.000000000015"/>
    <n v="158641.02659999995"/>
    <n v="11979.306199999999"/>
    <n v="13202"/>
    <s v="تبرعات عامة من زكاة مال وغيرها"/>
    <s v="دفاتر جمع مال"/>
    <s v="سارى"/>
    <n v="2659"/>
    <m/>
    <n v="54"/>
    <x v="1"/>
  </r>
  <r>
    <d v="2017-11-29T00:00:00"/>
    <x v="11"/>
    <n v="600"/>
    <x v="6"/>
    <x v="7"/>
    <n v="1555691.2889916662"/>
    <n v="789204.49"/>
    <n v="15351.000000000015"/>
    <n v="158641.02659999995"/>
    <n v="11979.306199999999"/>
    <n v="13202"/>
    <s v="نقدية للمرضى"/>
    <s v="دفاتر جمع مال"/>
    <s v="سارى"/>
    <n v="2660"/>
    <m/>
    <n v="54"/>
    <x v="1"/>
  </r>
  <r>
    <d v="2017-11-29T00:00:00"/>
    <x v="11"/>
    <n v="10000"/>
    <x v="6"/>
    <x v="7"/>
    <n v="1565691.2889916662"/>
    <n v="789204.49"/>
    <n v="15351.000000000015"/>
    <n v="158641.02659999995"/>
    <n v="11979.306199999999"/>
    <n v="13202"/>
    <s v="نقدية للمرضى"/>
    <s v="دفاتر جمع مال"/>
    <s v="سارى"/>
    <n v="2661"/>
    <m/>
    <n v="54"/>
    <x v="1"/>
  </r>
  <r>
    <d v="2017-11-29T00:00:00"/>
    <x v="11"/>
    <n v="500"/>
    <x v="6"/>
    <x v="6"/>
    <n v="1566191.2889916662"/>
    <n v="789204.49"/>
    <n v="15351.000000000015"/>
    <n v="158641.02659999995"/>
    <n v="11979.306199999999"/>
    <n v="13202"/>
    <s v="تبرعات عامة من زكاة مال وغيرها"/>
    <s v="دفاتر جمع مال"/>
    <s v="سارى"/>
    <n v="2662"/>
    <m/>
    <n v="54"/>
    <x v="1"/>
  </r>
  <r>
    <d v="2017-11-29T00:00:00"/>
    <x v="11"/>
    <n v="300"/>
    <x v="6"/>
    <x v="7"/>
    <n v="1566491.2889916662"/>
    <n v="789204.49"/>
    <n v="15351.000000000015"/>
    <n v="158641.02659999995"/>
    <n v="11979.306199999999"/>
    <n v="13202"/>
    <s v="نقدية للمرضى"/>
    <s v="دفاتر جمع مال"/>
    <s v="سارى"/>
    <n v="2663"/>
    <m/>
    <n v="54"/>
    <x v="1"/>
  </r>
  <r>
    <d v="2017-11-29T00:00:00"/>
    <x v="11"/>
    <n v="30000"/>
    <x v="6"/>
    <x v="6"/>
    <n v="1596491.2889916662"/>
    <n v="789204.49"/>
    <n v="15351.000000000015"/>
    <n v="158641.02659999995"/>
    <n v="11979.306199999999"/>
    <n v="13202"/>
    <s v="تبرعات عامة من زكاة مال وغيرها"/>
    <s v="دفاتر جمع مال"/>
    <s v="سارى"/>
    <n v="2664"/>
    <m/>
    <n v="54"/>
    <x v="1"/>
  </r>
  <r>
    <d v="2017-11-29T00:00:00"/>
    <x v="11"/>
    <n v="800"/>
    <x v="6"/>
    <x v="7"/>
    <n v="1597291.2889916662"/>
    <n v="789204.49"/>
    <n v="15351.000000000015"/>
    <n v="158641.02659999995"/>
    <n v="11979.306199999999"/>
    <n v="13202"/>
    <s v="نقدية للمرضى"/>
    <s v="دفاتر جمع مال"/>
    <s v="سارى"/>
    <n v="2665"/>
    <m/>
    <n v="54"/>
    <x v="1"/>
  </r>
  <r>
    <d v="2017-11-29T00:00:00"/>
    <x v="11"/>
    <n v="500"/>
    <x v="6"/>
    <x v="6"/>
    <n v="1597791.2889916662"/>
    <n v="789204.49"/>
    <n v="15351.000000000015"/>
    <n v="158641.02659999995"/>
    <n v="11979.306199999999"/>
    <n v="13202"/>
    <s v="تبرعات عامة من زكاة مال وغيرها"/>
    <s v="دفاتر جمع مال"/>
    <s v="سارى"/>
    <n v="2666"/>
    <m/>
    <n v="54"/>
    <x v="1"/>
  </r>
  <r>
    <d v="2017-11-29T00:00:00"/>
    <x v="11"/>
    <n v="10000"/>
    <x v="6"/>
    <x v="6"/>
    <n v="1607791.2889916662"/>
    <n v="789204.49"/>
    <n v="15351.000000000015"/>
    <n v="158641.02659999995"/>
    <n v="11979.306199999999"/>
    <n v="13202"/>
    <s v="تبرعات عامة من زكاة مال وغيرها"/>
    <s v="دفاتر جمع مال"/>
    <s v="سارى"/>
    <n v="2667"/>
    <m/>
    <n v="54"/>
    <x v="1"/>
  </r>
  <r>
    <d v="2017-11-29T00:00:00"/>
    <x v="11"/>
    <n v="2055"/>
    <x v="6"/>
    <x v="7"/>
    <n v="1609846.2889916662"/>
    <n v="789204.49"/>
    <n v="15351.000000000015"/>
    <n v="158641.02659999995"/>
    <n v="11979.306199999999"/>
    <n v="13202"/>
    <s v="نقدية للمرضى"/>
    <s v="دفاتر جمع مال"/>
    <s v="سارى"/>
    <n v="2703"/>
    <m/>
    <n v="55"/>
    <x v="1"/>
  </r>
  <r>
    <d v="2017-11-29T00:00:00"/>
    <x v="11"/>
    <n v="3000"/>
    <x v="6"/>
    <x v="6"/>
    <n v="1612846.2889916662"/>
    <n v="789204.49"/>
    <n v="15351.000000000015"/>
    <n v="158641.02659999995"/>
    <n v="11979.306199999999"/>
    <n v="13202"/>
    <s v="تبرعات عامة من زكاة مال وغيرها"/>
    <s v="دفاتر جمع مال"/>
    <s v="سارى"/>
    <n v="2761"/>
    <m/>
    <n v="56"/>
    <x v="1"/>
  </r>
  <r>
    <d v="2017-11-29T00:00:00"/>
    <x v="11"/>
    <n v="850"/>
    <x v="6"/>
    <x v="7"/>
    <n v="1613696.2889916662"/>
    <n v="789204.49"/>
    <n v="15351.000000000015"/>
    <n v="158641.02659999995"/>
    <n v="11979.306199999999"/>
    <n v="13202"/>
    <s v="نقدية للمرضى"/>
    <s v="دفاتر جمع مال"/>
    <s v="سارى"/>
    <n v="2762"/>
    <m/>
    <n v="56"/>
    <x v="1"/>
  </r>
  <r>
    <d v="2017-11-29T00:00:00"/>
    <x v="11"/>
    <n v="500"/>
    <x v="6"/>
    <x v="6"/>
    <n v="1614196.2889916662"/>
    <n v="789204.49"/>
    <n v="15351.000000000015"/>
    <n v="158641.02659999995"/>
    <n v="11979.306199999999"/>
    <n v="13202"/>
    <s v="تبرعات عامة من زكاة مال وغيرها"/>
    <s v="دفاتر جمع مال"/>
    <s v="سارى"/>
    <n v="2763"/>
    <m/>
    <n v="56"/>
    <x v="1"/>
  </r>
  <r>
    <d v="2017-11-29T00:00:00"/>
    <x v="11"/>
    <n v="2000"/>
    <x v="6"/>
    <x v="6"/>
    <n v="1616196.2889916662"/>
    <n v="789204.49"/>
    <n v="15351.000000000015"/>
    <n v="158641.02659999995"/>
    <n v="11979.306199999999"/>
    <n v="13202"/>
    <s v="تبرعات عامة من زكاة مال وغيرها"/>
    <s v="دفاتر جمع مال"/>
    <s v="سارى"/>
    <n v="2764"/>
    <m/>
    <n v="56"/>
    <x v="1"/>
  </r>
  <r>
    <d v="2017-11-29T00:00:00"/>
    <x v="11"/>
    <n v="1100"/>
    <x v="6"/>
    <x v="7"/>
    <n v="1617296.2889916662"/>
    <n v="789204.49"/>
    <n v="15351.000000000015"/>
    <n v="158641.02659999995"/>
    <n v="11979.306199999999"/>
    <n v="13202"/>
    <s v="نقدية للمرضى"/>
    <s v="دفاتر جمع مال"/>
    <s v="سارى"/>
    <n v="2765"/>
    <m/>
    <n v="56"/>
    <x v="1"/>
  </r>
  <r>
    <d v="2017-11-29T00:00:00"/>
    <x v="11"/>
    <n v="1000"/>
    <x v="6"/>
    <x v="6"/>
    <n v="1618296.2889916662"/>
    <n v="789204.49"/>
    <n v="15351.000000000015"/>
    <n v="158641.02659999995"/>
    <n v="11979.306199999999"/>
    <n v="13202"/>
    <s v="تبرعات عامة من زكاة مال وغيرها"/>
    <s v="دفاتر جمع مال"/>
    <s v="سارى"/>
    <n v="2808"/>
    <m/>
    <n v="57"/>
    <x v="1"/>
  </r>
  <r>
    <d v="2017-11-29T00:00:00"/>
    <x v="11"/>
    <n v="5000"/>
    <x v="6"/>
    <x v="7"/>
    <n v="1623296.2889916662"/>
    <n v="789204.49"/>
    <n v="15351.000000000015"/>
    <n v="158641.02659999995"/>
    <n v="11979.306199999999"/>
    <n v="13202"/>
    <s v="نقدية للمرضى"/>
    <s v="دفاتر جمع مال"/>
    <s v="سارى"/>
    <n v="2855"/>
    <m/>
    <n v="58"/>
    <x v="1"/>
  </r>
  <r>
    <d v="2017-11-29T00:00:00"/>
    <x v="11"/>
    <n v="4000"/>
    <x v="6"/>
    <x v="7"/>
    <n v="1627296.2889916662"/>
    <n v="789204.49"/>
    <n v="15351.000000000015"/>
    <n v="158641.02659999995"/>
    <n v="11979.306199999999"/>
    <n v="13202"/>
    <s v="نقدية للمرضى"/>
    <s v="دفاتر جمع مال"/>
    <s v="سارى"/>
    <n v="2856"/>
    <m/>
    <n v="58"/>
    <x v="1"/>
  </r>
  <r>
    <d v="2017-11-29T00:00:00"/>
    <x v="11"/>
    <n v="30"/>
    <x v="6"/>
    <x v="7"/>
    <n v="1627326.2889916662"/>
    <n v="789204.49"/>
    <n v="15351.000000000015"/>
    <n v="158641.02659999995"/>
    <n v="11979.306199999999"/>
    <n v="13202"/>
    <s v="نقدية للمرضى"/>
    <s v="دفاتر جمع مال"/>
    <s v="سارى"/>
    <n v="2857"/>
    <m/>
    <n v="58"/>
    <x v="1"/>
  </r>
  <r>
    <d v="2017-11-29T00:00:00"/>
    <x v="11"/>
    <n v="500"/>
    <x v="6"/>
    <x v="7"/>
    <n v="1627826.2889916662"/>
    <n v="789204.49"/>
    <n v="15351.000000000015"/>
    <n v="158641.02659999995"/>
    <n v="11979.306199999999"/>
    <n v="13202"/>
    <s v="نقدية للمرضى"/>
    <s v="دفاتر جمع مال"/>
    <s v="سارى"/>
    <n v="2858"/>
    <m/>
    <n v="58"/>
    <x v="1"/>
  </r>
  <r>
    <d v="2017-11-29T00:00:00"/>
    <x v="11"/>
    <n v="50"/>
    <x v="6"/>
    <x v="7"/>
    <n v="1627876.2889916662"/>
    <n v="789204.49"/>
    <n v="15351.000000000015"/>
    <n v="158641.02659999995"/>
    <n v="11979.306199999999"/>
    <n v="13202"/>
    <s v="نقدية للمرضى"/>
    <s v="دفاتر جمع مال"/>
    <s v="سارى"/>
    <n v="2860"/>
    <m/>
    <n v="58"/>
    <x v="1"/>
  </r>
  <r>
    <d v="2017-11-29T00:00:00"/>
    <x v="11"/>
    <n v="400"/>
    <x v="6"/>
    <x v="7"/>
    <n v="1628276.2889916662"/>
    <n v="789204.49"/>
    <n v="15351.000000000015"/>
    <n v="158641.02659999995"/>
    <n v="11979.306199999999"/>
    <n v="13202"/>
    <s v="نقدية للمرضى"/>
    <s v="دفاتر جمع مال"/>
    <s v="سارى"/>
    <n v="2861"/>
    <m/>
    <n v="58"/>
    <x v="1"/>
  </r>
  <r>
    <d v="2017-11-29T00:00:00"/>
    <x v="11"/>
    <n v="30000"/>
    <x v="6"/>
    <x v="11"/>
    <n v="1658276.2889916662"/>
    <n v="759204.49"/>
    <n v="15351.000000000015"/>
    <n v="158641.02659999995"/>
    <n v="11979.306199999999"/>
    <n v="13202"/>
    <m/>
    <m/>
    <m/>
    <s v="معاملة بنكية"/>
    <m/>
    <m/>
    <x v="279"/>
  </r>
  <r>
    <d v="2017-11-29T00:00:00"/>
    <x v="11"/>
    <n v="1000"/>
    <x v="8"/>
    <x v="9"/>
    <n v="1658276.2889916662"/>
    <n v="760204.49"/>
    <n v="15351.000000000015"/>
    <n v="158641.02659999995"/>
    <n v="11979.306199999999"/>
    <n v="13202"/>
    <m/>
    <m/>
    <m/>
    <s v="معاملة بنكية"/>
    <m/>
    <m/>
    <x v="64"/>
  </r>
  <r>
    <d v="2017-11-29T00:00:00"/>
    <x v="11"/>
    <n v="6000"/>
    <x v="8"/>
    <x v="9"/>
    <n v="1658276.2889916662"/>
    <n v="766204.49"/>
    <n v="15351.000000000015"/>
    <n v="158641.02659999995"/>
    <n v="11979.306199999999"/>
    <n v="13202"/>
    <m/>
    <m/>
    <m/>
    <s v="معاملة بنكية"/>
    <m/>
    <m/>
    <x v="64"/>
  </r>
  <r>
    <d v="2017-11-29T00:00:00"/>
    <x v="11"/>
    <n v="6470"/>
    <x v="6"/>
    <x v="11"/>
    <n v="1664746.2889916662"/>
    <n v="759734.49"/>
    <n v="15351.000000000015"/>
    <n v="158641.02659999995"/>
    <n v="11979.306199999999"/>
    <n v="13202"/>
    <m/>
    <m/>
    <m/>
    <s v="معاملة بنكية"/>
    <m/>
    <m/>
    <x v="279"/>
  </r>
  <r>
    <d v="2017-11-29T00:00:00"/>
    <x v="11"/>
    <n v="1000"/>
    <x v="8"/>
    <x v="9"/>
    <n v="1664746.2889916662"/>
    <n v="760734.49"/>
    <n v="15351.000000000015"/>
    <n v="158641.02659999995"/>
    <n v="11979.306199999999"/>
    <n v="13202"/>
    <m/>
    <m/>
    <m/>
    <s v="معاملة بنكية"/>
    <m/>
    <m/>
    <x v="64"/>
  </r>
  <r>
    <d v="2017-11-29T00:00:00"/>
    <x v="11"/>
    <n v="420000"/>
    <x v="6"/>
    <x v="11"/>
    <n v="2084746.2889916662"/>
    <n v="340734.49"/>
    <n v="15351.000000000015"/>
    <n v="158641.02659999995"/>
    <n v="11979.306199999999"/>
    <n v="13202"/>
    <m/>
    <m/>
    <m/>
    <s v="معاملة بنكية"/>
    <m/>
    <m/>
    <x v="279"/>
  </r>
  <r>
    <d v="2017-11-29T00:00:00"/>
    <x v="11"/>
    <n v="48390"/>
    <x v="8"/>
    <x v="8"/>
    <n v="2036356.2889916662"/>
    <n v="389124.49"/>
    <n v="15351.000000000015"/>
    <n v="158641.02659999995"/>
    <n v="11979.306199999999"/>
    <n v="13202"/>
    <m/>
    <m/>
    <m/>
    <m/>
    <m/>
    <m/>
    <x v="64"/>
  </r>
  <r>
    <d v="2017-11-29T00:00:00"/>
    <x v="11"/>
    <n v="1000"/>
    <x v="8"/>
    <x v="9"/>
    <n v="2036356.2889916662"/>
    <n v="390124.49"/>
    <n v="15351.000000000015"/>
    <n v="158641.02659999995"/>
    <n v="11979.306199999999"/>
    <n v="13202"/>
    <m/>
    <m/>
    <m/>
    <s v="معاملة بنكية"/>
    <m/>
    <m/>
    <x v="64"/>
  </r>
  <r>
    <d v="2017-11-29T00:00:00"/>
    <x v="11"/>
    <n v="17690"/>
    <x v="8"/>
    <x v="9"/>
    <n v="2036356.2889916662"/>
    <n v="407814.49"/>
    <n v="15351.000000000015"/>
    <n v="158641.02659999995"/>
    <n v="11979.306199999999"/>
    <n v="13202"/>
    <m/>
    <m/>
    <m/>
    <s v="معاملة بنكية"/>
    <m/>
    <m/>
    <x v="64"/>
  </r>
  <r>
    <d v="2017-11-29T00:00:00"/>
    <x v="11"/>
    <n v="1200"/>
    <x v="8"/>
    <x v="9"/>
    <n v="2036356.2889916662"/>
    <n v="409014.49"/>
    <n v="15351.000000000015"/>
    <n v="158641.02659999995"/>
    <n v="11979.306199999999"/>
    <n v="13202"/>
    <m/>
    <m/>
    <m/>
    <s v="معاملة بنكية"/>
    <m/>
    <m/>
    <x v="64"/>
  </r>
  <r>
    <d v="2017-11-29T00:00:00"/>
    <x v="11"/>
    <n v="30"/>
    <x v="23"/>
    <x v="11"/>
    <n v="2036356.2889916662"/>
    <n v="408984.49"/>
    <n v="15351.000000000015"/>
    <n v="158641.02659999995"/>
    <n v="11979.306199999999"/>
    <n v="13202"/>
    <m/>
    <m/>
    <m/>
    <s v="معاملة بنكية"/>
    <m/>
    <m/>
    <x v="268"/>
  </r>
  <r>
    <d v="2017-11-29T00:00:00"/>
    <x v="11"/>
    <n v="3"/>
    <x v="23"/>
    <x v="11"/>
    <n v="2036356.2889916662"/>
    <n v="408981.49"/>
    <n v="15351.000000000015"/>
    <n v="158641.02659999995"/>
    <n v="11979.306199999999"/>
    <n v="13202"/>
    <m/>
    <m/>
    <m/>
    <s v="معاملة بنكية"/>
    <m/>
    <m/>
    <x v="275"/>
  </r>
  <r>
    <d v="2017-11-29T00:00:00"/>
    <x v="11"/>
    <n v="8639"/>
    <x v="8"/>
    <x v="9"/>
    <n v="2036356.2889916662"/>
    <n v="417620.49"/>
    <n v="15351.000000000015"/>
    <n v="158641.02659999995"/>
    <n v="11979.306199999999"/>
    <n v="13202"/>
    <m/>
    <m/>
    <m/>
    <s v="معاملة بنكية"/>
    <m/>
    <m/>
    <x v="129"/>
  </r>
  <r>
    <d v="2017-11-29T00:00:00"/>
    <x v="11"/>
    <n v="210"/>
    <x v="8"/>
    <x v="9"/>
    <n v="2036356.2889916662"/>
    <n v="417830.49"/>
    <n v="15351.000000000015"/>
    <n v="158641.02659999995"/>
    <n v="11979.306199999999"/>
    <n v="13202"/>
    <m/>
    <m/>
    <m/>
    <s v="معاملة بنكية"/>
    <m/>
    <m/>
    <x v="129"/>
  </r>
  <r>
    <d v="2017-11-29T00:00:00"/>
    <x v="11"/>
    <n v="2000"/>
    <x v="8"/>
    <x v="9"/>
    <n v="2036356.2889916662"/>
    <n v="419830.49"/>
    <n v="15351.000000000015"/>
    <n v="158641.02659999995"/>
    <n v="11979.306199999999"/>
    <n v="13202"/>
    <m/>
    <m/>
    <m/>
    <s v="معاملة بنكية"/>
    <m/>
    <m/>
    <x v="129"/>
  </r>
  <r>
    <d v="2017-11-29T00:00:00"/>
    <x v="11"/>
    <n v="300"/>
    <x v="8"/>
    <x v="9"/>
    <n v="2036356.2889916662"/>
    <n v="420130.49"/>
    <n v="15351.000000000015"/>
    <n v="158641.02659999995"/>
    <n v="11979.306199999999"/>
    <n v="13202"/>
    <m/>
    <m/>
    <m/>
    <s v="معاملة بنكية"/>
    <m/>
    <m/>
    <x v="129"/>
  </r>
  <r>
    <d v="2017-11-29T00:00:00"/>
    <x v="11"/>
    <n v="550"/>
    <x v="8"/>
    <x v="9"/>
    <n v="2036356.2889916662"/>
    <n v="420680.49"/>
    <n v="15351.000000000015"/>
    <n v="158641.02659999995"/>
    <n v="11979.306199999999"/>
    <n v="13202"/>
    <m/>
    <m/>
    <m/>
    <s v="معاملة بنكية"/>
    <m/>
    <m/>
    <x v="129"/>
  </r>
  <r>
    <d v="2017-11-29T00:00:00"/>
    <x v="11"/>
    <n v="50"/>
    <x v="8"/>
    <x v="9"/>
    <n v="2036356.2889916662"/>
    <n v="420730.49"/>
    <n v="15351.000000000015"/>
    <n v="158641.02659999995"/>
    <n v="11979.306199999999"/>
    <n v="13202"/>
    <m/>
    <m/>
    <m/>
    <s v="معاملة بنكية"/>
    <m/>
    <m/>
    <x v="129"/>
  </r>
  <r>
    <d v="2017-11-29T00:00:00"/>
    <x v="11"/>
    <n v="577.53"/>
    <x v="8"/>
    <x v="25"/>
    <n v="2036356.2889916662"/>
    <n v="421308.02"/>
    <n v="15351.000000000015"/>
    <n v="158641.02659999995"/>
    <n v="11979.306199999999"/>
    <n v="13202"/>
    <m/>
    <m/>
    <m/>
    <s v="معاملة بنكية"/>
    <m/>
    <m/>
    <x v="284"/>
  </r>
  <r>
    <d v="2017-11-29T00:00:00"/>
    <x v="11"/>
    <n v="577.53"/>
    <x v="8"/>
    <x v="25"/>
    <n v="2036356.2889916662"/>
    <n v="421885.55000000005"/>
    <n v="15351.000000000015"/>
    <n v="158641.02659999995"/>
    <n v="11979.306199999999"/>
    <n v="13202"/>
    <m/>
    <m/>
    <m/>
    <s v="معاملة بنكية"/>
    <m/>
    <m/>
    <x v="284"/>
  </r>
  <r>
    <d v="2017-11-29T00:00:00"/>
    <x v="11"/>
    <n v="577.53"/>
    <x v="8"/>
    <x v="25"/>
    <n v="2036356.2889916662"/>
    <n v="422463.08000000007"/>
    <n v="15351.000000000015"/>
    <n v="158641.02659999995"/>
    <n v="11979.306199999999"/>
    <n v="13202"/>
    <m/>
    <m/>
    <m/>
    <s v="معاملة بنكية"/>
    <m/>
    <m/>
    <x v="284"/>
  </r>
  <r>
    <d v="2017-11-29T00:00:00"/>
    <x v="11"/>
    <n v="577.53"/>
    <x v="8"/>
    <x v="25"/>
    <n v="2036356.2889916662"/>
    <n v="423040.6100000001"/>
    <n v="15351.000000000015"/>
    <n v="158641.02659999995"/>
    <n v="11979.306199999999"/>
    <n v="13202"/>
    <m/>
    <m/>
    <m/>
    <s v="معاملة بنكية"/>
    <m/>
    <m/>
    <x v="284"/>
  </r>
  <r>
    <d v="2017-11-29T00:00:00"/>
    <x v="11"/>
    <n v="577.53"/>
    <x v="8"/>
    <x v="25"/>
    <n v="2036356.2889916662"/>
    <n v="423618.14000000013"/>
    <n v="15351.000000000015"/>
    <n v="158641.02659999995"/>
    <n v="11979.306199999999"/>
    <n v="13202"/>
    <m/>
    <m/>
    <m/>
    <s v="معاملة بنكية"/>
    <m/>
    <m/>
    <x v="284"/>
  </r>
  <r>
    <d v="2017-11-29T00:00:00"/>
    <x v="11"/>
    <n v="30"/>
    <x v="23"/>
    <x v="11"/>
    <n v="2036356.2889916662"/>
    <n v="423588.14000000013"/>
    <n v="15351.000000000015"/>
    <n v="158641.02659999995"/>
    <n v="11979.306199999999"/>
    <n v="13202"/>
    <m/>
    <m/>
    <m/>
    <s v="معاملة بنكية"/>
    <m/>
    <m/>
    <x v="264"/>
  </r>
  <r>
    <d v="2017-11-29T00:00:00"/>
    <x v="11"/>
    <n v="26.969799999999999"/>
    <x v="34"/>
    <x v="17"/>
    <n v="2036356.2889916662"/>
    <n v="423588.14000000013"/>
    <n v="15351.000000000015"/>
    <n v="158641.02659999995"/>
    <n v="11952.336399999998"/>
    <n v="13202"/>
    <m/>
    <m/>
    <m/>
    <s v="معاملة بنكية"/>
    <m/>
    <m/>
    <x v="1"/>
  </r>
  <r>
    <d v="2017-11-30T00:00:00"/>
    <x v="11"/>
    <n v="1001"/>
    <x v="6"/>
    <x v="7"/>
    <n v="2037357.2889916662"/>
    <n v="423588.14000000013"/>
    <n v="15351.000000000015"/>
    <n v="158641.02659999995"/>
    <n v="11952.336399999998"/>
    <n v="13202"/>
    <s v="نقدية للمرضى"/>
    <s v="دفاتر جمع مال"/>
    <s v="سارى"/>
    <n v="1294"/>
    <m/>
    <n v="26"/>
    <x v="1"/>
  </r>
  <r>
    <d v="2017-11-30T00:00:00"/>
    <x v="11"/>
    <n v="17.604900000000001"/>
    <x v="6"/>
    <x v="7"/>
    <n v="2037374.8938916661"/>
    <n v="423588.14000000013"/>
    <n v="15351.000000000015"/>
    <n v="158641.02659999995"/>
    <n v="11952.336399999998"/>
    <n v="13202"/>
    <s v="نقدية للمرضى"/>
    <s v="دفاتر جمع مال"/>
    <s v="سارى"/>
    <n v="1295"/>
    <m/>
    <n v="26"/>
    <x v="1"/>
  </r>
  <r>
    <d v="2017-11-30T00:00:00"/>
    <x v="11"/>
    <n v="20"/>
    <x v="6"/>
    <x v="7"/>
    <n v="2037394.8938916661"/>
    <n v="423588.14000000013"/>
    <n v="15351.000000000015"/>
    <n v="158641.02659999995"/>
    <n v="11952.336399999998"/>
    <n v="13202"/>
    <s v="نقدية للمرضى"/>
    <s v="دفاتر جمع مال"/>
    <s v="سارى"/>
    <n v="1296"/>
    <m/>
    <n v="26"/>
    <x v="1"/>
  </r>
  <r>
    <d v="2017-11-30T00:00:00"/>
    <x v="11"/>
    <n v="350"/>
    <x v="6"/>
    <x v="6"/>
    <n v="2037744.8938916661"/>
    <n v="423588.14000000013"/>
    <n v="15351.000000000015"/>
    <n v="158641.02659999995"/>
    <n v="11952.336399999998"/>
    <n v="13202"/>
    <s v="تبرعات عامة من زكاة مال وغيرها"/>
    <s v="دفاتر جمع مال"/>
    <s v="سارى"/>
    <n v="1298"/>
    <m/>
    <n v="26"/>
    <x v="1"/>
  </r>
  <r>
    <d v="2017-11-30T00:00:00"/>
    <x v="11"/>
    <n v="200"/>
    <x v="6"/>
    <x v="7"/>
    <n v="2037944.8938916661"/>
    <n v="423588.14000000013"/>
    <n v="15351.000000000015"/>
    <n v="158641.02659999995"/>
    <n v="11952.336399999998"/>
    <n v="13202"/>
    <s v="نقدية للمرضى"/>
    <s v="دفاتر جمع مال"/>
    <s v="سارى"/>
    <n v="1299"/>
    <m/>
    <n v="26"/>
    <x v="1"/>
  </r>
  <r>
    <d v="2017-11-30T00:00:00"/>
    <x v="11"/>
    <n v="800"/>
    <x v="6"/>
    <x v="7"/>
    <n v="2038744.8938916661"/>
    <n v="423588.14000000013"/>
    <n v="15351.000000000015"/>
    <n v="158641.02659999995"/>
    <n v="11952.336399999998"/>
    <n v="13202"/>
    <s v="نقدية للمرضى"/>
    <s v="دفاتر جمع مال"/>
    <s v="سارى"/>
    <n v="1301"/>
    <m/>
    <n v="27"/>
    <x v="1"/>
  </r>
  <r>
    <d v="2017-11-30T00:00:00"/>
    <x v="11"/>
    <n v="300"/>
    <x v="6"/>
    <x v="7"/>
    <n v="2039044.8938916661"/>
    <n v="423588.14000000013"/>
    <n v="15351.000000000015"/>
    <n v="158641.02659999995"/>
    <n v="11952.336399999998"/>
    <n v="13202"/>
    <s v="نقدية للمرضى"/>
    <s v="دفاتر جمع مال"/>
    <s v="سارى"/>
    <n v="1557"/>
    <m/>
    <n v="32"/>
    <x v="1"/>
  </r>
  <r>
    <d v="2017-11-30T00:00:00"/>
    <x v="11"/>
    <n v="200"/>
    <x v="6"/>
    <x v="7"/>
    <n v="2039244.8938916661"/>
    <n v="423588.14000000013"/>
    <n v="15351.000000000015"/>
    <n v="158641.02659999995"/>
    <n v="11952.336399999998"/>
    <n v="13202"/>
    <s v="نقدية للمرضى"/>
    <s v="دفاتر جمع مال"/>
    <s v="سارى"/>
    <n v="2232"/>
    <m/>
    <n v="45"/>
    <x v="1"/>
  </r>
  <r>
    <d v="2017-11-30T00:00:00"/>
    <x v="11"/>
    <n v="10000"/>
    <x v="6"/>
    <x v="6"/>
    <n v="2049244.8938916661"/>
    <n v="423588.14000000013"/>
    <n v="15351.000000000015"/>
    <n v="158641.02659999995"/>
    <n v="11952.336399999998"/>
    <n v="13202"/>
    <s v="تبرعات عامة من زكاة مال وغيرها"/>
    <s v="دفاتر جمع مال"/>
    <s v="سارى"/>
    <n v="2233"/>
    <m/>
    <n v="45"/>
    <x v="1"/>
  </r>
  <r>
    <d v="2017-11-30T00:00:00"/>
    <x v="11"/>
    <n v="10000"/>
    <x v="6"/>
    <x v="6"/>
    <n v="2059244.8938916661"/>
    <n v="423588.14000000013"/>
    <n v="15351.000000000015"/>
    <n v="158641.02659999995"/>
    <n v="11952.336399999998"/>
    <n v="13202"/>
    <s v="تبرعات عامة من زكاة مال وغيرها"/>
    <s v="دفاتر جمع مال"/>
    <s v="سارى"/>
    <n v="2234"/>
    <m/>
    <n v="45"/>
    <x v="1"/>
  </r>
  <r>
    <d v="2017-11-30T00:00:00"/>
    <x v="11"/>
    <n v="5000"/>
    <x v="6"/>
    <x v="6"/>
    <n v="2064244.8938916661"/>
    <n v="423588.14000000013"/>
    <n v="15351.000000000015"/>
    <n v="158641.02659999995"/>
    <n v="11952.336399999998"/>
    <n v="13202"/>
    <s v="تبرعات عامة من زكاة مال وغيرها"/>
    <s v="دفاتر جمع مال"/>
    <s v="سارى"/>
    <n v="2235"/>
    <m/>
    <n v="45"/>
    <x v="1"/>
  </r>
  <r>
    <d v="2017-11-30T00:00:00"/>
    <x v="11"/>
    <n v="6000"/>
    <x v="6"/>
    <x v="6"/>
    <n v="2070244.8938916661"/>
    <n v="423588.14000000013"/>
    <n v="15351.000000000015"/>
    <n v="158641.02659999995"/>
    <n v="11952.336399999998"/>
    <n v="13202"/>
    <s v="تبرعات عامة من زكاة مال وغيرها"/>
    <s v="دفاتر جمع مال"/>
    <s v="سارى"/>
    <n v="2236"/>
    <m/>
    <n v="45"/>
    <x v="1"/>
  </r>
  <r>
    <d v="2017-11-30T00:00:00"/>
    <x v="11"/>
    <n v="1200"/>
    <x v="6"/>
    <x v="7"/>
    <n v="2071444.8938916661"/>
    <n v="423588.14000000013"/>
    <n v="15351.000000000015"/>
    <n v="158641.02659999995"/>
    <n v="11952.336399999998"/>
    <n v="13202"/>
    <s v="نقدية للمرضى"/>
    <s v="دفاتر جمع مال"/>
    <s v="سارى"/>
    <n v="2237"/>
    <m/>
    <n v="45"/>
    <x v="1"/>
  </r>
  <r>
    <d v="2017-11-30T00:00:00"/>
    <x v="11"/>
    <n v="1000"/>
    <x v="6"/>
    <x v="7"/>
    <n v="2072444.8938916661"/>
    <n v="423588.14000000013"/>
    <n v="15351.000000000015"/>
    <n v="158641.02659999995"/>
    <n v="11952.336399999998"/>
    <n v="13202"/>
    <s v="نقدية للمرضى"/>
    <s v="دفاتر جمع مال"/>
    <s v="سارى"/>
    <n v="2238"/>
    <m/>
    <n v="45"/>
    <x v="1"/>
  </r>
  <r>
    <d v="2017-11-30T00:00:00"/>
    <x v="11"/>
    <n v="1300"/>
    <x v="6"/>
    <x v="7"/>
    <n v="2073744.8938916661"/>
    <n v="423588.14000000013"/>
    <n v="15351.000000000015"/>
    <n v="158641.02659999995"/>
    <n v="11952.336399999998"/>
    <n v="13202"/>
    <s v="نقدية للمرضى"/>
    <s v="دفاتر جمع مال"/>
    <s v="سارى"/>
    <n v="2239"/>
    <m/>
    <n v="45"/>
    <x v="1"/>
  </r>
  <r>
    <d v="2017-11-30T00:00:00"/>
    <x v="11"/>
    <n v="1000"/>
    <x v="6"/>
    <x v="7"/>
    <n v="2074744.8938916661"/>
    <n v="423588.14000000013"/>
    <n v="15351.000000000015"/>
    <n v="158641.02659999995"/>
    <n v="11952.336399999998"/>
    <n v="13202"/>
    <s v="نقدية للمرضى"/>
    <s v="دفاتر جمع مال"/>
    <s v="سارى"/>
    <n v="2240"/>
    <m/>
    <n v="45"/>
    <x v="1"/>
  </r>
  <r>
    <d v="2017-11-30T00:00:00"/>
    <x v="11"/>
    <n v="2000"/>
    <x v="6"/>
    <x v="6"/>
    <n v="2076744.8938916661"/>
    <n v="423588.14000000013"/>
    <n v="15351.000000000015"/>
    <n v="158641.02659999995"/>
    <n v="11952.336399999998"/>
    <n v="13202"/>
    <s v="تبرعات عامة من زكاة مال وغيرها"/>
    <s v="دفاتر جمع مال"/>
    <s v="سارى"/>
    <n v="2241"/>
    <m/>
    <n v="45"/>
    <x v="1"/>
  </r>
  <r>
    <d v="2017-11-30T00:00:00"/>
    <x v="11"/>
    <n v="3000"/>
    <x v="6"/>
    <x v="7"/>
    <n v="2079744.8938916661"/>
    <n v="423588.14000000013"/>
    <n v="15351.000000000015"/>
    <n v="158641.02659999995"/>
    <n v="11952.336399999998"/>
    <n v="13202"/>
    <s v="نقدية للمرضى"/>
    <s v="دفاتر جمع مال"/>
    <s v="سارى"/>
    <n v="2242"/>
    <m/>
    <n v="45"/>
    <x v="1"/>
  </r>
  <r>
    <d v="2017-11-30T00:00:00"/>
    <x v="11"/>
    <n v="10000"/>
    <x v="6"/>
    <x v="7"/>
    <n v="2089744.8938916661"/>
    <n v="423588.14000000013"/>
    <n v="15351.000000000015"/>
    <n v="158641.02659999995"/>
    <n v="11952.336399999998"/>
    <n v="13202"/>
    <s v="نقدية للمرضى"/>
    <s v="دفاتر جمع مال"/>
    <s v="سارى"/>
    <n v="2310"/>
    <m/>
    <n v="47"/>
    <x v="1"/>
  </r>
  <r>
    <d v="2017-11-30T00:00:00"/>
    <x v="11"/>
    <n v="10000"/>
    <x v="6"/>
    <x v="7"/>
    <n v="2099744.8938916661"/>
    <n v="423588.14000000013"/>
    <n v="15351.000000000015"/>
    <n v="158641.02659999995"/>
    <n v="11952.336399999998"/>
    <n v="13202"/>
    <s v="نقدية للمرضى"/>
    <s v="دفاتر جمع مال"/>
    <s v="سارى"/>
    <n v="2311"/>
    <m/>
    <n v="47"/>
    <x v="1"/>
  </r>
  <r>
    <d v="2017-11-30T00:00:00"/>
    <x v="11"/>
    <n v="550"/>
    <x v="6"/>
    <x v="6"/>
    <n v="2100294.8938916661"/>
    <n v="423588.14000000013"/>
    <n v="15351.000000000015"/>
    <n v="158641.02659999995"/>
    <n v="11952.336399999998"/>
    <n v="13202"/>
    <s v="تبرعات عامة من زكاة مال وغيرها"/>
    <s v="دفاتر جمع مال"/>
    <s v="سارى"/>
    <n v="2312"/>
    <m/>
    <n v="47"/>
    <x v="1"/>
  </r>
  <r>
    <d v="2017-11-30T00:00:00"/>
    <x v="11"/>
    <n v="750"/>
    <x v="6"/>
    <x v="7"/>
    <n v="2101044.8938916661"/>
    <n v="423588.14000000013"/>
    <n v="15351.000000000015"/>
    <n v="158641.02659999995"/>
    <n v="11952.336399999998"/>
    <n v="13202"/>
    <s v="نقدية للمرضى"/>
    <s v="دفاتر جمع مال"/>
    <s v="سارى"/>
    <n v="2313"/>
    <m/>
    <n v="47"/>
    <x v="1"/>
  </r>
  <r>
    <d v="2017-11-30T00:00:00"/>
    <x v="11"/>
    <n v="1200"/>
    <x v="6"/>
    <x v="7"/>
    <n v="2102244.8938916661"/>
    <n v="423588.14000000013"/>
    <n v="15351.000000000015"/>
    <n v="158641.02659999995"/>
    <n v="11952.336399999998"/>
    <n v="13202"/>
    <s v="نقدية للمرضى"/>
    <s v="دفاتر جمع مال"/>
    <s v="سارى"/>
    <n v="2314"/>
    <m/>
    <n v="47"/>
    <x v="1"/>
  </r>
  <r>
    <d v="2017-11-30T00:00:00"/>
    <x v="11"/>
    <n v="1000"/>
    <x v="6"/>
    <x v="6"/>
    <n v="2103244.8938916661"/>
    <n v="423588.14000000013"/>
    <n v="15351.000000000015"/>
    <n v="158641.02659999995"/>
    <n v="11952.336399999998"/>
    <n v="13202"/>
    <s v="تبرعات عامة من زكاة مال وغيرها"/>
    <s v="دفاتر جمع مال"/>
    <s v="سارى"/>
    <n v="2446"/>
    <m/>
    <n v="49"/>
    <x v="1"/>
  </r>
  <r>
    <d v="2017-11-30T00:00:00"/>
    <x v="11"/>
    <n v="200"/>
    <x v="6"/>
    <x v="7"/>
    <n v="2103444.8938916661"/>
    <n v="423588.14000000013"/>
    <n v="15351.000000000015"/>
    <n v="158641.02659999995"/>
    <n v="11952.336399999998"/>
    <n v="13202"/>
    <s v="نقدية للمرضى"/>
    <s v="دفاتر جمع مال"/>
    <s v="سارى"/>
    <n v="2447"/>
    <m/>
    <n v="49"/>
    <x v="1"/>
  </r>
  <r>
    <d v="2017-11-30T00:00:00"/>
    <x v="11"/>
    <n v="470"/>
    <x v="6"/>
    <x v="7"/>
    <n v="2103914.8938916661"/>
    <n v="423588.14000000013"/>
    <n v="15351.000000000015"/>
    <n v="158641.02659999995"/>
    <n v="11952.336399999998"/>
    <n v="13202"/>
    <s v="نقدية للمرضى"/>
    <s v="دفاتر جمع مال"/>
    <s v="سارى"/>
    <n v="2448"/>
    <m/>
    <n v="49"/>
    <x v="1"/>
  </r>
  <r>
    <d v="2017-11-30T00:00:00"/>
    <x v="11"/>
    <n v="10000"/>
    <x v="6"/>
    <x v="7"/>
    <n v="2113914.8938916661"/>
    <n v="423588.14000000013"/>
    <n v="15351.000000000015"/>
    <n v="158641.02659999995"/>
    <n v="11952.336399999998"/>
    <n v="13202"/>
    <s v="نقدية للمرضى"/>
    <s v="دفاتر جمع مال"/>
    <s v="سارى"/>
    <n v="2449"/>
    <m/>
    <n v="49"/>
    <x v="1"/>
  </r>
  <r>
    <d v="2017-11-30T00:00:00"/>
    <x v="11"/>
    <n v="5000"/>
    <x v="6"/>
    <x v="6"/>
    <n v="2118914.8938916661"/>
    <n v="423588.14000000013"/>
    <n v="15351.000000000015"/>
    <n v="158641.02659999995"/>
    <n v="11952.336399999998"/>
    <n v="13202"/>
    <s v="تبرعات عامة من زكاة مال وغيرها"/>
    <s v="دفاتر جمع مال"/>
    <s v="سارى"/>
    <n v="2450"/>
    <m/>
    <n v="49"/>
    <x v="1"/>
  </r>
  <r>
    <d v="2017-11-30T00:00:00"/>
    <x v="11"/>
    <n v="5000"/>
    <x v="6"/>
    <x v="6"/>
    <n v="2123914.8938916661"/>
    <n v="423588.14000000013"/>
    <n v="15351.000000000015"/>
    <n v="158641.02659999995"/>
    <n v="11952.336399999998"/>
    <n v="13202"/>
    <s v="تبرعات عامة من زكاة مال وغيرها"/>
    <s v="دفاتر جمع مال"/>
    <s v="سارى"/>
    <n v="2565"/>
    <m/>
    <n v="52"/>
    <x v="1"/>
  </r>
  <r>
    <d v="2017-11-30T00:00:00"/>
    <x v="11"/>
    <n v="1769.0000000000002"/>
    <x v="6"/>
    <x v="7"/>
    <n v="2125683.8938916661"/>
    <n v="423588.14000000013"/>
    <n v="15351.000000000015"/>
    <n v="158641.02659999995"/>
    <n v="11952.336399999998"/>
    <n v="13202"/>
    <s v="نقدية للمرضى"/>
    <s v="دفاتر جمع مال"/>
    <s v="سارى"/>
    <n v="2668"/>
    <m/>
    <n v="54"/>
    <x v="1"/>
  </r>
  <r>
    <d v="2017-11-30T00:00:00"/>
    <x v="11"/>
    <n v="300"/>
    <x v="6"/>
    <x v="6"/>
    <n v="2125983.8938916661"/>
    <n v="423588.14000000013"/>
    <n v="15351.000000000015"/>
    <n v="158641.02659999995"/>
    <n v="11952.336399999998"/>
    <n v="13202"/>
    <s v="تبرعات عامة من زكاة مال وغيرها"/>
    <s v="دفاتر جمع مال"/>
    <s v="سارى"/>
    <n v="2669"/>
    <m/>
    <n v="54"/>
    <x v="1"/>
  </r>
  <r>
    <d v="2017-11-30T00:00:00"/>
    <x v="11"/>
    <n v="700"/>
    <x v="6"/>
    <x v="6"/>
    <n v="2126683.8938916661"/>
    <n v="423588.14000000013"/>
    <n v="15351.000000000015"/>
    <n v="158641.02659999995"/>
    <n v="11952.336399999998"/>
    <n v="13202"/>
    <s v="تبرعات عامة من زكاة مال وغيرها"/>
    <s v="دفاتر جمع مال"/>
    <s v="سارى"/>
    <n v="2670"/>
    <m/>
    <n v="54"/>
    <x v="1"/>
  </r>
  <r>
    <d v="2017-11-30T00:00:00"/>
    <x v="11"/>
    <n v="2500"/>
    <x v="6"/>
    <x v="7"/>
    <n v="2129183.8938916661"/>
    <n v="423588.14000000013"/>
    <n v="15351.000000000015"/>
    <n v="158641.02659999995"/>
    <n v="11952.336399999998"/>
    <n v="13202"/>
    <s v="نقدية للمرضى"/>
    <s v="دفاتر جمع مال"/>
    <s v="سارى"/>
    <n v="2671"/>
    <m/>
    <n v="54"/>
    <x v="1"/>
  </r>
  <r>
    <d v="2017-11-30T00:00:00"/>
    <x v="11"/>
    <n v="1000"/>
    <x v="6"/>
    <x v="7"/>
    <n v="2130183.8938916661"/>
    <n v="423588.14000000013"/>
    <n v="15351.000000000015"/>
    <n v="158641.02659999995"/>
    <n v="11952.336399999998"/>
    <n v="13202"/>
    <s v="نقدية للمرضى"/>
    <s v="دفاتر جمع مال"/>
    <s v="سارى"/>
    <n v="2672"/>
    <m/>
    <n v="54"/>
    <x v="1"/>
  </r>
  <r>
    <d v="2017-11-30T00:00:00"/>
    <x v="11"/>
    <n v="8845"/>
    <x v="6"/>
    <x v="7"/>
    <n v="2139028.8938916661"/>
    <n v="423588.14000000013"/>
    <n v="15351.000000000015"/>
    <n v="158641.02659999995"/>
    <n v="11952.336399999998"/>
    <n v="13202"/>
    <s v="نقدية للمرضى"/>
    <s v="دفاتر جمع مال"/>
    <s v="سارى"/>
    <n v="2673"/>
    <m/>
    <n v="54"/>
    <x v="1"/>
  </r>
  <r>
    <d v="2017-11-30T00:00:00"/>
    <x v="11"/>
    <n v="5000"/>
    <x v="6"/>
    <x v="7"/>
    <n v="2144028.8938916661"/>
    <n v="423588.14000000013"/>
    <n v="15351.000000000015"/>
    <n v="158641.02659999995"/>
    <n v="11952.336399999998"/>
    <n v="13202"/>
    <s v="نقدية للمرضى"/>
    <s v="دفاتر جمع مال"/>
    <s v="سارى"/>
    <n v="2674"/>
    <m/>
    <n v="54"/>
    <x v="1"/>
  </r>
  <r>
    <d v="2017-11-30T00:00:00"/>
    <x v="11"/>
    <n v="500"/>
    <x v="6"/>
    <x v="7"/>
    <n v="2144528.8938916661"/>
    <n v="423588.14000000013"/>
    <n v="15351.000000000015"/>
    <n v="158641.02659999995"/>
    <n v="11952.336399999998"/>
    <n v="13202"/>
    <s v="نقدية للمرضى"/>
    <s v="دفاتر جمع مال"/>
    <s v="سارى"/>
    <n v="2675"/>
    <m/>
    <n v="54"/>
    <x v="1"/>
  </r>
  <r>
    <d v="2017-11-30T00:00:00"/>
    <x v="11"/>
    <n v="150"/>
    <x v="6"/>
    <x v="7"/>
    <n v="2144678.8938916661"/>
    <n v="423588.14000000013"/>
    <n v="15351.000000000015"/>
    <n v="158641.02659999995"/>
    <n v="11952.336399999998"/>
    <n v="13202"/>
    <s v="نقدية للمرضى"/>
    <s v="دفاتر جمع مال"/>
    <s v="سارى"/>
    <n v="2676"/>
    <m/>
    <n v="54"/>
    <x v="1"/>
  </r>
  <r>
    <d v="2017-11-30T00:00:00"/>
    <x v="11"/>
    <n v="200"/>
    <x v="6"/>
    <x v="6"/>
    <n v="2144878.8938916661"/>
    <n v="423588.14000000013"/>
    <n v="15351.000000000015"/>
    <n v="158641.02659999995"/>
    <n v="11952.336399999998"/>
    <n v="13202"/>
    <s v="تبرعات عامة من زكاة مال وغيرها"/>
    <s v="دفاتر جمع مال"/>
    <s v="سارى"/>
    <n v="2766"/>
    <m/>
    <n v="56"/>
    <x v="1"/>
  </r>
  <r>
    <d v="2017-11-30T00:00:00"/>
    <x v="11"/>
    <n v="500"/>
    <x v="6"/>
    <x v="6"/>
    <n v="2145378.8938916661"/>
    <n v="423588.14000000013"/>
    <n v="15351.000000000015"/>
    <n v="158641.02659999995"/>
    <n v="11952.336399999998"/>
    <n v="13202"/>
    <s v="تبرعات عامة من زكاة مال وغيرها"/>
    <s v="دفاتر جمع مال"/>
    <s v="سارى"/>
    <n v="2767"/>
    <m/>
    <n v="56"/>
    <x v="1"/>
  </r>
  <r>
    <d v="2017-11-30T00:00:00"/>
    <x v="11"/>
    <n v="1000"/>
    <x v="6"/>
    <x v="7"/>
    <n v="2146378.8938916661"/>
    <n v="423588.14000000013"/>
    <n v="15351.000000000015"/>
    <n v="158641.02659999995"/>
    <n v="11952.336399999998"/>
    <n v="13202"/>
    <s v="نقدية للمرضى"/>
    <s v="دفاتر جمع مال"/>
    <s v="سارى"/>
    <n v="2768"/>
    <m/>
    <n v="56"/>
    <x v="1"/>
  </r>
  <r>
    <d v="2017-11-30T00:00:00"/>
    <x v="11"/>
    <n v="100"/>
    <x v="6"/>
    <x v="7"/>
    <n v="2146478.8938916661"/>
    <n v="423588.14000000013"/>
    <n v="15351.000000000015"/>
    <n v="158641.02659999995"/>
    <n v="11952.336399999998"/>
    <n v="13202"/>
    <s v="نقدية للمرضى"/>
    <s v="دفاتر جمع مال"/>
    <s v="سارى"/>
    <n v="2769"/>
    <m/>
    <n v="56"/>
    <x v="1"/>
  </r>
  <r>
    <d v="2017-11-30T00:00:00"/>
    <x v="11"/>
    <n v="100"/>
    <x v="6"/>
    <x v="7"/>
    <n v="2146578.8938916661"/>
    <n v="423588.14000000013"/>
    <n v="15351.000000000015"/>
    <n v="158641.02659999995"/>
    <n v="11952.336399999998"/>
    <n v="13202"/>
    <s v="نقدية للمرضى"/>
    <s v="دفاتر جمع مال"/>
    <s v="سارى"/>
    <n v="2770"/>
    <m/>
    <n v="56"/>
    <x v="1"/>
  </r>
  <r>
    <d v="2017-11-30T00:00:00"/>
    <x v="11"/>
    <n v="1500"/>
    <x v="6"/>
    <x v="7"/>
    <n v="2148078.8938916661"/>
    <n v="423588.14000000013"/>
    <n v="15351.000000000015"/>
    <n v="158641.02659999995"/>
    <n v="11952.336399999998"/>
    <n v="13202"/>
    <s v="نقدية للمرضى"/>
    <s v="دفاتر جمع مال"/>
    <s v="سارى"/>
    <n v="2771"/>
    <m/>
    <n v="56"/>
    <x v="1"/>
  </r>
  <r>
    <d v="2017-11-30T00:00:00"/>
    <x v="11"/>
    <n v="600"/>
    <x v="6"/>
    <x v="6"/>
    <n v="2148678.8938916661"/>
    <n v="423588.14000000013"/>
    <n v="15351.000000000015"/>
    <n v="158641.02659999995"/>
    <n v="11952.336399999998"/>
    <n v="13202"/>
    <s v="تبرعات عامة من زكاة مال وغيرها"/>
    <s v="دفاتر جمع مال"/>
    <s v="سارى"/>
    <n v="2772"/>
    <m/>
    <n v="56"/>
    <x v="1"/>
  </r>
  <r>
    <d v="2017-11-30T00:00:00"/>
    <x v="11"/>
    <n v="200"/>
    <x v="6"/>
    <x v="6"/>
    <n v="2148878.8938916661"/>
    <n v="423588.14000000013"/>
    <n v="15351.000000000015"/>
    <n v="158641.02659999995"/>
    <n v="11952.336399999998"/>
    <n v="13202"/>
    <s v="تبرعات عامة من زكاة مال وغيرها"/>
    <s v="دفاتر جمع مال"/>
    <s v="سارى"/>
    <n v="2809"/>
    <m/>
    <n v="57"/>
    <x v="1"/>
  </r>
  <r>
    <d v="2017-11-30T00:00:00"/>
    <x v="11"/>
    <n v="800"/>
    <x v="6"/>
    <x v="7"/>
    <n v="2149678.8938916661"/>
    <n v="423588.14000000013"/>
    <n v="15351.000000000015"/>
    <n v="158641.02659999995"/>
    <n v="11952.336399999998"/>
    <n v="13202"/>
    <s v="نقدية للمرضى"/>
    <s v="دفاتر جمع مال"/>
    <s v="سارى"/>
    <n v="2862"/>
    <m/>
    <n v="58"/>
    <x v="1"/>
  </r>
  <r>
    <d v="2017-11-30T00:00:00"/>
    <x v="11"/>
    <n v="600"/>
    <x v="6"/>
    <x v="7"/>
    <n v="2150278.8938916661"/>
    <n v="423588.14000000013"/>
    <n v="15351.000000000015"/>
    <n v="158641.02659999995"/>
    <n v="11952.336399999998"/>
    <n v="13202"/>
    <s v="نقدية للمرضى"/>
    <s v="دفاتر جمع مال"/>
    <s v="سارى"/>
    <n v="2863"/>
    <m/>
    <n v="58"/>
    <x v="1"/>
  </r>
  <r>
    <d v="2017-11-30T00:00:00"/>
    <x v="11"/>
    <n v="10000"/>
    <x v="6"/>
    <x v="6"/>
    <n v="2160278.8938916661"/>
    <n v="423588.14000000013"/>
    <n v="15351.000000000015"/>
    <n v="158641.02659999995"/>
    <n v="11952.336399999998"/>
    <n v="13202"/>
    <s v="تبرعات عامة من زكاة مال وغيرها"/>
    <s v="دفاتر جمع مال"/>
    <s v="سارى"/>
    <n v="2864"/>
    <m/>
    <n v="58"/>
    <x v="1"/>
  </r>
  <r>
    <d v="2017-11-30T00:00:00"/>
    <x v="11"/>
    <n v="10000"/>
    <x v="6"/>
    <x v="6"/>
    <n v="2170278.8938916661"/>
    <n v="423588.14000000013"/>
    <n v="15351.000000000015"/>
    <n v="158641.02659999995"/>
    <n v="11952.336399999998"/>
    <n v="13202"/>
    <s v="تبرعات عامة من زكاة مال وغيرها"/>
    <s v="دفاتر جمع مال"/>
    <s v="سارى"/>
    <n v="2865"/>
    <m/>
    <n v="58"/>
    <x v="1"/>
  </r>
  <r>
    <d v="2017-11-30T00:00:00"/>
    <x v="11"/>
    <n v="510"/>
    <x v="6"/>
    <x v="7"/>
    <n v="2170788.8938916661"/>
    <n v="423588.14000000013"/>
    <n v="15351.000000000015"/>
    <n v="158641.02659999995"/>
    <n v="11952.336399999998"/>
    <n v="13202"/>
    <s v="نقدية للمرضى"/>
    <s v="دفاتر جمع مال"/>
    <s v="سارى"/>
    <n v="2866"/>
    <m/>
    <n v="58"/>
    <x v="1"/>
  </r>
  <r>
    <d v="2017-11-30T00:00:00"/>
    <x v="11"/>
    <n v="1500"/>
    <x v="6"/>
    <x v="7"/>
    <n v="2172288.8938916661"/>
    <n v="423588.14000000013"/>
    <n v="15351.000000000015"/>
    <n v="158641.02659999995"/>
    <n v="11952.336399999998"/>
    <n v="13202"/>
    <s v="نقدية للمرضى"/>
    <s v="دفاتر جمع مال"/>
    <s v="سارى"/>
    <n v="2867"/>
    <m/>
    <n v="58"/>
    <x v="1"/>
  </r>
  <r>
    <d v="2017-11-30T00:00:00"/>
    <x v="11"/>
    <n v="1800"/>
    <x v="6"/>
    <x v="7"/>
    <n v="2174088.8938916661"/>
    <n v="423588.14000000013"/>
    <n v="15351.000000000015"/>
    <n v="158641.02659999995"/>
    <n v="11952.336399999998"/>
    <n v="13202"/>
    <s v="نقدية للمرضى"/>
    <s v="دفاتر جمع مال"/>
    <s v="سارى"/>
    <n v="2868"/>
    <m/>
    <n v="58"/>
    <x v="1"/>
  </r>
  <r>
    <d v="2017-11-30T00:00:00"/>
    <x v="11"/>
    <n v="1700"/>
    <x v="6"/>
    <x v="6"/>
    <n v="2175788.8938916661"/>
    <n v="423588.14000000013"/>
    <n v="15351.000000000015"/>
    <n v="158641.02659999995"/>
    <n v="11952.336399999998"/>
    <n v="13202"/>
    <s v="تبرعات عامة من زكاة مال وغيرها"/>
    <s v="دفاتر جمع مال"/>
    <s v="سارى"/>
    <n v="2869"/>
    <m/>
    <n v="58"/>
    <x v="1"/>
  </r>
  <r>
    <d v="2017-11-30T00:00:00"/>
    <x v="11"/>
    <n v="1800"/>
    <x v="6"/>
    <x v="7"/>
    <n v="2177588.8938916661"/>
    <n v="423588.14000000013"/>
    <n v="15351.000000000015"/>
    <n v="158641.02659999995"/>
    <n v="11952.336399999998"/>
    <n v="13202"/>
    <s v="نقدية للمرضى"/>
    <s v="دفاتر جمع مال"/>
    <s v="سارى"/>
    <n v="2870"/>
    <m/>
    <n v="58"/>
    <x v="1"/>
  </r>
  <r>
    <d v="2017-11-30T00:00:00"/>
    <x v="11"/>
    <n v="10000"/>
    <x v="6"/>
    <x v="7"/>
    <n v="2187588.8938916661"/>
    <n v="423588.14000000013"/>
    <n v="15351.000000000015"/>
    <n v="158641.02659999995"/>
    <n v="11952.336399999998"/>
    <n v="13202"/>
    <s v="نقدية للمرضى"/>
    <s v="دفاتر جمع مال"/>
    <s v="سارى"/>
    <n v="2901"/>
    <m/>
    <n v="59"/>
    <x v="1"/>
  </r>
  <r>
    <d v="2017-11-30T00:00:00"/>
    <x v="11"/>
    <n v="250"/>
    <x v="6"/>
    <x v="6"/>
    <n v="2187838.8938916661"/>
    <n v="423588.14000000013"/>
    <n v="15351.000000000015"/>
    <n v="158641.02659999995"/>
    <n v="11952.336399999998"/>
    <n v="13202"/>
    <s v="تبرعات عامة من زكاة مال وغيرها"/>
    <s v="دفاتر جمع مال"/>
    <s v="سارى"/>
    <n v="2902"/>
    <m/>
    <n v="59"/>
    <x v="1"/>
  </r>
  <r>
    <d v="2017-11-30T00:00:00"/>
    <x v="11"/>
    <n v="4275.8600000000006"/>
    <x v="2"/>
    <x v="2"/>
    <n v="2187838.8938916661"/>
    <n v="423588.14000000013"/>
    <n v="15351.000000000015"/>
    <n v="158641.02659999995"/>
    <n v="11952.336399999998"/>
    <n v="13202"/>
    <m/>
    <m/>
    <m/>
    <m/>
    <m/>
    <m/>
    <x v="1"/>
  </r>
  <r>
    <d v="2017-11-30T00:00:00"/>
    <x v="11"/>
    <n v="130396"/>
    <x v="3"/>
    <x v="2"/>
    <n v="2187838.8938916661"/>
    <n v="423588.14000000013"/>
    <n v="15351.000000000015"/>
    <n v="158641.02659999995"/>
    <n v="11952.336399999998"/>
    <n v="13202"/>
    <m/>
    <m/>
    <m/>
    <m/>
    <m/>
    <m/>
    <x v="1"/>
  </r>
  <r>
    <d v="2017-11-30T00:00:00"/>
    <x v="11"/>
    <n v="1692"/>
    <x v="20"/>
    <x v="10"/>
    <n v="2187838.8938916661"/>
    <n v="423588.14000000013"/>
    <n v="15351.000000000015"/>
    <n v="158641.02659999995"/>
    <n v="11952.336399999998"/>
    <n v="13202"/>
    <m/>
    <m/>
    <m/>
    <s v="تقفيل"/>
    <m/>
    <m/>
    <x v="1"/>
  </r>
  <r>
    <d v="2017-11-30T00:00:00"/>
    <x v="11"/>
    <n v="22328.75"/>
    <x v="30"/>
    <x v="8"/>
    <n v="2165510.1438916661"/>
    <n v="423588.14000000013"/>
    <n v="15351.000000000015"/>
    <n v="158641.02659999995"/>
    <n v="11952.336399999998"/>
    <n v="13202"/>
    <m/>
    <m/>
    <m/>
    <m/>
    <m/>
    <m/>
    <x v="1"/>
  </r>
  <r>
    <d v="2017-11-30T00:00:00"/>
    <x v="11"/>
    <n v="440"/>
    <x v="19"/>
    <x v="8"/>
    <n v="2165070.1438916661"/>
    <n v="423588.14000000013"/>
    <n v="15351.000000000015"/>
    <n v="158641.02659999995"/>
    <n v="11952.336399999998"/>
    <n v="13202"/>
    <m/>
    <m/>
    <m/>
    <m/>
    <m/>
    <m/>
    <x v="1"/>
  </r>
  <r>
    <d v="2017-11-30T00:00:00"/>
    <x v="11"/>
    <n v="2995.5"/>
    <x v="13"/>
    <x v="8"/>
    <n v="2162074.6438916661"/>
    <n v="423588.14000000013"/>
    <n v="15351.000000000015"/>
    <n v="158641.02659999995"/>
    <n v="11952.336399999998"/>
    <n v="13202"/>
    <m/>
    <m/>
    <m/>
    <m/>
    <m/>
    <m/>
    <x v="1"/>
  </r>
  <r>
    <d v="2017-11-30T00:00:00"/>
    <x v="11"/>
    <n v="7342"/>
    <x v="15"/>
    <x v="8"/>
    <n v="2154732.6438916661"/>
    <n v="423588.14000000013"/>
    <n v="15351.000000000015"/>
    <n v="158641.02659999995"/>
    <n v="11952.336399999998"/>
    <n v="13202"/>
    <m/>
    <m/>
    <m/>
    <m/>
    <m/>
    <m/>
    <x v="1"/>
  </r>
  <r>
    <d v="2017-11-30T00:00:00"/>
    <x v="11"/>
    <n v="8116.08"/>
    <x v="20"/>
    <x v="8"/>
    <n v="2146616.563891666"/>
    <n v="423588.14000000013"/>
    <n v="15351.000000000015"/>
    <n v="158641.02659999995"/>
    <n v="11952.336399999998"/>
    <n v="13202"/>
    <m/>
    <m/>
    <m/>
    <m/>
    <m/>
    <m/>
    <x v="1"/>
  </r>
  <r>
    <d v="2017-11-01T00:00:00"/>
    <x v="11"/>
    <n v="30685"/>
    <x v="4"/>
    <x v="8"/>
    <n v="2115931.563891666"/>
    <n v="423588.14000000013"/>
    <n v="15351.000000000015"/>
    <n v="158641.02659999995"/>
    <n v="11952.336399999998"/>
    <n v="13202"/>
    <m/>
    <m/>
    <m/>
    <m/>
    <m/>
    <m/>
    <x v="1"/>
  </r>
  <r>
    <d v="2017-11-30T00:00:00"/>
    <x v="11"/>
    <n v="161920.75"/>
    <x v="21"/>
    <x v="8"/>
    <n v="1954010.813891666"/>
    <n v="423588.14000000013"/>
    <n v="15351.000000000015"/>
    <n v="158641.02659999995"/>
    <n v="11952.336399999998"/>
    <n v="13202"/>
    <m/>
    <m/>
    <m/>
    <m/>
    <m/>
    <m/>
    <x v="1"/>
  </r>
  <r>
    <d v="2017-11-30T00:00:00"/>
    <x v="11"/>
    <n v="184125.08000000002"/>
    <x v="22"/>
    <x v="8"/>
    <n v="1769885.7338916659"/>
    <n v="423588.14000000013"/>
    <n v="15351.000000000015"/>
    <n v="158641.02659999995"/>
    <n v="11952.336399999998"/>
    <n v="13202"/>
    <m/>
    <m/>
    <m/>
    <m/>
    <m/>
    <m/>
    <x v="1"/>
  </r>
  <r>
    <d v="2017-11-30T00:00:00"/>
    <x v="11"/>
    <n v="2451.5"/>
    <x v="17"/>
    <x v="8"/>
    <n v="1767434.2338916659"/>
    <n v="423588.14000000013"/>
    <n v="15351.000000000015"/>
    <n v="158641.02659999995"/>
    <n v="11952.336399999998"/>
    <n v="13202"/>
    <m/>
    <m/>
    <m/>
    <m/>
    <m/>
    <m/>
    <x v="1"/>
  </r>
  <r>
    <d v="2017-11-30T00:00:00"/>
    <x v="11"/>
    <n v="4400"/>
    <x v="16"/>
    <x v="8"/>
    <n v="1763034.2338916659"/>
    <n v="423588.14000000013"/>
    <n v="15351.000000000015"/>
    <n v="158641.02659999995"/>
    <n v="11952.336399999998"/>
    <n v="13202"/>
    <m/>
    <m/>
    <m/>
    <m/>
    <m/>
    <m/>
    <x v="1"/>
  </r>
  <r>
    <d v="2017-11-30T00:00:00"/>
    <x v="11"/>
    <n v="440"/>
    <x v="32"/>
    <x v="8"/>
    <n v="1762594.2338916659"/>
    <n v="423588.14000000013"/>
    <n v="15351.000000000015"/>
    <n v="158641.02659999995"/>
    <n v="11952.336399999998"/>
    <n v="13202"/>
    <m/>
    <m/>
    <m/>
    <m/>
    <m/>
    <m/>
    <x v="1"/>
  </r>
  <r>
    <d v="2017-11-30T00:00:00"/>
    <x v="11"/>
    <n v="13688"/>
    <x v="14"/>
    <x v="8"/>
    <n v="1748906.2338916659"/>
    <n v="423588.14000000013"/>
    <n v="15351.000000000015"/>
    <n v="158641.02659999995"/>
    <n v="11952.336399999998"/>
    <n v="13202"/>
    <m/>
    <m/>
    <m/>
    <m/>
    <m/>
    <m/>
    <x v="1"/>
  </r>
  <r>
    <d v="2017-11-30T00:00:00"/>
    <x v="11"/>
    <n v="2000"/>
    <x v="33"/>
    <x v="8"/>
    <n v="1746906.2338916659"/>
    <n v="423588.14000000013"/>
    <n v="15351.000000000015"/>
    <n v="158641.02659999995"/>
    <n v="11952.336399999998"/>
    <n v="13202"/>
    <m/>
    <m/>
    <m/>
    <m/>
    <m/>
    <m/>
    <x v="1"/>
  </r>
  <r>
    <d v="2017-11-30T00:00:00"/>
    <x v="11"/>
    <n v="833039.66999999993"/>
    <x v="7"/>
    <x v="8"/>
    <n v="913866.56389166601"/>
    <n v="423588.14000000013"/>
    <n v="15351.000000000015"/>
    <n v="158641.02659999995"/>
    <n v="11952.336399999998"/>
    <n v="13202"/>
    <m/>
    <m/>
    <m/>
    <m/>
    <m/>
    <m/>
    <x v="1"/>
  </r>
  <r>
    <d v="2017-11-30T00:00:00"/>
    <x v="11"/>
    <n v="85918.5"/>
    <x v="10"/>
    <x v="8"/>
    <n v="827948.06389166601"/>
    <n v="423588.14000000013"/>
    <n v="15351.000000000015"/>
    <n v="158641.02659999995"/>
    <n v="11952.336399999998"/>
    <n v="13202"/>
    <m/>
    <m/>
    <m/>
    <m/>
    <m/>
    <m/>
    <x v="1"/>
  </r>
  <r>
    <d v="2017-12-01T00:00:00"/>
    <x v="12"/>
    <n v="49000"/>
    <x v="39"/>
    <x v="7"/>
    <n v="827948.06389166601"/>
    <n v="423588.14000000013"/>
    <n v="64351.000000000015"/>
    <n v="158641.02659999995"/>
    <n v="11952.336399999998"/>
    <n v="13202"/>
    <s v="نقدية للمرضى"/>
    <s v="دفاتر جمع مال"/>
    <s v="سارى"/>
    <n v="2566"/>
    <m/>
    <n v="52"/>
    <x v="1"/>
  </r>
  <r>
    <d v="2017-11-30T00:00:00"/>
    <x v="11"/>
    <n v="168.72"/>
    <x v="20"/>
    <x v="16"/>
    <n v="827948.06389166601"/>
    <n v="423588.14000000013"/>
    <n v="64351.000000000015"/>
    <n v="158641.02659999995"/>
    <n v="11952.336399999998"/>
    <n v="13202"/>
    <m/>
    <m/>
    <m/>
    <s v="تقفيل"/>
    <m/>
    <m/>
    <x v="1"/>
  </r>
  <r>
    <d v="2017-11-30T00:00:00"/>
    <x v="11"/>
    <n v="123.12"/>
    <x v="20"/>
    <x v="16"/>
    <n v="827948.06389166601"/>
    <n v="423588.14000000013"/>
    <n v="64351.000000000015"/>
    <n v="158641.02659999995"/>
    <n v="11952.336399999998"/>
    <n v="13202"/>
    <m/>
    <m/>
    <m/>
    <s v="تقفيل"/>
    <m/>
    <m/>
    <x v="1"/>
  </r>
  <r>
    <d v="2017-11-30T00:00:00"/>
    <x v="11"/>
    <n v="50.16"/>
    <x v="20"/>
    <x v="16"/>
    <n v="827948.06389166601"/>
    <n v="423588.14000000013"/>
    <n v="64351.000000000015"/>
    <n v="158641.02659999995"/>
    <n v="11952.336399999998"/>
    <n v="13202"/>
    <m/>
    <m/>
    <m/>
    <s v="تقفيل"/>
    <m/>
    <m/>
    <x v="1"/>
  </r>
  <r>
    <d v="2017-11-30T00:00:00"/>
    <x v="11"/>
    <n v="720.24"/>
    <x v="20"/>
    <x v="10"/>
    <n v="827948.06389166601"/>
    <n v="423588.14000000013"/>
    <n v="64351.000000000015"/>
    <n v="158641.02659999995"/>
    <n v="11952.336399999998"/>
    <n v="13202"/>
    <m/>
    <m/>
    <m/>
    <s v="تقفيل"/>
    <m/>
    <m/>
    <x v="1"/>
  </r>
  <r>
    <d v="2017-11-30T00:00:00"/>
    <x v="11"/>
    <n v="15441"/>
    <x v="25"/>
    <x v="2"/>
    <n v="827948.06389166601"/>
    <n v="423588.14000000013"/>
    <n v="64351.000000000015"/>
    <n v="158641.02659999995"/>
    <n v="11952.336399999998"/>
    <n v="13202"/>
    <m/>
    <m/>
    <m/>
    <m/>
    <m/>
    <m/>
    <x v="1"/>
  </r>
  <r>
    <d v="2017-11-30T00:00:00"/>
    <x v="11"/>
    <n v="5433.15"/>
    <x v="7"/>
    <x v="19"/>
    <n v="827948.06389166601"/>
    <n v="423588.14000000013"/>
    <n v="64351.000000000015"/>
    <n v="158641.02659999995"/>
    <n v="11952.336399999998"/>
    <n v="13202"/>
    <m/>
    <m/>
    <m/>
    <m/>
    <m/>
    <m/>
    <x v="1"/>
  </r>
  <r>
    <d v="2017-11-30T00:00:00"/>
    <x v="11"/>
    <n v="243651"/>
    <x v="7"/>
    <x v="13"/>
    <n v="827948.06389166601"/>
    <n v="423588.14000000013"/>
    <n v="64351.000000000015"/>
    <n v="158641.02659999995"/>
    <n v="11952.336399999998"/>
    <n v="13202"/>
    <m/>
    <m/>
    <m/>
    <m/>
    <m/>
    <m/>
    <x v="52"/>
  </r>
  <r>
    <d v="2017-11-30T00:00:00"/>
    <x v="11"/>
    <n v="690000"/>
    <x v="28"/>
    <x v="8"/>
    <n v="137948.06389166601"/>
    <n v="423588.14000000013"/>
    <n v="64351.000000000015"/>
    <n v="158641.02659999995"/>
    <n v="11952.336399999998"/>
    <n v="13202"/>
    <m/>
    <m/>
    <m/>
    <m/>
    <m/>
    <m/>
    <x v="52"/>
  </r>
  <r>
    <d v="2017-12-02T00:00:00"/>
    <x v="12"/>
    <n v="4500"/>
    <x v="6"/>
    <x v="6"/>
    <n v="142448.06389166601"/>
    <n v="423588.14000000013"/>
    <n v="64351.000000000015"/>
    <n v="158641.02659999995"/>
    <n v="11952.336399999998"/>
    <n v="13202"/>
    <s v="تبرعات عامة من زكاة مال وغيرها"/>
    <s v="دفاتر جمع مال"/>
    <s v="سارى"/>
    <n v="1300"/>
    <m/>
    <n v="26"/>
    <x v="1"/>
  </r>
  <r>
    <d v="2017-12-02T00:00:00"/>
    <x v="12"/>
    <n v="100"/>
    <x v="39"/>
    <x v="7"/>
    <n v="142448.06389166601"/>
    <n v="423588.14000000013"/>
    <n v="64451.000000000015"/>
    <n v="158641.02659999995"/>
    <n v="11952.336399999998"/>
    <n v="13202"/>
    <s v="نقدية للمرضى"/>
    <s v="دفاتر جمع مال"/>
    <s v="سارى"/>
    <n v="1302"/>
    <m/>
    <n v="27"/>
    <x v="1"/>
  </r>
  <r>
    <d v="2017-12-02T00:00:00"/>
    <x v="12"/>
    <n v="100"/>
    <x v="6"/>
    <x v="7"/>
    <n v="142548.06389166601"/>
    <n v="423588.14000000013"/>
    <n v="64451.000000000015"/>
    <n v="158641.02659999995"/>
    <n v="11952.336399999998"/>
    <n v="13202"/>
    <s v="نقدية للمرضى"/>
    <s v="دفاتر جمع مال"/>
    <s v="سارى"/>
    <n v="1303"/>
    <m/>
    <n v="27"/>
    <x v="1"/>
  </r>
  <r>
    <d v="2017-12-02T00:00:00"/>
    <x v="12"/>
    <n v="1000"/>
    <x v="39"/>
    <x v="6"/>
    <n v="142548.06389166601"/>
    <n v="423588.14000000013"/>
    <n v="65451.000000000015"/>
    <n v="158641.02659999995"/>
    <n v="11952.336399999998"/>
    <n v="13202"/>
    <s v="تبرعات عامة من زكاة مال وغيرها"/>
    <s v="دفاتر جمع مال"/>
    <s v="سارى"/>
    <n v="1304"/>
    <m/>
    <n v="27"/>
    <x v="1"/>
  </r>
  <r>
    <d v="2017-12-02T00:00:00"/>
    <x v="12"/>
    <n v="500"/>
    <x v="6"/>
    <x v="7"/>
    <n v="143048.06389166601"/>
    <n v="423588.14000000013"/>
    <n v="65451.000000000015"/>
    <n v="158641.02659999995"/>
    <n v="11952.336399999998"/>
    <n v="13202"/>
    <s v="نقدية للمرضى"/>
    <s v="دفاتر جمع مال"/>
    <s v="سارى"/>
    <n v="1306"/>
    <m/>
    <n v="27"/>
    <x v="1"/>
  </r>
  <r>
    <d v="2017-12-02T00:00:00"/>
    <x v="12"/>
    <n v="1000"/>
    <x v="6"/>
    <x v="7"/>
    <n v="144048.06389166601"/>
    <n v="423588.14000000013"/>
    <n v="65451.000000000015"/>
    <n v="158641.02659999995"/>
    <n v="11952.336399999998"/>
    <n v="13202"/>
    <s v="نقدية للمرضى"/>
    <s v="دفاتر جمع مال"/>
    <s v="سارى"/>
    <n v="2243"/>
    <m/>
    <n v="45"/>
    <x v="1"/>
  </r>
  <r>
    <d v="2017-12-02T00:00:00"/>
    <x v="12"/>
    <n v="1000"/>
    <x v="6"/>
    <x v="7"/>
    <n v="145048.06389166601"/>
    <n v="423588.14000000013"/>
    <n v="65451.000000000015"/>
    <n v="158641.02659999995"/>
    <n v="11952.336399999998"/>
    <n v="13202"/>
    <s v="نقدية للمرضى"/>
    <s v="دفاتر جمع مال"/>
    <s v="سارى"/>
    <n v="2244"/>
    <m/>
    <n v="45"/>
    <x v="1"/>
  </r>
  <r>
    <d v="2017-12-02T00:00:00"/>
    <x v="12"/>
    <n v="500"/>
    <x v="6"/>
    <x v="7"/>
    <n v="145548.06389166601"/>
    <n v="423588.14000000013"/>
    <n v="65451.000000000015"/>
    <n v="158641.02659999995"/>
    <n v="11952.336399999998"/>
    <n v="13202"/>
    <s v="نقدية للمرضى"/>
    <s v="دفاتر جمع مال"/>
    <s v="سارى"/>
    <n v="2245"/>
    <m/>
    <n v="45"/>
    <x v="1"/>
  </r>
  <r>
    <d v="2017-12-02T00:00:00"/>
    <x v="12"/>
    <n v="200"/>
    <x v="6"/>
    <x v="7"/>
    <n v="145748.06389166601"/>
    <n v="423588.14000000013"/>
    <n v="65451.000000000015"/>
    <n v="158641.02659999995"/>
    <n v="11952.336399999998"/>
    <n v="13202"/>
    <s v="نقدية للمرضى"/>
    <s v="دفاتر جمع مال"/>
    <s v="سارى"/>
    <n v="2246"/>
    <m/>
    <n v="45"/>
    <x v="1"/>
  </r>
  <r>
    <d v="2017-12-02T00:00:00"/>
    <x v="12"/>
    <n v="10000"/>
    <x v="39"/>
    <x v="7"/>
    <n v="145748.06389166601"/>
    <n v="423588.14000000013"/>
    <n v="75451.000000000015"/>
    <n v="158641.02659999995"/>
    <n v="11952.336399999998"/>
    <n v="13202"/>
    <s v="نقدية للمرضى"/>
    <s v="دفاتر جمع مال"/>
    <s v="سارى"/>
    <n v="2315"/>
    <m/>
    <n v="47"/>
    <x v="1"/>
  </r>
  <r>
    <d v="2017-12-02T00:00:00"/>
    <x v="12"/>
    <n v="7000"/>
    <x v="6"/>
    <x v="7"/>
    <n v="152748.06389166601"/>
    <n v="423588.14000000013"/>
    <n v="75451.000000000015"/>
    <n v="158641.02659999995"/>
    <n v="11952.336399999998"/>
    <n v="13202"/>
    <s v="نقدية للمرضى"/>
    <s v="دفاتر جمع مال"/>
    <s v="سارى"/>
    <n v="2316"/>
    <m/>
    <n v="47"/>
    <x v="1"/>
  </r>
  <r>
    <d v="2017-12-02T00:00:00"/>
    <x v="12"/>
    <n v="3000"/>
    <x v="6"/>
    <x v="7"/>
    <n v="155748.06389166601"/>
    <n v="423588.14000000013"/>
    <n v="75451.000000000015"/>
    <n v="158641.02659999995"/>
    <n v="11952.336399999998"/>
    <n v="13202"/>
    <s v="نقدية للمرضى"/>
    <s v="دفاتر جمع مال"/>
    <s v="سارى"/>
    <n v="2317"/>
    <m/>
    <n v="47"/>
    <x v="1"/>
  </r>
  <r>
    <d v="2017-12-02T00:00:00"/>
    <x v="12"/>
    <n v="800"/>
    <x v="6"/>
    <x v="7"/>
    <n v="156548.06389166601"/>
    <n v="423588.14000000013"/>
    <n v="75451.000000000015"/>
    <n v="158641.02659999995"/>
    <n v="11952.336399999998"/>
    <n v="13202"/>
    <s v="نقدية للمرضى"/>
    <s v="دفاتر جمع مال"/>
    <s v="سارى"/>
    <n v="2318"/>
    <m/>
    <n v="47"/>
    <x v="1"/>
  </r>
  <r>
    <d v="2017-12-02T00:00:00"/>
    <x v="12"/>
    <n v="115"/>
    <x v="6"/>
    <x v="7"/>
    <n v="156663.06389166601"/>
    <n v="423588.14000000013"/>
    <n v="75451.000000000015"/>
    <n v="158641.02659999995"/>
    <n v="11952.336399999998"/>
    <n v="13202"/>
    <s v="نقدية للمرضى"/>
    <s v="دفاتر جمع مال"/>
    <s v="سارى"/>
    <n v="2319"/>
    <m/>
    <n v="47"/>
    <x v="1"/>
  </r>
  <r>
    <d v="2017-12-02T00:00:00"/>
    <x v="12"/>
    <n v="100"/>
    <x v="6"/>
    <x v="6"/>
    <n v="156763.06389166601"/>
    <n v="423588.14000000013"/>
    <n v="75451.000000000015"/>
    <n v="158641.02659999995"/>
    <n v="11952.336399999998"/>
    <n v="13202"/>
    <s v="تبرعات عامة من زكاة مال وغيرها"/>
    <s v="دفاتر جمع مال"/>
    <s v="سارى"/>
    <n v="2320"/>
    <m/>
    <n v="47"/>
    <x v="1"/>
  </r>
  <r>
    <d v="2017-12-02T00:00:00"/>
    <x v="12"/>
    <n v="800"/>
    <x v="6"/>
    <x v="7"/>
    <n v="157563.06389166601"/>
    <n v="423588.14000000013"/>
    <n v="75451.000000000015"/>
    <n v="158641.02659999995"/>
    <n v="11952.336399999998"/>
    <n v="13202"/>
    <s v="نقدية للمرضى"/>
    <s v="دفاتر جمع مال"/>
    <s v="سارى"/>
    <n v="2467"/>
    <m/>
    <n v="50"/>
    <x v="1"/>
  </r>
  <r>
    <d v="2017-12-02T00:00:00"/>
    <x v="12"/>
    <n v="1000"/>
    <x v="6"/>
    <x v="6"/>
    <n v="158563.06389166601"/>
    <n v="423588.14000000013"/>
    <n v="75451.000000000015"/>
    <n v="158641.02659999995"/>
    <n v="11952.336399999998"/>
    <n v="13202"/>
    <s v="تبرعات عامة من زكاة مال وغيرها"/>
    <s v="دفاتر جمع مال"/>
    <s v="سارى"/>
    <n v="2468"/>
    <m/>
    <n v="50"/>
    <x v="1"/>
  </r>
  <r>
    <d v="2017-12-02T00:00:00"/>
    <x v="12"/>
    <n v="500"/>
    <x v="6"/>
    <x v="7"/>
    <n v="159063.06389166601"/>
    <n v="423588.14000000013"/>
    <n v="75451.000000000015"/>
    <n v="158641.02659999995"/>
    <n v="11952.336399999998"/>
    <n v="13202"/>
    <s v="نقدية للمرضى"/>
    <s v="دفاتر جمع مال"/>
    <s v="سارى"/>
    <n v="2567"/>
    <m/>
    <n v="52"/>
    <x v="1"/>
  </r>
  <r>
    <d v="2017-12-02T00:00:00"/>
    <x v="12"/>
    <n v="4000"/>
    <x v="6"/>
    <x v="7"/>
    <n v="163063.06389166601"/>
    <n v="423588.14000000013"/>
    <n v="75451.000000000015"/>
    <n v="158641.02659999995"/>
    <n v="11952.336399999998"/>
    <n v="13202"/>
    <s v="نقدية للمرضى"/>
    <s v="دفاتر جمع مال"/>
    <s v="سارى"/>
    <n v="2568"/>
    <m/>
    <n v="52"/>
    <x v="1"/>
  </r>
  <r>
    <d v="2017-12-02T00:00:00"/>
    <x v="12"/>
    <n v="100"/>
    <x v="6"/>
    <x v="7"/>
    <n v="163163.06389166601"/>
    <n v="423588.14000000013"/>
    <n v="75451.000000000015"/>
    <n v="158641.02659999995"/>
    <n v="11952.336399999998"/>
    <n v="13202"/>
    <s v="نقدية للمرضى"/>
    <s v="دفاتر جمع مال"/>
    <s v="سارى"/>
    <n v="2569"/>
    <m/>
    <n v="52"/>
    <x v="1"/>
  </r>
  <r>
    <d v="2017-12-02T00:00:00"/>
    <x v="12"/>
    <n v="800"/>
    <x v="6"/>
    <x v="6"/>
    <n v="163963.06389166601"/>
    <n v="423588.14000000013"/>
    <n v="75451.000000000015"/>
    <n v="158641.02659999995"/>
    <n v="11952.336399999998"/>
    <n v="13202"/>
    <s v="تبرعات عامة من زكاة مال وغيرها"/>
    <s v="دفاتر جمع مال"/>
    <s v="سارى"/>
    <n v="2570"/>
    <m/>
    <n v="52"/>
    <x v="1"/>
  </r>
  <r>
    <d v="2017-12-02T00:00:00"/>
    <x v="12"/>
    <n v="750"/>
    <x v="6"/>
    <x v="7"/>
    <n v="164713.06389166601"/>
    <n v="423588.14000000013"/>
    <n v="75451.000000000015"/>
    <n v="158641.02659999995"/>
    <n v="11952.336399999998"/>
    <n v="13202"/>
    <s v="نقدية للمرضى"/>
    <s v="دفاتر جمع مال"/>
    <s v="سارى"/>
    <n v="2571"/>
    <m/>
    <n v="52"/>
    <x v="1"/>
  </r>
  <r>
    <d v="2017-12-02T00:00:00"/>
    <x v="12"/>
    <n v="100"/>
    <x v="6"/>
    <x v="6"/>
    <n v="164813.06389166601"/>
    <n v="423588.14000000013"/>
    <n v="75451.000000000015"/>
    <n v="158641.02659999995"/>
    <n v="11952.336399999998"/>
    <n v="13202"/>
    <s v="تبرعات عامة من زكاة مال وغيرها"/>
    <s v="دفاتر جمع مال"/>
    <s v="سارى"/>
    <n v="2572"/>
    <m/>
    <n v="52"/>
    <x v="1"/>
  </r>
  <r>
    <d v="2017-12-02T00:00:00"/>
    <x v="12"/>
    <n v="150"/>
    <x v="6"/>
    <x v="6"/>
    <n v="164963.06389166601"/>
    <n v="423588.14000000013"/>
    <n v="75451.000000000015"/>
    <n v="158641.02659999995"/>
    <n v="11952.336399999998"/>
    <n v="13202"/>
    <s v="تبرعات عامة من زكاة مال وغيرها"/>
    <s v="دفاتر جمع مال"/>
    <s v="سارى"/>
    <n v="2573"/>
    <m/>
    <n v="52"/>
    <x v="1"/>
  </r>
  <r>
    <d v="2017-12-02T00:00:00"/>
    <x v="12"/>
    <n v="500"/>
    <x v="6"/>
    <x v="6"/>
    <n v="165463.06389166601"/>
    <n v="423588.14000000013"/>
    <n v="75451.000000000015"/>
    <n v="158641.02659999995"/>
    <n v="11952.336399999998"/>
    <n v="13202"/>
    <s v="تبرعات عامة من زكاة مال وغيرها"/>
    <s v="دفاتر جمع مال"/>
    <s v="سارى"/>
    <n v="2616"/>
    <m/>
    <n v="53"/>
    <x v="1"/>
  </r>
  <r>
    <d v="2017-12-02T00:00:00"/>
    <x v="12"/>
    <n v="2500"/>
    <x v="6"/>
    <x v="6"/>
    <n v="167963.06389166601"/>
    <n v="423588.14000000013"/>
    <n v="75451.000000000015"/>
    <n v="158641.02659999995"/>
    <n v="11952.336399999998"/>
    <n v="13202"/>
    <s v="تبرعات عامة من زكاة مال وغيرها"/>
    <s v="دفاتر جمع مال"/>
    <s v="سارى"/>
    <n v="2617"/>
    <m/>
    <n v="53"/>
    <x v="1"/>
  </r>
  <r>
    <d v="2017-12-02T00:00:00"/>
    <x v="12"/>
    <n v="150"/>
    <x v="6"/>
    <x v="6"/>
    <n v="168113.06389166601"/>
    <n v="423588.14000000013"/>
    <n v="75451.000000000015"/>
    <n v="158641.02659999995"/>
    <n v="11952.336399999998"/>
    <n v="13202"/>
    <s v="تبرعات عامة من زكاة مال وغيرها"/>
    <s v="دفاتر جمع مال"/>
    <s v="سارى"/>
    <n v="2618"/>
    <m/>
    <n v="53"/>
    <x v="1"/>
  </r>
  <r>
    <d v="2017-12-02T00:00:00"/>
    <x v="12"/>
    <n v="200"/>
    <x v="6"/>
    <x v="6"/>
    <n v="168313.06389166601"/>
    <n v="423588.14000000013"/>
    <n v="75451.000000000015"/>
    <n v="158641.02659999995"/>
    <n v="11952.336399999998"/>
    <n v="13202"/>
    <s v="تبرعات عامة من زكاة مال وغيرها"/>
    <s v="دفاتر جمع مال"/>
    <s v="سارى"/>
    <n v="2619"/>
    <m/>
    <n v="53"/>
    <x v="1"/>
  </r>
  <r>
    <d v="2017-12-02T00:00:00"/>
    <x v="12"/>
    <n v="600"/>
    <x v="6"/>
    <x v="7"/>
    <n v="168913.06389166601"/>
    <n v="423588.14000000013"/>
    <n v="75451.000000000015"/>
    <n v="158641.02659999995"/>
    <n v="11952.336399999998"/>
    <n v="13202"/>
    <s v="نقدية للمرضى"/>
    <s v="دفاتر جمع مال"/>
    <s v="سارى"/>
    <n v="2810"/>
    <m/>
    <n v="57"/>
    <x v="1"/>
  </r>
  <r>
    <d v="2017-12-02T00:00:00"/>
    <x v="12"/>
    <n v="10000"/>
    <x v="39"/>
    <x v="7"/>
    <n v="168913.06389166601"/>
    <n v="423588.14000000013"/>
    <n v="85451.000000000015"/>
    <n v="158641.02659999995"/>
    <n v="11952.336399999998"/>
    <n v="13202"/>
    <s v="نقدية للمرضى"/>
    <s v="دفاتر جمع مال"/>
    <s v="سارى"/>
    <n v="2811"/>
    <m/>
    <n v="57"/>
    <x v="1"/>
  </r>
  <r>
    <d v="2017-12-02T00:00:00"/>
    <x v="12"/>
    <n v="10000"/>
    <x v="39"/>
    <x v="7"/>
    <n v="168913.06389166601"/>
    <n v="423588.14000000013"/>
    <n v="95451.000000000015"/>
    <n v="158641.02659999995"/>
    <n v="11952.336399999998"/>
    <n v="13202"/>
    <s v="نقدية للمرضى"/>
    <s v="دفاتر جمع مال"/>
    <s v="سارى"/>
    <n v="2812"/>
    <m/>
    <n v="57"/>
    <x v="1"/>
  </r>
  <r>
    <d v="2017-12-02T00:00:00"/>
    <x v="12"/>
    <n v="10000"/>
    <x v="39"/>
    <x v="7"/>
    <n v="168913.06389166601"/>
    <n v="423588.14000000013"/>
    <n v="105451.00000000001"/>
    <n v="158641.02659999995"/>
    <n v="11952.336399999998"/>
    <n v="13202"/>
    <s v="نقدية للمرضى"/>
    <s v="دفاتر جمع مال"/>
    <s v="سارى"/>
    <n v="2813"/>
    <m/>
    <n v="57"/>
    <x v="1"/>
  </r>
  <r>
    <d v="2017-12-02T00:00:00"/>
    <x v="12"/>
    <n v="10000"/>
    <x v="39"/>
    <x v="7"/>
    <n v="168913.06389166601"/>
    <n v="423588.14000000013"/>
    <n v="115451.00000000001"/>
    <n v="158641.02659999995"/>
    <n v="11952.336399999998"/>
    <n v="13202"/>
    <s v="نقدية للمرضى"/>
    <s v="دفاتر جمع مال"/>
    <s v="سارى"/>
    <n v="2814"/>
    <m/>
    <n v="57"/>
    <x v="1"/>
  </r>
  <r>
    <d v="2017-12-02T00:00:00"/>
    <x v="12"/>
    <n v="10000"/>
    <x v="39"/>
    <x v="7"/>
    <n v="168913.06389166601"/>
    <n v="423588.14000000013"/>
    <n v="125451.00000000001"/>
    <n v="158641.02659999995"/>
    <n v="11952.336399999998"/>
    <n v="13202"/>
    <s v="نقدية للمرضى"/>
    <s v="دفاتر جمع مال"/>
    <s v="سارى"/>
    <n v="2815"/>
    <m/>
    <n v="57"/>
    <x v="1"/>
  </r>
  <r>
    <d v="2017-12-02T00:00:00"/>
    <x v="12"/>
    <n v="2500"/>
    <x v="6"/>
    <x v="7"/>
    <n v="171413.06389166601"/>
    <n v="423588.14000000013"/>
    <n v="125451.00000000001"/>
    <n v="158641.02659999995"/>
    <n v="11952.336399999998"/>
    <n v="13202"/>
    <s v="نقدية للمرضى"/>
    <s v="دفاتر جمع مال"/>
    <s v="سارى"/>
    <n v="2816"/>
    <m/>
    <n v="57"/>
    <x v="1"/>
  </r>
  <r>
    <d v="2017-12-02T00:00:00"/>
    <x v="12"/>
    <n v="110"/>
    <x v="6"/>
    <x v="6"/>
    <n v="171523.06389166601"/>
    <n v="423588.14000000013"/>
    <n v="125451.00000000001"/>
    <n v="158641.02659999995"/>
    <n v="11952.336399999998"/>
    <n v="13202"/>
    <s v="تبرعات عامة من زكاة مال وغيرها"/>
    <s v="دفاتر جمع مال"/>
    <s v="سارى"/>
    <n v="2872"/>
    <m/>
    <n v="58"/>
    <x v="1"/>
  </r>
  <r>
    <d v="2017-12-02T00:00:00"/>
    <x v="12"/>
    <n v="500"/>
    <x v="6"/>
    <x v="7"/>
    <n v="172023.06389166601"/>
    <n v="423588.14000000013"/>
    <n v="125451.00000000001"/>
    <n v="158641.02659999995"/>
    <n v="11952.336399999998"/>
    <n v="13202"/>
    <s v="نقدية للمرضى"/>
    <s v="دفاتر جمع مال"/>
    <s v="سارى"/>
    <n v="2873"/>
    <m/>
    <n v="58"/>
    <x v="1"/>
  </r>
  <r>
    <d v="2017-12-02T00:00:00"/>
    <x v="12"/>
    <n v="2200"/>
    <x v="6"/>
    <x v="7"/>
    <n v="174223.06389166601"/>
    <n v="423588.14000000013"/>
    <n v="125451.00000000001"/>
    <n v="158641.02659999995"/>
    <n v="11952.336399999998"/>
    <n v="13202"/>
    <s v="نقدية للمرضى"/>
    <s v="دفاتر جمع مال"/>
    <s v="سارى"/>
    <n v="2874"/>
    <m/>
    <n v="58"/>
    <x v="1"/>
  </r>
  <r>
    <d v="2017-12-02T00:00:00"/>
    <x v="12"/>
    <n v="1000"/>
    <x v="6"/>
    <x v="7"/>
    <n v="175223.06389166601"/>
    <n v="423588.14000000013"/>
    <n v="125451.00000000001"/>
    <n v="158641.02659999995"/>
    <n v="11952.336399999998"/>
    <n v="13202"/>
    <s v="نقدية للمرضى"/>
    <s v="دفاتر جمع مال"/>
    <s v="سارى"/>
    <n v="2875"/>
    <m/>
    <n v="58"/>
    <x v="1"/>
  </r>
  <r>
    <d v="2017-12-02T00:00:00"/>
    <x v="12"/>
    <n v="1000"/>
    <x v="6"/>
    <x v="7"/>
    <n v="176223.06389166601"/>
    <n v="423588.14000000013"/>
    <n v="125451.00000000001"/>
    <n v="158641.02659999995"/>
    <n v="11952.336399999998"/>
    <n v="13202"/>
    <s v="نقدية للمرضى"/>
    <s v="دفاتر جمع مال"/>
    <s v="سارى"/>
    <n v="2876"/>
    <m/>
    <n v="58"/>
    <x v="1"/>
  </r>
  <r>
    <d v="2017-12-02T00:00:00"/>
    <x v="12"/>
    <n v="2300"/>
    <x v="6"/>
    <x v="7"/>
    <n v="178523.06389166601"/>
    <n v="423588.14000000013"/>
    <n v="125451.00000000001"/>
    <n v="158641.02659999995"/>
    <n v="11952.336399999998"/>
    <n v="13202"/>
    <s v="نقدية للمرضى"/>
    <s v="دفاتر جمع مال"/>
    <s v="سارى"/>
    <n v="2877"/>
    <m/>
    <n v="58"/>
    <x v="1"/>
  </r>
  <r>
    <d v="2017-12-02T00:00:00"/>
    <x v="12"/>
    <n v="500"/>
    <x v="6"/>
    <x v="7"/>
    <n v="179023.06389166601"/>
    <n v="423588.14000000013"/>
    <n v="125451.00000000001"/>
    <n v="158641.02659999995"/>
    <n v="11952.336399999998"/>
    <n v="13202"/>
    <s v="نقدية للمرضى"/>
    <s v="دفاتر جمع مال"/>
    <s v="سارى"/>
    <n v="2878"/>
    <m/>
    <n v="58"/>
    <x v="1"/>
  </r>
  <r>
    <d v="2017-12-02T00:00:00"/>
    <x v="12"/>
    <n v="450"/>
    <x v="6"/>
    <x v="7"/>
    <n v="179473.06389166601"/>
    <n v="423588.14000000013"/>
    <n v="125451.00000000001"/>
    <n v="158641.02659999995"/>
    <n v="11952.336399999998"/>
    <n v="13202"/>
    <s v="نقدية للمرضى"/>
    <s v="دفاتر جمع مال"/>
    <s v="سارى"/>
    <n v="2879"/>
    <m/>
    <n v="58"/>
    <x v="1"/>
  </r>
  <r>
    <d v="2017-12-02T00:00:00"/>
    <x v="12"/>
    <n v="200"/>
    <x v="6"/>
    <x v="7"/>
    <n v="179673.06389166601"/>
    <n v="423588.14000000013"/>
    <n v="125451.00000000001"/>
    <n v="158641.02659999995"/>
    <n v="11952.336399999998"/>
    <n v="13202"/>
    <s v="نقدية للمرضى"/>
    <s v="دفاتر جمع مال"/>
    <s v="سارى"/>
    <n v="2880"/>
    <m/>
    <n v="58"/>
    <x v="1"/>
  </r>
  <r>
    <d v="2017-12-02T00:00:00"/>
    <x v="12"/>
    <n v="1400"/>
    <x v="6"/>
    <x v="6"/>
    <n v="181073.06389166601"/>
    <n v="423588.14000000013"/>
    <n v="125451.00000000001"/>
    <n v="158641.02659999995"/>
    <n v="11952.336399999998"/>
    <n v="13202"/>
    <s v="تبرعات عامة من زكاة مال وغيرها"/>
    <s v="دفاتر جمع مال"/>
    <s v="سارى"/>
    <n v="2881"/>
    <m/>
    <n v="58"/>
    <x v="1"/>
  </r>
  <r>
    <d v="2017-12-02T00:00:00"/>
    <x v="12"/>
    <n v="5000"/>
    <x v="6"/>
    <x v="7"/>
    <n v="186073.06389166601"/>
    <n v="423588.14000000013"/>
    <n v="125451.00000000001"/>
    <n v="158641.02659999995"/>
    <n v="11952.336399999998"/>
    <n v="13202"/>
    <s v="نقدية للمرضى"/>
    <s v="دفاتر جمع مال"/>
    <s v="سارى"/>
    <n v="3251"/>
    <m/>
    <n v="66"/>
    <x v="1"/>
  </r>
  <r>
    <d v="2017-12-02T00:00:00"/>
    <x v="12"/>
    <n v="4710"/>
    <x v="6"/>
    <x v="7"/>
    <n v="190783.06389166601"/>
    <n v="423588.14000000013"/>
    <n v="125451.00000000001"/>
    <n v="158641.02659999995"/>
    <n v="11952.336399999998"/>
    <n v="13202"/>
    <s v="نقدية للمرضى"/>
    <s v="دفاتر جمع مال"/>
    <s v="سارى"/>
    <n v="3252"/>
    <m/>
    <n v="66"/>
    <x v="1"/>
  </r>
  <r>
    <d v="2017-12-02T00:00:00"/>
    <x v="12"/>
    <n v="2500"/>
    <x v="6"/>
    <x v="6"/>
    <n v="193283.06389166601"/>
    <n v="423588.14000000013"/>
    <n v="125451.00000000001"/>
    <n v="158641.02659999995"/>
    <n v="11952.336399999998"/>
    <n v="13202"/>
    <s v="تبرعات عامة من زكاة مال وغيرها"/>
    <s v="دفاتر جمع مال"/>
    <s v="سارى"/>
    <n v="3253"/>
    <m/>
    <n v="66"/>
    <x v="1"/>
  </r>
  <r>
    <d v="2017-12-02T00:00:00"/>
    <x v="12"/>
    <n v="1000"/>
    <x v="6"/>
    <x v="7"/>
    <n v="194283.06389166601"/>
    <n v="423588.14000000013"/>
    <n v="125451.00000000001"/>
    <n v="158641.02659999995"/>
    <n v="11952.336399999998"/>
    <n v="13202"/>
    <s v="نقدية للمرضى"/>
    <s v="دفاتر جمع مال"/>
    <s v="سارى"/>
    <n v="3256"/>
    <m/>
    <n v="66"/>
    <x v="1"/>
  </r>
  <r>
    <d v="2017-12-02T00:00:00"/>
    <x v="12"/>
    <n v="500"/>
    <x v="6"/>
    <x v="7"/>
    <n v="194783.06389166601"/>
    <n v="423588.14000000013"/>
    <n v="125451.00000000001"/>
    <n v="158641.02659999995"/>
    <n v="11952.336399999998"/>
    <n v="13202"/>
    <s v="نقدية للمرضى"/>
    <s v="دفاتر جمع مال"/>
    <s v="سارى"/>
    <n v="3257"/>
    <m/>
    <n v="66"/>
    <x v="1"/>
  </r>
  <r>
    <d v="2017-12-03T00:00:00"/>
    <x v="12"/>
    <n v="9420"/>
    <x v="6"/>
    <x v="7"/>
    <n v="204203.06389166601"/>
    <n v="423588.14000000013"/>
    <n v="125451.00000000001"/>
    <n v="158641.02659999995"/>
    <n v="11952.336399999998"/>
    <n v="13202"/>
    <s v="نقدية للمرضى"/>
    <s v="دفاتر جمع مال"/>
    <s v="سارى"/>
    <n v="1307"/>
    <m/>
    <n v="27"/>
    <x v="1"/>
  </r>
  <r>
    <d v="2017-12-03T00:00:00"/>
    <x v="12"/>
    <n v="9420"/>
    <x v="6"/>
    <x v="7"/>
    <n v="213623.06389166601"/>
    <n v="423588.14000000013"/>
    <n v="125451.00000000001"/>
    <n v="158641.02659999995"/>
    <n v="11952.336399999998"/>
    <n v="13202"/>
    <s v="نقدية للمرضى"/>
    <s v="دفاتر جمع مال"/>
    <s v="سارى"/>
    <n v="1308"/>
    <m/>
    <n v="27"/>
    <x v="1"/>
  </r>
  <r>
    <d v="2017-12-03T00:00:00"/>
    <x v="12"/>
    <n v="4710"/>
    <x v="6"/>
    <x v="7"/>
    <n v="218333.06389166601"/>
    <n v="423588.14000000013"/>
    <n v="125451.00000000001"/>
    <n v="158641.02659999995"/>
    <n v="11952.336399999998"/>
    <n v="13202"/>
    <s v="نقدية للمرضى"/>
    <s v="دفاتر جمع مال"/>
    <s v="سارى"/>
    <n v="1309"/>
    <m/>
    <n v="27"/>
    <x v="1"/>
  </r>
  <r>
    <d v="2017-12-03T00:00:00"/>
    <x v="12"/>
    <n v="4710"/>
    <x v="6"/>
    <x v="7"/>
    <n v="223043.06389166601"/>
    <n v="423588.14000000013"/>
    <n v="125451.00000000001"/>
    <n v="158641.02659999995"/>
    <n v="11952.336399999998"/>
    <n v="13202"/>
    <s v="نقدية للمرضى"/>
    <s v="دفاتر جمع مال"/>
    <s v="سارى"/>
    <n v="1310"/>
    <m/>
    <n v="27"/>
    <x v="1"/>
  </r>
  <r>
    <d v="2017-12-03T00:00:00"/>
    <x v="12"/>
    <n v="200"/>
    <x v="6"/>
    <x v="7"/>
    <n v="223243.06389166601"/>
    <n v="423588.14000000013"/>
    <n v="125451.00000000001"/>
    <n v="158641.02659999995"/>
    <n v="11952.336399999998"/>
    <n v="13202"/>
    <s v="نقدية للمرضى"/>
    <s v="دفاتر جمع مال"/>
    <s v="سارى"/>
    <n v="1311"/>
    <m/>
    <n v="27"/>
    <x v="1"/>
  </r>
  <r>
    <d v="2017-12-03T00:00:00"/>
    <x v="12"/>
    <n v="1000"/>
    <x v="6"/>
    <x v="6"/>
    <n v="224243.06389166601"/>
    <n v="423588.14000000013"/>
    <n v="125451.00000000001"/>
    <n v="158641.02659999995"/>
    <n v="11952.336399999998"/>
    <n v="13202"/>
    <s v="تبرعات عامة من زكاة مال وغيرها"/>
    <s v="دفاتر جمع مال"/>
    <s v="سارى"/>
    <n v="1312"/>
    <m/>
    <n v="27"/>
    <x v="1"/>
  </r>
  <r>
    <d v="2017-12-03T00:00:00"/>
    <x v="12"/>
    <n v="1000"/>
    <x v="6"/>
    <x v="6"/>
    <n v="225243.06389166601"/>
    <n v="423588.14000000013"/>
    <n v="125451.00000000001"/>
    <n v="158641.02659999995"/>
    <n v="11952.336399999998"/>
    <n v="13202"/>
    <s v="تبرعات عامة من زكاة مال وغيرها"/>
    <s v="دفاتر جمع مال"/>
    <s v="سارى"/>
    <n v="1313"/>
    <m/>
    <n v="27"/>
    <x v="1"/>
  </r>
  <r>
    <d v="2017-12-03T00:00:00"/>
    <x v="12"/>
    <n v="5000"/>
    <x v="6"/>
    <x v="7"/>
    <n v="230243.06389166601"/>
    <n v="423588.14000000013"/>
    <n v="125451.00000000001"/>
    <n v="158641.02659999995"/>
    <n v="11952.336399999998"/>
    <n v="13202"/>
    <s v="نقدية للمرضى"/>
    <s v="دفاتر جمع مال"/>
    <s v="سارى"/>
    <n v="2247"/>
    <m/>
    <n v="45"/>
    <x v="1"/>
  </r>
  <r>
    <d v="2017-12-03T00:00:00"/>
    <x v="12"/>
    <n v="500"/>
    <x v="6"/>
    <x v="7"/>
    <n v="230743.06389166601"/>
    <n v="423588.14000000013"/>
    <n v="125451.00000000001"/>
    <n v="158641.02659999995"/>
    <n v="11952.336399999998"/>
    <n v="13202"/>
    <s v="نقدية للمرضى"/>
    <s v="دفاتر جمع مال"/>
    <s v="سارى"/>
    <n v="2248"/>
    <m/>
    <n v="45"/>
    <x v="1"/>
  </r>
  <r>
    <d v="2017-12-03T00:00:00"/>
    <x v="12"/>
    <n v="200"/>
    <x v="6"/>
    <x v="7"/>
    <n v="230943.06389166601"/>
    <n v="423588.14000000013"/>
    <n v="125451.00000000001"/>
    <n v="158641.02659999995"/>
    <n v="11952.336399999998"/>
    <n v="13202"/>
    <s v="نقدية للمرضى"/>
    <s v="دفاتر جمع مال"/>
    <s v="سارى"/>
    <n v="2249"/>
    <m/>
    <n v="45"/>
    <x v="1"/>
  </r>
  <r>
    <d v="2017-12-03T00:00:00"/>
    <x v="12"/>
    <n v="200"/>
    <x v="6"/>
    <x v="7"/>
    <n v="231143.06389166601"/>
    <n v="423588.14000000013"/>
    <n v="125451.00000000001"/>
    <n v="158641.02659999995"/>
    <n v="11952.336399999998"/>
    <n v="13202"/>
    <s v="نقدية للمرضى"/>
    <s v="دفاتر جمع مال"/>
    <s v="سارى"/>
    <n v="2250"/>
    <m/>
    <n v="45"/>
    <x v="1"/>
  </r>
  <r>
    <d v="2017-12-03T00:00:00"/>
    <x v="12"/>
    <n v="6000"/>
    <x v="39"/>
    <x v="6"/>
    <n v="231143.06389166601"/>
    <n v="423588.14000000013"/>
    <n v="131451"/>
    <n v="158641.02659999995"/>
    <n v="11952.336399999998"/>
    <n v="13202"/>
    <s v="تبرعات عامة من زكاة مال وغيرها"/>
    <s v="دفاتر جمع مال"/>
    <s v="سارى"/>
    <n v="2321"/>
    <m/>
    <n v="47"/>
    <x v="1"/>
  </r>
  <r>
    <d v="2017-12-03T00:00:00"/>
    <x v="12"/>
    <n v="400"/>
    <x v="6"/>
    <x v="7"/>
    <n v="231543.06389166601"/>
    <n v="423588.14000000013"/>
    <n v="131451"/>
    <n v="158641.02659999995"/>
    <n v="11952.336399999998"/>
    <n v="13202"/>
    <s v="نقدية للمرضى"/>
    <s v="دفاتر جمع مال"/>
    <s v="سارى"/>
    <n v="2322"/>
    <m/>
    <n v="47"/>
    <x v="1"/>
  </r>
  <r>
    <d v="2017-12-03T00:00:00"/>
    <x v="12"/>
    <n v="750"/>
    <x v="6"/>
    <x v="6"/>
    <n v="232293.06389166601"/>
    <n v="423588.14000000013"/>
    <n v="131451"/>
    <n v="158641.02659999995"/>
    <n v="11952.336399999998"/>
    <n v="13202"/>
    <s v="تبرعات عامة من زكاة مال وغيرها"/>
    <s v="دفاتر جمع مال"/>
    <s v="سارى"/>
    <n v="2323"/>
    <m/>
    <n v="47"/>
    <x v="1"/>
  </r>
  <r>
    <d v="2017-12-03T00:00:00"/>
    <x v="12"/>
    <n v="500"/>
    <x v="6"/>
    <x v="6"/>
    <n v="232793.06389166601"/>
    <n v="423588.14000000013"/>
    <n v="131451"/>
    <n v="158641.02659999995"/>
    <n v="11952.336399999998"/>
    <n v="13202"/>
    <s v="تبرعات عامة من زكاة مال وغيرها"/>
    <s v="دفاتر جمع مال"/>
    <s v="سارى"/>
    <n v="2324"/>
    <m/>
    <n v="47"/>
    <x v="1"/>
  </r>
  <r>
    <d v="2017-12-03T00:00:00"/>
    <x v="12"/>
    <n v="5000"/>
    <x v="6"/>
    <x v="6"/>
    <n v="237793.06389166601"/>
    <n v="423588.14000000013"/>
    <n v="131451"/>
    <n v="158641.02659999995"/>
    <n v="11952.336399999998"/>
    <n v="13202"/>
    <s v="تبرعات عامة من زكاة مال وغيرها"/>
    <s v="دفاتر جمع مال"/>
    <s v="سارى"/>
    <n v="2325"/>
    <m/>
    <n v="47"/>
    <x v="1"/>
  </r>
  <r>
    <d v="2017-12-03T00:00:00"/>
    <x v="12"/>
    <n v="370"/>
    <x v="6"/>
    <x v="7"/>
    <n v="238163.06389166601"/>
    <n v="423588.14000000013"/>
    <n v="131451"/>
    <n v="158641.02659999995"/>
    <n v="11952.336399999998"/>
    <n v="13202"/>
    <s v="نقدية للمرضى"/>
    <s v="دفاتر جمع مال"/>
    <s v="سارى"/>
    <n v="2326"/>
    <m/>
    <n v="47"/>
    <x v="1"/>
  </r>
  <r>
    <d v="2017-12-03T00:00:00"/>
    <x v="12"/>
    <n v="1200"/>
    <x v="6"/>
    <x v="7"/>
    <n v="239363.06389166601"/>
    <n v="423588.14000000013"/>
    <n v="131451"/>
    <n v="158641.02659999995"/>
    <n v="11952.336399999998"/>
    <n v="13202"/>
    <s v="نقدية للمرضى"/>
    <s v="دفاتر جمع مال"/>
    <s v="سارى"/>
    <n v="2327"/>
    <m/>
    <n v="47"/>
    <x v="1"/>
  </r>
  <r>
    <d v="2017-12-03T00:00:00"/>
    <x v="12"/>
    <n v="6000"/>
    <x v="6"/>
    <x v="6"/>
    <n v="245363.06389166601"/>
    <n v="423588.14000000013"/>
    <n v="131451"/>
    <n v="158641.02659999995"/>
    <n v="11952.336399999998"/>
    <n v="13202"/>
    <s v="تبرعات عامة من زكاة مال وغيرها"/>
    <s v="دفاتر جمع مال"/>
    <s v="سارى"/>
    <n v="2469"/>
    <m/>
    <n v="50"/>
    <x v="1"/>
  </r>
  <r>
    <d v="2017-12-03T00:00:00"/>
    <x v="12"/>
    <n v="2000"/>
    <x v="6"/>
    <x v="6"/>
    <n v="247363.06389166601"/>
    <n v="423588.14000000013"/>
    <n v="131451"/>
    <n v="158641.02659999995"/>
    <n v="11952.336399999998"/>
    <n v="13202"/>
    <s v="تبرعات عامة من زكاة مال وغيرها"/>
    <s v="دفاتر جمع مال"/>
    <s v="سارى"/>
    <n v="2470"/>
    <m/>
    <n v="50"/>
    <x v="1"/>
  </r>
  <r>
    <d v="2017-12-03T00:00:00"/>
    <x v="12"/>
    <n v="2000"/>
    <x v="6"/>
    <x v="6"/>
    <n v="249363.06389166601"/>
    <n v="423588.14000000013"/>
    <n v="131451"/>
    <n v="158641.02659999995"/>
    <n v="11952.336399999998"/>
    <n v="13202"/>
    <s v="تبرعات عامة من زكاة مال وغيرها"/>
    <s v="دفاتر جمع مال"/>
    <s v="سارى"/>
    <n v="2471"/>
    <m/>
    <n v="50"/>
    <x v="1"/>
  </r>
  <r>
    <d v="2017-12-03T00:00:00"/>
    <x v="12"/>
    <n v="2000"/>
    <x v="6"/>
    <x v="6"/>
    <n v="251363.06389166601"/>
    <n v="423588.14000000013"/>
    <n v="131451"/>
    <n v="158641.02659999995"/>
    <n v="11952.336399999998"/>
    <n v="13202"/>
    <s v="تبرعات عامة من زكاة مال وغيرها"/>
    <s v="دفاتر جمع مال"/>
    <s v="سارى"/>
    <n v="2574"/>
    <m/>
    <n v="52"/>
    <x v="1"/>
  </r>
  <r>
    <d v="2017-12-03T00:00:00"/>
    <x v="12"/>
    <n v="1000"/>
    <x v="6"/>
    <x v="7"/>
    <n v="252363.06389166601"/>
    <n v="423588.14000000013"/>
    <n v="131451"/>
    <n v="158641.02659999995"/>
    <n v="11952.336399999998"/>
    <n v="13202"/>
    <s v="نقدية للمرضى"/>
    <s v="دفاتر جمع مال"/>
    <s v="سارى"/>
    <n v="2575"/>
    <m/>
    <n v="52"/>
    <x v="1"/>
  </r>
  <r>
    <d v="2017-12-03T00:00:00"/>
    <x v="12"/>
    <n v="100"/>
    <x v="6"/>
    <x v="6"/>
    <n v="252463.06389166601"/>
    <n v="423588.14000000013"/>
    <n v="131451"/>
    <n v="158641.02659999995"/>
    <n v="11952.336399999998"/>
    <n v="13202"/>
    <s v="تبرعات عامة من زكاة مال وغيرها"/>
    <s v="دفاتر جمع مال"/>
    <s v="سارى"/>
    <n v="2620"/>
    <m/>
    <n v="53"/>
    <x v="1"/>
  </r>
  <r>
    <d v="2017-12-03T00:00:00"/>
    <x v="12"/>
    <n v="200"/>
    <x v="6"/>
    <x v="6"/>
    <n v="252663.06389166601"/>
    <n v="423588.14000000013"/>
    <n v="131451"/>
    <n v="158641.02659999995"/>
    <n v="11952.336399999998"/>
    <n v="13202"/>
    <s v="تبرعات عامة من زكاة مال وغيرها"/>
    <s v="دفاتر جمع مال"/>
    <s v="سارى"/>
    <n v="2621"/>
    <m/>
    <n v="53"/>
    <x v="1"/>
  </r>
  <r>
    <d v="2017-12-03T00:00:00"/>
    <x v="12"/>
    <n v="2020"/>
    <x v="6"/>
    <x v="6"/>
    <n v="254683.06389166601"/>
    <n v="423588.14000000013"/>
    <n v="131451"/>
    <n v="158641.02659999995"/>
    <n v="11952.336399999998"/>
    <n v="13202"/>
    <s v="تبرعات عامة من زكاة مال وغيرها"/>
    <s v="دفاتر جمع مال"/>
    <s v="سارى"/>
    <n v="2677"/>
    <m/>
    <n v="54"/>
    <x v="1"/>
  </r>
  <r>
    <d v="2017-12-03T00:00:00"/>
    <x v="12"/>
    <n v="3000"/>
    <x v="6"/>
    <x v="7"/>
    <n v="257683.06389166601"/>
    <n v="423588.14000000013"/>
    <n v="131451"/>
    <n v="158641.02659999995"/>
    <n v="11952.336399999998"/>
    <n v="13202"/>
    <s v="نقدية للمرضى"/>
    <s v="دفاتر جمع مال"/>
    <s v="سارى"/>
    <n v="2678"/>
    <m/>
    <n v="54"/>
    <x v="1"/>
  </r>
  <r>
    <d v="2017-12-03T00:00:00"/>
    <x v="12"/>
    <n v="1700"/>
    <x v="6"/>
    <x v="7"/>
    <n v="259383.06389166601"/>
    <n v="423588.14000000013"/>
    <n v="131451"/>
    <n v="158641.02659999995"/>
    <n v="11952.336399999998"/>
    <n v="13202"/>
    <s v="نقدية للمرضى"/>
    <s v="دفاتر جمع مال"/>
    <s v="سارى"/>
    <n v="2679"/>
    <m/>
    <n v="54"/>
    <x v="1"/>
  </r>
  <r>
    <d v="2017-12-03T00:00:00"/>
    <x v="12"/>
    <n v="5000"/>
    <x v="6"/>
    <x v="6"/>
    <n v="264383.06389166601"/>
    <n v="423588.14000000013"/>
    <n v="131451"/>
    <n v="158641.02659999995"/>
    <n v="11952.336399999998"/>
    <n v="13202"/>
    <s v="تبرعات عامة من زكاة مال وغيرها"/>
    <s v="دفاتر جمع مال"/>
    <s v="سارى"/>
    <n v="2680"/>
    <m/>
    <n v="54"/>
    <x v="1"/>
  </r>
  <r>
    <d v="2017-12-03T00:00:00"/>
    <x v="12"/>
    <n v="500"/>
    <x v="6"/>
    <x v="7"/>
    <n v="264883.06389166601"/>
    <n v="423588.14000000013"/>
    <n v="131451"/>
    <n v="158641.02659999995"/>
    <n v="11952.336399999998"/>
    <n v="13202"/>
    <s v="نقدية للمرضى"/>
    <s v="دفاتر جمع مال"/>
    <s v="سارى"/>
    <n v="2681"/>
    <m/>
    <n v="54"/>
    <x v="1"/>
  </r>
  <r>
    <d v="2017-12-03T00:00:00"/>
    <x v="12"/>
    <n v="10000"/>
    <x v="39"/>
    <x v="6"/>
    <n v="264883.06389166601"/>
    <n v="423588.14000000013"/>
    <n v="141451"/>
    <n v="158641.02659999995"/>
    <n v="11952.336399999998"/>
    <n v="13202"/>
    <s v="تبرعات عامة من زكاة مال وغيرها"/>
    <s v="دفاتر جمع مال"/>
    <s v="سارى"/>
    <n v="2682"/>
    <m/>
    <n v="54"/>
    <x v="1"/>
  </r>
  <r>
    <d v="2017-12-03T00:00:00"/>
    <x v="12"/>
    <n v="10000"/>
    <x v="6"/>
    <x v="6"/>
    <n v="274883.06389166601"/>
    <n v="423588.14000000013"/>
    <n v="141451"/>
    <n v="158641.02659999995"/>
    <n v="11952.336399999998"/>
    <n v="13202"/>
    <s v="تبرعات عامة من زكاة مال وغيرها"/>
    <s v="دفاتر جمع مال"/>
    <s v="سارى"/>
    <n v="2683"/>
    <m/>
    <n v="54"/>
    <x v="1"/>
  </r>
  <r>
    <d v="2017-12-03T00:00:00"/>
    <x v="12"/>
    <n v="10000"/>
    <x v="6"/>
    <x v="6"/>
    <n v="284883.06389166601"/>
    <n v="423588.14000000013"/>
    <n v="141451"/>
    <n v="158641.02659999995"/>
    <n v="11952.336399999998"/>
    <n v="13202"/>
    <s v="تبرعات عامة من زكاة مال وغيرها"/>
    <s v="دفاتر جمع مال"/>
    <s v="سارى"/>
    <n v="2684"/>
    <m/>
    <n v="54"/>
    <x v="1"/>
  </r>
  <r>
    <d v="2017-12-03T00:00:00"/>
    <x v="12"/>
    <n v="10000"/>
    <x v="6"/>
    <x v="6"/>
    <n v="294883.06389166601"/>
    <n v="423588.14000000013"/>
    <n v="141451"/>
    <n v="158641.02659999995"/>
    <n v="11952.336399999998"/>
    <n v="13202"/>
    <s v="تبرعات عامة من زكاة مال وغيرها"/>
    <s v="دفاتر جمع مال"/>
    <s v="سارى"/>
    <n v="2685"/>
    <m/>
    <n v="54"/>
    <x v="1"/>
  </r>
  <r>
    <d v="2017-12-03T00:00:00"/>
    <x v="12"/>
    <n v="10000"/>
    <x v="6"/>
    <x v="6"/>
    <n v="304883.06389166601"/>
    <n v="423588.14000000013"/>
    <n v="141451"/>
    <n v="158641.02659999995"/>
    <n v="11952.336399999998"/>
    <n v="13202"/>
    <s v="تبرعات عامة من زكاة مال وغيرها"/>
    <s v="دفاتر جمع مال"/>
    <s v="سارى"/>
    <n v="2686"/>
    <m/>
    <n v="54"/>
    <x v="1"/>
  </r>
  <r>
    <d v="2017-12-03T00:00:00"/>
    <x v="12"/>
    <n v="2800"/>
    <x v="6"/>
    <x v="7"/>
    <n v="307683.06389166601"/>
    <n v="423588.14000000013"/>
    <n v="141451"/>
    <n v="158641.02659999995"/>
    <n v="11952.336399999998"/>
    <n v="13202"/>
    <s v="نقدية للمرضى"/>
    <s v="دفاتر جمع مال"/>
    <s v="سارى"/>
    <n v="2773"/>
    <m/>
    <n v="56"/>
    <x v="1"/>
  </r>
  <r>
    <d v="2017-12-03T00:00:00"/>
    <x v="12"/>
    <n v="9000"/>
    <x v="6"/>
    <x v="6"/>
    <n v="316683.06389166601"/>
    <n v="423588.14000000013"/>
    <n v="141451"/>
    <n v="158641.02659999995"/>
    <n v="11952.336399999998"/>
    <n v="13202"/>
    <s v="تبرعات عامة من زكاة مال وغيرها"/>
    <s v="دفاتر جمع مال"/>
    <s v="سارى"/>
    <n v="2774"/>
    <m/>
    <n v="56"/>
    <x v="1"/>
  </r>
  <r>
    <d v="2017-12-03T00:00:00"/>
    <x v="12"/>
    <n v="10000"/>
    <x v="6"/>
    <x v="6"/>
    <n v="326683.06389166601"/>
    <n v="423588.14000000013"/>
    <n v="141451"/>
    <n v="158641.02659999995"/>
    <n v="11952.336399999998"/>
    <n v="13202"/>
    <s v="تبرعات عامة من زكاة مال وغيرها"/>
    <s v="دفاتر جمع مال"/>
    <s v="سارى"/>
    <n v="2775"/>
    <m/>
    <n v="56"/>
    <x v="1"/>
  </r>
  <r>
    <d v="2017-12-03T00:00:00"/>
    <x v="12"/>
    <n v="4100"/>
    <x v="6"/>
    <x v="6"/>
    <n v="330783.06389166601"/>
    <n v="423588.14000000013"/>
    <n v="141451"/>
    <n v="158641.02659999995"/>
    <n v="11952.336399999998"/>
    <n v="13202"/>
    <s v="تبرعات عامة من زكاة مال وغيرها"/>
    <s v="دفاتر جمع مال"/>
    <s v="سارى"/>
    <n v="2776"/>
    <m/>
    <n v="56"/>
    <x v="1"/>
  </r>
  <r>
    <d v="2017-12-03T00:00:00"/>
    <x v="12"/>
    <n v="2800"/>
    <x v="6"/>
    <x v="6"/>
    <n v="333583.06389166601"/>
    <n v="423588.14000000013"/>
    <n v="141451"/>
    <n v="158641.02659999995"/>
    <n v="11952.336399999998"/>
    <n v="13202"/>
    <s v="تبرعات عامة من زكاة مال وغيرها"/>
    <s v="دفاتر جمع مال"/>
    <s v="سارى"/>
    <n v="2777"/>
    <m/>
    <n v="56"/>
    <x v="1"/>
  </r>
  <r>
    <d v="2017-12-03T00:00:00"/>
    <x v="12"/>
    <n v="1000"/>
    <x v="6"/>
    <x v="6"/>
    <n v="334583.06389166601"/>
    <n v="423588.14000000013"/>
    <n v="141451"/>
    <n v="158641.02659999995"/>
    <n v="11952.336399999998"/>
    <n v="13202"/>
    <s v="تبرعات عامة من زكاة مال وغيرها"/>
    <s v="دفاتر جمع مال"/>
    <s v="سارى"/>
    <n v="2778"/>
    <m/>
    <n v="56"/>
    <x v="1"/>
  </r>
  <r>
    <d v="2017-12-03T00:00:00"/>
    <x v="12"/>
    <n v="100"/>
    <x v="6"/>
    <x v="6"/>
    <n v="334683.06389166601"/>
    <n v="423588.14000000013"/>
    <n v="141451"/>
    <n v="158641.02659999995"/>
    <n v="11952.336399999998"/>
    <n v="13202"/>
    <s v="تبرعات عامة من زكاة مال وغيرها"/>
    <s v="دفاتر جمع مال"/>
    <s v="سارى"/>
    <n v="2817"/>
    <m/>
    <n v="57"/>
    <x v="1"/>
  </r>
  <r>
    <d v="2017-12-03T00:00:00"/>
    <x v="12"/>
    <n v="1000"/>
    <x v="6"/>
    <x v="6"/>
    <n v="335683.06389166601"/>
    <n v="423588.14000000013"/>
    <n v="141451"/>
    <n v="158641.02659999995"/>
    <n v="11952.336399999998"/>
    <n v="13202"/>
    <s v="تبرعات عامة من زكاة مال وغيرها"/>
    <s v="دفاتر جمع مال"/>
    <s v="سارى"/>
    <n v="2871"/>
    <m/>
    <n v="58"/>
    <x v="1"/>
  </r>
  <r>
    <d v="2017-12-03T00:00:00"/>
    <x v="12"/>
    <n v="200"/>
    <x v="6"/>
    <x v="7"/>
    <n v="335883.06389166601"/>
    <n v="423588.14000000013"/>
    <n v="141451"/>
    <n v="158641.02659999995"/>
    <n v="11952.336399999998"/>
    <n v="13202"/>
    <s v="نقدية للمرضى"/>
    <s v="دفاتر جمع مال"/>
    <s v="سارى"/>
    <n v="2882"/>
    <m/>
    <n v="58"/>
    <x v="1"/>
  </r>
  <r>
    <d v="2017-12-03T00:00:00"/>
    <x v="12"/>
    <n v="1900"/>
    <x v="6"/>
    <x v="7"/>
    <n v="337783.06389166601"/>
    <n v="423588.14000000013"/>
    <n v="141451"/>
    <n v="158641.02659999995"/>
    <n v="11952.336399999998"/>
    <n v="13202"/>
    <s v="نقدية للمرضى"/>
    <s v="دفاتر جمع مال"/>
    <s v="سارى"/>
    <n v="2883"/>
    <m/>
    <n v="58"/>
    <x v="1"/>
  </r>
  <r>
    <d v="2017-12-03T00:00:00"/>
    <x v="12"/>
    <n v="3500"/>
    <x v="6"/>
    <x v="7"/>
    <n v="341283.06389166601"/>
    <n v="423588.14000000013"/>
    <n v="141451"/>
    <n v="158641.02659999995"/>
    <n v="11952.336399999998"/>
    <n v="13202"/>
    <s v="نقدية للمرضى"/>
    <s v="دفاتر جمع مال"/>
    <s v="سارى"/>
    <n v="2885"/>
    <m/>
    <n v="58"/>
    <x v="1"/>
  </r>
  <r>
    <d v="2017-12-03T00:00:00"/>
    <x v="12"/>
    <n v="200"/>
    <x v="6"/>
    <x v="7"/>
    <n v="341483.06389166601"/>
    <n v="423588.14000000013"/>
    <n v="141451"/>
    <n v="158641.02659999995"/>
    <n v="11952.336399999998"/>
    <n v="13202"/>
    <s v="نقدية للمرضى"/>
    <s v="دفاتر جمع مال"/>
    <s v="سارى"/>
    <n v="2886"/>
    <m/>
    <n v="58"/>
    <x v="1"/>
  </r>
  <r>
    <d v="2017-12-03T00:00:00"/>
    <x v="12"/>
    <n v="31.05"/>
    <x v="39"/>
    <x v="6"/>
    <n v="341483.06389166601"/>
    <n v="423588.14000000013"/>
    <n v="141482.04999999999"/>
    <n v="158641.02659999995"/>
    <n v="11952.336399999998"/>
    <n v="13202"/>
    <s v="تبرعات عامة من زكاة مال وغيرها"/>
    <s v="دفاتر جمع مال"/>
    <s v="سارى"/>
    <n v="2903"/>
    <m/>
    <n v="59"/>
    <x v="1"/>
  </r>
  <r>
    <d v="2017-12-03T00:00:00"/>
    <x v="12"/>
    <n v="500"/>
    <x v="6"/>
    <x v="7"/>
    <n v="341983.06389166601"/>
    <n v="423588.14000000013"/>
    <n v="141482.04999999999"/>
    <n v="158641.02659999995"/>
    <n v="11952.336399999998"/>
    <n v="13202"/>
    <s v="نقدية للمرضى"/>
    <s v="دفاتر جمع مال"/>
    <s v="سارى"/>
    <n v="2904"/>
    <m/>
    <n v="59"/>
    <x v="1"/>
  </r>
  <r>
    <d v="2017-12-03T00:00:00"/>
    <x v="12"/>
    <n v="400"/>
    <x v="6"/>
    <x v="6"/>
    <n v="342383.06389166601"/>
    <n v="423588.14000000013"/>
    <n v="141482.04999999999"/>
    <n v="158641.02659999995"/>
    <n v="11952.336399999998"/>
    <n v="13202"/>
    <s v="تبرعات عامة من زكاة مال وغيرها"/>
    <s v="دفاتر جمع مال"/>
    <s v="سارى"/>
    <n v="2905"/>
    <m/>
    <n v="59"/>
    <x v="1"/>
  </r>
  <r>
    <d v="2017-12-03T00:00:00"/>
    <x v="12"/>
    <n v="900"/>
    <x v="6"/>
    <x v="7"/>
    <n v="343283.06389166601"/>
    <n v="423588.14000000013"/>
    <n v="141482.04999999999"/>
    <n v="158641.02659999995"/>
    <n v="11952.336399999998"/>
    <n v="13202"/>
    <s v="نقدية للمرضى"/>
    <s v="دفاتر جمع مال"/>
    <s v="سارى"/>
    <n v="2906"/>
    <m/>
    <n v="59"/>
    <x v="1"/>
  </r>
  <r>
    <d v="2017-12-03T00:00:00"/>
    <x v="12"/>
    <n v="500"/>
    <x v="6"/>
    <x v="7"/>
    <n v="343783.06389166601"/>
    <n v="423588.14000000013"/>
    <n v="141482.04999999999"/>
    <n v="158641.02659999995"/>
    <n v="11952.336399999998"/>
    <n v="13202"/>
    <s v="نقدية للمرضى"/>
    <s v="دفاتر جمع مال"/>
    <s v="سارى"/>
    <n v="2907"/>
    <m/>
    <n v="59"/>
    <x v="1"/>
  </r>
  <r>
    <d v="2017-12-03T00:00:00"/>
    <x v="12"/>
    <n v="5100"/>
    <x v="6"/>
    <x v="7"/>
    <n v="348883.06389166601"/>
    <n v="423588.14000000013"/>
    <n v="141482.04999999999"/>
    <n v="158641.02659999995"/>
    <n v="11952.336399999998"/>
    <n v="13202"/>
    <s v="نقدية للمرضى"/>
    <s v="دفاتر جمع مال"/>
    <s v="سارى"/>
    <n v="2908"/>
    <m/>
    <n v="59"/>
    <x v="1"/>
  </r>
  <r>
    <d v="2017-12-03T00:00:00"/>
    <x v="12"/>
    <n v="100"/>
    <x v="6"/>
    <x v="6"/>
    <n v="348983.06389166601"/>
    <n v="423588.14000000013"/>
    <n v="141482.04999999999"/>
    <n v="158641.02659999995"/>
    <n v="11952.336399999998"/>
    <n v="13202"/>
    <s v="تبرعات عامة من زكاة مال وغيرها"/>
    <s v="دفاتر جمع مال"/>
    <s v="سارى"/>
    <n v="2911"/>
    <m/>
    <n v="59"/>
    <x v="1"/>
  </r>
  <r>
    <d v="2017-12-03T00:00:00"/>
    <x v="12"/>
    <n v="500"/>
    <x v="6"/>
    <x v="6"/>
    <n v="349483.06389166601"/>
    <n v="423588.14000000013"/>
    <n v="141482.04999999999"/>
    <n v="158641.02659999995"/>
    <n v="11952.336399999998"/>
    <n v="13202"/>
    <s v="تبرعات عامة من زكاة مال وغيرها"/>
    <s v="دفاتر جمع مال"/>
    <s v="سارى"/>
    <n v="2912"/>
    <m/>
    <n v="59"/>
    <x v="1"/>
  </r>
  <r>
    <d v="2017-12-03T00:00:00"/>
    <x v="12"/>
    <n v="500"/>
    <x v="6"/>
    <x v="6"/>
    <n v="349983.06389166601"/>
    <n v="423588.14000000013"/>
    <n v="141482.04999999999"/>
    <n v="158641.02659999995"/>
    <n v="11952.336399999998"/>
    <n v="13202"/>
    <s v="تبرعات عامة من زكاة مال وغيرها"/>
    <s v="دفاتر جمع مال"/>
    <s v="سارى"/>
    <n v="3001"/>
    <m/>
    <n v="61"/>
    <x v="1"/>
  </r>
  <r>
    <d v="2017-12-03T00:00:00"/>
    <x v="12"/>
    <n v="1000"/>
    <x v="6"/>
    <x v="7"/>
    <n v="350983.06389166601"/>
    <n v="423588.14000000013"/>
    <n v="141482.04999999999"/>
    <n v="158641.02659999995"/>
    <n v="11952.336399999998"/>
    <n v="13202"/>
    <s v="نقدية للمرضى"/>
    <s v="دفاتر جمع مال"/>
    <s v="سارى"/>
    <n v="3002"/>
    <m/>
    <n v="61"/>
    <x v="1"/>
  </r>
  <r>
    <d v="2017-12-03T00:00:00"/>
    <x v="12"/>
    <n v="1500"/>
    <x v="6"/>
    <x v="7"/>
    <n v="352483.06389166601"/>
    <n v="423588.14000000013"/>
    <n v="141482.04999999999"/>
    <n v="158641.02659999995"/>
    <n v="11952.336399999998"/>
    <n v="13202"/>
    <s v="نقدية للمرضى"/>
    <s v="دفاتر جمع مال"/>
    <s v="سارى"/>
    <n v="3258"/>
    <m/>
    <n v="66"/>
    <x v="1"/>
  </r>
  <r>
    <d v="2017-12-03T00:00:00"/>
    <x v="12"/>
    <n v="5000"/>
    <x v="6"/>
    <x v="6"/>
    <n v="357483.06389166601"/>
    <n v="423588.14000000013"/>
    <n v="141482.04999999999"/>
    <n v="158641.02659999995"/>
    <n v="11952.336399999998"/>
    <n v="13202"/>
    <s v="تبرعات عامة من زكاة مال وغيرها"/>
    <s v="دفاتر جمع مال"/>
    <s v="سارى"/>
    <n v="3301"/>
    <m/>
    <n v="67"/>
    <x v="1"/>
  </r>
  <r>
    <d v="2017-12-03T00:00:00"/>
    <x v="12"/>
    <n v="10000"/>
    <x v="6"/>
    <x v="6"/>
    <n v="367483.06389166601"/>
    <n v="423588.14000000013"/>
    <n v="141482.04999999999"/>
    <n v="158641.02659999995"/>
    <n v="11952.336399999998"/>
    <n v="13202"/>
    <s v="تبرعات عامة من زكاة مال وغيرها"/>
    <s v="دفاتر جمع مال"/>
    <s v="سارى"/>
    <n v="3302"/>
    <m/>
    <n v="67"/>
    <x v="1"/>
  </r>
  <r>
    <d v="2017-12-03T00:00:00"/>
    <x v="12"/>
    <n v="20000"/>
    <x v="8"/>
    <x v="9"/>
    <n v="367483.06389166601"/>
    <n v="443588.14000000013"/>
    <n v="141482.04999999999"/>
    <n v="158641.02659999995"/>
    <n v="11952.336399999998"/>
    <n v="13202"/>
    <m/>
    <m/>
    <m/>
    <s v="معاملة بنكية"/>
    <m/>
    <m/>
    <x v="64"/>
  </r>
  <r>
    <d v="2017-12-03T00:00:00"/>
    <x v="12"/>
    <n v="550"/>
    <x v="8"/>
    <x v="9"/>
    <n v="367483.06389166601"/>
    <n v="444138.14000000013"/>
    <n v="141482.04999999999"/>
    <n v="158641.02659999995"/>
    <n v="11952.336399999998"/>
    <n v="13202"/>
    <m/>
    <m/>
    <m/>
    <s v="معاملة بنكية"/>
    <m/>
    <m/>
    <x v="64"/>
  </r>
  <r>
    <d v="2017-12-03T00:00:00"/>
    <x v="12"/>
    <n v="20000"/>
    <x v="6"/>
    <x v="11"/>
    <n v="387483.06389166601"/>
    <n v="424138.14000000013"/>
    <n v="141482.04999999999"/>
    <n v="158641.02659999995"/>
    <n v="11952.336399999998"/>
    <n v="13202"/>
    <m/>
    <m/>
    <m/>
    <s v="معاملة بنكية"/>
    <m/>
    <m/>
    <x v="279"/>
  </r>
  <r>
    <d v="2017-12-03T00:00:00"/>
    <x v="12"/>
    <n v="51211"/>
    <x v="6"/>
    <x v="11"/>
    <n v="438694.06389166601"/>
    <n v="372927.14000000013"/>
    <n v="141482.04999999999"/>
    <n v="158641.02659999995"/>
    <n v="11952.336399999998"/>
    <n v="13202"/>
    <m/>
    <m/>
    <m/>
    <s v="معاملة بنكية"/>
    <m/>
    <m/>
    <x v="279"/>
  </r>
  <r>
    <d v="2017-12-03T00:00:00"/>
    <x v="12"/>
    <n v="33240"/>
    <x v="8"/>
    <x v="8"/>
    <n v="405454.06389166601"/>
    <n v="406167.14000000013"/>
    <n v="141482.04999999999"/>
    <n v="158641.02659999995"/>
    <n v="11952.336399999998"/>
    <n v="13202"/>
    <m/>
    <m/>
    <m/>
    <m/>
    <m/>
    <m/>
    <x v="60"/>
  </r>
  <r>
    <d v="2017-12-03T00:00:00"/>
    <x v="12"/>
    <n v="63215"/>
    <x v="8"/>
    <x v="8"/>
    <n v="342239.06389166601"/>
    <n v="469382.14000000013"/>
    <n v="141482.04999999999"/>
    <n v="158641.02659999995"/>
    <n v="11952.336399999998"/>
    <n v="13202"/>
    <m/>
    <m/>
    <m/>
    <m/>
    <m/>
    <m/>
    <x v="60"/>
  </r>
  <r>
    <d v="2017-12-03T00:00:00"/>
    <x v="12"/>
    <n v="180000"/>
    <x v="6"/>
    <x v="11"/>
    <n v="522239.06389166601"/>
    <n v="289382.14000000013"/>
    <n v="141482.04999999999"/>
    <n v="158641.02659999995"/>
    <n v="11952.336399999998"/>
    <n v="13202"/>
    <m/>
    <m/>
    <m/>
    <s v="معاملة بنكية"/>
    <m/>
    <m/>
    <x v="279"/>
  </r>
  <r>
    <d v="2017-12-03T00:00:00"/>
    <x v="12"/>
    <n v="223555"/>
    <x v="8"/>
    <x v="8"/>
    <n v="298684.06389166601"/>
    <n v="512937.14000000013"/>
    <n v="141482.04999999999"/>
    <n v="158641.02659999995"/>
    <n v="11952.336399999998"/>
    <n v="13202"/>
    <m/>
    <m/>
    <m/>
    <m/>
    <m/>
    <m/>
    <x v="60"/>
  </r>
  <r>
    <d v="2017-12-03T00:00:00"/>
    <x v="12"/>
    <n v="6000"/>
    <x v="8"/>
    <x v="8"/>
    <n v="292684.06389166601"/>
    <n v="518937.14000000013"/>
    <n v="141482.04999999999"/>
    <n v="158641.02659999995"/>
    <n v="11952.336399999998"/>
    <n v="13202"/>
    <m/>
    <m/>
    <m/>
    <m/>
    <m/>
    <m/>
    <x v="60"/>
  </r>
  <r>
    <d v="2017-12-03T00:00:00"/>
    <x v="12"/>
    <n v="20000"/>
    <x v="8"/>
    <x v="9"/>
    <n v="292684.06389166601"/>
    <n v="538937.14000000013"/>
    <n v="141482.04999999999"/>
    <n v="158641.02659999995"/>
    <n v="11952.336399999998"/>
    <n v="13202"/>
    <m/>
    <m/>
    <m/>
    <s v="معاملة بنكية"/>
    <m/>
    <m/>
    <x v="60"/>
  </r>
  <r>
    <d v="2017-12-03T00:00:00"/>
    <x v="12"/>
    <n v="50"/>
    <x v="23"/>
    <x v="11"/>
    <n v="292684.06389166601"/>
    <n v="538887.14000000013"/>
    <n v="141482.04999999999"/>
    <n v="158641.02659999995"/>
    <n v="11952.336399999998"/>
    <n v="13202"/>
    <m/>
    <m/>
    <m/>
    <s v="معاملة بنكية"/>
    <m/>
    <m/>
    <x v="268"/>
  </r>
  <r>
    <d v="2017-12-03T00:00:00"/>
    <x v="12"/>
    <n v="3"/>
    <x v="23"/>
    <x v="11"/>
    <n v="292684.06389166601"/>
    <n v="538884.14000000013"/>
    <n v="141482.04999999999"/>
    <n v="158641.02659999995"/>
    <n v="11952.336399999998"/>
    <n v="13202"/>
    <m/>
    <m/>
    <m/>
    <s v="معاملة بنكية"/>
    <m/>
    <m/>
    <x v="275"/>
  </r>
  <r>
    <d v="2017-12-03T00:00:00"/>
    <x v="12"/>
    <n v="60"/>
    <x v="23"/>
    <x v="11"/>
    <n v="292684.06389166601"/>
    <n v="538824.14000000013"/>
    <n v="141482.04999999999"/>
    <n v="158641.02659999995"/>
    <n v="11952.336399999998"/>
    <n v="13202"/>
    <m/>
    <m/>
    <m/>
    <s v="معاملة بنكية"/>
    <m/>
    <m/>
    <x v="268"/>
  </r>
  <r>
    <d v="2017-12-03T00:00:00"/>
    <x v="12"/>
    <n v="3"/>
    <x v="23"/>
    <x v="11"/>
    <n v="292684.06389166601"/>
    <n v="538821.14000000013"/>
    <n v="141482.04999999999"/>
    <n v="158641.02659999995"/>
    <n v="11952.336399999998"/>
    <n v="13202"/>
    <m/>
    <m/>
    <m/>
    <s v="معاملة بنكية"/>
    <m/>
    <m/>
    <x v="275"/>
  </r>
  <r>
    <d v="2017-12-03T00:00:00"/>
    <x v="12"/>
    <n v="76170"/>
    <x v="8"/>
    <x v="8"/>
    <n v="216514.06389166601"/>
    <n v="614991.14000000013"/>
    <n v="141482.04999999999"/>
    <n v="158641.02659999995"/>
    <n v="11952.336399999998"/>
    <n v="13202"/>
    <m/>
    <m/>
    <m/>
    <m/>
    <m/>
    <m/>
    <x v="60"/>
  </r>
  <r>
    <d v="2017-12-03T00:00:00"/>
    <x v="12"/>
    <n v="1000"/>
    <x v="8"/>
    <x v="9"/>
    <n v="216514.06389166601"/>
    <n v="615991.14000000013"/>
    <n v="141482.04999999999"/>
    <n v="158641.02659999995"/>
    <n v="11952.336399999998"/>
    <n v="13202"/>
    <m/>
    <m/>
    <m/>
    <s v="معاملة بنكية"/>
    <m/>
    <m/>
    <x v="129"/>
  </r>
  <r>
    <d v="2017-12-03T00:00:00"/>
    <x v="12"/>
    <n v="4078"/>
    <x v="8"/>
    <x v="9"/>
    <n v="216514.06389166601"/>
    <n v="620069.14000000013"/>
    <n v="141482.04999999999"/>
    <n v="158641.02659999995"/>
    <n v="11952.336399999998"/>
    <n v="13202"/>
    <m/>
    <m/>
    <m/>
    <s v="معاملة بنكية"/>
    <m/>
    <m/>
    <x v="129"/>
  </r>
  <r>
    <d v="2017-12-03T00:00:00"/>
    <x v="12"/>
    <n v="905"/>
    <x v="8"/>
    <x v="9"/>
    <n v="216514.06389166601"/>
    <n v="620974.14000000013"/>
    <n v="141482.04999999999"/>
    <n v="158641.02659999995"/>
    <n v="11952.336399999998"/>
    <n v="13202"/>
    <m/>
    <m/>
    <m/>
    <s v="معاملة بنكية"/>
    <m/>
    <m/>
    <x v="129"/>
  </r>
  <r>
    <d v="2017-12-03T00:00:00"/>
    <x v="12"/>
    <n v="14500"/>
    <x v="8"/>
    <x v="9"/>
    <n v="216514.06389166601"/>
    <n v="635474.14000000013"/>
    <n v="141482.04999999999"/>
    <n v="158641.02659999995"/>
    <n v="11952.336399999998"/>
    <n v="13202"/>
    <m/>
    <m/>
    <m/>
    <s v="معاملة بنكية"/>
    <m/>
    <m/>
    <x v="129"/>
  </r>
  <r>
    <d v="2017-12-03T00:00:00"/>
    <x v="12"/>
    <n v="2940"/>
    <x v="8"/>
    <x v="9"/>
    <n v="216514.06389166601"/>
    <n v="638414.14000000013"/>
    <n v="141482.04999999999"/>
    <n v="158641.02659999995"/>
    <n v="11952.336399999998"/>
    <n v="13202"/>
    <m/>
    <m/>
    <m/>
    <s v="معاملة بنكية"/>
    <m/>
    <m/>
    <x v="129"/>
  </r>
  <r>
    <d v="2017-12-03T00:00:00"/>
    <x v="12"/>
    <n v="6495"/>
    <x v="8"/>
    <x v="9"/>
    <n v="216514.06389166601"/>
    <n v="644909.14000000013"/>
    <n v="141482.04999999999"/>
    <n v="158641.02659999995"/>
    <n v="11952.336399999998"/>
    <n v="13202"/>
    <m/>
    <m/>
    <m/>
    <s v="معاملة بنكية"/>
    <m/>
    <m/>
    <x v="129"/>
  </r>
  <r>
    <d v="2017-12-03T00:00:00"/>
    <x v="12"/>
    <n v="30"/>
    <x v="8"/>
    <x v="9"/>
    <n v="216514.06389166601"/>
    <n v="644939.14000000013"/>
    <n v="141482.04999999999"/>
    <n v="158641.02659999995"/>
    <n v="11952.336399999998"/>
    <n v="13202"/>
    <m/>
    <m/>
    <m/>
    <s v="معاملة بنكية"/>
    <m/>
    <m/>
    <x v="129"/>
  </r>
  <r>
    <d v="2017-12-03T00:00:00"/>
    <x v="12"/>
    <n v="611.75"/>
    <x v="8"/>
    <x v="9"/>
    <n v="216514.06389166601"/>
    <n v="645550.89000000013"/>
    <n v="141482.04999999999"/>
    <n v="158641.02659999995"/>
    <n v="11952.336399999998"/>
    <n v="13202"/>
    <m/>
    <m/>
    <m/>
    <s v="معاملة بنكية"/>
    <m/>
    <m/>
    <x v="129"/>
  </r>
  <r>
    <d v="2017-12-03T00:00:00"/>
    <x v="12"/>
    <n v="18060"/>
    <x v="38"/>
    <x v="21"/>
    <n v="216514.06389166601"/>
    <n v="645550.89000000013"/>
    <n v="123422.04999999999"/>
    <n v="176701.02659999995"/>
    <n v="11952.336399999998"/>
    <n v="13202"/>
    <m/>
    <m/>
    <m/>
    <m/>
    <m/>
    <m/>
    <x v="1"/>
  </r>
  <r>
    <d v="2017-12-03T00:00:00"/>
    <x v="12"/>
    <n v="10836"/>
    <x v="38"/>
    <x v="21"/>
    <n v="216514.06389166601"/>
    <n v="645550.89000000013"/>
    <n v="112586.04999999999"/>
    <n v="187537.02659999995"/>
    <n v="11952.336399999998"/>
    <n v="13202"/>
    <m/>
    <m/>
    <m/>
    <m/>
    <m/>
    <m/>
    <x v="1"/>
  </r>
  <r>
    <d v="2017-12-04T00:00:00"/>
    <x v="12"/>
    <n v="1000"/>
    <x v="6"/>
    <x v="7"/>
    <n v="217514.06389166601"/>
    <n v="645550.89000000013"/>
    <n v="112586.04999999999"/>
    <n v="187537.02659999995"/>
    <n v="11952.336399999998"/>
    <n v="13202"/>
    <s v="نقدية للمرضى"/>
    <s v="دفاتر جمع مال"/>
    <s v="سارى"/>
    <n v="1314"/>
    <m/>
    <n v="27"/>
    <x v="1"/>
  </r>
  <r>
    <d v="2017-12-04T00:00:00"/>
    <x v="12"/>
    <n v="10"/>
    <x v="6"/>
    <x v="7"/>
    <n v="217524.06389166601"/>
    <n v="645550.89000000013"/>
    <n v="112586.04999999999"/>
    <n v="187537.02659999995"/>
    <n v="11952.336399999998"/>
    <n v="13202"/>
    <s v="نقدية للمرضى"/>
    <s v="دفاتر جمع مال"/>
    <s v="سارى"/>
    <n v="1315"/>
    <m/>
    <n v="27"/>
    <x v="1"/>
  </r>
  <r>
    <d v="2017-12-04T00:00:00"/>
    <x v="12"/>
    <n v="10"/>
    <x v="43"/>
    <x v="7"/>
    <n v="217524.06389166601"/>
    <n v="645550.89000000013"/>
    <n v="112586.04999999999"/>
    <n v="187537.02659999995"/>
    <n v="11952.336399999998"/>
    <n v="13212"/>
    <s v="نقدية للمرضى"/>
    <s v="دفاتر جمع مال"/>
    <s v="سارى"/>
    <n v="1316"/>
    <m/>
    <n v="27"/>
    <x v="1"/>
  </r>
  <r>
    <d v="2017-12-04T00:00:00"/>
    <x v="12"/>
    <n v="250"/>
    <x v="6"/>
    <x v="7"/>
    <n v="217774.06389166601"/>
    <n v="645550.89000000013"/>
    <n v="112586.04999999999"/>
    <n v="187537.02659999995"/>
    <n v="11952.336399999998"/>
    <n v="13212"/>
    <s v="نقدية للمرضى"/>
    <s v="دفاتر جمع مال"/>
    <s v="سارى"/>
    <n v="2328"/>
    <m/>
    <n v="47"/>
    <x v="1"/>
  </r>
  <r>
    <d v="2017-12-04T00:00:00"/>
    <x v="12"/>
    <n v="400"/>
    <x v="6"/>
    <x v="7"/>
    <n v="218174.06389166601"/>
    <n v="645550.89000000013"/>
    <n v="112586.04999999999"/>
    <n v="187537.02659999995"/>
    <n v="11952.336399999998"/>
    <n v="13212"/>
    <s v="نقدية للمرضى"/>
    <s v="دفاتر جمع مال"/>
    <s v="سارى"/>
    <n v="2329"/>
    <m/>
    <n v="47"/>
    <x v="1"/>
  </r>
  <r>
    <d v="2017-12-04T00:00:00"/>
    <x v="12"/>
    <n v="1000"/>
    <x v="6"/>
    <x v="7"/>
    <n v="219174.06389166601"/>
    <n v="645550.89000000013"/>
    <n v="112586.04999999999"/>
    <n v="187537.02659999995"/>
    <n v="11952.336399999998"/>
    <n v="13212"/>
    <s v="نقدية للمرضى"/>
    <s v="دفاتر جمع مال"/>
    <s v="سارى"/>
    <n v="2330"/>
    <m/>
    <n v="47"/>
    <x v="1"/>
  </r>
  <r>
    <d v="2017-12-04T00:00:00"/>
    <x v="12"/>
    <n v="400"/>
    <x v="6"/>
    <x v="7"/>
    <n v="219574.06389166601"/>
    <n v="645550.89000000013"/>
    <n v="112586.04999999999"/>
    <n v="187537.02659999995"/>
    <n v="11952.336399999998"/>
    <n v="13212"/>
    <s v="نقدية للمرضى"/>
    <s v="دفاتر جمع مال"/>
    <s v="سارى"/>
    <n v="2331"/>
    <m/>
    <n v="47"/>
    <x v="1"/>
  </r>
  <r>
    <d v="2017-12-04T00:00:00"/>
    <x v="12"/>
    <n v="2190.7328000000002"/>
    <x v="6"/>
    <x v="6"/>
    <n v="221764.79669166601"/>
    <n v="645550.89000000013"/>
    <n v="112586.04999999999"/>
    <n v="187537.02659999995"/>
    <n v="11952.336399999998"/>
    <n v="13212"/>
    <s v="تبرعات عامة من زكاة مال وغيرها"/>
    <s v="دفاتر جمع مال"/>
    <s v="سارى"/>
    <n v="2332"/>
    <m/>
    <n v="47"/>
    <x v="1"/>
  </r>
  <r>
    <d v="2017-12-04T00:00:00"/>
    <x v="12"/>
    <n v="6000"/>
    <x v="6"/>
    <x v="6"/>
    <n v="227764.79669166601"/>
    <n v="645550.89000000013"/>
    <n v="112586.04999999999"/>
    <n v="187537.02659999995"/>
    <n v="11952.336399999998"/>
    <n v="13212"/>
    <s v="تبرعات عامة من زكاة مال وغيرها"/>
    <s v="دفاتر جمع مال"/>
    <s v="سارى"/>
    <n v="2333"/>
    <m/>
    <n v="47"/>
    <x v="1"/>
  </r>
  <r>
    <d v="2017-12-04T00:00:00"/>
    <x v="12"/>
    <n v="1000"/>
    <x v="6"/>
    <x v="6"/>
    <n v="228764.79669166601"/>
    <n v="645550.89000000013"/>
    <n v="112586.04999999999"/>
    <n v="187537.02659999995"/>
    <n v="11952.336399999998"/>
    <n v="13212"/>
    <s v="تبرعات عامة من زكاة مال وغيرها"/>
    <s v="دفاتر جمع مال"/>
    <s v="سارى"/>
    <n v="2472"/>
    <m/>
    <n v="50"/>
    <x v="1"/>
  </r>
  <r>
    <d v="2017-12-04T00:00:00"/>
    <x v="12"/>
    <n v="200"/>
    <x v="6"/>
    <x v="6"/>
    <n v="228964.79669166601"/>
    <n v="645550.89000000013"/>
    <n v="112586.04999999999"/>
    <n v="187537.02659999995"/>
    <n v="11952.336399999998"/>
    <n v="13212"/>
    <s v="تبرعات عامة من زكاة مال وغيرها"/>
    <s v="دفاتر جمع مال"/>
    <s v="سارى"/>
    <n v="2473"/>
    <m/>
    <n v="50"/>
    <x v="1"/>
  </r>
  <r>
    <d v="2017-12-04T00:00:00"/>
    <x v="12"/>
    <n v="100"/>
    <x v="6"/>
    <x v="7"/>
    <n v="229064.79669166601"/>
    <n v="645550.89000000013"/>
    <n v="112586.04999999999"/>
    <n v="187537.02659999995"/>
    <n v="11952.336399999998"/>
    <n v="13212"/>
    <s v="نقدية للمرضى"/>
    <s v="دفاتر جمع مال"/>
    <s v="سارى"/>
    <n v="2474"/>
    <m/>
    <n v="50"/>
    <x v="1"/>
  </r>
  <r>
    <d v="2017-12-04T00:00:00"/>
    <x v="12"/>
    <n v="100"/>
    <x v="6"/>
    <x v="7"/>
    <n v="229164.79669166601"/>
    <n v="645550.89000000013"/>
    <n v="112586.04999999999"/>
    <n v="187537.02659999995"/>
    <n v="11952.336399999998"/>
    <n v="13212"/>
    <s v="نقدية للمرضى"/>
    <s v="دفاتر جمع مال"/>
    <s v="سارى"/>
    <n v="2475"/>
    <m/>
    <n v="50"/>
    <x v="1"/>
  </r>
  <r>
    <d v="2017-12-04T00:00:00"/>
    <x v="12"/>
    <n v="1000"/>
    <x v="6"/>
    <x v="7"/>
    <n v="230164.79669166601"/>
    <n v="645550.89000000013"/>
    <n v="112586.04999999999"/>
    <n v="187537.02659999995"/>
    <n v="11952.336399999998"/>
    <n v="13212"/>
    <s v="نقدية للمرضى"/>
    <s v="دفاتر جمع مال"/>
    <s v="سارى"/>
    <n v="2476"/>
    <m/>
    <n v="50"/>
    <x v="1"/>
  </r>
  <r>
    <d v="2017-12-04T00:00:00"/>
    <x v="12"/>
    <n v="400"/>
    <x v="6"/>
    <x v="6"/>
    <n v="230564.79669166601"/>
    <n v="645550.89000000013"/>
    <n v="112586.04999999999"/>
    <n v="187537.02659999995"/>
    <n v="11952.336399999998"/>
    <n v="13212"/>
    <s v="تبرعات عامة من زكاة مال وغيرها"/>
    <s v="دفاتر جمع مال"/>
    <s v="سارى"/>
    <n v="2477"/>
    <m/>
    <n v="50"/>
    <x v="1"/>
  </r>
  <r>
    <d v="2017-12-04T00:00:00"/>
    <x v="12"/>
    <n v="1766.72"/>
    <x v="6"/>
    <x v="6"/>
    <n v="232331.51669166601"/>
    <n v="645550.89000000013"/>
    <n v="112586.04999999999"/>
    <n v="187537.02659999995"/>
    <n v="11952.336399999998"/>
    <n v="13212"/>
    <s v="تبرعات عامة من زكاة مال وغيرها"/>
    <s v="دفاتر جمع مال"/>
    <s v="سارى"/>
    <n v="2479"/>
    <m/>
    <n v="50"/>
    <x v="1"/>
  </r>
  <r>
    <d v="2017-12-04T00:00:00"/>
    <x v="12"/>
    <n v="10000"/>
    <x v="6"/>
    <x v="6"/>
    <n v="242331.51669166601"/>
    <n v="645550.89000000013"/>
    <n v="112586.04999999999"/>
    <n v="187537.02659999995"/>
    <n v="11952.336399999998"/>
    <n v="13212"/>
    <s v="تبرعات عامة من زكاة مال وغيرها"/>
    <s v="دفاتر جمع مال"/>
    <s v="سارى"/>
    <n v="2480"/>
    <m/>
    <n v="50"/>
    <x v="1"/>
  </r>
  <r>
    <d v="2017-12-04T00:00:00"/>
    <x v="12"/>
    <n v="2000"/>
    <x v="6"/>
    <x v="7"/>
    <n v="244331.51669166601"/>
    <n v="645550.89000000013"/>
    <n v="112586.04999999999"/>
    <n v="187537.02659999995"/>
    <n v="11952.336399999998"/>
    <n v="13212"/>
    <s v="نقدية للمرضى"/>
    <s v="دفاتر جمع مال"/>
    <s v="سارى"/>
    <n v="2481"/>
    <m/>
    <n v="50"/>
    <x v="1"/>
  </r>
  <r>
    <d v="2017-12-04T00:00:00"/>
    <x v="12"/>
    <n v="2000"/>
    <x v="6"/>
    <x v="7"/>
    <n v="246331.51669166601"/>
    <n v="645550.89000000013"/>
    <n v="112586.04999999999"/>
    <n v="187537.02659999995"/>
    <n v="11952.336399999998"/>
    <n v="13212"/>
    <s v="نقدية للمرضى"/>
    <s v="دفاتر جمع مال"/>
    <s v="سارى"/>
    <n v="2482"/>
    <m/>
    <n v="50"/>
    <x v="1"/>
  </r>
  <r>
    <d v="2017-12-04T00:00:00"/>
    <x v="12"/>
    <n v="100"/>
    <x v="6"/>
    <x v="6"/>
    <n v="246431.51669166601"/>
    <n v="645550.89000000013"/>
    <n v="112586.04999999999"/>
    <n v="187537.02659999995"/>
    <n v="11952.336399999998"/>
    <n v="13212"/>
    <s v="تبرعات عامة من زكاة مال وغيرها"/>
    <s v="دفاتر جمع مال"/>
    <s v="سارى"/>
    <n v="2483"/>
    <m/>
    <n v="50"/>
    <x v="1"/>
  </r>
  <r>
    <d v="2017-12-04T00:00:00"/>
    <x v="12"/>
    <n v="2000"/>
    <x v="6"/>
    <x v="6"/>
    <n v="248431.51669166601"/>
    <n v="645550.89000000013"/>
    <n v="112586.04999999999"/>
    <n v="187537.02659999995"/>
    <n v="11952.336399999998"/>
    <n v="13212"/>
    <s v="تبرعات عامة من زكاة مال وغيرها"/>
    <s v="دفاتر جمع مال"/>
    <s v="سارى"/>
    <n v="2576"/>
    <m/>
    <n v="52"/>
    <x v="1"/>
  </r>
  <r>
    <d v="2017-12-04T00:00:00"/>
    <x v="12"/>
    <n v="200"/>
    <x v="6"/>
    <x v="7"/>
    <n v="248631.51669166601"/>
    <n v="645550.89000000013"/>
    <n v="112586.04999999999"/>
    <n v="187537.02659999995"/>
    <n v="11952.336399999998"/>
    <n v="13212"/>
    <s v="نقدية للمرضى"/>
    <s v="دفاتر جمع مال"/>
    <s v="سارى"/>
    <n v="2577"/>
    <m/>
    <n v="52"/>
    <x v="1"/>
  </r>
  <r>
    <d v="2017-12-04T00:00:00"/>
    <x v="12"/>
    <n v="400"/>
    <x v="6"/>
    <x v="6"/>
    <n v="249031.51669166601"/>
    <n v="645550.89000000013"/>
    <n v="112586.04999999999"/>
    <n v="187537.02659999995"/>
    <n v="11952.336399999998"/>
    <n v="13212"/>
    <s v="تبرعات عامة من زكاة مال وغيرها"/>
    <s v="دفاتر جمع مال"/>
    <s v="سارى"/>
    <n v="2578"/>
    <m/>
    <n v="52"/>
    <x v="1"/>
  </r>
  <r>
    <d v="2017-12-04T00:00:00"/>
    <x v="12"/>
    <n v="100"/>
    <x v="6"/>
    <x v="6"/>
    <n v="249131.51669166601"/>
    <n v="645550.89000000013"/>
    <n v="112586.04999999999"/>
    <n v="187537.02659999995"/>
    <n v="11952.336399999998"/>
    <n v="13212"/>
    <s v="تبرعات عامة من زكاة مال وغيرها"/>
    <s v="دفاتر جمع مال"/>
    <s v="سارى"/>
    <n v="2579"/>
    <m/>
    <n v="52"/>
    <x v="1"/>
  </r>
  <r>
    <d v="2017-12-04T00:00:00"/>
    <x v="12"/>
    <n v="10000"/>
    <x v="6"/>
    <x v="6"/>
    <n v="259131.51669166601"/>
    <n v="645550.89000000013"/>
    <n v="112586.04999999999"/>
    <n v="187537.02659999995"/>
    <n v="11952.336399999998"/>
    <n v="13212"/>
    <s v="تبرعات عامة من زكاة مال وغيرها"/>
    <s v="دفاتر جمع مال"/>
    <s v="سارى"/>
    <n v="2580"/>
    <m/>
    <n v="52"/>
    <x v="1"/>
  </r>
  <r>
    <d v="2017-12-04T00:00:00"/>
    <x v="12"/>
    <n v="2000"/>
    <x v="6"/>
    <x v="6"/>
    <n v="261131.51669166601"/>
    <n v="645550.89000000013"/>
    <n v="112586.04999999999"/>
    <n v="187537.02659999995"/>
    <n v="11952.336399999998"/>
    <n v="13212"/>
    <s v="تبرعات عامة من زكاة مال وغيرها"/>
    <s v="دفاتر جمع مال"/>
    <s v="سارى"/>
    <n v="2581"/>
    <m/>
    <n v="52"/>
    <x v="1"/>
  </r>
  <r>
    <d v="2017-12-04T00:00:00"/>
    <x v="12"/>
    <n v="50"/>
    <x v="6"/>
    <x v="6"/>
    <n v="261181.51669166601"/>
    <n v="645550.89000000013"/>
    <n v="112586.04999999999"/>
    <n v="187537.02659999995"/>
    <n v="11952.336399999998"/>
    <n v="13212"/>
    <s v="تبرعات عامة من زكاة مال وغيرها"/>
    <s v="دفاتر جمع مال"/>
    <s v="سارى"/>
    <n v="2622"/>
    <m/>
    <n v="53"/>
    <x v="1"/>
  </r>
  <r>
    <d v="2017-12-04T00:00:00"/>
    <x v="12"/>
    <n v="200"/>
    <x v="6"/>
    <x v="6"/>
    <n v="261381.51669166601"/>
    <n v="645550.89000000013"/>
    <n v="112586.04999999999"/>
    <n v="187537.02659999995"/>
    <n v="11952.336399999998"/>
    <n v="13212"/>
    <s v="تبرعات عامة من زكاة مال وغيرها"/>
    <s v="دفاتر جمع مال"/>
    <s v="سارى"/>
    <n v="2623"/>
    <m/>
    <n v="53"/>
    <x v="1"/>
  </r>
  <r>
    <d v="2017-12-04T00:00:00"/>
    <x v="12"/>
    <n v="1000"/>
    <x v="6"/>
    <x v="7"/>
    <n v="262381.51669166598"/>
    <n v="645550.89000000013"/>
    <n v="112586.04999999999"/>
    <n v="187537.02659999995"/>
    <n v="11952.336399999998"/>
    <n v="13212"/>
    <s v="نقدية للمرضى"/>
    <s v="دفاتر جمع مال"/>
    <s v="سارى"/>
    <n v="2624"/>
    <m/>
    <n v="53"/>
    <x v="1"/>
  </r>
  <r>
    <d v="2017-12-04T00:00:00"/>
    <x v="12"/>
    <n v="1000"/>
    <x v="6"/>
    <x v="6"/>
    <n v="263381.51669166598"/>
    <n v="645550.89000000013"/>
    <n v="112586.04999999999"/>
    <n v="187537.02659999995"/>
    <n v="11952.336399999998"/>
    <n v="13212"/>
    <s v="تبرعات عامة من زكاة مال وغيرها"/>
    <s v="دفاتر جمع مال"/>
    <s v="سارى"/>
    <n v="2779"/>
    <m/>
    <n v="56"/>
    <x v="1"/>
  </r>
  <r>
    <d v="2017-12-04T00:00:00"/>
    <x v="12"/>
    <n v="500"/>
    <x v="6"/>
    <x v="6"/>
    <n v="263881.51669166598"/>
    <n v="645550.89000000013"/>
    <n v="112586.04999999999"/>
    <n v="187537.02659999995"/>
    <n v="11952.336399999998"/>
    <n v="13212"/>
    <s v="تبرعات عامة من زكاة مال وغيرها"/>
    <s v="دفاتر جمع مال"/>
    <s v="سارى"/>
    <n v="2780"/>
    <m/>
    <n v="56"/>
    <x v="1"/>
  </r>
  <r>
    <d v="2017-12-04T00:00:00"/>
    <x v="12"/>
    <n v="1000"/>
    <x v="6"/>
    <x v="6"/>
    <n v="264881.51669166598"/>
    <n v="645550.89000000013"/>
    <n v="112586.04999999999"/>
    <n v="187537.02659999995"/>
    <n v="11952.336399999998"/>
    <n v="13212"/>
    <s v="تبرعات عامة من زكاة مال وغيرها"/>
    <s v="دفاتر جمع مال"/>
    <s v="سارى"/>
    <n v="2781"/>
    <m/>
    <n v="56"/>
    <x v="1"/>
  </r>
  <r>
    <d v="2017-12-04T00:00:00"/>
    <x v="12"/>
    <n v="5000"/>
    <x v="6"/>
    <x v="7"/>
    <n v="269881.51669166598"/>
    <n v="645550.89000000013"/>
    <n v="112586.04999999999"/>
    <n v="187537.02659999995"/>
    <n v="11952.336399999998"/>
    <n v="13212"/>
    <s v="نقدية للمرضى"/>
    <s v="دفاتر جمع مال"/>
    <s v="سارى"/>
    <n v="2782"/>
    <m/>
    <n v="56"/>
    <x v="1"/>
  </r>
  <r>
    <d v="2017-12-04T00:00:00"/>
    <x v="12"/>
    <n v="650"/>
    <x v="6"/>
    <x v="7"/>
    <n v="270531.51669166598"/>
    <n v="645550.89000000013"/>
    <n v="112586.04999999999"/>
    <n v="187537.02659999995"/>
    <n v="11952.336399999998"/>
    <n v="13212"/>
    <s v="نقدية للمرضى"/>
    <s v="دفاتر جمع مال"/>
    <s v="سارى"/>
    <n v="2818"/>
    <m/>
    <n v="57"/>
    <x v="1"/>
  </r>
  <r>
    <d v="2017-12-04T00:00:00"/>
    <x v="12"/>
    <n v="7500"/>
    <x v="6"/>
    <x v="7"/>
    <n v="278031.51669166598"/>
    <n v="645550.89000000013"/>
    <n v="112586.04999999999"/>
    <n v="187537.02659999995"/>
    <n v="11952.336399999998"/>
    <n v="13212"/>
    <s v="نقدية للمرضى"/>
    <s v="دفاتر جمع مال"/>
    <s v="سارى"/>
    <n v="2819"/>
    <m/>
    <n v="57"/>
    <x v="1"/>
  </r>
  <r>
    <d v="2017-12-04T00:00:00"/>
    <x v="12"/>
    <n v="2400"/>
    <x v="6"/>
    <x v="7"/>
    <n v="280431.51669166598"/>
    <n v="645550.89000000013"/>
    <n v="112586.04999999999"/>
    <n v="187537.02659999995"/>
    <n v="11952.336399999998"/>
    <n v="13212"/>
    <s v="نقدية للمرضى"/>
    <s v="دفاتر جمع مال"/>
    <s v="سارى"/>
    <n v="2820"/>
    <m/>
    <n v="57"/>
    <x v="1"/>
  </r>
  <r>
    <d v="2017-12-04T00:00:00"/>
    <x v="12"/>
    <n v="500"/>
    <x v="6"/>
    <x v="7"/>
    <n v="280931.51669166598"/>
    <n v="645550.89000000013"/>
    <n v="112586.04999999999"/>
    <n v="187537.02659999995"/>
    <n v="11952.336399999998"/>
    <n v="13212"/>
    <s v="نقدية للمرضى"/>
    <s v="دفاتر جمع مال"/>
    <s v="سارى"/>
    <n v="2822"/>
    <m/>
    <n v="57"/>
    <x v="1"/>
  </r>
  <r>
    <d v="2017-12-04T00:00:00"/>
    <x v="12"/>
    <n v="150"/>
    <x v="6"/>
    <x v="7"/>
    <n v="281081.51669166598"/>
    <n v="645550.89000000013"/>
    <n v="112586.04999999999"/>
    <n v="187537.02659999995"/>
    <n v="11952.336399999998"/>
    <n v="13212"/>
    <s v="نقدية للمرضى"/>
    <s v="دفاتر جمع مال"/>
    <s v="سارى"/>
    <n v="2884"/>
    <m/>
    <n v="58"/>
    <x v="1"/>
  </r>
  <r>
    <d v="2017-12-04T00:00:00"/>
    <x v="12"/>
    <n v="10000"/>
    <x v="6"/>
    <x v="7"/>
    <n v="291081.51669166598"/>
    <n v="645550.89000000013"/>
    <n v="112586.04999999999"/>
    <n v="187537.02659999995"/>
    <n v="11952.336399999998"/>
    <n v="13212"/>
    <s v="نقدية للمرضى"/>
    <s v="دفاتر جمع مال"/>
    <s v="سارى"/>
    <n v="2887"/>
    <m/>
    <n v="58"/>
    <x v="1"/>
  </r>
  <r>
    <d v="2017-12-04T00:00:00"/>
    <x v="12"/>
    <n v="3000"/>
    <x v="6"/>
    <x v="7"/>
    <n v="294081.51669166598"/>
    <n v="645550.89000000013"/>
    <n v="112586.04999999999"/>
    <n v="187537.02659999995"/>
    <n v="11952.336399999998"/>
    <n v="13212"/>
    <s v="نقدية للمرضى"/>
    <s v="دفاتر جمع مال"/>
    <s v="سارى"/>
    <n v="2888"/>
    <m/>
    <n v="58"/>
    <x v="1"/>
  </r>
  <r>
    <d v="2017-12-04T00:00:00"/>
    <x v="12"/>
    <n v="10000"/>
    <x v="6"/>
    <x v="7"/>
    <n v="304081.51669166598"/>
    <n v="645550.89000000013"/>
    <n v="112586.04999999999"/>
    <n v="187537.02659999995"/>
    <n v="11952.336399999998"/>
    <n v="13212"/>
    <s v="نقدية للمرضى"/>
    <s v="دفاتر جمع مال"/>
    <s v="سارى"/>
    <n v="2889"/>
    <m/>
    <n v="58"/>
    <x v="1"/>
  </r>
  <r>
    <d v="2017-12-04T00:00:00"/>
    <x v="12"/>
    <n v="200"/>
    <x v="6"/>
    <x v="6"/>
    <n v="304281.51669166598"/>
    <n v="645550.89000000013"/>
    <n v="112586.04999999999"/>
    <n v="187537.02659999995"/>
    <n v="11952.336399999998"/>
    <n v="13212"/>
    <s v="تبرعات عامة من زكاة مال وغيرها"/>
    <s v="دفاتر جمع مال"/>
    <s v="سارى"/>
    <n v="2890"/>
    <m/>
    <n v="58"/>
    <x v="1"/>
  </r>
  <r>
    <d v="2017-12-04T00:00:00"/>
    <x v="12"/>
    <n v="7066.88"/>
    <x v="6"/>
    <x v="7"/>
    <n v="311348.39669166598"/>
    <n v="645550.89000000013"/>
    <n v="112586.04999999999"/>
    <n v="187537.02659999995"/>
    <n v="11952.336399999998"/>
    <n v="13212"/>
    <s v="نقدية للمرضى"/>
    <s v="دفاتر جمع مال"/>
    <s v="سارى"/>
    <n v="2891"/>
    <m/>
    <n v="58"/>
    <x v="1"/>
  </r>
  <r>
    <d v="2017-12-04T00:00:00"/>
    <x v="12"/>
    <n v="200"/>
    <x v="6"/>
    <x v="7"/>
    <n v="311548.39669166598"/>
    <n v="645550.89000000013"/>
    <n v="112586.04999999999"/>
    <n v="187537.02659999995"/>
    <n v="11952.336399999998"/>
    <n v="13212"/>
    <s v="نقدية للمرضى"/>
    <s v="دفاتر جمع مال"/>
    <s v="سارى"/>
    <n v="2892"/>
    <m/>
    <n v="58"/>
    <x v="1"/>
  </r>
  <r>
    <d v="2017-12-04T00:00:00"/>
    <x v="12"/>
    <n v="1000"/>
    <x v="6"/>
    <x v="7"/>
    <n v="312548.39669166598"/>
    <n v="645550.89000000013"/>
    <n v="112586.04999999999"/>
    <n v="187537.02659999995"/>
    <n v="11952.336399999998"/>
    <n v="13212"/>
    <s v="نقدية للمرضى"/>
    <s v="دفاتر جمع مال"/>
    <s v="سارى"/>
    <n v="2894"/>
    <m/>
    <n v="58"/>
    <x v="1"/>
  </r>
  <r>
    <d v="2017-12-04T00:00:00"/>
    <x v="12"/>
    <n v="400"/>
    <x v="6"/>
    <x v="7"/>
    <n v="312948.39669166598"/>
    <n v="645550.89000000013"/>
    <n v="112586.04999999999"/>
    <n v="187537.02659999995"/>
    <n v="11952.336399999998"/>
    <n v="13212"/>
    <s v="نقدية للمرضى"/>
    <s v="دفاتر جمع مال"/>
    <s v="سارى"/>
    <n v="2895"/>
    <m/>
    <n v="58"/>
    <x v="1"/>
  </r>
  <r>
    <d v="2017-12-04T00:00:00"/>
    <x v="12"/>
    <n v="200"/>
    <x v="6"/>
    <x v="6"/>
    <n v="313148.39669166598"/>
    <n v="645550.89000000013"/>
    <n v="112586.04999999999"/>
    <n v="187537.02659999995"/>
    <n v="11952.336399999998"/>
    <n v="13212"/>
    <s v="تبرعات عامة من زكاة مال وغيرها"/>
    <s v="دفاتر جمع مال"/>
    <s v="سارى"/>
    <n v="2896"/>
    <m/>
    <n v="58"/>
    <x v="1"/>
  </r>
  <r>
    <d v="2017-12-04T00:00:00"/>
    <x v="12"/>
    <n v="500"/>
    <x v="6"/>
    <x v="7"/>
    <n v="313648.39669166598"/>
    <n v="645550.89000000013"/>
    <n v="112586.04999999999"/>
    <n v="187537.02659999995"/>
    <n v="11952.336399999998"/>
    <n v="13212"/>
    <s v="نقدية للمرضى"/>
    <s v="دفاتر جمع مال"/>
    <s v="سارى"/>
    <n v="2913"/>
    <m/>
    <n v="59"/>
    <x v="1"/>
  </r>
  <r>
    <d v="2017-12-04T00:00:00"/>
    <x v="12"/>
    <n v="400"/>
    <x v="6"/>
    <x v="6"/>
    <n v="314048.39669166598"/>
    <n v="645550.89000000013"/>
    <n v="112586.04999999999"/>
    <n v="187537.02659999995"/>
    <n v="11952.336399999998"/>
    <n v="13212"/>
    <s v="تبرعات عامة من زكاة مال وغيرها"/>
    <s v="دفاتر جمع مال"/>
    <s v="سارى"/>
    <n v="2914"/>
    <m/>
    <n v="59"/>
    <x v="1"/>
  </r>
  <r>
    <d v="2017-12-04T00:00:00"/>
    <x v="12"/>
    <n v="2000"/>
    <x v="6"/>
    <x v="6"/>
    <n v="316048.39669166598"/>
    <n v="645550.89000000013"/>
    <n v="112586.04999999999"/>
    <n v="187537.02659999995"/>
    <n v="11952.336399999998"/>
    <n v="13212"/>
    <s v="تبرعات عامة من زكاة مال وغيرها"/>
    <s v="دفاتر جمع مال"/>
    <s v="سارى"/>
    <n v="2915"/>
    <m/>
    <n v="59"/>
    <x v="1"/>
  </r>
  <r>
    <d v="2017-12-04T00:00:00"/>
    <x v="12"/>
    <n v="5000"/>
    <x v="6"/>
    <x v="7"/>
    <n v="321048.39669166598"/>
    <n v="645550.89000000013"/>
    <n v="112586.04999999999"/>
    <n v="187537.02659999995"/>
    <n v="11952.336399999998"/>
    <n v="13212"/>
    <s v="نقدية للمرضى"/>
    <s v="دفاتر جمع مال"/>
    <s v="سارى"/>
    <n v="2916"/>
    <m/>
    <n v="59"/>
    <x v="1"/>
  </r>
  <r>
    <d v="2017-12-04T00:00:00"/>
    <x v="12"/>
    <n v="10000"/>
    <x v="6"/>
    <x v="6"/>
    <n v="331048.39669166598"/>
    <n v="645550.89000000013"/>
    <n v="112586.04999999999"/>
    <n v="187537.02659999995"/>
    <n v="11952.336399999998"/>
    <n v="13212"/>
    <s v="تبرعات عامة من زكاة مال وغيرها"/>
    <s v="دفاتر جمع مال"/>
    <s v="سارى"/>
    <n v="2917"/>
    <m/>
    <n v="59"/>
    <x v="1"/>
  </r>
  <r>
    <d v="2017-12-04T00:00:00"/>
    <x v="12"/>
    <n v="10000"/>
    <x v="6"/>
    <x v="6"/>
    <n v="341048.39669166598"/>
    <n v="645550.89000000013"/>
    <n v="112586.04999999999"/>
    <n v="187537.02659999995"/>
    <n v="11952.336399999998"/>
    <n v="13212"/>
    <s v="تبرعات عامة من زكاة مال وغيرها"/>
    <s v="دفاتر جمع مال"/>
    <s v="سارى"/>
    <n v="2918"/>
    <m/>
    <n v="59"/>
    <x v="1"/>
  </r>
  <r>
    <d v="2017-12-04T00:00:00"/>
    <x v="12"/>
    <n v="10000"/>
    <x v="6"/>
    <x v="6"/>
    <n v="351048.39669166598"/>
    <n v="645550.89000000013"/>
    <n v="112586.04999999999"/>
    <n v="187537.02659999995"/>
    <n v="11952.336399999998"/>
    <n v="13212"/>
    <s v="تبرعات عامة من زكاة مال وغيرها"/>
    <s v="دفاتر جمع مال"/>
    <s v="سارى"/>
    <n v="2919"/>
    <m/>
    <n v="59"/>
    <x v="1"/>
  </r>
  <r>
    <d v="2017-12-04T00:00:00"/>
    <x v="12"/>
    <n v="200"/>
    <x v="6"/>
    <x v="6"/>
    <n v="351248.39669166598"/>
    <n v="645550.89000000013"/>
    <n v="112586.04999999999"/>
    <n v="187537.02659999995"/>
    <n v="11952.336399999998"/>
    <n v="13212"/>
    <s v="تبرعات عامة من زكاة مال وغيرها"/>
    <s v="دفاتر جمع مال"/>
    <s v="سارى"/>
    <n v="3003"/>
    <m/>
    <n v="61"/>
    <x v="1"/>
  </r>
  <r>
    <d v="2017-12-04T00:00:00"/>
    <x v="12"/>
    <n v="5000"/>
    <x v="6"/>
    <x v="7"/>
    <n v="356248.39669166598"/>
    <n v="645550.89000000013"/>
    <n v="112586.04999999999"/>
    <n v="187537.02659999995"/>
    <n v="11952.336399999998"/>
    <n v="13212"/>
    <s v="نقدية للمرضى"/>
    <s v="دفاتر جمع مال"/>
    <s v="سارى"/>
    <n v="3303"/>
    <m/>
    <n v="67"/>
    <x v="1"/>
  </r>
  <r>
    <d v="2017-12-04T00:00:00"/>
    <x v="12"/>
    <n v="500"/>
    <x v="6"/>
    <x v="6"/>
    <n v="356748.39669166598"/>
    <n v="645550.89000000013"/>
    <n v="112586.04999999999"/>
    <n v="187537.02659999995"/>
    <n v="11952.336399999998"/>
    <n v="13212"/>
    <s v="تبرعات عامة من زكاة مال وغيرها"/>
    <s v="دفاتر جمع مال"/>
    <s v="سارى"/>
    <n v="3304"/>
    <m/>
    <n v="67"/>
    <x v="1"/>
  </r>
  <r>
    <d v="2017-12-04T00:00:00"/>
    <x v="12"/>
    <n v="1500"/>
    <x v="6"/>
    <x v="7"/>
    <n v="358248.39669166598"/>
    <n v="645550.89000000013"/>
    <n v="112586.04999999999"/>
    <n v="187537.02659999995"/>
    <n v="11952.336399999998"/>
    <n v="13212"/>
    <s v="نقدية للمرضى"/>
    <s v="دفاتر جمع مال"/>
    <s v="سارى"/>
    <n v="3305"/>
    <m/>
    <n v="67"/>
    <x v="1"/>
  </r>
  <r>
    <d v="2017-12-04T00:00:00"/>
    <x v="12"/>
    <n v="500"/>
    <x v="6"/>
    <x v="6"/>
    <n v="358748.39669166598"/>
    <n v="645550.89000000013"/>
    <n v="112586.04999999999"/>
    <n v="187537.02659999995"/>
    <n v="11952.336399999998"/>
    <n v="13212"/>
    <s v="تبرعات عامة من زكاة مال وغيرها"/>
    <s v="دفاتر جمع مال"/>
    <s v="سارى"/>
    <n v="3306"/>
    <m/>
    <n v="67"/>
    <x v="1"/>
  </r>
  <r>
    <d v="2017-12-04T00:00:00"/>
    <x v="12"/>
    <n v="100"/>
    <x v="6"/>
    <x v="6"/>
    <n v="358848.39669166598"/>
    <n v="645550.89000000013"/>
    <n v="112586.04999999999"/>
    <n v="187537.02659999995"/>
    <n v="11952.336399999998"/>
    <n v="13212"/>
    <s v="تبرعات عامة من زكاة مال وغيرها"/>
    <s v="دفاتر جمع مال"/>
    <s v="سارى"/>
    <n v="3307"/>
    <m/>
    <n v="67"/>
    <x v="1"/>
  </r>
  <r>
    <d v="2017-12-04T00:00:00"/>
    <x v="12"/>
    <n v="100"/>
    <x v="6"/>
    <x v="6"/>
    <n v="358948.39669166598"/>
    <n v="645550.89000000013"/>
    <n v="112586.04999999999"/>
    <n v="187537.02659999995"/>
    <n v="11952.336399999998"/>
    <n v="13212"/>
    <s v="تبرعات عامة من زكاة مال وغيرها"/>
    <s v="دفاتر جمع مال"/>
    <s v="سارى"/>
    <n v="3308"/>
    <m/>
    <n v="67"/>
    <x v="1"/>
  </r>
  <r>
    <d v="2017-12-04T00:00:00"/>
    <x v="12"/>
    <n v="5400"/>
    <x v="6"/>
    <x v="6"/>
    <n v="364348.39669166598"/>
    <n v="645550.89000000013"/>
    <n v="112586.04999999999"/>
    <n v="187537.02659999995"/>
    <n v="11952.336399999998"/>
    <n v="13212"/>
    <s v="تبرعات عامة من زكاة مال وغيرها"/>
    <s v="دفاتر جمع مال"/>
    <s v="سارى"/>
    <n v="3309"/>
    <m/>
    <n v="67"/>
    <x v="1"/>
  </r>
  <r>
    <d v="2017-12-04T00:00:00"/>
    <x v="12"/>
    <n v="5000"/>
    <x v="6"/>
    <x v="7"/>
    <n v="369348.39669166598"/>
    <n v="645550.89000000013"/>
    <n v="112586.04999999999"/>
    <n v="187537.02659999995"/>
    <n v="11952.336399999998"/>
    <n v="13212"/>
    <s v="نقدية للمرضى"/>
    <s v="دفاتر جمع مال"/>
    <s v="سارى"/>
    <n v="3310"/>
    <m/>
    <n v="67"/>
    <x v="1"/>
  </r>
  <r>
    <d v="2017-12-04T00:00:00"/>
    <x v="12"/>
    <n v="1800"/>
    <x v="6"/>
    <x v="7"/>
    <n v="371148.39669166598"/>
    <n v="645550.89000000013"/>
    <n v="112586.04999999999"/>
    <n v="187537.02659999995"/>
    <n v="11952.336399999998"/>
    <n v="13212"/>
    <s v="نقدية للمرضى"/>
    <s v="دفاتر جمع مال"/>
    <s v="سارى"/>
    <n v="3311"/>
    <m/>
    <n v="67"/>
    <x v="1"/>
  </r>
  <r>
    <d v="2017-12-04T00:00:00"/>
    <x v="12"/>
    <n v="4633.5"/>
    <x v="8"/>
    <x v="8"/>
    <n v="366514.89669166598"/>
    <n v="650184.39000000013"/>
    <n v="112586.04999999999"/>
    <n v="187537.02659999995"/>
    <n v="11952.336399999998"/>
    <n v="13212"/>
    <m/>
    <m/>
    <m/>
    <m/>
    <m/>
    <m/>
    <x v="266"/>
  </r>
  <r>
    <d v="2017-12-04T00:00:00"/>
    <x v="12"/>
    <n v="52786"/>
    <x v="8"/>
    <x v="8"/>
    <n v="313728.89669166598"/>
    <n v="702970.39000000013"/>
    <n v="112586.04999999999"/>
    <n v="187537.02659999995"/>
    <n v="11952.336399999998"/>
    <n v="13212"/>
    <m/>
    <m/>
    <m/>
    <s v="معاملة بنكية"/>
    <m/>
    <m/>
    <x v="266"/>
  </r>
  <r>
    <d v="2017-12-04T00:00:00"/>
    <x v="12"/>
    <n v="1000"/>
    <x v="8"/>
    <x v="9"/>
    <n v="313728.89669166598"/>
    <n v="703970.39000000013"/>
    <n v="112586.04999999999"/>
    <n v="187537.02659999995"/>
    <n v="11952.336399999998"/>
    <n v="13212"/>
    <m/>
    <m/>
    <m/>
    <s v="معاملة بنكية"/>
    <m/>
    <m/>
    <x v="64"/>
  </r>
  <r>
    <d v="2017-12-04T00:00:00"/>
    <x v="12"/>
    <n v="31000"/>
    <x v="6"/>
    <x v="11"/>
    <n v="344728.89669166598"/>
    <n v="672970.39000000013"/>
    <n v="112586.04999999999"/>
    <n v="187537.02659999995"/>
    <n v="11952.336399999998"/>
    <n v="13212"/>
    <m/>
    <m/>
    <m/>
    <s v="معاملة بنكية"/>
    <m/>
    <m/>
    <x v="279"/>
  </r>
  <r>
    <d v="2017-12-04T00:00:00"/>
    <x v="12"/>
    <n v="100000"/>
    <x v="6"/>
    <x v="11"/>
    <n v="444728.89669166598"/>
    <n v="572970.39000000013"/>
    <n v="112586.04999999999"/>
    <n v="187537.02659999995"/>
    <n v="11952.336399999998"/>
    <n v="13212"/>
    <m/>
    <m/>
    <m/>
    <s v="معاملة بنكية"/>
    <m/>
    <m/>
    <x v="279"/>
  </r>
  <r>
    <d v="2017-12-04T00:00:00"/>
    <x v="12"/>
    <n v="125620"/>
    <x v="8"/>
    <x v="8"/>
    <n v="319108.89669166598"/>
    <n v="698590.39000000013"/>
    <n v="112586.04999999999"/>
    <n v="187537.02659999995"/>
    <n v="11952.336399999998"/>
    <n v="13212"/>
    <m/>
    <m/>
    <m/>
    <m/>
    <m/>
    <m/>
    <x v="266"/>
  </r>
  <r>
    <d v="2017-12-04T00:00:00"/>
    <x v="12"/>
    <n v="10000"/>
    <x v="8"/>
    <x v="9"/>
    <n v="319108.89669166598"/>
    <n v="708590.39000000013"/>
    <n v="112586.04999999999"/>
    <n v="187537.02659999995"/>
    <n v="11952.336399999998"/>
    <n v="13212"/>
    <m/>
    <m/>
    <m/>
    <s v="معاملة بنكية"/>
    <m/>
    <m/>
    <x v="60"/>
  </r>
  <r>
    <d v="2017-12-04T00:00:00"/>
    <x v="12"/>
    <n v="3000"/>
    <x v="8"/>
    <x v="9"/>
    <n v="319108.89669166598"/>
    <n v="711590.39000000013"/>
    <n v="112586.04999999999"/>
    <n v="187537.02659999995"/>
    <n v="11952.336399999998"/>
    <n v="13212"/>
    <m/>
    <m/>
    <m/>
    <s v="معاملة بنكية"/>
    <m/>
    <m/>
    <x v="60"/>
  </r>
  <r>
    <d v="2017-12-04T00:00:00"/>
    <x v="12"/>
    <n v="36000"/>
    <x v="8"/>
    <x v="9"/>
    <n v="319108.89669166598"/>
    <n v="747590.39000000013"/>
    <n v="112586.04999999999"/>
    <n v="187537.02659999995"/>
    <n v="11952.336399999998"/>
    <n v="13212"/>
    <m/>
    <m/>
    <m/>
    <s v="معاملة بنكية"/>
    <m/>
    <m/>
    <x v="60"/>
  </r>
  <r>
    <d v="2017-12-04T00:00:00"/>
    <x v="12"/>
    <n v="64300"/>
    <x v="8"/>
    <x v="8"/>
    <n v="254808.89669166598"/>
    <n v="811890.39000000013"/>
    <n v="112586.04999999999"/>
    <n v="187537.02659999995"/>
    <n v="11952.336399999998"/>
    <n v="13212"/>
    <m/>
    <m/>
    <m/>
    <m/>
    <m/>
    <m/>
    <x v="266"/>
  </r>
  <r>
    <d v="2017-12-04T00:00:00"/>
    <x v="12"/>
    <n v="14120"/>
    <x v="8"/>
    <x v="8"/>
    <n v="240688.89669166598"/>
    <n v="826010.39000000013"/>
    <n v="112586.04999999999"/>
    <n v="187537.02659999995"/>
    <n v="11952.336399999998"/>
    <n v="13212"/>
    <m/>
    <m/>
    <m/>
    <m/>
    <m/>
    <m/>
    <x v="266"/>
  </r>
  <r>
    <d v="2017-12-04T00:00:00"/>
    <x v="12"/>
    <n v="20000"/>
    <x v="7"/>
    <x v="11"/>
    <n v="240688.89669166598"/>
    <n v="806010.39000000013"/>
    <n v="112586.04999999999"/>
    <n v="187537.02659999995"/>
    <n v="11952.336399999998"/>
    <n v="13212"/>
    <m/>
    <m/>
    <m/>
    <s v="معاملة بنكية"/>
    <m/>
    <m/>
    <x v="267"/>
  </r>
  <r>
    <d v="2017-12-04T00:00:00"/>
    <x v="12"/>
    <n v="100"/>
    <x v="8"/>
    <x v="9"/>
    <n v="240688.89669166598"/>
    <n v="806110.39000000013"/>
    <n v="112586.04999999999"/>
    <n v="187537.02659999995"/>
    <n v="11952.336399999998"/>
    <n v="13212"/>
    <m/>
    <m/>
    <m/>
    <s v="معاملة بنكية"/>
    <m/>
    <m/>
    <x v="60"/>
  </r>
  <r>
    <d v="2017-12-04T00:00:00"/>
    <x v="12"/>
    <n v="700"/>
    <x v="8"/>
    <x v="9"/>
    <n v="240688.89669166598"/>
    <n v="806810.39000000013"/>
    <n v="112586.04999999999"/>
    <n v="187537.02659999995"/>
    <n v="11952.336399999998"/>
    <n v="13212"/>
    <m/>
    <m/>
    <m/>
    <s v="معاملة بنكية"/>
    <m/>
    <m/>
    <x v="129"/>
  </r>
  <r>
    <d v="2017-12-04T00:00:00"/>
    <x v="12"/>
    <n v="200"/>
    <x v="8"/>
    <x v="9"/>
    <n v="240688.89669166598"/>
    <n v="807010.39000000013"/>
    <n v="112586.04999999999"/>
    <n v="187537.02659999995"/>
    <n v="11952.336399999998"/>
    <n v="13212"/>
    <m/>
    <m/>
    <m/>
    <s v="معاملة بنكية"/>
    <m/>
    <m/>
    <x v="129"/>
  </r>
  <r>
    <d v="2017-12-04T00:00:00"/>
    <x v="12"/>
    <n v="300"/>
    <x v="8"/>
    <x v="9"/>
    <n v="240688.89669166598"/>
    <n v="807310.39000000013"/>
    <n v="112586.04999999999"/>
    <n v="187537.02659999995"/>
    <n v="11952.336399999998"/>
    <n v="13212"/>
    <m/>
    <m/>
    <m/>
    <s v="معاملة بنكية"/>
    <m/>
    <m/>
    <x v="129"/>
  </r>
  <r>
    <d v="2017-12-04T00:00:00"/>
    <x v="12"/>
    <n v="3610"/>
    <x v="8"/>
    <x v="9"/>
    <n v="240688.89669166598"/>
    <n v="810920.39000000013"/>
    <n v="112586.04999999999"/>
    <n v="187537.02659999995"/>
    <n v="11952.336399999998"/>
    <n v="13212"/>
    <m/>
    <m/>
    <m/>
    <s v="معاملة بنكية"/>
    <m/>
    <m/>
    <x v="129"/>
  </r>
  <r>
    <d v="2017-12-04T00:00:00"/>
    <x v="12"/>
    <n v="10836"/>
    <x v="38"/>
    <x v="21"/>
    <n v="240688.89669166598"/>
    <n v="810920.39000000013"/>
    <n v="101750.04999999999"/>
    <n v="198373.02659999995"/>
    <n v="11952.336399999998"/>
    <n v="13212"/>
    <m/>
    <m/>
    <m/>
    <m/>
    <m/>
    <m/>
    <x v="1"/>
  </r>
  <r>
    <d v="2017-12-04T00:00:00"/>
    <x v="12"/>
    <n v="180600"/>
    <x v="38"/>
    <x v="18"/>
    <n v="240688.89669166598"/>
    <n v="810920.39000000013"/>
    <n v="101750.04999999999"/>
    <n v="378973.02659999998"/>
    <n v="11952.336399999998"/>
    <n v="13212"/>
    <m/>
    <m/>
    <m/>
    <m/>
    <m/>
    <m/>
    <x v="1"/>
  </r>
  <r>
    <d v="2017-12-05T00:00:00"/>
    <x v="12"/>
    <n v="1000"/>
    <x v="6"/>
    <x v="7"/>
    <n v="241688.89669166598"/>
    <n v="810920.39000000013"/>
    <n v="101750.04999999999"/>
    <n v="378973.02659999998"/>
    <n v="11952.336399999998"/>
    <n v="13212"/>
    <s v="نقدية للمرضى"/>
    <s v="دفاتر جمع مال"/>
    <s v="سارى"/>
    <n v="1317"/>
    <m/>
    <n v="27"/>
    <x v="1"/>
  </r>
  <r>
    <d v="2017-12-05T00:00:00"/>
    <x v="12"/>
    <n v="200"/>
    <x v="6"/>
    <x v="7"/>
    <n v="241888.89669166598"/>
    <n v="810920.39000000013"/>
    <n v="101750.04999999999"/>
    <n v="378973.02659999998"/>
    <n v="11952.336399999998"/>
    <n v="13212"/>
    <s v="نقدية للمرضى"/>
    <s v="دفاتر جمع مال"/>
    <s v="سارى"/>
    <n v="1318"/>
    <m/>
    <n v="27"/>
    <x v="1"/>
  </r>
  <r>
    <d v="2017-12-05T00:00:00"/>
    <x v="12"/>
    <n v="50"/>
    <x v="6"/>
    <x v="7"/>
    <n v="241938.89669166598"/>
    <n v="810920.39000000013"/>
    <n v="101750.04999999999"/>
    <n v="378973.02659999998"/>
    <n v="11952.336399999998"/>
    <n v="13212"/>
    <s v="نقدية للمرضى"/>
    <s v="دفاتر جمع مال"/>
    <s v="سارى"/>
    <n v="1319"/>
    <m/>
    <n v="27"/>
    <x v="1"/>
  </r>
  <r>
    <d v="2017-12-05T00:00:00"/>
    <x v="12"/>
    <n v="200"/>
    <x v="6"/>
    <x v="7"/>
    <n v="242138.89669166598"/>
    <n v="810920.39000000013"/>
    <n v="101750.04999999999"/>
    <n v="378973.02659999998"/>
    <n v="11952.336399999998"/>
    <n v="13212"/>
    <s v="نقدية للمرضى"/>
    <s v="دفاتر جمع مال"/>
    <s v="سارى"/>
    <n v="1320"/>
    <m/>
    <n v="27"/>
    <x v="1"/>
  </r>
  <r>
    <d v="2017-12-05T00:00:00"/>
    <x v="12"/>
    <n v="300"/>
    <x v="6"/>
    <x v="6"/>
    <n v="242438.89669166598"/>
    <n v="810920.39000000013"/>
    <n v="101750.04999999999"/>
    <n v="378973.02659999998"/>
    <n v="11952.336399999998"/>
    <n v="13212"/>
    <s v="تبرعات عامة من زكاة مال وغيرها"/>
    <s v="دفاتر جمع مال"/>
    <s v="سارى"/>
    <n v="2334"/>
    <m/>
    <n v="47"/>
    <x v="1"/>
  </r>
  <r>
    <d v="2017-12-05T00:00:00"/>
    <x v="12"/>
    <n v="100"/>
    <x v="6"/>
    <x v="7"/>
    <n v="242538.89669166598"/>
    <n v="810920.39000000013"/>
    <n v="101750.04999999999"/>
    <n v="378973.02659999998"/>
    <n v="11952.336399999998"/>
    <n v="13212"/>
    <s v="نقدية للمرضى"/>
    <s v="دفاتر جمع مال"/>
    <s v="سارى"/>
    <n v="2335"/>
    <m/>
    <n v="47"/>
    <x v="1"/>
  </r>
  <r>
    <d v="2017-12-05T00:00:00"/>
    <x v="12"/>
    <n v="500"/>
    <x v="6"/>
    <x v="7"/>
    <n v="243038.89669166598"/>
    <n v="810920.39000000013"/>
    <n v="101750.04999999999"/>
    <n v="378973.02659999998"/>
    <n v="11952.336399999998"/>
    <n v="13212"/>
    <s v="نقدية للمرضى"/>
    <s v="دفاتر جمع مال"/>
    <s v="سارى"/>
    <n v="2336"/>
    <m/>
    <n v="47"/>
    <x v="1"/>
  </r>
  <r>
    <d v="2017-12-05T00:00:00"/>
    <x v="12"/>
    <n v="500"/>
    <x v="6"/>
    <x v="6"/>
    <n v="243538.89669166598"/>
    <n v="810920.39000000013"/>
    <n v="101750.04999999999"/>
    <n v="378973.02659999998"/>
    <n v="11952.336399999998"/>
    <n v="13212"/>
    <s v="تبرعات عامة من زكاة مال وغيرها"/>
    <s v="دفاتر جمع مال"/>
    <s v="سارى"/>
    <n v="2484"/>
    <m/>
    <n v="50"/>
    <x v="1"/>
  </r>
  <r>
    <d v="2017-12-05T00:00:00"/>
    <x v="12"/>
    <n v="1450"/>
    <x v="6"/>
    <x v="7"/>
    <n v="244988.89669166598"/>
    <n v="810920.39000000013"/>
    <n v="101750.04999999999"/>
    <n v="378973.02659999998"/>
    <n v="11952.336399999998"/>
    <n v="13212"/>
    <s v="نقدية للمرضى"/>
    <s v="دفاتر جمع مال"/>
    <s v="سارى"/>
    <n v="2485"/>
    <m/>
    <n v="50"/>
    <x v="1"/>
  </r>
  <r>
    <d v="2017-12-05T00:00:00"/>
    <x v="12"/>
    <n v="3650"/>
    <x v="6"/>
    <x v="7"/>
    <n v="248638.89669166598"/>
    <n v="810920.39000000013"/>
    <n v="101750.04999999999"/>
    <n v="378973.02659999998"/>
    <n v="11952.336399999998"/>
    <n v="13212"/>
    <s v="نقدية للمرضى"/>
    <s v="دفاتر جمع مال"/>
    <s v="سارى"/>
    <n v="2486"/>
    <m/>
    <n v="50"/>
    <x v="1"/>
  </r>
  <r>
    <d v="2017-12-05T00:00:00"/>
    <x v="12"/>
    <n v="1500"/>
    <x v="6"/>
    <x v="7"/>
    <n v="250138.89669166598"/>
    <n v="810920.39000000013"/>
    <n v="101750.04999999999"/>
    <n v="378973.02659999998"/>
    <n v="11952.336399999998"/>
    <n v="13212"/>
    <s v="نقدية للمرضى"/>
    <s v="دفاتر جمع مال"/>
    <s v="سارى"/>
    <n v="2487"/>
    <m/>
    <n v="50"/>
    <x v="1"/>
  </r>
  <r>
    <d v="2017-12-05T00:00:00"/>
    <x v="12"/>
    <n v="1000"/>
    <x v="6"/>
    <x v="6"/>
    <n v="251138.89669166598"/>
    <n v="810920.39000000013"/>
    <n v="101750.04999999999"/>
    <n v="378973.02659999998"/>
    <n v="11952.336399999998"/>
    <n v="13212"/>
    <s v="تبرعات عامة من زكاة مال وغيرها"/>
    <s v="دفاتر جمع مال"/>
    <s v="سارى"/>
    <n v="2488"/>
    <m/>
    <n v="50"/>
    <x v="1"/>
  </r>
  <r>
    <d v="2017-12-05T00:00:00"/>
    <x v="12"/>
    <n v="200"/>
    <x v="6"/>
    <x v="7"/>
    <n v="251338.89669166598"/>
    <n v="810920.39000000013"/>
    <n v="101750.04999999999"/>
    <n v="378973.02659999998"/>
    <n v="11952.336399999998"/>
    <n v="13212"/>
    <s v="نقدية للمرضى"/>
    <s v="دفاتر جمع مال"/>
    <s v="سارى"/>
    <n v="2582"/>
    <m/>
    <n v="52"/>
    <x v="1"/>
  </r>
  <r>
    <d v="2017-12-05T00:00:00"/>
    <x v="12"/>
    <n v="200"/>
    <x v="6"/>
    <x v="6"/>
    <n v="251538.89669166598"/>
    <n v="810920.39000000013"/>
    <n v="101750.04999999999"/>
    <n v="378973.02659999998"/>
    <n v="11952.336399999998"/>
    <n v="13212"/>
    <s v="تبرعات عامة من زكاة مال وغيرها"/>
    <s v="دفاتر جمع مال"/>
    <s v="سارى"/>
    <n v="2583"/>
    <m/>
    <n v="52"/>
    <x v="1"/>
  </r>
  <r>
    <d v="2017-12-05T00:00:00"/>
    <x v="12"/>
    <n v="1000"/>
    <x v="6"/>
    <x v="7"/>
    <n v="252538.89669166598"/>
    <n v="810920.39000000013"/>
    <n v="101750.04999999999"/>
    <n v="378973.02659999998"/>
    <n v="11952.336399999998"/>
    <n v="13212"/>
    <s v="نقدية للمرضى"/>
    <s v="دفاتر جمع مال"/>
    <s v="سارى"/>
    <n v="2584"/>
    <m/>
    <n v="52"/>
    <x v="1"/>
  </r>
  <r>
    <d v="2017-12-05T00:00:00"/>
    <x v="12"/>
    <n v="2340"/>
    <x v="6"/>
    <x v="7"/>
    <n v="254878.89669166598"/>
    <n v="810920.39000000013"/>
    <n v="101750.04999999999"/>
    <n v="378973.02659999998"/>
    <n v="11952.336399999998"/>
    <n v="13212"/>
    <s v="نقدية للمرضى"/>
    <s v="دفاتر جمع مال"/>
    <s v="سارى"/>
    <n v="2585"/>
    <m/>
    <n v="52"/>
    <x v="1"/>
  </r>
  <r>
    <d v="2017-12-05T00:00:00"/>
    <x v="12"/>
    <n v="600"/>
    <x v="6"/>
    <x v="7"/>
    <n v="255478.89669166598"/>
    <n v="810920.39000000013"/>
    <n v="101750.04999999999"/>
    <n v="378973.02659999998"/>
    <n v="11952.336399999998"/>
    <n v="13212"/>
    <s v="نقدية للمرضى"/>
    <s v="دفاتر جمع مال"/>
    <s v="سارى"/>
    <n v="2586"/>
    <m/>
    <n v="52"/>
    <x v="1"/>
  </r>
  <r>
    <d v="2017-12-05T00:00:00"/>
    <x v="12"/>
    <n v="2500"/>
    <x v="6"/>
    <x v="7"/>
    <n v="257978.89669166598"/>
    <n v="810920.39000000013"/>
    <n v="101750.04999999999"/>
    <n v="378973.02659999998"/>
    <n v="11952.336399999998"/>
    <n v="13212"/>
    <s v="نقدية للمرضى"/>
    <s v="دفاتر جمع مال"/>
    <s v="سارى"/>
    <n v="2587"/>
    <m/>
    <n v="52"/>
    <x v="1"/>
  </r>
  <r>
    <d v="2017-12-05T00:00:00"/>
    <x v="12"/>
    <n v="400"/>
    <x v="6"/>
    <x v="6"/>
    <n v="258378.89669166598"/>
    <n v="810920.39000000013"/>
    <n v="101750.04999999999"/>
    <n v="378973.02659999998"/>
    <n v="11952.336399999998"/>
    <n v="13212"/>
    <s v="تبرعات عامة من زكاة مال وغيرها"/>
    <s v="دفاتر جمع مال"/>
    <s v="سارى"/>
    <n v="2687"/>
    <m/>
    <n v="54"/>
    <x v="1"/>
  </r>
  <r>
    <d v="2017-12-05T00:00:00"/>
    <x v="12"/>
    <n v="5000"/>
    <x v="6"/>
    <x v="7"/>
    <n v="263378.89669166598"/>
    <n v="810920.39000000013"/>
    <n v="101750.04999999999"/>
    <n v="378973.02659999998"/>
    <n v="11952.336399999998"/>
    <n v="13212"/>
    <s v="نقدية للمرضى"/>
    <s v="دفاتر جمع مال"/>
    <s v="سارى"/>
    <n v="2688"/>
    <m/>
    <n v="54"/>
    <x v="1"/>
  </r>
  <r>
    <d v="2017-12-05T00:00:00"/>
    <x v="12"/>
    <n v="8000"/>
    <x v="6"/>
    <x v="6"/>
    <n v="271378.89669166598"/>
    <n v="810920.39000000013"/>
    <n v="101750.04999999999"/>
    <n v="378973.02659999998"/>
    <n v="11952.336399999998"/>
    <n v="13212"/>
    <s v="تبرعات عامة من زكاة مال وغيرها"/>
    <s v="دفاتر جمع مال"/>
    <s v="سارى"/>
    <n v="2689"/>
    <m/>
    <n v="54"/>
    <x v="1"/>
  </r>
  <r>
    <d v="2017-12-05T00:00:00"/>
    <x v="12"/>
    <n v="1000"/>
    <x v="6"/>
    <x v="7"/>
    <n v="272378.89669166598"/>
    <n v="810920.39000000013"/>
    <n v="101750.04999999999"/>
    <n v="378973.02659999998"/>
    <n v="11952.336399999998"/>
    <n v="13212"/>
    <s v="نقدية للمرضى"/>
    <s v="دفاتر جمع مال"/>
    <s v="سارى"/>
    <n v="2690"/>
    <m/>
    <n v="54"/>
    <x v="1"/>
  </r>
  <r>
    <d v="2017-12-05T00:00:00"/>
    <x v="12"/>
    <n v="4000"/>
    <x v="6"/>
    <x v="6"/>
    <n v="276378.89669166598"/>
    <n v="810920.39000000013"/>
    <n v="101750.04999999999"/>
    <n v="378973.02659999998"/>
    <n v="11952.336399999998"/>
    <n v="13212"/>
    <s v="تبرعات عامة من زكاة مال وغيرها"/>
    <s v="دفاتر جمع مال"/>
    <s v="سارى"/>
    <n v="2783"/>
    <m/>
    <n v="56"/>
    <x v="1"/>
  </r>
  <r>
    <d v="2017-12-05T00:00:00"/>
    <x v="12"/>
    <n v="10000"/>
    <x v="6"/>
    <x v="6"/>
    <n v="286378.89669166598"/>
    <n v="810920.39000000013"/>
    <n v="101750.04999999999"/>
    <n v="378973.02659999998"/>
    <n v="11952.336399999998"/>
    <n v="13212"/>
    <s v="تبرعات عامة من زكاة مال وغيرها"/>
    <s v="دفاتر جمع مال"/>
    <s v="سارى"/>
    <n v="2784"/>
    <m/>
    <n v="56"/>
    <x v="1"/>
  </r>
  <r>
    <d v="2017-12-05T00:00:00"/>
    <x v="12"/>
    <n v="10000"/>
    <x v="6"/>
    <x v="6"/>
    <n v="296378.89669166598"/>
    <n v="810920.39000000013"/>
    <n v="101750.04999999999"/>
    <n v="378973.02659999998"/>
    <n v="11952.336399999998"/>
    <n v="13212"/>
    <s v="تبرعات عامة من زكاة مال وغيرها"/>
    <s v="دفاتر جمع مال"/>
    <s v="سارى"/>
    <n v="2785"/>
    <m/>
    <n v="56"/>
    <x v="1"/>
  </r>
  <r>
    <d v="2017-12-05T00:00:00"/>
    <x v="12"/>
    <n v="800"/>
    <x v="6"/>
    <x v="6"/>
    <n v="297178.89669166598"/>
    <n v="810920.39000000013"/>
    <n v="101750.04999999999"/>
    <n v="378973.02659999998"/>
    <n v="11952.336399999998"/>
    <n v="13212"/>
    <s v="تبرعات عامة من زكاة مال وغيرها"/>
    <s v="دفاتر جمع مال"/>
    <s v="سارى"/>
    <n v="2786"/>
    <m/>
    <n v="56"/>
    <x v="1"/>
  </r>
  <r>
    <d v="2017-12-05T00:00:00"/>
    <x v="12"/>
    <n v="600"/>
    <x v="6"/>
    <x v="6"/>
    <n v="297778.89669166598"/>
    <n v="810920.39000000013"/>
    <n v="101750.04999999999"/>
    <n v="378973.02659999998"/>
    <n v="11952.336399999998"/>
    <n v="13212"/>
    <s v="تبرعات عامة من زكاة مال وغيرها"/>
    <s v="دفاتر جمع مال"/>
    <s v="سارى"/>
    <n v="5822"/>
    <m/>
    <n v="117"/>
    <x v="1"/>
  </r>
  <r>
    <d v="2017-12-05T00:00:00"/>
    <x v="12"/>
    <n v="300"/>
    <x v="6"/>
    <x v="6"/>
    <n v="298078.89669166598"/>
    <n v="810920.39000000013"/>
    <n v="101750.04999999999"/>
    <n v="378973.02659999998"/>
    <n v="11952.336399999998"/>
    <n v="13212"/>
    <s v="تبرعات عامة من زكاة مال وغيرها"/>
    <s v="دفاتر جمع مال"/>
    <s v="سارى"/>
    <n v="5823"/>
    <m/>
    <n v="117"/>
    <x v="1"/>
  </r>
  <r>
    <d v="2017-12-05T00:00:00"/>
    <x v="12"/>
    <n v="400"/>
    <x v="6"/>
    <x v="7"/>
    <n v="298478.89669166598"/>
    <n v="810920.39000000013"/>
    <n v="101750.04999999999"/>
    <n v="378973.02659999998"/>
    <n v="11952.336399999998"/>
    <n v="13212"/>
    <s v="نقدية للمرضى"/>
    <s v="دفاتر جمع مال"/>
    <s v="سارى"/>
    <n v="2893"/>
    <m/>
    <n v="58"/>
    <x v="1"/>
  </r>
  <r>
    <d v="2017-12-05T00:00:00"/>
    <x v="12"/>
    <n v="300"/>
    <x v="6"/>
    <x v="6"/>
    <n v="298778.89669166598"/>
    <n v="810920.39000000013"/>
    <n v="101750.04999999999"/>
    <n v="378973.02659999998"/>
    <n v="11952.336399999998"/>
    <n v="13212"/>
    <s v="تبرعات عامة من زكاة مال وغيرها"/>
    <s v="دفاتر جمع مال"/>
    <s v="سارى"/>
    <n v="2897"/>
    <m/>
    <n v="58"/>
    <x v="1"/>
  </r>
  <r>
    <d v="2017-12-05T00:00:00"/>
    <x v="12"/>
    <n v="700"/>
    <x v="6"/>
    <x v="7"/>
    <n v="299478.89669166598"/>
    <n v="810920.39000000013"/>
    <n v="101750.04999999999"/>
    <n v="378973.02659999998"/>
    <n v="11952.336399999998"/>
    <n v="13212"/>
    <s v="نقدية للمرضى"/>
    <s v="دفاتر جمع مال"/>
    <s v="سارى"/>
    <n v="2898"/>
    <m/>
    <n v="58"/>
    <x v="1"/>
  </r>
  <r>
    <d v="2017-12-05T00:00:00"/>
    <x v="12"/>
    <n v="200"/>
    <x v="6"/>
    <x v="7"/>
    <n v="299678.89669166598"/>
    <n v="810920.39000000013"/>
    <n v="101750.04999999999"/>
    <n v="378973.02659999998"/>
    <n v="11952.336399999998"/>
    <n v="13212"/>
    <s v="نقدية للمرضى"/>
    <s v="دفاتر جمع مال"/>
    <s v="سارى"/>
    <n v="2899"/>
    <m/>
    <n v="58"/>
    <x v="1"/>
  </r>
  <r>
    <d v="2017-12-05T00:00:00"/>
    <x v="12"/>
    <n v="5000"/>
    <x v="6"/>
    <x v="7"/>
    <n v="304678.89669166598"/>
    <n v="810920.39000000013"/>
    <n v="101750.04999999999"/>
    <n v="378973.02659999998"/>
    <n v="11952.336399999998"/>
    <n v="13212"/>
    <s v="نقدية للمرضى"/>
    <s v="دفاتر جمع مال"/>
    <s v="سارى"/>
    <n v="2900"/>
    <m/>
    <n v="58"/>
    <x v="1"/>
  </r>
  <r>
    <d v="2017-12-05T00:00:00"/>
    <x v="12"/>
    <n v="500"/>
    <x v="6"/>
    <x v="7"/>
    <n v="305178.89669166598"/>
    <n v="810920.39000000013"/>
    <n v="101750.04999999999"/>
    <n v="378973.02659999998"/>
    <n v="11952.336399999998"/>
    <n v="13212"/>
    <s v="نقدية للمرضى"/>
    <s v="دفاتر جمع مال"/>
    <s v="سارى"/>
    <n v="3259"/>
    <m/>
    <n v="66"/>
    <x v="1"/>
  </r>
  <r>
    <d v="2017-12-05T00:00:00"/>
    <x v="12"/>
    <n v="1000"/>
    <x v="6"/>
    <x v="7"/>
    <n v="306178.89669166598"/>
    <n v="810920.39000000013"/>
    <n v="101750.04999999999"/>
    <n v="378973.02659999998"/>
    <n v="11952.336399999998"/>
    <n v="13212"/>
    <s v="نقدية للمرضى"/>
    <s v="دفاتر جمع مال"/>
    <s v="سارى"/>
    <n v="3260"/>
    <m/>
    <n v="66"/>
    <x v="1"/>
  </r>
  <r>
    <d v="2017-12-05T00:00:00"/>
    <x v="12"/>
    <n v="500"/>
    <x v="6"/>
    <x v="7"/>
    <n v="306678.89669166598"/>
    <n v="810920.39000000013"/>
    <n v="101750.04999999999"/>
    <n v="378973.02659999998"/>
    <n v="11952.336399999998"/>
    <n v="13212"/>
    <s v="نقدية للمرضى"/>
    <s v="دفاتر جمع مال"/>
    <s v="سارى"/>
    <n v="3261"/>
    <m/>
    <n v="66"/>
    <x v="1"/>
  </r>
  <r>
    <d v="2017-12-05T00:00:00"/>
    <x v="12"/>
    <n v="3500"/>
    <x v="6"/>
    <x v="7"/>
    <n v="310178.89669166598"/>
    <n v="810920.39000000013"/>
    <n v="101750.04999999999"/>
    <n v="378973.02659999998"/>
    <n v="11952.336399999998"/>
    <n v="13212"/>
    <s v="نقدية للمرضى"/>
    <s v="دفاتر جمع مال"/>
    <s v="سارى"/>
    <n v="3312"/>
    <m/>
    <n v="67"/>
    <x v="1"/>
  </r>
  <r>
    <d v="2017-12-05T00:00:00"/>
    <x v="12"/>
    <n v="200"/>
    <x v="6"/>
    <x v="6"/>
    <n v="310378.89669166598"/>
    <n v="810920.39000000013"/>
    <n v="101750.04999999999"/>
    <n v="378973.02659999998"/>
    <n v="11952.336399999998"/>
    <n v="13212"/>
    <s v="تبرعات عامة من زكاة مال وغيرها"/>
    <s v="دفاتر جمع مال"/>
    <s v="سارى"/>
    <n v="3313"/>
    <m/>
    <n v="67"/>
    <x v="1"/>
  </r>
  <r>
    <d v="2017-12-05T00:00:00"/>
    <x v="12"/>
    <n v="500"/>
    <x v="6"/>
    <x v="6"/>
    <n v="310878.89669166598"/>
    <n v="810920.39000000013"/>
    <n v="101750.04999999999"/>
    <n v="378973.02659999998"/>
    <n v="11952.336399999998"/>
    <n v="13212"/>
    <s v="تبرعات عامة من زكاة مال وغيرها"/>
    <s v="دفاتر جمع مال"/>
    <s v="سارى"/>
    <n v="3314"/>
    <m/>
    <n v="67"/>
    <x v="1"/>
  </r>
  <r>
    <d v="2017-12-05T00:00:00"/>
    <x v="12"/>
    <n v="1300"/>
    <x v="6"/>
    <x v="6"/>
    <n v="312178.89669166598"/>
    <n v="810920.39000000013"/>
    <n v="101750.04999999999"/>
    <n v="378973.02659999998"/>
    <n v="11952.336399999998"/>
    <n v="13212"/>
    <s v="تبرعات عامة من زكاة مال وغيرها"/>
    <s v="دفاتر جمع مال"/>
    <s v="سارى"/>
    <n v="3315"/>
    <m/>
    <n v="67"/>
    <x v="1"/>
  </r>
  <r>
    <d v="2017-12-05T00:00:00"/>
    <x v="12"/>
    <n v="100"/>
    <x v="6"/>
    <x v="6"/>
    <n v="312278.89669166598"/>
    <n v="810920.39000000013"/>
    <n v="101750.04999999999"/>
    <n v="378973.02659999998"/>
    <n v="11952.336399999998"/>
    <n v="13212"/>
    <s v="تبرعات عامة من زكاة مال وغيرها"/>
    <s v="دفاتر جمع مال"/>
    <s v="سارى"/>
    <n v="3501"/>
    <m/>
    <n v="71"/>
    <x v="1"/>
  </r>
  <r>
    <d v="2017-12-05T00:00:00"/>
    <x v="12"/>
    <n v="10"/>
    <x v="6"/>
    <x v="6"/>
    <n v="312288.89669166598"/>
    <n v="810920.39000000013"/>
    <n v="101750.04999999999"/>
    <n v="378973.02659999998"/>
    <n v="11952.336399999998"/>
    <n v="13212"/>
    <s v="تبرعات عامة من زكاة مال وغيرها"/>
    <s v="دفاتر جمع مال"/>
    <s v="سارى"/>
    <n v="3502"/>
    <m/>
    <n v="71"/>
    <x v="1"/>
  </r>
  <r>
    <d v="2017-12-05T00:00:00"/>
    <x v="12"/>
    <n v="500"/>
    <x v="8"/>
    <x v="9"/>
    <n v="312288.89669166598"/>
    <n v="811420.39000000013"/>
    <n v="101750.04999999999"/>
    <n v="378973.02659999998"/>
    <n v="11952.336399999998"/>
    <n v="13212"/>
    <m/>
    <m/>
    <m/>
    <s v="معاملة بنكية"/>
    <m/>
    <m/>
    <x v="64"/>
  </r>
  <r>
    <d v="2017-12-05T00:00:00"/>
    <x v="12"/>
    <n v="2500"/>
    <x v="8"/>
    <x v="9"/>
    <n v="312288.89669166598"/>
    <n v="813920.39000000013"/>
    <n v="101750.04999999999"/>
    <n v="378973.02659999998"/>
    <n v="11952.336399999998"/>
    <n v="13212"/>
    <m/>
    <m/>
    <m/>
    <s v="معاملة بنكية"/>
    <m/>
    <m/>
    <x v="64"/>
  </r>
  <r>
    <d v="2017-12-05T00:00:00"/>
    <x v="12"/>
    <n v="15000"/>
    <x v="8"/>
    <x v="9"/>
    <n v="312288.89669166598"/>
    <n v="828920.39000000013"/>
    <n v="101750.04999999999"/>
    <n v="378973.02659999998"/>
    <n v="11952.336399999998"/>
    <n v="13212"/>
    <m/>
    <m/>
    <m/>
    <m/>
    <m/>
    <m/>
    <x v="271"/>
  </r>
  <r>
    <d v="2017-12-05T00:00:00"/>
    <x v="12"/>
    <n v="7500"/>
    <x v="6"/>
    <x v="11"/>
    <n v="319788.89669166598"/>
    <n v="821420.39000000013"/>
    <n v="101750.04999999999"/>
    <n v="378973.02659999998"/>
    <n v="11952.336399999998"/>
    <n v="13212"/>
    <m/>
    <m/>
    <m/>
    <s v="معاملة بنكية"/>
    <m/>
    <m/>
    <x v="279"/>
  </r>
  <r>
    <d v="2017-12-05T00:00:00"/>
    <x v="12"/>
    <n v="5000"/>
    <x v="6"/>
    <x v="11"/>
    <n v="324788.89669166598"/>
    <n v="816420.39000000013"/>
    <n v="101750.04999999999"/>
    <n v="378973.02659999998"/>
    <n v="11952.336399999998"/>
    <n v="13212"/>
    <m/>
    <m/>
    <m/>
    <s v="معاملة بنكية"/>
    <m/>
    <m/>
    <x v="279"/>
  </r>
  <r>
    <d v="2017-12-05T00:00:00"/>
    <x v="12"/>
    <n v="104000"/>
    <x v="6"/>
    <x v="11"/>
    <n v="428788.89669166598"/>
    <n v="712420.39000000013"/>
    <n v="101750.04999999999"/>
    <n v="378973.02659999998"/>
    <n v="11952.336399999998"/>
    <n v="13212"/>
    <m/>
    <m/>
    <m/>
    <s v="معاملة بنكية"/>
    <m/>
    <m/>
    <x v="279"/>
  </r>
  <r>
    <d v="2017-12-05T00:00:00"/>
    <x v="12"/>
    <n v="5000"/>
    <x v="8"/>
    <x v="9"/>
    <n v="428788.89669166598"/>
    <n v="717420.39000000013"/>
    <n v="101750.04999999999"/>
    <n v="378973.02659999998"/>
    <n v="11952.336399999998"/>
    <n v="13212"/>
    <m/>
    <m/>
    <m/>
    <s v="معاملة بنكية"/>
    <m/>
    <m/>
    <x v="60"/>
  </r>
  <r>
    <d v="2017-12-05T00:00:00"/>
    <x v="12"/>
    <n v="2200"/>
    <x v="8"/>
    <x v="9"/>
    <n v="428788.89669166598"/>
    <n v="719620.39000000013"/>
    <n v="101750.04999999999"/>
    <n v="378973.02659999998"/>
    <n v="11952.336399999998"/>
    <n v="13212"/>
    <m/>
    <m/>
    <m/>
    <s v="معاملة بنكية"/>
    <m/>
    <m/>
    <x v="60"/>
  </r>
  <r>
    <d v="2017-12-05T00:00:00"/>
    <x v="12"/>
    <n v="500"/>
    <x v="8"/>
    <x v="9"/>
    <n v="428788.89669166598"/>
    <n v="720120.39000000013"/>
    <n v="101750.04999999999"/>
    <n v="378973.02659999998"/>
    <n v="11952.336399999998"/>
    <n v="13212"/>
    <m/>
    <m/>
    <m/>
    <s v="معاملة بنكية"/>
    <m/>
    <m/>
    <x v="60"/>
  </r>
  <r>
    <d v="2017-12-05T00:00:00"/>
    <x v="12"/>
    <n v="1000"/>
    <x v="8"/>
    <x v="9"/>
    <n v="428788.89669166598"/>
    <n v="721120.39000000013"/>
    <n v="101750.04999999999"/>
    <n v="378973.02659999998"/>
    <n v="11952.336399999998"/>
    <n v="13212"/>
    <m/>
    <m/>
    <m/>
    <s v="معاملة بنكية"/>
    <m/>
    <m/>
    <x v="60"/>
  </r>
  <r>
    <d v="2017-12-05T00:00:00"/>
    <x v="12"/>
    <n v="20"/>
    <x v="23"/>
    <x v="11"/>
    <n v="428788.89669166598"/>
    <n v="721100.39000000013"/>
    <n v="101750.04999999999"/>
    <n v="378973.02659999998"/>
    <n v="11952.336399999998"/>
    <n v="13212"/>
    <m/>
    <m/>
    <m/>
    <s v="معاملة بنكية"/>
    <m/>
    <m/>
    <x v="268"/>
  </r>
  <r>
    <d v="2017-12-05T00:00:00"/>
    <x v="12"/>
    <n v="3"/>
    <x v="23"/>
    <x v="11"/>
    <n v="428788.89669166598"/>
    <n v="721097.39000000013"/>
    <n v="101750.04999999999"/>
    <n v="378973.02659999998"/>
    <n v="11952.336399999998"/>
    <n v="13212"/>
    <m/>
    <m/>
    <m/>
    <s v="معاملة بنكية"/>
    <m/>
    <m/>
    <x v="275"/>
  </r>
  <r>
    <d v="2017-12-05T00:00:00"/>
    <x v="12"/>
    <n v="7638"/>
    <x v="7"/>
    <x v="11"/>
    <n v="428788.89669166598"/>
    <n v="713459.39000000013"/>
    <n v="101750.04999999999"/>
    <n v="378973.02659999998"/>
    <n v="11952.336399999998"/>
    <n v="13212"/>
    <m/>
    <m/>
    <m/>
    <s v="معاملة بنكية"/>
    <m/>
    <m/>
    <x v="267"/>
  </r>
  <r>
    <d v="2017-12-05T00:00:00"/>
    <x v="12"/>
    <n v="18931.98"/>
    <x v="7"/>
    <x v="11"/>
    <n v="428788.89669166598"/>
    <n v="694527.41000000015"/>
    <n v="101750.04999999999"/>
    <n v="378973.02659999998"/>
    <n v="11952.336399999998"/>
    <n v="13212"/>
    <m/>
    <m/>
    <m/>
    <s v="معاملة بنكية"/>
    <m/>
    <m/>
    <x v="267"/>
  </r>
  <r>
    <d v="2017-12-05T00:00:00"/>
    <x v="12"/>
    <n v="9672"/>
    <x v="14"/>
    <x v="11"/>
    <n v="428788.89669166598"/>
    <n v="684855.41000000015"/>
    <n v="101750.04999999999"/>
    <n v="378973.02659999998"/>
    <n v="11952.336399999998"/>
    <n v="13212"/>
    <m/>
    <m/>
    <m/>
    <s v="معاملة بنكية"/>
    <m/>
    <m/>
    <x v="285"/>
  </r>
  <r>
    <d v="2017-12-05T00:00:00"/>
    <x v="12"/>
    <n v="1770"/>
    <x v="8"/>
    <x v="9"/>
    <n v="428788.89669166598"/>
    <n v="686625.41000000015"/>
    <n v="101750.04999999999"/>
    <n v="378973.02659999998"/>
    <n v="11952.336399999998"/>
    <n v="13212"/>
    <m/>
    <m/>
    <m/>
    <s v="معاملة بنكية"/>
    <m/>
    <m/>
    <x v="283"/>
  </r>
  <r>
    <d v="2017-12-05T00:00:00"/>
    <x v="12"/>
    <n v="600"/>
    <x v="8"/>
    <x v="9"/>
    <n v="428788.89669166598"/>
    <n v="687225.41000000015"/>
    <n v="101750.04999999999"/>
    <n v="378973.02659999998"/>
    <n v="11952.336399999998"/>
    <n v="13212"/>
    <m/>
    <m/>
    <m/>
    <s v="معاملة بنكية"/>
    <m/>
    <m/>
    <x v="129"/>
  </r>
  <r>
    <d v="2017-12-05T00:00:00"/>
    <x v="12"/>
    <n v="15"/>
    <x v="8"/>
    <x v="9"/>
    <n v="428788.89669166598"/>
    <n v="687240.41000000015"/>
    <n v="101750.04999999999"/>
    <n v="378973.02659999998"/>
    <n v="11952.336399999998"/>
    <n v="13212"/>
    <m/>
    <m/>
    <m/>
    <s v="معاملة بنكية"/>
    <m/>
    <m/>
    <x v="129"/>
  </r>
  <r>
    <d v="2017-12-05T00:00:00"/>
    <x v="12"/>
    <n v="9030"/>
    <x v="38"/>
    <x v="21"/>
    <n v="428788.89669166598"/>
    <n v="687240.41000000015"/>
    <n v="92720.049999999988"/>
    <n v="388003.02659999998"/>
    <n v="11952.336399999998"/>
    <n v="13212"/>
    <m/>
    <m/>
    <m/>
    <m/>
    <m/>
    <m/>
    <x v="1"/>
  </r>
  <r>
    <d v="2017-12-06T00:00:00"/>
    <x v="12"/>
    <n v="600"/>
    <x v="6"/>
    <x v="7"/>
    <n v="429388.89669166598"/>
    <n v="687240.41000000015"/>
    <n v="92720.049999999988"/>
    <n v="388003.02659999998"/>
    <n v="11952.336399999998"/>
    <n v="13212"/>
    <s v="نقدية للمرضى"/>
    <s v="دفاتر جمع مال"/>
    <s v="سارى"/>
    <n v="1321"/>
    <m/>
    <n v="27"/>
    <x v="1"/>
  </r>
  <r>
    <d v="2017-12-06T00:00:00"/>
    <x v="12"/>
    <n v="2000"/>
    <x v="6"/>
    <x v="6"/>
    <n v="431388.89669166598"/>
    <n v="687240.41000000015"/>
    <n v="92720.049999999988"/>
    <n v="388003.02659999998"/>
    <n v="11952.336399999998"/>
    <n v="13212"/>
    <s v="تبرعات عامة من زكاة مال وغيرها"/>
    <s v="دفاتر جمع مال"/>
    <s v="سارى"/>
    <n v="1322"/>
    <m/>
    <n v="27"/>
    <x v="1"/>
  </r>
  <r>
    <d v="2017-12-06T00:00:00"/>
    <x v="12"/>
    <n v="4500"/>
    <x v="6"/>
    <x v="7"/>
    <n v="435888.89669166598"/>
    <n v="687240.41000000015"/>
    <n v="92720.049999999988"/>
    <n v="388003.02659999998"/>
    <n v="11952.336399999998"/>
    <n v="13212"/>
    <s v="نقدية للمرضى"/>
    <s v="دفاتر جمع مال"/>
    <s v="سارى"/>
    <n v="2337"/>
    <m/>
    <n v="47"/>
    <x v="1"/>
  </r>
  <r>
    <d v="2017-12-06T00:00:00"/>
    <x v="12"/>
    <n v="100"/>
    <x v="6"/>
    <x v="7"/>
    <n v="435988.89669166598"/>
    <n v="687240.41000000015"/>
    <n v="92720.049999999988"/>
    <n v="388003.02659999998"/>
    <n v="11952.336399999998"/>
    <n v="13212"/>
    <s v="نقدية للمرضى"/>
    <s v="دفاتر جمع مال"/>
    <s v="سارى"/>
    <n v="2338"/>
    <m/>
    <n v="47"/>
    <x v="1"/>
  </r>
  <r>
    <d v="2017-12-06T00:00:00"/>
    <x v="12"/>
    <n v="1000"/>
    <x v="6"/>
    <x v="6"/>
    <n v="436988.89669166598"/>
    <n v="687240.41000000015"/>
    <n v="92720.049999999988"/>
    <n v="388003.02659999998"/>
    <n v="11952.336399999998"/>
    <n v="13212"/>
    <s v="تبرعات عامة من زكاة مال وغيرها"/>
    <s v="دفاتر جمع مال"/>
    <s v="سارى"/>
    <n v="2339"/>
    <m/>
    <n v="47"/>
    <x v="1"/>
  </r>
  <r>
    <d v="2017-12-06T00:00:00"/>
    <x v="12"/>
    <n v="420"/>
    <x v="6"/>
    <x v="7"/>
    <n v="437408.89669166598"/>
    <n v="687240.41000000015"/>
    <n v="92720.049999999988"/>
    <n v="388003.02659999998"/>
    <n v="11952.336399999998"/>
    <n v="13212"/>
    <s v="نقدية للمرضى"/>
    <s v="دفاتر جمع مال"/>
    <s v="سارى"/>
    <n v="2340"/>
    <m/>
    <n v="47"/>
    <x v="1"/>
  </r>
  <r>
    <d v="2017-12-06T00:00:00"/>
    <x v="12"/>
    <n v="30"/>
    <x v="6"/>
    <x v="7"/>
    <n v="437438.89669166598"/>
    <n v="687240.41000000015"/>
    <n v="92720.049999999988"/>
    <n v="388003.02659999998"/>
    <n v="11952.336399999998"/>
    <n v="13212"/>
    <s v="نقدية للمرضى"/>
    <s v="دفاتر جمع مال"/>
    <s v="سارى"/>
    <n v="2341"/>
    <m/>
    <n v="47"/>
    <x v="1"/>
  </r>
  <r>
    <d v="2017-12-06T00:00:00"/>
    <x v="12"/>
    <n v="2600"/>
    <x v="6"/>
    <x v="7"/>
    <n v="440038.89669166598"/>
    <n v="687240.41000000015"/>
    <n v="92720.049999999988"/>
    <n v="388003.02659999998"/>
    <n v="11952.336399999998"/>
    <n v="13212"/>
    <s v="نقدية للمرضى"/>
    <s v="دفاتر جمع مال"/>
    <s v="سارى"/>
    <n v="2342"/>
    <m/>
    <n v="47"/>
    <x v="1"/>
  </r>
  <r>
    <d v="2017-12-06T00:00:00"/>
    <x v="12"/>
    <n v="10000"/>
    <x v="6"/>
    <x v="7"/>
    <n v="450038.89669166598"/>
    <n v="687240.41000000015"/>
    <n v="92720.049999999988"/>
    <n v="388003.02659999998"/>
    <n v="11952.336399999998"/>
    <n v="13212"/>
    <s v="نقدية للمرضى"/>
    <s v="دفاتر جمع مال"/>
    <s v="سارى"/>
    <n v="2343"/>
    <m/>
    <n v="47"/>
    <x v="1"/>
  </r>
  <r>
    <d v="2017-12-06T00:00:00"/>
    <x v="12"/>
    <n v="7000"/>
    <x v="6"/>
    <x v="7"/>
    <n v="457038.89669166598"/>
    <n v="687240.41000000015"/>
    <n v="92720.049999999988"/>
    <n v="388003.02659999998"/>
    <n v="11952.336399999998"/>
    <n v="13212"/>
    <s v="نقدية للمرضى"/>
    <s v="دفاتر جمع مال"/>
    <s v="سارى"/>
    <n v="2344"/>
    <m/>
    <n v="47"/>
    <x v="1"/>
  </r>
  <r>
    <d v="2017-12-06T00:00:00"/>
    <x v="12"/>
    <n v="100"/>
    <x v="6"/>
    <x v="7"/>
    <n v="457138.89669166598"/>
    <n v="687240.41000000015"/>
    <n v="92720.049999999988"/>
    <n v="388003.02659999998"/>
    <n v="11952.336399999998"/>
    <n v="13212"/>
    <s v="نقدية للمرضى"/>
    <s v="دفاتر جمع مال"/>
    <s v="سارى"/>
    <n v="2489"/>
    <m/>
    <n v="50"/>
    <x v="1"/>
  </r>
  <r>
    <d v="2017-12-06T00:00:00"/>
    <x v="12"/>
    <n v="150"/>
    <x v="6"/>
    <x v="7"/>
    <n v="457288.89669166598"/>
    <n v="687240.41000000015"/>
    <n v="92720.049999999988"/>
    <n v="388003.02659999998"/>
    <n v="11952.336399999998"/>
    <n v="13212"/>
    <s v="نقدية للمرضى"/>
    <s v="دفاتر جمع مال"/>
    <s v="سارى"/>
    <n v="2490"/>
    <m/>
    <n v="50"/>
    <x v="1"/>
  </r>
  <r>
    <d v="2017-12-06T00:00:00"/>
    <x v="12"/>
    <n v="1000"/>
    <x v="6"/>
    <x v="6"/>
    <n v="458288.89669166598"/>
    <n v="687240.41000000015"/>
    <n v="92720.049999999988"/>
    <n v="388003.02659999998"/>
    <n v="11952.336399999998"/>
    <n v="13212"/>
    <s v="تبرعات عامة من زكاة مال وغيرها"/>
    <s v="دفاتر جمع مال"/>
    <s v="سارى"/>
    <n v="2491"/>
    <m/>
    <n v="50"/>
    <x v="1"/>
  </r>
  <r>
    <d v="2017-12-06T00:00:00"/>
    <x v="12"/>
    <n v="180"/>
    <x v="6"/>
    <x v="6"/>
    <n v="458468.89669166598"/>
    <n v="687240.41000000015"/>
    <n v="92720.049999999988"/>
    <n v="388003.02659999998"/>
    <n v="11952.336399999998"/>
    <n v="13212"/>
    <s v="تبرعات عامة من زكاة مال وغيرها"/>
    <s v="دفاتر جمع مال"/>
    <s v="سارى"/>
    <n v="2492"/>
    <m/>
    <n v="50"/>
    <x v="1"/>
  </r>
  <r>
    <d v="2017-12-06T00:00:00"/>
    <x v="12"/>
    <n v="200"/>
    <x v="6"/>
    <x v="7"/>
    <n v="458668.89669166598"/>
    <n v="687240.41000000015"/>
    <n v="92720.049999999988"/>
    <n v="388003.02659999998"/>
    <n v="11952.336399999998"/>
    <n v="13212"/>
    <s v="نقدية للمرضى"/>
    <s v="دفاتر جمع مال"/>
    <s v="سارى"/>
    <n v="2588"/>
    <m/>
    <n v="52"/>
    <x v="1"/>
  </r>
  <r>
    <d v="2017-12-06T00:00:00"/>
    <x v="12"/>
    <n v="100"/>
    <x v="6"/>
    <x v="6"/>
    <n v="458768.89669166598"/>
    <n v="687240.41000000015"/>
    <n v="92720.049999999988"/>
    <n v="388003.02659999998"/>
    <n v="11952.336399999998"/>
    <n v="13212"/>
    <s v="تبرعات عامة من زكاة مال وغيرها"/>
    <s v="دفاتر جمع مال"/>
    <s v="سارى"/>
    <n v="2625"/>
    <m/>
    <n v="53"/>
    <x v="1"/>
  </r>
  <r>
    <d v="2017-12-06T00:00:00"/>
    <x v="12"/>
    <n v="2400"/>
    <x v="6"/>
    <x v="6"/>
    <n v="461168.89669166598"/>
    <n v="687240.41000000015"/>
    <n v="92720.049999999988"/>
    <n v="388003.02659999998"/>
    <n v="11952.336399999998"/>
    <n v="13212"/>
    <s v="تبرعات عامة من زكاة مال وغيرها"/>
    <s v="دفاتر جمع مال"/>
    <s v="سارى"/>
    <n v="2626"/>
    <m/>
    <n v="53"/>
    <x v="1"/>
  </r>
  <r>
    <d v="2017-12-06T00:00:00"/>
    <x v="12"/>
    <n v="1000"/>
    <x v="6"/>
    <x v="6"/>
    <n v="462168.89669166598"/>
    <n v="687240.41000000015"/>
    <n v="92720.049999999988"/>
    <n v="388003.02659999998"/>
    <n v="11952.336399999998"/>
    <n v="13212"/>
    <s v="تبرعات عامة من زكاة مال وغيرها"/>
    <s v="دفاتر جمع مال"/>
    <s v="سارى"/>
    <n v="2627"/>
    <m/>
    <n v="53"/>
    <x v="1"/>
  </r>
  <r>
    <d v="2017-12-06T00:00:00"/>
    <x v="12"/>
    <n v="1000"/>
    <x v="6"/>
    <x v="6"/>
    <n v="463168.89669166598"/>
    <n v="687240.41000000015"/>
    <n v="92720.049999999988"/>
    <n v="388003.02659999998"/>
    <n v="11952.336399999998"/>
    <n v="13212"/>
    <s v="تبرعات عامة من زكاة مال وغيرها"/>
    <s v="دفاتر جمع مال"/>
    <s v="سارى"/>
    <n v="2628"/>
    <m/>
    <n v="53"/>
    <x v="1"/>
  </r>
  <r>
    <d v="2017-12-06T00:00:00"/>
    <x v="12"/>
    <n v="500"/>
    <x v="6"/>
    <x v="6"/>
    <n v="463668.89669166598"/>
    <n v="687240.41000000015"/>
    <n v="92720.049999999988"/>
    <n v="388003.02659999998"/>
    <n v="11952.336399999998"/>
    <n v="13212"/>
    <s v="تبرعات عامة من زكاة مال وغيرها"/>
    <s v="دفاتر جمع مال"/>
    <s v="سارى"/>
    <n v="2629"/>
    <m/>
    <n v="53"/>
    <x v="1"/>
  </r>
  <r>
    <d v="2017-12-06T00:00:00"/>
    <x v="12"/>
    <n v="100"/>
    <x v="6"/>
    <x v="6"/>
    <n v="463768.89669166598"/>
    <n v="687240.41000000015"/>
    <n v="92720.049999999988"/>
    <n v="388003.02659999998"/>
    <n v="11952.336399999998"/>
    <n v="13212"/>
    <s v="تبرعات عامة من زكاة مال وغيرها"/>
    <s v="دفاتر جمع مال"/>
    <s v="سارى"/>
    <n v="2691"/>
    <m/>
    <n v="54"/>
    <x v="1"/>
  </r>
  <r>
    <d v="2017-12-06T00:00:00"/>
    <x v="12"/>
    <n v="2000"/>
    <x v="6"/>
    <x v="7"/>
    <n v="465768.89669166598"/>
    <n v="687240.41000000015"/>
    <n v="92720.049999999988"/>
    <n v="388003.02659999998"/>
    <n v="11952.336399999998"/>
    <n v="13212"/>
    <s v="نقدية للمرضى"/>
    <s v="دفاتر جمع مال"/>
    <s v="سارى"/>
    <n v="2692"/>
    <m/>
    <n v="54"/>
    <x v="1"/>
  </r>
  <r>
    <d v="2017-12-06T00:00:00"/>
    <x v="12"/>
    <n v="100"/>
    <x v="6"/>
    <x v="7"/>
    <n v="465868.89669166598"/>
    <n v="687240.41000000015"/>
    <n v="92720.049999999988"/>
    <n v="388003.02659999998"/>
    <n v="11952.336399999998"/>
    <n v="13212"/>
    <s v="نقدية للمرضى"/>
    <s v="دفاتر جمع مال"/>
    <s v="سارى"/>
    <n v="2693"/>
    <m/>
    <n v="54"/>
    <x v="1"/>
  </r>
  <r>
    <d v="2017-12-06T00:00:00"/>
    <x v="12"/>
    <n v="1000"/>
    <x v="6"/>
    <x v="6"/>
    <n v="466868.89669166598"/>
    <n v="687240.41000000015"/>
    <n v="92720.049999999988"/>
    <n v="388003.02659999998"/>
    <n v="11952.336399999998"/>
    <n v="13212"/>
    <s v="تبرعات عامة من زكاة مال وغيرها"/>
    <s v="دفاتر جمع مال"/>
    <s v="سارى"/>
    <n v="2694"/>
    <m/>
    <n v="54"/>
    <x v="1"/>
  </r>
  <r>
    <d v="2017-12-06T00:00:00"/>
    <x v="12"/>
    <n v="2000"/>
    <x v="6"/>
    <x v="7"/>
    <n v="468868.89669166598"/>
    <n v="687240.41000000015"/>
    <n v="92720.049999999988"/>
    <n v="388003.02659999998"/>
    <n v="11952.336399999998"/>
    <n v="13212"/>
    <s v="نقدية للمرضى"/>
    <s v="دفاتر جمع مال"/>
    <s v="سارى"/>
    <n v="2695"/>
    <m/>
    <n v="54"/>
    <x v="1"/>
  </r>
  <r>
    <d v="2017-12-06T00:00:00"/>
    <x v="12"/>
    <n v="500"/>
    <x v="6"/>
    <x v="7"/>
    <n v="469368.89669166598"/>
    <n v="687240.41000000015"/>
    <n v="92720.049999999988"/>
    <n v="388003.02659999998"/>
    <n v="11952.336399999998"/>
    <n v="13212"/>
    <s v="نقدية للمرضى"/>
    <s v="دفاتر جمع مال"/>
    <s v="سارى"/>
    <n v="2696"/>
    <m/>
    <n v="54"/>
    <x v="1"/>
  </r>
  <r>
    <d v="2017-12-06T00:00:00"/>
    <x v="12"/>
    <n v="200"/>
    <x v="6"/>
    <x v="6"/>
    <n v="469568.89669166598"/>
    <n v="687240.41000000015"/>
    <n v="92720.049999999988"/>
    <n v="388003.02659999998"/>
    <n v="11952.336399999998"/>
    <n v="13212"/>
    <s v="تبرعات عامة من زكاة مال وغيرها"/>
    <s v="دفاتر جمع مال"/>
    <s v="سارى"/>
    <n v="2697"/>
    <m/>
    <n v="54"/>
    <x v="1"/>
  </r>
  <r>
    <d v="2017-12-06T00:00:00"/>
    <x v="12"/>
    <n v="500"/>
    <x v="6"/>
    <x v="6"/>
    <n v="470068.89669166598"/>
    <n v="687240.41000000015"/>
    <n v="92720.049999999988"/>
    <n v="388003.02659999998"/>
    <n v="11952.336399999998"/>
    <n v="13212"/>
    <s v="تبرعات عامة من زكاة مال وغيرها"/>
    <s v="دفاتر جمع مال"/>
    <s v="سارى"/>
    <n v="2698"/>
    <m/>
    <n v="54"/>
    <x v="1"/>
  </r>
  <r>
    <d v="2017-12-06T00:00:00"/>
    <x v="12"/>
    <n v="500"/>
    <x v="6"/>
    <x v="6"/>
    <n v="470568.89669166598"/>
    <n v="687240.41000000015"/>
    <n v="92720.049999999988"/>
    <n v="388003.02659999998"/>
    <n v="11952.336399999998"/>
    <n v="13212"/>
    <s v="تبرعات عامة من زكاة مال وغيرها"/>
    <s v="دفاتر جمع مال"/>
    <s v="سارى"/>
    <n v="2787"/>
    <m/>
    <n v="56"/>
    <x v="1"/>
  </r>
  <r>
    <d v="2017-12-06T00:00:00"/>
    <x v="12"/>
    <n v="1000"/>
    <x v="6"/>
    <x v="6"/>
    <n v="471568.89669166598"/>
    <n v="687240.41000000015"/>
    <n v="92720.049999999988"/>
    <n v="388003.02659999998"/>
    <n v="11952.336399999998"/>
    <n v="13212"/>
    <s v="تبرعات عامة من زكاة مال وغيرها"/>
    <s v="دفاتر جمع مال"/>
    <s v="سارى"/>
    <n v="2788"/>
    <m/>
    <n v="56"/>
    <x v="1"/>
  </r>
  <r>
    <d v="2017-12-06T00:00:00"/>
    <x v="12"/>
    <n v="1000"/>
    <x v="6"/>
    <x v="6"/>
    <n v="472568.89669166598"/>
    <n v="687240.41000000015"/>
    <n v="92720.049999999988"/>
    <n v="388003.02659999998"/>
    <n v="11952.336399999998"/>
    <n v="13212"/>
    <s v="تبرعات عامة من زكاة مال وغيرها"/>
    <s v="دفاتر جمع مال"/>
    <s v="سارى"/>
    <n v="2789"/>
    <m/>
    <n v="56"/>
    <x v="1"/>
  </r>
  <r>
    <d v="2017-12-06T00:00:00"/>
    <x v="12"/>
    <n v="10000"/>
    <x v="6"/>
    <x v="6"/>
    <n v="482568.89669166598"/>
    <n v="687240.41000000015"/>
    <n v="92720.049999999988"/>
    <n v="388003.02659999998"/>
    <n v="11952.336399999998"/>
    <n v="13212"/>
    <s v="تبرعات عامة من زكاة مال وغيرها"/>
    <s v="دفاتر جمع مال"/>
    <s v="سارى"/>
    <n v="2825"/>
    <m/>
    <n v="57"/>
    <x v="1"/>
  </r>
  <r>
    <d v="2017-12-06T00:00:00"/>
    <x v="12"/>
    <n v="5000"/>
    <x v="6"/>
    <x v="6"/>
    <n v="487568.89669166598"/>
    <n v="687240.41000000015"/>
    <n v="92720.049999999988"/>
    <n v="388003.02659999998"/>
    <n v="11952.336399999998"/>
    <n v="13212"/>
    <s v="تبرعات عامة من زكاة مال وغيرها"/>
    <s v="دفاتر جمع مال"/>
    <s v="سارى"/>
    <n v="2826"/>
    <m/>
    <n v="57"/>
    <x v="1"/>
  </r>
  <r>
    <d v="2017-12-06T00:00:00"/>
    <x v="12"/>
    <n v="2000"/>
    <x v="6"/>
    <x v="6"/>
    <n v="489568.89669166598"/>
    <n v="687240.41000000015"/>
    <n v="92720.049999999988"/>
    <n v="388003.02659999998"/>
    <n v="11952.336399999998"/>
    <n v="13212"/>
    <s v="تبرعات عامة من زكاة مال وغيرها"/>
    <s v="دفاتر جمع مال"/>
    <s v="سارى"/>
    <n v="2827"/>
    <m/>
    <n v="57"/>
    <x v="1"/>
  </r>
  <r>
    <d v="2017-12-06T00:00:00"/>
    <x v="12"/>
    <n v="1000"/>
    <x v="6"/>
    <x v="6"/>
    <n v="490568.89669166598"/>
    <n v="687240.41000000015"/>
    <n v="92720.049999999988"/>
    <n v="388003.02659999998"/>
    <n v="11952.336399999998"/>
    <n v="13212"/>
    <s v="تبرعات عامة من زكاة مال وغيرها"/>
    <s v="دفاتر جمع مال"/>
    <s v="سارى"/>
    <n v="2920"/>
    <m/>
    <n v="59"/>
    <x v="1"/>
  </r>
  <r>
    <d v="2017-12-06T00:00:00"/>
    <x v="12"/>
    <n v="600"/>
    <x v="6"/>
    <x v="7"/>
    <n v="491168.89669166598"/>
    <n v="687240.41000000015"/>
    <n v="92720.049999999988"/>
    <n v="388003.02659999998"/>
    <n v="11952.336399999998"/>
    <n v="13212"/>
    <s v="نقدية للمرضى"/>
    <s v="دفاتر جمع مال"/>
    <s v="سارى"/>
    <n v="3004"/>
    <m/>
    <n v="61"/>
    <x v="1"/>
  </r>
  <r>
    <d v="2017-12-06T00:00:00"/>
    <x v="12"/>
    <n v="200"/>
    <x v="6"/>
    <x v="6"/>
    <n v="491368.89669166598"/>
    <n v="687240.41000000015"/>
    <n v="92720.049999999988"/>
    <n v="388003.02659999998"/>
    <n v="11952.336399999998"/>
    <n v="13212"/>
    <s v="تبرعات عامة من زكاة مال وغيرها"/>
    <s v="دفاتر جمع مال"/>
    <s v="سارى"/>
    <n v="3005"/>
    <m/>
    <n v="61"/>
    <x v="1"/>
  </r>
  <r>
    <d v="2017-12-06T00:00:00"/>
    <x v="12"/>
    <n v="200"/>
    <x v="6"/>
    <x v="6"/>
    <n v="491568.89669166598"/>
    <n v="687240.41000000015"/>
    <n v="92720.049999999988"/>
    <n v="388003.02659999998"/>
    <n v="11952.336399999998"/>
    <n v="13212"/>
    <s v="تبرعات عامة من زكاة مال وغيرها"/>
    <s v="دفاتر جمع مال"/>
    <s v="سارى"/>
    <n v="3006"/>
    <m/>
    <n v="61"/>
    <x v="1"/>
  </r>
  <r>
    <d v="2017-12-06T00:00:00"/>
    <x v="12"/>
    <n v="600"/>
    <x v="6"/>
    <x v="6"/>
    <n v="492168.89669166598"/>
    <n v="687240.41000000015"/>
    <n v="92720.049999999988"/>
    <n v="388003.02659999998"/>
    <n v="11952.336399999998"/>
    <n v="13212"/>
    <s v="تبرعات عامة من زكاة مال وغيرها"/>
    <s v="دفاتر جمع مال"/>
    <s v="سارى"/>
    <n v="3007"/>
    <m/>
    <n v="61"/>
    <x v="1"/>
  </r>
  <r>
    <d v="2017-12-06T00:00:00"/>
    <x v="12"/>
    <n v="5000"/>
    <x v="6"/>
    <x v="7"/>
    <n v="497168.89669166598"/>
    <n v="687240.41000000015"/>
    <n v="92720.049999999988"/>
    <n v="388003.02659999998"/>
    <n v="11952.336399999998"/>
    <n v="13212"/>
    <s v="نقدية للمرضى"/>
    <s v="دفاتر جمع مال"/>
    <s v="سارى"/>
    <n v="3262"/>
    <m/>
    <n v="66"/>
    <x v="1"/>
  </r>
  <r>
    <d v="2017-12-06T00:00:00"/>
    <x v="12"/>
    <n v="2000"/>
    <x v="6"/>
    <x v="7"/>
    <n v="499168.89669166598"/>
    <n v="687240.41000000015"/>
    <n v="92720.049999999988"/>
    <n v="388003.02659999998"/>
    <n v="11952.336399999998"/>
    <n v="13212"/>
    <s v="نقدية للمرضى"/>
    <s v="دفاتر جمع مال"/>
    <s v="سارى"/>
    <n v="3263"/>
    <m/>
    <n v="66"/>
    <x v="1"/>
  </r>
  <r>
    <d v="2017-12-06T00:00:00"/>
    <x v="12"/>
    <n v="100"/>
    <x v="6"/>
    <x v="6"/>
    <n v="499268.89669166598"/>
    <n v="687240.41000000015"/>
    <n v="92720.049999999988"/>
    <n v="388003.02659999998"/>
    <n v="11952.336399999998"/>
    <n v="13212"/>
    <s v="تبرعات عامة من زكاة مال وغيرها"/>
    <s v="دفاتر جمع مال"/>
    <s v="سارى"/>
    <n v="3264"/>
    <m/>
    <n v="66"/>
    <x v="1"/>
  </r>
  <r>
    <d v="2017-12-06T00:00:00"/>
    <x v="12"/>
    <n v="500"/>
    <x v="6"/>
    <x v="7"/>
    <n v="499768.89669166598"/>
    <n v="687240.41000000015"/>
    <n v="92720.049999999988"/>
    <n v="388003.02659999998"/>
    <n v="11952.336399999998"/>
    <n v="13212"/>
    <s v="نقدية للمرضى"/>
    <s v="دفاتر جمع مال"/>
    <s v="سارى"/>
    <n v="3265"/>
    <m/>
    <n v="66"/>
    <x v="1"/>
  </r>
  <r>
    <d v="2017-12-06T00:00:00"/>
    <x v="12"/>
    <n v="500"/>
    <x v="6"/>
    <x v="7"/>
    <n v="500268.89669166598"/>
    <n v="687240.41000000015"/>
    <n v="92720.049999999988"/>
    <n v="388003.02659999998"/>
    <n v="11952.336399999998"/>
    <n v="13212"/>
    <s v="نقدية للمرضى"/>
    <s v="دفاتر جمع مال"/>
    <s v="سارى"/>
    <n v="3266"/>
    <m/>
    <n v="66"/>
    <x v="1"/>
  </r>
  <r>
    <d v="2017-12-06T00:00:00"/>
    <x v="12"/>
    <n v="300"/>
    <x v="6"/>
    <x v="7"/>
    <n v="500568.89669166598"/>
    <n v="687240.41000000015"/>
    <n v="92720.049999999988"/>
    <n v="388003.02659999998"/>
    <n v="11952.336399999998"/>
    <n v="13212"/>
    <s v="نقدية للمرضى"/>
    <s v="دفاتر جمع مال"/>
    <s v="سارى"/>
    <n v="3267"/>
    <m/>
    <n v="66"/>
    <x v="1"/>
  </r>
  <r>
    <d v="2017-12-06T00:00:00"/>
    <x v="12"/>
    <n v="200"/>
    <x v="6"/>
    <x v="7"/>
    <n v="500768.89669166598"/>
    <n v="687240.41000000015"/>
    <n v="92720.049999999988"/>
    <n v="388003.02659999998"/>
    <n v="11952.336399999998"/>
    <n v="13212"/>
    <s v="نقدية للمرضى"/>
    <s v="دفاتر جمع مال"/>
    <s v="سارى"/>
    <n v="3268"/>
    <m/>
    <n v="66"/>
    <x v="1"/>
  </r>
  <r>
    <d v="2017-12-06T00:00:00"/>
    <x v="12"/>
    <n v="500"/>
    <x v="6"/>
    <x v="7"/>
    <n v="501268.89669166598"/>
    <n v="687240.41000000015"/>
    <n v="92720.049999999988"/>
    <n v="388003.02659999998"/>
    <n v="11952.336399999998"/>
    <n v="13212"/>
    <s v="نقدية للمرضى"/>
    <s v="دفاتر جمع مال"/>
    <s v="سارى"/>
    <n v="3269"/>
    <m/>
    <n v="66"/>
    <x v="1"/>
  </r>
  <r>
    <d v="2017-12-06T00:00:00"/>
    <x v="12"/>
    <n v="300"/>
    <x v="6"/>
    <x v="7"/>
    <n v="501568.89669166598"/>
    <n v="687240.41000000015"/>
    <n v="92720.049999999988"/>
    <n v="388003.02659999998"/>
    <n v="11952.336399999998"/>
    <n v="13212"/>
    <s v="نقدية للمرضى"/>
    <s v="دفاتر جمع مال"/>
    <s v="سارى"/>
    <n v="3270"/>
    <m/>
    <n v="66"/>
    <x v="1"/>
  </r>
  <r>
    <d v="2017-12-06T00:00:00"/>
    <x v="12"/>
    <n v="10000"/>
    <x v="6"/>
    <x v="6"/>
    <n v="511568.89669166598"/>
    <n v="687240.41000000015"/>
    <n v="92720.049999999988"/>
    <n v="388003.02659999998"/>
    <n v="11952.336399999998"/>
    <n v="13212"/>
    <s v="تبرعات عامة من زكاة مال وغيرها"/>
    <s v="دفاتر جمع مال"/>
    <s v="سارى"/>
    <n v="3316"/>
    <m/>
    <n v="67"/>
    <x v="1"/>
  </r>
  <r>
    <d v="2017-12-06T00:00:00"/>
    <x v="12"/>
    <n v="7000"/>
    <x v="6"/>
    <x v="6"/>
    <n v="518568.89669166598"/>
    <n v="687240.41000000015"/>
    <n v="92720.049999999988"/>
    <n v="388003.02659999998"/>
    <n v="11952.336399999998"/>
    <n v="13212"/>
    <s v="تبرعات عامة من زكاة مال وغيرها"/>
    <s v="دفاتر جمع مال"/>
    <s v="سارى"/>
    <n v="3317"/>
    <m/>
    <n v="67"/>
    <x v="1"/>
  </r>
  <r>
    <d v="2017-12-06T00:00:00"/>
    <x v="12"/>
    <n v="1000"/>
    <x v="6"/>
    <x v="7"/>
    <n v="519568.89669166598"/>
    <n v="687240.41000000015"/>
    <n v="92720.049999999988"/>
    <n v="388003.02659999998"/>
    <n v="11952.336399999998"/>
    <n v="13212"/>
    <s v="نقدية للمرضى"/>
    <s v="دفاتر جمع مال"/>
    <s v="سارى"/>
    <n v="3318"/>
    <m/>
    <n v="67"/>
    <x v="1"/>
  </r>
  <r>
    <d v="2017-12-06T00:00:00"/>
    <x v="12"/>
    <n v="100"/>
    <x v="6"/>
    <x v="6"/>
    <n v="519668.89669166598"/>
    <n v="687240.41000000015"/>
    <n v="92720.049999999988"/>
    <n v="388003.02659999998"/>
    <n v="11952.336399999998"/>
    <n v="13212"/>
    <s v="تبرعات عامة من زكاة مال وغيرها"/>
    <s v="دفاتر جمع مال"/>
    <s v="سارى"/>
    <n v="3319"/>
    <m/>
    <n v="67"/>
    <x v="1"/>
  </r>
  <r>
    <d v="2017-12-06T00:00:00"/>
    <x v="12"/>
    <n v="250"/>
    <x v="6"/>
    <x v="6"/>
    <n v="519918.89669166598"/>
    <n v="687240.41000000015"/>
    <n v="92720.049999999988"/>
    <n v="388003.02659999998"/>
    <n v="11952.336399999998"/>
    <n v="13212"/>
    <s v="تبرعات عامة من زكاة مال وغيرها"/>
    <s v="دفاتر جمع مال"/>
    <s v="سارى"/>
    <n v="3320"/>
    <m/>
    <n v="67"/>
    <x v="1"/>
  </r>
  <r>
    <d v="2017-12-06T00:00:00"/>
    <x v="12"/>
    <n v="400"/>
    <x v="6"/>
    <x v="7"/>
    <n v="520318.89669166598"/>
    <n v="687240.41000000015"/>
    <n v="92720.049999999988"/>
    <n v="388003.02659999998"/>
    <n v="11952.336399999998"/>
    <n v="13212"/>
    <s v="نقدية للمرضى"/>
    <s v="دفاتر جمع مال"/>
    <s v="سارى"/>
    <n v="3503"/>
    <m/>
    <n v="71"/>
    <x v="1"/>
  </r>
  <r>
    <d v="2017-12-06T00:00:00"/>
    <x v="12"/>
    <n v="100"/>
    <x v="6"/>
    <x v="6"/>
    <n v="520418.89669166598"/>
    <n v="687240.41000000015"/>
    <n v="92720.049999999988"/>
    <n v="388003.02659999998"/>
    <n v="11952.336399999998"/>
    <n v="13212"/>
    <s v="تبرعات عامة من زكاة مال وغيرها"/>
    <s v="دفاتر جمع مال"/>
    <s v="سارى"/>
    <n v="3504"/>
    <m/>
    <n v="71"/>
    <x v="1"/>
  </r>
  <r>
    <d v="2017-12-06T00:00:00"/>
    <x v="12"/>
    <n v="50"/>
    <x v="6"/>
    <x v="6"/>
    <n v="520468.89669166598"/>
    <n v="687240.41000000015"/>
    <n v="92720.049999999988"/>
    <n v="388003.02659999998"/>
    <n v="11952.336399999998"/>
    <n v="13212"/>
    <s v="تبرعات عامة من زكاة مال وغيرها"/>
    <s v="دفاتر جمع مال"/>
    <s v="سارى"/>
    <n v="3505"/>
    <m/>
    <n v="71"/>
    <x v="1"/>
  </r>
  <r>
    <d v="2017-12-06T00:00:00"/>
    <x v="12"/>
    <n v="50"/>
    <x v="6"/>
    <x v="6"/>
    <n v="520518.89669166598"/>
    <n v="687240.41000000015"/>
    <n v="92720.049999999988"/>
    <n v="388003.02659999998"/>
    <n v="11952.336399999998"/>
    <n v="13212"/>
    <s v="تبرعات عامة من زكاة مال وغيرها"/>
    <s v="دفاتر جمع مال"/>
    <s v="سارى"/>
    <n v="3506"/>
    <m/>
    <n v="71"/>
    <x v="1"/>
  </r>
  <r>
    <d v="2017-12-06T00:00:00"/>
    <x v="12"/>
    <n v="7800"/>
    <x v="14"/>
    <x v="13"/>
    <n v="520518.89669166598"/>
    <n v="687240.41000000015"/>
    <n v="92720.049999999988"/>
    <n v="388003.02659999998"/>
    <n v="11952.336399999998"/>
    <n v="13212"/>
    <m/>
    <m/>
    <m/>
    <m/>
    <m/>
    <m/>
    <x v="285"/>
  </r>
  <r>
    <d v="2017-12-06T00:00:00"/>
    <x v="12"/>
    <n v="7800"/>
    <x v="28"/>
    <x v="26"/>
    <n v="520518.89669166598"/>
    <n v="687240.41000000015"/>
    <n v="92720.049999999988"/>
    <n v="388003.02659999998"/>
    <n v="11952.336399999998"/>
    <n v="13212"/>
    <m/>
    <m/>
    <m/>
    <m/>
    <m/>
    <m/>
    <x v="285"/>
  </r>
  <r>
    <d v="2017-12-06T00:00:00"/>
    <x v="12"/>
    <n v="100000"/>
    <x v="6"/>
    <x v="11"/>
    <n v="620518.89669166598"/>
    <n v="587240.41000000015"/>
    <n v="92720.049999999988"/>
    <n v="388003.02659999998"/>
    <n v="11952.336399999998"/>
    <n v="13212"/>
    <m/>
    <m/>
    <m/>
    <s v="معاملة بنكية"/>
    <m/>
    <m/>
    <x v="265"/>
  </r>
  <r>
    <d v="2017-12-06T00:00:00"/>
    <x v="12"/>
    <n v="109250"/>
    <x v="8"/>
    <x v="8"/>
    <n v="511268.89669166598"/>
    <n v="696490.41000000015"/>
    <n v="92720.049999999988"/>
    <n v="388003.02659999998"/>
    <n v="11952.336399999998"/>
    <n v="13212"/>
    <m/>
    <m/>
    <m/>
    <m/>
    <m/>
    <m/>
    <x v="60"/>
  </r>
  <r>
    <d v="2017-12-06T00:00:00"/>
    <x v="12"/>
    <n v="25400"/>
    <x v="8"/>
    <x v="8"/>
    <n v="485868.89669166598"/>
    <n v="721890.41000000015"/>
    <n v="92720.049999999988"/>
    <n v="388003.02659999998"/>
    <n v="11952.336399999998"/>
    <n v="13212"/>
    <m/>
    <m/>
    <m/>
    <m/>
    <m/>
    <m/>
    <x v="266"/>
  </r>
  <r>
    <d v="2017-12-06T00:00:00"/>
    <x v="12"/>
    <n v="966"/>
    <x v="8"/>
    <x v="8"/>
    <n v="484902.89669166598"/>
    <n v="722856.41000000015"/>
    <n v="92720.049999999988"/>
    <n v="388003.02659999998"/>
    <n v="11952.336399999998"/>
    <n v="13212"/>
    <m/>
    <m/>
    <m/>
    <m/>
    <m/>
    <m/>
    <x v="266"/>
  </r>
  <r>
    <d v="2017-12-06T00:00:00"/>
    <x v="12"/>
    <n v="4636"/>
    <x v="8"/>
    <x v="8"/>
    <n v="480266.89669166598"/>
    <n v="727492.41000000015"/>
    <n v="92720.049999999988"/>
    <n v="388003.02659999998"/>
    <n v="11952.336399999998"/>
    <n v="13212"/>
    <m/>
    <m/>
    <m/>
    <m/>
    <m/>
    <m/>
    <x v="266"/>
  </r>
  <r>
    <d v="2017-12-06T00:00:00"/>
    <x v="12"/>
    <n v="25000"/>
    <x v="8"/>
    <x v="9"/>
    <n v="480266.89669166598"/>
    <n v="752492.41000000015"/>
    <n v="92720.049999999988"/>
    <n v="388003.02659999998"/>
    <n v="11952.336399999998"/>
    <n v="13212"/>
    <m/>
    <m/>
    <m/>
    <m/>
    <m/>
    <m/>
    <x v="271"/>
  </r>
  <r>
    <d v="2017-12-06T00:00:00"/>
    <x v="12"/>
    <n v="30000"/>
    <x v="8"/>
    <x v="9"/>
    <n v="480266.89669166598"/>
    <n v="782492.41000000015"/>
    <n v="92720.049999999988"/>
    <n v="388003.02659999998"/>
    <n v="11952.336399999998"/>
    <n v="13212"/>
    <m/>
    <m/>
    <m/>
    <m/>
    <m/>
    <m/>
    <x v="271"/>
  </r>
  <r>
    <d v="2017-12-06T00:00:00"/>
    <x v="12"/>
    <n v="500"/>
    <x v="8"/>
    <x v="9"/>
    <n v="480266.89669166598"/>
    <n v="782992.41000000015"/>
    <n v="92720.049999999988"/>
    <n v="388003.02659999998"/>
    <n v="11952.336399999998"/>
    <n v="13212"/>
    <m/>
    <m/>
    <m/>
    <s v="معاملة بنكية"/>
    <m/>
    <m/>
    <x v="60"/>
  </r>
  <r>
    <d v="2017-12-06T00:00:00"/>
    <x v="12"/>
    <n v="20000"/>
    <x v="48"/>
    <x v="11"/>
    <n v="480266.89669166598"/>
    <n v="762992.41000000015"/>
    <n v="92720.049999999988"/>
    <n v="388003.02659999998"/>
    <n v="11952.336399999998"/>
    <n v="13212"/>
    <m/>
    <m/>
    <m/>
    <s v="معاملة بنكية"/>
    <m/>
    <m/>
    <x v="280"/>
  </r>
  <r>
    <d v="2017-12-06T00:00:00"/>
    <x v="12"/>
    <n v="53000"/>
    <x v="6"/>
    <x v="11"/>
    <n v="533266.89669166598"/>
    <n v="709992.41000000015"/>
    <n v="92720.049999999988"/>
    <n v="388003.02659999998"/>
    <n v="11952.336399999998"/>
    <n v="13212"/>
    <m/>
    <m/>
    <m/>
    <s v="معاملة بنكية"/>
    <m/>
    <m/>
    <x v="265"/>
  </r>
  <r>
    <d v="2017-12-06T00:00:00"/>
    <x v="12"/>
    <n v="63090"/>
    <x v="8"/>
    <x v="8"/>
    <n v="470176.89669166598"/>
    <n v="773082.41000000015"/>
    <n v="92720.049999999988"/>
    <n v="388003.02659999998"/>
    <n v="11952.336399999998"/>
    <n v="13212"/>
    <m/>
    <m/>
    <m/>
    <m/>
    <m/>
    <m/>
    <x v="60"/>
  </r>
  <r>
    <d v="2017-12-06T00:00:00"/>
    <x v="12"/>
    <n v="3000"/>
    <x v="8"/>
    <x v="9"/>
    <n v="470176.89669166598"/>
    <n v="776082.41000000015"/>
    <n v="92720.049999999988"/>
    <n v="388003.02659999998"/>
    <n v="11952.336399999998"/>
    <n v="13212"/>
    <m/>
    <m/>
    <m/>
    <s v="معاملة بنكية"/>
    <m/>
    <m/>
    <x v="129"/>
  </r>
  <r>
    <d v="2017-12-06T00:00:00"/>
    <x v="12"/>
    <n v="50"/>
    <x v="8"/>
    <x v="9"/>
    <n v="470176.89669166598"/>
    <n v="776132.41000000015"/>
    <n v="92720.049999999988"/>
    <n v="388003.02659999998"/>
    <n v="11952.336399999998"/>
    <n v="13212"/>
    <m/>
    <m/>
    <m/>
    <s v="معاملة بنكية"/>
    <m/>
    <m/>
    <x v="129"/>
  </r>
  <r>
    <d v="2017-12-06T00:00:00"/>
    <x v="12"/>
    <n v="1676.71"/>
    <x v="8"/>
    <x v="25"/>
    <n v="470176.89669166598"/>
    <n v="777809.12000000011"/>
    <n v="92720.049999999988"/>
    <n v="388003.02659999998"/>
    <n v="11952.336399999998"/>
    <n v="13212"/>
    <m/>
    <m/>
    <m/>
    <s v="معاملة بنكية"/>
    <m/>
    <m/>
    <x v="286"/>
  </r>
  <r>
    <d v="2017-12-07T00:00:00"/>
    <x v="12"/>
    <n v="500"/>
    <x v="6"/>
    <x v="7"/>
    <n v="470676.89669166598"/>
    <n v="777809.12000000011"/>
    <n v="92720.049999999988"/>
    <n v="388003.02659999998"/>
    <n v="11952.336399999998"/>
    <n v="13212"/>
    <s v="نقدية للمرضى"/>
    <s v="دفاتر جمع مال"/>
    <s v="سارى"/>
    <n v="2345"/>
    <m/>
    <n v="47"/>
    <x v="1"/>
  </r>
  <r>
    <d v="2017-12-07T00:00:00"/>
    <x v="12"/>
    <n v="500"/>
    <x v="6"/>
    <x v="7"/>
    <n v="471176.89669166598"/>
    <n v="777809.12000000011"/>
    <n v="92720.049999999988"/>
    <n v="388003.02659999998"/>
    <n v="11952.336399999998"/>
    <n v="13212"/>
    <s v="نقدية للمرضى"/>
    <s v="دفاتر جمع مال"/>
    <s v="سارى"/>
    <n v="2346"/>
    <m/>
    <n v="47"/>
    <x v="1"/>
  </r>
  <r>
    <d v="2017-12-07T00:00:00"/>
    <x v="12"/>
    <n v="2400"/>
    <x v="6"/>
    <x v="7"/>
    <n v="473576.89669166598"/>
    <n v="777809.12000000011"/>
    <n v="92720.049999999988"/>
    <n v="388003.02659999998"/>
    <n v="11952.336399999998"/>
    <n v="13212"/>
    <s v="نقدية للمرضى"/>
    <s v="دفاتر جمع مال"/>
    <s v="سارى"/>
    <n v="2347"/>
    <m/>
    <n v="47"/>
    <x v="1"/>
  </r>
  <r>
    <d v="2017-12-07T00:00:00"/>
    <x v="12"/>
    <n v="1300"/>
    <x v="6"/>
    <x v="6"/>
    <n v="474876.89669166598"/>
    <n v="777809.12000000011"/>
    <n v="92720.049999999988"/>
    <n v="388003.02659999998"/>
    <n v="11952.336399999998"/>
    <n v="13212"/>
    <s v="تبرعات عامة من زكاة مال وغيرها"/>
    <s v="دفاتر جمع مال"/>
    <s v="سارى"/>
    <n v="2348"/>
    <m/>
    <n v="47"/>
    <x v="1"/>
  </r>
  <r>
    <d v="2017-12-07T00:00:00"/>
    <x v="12"/>
    <n v="100"/>
    <x v="6"/>
    <x v="6"/>
    <n v="474976.89669166598"/>
    <n v="777809.12000000011"/>
    <n v="92720.049999999988"/>
    <n v="388003.02659999998"/>
    <n v="11952.336399999998"/>
    <n v="13212"/>
    <s v="تبرعات عامة من زكاة مال وغيرها"/>
    <s v="دفاتر جمع مال"/>
    <s v="سارى"/>
    <n v="2589"/>
    <m/>
    <n v="52"/>
    <x v="1"/>
  </r>
  <r>
    <d v="2017-12-07T00:00:00"/>
    <x v="12"/>
    <n v="600"/>
    <x v="6"/>
    <x v="7"/>
    <n v="475576.89669166598"/>
    <n v="777809.12000000011"/>
    <n v="92720.049999999988"/>
    <n v="388003.02659999998"/>
    <n v="11952.336399999998"/>
    <n v="13212"/>
    <s v="نقدية للمرضى"/>
    <s v="دفاتر جمع مال"/>
    <s v="سارى"/>
    <n v="2590"/>
    <m/>
    <n v="52"/>
    <x v="1"/>
  </r>
  <r>
    <d v="2017-12-07T00:00:00"/>
    <x v="12"/>
    <n v="450"/>
    <x v="6"/>
    <x v="6"/>
    <n v="476026.89669166598"/>
    <n v="777809.12000000011"/>
    <n v="92720.049999999988"/>
    <n v="388003.02659999998"/>
    <n v="11952.336399999998"/>
    <n v="13212"/>
    <s v="تبرعات عامة من زكاة مال وغيرها"/>
    <s v="دفاتر جمع مال"/>
    <s v="سارى"/>
    <n v="2591"/>
    <m/>
    <n v="52"/>
    <x v="1"/>
  </r>
  <r>
    <d v="2017-12-07T00:00:00"/>
    <x v="12"/>
    <n v="100"/>
    <x v="6"/>
    <x v="7"/>
    <n v="476126.89669166598"/>
    <n v="777809.12000000011"/>
    <n v="92720.049999999988"/>
    <n v="388003.02659999998"/>
    <n v="11952.336399999998"/>
    <n v="13212"/>
    <s v="نقدية للمرضى"/>
    <s v="دفاتر جمع مال"/>
    <s v="سارى"/>
    <n v="2592"/>
    <m/>
    <n v="52"/>
    <x v="1"/>
  </r>
  <r>
    <d v="2017-12-07T00:00:00"/>
    <x v="12"/>
    <n v="300"/>
    <x v="6"/>
    <x v="6"/>
    <n v="476426.89669166598"/>
    <n v="777809.12000000011"/>
    <n v="92720.049999999988"/>
    <n v="388003.02659999998"/>
    <n v="11952.336399999998"/>
    <n v="13212"/>
    <s v="تبرعات عامة من زكاة مال وغيرها"/>
    <s v="دفاتر جمع مال"/>
    <s v="سارى"/>
    <n v="2593"/>
    <m/>
    <n v="52"/>
    <x v="1"/>
  </r>
  <r>
    <d v="2017-12-07T00:00:00"/>
    <x v="12"/>
    <n v="1000"/>
    <x v="6"/>
    <x v="6"/>
    <n v="477426.89669166598"/>
    <n v="777809.12000000011"/>
    <n v="92720.049999999988"/>
    <n v="388003.02659999998"/>
    <n v="11952.336399999998"/>
    <n v="13212"/>
    <s v="تبرعات عامة من زكاة مال وغيرها"/>
    <s v="دفاتر جمع مال"/>
    <s v="سارى"/>
    <n v="2790"/>
    <m/>
    <n v="56"/>
    <x v="1"/>
  </r>
  <r>
    <d v="2017-12-07T00:00:00"/>
    <x v="12"/>
    <n v="3000"/>
    <x v="6"/>
    <x v="6"/>
    <n v="480426.89669166598"/>
    <n v="777809.12000000011"/>
    <n v="92720.049999999988"/>
    <n v="388003.02659999998"/>
    <n v="11952.336399999998"/>
    <n v="13212"/>
    <s v="تبرعات عامة من زكاة مال وغيرها"/>
    <s v="دفاتر جمع مال"/>
    <s v="سارى"/>
    <n v="2791"/>
    <m/>
    <n v="56"/>
    <x v="1"/>
  </r>
  <r>
    <d v="2017-12-07T00:00:00"/>
    <x v="12"/>
    <n v="150"/>
    <x v="6"/>
    <x v="7"/>
    <n v="480576.89669166598"/>
    <n v="777809.12000000011"/>
    <n v="92720.049999999988"/>
    <n v="388003.02659999998"/>
    <n v="11952.336399999998"/>
    <n v="13212"/>
    <s v="نقدية للمرضى"/>
    <s v="دفاتر جمع مال"/>
    <s v="سارى"/>
    <n v="2828"/>
    <m/>
    <n v="57"/>
    <x v="1"/>
  </r>
  <r>
    <d v="2017-12-07T00:00:00"/>
    <x v="12"/>
    <n v="10000"/>
    <x v="6"/>
    <x v="7"/>
    <n v="490576.89669166598"/>
    <n v="777809.12000000011"/>
    <n v="92720.049999999988"/>
    <n v="388003.02659999998"/>
    <n v="11952.336399999998"/>
    <n v="13212"/>
    <s v="نقدية للمرضى"/>
    <s v="دفاتر جمع مال"/>
    <s v="سارى"/>
    <n v="2829"/>
    <m/>
    <n v="57"/>
    <x v="1"/>
  </r>
  <r>
    <d v="2017-12-07T00:00:00"/>
    <x v="12"/>
    <n v="9550"/>
    <x v="6"/>
    <x v="7"/>
    <n v="500126.89669166598"/>
    <n v="777809.12000000011"/>
    <n v="92720.049999999988"/>
    <n v="388003.02659999998"/>
    <n v="11952.336399999998"/>
    <n v="13212"/>
    <s v="نقدية للمرضى"/>
    <s v="دفاتر جمع مال"/>
    <s v="سارى"/>
    <n v="2830"/>
    <m/>
    <n v="57"/>
    <x v="1"/>
  </r>
  <r>
    <d v="2017-12-07T00:00:00"/>
    <x v="12"/>
    <n v="700"/>
    <x v="6"/>
    <x v="7"/>
    <n v="500826.89669166598"/>
    <n v="777809.12000000011"/>
    <n v="92720.049999999988"/>
    <n v="388003.02659999998"/>
    <n v="11952.336399999998"/>
    <n v="13212"/>
    <s v="نقدية للمرضى"/>
    <s v="دفاتر جمع مال"/>
    <s v="سارى"/>
    <n v="2831"/>
    <m/>
    <n v="57"/>
    <x v="1"/>
  </r>
  <r>
    <d v="2017-12-07T00:00:00"/>
    <x v="12"/>
    <n v="500"/>
    <x v="6"/>
    <x v="7"/>
    <n v="501326.89669166598"/>
    <n v="777809.12000000011"/>
    <n v="92720.049999999988"/>
    <n v="388003.02659999998"/>
    <n v="11952.336399999998"/>
    <n v="13212"/>
    <s v="نقدية للمرضى"/>
    <s v="دفاتر جمع مال"/>
    <s v="سارى"/>
    <n v="2921"/>
    <m/>
    <n v="59"/>
    <x v="1"/>
  </r>
  <r>
    <d v="2017-12-07T00:00:00"/>
    <x v="12"/>
    <n v="2500"/>
    <x v="6"/>
    <x v="6"/>
    <n v="503826.89669166598"/>
    <n v="777809.12000000011"/>
    <n v="92720.049999999988"/>
    <n v="388003.02659999998"/>
    <n v="11952.336399999998"/>
    <n v="13212"/>
    <s v="تبرعات عامة من زكاة مال وغيرها"/>
    <s v="دفاتر جمع مال"/>
    <s v="سارى"/>
    <n v="2922"/>
    <m/>
    <n v="59"/>
    <x v="1"/>
  </r>
  <r>
    <d v="2017-12-07T00:00:00"/>
    <x v="12"/>
    <n v="2500"/>
    <x v="6"/>
    <x v="6"/>
    <n v="506326.89669166598"/>
    <n v="777809.12000000011"/>
    <n v="92720.049999999988"/>
    <n v="388003.02659999998"/>
    <n v="11952.336399999998"/>
    <n v="13212"/>
    <s v="تبرعات عامة من زكاة مال وغيرها"/>
    <s v="دفاتر جمع مال"/>
    <s v="سارى"/>
    <n v="2923"/>
    <m/>
    <n v="59"/>
    <x v="1"/>
  </r>
  <r>
    <d v="2017-12-07T00:00:00"/>
    <x v="12"/>
    <n v="500"/>
    <x v="6"/>
    <x v="6"/>
    <n v="506826.89669166598"/>
    <n v="777809.12000000011"/>
    <n v="92720.049999999988"/>
    <n v="388003.02659999998"/>
    <n v="11952.336399999998"/>
    <n v="13212"/>
    <s v="تبرعات عامة من زكاة مال وغيرها"/>
    <s v="دفاتر جمع مال"/>
    <s v="سارى"/>
    <n v="2924"/>
    <m/>
    <n v="59"/>
    <x v="1"/>
  </r>
  <r>
    <d v="2017-12-07T00:00:00"/>
    <x v="12"/>
    <n v="100"/>
    <x v="6"/>
    <x v="7"/>
    <n v="506926.89669166598"/>
    <n v="777809.12000000011"/>
    <n v="92720.049999999988"/>
    <n v="388003.02659999998"/>
    <n v="11952.336399999998"/>
    <n v="13212"/>
    <s v="نقدية للمرضى"/>
    <s v="دفاتر جمع مال"/>
    <s v="سارى"/>
    <n v="2925"/>
    <m/>
    <n v="59"/>
    <x v="1"/>
  </r>
  <r>
    <d v="2017-12-07T00:00:00"/>
    <x v="12"/>
    <n v="1000"/>
    <x v="6"/>
    <x v="6"/>
    <n v="507926.89669166598"/>
    <n v="777809.12000000011"/>
    <n v="92720.049999999988"/>
    <n v="388003.02659999998"/>
    <n v="11952.336399999998"/>
    <n v="13212"/>
    <s v="تبرعات عامة من زكاة مال وغيرها"/>
    <s v="دفاتر جمع مال"/>
    <s v="سارى"/>
    <n v="3272"/>
    <m/>
    <n v="66"/>
    <x v="1"/>
  </r>
  <r>
    <d v="2017-12-07T00:00:00"/>
    <x v="12"/>
    <n v="200"/>
    <x v="6"/>
    <x v="6"/>
    <n v="508126.89669166598"/>
    <n v="777809.12000000011"/>
    <n v="92720.049999999988"/>
    <n v="388003.02659999998"/>
    <n v="11952.336399999998"/>
    <n v="13212"/>
    <s v="تبرعات عامة من زكاة مال وغيرها"/>
    <s v="دفاتر جمع مال"/>
    <s v="سارى"/>
    <n v="3273"/>
    <m/>
    <n v="66"/>
    <x v="1"/>
  </r>
  <r>
    <d v="2017-12-07T00:00:00"/>
    <x v="12"/>
    <n v="300"/>
    <x v="6"/>
    <x v="6"/>
    <n v="508426.89669166598"/>
    <n v="777809.12000000011"/>
    <n v="92720.049999999988"/>
    <n v="388003.02659999998"/>
    <n v="11952.336399999998"/>
    <n v="13212"/>
    <s v="تبرعات عامة من زكاة مال وغيرها"/>
    <s v="دفاتر جمع مال"/>
    <s v="سارى"/>
    <n v="3274"/>
    <m/>
    <n v="66"/>
    <x v="1"/>
  </r>
  <r>
    <d v="2017-12-07T00:00:00"/>
    <x v="12"/>
    <n v="1000"/>
    <x v="6"/>
    <x v="7"/>
    <n v="509426.89669166598"/>
    <n v="777809.12000000011"/>
    <n v="92720.049999999988"/>
    <n v="388003.02659999998"/>
    <n v="11952.336399999998"/>
    <n v="13212"/>
    <s v="نقدية للمرضى"/>
    <s v="دفاتر جمع مال"/>
    <s v="سارى"/>
    <n v="3275"/>
    <m/>
    <n v="66"/>
    <x v="1"/>
  </r>
  <r>
    <d v="2017-12-07T00:00:00"/>
    <x v="12"/>
    <n v="200"/>
    <x v="6"/>
    <x v="7"/>
    <n v="509626.89669166598"/>
    <n v="777809.12000000011"/>
    <n v="92720.049999999988"/>
    <n v="388003.02659999998"/>
    <n v="11952.336399999998"/>
    <n v="13212"/>
    <s v="نقدية للمرضى"/>
    <s v="دفاتر جمع مال"/>
    <s v="سارى"/>
    <n v="3276"/>
    <m/>
    <n v="66"/>
    <x v="1"/>
  </r>
  <r>
    <d v="2017-12-07T00:00:00"/>
    <x v="12"/>
    <n v="1000"/>
    <x v="6"/>
    <x v="7"/>
    <n v="510626.89669166598"/>
    <n v="777809.12000000011"/>
    <n v="92720.049999999988"/>
    <n v="388003.02659999998"/>
    <n v="11952.336399999998"/>
    <n v="13212"/>
    <s v="نقدية للمرضى"/>
    <s v="دفاتر جمع مال"/>
    <s v="سارى"/>
    <n v="3277"/>
    <m/>
    <n v="66"/>
    <x v="1"/>
  </r>
  <r>
    <d v="2017-12-07T00:00:00"/>
    <x v="12"/>
    <n v="4000"/>
    <x v="6"/>
    <x v="6"/>
    <n v="514626.89669166598"/>
    <n v="777809.12000000011"/>
    <n v="92720.049999999988"/>
    <n v="388003.02659999998"/>
    <n v="11952.336399999998"/>
    <n v="13212"/>
    <s v="تبرعات عامة من زكاة مال وغيرها"/>
    <s v="دفاتر جمع مال"/>
    <s v="سارى"/>
    <n v="3321"/>
    <m/>
    <n v="67"/>
    <x v="1"/>
  </r>
  <r>
    <d v="2017-12-07T00:00:00"/>
    <x v="12"/>
    <n v="10000"/>
    <x v="6"/>
    <x v="6"/>
    <n v="524626.89669166598"/>
    <n v="777809.12000000011"/>
    <n v="92720.049999999988"/>
    <n v="388003.02659999998"/>
    <n v="11952.336399999998"/>
    <n v="13212"/>
    <s v="تبرعات عامة من زكاة مال وغيرها"/>
    <s v="دفاتر جمع مال"/>
    <s v="سارى"/>
    <n v="3322"/>
    <m/>
    <n v="67"/>
    <x v="1"/>
  </r>
  <r>
    <d v="2017-12-07T00:00:00"/>
    <x v="12"/>
    <n v="10000"/>
    <x v="6"/>
    <x v="6"/>
    <n v="534626.89669166598"/>
    <n v="777809.12000000011"/>
    <n v="92720.049999999988"/>
    <n v="388003.02659999998"/>
    <n v="11952.336399999998"/>
    <n v="13212"/>
    <s v="تبرعات عامة من زكاة مال وغيرها"/>
    <s v="دفاتر جمع مال"/>
    <s v="سارى"/>
    <n v="3323"/>
    <m/>
    <n v="67"/>
    <x v="1"/>
  </r>
  <r>
    <d v="2017-12-07T00:00:00"/>
    <x v="12"/>
    <n v="50"/>
    <x v="6"/>
    <x v="6"/>
    <n v="534676.89669166598"/>
    <n v="777809.12000000011"/>
    <n v="92720.049999999988"/>
    <n v="388003.02659999998"/>
    <n v="11952.336399999998"/>
    <n v="13212"/>
    <s v="تبرعات عامة من زكاة مال وغيرها"/>
    <s v="دفاتر جمع مال"/>
    <s v="سارى"/>
    <n v="3324"/>
    <m/>
    <n v="67"/>
    <x v="1"/>
  </r>
  <r>
    <d v="2017-12-07T00:00:00"/>
    <x v="12"/>
    <n v="200"/>
    <x v="6"/>
    <x v="6"/>
    <n v="534876.89669166598"/>
    <n v="777809.12000000011"/>
    <n v="92720.049999999988"/>
    <n v="388003.02659999998"/>
    <n v="11952.336399999998"/>
    <n v="13212"/>
    <s v="تبرعات عامة من زكاة مال وغيرها"/>
    <s v="دفاتر جمع مال"/>
    <s v="سارى"/>
    <n v="3325"/>
    <m/>
    <n v="67"/>
    <x v="1"/>
  </r>
  <r>
    <d v="2017-12-07T00:00:00"/>
    <x v="12"/>
    <n v="450"/>
    <x v="6"/>
    <x v="6"/>
    <n v="535326.89669166598"/>
    <n v="777809.12000000011"/>
    <n v="92720.049999999988"/>
    <n v="388003.02659999998"/>
    <n v="11952.336399999998"/>
    <n v="13212"/>
    <s v="تبرعات عامة من زكاة مال وغيرها"/>
    <s v="دفاتر جمع مال"/>
    <s v="سارى"/>
    <n v="3326"/>
    <m/>
    <n v="67"/>
    <x v="1"/>
  </r>
  <r>
    <d v="2017-12-07T00:00:00"/>
    <x v="12"/>
    <n v="225"/>
    <x v="6"/>
    <x v="6"/>
    <n v="535551.89669166598"/>
    <n v="777809.12000000011"/>
    <n v="92720.049999999988"/>
    <n v="388003.02659999998"/>
    <n v="11952.336399999998"/>
    <n v="13212"/>
    <s v="تبرعات عامة من زكاة مال وغيرها"/>
    <s v="دفاتر جمع مال"/>
    <s v="سارى"/>
    <n v="3327"/>
    <m/>
    <n v="67"/>
    <x v="1"/>
  </r>
  <r>
    <d v="2017-12-07T00:00:00"/>
    <x v="12"/>
    <n v="2000"/>
    <x v="6"/>
    <x v="7"/>
    <n v="537551.89669166598"/>
    <n v="777809.12000000011"/>
    <n v="92720.049999999988"/>
    <n v="388003.02659999998"/>
    <n v="11952.336399999998"/>
    <n v="13212"/>
    <s v="نقدية للمرضى"/>
    <s v="دفاتر جمع مال"/>
    <s v="سارى"/>
    <n v="3328"/>
    <m/>
    <n v="67"/>
    <x v="1"/>
  </r>
  <r>
    <d v="2017-12-07T00:00:00"/>
    <x v="12"/>
    <n v="100"/>
    <x v="6"/>
    <x v="6"/>
    <n v="537651.89669166598"/>
    <n v="777809.12000000011"/>
    <n v="92720.049999999988"/>
    <n v="388003.02659999998"/>
    <n v="11952.336399999998"/>
    <n v="13212"/>
    <s v="تبرعات عامة من زكاة مال وغيرها"/>
    <s v="دفاتر جمع مال"/>
    <s v="سارى"/>
    <n v="3329"/>
    <m/>
    <n v="67"/>
    <x v="1"/>
  </r>
  <r>
    <d v="2017-12-07T00:00:00"/>
    <x v="12"/>
    <n v="200"/>
    <x v="6"/>
    <x v="6"/>
    <n v="537851.89669166598"/>
    <n v="777809.12000000011"/>
    <n v="92720.049999999988"/>
    <n v="388003.02659999998"/>
    <n v="11952.336399999998"/>
    <n v="13212"/>
    <s v="تبرعات عامة من زكاة مال وغيرها"/>
    <s v="دفاتر جمع مال"/>
    <s v="سارى"/>
    <n v="3330"/>
    <m/>
    <n v="67"/>
    <x v="1"/>
  </r>
  <r>
    <d v="2017-12-07T00:00:00"/>
    <x v="12"/>
    <n v="883.36"/>
    <x v="6"/>
    <x v="7"/>
    <n v="538735.25669166597"/>
    <n v="777809.12000000011"/>
    <n v="92720.049999999988"/>
    <n v="388003.02659999998"/>
    <n v="11952.336399999998"/>
    <n v="13212"/>
    <s v="نقدية للمرضى"/>
    <s v="دفاتر جمع مال"/>
    <s v="سارى"/>
    <n v="3507"/>
    <m/>
    <n v="71"/>
    <x v="1"/>
  </r>
  <r>
    <d v="2017-12-07T00:00:00"/>
    <x v="12"/>
    <n v="883.36"/>
    <x v="6"/>
    <x v="7"/>
    <n v="539618.61669166596"/>
    <n v="777809.12000000011"/>
    <n v="92720.049999999988"/>
    <n v="388003.02659999998"/>
    <n v="11952.336399999998"/>
    <n v="13212"/>
    <s v="نقدية للمرضى"/>
    <s v="دفاتر جمع مال"/>
    <s v="سارى"/>
    <n v="3508"/>
    <m/>
    <n v="71"/>
    <x v="1"/>
  </r>
  <r>
    <d v="2017-12-07T00:00:00"/>
    <x v="12"/>
    <n v="3000"/>
    <x v="6"/>
    <x v="6"/>
    <n v="542618.61669166596"/>
    <n v="777809.12000000011"/>
    <n v="92720.049999999988"/>
    <n v="388003.02659999998"/>
    <n v="11952.336399999998"/>
    <n v="13212"/>
    <s v="تبرعات عامة من زكاة مال وغيرها"/>
    <s v="دفاتر جمع مال"/>
    <s v="سارى"/>
    <n v="3509"/>
    <m/>
    <n v="71"/>
    <x v="1"/>
  </r>
  <r>
    <d v="2017-12-07T00:00:00"/>
    <x v="12"/>
    <n v="50"/>
    <x v="6"/>
    <x v="6"/>
    <n v="542668.61669166596"/>
    <n v="777809.12000000011"/>
    <n v="92720.049999999988"/>
    <n v="388003.02659999998"/>
    <n v="11952.336399999998"/>
    <n v="13212"/>
    <s v="تبرعات عامة من زكاة مال وغيرها"/>
    <s v="دفاتر جمع مال"/>
    <s v="سارى"/>
    <n v="3510"/>
    <m/>
    <n v="71"/>
    <x v="1"/>
  </r>
  <r>
    <d v="2017-12-07T00:00:00"/>
    <x v="12"/>
    <n v="1150"/>
    <x v="6"/>
    <x v="6"/>
    <n v="543818.61669166596"/>
    <n v="777809.12000000011"/>
    <n v="92720.049999999988"/>
    <n v="388003.02659999998"/>
    <n v="11952.336399999998"/>
    <n v="13212"/>
    <s v="تبرعات عامة من زكاة مال وغيرها"/>
    <s v="دفاتر جمع مال"/>
    <s v="سارى"/>
    <n v="3511"/>
    <m/>
    <n v="71"/>
    <x v="1"/>
  </r>
  <r>
    <d v="2017-12-07T00:00:00"/>
    <x v="12"/>
    <n v="500"/>
    <x v="6"/>
    <x v="6"/>
    <n v="544318.61669166596"/>
    <n v="777809.12000000011"/>
    <n v="92720.049999999988"/>
    <n v="388003.02659999998"/>
    <n v="11952.336399999998"/>
    <n v="13212"/>
    <s v="تبرعات عامة من زكاة مال وغيرها"/>
    <s v="دفاتر جمع مال"/>
    <s v="سارى"/>
    <n v="3512"/>
    <m/>
    <n v="71"/>
    <x v="1"/>
  </r>
  <r>
    <d v="2017-12-07T00:00:00"/>
    <x v="12"/>
    <n v="100"/>
    <x v="6"/>
    <x v="6"/>
    <n v="544418.61669166596"/>
    <n v="777809.12000000011"/>
    <n v="92720.049999999988"/>
    <n v="388003.02659999998"/>
    <n v="11952.336399999998"/>
    <n v="13212"/>
    <s v="تبرعات عامة من زكاة مال وغيرها"/>
    <s v="دفاتر جمع مال"/>
    <s v="سارى"/>
    <n v="3513"/>
    <m/>
    <n v="71"/>
    <x v="1"/>
  </r>
  <r>
    <d v="2017-12-07T00:00:00"/>
    <x v="12"/>
    <n v="200"/>
    <x v="6"/>
    <x v="7"/>
    <n v="544618.61669166596"/>
    <n v="777809.12000000011"/>
    <n v="92720.049999999988"/>
    <n v="388003.02659999998"/>
    <n v="11952.336399999998"/>
    <n v="13212"/>
    <s v="نقدية للمرضى"/>
    <s v="دفاتر جمع مال"/>
    <s v="سارى"/>
    <n v="3514"/>
    <m/>
    <n v="71"/>
    <x v="1"/>
  </r>
  <r>
    <d v="2017-12-07T00:00:00"/>
    <x v="12"/>
    <n v="500"/>
    <x v="6"/>
    <x v="6"/>
    <n v="545118.61669166596"/>
    <n v="777809.12000000011"/>
    <n v="92720.049999999988"/>
    <n v="388003.02659999998"/>
    <n v="11952.336399999998"/>
    <n v="13212"/>
    <s v="تبرعات عامة من زكاة مال وغيرها"/>
    <s v="دفاتر جمع مال"/>
    <s v="سارى"/>
    <n v="3515"/>
    <m/>
    <n v="71"/>
    <x v="1"/>
  </r>
  <r>
    <d v="2017-12-07T00:00:00"/>
    <x v="12"/>
    <n v="883.36"/>
    <x v="6"/>
    <x v="7"/>
    <n v="546001.97669166594"/>
    <n v="777809.12000000011"/>
    <n v="92720.049999999988"/>
    <n v="388003.02659999998"/>
    <n v="11952.336399999998"/>
    <n v="13212"/>
    <s v="نقدية للمرضى"/>
    <s v="دفاتر جمع مال"/>
    <s v="سارى"/>
    <n v="3516"/>
    <m/>
    <n v="71"/>
    <x v="1"/>
  </r>
  <r>
    <d v="2017-12-07T00:00:00"/>
    <x v="12"/>
    <n v="883.36"/>
    <x v="6"/>
    <x v="7"/>
    <n v="546885.33669166593"/>
    <n v="777809.12000000011"/>
    <n v="92720.049999999988"/>
    <n v="388003.02659999998"/>
    <n v="11952.336399999998"/>
    <n v="13212"/>
    <s v="نقدية للمرضى"/>
    <s v="دفاتر جمع مال"/>
    <s v="سارى"/>
    <n v="3517"/>
    <m/>
    <n v="71"/>
    <x v="1"/>
  </r>
  <r>
    <d v="2017-12-07T00:00:00"/>
    <x v="12"/>
    <n v="400"/>
    <x v="6"/>
    <x v="6"/>
    <n v="547285.33669166593"/>
    <n v="777809.12000000011"/>
    <n v="92720.049999999988"/>
    <n v="388003.02659999998"/>
    <n v="11952.336399999998"/>
    <n v="13212"/>
    <s v="تبرعات عامة من زكاة مال وغيرها"/>
    <s v="دفاتر جمع مال"/>
    <s v="سارى"/>
    <n v="3518"/>
    <m/>
    <n v="71"/>
    <x v="1"/>
  </r>
  <r>
    <d v="2017-12-07T00:00:00"/>
    <x v="12"/>
    <n v="60"/>
    <x v="6"/>
    <x v="6"/>
    <n v="547345.33669166593"/>
    <n v="777809.12000000011"/>
    <n v="92720.049999999988"/>
    <n v="388003.02659999998"/>
    <n v="11952.336399999998"/>
    <n v="13212"/>
    <s v="تبرعات عامة من زكاة مال وغيرها"/>
    <s v="دفاتر جمع مال"/>
    <s v="سارى"/>
    <n v="3519"/>
    <m/>
    <n v="71"/>
    <x v="1"/>
  </r>
  <r>
    <d v="2017-12-07T00:00:00"/>
    <x v="12"/>
    <n v="5300"/>
    <x v="6"/>
    <x v="6"/>
    <n v="552645.33669166593"/>
    <n v="777809.12000000011"/>
    <n v="92720.049999999988"/>
    <n v="388003.02659999998"/>
    <n v="11952.336399999998"/>
    <n v="13212"/>
    <s v="تبرعات عامة من زكاة مال وغيرها"/>
    <s v="دفاتر جمع مال"/>
    <s v="سارى"/>
    <n v="3520"/>
    <m/>
    <n v="71"/>
    <x v="1"/>
  </r>
  <r>
    <d v="2017-12-07T00:00:00"/>
    <x v="12"/>
    <n v="150"/>
    <x v="6"/>
    <x v="6"/>
    <n v="552795.33669166593"/>
    <n v="777809.12000000011"/>
    <n v="92720.049999999988"/>
    <n v="388003.02659999998"/>
    <n v="11952.336399999998"/>
    <n v="13212"/>
    <s v="تبرعات عامة من زكاة مال وغيرها"/>
    <s v="دفاتر جمع مال"/>
    <s v="سارى"/>
    <n v="3521"/>
    <m/>
    <n v="71"/>
    <x v="1"/>
  </r>
  <r>
    <d v="2017-12-07T00:00:00"/>
    <x v="12"/>
    <n v="2000"/>
    <x v="6"/>
    <x v="7"/>
    <n v="554795.33669166593"/>
    <n v="777809.12000000011"/>
    <n v="92720.049999999988"/>
    <n v="388003.02659999998"/>
    <n v="11952.336399999998"/>
    <n v="13212"/>
    <s v="نقدية للمرضى"/>
    <s v="دفاتر جمع مال"/>
    <s v="سارى"/>
    <n v="3522"/>
    <m/>
    <n v="71"/>
    <x v="1"/>
  </r>
  <r>
    <d v="2017-12-07T00:00:00"/>
    <x v="12"/>
    <n v="800"/>
    <x v="8"/>
    <x v="9"/>
    <n v="554795.33669166593"/>
    <n v="778609.12000000011"/>
    <n v="92720.049999999988"/>
    <n v="388003.02659999998"/>
    <n v="11952.336399999998"/>
    <n v="13212"/>
    <m/>
    <m/>
    <m/>
    <s v="معاملة بنكية"/>
    <m/>
    <m/>
    <x v="64"/>
  </r>
  <r>
    <d v="2017-12-07T00:00:00"/>
    <x v="12"/>
    <n v="1000"/>
    <x v="8"/>
    <x v="9"/>
    <n v="554795.33669166593"/>
    <n v="779609.12000000011"/>
    <n v="92720.049999999988"/>
    <n v="388003.02659999998"/>
    <n v="11952.336399999998"/>
    <n v="13212"/>
    <m/>
    <m/>
    <m/>
    <s v="معاملة بنكية"/>
    <m/>
    <m/>
    <x v="64"/>
  </r>
  <r>
    <d v="2017-12-07T00:00:00"/>
    <x v="12"/>
    <n v="32340"/>
    <x v="4"/>
    <x v="11"/>
    <n v="554795.33669166593"/>
    <n v="747269.12000000011"/>
    <n v="92720.049999999988"/>
    <n v="388003.02659999998"/>
    <n v="11952.336399999998"/>
    <n v="13212"/>
    <m/>
    <m/>
    <m/>
    <s v="معاملة بنكية"/>
    <m/>
    <m/>
    <x v="279"/>
  </r>
  <r>
    <d v="2017-12-07T00:00:00"/>
    <x v="12"/>
    <n v="10000"/>
    <x v="6"/>
    <x v="11"/>
    <n v="564795.33669166593"/>
    <n v="737269.12000000011"/>
    <n v="92720.049999999988"/>
    <n v="388003.02659999998"/>
    <n v="11952.336399999998"/>
    <n v="13212"/>
    <m/>
    <m/>
    <m/>
    <s v="معاملة بنكية"/>
    <m/>
    <m/>
    <x v="279"/>
  </r>
  <r>
    <d v="2017-12-07T00:00:00"/>
    <x v="12"/>
    <n v="150000"/>
    <x v="48"/>
    <x v="11"/>
    <n v="564795.33669166593"/>
    <n v="587269.12000000011"/>
    <n v="92720.049999999988"/>
    <n v="388003.02659999998"/>
    <n v="11952.336399999998"/>
    <n v="13212"/>
    <m/>
    <m/>
    <m/>
    <s v="معاملة بنكية"/>
    <m/>
    <m/>
    <x v="280"/>
  </r>
  <r>
    <d v="2017-12-07T00:00:00"/>
    <x v="12"/>
    <n v="40000"/>
    <x v="6"/>
    <x v="11"/>
    <n v="604795.33669166593"/>
    <n v="547269.12000000011"/>
    <n v="92720.049999999988"/>
    <n v="388003.02659999998"/>
    <n v="11952.336399999998"/>
    <n v="13212"/>
    <m/>
    <m/>
    <m/>
    <s v="معاملة بنكية"/>
    <m/>
    <m/>
    <x v="279"/>
  </r>
  <r>
    <d v="2017-12-07T00:00:00"/>
    <x v="12"/>
    <n v="33860"/>
    <x v="8"/>
    <x v="8"/>
    <n v="570935.33669166593"/>
    <n v="581129.12000000011"/>
    <n v="92720.049999999988"/>
    <n v="388003.02659999998"/>
    <n v="11952.336399999998"/>
    <n v="13212"/>
    <m/>
    <m/>
    <m/>
    <m/>
    <m/>
    <m/>
    <x v="64"/>
  </r>
  <r>
    <d v="2017-12-07T00:00:00"/>
    <x v="12"/>
    <n v="11000"/>
    <x v="7"/>
    <x v="11"/>
    <n v="570935.33669166593"/>
    <n v="570129.12000000011"/>
    <n v="92720.049999999988"/>
    <n v="388003.02659999998"/>
    <n v="11952.336399999998"/>
    <n v="13212"/>
    <m/>
    <m/>
    <m/>
    <s v="معاملة بنكية"/>
    <m/>
    <m/>
    <x v="267"/>
  </r>
  <r>
    <d v="2017-12-07T00:00:00"/>
    <x v="12"/>
    <n v="600"/>
    <x v="8"/>
    <x v="8"/>
    <n v="570335.33669166593"/>
    <n v="570729.12000000011"/>
    <n v="92720.049999999988"/>
    <n v="388003.02659999998"/>
    <n v="11952.336399999998"/>
    <n v="13212"/>
    <m/>
    <m/>
    <m/>
    <m/>
    <m/>
    <m/>
    <x v="64"/>
  </r>
  <r>
    <d v="2017-12-07T00:00:00"/>
    <x v="12"/>
    <n v="10"/>
    <x v="8"/>
    <x v="9"/>
    <n v="570335.33669166593"/>
    <n v="570739.12000000011"/>
    <n v="92720.049999999988"/>
    <n v="388003.02659999998"/>
    <n v="11952.336399999998"/>
    <n v="13212"/>
    <m/>
    <m/>
    <m/>
    <s v="معاملة بنكية"/>
    <m/>
    <m/>
    <x v="129"/>
  </r>
  <r>
    <d v="2017-12-07T00:00:00"/>
    <x v="12"/>
    <n v="500"/>
    <x v="8"/>
    <x v="9"/>
    <n v="570335.33669166593"/>
    <n v="571239.12000000011"/>
    <n v="92720.049999999988"/>
    <n v="388003.02659999998"/>
    <n v="11952.336399999998"/>
    <n v="13212"/>
    <m/>
    <m/>
    <m/>
    <s v="معاملة بنكية"/>
    <m/>
    <m/>
    <x v="129"/>
  </r>
  <r>
    <d v="2017-12-07T00:00:00"/>
    <x v="12"/>
    <n v="350"/>
    <x v="8"/>
    <x v="9"/>
    <n v="570335.33669166593"/>
    <n v="571589.12000000011"/>
    <n v="92720.049999999988"/>
    <n v="388003.02659999998"/>
    <n v="11952.336399999998"/>
    <n v="13212"/>
    <m/>
    <m/>
    <m/>
    <s v="معاملة بنكية"/>
    <m/>
    <m/>
    <x v="129"/>
  </r>
  <r>
    <d v="2017-12-07T00:00:00"/>
    <x v="12"/>
    <n v="985"/>
    <x v="8"/>
    <x v="9"/>
    <n v="570335.33669166593"/>
    <n v="572574.12000000011"/>
    <n v="92720.049999999988"/>
    <n v="388003.02659999998"/>
    <n v="11952.336399999998"/>
    <n v="13212"/>
    <m/>
    <m/>
    <m/>
    <s v="معاملة بنكية"/>
    <m/>
    <m/>
    <x v="129"/>
  </r>
  <r>
    <d v="2017-12-07T00:00:00"/>
    <x v="12"/>
    <n v="977"/>
    <x v="8"/>
    <x v="9"/>
    <n v="570335.33669166593"/>
    <n v="573551.12000000011"/>
    <n v="92720.049999999988"/>
    <n v="388003.02659999998"/>
    <n v="11952.336399999998"/>
    <n v="13212"/>
    <m/>
    <m/>
    <m/>
    <s v="معاملة بنكية"/>
    <m/>
    <m/>
    <x v="129"/>
  </r>
  <r>
    <d v="2017-12-08T00:00:00"/>
    <x v="12"/>
    <n v="675"/>
    <x v="6"/>
    <x v="6"/>
    <n v="571010.33669166593"/>
    <n v="573551.12000000011"/>
    <n v="92720.049999999988"/>
    <n v="388003.02659999998"/>
    <n v="11952.336399999998"/>
    <n v="13212"/>
    <s v="تبرعات عامة من زكاة مال وغيرها"/>
    <s v="دفاتر جمع مال"/>
    <s v="سارى"/>
    <n v="3331"/>
    <m/>
    <n v="67"/>
    <x v="1"/>
  </r>
  <r>
    <d v="2017-12-08T00:00:00"/>
    <x v="12"/>
    <n v="325"/>
    <x v="6"/>
    <x v="7"/>
    <n v="571335.33669166593"/>
    <n v="573551.12000000011"/>
    <n v="92720.049999999988"/>
    <n v="388003.02659999998"/>
    <n v="11952.336399999998"/>
    <n v="13212"/>
    <s v="نقدية للمرضى"/>
    <s v="دفاتر جمع مال"/>
    <s v="سارى"/>
    <n v="3332"/>
    <m/>
    <n v="67"/>
    <x v="1"/>
  </r>
  <r>
    <d v="2017-12-09T00:00:00"/>
    <x v="12"/>
    <n v="100"/>
    <x v="6"/>
    <x v="6"/>
    <n v="571435.33669166593"/>
    <n v="573551.12000000011"/>
    <n v="92720.049999999988"/>
    <n v="388003.02659999998"/>
    <n v="11952.336399999998"/>
    <n v="13212"/>
    <s v="تبرعات عامة من زكاة مال وغيرها"/>
    <s v="دفاتر جمع مال"/>
    <s v="سارى"/>
    <n v="1323"/>
    <m/>
    <n v="27"/>
    <x v="1"/>
  </r>
  <r>
    <d v="2017-12-09T00:00:00"/>
    <x v="12"/>
    <n v="500"/>
    <x v="6"/>
    <x v="7"/>
    <n v="571935.33669166593"/>
    <n v="573551.12000000011"/>
    <n v="92720.049999999988"/>
    <n v="388003.02659999998"/>
    <n v="11952.336399999998"/>
    <n v="13212"/>
    <s v="نقدية للمرضى"/>
    <s v="دفاتر جمع مال"/>
    <s v="سارى"/>
    <n v="1324"/>
    <m/>
    <n v="27"/>
    <x v="1"/>
  </r>
  <r>
    <d v="2017-12-09T00:00:00"/>
    <x v="12"/>
    <n v="150"/>
    <x v="6"/>
    <x v="6"/>
    <n v="572085.33669166593"/>
    <n v="573551.12000000011"/>
    <n v="92720.049999999988"/>
    <n v="388003.02659999998"/>
    <n v="11952.336399999998"/>
    <n v="13212"/>
    <s v="تبرعات عامة من زكاة مال وغيرها"/>
    <s v="دفاتر جمع مال"/>
    <s v="سارى"/>
    <n v="1325"/>
    <m/>
    <n v="27"/>
    <x v="1"/>
  </r>
  <r>
    <d v="2017-12-09T00:00:00"/>
    <x v="12"/>
    <n v="50"/>
    <x v="6"/>
    <x v="6"/>
    <n v="572135.33669166593"/>
    <n v="573551.12000000011"/>
    <n v="92720.049999999988"/>
    <n v="388003.02659999998"/>
    <n v="11952.336399999998"/>
    <n v="13212"/>
    <s v="تبرعات عامة من زكاة مال وغيرها"/>
    <s v="دفاتر جمع مال"/>
    <s v="سارى"/>
    <n v="1326"/>
    <m/>
    <n v="27"/>
    <x v="1"/>
  </r>
  <r>
    <d v="2017-12-09T00:00:00"/>
    <x v="12"/>
    <n v="500"/>
    <x v="6"/>
    <x v="7"/>
    <n v="572635.33669166593"/>
    <n v="573551.12000000011"/>
    <n v="92720.049999999988"/>
    <n v="388003.02659999998"/>
    <n v="11952.336399999998"/>
    <n v="13212"/>
    <s v="نقدية للمرضى"/>
    <s v="دفاتر جمع مال"/>
    <s v="سارى"/>
    <n v="1327"/>
    <m/>
    <n v="27"/>
    <x v="1"/>
  </r>
  <r>
    <d v="2017-12-09T00:00:00"/>
    <x v="12"/>
    <n v="300"/>
    <x v="6"/>
    <x v="6"/>
    <n v="572935.33669166593"/>
    <n v="573551.12000000011"/>
    <n v="92720.049999999988"/>
    <n v="388003.02659999998"/>
    <n v="11952.336399999998"/>
    <n v="13212"/>
    <s v="تبرعات عامة من زكاة مال وغيرها"/>
    <s v="دفاتر جمع مال"/>
    <s v="سارى"/>
    <n v="1558"/>
    <m/>
    <n v="32"/>
    <x v="1"/>
  </r>
  <r>
    <d v="2017-12-09T00:00:00"/>
    <x v="12"/>
    <n v="300"/>
    <x v="6"/>
    <x v="7"/>
    <n v="573235.33669166593"/>
    <n v="573551.12000000011"/>
    <n v="92720.049999999988"/>
    <n v="388003.02659999998"/>
    <n v="11952.336399999998"/>
    <n v="13212"/>
    <s v="نقدية للمرضى"/>
    <s v="دفاتر جمع مال"/>
    <s v="سارى"/>
    <n v="2349"/>
    <m/>
    <n v="47"/>
    <x v="1"/>
  </r>
  <r>
    <d v="2017-12-09T00:00:00"/>
    <x v="12"/>
    <n v="1000"/>
    <x v="6"/>
    <x v="6"/>
    <n v="574235.33669166593"/>
    <n v="573551.12000000011"/>
    <n v="92720.049999999988"/>
    <n v="388003.02659999998"/>
    <n v="11952.336399999998"/>
    <n v="13212"/>
    <s v="تبرعات عامة من زكاة مال وغيرها"/>
    <s v="دفاتر جمع مال"/>
    <s v="سارى"/>
    <n v="2350"/>
    <m/>
    <n v="47"/>
    <x v="1"/>
  </r>
  <r>
    <d v="2017-12-09T00:00:00"/>
    <x v="12"/>
    <n v="1000"/>
    <x v="6"/>
    <x v="6"/>
    <n v="575235.33669166593"/>
    <n v="573551.12000000011"/>
    <n v="92720.049999999988"/>
    <n v="388003.02659999998"/>
    <n v="11952.336399999998"/>
    <n v="13212"/>
    <s v="تبرعات عامة من زكاة مال وغيرها"/>
    <s v="دفاتر جمع مال"/>
    <s v="سارى"/>
    <n v="2594"/>
    <m/>
    <n v="52"/>
    <x v="1"/>
  </r>
  <r>
    <d v="2017-12-09T00:00:00"/>
    <x v="12"/>
    <n v="500"/>
    <x v="6"/>
    <x v="7"/>
    <n v="575735.33669166593"/>
    <n v="573551.12000000011"/>
    <n v="92720.049999999988"/>
    <n v="388003.02659999998"/>
    <n v="11952.336399999998"/>
    <n v="13212"/>
    <s v="نقدية للمرضى"/>
    <s v="دفاتر جمع مال"/>
    <s v="سارى"/>
    <n v="2595"/>
    <m/>
    <n v="52"/>
    <x v="1"/>
  </r>
  <r>
    <d v="2017-12-09T00:00:00"/>
    <x v="12"/>
    <n v="100"/>
    <x v="6"/>
    <x v="6"/>
    <n v="575835.33669166593"/>
    <n v="573551.12000000011"/>
    <n v="92720.049999999988"/>
    <n v="388003.02659999998"/>
    <n v="11952.336399999998"/>
    <n v="13212"/>
    <s v="تبرعات عامة من زكاة مال وغيرها"/>
    <s v="دفاتر جمع مال"/>
    <s v="سارى"/>
    <n v="2596"/>
    <m/>
    <n v="52"/>
    <x v="1"/>
  </r>
  <r>
    <d v="2017-12-09T00:00:00"/>
    <x v="12"/>
    <n v="10000"/>
    <x v="6"/>
    <x v="6"/>
    <n v="585835.33669166593"/>
    <n v="573551.12000000011"/>
    <n v="92720.049999999988"/>
    <n v="388003.02659999998"/>
    <n v="11952.336399999998"/>
    <n v="13212"/>
    <s v="تبرعات عامة من زكاة مال وغيرها"/>
    <s v="دفاتر جمع مال"/>
    <s v="سارى"/>
    <n v="2630"/>
    <m/>
    <n v="53"/>
    <x v="1"/>
  </r>
  <r>
    <d v="2017-12-09T00:00:00"/>
    <x v="12"/>
    <n v="200"/>
    <x v="6"/>
    <x v="7"/>
    <n v="586035.33669166593"/>
    <n v="573551.12000000011"/>
    <n v="92720.049999999988"/>
    <n v="388003.02659999998"/>
    <n v="11952.336399999998"/>
    <n v="13212"/>
    <s v="نقدية للمرضى"/>
    <s v="دفاتر جمع مال"/>
    <s v="سارى"/>
    <n v="2699"/>
    <m/>
    <n v="54"/>
    <x v="1"/>
  </r>
  <r>
    <d v="2017-12-09T00:00:00"/>
    <x v="12"/>
    <n v="1000"/>
    <x v="6"/>
    <x v="7"/>
    <n v="587035.33669166593"/>
    <n v="573551.12000000011"/>
    <n v="92720.049999999988"/>
    <n v="388003.02659999998"/>
    <n v="11952.336399999998"/>
    <n v="13212"/>
    <s v="نقدية للمرضى"/>
    <s v="دفاتر جمع مال"/>
    <s v="سارى"/>
    <n v="2910"/>
    <m/>
    <n v="59"/>
    <x v="1"/>
  </r>
  <r>
    <d v="2017-12-09T00:00:00"/>
    <x v="12"/>
    <n v="400"/>
    <x v="6"/>
    <x v="6"/>
    <n v="587435.33669166593"/>
    <n v="573551.12000000011"/>
    <n v="92720.049999999988"/>
    <n v="388003.02659999998"/>
    <n v="11952.336399999998"/>
    <n v="13212"/>
    <s v="تبرعات عامة من زكاة مال وغيرها"/>
    <s v="دفاتر جمع مال"/>
    <s v="سارى"/>
    <n v="2926"/>
    <m/>
    <n v="59"/>
    <x v="1"/>
  </r>
  <r>
    <d v="2017-12-09T00:00:00"/>
    <x v="12"/>
    <n v="50"/>
    <x v="6"/>
    <x v="6"/>
    <n v="587485.33669166593"/>
    <n v="573551.12000000011"/>
    <n v="92720.049999999988"/>
    <n v="388003.02659999998"/>
    <n v="11952.336399999998"/>
    <n v="13212"/>
    <s v="تبرعات عامة من زكاة مال وغيرها"/>
    <s v="دفاتر جمع مال"/>
    <s v="سارى"/>
    <n v="3278"/>
    <m/>
    <n v="66"/>
    <x v="1"/>
  </r>
  <r>
    <d v="2017-12-09T00:00:00"/>
    <x v="12"/>
    <n v="1000"/>
    <x v="6"/>
    <x v="7"/>
    <n v="588485.33669166593"/>
    <n v="573551.12000000011"/>
    <n v="92720.049999999988"/>
    <n v="388003.02659999998"/>
    <n v="11952.336399999998"/>
    <n v="13212"/>
    <s v="نقدية للمرضى"/>
    <s v="دفاتر جمع مال"/>
    <s v="سارى"/>
    <n v="3279"/>
    <m/>
    <n v="66"/>
    <x v="1"/>
  </r>
  <r>
    <d v="2017-12-09T00:00:00"/>
    <x v="12"/>
    <n v="8000"/>
    <x v="6"/>
    <x v="6"/>
    <n v="596485.33669166593"/>
    <n v="573551.12000000011"/>
    <n v="92720.049999999988"/>
    <n v="388003.02659999998"/>
    <n v="11952.336399999998"/>
    <n v="13212"/>
    <s v="تبرعات عامة من زكاة مال وغيرها"/>
    <s v="دفاتر جمع مال"/>
    <s v="سارى"/>
    <n v="3280"/>
    <m/>
    <n v="66"/>
    <x v="1"/>
  </r>
  <r>
    <d v="2017-12-09T00:00:00"/>
    <x v="12"/>
    <n v="1500"/>
    <x v="6"/>
    <x v="6"/>
    <n v="597985.33669166593"/>
    <n v="573551.12000000011"/>
    <n v="92720.049999999988"/>
    <n v="388003.02659999998"/>
    <n v="11952.336399999998"/>
    <n v="13212"/>
    <s v="تبرعات عامة من زكاة مال وغيرها"/>
    <s v="دفاتر جمع مال"/>
    <s v="سارى"/>
    <n v="3281"/>
    <m/>
    <n v="66"/>
    <x v="1"/>
  </r>
  <r>
    <d v="2017-12-09T00:00:00"/>
    <x v="12"/>
    <n v="1000"/>
    <x v="6"/>
    <x v="6"/>
    <n v="598985.33669166593"/>
    <n v="573551.12000000011"/>
    <n v="92720.049999999988"/>
    <n v="388003.02659999998"/>
    <n v="11952.336399999998"/>
    <n v="13212"/>
    <s v="تبرعات عامة من زكاة مال وغيرها"/>
    <s v="دفاتر جمع مال"/>
    <s v="سارى"/>
    <n v="3333"/>
    <m/>
    <n v="67"/>
    <x v="1"/>
  </r>
  <r>
    <d v="2017-12-09T00:00:00"/>
    <x v="12"/>
    <n v="200"/>
    <x v="6"/>
    <x v="7"/>
    <n v="599185.33669166593"/>
    <n v="573551.12000000011"/>
    <n v="92720.049999999988"/>
    <n v="388003.02659999998"/>
    <n v="11952.336399999998"/>
    <n v="13212"/>
    <s v="نقدية للمرضى"/>
    <s v="دفاتر جمع مال"/>
    <s v="سارى"/>
    <n v="3334"/>
    <m/>
    <n v="67"/>
    <x v="1"/>
  </r>
  <r>
    <d v="2017-12-09T00:00:00"/>
    <x v="12"/>
    <n v="50"/>
    <x v="6"/>
    <x v="6"/>
    <n v="599235.33669166593"/>
    <n v="573551.12000000011"/>
    <n v="92720.049999999988"/>
    <n v="388003.02659999998"/>
    <n v="11952.336399999998"/>
    <n v="13212"/>
    <s v="تبرعات عامة من زكاة مال وغيرها"/>
    <s v="دفاتر جمع مال"/>
    <s v="سارى"/>
    <n v="3335"/>
    <m/>
    <n v="67"/>
    <x v="1"/>
  </r>
  <r>
    <d v="2017-12-09T00:00:00"/>
    <x v="12"/>
    <n v="50"/>
    <x v="6"/>
    <x v="7"/>
    <n v="599285.33669166593"/>
    <n v="573551.12000000011"/>
    <n v="92720.049999999988"/>
    <n v="388003.02659999998"/>
    <n v="11952.336399999998"/>
    <n v="13212"/>
    <s v="نقدية للمرضى"/>
    <s v="دفاتر جمع مال"/>
    <s v="سارى"/>
    <n v="3336"/>
    <m/>
    <n v="67"/>
    <x v="1"/>
  </r>
  <r>
    <d v="2017-12-09T00:00:00"/>
    <x v="12"/>
    <n v="100"/>
    <x v="6"/>
    <x v="6"/>
    <n v="599385.33669166593"/>
    <n v="573551.12000000011"/>
    <n v="92720.049999999988"/>
    <n v="388003.02659999998"/>
    <n v="11952.336399999998"/>
    <n v="13212"/>
    <s v="تبرعات عامة من زكاة مال وغيرها"/>
    <s v="دفاتر جمع مال"/>
    <s v="سارى"/>
    <n v="3337"/>
    <m/>
    <n v="67"/>
    <x v="1"/>
  </r>
  <r>
    <d v="2017-12-09T00:00:00"/>
    <x v="12"/>
    <n v="100"/>
    <x v="6"/>
    <x v="7"/>
    <n v="599485.33669166593"/>
    <n v="573551.12000000011"/>
    <n v="92720.049999999988"/>
    <n v="388003.02659999998"/>
    <n v="11952.336399999998"/>
    <n v="13212"/>
    <s v="نقدية للمرضى"/>
    <s v="دفاتر جمع مال"/>
    <s v="سارى"/>
    <n v="3338"/>
    <m/>
    <n v="67"/>
    <x v="1"/>
  </r>
  <r>
    <d v="2017-12-09T00:00:00"/>
    <x v="12"/>
    <n v="100"/>
    <x v="6"/>
    <x v="6"/>
    <n v="599585.33669166593"/>
    <n v="573551.12000000011"/>
    <n v="92720.049999999988"/>
    <n v="388003.02659999998"/>
    <n v="11952.336399999998"/>
    <n v="13212"/>
    <s v="تبرعات عامة من زكاة مال وغيرها"/>
    <s v="دفاتر جمع مال"/>
    <s v="سارى"/>
    <n v="3339"/>
    <m/>
    <n v="67"/>
    <x v="1"/>
  </r>
  <r>
    <d v="2017-12-09T00:00:00"/>
    <x v="12"/>
    <n v="300"/>
    <x v="6"/>
    <x v="7"/>
    <n v="599885.33669166593"/>
    <n v="573551.12000000011"/>
    <n v="92720.049999999988"/>
    <n v="388003.02659999998"/>
    <n v="11952.336399999998"/>
    <n v="13212"/>
    <s v="نقدية للمرضى"/>
    <s v="دفاتر جمع مال"/>
    <s v="سارى"/>
    <n v="3340"/>
    <m/>
    <n v="67"/>
    <x v="1"/>
  </r>
  <r>
    <d v="2017-12-09T00:00:00"/>
    <x v="12"/>
    <n v="200"/>
    <x v="6"/>
    <x v="6"/>
    <n v="600085.33669166593"/>
    <n v="573551.12000000011"/>
    <n v="92720.049999999988"/>
    <n v="388003.02659999998"/>
    <n v="11952.336399999998"/>
    <n v="13212"/>
    <s v="تبرعات عامة من زكاة مال وغيرها"/>
    <s v="دفاتر جمع مال"/>
    <s v="سارى"/>
    <n v="3341"/>
    <m/>
    <n v="67"/>
    <x v="1"/>
  </r>
  <r>
    <d v="2017-12-09T00:00:00"/>
    <x v="12"/>
    <n v="100"/>
    <x v="6"/>
    <x v="6"/>
    <n v="600185.33669166593"/>
    <n v="573551.12000000011"/>
    <n v="92720.049999999988"/>
    <n v="388003.02659999998"/>
    <n v="11952.336399999998"/>
    <n v="13212"/>
    <s v="تبرعات عامة من زكاة مال وغيرها"/>
    <s v="دفاتر جمع مال"/>
    <s v="سارى"/>
    <n v="3342"/>
    <m/>
    <n v="67"/>
    <x v="1"/>
  </r>
  <r>
    <d v="2017-12-09T00:00:00"/>
    <x v="12"/>
    <n v="100"/>
    <x v="6"/>
    <x v="6"/>
    <n v="600285.33669166593"/>
    <n v="573551.12000000011"/>
    <n v="92720.049999999988"/>
    <n v="388003.02659999998"/>
    <n v="11952.336399999998"/>
    <n v="13212"/>
    <s v="تبرعات عامة من زكاة مال وغيرها"/>
    <s v="دفاتر جمع مال"/>
    <s v="سارى"/>
    <n v="3343"/>
    <m/>
    <n v="67"/>
    <x v="1"/>
  </r>
  <r>
    <d v="2017-12-09T00:00:00"/>
    <x v="12"/>
    <n v="100"/>
    <x v="6"/>
    <x v="6"/>
    <n v="600385.33669166593"/>
    <n v="573551.12000000011"/>
    <n v="92720.049999999988"/>
    <n v="388003.02659999998"/>
    <n v="11952.336399999998"/>
    <n v="13212"/>
    <s v="تبرعات عامة من زكاة مال وغيرها"/>
    <s v="دفاتر جمع مال"/>
    <s v="سارى"/>
    <n v="3344"/>
    <m/>
    <n v="67"/>
    <x v="1"/>
  </r>
  <r>
    <d v="2017-12-09T00:00:00"/>
    <x v="12"/>
    <n v="100"/>
    <x v="6"/>
    <x v="6"/>
    <n v="600485.33669166593"/>
    <n v="573551.12000000011"/>
    <n v="92720.049999999988"/>
    <n v="388003.02659999998"/>
    <n v="11952.336399999998"/>
    <n v="13212"/>
    <s v="تبرعات عامة من زكاة مال وغيرها"/>
    <s v="دفاتر جمع مال"/>
    <s v="سارى"/>
    <n v="3345"/>
    <m/>
    <n v="67"/>
    <x v="1"/>
  </r>
  <r>
    <d v="2017-12-09T00:00:00"/>
    <x v="12"/>
    <n v="200"/>
    <x v="6"/>
    <x v="6"/>
    <n v="600685.33669166593"/>
    <n v="573551.12000000011"/>
    <n v="92720.049999999988"/>
    <n v="388003.02659999998"/>
    <n v="11952.336399999998"/>
    <n v="13212"/>
    <s v="تبرعات عامة من زكاة مال وغيرها"/>
    <s v="دفاتر جمع مال"/>
    <s v="سارى"/>
    <n v="3346"/>
    <m/>
    <n v="67"/>
    <x v="1"/>
  </r>
  <r>
    <d v="2017-12-09T00:00:00"/>
    <x v="12"/>
    <n v="100"/>
    <x v="6"/>
    <x v="6"/>
    <n v="600785.33669166593"/>
    <n v="573551.12000000011"/>
    <n v="92720.049999999988"/>
    <n v="388003.02659999998"/>
    <n v="11952.336399999998"/>
    <n v="13212"/>
    <s v="تبرعات عامة من زكاة مال وغيرها"/>
    <s v="دفاتر جمع مال"/>
    <s v="سارى"/>
    <n v="3347"/>
    <m/>
    <n v="67"/>
    <x v="1"/>
  </r>
  <r>
    <d v="2017-12-09T00:00:00"/>
    <x v="12"/>
    <n v="100"/>
    <x v="6"/>
    <x v="6"/>
    <n v="600885.33669166593"/>
    <n v="573551.12000000011"/>
    <n v="92720.049999999988"/>
    <n v="388003.02659999998"/>
    <n v="11952.336399999998"/>
    <n v="13212"/>
    <s v="تبرعات عامة من زكاة مال وغيرها"/>
    <s v="دفاتر جمع مال"/>
    <s v="سارى"/>
    <n v="3348"/>
    <m/>
    <n v="67"/>
    <x v="1"/>
  </r>
  <r>
    <d v="2017-12-09T00:00:00"/>
    <x v="12"/>
    <n v="100"/>
    <x v="6"/>
    <x v="6"/>
    <n v="600985.33669166593"/>
    <n v="573551.12000000011"/>
    <n v="92720.049999999988"/>
    <n v="388003.02659999998"/>
    <n v="11952.336399999998"/>
    <n v="13212"/>
    <s v="تبرعات عامة من زكاة مال وغيرها"/>
    <s v="دفاتر جمع مال"/>
    <s v="سارى"/>
    <n v="3349"/>
    <m/>
    <n v="67"/>
    <x v="1"/>
  </r>
  <r>
    <d v="2017-12-09T00:00:00"/>
    <x v="12"/>
    <n v="1000"/>
    <x v="6"/>
    <x v="7"/>
    <n v="601985.33669166593"/>
    <n v="573551.12000000011"/>
    <n v="92720.049999999988"/>
    <n v="388003.02659999998"/>
    <n v="11952.336399999998"/>
    <n v="13212"/>
    <s v="نقدية للمرضى"/>
    <s v="دفاتر جمع مال"/>
    <s v="سارى"/>
    <n v="3350"/>
    <m/>
    <n v="67"/>
    <x v="1"/>
  </r>
  <r>
    <d v="2017-12-09T00:00:00"/>
    <x v="12"/>
    <n v="100"/>
    <x v="6"/>
    <x v="6"/>
    <n v="602085.33669166593"/>
    <n v="573551.12000000011"/>
    <n v="92720.049999999988"/>
    <n v="388003.02659999998"/>
    <n v="11952.336399999998"/>
    <n v="13212"/>
    <s v="تبرعات عامة من زكاة مال وغيرها"/>
    <s v="دفاتر جمع مال"/>
    <s v="سارى"/>
    <n v="3351"/>
    <m/>
    <n v="68"/>
    <x v="1"/>
  </r>
  <r>
    <d v="2017-12-09T00:00:00"/>
    <x v="12"/>
    <n v="100"/>
    <x v="6"/>
    <x v="6"/>
    <n v="602185.33669166593"/>
    <n v="573551.12000000011"/>
    <n v="92720.049999999988"/>
    <n v="388003.02659999998"/>
    <n v="11952.336399999998"/>
    <n v="13212"/>
    <s v="تبرعات عامة من زكاة مال وغيرها"/>
    <s v="دفاتر جمع مال"/>
    <s v="سارى"/>
    <n v="3352"/>
    <m/>
    <n v="68"/>
    <x v="1"/>
  </r>
  <r>
    <d v="2017-12-09T00:00:00"/>
    <x v="12"/>
    <n v="100"/>
    <x v="6"/>
    <x v="6"/>
    <n v="602285.33669166593"/>
    <n v="573551.12000000011"/>
    <n v="92720.049999999988"/>
    <n v="388003.02659999998"/>
    <n v="11952.336399999998"/>
    <n v="13212"/>
    <s v="تبرعات عامة من زكاة مال وغيرها"/>
    <s v="دفاتر جمع مال"/>
    <s v="سارى"/>
    <n v="3353"/>
    <m/>
    <n v="68"/>
    <x v="1"/>
  </r>
  <r>
    <d v="2017-12-09T00:00:00"/>
    <x v="12"/>
    <n v="100"/>
    <x v="6"/>
    <x v="6"/>
    <n v="602385.33669166593"/>
    <n v="573551.12000000011"/>
    <n v="92720.049999999988"/>
    <n v="388003.02659999998"/>
    <n v="11952.336399999998"/>
    <n v="13212"/>
    <s v="تبرعات عامة من زكاة مال وغيرها"/>
    <s v="دفاتر جمع مال"/>
    <s v="سارى"/>
    <n v="3354"/>
    <m/>
    <n v="68"/>
    <x v="1"/>
  </r>
  <r>
    <d v="2017-12-09T00:00:00"/>
    <x v="12"/>
    <n v="200"/>
    <x v="6"/>
    <x v="6"/>
    <n v="602585.33669166593"/>
    <n v="573551.12000000011"/>
    <n v="92720.049999999988"/>
    <n v="388003.02659999998"/>
    <n v="11952.336399999998"/>
    <n v="13212"/>
    <s v="تبرعات عامة من زكاة مال وغيرها"/>
    <s v="دفاتر جمع مال"/>
    <s v="سارى"/>
    <n v="3355"/>
    <m/>
    <n v="68"/>
    <x v="1"/>
  </r>
  <r>
    <d v="2017-12-09T00:00:00"/>
    <x v="12"/>
    <n v="250"/>
    <x v="6"/>
    <x v="7"/>
    <n v="602835.33669166593"/>
    <n v="573551.12000000011"/>
    <n v="92720.049999999988"/>
    <n v="388003.02659999998"/>
    <n v="11952.336399999998"/>
    <n v="13212"/>
    <s v="نقدية للمرضى"/>
    <s v="دفاتر جمع مال"/>
    <s v="سارى"/>
    <n v="3356"/>
    <m/>
    <n v="68"/>
    <x v="1"/>
  </r>
  <r>
    <d v="2017-12-09T00:00:00"/>
    <x v="12"/>
    <n v="400"/>
    <x v="6"/>
    <x v="6"/>
    <n v="603235.33669166593"/>
    <n v="573551.12000000011"/>
    <n v="92720.049999999988"/>
    <n v="388003.02659999998"/>
    <n v="11952.336399999998"/>
    <n v="13212"/>
    <s v="تبرعات عامة من زكاة مال وغيرها"/>
    <s v="دفاتر جمع مال"/>
    <s v="سارى"/>
    <n v="3357"/>
    <m/>
    <n v="68"/>
    <x v="1"/>
  </r>
  <r>
    <d v="2017-12-09T00:00:00"/>
    <x v="12"/>
    <n v="400"/>
    <x v="6"/>
    <x v="6"/>
    <n v="603635.33669166593"/>
    <n v="573551.12000000011"/>
    <n v="92720.049999999988"/>
    <n v="388003.02659999998"/>
    <n v="11952.336399999998"/>
    <n v="13212"/>
    <s v="تبرعات عامة من زكاة مال وغيرها"/>
    <s v="دفاتر جمع مال"/>
    <s v="سارى"/>
    <n v="3358"/>
    <m/>
    <n v="68"/>
    <x v="1"/>
  </r>
  <r>
    <d v="2017-12-09T00:00:00"/>
    <x v="12"/>
    <n v="100"/>
    <x v="6"/>
    <x v="6"/>
    <n v="603735.33669166593"/>
    <n v="573551.12000000011"/>
    <n v="92720.049999999988"/>
    <n v="388003.02659999998"/>
    <n v="11952.336399999998"/>
    <n v="13212"/>
    <s v="تبرعات عامة من زكاة مال وغيرها"/>
    <s v="دفاتر جمع مال"/>
    <s v="سارى"/>
    <n v="3359"/>
    <m/>
    <n v="68"/>
    <x v="1"/>
  </r>
  <r>
    <d v="2017-12-09T00:00:00"/>
    <x v="12"/>
    <n v="100"/>
    <x v="6"/>
    <x v="6"/>
    <n v="603835.33669166593"/>
    <n v="573551.12000000011"/>
    <n v="92720.049999999988"/>
    <n v="388003.02659999998"/>
    <n v="11952.336399999998"/>
    <n v="13212"/>
    <s v="تبرعات عامة من زكاة مال وغيرها"/>
    <s v="دفاتر جمع مال"/>
    <s v="سارى"/>
    <n v="3360"/>
    <m/>
    <n v="68"/>
    <x v="1"/>
  </r>
  <r>
    <d v="2017-12-09T00:00:00"/>
    <x v="12"/>
    <n v="200"/>
    <x v="6"/>
    <x v="6"/>
    <n v="604035.33669166593"/>
    <n v="573551.12000000011"/>
    <n v="92720.049999999988"/>
    <n v="388003.02659999998"/>
    <n v="11952.336399999998"/>
    <n v="13212"/>
    <s v="تبرعات عامة من زكاة مال وغيرها"/>
    <s v="دفاتر جمع مال"/>
    <s v="سارى"/>
    <n v="3361"/>
    <m/>
    <n v="68"/>
    <x v="1"/>
  </r>
  <r>
    <d v="2017-12-09T00:00:00"/>
    <x v="12"/>
    <n v="100"/>
    <x v="6"/>
    <x v="6"/>
    <n v="604135.33669166593"/>
    <n v="573551.12000000011"/>
    <n v="92720.049999999988"/>
    <n v="388003.02659999998"/>
    <n v="11952.336399999998"/>
    <n v="13212"/>
    <s v="تبرعات عامة من زكاة مال وغيرها"/>
    <s v="دفاتر جمع مال"/>
    <s v="سارى"/>
    <n v="3362"/>
    <m/>
    <n v="68"/>
    <x v="1"/>
  </r>
  <r>
    <d v="2017-12-09T00:00:00"/>
    <x v="12"/>
    <n v="100"/>
    <x v="6"/>
    <x v="6"/>
    <n v="604235.33669166593"/>
    <n v="573551.12000000011"/>
    <n v="92720.049999999988"/>
    <n v="388003.02659999998"/>
    <n v="11952.336399999998"/>
    <n v="13212"/>
    <s v="تبرعات عامة من زكاة مال وغيرها"/>
    <s v="دفاتر جمع مال"/>
    <s v="سارى"/>
    <n v="3364"/>
    <m/>
    <n v="68"/>
    <x v="1"/>
  </r>
  <r>
    <d v="2017-12-09T00:00:00"/>
    <x v="12"/>
    <n v="100"/>
    <x v="6"/>
    <x v="6"/>
    <n v="604335.33669166593"/>
    <n v="573551.12000000011"/>
    <n v="92720.049999999988"/>
    <n v="388003.02659999998"/>
    <n v="11952.336399999998"/>
    <n v="13212"/>
    <s v="تبرعات عامة من زكاة مال وغيرها"/>
    <s v="دفاتر جمع مال"/>
    <s v="سارى"/>
    <n v="3365"/>
    <m/>
    <n v="68"/>
    <x v="1"/>
  </r>
  <r>
    <d v="2017-12-09T00:00:00"/>
    <x v="12"/>
    <n v="1500"/>
    <x v="6"/>
    <x v="6"/>
    <n v="605835.33669166593"/>
    <n v="573551.12000000011"/>
    <n v="92720.049999999988"/>
    <n v="388003.02659999998"/>
    <n v="11952.336399999998"/>
    <n v="13212"/>
    <s v="تبرعات عامة من زكاة مال وغيرها"/>
    <s v="دفاتر جمع مال"/>
    <s v="سارى"/>
    <n v="3366"/>
    <m/>
    <n v="68"/>
    <x v="1"/>
  </r>
  <r>
    <d v="2017-12-09T00:00:00"/>
    <x v="12"/>
    <n v="20"/>
    <x v="43"/>
    <x v="6"/>
    <n v="605835.33669166593"/>
    <n v="573551.12000000011"/>
    <n v="92720.049999999988"/>
    <n v="388003.02659999998"/>
    <n v="11952.336399999998"/>
    <n v="13232"/>
    <s v="تبرعات عامة من زكاة مال وغيرها"/>
    <s v="دفاتر جمع مال"/>
    <s v="سارى"/>
    <n v="3367"/>
    <m/>
    <n v="68"/>
    <x v="1"/>
  </r>
  <r>
    <d v="2017-12-09T00:00:00"/>
    <x v="12"/>
    <n v="200"/>
    <x v="6"/>
    <x v="6"/>
    <n v="606035.33669166593"/>
    <n v="573551.12000000011"/>
    <n v="92720.049999999988"/>
    <n v="388003.02659999998"/>
    <n v="11952.336399999998"/>
    <n v="13232"/>
    <s v="تبرعات عامة من زكاة مال وغيرها"/>
    <s v="دفاتر جمع مال"/>
    <s v="سارى"/>
    <n v="3368"/>
    <m/>
    <n v="68"/>
    <x v="1"/>
  </r>
  <r>
    <d v="2017-12-09T00:00:00"/>
    <x v="12"/>
    <n v="400"/>
    <x v="6"/>
    <x v="7"/>
    <n v="606435.33669166593"/>
    <n v="573551.12000000011"/>
    <n v="92720.049999999988"/>
    <n v="388003.02659999998"/>
    <n v="11952.336399999998"/>
    <n v="13232"/>
    <s v="نقدية للمرضى"/>
    <s v="دفاتر جمع مال"/>
    <s v="سارى"/>
    <n v="3401"/>
    <m/>
    <n v="69"/>
    <x v="1"/>
  </r>
  <r>
    <d v="2017-12-09T00:00:00"/>
    <x v="12"/>
    <n v="80"/>
    <x v="6"/>
    <x v="6"/>
    <n v="606515.33669166593"/>
    <n v="573551.12000000011"/>
    <n v="92720.049999999988"/>
    <n v="388003.02659999998"/>
    <n v="11952.336399999998"/>
    <n v="13232"/>
    <s v="تبرعات عامة من زكاة مال وغيرها"/>
    <s v="دفاتر جمع مال"/>
    <s v="سارى"/>
    <n v="3402"/>
    <m/>
    <n v="69"/>
    <x v="1"/>
  </r>
  <r>
    <d v="2017-12-09T00:00:00"/>
    <x v="12"/>
    <n v="5100"/>
    <x v="6"/>
    <x v="6"/>
    <n v="611615.33669166593"/>
    <n v="573551.12000000011"/>
    <n v="92720.049999999988"/>
    <n v="388003.02659999998"/>
    <n v="11952.336399999998"/>
    <n v="13232"/>
    <s v="تبرعات عامة من زكاة مال وغيرها"/>
    <s v="دفاتر جمع مال"/>
    <s v="سارى"/>
    <n v="3403"/>
    <m/>
    <n v="69"/>
    <x v="1"/>
  </r>
  <r>
    <d v="2017-12-09T00:00:00"/>
    <x v="12"/>
    <n v="110"/>
    <x v="6"/>
    <x v="6"/>
    <n v="611725.33669166593"/>
    <n v="573551.12000000011"/>
    <n v="92720.049999999988"/>
    <n v="388003.02659999998"/>
    <n v="11952.336399999998"/>
    <n v="13232"/>
    <s v="تبرعات عامة من زكاة مال وغيرها"/>
    <s v="دفاتر جمع مال"/>
    <s v="سارى"/>
    <n v="3404"/>
    <m/>
    <n v="69"/>
    <x v="1"/>
  </r>
  <r>
    <d v="2017-12-09T00:00:00"/>
    <x v="12"/>
    <n v="1000"/>
    <x v="6"/>
    <x v="6"/>
    <n v="612725.33669166593"/>
    <n v="573551.12000000011"/>
    <n v="92720.049999999988"/>
    <n v="388003.02659999998"/>
    <n v="11952.336399999998"/>
    <n v="13232"/>
    <s v="تبرعات عامة من زكاة مال وغيرها"/>
    <s v="دفاتر جمع مال"/>
    <s v="سارى"/>
    <n v="3523"/>
    <m/>
    <n v="71"/>
    <x v="1"/>
  </r>
  <r>
    <d v="2017-12-09T00:00:00"/>
    <x v="12"/>
    <n v="500"/>
    <x v="6"/>
    <x v="6"/>
    <n v="613225.33669166593"/>
    <n v="573551.12000000011"/>
    <n v="92720.049999999988"/>
    <n v="388003.02659999998"/>
    <n v="11952.336399999998"/>
    <n v="13232"/>
    <s v="تبرعات عامة من زكاة مال وغيرها"/>
    <s v="دفاتر جمع مال"/>
    <s v="سارى"/>
    <n v="3524"/>
    <m/>
    <n v="71"/>
    <x v="1"/>
  </r>
  <r>
    <d v="2017-12-09T00:00:00"/>
    <x v="12"/>
    <n v="4500"/>
    <x v="6"/>
    <x v="6"/>
    <n v="617725.33669166593"/>
    <n v="573551.12000000011"/>
    <n v="92720.049999999988"/>
    <n v="388003.02659999998"/>
    <n v="11952.336399999998"/>
    <n v="13232"/>
    <s v="تبرعات عامة من زكاة مال وغيرها"/>
    <s v="دفاتر جمع مال"/>
    <s v="سارى"/>
    <n v="3525"/>
    <m/>
    <n v="71"/>
    <x v="1"/>
  </r>
  <r>
    <d v="2017-12-09T00:00:00"/>
    <x v="12"/>
    <n v="4000"/>
    <x v="6"/>
    <x v="7"/>
    <n v="621725.33669166593"/>
    <n v="573551.12000000011"/>
    <n v="92720.049999999988"/>
    <n v="388003.02659999998"/>
    <n v="11952.336399999998"/>
    <n v="13232"/>
    <s v="نقدية للمرضى"/>
    <s v="دفاتر جمع مال"/>
    <s v="سارى"/>
    <n v="3526"/>
    <m/>
    <n v="71"/>
    <x v="1"/>
  </r>
  <r>
    <d v="2017-12-09T00:00:00"/>
    <x v="12"/>
    <n v="110"/>
    <x v="6"/>
    <x v="6"/>
    <n v="621835.33669166593"/>
    <n v="573551.12000000011"/>
    <n v="92720.049999999988"/>
    <n v="388003.02659999998"/>
    <n v="11952.336399999998"/>
    <n v="13232"/>
    <s v="تبرعات عامة من زكاة مال وغيرها"/>
    <s v="دفاتر جمع مال"/>
    <s v="سارى"/>
    <n v="3528"/>
    <m/>
    <n v="71"/>
    <x v="1"/>
  </r>
  <r>
    <d v="2017-12-09T00:00:00"/>
    <x v="12"/>
    <n v="1000"/>
    <x v="6"/>
    <x v="6"/>
    <n v="622835.33669166593"/>
    <n v="573551.12000000011"/>
    <n v="92720.049999999988"/>
    <n v="388003.02659999998"/>
    <n v="11952.336399999998"/>
    <n v="13232"/>
    <s v="تبرعات عامة من زكاة مال وغيرها"/>
    <s v="دفاتر جمع مال"/>
    <s v="سارى"/>
    <n v="3529"/>
    <m/>
    <n v="71"/>
    <x v="1"/>
  </r>
  <r>
    <d v="2017-12-09T00:00:00"/>
    <x v="12"/>
    <n v="2000"/>
    <x v="6"/>
    <x v="7"/>
    <n v="624835.33669166593"/>
    <n v="573551.12000000011"/>
    <n v="92720.049999999988"/>
    <n v="388003.02659999998"/>
    <n v="11952.336399999998"/>
    <n v="13232"/>
    <s v="نقدية للمرضى"/>
    <s v="دفاتر جمع مال"/>
    <s v="سارى"/>
    <n v="3530"/>
    <m/>
    <n v="71"/>
    <x v="1"/>
  </r>
  <r>
    <d v="2017-12-09T00:00:00"/>
    <x v="12"/>
    <n v="10000"/>
    <x v="6"/>
    <x v="7"/>
    <n v="634835.33669166593"/>
    <n v="573551.12000000011"/>
    <n v="92720.049999999988"/>
    <n v="388003.02659999998"/>
    <n v="11952.336399999998"/>
    <n v="13232"/>
    <s v="نقدية للمرضى"/>
    <s v="دفاتر جمع مال"/>
    <s v="سارى"/>
    <n v="3531"/>
    <m/>
    <n v="71"/>
    <x v="1"/>
  </r>
  <r>
    <d v="2017-12-09T00:00:00"/>
    <x v="12"/>
    <n v="500"/>
    <x v="6"/>
    <x v="6"/>
    <n v="635335.33669166593"/>
    <n v="573551.12000000011"/>
    <n v="92720.049999999988"/>
    <n v="388003.02659999998"/>
    <n v="11952.336399999998"/>
    <n v="13232"/>
    <s v="تبرعات عامة من زكاة مال وغيرها"/>
    <s v="دفاتر جمع مال"/>
    <s v="سارى"/>
    <n v="3551"/>
    <m/>
    <n v="72"/>
    <x v="1"/>
  </r>
  <r>
    <d v="2017-12-09T00:00:00"/>
    <x v="12"/>
    <n v="500"/>
    <x v="6"/>
    <x v="6"/>
    <n v="635835.33669166593"/>
    <n v="573551.12000000011"/>
    <n v="92720.049999999988"/>
    <n v="388003.02659999998"/>
    <n v="11952.336399999998"/>
    <n v="13232"/>
    <s v="تبرعات عامة من زكاة مال وغيرها"/>
    <s v="دفاتر جمع مال"/>
    <s v="سارى"/>
    <n v="3552"/>
    <m/>
    <n v="72"/>
    <x v="1"/>
  </r>
  <r>
    <d v="2017-12-09T00:00:00"/>
    <x v="12"/>
    <n v="500"/>
    <x v="6"/>
    <x v="6"/>
    <n v="636335.33669166593"/>
    <n v="573551.12000000011"/>
    <n v="92720.049999999988"/>
    <n v="388003.02659999998"/>
    <n v="11952.336399999998"/>
    <n v="13232"/>
    <s v="تبرعات عامة من زكاة مال وغيرها"/>
    <s v="دفاتر جمع مال"/>
    <s v="سارى"/>
    <n v="3553"/>
    <m/>
    <n v="72"/>
    <x v="1"/>
  </r>
  <r>
    <d v="2017-12-09T00:00:00"/>
    <x v="12"/>
    <n v="200"/>
    <x v="6"/>
    <x v="6"/>
    <n v="636535.33669166593"/>
    <n v="573551.12000000011"/>
    <n v="92720.049999999988"/>
    <n v="388003.02659999998"/>
    <n v="11952.336399999998"/>
    <n v="13232"/>
    <s v="تبرعات عامة من زكاة مال وغيرها"/>
    <s v="دفاتر جمع مال"/>
    <s v="سارى"/>
    <n v="3554"/>
    <m/>
    <n v="72"/>
    <x v="1"/>
  </r>
  <r>
    <d v="2017-12-09T00:00:00"/>
    <x v="12"/>
    <n v="100"/>
    <x v="6"/>
    <x v="6"/>
    <n v="636635.33669166593"/>
    <n v="573551.12000000011"/>
    <n v="92720.049999999988"/>
    <n v="388003.02659999998"/>
    <n v="11952.336399999998"/>
    <n v="13232"/>
    <s v="تبرعات عامة من زكاة مال وغيرها"/>
    <s v="دفاتر جمع مال"/>
    <s v="سارى"/>
    <n v="3555"/>
    <m/>
    <n v="72"/>
    <x v="1"/>
  </r>
  <r>
    <d v="2017-12-09T00:00:00"/>
    <x v="12"/>
    <n v="100"/>
    <x v="6"/>
    <x v="6"/>
    <n v="636735.33669166593"/>
    <n v="573551.12000000011"/>
    <n v="92720.049999999988"/>
    <n v="388003.02659999998"/>
    <n v="11952.336399999998"/>
    <n v="13232"/>
    <s v="تبرعات عامة من زكاة مال وغيرها"/>
    <s v="دفاتر جمع مال"/>
    <s v="سارى"/>
    <n v="3556"/>
    <m/>
    <n v="72"/>
    <x v="1"/>
  </r>
  <r>
    <d v="2017-12-10T00:00:00"/>
    <x v="12"/>
    <n v="900"/>
    <x v="6"/>
    <x v="7"/>
    <n v="637635.33669166593"/>
    <n v="573551.12000000011"/>
    <n v="92720.049999999988"/>
    <n v="388003.02659999998"/>
    <n v="11952.336399999998"/>
    <n v="13232"/>
    <s v="نقدية للمرضى"/>
    <s v="دفاتر جمع مال"/>
    <s v="سارى"/>
    <n v="1328"/>
    <m/>
    <n v="27"/>
    <x v="1"/>
  </r>
  <r>
    <d v="2017-12-10T00:00:00"/>
    <x v="12"/>
    <n v="2500"/>
    <x v="6"/>
    <x v="7"/>
    <n v="640135.33669166593"/>
    <n v="573551.12000000011"/>
    <n v="92720.049999999988"/>
    <n v="388003.02659999998"/>
    <n v="11952.336399999998"/>
    <n v="13232"/>
    <s v="نقدية للمرضى"/>
    <s v="دفاتر جمع مال"/>
    <s v="سارى"/>
    <n v="2597"/>
    <m/>
    <n v="52"/>
    <x v="1"/>
  </r>
  <r>
    <d v="2017-12-10T00:00:00"/>
    <x v="12"/>
    <n v="1000"/>
    <x v="6"/>
    <x v="6"/>
    <n v="641135.33669166593"/>
    <n v="573551.12000000011"/>
    <n v="92720.049999999988"/>
    <n v="388003.02659999998"/>
    <n v="11952.336399999998"/>
    <n v="13232"/>
    <s v="تبرعات عامة من زكاة مال وغيرها"/>
    <s v="دفاتر جمع مال"/>
    <s v="سارى"/>
    <n v="2598"/>
    <m/>
    <n v="52"/>
    <x v="1"/>
  </r>
  <r>
    <d v="2017-12-10T00:00:00"/>
    <x v="12"/>
    <n v="10000"/>
    <x v="6"/>
    <x v="7"/>
    <n v="651135.33669166593"/>
    <n v="573551.12000000011"/>
    <n v="92720.049999999988"/>
    <n v="388003.02659999998"/>
    <n v="11952.336399999998"/>
    <n v="13232"/>
    <s v="نقدية للمرضى"/>
    <s v="دفاتر جمع مال"/>
    <s v="سارى"/>
    <n v="2599"/>
    <m/>
    <n v="52"/>
    <x v="1"/>
  </r>
  <r>
    <d v="2017-12-10T00:00:00"/>
    <x v="12"/>
    <n v="1000"/>
    <x v="6"/>
    <x v="6"/>
    <n v="652135.33669166593"/>
    <n v="573551.12000000011"/>
    <n v="92720.049999999988"/>
    <n v="388003.02659999998"/>
    <n v="11952.336399999998"/>
    <n v="13232"/>
    <s v="تبرعات عامة من زكاة مال وغيرها"/>
    <s v="دفاتر جمع مال"/>
    <s v="سارى"/>
    <n v="2600"/>
    <m/>
    <n v="52"/>
    <x v="1"/>
  </r>
  <r>
    <d v="2017-12-10T00:00:00"/>
    <x v="12"/>
    <n v="500"/>
    <x v="6"/>
    <x v="6"/>
    <n v="652635.33669166593"/>
    <n v="573551.12000000011"/>
    <n v="92720.049999999988"/>
    <n v="388003.02659999998"/>
    <n v="11952.336399999998"/>
    <n v="13232"/>
    <s v="تبرعات عامة من زكاة مال وغيرها"/>
    <s v="دفاتر جمع مال"/>
    <s v="سارى"/>
    <n v="2631"/>
    <m/>
    <n v="53"/>
    <x v="1"/>
  </r>
  <r>
    <d v="2017-12-10T00:00:00"/>
    <x v="12"/>
    <n v="10000"/>
    <x v="6"/>
    <x v="7"/>
    <n v="662635.33669166593"/>
    <n v="573551.12000000011"/>
    <n v="92720.049999999988"/>
    <n v="388003.02659999998"/>
    <n v="11952.336399999998"/>
    <n v="13232"/>
    <s v="نقدية للمرضى"/>
    <s v="دفاتر جمع مال"/>
    <s v="سارى"/>
    <n v="2832"/>
    <m/>
    <n v="57"/>
    <x v="1"/>
  </r>
  <r>
    <d v="2017-12-10T00:00:00"/>
    <x v="12"/>
    <n v="10000"/>
    <x v="6"/>
    <x v="7"/>
    <n v="672635.33669166593"/>
    <n v="573551.12000000011"/>
    <n v="92720.049999999988"/>
    <n v="388003.02659999998"/>
    <n v="11952.336399999998"/>
    <n v="13232"/>
    <s v="نقدية للمرضى"/>
    <s v="دفاتر جمع مال"/>
    <s v="سارى"/>
    <n v="2833"/>
    <m/>
    <n v="57"/>
    <x v="1"/>
  </r>
  <r>
    <d v="2017-12-10T00:00:00"/>
    <x v="12"/>
    <n v="10000"/>
    <x v="6"/>
    <x v="7"/>
    <n v="682635.33669166593"/>
    <n v="573551.12000000011"/>
    <n v="92720.049999999988"/>
    <n v="388003.02659999998"/>
    <n v="11952.336399999998"/>
    <n v="13232"/>
    <s v="نقدية للمرضى"/>
    <s v="دفاتر جمع مال"/>
    <s v="سارى"/>
    <n v="2834"/>
    <m/>
    <n v="57"/>
    <x v="1"/>
  </r>
  <r>
    <d v="2017-12-10T00:00:00"/>
    <x v="12"/>
    <n v="1500"/>
    <x v="6"/>
    <x v="6"/>
    <n v="684135.33669166593"/>
    <n v="573551.12000000011"/>
    <n v="92720.049999999988"/>
    <n v="388003.02659999998"/>
    <n v="11952.336399999998"/>
    <n v="13232"/>
    <s v="تبرعات عامة من زكاة مال وغيرها"/>
    <s v="دفاتر جمع مال"/>
    <s v="سارى"/>
    <n v="2835"/>
    <m/>
    <n v="57"/>
    <x v="1"/>
  </r>
  <r>
    <d v="2017-12-10T00:00:00"/>
    <x v="12"/>
    <n v="10000"/>
    <x v="29"/>
    <x v="6"/>
    <n v="684135.33669166593"/>
    <n v="573551.12000000011"/>
    <n v="92720.049999999988"/>
    <n v="388003.02659999998"/>
    <n v="11952.336399999998"/>
    <n v="13232"/>
    <s v="تبرعات عامة من زكاة مال وغيرها"/>
    <s v="دفاتر جمع مال"/>
    <s v="سارى"/>
    <n v="2909"/>
    <m/>
    <n v="59"/>
    <x v="1"/>
  </r>
  <r>
    <d v="2017-12-10T00:00:00"/>
    <x v="12"/>
    <n v="5000"/>
    <x v="6"/>
    <x v="7"/>
    <n v="689135.33669166593"/>
    <n v="573551.12000000011"/>
    <n v="92720.049999999988"/>
    <n v="388003.02659999998"/>
    <n v="11952.336399999998"/>
    <n v="13232"/>
    <s v="نقدية للمرضى"/>
    <s v="دفاتر جمع مال"/>
    <s v="سارى"/>
    <n v="2927"/>
    <m/>
    <n v="59"/>
    <x v="1"/>
  </r>
  <r>
    <d v="2017-12-10T00:00:00"/>
    <x v="12"/>
    <n v="500"/>
    <x v="6"/>
    <x v="7"/>
    <n v="689635.33669166593"/>
    <n v="573551.12000000011"/>
    <n v="92720.049999999988"/>
    <n v="388003.02659999998"/>
    <n v="11952.336399999998"/>
    <n v="13232"/>
    <s v="نقدية للمرضى"/>
    <s v="دفاتر جمع مال"/>
    <s v="سارى"/>
    <n v="2928"/>
    <m/>
    <n v="59"/>
    <x v="1"/>
  </r>
  <r>
    <d v="2017-12-10T00:00:00"/>
    <x v="12"/>
    <n v="3000"/>
    <x v="6"/>
    <x v="7"/>
    <n v="692635.33669166593"/>
    <n v="573551.12000000011"/>
    <n v="92720.049999999988"/>
    <n v="388003.02659999998"/>
    <n v="11952.336399999998"/>
    <n v="13232"/>
    <s v="نقدية للمرضى"/>
    <s v="دفاتر جمع مال"/>
    <s v="سارى"/>
    <n v="2929"/>
    <m/>
    <n v="59"/>
    <x v="1"/>
  </r>
  <r>
    <d v="2017-12-10T00:00:00"/>
    <x v="12"/>
    <n v="200"/>
    <x v="6"/>
    <x v="7"/>
    <n v="692835.33669166593"/>
    <n v="573551.12000000011"/>
    <n v="92720.049999999988"/>
    <n v="388003.02659999998"/>
    <n v="11952.336399999998"/>
    <n v="13232"/>
    <s v="نقدية للمرضى"/>
    <s v="دفاتر جمع مال"/>
    <s v="سارى"/>
    <n v="2951"/>
    <m/>
    <n v="60"/>
    <x v="1"/>
  </r>
  <r>
    <d v="2017-12-10T00:00:00"/>
    <x v="12"/>
    <n v="400"/>
    <x v="6"/>
    <x v="7"/>
    <n v="693235.33669166593"/>
    <n v="573551.12000000011"/>
    <n v="92720.049999999988"/>
    <n v="388003.02659999998"/>
    <n v="11952.336399999998"/>
    <n v="13232"/>
    <s v="نقدية للمرضى"/>
    <s v="دفاتر جمع مال"/>
    <s v="سارى"/>
    <n v="3282"/>
    <m/>
    <n v="66"/>
    <x v="1"/>
  </r>
  <r>
    <d v="2017-12-10T00:00:00"/>
    <x v="12"/>
    <n v="500"/>
    <x v="6"/>
    <x v="6"/>
    <n v="693735.33669166593"/>
    <n v="573551.12000000011"/>
    <n v="92720.049999999988"/>
    <n v="388003.02659999998"/>
    <n v="11952.336399999998"/>
    <n v="13232"/>
    <s v="تبرعات عامة من زكاة مال وغيرها"/>
    <s v="دفاتر جمع مال"/>
    <s v="سارى"/>
    <n v="3369"/>
    <m/>
    <n v="68"/>
    <x v="1"/>
  </r>
  <r>
    <d v="2017-12-10T00:00:00"/>
    <x v="12"/>
    <n v="50"/>
    <x v="6"/>
    <x v="6"/>
    <n v="693785.33669166593"/>
    <n v="573551.12000000011"/>
    <n v="92720.049999999988"/>
    <n v="388003.02659999998"/>
    <n v="11952.336399999998"/>
    <n v="13232"/>
    <s v="تبرعات عامة من زكاة مال وغيرها"/>
    <s v="دفاتر جمع مال"/>
    <s v="سارى"/>
    <n v="3370"/>
    <m/>
    <n v="68"/>
    <x v="1"/>
  </r>
  <r>
    <d v="2017-12-10T00:00:00"/>
    <x v="12"/>
    <n v="10000"/>
    <x v="6"/>
    <x v="7"/>
    <n v="703785.33669166593"/>
    <n v="573551.12000000011"/>
    <n v="92720.049999999988"/>
    <n v="388003.02659999998"/>
    <n v="11952.336399999998"/>
    <n v="13232"/>
    <s v="نقدية للمرضى"/>
    <s v="دفاتر جمع مال"/>
    <s v="سارى"/>
    <n v="3405"/>
    <m/>
    <n v="69"/>
    <x v="1"/>
  </r>
  <r>
    <d v="2017-12-10T00:00:00"/>
    <x v="12"/>
    <n v="500"/>
    <x v="6"/>
    <x v="7"/>
    <n v="704285.33669166593"/>
    <n v="573551.12000000011"/>
    <n v="92720.049999999988"/>
    <n v="388003.02659999998"/>
    <n v="11952.336399999998"/>
    <n v="13232"/>
    <s v="نقدية للمرضى"/>
    <s v="دفاتر جمع مال"/>
    <s v="سارى"/>
    <n v="3406"/>
    <m/>
    <n v="69"/>
    <x v="1"/>
  </r>
  <r>
    <d v="2017-12-10T00:00:00"/>
    <x v="12"/>
    <n v="10000"/>
    <x v="6"/>
    <x v="6"/>
    <n v="714285.33669166593"/>
    <n v="573551.12000000011"/>
    <n v="92720.049999999988"/>
    <n v="388003.02659999998"/>
    <n v="11952.336399999998"/>
    <n v="13232"/>
    <s v="تبرعات عامة من زكاة مال وغيرها"/>
    <s v="دفاتر جمع مال"/>
    <s v="سارى"/>
    <n v="3407"/>
    <m/>
    <n v="69"/>
    <x v="1"/>
  </r>
  <r>
    <d v="2017-12-10T00:00:00"/>
    <x v="12"/>
    <n v="5000"/>
    <x v="6"/>
    <x v="7"/>
    <n v="719285.33669166593"/>
    <n v="573551.12000000011"/>
    <n v="92720.049999999988"/>
    <n v="388003.02659999998"/>
    <n v="11952.336399999998"/>
    <n v="13232"/>
    <s v="نقدية للمرضى"/>
    <s v="دفاتر جمع مال"/>
    <s v="سارى"/>
    <n v="3408"/>
    <m/>
    <n v="69"/>
    <x v="1"/>
  </r>
  <r>
    <d v="2017-12-10T00:00:00"/>
    <x v="12"/>
    <n v="350"/>
    <x v="6"/>
    <x v="6"/>
    <n v="719635.33669166593"/>
    <n v="573551.12000000011"/>
    <n v="92720.049999999988"/>
    <n v="388003.02659999998"/>
    <n v="11952.336399999998"/>
    <n v="13232"/>
    <s v="تبرعات عامة من زكاة مال وغيرها"/>
    <s v="دفاتر جمع مال"/>
    <s v="سارى"/>
    <n v="3409"/>
    <m/>
    <n v="69"/>
    <x v="1"/>
  </r>
  <r>
    <d v="2017-12-10T00:00:00"/>
    <x v="12"/>
    <n v="50"/>
    <x v="6"/>
    <x v="6"/>
    <n v="719685.33669166593"/>
    <n v="573551.12000000011"/>
    <n v="92720.049999999988"/>
    <n v="388003.02659999998"/>
    <n v="11952.336399999998"/>
    <n v="13232"/>
    <s v="تبرعات عامة من زكاة مال وغيرها"/>
    <s v="دفاتر جمع مال"/>
    <s v="سارى"/>
    <n v="3410"/>
    <m/>
    <n v="69"/>
    <x v="1"/>
  </r>
  <r>
    <d v="2017-12-10T00:00:00"/>
    <x v="12"/>
    <n v="2200"/>
    <x v="6"/>
    <x v="6"/>
    <n v="721885.33669166593"/>
    <n v="573551.12000000011"/>
    <n v="92720.049999999988"/>
    <n v="388003.02659999998"/>
    <n v="11952.336399999998"/>
    <n v="13232"/>
    <s v="تبرعات عامة من زكاة مال وغيرها"/>
    <s v="دفاتر جمع مال"/>
    <s v="سارى"/>
    <n v="3411"/>
    <m/>
    <n v="69"/>
    <x v="1"/>
  </r>
  <r>
    <d v="2017-12-10T00:00:00"/>
    <x v="12"/>
    <n v="200"/>
    <x v="6"/>
    <x v="6"/>
    <n v="722085.33669166593"/>
    <n v="573551.12000000011"/>
    <n v="92720.049999999988"/>
    <n v="388003.02659999998"/>
    <n v="11952.336399999998"/>
    <n v="13232"/>
    <s v="تبرعات عامة من زكاة مال وغيرها"/>
    <s v="دفاتر جمع مال"/>
    <s v="سارى"/>
    <n v="3412"/>
    <m/>
    <n v="69"/>
    <x v="1"/>
  </r>
  <r>
    <d v="2017-12-10T00:00:00"/>
    <x v="12"/>
    <n v="1000"/>
    <x v="6"/>
    <x v="6"/>
    <n v="723085.33669166593"/>
    <n v="573551.12000000011"/>
    <n v="92720.049999999988"/>
    <n v="388003.02659999998"/>
    <n v="11952.336399999998"/>
    <n v="13232"/>
    <s v="تبرعات عامة من زكاة مال وغيرها"/>
    <s v="دفاتر جمع مال"/>
    <s v="سارى"/>
    <n v="3527"/>
    <m/>
    <n v="71"/>
    <x v="1"/>
  </r>
  <r>
    <d v="2017-12-10T00:00:00"/>
    <x v="12"/>
    <n v="1000"/>
    <x v="6"/>
    <x v="6"/>
    <n v="724085.33669166593"/>
    <n v="573551.12000000011"/>
    <n v="92720.049999999988"/>
    <n v="388003.02659999998"/>
    <n v="11952.336399999998"/>
    <n v="13232"/>
    <s v="تبرعات عامة من زكاة مال وغيرها"/>
    <s v="دفاتر جمع مال"/>
    <s v="سارى"/>
    <n v="3532"/>
    <m/>
    <n v="71"/>
    <x v="1"/>
  </r>
  <r>
    <d v="2017-12-10T00:00:00"/>
    <x v="12"/>
    <n v="800"/>
    <x v="6"/>
    <x v="7"/>
    <n v="724885.33669166593"/>
    <n v="573551.12000000011"/>
    <n v="92720.049999999988"/>
    <n v="388003.02659999998"/>
    <n v="11952.336399999998"/>
    <n v="13232"/>
    <s v="نقدية للمرضى"/>
    <s v="دفاتر جمع مال"/>
    <s v="سارى"/>
    <n v="3533"/>
    <m/>
    <n v="71"/>
    <x v="1"/>
  </r>
  <r>
    <d v="2017-12-10T00:00:00"/>
    <x v="12"/>
    <n v="500"/>
    <x v="6"/>
    <x v="7"/>
    <n v="725385.33669166593"/>
    <n v="573551.12000000011"/>
    <n v="92720.049999999988"/>
    <n v="388003.02659999998"/>
    <n v="11952.336399999998"/>
    <n v="13232"/>
    <s v="نقدية للمرضى"/>
    <s v="دفاتر جمع مال"/>
    <s v="سارى"/>
    <n v="3534"/>
    <m/>
    <n v="71"/>
    <x v="1"/>
  </r>
  <r>
    <d v="2017-12-10T00:00:00"/>
    <x v="12"/>
    <n v="300"/>
    <x v="6"/>
    <x v="6"/>
    <n v="725685.33669166593"/>
    <n v="573551.12000000011"/>
    <n v="92720.049999999988"/>
    <n v="388003.02659999998"/>
    <n v="11952.336399999998"/>
    <n v="13232"/>
    <s v="تبرعات عامة من زكاة مال وغيرها"/>
    <s v="دفاتر جمع مال"/>
    <s v="سارى"/>
    <n v="3535"/>
    <m/>
    <n v="71"/>
    <x v="1"/>
  </r>
  <r>
    <d v="2017-12-10T00:00:00"/>
    <x v="12"/>
    <n v="150"/>
    <x v="6"/>
    <x v="6"/>
    <n v="725835.33669166593"/>
    <n v="573551.12000000011"/>
    <n v="92720.049999999988"/>
    <n v="388003.02659999998"/>
    <n v="11952.336399999998"/>
    <n v="13232"/>
    <s v="تبرعات عامة من زكاة مال وغيرها"/>
    <s v="دفاتر جمع مال"/>
    <s v="سارى"/>
    <n v="3536"/>
    <m/>
    <n v="71"/>
    <x v="1"/>
  </r>
  <r>
    <d v="2017-12-10T00:00:00"/>
    <x v="12"/>
    <n v="300"/>
    <x v="6"/>
    <x v="6"/>
    <n v="726135.33669166593"/>
    <n v="573551.12000000011"/>
    <n v="92720.049999999988"/>
    <n v="388003.02659999998"/>
    <n v="11952.336399999998"/>
    <n v="13232"/>
    <s v="تبرعات عامة من زكاة مال وغيرها"/>
    <s v="دفاتر جمع مال"/>
    <s v="سارى"/>
    <n v="3537"/>
    <m/>
    <n v="71"/>
    <x v="1"/>
  </r>
  <r>
    <d v="2017-12-10T00:00:00"/>
    <x v="12"/>
    <n v="2000"/>
    <x v="8"/>
    <x v="9"/>
    <n v="726135.33669166593"/>
    <n v="575551.12000000011"/>
    <n v="92720.049999999988"/>
    <n v="388003.02659999998"/>
    <n v="11952.336399999998"/>
    <n v="13232"/>
    <m/>
    <m/>
    <m/>
    <s v="معاملة بنكية"/>
    <m/>
    <m/>
    <x v="60"/>
  </r>
  <r>
    <d v="2017-12-10T00:00:00"/>
    <x v="12"/>
    <n v="1000"/>
    <x v="8"/>
    <x v="9"/>
    <n v="726135.33669166593"/>
    <n v="576551.12000000011"/>
    <n v="92720.049999999988"/>
    <n v="388003.02659999998"/>
    <n v="11952.336399999998"/>
    <n v="13232"/>
    <m/>
    <m/>
    <m/>
    <s v="معاملة بنكية"/>
    <m/>
    <m/>
    <x v="60"/>
  </r>
  <r>
    <d v="2017-12-10T00:00:00"/>
    <x v="12"/>
    <n v="1500"/>
    <x v="8"/>
    <x v="9"/>
    <n v="726135.33669166593"/>
    <n v="578051.12000000011"/>
    <n v="92720.049999999988"/>
    <n v="388003.02659999998"/>
    <n v="11952.336399999998"/>
    <n v="13232"/>
    <m/>
    <m/>
    <m/>
    <s v="معاملة بنكية"/>
    <m/>
    <m/>
    <x v="60"/>
  </r>
  <r>
    <d v="2017-12-10T00:00:00"/>
    <x v="12"/>
    <n v="108390"/>
    <x v="8"/>
    <x v="8"/>
    <n v="617745.33669166593"/>
    <n v="686441.12000000011"/>
    <n v="92720.049999999988"/>
    <n v="388003.02659999998"/>
    <n v="11952.336399999998"/>
    <n v="13232"/>
    <m/>
    <m/>
    <m/>
    <m/>
    <m/>
    <m/>
    <x v="60"/>
  </r>
  <r>
    <d v="2017-12-10T00:00:00"/>
    <x v="12"/>
    <n v="125000"/>
    <x v="6"/>
    <x v="11"/>
    <n v="742745.33669166593"/>
    <n v="561441.12000000011"/>
    <n v="92720.049999999988"/>
    <n v="388003.02659999998"/>
    <n v="11952.336399999998"/>
    <n v="13232"/>
    <m/>
    <m/>
    <m/>
    <s v="معاملة بنكية"/>
    <m/>
    <m/>
    <x v="279"/>
  </r>
  <r>
    <d v="2017-12-10T00:00:00"/>
    <x v="12"/>
    <n v="10000"/>
    <x v="8"/>
    <x v="15"/>
    <n v="742745.33669166593"/>
    <n v="571441.12000000011"/>
    <n v="92720.049999999988"/>
    <n v="388003.02659999998"/>
    <n v="11952.336399999998"/>
    <n v="13232"/>
    <m/>
    <m/>
    <m/>
    <m/>
    <m/>
    <m/>
    <x v="271"/>
  </r>
  <r>
    <d v="2017-12-10T00:00:00"/>
    <x v="12"/>
    <n v="25000"/>
    <x v="8"/>
    <x v="9"/>
    <n v="742745.33669166593"/>
    <n v="596441.12000000011"/>
    <n v="92720.049999999988"/>
    <n v="388003.02659999998"/>
    <n v="11952.336399999998"/>
    <n v="13232"/>
    <m/>
    <m/>
    <m/>
    <s v="معاملة بنكية"/>
    <m/>
    <m/>
    <x v="129"/>
  </r>
  <r>
    <d v="2017-12-10T00:00:00"/>
    <x v="12"/>
    <n v="720"/>
    <x v="8"/>
    <x v="9"/>
    <n v="742745.33669166593"/>
    <n v="597161.12000000011"/>
    <n v="92720.049999999988"/>
    <n v="388003.02659999998"/>
    <n v="11952.336399999998"/>
    <n v="13232"/>
    <m/>
    <m/>
    <m/>
    <s v="معاملة بنكية"/>
    <m/>
    <m/>
    <x v="129"/>
  </r>
  <r>
    <d v="2017-12-10T00:00:00"/>
    <x v="12"/>
    <n v="110"/>
    <x v="8"/>
    <x v="9"/>
    <n v="742745.33669166593"/>
    <n v="597271.12000000011"/>
    <n v="92720.049999999988"/>
    <n v="388003.02659999998"/>
    <n v="11952.336399999998"/>
    <n v="13232"/>
    <m/>
    <m/>
    <m/>
    <s v="معاملة بنكية"/>
    <m/>
    <m/>
    <x v="129"/>
  </r>
  <r>
    <d v="2017-12-10T00:00:00"/>
    <x v="12"/>
    <n v="3050"/>
    <x v="8"/>
    <x v="9"/>
    <n v="742745.33669166593"/>
    <n v="600321.12000000011"/>
    <n v="92720.049999999988"/>
    <n v="388003.02659999998"/>
    <n v="11952.336399999998"/>
    <n v="13232"/>
    <m/>
    <m/>
    <m/>
    <s v="معاملة بنكية"/>
    <m/>
    <m/>
    <x v="129"/>
  </r>
  <r>
    <d v="2017-12-10T00:00:00"/>
    <x v="12"/>
    <n v="500"/>
    <x v="8"/>
    <x v="9"/>
    <n v="742745.33669166593"/>
    <n v="600821.12000000011"/>
    <n v="92720.049999999988"/>
    <n v="388003.02659999998"/>
    <n v="11952.336399999998"/>
    <n v="13232"/>
    <m/>
    <m/>
    <m/>
    <s v="معاملة بنكية"/>
    <m/>
    <m/>
    <x v="129"/>
  </r>
  <r>
    <d v="2017-12-10T00:00:00"/>
    <x v="12"/>
    <n v="3611.9999999999995"/>
    <x v="38"/>
    <x v="21"/>
    <n v="742745.33669166593"/>
    <n v="600821.12000000011"/>
    <n v="89108.049999999988"/>
    <n v="391615.02659999998"/>
    <n v="11952.336399999998"/>
    <n v="13232"/>
    <m/>
    <m/>
    <m/>
    <m/>
    <m/>
    <m/>
    <x v="1"/>
  </r>
  <r>
    <d v="2017-12-11T00:00:00"/>
    <x v="12"/>
    <n v="500"/>
    <x v="6"/>
    <x v="6"/>
    <n v="743245.33669166593"/>
    <n v="600821.12000000011"/>
    <n v="89108.049999999988"/>
    <n v="391615.02659999998"/>
    <n v="11952.336399999998"/>
    <n v="13232"/>
    <s v="تبرعات عامة من زكاة مال وغيرها"/>
    <s v="دفاتر جمع مال"/>
    <s v="سارى"/>
    <n v="2493"/>
    <m/>
    <n v="50"/>
    <x v="1"/>
  </r>
  <r>
    <d v="2017-12-11T00:00:00"/>
    <x v="12"/>
    <n v="1000"/>
    <x v="6"/>
    <x v="6"/>
    <n v="744245.33669166593"/>
    <n v="600821.12000000011"/>
    <n v="89108.049999999988"/>
    <n v="391615.02659999998"/>
    <n v="11952.336399999998"/>
    <n v="13232"/>
    <s v="تبرعات عامة من زكاة مال وغيرها"/>
    <s v="دفاتر جمع مال"/>
    <s v="سارى"/>
    <n v="2792"/>
    <m/>
    <n v="56"/>
    <x v="1"/>
  </r>
  <r>
    <d v="2017-12-11T00:00:00"/>
    <x v="12"/>
    <n v="800"/>
    <x v="6"/>
    <x v="7"/>
    <n v="745045.33669166593"/>
    <n v="600821.12000000011"/>
    <n v="89108.049999999988"/>
    <n v="391615.02659999998"/>
    <n v="11952.336399999998"/>
    <n v="13232"/>
    <s v="نقدية للمرضى"/>
    <s v="دفاتر جمع مال"/>
    <s v="سارى"/>
    <n v="2836"/>
    <m/>
    <n v="57"/>
    <x v="1"/>
  </r>
  <r>
    <d v="2017-12-11T00:00:00"/>
    <x v="12"/>
    <n v="600"/>
    <x v="6"/>
    <x v="6"/>
    <n v="745645.33669166593"/>
    <n v="600821.12000000011"/>
    <n v="89108.049999999988"/>
    <n v="391615.02659999998"/>
    <n v="11952.336399999998"/>
    <n v="13232"/>
    <s v="تبرعات عامة من زكاة مال وغيرها"/>
    <s v="دفاتر جمع مال"/>
    <s v="سارى"/>
    <n v="2930"/>
    <m/>
    <n v="59"/>
    <x v="1"/>
  </r>
  <r>
    <d v="2017-12-11T00:00:00"/>
    <x v="12"/>
    <n v="200"/>
    <x v="6"/>
    <x v="6"/>
    <n v="745845.33669166593"/>
    <n v="600821.12000000011"/>
    <n v="89108.049999999988"/>
    <n v="391615.02659999998"/>
    <n v="11952.336399999998"/>
    <n v="13232"/>
    <s v="تبرعات عامة من زكاة مال وغيرها"/>
    <s v="دفاتر جمع مال"/>
    <s v="سارى"/>
    <n v="2931"/>
    <m/>
    <n v="59"/>
    <x v="1"/>
  </r>
  <r>
    <d v="2017-12-11T00:00:00"/>
    <x v="12"/>
    <n v="1000"/>
    <x v="6"/>
    <x v="6"/>
    <n v="746845.33669166593"/>
    <n v="600821.12000000011"/>
    <n v="89108.049999999988"/>
    <n v="391615.02659999998"/>
    <n v="11952.336399999998"/>
    <n v="13232"/>
    <s v="تبرعات عامة من زكاة مال وغيرها"/>
    <s v="دفاتر جمع مال"/>
    <s v="سارى"/>
    <n v="3283"/>
    <m/>
    <n v="66"/>
    <x v="1"/>
  </r>
  <r>
    <d v="2017-12-11T00:00:00"/>
    <x v="12"/>
    <n v="5000"/>
    <x v="6"/>
    <x v="6"/>
    <n v="751845.33669166593"/>
    <n v="600821.12000000011"/>
    <n v="89108.049999999988"/>
    <n v="391615.02659999998"/>
    <n v="11952.336399999998"/>
    <n v="13232"/>
    <s v="تبرعات عامة من زكاة مال وغيرها"/>
    <s v="دفاتر جمع مال"/>
    <s v="سارى"/>
    <n v="3284"/>
    <m/>
    <n v="66"/>
    <x v="1"/>
  </r>
  <r>
    <d v="2017-12-11T00:00:00"/>
    <x v="12"/>
    <n v="800"/>
    <x v="6"/>
    <x v="7"/>
    <n v="752645.33669166593"/>
    <n v="600821.12000000011"/>
    <n v="89108.049999999988"/>
    <n v="391615.02659999998"/>
    <n v="11952.336399999998"/>
    <n v="13232"/>
    <s v="نقدية للمرضى"/>
    <s v="دفاتر جمع مال"/>
    <s v="سارى"/>
    <n v="3285"/>
    <m/>
    <n v="66"/>
    <x v="1"/>
  </r>
  <r>
    <d v="2017-12-11T00:00:00"/>
    <x v="12"/>
    <n v="1500"/>
    <x v="6"/>
    <x v="6"/>
    <n v="754145.33669166593"/>
    <n v="600821.12000000011"/>
    <n v="89108.049999999988"/>
    <n v="391615.02659999998"/>
    <n v="11952.336399999998"/>
    <n v="13232"/>
    <s v="تبرعات عامة من زكاة مال وغيرها"/>
    <s v="دفاتر جمع مال"/>
    <s v="سارى"/>
    <n v="3286"/>
    <m/>
    <n v="66"/>
    <x v="1"/>
  </r>
  <r>
    <d v="2017-12-11T00:00:00"/>
    <x v="12"/>
    <n v="40"/>
    <x v="6"/>
    <x v="6"/>
    <n v="754185.33669166593"/>
    <n v="600821.12000000011"/>
    <n v="89108.049999999988"/>
    <n v="391615.02659999998"/>
    <n v="11952.336399999998"/>
    <n v="13232"/>
    <s v="تبرعات عامة من زكاة مال وغيرها"/>
    <s v="دفاتر جمع مال"/>
    <s v="سارى"/>
    <n v="3371"/>
    <m/>
    <n v="68"/>
    <x v="1"/>
  </r>
  <r>
    <d v="2017-12-11T00:00:00"/>
    <x v="12"/>
    <n v="10000"/>
    <x v="6"/>
    <x v="7"/>
    <n v="764185.33669166593"/>
    <n v="600821.12000000011"/>
    <n v="89108.049999999988"/>
    <n v="391615.02659999998"/>
    <n v="11952.336399999998"/>
    <n v="13232"/>
    <s v="نقدية للمرضى"/>
    <s v="دفاتر جمع مال"/>
    <s v="سارى"/>
    <n v="3372"/>
    <m/>
    <n v="68"/>
    <x v="1"/>
  </r>
  <r>
    <d v="2017-12-11T00:00:00"/>
    <x v="12"/>
    <n v="2000"/>
    <x v="6"/>
    <x v="7"/>
    <n v="766185.33669166593"/>
    <n v="600821.12000000011"/>
    <n v="89108.049999999988"/>
    <n v="391615.02659999998"/>
    <n v="11952.336399999998"/>
    <n v="13232"/>
    <s v="نقدية للمرضى"/>
    <s v="دفاتر جمع مال"/>
    <s v="سارى"/>
    <n v="3538"/>
    <m/>
    <n v="71"/>
    <x v="1"/>
  </r>
  <r>
    <d v="2017-12-11T00:00:00"/>
    <x v="12"/>
    <n v="1000"/>
    <x v="6"/>
    <x v="6"/>
    <n v="767185.33669166593"/>
    <n v="600821.12000000011"/>
    <n v="89108.049999999988"/>
    <n v="391615.02659999998"/>
    <n v="11952.336399999998"/>
    <n v="13232"/>
    <s v="تبرعات عامة من زكاة مال وغيرها"/>
    <s v="دفاتر جمع مال"/>
    <s v="سارى"/>
    <n v="3539"/>
    <m/>
    <n v="71"/>
    <x v="1"/>
  </r>
  <r>
    <d v="2017-12-11T00:00:00"/>
    <x v="12"/>
    <n v="1000"/>
    <x v="6"/>
    <x v="6"/>
    <n v="768185.33669166593"/>
    <n v="600821.12000000011"/>
    <n v="89108.049999999988"/>
    <n v="391615.02659999998"/>
    <n v="11952.336399999998"/>
    <n v="13232"/>
    <s v="تبرعات عامة من زكاة مال وغيرها"/>
    <s v="دفاتر جمع مال"/>
    <s v="سارى"/>
    <n v="3540"/>
    <m/>
    <n v="71"/>
    <x v="1"/>
  </r>
  <r>
    <d v="2017-12-11T00:00:00"/>
    <x v="12"/>
    <n v="1000"/>
    <x v="6"/>
    <x v="6"/>
    <n v="769185.33669166593"/>
    <n v="600821.12000000011"/>
    <n v="89108.049999999988"/>
    <n v="391615.02659999998"/>
    <n v="11952.336399999998"/>
    <n v="13232"/>
    <s v="تبرعات عامة من زكاة مال وغيرها"/>
    <s v="دفاتر جمع مال"/>
    <s v="سارى"/>
    <n v="3541"/>
    <m/>
    <n v="71"/>
    <x v="1"/>
  </r>
  <r>
    <d v="2017-12-11T00:00:00"/>
    <x v="12"/>
    <n v="2500"/>
    <x v="6"/>
    <x v="7"/>
    <n v="771685.33669166593"/>
    <n v="600821.12000000011"/>
    <n v="89108.049999999988"/>
    <n v="391615.02659999998"/>
    <n v="11952.336399999998"/>
    <n v="13232"/>
    <s v="نقدية للمرضى"/>
    <s v="دفاتر جمع مال"/>
    <s v="سارى"/>
    <n v="3542"/>
    <m/>
    <n v="71"/>
    <x v="1"/>
  </r>
  <r>
    <d v="2017-12-11T00:00:00"/>
    <x v="12"/>
    <n v="100"/>
    <x v="6"/>
    <x v="6"/>
    <n v="771785.33669166593"/>
    <n v="600821.12000000011"/>
    <n v="89108.049999999988"/>
    <n v="391615.02659999998"/>
    <n v="11952.336399999998"/>
    <n v="13232"/>
    <s v="تبرعات عامة من زكاة مال وغيرها"/>
    <s v="دفاتر جمع مال"/>
    <s v="سارى"/>
    <n v="3543"/>
    <m/>
    <n v="71"/>
    <x v="1"/>
  </r>
  <r>
    <d v="2017-12-11T00:00:00"/>
    <x v="12"/>
    <n v="200"/>
    <x v="6"/>
    <x v="6"/>
    <n v="771985.33669166593"/>
    <n v="600821.12000000011"/>
    <n v="89108.049999999988"/>
    <n v="391615.02659999998"/>
    <n v="11952.336399999998"/>
    <n v="13232"/>
    <s v="تبرعات عامة من زكاة مال وغيرها"/>
    <s v="دفاتر جمع مال"/>
    <s v="سارى"/>
    <n v="3544"/>
    <m/>
    <n v="71"/>
    <x v="1"/>
  </r>
  <r>
    <d v="2017-12-11T00:00:00"/>
    <x v="12"/>
    <n v="3000"/>
    <x v="6"/>
    <x v="6"/>
    <n v="774985.33669166593"/>
    <n v="600821.12000000011"/>
    <n v="89108.049999999988"/>
    <n v="391615.02659999998"/>
    <n v="11952.336399999998"/>
    <n v="13232"/>
    <s v="تبرعات عامة من زكاة مال وغيرها"/>
    <s v="دفاتر جمع مال"/>
    <s v="سارى"/>
    <n v="3545"/>
    <m/>
    <n v="71"/>
    <x v="1"/>
  </r>
  <r>
    <d v="2017-12-11T00:00:00"/>
    <x v="12"/>
    <n v="800"/>
    <x v="6"/>
    <x v="7"/>
    <n v="775785.33669166593"/>
    <n v="600821.12000000011"/>
    <n v="89108.049999999988"/>
    <n v="391615.02659999998"/>
    <n v="11952.336399999998"/>
    <n v="13232"/>
    <s v="نقدية للمرضى"/>
    <s v="دفاتر جمع مال"/>
    <s v="سارى"/>
    <n v="3546"/>
    <m/>
    <n v="71"/>
    <x v="1"/>
  </r>
  <r>
    <d v="2017-12-11T00:00:00"/>
    <x v="12"/>
    <n v="500"/>
    <x v="6"/>
    <x v="7"/>
    <n v="776285.33669166593"/>
    <n v="600821.12000000011"/>
    <n v="89108.049999999988"/>
    <n v="391615.02659999998"/>
    <n v="11952.336399999998"/>
    <n v="13232"/>
    <s v="نقدية للمرضى"/>
    <s v="دفاتر جمع مال"/>
    <s v="سارى"/>
    <n v="3547"/>
    <m/>
    <n v="71"/>
    <x v="1"/>
  </r>
  <r>
    <d v="2017-12-11T00:00:00"/>
    <x v="12"/>
    <n v="2880"/>
    <x v="6"/>
    <x v="6"/>
    <n v="779165.33669166593"/>
    <n v="600821.12000000011"/>
    <n v="89108.049999999988"/>
    <n v="391615.02659999998"/>
    <n v="11952.336399999998"/>
    <n v="13232"/>
    <s v="تبرعات عامة من زكاة مال وغيرها"/>
    <s v="دفاتر جمع مال"/>
    <s v="سارى"/>
    <n v="3557"/>
    <m/>
    <n v="72"/>
    <x v="1"/>
  </r>
  <r>
    <d v="2017-12-11T00:00:00"/>
    <x v="12"/>
    <n v="1925.7248000000002"/>
    <x v="6"/>
    <x v="6"/>
    <n v="781091.0614916659"/>
    <n v="600821.12000000011"/>
    <n v="89108.049999999988"/>
    <n v="391615.02659999998"/>
    <n v="11952.336399999998"/>
    <n v="13232"/>
    <s v="تبرعات عامة من زكاة مال وغيرها"/>
    <s v="دفاتر جمع مال"/>
    <s v="سارى"/>
    <n v="3558"/>
    <m/>
    <n v="72"/>
    <x v="1"/>
  </r>
  <r>
    <d v="2017-12-11T00:00:00"/>
    <x v="12"/>
    <n v="1000"/>
    <x v="6"/>
    <x v="6"/>
    <n v="782091.0614916659"/>
    <n v="600821.12000000011"/>
    <n v="89108.049999999988"/>
    <n v="391615.02659999998"/>
    <n v="11952.336399999998"/>
    <n v="13232"/>
    <s v="تبرعات عامة من زكاة مال وغيرها"/>
    <s v="دفاتر جمع مال"/>
    <s v="سارى"/>
    <n v="3559"/>
    <m/>
    <n v="72"/>
    <x v="1"/>
  </r>
  <r>
    <d v="2017-12-11T00:00:00"/>
    <x v="12"/>
    <n v="10000"/>
    <x v="6"/>
    <x v="6"/>
    <n v="792091.0614916659"/>
    <n v="600821.12000000011"/>
    <n v="89108.049999999988"/>
    <n v="391615.02659999998"/>
    <n v="11952.336399999998"/>
    <n v="13232"/>
    <s v="تبرعات عامة من زكاة مال وغيرها"/>
    <s v="دفاتر جمع مال"/>
    <s v="سارى"/>
    <n v="3560"/>
    <m/>
    <n v="72"/>
    <x v="1"/>
  </r>
  <r>
    <d v="2017-12-11T00:00:00"/>
    <x v="12"/>
    <n v="200"/>
    <x v="6"/>
    <x v="6"/>
    <n v="792291.0614916659"/>
    <n v="600821.12000000011"/>
    <n v="89108.049999999988"/>
    <n v="391615.02659999998"/>
    <n v="11952.336399999998"/>
    <n v="13232"/>
    <s v="تبرعات عامة من زكاة مال وغيرها"/>
    <s v="دفاتر جمع مال"/>
    <s v="سارى"/>
    <n v="3561"/>
    <m/>
    <n v="72"/>
    <x v="1"/>
  </r>
  <r>
    <d v="2017-12-11T00:00:00"/>
    <x v="12"/>
    <n v="2385.75"/>
    <x v="8"/>
    <x v="8"/>
    <n v="789905.3114916659"/>
    <n v="603206.87000000011"/>
    <n v="89108.049999999988"/>
    <n v="391615.02659999998"/>
    <n v="11952.336399999998"/>
    <n v="13232"/>
    <m/>
    <m/>
    <m/>
    <m/>
    <m/>
    <m/>
    <x v="64"/>
  </r>
  <r>
    <d v="2017-12-11T00:00:00"/>
    <x v="12"/>
    <n v="28200"/>
    <x v="8"/>
    <x v="8"/>
    <n v="761705.3114916659"/>
    <n v="631406.87000000011"/>
    <n v="89108.049999999988"/>
    <n v="391615.02659999998"/>
    <n v="11952.336399999998"/>
    <n v="13232"/>
    <m/>
    <m/>
    <m/>
    <s v="معاملة بنكية"/>
    <m/>
    <m/>
    <x v="266"/>
  </r>
  <r>
    <d v="2017-12-11T00:00:00"/>
    <x v="12"/>
    <n v="600"/>
    <x v="8"/>
    <x v="9"/>
    <n v="761705.3114916659"/>
    <n v="632006.87000000011"/>
    <n v="89108.049999999988"/>
    <n v="391615.02659999998"/>
    <n v="11952.336399999998"/>
    <n v="13232"/>
    <m/>
    <m/>
    <m/>
    <s v="معاملة بنكية"/>
    <m/>
    <m/>
    <x v="64"/>
  </r>
  <r>
    <d v="2017-12-11T00:00:00"/>
    <x v="12"/>
    <n v="74590"/>
    <x v="8"/>
    <x v="8"/>
    <n v="687115.3114916659"/>
    <n v="706596.87000000011"/>
    <n v="89108.049999999988"/>
    <n v="391615.02659999998"/>
    <n v="11952.336399999998"/>
    <n v="13232"/>
    <m/>
    <m/>
    <m/>
    <m/>
    <m/>
    <m/>
    <x v="266"/>
  </r>
  <r>
    <d v="2017-12-11T00:00:00"/>
    <x v="12"/>
    <n v="55195"/>
    <x v="8"/>
    <x v="8"/>
    <n v="631920.3114916659"/>
    <n v="761791.87000000011"/>
    <n v="89108.049999999988"/>
    <n v="391615.02659999998"/>
    <n v="11952.336399999998"/>
    <n v="13232"/>
    <m/>
    <m/>
    <m/>
    <m/>
    <m/>
    <m/>
    <x v="266"/>
  </r>
  <r>
    <d v="2017-12-11T00:00:00"/>
    <x v="12"/>
    <n v="140000"/>
    <x v="6"/>
    <x v="11"/>
    <n v="771920.3114916659"/>
    <n v="621791.87000000011"/>
    <n v="89108.049999999988"/>
    <n v="391615.02659999998"/>
    <n v="11952.336399999998"/>
    <n v="13232"/>
    <m/>
    <m/>
    <m/>
    <s v="معاملة بنكية"/>
    <m/>
    <m/>
    <x v="279"/>
  </r>
  <r>
    <d v="2017-12-11T00:00:00"/>
    <x v="12"/>
    <n v="760"/>
    <x v="8"/>
    <x v="9"/>
    <n v="771920.3114916659"/>
    <n v="622551.87000000011"/>
    <n v="89108.049999999988"/>
    <n v="391615.02659999998"/>
    <n v="11952.336399999998"/>
    <n v="13232"/>
    <m/>
    <m/>
    <m/>
    <s v="معاملة بنكية"/>
    <m/>
    <m/>
    <x v="129"/>
  </r>
  <r>
    <d v="2017-12-11T00:00:00"/>
    <x v="12"/>
    <n v="140"/>
    <x v="8"/>
    <x v="9"/>
    <n v="771920.3114916659"/>
    <n v="622691.87000000011"/>
    <n v="89108.049999999988"/>
    <n v="391615.02659999998"/>
    <n v="11952.336399999998"/>
    <n v="13232"/>
    <m/>
    <m/>
    <m/>
    <s v="معاملة بنكية"/>
    <m/>
    <m/>
    <x v="129"/>
  </r>
  <r>
    <d v="2017-12-11T00:00:00"/>
    <x v="12"/>
    <n v="100"/>
    <x v="8"/>
    <x v="9"/>
    <n v="771920.3114916659"/>
    <n v="622791.87000000011"/>
    <n v="89108.049999999988"/>
    <n v="391615.02659999998"/>
    <n v="11952.336399999998"/>
    <n v="13232"/>
    <m/>
    <m/>
    <m/>
    <s v="معاملة بنكية"/>
    <m/>
    <m/>
    <x v="129"/>
  </r>
  <r>
    <d v="2017-12-11T00:00:00"/>
    <x v="12"/>
    <n v="97"/>
    <x v="8"/>
    <x v="9"/>
    <n v="771920.3114916659"/>
    <n v="622888.87000000011"/>
    <n v="89108.049999999988"/>
    <n v="391615.02659999998"/>
    <n v="11952.336399999998"/>
    <n v="13232"/>
    <m/>
    <m/>
    <m/>
    <s v="معاملة بنكية"/>
    <m/>
    <m/>
    <x v="129"/>
  </r>
  <r>
    <d v="2017-12-12T00:00:00"/>
    <x v="12"/>
    <n v="3000"/>
    <x v="6"/>
    <x v="7"/>
    <n v="774920.3114916659"/>
    <n v="622888.87000000011"/>
    <n v="89108.049999999988"/>
    <n v="391615.02659999998"/>
    <n v="11952.336399999998"/>
    <n v="13232"/>
    <s v="نقدية للمرضى"/>
    <s v="دفاتر جمع مال"/>
    <s v="سارى"/>
    <n v="1329"/>
    <m/>
    <n v="27"/>
    <x v="1"/>
  </r>
  <r>
    <d v="2017-12-12T00:00:00"/>
    <x v="12"/>
    <n v="1000"/>
    <x v="6"/>
    <x v="7"/>
    <n v="775920.3114916659"/>
    <n v="622888.87000000011"/>
    <n v="89108.049999999988"/>
    <n v="391615.02659999998"/>
    <n v="11952.336399999998"/>
    <n v="13232"/>
    <s v="نقدية للمرضى"/>
    <s v="دفاتر جمع مال"/>
    <s v="سارى"/>
    <n v="1330"/>
    <m/>
    <n v="27"/>
    <x v="1"/>
  </r>
  <r>
    <d v="2017-12-12T00:00:00"/>
    <x v="12"/>
    <n v="1000"/>
    <x v="6"/>
    <x v="7"/>
    <n v="776920.3114916659"/>
    <n v="622888.87000000011"/>
    <n v="89108.049999999988"/>
    <n v="391615.02659999998"/>
    <n v="11952.336399999998"/>
    <n v="13232"/>
    <s v="نقدية للمرضى"/>
    <s v="دفاتر جمع مال"/>
    <s v="سارى"/>
    <n v="1331"/>
    <m/>
    <n v="27"/>
    <x v="1"/>
  </r>
  <r>
    <d v="2017-12-12T00:00:00"/>
    <x v="12"/>
    <n v="4000"/>
    <x v="6"/>
    <x v="6"/>
    <n v="780920.3114916659"/>
    <n v="622888.87000000011"/>
    <n v="89108.049999999988"/>
    <n v="391615.02659999998"/>
    <n v="11952.336399999998"/>
    <n v="13232"/>
    <s v="تبرعات عامة من زكاة مال وغيرها"/>
    <s v="دفاتر جمع مال"/>
    <s v="سارى"/>
    <n v="1332"/>
    <m/>
    <n v="27"/>
    <x v="1"/>
  </r>
  <r>
    <d v="2017-12-12T00:00:00"/>
    <x v="12"/>
    <n v="10000"/>
    <x v="6"/>
    <x v="6"/>
    <n v="790920.3114916659"/>
    <n v="622888.87000000011"/>
    <n v="89108.049999999988"/>
    <n v="391615.02659999998"/>
    <n v="11952.336399999998"/>
    <n v="13232"/>
    <s v="تبرعات عامة من زكاة مال وغيرها"/>
    <s v="دفاتر جمع مال"/>
    <s v="سارى"/>
    <n v="2494"/>
    <m/>
    <n v="50"/>
    <x v="1"/>
  </r>
  <r>
    <d v="2017-12-12T00:00:00"/>
    <x v="12"/>
    <n v="10000"/>
    <x v="6"/>
    <x v="6"/>
    <n v="800920.3114916659"/>
    <n v="622888.87000000011"/>
    <n v="89108.049999999988"/>
    <n v="391615.02659999998"/>
    <n v="11952.336399999998"/>
    <n v="13232"/>
    <s v="تبرعات عامة من زكاة مال وغيرها"/>
    <s v="دفاتر جمع مال"/>
    <s v="سارى"/>
    <n v="2495"/>
    <m/>
    <n v="50"/>
    <x v="1"/>
  </r>
  <r>
    <d v="2017-12-12T00:00:00"/>
    <x v="12"/>
    <n v="5000"/>
    <x v="6"/>
    <x v="6"/>
    <n v="805920.3114916659"/>
    <n v="622888.87000000011"/>
    <n v="89108.049999999988"/>
    <n v="391615.02659999998"/>
    <n v="11952.336399999998"/>
    <n v="13232"/>
    <s v="تبرعات عامة من زكاة مال وغيرها"/>
    <s v="دفاتر جمع مال"/>
    <s v="سارى"/>
    <n v="2496"/>
    <m/>
    <n v="50"/>
    <x v="1"/>
  </r>
  <r>
    <d v="2017-12-12T00:00:00"/>
    <x v="12"/>
    <n v="5000"/>
    <x v="6"/>
    <x v="6"/>
    <n v="810920.3114916659"/>
    <n v="622888.87000000011"/>
    <n v="89108.049999999988"/>
    <n v="391615.02659999998"/>
    <n v="11952.336399999998"/>
    <n v="13232"/>
    <s v="تبرعات عامة من زكاة مال وغيرها"/>
    <s v="دفاتر جمع مال"/>
    <s v="سارى"/>
    <n v="2497"/>
    <m/>
    <n v="50"/>
    <x v="1"/>
  </r>
  <r>
    <d v="2017-12-12T00:00:00"/>
    <x v="12"/>
    <n v="19051.95"/>
    <x v="6"/>
    <x v="6"/>
    <n v="829972.26149166585"/>
    <n v="622888.87000000011"/>
    <n v="89108.049999999988"/>
    <n v="391615.02659999998"/>
    <n v="11952.336399999998"/>
    <n v="13232"/>
    <s v="تبرعات عامة من زكاة مال وغيرها"/>
    <s v="دفاتر جمع مال"/>
    <s v="سارى"/>
    <n v="2498"/>
    <m/>
    <n v="50"/>
    <x v="1"/>
  </r>
  <r>
    <d v="2017-12-12T00:00:00"/>
    <x v="12"/>
    <n v="5181"/>
    <x v="6"/>
    <x v="6"/>
    <n v="835153.26149166585"/>
    <n v="622888.87000000011"/>
    <n v="89108.049999999988"/>
    <n v="391615.02659999998"/>
    <n v="11952.336399999998"/>
    <n v="13232"/>
    <s v="تبرعات عامة من زكاة مال وغيرها"/>
    <s v="دفاتر جمع مال"/>
    <s v="سارى"/>
    <n v="2499"/>
    <m/>
    <n v="50"/>
    <x v="1"/>
  </r>
  <r>
    <d v="2017-12-12T00:00:00"/>
    <x v="12"/>
    <n v="600"/>
    <x v="6"/>
    <x v="6"/>
    <n v="835753.26149166585"/>
    <n v="622888.87000000011"/>
    <n v="89108.049999999988"/>
    <n v="391615.02659999998"/>
    <n v="11952.336399999998"/>
    <n v="13232"/>
    <s v="تبرعات عامة من زكاة مال وغيرها"/>
    <s v="دفاتر جمع مال"/>
    <s v="سارى"/>
    <n v="2500"/>
    <m/>
    <n v="50"/>
    <x v="1"/>
  </r>
  <r>
    <d v="2017-12-12T00:00:00"/>
    <x v="12"/>
    <n v="2800"/>
    <x v="6"/>
    <x v="6"/>
    <n v="838553.26149166585"/>
    <n v="622888.87000000011"/>
    <n v="89108.049999999988"/>
    <n v="391615.02659999998"/>
    <n v="11952.336399999998"/>
    <n v="13232"/>
    <s v="تبرعات عامة من زكاة مال وغيرها"/>
    <s v="دفاتر جمع مال"/>
    <s v="سارى"/>
    <n v="2632"/>
    <m/>
    <n v="53"/>
    <x v="1"/>
  </r>
  <r>
    <d v="2017-12-12T00:00:00"/>
    <x v="12"/>
    <n v="100"/>
    <x v="6"/>
    <x v="6"/>
    <n v="838653.26149166585"/>
    <n v="622888.87000000011"/>
    <n v="89108.049999999988"/>
    <n v="391615.02659999998"/>
    <n v="11952.336399999998"/>
    <n v="13232"/>
    <s v="تبرعات عامة من زكاة مال وغيرها"/>
    <s v="دفاتر جمع مال"/>
    <s v="سارى"/>
    <n v="2633"/>
    <m/>
    <n v="53"/>
    <x v="1"/>
  </r>
  <r>
    <d v="2017-12-12T00:00:00"/>
    <x v="12"/>
    <n v="100"/>
    <x v="6"/>
    <x v="7"/>
    <n v="838753.26149166585"/>
    <n v="622888.87000000011"/>
    <n v="89108.049999999988"/>
    <n v="391615.02659999998"/>
    <n v="11952.336399999998"/>
    <n v="13232"/>
    <s v="نقدية للمرضى"/>
    <s v="دفاتر جمع مال"/>
    <s v="سارى"/>
    <n v="2634"/>
    <m/>
    <n v="53"/>
    <x v="1"/>
  </r>
  <r>
    <d v="2017-12-12T00:00:00"/>
    <x v="12"/>
    <n v="700"/>
    <x v="6"/>
    <x v="6"/>
    <n v="839453.26149166585"/>
    <n v="622888.87000000011"/>
    <n v="89108.049999999988"/>
    <n v="391615.02659999998"/>
    <n v="11952.336399999998"/>
    <n v="13232"/>
    <s v="تبرعات عامة من زكاة مال وغيرها"/>
    <s v="دفاتر جمع مال"/>
    <s v="سارى"/>
    <n v="2635"/>
    <m/>
    <n v="53"/>
    <x v="1"/>
  </r>
  <r>
    <d v="2017-12-12T00:00:00"/>
    <x v="12"/>
    <n v="100"/>
    <x v="6"/>
    <x v="6"/>
    <n v="839553.26149166585"/>
    <n v="622888.87000000011"/>
    <n v="89108.049999999988"/>
    <n v="391615.02659999998"/>
    <n v="11952.336399999998"/>
    <n v="13232"/>
    <s v="تبرعات عامة من زكاة مال وغيرها"/>
    <s v="دفاتر جمع مال"/>
    <s v="سارى"/>
    <n v="2636"/>
    <m/>
    <n v="53"/>
    <x v="1"/>
  </r>
  <r>
    <d v="2017-12-12T00:00:00"/>
    <x v="12"/>
    <n v="2000"/>
    <x v="6"/>
    <x v="6"/>
    <n v="841553.26149166585"/>
    <n v="622888.87000000011"/>
    <n v="89108.049999999988"/>
    <n v="391615.02659999998"/>
    <n v="11952.336399999998"/>
    <n v="13232"/>
    <s v="تبرعات عامة من زكاة مال وغيرها"/>
    <s v="دفاتر جمع مال"/>
    <s v="سارى"/>
    <n v="2637"/>
    <m/>
    <n v="53"/>
    <x v="1"/>
  </r>
  <r>
    <d v="2017-12-12T00:00:00"/>
    <x v="12"/>
    <n v="8833.6"/>
    <x v="6"/>
    <x v="6"/>
    <n v="850386.86149166583"/>
    <n v="622888.87000000011"/>
    <n v="89108.049999999988"/>
    <n v="391615.02659999998"/>
    <n v="11952.336399999998"/>
    <n v="13232"/>
    <s v="تبرعات عامة من زكاة مال وغيرها"/>
    <s v="دفاتر جمع مال"/>
    <s v="سارى"/>
    <n v="2793"/>
    <m/>
    <n v="56"/>
    <x v="1"/>
  </r>
  <r>
    <d v="2017-12-12T00:00:00"/>
    <x v="12"/>
    <n v="8833.6"/>
    <x v="6"/>
    <x v="6"/>
    <n v="859220.4614916658"/>
    <n v="622888.87000000011"/>
    <n v="89108.049999999988"/>
    <n v="391615.02659999998"/>
    <n v="11952.336399999998"/>
    <n v="13232"/>
    <s v="تبرعات عامة من زكاة مال وغيرها"/>
    <s v="دفاتر جمع مال"/>
    <s v="سارى"/>
    <n v="2794"/>
    <m/>
    <n v="56"/>
    <x v="1"/>
  </r>
  <r>
    <d v="2017-12-12T00:00:00"/>
    <x v="12"/>
    <n v="8833.6"/>
    <x v="6"/>
    <x v="6"/>
    <n v="868054.06149166578"/>
    <n v="622888.87000000011"/>
    <n v="89108.049999999988"/>
    <n v="391615.02659999998"/>
    <n v="11952.336399999998"/>
    <n v="13232"/>
    <s v="تبرعات عامة من زكاة مال وغيرها"/>
    <s v="دفاتر جمع مال"/>
    <s v="سارى"/>
    <n v="2795"/>
    <m/>
    <n v="56"/>
    <x v="1"/>
  </r>
  <r>
    <d v="2017-12-12T00:00:00"/>
    <x v="12"/>
    <n v="2000"/>
    <x v="6"/>
    <x v="6"/>
    <n v="870054.06149166578"/>
    <n v="622888.87000000011"/>
    <n v="89108.049999999988"/>
    <n v="391615.02659999998"/>
    <n v="11952.336399999998"/>
    <n v="13232"/>
    <s v="تبرعات عامة من زكاة مال وغيرها"/>
    <s v="دفاتر جمع مال"/>
    <s v="سارى"/>
    <n v="2796"/>
    <m/>
    <n v="56"/>
    <x v="1"/>
  </r>
  <r>
    <d v="2017-12-12T00:00:00"/>
    <x v="12"/>
    <n v="200"/>
    <x v="6"/>
    <x v="6"/>
    <n v="870254.06149166578"/>
    <n v="622888.87000000011"/>
    <n v="89108.049999999988"/>
    <n v="391615.02659999998"/>
    <n v="11952.336399999998"/>
    <n v="13232"/>
    <s v="تبرعات عامة من زكاة مال وغيرها"/>
    <s v="دفاتر جمع مال"/>
    <s v="سارى"/>
    <n v="2797"/>
    <m/>
    <n v="6"/>
    <x v="1"/>
  </r>
  <r>
    <d v="2017-12-12T00:00:00"/>
    <x v="12"/>
    <n v="300"/>
    <x v="6"/>
    <x v="6"/>
    <n v="870554.06149166578"/>
    <n v="622888.87000000011"/>
    <n v="89108.049999999988"/>
    <n v="391615.02659999998"/>
    <n v="11952.336399999998"/>
    <n v="13232"/>
    <s v="تبرعات عامة من زكاة مال وغيرها"/>
    <s v="دفاتر جمع مال"/>
    <s v="سارى"/>
    <n v="2798"/>
    <m/>
    <n v="56"/>
    <x v="1"/>
  </r>
  <r>
    <d v="2017-12-12T00:00:00"/>
    <x v="12"/>
    <n v="10000"/>
    <x v="6"/>
    <x v="6"/>
    <n v="880554.06149166578"/>
    <n v="622888.87000000011"/>
    <n v="89108.049999999988"/>
    <n v="391615.02659999998"/>
    <n v="11952.336399999998"/>
    <n v="13232"/>
    <s v="تبرعات عامة من زكاة مال وغيرها"/>
    <s v="دفاتر جمع مال"/>
    <s v="سارى"/>
    <n v="2799"/>
    <m/>
    <n v="56"/>
    <x v="1"/>
  </r>
  <r>
    <d v="2017-12-12T00:00:00"/>
    <x v="12"/>
    <n v="7000"/>
    <x v="6"/>
    <x v="6"/>
    <n v="887554.06149166578"/>
    <n v="622888.87000000011"/>
    <n v="89108.049999999988"/>
    <n v="391615.02659999998"/>
    <n v="11952.336399999998"/>
    <n v="13232"/>
    <s v="تبرعات عامة من زكاة مال وغيرها"/>
    <s v="دفاتر جمع مال"/>
    <s v="سارى"/>
    <n v="2952"/>
    <m/>
    <n v="60"/>
    <x v="1"/>
  </r>
  <r>
    <d v="2017-12-12T00:00:00"/>
    <x v="12"/>
    <n v="100"/>
    <x v="6"/>
    <x v="6"/>
    <n v="887654.06149166578"/>
    <n v="622888.87000000011"/>
    <n v="89108.049999999988"/>
    <n v="391615.02659999998"/>
    <n v="11952.336399999998"/>
    <n v="13232"/>
    <s v="تبرعات عامة من زكاة مال وغيرها"/>
    <s v="دفاتر جمع مال"/>
    <s v="سارى"/>
    <n v="2953"/>
    <m/>
    <n v="60"/>
    <x v="1"/>
  </r>
  <r>
    <d v="2017-12-12T00:00:00"/>
    <x v="12"/>
    <n v="350"/>
    <x v="6"/>
    <x v="7"/>
    <n v="888004.06149166578"/>
    <n v="622888.87000000011"/>
    <n v="89108.049999999988"/>
    <n v="391615.02659999998"/>
    <n v="11952.336399999998"/>
    <n v="13232"/>
    <s v="نقدية للمرضى"/>
    <s v="دفاتر جمع مال"/>
    <s v="سارى"/>
    <n v="2954"/>
    <m/>
    <n v="60"/>
    <x v="1"/>
  </r>
  <r>
    <d v="2017-12-12T00:00:00"/>
    <x v="12"/>
    <n v="30"/>
    <x v="6"/>
    <x v="6"/>
    <n v="888034.06149166578"/>
    <n v="622888.87000000011"/>
    <n v="89108.049999999988"/>
    <n v="391615.02659999998"/>
    <n v="11952.336399999998"/>
    <n v="13232"/>
    <s v="تبرعات عامة من زكاة مال وغيرها"/>
    <s v="دفاتر جمع مال"/>
    <s v="سارى"/>
    <n v="3413"/>
    <m/>
    <n v="69"/>
    <x v="1"/>
  </r>
  <r>
    <d v="2017-12-12T00:00:00"/>
    <x v="12"/>
    <n v="2150"/>
    <x v="6"/>
    <x v="6"/>
    <n v="890184.06149166578"/>
    <n v="622888.87000000011"/>
    <n v="89108.049999999988"/>
    <n v="391615.02659999998"/>
    <n v="11952.336399999998"/>
    <n v="13232"/>
    <s v="تبرعات عامة من زكاة مال وغيرها"/>
    <s v="دفاتر جمع مال"/>
    <s v="سارى"/>
    <n v="3548"/>
    <m/>
    <n v="71"/>
    <x v="1"/>
  </r>
  <r>
    <d v="2017-12-12T00:00:00"/>
    <x v="12"/>
    <n v="200"/>
    <x v="6"/>
    <x v="6"/>
    <n v="890384.06149166578"/>
    <n v="622888.87000000011"/>
    <n v="89108.049999999988"/>
    <n v="391615.02659999998"/>
    <n v="11952.336399999998"/>
    <n v="13232"/>
    <s v="تبرعات عامة من زكاة مال وغيرها"/>
    <s v="دفاتر جمع مال"/>
    <s v="سارى"/>
    <n v="3549"/>
    <m/>
    <n v="71"/>
    <x v="1"/>
  </r>
  <r>
    <d v="2017-12-12T00:00:00"/>
    <x v="12"/>
    <n v="3000"/>
    <x v="6"/>
    <x v="6"/>
    <n v="893384.06149166578"/>
    <n v="622888.87000000011"/>
    <n v="89108.049999999988"/>
    <n v="391615.02659999998"/>
    <n v="11952.336399999998"/>
    <n v="13232"/>
    <s v="تبرعات عامة من زكاة مال وغيرها"/>
    <s v="دفاتر جمع مال"/>
    <s v="سارى"/>
    <n v="3550"/>
    <m/>
    <n v="71"/>
    <x v="1"/>
  </r>
  <r>
    <d v="2017-12-12T00:00:00"/>
    <x v="12"/>
    <n v="100"/>
    <x v="6"/>
    <x v="7"/>
    <n v="893484.06149166578"/>
    <n v="622888.87000000011"/>
    <n v="89108.049999999988"/>
    <n v="391615.02659999998"/>
    <n v="11952.336399999998"/>
    <n v="13232"/>
    <s v="نقدية للمرضى"/>
    <s v="دفاتر جمع مال"/>
    <s v="سارى"/>
    <n v="3562"/>
    <m/>
    <n v="72"/>
    <x v="1"/>
  </r>
  <r>
    <d v="2017-12-12T00:00:00"/>
    <x v="12"/>
    <n v="100"/>
    <x v="6"/>
    <x v="7"/>
    <n v="893584.06149166578"/>
    <n v="622888.87000000011"/>
    <n v="89108.049999999988"/>
    <n v="391615.02659999998"/>
    <n v="11952.336399999998"/>
    <n v="13232"/>
    <s v="نقدية للمرضى"/>
    <s v="دفاتر جمع مال"/>
    <s v="سارى"/>
    <n v="3563"/>
    <m/>
    <n v="72"/>
    <x v="1"/>
  </r>
  <r>
    <d v="2017-12-12T00:00:00"/>
    <x v="12"/>
    <n v="150"/>
    <x v="6"/>
    <x v="6"/>
    <n v="893734.06149166578"/>
    <n v="622888.87000000011"/>
    <n v="89108.049999999988"/>
    <n v="391615.02659999998"/>
    <n v="11952.336399999998"/>
    <n v="13232"/>
    <s v="تبرعات عامة من زكاة مال وغيرها"/>
    <s v="دفاتر جمع مال"/>
    <s v="سارى"/>
    <n v="3564"/>
    <m/>
    <n v="72"/>
    <x v="1"/>
  </r>
  <r>
    <d v="2017-12-12T00:00:00"/>
    <x v="12"/>
    <n v="1000"/>
    <x v="6"/>
    <x v="7"/>
    <n v="894734.06149166578"/>
    <n v="622888.87000000011"/>
    <n v="89108.049999999988"/>
    <n v="391615.02659999998"/>
    <n v="11952.336399999998"/>
    <n v="13232"/>
    <s v="نقدية للمرضى"/>
    <s v="دفاتر جمع مال"/>
    <s v="سارى"/>
    <n v="3565"/>
    <m/>
    <n v="72"/>
    <x v="1"/>
  </r>
  <r>
    <d v="2017-12-12T00:00:00"/>
    <x v="12"/>
    <n v="400"/>
    <x v="6"/>
    <x v="6"/>
    <n v="895134.06149166578"/>
    <n v="622888.87000000011"/>
    <n v="89108.049999999988"/>
    <n v="391615.02659999998"/>
    <n v="11952.336399999998"/>
    <n v="13232"/>
    <s v="تبرعات عامة من زكاة مال وغيرها"/>
    <s v="دفاتر جمع مال"/>
    <s v="سارى"/>
    <n v="3566"/>
    <m/>
    <n v="72"/>
    <x v="1"/>
  </r>
  <r>
    <d v="2017-12-12T00:00:00"/>
    <x v="12"/>
    <n v="1000"/>
    <x v="6"/>
    <x v="6"/>
    <n v="896134.06149166578"/>
    <n v="622888.87000000011"/>
    <n v="89108.049999999988"/>
    <n v="391615.02659999998"/>
    <n v="11952.336399999998"/>
    <n v="13232"/>
    <s v="تبرعات عامة من زكاة مال وغيرها"/>
    <s v="دفاتر جمع مال"/>
    <s v="سارى"/>
    <n v="3567"/>
    <m/>
    <n v="72"/>
    <x v="1"/>
  </r>
  <r>
    <d v="2017-12-12T00:00:00"/>
    <x v="12"/>
    <n v="100"/>
    <x v="6"/>
    <x v="7"/>
    <n v="896234.06149166578"/>
    <n v="622888.87000000011"/>
    <n v="89108.049999999988"/>
    <n v="391615.02659999998"/>
    <n v="11952.336399999998"/>
    <n v="13232"/>
    <s v="نقدية للمرضى"/>
    <s v="دفاتر جمع مال"/>
    <s v="سارى"/>
    <n v="3568"/>
    <m/>
    <n v="72"/>
    <x v="1"/>
  </r>
  <r>
    <d v="2017-12-12T00:00:00"/>
    <x v="12"/>
    <n v="1000"/>
    <x v="6"/>
    <x v="6"/>
    <n v="897234.06149166578"/>
    <n v="622888.87000000011"/>
    <n v="89108.049999999988"/>
    <n v="391615.02659999998"/>
    <n v="11952.336399999998"/>
    <n v="13232"/>
    <s v="تبرعات عامة من زكاة مال وغيرها"/>
    <s v="دفاتر جمع مال"/>
    <s v="سارى"/>
    <n v="3569"/>
    <m/>
    <n v="72"/>
    <x v="1"/>
  </r>
  <r>
    <d v="2017-12-12T00:00:00"/>
    <x v="12"/>
    <n v="5760"/>
    <x v="6"/>
    <x v="6"/>
    <n v="902994.06149166578"/>
    <n v="622888.87000000011"/>
    <n v="89108.049999999988"/>
    <n v="391615.02659999998"/>
    <n v="11952.336399999998"/>
    <n v="13232"/>
    <s v="تبرعات عامة من زكاة مال وغيرها"/>
    <s v="دفاتر جمع مال"/>
    <s v="سارى"/>
    <n v="3570"/>
    <m/>
    <n v="72"/>
    <x v="1"/>
  </r>
  <r>
    <d v="2017-12-12T00:00:00"/>
    <x v="12"/>
    <n v="100"/>
    <x v="6"/>
    <x v="6"/>
    <n v="903094.06149166578"/>
    <n v="622888.87000000011"/>
    <n v="89108.049999999988"/>
    <n v="391615.02659999998"/>
    <n v="11952.336399999998"/>
    <n v="13232"/>
    <s v="تبرعات عامة من زكاة مال وغيرها"/>
    <s v="دفاتر جمع مال"/>
    <s v="سارى"/>
    <n v="3612"/>
    <m/>
    <n v="73"/>
    <x v="1"/>
  </r>
  <r>
    <d v="2017-12-12T00:00:00"/>
    <x v="12"/>
    <n v="1500"/>
    <x v="6"/>
    <x v="6"/>
    <n v="904594.06149166578"/>
    <n v="622888.87000000011"/>
    <n v="89108.049999999988"/>
    <n v="391615.02659999998"/>
    <n v="11952.336399999998"/>
    <n v="13232"/>
    <s v="تبرعات عامة من زكاة مال وغيرها"/>
    <s v="دفاتر جمع مال"/>
    <s v="سارى"/>
    <n v="3701"/>
    <m/>
    <n v="75"/>
    <x v="1"/>
  </r>
  <r>
    <d v="2017-12-12T00:00:00"/>
    <x v="12"/>
    <n v="2000"/>
    <x v="6"/>
    <x v="6"/>
    <n v="906594.06149166578"/>
    <n v="622888.87000000011"/>
    <n v="89108.049999999988"/>
    <n v="391615.02659999998"/>
    <n v="11952.336399999998"/>
    <n v="13232"/>
    <s v="تبرعات عامة من زكاة مال وغيرها"/>
    <s v="دفاتر جمع مال"/>
    <s v="سارى"/>
    <n v="3702"/>
    <m/>
    <n v="75"/>
    <x v="1"/>
  </r>
  <r>
    <d v="2017-12-12T00:00:00"/>
    <x v="12"/>
    <n v="1500"/>
    <x v="6"/>
    <x v="7"/>
    <n v="908094.06149166578"/>
    <n v="622888.87000000011"/>
    <n v="89108.049999999988"/>
    <n v="391615.02659999998"/>
    <n v="11952.336399999998"/>
    <n v="13232"/>
    <s v="نقدية للمرضى"/>
    <s v="دفاتر جمع مال"/>
    <s v="سارى"/>
    <n v="3703"/>
    <m/>
    <n v="75"/>
    <x v="1"/>
  </r>
  <r>
    <d v="2017-12-12T00:00:00"/>
    <x v="12"/>
    <n v="600"/>
    <x v="6"/>
    <x v="6"/>
    <n v="908694.06149166578"/>
    <n v="622888.87000000011"/>
    <n v="89108.049999999988"/>
    <n v="391615.02659999998"/>
    <n v="11952.336399999998"/>
    <n v="13232"/>
    <s v="تبرعات عامة من زكاة مال وغيرها"/>
    <s v="دفاتر جمع مال"/>
    <s v="سارى"/>
    <n v="3704"/>
    <m/>
    <n v="75"/>
    <x v="1"/>
  </r>
  <r>
    <d v="2017-12-12T00:00:00"/>
    <x v="12"/>
    <n v="100"/>
    <x v="6"/>
    <x v="7"/>
    <n v="908794.06149166578"/>
    <n v="622888.87000000011"/>
    <n v="89108.049999999988"/>
    <n v="391615.02659999998"/>
    <n v="11952.336399999998"/>
    <n v="13232"/>
    <s v="نقدية للمرضى"/>
    <s v="دفاتر جمع مال"/>
    <s v="سارى"/>
    <n v="3707"/>
    <m/>
    <n v="75"/>
    <x v="1"/>
  </r>
  <r>
    <d v="2017-12-12T00:00:00"/>
    <x v="12"/>
    <n v="2000"/>
    <x v="8"/>
    <x v="9"/>
    <n v="908794.06149166578"/>
    <n v="624888.87000000011"/>
    <n v="89108.049999999988"/>
    <n v="391615.02659999998"/>
    <n v="11952.336399999998"/>
    <n v="13232"/>
    <m/>
    <m/>
    <m/>
    <s v="معاملة بنكية"/>
    <m/>
    <m/>
    <x v="64"/>
  </r>
  <r>
    <d v="2017-12-12T00:00:00"/>
    <x v="12"/>
    <n v="10000"/>
    <x v="8"/>
    <x v="9"/>
    <n v="908794.06149166578"/>
    <n v="634888.87000000011"/>
    <n v="89108.049999999988"/>
    <n v="391615.02659999998"/>
    <n v="11952.336399999998"/>
    <n v="13232"/>
    <m/>
    <m/>
    <m/>
    <s v="معاملة بنكية"/>
    <m/>
    <m/>
    <x v="64"/>
  </r>
  <r>
    <d v="2017-12-12T00:00:00"/>
    <x v="12"/>
    <n v="13500"/>
    <x v="8"/>
    <x v="9"/>
    <n v="908794.06149166578"/>
    <n v="648388.87000000011"/>
    <n v="89108.049999999988"/>
    <n v="391615.02659999998"/>
    <n v="11952.336399999998"/>
    <n v="13232"/>
    <m/>
    <m/>
    <m/>
    <s v="معاملة بنكية"/>
    <m/>
    <m/>
    <x v="64"/>
  </r>
  <r>
    <d v="2017-12-12T00:00:00"/>
    <x v="12"/>
    <n v="6300"/>
    <x v="8"/>
    <x v="9"/>
    <n v="908794.06149166578"/>
    <n v="654688.87000000011"/>
    <n v="89108.049999999988"/>
    <n v="391615.02659999998"/>
    <n v="11952.336399999998"/>
    <n v="13232"/>
    <m/>
    <m/>
    <m/>
    <s v="معاملة بنكية"/>
    <m/>
    <m/>
    <x v="64"/>
  </r>
  <r>
    <d v="2017-12-12T00:00:00"/>
    <x v="12"/>
    <n v="85000"/>
    <x v="6"/>
    <x v="11"/>
    <n v="993794.06149166578"/>
    <n v="569688.87000000011"/>
    <n v="89108.049999999988"/>
    <n v="391615.02659999998"/>
    <n v="11952.336399999998"/>
    <n v="13232"/>
    <m/>
    <m/>
    <m/>
    <s v="معاملة بنكية"/>
    <m/>
    <m/>
    <x v="279"/>
  </r>
  <r>
    <d v="2017-12-12T00:00:00"/>
    <x v="12"/>
    <n v="92240"/>
    <x v="8"/>
    <x v="8"/>
    <n v="901554.06149166578"/>
    <n v="661928.87000000011"/>
    <n v="89108.049999999988"/>
    <n v="391615.02659999998"/>
    <n v="11952.336399999998"/>
    <n v="13232"/>
    <m/>
    <m/>
    <m/>
    <m/>
    <m/>
    <m/>
    <x v="60"/>
  </r>
  <r>
    <d v="2017-12-12T00:00:00"/>
    <x v="12"/>
    <n v="100"/>
    <x v="8"/>
    <x v="9"/>
    <n v="901554.06149166578"/>
    <n v="662028.87000000011"/>
    <n v="89108.049999999988"/>
    <n v="391615.02659999998"/>
    <n v="11952.336399999998"/>
    <n v="13232"/>
    <m/>
    <m/>
    <m/>
    <s v="معاملة بنكية"/>
    <m/>
    <m/>
    <x v="129"/>
  </r>
  <r>
    <d v="2017-12-12T00:00:00"/>
    <x v="12"/>
    <n v="800"/>
    <x v="8"/>
    <x v="9"/>
    <n v="901554.06149166578"/>
    <n v="662828.87000000011"/>
    <n v="89108.049999999988"/>
    <n v="391615.02659999998"/>
    <n v="11952.336399999998"/>
    <n v="13232"/>
    <m/>
    <m/>
    <m/>
    <s v="معاملة بنكية"/>
    <m/>
    <m/>
    <x v="129"/>
  </r>
  <r>
    <d v="2017-12-13T00:00:00"/>
    <x v="12"/>
    <n v="400"/>
    <x v="6"/>
    <x v="7"/>
    <n v="901954.06149166578"/>
    <n v="662828.87000000011"/>
    <n v="89108.049999999988"/>
    <n v="391615.02659999998"/>
    <n v="11952.336399999998"/>
    <n v="13232"/>
    <s v="نقدية للمرضى"/>
    <s v="دفاتر جمع مال"/>
    <s v="سارى"/>
    <n v="1333"/>
    <m/>
    <n v="27"/>
    <x v="1"/>
  </r>
  <r>
    <d v="2017-12-13T00:00:00"/>
    <x v="12"/>
    <n v="2200"/>
    <x v="6"/>
    <x v="6"/>
    <n v="904154.06149166578"/>
    <n v="662828.87000000011"/>
    <n v="89108.049999999988"/>
    <n v="391615.02659999998"/>
    <n v="11952.336399999998"/>
    <n v="13232"/>
    <s v="تبرعات عامة من زكاة مال وغيرها"/>
    <s v="دفاتر جمع مال"/>
    <s v="سارى"/>
    <n v="1334"/>
    <m/>
    <n v="27"/>
    <x v="1"/>
  </r>
  <r>
    <d v="2017-12-13T00:00:00"/>
    <x v="12"/>
    <n v="5300.1600000000008"/>
    <x v="6"/>
    <x v="7"/>
    <n v="909454.22149166581"/>
    <n v="662828.87000000011"/>
    <n v="89108.049999999988"/>
    <n v="391615.02659999998"/>
    <n v="11952.336399999998"/>
    <n v="13232"/>
    <s v="نقدية للمرضى"/>
    <s v="دفاتر جمع مال"/>
    <s v="سارى"/>
    <n v="1335"/>
    <m/>
    <n v="27"/>
    <x v="1"/>
  </r>
  <r>
    <d v="2017-12-13T00:00:00"/>
    <x v="12"/>
    <n v="500"/>
    <x v="6"/>
    <x v="7"/>
    <n v="909954.22149166581"/>
    <n v="662828.87000000011"/>
    <n v="89108.049999999988"/>
    <n v="391615.02659999998"/>
    <n v="11952.336399999998"/>
    <n v="13232"/>
    <s v="نقدية للمرضى"/>
    <s v="دفاتر جمع مال"/>
    <s v="سارى"/>
    <n v="2638"/>
    <m/>
    <n v="53"/>
    <x v="1"/>
  </r>
  <r>
    <d v="2017-12-13T00:00:00"/>
    <x v="12"/>
    <n v="200"/>
    <x v="6"/>
    <x v="7"/>
    <n v="910154.22149166581"/>
    <n v="662828.87000000011"/>
    <n v="89108.049999999988"/>
    <n v="391615.02659999998"/>
    <n v="11952.336399999998"/>
    <n v="13232"/>
    <s v="نقدية للمرضى"/>
    <s v="دفاتر جمع مال"/>
    <s v="سارى"/>
    <n v="2837"/>
    <m/>
    <n v="57"/>
    <x v="1"/>
  </r>
  <r>
    <d v="2017-12-13T00:00:00"/>
    <x v="12"/>
    <n v="100"/>
    <x v="6"/>
    <x v="7"/>
    <n v="910254.22149166581"/>
    <n v="662828.87000000011"/>
    <n v="89108.049999999988"/>
    <n v="391615.02659999998"/>
    <n v="11952.336399999998"/>
    <n v="13232"/>
    <s v="نقدية للمرضى"/>
    <s v="دفاتر جمع مال"/>
    <s v="سارى"/>
    <n v="2838"/>
    <m/>
    <n v="57"/>
    <x v="1"/>
  </r>
  <r>
    <d v="2017-12-13T00:00:00"/>
    <x v="12"/>
    <n v="50"/>
    <x v="6"/>
    <x v="7"/>
    <n v="910304.22149166581"/>
    <n v="662828.87000000011"/>
    <n v="89108.049999999988"/>
    <n v="391615.02659999998"/>
    <n v="11952.336399999998"/>
    <n v="13232"/>
    <s v="نقدية للمرضى"/>
    <s v="دفاتر جمع مال"/>
    <s v="سارى"/>
    <n v="2839"/>
    <m/>
    <n v="57"/>
    <x v="1"/>
  </r>
  <r>
    <d v="2017-12-13T00:00:00"/>
    <x v="12"/>
    <n v="250"/>
    <x v="6"/>
    <x v="7"/>
    <n v="910554.22149166581"/>
    <n v="662828.87000000011"/>
    <n v="89108.049999999988"/>
    <n v="391615.02659999998"/>
    <n v="11952.336399999998"/>
    <n v="13232"/>
    <s v="نقدية للمرضى"/>
    <s v="دفاتر جمع مال"/>
    <s v="سارى"/>
    <n v="2932"/>
    <m/>
    <n v="59"/>
    <x v="1"/>
  </r>
  <r>
    <d v="2017-12-13T00:00:00"/>
    <x v="12"/>
    <n v="1000"/>
    <x v="6"/>
    <x v="7"/>
    <n v="911554.22149166581"/>
    <n v="662828.87000000011"/>
    <n v="89108.049999999988"/>
    <n v="391615.02659999998"/>
    <n v="11952.336399999998"/>
    <n v="13232"/>
    <s v="نقدية للمرضى"/>
    <s v="دفاتر جمع مال"/>
    <s v="سارى"/>
    <n v="3287"/>
    <m/>
    <n v="66"/>
    <x v="1"/>
  </r>
  <r>
    <d v="2017-12-13T00:00:00"/>
    <x v="12"/>
    <n v="200"/>
    <x v="6"/>
    <x v="6"/>
    <n v="911754.22149166581"/>
    <n v="662828.87000000011"/>
    <n v="89108.049999999988"/>
    <n v="391615.02659999998"/>
    <n v="11952.336399999998"/>
    <n v="13232"/>
    <s v="تبرعات عامة من زكاة مال وغيرها"/>
    <s v="دفاتر جمع مال"/>
    <s v="سارى"/>
    <n v="3288"/>
    <m/>
    <n v="66"/>
    <x v="1"/>
  </r>
  <r>
    <d v="2017-12-13T00:00:00"/>
    <x v="12"/>
    <n v="250"/>
    <x v="6"/>
    <x v="6"/>
    <n v="912004.22149166581"/>
    <n v="662828.87000000011"/>
    <n v="89108.049999999988"/>
    <n v="391615.02659999998"/>
    <n v="11952.336399999998"/>
    <n v="13232"/>
    <s v="تبرعات عامة من زكاة مال وغيرها"/>
    <s v="دفاتر جمع مال"/>
    <s v="سارى"/>
    <n v="3373"/>
    <m/>
    <n v="68"/>
    <x v="1"/>
  </r>
  <r>
    <d v="2017-12-13T00:00:00"/>
    <x v="12"/>
    <n v="5200"/>
    <x v="6"/>
    <x v="7"/>
    <n v="917204.22149166581"/>
    <n v="662828.87000000011"/>
    <n v="89108.049999999988"/>
    <n v="391615.02659999998"/>
    <n v="11952.336399999998"/>
    <n v="13232"/>
    <s v="نقدية للمرضى"/>
    <s v="دفاتر جمع مال"/>
    <s v="سارى"/>
    <n v="3374"/>
    <m/>
    <n v="68"/>
    <x v="1"/>
  </r>
  <r>
    <d v="2017-12-13T00:00:00"/>
    <x v="12"/>
    <n v="200"/>
    <x v="6"/>
    <x v="7"/>
    <n v="917404.22149166581"/>
    <n v="662828.87000000011"/>
    <n v="89108.049999999988"/>
    <n v="391615.02659999998"/>
    <n v="11952.336399999998"/>
    <n v="13232"/>
    <s v="نقدية للمرضى"/>
    <s v="دفاتر جمع مال"/>
    <s v="سارى"/>
    <n v="3375"/>
    <m/>
    <n v="68"/>
    <x v="1"/>
  </r>
  <r>
    <d v="2017-12-13T00:00:00"/>
    <x v="12"/>
    <n v="10000"/>
    <x v="6"/>
    <x v="7"/>
    <n v="927404.22149166581"/>
    <n v="662828.87000000011"/>
    <n v="89108.049999999988"/>
    <n v="391615.02659999998"/>
    <n v="11952.336399999998"/>
    <n v="13232"/>
    <s v="نقدية للمرضى"/>
    <s v="دفاتر جمع مال"/>
    <s v="سارى"/>
    <n v="3376"/>
    <m/>
    <n v="68"/>
    <x v="1"/>
  </r>
  <r>
    <d v="2017-12-13T00:00:00"/>
    <x v="12"/>
    <n v="600"/>
    <x v="6"/>
    <x v="7"/>
    <n v="928004.22149166581"/>
    <n v="662828.87000000011"/>
    <n v="89108.049999999988"/>
    <n v="391615.02659999998"/>
    <n v="11952.336399999998"/>
    <n v="13232"/>
    <s v="نقدية للمرضى"/>
    <s v="دفاتر جمع مال"/>
    <s v="سارى"/>
    <n v="3377"/>
    <m/>
    <n v="68"/>
    <x v="1"/>
  </r>
  <r>
    <d v="2017-12-13T00:00:00"/>
    <x v="12"/>
    <n v="7000"/>
    <x v="6"/>
    <x v="7"/>
    <n v="935004.22149166581"/>
    <n v="662828.87000000011"/>
    <n v="89108.049999999988"/>
    <n v="391615.02659999998"/>
    <n v="11952.336399999998"/>
    <n v="13232"/>
    <s v="نقدية للمرضى"/>
    <s v="دفاتر جمع مال"/>
    <s v="سارى"/>
    <n v="3378"/>
    <m/>
    <n v="68"/>
    <x v="1"/>
  </r>
  <r>
    <d v="2017-12-13T00:00:00"/>
    <x v="12"/>
    <n v="10000"/>
    <x v="6"/>
    <x v="7"/>
    <n v="945004.22149166581"/>
    <n v="662828.87000000011"/>
    <n v="89108.049999999988"/>
    <n v="391615.02659999998"/>
    <n v="11952.336399999998"/>
    <n v="13232"/>
    <s v="نقدية للمرضى"/>
    <s v="دفاتر جمع مال"/>
    <s v="سارى"/>
    <n v="3379"/>
    <m/>
    <n v="68"/>
    <x v="1"/>
  </r>
  <r>
    <d v="2017-12-13T00:00:00"/>
    <x v="12"/>
    <n v="6500"/>
    <x v="6"/>
    <x v="6"/>
    <n v="951504.22149166581"/>
    <n v="662828.87000000011"/>
    <n v="89108.049999999988"/>
    <n v="391615.02659999998"/>
    <n v="11952.336399999998"/>
    <n v="13232"/>
    <s v="تبرعات عامة من زكاة مال وغيرها"/>
    <s v="دفاتر جمع مال"/>
    <s v="سارى"/>
    <n v="3380"/>
    <m/>
    <n v="68"/>
    <x v="1"/>
  </r>
  <r>
    <d v="2017-12-13T00:00:00"/>
    <x v="12"/>
    <n v="100"/>
    <x v="6"/>
    <x v="6"/>
    <n v="951604.22149166581"/>
    <n v="662828.87000000011"/>
    <n v="89108.049999999988"/>
    <n v="391615.02659999998"/>
    <n v="11952.336399999998"/>
    <n v="13232"/>
    <s v="تبرعات عامة من زكاة مال وغيرها"/>
    <s v="دفاتر جمع مال"/>
    <s v="سارى"/>
    <n v="3381"/>
    <m/>
    <n v="68"/>
    <x v="1"/>
  </r>
  <r>
    <d v="2017-12-13T00:00:00"/>
    <x v="12"/>
    <n v="100"/>
    <x v="6"/>
    <x v="6"/>
    <n v="951704.22149166581"/>
    <n v="662828.87000000011"/>
    <n v="89108.049999999988"/>
    <n v="391615.02659999998"/>
    <n v="11952.336399999998"/>
    <n v="13232"/>
    <s v="تبرعات عامة من زكاة مال وغيرها"/>
    <s v="دفاتر جمع مال"/>
    <s v="سارى"/>
    <n v="3382"/>
    <m/>
    <n v="68"/>
    <x v="1"/>
  </r>
  <r>
    <d v="2017-12-13T00:00:00"/>
    <x v="12"/>
    <n v="500"/>
    <x v="6"/>
    <x v="7"/>
    <n v="952204.22149166581"/>
    <n v="662828.87000000011"/>
    <n v="89108.049999999988"/>
    <n v="391615.02659999998"/>
    <n v="11952.336399999998"/>
    <n v="13232"/>
    <s v="نقدية للمرضى"/>
    <s v="دفاتر جمع مال"/>
    <s v="سارى"/>
    <n v="3383"/>
    <m/>
    <n v="68"/>
    <x v="1"/>
  </r>
  <r>
    <d v="2017-12-13T00:00:00"/>
    <x v="12"/>
    <n v="150"/>
    <x v="6"/>
    <x v="7"/>
    <n v="952354.22149166581"/>
    <n v="662828.87000000011"/>
    <n v="89108.049999999988"/>
    <n v="391615.02659999998"/>
    <n v="11952.336399999998"/>
    <n v="13232"/>
    <s v="نقدية للمرضى"/>
    <s v="دفاتر جمع مال"/>
    <s v="سارى"/>
    <n v="3414"/>
    <m/>
    <n v="69"/>
    <x v="1"/>
  </r>
  <r>
    <d v="2017-12-13T00:00:00"/>
    <x v="12"/>
    <n v="10000"/>
    <x v="6"/>
    <x v="7"/>
    <n v="962354.22149166581"/>
    <n v="662828.87000000011"/>
    <n v="89108.049999999988"/>
    <n v="391615.02659999998"/>
    <n v="11952.336399999998"/>
    <n v="13232"/>
    <s v="نقدية للمرضى"/>
    <s v="دفاتر جمع مال"/>
    <s v="سارى"/>
    <n v="3415"/>
    <m/>
    <n v="69"/>
    <x v="1"/>
  </r>
  <r>
    <d v="2017-12-13T00:00:00"/>
    <x v="12"/>
    <n v="8000"/>
    <x v="6"/>
    <x v="7"/>
    <n v="970354.22149166581"/>
    <n v="662828.87000000011"/>
    <n v="89108.049999999988"/>
    <n v="391615.02659999998"/>
    <n v="11952.336399999998"/>
    <n v="13232"/>
    <s v="نقدية للمرضى"/>
    <s v="دفاتر جمع مال"/>
    <s v="سارى"/>
    <n v="3416"/>
    <m/>
    <n v="69"/>
    <x v="1"/>
  </r>
  <r>
    <d v="2017-12-13T00:00:00"/>
    <x v="12"/>
    <n v="1400"/>
    <x v="6"/>
    <x v="6"/>
    <n v="971754.22149166581"/>
    <n v="662828.87000000011"/>
    <n v="89108.049999999988"/>
    <n v="391615.02659999998"/>
    <n v="11952.336399999998"/>
    <n v="13232"/>
    <s v="تبرعات عامة من زكاة مال وغيرها"/>
    <s v="دفاتر جمع مال"/>
    <s v="سارى"/>
    <n v="3417"/>
    <m/>
    <n v="69"/>
    <x v="1"/>
  </r>
  <r>
    <d v="2017-12-13T00:00:00"/>
    <x v="12"/>
    <n v="1000"/>
    <x v="6"/>
    <x v="7"/>
    <n v="972754.22149166581"/>
    <n v="662828.87000000011"/>
    <n v="89108.049999999988"/>
    <n v="391615.02659999998"/>
    <n v="11952.336399999998"/>
    <n v="13232"/>
    <s v="نقدية للمرضى"/>
    <s v="دفاتر جمع مال"/>
    <s v="سارى"/>
    <n v="3418"/>
    <m/>
    <n v="69"/>
    <x v="1"/>
  </r>
  <r>
    <d v="2017-12-13T00:00:00"/>
    <x v="12"/>
    <n v="100"/>
    <x v="6"/>
    <x v="7"/>
    <n v="972854.22149166581"/>
    <n v="662828.87000000011"/>
    <n v="89108.049999999988"/>
    <n v="391615.02659999998"/>
    <n v="11952.336399999998"/>
    <n v="13232"/>
    <s v="نقدية للمرضى"/>
    <s v="دفاتر جمع مال"/>
    <s v="سارى"/>
    <n v="3571"/>
    <m/>
    <n v="72"/>
    <x v="1"/>
  </r>
  <r>
    <d v="2017-12-13T00:00:00"/>
    <x v="12"/>
    <n v="2500"/>
    <x v="6"/>
    <x v="6"/>
    <n v="975354.22149166581"/>
    <n v="662828.87000000011"/>
    <n v="89108.049999999988"/>
    <n v="391615.02659999998"/>
    <n v="11952.336399999998"/>
    <n v="13232"/>
    <s v="تبرعات عامة من زكاة مال وغيرها"/>
    <s v="دفاتر جمع مال"/>
    <s v="سارى"/>
    <n v="3572"/>
    <m/>
    <n v="72"/>
    <x v="1"/>
  </r>
  <r>
    <d v="2017-12-13T00:00:00"/>
    <x v="12"/>
    <n v="300"/>
    <x v="6"/>
    <x v="6"/>
    <n v="975654.22149166581"/>
    <n v="662828.87000000011"/>
    <n v="89108.049999999988"/>
    <n v="391615.02659999998"/>
    <n v="11952.336399999998"/>
    <n v="13232"/>
    <s v="تبرعات عامة من زكاة مال وغيرها"/>
    <s v="دفاتر جمع مال"/>
    <s v="سارى"/>
    <n v="3573"/>
    <m/>
    <n v="72"/>
    <x v="1"/>
  </r>
  <r>
    <d v="2017-12-13T00:00:00"/>
    <x v="12"/>
    <n v="100"/>
    <x v="6"/>
    <x v="6"/>
    <n v="975754.22149166581"/>
    <n v="662828.87000000011"/>
    <n v="89108.049999999988"/>
    <n v="391615.02659999998"/>
    <n v="11952.336399999998"/>
    <n v="13232"/>
    <s v="تبرعات عامة من زكاة مال وغيرها"/>
    <s v="دفاتر جمع مال"/>
    <s v="سارى"/>
    <n v="3705"/>
    <m/>
    <n v="75"/>
    <x v="1"/>
  </r>
  <r>
    <d v="2017-12-13T00:00:00"/>
    <x v="12"/>
    <n v="6400"/>
    <x v="6"/>
    <x v="7"/>
    <n v="982154.22149166581"/>
    <n v="662828.87000000011"/>
    <n v="89108.049999999988"/>
    <n v="391615.02659999998"/>
    <n v="11952.336399999998"/>
    <n v="13232"/>
    <s v="نقدية للمرضى"/>
    <s v="دفاتر جمع مال"/>
    <s v="سارى"/>
    <n v="3708"/>
    <m/>
    <n v="75"/>
    <x v="1"/>
  </r>
  <r>
    <d v="2017-12-13T00:00:00"/>
    <x v="12"/>
    <n v="500"/>
    <x v="6"/>
    <x v="6"/>
    <n v="982654.22149166581"/>
    <n v="662828.87000000011"/>
    <n v="89108.049999999988"/>
    <n v="391615.02659999998"/>
    <n v="11952.336399999998"/>
    <n v="13232"/>
    <s v="تبرعات عامة من زكاة مال وغيرها"/>
    <s v="دفاتر جمع مال"/>
    <s v="سارى"/>
    <n v="3709"/>
    <m/>
    <n v="75"/>
    <x v="1"/>
  </r>
  <r>
    <d v="2017-12-13T00:00:00"/>
    <x v="12"/>
    <n v="3000"/>
    <x v="6"/>
    <x v="7"/>
    <n v="985654.22149166581"/>
    <n v="662828.87000000011"/>
    <n v="89108.049999999988"/>
    <n v="391615.02659999998"/>
    <n v="11952.336399999998"/>
    <n v="13232"/>
    <s v="نقدية للمرضى"/>
    <s v="دفاتر جمع مال"/>
    <s v="سارى"/>
    <n v="3711"/>
    <m/>
    <n v="75"/>
    <x v="1"/>
  </r>
  <r>
    <d v="2017-12-13T00:00:00"/>
    <x v="12"/>
    <n v="400"/>
    <x v="6"/>
    <x v="6"/>
    <n v="986054.22149166581"/>
    <n v="662828.87000000011"/>
    <n v="89108.049999999988"/>
    <n v="391615.02659999998"/>
    <n v="11952.336399999998"/>
    <n v="13232"/>
    <s v="تبرعات عامة من زكاة مال وغيرها"/>
    <s v="دفاتر جمع مال"/>
    <s v="سارى"/>
    <n v="3712"/>
    <m/>
    <n v="75"/>
    <x v="1"/>
  </r>
  <r>
    <d v="2017-12-13T00:00:00"/>
    <x v="12"/>
    <n v="11708.144"/>
    <x v="6"/>
    <x v="7"/>
    <n v="997762.36549166578"/>
    <n v="662828.87000000011"/>
    <n v="89108.049999999988"/>
    <n v="391615.02659999998"/>
    <n v="11952.336399999998"/>
    <n v="13232"/>
    <s v="نقدية للمرضى"/>
    <s v="دفاتر جمع مال"/>
    <s v="سارى"/>
    <n v="3713"/>
    <m/>
    <n v="75"/>
    <x v="1"/>
  </r>
  <r>
    <d v="2017-12-13T00:00:00"/>
    <x v="12"/>
    <n v="1000"/>
    <x v="6"/>
    <x v="7"/>
    <n v="998762.36549166578"/>
    <n v="662828.87000000011"/>
    <n v="89108.049999999988"/>
    <n v="391615.02659999998"/>
    <n v="11952.336399999998"/>
    <n v="13232"/>
    <s v="نقدية للمرضى"/>
    <s v="دفاتر جمع مال"/>
    <s v="سارى"/>
    <n v="3714"/>
    <m/>
    <n v="75"/>
    <x v="1"/>
  </r>
  <r>
    <d v="2017-12-13T00:00:00"/>
    <x v="12"/>
    <n v="1100"/>
    <x v="6"/>
    <x v="7"/>
    <n v="999862.36549166578"/>
    <n v="662828.87000000011"/>
    <n v="89108.049999999988"/>
    <n v="391615.02659999998"/>
    <n v="11952.336399999998"/>
    <n v="13232"/>
    <s v="نقدية للمرضى"/>
    <s v="دفاتر جمع مال"/>
    <s v="سارى"/>
    <n v="3715"/>
    <m/>
    <n v="75"/>
    <x v="1"/>
  </r>
  <r>
    <d v="2017-12-13T00:00:00"/>
    <x v="12"/>
    <n v="50"/>
    <x v="6"/>
    <x v="7"/>
    <n v="999912.36549166578"/>
    <n v="662828.87000000011"/>
    <n v="89108.049999999988"/>
    <n v="391615.02659999998"/>
    <n v="11952.336399999998"/>
    <n v="13232"/>
    <s v="نقدية للمرضى"/>
    <s v="دفاتر جمع مال"/>
    <s v="سارى"/>
    <n v="3716"/>
    <m/>
    <n v="75"/>
    <x v="1"/>
  </r>
  <r>
    <d v="2017-12-13T00:00:00"/>
    <x v="12"/>
    <n v="300"/>
    <x v="6"/>
    <x v="6"/>
    <n v="1000212.3654916658"/>
    <n v="662828.87000000011"/>
    <n v="89108.049999999988"/>
    <n v="391615.02659999998"/>
    <n v="11952.336399999998"/>
    <n v="13232"/>
    <s v="تبرعات عامة من زكاة مال وغيرها"/>
    <s v="دفاتر جمع مال"/>
    <s v="سارى"/>
    <n v="3717"/>
    <m/>
    <n v="75"/>
    <x v="1"/>
  </r>
  <r>
    <d v="2017-12-13T00:00:00"/>
    <x v="12"/>
    <n v="1000"/>
    <x v="6"/>
    <x v="7"/>
    <n v="1001212.3654916658"/>
    <n v="662828.87000000011"/>
    <n v="89108.049999999988"/>
    <n v="391615.02659999998"/>
    <n v="11952.336399999998"/>
    <n v="13232"/>
    <s v="نقدية للمرضى"/>
    <s v="دفاتر جمع مال"/>
    <s v="سارى"/>
    <n v="3718"/>
    <m/>
    <n v="75"/>
    <x v="1"/>
  </r>
  <r>
    <d v="2017-12-13T00:00:00"/>
    <x v="12"/>
    <n v="500"/>
    <x v="6"/>
    <x v="7"/>
    <n v="1001712.3654916658"/>
    <n v="662828.87000000011"/>
    <n v="89108.049999999988"/>
    <n v="391615.02659999998"/>
    <n v="11952.336399999998"/>
    <n v="13232"/>
    <s v="نقدية للمرضى"/>
    <s v="دفاتر جمع مال"/>
    <s v="سارى"/>
    <n v="3719"/>
    <m/>
    <n v="75"/>
    <x v="1"/>
  </r>
  <r>
    <d v="2017-12-13T00:00:00"/>
    <x v="12"/>
    <n v="200"/>
    <x v="6"/>
    <x v="6"/>
    <n v="1001912.3654916658"/>
    <n v="662828.87000000011"/>
    <n v="89108.049999999988"/>
    <n v="391615.02659999998"/>
    <n v="11952.336399999998"/>
    <n v="13232"/>
    <s v="تبرعات عامة من زكاة مال وغيرها"/>
    <s v="دفاتر جمع مال"/>
    <s v="سارى"/>
    <n v="3720"/>
    <m/>
    <n v="75"/>
    <x v="1"/>
  </r>
  <r>
    <d v="2017-12-13T00:00:00"/>
    <x v="12"/>
    <n v="10000"/>
    <x v="6"/>
    <x v="7"/>
    <n v="1011912.3654916658"/>
    <n v="662828.87000000011"/>
    <n v="89108.049999999988"/>
    <n v="391615.02659999998"/>
    <n v="11952.336399999998"/>
    <n v="13232"/>
    <s v="نقدية للمرضى"/>
    <s v="دفاتر جمع مال"/>
    <s v="سارى"/>
    <n v="3801"/>
    <m/>
    <n v="77"/>
    <x v="1"/>
  </r>
  <r>
    <d v="2017-12-13T00:00:00"/>
    <x v="12"/>
    <n v="100"/>
    <x v="6"/>
    <x v="7"/>
    <n v="1012012.3654916658"/>
    <n v="662828.87000000011"/>
    <n v="89108.049999999988"/>
    <n v="391615.02659999998"/>
    <n v="11952.336399999998"/>
    <n v="13232"/>
    <s v="نقدية للمرضى"/>
    <s v="دفاتر جمع مال"/>
    <s v="سارى"/>
    <n v="3802"/>
    <m/>
    <n v="77"/>
    <x v="1"/>
  </r>
  <r>
    <d v="2017-12-13T00:00:00"/>
    <x v="12"/>
    <n v="24001.42"/>
    <x v="8"/>
    <x v="8"/>
    <n v="988010.94549166574"/>
    <n v="686830.29000000015"/>
    <n v="89108.049999999988"/>
    <n v="391615.02659999998"/>
    <n v="11952.336399999998"/>
    <n v="13232"/>
    <m/>
    <m/>
    <m/>
    <m/>
    <m/>
    <m/>
    <x v="1"/>
  </r>
  <r>
    <d v="2017-12-13T00:00:00"/>
    <x v="12"/>
    <n v="19100"/>
    <x v="8"/>
    <x v="9"/>
    <n v="988010.94549166574"/>
    <n v="705930.29000000015"/>
    <n v="89108.049999999988"/>
    <n v="391615.02659999998"/>
    <n v="11952.336399999998"/>
    <n v="13232"/>
    <m/>
    <m/>
    <m/>
    <s v="معاملة بنكية"/>
    <m/>
    <m/>
    <x v="64"/>
  </r>
  <r>
    <d v="2017-12-13T00:00:00"/>
    <x v="12"/>
    <n v="1000"/>
    <x v="8"/>
    <x v="9"/>
    <n v="988010.94549166574"/>
    <n v="706930.29000000015"/>
    <n v="89108.049999999988"/>
    <n v="391615.02659999998"/>
    <n v="11952.336399999998"/>
    <n v="13232"/>
    <m/>
    <m/>
    <m/>
    <s v="معاملة بنكية"/>
    <m/>
    <m/>
    <x v="64"/>
  </r>
  <r>
    <d v="2017-12-13T00:00:00"/>
    <x v="12"/>
    <n v="70000"/>
    <x v="6"/>
    <x v="11"/>
    <n v="1058010.9454916657"/>
    <n v="636930.29000000015"/>
    <n v="89108.049999999988"/>
    <n v="391615.02659999998"/>
    <n v="11952.336399999998"/>
    <n v="13232"/>
    <m/>
    <m/>
    <m/>
    <s v="معاملة بنكية"/>
    <m/>
    <m/>
    <x v="279"/>
  </r>
  <r>
    <d v="2017-12-13T00:00:00"/>
    <x v="12"/>
    <n v="71660"/>
    <x v="8"/>
    <x v="8"/>
    <n v="986350.94549166574"/>
    <n v="708590.29000000015"/>
    <n v="89108.049999999988"/>
    <n v="391615.02659999998"/>
    <n v="11952.336399999998"/>
    <n v="13232"/>
    <m/>
    <m/>
    <m/>
    <m/>
    <m/>
    <m/>
    <x v="266"/>
  </r>
  <r>
    <d v="2017-12-13T00:00:00"/>
    <x v="12"/>
    <n v="42000"/>
    <x v="8"/>
    <x v="9"/>
    <n v="986350.94549166574"/>
    <n v="750590.29000000015"/>
    <n v="89108.049999999988"/>
    <n v="391615.02659999998"/>
    <n v="11952.336399999998"/>
    <n v="13232"/>
    <m/>
    <m/>
    <m/>
    <s v="معاملة بنكية"/>
    <m/>
    <m/>
    <x v="129"/>
  </r>
  <r>
    <d v="2017-12-13T00:00:00"/>
    <x v="12"/>
    <n v="810"/>
    <x v="8"/>
    <x v="9"/>
    <n v="986350.94549166574"/>
    <n v="751400.29000000015"/>
    <n v="89108.049999999988"/>
    <n v="391615.02659999998"/>
    <n v="11952.336399999998"/>
    <n v="13232"/>
    <m/>
    <m/>
    <m/>
    <s v="معاملة بنكية"/>
    <m/>
    <m/>
    <x v="129"/>
  </r>
  <r>
    <d v="2017-12-13T00:00:00"/>
    <x v="12"/>
    <n v="700"/>
    <x v="8"/>
    <x v="9"/>
    <n v="986350.94549166574"/>
    <n v="752100.29000000015"/>
    <n v="89108.049999999988"/>
    <n v="391615.02659999998"/>
    <n v="11952.336399999998"/>
    <n v="13232"/>
    <m/>
    <m/>
    <m/>
    <s v="معاملة بنكية"/>
    <m/>
    <m/>
    <x v="60"/>
  </r>
  <r>
    <d v="2017-12-13T00:00:00"/>
    <x v="12"/>
    <n v="27089.999999999996"/>
    <x v="38"/>
    <x v="21"/>
    <n v="986350.94549166574"/>
    <n v="752100.29000000015"/>
    <n v="62018.049999999988"/>
    <n v="418705.02659999998"/>
    <n v="11952.336399999998"/>
    <n v="13232"/>
    <m/>
    <m/>
    <m/>
    <m/>
    <m/>
    <m/>
    <x v="1"/>
  </r>
  <r>
    <d v="2017-12-14T00:00:00"/>
    <x v="12"/>
    <n v="6600"/>
    <x v="6"/>
    <x v="7"/>
    <n v="992950.94549166574"/>
    <n v="752100.29000000015"/>
    <n v="62018.049999999988"/>
    <n v="418705.02659999998"/>
    <n v="11952.336399999998"/>
    <n v="13232"/>
    <s v="نقدية للمرضى"/>
    <s v="دفاتر جمع مال"/>
    <s v="سارى"/>
    <n v="1336"/>
    <m/>
    <n v="27"/>
    <x v="1"/>
  </r>
  <r>
    <d v="2017-12-14T00:00:00"/>
    <x v="12"/>
    <n v="4000"/>
    <x v="6"/>
    <x v="7"/>
    <n v="996950.94549166574"/>
    <n v="752100.29000000015"/>
    <n v="62018.049999999988"/>
    <n v="418705.02659999998"/>
    <n v="11952.336399999998"/>
    <n v="13232"/>
    <s v="نقدية للمرضى"/>
    <s v="دفاتر جمع مال"/>
    <s v="سارى"/>
    <n v="1337"/>
    <m/>
    <n v="27"/>
    <x v="1"/>
  </r>
  <r>
    <d v="2017-12-14T00:00:00"/>
    <x v="12"/>
    <n v="500"/>
    <x v="6"/>
    <x v="6"/>
    <n v="997450.94549166574"/>
    <n v="752100.29000000015"/>
    <n v="62018.049999999988"/>
    <n v="418705.02659999998"/>
    <n v="11952.336399999998"/>
    <n v="13232"/>
    <s v="تبرعات عامة من زكاة مال وغيرها"/>
    <s v="دفاتر جمع مال"/>
    <s v="سارى"/>
    <n v="2800"/>
    <m/>
    <n v="56"/>
    <x v="1"/>
  </r>
  <r>
    <d v="2017-12-14T00:00:00"/>
    <x v="12"/>
    <n v="2000"/>
    <x v="6"/>
    <x v="7"/>
    <n v="999450.94549166574"/>
    <n v="752100.29000000015"/>
    <n v="62018.049999999988"/>
    <n v="418705.02659999998"/>
    <n v="11952.336399999998"/>
    <n v="13232"/>
    <s v="نقدية للمرضى"/>
    <s v="دفاتر جمع مال"/>
    <s v="سارى"/>
    <n v="2840"/>
    <m/>
    <n v="57"/>
    <x v="1"/>
  </r>
  <r>
    <d v="2017-12-14T00:00:00"/>
    <x v="12"/>
    <n v="8833.6"/>
    <x v="6"/>
    <x v="6"/>
    <n v="1008284.5454916657"/>
    <n v="752100.29000000015"/>
    <n v="62018.049999999988"/>
    <n v="418705.02659999998"/>
    <n v="11952.336399999998"/>
    <n v="13232"/>
    <s v="تبرعات عامة من زكاة مال وغيرها"/>
    <s v="دفاتر جمع مال"/>
    <s v="سارى"/>
    <n v="2841"/>
    <m/>
    <n v="57"/>
    <x v="1"/>
  </r>
  <r>
    <d v="2017-12-14T00:00:00"/>
    <x v="12"/>
    <n v="8833.6"/>
    <x v="6"/>
    <x v="6"/>
    <n v="1017118.1454916657"/>
    <n v="752100.29000000015"/>
    <n v="62018.049999999988"/>
    <n v="418705.02659999998"/>
    <n v="11952.336399999998"/>
    <n v="13232"/>
    <s v="تبرعات عامة من زكاة مال وغيرها"/>
    <s v="دفاتر جمع مال"/>
    <s v="سارى"/>
    <n v="2842"/>
    <m/>
    <n v="57"/>
    <x v="1"/>
  </r>
  <r>
    <d v="2017-12-14T00:00:00"/>
    <x v="12"/>
    <n v="200"/>
    <x v="6"/>
    <x v="6"/>
    <n v="1017318.1454916657"/>
    <n v="752100.29000000015"/>
    <n v="62018.049999999988"/>
    <n v="418705.02659999998"/>
    <n v="11952.336399999998"/>
    <n v="13232"/>
    <s v="تبرعات عامة من زكاة مال وغيرها"/>
    <s v="دفاتر جمع مال"/>
    <s v="سارى"/>
    <n v="2933"/>
    <m/>
    <n v="59"/>
    <x v="1"/>
  </r>
  <r>
    <d v="2017-12-14T00:00:00"/>
    <x v="12"/>
    <n v="100"/>
    <x v="6"/>
    <x v="6"/>
    <n v="1017418.1454916657"/>
    <n v="752100.29000000015"/>
    <n v="62018.049999999988"/>
    <n v="418705.02659999998"/>
    <n v="11952.336399999998"/>
    <n v="13232"/>
    <s v="تبرعات عامة من زكاة مال وغيرها"/>
    <s v="دفاتر جمع مال"/>
    <s v="سارى"/>
    <n v="2934"/>
    <m/>
    <n v="59"/>
    <x v="1"/>
  </r>
  <r>
    <d v="2017-12-14T00:00:00"/>
    <x v="12"/>
    <n v="1700"/>
    <x v="6"/>
    <x v="6"/>
    <n v="1019118.1454916657"/>
    <n v="752100.29000000015"/>
    <n v="62018.049999999988"/>
    <n v="418705.02659999998"/>
    <n v="11952.336399999998"/>
    <n v="13232"/>
    <s v="تبرعات عامة من زكاة مال وغيرها"/>
    <s v="دفاتر جمع مال"/>
    <s v="سارى"/>
    <n v="2935"/>
    <m/>
    <n v="59"/>
    <x v="1"/>
  </r>
  <r>
    <d v="2017-12-14T00:00:00"/>
    <x v="12"/>
    <n v="400"/>
    <x v="6"/>
    <x v="6"/>
    <n v="1019518.1454916657"/>
    <n v="752100.29000000015"/>
    <n v="62018.049999999988"/>
    <n v="418705.02659999998"/>
    <n v="11952.336399999998"/>
    <n v="13232"/>
    <s v="تبرعات عامة من زكاة مال وغيرها"/>
    <s v="دفاتر جمع مال"/>
    <s v="سارى"/>
    <n v="2936"/>
    <m/>
    <n v="59"/>
    <x v="1"/>
  </r>
  <r>
    <d v="2017-12-14T00:00:00"/>
    <x v="12"/>
    <n v="400"/>
    <x v="6"/>
    <x v="6"/>
    <n v="1019918.1454916657"/>
    <n v="752100.29000000015"/>
    <n v="62018.049999999988"/>
    <n v="418705.02659999998"/>
    <n v="11952.336399999998"/>
    <n v="13232"/>
    <s v="تبرعات عامة من زكاة مال وغيرها"/>
    <s v="دفاتر جمع مال"/>
    <s v="سارى"/>
    <n v="2937"/>
    <m/>
    <n v="59"/>
    <x v="1"/>
  </r>
  <r>
    <d v="2017-12-14T00:00:00"/>
    <x v="12"/>
    <n v="1200"/>
    <x v="6"/>
    <x v="7"/>
    <n v="1021118.1454916657"/>
    <n v="752100.29000000015"/>
    <n v="62018.049999999988"/>
    <n v="418705.02659999998"/>
    <n v="11952.336399999998"/>
    <n v="13232"/>
    <s v="نقدية للمرضى"/>
    <s v="دفاتر جمع مال"/>
    <s v="سارى"/>
    <n v="2955"/>
    <m/>
    <n v="60"/>
    <x v="1"/>
  </r>
  <r>
    <d v="2017-12-14T00:00:00"/>
    <x v="12"/>
    <n v="200"/>
    <x v="6"/>
    <x v="7"/>
    <n v="1021318.1454916657"/>
    <n v="752100.29000000015"/>
    <n v="62018.049999999988"/>
    <n v="418705.02659999998"/>
    <n v="11952.336399999998"/>
    <n v="13232"/>
    <s v="نقدية للمرضى"/>
    <s v="دفاتر جمع مال"/>
    <s v="سارى"/>
    <n v="3289"/>
    <m/>
    <n v="66"/>
    <x v="1"/>
  </r>
  <r>
    <d v="2017-12-14T00:00:00"/>
    <x v="12"/>
    <n v="2000"/>
    <x v="6"/>
    <x v="7"/>
    <n v="1023318.1454916657"/>
    <n v="752100.29000000015"/>
    <n v="62018.049999999988"/>
    <n v="418705.02659999998"/>
    <n v="11952.336399999998"/>
    <n v="13232"/>
    <s v="نقدية للمرضى"/>
    <s v="دفاتر جمع مال"/>
    <s v="سارى"/>
    <n v="3290"/>
    <m/>
    <n v="66"/>
    <x v="1"/>
  </r>
  <r>
    <d v="2017-12-14T00:00:00"/>
    <x v="12"/>
    <n v="5000"/>
    <x v="6"/>
    <x v="6"/>
    <n v="1028318.1454916657"/>
    <n v="752100.29000000015"/>
    <n v="62018.049999999988"/>
    <n v="418705.02659999998"/>
    <n v="11952.336399999998"/>
    <n v="13232"/>
    <s v="تبرعات عامة من زكاة مال وغيرها"/>
    <s v="دفاتر جمع مال"/>
    <s v="سارى"/>
    <n v="3384"/>
    <m/>
    <n v="68"/>
    <x v="1"/>
  </r>
  <r>
    <d v="2017-12-14T00:00:00"/>
    <x v="12"/>
    <n v="10000"/>
    <x v="6"/>
    <x v="6"/>
    <n v="1038318.1454916657"/>
    <n v="752100.29000000015"/>
    <n v="62018.049999999988"/>
    <n v="418705.02659999998"/>
    <n v="11952.336399999998"/>
    <n v="13232"/>
    <s v="تبرعات عامة من زكاة مال وغيرها"/>
    <s v="دفاتر جمع مال"/>
    <s v="سارى"/>
    <n v="3385"/>
    <m/>
    <n v="68"/>
    <x v="1"/>
  </r>
  <r>
    <d v="2017-12-14T00:00:00"/>
    <x v="12"/>
    <n v="10000"/>
    <x v="6"/>
    <x v="7"/>
    <n v="1048318.1454916657"/>
    <n v="752100.29000000015"/>
    <n v="62018.049999999988"/>
    <n v="418705.02659999998"/>
    <n v="11952.336399999998"/>
    <n v="13232"/>
    <s v="نقدية للمرضى"/>
    <s v="دفاتر جمع مال"/>
    <s v="سارى"/>
    <n v="3386"/>
    <m/>
    <n v="68"/>
    <x v="1"/>
  </r>
  <r>
    <d v="2017-12-14T00:00:00"/>
    <x v="12"/>
    <n v="10000"/>
    <x v="6"/>
    <x v="6"/>
    <n v="1058318.1454916657"/>
    <n v="752100.29000000015"/>
    <n v="62018.049999999988"/>
    <n v="418705.02659999998"/>
    <n v="11952.336399999998"/>
    <n v="13232"/>
    <s v="تبرعات عامة من زكاة مال وغيرها"/>
    <s v="دفاتر جمع مال"/>
    <s v="سارى"/>
    <n v="3387"/>
    <m/>
    <n v="68"/>
    <x v="1"/>
  </r>
  <r>
    <d v="2017-12-14T00:00:00"/>
    <x v="12"/>
    <n v="10000"/>
    <x v="6"/>
    <x v="6"/>
    <n v="1068318.1454916657"/>
    <n v="752100.29000000015"/>
    <n v="62018.049999999988"/>
    <n v="418705.02659999998"/>
    <n v="11952.336399999998"/>
    <n v="13232"/>
    <s v="تبرعات عامة من زكاة مال وغيرها"/>
    <s v="دفاتر جمع مال"/>
    <s v="سارى"/>
    <n v="3388"/>
    <m/>
    <n v="68"/>
    <x v="1"/>
  </r>
  <r>
    <d v="2017-12-14T00:00:00"/>
    <x v="12"/>
    <n v="7400"/>
    <x v="6"/>
    <x v="6"/>
    <n v="1075718.1454916657"/>
    <n v="752100.29000000015"/>
    <n v="62018.049999999988"/>
    <n v="418705.02659999998"/>
    <n v="11952.336399999998"/>
    <n v="13232"/>
    <s v="تبرعات عامة من زكاة مال وغيرها"/>
    <s v="دفاتر جمع مال"/>
    <s v="سارى"/>
    <n v="3389"/>
    <m/>
    <n v="68"/>
    <x v="1"/>
  </r>
  <r>
    <d v="2017-12-14T00:00:00"/>
    <x v="12"/>
    <n v="100"/>
    <x v="6"/>
    <x v="6"/>
    <n v="1075818.1454916657"/>
    <n v="752100.29000000015"/>
    <n v="62018.049999999988"/>
    <n v="418705.02659999998"/>
    <n v="11952.336399999998"/>
    <n v="13232"/>
    <s v="تبرعات عامة من زكاة مال وغيرها"/>
    <s v="دفاتر جمع مال"/>
    <s v="سارى"/>
    <n v="3390"/>
    <m/>
    <n v="68"/>
    <x v="1"/>
  </r>
  <r>
    <d v="2017-12-14T00:00:00"/>
    <x v="12"/>
    <n v="800"/>
    <x v="6"/>
    <x v="7"/>
    <n v="1076618.1454916657"/>
    <n v="752100.29000000015"/>
    <n v="62018.049999999988"/>
    <n v="418705.02659999998"/>
    <n v="11952.336399999998"/>
    <n v="13232"/>
    <s v="نقدية للمرضى"/>
    <s v="دفاتر جمع مال"/>
    <s v="سارى"/>
    <n v="3391"/>
    <m/>
    <n v="68"/>
    <x v="1"/>
  </r>
  <r>
    <d v="2017-12-14T00:00:00"/>
    <x v="12"/>
    <n v="300"/>
    <x v="6"/>
    <x v="6"/>
    <n v="1076918.1454916657"/>
    <n v="752100.29000000015"/>
    <n v="62018.049999999988"/>
    <n v="418705.02659999998"/>
    <n v="11952.336399999998"/>
    <n v="13232"/>
    <s v="تبرعات عامة من زكاة مال وغيرها"/>
    <s v="دفاتر جمع مال"/>
    <s v="سارى"/>
    <n v="3392"/>
    <m/>
    <n v="68"/>
    <x v="1"/>
  </r>
  <r>
    <d v="2017-12-14T00:00:00"/>
    <x v="12"/>
    <n v="300"/>
    <x v="6"/>
    <x v="7"/>
    <n v="1077218.1454916657"/>
    <n v="752100.29000000015"/>
    <n v="62018.049999999988"/>
    <n v="418705.02659999998"/>
    <n v="11952.336399999998"/>
    <n v="13232"/>
    <s v="نقدية للمرضى"/>
    <s v="دفاتر جمع مال"/>
    <s v="سارى"/>
    <n v="3419"/>
    <m/>
    <n v="69"/>
    <x v="1"/>
  </r>
  <r>
    <d v="2017-12-14T00:00:00"/>
    <x v="12"/>
    <n v="1200"/>
    <x v="6"/>
    <x v="7"/>
    <n v="1078418.1454916657"/>
    <n v="752100.29000000015"/>
    <n v="62018.049999999988"/>
    <n v="418705.02659999998"/>
    <n v="11952.336399999998"/>
    <n v="13232"/>
    <s v="نقدية للمرضى"/>
    <s v="دفاتر جمع مال"/>
    <s v="سارى"/>
    <n v="3420"/>
    <m/>
    <n v="69"/>
    <x v="1"/>
  </r>
  <r>
    <d v="2017-12-14T00:00:00"/>
    <x v="12"/>
    <n v="500"/>
    <x v="6"/>
    <x v="7"/>
    <n v="1078918.1454916657"/>
    <n v="752100.29000000015"/>
    <n v="62018.049999999988"/>
    <n v="418705.02659999998"/>
    <n v="11952.336399999998"/>
    <n v="13232"/>
    <s v="نقدية للمرضى"/>
    <s v="دفاتر جمع مال"/>
    <s v="سارى"/>
    <n v="3421"/>
    <m/>
    <n v="69"/>
    <x v="1"/>
  </r>
  <r>
    <d v="2017-12-14T00:00:00"/>
    <x v="12"/>
    <n v="2000"/>
    <x v="43"/>
    <x v="7"/>
    <n v="1078918.1454916657"/>
    <n v="752100.29000000015"/>
    <n v="62018.049999999988"/>
    <n v="418705.02659999998"/>
    <n v="11952.336399999998"/>
    <n v="15232"/>
    <s v="نقدية للمرضى"/>
    <s v="دفاتر جمع مال"/>
    <s v="سارى"/>
    <n v="3422"/>
    <m/>
    <n v="69"/>
    <x v="1"/>
  </r>
  <r>
    <d v="2017-12-14T00:00:00"/>
    <x v="12"/>
    <n v="1000"/>
    <x v="6"/>
    <x v="6"/>
    <n v="1079918.1454916657"/>
    <n v="752100.29000000015"/>
    <n v="62018.049999999988"/>
    <n v="418705.02659999998"/>
    <n v="11952.336399999998"/>
    <n v="15232"/>
    <s v="تبرعات عامة من زكاة مال وغيرها"/>
    <s v="دفاتر جمع مال"/>
    <s v="سارى"/>
    <n v="3721"/>
    <m/>
    <n v="75"/>
    <x v="1"/>
  </r>
  <r>
    <d v="2017-12-14T00:00:00"/>
    <x v="12"/>
    <n v="1000"/>
    <x v="6"/>
    <x v="6"/>
    <n v="1080918.1454916657"/>
    <n v="752100.29000000015"/>
    <n v="62018.049999999988"/>
    <n v="418705.02659999998"/>
    <n v="11952.336399999998"/>
    <n v="15232"/>
    <s v="تبرعات عامة من زكاة مال وغيرها"/>
    <s v="دفاتر جمع مال"/>
    <s v="سارى"/>
    <n v="3722"/>
    <m/>
    <n v="75"/>
    <x v="1"/>
  </r>
  <r>
    <d v="2017-12-14T00:00:00"/>
    <x v="12"/>
    <n v="500"/>
    <x v="6"/>
    <x v="6"/>
    <n v="1081418.1454916657"/>
    <n v="752100.29000000015"/>
    <n v="62018.049999999988"/>
    <n v="418705.02659999998"/>
    <n v="11952.336399999998"/>
    <n v="15232"/>
    <s v="تبرعات عامة من زكاة مال وغيرها"/>
    <s v="دفاتر جمع مال"/>
    <s v="سارى"/>
    <n v="3751"/>
    <m/>
    <n v="76"/>
    <x v="1"/>
  </r>
  <r>
    <d v="2017-12-14T00:00:00"/>
    <x v="12"/>
    <n v="300"/>
    <x v="6"/>
    <x v="6"/>
    <n v="1081718.1454916657"/>
    <n v="752100.29000000015"/>
    <n v="62018.049999999988"/>
    <n v="418705.02659999998"/>
    <n v="11952.336399999998"/>
    <n v="15232"/>
    <s v="تبرعات عامة من زكاة مال وغيرها"/>
    <s v="دفاتر جمع مال"/>
    <s v="سارى"/>
    <n v="3752"/>
    <m/>
    <n v="76"/>
    <x v="1"/>
  </r>
  <r>
    <d v="2017-12-14T00:00:00"/>
    <x v="12"/>
    <n v="5226.8499999999995"/>
    <x v="6"/>
    <x v="7"/>
    <n v="1086944.9954916658"/>
    <n v="752100.29000000015"/>
    <n v="62018.049999999988"/>
    <n v="418705.02659999998"/>
    <n v="11952.336399999998"/>
    <n v="15232"/>
    <s v="نقدية للمرضى"/>
    <s v="دفاتر جمع مال"/>
    <s v="سارى"/>
    <n v="3753"/>
    <m/>
    <n v="76"/>
    <x v="1"/>
  </r>
  <r>
    <d v="2017-12-14T00:00:00"/>
    <x v="12"/>
    <n v="1000"/>
    <x v="6"/>
    <x v="6"/>
    <n v="1087944.9954916658"/>
    <n v="752100.29000000015"/>
    <n v="62018.049999999988"/>
    <n v="418705.02659999998"/>
    <n v="11952.336399999998"/>
    <n v="15232"/>
    <s v="تبرعات عامة من زكاة مال وغيرها"/>
    <s v="دفاتر جمع مال"/>
    <s v="سارى"/>
    <n v="3754"/>
    <m/>
    <n v="76"/>
    <x v="1"/>
  </r>
  <r>
    <d v="2017-12-14T00:00:00"/>
    <x v="12"/>
    <n v="3400"/>
    <x v="8"/>
    <x v="9"/>
    <n v="1087944.9954916658"/>
    <n v="755500.29000000015"/>
    <n v="62018.049999999988"/>
    <n v="418705.02659999998"/>
    <n v="11952.336399999998"/>
    <n v="15232"/>
    <m/>
    <m/>
    <m/>
    <s v="معاملة بنكية"/>
    <m/>
    <m/>
    <x v="60"/>
  </r>
  <r>
    <d v="2017-12-14T00:00:00"/>
    <x v="12"/>
    <n v="1000"/>
    <x v="8"/>
    <x v="9"/>
    <n v="1087944.9954916658"/>
    <n v="756500.29000000015"/>
    <n v="62018.049999999988"/>
    <n v="418705.02659999998"/>
    <n v="11952.336399999998"/>
    <n v="15232"/>
    <m/>
    <m/>
    <m/>
    <s v="معاملة بنكية"/>
    <m/>
    <m/>
    <x v="60"/>
  </r>
  <r>
    <d v="2017-12-14T00:00:00"/>
    <x v="12"/>
    <n v="3000"/>
    <x v="8"/>
    <x v="9"/>
    <n v="1087944.9954916658"/>
    <n v="759500.29000000015"/>
    <n v="62018.049999999988"/>
    <n v="418705.02659999998"/>
    <n v="11952.336399999998"/>
    <n v="15232"/>
    <m/>
    <m/>
    <m/>
    <s v="معاملة بنكية"/>
    <m/>
    <m/>
    <x v="60"/>
  </r>
  <r>
    <d v="2017-12-14T00:00:00"/>
    <x v="12"/>
    <n v="800"/>
    <x v="8"/>
    <x v="9"/>
    <n v="1087944.9954916658"/>
    <n v="760300.29000000015"/>
    <n v="62018.049999999988"/>
    <n v="418705.02659999998"/>
    <n v="11952.336399999998"/>
    <n v="15232"/>
    <m/>
    <m/>
    <m/>
    <s v="معاملة بنكية"/>
    <m/>
    <m/>
    <x v="129"/>
  </r>
  <r>
    <d v="2017-12-14T00:00:00"/>
    <x v="12"/>
    <n v="20"/>
    <x v="8"/>
    <x v="9"/>
    <n v="1087944.9954916658"/>
    <n v="760320.29000000015"/>
    <n v="62018.049999999988"/>
    <n v="418705.02659999998"/>
    <n v="11952.336399999998"/>
    <n v="15232"/>
    <m/>
    <m/>
    <m/>
    <s v="معاملة بنكية"/>
    <m/>
    <m/>
    <x v="129"/>
  </r>
  <r>
    <d v="2017-12-14T00:00:00"/>
    <x v="12"/>
    <n v="65"/>
    <x v="8"/>
    <x v="9"/>
    <n v="1087944.9954916658"/>
    <n v="760385.29000000015"/>
    <n v="62018.049999999988"/>
    <n v="418705.02659999998"/>
    <n v="11952.336399999998"/>
    <n v="15232"/>
    <m/>
    <m/>
    <m/>
    <s v="معاملة بنكية"/>
    <m/>
    <m/>
    <x v="129"/>
  </r>
  <r>
    <d v="2017-12-14T00:00:00"/>
    <x v="12"/>
    <n v="5000"/>
    <x v="8"/>
    <x v="9"/>
    <n v="1087944.9954916658"/>
    <n v="765385.29000000015"/>
    <n v="62018.049999999988"/>
    <n v="418705.02659999998"/>
    <n v="11952.336399999998"/>
    <n v="15232"/>
    <m/>
    <m/>
    <m/>
    <s v="معاملة بنكية"/>
    <m/>
    <m/>
    <x v="129"/>
  </r>
  <r>
    <d v="2017-12-15T00:00:00"/>
    <x v="12"/>
    <n v="24000"/>
    <x v="6"/>
    <x v="7"/>
    <n v="1111944.9954916658"/>
    <n v="765385.29000000015"/>
    <n v="62018.049999999988"/>
    <n v="418705.02659999998"/>
    <n v="11952.336399999998"/>
    <n v="15232"/>
    <s v="نقدية للمرضى"/>
    <s v="دفاتر جمع مال"/>
    <s v="سارى"/>
    <n v="3723"/>
    <m/>
    <n v="75"/>
    <x v="1"/>
  </r>
  <r>
    <d v="2017-12-16T00:00:00"/>
    <x v="12"/>
    <n v="1220"/>
    <x v="6"/>
    <x v="7"/>
    <n v="1113164.9954916658"/>
    <n v="765385.29000000015"/>
    <n v="62018.049999999988"/>
    <n v="418705.02659999998"/>
    <n v="11952.336399999998"/>
    <n v="15232"/>
    <s v="نقدية للمرضى"/>
    <s v="دفاتر جمع مال"/>
    <s v="سارى"/>
    <n v="1338"/>
    <m/>
    <n v="27"/>
    <x v="1"/>
  </r>
  <r>
    <d v="2017-12-16T00:00:00"/>
    <x v="12"/>
    <n v="45"/>
    <x v="43"/>
    <x v="7"/>
    <n v="1113164.9954916658"/>
    <n v="765385.29000000015"/>
    <n v="62018.049999999988"/>
    <n v="418705.02659999998"/>
    <n v="11952.336399999998"/>
    <n v="15277"/>
    <s v="نقدية للمرضى"/>
    <s v="دفاتر جمع مال"/>
    <s v="سارى"/>
    <n v="1339"/>
    <m/>
    <n v="27"/>
    <x v="1"/>
  </r>
  <r>
    <d v="2017-12-16T00:00:00"/>
    <x v="12"/>
    <n v="5"/>
    <x v="6"/>
    <x v="7"/>
    <n v="1113169.9954916658"/>
    <n v="765385.29000000015"/>
    <n v="62018.049999999988"/>
    <n v="418705.02659999998"/>
    <n v="11952.336399999998"/>
    <n v="15277"/>
    <s v="نقدية للمرضى"/>
    <s v="دفاتر جمع مال"/>
    <s v="سارى"/>
    <n v="1340"/>
    <m/>
    <n v="27"/>
    <x v="1"/>
  </r>
  <r>
    <d v="2017-12-16T00:00:00"/>
    <x v="12"/>
    <n v="100"/>
    <x v="6"/>
    <x v="6"/>
    <n v="1113269.9954916658"/>
    <n v="765385.29000000015"/>
    <n v="62018.049999999988"/>
    <n v="418705.02659999998"/>
    <n v="11952.336399999998"/>
    <n v="15277"/>
    <s v="تبرعات عامة من زكاة مال وغيرها"/>
    <s v="دفاتر جمع مال"/>
    <s v="سارى"/>
    <n v="2639"/>
    <m/>
    <n v="53"/>
    <x v="1"/>
  </r>
  <r>
    <d v="2017-12-16T00:00:00"/>
    <x v="12"/>
    <n v="550"/>
    <x v="6"/>
    <x v="6"/>
    <n v="1113819.9954916658"/>
    <n v="765385.29000000015"/>
    <n v="62018.049999999988"/>
    <n v="418705.02659999998"/>
    <n v="11952.336399999998"/>
    <n v="15277"/>
    <s v="تبرعات عامة من زكاة مال وغيرها"/>
    <s v="دفاتر جمع مال"/>
    <s v="سارى"/>
    <n v="2843"/>
    <m/>
    <n v="57"/>
    <x v="1"/>
  </r>
  <r>
    <d v="2017-12-16T00:00:00"/>
    <x v="12"/>
    <n v="500"/>
    <x v="6"/>
    <x v="6"/>
    <n v="1114319.9954916658"/>
    <n v="765385.29000000015"/>
    <n v="62018.049999999988"/>
    <n v="418705.02659999998"/>
    <n v="11952.336399999998"/>
    <n v="15277"/>
    <s v="تبرعات عامة من زكاة مال وغيرها"/>
    <s v="دفاتر جمع مال"/>
    <s v="سارى"/>
    <n v="2844"/>
    <m/>
    <n v="57"/>
    <x v="1"/>
  </r>
  <r>
    <d v="2017-12-16T00:00:00"/>
    <x v="12"/>
    <n v="10000"/>
    <x v="6"/>
    <x v="6"/>
    <n v="1124319.9954916658"/>
    <n v="765385.29000000015"/>
    <n v="62018.049999999988"/>
    <n v="418705.02659999998"/>
    <n v="11952.336399999998"/>
    <n v="15277"/>
    <s v="تبرعات عامة من زكاة مال وغيرها"/>
    <s v="دفاتر جمع مال"/>
    <s v="سارى"/>
    <n v="2845"/>
    <m/>
    <n v="57"/>
    <x v="1"/>
  </r>
  <r>
    <d v="2017-12-16T00:00:00"/>
    <x v="12"/>
    <n v="10000"/>
    <x v="6"/>
    <x v="6"/>
    <n v="1134319.9954916658"/>
    <n v="765385.29000000015"/>
    <n v="62018.049999999988"/>
    <n v="418705.02659999998"/>
    <n v="11952.336399999998"/>
    <n v="15277"/>
    <s v="تبرعات عامة من زكاة مال وغيرها"/>
    <s v="دفاتر جمع مال"/>
    <s v="سارى"/>
    <n v="2938"/>
    <m/>
    <n v="59"/>
    <x v="1"/>
  </r>
  <r>
    <d v="2017-12-16T00:00:00"/>
    <x v="12"/>
    <n v="10000"/>
    <x v="6"/>
    <x v="6"/>
    <n v="1144319.9954916658"/>
    <n v="765385.29000000015"/>
    <n v="62018.049999999988"/>
    <n v="418705.02659999998"/>
    <n v="11952.336399999998"/>
    <n v="15277"/>
    <s v="تبرعات عامة من زكاة مال وغيرها"/>
    <s v="دفاتر جمع مال"/>
    <s v="سارى"/>
    <n v="2939"/>
    <m/>
    <n v="59"/>
    <x v="1"/>
  </r>
  <r>
    <d v="2017-12-16T00:00:00"/>
    <x v="12"/>
    <n v="1450"/>
    <x v="6"/>
    <x v="6"/>
    <n v="1145769.9954916658"/>
    <n v="765385.29000000015"/>
    <n v="62018.049999999988"/>
    <n v="418705.02659999998"/>
    <n v="11952.336399999998"/>
    <n v="15277"/>
    <s v="تبرعات عامة من زكاة مال وغيرها"/>
    <s v="دفاتر جمع مال"/>
    <s v="سارى"/>
    <n v="2940"/>
    <m/>
    <n v="59"/>
    <x v="1"/>
  </r>
  <r>
    <d v="2017-12-16T00:00:00"/>
    <x v="12"/>
    <n v="200"/>
    <x v="6"/>
    <x v="6"/>
    <n v="1145969.9954916658"/>
    <n v="765385.29000000015"/>
    <n v="62018.049999999988"/>
    <n v="418705.02659999998"/>
    <n v="11952.336399999998"/>
    <n v="15277"/>
    <s v="تبرعات عامة من زكاة مال وغيرها"/>
    <s v="دفاتر جمع مال"/>
    <s v="سارى"/>
    <n v="2941"/>
    <m/>
    <n v="59"/>
    <x v="1"/>
  </r>
  <r>
    <d v="2017-12-16T00:00:00"/>
    <x v="12"/>
    <n v="200"/>
    <x v="6"/>
    <x v="7"/>
    <n v="1146169.9954916658"/>
    <n v="765385.29000000015"/>
    <n v="62018.049999999988"/>
    <n v="418705.02659999998"/>
    <n v="11952.336399999998"/>
    <n v="15277"/>
    <s v="نقدية للمرضى"/>
    <s v="دفاتر جمع مال"/>
    <s v="سارى"/>
    <n v="2942"/>
    <m/>
    <n v="59"/>
    <x v="1"/>
  </r>
  <r>
    <d v="2017-12-16T00:00:00"/>
    <x v="12"/>
    <n v="100"/>
    <x v="6"/>
    <x v="7"/>
    <n v="1146269.9954916658"/>
    <n v="765385.29000000015"/>
    <n v="62018.049999999988"/>
    <n v="418705.02659999998"/>
    <n v="11952.336399999998"/>
    <n v="15277"/>
    <s v="نقدية للمرضى"/>
    <s v="دفاتر جمع مال"/>
    <s v="سارى"/>
    <n v="2943"/>
    <m/>
    <n v="59"/>
    <x v="1"/>
  </r>
  <r>
    <d v="2017-12-16T00:00:00"/>
    <x v="12"/>
    <n v="100"/>
    <x v="6"/>
    <x v="6"/>
    <n v="1146369.9954916658"/>
    <n v="765385.29000000015"/>
    <n v="62018.049999999988"/>
    <n v="418705.02659999998"/>
    <n v="11952.336399999998"/>
    <n v="15277"/>
    <s v="تبرعات عامة من زكاة مال وغيرها"/>
    <s v="دفاتر جمع مال"/>
    <s v="سارى"/>
    <n v="2944"/>
    <m/>
    <n v="59"/>
    <x v="1"/>
  </r>
  <r>
    <d v="2017-12-16T00:00:00"/>
    <x v="12"/>
    <n v="500"/>
    <x v="6"/>
    <x v="7"/>
    <n v="1146869.9954916658"/>
    <n v="765385.29000000015"/>
    <n v="62018.049999999988"/>
    <n v="418705.02659999998"/>
    <n v="11952.336399999998"/>
    <n v="15277"/>
    <s v="نقدية للمرضى"/>
    <s v="دفاتر جمع مال"/>
    <s v="سارى"/>
    <n v="2956"/>
    <m/>
    <n v="60"/>
    <x v="1"/>
  </r>
  <r>
    <d v="2017-12-16T00:00:00"/>
    <x v="12"/>
    <n v="500"/>
    <x v="6"/>
    <x v="7"/>
    <n v="1147369.9954916658"/>
    <n v="765385.29000000015"/>
    <n v="62018.049999999988"/>
    <n v="418705.02659999998"/>
    <n v="11952.336399999998"/>
    <n v="15277"/>
    <s v="نقدية للمرضى"/>
    <s v="دفاتر جمع مال"/>
    <s v="سارى"/>
    <n v="2957"/>
    <m/>
    <n v="60"/>
    <x v="1"/>
  </r>
  <r>
    <d v="2017-12-16T00:00:00"/>
    <x v="12"/>
    <n v="500"/>
    <x v="6"/>
    <x v="7"/>
    <n v="1147869.9954916658"/>
    <n v="765385.29000000015"/>
    <n v="62018.049999999988"/>
    <n v="418705.02659999998"/>
    <n v="11952.336399999998"/>
    <n v="15277"/>
    <s v="نقدية للمرضى"/>
    <s v="دفاتر جمع مال"/>
    <s v="سارى"/>
    <n v="3291"/>
    <m/>
    <n v="66"/>
    <x v="1"/>
  </r>
  <r>
    <d v="2017-12-16T00:00:00"/>
    <x v="12"/>
    <n v="500"/>
    <x v="6"/>
    <x v="7"/>
    <n v="1148369.9954916658"/>
    <n v="765385.29000000015"/>
    <n v="62018.049999999988"/>
    <n v="418705.02659999998"/>
    <n v="11952.336399999998"/>
    <n v="15277"/>
    <s v="نقدية للمرضى"/>
    <s v="دفاتر جمع مال"/>
    <s v="سارى"/>
    <n v="3292"/>
    <m/>
    <n v="66"/>
    <x v="1"/>
  </r>
  <r>
    <d v="2017-12-16T00:00:00"/>
    <x v="12"/>
    <n v="600"/>
    <x v="6"/>
    <x v="7"/>
    <n v="1148969.9954916658"/>
    <n v="765385.29000000015"/>
    <n v="62018.049999999988"/>
    <n v="418705.02659999998"/>
    <n v="11952.336399999998"/>
    <n v="15277"/>
    <s v="نقدية للمرضى"/>
    <s v="دفاتر جمع مال"/>
    <s v="سارى"/>
    <n v="3293"/>
    <m/>
    <n v="66"/>
    <x v="1"/>
  </r>
  <r>
    <d v="2017-12-16T00:00:00"/>
    <x v="12"/>
    <n v="1000"/>
    <x v="6"/>
    <x v="7"/>
    <n v="1149969.9954916658"/>
    <n v="765385.29000000015"/>
    <n v="62018.049999999988"/>
    <n v="418705.02659999998"/>
    <n v="11952.336399999998"/>
    <n v="15277"/>
    <s v="نقدية للمرضى"/>
    <s v="دفاتر جمع مال"/>
    <s v="سارى"/>
    <n v="3294"/>
    <m/>
    <n v="66"/>
    <x v="1"/>
  </r>
  <r>
    <d v="2017-12-16T00:00:00"/>
    <x v="12"/>
    <n v="5000"/>
    <x v="6"/>
    <x v="6"/>
    <n v="1154969.9954916658"/>
    <n v="765385.29000000015"/>
    <n v="62018.049999999988"/>
    <n v="418705.02659999998"/>
    <n v="11952.336399999998"/>
    <n v="15277"/>
    <s v="تبرعات عامة من زكاة مال وغيرها"/>
    <s v="دفاتر جمع مال"/>
    <s v="سارى"/>
    <n v="3393"/>
    <m/>
    <n v="68"/>
    <x v="1"/>
  </r>
  <r>
    <d v="2017-12-16T00:00:00"/>
    <x v="12"/>
    <n v="100"/>
    <x v="6"/>
    <x v="6"/>
    <n v="1155069.9954916658"/>
    <n v="765385.29000000015"/>
    <n v="62018.049999999988"/>
    <n v="418705.02659999998"/>
    <n v="11952.336399999998"/>
    <n v="15277"/>
    <s v="تبرعات عامة من زكاة مال وغيرها"/>
    <s v="دفاتر جمع مال"/>
    <s v="سارى"/>
    <n v="3394"/>
    <m/>
    <n v="68"/>
    <x v="1"/>
  </r>
  <r>
    <d v="2017-12-16T00:00:00"/>
    <x v="12"/>
    <n v="10000"/>
    <x v="6"/>
    <x v="7"/>
    <n v="1165069.9954916658"/>
    <n v="765385.29000000015"/>
    <n v="62018.049999999988"/>
    <n v="418705.02659999998"/>
    <n v="11952.336399999998"/>
    <n v="15277"/>
    <s v="نقدية للمرضى"/>
    <s v="دفاتر جمع مال"/>
    <s v="سارى"/>
    <n v="3395"/>
    <m/>
    <n v="68"/>
    <x v="1"/>
  </r>
  <r>
    <d v="2017-12-16T00:00:00"/>
    <x v="12"/>
    <n v="100"/>
    <x v="6"/>
    <x v="6"/>
    <n v="1165169.9954916658"/>
    <n v="765385.29000000015"/>
    <n v="62018.049999999988"/>
    <n v="418705.02659999998"/>
    <n v="11952.336399999998"/>
    <n v="15277"/>
    <s v="تبرعات عامة من زكاة مال وغيرها"/>
    <s v="دفاتر جمع مال"/>
    <s v="سارى"/>
    <n v="3396"/>
    <m/>
    <n v="68"/>
    <x v="1"/>
  </r>
  <r>
    <d v="2017-12-16T00:00:00"/>
    <x v="12"/>
    <n v="200"/>
    <x v="6"/>
    <x v="6"/>
    <n v="1165369.9954916658"/>
    <n v="765385.29000000015"/>
    <n v="62018.049999999988"/>
    <n v="418705.02659999998"/>
    <n v="11952.336399999998"/>
    <n v="15277"/>
    <s v="تبرعات عامة من زكاة مال وغيرها"/>
    <s v="دفاتر جمع مال"/>
    <s v="سارى"/>
    <n v="3397"/>
    <m/>
    <n v="68"/>
    <x v="1"/>
  </r>
  <r>
    <d v="2017-12-16T00:00:00"/>
    <x v="12"/>
    <n v="200"/>
    <x v="6"/>
    <x v="6"/>
    <n v="1165569.9954916658"/>
    <n v="765385.29000000015"/>
    <n v="62018.049999999988"/>
    <n v="418705.02659999998"/>
    <n v="11952.336399999998"/>
    <n v="15277"/>
    <s v="تبرعات عامة من زكاة مال وغيرها"/>
    <s v="دفاتر جمع مال"/>
    <s v="سارى"/>
    <n v="3398"/>
    <m/>
    <n v="68"/>
    <x v="1"/>
  </r>
  <r>
    <d v="2017-12-16T00:00:00"/>
    <x v="12"/>
    <n v="200"/>
    <x v="6"/>
    <x v="6"/>
    <n v="1165769.9954916658"/>
    <n v="765385.29000000015"/>
    <n v="62018.049999999988"/>
    <n v="418705.02659999998"/>
    <n v="11952.336399999998"/>
    <n v="15277"/>
    <s v="تبرعات عامة من زكاة مال وغيرها"/>
    <s v="دفاتر جمع مال"/>
    <s v="سارى"/>
    <n v="3399"/>
    <m/>
    <n v="68"/>
    <x v="1"/>
  </r>
  <r>
    <d v="2017-12-16T00:00:00"/>
    <x v="12"/>
    <n v="100"/>
    <x v="6"/>
    <x v="6"/>
    <n v="1165869.9954916658"/>
    <n v="765385.29000000015"/>
    <n v="62018.049999999988"/>
    <n v="418705.02659999998"/>
    <n v="11952.336399999998"/>
    <n v="15277"/>
    <s v="تبرعات عامة من زكاة مال وغيرها"/>
    <s v="دفاتر جمع مال"/>
    <s v="سارى"/>
    <n v="3400"/>
    <m/>
    <n v="68"/>
    <x v="1"/>
  </r>
  <r>
    <d v="2017-12-16T00:00:00"/>
    <x v="12"/>
    <n v="6750"/>
    <x v="6"/>
    <x v="6"/>
    <n v="1172619.9954916658"/>
    <n v="765385.29000000015"/>
    <n v="62018.049999999988"/>
    <n v="418705.02659999998"/>
    <n v="11952.336399999998"/>
    <n v="15277"/>
    <s v="تبرعات عامة من زكاة مال وغيرها"/>
    <s v="دفاتر جمع مال"/>
    <s v="سارى"/>
    <n v="3423"/>
    <m/>
    <n v="69"/>
    <x v="1"/>
  </r>
  <r>
    <d v="2017-12-16T00:00:00"/>
    <x v="12"/>
    <n v="10000"/>
    <x v="6"/>
    <x v="6"/>
    <n v="1182619.9954916658"/>
    <n v="765385.29000000015"/>
    <n v="62018.049999999988"/>
    <n v="418705.02659999998"/>
    <n v="11952.336399999998"/>
    <n v="15277"/>
    <s v="تبرعات عامة من زكاة مال وغيرها"/>
    <s v="دفاتر جمع مال"/>
    <s v="سارى"/>
    <n v="3424"/>
    <m/>
    <n v="69"/>
    <x v="1"/>
  </r>
  <r>
    <d v="2017-12-16T00:00:00"/>
    <x v="12"/>
    <n v="10000"/>
    <x v="6"/>
    <x v="7"/>
    <n v="1192619.9954916658"/>
    <n v="765385.29000000015"/>
    <n v="62018.049999999988"/>
    <n v="418705.02659999998"/>
    <n v="11952.336399999998"/>
    <n v="15277"/>
    <s v="نقدية للمرضى"/>
    <s v="دفاتر جمع مال"/>
    <s v="سارى"/>
    <n v="3425"/>
    <m/>
    <n v="69"/>
    <x v="1"/>
  </r>
  <r>
    <d v="2017-12-16T00:00:00"/>
    <x v="12"/>
    <n v="10000"/>
    <x v="6"/>
    <x v="6"/>
    <n v="1202619.9954916658"/>
    <n v="765385.29000000015"/>
    <n v="62018.049999999988"/>
    <n v="418705.02659999998"/>
    <n v="11952.336399999998"/>
    <n v="15277"/>
    <s v="تبرعات عامة من زكاة مال وغيرها"/>
    <s v="دفاتر جمع مال"/>
    <s v="سارى"/>
    <n v="3426"/>
    <m/>
    <n v="69"/>
    <x v="1"/>
  </r>
  <r>
    <d v="2017-12-16T00:00:00"/>
    <x v="12"/>
    <n v="10000"/>
    <x v="6"/>
    <x v="7"/>
    <n v="1212619.9954916658"/>
    <n v="765385.29000000015"/>
    <n v="62018.049999999988"/>
    <n v="418705.02659999998"/>
    <n v="11952.336399999998"/>
    <n v="15277"/>
    <s v="نقدية للمرضى"/>
    <s v="دفاتر جمع مال"/>
    <s v="سارى"/>
    <n v="3427"/>
    <m/>
    <n v="69"/>
    <x v="1"/>
  </r>
  <r>
    <d v="2017-12-16T00:00:00"/>
    <x v="12"/>
    <n v="5000"/>
    <x v="6"/>
    <x v="7"/>
    <n v="1217619.9954916658"/>
    <n v="765385.29000000015"/>
    <n v="62018.049999999988"/>
    <n v="418705.02659999998"/>
    <n v="11952.336399999998"/>
    <n v="15277"/>
    <s v="نقدية للمرضى"/>
    <s v="دفاتر جمع مال"/>
    <s v="سارى"/>
    <n v="3428"/>
    <m/>
    <n v="69"/>
    <x v="1"/>
  </r>
  <r>
    <d v="2017-12-16T00:00:00"/>
    <x v="12"/>
    <n v="1000"/>
    <x v="6"/>
    <x v="6"/>
    <n v="1218619.9954916658"/>
    <n v="765385.29000000015"/>
    <n v="62018.049999999988"/>
    <n v="418705.02659999998"/>
    <n v="11952.336399999998"/>
    <n v="15277"/>
    <s v="تبرعات عامة من زكاة مال وغيرها"/>
    <s v="دفاتر جمع مال"/>
    <s v="سارى"/>
    <n v="3429"/>
    <m/>
    <n v="69"/>
    <x v="1"/>
  </r>
  <r>
    <d v="2017-12-16T00:00:00"/>
    <x v="12"/>
    <n v="100"/>
    <x v="6"/>
    <x v="6"/>
    <n v="1218719.9954916658"/>
    <n v="765385.29000000015"/>
    <n v="62018.049999999988"/>
    <n v="418705.02659999998"/>
    <n v="11952.336399999998"/>
    <n v="15277"/>
    <s v="تبرعات عامة من زكاة مال وغيرها"/>
    <s v="دفاتر جمع مال"/>
    <s v="سارى"/>
    <n v="3601"/>
    <m/>
    <n v="73"/>
    <x v="1"/>
  </r>
  <r>
    <d v="2017-12-16T00:00:00"/>
    <x v="12"/>
    <n v="200"/>
    <x v="6"/>
    <x v="6"/>
    <n v="1218919.9954916658"/>
    <n v="765385.29000000015"/>
    <n v="62018.049999999988"/>
    <n v="418705.02659999998"/>
    <n v="11952.336399999998"/>
    <n v="15277"/>
    <s v="تبرعات عامة من زكاة مال وغيرها"/>
    <s v="دفاتر جمع مال"/>
    <s v="سارى"/>
    <n v="3602"/>
    <m/>
    <n v="73"/>
    <x v="1"/>
  </r>
  <r>
    <d v="2017-12-16T00:00:00"/>
    <x v="12"/>
    <n v="200"/>
    <x v="6"/>
    <x v="6"/>
    <n v="1219119.9954916658"/>
    <n v="765385.29000000015"/>
    <n v="62018.049999999988"/>
    <n v="418705.02659999998"/>
    <n v="11952.336399999998"/>
    <n v="15277"/>
    <s v="تبرعات عامة من زكاة مال وغيرها"/>
    <s v="دفاتر جمع مال"/>
    <s v="سارى"/>
    <n v="3603"/>
    <m/>
    <n v="73"/>
    <x v="1"/>
  </r>
  <r>
    <d v="2017-12-16T00:00:00"/>
    <x v="12"/>
    <n v="200"/>
    <x v="6"/>
    <x v="6"/>
    <n v="1219319.9954916658"/>
    <n v="765385.29000000015"/>
    <n v="62018.049999999988"/>
    <n v="418705.02659999998"/>
    <n v="11952.336399999998"/>
    <n v="15277"/>
    <s v="تبرعات عامة من زكاة مال وغيرها"/>
    <s v="دفاتر جمع مال"/>
    <s v="سارى"/>
    <n v="3604"/>
    <m/>
    <n v="73"/>
    <x v="1"/>
  </r>
  <r>
    <d v="2017-12-16T00:00:00"/>
    <x v="12"/>
    <n v="100"/>
    <x v="6"/>
    <x v="6"/>
    <n v="1219419.9954916658"/>
    <n v="765385.29000000015"/>
    <n v="62018.049999999988"/>
    <n v="418705.02659999998"/>
    <n v="11952.336399999998"/>
    <n v="15277"/>
    <s v="تبرعات عامة من زكاة مال وغيرها"/>
    <s v="دفاتر جمع مال"/>
    <s v="سارى"/>
    <n v="3605"/>
    <m/>
    <n v="73"/>
    <x v="1"/>
  </r>
  <r>
    <d v="2017-12-16T00:00:00"/>
    <x v="12"/>
    <n v="100"/>
    <x v="6"/>
    <x v="6"/>
    <n v="1219519.9954916658"/>
    <n v="765385.29000000015"/>
    <n v="62018.049999999988"/>
    <n v="418705.02659999998"/>
    <n v="11952.336399999998"/>
    <n v="15277"/>
    <s v="تبرعات عامة من زكاة مال وغيرها"/>
    <s v="دفاتر جمع مال"/>
    <s v="سارى"/>
    <n v="3606"/>
    <m/>
    <n v="73"/>
    <x v="1"/>
  </r>
  <r>
    <d v="2017-12-16T00:00:00"/>
    <x v="12"/>
    <n v="100"/>
    <x v="6"/>
    <x v="6"/>
    <n v="1219619.9954916658"/>
    <n v="765385.29000000015"/>
    <n v="62018.049999999988"/>
    <n v="418705.02659999998"/>
    <n v="11952.336399999998"/>
    <n v="15277"/>
    <s v="تبرعات عامة من زكاة مال وغيرها"/>
    <s v="دفاتر جمع مال"/>
    <s v="سارى"/>
    <n v="3607"/>
    <m/>
    <n v="73"/>
    <x v="1"/>
  </r>
  <r>
    <d v="2017-12-16T00:00:00"/>
    <x v="12"/>
    <n v="4650"/>
    <x v="6"/>
    <x v="7"/>
    <n v="1224269.9954916658"/>
    <n v="765385.29000000015"/>
    <n v="62018.049999999988"/>
    <n v="418705.02659999998"/>
    <n v="11952.336399999998"/>
    <n v="15277"/>
    <s v="نقدية للمرضى"/>
    <s v="دفاتر جمع مال"/>
    <s v="سارى"/>
    <n v="3803"/>
    <m/>
    <n v="77"/>
    <x v="1"/>
  </r>
  <r>
    <d v="2017-12-16T00:00:00"/>
    <x v="12"/>
    <n v="4610"/>
    <x v="6"/>
    <x v="7"/>
    <n v="1228879.9954916658"/>
    <n v="765385.29000000015"/>
    <n v="62018.049999999988"/>
    <n v="418705.02659999998"/>
    <n v="11952.336399999998"/>
    <n v="15277"/>
    <s v="نقدية للمرضى"/>
    <s v="دفاتر جمع مال"/>
    <s v="سارى"/>
    <n v="3804"/>
    <m/>
    <n v="77"/>
    <x v="1"/>
  </r>
  <r>
    <d v="2017-12-16T00:00:00"/>
    <x v="12"/>
    <n v="600"/>
    <x v="6"/>
    <x v="6"/>
    <n v="1229479.9954916658"/>
    <n v="765385.29000000015"/>
    <n v="62018.049999999988"/>
    <n v="418705.02659999998"/>
    <n v="11952.336399999998"/>
    <n v="15277"/>
    <s v="تبرعات عامة من زكاة مال وغيرها"/>
    <s v="دفاتر جمع مال"/>
    <s v="سارى"/>
    <n v="3851"/>
    <m/>
    <n v="78"/>
    <x v="1"/>
  </r>
  <r>
    <d v="2017-12-16T00:00:00"/>
    <x v="12"/>
    <n v="600"/>
    <x v="6"/>
    <x v="6"/>
    <n v="1230079.9954916658"/>
    <n v="765385.29000000015"/>
    <n v="62018.049999999988"/>
    <n v="418705.02659999998"/>
    <n v="11952.336399999998"/>
    <n v="15277"/>
    <s v="تبرعات عامة من زكاة مال وغيرها"/>
    <s v="دفاتر جمع مال"/>
    <s v="سارى"/>
    <n v="3852"/>
    <m/>
    <n v="78"/>
    <x v="1"/>
  </r>
  <r>
    <d v="2017-12-16T00:00:00"/>
    <x v="12"/>
    <n v="1000"/>
    <x v="6"/>
    <x v="6"/>
    <n v="1231079.9954916658"/>
    <n v="765385.29000000015"/>
    <n v="62018.049999999988"/>
    <n v="418705.02659999998"/>
    <n v="11952.336399999998"/>
    <n v="15277"/>
    <s v="تبرعات عامة من زكاة مال وغيرها"/>
    <s v="دفاتر جمع مال"/>
    <s v="سارى"/>
    <n v="3853"/>
    <m/>
    <n v="78"/>
    <x v="1"/>
  </r>
  <r>
    <d v="2017-12-16T00:00:00"/>
    <x v="12"/>
    <n v="800"/>
    <x v="6"/>
    <x v="6"/>
    <n v="1231879.9954916658"/>
    <n v="765385.29000000015"/>
    <n v="62018.049999999988"/>
    <n v="418705.02659999998"/>
    <n v="11952.336399999998"/>
    <n v="15277"/>
    <s v="تبرعات عامة من زكاة مال وغيرها"/>
    <s v="دفاتر جمع مال"/>
    <s v="سارى"/>
    <n v="3854"/>
    <m/>
    <n v="78"/>
    <x v="1"/>
  </r>
  <r>
    <d v="2017-12-16T00:00:00"/>
    <x v="12"/>
    <n v="400"/>
    <x v="6"/>
    <x v="6"/>
    <n v="1232279.9954916658"/>
    <n v="765385.29000000015"/>
    <n v="62018.049999999988"/>
    <n v="418705.02659999998"/>
    <n v="11952.336399999998"/>
    <n v="15277"/>
    <s v="تبرعات عامة من زكاة مال وغيرها"/>
    <s v="دفاتر جمع مال"/>
    <s v="سارى"/>
    <n v="3855"/>
    <m/>
    <n v="78"/>
    <x v="1"/>
  </r>
  <r>
    <d v="2017-12-16T00:00:00"/>
    <x v="12"/>
    <n v="800"/>
    <x v="6"/>
    <x v="6"/>
    <n v="1233079.9954916658"/>
    <n v="765385.29000000015"/>
    <n v="62018.049999999988"/>
    <n v="418705.02659999998"/>
    <n v="11952.336399999998"/>
    <n v="15277"/>
    <s v="تبرعات عامة من زكاة مال وغيرها"/>
    <s v="دفاتر جمع مال"/>
    <s v="سارى"/>
    <n v="3856"/>
    <m/>
    <n v="78"/>
    <x v="1"/>
  </r>
  <r>
    <d v="2017-12-16T00:00:00"/>
    <x v="12"/>
    <n v="800"/>
    <x v="6"/>
    <x v="6"/>
    <n v="1233879.9954916658"/>
    <n v="765385.29000000015"/>
    <n v="62018.049999999988"/>
    <n v="418705.02659999998"/>
    <n v="11952.336399999998"/>
    <n v="15277"/>
    <s v="تبرعات عامة من زكاة مال وغيرها"/>
    <s v="دفاتر جمع مال"/>
    <s v="سارى"/>
    <n v="3857"/>
    <m/>
    <n v="78"/>
    <x v="1"/>
  </r>
  <r>
    <d v="2017-12-16T00:00:00"/>
    <x v="12"/>
    <n v="800"/>
    <x v="6"/>
    <x v="6"/>
    <n v="1234679.9954916658"/>
    <n v="765385.29000000015"/>
    <n v="62018.049999999988"/>
    <n v="418705.02659999998"/>
    <n v="11952.336399999998"/>
    <n v="15277"/>
    <s v="تبرعات عامة من زكاة مال وغيرها"/>
    <s v="دفاتر جمع مال"/>
    <s v="سارى"/>
    <n v="3858"/>
    <m/>
    <n v="78"/>
    <x v="1"/>
  </r>
  <r>
    <d v="2017-12-16T00:00:00"/>
    <x v="12"/>
    <n v="900"/>
    <x v="6"/>
    <x v="6"/>
    <n v="1235579.9954916658"/>
    <n v="765385.29000000015"/>
    <n v="62018.049999999988"/>
    <n v="418705.02659999998"/>
    <n v="11952.336399999998"/>
    <n v="15277"/>
    <s v="تبرعات عامة من زكاة مال وغيرها"/>
    <s v="دفاتر جمع مال"/>
    <s v="سارى"/>
    <n v="3859"/>
    <m/>
    <n v="78"/>
    <x v="1"/>
  </r>
  <r>
    <d v="2017-12-16T00:00:00"/>
    <x v="12"/>
    <n v="300"/>
    <x v="6"/>
    <x v="6"/>
    <n v="1235879.9954916658"/>
    <n v="765385.29000000015"/>
    <n v="62018.049999999988"/>
    <n v="418705.02659999998"/>
    <n v="11952.336399999998"/>
    <n v="15277"/>
    <s v="تبرعات عامة من زكاة مال وغيرها"/>
    <s v="دفاتر جمع مال"/>
    <s v="سارى"/>
    <n v="3860"/>
    <m/>
    <n v="78"/>
    <x v="1"/>
  </r>
  <r>
    <d v="2017-12-16T00:00:00"/>
    <x v="12"/>
    <n v="300"/>
    <x v="6"/>
    <x v="6"/>
    <n v="1236179.9954916658"/>
    <n v="765385.29000000015"/>
    <n v="62018.049999999988"/>
    <n v="418705.02659999998"/>
    <n v="11952.336399999998"/>
    <n v="15277"/>
    <s v="تبرعات عامة من زكاة مال وغيرها"/>
    <s v="دفاتر جمع مال"/>
    <s v="سارى"/>
    <n v="3861"/>
    <m/>
    <n v="78"/>
    <x v="1"/>
  </r>
  <r>
    <d v="2017-12-16T00:00:00"/>
    <x v="12"/>
    <n v="1000"/>
    <x v="6"/>
    <x v="6"/>
    <n v="1237179.9954916658"/>
    <n v="765385.29000000015"/>
    <n v="62018.049999999988"/>
    <n v="418705.02659999998"/>
    <n v="11952.336399999998"/>
    <n v="15277"/>
    <s v="تبرعات عامة من زكاة مال وغيرها"/>
    <s v="دفاتر جمع مال"/>
    <s v="سارى"/>
    <n v="3862"/>
    <m/>
    <n v="78"/>
    <x v="1"/>
  </r>
  <r>
    <d v="2017-12-16T00:00:00"/>
    <x v="12"/>
    <n v="5000"/>
    <x v="6"/>
    <x v="6"/>
    <n v="1242179.9954916658"/>
    <n v="765385.29000000015"/>
    <n v="62018.049999999988"/>
    <n v="418705.02659999998"/>
    <n v="11952.336399999998"/>
    <n v="15277"/>
    <s v="تبرعات عامة من زكاة مال وغيرها"/>
    <s v="دفاتر جمع مال"/>
    <s v="سارى"/>
    <n v="3863"/>
    <m/>
    <n v="78"/>
    <x v="1"/>
  </r>
  <r>
    <d v="2017-12-16T00:00:00"/>
    <x v="12"/>
    <n v="10000"/>
    <x v="6"/>
    <x v="6"/>
    <n v="1252179.9954916658"/>
    <n v="765385.29000000015"/>
    <n v="62018.049999999988"/>
    <n v="418705.02659999998"/>
    <n v="11952.336399999998"/>
    <n v="15277"/>
    <s v="تبرعات عامة من زكاة مال وغيرها"/>
    <s v="دفاتر جمع مال"/>
    <s v="سارى"/>
    <n v="3864"/>
    <m/>
    <n v="78"/>
    <x v="1"/>
  </r>
  <r>
    <d v="2017-12-17T00:00:00"/>
    <x v="12"/>
    <n v="10000"/>
    <x v="6"/>
    <x v="6"/>
    <n v="1262179.9954916658"/>
    <n v="765385.29000000015"/>
    <n v="62018.049999999988"/>
    <n v="418705.02659999998"/>
    <n v="11952.336399999998"/>
    <n v="15277"/>
    <s v="تبرعات عامة من زكاة مال وغيرها"/>
    <s v="دفاتر جمع مال"/>
    <s v="سارى"/>
    <n v="2640"/>
    <m/>
    <n v="53"/>
    <x v="1"/>
  </r>
  <r>
    <d v="2017-12-17T00:00:00"/>
    <x v="12"/>
    <n v="320"/>
    <x v="6"/>
    <x v="6"/>
    <n v="1262499.9954916658"/>
    <n v="765385.29000000015"/>
    <n v="62018.049999999988"/>
    <n v="418705.02659999998"/>
    <n v="11952.336399999998"/>
    <n v="15277"/>
    <s v="تبرعات عامة من زكاة مال وغيرها"/>
    <s v="دفاتر جمع مال"/>
    <s v="سارى"/>
    <n v="2641"/>
    <m/>
    <n v="53"/>
    <x v="1"/>
  </r>
  <r>
    <d v="2017-12-17T00:00:00"/>
    <x v="12"/>
    <n v="200"/>
    <x v="6"/>
    <x v="6"/>
    <n v="1262699.9954916658"/>
    <n v="765385.29000000015"/>
    <n v="62018.049999999988"/>
    <n v="418705.02659999998"/>
    <n v="11952.336399999998"/>
    <n v="15277"/>
    <s v="تبرعات عامة من زكاة مال وغيرها"/>
    <s v="دفاتر جمع مال"/>
    <s v="سارى"/>
    <n v="2945"/>
    <m/>
    <n v="59"/>
    <x v="1"/>
  </r>
  <r>
    <d v="2017-12-17T00:00:00"/>
    <x v="12"/>
    <n v="500"/>
    <x v="6"/>
    <x v="6"/>
    <n v="1263199.9954916658"/>
    <n v="765385.29000000015"/>
    <n v="62018.049999999988"/>
    <n v="418705.02659999998"/>
    <n v="11952.336399999998"/>
    <n v="15277"/>
    <s v="تبرعات عامة من زكاة مال وغيرها"/>
    <s v="دفاتر جمع مال"/>
    <s v="سارى"/>
    <n v="2946"/>
    <m/>
    <n v="59"/>
    <x v="1"/>
  </r>
  <r>
    <d v="2017-12-17T00:00:00"/>
    <x v="12"/>
    <n v="945"/>
    <x v="6"/>
    <x v="7"/>
    <n v="1264144.9954916658"/>
    <n v="765385.29000000015"/>
    <n v="62018.049999999988"/>
    <n v="418705.02659999998"/>
    <n v="11952.336399999998"/>
    <n v="15277"/>
    <s v="نقدية للمرضى"/>
    <s v="دفاتر جمع مال"/>
    <s v="سارى"/>
    <n v="2947"/>
    <m/>
    <n v="59"/>
    <x v="1"/>
  </r>
  <r>
    <d v="2017-12-17T00:00:00"/>
    <x v="12"/>
    <n v="3200"/>
    <x v="6"/>
    <x v="6"/>
    <n v="1267344.9954916658"/>
    <n v="765385.29000000015"/>
    <n v="62018.049999999988"/>
    <n v="418705.02659999998"/>
    <n v="11952.336399999998"/>
    <n v="15277"/>
    <s v="تبرعات عامة من زكاة مال وغيرها"/>
    <s v="دفاتر جمع مال"/>
    <s v="سارى"/>
    <n v="3295"/>
    <m/>
    <n v="66"/>
    <x v="1"/>
  </r>
  <r>
    <d v="2017-12-17T00:00:00"/>
    <x v="12"/>
    <n v="2090.7399999999998"/>
    <x v="6"/>
    <x v="6"/>
    <n v="1269435.7354916658"/>
    <n v="765385.29000000015"/>
    <n v="62018.049999999988"/>
    <n v="418705.02659999998"/>
    <n v="11952.336399999998"/>
    <n v="15277"/>
    <s v="تبرعات عامة من زكاة مال وغيرها"/>
    <s v="دفاتر جمع مال"/>
    <s v="سارى"/>
    <n v="3430"/>
    <m/>
    <n v="69"/>
    <x v="1"/>
  </r>
  <r>
    <d v="2017-12-17T00:00:00"/>
    <x v="12"/>
    <n v="2000"/>
    <x v="6"/>
    <x v="7"/>
    <n v="1271435.7354916658"/>
    <n v="765385.29000000015"/>
    <n v="62018.049999999988"/>
    <n v="418705.02659999998"/>
    <n v="11952.336399999998"/>
    <n v="15277"/>
    <s v="نقدية للمرضى"/>
    <s v="دفاتر جمع مال"/>
    <s v="سارى"/>
    <n v="3431"/>
    <m/>
    <n v="69"/>
    <x v="1"/>
  </r>
  <r>
    <d v="2017-12-17T00:00:00"/>
    <x v="12"/>
    <n v="1550"/>
    <x v="6"/>
    <x v="6"/>
    <n v="1272985.7354916658"/>
    <n v="765385.29000000015"/>
    <n v="62018.049999999988"/>
    <n v="418705.02659999998"/>
    <n v="11952.336399999998"/>
    <n v="15277"/>
    <s v="تبرعات عامة من زكاة مال وغيرها"/>
    <s v="دفاتر جمع مال"/>
    <s v="سارى"/>
    <n v="3432"/>
    <m/>
    <n v="69"/>
    <x v="1"/>
  </r>
  <r>
    <d v="2017-12-17T00:00:00"/>
    <x v="12"/>
    <n v="10000"/>
    <x v="6"/>
    <x v="7"/>
    <n v="1282985.7354916658"/>
    <n v="765385.29000000015"/>
    <n v="62018.049999999988"/>
    <n v="418705.02659999998"/>
    <n v="11952.336399999998"/>
    <n v="15277"/>
    <s v="نقدية للمرضى"/>
    <s v="دفاتر جمع مال"/>
    <s v="سارى"/>
    <n v="3433"/>
    <m/>
    <n v="69"/>
    <x v="1"/>
  </r>
  <r>
    <d v="2017-12-17T00:00:00"/>
    <x v="12"/>
    <n v="10000"/>
    <x v="6"/>
    <x v="7"/>
    <n v="1292985.7354916658"/>
    <n v="765385.29000000015"/>
    <n v="62018.049999999988"/>
    <n v="418705.02659999998"/>
    <n v="11952.336399999998"/>
    <n v="15277"/>
    <s v="نقدية للمرضى"/>
    <s v="دفاتر جمع مال"/>
    <s v="سارى"/>
    <n v="3434"/>
    <m/>
    <n v="69"/>
    <x v="1"/>
  </r>
  <r>
    <d v="2017-12-17T00:00:00"/>
    <x v="12"/>
    <n v="5000"/>
    <x v="6"/>
    <x v="7"/>
    <n v="1297985.7354916658"/>
    <n v="765385.29000000015"/>
    <n v="62018.049999999988"/>
    <n v="418705.02659999998"/>
    <n v="11952.336399999998"/>
    <n v="15277"/>
    <s v="نقدية للمرضى"/>
    <s v="دفاتر جمع مال"/>
    <s v="سارى"/>
    <n v="3435"/>
    <m/>
    <n v="69"/>
    <x v="1"/>
  </r>
  <r>
    <d v="2017-12-17T00:00:00"/>
    <x v="12"/>
    <n v="200"/>
    <x v="6"/>
    <x v="7"/>
    <n v="1298185.7354916658"/>
    <n v="765385.29000000015"/>
    <n v="62018.049999999988"/>
    <n v="418705.02659999998"/>
    <n v="11952.336399999998"/>
    <n v="15277"/>
    <s v="نقدية للمرضى"/>
    <s v="دفاتر جمع مال"/>
    <s v="سارى"/>
    <n v="3574"/>
    <m/>
    <n v="72"/>
    <x v="1"/>
  </r>
  <r>
    <d v="2017-12-17T00:00:00"/>
    <x v="12"/>
    <n v="500"/>
    <x v="6"/>
    <x v="6"/>
    <n v="1298685.7354916658"/>
    <n v="765385.29000000015"/>
    <n v="62018.049999999988"/>
    <n v="418705.02659999998"/>
    <n v="11952.336399999998"/>
    <n v="15277"/>
    <s v="تبرعات عامة من زكاة مال وغيرها"/>
    <s v="دفاتر جمع مال"/>
    <s v="سارى"/>
    <n v="3608"/>
    <m/>
    <n v="73"/>
    <x v="1"/>
  </r>
  <r>
    <d v="2017-12-17T00:00:00"/>
    <x v="12"/>
    <n v="5100"/>
    <x v="6"/>
    <x v="6"/>
    <n v="1303785.7354916658"/>
    <n v="765385.29000000015"/>
    <n v="62018.049999999988"/>
    <n v="418705.02659999998"/>
    <n v="11952.336399999998"/>
    <n v="15277"/>
    <s v="تبرعات عامة من زكاة مال وغيرها"/>
    <s v="دفاتر جمع مال"/>
    <s v="سارى"/>
    <n v="3609"/>
    <m/>
    <n v="73"/>
    <x v="1"/>
  </r>
  <r>
    <d v="2017-12-17T00:00:00"/>
    <x v="12"/>
    <n v="100"/>
    <x v="6"/>
    <x v="6"/>
    <n v="1303885.7354916658"/>
    <n v="765385.29000000015"/>
    <n v="62018.049999999988"/>
    <n v="418705.02659999998"/>
    <n v="11952.336399999998"/>
    <n v="15277"/>
    <s v="تبرعات عامة من زكاة مال وغيرها"/>
    <s v="دفاتر جمع مال"/>
    <s v="سارى"/>
    <n v="3610"/>
    <m/>
    <n v="73"/>
    <x v="1"/>
  </r>
  <r>
    <d v="2017-12-17T00:00:00"/>
    <x v="12"/>
    <n v="1200"/>
    <x v="6"/>
    <x v="7"/>
    <n v="1305085.7354916658"/>
    <n v="765385.29000000015"/>
    <n v="62018.049999999988"/>
    <n v="418705.02659999998"/>
    <n v="11952.336399999998"/>
    <n v="15277"/>
    <s v="نقدية للمرضى"/>
    <s v="دفاتر جمع مال"/>
    <s v="سارى"/>
    <n v="3611"/>
    <m/>
    <n v="73"/>
    <x v="1"/>
  </r>
  <r>
    <d v="2017-12-17T00:00:00"/>
    <x v="12"/>
    <n v="200"/>
    <x v="6"/>
    <x v="6"/>
    <n v="1305285.7354916658"/>
    <n v="765385.29000000015"/>
    <n v="62018.049999999988"/>
    <n v="418705.02659999998"/>
    <n v="11952.336399999998"/>
    <n v="15277"/>
    <s v="تبرعات عامة من زكاة مال وغيرها"/>
    <s v="دفاتر جمع مال"/>
    <s v="سارى"/>
    <n v="3726"/>
    <m/>
    <n v="75"/>
    <x v="1"/>
  </r>
  <r>
    <d v="2017-12-17T00:00:00"/>
    <x v="12"/>
    <n v="10000"/>
    <x v="6"/>
    <x v="7"/>
    <n v="1315285.7354916658"/>
    <n v="765385.29000000015"/>
    <n v="62018.049999999988"/>
    <n v="418705.02659999998"/>
    <n v="11952.336399999998"/>
    <n v="15277"/>
    <s v="نقدية للمرضى"/>
    <s v="دفاتر جمع مال"/>
    <s v="سارى"/>
    <n v="3805"/>
    <m/>
    <n v="77"/>
    <x v="1"/>
  </r>
  <r>
    <d v="2017-12-17T00:00:00"/>
    <x v="12"/>
    <n v="1000"/>
    <x v="6"/>
    <x v="7"/>
    <n v="1316285.7354916658"/>
    <n v="765385.29000000015"/>
    <n v="62018.049999999988"/>
    <n v="418705.02659999998"/>
    <n v="11952.336399999998"/>
    <n v="15277"/>
    <s v="نقدية للمرضى"/>
    <s v="دفاتر جمع مال"/>
    <s v="سارى"/>
    <n v="3806"/>
    <m/>
    <n v="77"/>
    <x v="1"/>
  </r>
  <r>
    <d v="2017-12-17T00:00:00"/>
    <x v="12"/>
    <n v="200"/>
    <x v="6"/>
    <x v="6"/>
    <n v="1316485.7354916658"/>
    <n v="765385.29000000015"/>
    <n v="62018.049999999988"/>
    <n v="418705.02659999998"/>
    <n v="11952.336399999998"/>
    <n v="15277"/>
    <s v="تبرعات عامة من زكاة مال وغيرها"/>
    <s v="دفاتر جمع مال"/>
    <s v="سارى"/>
    <n v="3807"/>
    <m/>
    <n v="77"/>
    <x v="1"/>
  </r>
  <r>
    <d v="2017-12-17T00:00:00"/>
    <x v="12"/>
    <n v="500"/>
    <x v="6"/>
    <x v="6"/>
    <n v="1316985.7354916658"/>
    <n v="765385.29000000015"/>
    <n v="62018.049999999988"/>
    <n v="418705.02659999998"/>
    <n v="11952.336399999998"/>
    <n v="15277"/>
    <s v="تبرعات عامة من زكاة مال وغيرها"/>
    <s v="دفاتر جمع مال"/>
    <s v="سارى"/>
    <n v="3808"/>
    <m/>
    <n v="77"/>
    <x v="1"/>
  </r>
  <r>
    <d v="2017-12-17T00:00:00"/>
    <x v="12"/>
    <n v="5000"/>
    <x v="6"/>
    <x v="6"/>
    <n v="1321985.7354916658"/>
    <n v="765385.29000000015"/>
    <n v="62018.049999999988"/>
    <n v="418705.02659999998"/>
    <n v="11952.336399999998"/>
    <n v="15277"/>
    <s v="تبرعات عامة من زكاة مال وغيرها"/>
    <s v="دفاتر جمع مال"/>
    <s v="سارى"/>
    <n v="3865"/>
    <m/>
    <n v="78"/>
    <x v="1"/>
  </r>
  <r>
    <d v="2017-12-17T00:00:00"/>
    <x v="12"/>
    <n v="1150"/>
    <x v="6"/>
    <x v="6"/>
    <n v="1323135.7354916658"/>
    <n v="765385.29000000015"/>
    <n v="62018.049999999988"/>
    <n v="418705.02659999998"/>
    <n v="11952.336399999998"/>
    <n v="15277"/>
    <s v="تبرعات عامة من زكاة مال وغيرها"/>
    <s v="دفاتر جمع مال"/>
    <s v="سارى"/>
    <n v="3866"/>
    <m/>
    <n v="78"/>
    <x v="1"/>
  </r>
  <r>
    <d v="2017-12-17T00:00:00"/>
    <x v="12"/>
    <n v="200"/>
    <x v="6"/>
    <x v="6"/>
    <n v="1323335.7354916658"/>
    <n v="765385.29000000015"/>
    <n v="62018.049999999988"/>
    <n v="418705.02659999998"/>
    <n v="11952.336399999998"/>
    <n v="15277"/>
    <s v="تبرعات عامة من زكاة مال وغيرها"/>
    <s v="دفاتر جمع مال"/>
    <s v="سارى"/>
    <n v="3867"/>
    <m/>
    <n v="78"/>
    <x v="1"/>
  </r>
  <r>
    <d v="2017-12-17T00:00:00"/>
    <x v="12"/>
    <n v="500"/>
    <x v="6"/>
    <x v="7"/>
    <n v="1323835.7354916658"/>
    <n v="765385.29000000015"/>
    <n v="62018.049999999988"/>
    <n v="418705.02659999998"/>
    <n v="11952.336399999998"/>
    <n v="15277"/>
    <s v="نقدية للمرضى"/>
    <s v="دفاتر جمع مال"/>
    <s v="سارى"/>
    <n v="3868"/>
    <m/>
    <n v="78"/>
    <x v="1"/>
  </r>
  <r>
    <d v="2017-12-17T00:00:00"/>
    <x v="12"/>
    <n v="31740"/>
    <x v="8"/>
    <x v="8"/>
    <n v="1292095.7354916658"/>
    <n v="797125.29000000015"/>
    <n v="62018.049999999988"/>
    <n v="418705.02659999998"/>
    <n v="11952.336399999998"/>
    <n v="15277"/>
    <m/>
    <m/>
    <m/>
    <m/>
    <m/>
    <m/>
    <x v="266"/>
  </r>
  <r>
    <d v="2017-12-17T00:00:00"/>
    <x v="12"/>
    <n v="5000"/>
    <x v="8"/>
    <x v="9"/>
    <n v="1292095.7354916658"/>
    <n v="802125.29000000015"/>
    <n v="62018.049999999988"/>
    <n v="418705.02659999998"/>
    <n v="11952.336399999998"/>
    <n v="15277"/>
    <m/>
    <m/>
    <m/>
    <s v="معاملة بنكية"/>
    <m/>
    <m/>
    <x v="64"/>
  </r>
  <r>
    <d v="2017-12-17T00:00:00"/>
    <x v="12"/>
    <n v="20"/>
    <x v="23"/>
    <x v="11"/>
    <n v="1292095.7354916658"/>
    <n v="802105.29000000015"/>
    <n v="62018.049999999988"/>
    <n v="418705.02659999998"/>
    <n v="11952.336399999998"/>
    <n v="15277"/>
    <m/>
    <m/>
    <m/>
    <s v="معاملة بنكية"/>
    <m/>
    <m/>
    <x v="287"/>
  </r>
  <r>
    <d v="2017-12-17T00:00:00"/>
    <x v="12"/>
    <n v="128000"/>
    <x v="6"/>
    <x v="11"/>
    <n v="1420095.7354916658"/>
    <n v="674105.29000000015"/>
    <n v="62018.049999999988"/>
    <n v="418705.02659999998"/>
    <n v="11952.336399999998"/>
    <n v="15277"/>
    <m/>
    <m/>
    <m/>
    <s v="معاملة بنكية"/>
    <m/>
    <m/>
    <x v="279"/>
  </r>
  <r>
    <d v="2017-12-17T00:00:00"/>
    <x v="12"/>
    <n v="128610"/>
    <x v="8"/>
    <x v="8"/>
    <n v="1291485.7354916658"/>
    <n v="802715.29000000015"/>
    <n v="62018.049999999988"/>
    <n v="418705.02659999998"/>
    <n v="11952.336399999998"/>
    <n v="15277"/>
    <m/>
    <m/>
    <m/>
    <m/>
    <m/>
    <m/>
    <x v="60"/>
  </r>
  <r>
    <d v="2017-12-17T00:00:00"/>
    <x v="12"/>
    <n v="4700"/>
    <x v="8"/>
    <x v="9"/>
    <n v="1291485.7354916658"/>
    <n v="807415.29000000015"/>
    <n v="62018.049999999988"/>
    <n v="418705.02659999998"/>
    <n v="11952.336399999998"/>
    <n v="15277"/>
    <m/>
    <m/>
    <m/>
    <s v="معاملة بنكية"/>
    <m/>
    <m/>
    <x v="64"/>
  </r>
  <r>
    <d v="2017-12-17T00:00:00"/>
    <x v="12"/>
    <n v="10900"/>
    <x v="11"/>
    <x v="11"/>
    <n v="1291485.7354916658"/>
    <n v="796515.29000000015"/>
    <n v="62018.049999999988"/>
    <n v="418705.02659999998"/>
    <n v="11952.336399999998"/>
    <n v="15277"/>
    <m/>
    <m/>
    <m/>
    <s v="معاملة بنكية"/>
    <m/>
    <m/>
    <x v="267"/>
  </r>
  <r>
    <d v="2017-12-17T00:00:00"/>
    <x v="12"/>
    <n v="10900"/>
    <x v="11"/>
    <x v="11"/>
    <n v="1291485.7354916658"/>
    <n v="785615.29000000015"/>
    <n v="62018.049999999988"/>
    <n v="418705.02659999998"/>
    <n v="11952.336399999998"/>
    <n v="15277"/>
    <m/>
    <m/>
    <m/>
    <s v="معاملة بنكية"/>
    <m/>
    <m/>
    <x v="267"/>
  </r>
  <r>
    <d v="2017-12-17T00:00:00"/>
    <x v="12"/>
    <n v="120990"/>
    <x v="8"/>
    <x v="8"/>
    <n v="1170495.7354916658"/>
    <n v="906605.29000000015"/>
    <n v="62018.049999999988"/>
    <n v="418705.02659999998"/>
    <n v="11952.336399999998"/>
    <n v="15277"/>
    <m/>
    <m/>
    <m/>
    <m/>
    <m/>
    <m/>
    <x v="266"/>
  </r>
  <r>
    <d v="2017-12-17T00:00:00"/>
    <x v="12"/>
    <n v="220"/>
    <x v="8"/>
    <x v="9"/>
    <n v="1170495.7354916658"/>
    <n v="906825.29000000015"/>
    <n v="62018.049999999988"/>
    <n v="418705.02659999998"/>
    <n v="11952.336399999998"/>
    <n v="15277"/>
    <m/>
    <m/>
    <m/>
    <s v="معاملة بنكية"/>
    <m/>
    <m/>
    <x v="129"/>
  </r>
  <r>
    <d v="2017-12-17T00:00:00"/>
    <x v="12"/>
    <n v="50"/>
    <x v="8"/>
    <x v="9"/>
    <n v="1170495.7354916658"/>
    <n v="906875.29000000015"/>
    <n v="62018.049999999988"/>
    <n v="418705.02659999998"/>
    <n v="11952.336399999998"/>
    <n v="15277"/>
    <m/>
    <m/>
    <m/>
    <s v="معاملة بنكية"/>
    <m/>
    <m/>
    <x v="129"/>
  </r>
  <r>
    <d v="2017-12-17T00:00:00"/>
    <x v="12"/>
    <n v="1500"/>
    <x v="8"/>
    <x v="9"/>
    <n v="1170495.7354916658"/>
    <n v="908375.29000000015"/>
    <n v="62018.049999999988"/>
    <n v="418705.02659999998"/>
    <n v="11952.336399999998"/>
    <n v="15277"/>
    <m/>
    <m/>
    <m/>
    <s v="معاملة بنكية"/>
    <m/>
    <m/>
    <x v="129"/>
  </r>
  <r>
    <d v="2017-12-17T00:00:00"/>
    <x v="12"/>
    <n v="34.75"/>
    <x v="8"/>
    <x v="9"/>
    <n v="1170495.7354916658"/>
    <n v="908410.04000000015"/>
    <n v="62018.049999999988"/>
    <n v="418705.02659999998"/>
    <n v="11952.336399999998"/>
    <n v="15277"/>
    <m/>
    <m/>
    <m/>
    <s v="معاملة بنكية"/>
    <m/>
    <m/>
    <x v="129"/>
  </r>
  <r>
    <d v="2017-12-17T00:00:00"/>
    <x v="12"/>
    <n v="300"/>
    <x v="8"/>
    <x v="9"/>
    <n v="1170495.7354916658"/>
    <n v="908710.04000000015"/>
    <n v="62018.049999999988"/>
    <n v="418705.02659999998"/>
    <n v="11952.336399999998"/>
    <n v="15277"/>
    <m/>
    <m/>
    <m/>
    <s v="معاملة بنكية"/>
    <m/>
    <m/>
    <x v="129"/>
  </r>
  <r>
    <d v="2017-12-17T00:00:00"/>
    <x v="12"/>
    <n v="10561.6"/>
    <x v="1"/>
    <x v="23"/>
    <n v="1170495.7354916658"/>
    <n v="908710.04000000015"/>
    <n v="62018.049999999988"/>
    <n v="418705.02659999998"/>
    <n v="22513.936399999999"/>
    <n v="4715.3999999999996"/>
    <m/>
    <m/>
    <m/>
    <m/>
    <m/>
    <m/>
    <x v="1"/>
  </r>
  <r>
    <d v="2017-12-17T00:00:00"/>
    <x v="12"/>
    <n v="4715"/>
    <x v="1"/>
    <x v="23"/>
    <n v="1170495.7354916658"/>
    <n v="908710.04000000015"/>
    <n v="62018.049999999988"/>
    <n v="418705.02659999998"/>
    <n v="27228.936399999999"/>
    <n v="0.3999999999996362"/>
    <m/>
    <m/>
    <m/>
    <m/>
    <m/>
    <m/>
    <x v="1"/>
  </r>
  <r>
    <d v="2017-12-17T00:00:00"/>
    <x v="12"/>
    <n v="36120"/>
    <x v="38"/>
    <x v="18"/>
    <n v="1170495.7354916658"/>
    <n v="908710.04000000015"/>
    <n v="62018.049999999988"/>
    <n v="454825.02659999998"/>
    <n v="27228.936399999999"/>
    <n v="0.3999999999996362"/>
    <m/>
    <m/>
    <m/>
    <m/>
    <m/>
    <m/>
    <x v="1"/>
  </r>
  <r>
    <d v="2017-12-17T00:00:00"/>
    <x v="12"/>
    <n v="14447.999999999998"/>
    <x v="38"/>
    <x v="21"/>
    <n v="1170495.7354916658"/>
    <n v="908710.04000000015"/>
    <n v="47570.049999999988"/>
    <n v="469273.02659999998"/>
    <n v="27228.936399999999"/>
    <n v="0.3999999999996362"/>
    <m/>
    <m/>
    <m/>
    <m/>
    <m/>
    <m/>
    <x v="1"/>
  </r>
  <r>
    <d v="2017-12-17T00:00:00"/>
    <x v="12"/>
    <n v="19866"/>
    <x v="38"/>
    <x v="21"/>
    <n v="1170495.7354916658"/>
    <n v="908710.04000000015"/>
    <n v="27704.049999999988"/>
    <n v="489139.02659999998"/>
    <n v="27228.936399999999"/>
    <n v="0.3999999999996362"/>
    <m/>
    <m/>
    <m/>
    <m/>
    <m/>
    <m/>
    <x v="1"/>
  </r>
  <r>
    <d v="2017-12-18T00:00:00"/>
    <x v="12"/>
    <n v="10"/>
    <x v="6"/>
    <x v="6"/>
    <n v="1170505.7354916658"/>
    <n v="908710.04000000015"/>
    <n v="27704.049999999988"/>
    <n v="489139.02659999998"/>
    <n v="27228.936399999999"/>
    <n v="0.3999999999996362"/>
    <s v="تبرعات عامة من زكاة مال وغيرها"/>
    <s v="دفاتر جمع مال"/>
    <s v="سارى"/>
    <n v="1341"/>
    <m/>
    <n v="27"/>
    <x v="1"/>
  </r>
  <r>
    <d v="2017-12-18T00:00:00"/>
    <x v="12"/>
    <n v="300"/>
    <x v="6"/>
    <x v="6"/>
    <n v="1170805.7354916658"/>
    <n v="908710.04000000015"/>
    <n v="27704.049999999988"/>
    <n v="489139.02659999998"/>
    <n v="27228.936399999999"/>
    <n v="0.3999999999996362"/>
    <s v="تبرعات عامة من زكاة مال وغيرها"/>
    <s v="دفاتر جمع مال"/>
    <s v="سارى"/>
    <n v="2642"/>
    <m/>
    <n v="53"/>
    <x v="1"/>
  </r>
  <r>
    <d v="2017-12-18T00:00:00"/>
    <x v="12"/>
    <n v="1450"/>
    <x v="6"/>
    <x v="6"/>
    <n v="1172255.7354916658"/>
    <n v="908710.04000000015"/>
    <n v="27704.049999999988"/>
    <n v="489139.02659999998"/>
    <n v="27228.936399999999"/>
    <n v="0.3999999999996362"/>
    <s v="تبرعات عامة من زكاة مال وغيرها"/>
    <s v="دفاتر جمع مال"/>
    <s v="سارى"/>
    <n v="2948"/>
    <m/>
    <n v="59"/>
    <x v="1"/>
  </r>
  <r>
    <d v="2017-12-18T00:00:00"/>
    <x v="12"/>
    <n v="650"/>
    <x v="6"/>
    <x v="7"/>
    <n v="1172905.7354916658"/>
    <n v="908710.04000000015"/>
    <n v="27704.049999999988"/>
    <n v="489139.02659999998"/>
    <n v="27228.936399999999"/>
    <n v="0.3999999999996362"/>
    <s v="نقدية للمرضى"/>
    <s v="دفاتر جمع مال"/>
    <s v="سارى"/>
    <n v="2949"/>
    <m/>
    <n v="59"/>
    <x v="1"/>
  </r>
  <r>
    <d v="2017-12-18T00:00:00"/>
    <x v="12"/>
    <n v="100"/>
    <x v="6"/>
    <x v="6"/>
    <n v="1173005.7354916658"/>
    <n v="908710.04000000015"/>
    <n v="27704.049999999988"/>
    <n v="489139.02659999998"/>
    <n v="27228.936399999999"/>
    <n v="0.3999999999996362"/>
    <s v="تبرعات عامة من زكاة مال وغيرها"/>
    <s v="دفاتر جمع مال"/>
    <s v="سارى"/>
    <n v="2950"/>
    <m/>
    <n v="59"/>
    <x v="1"/>
  </r>
  <r>
    <d v="2017-12-18T00:00:00"/>
    <x v="12"/>
    <n v="2000"/>
    <x v="6"/>
    <x v="7"/>
    <n v="1175005.7354916658"/>
    <n v="908710.04000000015"/>
    <n v="27704.049999999988"/>
    <n v="489139.02659999998"/>
    <n v="27228.936399999999"/>
    <n v="0.3999999999996362"/>
    <s v="نقدية للمرضى"/>
    <s v="دفاتر جمع مال"/>
    <s v="سارى"/>
    <n v="2958"/>
    <m/>
    <n v="60"/>
    <x v="1"/>
  </r>
  <r>
    <d v="2017-12-18T00:00:00"/>
    <x v="12"/>
    <n v="50"/>
    <x v="6"/>
    <x v="7"/>
    <n v="1175055.7354916658"/>
    <n v="908710.04000000015"/>
    <n v="27704.049999999988"/>
    <n v="489139.02659999998"/>
    <n v="27228.936399999999"/>
    <n v="0.3999999999996362"/>
    <s v="نقدية للمرضى"/>
    <s v="دفاتر جمع مال"/>
    <s v="سارى"/>
    <n v="2959"/>
    <m/>
    <n v="60"/>
    <x v="1"/>
  </r>
  <r>
    <d v="2017-12-18T00:00:00"/>
    <x v="12"/>
    <n v="2000"/>
    <x v="6"/>
    <x v="6"/>
    <n v="1177055.7354916658"/>
    <n v="908710.04000000015"/>
    <n v="27704.049999999988"/>
    <n v="489139.02659999998"/>
    <n v="27228.936399999999"/>
    <n v="0.3999999999996362"/>
    <s v="تبرعات عامة من زكاة مال وغيرها"/>
    <s v="دفاتر جمع مال"/>
    <s v="سارى"/>
    <n v="2960"/>
    <m/>
    <n v="60"/>
    <x v="1"/>
  </r>
  <r>
    <d v="2017-12-18T00:00:00"/>
    <x v="12"/>
    <n v="1200"/>
    <x v="6"/>
    <x v="7"/>
    <n v="1178255.7354916658"/>
    <n v="908710.04000000015"/>
    <n v="27704.049999999988"/>
    <n v="489139.02659999998"/>
    <n v="27228.936399999999"/>
    <n v="0.3999999999996362"/>
    <s v="نقدية للمرضى"/>
    <s v="دفاتر جمع مال"/>
    <s v="سارى"/>
    <n v="2961"/>
    <m/>
    <n v="60"/>
    <x v="1"/>
  </r>
  <r>
    <d v="2017-12-18T00:00:00"/>
    <x v="12"/>
    <n v="1000"/>
    <x v="6"/>
    <x v="7"/>
    <n v="1179255.7354916658"/>
    <n v="908710.04000000015"/>
    <n v="27704.049999999988"/>
    <n v="489139.02659999998"/>
    <n v="27228.936399999999"/>
    <n v="0.3999999999996362"/>
    <s v="نقدية للمرضى"/>
    <s v="دفاتر جمع مال"/>
    <s v="سارى"/>
    <n v="2962"/>
    <m/>
    <n v="60"/>
    <x v="1"/>
  </r>
  <r>
    <d v="2017-12-18T00:00:00"/>
    <x v="12"/>
    <n v="500"/>
    <x v="6"/>
    <x v="7"/>
    <n v="1179755.7354916658"/>
    <n v="908710.04000000015"/>
    <n v="27704.049999999988"/>
    <n v="489139.02659999998"/>
    <n v="27228.936399999999"/>
    <n v="0.3999999999996362"/>
    <s v="نقدية للمرضى"/>
    <s v="دفاتر جمع مال"/>
    <s v="سارى"/>
    <n v="3296"/>
    <m/>
    <n v="66"/>
    <x v="1"/>
  </r>
  <r>
    <d v="2017-12-18T00:00:00"/>
    <x v="12"/>
    <n v="2000"/>
    <x v="6"/>
    <x v="6"/>
    <n v="1181755.7354916658"/>
    <n v="908710.04000000015"/>
    <n v="27704.049999999988"/>
    <n v="489139.02659999998"/>
    <n v="27228.936399999999"/>
    <n v="0.3999999999996362"/>
    <s v="تبرعات عامة من زكاة مال وغيرها"/>
    <s v="دفاتر جمع مال"/>
    <s v="سارى"/>
    <n v="3297"/>
    <m/>
    <n v="66"/>
    <x v="1"/>
  </r>
  <r>
    <d v="2017-12-18T00:00:00"/>
    <x v="12"/>
    <n v="500"/>
    <x v="6"/>
    <x v="7"/>
    <n v="1182255.7354916658"/>
    <n v="908710.04000000015"/>
    <n v="27704.049999999988"/>
    <n v="489139.02659999998"/>
    <n v="27228.936399999999"/>
    <n v="0.3999999999996362"/>
    <s v="نقدية للمرضى"/>
    <s v="دفاتر جمع مال"/>
    <s v="سارى"/>
    <n v="3298"/>
    <m/>
    <n v="66"/>
    <x v="1"/>
  </r>
  <r>
    <d v="2017-12-18T00:00:00"/>
    <x v="12"/>
    <n v="250"/>
    <x v="6"/>
    <x v="6"/>
    <n v="1182505.7354916658"/>
    <n v="908710.04000000015"/>
    <n v="27704.049999999988"/>
    <n v="489139.02659999998"/>
    <n v="27228.936399999999"/>
    <n v="0.3999999999996362"/>
    <s v="تبرعات عامة من زكاة مال وغيرها"/>
    <s v="دفاتر جمع مال"/>
    <s v="سارى"/>
    <n v="3436"/>
    <m/>
    <n v="69"/>
    <x v="1"/>
  </r>
  <r>
    <d v="2017-12-18T00:00:00"/>
    <x v="12"/>
    <n v="10000"/>
    <x v="6"/>
    <x v="6"/>
    <n v="1192505.7354916658"/>
    <n v="908710.04000000015"/>
    <n v="27704.049999999988"/>
    <n v="489139.02659999998"/>
    <n v="27228.936399999999"/>
    <n v="0.3999999999996362"/>
    <s v="تبرعات عامة من زكاة مال وغيرها"/>
    <s v="دفاتر جمع مال"/>
    <s v="سارى"/>
    <n v="3437"/>
    <m/>
    <n v="69"/>
    <x v="1"/>
  </r>
  <r>
    <d v="2017-12-18T00:00:00"/>
    <x v="12"/>
    <n v="10000"/>
    <x v="6"/>
    <x v="6"/>
    <n v="1202505.7354916658"/>
    <n v="908710.04000000015"/>
    <n v="27704.049999999988"/>
    <n v="489139.02659999998"/>
    <n v="27228.936399999999"/>
    <n v="0.3999999999996362"/>
    <s v="تبرعات عامة من زكاة مال وغيرها"/>
    <s v="دفاتر جمع مال"/>
    <s v="سارى"/>
    <n v="3438"/>
    <m/>
    <n v="69"/>
    <x v="1"/>
  </r>
  <r>
    <d v="2017-12-18T00:00:00"/>
    <x v="12"/>
    <n v="42"/>
    <x v="6"/>
    <x v="7"/>
    <n v="1202547.7354916658"/>
    <n v="908710.04000000015"/>
    <n v="27704.049999999988"/>
    <n v="489139.02659999998"/>
    <n v="27228.936399999999"/>
    <n v="0.3999999999996362"/>
    <s v="نقدية للمرضى"/>
    <s v="دفاتر جمع مال"/>
    <s v="سارى"/>
    <n v="3439"/>
    <m/>
    <n v="69"/>
    <x v="1"/>
  </r>
  <r>
    <d v="2017-12-18T00:00:00"/>
    <x v="12"/>
    <n v="1250"/>
    <x v="6"/>
    <x v="6"/>
    <n v="1203797.7354916658"/>
    <n v="908710.04000000015"/>
    <n v="27704.049999999988"/>
    <n v="489139.02659999998"/>
    <n v="27228.936399999999"/>
    <n v="0.3999999999996362"/>
    <s v="تبرعات عامة من زكاة مال وغيرها"/>
    <s v="دفاتر جمع مال"/>
    <s v="سارى"/>
    <n v="3575"/>
    <m/>
    <n v="72"/>
    <x v="1"/>
  </r>
  <r>
    <d v="2017-12-18T00:00:00"/>
    <x v="12"/>
    <n v="1500"/>
    <x v="6"/>
    <x v="6"/>
    <n v="1205297.7354916658"/>
    <n v="908710.04000000015"/>
    <n v="27704.049999999988"/>
    <n v="489139.02659999998"/>
    <n v="27228.936399999999"/>
    <n v="0.3999999999996362"/>
    <s v="تبرعات عامة من زكاة مال وغيرها"/>
    <s v="دفاتر جمع مال"/>
    <s v="سارى"/>
    <n v="3576"/>
    <m/>
    <n v="72"/>
    <x v="1"/>
  </r>
  <r>
    <d v="2017-12-18T00:00:00"/>
    <x v="12"/>
    <n v="2000"/>
    <x v="6"/>
    <x v="7"/>
    <n v="1207297.7354916658"/>
    <n v="908710.04000000015"/>
    <n v="27704.049999999988"/>
    <n v="489139.02659999998"/>
    <n v="27228.936399999999"/>
    <n v="0.3999999999996362"/>
    <s v="نقدية للمرضى"/>
    <s v="دفاتر جمع مال"/>
    <s v="سارى"/>
    <n v="3869"/>
    <m/>
    <n v="78"/>
    <x v="1"/>
  </r>
  <r>
    <d v="2017-12-18T00:00:00"/>
    <x v="12"/>
    <n v="450"/>
    <x v="8"/>
    <x v="9"/>
    <n v="1207297.7354916658"/>
    <n v="909160.04000000015"/>
    <n v="27704.049999999988"/>
    <n v="489139.02659999998"/>
    <n v="27228.936399999999"/>
    <n v="0.3999999999996362"/>
    <m/>
    <m/>
    <m/>
    <s v="معاملة بنكية"/>
    <m/>
    <m/>
    <x v="60"/>
  </r>
  <r>
    <d v="2017-12-18T00:00:00"/>
    <x v="12"/>
    <n v="3000"/>
    <x v="8"/>
    <x v="9"/>
    <n v="1207297.7354916658"/>
    <n v="912160.04000000015"/>
    <n v="27704.049999999988"/>
    <n v="489139.02659999998"/>
    <n v="27228.936399999999"/>
    <n v="0.3999999999996362"/>
    <m/>
    <m/>
    <m/>
    <s v="معاملة بنكية"/>
    <m/>
    <m/>
    <x v="60"/>
  </r>
  <r>
    <d v="2017-12-18T00:00:00"/>
    <x v="12"/>
    <n v="1000"/>
    <x v="8"/>
    <x v="9"/>
    <n v="1207297.7354916658"/>
    <n v="913160.04000000015"/>
    <n v="27704.049999999988"/>
    <n v="489139.02659999998"/>
    <n v="27228.936399999999"/>
    <n v="0.3999999999996362"/>
    <m/>
    <m/>
    <m/>
    <s v="معاملة بنكية"/>
    <m/>
    <m/>
    <x v="60"/>
  </r>
  <r>
    <d v="2017-12-18T00:00:00"/>
    <x v="12"/>
    <n v="1000"/>
    <x v="8"/>
    <x v="9"/>
    <n v="1207297.7354916658"/>
    <n v="914160.04000000015"/>
    <n v="27704.049999999988"/>
    <n v="489139.02659999998"/>
    <n v="27228.936399999999"/>
    <n v="0.3999999999996362"/>
    <m/>
    <m/>
    <m/>
    <s v="معاملة بنكية"/>
    <m/>
    <m/>
    <x v="60"/>
  </r>
  <r>
    <d v="2017-12-18T00:00:00"/>
    <x v="12"/>
    <n v="140000"/>
    <x v="6"/>
    <x v="11"/>
    <n v="1347297.7354916658"/>
    <n v="774160.04000000015"/>
    <n v="27704.049999999988"/>
    <n v="489139.02659999998"/>
    <n v="27228.936399999999"/>
    <n v="0.3999999999996362"/>
    <m/>
    <m/>
    <m/>
    <s v="معاملة بنكية"/>
    <m/>
    <m/>
    <x v="265"/>
  </r>
  <r>
    <d v="2017-12-18T00:00:00"/>
    <x v="12"/>
    <n v="49845"/>
    <x v="8"/>
    <x v="8"/>
    <n v="1297452.7354916658"/>
    <n v="824005.04000000015"/>
    <n v="27704.049999999988"/>
    <n v="489139.02659999998"/>
    <n v="27228.936399999999"/>
    <n v="0.3999999999996362"/>
    <m/>
    <m/>
    <m/>
    <m/>
    <m/>
    <m/>
    <x v="60"/>
  </r>
  <r>
    <d v="2017-12-18T00:00:00"/>
    <x v="12"/>
    <n v="70"/>
    <x v="8"/>
    <x v="9"/>
    <n v="1297452.7354916658"/>
    <n v="824075.04000000015"/>
    <n v="27704.049999999988"/>
    <n v="489139.02659999998"/>
    <n v="27228.936399999999"/>
    <n v="0.3999999999996362"/>
    <m/>
    <m/>
    <m/>
    <s v="معاملة بنكية"/>
    <m/>
    <m/>
    <x v="129"/>
  </r>
  <r>
    <d v="2017-12-18T00:00:00"/>
    <x v="12"/>
    <n v="500"/>
    <x v="8"/>
    <x v="9"/>
    <n v="1297452.7354916658"/>
    <n v="824575.04000000015"/>
    <n v="27704.049999999988"/>
    <n v="489139.02659999998"/>
    <n v="27228.936399999999"/>
    <n v="0.3999999999996362"/>
    <m/>
    <m/>
    <m/>
    <s v="معاملة بنكية"/>
    <m/>
    <m/>
    <x v="129"/>
  </r>
  <r>
    <d v="2017-12-18T00:00:00"/>
    <x v="12"/>
    <n v="15000"/>
    <x v="6"/>
    <x v="11"/>
    <n v="1312452.7354916658"/>
    <n v="809575.04000000015"/>
    <n v="27704.049999999988"/>
    <n v="489139.02659999998"/>
    <n v="27228.936399999999"/>
    <n v="0.3999999999996362"/>
    <m/>
    <m/>
    <m/>
    <s v="معاملة بنكية"/>
    <m/>
    <m/>
    <x v="279"/>
  </r>
  <r>
    <d v="2017-12-19T00:00:00"/>
    <x v="12"/>
    <n v="1500"/>
    <x v="6"/>
    <x v="7"/>
    <n v="1313952.7354916658"/>
    <n v="809575.04000000015"/>
    <n v="27704.049999999988"/>
    <n v="489139.02659999998"/>
    <n v="27228.936399999999"/>
    <n v="0.3999999999996362"/>
    <s v="نقدية للمرضى"/>
    <s v="دفاتر جمع مال"/>
    <s v="سارى"/>
    <n v="1342"/>
    <m/>
    <n v="27"/>
    <x v="1"/>
  </r>
  <r>
    <d v="2017-12-19T00:00:00"/>
    <x v="12"/>
    <n v="10000"/>
    <x v="6"/>
    <x v="6"/>
    <n v="1323952.7354916658"/>
    <n v="809575.04000000015"/>
    <n v="27704.049999999988"/>
    <n v="489139.02659999998"/>
    <n v="27228.936399999999"/>
    <n v="0.3999999999996362"/>
    <s v="تبرعات عامة من زكاة مال وغيرها"/>
    <s v="دفاتر جمع مال"/>
    <s v="سارى"/>
    <n v="2644"/>
    <m/>
    <n v="53"/>
    <x v="1"/>
  </r>
  <r>
    <d v="2017-12-19T00:00:00"/>
    <x v="12"/>
    <n v="650"/>
    <x v="6"/>
    <x v="6"/>
    <n v="1324602.7354916658"/>
    <n v="809575.04000000015"/>
    <n v="27704.049999999988"/>
    <n v="489139.02659999998"/>
    <n v="27228.936399999999"/>
    <n v="0.3999999999996362"/>
    <s v="تبرعات عامة من زكاة مال وغيرها"/>
    <s v="دفاتر جمع مال"/>
    <s v="سارى"/>
    <n v="3577"/>
    <m/>
    <n v="72"/>
    <x v="1"/>
  </r>
  <r>
    <d v="2017-12-19T00:00:00"/>
    <x v="12"/>
    <n v="3000"/>
    <x v="6"/>
    <x v="6"/>
    <n v="1327602.7354916658"/>
    <n v="809575.04000000015"/>
    <n v="27704.049999999988"/>
    <n v="489139.02659999998"/>
    <n v="27228.936399999999"/>
    <n v="0.3999999999996362"/>
    <s v="تبرعات عامة من زكاة مال وغيرها"/>
    <s v="دفاتر جمع مال"/>
    <s v="سارى"/>
    <n v="3578"/>
    <m/>
    <n v="72"/>
    <x v="1"/>
  </r>
  <r>
    <d v="2017-12-19T00:00:00"/>
    <x v="12"/>
    <n v="300"/>
    <x v="6"/>
    <x v="6"/>
    <n v="1327902.7354916658"/>
    <n v="809575.04000000015"/>
    <n v="27704.049999999988"/>
    <n v="489139.02659999998"/>
    <n v="27228.936399999999"/>
    <n v="0.3999999999996362"/>
    <s v="تبرعات عامة من زكاة مال وغيرها"/>
    <s v="دفاتر جمع مال"/>
    <s v="سارى"/>
    <n v="3579"/>
    <m/>
    <n v="72"/>
    <x v="1"/>
  </r>
  <r>
    <d v="2017-12-19T00:00:00"/>
    <x v="12"/>
    <n v="5000"/>
    <x v="6"/>
    <x v="6"/>
    <n v="1332902.7354916658"/>
    <n v="809575.04000000015"/>
    <n v="27704.049999999988"/>
    <n v="489139.02659999998"/>
    <n v="27228.936399999999"/>
    <n v="0.3999999999996362"/>
    <s v="تبرعات عامة من زكاة مال وغيرها"/>
    <s v="دفاتر جمع مال"/>
    <s v="سارى"/>
    <n v="3580"/>
    <m/>
    <n v="72"/>
    <x v="1"/>
  </r>
  <r>
    <d v="2017-12-19T00:00:00"/>
    <x v="12"/>
    <n v="2000"/>
    <x v="6"/>
    <x v="6"/>
    <n v="1334902.7354916658"/>
    <n v="809575.04000000015"/>
    <n v="27704.049999999988"/>
    <n v="489139.02659999998"/>
    <n v="27228.936399999999"/>
    <n v="0.3999999999996362"/>
    <s v="تبرعات عامة من زكاة مال وغيرها"/>
    <s v="دفاتر جمع مال"/>
    <s v="سارى"/>
    <n v="3755"/>
    <m/>
    <n v="76"/>
    <x v="1"/>
  </r>
  <r>
    <d v="2017-12-19T00:00:00"/>
    <x v="12"/>
    <n v="1000"/>
    <x v="6"/>
    <x v="6"/>
    <n v="1335902.7354916658"/>
    <n v="809575.04000000015"/>
    <n v="27704.049999999988"/>
    <n v="489139.02659999998"/>
    <n v="27228.936399999999"/>
    <n v="0.3999999999996362"/>
    <s v="تبرعات عامة من زكاة مال وغيرها"/>
    <s v="دفاتر جمع مال"/>
    <s v="سارى"/>
    <n v="3756"/>
    <m/>
    <n v="76"/>
    <x v="1"/>
  </r>
  <r>
    <d v="2017-12-19T00:00:00"/>
    <x v="12"/>
    <n v="10000"/>
    <x v="6"/>
    <x v="7"/>
    <n v="1345902.7354916658"/>
    <n v="809575.04000000015"/>
    <n v="27704.049999999988"/>
    <n v="489139.02659999998"/>
    <n v="27228.936399999999"/>
    <n v="0.3999999999996362"/>
    <s v="نقدية للمرضى"/>
    <s v="دفاتر جمع مال"/>
    <s v="سارى"/>
    <n v="3870"/>
    <m/>
    <n v="78"/>
    <x v="1"/>
  </r>
  <r>
    <d v="2017-12-19T00:00:00"/>
    <x v="12"/>
    <n v="10000"/>
    <x v="6"/>
    <x v="7"/>
    <n v="1355902.7354916658"/>
    <n v="809575.04000000015"/>
    <n v="27704.049999999988"/>
    <n v="489139.02659999998"/>
    <n v="27228.936399999999"/>
    <n v="0.3999999999996362"/>
    <s v="نقدية للمرضى"/>
    <s v="دفاتر جمع مال"/>
    <s v="سارى"/>
    <n v="3871"/>
    <m/>
    <n v="78"/>
    <x v="1"/>
  </r>
  <r>
    <d v="2017-12-19T00:00:00"/>
    <x v="12"/>
    <n v="7000"/>
    <x v="6"/>
    <x v="7"/>
    <n v="1362902.7354916658"/>
    <n v="809575.04000000015"/>
    <n v="27704.049999999988"/>
    <n v="489139.02659999998"/>
    <n v="27228.936399999999"/>
    <n v="0.3999999999996362"/>
    <s v="نقدية للمرضى"/>
    <s v="دفاتر جمع مال"/>
    <s v="سارى"/>
    <n v="3872"/>
    <m/>
    <n v="78"/>
    <x v="1"/>
  </r>
  <r>
    <d v="2017-12-19T00:00:00"/>
    <x v="12"/>
    <n v="10000"/>
    <x v="6"/>
    <x v="6"/>
    <n v="1372902.7354916658"/>
    <n v="809575.04000000015"/>
    <n v="27704.049999999988"/>
    <n v="489139.02659999998"/>
    <n v="27228.936399999999"/>
    <n v="0.3999999999996362"/>
    <s v="تبرعات عامة من زكاة مال وغيرها"/>
    <s v="دفاتر جمع مال"/>
    <s v="سارى"/>
    <n v="3873"/>
    <m/>
    <n v="78"/>
    <x v="1"/>
  </r>
  <r>
    <d v="2017-12-19T00:00:00"/>
    <x v="12"/>
    <n v="6000"/>
    <x v="6"/>
    <x v="6"/>
    <n v="1378902.7354916658"/>
    <n v="809575.04000000015"/>
    <n v="27704.049999999988"/>
    <n v="489139.02659999998"/>
    <n v="27228.936399999999"/>
    <n v="0.3999999999996362"/>
    <s v="تبرعات عامة من زكاة مال وغيرها"/>
    <s v="دفاتر جمع مال"/>
    <s v="سارى"/>
    <n v="3874"/>
    <m/>
    <n v="78"/>
    <x v="1"/>
  </r>
  <r>
    <d v="2017-12-19T00:00:00"/>
    <x v="12"/>
    <n v="2300"/>
    <x v="6"/>
    <x v="7"/>
    <n v="1381202.7354916658"/>
    <n v="809575.04000000015"/>
    <n v="27704.049999999988"/>
    <n v="489139.02659999998"/>
    <n v="27228.936399999999"/>
    <n v="0.3999999999996362"/>
    <s v="نقدية للمرضى"/>
    <s v="دفاتر جمع مال"/>
    <s v="سارى"/>
    <n v="3875"/>
    <m/>
    <n v="78"/>
    <x v="1"/>
  </r>
  <r>
    <d v="2017-12-19T00:00:00"/>
    <x v="12"/>
    <n v="1000"/>
    <x v="6"/>
    <x v="6"/>
    <n v="1382202.7354916658"/>
    <n v="809575.04000000015"/>
    <n v="27704.049999999988"/>
    <n v="489139.02659999998"/>
    <n v="27228.936399999999"/>
    <n v="0.3999999999996362"/>
    <s v="تبرعات عامة من زكاة مال وغيرها"/>
    <s v="دفاتر جمع مال"/>
    <s v="سارى"/>
    <n v="3876"/>
    <m/>
    <n v="78"/>
    <x v="1"/>
  </r>
  <r>
    <d v="2017-12-19T00:00:00"/>
    <x v="12"/>
    <n v="5600"/>
    <x v="6"/>
    <x v="7"/>
    <n v="1387802.7354916658"/>
    <n v="809575.04000000015"/>
    <n v="27704.049999999988"/>
    <n v="489139.02659999998"/>
    <n v="27228.936399999999"/>
    <n v="0.3999999999996362"/>
    <s v="نقدية للمرضى"/>
    <s v="دفاتر جمع مال"/>
    <s v="سارى"/>
    <n v="3877"/>
    <m/>
    <n v="78"/>
    <x v="1"/>
  </r>
  <r>
    <d v="2017-12-19T00:00:00"/>
    <x v="12"/>
    <n v="4000"/>
    <x v="8"/>
    <x v="9"/>
    <n v="1387802.7354916658"/>
    <n v="813575.04000000015"/>
    <n v="27704.049999999988"/>
    <n v="489139.02659999998"/>
    <n v="27228.936399999999"/>
    <n v="0.3999999999996362"/>
    <m/>
    <m/>
    <m/>
    <s v="معاملة بنكية"/>
    <m/>
    <m/>
    <x v="64"/>
  </r>
  <r>
    <d v="2017-12-19T00:00:00"/>
    <x v="12"/>
    <n v="50"/>
    <x v="8"/>
    <x v="9"/>
    <n v="1387802.7354916658"/>
    <n v="813625.04000000015"/>
    <n v="27704.049999999988"/>
    <n v="489139.02659999998"/>
    <n v="27228.936399999999"/>
    <n v="0.3999999999996362"/>
    <m/>
    <m/>
    <m/>
    <s v="معاملة بنكية"/>
    <m/>
    <m/>
    <x v="64"/>
  </r>
  <r>
    <d v="2017-12-19T00:00:00"/>
    <x v="12"/>
    <n v="24600"/>
    <x v="8"/>
    <x v="9"/>
    <n v="1387802.7354916658"/>
    <n v="838225.04000000015"/>
    <n v="27704.049999999988"/>
    <n v="489139.02659999998"/>
    <n v="27228.936399999999"/>
    <n v="0.3999999999996362"/>
    <m/>
    <m/>
    <m/>
    <s v="معاملة بنكية"/>
    <m/>
    <m/>
    <x v="64"/>
  </r>
  <r>
    <d v="2017-12-19T00:00:00"/>
    <x v="12"/>
    <n v="1000"/>
    <x v="8"/>
    <x v="9"/>
    <n v="1387802.7354916658"/>
    <n v="839225.04000000015"/>
    <n v="27704.049999999988"/>
    <n v="489139.02659999998"/>
    <n v="27228.936399999999"/>
    <n v="0.3999999999996362"/>
    <m/>
    <m/>
    <m/>
    <s v="معاملة بنكية"/>
    <m/>
    <m/>
    <x v="64"/>
  </r>
  <r>
    <d v="2017-12-19T00:00:00"/>
    <x v="12"/>
    <n v="126172"/>
    <x v="8"/>
    <x v="8"/>
    <n v="1261630.7354916658"/>
    <n v="965397.04000000015"/>
    <n v="27704.049999999988"/>
    <n v="489139.02659999998"/>
    <n v="27228.936399999999"/>
    <n v="0.3999999999996362"/>
    <m/>
    <m/>
    <m/>
    <m/>
    <m/>
    <m/>
    <x v="266"/>
  </r>
  <r>
    <d v="2017-12-19T00:00:00"/>
    <x v="12"/>
    <n v="100"/>
    <x v="8"/>
    <x v="9"/>
    <n v="1261630.7354916658"/>
    <n v="965497.04000000015"/>
    <n v="27704.049999999988"/>
    <n v="489139.02659999998"/>
    <n v="27228.936399999999"/>
    <n v="0.3999999999996362"/>
    <m/>
    <m/>
    <m/>
    <s v="معاملة بنكية"/>
    <m/>
    <m/>
    <x v="129"/>
  </r>
  <r>
    <d v="2017-12-19T00:00:00"/>
    <x v="12"/>
    <n v="600"/>
    <x v="8"/>
    <x v="9"/>
    <n v="1261630.7354916658"/>
    <n v="966097.04000000015"/>
    <n v="27704.049999999988"/>
    <n v="489139.02659999998"/>
    <n v="27228.936399999999"/>
    <n v="0.3999999999996362"/>
    <m/>
    <m/>
    <m/>
    <s v="معاملة بنكية"/>
    <m/>
    <m/>
    <x v="129"/>
  </r>
  <r>
    <d v="2017-12-19T00:00:00"/>
    <x v="12"/>
    <n v="290"/>
    <x v="8"/>
    <x v="9"/>
    <n v="1261630.7354916658"/>
    <n v="966387.04000000015"/>
    <n v="27704.049999999988"/>
    <n v="489139.02659999998"/>
    <n v="27228.936399999999"/>
    <n v="0.3999999999996362"/>
    <m/>
    <m/>
    <m/>
    <s v="معاملة بنكية"/>
    <m/>
    <m/>
    <x v="129"/>
  </r>
  <r>
    <d v="2017-12-20T00:00:00"/>
    <x v="12"/>
    <n v="12000"/>
    <x v="6"/>
    <x v="6"/>
    <n v="1273630.7354916658"/>
    <n v="966387.04000000015"/>
    <n v="27704.049999999988"/>
    <n v="489139.02659999998"/>
    <n v="27228.936399999999"/>
    <n v="0.3999999999996362"/>
    <s v="تبرعات عامة من زكاة مال وغيرها"/>
    <s v="دفاتر جمع مال"/>
    <s v="سارى"/>
    <n v="2645"/>
    <m/>
    <n v="53"/>
    <x v="1"/>
  </r>
  <r>
    <d v="2017-12-20T00:00:00"/>
    <x v="12"/>
    <n v="1766.72"/>
    <x v="6"/>
    <x v="6"/>
    <n v="1275397.4554916658"/>
    <n v="966387.04000000015"/>
    <n v="27704.049999999988"/>
    <n v="489139.02659999998"/>
    <n v="27228.936399999999"/>
    <n v="0.3999999999996362"/>
    <s v="تبرعات عامة من زكاة مال وغيرها"/>
    <s v="دفاتر جمع مال"/>
    <s v="سارى"/>
    <n v="2646"/>
    <m/>
    <n v="53"/>
    <x v="1"/>
  </r>
  <r>
    <d v="2017-12-20T00:00:00"/>
    <x v="12"/>
    <n v="4500"/>
    <x v="6"/>
    <x v="6"/>
    <n v="1279897.4554916658"/>
    <n v="966387.04000000015"/>
    <n v="27704.049999999988"/>
    <n v="489139.02659999998"/>
    <n v="27228.936399999999"/>
    <n v="0.3999999999996362"/>
    <s v="تبرعات عامة من زكاة مال وغيرها"/>
    <s v="دفاتر جمع مال"/>
    <s v="سارى"/>
    <n v="2647"/>
    <m/>
    <n v="53"/>
    <x v="1"/>
  </r>
  <r>
    <d v="2017-12-20T00:00:00"/>
    <x v="12"/>
    <n v="4000"/>
    <x v="6"/>
    <x v="7"/>
    <n v="1283897.4554916658"/>
    <n v="966387.04000000015"/>
    <n v="27704.049999999988"/>
    <n v="489139.02659999998"/>
    <n v="27228.936399999999"/>
    <n v="0.3999999999996362"/>
    <s v="نقدية للمرضى"/>
    <s v="دفاتر جمع مال"/>
    <s v="سارى"/>
    <n v="2648"/>
    <m/>
    <n v="53"/>
    <x v="1"/>
  </r>
  <r>
    <d v="2017-12-20T00:00:00"/>
    <x v="12"/>
    <n v="1350"/>
    <x v="6"/>
    <x v="6"/>
    <n v="1285247.4554916658"/>
    <n v="966387.04000000015"/>
    <n v="27704.049999999988"/>
    <n v="489139.02659999998"/>
    <n v="27228.936399999999"/>
    <n v="0.3999999999996362"/>
    <s v="تبرعات عامة من زكاة مال وغيرها"/>
    <s v="دفاتر جمع مال"/>
    <s v="سارى"/>
    <n v="2963"/>
    <m/>
    <n v="60"/>
    <x v="1"/>
  </r>
  <r>
    <d v="2017-12-20T00:00:00"/>
    <x v="12"/>
    <n v="400"/>
    <x v="6"/>
    <x v="6"/>
    <n v="1285647.4554916658"/>
    <n v="966387.04000000015"/>
    <n v="27704.049999999988"/>
    <n v="489139.02659999998"/>
    <n v="27228.936399999999"/>
    <n v="0.3999999999996362"/>
    <s v="تبرعات عامة من زكاة مال وغيرها"/>
    <s v="دفاتر جمع مال"/>
    <s v="سارى"/>
    <n v="2964"/>
    <m/>
    <n v="60"/>
    <x v="1"/>
  </r>
  <r>
    <d v="2017-12-20T00:00:00"/>
    <x v="12"/>
    <n v="7101.0000000000009"/>
    <x v="6"/>
    <x v="7"/>
    <n v="1292748.4554916658"/>
    <n v="966387.04000000015"/>
    <n v="27704.049999999988"/>
    <n v="489139.02659999998"/>
    <n v="27228.936399999999"/>
    <n v="0.3999999999996362"/>
    <s v="نقدية للمرضى"/>
    <s v="دفاتر جمع مال"/>
    <s v="سارى"/>
    <n v="3300"/>
    <m/>
    <n v="66"/>
    <x v="1"/>
  </r>
  <r>
    <d v="2017-12-20T00:00:00"/>
    <x v="12"/>
    <n v="800"/>
    <x v="6"/>
    <x v="7"/>
    <n v="1293548.4554916658"/>
    <n v="966387.04000000015"/>
    <n v="27704.049999999988"/>
    <n v="489139.02659999998"/>
    <n v="27228.936399999999"/>
    <n v="0.3999999999996362"/>
    <s v="نقدية للمرضى"/>
    <s v="دفاتر جمع مال"/>
    <s v="سارى"/>
    <n v="3581"/>
    <m/>
    <n v="72"/>
    <x v="1"/>
  </r>
  <r>
    <d v="2017-12-20T00:00:00"/>
    <x v="12"/>
    <n v="200"/>
    <x v="6"/>
    <x v="6"/>
    <n v="1293748.4554916658"/>
    <n v="966387.04000000015"/>
    <n v="27704.049999999988"/>
    <n v="489139.02659999998"/>
    <n v="27228.936399999999"/>
    <n v="0.3999999999996362"/>
    <s v="تبرعات عامة من زكاة مال وغيرها"/>
    <s v="دفاتر جمع مال"/>
    <s v="سارى"/>
    <n v="3582"/>
    <m/>
    <n v="72"/>
    <x v="1"/>
  </r>
  <r>
    <d v="2017-12-20T00:00:00"/>
    <x v="12"/>
    <n v="8833.6"/>
    <x v="6"/>
    <x v="6"/>
    <n v="1302582.0554916658"/>
    <n v="966387.04000000015"/>
    <n v="27704.049999999988"/>
    <n v="489139.02659999998"/>
    <n v="27228.936399999999"/>
    <n v="0.3999999999996362"/>
    <s v="تبرعات عامة من زكاة مال وغيرها"/>
    <s v="دفاتر جمع مال"/>
    <s v="سارى"/>
    <n v="3583"/>
    <m/>
    <n v="72"/>
    <x v="1"/>
  </r>
  <r>
    <d v="2017-12-20T00:00:00"/>
    <x v="12"/>
    <n v="10000"/>
    <x v="6"/>
    <x v="6"/>
    <n v="1312582.0554916658"/>
    <n v="966387.04000000015"/>
    <n v="27704.049999999988"/>
    <n v="489139.02659999998"/>
    <n v="27228.936399999999"/>
    <n v="0.3999999999996362"/>
    <s v="تبرعات عامة من زكاة مال وغيرها"/>
    <s v="دفاتر جمع مال"/>
    <s v="سارى"/>
    <n v="3584"/>
    <m/>
    <n v="72"/>
    <x v="1"/>
  </r>
  <r>
    <d v="2017-12-20T00:00:00"/>
    <x v="12"/>
    <n v="200"/>
    <x v="6"/>
    <x v="6"/>
    <n v="1312782.0554916658"/>
    <n v="966387.04000000015"/>
    <n v="27704.049999999988"/>
    <n v="489139.02659999998"/>
    <n v="27228.936399999999"/>
    <n v="0.3999999999996362"/>
    <s v="تبرعات عامة من زكاة مال وغيرها"/>
    <s v="دفاتر جمع مال"/>
    <s v="سارى"/>
    <n v="3613"/>
    <m/>
    <n v="73"/>
    <x v="1"/>
  </r>
  <r>
    <d v="2017-12-20T00:00:00"/>
    <x v="12"/>
    <n v="500"/>
    <x v="6"/>
    <x v="6"/>
    <n v="1313282.0554916658"/>
    <n v="966387.04000000015"/>
    <n v="27704.049999999988"/>
    <n v="489139.02659999998"/>
    <n v="27228.936399999999"/>
    <n v="0.3999999999996362"/>
    <s v="تبرعات عامة من زكاة مال وغيرها"/>
    <s v="دفاتر جمع مال"/>
    <s v="سارى"/>
    <n v="3614"/>
    <m/>
    <n v="73"/>
    <x v="1"/>
  </r>
  <r>
    <d v="2017-12-20T00:00:00"/>
    <x v="12"/>
    <n v="200"/>
    <x v="6"/>
    <x v="6"/>
    <n v="1313482.0554916658"/>
    <n v="966387.04000000015"/>
    <n v="27704.049999999988"/>
    <n v="489139.02659999998"/>
    <n v="27228.936399999999"/>
    <n v="0.3999999999996362"/>
    <s v="تبرعات عامة من زكاة مال وغيرها"/>
    <s v="دفاتر جمع مال"/>
    <s v="سارى"/>
    <n v="3615"/>
    <m/>
    <n v="73"/>
    <x v="1"/>
  </r>
  <r>
    <d v="2017-12-20T00:00:00"/>
    <x v="12"/>
    <n v="1000"/>
    <x v="6"/>
    <x v="7"/>
    <n v="1314482.0554916658"/>
    <n v="966387.04000000015"/>
    <n v="27704.049999999988"/>
    <n v="489139.02659999998"/>
    <n v="27228.936399999999"/>
    <n v="0.3999999999996362"/>
    <s v="نقدية للمرضى"/>
    <s v="دفاتر جمع مال"/>
    <s v="سارى"/>
    <n v="3878"/>
    <m/>
    <n v="78"/>
    <x v="1"/>
  </r>
  <r>
    <d v="2017-12-20T00:00:00"/>
    <x v="12"/>
    <n v="100"/>
    <x v="6"/>
    <x v="7"/>
    <n v="1314582.0554916658"/>
    <n v="966387.04000000015"/>
    <n v="27704.049999999988"/>
    <n v="489139.02659999998"/>
    <n v="27228.936399999999"/>
    <n v="0.3999999999996362"/>
    <s v="نقدية للمرضى"/>
    <s v="دفاتر جمع مال"/>
    <s v="سارى"/>
    <n v="3879"/>
    <m/>
    <n v="78"/>
    <x v="1"/>
  </r>
  <r>
    <d v="2017-12-20T00:00:00"/>
    <x v="12"/>
    <n v="1500"/>
    <x v="6"/>
    <x v="6"/>
    <n v="1316082.0554916658"/>
    <n v="966387.04000000015"/>
    <n v="27704.049999999988"/>
    <n v="489139.02659999998"/>
    <n v="27228.936399999999"/>
    <n v="0.3999999999996362"/>
    <s v="تبرعات عامة من زكاة مال وغيرها"/>
    <s v="دفاتر جمع مال"/>
    <s v="سارى"/>
    <n v="3880"/>
    <m/>
    <n v="78"/>
    <x v="1"/>
  </r>
  <r>
    <d v="2017-12-20T00:00:00"/>
    <x v="12"/>
    <n v="1200"/>
    <x v="6"/>
    <x v="6"/>
    <n v="1317282.0554916658"/>
    <n v="966387.04000000015"/>
    <n v="27704.049999999988"/>
    <n v="489139.02659999998"/>
    <n v="27228.936399999999"/>
    <n v="0.3999999999996362"/>
    <s v="تبرعات عامة من زكاة مال وغيرها"/>
    <s v="دفاتر جمع مال"/>
    <s v="سارى"/>
    <n v="3881"/>
    <m/>
    <n v="78"/>
    <x v="1"/>
  </r>
  <r>
    <d v="2017-12-20T00:00:00"/>
    <x v="12"/>
    <n v="400"/>
    <x v="6"/>
    <x v="6"/>
    <n v="1317682.0554916658"/>
    <n v="966387.04000000015"/>
    <n v="27704.049999999988"/>
    <n v="489139.02659999998"/>
    <n v="27228.936399999999"/>
    <n v="0.3999999999996362"/>
    <s v="تبرعات عامة من زكاة مال وغيرها"/>
    <s v="دفاتر جمع مال"/>
    <s v="سارى"/>
    <n v="3882"/>
    <m/>
    <n v="78"/>
    <x v="1"/>
  </r>
  <r>
    <d v="2017-12-20T00:00:00"/>
    <x v="12"/>
    <n v="4734"/>
    <x v="6"/>
    <x v="7"/>
    <n v="1322416.0554916658"/>
    <n v="966387.04000000015"/>
    <n v="27704.049999999988"/>
    <n v="489139.02659999998"/>
    <n v="27228.936399999999"/>
    <n v="0.3999999999996362"/>
    <s v="نقدية للمرضى"/>
    <s v="دفاتر جمع مال"/>
    <s v="سارى"/>
    <n v="3902"/>
    <m/>
    <n v="79"/>
    <x v="1"/>
  </r>
  <r>
    <d v="2017-12-20T00:00:00"/>
    <x v="12"/>
    <n v="130000"/>
    <x v="6"/>
    <x v="11"/>
    <n v="1452416.0554916658"/>
    <n v="836387.04000000015"/>
    <n v="27704.049999999988"/>
    <n v="489139.02659999998"/>
    <n v="27228.936399999999"/>
    <n v="0.3999999999996362"/>
    <m/>
    <m/>
    <m/>
    <s v="معاملة بنكية"/>
    <m/>
    <m/>
    <x v="265"/>
  </r>
  <r>
    <d v="2017-12-20T00:00:00"/>
    <x v="12"/>
    <n v="101000"/>
    <x v="6"/>
    <x v="11"/>
    <n v="1553416.0554916658"/>
    <n v="735387.04000000015"/>
    <n v="27704.049999999988"/>
    <n v="489139.02659999998"/>
    <n v="27228.936399999999"/>
    <n v="0.3999999999996362"/>
    <m/>
    <m/>
    <m/>
    <s v="معاملة بنكية"/>
    <m/>
    <m/>
    <x v="265"/>
  </r>
  <r>
    <d v="2017-12-20T00:00:00"/>
    <x v="12"/>
    <n v="101000"/>
    <x v="51"/>
    <x v="8"/>
    <n v="1452416.0554916658"/>
    <n v="735387.04000000015"/>
    <n v="27704.049999999988"/>
    <n v="489139.02659999998"/>
    <n v="27228.936399999999"/>
    <n v="0.3999999999996362"/>
    <m/>
    <m/>
    <m/>
    <m/>
    <m/>
    <m/>
    <x v="1"/>
  </r>
  <r>
    <d v="2017-12-20T00:00:00"/>
    <x v="12"/>
    <n v="83570"/>
    <x v="8"/>
    <x v="8"/>
    <n v="1368846.0554916658"/>
    <n v="818957.04000000015"/>
    <n v="27704.049999999988"/>
    <n v="489139.02659999998"/>
    <n v="27228.936399999999"/>
    <n v="0.3999999999996362"/>
    <m/>
    <m/>
    <m/>
    <m/>
    <m/>
    <m/>
    <x v="60"/>
  </r>
  <r>
    <d v="2017-12-20T00:00:00"/>
    <x v="12"/>
    <n v="20000"/>
    <x v="8"/>
    <x v="9"/>
    <n v="1368846.0554916658"/>
    <n v="838957.04000000015"/>
    <n v="27704.049999999988"/>
    <n v="489139.02659999998"/>
    <n v="27228.936399999999"/>
    <n v="0.3999999999996362"/>
    <m/>
    <m/>
    <m/>
    <s v="معاملة بنكية"/>
    <m/>
    <m/>
    <x v="60"/>
  </r>
  <r>
    <d v="2017-12-20T00:00:00"/>
    <x v="12"/>
    <n v="400"/>
    <x v="8"/>
    <x v="9"/>
    <n v="1368846.0554916658"/>
    <n v="839357.04000000015"/>
    <n v="27704.049999999988"/>
    <n v="489139.02659999998"/>
    <n v="27228.936399999999"/>
    <n v="0.3999999999996362"/>
    <m/>
    <m/>
    <m/>
    <s v="معاملة بنكية"/>
    <m/>
    <m/>
    <x v="129"/>
  </r>
  <r>
    <d v="2017-12-20T00:00:00"/>
    <x v="12"/>
    <n v="5730"/>
    <x v="8"/>
    <x v="9"/>
    <n v="1368846.0554916658"/>
    <n v="845087.04000000015"/>
    <n v="27704.049999999988"/>
    <n v="489139.02659999998"/>
    <n v="27228.936399999999"/>
    <n v="0.3999999999996362"/>
    <m/>
    <m/>
    <m/>
    <s v="معاملة بنكية"/>
    <m/>
    <m/>
    <x v="129"/>
  </r>
  <r>
    <d v="2017-12-20T00:00:00"/>
    <x v="12"/>
    <n v="50"/>
    <x v="8"/>
    <x v="9"/>
    <n v="1368846.0554916658"/>
    <n v="845137.04000000015"/>
    <n v="27704.049999999988"/>
    <n v="489139.02659999998"/>
    <n v="27228.936399999999"/>
    <n v="0.3999999999996362"/>
    <m/>
    <m/>
    <m/>
    <s v="معاملة بنكية"/>
    <m/>
    <m/>
    <x v="129"/>
  </r>
  <r>
    <d v="2017-12-20T00:00:00"/>
    <x v="12"/>
    <n v="50"/>
    <x v="8"/>
    <x v="9"/>
    <n v="1368846.0554916658"/>
    <n v="845187.04000000015"/>
    <n v="27704.049999999988"/>
    <n v="489139.02659999998"/>
    <n v="27228.936399999999"/>
    <n v="0.3999999999996362"/>
    <m/>
    <m/>
    <m/>
    <s v="معاملة بنكية"/>
    <m/>
    <m/>
    <x v="129"/>
  </r>
  <r>
    <d v="2017-12-21T00:00:00"/>
    <x v="12"/>
    <n v="3000"/>
    <x v="6"/>
    <x v="7"/>
    <n v="1371846.0554916658"/>
    <n v="845187.04000000015"/>
    <n v="27704.049999999988"/>
    <n v="489139.02659999998"/>
    <n v="27228.936399999999"/>
    <n v="0.3999999999996362"/>
    <s v="نقدية للمرضى"/>
    <s v="دفاتر جمع مال"/>
    <s v="سارى"/>
    <n v="2965"/>
    <m/>
    <n v="60"/>
    <x v="1"/>
  </r>
  <r>
    <d v="2017-12-21T00:00:00"/>
    <x v="12"/>
    <n v="10000"/>
    <x v="6"/>
    <x v="6"/>
    <n v="1381846.0554916658"/>
    <n v="845187.04000000015"/>
    <n v="27704.049999999988"/>
    <n v="489139.02659999998"/>
    <n v="27228.936399999999"/>
    <n v="0.3999999999996362"/>
    <s v="تبرعات عامة من زكاة مال وغيرها"/>
    <s v="دفاتر جمع مال"/>
    <s v="سارى"/>
    <n v="2966"/>
    <m/>
    <n v="60"/>
    <x v="1"/>
  </r>
  <r>
    <d v="2017-12-21T00:00:00"/>
    <x v="12"/>
    <n v="10000"/>
    <x v="6"/>
    <x v="6"/>
    <n v="1391846.0554916658"/>
    <n v="845187.04000000015"/>
    <n v="27704.049999999988"/>
    <n v="489139.02659999998"/>
    <n v="27228.936399999999"/>
    <n v="0.3999999999996362"/>
    <s v="تبرعات عامة من زكاة مال وغيرها"/>
    <s v="دفاتر جمع مال"/>
    <s v="سارى"/>
    <n v="2967"/>
    <m/>
    <n v="60"/>
    <x v="1"/>
  </r>
  <r>
    <d v="2017-12-21T00:00:00"/>
    <x v="12"/>
    <n v="1000"/>
    <x v="6"/>
    <x v="6"/>
    <n v="1392846.0554916658"/>
    <n v="845187.04000000015"/>
    <n v="27704.049999999988"/>
    <n v="489139.02659999998"/>
    <n v="27228.936399999999"/>
    <n v="0.3999999999996362"/>
    <s v="تبرعات عامة من زكاة مال وغيرها"/>
    <s v="دفاتر جمع مال"/>
    <s v="سارى"/>
    <n v="2968"/>
    <m/>
    <n v="60"/>
    <x v="1"/>
  </r>
  <r>
    <d v="2017-12-21T00:00:00"/>
    <x v="12"/>
    <n v="1500"/>
    <x v="6"/>
    <x v="6"/>
    <n v="1394346.0554916658"/>
    <n v="845187.04000000015"/>
    <n v="27704.049999999988"/>
    <n v="489139.02659999998"/>
    <n v="27228.936399999999"/>
    <n v="0.3999999999996362"/>
    <s v="تبرعات عامة من زكاة مال وغيرها"/>
    <s v="دفاتر جمع مال"/>
    <s v="سارى"/>
    <n v="3440"/>
    <m/>
    <n v="69"/>
    <x v="1"/>
  </r>
  <r>
    <d v="2017-12-21T00:00:00"/>
    <x v="12"/>
    <n v="10000"/>
    <x v="6"/>
    <x v="6"/>
    <n v="1404346.0554916658"/>
    <n v="845187.04000000015"/>
    <n v="27704.049999999988"/>
    <n v="489139.02659999998"/>
    <n v="27228.936399999999"/>
    <n v="0.3999999999996362"/>
    <s v="تبرعات عامة من زكاة مال وغيرها"/>
    <s v="دفاتر جمع مال"/>
    <s v="سارى"/>
    <n v="3616"/>
    <m/>
    <n v="73"/>
    <x v="1"/>
  </r>
  <r>
    <d v="2017-12-21T00:00:00"/>
    <x v="12"/>
    <n v="10000"/>
    <x v="6"/>
    <x v="6"/>
    <n v="1414346.0554916658"/>
    <n v="845187.04000000015"/>
    <n v="27704.049999999988"/>
    <n v="489139.02659999998"/>
    <n v="27228.936399999999"/>
    <n v="0.3999999999996362"/>
    <s v="تبرعات عامة من زكاة مال وغيرها"/>
    <s v="دفاتر جمع مال"/>
    <s v="سارى"/>
    <n v="3618"/>
    <m/>
    <n v="73"/>
    <x v="1"/>
  </r>
  <r>
    <d v="2017-12-21T00:00:00"/>
    <x v="12"/>
    <n v="2000"/>
    <x v="6"/>
    <x v="6"/>
    <n v="1416346.0554916658"/>
    <n v="845187.04000000015"/>
    <n v="27704.049999999988"/>
    <n v="489139.02659999998"/>
    <n v="27228.936399999999"/>
    <n v="0.3999999999996362"/>
    <s v="تبرعات عامة من زكاة مال وغيرها"/>
    <s v="دفاتر جمع مال"/>
    <s v="سارى"/>
    <n v="3619"/>
    <m/>
    <n v="73"/>
    <x v="1"/>
  </r>
  <r>
    <d v="2017-12-21T00:00:00"/>
    <x v="12"/>
    <n v="10000"/>
    <x v="6"/>
    <x v="7"/>
    <n v="1426346.0554916658"/>
    <n v="845187.04000000015"/>
    <n v="27704.049999999988"/>
    <n v="489139.02659999998"/>
    <n v="27228.936399999999"/>
    <n v="0.3999999999996362"/>
    <s v="نقدية للمرضى"/>
    <s v="دفاتر جمع مال"/>
    <s v="سارى"/>
    <n v="3620"/>
    <m/>
    <n v="73"/>
    <x v="1"/>
  </r>
  <r>
    <d v="2017-12-21T00:00:00"/>
    <x v="12"/>
    <n v="10000"/>
    <x v="6"/>
    <x v="7"/>
    <n v="1436346.0554916658"/>
    <n v="845187.04000000015"/>
    <n v="27704.049999999988"/>
    <n v="489139.02659999998"/>
    <n v="27228.936399999999"/>
    <n v="0.3999999999996362"/>
    <s v="نقدية للمرضى"/>
    <s v="دفاتر جمع مال"/>
    <s v="سارى"/>
    <n v="3621"/>
    <m/>
    <n v="73"/>
    <x v="1"/>
  </r>
  <r>
    <d v="2017-12-21T00:00:00"/>
    <x v="12"/>
    <n v="1500"/>
    <x v="6"/>
    <x v="7"/>
    <n v="1437846.0554916658"/>
    <n v="845187.04000000015"/>
    <n v="27704.049999999988"/>
    <n v="489139.02659999998"/>
    <n v="27228.936399999999"/>
    <n v="0.3999999999996362"/>
    <s v="نقدية للمرضى"/>
    <s v="دفاتر جمع مال"/>
    <s v="سارى"/>
    <n v="3622"/>
    <m/>
    <n v="73"/>
    <x v="1"/>
  </r>
  <r>
    <d v="2017-12-21T00:00:00"/>
    <x v="12"/>
    <n v="6500"/>
    <x v="6"/>
    <x v="7"/>
    <n v="1444346.0554916658"/>
    <n v="845187.04000000015"/>
    <n v="27704.049999999988"/>
    <n v="489139.02659999998"/>
    <n v="27228.936399999999"/>
    <n v="0.3999999999996362"/>
    <s v="نقدية للمرضى"/>
    <s v="دفاتر جمع مال"/>
    <s v="سارى"/>
    <n v="3623"/>
    <m/>
    <n v="73"/>
    <x v="1"/>
  </r>
  <r>
    <d v="2017-12-21T00:00:00"/>
    <x v="12"/>
    <n v="200"/>
    <x v="6"/>
    <x v="6"/>
    <n v="1444546.0554916658"/>
    <n v="845187.04000000015"/>
    <n v="27704.049999999988"/>
    <n v="489139.02659999998"/>
    <n v="27228.936399999999"/>
    <n v="0.3999999999996362"/>
    <s v="تبرعات عامة من زكاة مال وغيرها"/>
    <s v="دفاتر جمع مال"/>
    <s v="سارى"/>
    <n v="3624"/>
    <m/>
    <n v="73"/>
    <x v="1"/>
  </r>
  <r>
    <d v="2017-12-21T00:00:00"/>
    <x v="12"/>
    <n v="300"/>
    <x v="6"/>
    <x v="6"/>
    <n v="1444846.0554916658"/>
    <n v="845187.04000000015"/>
    <n v="27704.049999999988"/>
    <n v="489139.02659999998"/>
    <n v="27228.936399999999"/>
    <n v="0.3999999999996362"/>
    <s v="تبرعات عامة من زكاة مال وغيرها"/>
    <s v="دفاتر جمع مال"/>
    <s v="سارى"/>
    <n v="3625"/>
    <m/>
    <n v="73"/>
    <x v="1"/>
  </r>
  <r>
    <d v="2017-12-21T00:00:00"/>
    <x v="12"/>
    <n v="275"/>
    <x v="6"/>
    <x v="6"/>
    <n v="1445121.0554916658"/>
    <n v="845187.04000000015"/>
    <n v="27704.049999999988"/>
    <n v="489139.02659999998"/>
    <n v="27228.936399999999"/>
    <n v="0.3999999999996362"/>
    <s v="تبرعات عامة من زكاة مال وغيرها"/>
    <s v="دفاتر جمع مال"/>
    <s v="سارى"/>
    <n v="3626"/>
    <m/>
    <n v="73"/>
    <x v="1"/>
  </r>
  <r>
    <d v="2017-12-21T00:00:00"/>
    <x v="12"/>
    <n v="5000"/>
    <x v="6"/>
    <x v="6"/>
    <n v="1450121.0554916658"/>
    <n v="845187.04000000015"/>
    <n v="27704.049999999988"/>
    <n v="489139.02659999998"/>
    <n v="27228.936399999999"/>
    <n v="0.3999999999996362"/>
    <s v="تبرعات عامة من زكاة مال وغيرها"/>
    <s v="دفاتر جمع مال"/>
    <s v="سارى"/>
    <n v="3883"/>
    <m/>
    <n v="78"/>
    <x v="1"/>
  </r>
  <r>
    <d v="2017-12-21T00:00:00"/>
    <x v="12"/>
    <n v="500"/>
    <x v="6"/>
    <x v="6"/>
    <n v="1450621.0554916658"/>
    <n v="845187.04000000015"/>
    <n v="27704.049999999988"/>
    <n v="489139.02659999998"/>
    <n v="27228.936399999999"/>
    <n v="0.3999999999996362"/>
    <s v="تبرعات عامة من زكاة مال وغيرها"/>
    <s v="دفاتر جمع مال"/>
    <s v="سارى"/>
    <n v="3884"/>
    <m/>
    <n v="78"/>
    <x v="1"/>
  </r>
  <r>
    <d v="2017-12-21T00:00:00"/>
    <x v="12"/>
    <n v="50"/>
    <x v="6"/>
    <x v="6"/>
    <n v="1450671.0554916658"/>
    <n v="845187.04000000015"/>
    <n v="27704.049999999988"/>
    <n v="489139.02659999998"/>
    <n v="27228.936399999999"/>
    <n v="0.3999999999996362"/>
    <s v="تبرعات عامة من زكاة مال وغيرها"/>
    <s v="دفاتر جمع مال"/>
    <s v="سارى"/>
    <n v="3885"/>
    <m/>
    <n v="78"/>
    <x v="1"/>
  </r>
  <r>
    <d v="2017-12-21T00:00:00"/>
    <x v="12"/>
    <n v="30"/>
    <x v="8"/>
    <x v="9"/>
    <n v="1450671.0554916658"/>
    <n v="845217.04000000015"/>
    <n v="27704.049999999988"/>
    <n v="489139.02659999998"/>
    <n v="27228.936399999999"/>
    <n v="0.3999999999996362"/>
    <m/>
    <m/>
    <m/>
    <s v="معاملة بنكية"/>
    <m/>
    <m/>
    <x v="60"/>
  </r>
  <r>
    <d v="2017-12-21T00:00:00"/>
    <x v="12"/>
    <n v="2250"/>
    <x v="8"/>
    <x v="9"/>
    <n v="1450671.0554916658"/>
    <n v="847467.04000000015"/>
    <n v="27704.049999999988"/>
    <n v="489139.02659999998"/>
    <n v="27228.936399999999"/>
    <n v="0.3999999999996362"/>
    <m/>
    <m/>
    <m/>
    <s v="معاملة بنكية"/>
    <m/>
    <m/>
    <x v="60"/>
  </r>
  <r>
    <d v="2017-12-21T00:00:00"/>
    <x v="12"/>
    <n v="1000"/>
    <x v="8"/>
    <x v="9"/>
    <n v="1450671.0554916658"/>
    <n v="848467.04000000015"/>
    <n v="27704.049999999988"/>
    <n v="489139.02659999998"/>
    <n v="27228.936399999999"/>
    <n v="0.3999999999996362"/>
    <m/>
    <m/>
    <m/>
    <s v="معاملة بنكية"/>
    <m/>
    <m/>
    <x v="60"/>
  </r>
  <r>
    <d v="2017-12-21T00:00:00"/>
    <x v="12"/>
    <n v="50000"/>
    <x v="6"/>
    <x v="11"/>
    <n v="1500671.0554916658"/>
    <n v="798467.04000000015"/>
    <n v="27704.049999999988"/>
    <n v="489139.02659999998"/>
    <n v="27228.936399999999"/>
    <n v="0.3999999999996362"/>
    <m/>
    <m/>
    <m/>
    <s v="معاملة بنكية"/>
    <m/>
    <m/>
    <x v="279"/>
  </r>
  <r>
    <d v="2017-12-21T00:00:00"/>
    <x v="12"/>
    <n v="42650"/>
    <x v="8"/>
    <x v="8"/>
    <n v="1458021.0554916658"/>
    <n v="841117.04000000015"/>
    <n v="27704.049999999988"/>
    <n v="489139.02659999998"/>
    <n v="27228.936399999999"/>
    <n v="0.3999999999996362"/>
    <m/>
    <m/>
    <m/>
    <m/>
    <m/>
    <m/>
    <x v="60"/>
  </r>
  <r>
    <d v="2017-12-21T00:00:00"/>
    <x v="12"/>
    <n v="30"/>
    <x v="8"/>
    <x v="9"/>
    <n v="1458021.0554916658"/>
    <n v="841147.04000000015"/>
    <n v="27704.049999999988"/>
    <n v="489139.02659999998"/>
    <n v="27228.936399999999"/>
    <n v="0.3999999999996362"/>
    <m/>
    <m/>
    <m/>
    <s v="معاملة بنكية"/>
    <m/>
    <m/>
    <x v="129"/>
  </r>
  <r>
    <d v="2017-12-21T00:00:00"/>
    <x v="12"/>
    <n v="10"/>
    <x v="8"/>
    <x v="9"/>
    <n v="1458021.0554916658"/>
    <n v="841157.04000000015"/>
    <n v="27704.049999999988"/>
    <n v="489139.02659999998"/>
    <n v="27228.936399999999"/>
    <n v="0.3999999999996362"/>
    <m/>
    <m/>
    <m/>
    <s v="معاملة بنكية"/>
    <m/>
    <m/>
    <x v="129"/>
  </r>
  <r>
    <d v="2017-12-21T00:00:00"/>
    <x v="12"/>
    <n v="10836"/>
    <x v="38"/>
    <x v="21"/>
    <n v="1458021.0554916658"/>
    <n v="841157.04000000015"/>
    <n v="16868.049999999988"/>
    <n v="499975.02659999998"/>
    <n v="27228.936399999999"/>
    <n v="0.3999999999996362"/>
    <m/>
    <m/>
    <m/>
    <m/>
    <m/>
    <m/>
    <x v="1"/>
  </r>
  <r>
    <d v="2017-12-21T00:00:00"/>
    <x v="12"/>
    <n v="144"/>
    <x v="23"/>
    <x v="27"/>
    <n v="1458021.0554916658"/>
    <n v="841157.04000000015"/>
    <n v="16868.049999999988"/>
    <n v="499975.02659999998"/>
    <n v="27228.936399999999"/>
    <n v="0.3999999999996362"/>
    <m/>
    <m/>
    <m/>
    <m/>
    <m/>
    <m/>
    <x v="1"/>
  </r>
  <r>
    <d v="2017-12-21T00:00:00"/>
    <x v="12"/>
    <n v="144"/>
    <x v="23"/>
    <x v="27"/>
    <n v="1458021.0554916658"/>
    <n v="841157.04000000015"/>
    <n v="16868.049999999988"/>
    <n v="499975.02659999998"/>
    <n v="27228.936399999999"/>
    <n v="0.3999999999996362"/>
    <m/>
    <m/>
    <m/>
    <m/>
    <m/>
    <m/>
    <x v="1"/>
  </r>
  <r>
    <d v="2017-12-21T00:00:00"/>
    <x v="12"/>
    <n v="144"/>
    <x v="23"/>
    <x v="27"/>
    <n v="1458021.0554916658"/>
    <n v="841157.04000000015"/>
    <n v="16868.049999999988"/>
    <n v="499975.02659999998"/>
    <n v="27228.936399999999"/>
    <n v="0.3999999999996362"/>
    <m/>
    <m/>
    <m/>
    <m/>
    <m/>
    <m/>
    <x v="1"/>
  </r>
  <r>
    <d v="2017-12-21T00:00:00"/>
    <x v="12"/>
    <n v="144"/>
    <x v="23"/>
    <x v="27"/>
    <n v="1458021.0554916658"/>
    <n v="841157.04000000015"/>
    <n v="16868.049999999988"/>
    <n v="499975.02659999998"/>
    <n v="27228.936399999999"/>
    <n v="0.3999999999996362"/>
    <m/>
    <m/>
    <m/>
    <m/>
    <m/>
    <m/>
    <x v="1"/>
  </r>
  <r>
    <d v="2017-12-21T00:00:00"/>
    <x v="12"/>
    <n v="80"/>
    <x v="6"/>
    <x v="6"/>
    <n v="1458101.0554916658"/>
    <n v="841157.04000000015"/>
    <n v="16868.049999999988"/>
    <n v="499975.02659999998"/>
    <n v="27228.936399999999"/>
    <n v="0.3999999999996362"/>
    <s v="تبرعات عامة من زكاة مال وغيرها"/>
    <s v="دفاتر جمع مال"/>
    <s v="سارى"/>
    <n v="3886"/>
    <m/>
    <n v="78"/>
    <x v="1"/>
  </r>
  <r>
    <d v="2017-12-22T00:00:00"/>
    <x v="12"/>
    <n v="3000"/>
    <x v="6"/>
    <x v="7"/>
    <n v="1461101.0554916658"/>
    <n v="841157.04000000015"/>
    <n v="16868.049999999988"/>
    <n v="499975.02659999998"/>
    <n v="27228.936399999999"/>
    <n v="0.3999999999996362"/>
    <s v="نقدية للمرضى"/>
    <s v="دفاتر جمع مال"/>
    <s v="سارى"/>
    <n v="3887"/>
    <m/>
    <n v="78"/>
    <x v="1"/>
  </r>
  <r>
    <d v="2017-12-22T00:00:00"/>
    <x v="12"/>
    <n v="100"/>
    <x v="6"/>
    <x v="6"/>
    <n v="1461201.0554916658"/>
    <n v="841157.04000000015"/>
    <n v="16868.049999999988"/>
    <n v="499975.02659999998"/>
    <n v="27228.936399999999"/>
    <n v="0.3999999999996362"/>
    <s v="تبرعات عامة من زكاة مال وغيرها"/>
    <s v="دفاتر جمع مال"/>
    <s v="سارى"/>
    <n v="3890"/>
    <m/>
    <n v="78"/>
    <x v="1"/>
  </r>
  <r>
    <d v="2017-12-23T00:00:00"/>
    <x v="12"/>
    <n v="250"/>
    <x v="6"/>
    <x v="7"/>
    <n v="1461451.0554916658"/>
    <n v="841157.04000000015"/>
    <n v="16868.049999999988"/>
    <n v="499975.02659999998"/>
    <n v="27228.936399999999"/>
    <n v="0.3999999999996362"/>
    <s v="نقدية للمرضى"/>
    <s v="دفاتر جمع مال"/>
    <s v="سارى"/>
    <n v="2969"/>
    <m/>
    <n v="60"/>
    <x v="1"/>
  </r>
  <r>
    <d v="2017-12-23T00:00:00"/>
    <x v="12"/>
    <n v="350"/>
    <x v="6"/>
    <x v="7"/>
    <n v="1461801.0554916658"/>
    <n v="841157.04000000015"/>
    <n v="16868.049999999988"/>
    <n v="499975.02659999998"/>
    <n v="27228.936399999999"/>
    <n v="0.3999999999996362"/>
    <s v="نقدية للمرضى"/>
    <s v="دفاتر جمع مال"/>
    <s v="سارى"/>
    <n v="3441"/>
    <m/>
    <n v="69"/>
    <x v="1"/>
  </r>
  <r>
    <d v="2017-12-23T00:00:00"/>
    <x v="12"/>
    <n v="1000"/>
    <x v="6"/>
    <x v="6"/>
    <n v="1462801.0554916658"/>
    <n v="841157.04000000015"/>
    <n v="16868.049999999988"/>
    <n v="499975.02659999998"/>
    <n v="27228.936399999999"/>
    <n v="0.3999999999996362"/>
    <s v="تبرعات عامة من زكاة مال وغيرها"/>
    <s v="دفاتر جمع مال"/>
    <s v="سارى"/>
    <n v="3442"/>
    <m/>
    <n v="69"/>
    <x v="1"/>
  </r>
  <r>
    <d v="2017-12-23T00:00:00"/>
    <x v="12"/>
    <n v="5000"/>
    <x v="6"/>
    <x v="6"/>
    <n v="1467801.0554916658"/>
    <n v="841157.04000000015"/>
    <n v="16868.049999999988"/>
    <n v="499975.02659999998"/>
    <n v="27228.936399999999"/>
    <n v="0.3999999999996362"/>
    <s v="تبرعات عامة من زكاة مال وغيرها"/>
    <s v="دفاتر جمع مال"/>
    <s v="سارى"/>
    <n v="3443"/>
    <m/>
    <n v="69"/>
    <x v="1"/>
  </r>
  <r>
    <d v="2017-12-23T00:00:00"/>
    <x v="12"/>
    <n v="2000"/>
    <x v="6"/>
    <x v="6"/>
    <n v="1469801.0554916658"/>
    <n v="841157.04000000015"/>
    <n v="16868.049999999988"/>
    <n v="499975.02659999998"/>
    <n v="27228.936399999999"/>
    <n v="0.3999999999996362"/>
    <s v="تبرعات عامة من زكاة مال وغيرها"/>
    <s v="دفاتر جمع مال"/>
    <s v="سارى"/>
    <n v="3444"/>
    <m/>
    <n v="69"/>
    <x v="1"/>
  </r>
  <r>
    <d v="2017-12-23T00:00:00"/>
    <x v="12"/>
    <n v="500"/>
    <x v="6"/>
    <x v="6"/>
    <n v="1470301.0554916658"/>
    <n v="841157.04000000015"/>
    <n v="16868.049999999988"/>
    <n v="499975.02659999998"/>
    <n v="27228.936399999999"/>
    <n v="0.3999999999996362"/>
    <s v="تبرعات عامة من زكاة مال وغيرها"/>
    <s v="دفاتر جمع مال"/>
    <s v="سارى"/>
    <n v="3445"/>
    <m/>
    <n v="69"/>
    <x v="1"/>
  </r>
  <r>
    <d v="2017-12-23T00:00:00"/>
    <x v="12"/>
    <n v="2000"/>
    <x v="6"/>
    <x v="6"/>
    <n v="1472301.0554916658"/>
    <n v="841157.04000000015"/>
    <n v="16868.049999999988"/>
    <n v="499975.02659999998"/>
    <n v="27228.936399999999"/>
    <n v="0.3999999999996362"/>
    <s v="تبرعات عامة من زكاة مال وغيرها"/>
    <s v="دفاتر جمع مال"/>
    <s v="سارى"/>
    <n v="3585"/>
    <m/>
    <n v="78"/>
    <x v="1"/>
  </r>
  <r>
    <d v="2017-12-23T00:00:00"/>
    <x v="12"/>
    <n v="10000"/>
    <x v="6"/>
    <x v="6"/>
    <n v="1482301.0554916658"/>
    <n v="841157.04000000015"/>
    <n v="16868.049999999988"/>
    <n v="499975.02659999998"/>
    <n v="27228.936399999999"/>
    <n v="0.3999999999996362"/>
    <s v="تبرعات عامة من زكاة مال وغيرها"/>
    <s v="دفاتر جمع مال"/>
    <s v="سارى"/>
    <n v="3586"/>
    <m/>
    <n v="78"/>
    <x v="1"/>
  </r>
  <r>
    <d v="2017-12-23T00:00:00"/>
    <x v="12"/>
    <n v="500"/>
    <x v="6"/>
    <x v="7"/>
    <n v="1482801.0554916658"/>
    <n v="841157.04000000015"/>
    <n v="16868.049999999988"/>
    <n v="499975.02659999998"/>
    <n v="27228.936399999999"/>
    <n v="0.3999999999996362"/>
    <s v="نقدية للمرضى"/>
    <s v="دفاتر جمع مال"/>
    <s v="سارى"/>
    <n v="3628"/>
    <m/>
    <n v="73"/>
    <x v="1"/>
  </r>
  <r>
    <d v="2017-12-23T00:00:00"/>
    <x v="12"/>
    <n v="50"/>
    <x v="6"/>
    <x v="6"/>
    <n v="1482851.0554916658"/>
    <n v="841157.04000000015"/>
    <n v="16868.049999999988"/>
    <n v="499975.02659999998"/>
    <n v="27228.936399999999"/>
    <n v="0.3999999999996362"/>
    <s v="تبرعات عامة من زكاة مال وغيرها"/>
    <s v="دفاتر جمع مال"/>
    <s v="سارى"/>
    <n v="3629"/>
    <m/>
    <n v="73"/>
    <x v="1"/>
  </r>
  <r>
    <d v="2017-12-23T00:00:00"/>
    <x v="12"/>
    <n v="40"/>
    <x v="6"/>
    <x v="6"/>
    <n v="1482891.0554916658"/>
    <n v="841157.04000000015"/>
    <n v="16868.049999999988"/>
    <n v="499975.02659999998"/>
    <n v="27228.936399999999"/>
    <n v="0.3999999999996362"/>
    <s v="تبرعات عامة من زكاة مال وغيرها"/>
    <s v="دفاتر جمع مال"/>
    <s v="سارى"/>
    <n v="3630"/>
    <m/>
    <n v="73"/>
    <x v="1"/>
  </r>
  <r>
    <d v="2017-12-23T00:00:00"/>
    <x v="12"/>
    <n v="40"/>
    <x v="6"/>
    <x v="6"/>
    <n v="1482931.0554916658"/>
    <n v="841157.04000000015"/>
    <n v="16868.049999999988"/>
    <n v="499975.02659999998"/>
    <n v="27228.936399999999"/>
    <n v="0.3999999999996362"/>
    <s v="تبرعات عامة من زكاة مال وغيرها"/>
    <s v="دفاتر جمع مال"/>
    <s v="سارى"/>
    <n v="3631"/>
    <m/>
    <n v="73"/>
    <x v="1"/>
  </r>
  <r>
    <d v="2017-12-23T00:00:00"/>
    <x v="12"/>
    <n v="60"/>
    <x v="6"/>
    <x v="6"/>
    <n v="1482991.0554916658"/>
    <n v="841157.04000000015"/>
    <n v="16868.049999999988"/>
    <n v="499975.02659999998"/>
    <n v="27228.936399999999"/>
    <n v="0.3999999999996362"/>
    <s v="تبرعات عامة من زكاة مال وغيرها"/>
    <s v="دفاتر جمع مال"/>
    <s v="سارى"/>
    <n v="3632"/>
    <m/>
    <n v="73"/>
    <x v="1"/>
  </r>
  <r>
    <d v="2017-12-23T00:00:00"/>
    <x v="12"/>
    <n v="200"/>
    <x v="6"/>
    <x v="6"/>
    <n v="1483191.0554916658"/>
    <n v="841157.04000000015"/>
    <n v="16868.049999999988"/>
    <n v="499975.02659999998"/>
    <n v="27228.936399999999"/>
    <n v="0.3999999999996362"/>
    <s v="تبرعات عامة من زكاة مال وغيرها"/>
    <s v="دفاتر جمع مال"/>
    <s v="سارى"/>
    <n v="3633"/>
    <m/>
    <n v="73"/>
    <x v="1"/>
  </r>
  <r>
    <d v="2017-12-23T00:00:00"/>
    <x v="12"/>
    <n v="200"/>
    <x v="6"/>
    <x v="6"/>
    <n v="1483391.0554916658"/>
    <n v="841157.04000000015"/>
    <n v="16868.049999999988"/>
    <n v="499975.02659999998"/>
    <n v="27228.936399999999"/>
    <n v="0.3999999999996362"/>
    <s v="تبرعات عامة من زكاة مال وغيرها"/>
    <s v="دفاتر جمع مال"/>
    <s v="سارى"/>
    <n v="3634"/>
    <m/>
    <n v="73"/>
    <x v="1"/>
  </r>
  <r>
    <d v="2017-12-23T00:00:00"/>
    <x v="12"/>
    <n v="200"/>
    <x v="6"/>
    <x v="6"/>
    <n v="1483591.0554916658"/>
    <n v="841157.04000000015"/>
    <n v="16868.049999999988"/>
    <n v="499975.02659999998"/>
    <n v="27228.936399999999"/>
    <n v="0.3999999999996362"/>
    <s v="تبرعات عامة من زكاة مال وغيرها"/>
    <s v="دفاتر جمع مال"/>
    <s v="سارى"/>
    <n v="3635"/>
    <m/>
    <n v="73"/>
    <x v="1"/>
  </r>
  <r>
    <d v="2017-12-23T00:00:00"/>
    <x v="12"/>
    <n v="200"/>
    <x v="6"/>
    <x v="6"/>
    <n v="1483791.0554916658"/>
    <n v="841157.04000000015"/>
    <n v="16868.049999999988"/>
    <n v="499975.02659999998"/>
    <n v="27228.936399999999"/>
    <n v="0.3999999999996362"/>
    <s v="تبرعات عامة من زكاة مال وغيرها"/>
    <s v="دفاتر جمع مال"/>
    <s v="سارى"/>
    <n v="3636"/>
    <m/>
    <n v="73"/>
    <x v="1"/>
  </r>
  <r>
    <d v="2017-12-23T00:00:00"/>
    <x v="12"/>
    <n v="200"/>
    <x v="6"/>
    <x v="6"/>
    <n v="1483991.0554916658"/>
    <n v="841157.04000000015"/>
    <n v="16868.049999999988"/>
    <n v="499975.02659999998"/>
    <n v="27228.936399999999"/>
    <n v="0.3999999999996362"/>
    <s v="تبرعات عامة من زكاة مال وغيرها"/>
    <s v="دفاتر جمع مال"/>
    <s v="سارى"/>
    <n v="3637"/>
    <m/>
    <n v="73"/>
    <x v="1"/>
  </r>
  <r>
    <d v="2017-12-23T00:00:00"/>
    <x v="12"/>
    <n v="200"/>
    <x v="6"/>
    <x v="6"/>
    <n v="1484191.0554916658"/>
    <n v="841157.04000000015"/>
    <n v="16868.049999999988"/>
    <n v="499975.02659999998"/>
    <n v="27228.936399999999"/>
    <n v="0.3999999999996362"/>
    <s v="تبرعات عامة من زكاة مال وغيرها"/>
    <s v="دفاتر جمع مال"/>
    <s v="سارى"/>
    <n v="3638"/>
    <m/>
    <n v="73"/>
    <x v="1"/>
  </r>
  <r>
    <d v="2017-12-23T00:00:00"/>
    <x v="12"/>
    <n v="200"/>
    <x v="6"/>
    <x v="6"/>
    <n v="1484391.0554916658"/>
    <n v="841157.04000000015"/>
    <n v="16868.049999999988"/>
    <n v="499975.02659999998"/>
    <n v="27228.936399999999"/>
    <n v="0.3999999999996362"/>
    <s v="تبرعات عامة من زكاة مال وغيرها"/>
    <s v="دفاتر جمع مال"/>
    <s v="سارى"/>
    <n v="3639"/>
    <m/>
    <n v="73"/>
    <x v="1"/>
  </r>
  <r>
    <d v="2017-12-23T00:00:00"/>
    <x v="12"/>
    <n v="200"/>
    <x v="6"/>
    <x v="6"/>
    <n v="1484591.0554916658"/>
    <n v="841157.04000000015"/>
    <n v="16868.049999999988"/>
    <n v="499975.02659999998"/>
    <n v="27228.936399999999"/>
    <n v="0.3999999999996362"/>
    <s v="تبرعات عامة من زكاة مال وغيرها"/>
    <s v="دفاتر جمع مال"/>
    <s v="سارى"/>
    <n v="3640"/>
    <m/>
    <n v="73"/>
    <x v="1"/>
  </r>
  <r>
    <d v="2017-12-23T00:00:00"/>
    <x v="12"/>
    <n v="200"/>
    <x v="6"/>
    <x v="6"/>
    <n v="1484791.0554916658"/>
    <n v="841157.04000000015"/>
    <n v="16868.049999999988"/>
    <n v="499975.02659999998"/>
    <n v="27228.936399999999"/>
    <n v="0.3999999999996362"/>
    <s v="تبرعات عامة من زكاة مال وغيرها"/>
    <s v="دفاتر جمع مال"/>
    <s v="سارى"/>
    <n v="3641"/>
    <m/>
    <n v="73"/>
    <x v="1"/>
  </r>
  <r>
    <d v="2017-12-23T00:00:00"/>
    <x v="12"/>
    <n v="200"/>
    <x v="6"/>
    <x v="6"/>
    <n v="1484991.0554916658"/>
    <n v="841157.04000000015"/>
    <n v="16868.049999999988"/>
    <n v="499975.02659999998"/>
    <n v="27228.936399999999"/>
    <n v="0.3999999999996362"/>
    <s v="تبرعات عامة من زكاة مال وغيرها"/>
    <s v="دفاتر جمع مال"/>
    <s v="سارى"/>
    <n v="3642"/>
    <m/>
    <n v="73"/>
    <x v="1"/>
  </r>
  <r>
    <d v="2017-12-23T00:00:00"/>
    <x v="12"/>
    <n v="200"/>
    <x v="6"/>
    <x v="6"/>
    <n v="1485191.0554916658"/>
    <n v="841157.04000000015"/>
    <n v="16868.049999999988"/>
    <n v="499975.02659999998"/>
    <n v="27228.936399999999"/>
    <n v="0.3999999999996362"/>
    <s v="تبرعات عامة من زكاة مال وغيرها"/>
    <s v="دفاتر جمع مال"/>
    <s v="سارى"/>
    <n v="3643"/>
    <m/>
    <n v="73"/>
    <x v="1"/>
  </r>
  <r>
    <d v="2017-12-23T00:00:00"/>
    <x v="12"/>
    <n v="30"/>
    <x v="6"/>
    <x v="6"/>
    <n v="1485221.0554916658"/>
    <n v="841157.04000000015"/>
    <n v="16868.049999999988"/>
    <n v="499975.02659999998"/>
    <n v="27228.936399999999"/>
    <n v="0.3999999999996362"/>
    <s v="تبرعات عامة من زكاة مال وغيرها"/>
    <s v="دفاتر جمع مال"/>
    <s v="سارى"/>
    <n v="3644"/>
    <m/>
    <n v="73"/>
    <x v="1"/>
  </r>
  <r>
    <d v="2017-12-23T00:00:00"/>
    <x v="12"/>
    <n v="100"/>
    <x v="6"/>
    <x v="6"/>
    <n v="1485321.0554916658"/>
    <n v="841157.04000000015"/>
    <n v="16868.049999999988"/>
    <n v="499975.02659999998"/>
    <n v="27228.936399999999"/>
    <n v="0.3999999999996362"/>
    <s v="تبرعات عامة من زكاة مال وغيرها"/>
    <s v="دفاتر جمع مال"/>
    <s v="سارى"/>
    <n v="3645"/>
    <m/>
    <n v="73"/>
    <x v="1"/>
  </r>
  <r>
    <d v="2017-12-23T00:00:00"/>
    <x v="12"/>
    <n v="100"/>
    <x v="6"/>
    <x v="6"/>
    <n v="1485421.0554916658"/>
    <n v="841157.04000000015"/>
    <n v="16868.049999999988"/>
    <n v="499975.02659999998"/>
    <n v="27228.936399999999"/>
    <n v="0.3999999999996362"/>
    <s v="تبرعات عامة من زكاة مال وغيرها"/>
    <s v="دفاتر جمع مال"/>
    <s v="سارى"/>
    <n v="3646"/>
    <m/>
    <n v="73"/>
    <x v="1"/>
  </r>
  <r>
    <d v="2017-12-23T00:00:00"/>
    <x v="12"/>
    <n v="200"/>
    <x v="6"/>
    <x v="6"/>
    <n v="1485621.0554916658"/>
    <n v="841157.04000000015"/>
    <n v="16868.049999999988"/>
    <n v="499975.02659999998"/>
    <n v="27228.936399999999"/>
    <n v="0.3999999999996362"/>
    <s v="تبرعات عامة من زكاة مال وغيرها"/>
    <s v="دفاتر جمع مال"/>
    <s v="سارى"/>
    <n v="3647"/>
    <m/>
    <n v="73"/>
    <x v="1"/>
  </r>
  <r>
    <d v="2017-12-23T00:00:00"/>
    <x v="12"/>
    <n v="500"/>
    <x v="6"/>
    <x v="6"/>
    <n v="1486121.0554916658"/>
    <n v="841157.04000000015"/>
    <n v="16868.049999999988"/>
    <n v="499975.02659999998"/>
    <n v="27228.936399999999"/>
    <n v="0.3999999999996362"/>
    <s v="تبرعات عامة من زكاة مال وغيرها"/>
    <s v="دفاتر جمع مال"/>
    <s v="سارى"/>
    <n v="3648"/>
    <m/>
    <n v="73"/>
    <x v="1"/>
  </r>
  <r>
    <d v="2017-12-23T00:00:00"/>
    <x v="12"/>
    <n v="200"/>
    <x v="6"/>
    <x v="6"/>
    <n v="1486321.0554916658"/>
    <n v="841157.04000000015"/>
    <n v="16868.049999999988"/>
    <n v="499975.02659999998"/>
    <n v="27228.936399999999"/>
    <n v="0.3999999999996362"/>
    <s v="تبرعات عامة من زكاة مال وغيرها"/>
    <s v="دفاتر جمع مال"/>
    <s v="سارى"/>
    <n v="3649"/>
    <m/>
    <n v="73"/>
    <x v="1"/>
  </r>
  <r>
    <d v="2017-12-23T00:00:00"/>
    <x v="12"/>
    <n v="100"/>
    <x v="6"/>
    <x v="6"/>
    <n v="1486421.0554916658"/>
    <n v="841157.04000000015"/>
    <n v="16868.049999999988"/>
    <n v="499975.02659999998"/>
    <n v="27228.936399999999"/>
    <n v="0.3999999999996362"/>
    <s v="تبرعات عامة من زكاة مال وغيرها"/>
    <s v="دفاتر جمع مال"/>
    <s v="سارى"/>
    <n v="3650"/>
    <m/>
    <n v="73"/>
    <x v="1"/>
  </r>
  <r>
    <d v="2017-12-23T00:00:00"/>
    <x v="12"/>
    <n v="56500"/>
    <x v="6"/>
    <x v="6"/>
    <n v="1542921.0554916658"/>
    <n v="841157.04000000015"/>
    <n v="16868.049999999988"/>
    <n v="499975.02659999998"/>
    <n v="27228.936399999999"/>
    <n v="0.3999999999996362"/>
    <s v="تبرعات عامة من زكاة مال وغيرها"/>
    <s v="دفاتر جمع مال"/>
    <s v="سارى"/>
    <n v="3727"/>
    <m/>
    <n v="75"/>
    <x v="1"/>
  </r>
  <r>
    <d v="2017-12-23T00:00:00"/>
    <x v="12"/>
    <n v="720"/>
    <x v="6"/>
    <x v="6"/>
    <n v="1543641.0554916658"/>
    <n v="841157.04000000015"/>
    <n v="16868.049999999988"/>
    <n v="499975.02659999998"/>
    <n v="27228.936399999999"/>
    <n v="0.3999999999996362"/>
    <s v="تبرعات عامة من زكاة مال وغيرها"/>
    <s v="دفاتر جمع مال"/>
    <s v="سارى"/>
    <n v="3809"/>
    <m/>
    <n v="77"/>
    <x v="1"/>
  </r>
  <r>
    <d v="2017-12-23T00:00:00"/>
    <x v="12"/>
    <n v="800"/>
    <x v="6"/>
    <x v="6"/>
    <n v="1544441.0554916658"/>
    <n v="841157.04000000015"/>
    <n v="16868.049999999988"/>
    <n v="499975.02659999998"/>
    <n v="27228.936399999999"/>
    <n v="0.3999999999996362"/>
    <s v="تبرعات عامة من زكاة مال وغيرها"/>
    <s v="دفاتر جمع مال"/>
    <s v="سارى"/>
    <n v="3891"/>
    <m/>
    <n v="78"/>
    <x v="1"/>
  </r>
  <r>
    <d v="2017-12-23T00:00:00"/>
    <x v="12"/>
    <n v="800"/>
    <x v="6"/>
    <x v="6"/>
    <n v="1545241.0554916658"/>
    <n v="841157.04000000015"/>
    <n v="16868.049999999988"/>
    <n v="499975.02659999998"/>
    <n v="27228.936399999999"/>
    <n v="0.3999999999996362"/>
    <s v="تبرعات عامة من زكاة مال وغيرها"/>
    <s v="دفاتر جمع مال"/>
    <s v="سارى"/>
    <n v="3892"/>
    <m/>
    <n v="78"/>
    <x v="1"/>
  </r>
  <r>
    <d v="2017-12-23T00:00:00"/>
    <x v="12"/>
    <n v="500"/>
    <x v="6"/>
    <x v="7"/>
    <n v="1545741.0554916658"/>
    <n v="841157.04000000015"/>
    <n v="16868.049999999988"/>
    <n v="499975.02659999998"/>
    <n v="27228.936399999999"/>
    <n v="0.3999999999996362"/>
    <s v="نقدية للمرضى"/>
    <s v="دفاتر جمع مال"/>
    <s v="سارى"/>
    <n v="3893"/>
    <m/>
    <n v="78"/>
    <x v="1"/>
  </r>
  <r>
    <d v="2017-12-23T00:00:00"/>
    <x v="12"/>
    <n v="400"/>
    <x v="6"/>
    <x v="6"/>
    <n v="1546141.0554916658"/>
    <n v="841157.04000000015"/>
    <n v="16868.049999999988"/>
    <n v="499975.02659999998"/>
    <n v="27228.936399999999"/>
    <n v="0.3999999999996362"/>
    <s v="تبرعات عامة من زكاة مال وغيرها"/>
    <s v="دفاتر جمع مال"/>
    <s v="سارى"/>
    <n v="3894"/>
    <m/>
    <n v="78"/>
    <x v="1"/>
  </r>
  <r>
    <d v="2017-12-23T00:00:00"/>
    <x v="12"/>
    <n v="250"/>
    <x v="6"/>
    <x v="6"/>
    <n v="1546391.0554916658"/>
    <n v="841157.04000000015"/>
    <n v="16868.049999999988"/>
    <n v="499975.02659999998"/>
    <n v="27228.936399999999"/>
    <n v="0.3999999999996362"/>
    <s v="تبرعات عامة من زكاة مال وغيرها"/>
    <s v="دفاتر جمع مال"/>
    <s v="سارى"/>
    <n v="3895"/>
    <m/>
    <n v="78"/>
    <x v="1"/>
  </r>
  <r>
    <d v="2017-12-23T00:00:00"/>
    <x v="12"/>
    <n v="50"/>
    <x v="6"/>
    <x v="7"/>
    <n v="1546441.0554916658"/>
    <n v="841157.04000000015"/>
    <n v="16868.049999999988"/>
    <n v="499975.02659999998"/>
    <n v="27228.936399999999"/>
    <n v="0.3999999999996362"/>
    <s v="نقدية للمرضى"/>
    <s v="دفاتر جمع مال"/>
    <s v="سارى"/>
    <n v="3896"/>
    <m/>
    <n v="78"/>
    <x v="1"/>
  </r>
  <r>
    <d v="2017-12-23T00:00:00"/>
    <x v="12"/>
    <n v="4000"/>
    <x v="6"/>
    <x v="7"/>
    <n v="1550441.0554916658"/>
    <n v="841157.04000000015"/>
    <n v="16868.049999999988"/>
    <n v="499975.02659999998"/>
    <n v="27228.936399999999"/>
    <n v="0.3999999999996362"/>
    <s v="نقدية للمرضى"/>
    <s v="دفاتر جمع مال"/>
    <s v="سارى"/>
    <n v="3897"/>
    <m/>
    <n v="78"/>
    <x v="1"/>
  </r>
  <r>
    <d v="2017-12-23T00:00:00"/>
    <x v="12"/>
    <n v="200"/>
    <x v="6"/>
    <x v="6"/>
    <n v="1550641.0554916658"/>
    <n v="841157.04000000015"/>
    <n v="16868.049999999988"/>
    <n v="499975.02659999998"/>
    <n v="27228.936399999999"/>
    <n v="0.3999999999996362"/>
    <s v="تبرعات عامة من زكاة مال وغيرها"/>
    <s v="دفاتر جمع مال"/>
    <s v="سارى"/>
    <n v="3903"/>
    <m/>
    <n v="79"/>
    <x v="1"/>
  </r>
  <r>
    <d v="2017-12-23T00:00:00"/>
    <x v="12"/>
    <n v="400"/>
    <x v="6"/>
    <x v="6"/>
    <n v="1551041.0554916658"/>
    <n v="841157.04000000015"/>
    <n v="16868.049999999988"/>
    <n v="499975.02659999998"/>
    <n v="27228.936399999999"/>
    <n v="0.3999999999996362"/>
    <s v="تبرعات عامة من زكاة مال وغيرها"/>
    <s v="دفاتر جمع مال"/>
    <s v="سارى"/>
    <n v="3904"/>
    <m/>
    <n v="79"/>
    <x v="1"/>
  </r>
  <r>
    <d v="2017-12-23T00:00:00"/>
    <x v="12"/>
    <n v="1300"/>
    <x v="6"/>
    <x v="6"/>
    <n v="1552341.0554916658"/>
    <n v="841157.04000000015"/>
    <n v="16868.049999999988"/>
    <n v="499975.02659999998"/>
    <n v="27228.936399999999"/>
    <n v="0.3999999999996362"/>
    <s v="تبرعات عامة من زكاة مال وغيرها"/>
    <s v="دفاتر جمع مال"/>
    <s v="سارى"/>
    <n v="3905"/>
    <m/>
    <n v="79"/>
    <x v="1"/>
  </r>
  <r>
    <d v="2017-12-23T00:00:00"/>
    <x v="12"/>
    <n v="4800"/>
    <x v="6"/>
    <x v="6"/>
    <n v="1557141.0554916658"/>
    <n v="841157.04000000015"/>
    <n v="16868.049999999988"/>
    <n v="499975.02659999998"/>
    <n v="27228.936399999999"/>
    <n v="0.3999999999996362"/>
    <s v="تبرعات عامة من زكاة مال وغيرها"/>
    <s v="دفاتر جمع مال"/>
    <s v="سارى"/>
    <n v="3906"/>
    <m/>
    <n v="79"/>
    <x v="1"/>
  </r>
  <r>
    <d v="2017-12-23T00:00:00"/>
    <x v="12"/>
    <n v="2100"/>
    <x v="6"/>
    <x v="6"/>
    <n v="1559241.0554916658"/>
    <n v="841157.04000000015"/>
    <n v="16868.049999999988"/>
    <n v="499975.02659999998"/>
    <n v="27228.936399999999"/>
    <n v="0.3999999999996362"/>
    <s v="تبرعات عامة من زكاة مال وغيرها"/>
    <s v="دفاتر جمع مال"/>
    <s v="سارى"/>
    <n v="3907"/>
    <m/>
    <n v="79"/>
    <x v="1"/>
  </r>
  <r>
    <d v="2017-12-23T00:00:00"/>
    <x v="12"/>
    <n v="200"/>
    <x v="6"/>
    <x v="6"/>
    <n v="1559441.0554916658"/>
    <n v="841157.04000000015"/>
    <n v="16868.049999999988"/>
    <n v="499975.02659999998"/>
    <n v="27228.936399999999"/>
    <n v="0.3999999999996362"/>
    <s v="تبرعات عامة من زكاة مال وغيرها"/>
    <s v="دفاتر جمع مال"/>
    <s v="سارى"/>
    <n v="3908"/>
    <m/>
    <n v="79"/>
    <x v="1"/>
  </r>
  <r>
    <d v="2017-12-24T00:00:00"/>
    <x v="12"/>
    <n v="1500"/>
    <x v="6"/>
    <x v="7"/>
    <n v="1560941.0554916658"/>
    <n v="841157.04000000015"/>
    <n v="16868.049999999988"/>
    <n v="499975.02659999998"/>
    <n v="27228.936399999999"/>
    <n v="0.3999999999996362"/>
    <s v="نقدية للمرضى"/>
    <s v="دفاتر جمع مال"/>
    <s v="سارى"/>
    <n v="2649"/>
    <m/>
    <n v="53"/>
    <x v="1"/>
  </r>
  <r>
    <d v="2017-12-24T00:00:00"/>
    <x v="12"/>
    <n v="194.33920000000001"/>
    <x v="6"/>
    <x v="6"/>
    <n v="1561135.3946916659"/>
    <n v="841157.04000000015"/>
    <n v="16868.049999999988"/>
    <n v="499975.02659999998"/>
    <n v="27228.936399999999"/>
    <n v="0.3999999999996362"/>
    <s v="تبرعات عامة من زكاة مال وغيرها"/>
    <s v="دفاتر جمع مال"/>
    <s v="سارى"/>
    <n v="2650"/>
    <m/>
    <n v="53"/>
    <x v="1"/>
  </r>
  <r>
    <d v="2017-12-24T00:00:00"/>
    <x v="12"/>
    <n v="800"/>
    <x v="6"/>
    <x v="6"/>
    <n v="1561935.3946916659"/>
    <n v="841157.04000000015"/>
    <n v="16868.049999999988"/>
    <n v="499975.02659999998"/>
    <n v="27228.936399999999"/>
    <n v="0.3999999999996362"/>
    <s v="تبرعات عامة من زكاة مال وغيرها"/>
    <s v="دفاتر جمع مال"/>
    <s v="سارى"/>
    <n v="2970"/>
    <m/>
    <n v="60"/>
    <x v="1"/>
  </r>
  <r>
    <d v="2017-12-24T00:00:00"/>
    <x v="12"/>
    <n v="250"/>
    <x v="6"/>
    <x v="7"/>
    <n v="1562185.3946916659"/>
    <n v="841157.04000000015"/>
    <n v="16868.049999999988"/>
    <n v="499975.02659999998"/>
    <n v="27228.936399999999"/>
    <n v="0.3999999999996362"/>
    <s v="نقدية للمرضى"/>
    <s v="دفاتر جمع مال"/>
    <s v="سارى"/>
    <n v="2971"/>
    <m/>
    <n v="60"/>
    <x v="1"/>
  </r>
  <r>
    <d v="2017-12-24T00:00:00"/>
    <x v="12"/>
    <n v="250"/>
    <x v="6"/>
    <x v="7"/>
    <n v="1562435.3946916659"/>
    <n v="841157.04000000015"/>
    <n v="16868.049999999988"/>
    <n v="499975.02659999998"/>
    <n v="27228.936399999999"/>
    <n v="0.3999999999996362"/>
    <s v="نقدية للمرضى"/>
    <s v="دفاتر جمع مال"/>
    <s v="سارى"/>
    <n v="2972"/>
    <m/>
    <n v="60"/>
    <x v="1"/>
  </r>
  <r>
    <d v="2017-12-24T00:00:00"/>
    <x v="12"/>
    <n v="2000"/>
    <x v="6"/>
    <x v="7"/>
    <n v="1564435.3946916659"/>
    <n v="841157.04000000015"/>
    <n v="16868.049999999988"/>
    <n v="499975.02659999998"/>
    <n v="27228.936399999999"/>
    <n v="0.3999999999996362"/>
    <s v="نقدية للمرضى"/>
    <s v="دفاتر جمع مال"/>
    <s v="سارى"/>
    <n v="3446"/>
    <m/>
    <n v="69"/>
    <x v="1"/>
  </r>
  <r>
    <d v="2017-12-24T00:00:00"/>
    <x v="12"/>
    <n v="540"/>
    <x v="6"/>
    <x v="6"/>
    <n v="1564975.3946916659"/>
    <n v="841157.04000000015"/>
    <n v="16868.049999999988"/>
    <n v="499975.02659999998"/>
    <n v="27228.936399999999"/>
    <n v="0.3999999999996362"/>
    <s v="تبرعات عامة من زكاة مال وغيرها"/>
    <s v="دفاتر جمع مال"/>
    <s v="سارى"/>
    <n v="3447"/>
    <m/>
    <n v="69"/>
    <x v="1"/>
  </r>
  <r>
    <d v="2017-12-24T00:00:00"/>
    <x v="12"/>
    <n v="10000"/>
    <x v="6"/>
    <x v="7"/>
    <n v="1574975.3946916659"/>
    <n v="841157.04000000015"/>
    <n v="16868.049999999988"/>
    <n v="499975.02659999998"/>
    <n v="27228.936399999999"/>
    <n v="0.3999999999996362"/>
    <s v="نقدية للمرضى"/>
    <s v="دفاتر جمع مال"/>
    <s v="سارى"/>
    <n v="3448"/>
    <m/>
    <n v="69"/>
    <x v="1"/>
  </r>
  <r>
    <d v="2017-12-24T00:00:00"/>
    <x v="12"/>
    <n v="10000"/>
    <x v="6"/>
    <x v="7"/>
    <n v="1584975.3946916659"/>
    <n v="841157.04000000015"/>
    <n v="16868.049999999988"/>
    <n v="499975.02659999998"/>
    <n v="27228.936399999999"/>
    <n v="0.3999999999996362"/>
    <s v="نقدية للمرضى"/>
    <s v="دفاتر جمع مال"/>
    <s v="سارى"/>
    <n v="3449"/>
    <m/>
    <n v="69"/>
    <x v="1"/>
  </r>
  <r>
    <d v="2017-12-24T00:00:00"/>
    <x v="12"/>
    <n v="1500"/>
    <x v="6"/>
    <x v="7"/>
    <n v="1586475.3946916659"/>
    <n v="841157.04000000015"/>
    <n v="16868.049999999988"/>
    <n v="499975.02659999998"/>
    <n v="27228.936399999999"/>
    <n v="0.3999999999996362"/>
    <s v="نقدية للمرضى"/>
    <s v="دفاتر جمع مال"/>
    <s v="سارى"/>
    <n v="3651"/>
    <m/>
    <n v="74"/>
    <x v="1"/>
  </r>
  <r>
    <d v="2017-12-24T00:00:00"/>
    <x v="12"/>
    <n v="4000"/>
    <x v="6"/>
    <x v="6"/>
    <n v="1590475.3946916659"/>
    <n v="841157.04000000015"/>
    <n v="16868.049999999988"/>
    <n v="499975.02659999998"/>
    <n v="27228.936399999999"/>
    <n v="0.3999999999996362"/>
    <s v="تبرعات عامة من زكاة مال وغيرها"/>
    <s v="دفاتر جمع مال"/>
    <s v="سارى"/>
    <n v="3757"/>
    <m/>
    <n v="76"/>
    <x v="1"/>
  </r>
  <r>
    <d v="2017-12-24T00:00:00"/>
    <x v="12"/>
    <n v="1500"/>
    <x v="6"/>
    <x v="6"/>
    <n v="1591975.3946916659"/>
    <n v="841157.04000000015"/>
    <n v="16868.049999999988"/>
    <n v="499975.02659999998"/>
    <n v="27228.936399999999"/>
    <n v="0.3999999999996362"/>
    <s v="تبرعات عامة من زكاة مال وغيرها"/>
    <s v="دفاتر جمع مال"/>
    <s v="سارى"/>
    <n v="3758"/>
    <m/>
    <n v="76"/>
    <x v="1"/>
  </r>
  <r>
    <d v="2017-12-24T00:00:00"/>
    <x v="12"/>
    <n v="7066.88"/>
    <x v="6"/>
    <x v="6"/>
    <n v="1599042.2746916658"/>
    <n v="841157.04000000015"/>
    <n v="16868.049999999988"/>
    <n v="499975.02659999998"/>
    <n v="27228.936399999999"/>
    <n v="0.3999999999996362"/>
    <s v="تبرعات عامة من زكاة مال وغيرها"/>
    <s v="دفاتر جمع مال"/>
    <s v="سارى"/>
    <n v="3759"/>
    <m/>
    <n v="76"/>
    <x v="1"/>
  </r>
  <r>
    <d v="2017-12-24T00:00:00"/>
    <x v="12"/>
    <n v="1000"/>
    <x v="6"/>
    <x v="7"/>
    <n v="1600042.2746916658"/>
    <n v="841157.04000000015"/>
    <n v="16868.049999999988"/>
    <n v="499975.02659999998"/>
    <n v="27228.936399999999"/>
    <n v="0.3999999999996362"/>
    <s v="نقدية للمرضى"/>
    <s v="دفاتر جمع مال"/>
    <s v="سارى"/>
    <n v="3898"/>
    <m/>
    <n v="78"/>
    <x v="1"/>
  </r>
  <r>
    <d v="2017-12-24T00:00:00"/>
    <x v="12"/>
    <n v="4000"/>
    <x v="6"/>
    <x v="7"/>
    <n v="1604042.2746916658"/>
    <n v="841157.04000000015"/>
    <n v="16868.049999999988"/>
    <n v="499975.02659999998"/>
    <n v="27228.936399999999"/>
    <n v="0.3999999999996362"/>
    <s v="نقدية للمرضى"/>
    <s v="دفاتر جمع مال"/>
    <s v="سارى"/>
    <n v="3899"/>
    <m/>
    <n v="78"/>
    <x v="1"/>
  </r>
  <r>
    <d v="2017-12-24T00:00:00"/>
    <x v="12"/>
    <n v="3000"/>
    <x v="6"/>
    <x v="6"/>
    <n v="1607042.2746916658"/>
    <n v="841157.04000000015"/>
    <n v="16868.049999999988"/>
    <n v="499975.02659999998"/>
    <n v="27228.936399999999"/>
    <n v="0.3999999999996362"/>
    <s v="تبرعات عامة من زكاة مال وغيرها"/>
    <s v="دفاتر جمع مال"/>
    <s v="سارى"/>
    <n v="3909"/>
    <m/>
    <n v="79"/>
    <x v="1"/>
  </r>
  <r>
    <d v="2017-12-24T00:00:00"/>
    <x v="12"/>
    <n v="2500"/>
    <x v="6"/>
    <x v="7"/>
    <n v="1609542.2746916658"/>
    <n v="841157.04000000015"/>
    <n v="16868.049999999988"/>
    <n v="499975.02659999998"/>
    <n v="27228.936399999999"/>
    <n v="0.3999999999996362"/>
    <s v="نقدية للمرضى"/>
    <s v="دفاتر جمع مال"/>
    <s v="سارى"/>
    <n v="3951"/>
    <m/>
    <n v="80"/>
    <x v="1"/>
  </r>
  <r>
    <d v="2017-12-24T00:00:00"/>
    <x v="12"/>
    <n v="2000"/>
    <x v="6"/>
    <x v="6"/>
    <n v="1611542.2746916658"/>
    <n v="841157.04000000015"/>
    <n v="16868.049999999988"/>
    <n v="499975.02659999998"/>
    <n v="27228.936399999999"/>
    <n v="0.3999999999996362"/>
    <s v="تبرعات عامة من زكاة مال وغيرها"/>
    <s v="دفاتر جمع مال"/>
    <s v="سارى"/>
    <n v="3952"/>
    <m/>
    <n v="80"/>
    <x v="1"/>
  </r>
  <r>
    <d v="2017-12-24T00:00:00"/>
    <x v="12"/>
    <n v="4000"/>
    <x v="8"/>
    <x v="9"/>
    <n v="1611542.2746916658"/>
    <n v="845157.04000000015"/>
    <n v="16868.049999999988"/>
    <n v="499975.02659999998"/>
    <n v="27228.936399999999"/>
    <n v="0.3999999999996362"/>
    <m/>
    <m/>
    <m/>
    <s v="معاملة بنكية"/>
    <m/>
    <m/>
    <x v="64"/>
  </r>
  <r>
    <d v="2017-12-24T00:00:00"/>
    <x v="12"/>
    <n v="30.2"/>
    <x v="23"/>
    <x v="11"/>
    <n v="1611542.2746916658"/>
    <n v="845126.8400000002"/>
    <n v="16868.049999999988"/>
    <n v="499975.02659999998"/>
    <n v="27228.936399999999"/>
    <n v="0.3999999999996362"/>
    <m/>
    <m/>
    <m/>
    <s v="معاملة بنكية"/>
    <m/>
    <m/>
    <x v="268"/>
  </r>
  <r>
    <d v="2017-12-24T00:00:00"/>
    <x v="12"/>
    <n v="3"/>
    <x v="23"/>
    <x v="11"/>
    <n v="1611542.2746916658"/>
    <n v="845123.8400000002"/>
    <n v="16868.049999999988"/>
    <n v="499975.02659999998"/>
    <n v="27228.936399999999"/>
    <n v="0.3999999999996362"/>
    <m/>
    <m/>
    <m/>
    <s v="معاملة بنكية"/>
    <m/>
    <m/>
    <x v="275"/>
  </r>
  <r>
    <d v="2017-12-24T00:00:00"/>
    <x v="12"/>
    <n v="100"/>
    <x v="23"/>
    <x v="11"/>
    <n v="1611542.2746916658"/>
    <n v="845023.8400000002"/>
    <n v="16868.049999999988"/>
    <n v="499975.02659999998"/>
    <n v="27228.936399999999"/>
    <n v="0.3999999999996362"/>
    <m/>
    <m/>
    <m/>
    <s v="معاملة بنكية"/>
    <m/>
    <m/>
    <x v="268"/>
  </r>
  <r>
    <d v="2017-12-24T00:00:00"/>
    <x v="12"/>
    <n v="3"/>
    <x v="23"/>
    <x v="11"/>
    <n v="1611542.2746916658"/>
    <n v="845020.8400000002"/>
    <n v="16868.049999999988"/>
    <n v="499975.02659999998"/>
    <n v="27228.936399999999"/>
    <n v="0.3999999999996362"/>
    <m/>
    <m/>
    <m/>
    <s v="معاملة بنكية"/>
    <m/>
    <m/>
    <x v="275"/>
  </r>
  <r>
    <d v="2017-12-24T00:00:00"/>
    <x v="12"/>
    <n v="2000"/>
    <x v="8"/>
    <x v="9"/>
    <n v="1611542.2746916658"/>
    <n v="847020.8400000002"/>
    <n v="16868.049999999988"/>
    <n v="499975.02659999998"/>
    <n v="27228.936399999999"/>
    <n v="0.3999999999996362"/>
    <m/>
    <m/>
    <m/>
    <s v="معاملة بنكية"/>
    <m/>
    <m/>
    <x v="64"/>
  </r>
  <r>
    <d v="2017-12-24T00:00:00"/>
    <x v="12"/>
    <n v="70000"/>
    <x v="6"/>
    <x v="11"/>
    <n v="1681542.2746916658"/>
    <n v="777020.8400000002"/>
    <n v="16868.049999999988"/>
    <n v="499975.02659999998"/>
    <n v="27228.936399999999"/>
    <n v="0.3999999999996362"/>
    <m/>
    <m/>
    <m/>
    <s v="معاملة بنكية"/>
    <m/>
    <m/>
    <x v="279"/>
  </r>
  <r>
    <d v="2017-12-24T00:00:00"/>
    <x v="12"/>
    <n v="44620"/>
    <x v="8"/>
    <x v="8"/>
    <n v="1636922.2746916658"/>
    <n v="821640.8400000002"/>
    <n v="16868.049999999988"/>
    <n v="499975.02659999998"/>
    <n v="27228.936399999999"/>
    <n v="0.3999999999996362"/>
    <m/>
    <m/>
    <m/>
    <m/>
    <m/>
    <m/>
    <x v="64"/>
  </r>
  <r>
    <d v="2017-12-24T00:00:00"/>
    <x v="12"/>
    <n v="199"/>
    <x v="8"/>
    <x v="9"/>
    <n v="1636922.2746916658"/>
    <n v="821839.8400000002"/>
    <n v="16868.049999999988"/>
    <n v="499975.02659999998"/>
    <n v="27228.936399999999"/>
    <n v="0.3999999999996362"/>
    <m/>
    <m/>
    <m/>
    <s v="معاملة بنكية"/>
    <m/>
    <m/>
    <x v="129"/>
  </r>
  <r>
    <d v="2017-12-24T00:00:00"/>
    <x v="12"/>
    <n v="100"/>
    <x v="8"/>
    <x v="9"/>
    <n v="1636922.2746916658"/>
    <n v="821939.8400000002"/>
    <n v="16868.049999999988"/>
    <n v="499975.02659999998"/>
    <n v="27228.936399999999"/>
    <n v="0.3999999999996362"/>
    <m/>
    <m/>
    <m/>
    <s v="معاملة بنكية"/>
    <m/>
    <m/>
    <x v="129"/>
  </r>
  <r>
    <d v="2017-12-24T00:00:00"/>
    <x v="12"/>
    <n v="70"/>
    <x v="8"/>
    <x v="9"/>
    <n v="1636922.2746916658"/>
    <n v="822009.8400000002"/>
    <n v="16868.049999999988"/>
    <n v="499975.02659999998"/>
    <n v="27228.936399999999"/>
    <n v="0.3999999999996362"/>
    <m/>
    <m/>
    <m/>
    <s v="معاملة بنكية"/>
    <m/>
    <m/>
    <x v="129"/>
  </r>
  <r>
    <d v="2017-12-24T00:00:00"/>
    <x v="12"/>
    <n v="200"/>
    <x v="8"/>
    <x v="9"/>
    <n v="1636922.2746916658"/>
    <n v="822209.8400000002"/>
    <n v="16868.049999999988"/>
    <n v="499975.02659999998"/>
    <n v="27228.936399999999"/>
    <n v="0.3999999999996362"/>
    <m/>
    <m/>
    <m/>
    <s v="معاملة بنكية"/>
    <m/>
    <m/>
    <x v="129"/>
  </r>
  <r>
    <d v="2017-12-24T00:00:00"/>
    <x v="12"/>
    <n v="42647.967599999996"/>
    <x v="13"/>
    <x v="20"/>
    <n v="1636922.2746916658"/>
    <n v="822209.8400000002"/>
    <n v="16868.049999999988"/>
    <n v="457327.05900000001"/>
    <n v="27228.936399999999"/>
    <n v="0.3999999999996362"/>
    <m/>
    <m/>
    <m/>
    <m/>
    <m/>
    <m/>
    <x v="1"/>
  </r>
  <r>
    <d v="2017-12-25T00:00:00"/>
    <x v="12"/>
    <n v="10000"/>
    <x v="6"/>
    <x v="7"/>
    <n v="1646922.2746916658"/>
    <n v="822209.8400000002"/>
    <n v="16868.049999999988"/>
    <n v="457327.05900000001"/>
    <n v="27228.936399999999"/>
    <n v="0.3999999999996362"/>
    <s v="نقدية للمرضى"/>
    <s v="دفاتر جمع مال"/>
    <s v="سارى"/>
    <n v="3450"/>
    <m/>
    <n v="69"/>
    <x v="1"/>
  </r>
  <r>
    <d v="2017-12-25T00:00:00"/>
    <x v="12"/>
    <n v="10000"/>
    <x v="6"/>
    <x v="7"/>
    <n v="1656922.2746916658"/>
    <n v="822209.8400000002"/>
    <n v="16868.049999999988"/>
    <n v="457327.05900000001"/>
    <n v="27228.936399999999"/>
    <n v="0.3999999999996362"/>
    <s v="نقدية للمرضى"/>
    <s v="دفاتر جمع مال"/>
    <s v="سارى"/>
    <n v="3451"/>
    <m/>
    <n v="70"/>
    <x v="1"/>
  </r>
  <r>
    <d v="2017-12-25T00:00:00"/>
    <x v="12"/>
    <n v="10000"/>
    <x v="6"/>
    <x v="7"/>
    <n v="1666922.2746916658"/>
    <n v="822209.8400000002"/>
    <n v="16868.049999999988"/>
    <n v="457327.05900000001"/>
    <n v="27228.936399999999"/>
    <n v="0.3999999999996362"/>
    <s v="نقدية للمرضى"/>
    <s v="دفاتر جمع مال"/>
    <s v="سارى"/>
    <n v="3452"/>
    <m/>
    <n v="70"/>
    <x v="1"/>
  </r>
  <r>
    <d v="2017-12-25T00:00:00"/>
    <x v="12"/>
    <n v="5000"/>
    <x v="6"/>
    <x v="7"/>
    <n v="1671922.2746916658"/>
    <n v="822209.8400000002"/>
    <n v="16868.049999999988"/>
    <n v="457327.05900000001"/>
    <n v="27228.936399999999"/>
    <n v="0.3999999999996362"/>
    <s v="نقدية للمرضى"/>
    <s v="دفاتر جمع مال"/>
    <s v="سارى"/>
    <n v="3453"/>
    <m/>
    <n v="70"/>
    <x v="1"/>
  </r>
  <r>
    <d v="2017-12-25T00:00:00"/>
    <x v="12"/>
    <n v="6000"/>
    <x v="6"/>
    <x v="6"/>
    <n v="1677922.2746916658"/>
    <n v="822209.8400000002"/>
    <n v="16868.049999999988"/>
    <n v="457327.05900000001"/>
    <n v="27228.936399999999"/>
    <n v="0.3999999999996362"/>
    <s v="تبرعات عامة من زكاة مال وغيرها"/>
    <s v="دفاتر جمع مال"/>
    <s v="سارى"/>
    <n v="3454"/>
    <m/>
    <n v="70"/>
    <x v="1"/>
  </r>
  <r>
    <d v="2017-12-25T00:00:00"/>
    <x v="12"/>
    <n v="400"/>
    <x v="6"/>
    <x v="7"/>
    <n v="1678322.2746916658"/>
    <n v="822209.8400000002"/>
    <n v="16868.049999999988"/>
    <n v="457327.05900000001"/>
    <n v="27228.936399999999"/>
    <n v="0.3999999999996362"/>
    <s v="نقدية للمرضى"/>
    <s v="دفاتر جمع مال"/>
    <s v="سارى"/>
    <n v="3455"/>
    <m/>
    <n v="70"/>
    <x v="1"/>
  </r>
  <r>
    <d v="2017-12-25T00:00:00"/>
    <x v="12"/>
    <n v="2500"/>
    <x v="6"/>
    <x v="6"/>
    <n v="1680822.2746916658"/>
    <n v="822209.8400000002"/>
    <n v="16868.049999999988"/>
    <n v="457327.05900000001"/>
    <n v="27228.936399999999"/>
    <n v="0.3999999999996362"/>
    <s v="تبرعات عامة من زكاة مال وغيرها"/>
    <s v="دفاتر جمع مال"/>
    <s v="سارى"/>
    <n v="3456"/>
    <m/>
    <n v="70"/>
    <x v="1"/>
  </r>
  <r>
    <d v="2017-12-25T00:00:00"/>
    <x v="12"/>
    <n v="1342.7072000000001"/>
    <x v="6"/>
    <x v="6"/>
    <n v="1682164.9818916658"/>
    <n v="822209.8400000002"/>
    <n v="16868.049999999988"/>
    <n v="457327.05900000001"/>
    <n v="27228.936399999999"/>
    <n v="0.3999999999996362"/>
    <s v="تبرعات عامة من زكاة مال وغيرها"/>
    <s v="دفاتر جمع مال"/>
    <s v="سارى"/>
    <n v="3457"/>
    <m/>
    <n v="70"/>
    <x v="1"/>
  </r>
  <r>
    <d v="2017-12-25T00:00:00"/>
    <x v="12"/>
    <n v="100"/>
    <x v="6"/>
    <x v="7"/>
    <n v="1682264.9818916658"/>
    <n v="822209.8400000002"/>
    <n v="16868.049999999988"/>
    <n v="457327.05900000001"/>
    <n v="27228.936399999999"/>
    <n v="0.3999999999996362"/>
    <s v="نقدية للمرضى"/>
    <s v="دفاتر جمع مال"/>
    <s v="سارى"/>
    <n v="3587"/>
    <m/>
    <n v="78"/>
    <x v="1"/>
  </r>
  <r>
    <d v="2017-12-25T00:00:00"/>
    <x v="12"/>
    <n v="2000"/>
    <x v="6"/>
    <x v="6"/>
    <n v="1684264.9818916658"/>
    <n v="822209.8400000002"/>
    <n v="16868.049999999988"/>
    <n v="457327.05900000001"/>
    <n v="27228.936399999999"/>
    <n v="0.3999999999996362"/>
    <s v="تبرعات عامة من زكاة مال وغيرها"/>
    <s v="دفاتر جمع مال"/>
    <s v="سارى"/>
    <n v="3588"/>
    <m/>
    <n v="78"/>
    <x v="1"/>
  </r>
  <r>
    <d v="2017-12-25T00:00:00"/>
    <x v="12"/>
    <n v="400"/>
    <x v="6"/>
    <x v="6"/>
    <n v="1684664.9818916658"/>
    <n v="822209.8400000002"/>
    <n v="16868.049999999988"/>
    <n v="457327.05900000001"/>
    <n v="27228.936399999999"/>
    <n v="0.3999999999996362"/>
    <s v="تبرعات عامة من زكاة مال وغيرها"/>
    <s v="دفاتر جمع مال"/>
    <s v="سارى"/>
    <n v="3652"/>
    <m/>
    <n v="74"/>
    <x v="1"/>
  </r>
  <r>
    <d v="2017-12-25T00:00:00"/>
    <x v="12"/>
    <n v="200"/>
    <x v="6"/>
    <x v="6"/>
    <n v="1684864.9818916658"/>
    <n v="822209.8400000002"/>
    <n v="16868.049999999988"/>
    <n v="457327.05900000001"/>
    <n v="27228.936399999999"/>
    <n v="0.3999999999996362"/>
    <s v="تبرعات عامة من زكاة مال وغيرها"/>
    <s v="دفاتر جمع مال"/>
    <s v="سارى"/>
    <n v="3728"/>
    <m/>
    <n v="75"/>
    <x v="1"/>
  </r>
  <r>
    <d v="2017-12-25T00:00:00"/>
    <x v="12"/>
    <n v="100"/>
    <x v="6"/>
    <x v="6"/>
    <n v="1684964.9818916658"/>
    <n v="822209.8400000002"/>
    <n v="16868.049999999988"/>
    <n v="457327.05900000001"/>
    <n v="27228.936399999999"/>
    <n v="0.3999999999996362"/>
    <s v="تبرعات عامة من زكاة مال وغيرها"/>
    <s v="دفاتر جمع مال"/>
    <s v="سارى"/>
    <n v="3729"/>
    <m/>
    <n v="75"/>
    <x v="1"/>
  </r>
  <r>
    <d v="2017-12-25T00:00:00"/>
    <x v="12"/>
    <n v="100"/>
    <x v="6"/>
    <x v="6"/>
    <n v="1685064.9818916658"/>
    <n v="822209.8400000002"/>
    <n v="16868.049999999988"/>
    <n v="457327.05900000001"/>
    <n v="27228.936399999999"/>
    <n v="0.3999999999996362"/>
    <s v="تبرعات عامة من زكاة مال وغيرها"/>
    <s v="دفاتر جمع مال"/>
    <s v="سارى"/>
    <n v="3730"/>
    <m/>
    <n v="75"/>
    <x v="1"/>
  </r>
  <r>
    <d v="2017-12-25T00:00:00"/>
    <x v="12"/>
    <n v="1300"/>
    <x v="6"/>
    <x v="6"/>
    <n v="1686364.9818916658"/>
    <n v="822209.8400000002"/>
    <n v="16868.049999999988"/>
    <n v="457327.05900000001"/>
    <n v="27228.936399999999"/>
    <n v="0.3999999999996362"/>
    <s v="تبرعات عامة من زكاة مال وغيرها"/>
    <s v="دفاتر جمع مال"/>
    <s v="سارى"/>
    <n v="3731"/>
    <m/>
    <n v="75"/>
    <x v="1"/>
  </r>
  <r>
    <d v="2017-12-25T00:00:00"/>
    <x v="12"/>
    <n v="1200"/>
    <x v="6"/>
    <x v="7"/>
    <n v="1687564.9818916658"/>
    <n v="822209.8400000002"/>
    <n v="16868.049999999988"/>
    <n v="457327.05900000001"/>
    <n v="27228.936399999999"/>
    <n v="0.3999999999996362"/>
    <s v="نقدية للمرضى"/>
    <s v="دفاتر جمع مال"/>
    <s v="سارى"/>
    <n v="3760"/>
    <m/>
    <n v="76"/>
    <x v="1"/>
  </r>
  <r>
    <d v="2017-12-25T00:00:00"/>
    <x v="12"/>
    <n v="10000"/>
    <x v="6"/>
    <x v="6"/>
    <n v="1697564.9818916658"/>
    <n v="822209.8400000002"/>
    <n v="16868.049999999988"/>
    <n v="457327.05900000001"/>
    <n v="27228.936399999999"/>
    <n v="0.3999999999996362"/>
    <s v="تبرعات عامة من زكاة مال وغيرها"/>
    <s v="دفاتر جمع مال"/>
    <s v="سارى"/>
    <n v="3810"/>
    <m/>
    <n v="77"/>
    <x v="1"/>
  </r>
  <r>
    <d v="2017-12-25T00:00:00"/>
    <x v="12"/>
    <n v="1670"/>
    <x v="6"/>
    <x v="6"/>
    <n v="1699234.9818916658"/>
    <n v="822209.8400000002"/>
    <n v="16868.049999999988"/>
    <n v="457327.05900000001"/>
    <n v="27228.936399999999"/>
    <n v="0.3999999999996362"/>
    <s v="تبرعات عامة من زكاة مال وغيرها"/>
    <s v="دفاتر جمع مال"/>
    <s v="سارى"/>
    <n v="3900"/>
    <m/>
    <n v="78"/>
    <x v="1"/>
  </r>
  <r>
    <d v="2017-12-25T00:00:00"/>
    <x v="12"/>
    <n v="250"/>
    <x v="6"/>
    <x v="6"/>
    <n v="1699484.9818916658"/>
    <n v="822209.8400000002"/>
    <n v="16868.049999999988"/>
    <n v="457327.05900000001"/>
    <n v="27228.936399999999"/>
    <n v="0.3999999999996362"/>
    <s v="تبرعات عامة من زكاة مال وغيرها"/>
    <s v="دفاتر جمع مال"/>
    <s v="سارى"/>
    <n v="3910"/>
    <m/>
    <n v="79"/>
    <x v="1"/>
  </r>
  <r>
    <d v="2017-12-25T00:00:00"/>
    <x v="12"/>
    <n v="200"/>
    <x v="6"/>
    <x v="6"/>
    <n v="1699684.9818916658"/>
    <n v="822209.8400000002"/>
    <n v="16868.049999999988"/>
    <n v="457327.05900000001"/>
    <n v="27228.936399999999"/>
    <n v="0.3999999999996362"/>
    <s v="تبرعات عامة من زكاة مال وغيرها"/>
    <s v="دفاتر جمع مال"/>
    <s v="سارى"/>
    <n v="3911"/>
    <m/>
    <n v="79"/>
    <x v="1"/>
  </r>
  <r>
    <d v="2017-12-25T00:00:00"/>
    <x v="12"/>
    <n v="150"/>
    <x v="6"/>
    <x v="6"/>
    <n v="1699834.9818916658"/>
    <n v="822209.8400000002"/>
    <n v="16868.049999999988"/>
    <n v="457327.05900000001"/>
    <n v="27228.936399999999"/>
    <n v="0.3999999999996362"/>
    <s v="تبرعات عامة من زكاة مال وغيرها"/>
    <s v="دفاتر جمع مال"/>
    <s v="سارى"/>
    <n v="3953"/>
    <m/>
    <n v="80"/>
    <x v="1"/>
  </r>
  <r>
    <d v="2017-12-25T00:00:00"/>
    <x v="12"/>
    <n v="10000"/>
    <x v="6"/>
    <x v="6"/>
    <n v="1709834.9818916658"/>
    <n v="822209.8400000002"/>
    <n v="16868.049999999988"/>
    <n v="457327.05900000001"/>
    <n v="27228.936399999999"/>
    <n v="0.3999999999996362"/>
    <s v="تبرعات عامة من زكاة مال وغيرها"/>
    <s v="دفاتر جمع مال"/>
    <s v="سارى"/>
    <n v="3954"/>
    <m/>
    <n v="80"/>
    <x v="1"/>
  </r>
  <r>
    <d v="2017-12-25T00:00:00"/>
    <x v="12"/>
    <n v="59000"/>
    <x v="6"/>
    <x v="11"/>
    <n v="1768834.9818916658"/>
    <n v="763209.8400000002"/>
    <n v="16868.049999999988"/>
    <n v="457327.05900000001"/>
    <n v="27228.936399999999"/>
    <n v="0.3999999999996362"/>
    <m/>
    <m/>
    <m/>
    <s v="معاملة بنكية"/>
    <m/>
    <m/>
    <x v="279"/>
  </r>
  <r>
    <d v="2017-12-25T00:00:00"/>
    <x v="12"/>
    <n v="11869"/>
    <x v="8"/>
    <x v="8"/>
    <n v="1756965.9818916658"/>
    <n v="775078.8400000002"/>
    <n v="16868.049999999988"/>
    <n v="457327.05900000001"/>
    <n v="27228.936399999999"/>
    <n v="0.3999999999996362"/>
    <m/>
    <m/>
    <m/>
    <m/>
    <m/>
    <m/>
    <x v="64"/>
  </r>
  <r>
    <d v="2017-12-25T00:00:00"/>
    <x v="12"/>
    <n v="1000"/>
    <x v="8"/>
    <x v="9"/>
    <n v="1756965.9818916658"/>
    <n v="776078.8400000002"/>
    <n v="16868.049999999988"/>
    <n v="457327.05900000001"/>
    <n v="27228.936399999999"/>
    <n v="0.3999999999996362"/>
    <m/>
    <m/>
    <m/>
    <s v="معاملة بنكية"/>
    <m/>
    <m/>
    <x v="64"/>
  </r>
  <r>
    <d v="2017-12-25T00:00:00"/>
    <x v="12"/>
    <n v="42000"/>
    <x v="6"/>
    <x v="11"/>
    <n v="1798965.9818916658"/>
    <n v="734078.8400000002"/>
    <n v="16868.049999999988"/>
    <n v="457327.05900000001"/>
    <n v="27228.936399999999"/>
    <n v="0.3999999999996362"/>
    <m/>
    <m/>
    <m/>
    <s v="معاملة بنكية"/>
    <m/>
    <m/>
    <x v="279"/>
  </r>
  <r>
    <d v="2017-12-25T00:00:00"/>
    <x v="12"/>
    <n v="31800"/>
    <x v="8"/>
    <x v="8"/>
    <n v="1767165.9818916658"/>
    <n v="765878.8400000002"/>
    <n v="16868.049999999988"/>
    <n v="457327.05900000001"/>
    <n v="27228.936399999999"/>
    <n v="0.3999999999996362"/>
    <m/>
    <m/>
    <m/>
    <m/>
    <m/>
    <m/>
    <x v="64"/>
  </r>
  <r>
    <d v="2017-12-25T00:00:00"/>
    <x v="12"/>
    <n v="47800"/>
    <x v="8"/>
    <x v="9"/>
    <n v="1767165.9818916658"/>
    <n v="813678.8400000002"/>
    <n v="16868.049999999988"/>
    <n v="457327.05900000001"/>
    <n v="27228.936399999999"/>
    <n v="0.3999999999996362"/>
    <m/>
    <m/>
    <m/>
    <s v="معاملة بنكية"/>
    <m/>
    <m/>
    <x v="64"/>
  </r>
  <r>
    <d v="2017-12-25T00:00:00"/>
    <x v="12"/>
    <n v="4720"/>
    <x v="8"/>
    <x v="9"/>
    <n v="1767165.9818916658"/>
    <n v="818398.8400000002"/>
    <n v="16868.049999999988"/>
    <n v="457327.05900000001"/>
    <n v="27228.936399999999"/>
    <n v="0.3999999999996362"/>
    <m/>
    <m/>
    <m/>
    <s v="معاملة بنكية"/>
    <m/>
    <m/>
    <x v="129"/>
  </r>
  <r>
    <d v="2017-12-25T00:00:00"/>
    <x v="12"/>
    <n v="300"/>
    <x v="8"/>
    <x v="9"/>
    <n v="1767165.9818916658"/>
    <n v="818698.8400000002"/>
    <n v="16868.049999999988"/>
    <n v="457327.05900000001"/>
    <n v="27228.936399999999"/>
    <n v="0.3999999999996362"/>
    <m/>
    <m/>
    <m/>
    <s v="معاملة بنكية"/>
    <m/>
    <m/>
    <x v="129"/>
  </r>
  <r>
    <d v="2017-12-25T00:00:00"/>
    <x v="12"/>
    <n v="200"/>
    <x v="8"/>
    <x v="9"/>
    <n v="1767165.9818916658"/>
    <n v="818898.8400000002"/>
    <n v="16868.049999999988"/>
    <n v="457327.05900000001"/>
    <n v="27228.936399999999"/>
    <n v="0.3999999999996362"/>
    <m/>
    <m/>
    <m/>
    <s v="معاملة بنكية"/>
    <m/>
    <m/>
    <x v="129"/>
  </r>
  <r>
    <d v="2017-12-26T00:00:00"/>
    <x v="12"/>
    <n v="200"/>
    <x v="6"/>
    <x v="6"/>
    <n v="1767365.9818916658"/>
    <n v="818898.8400000002"/>
    <n v="16868.049999999988"/>
    <n v="457327.05900000001"/>
    <n v="27228.936399999999"/>
    <n v="0.3999999999996362"/>
    <s v="تبرعات عامة من زكاة مال وغيرها"/>
    <s v="دفاتر جمع مال"/>
    <s v="سارى"/>
    <n v="1343"/>
    <m/>
    <n v="27"/>
    <x v="1"/>
  </r>
  <r>
    <d v="2017-12-26T00:00:00"/>
    <x v="12"/>
    <n v="200"/>
    <x v="6"/>
    <x v="6"/>
    <n v="1767565.9818916658"/>
    <n v="818898.8400000002"/>
    <n v="16868.049999999988"/>
    <n v="457327.05900000001"/>
    <n v="27228.936399999999"/>
    <n v="0.3999999999996362"/>
    <s v="تبرعات عامة من زكاة مال وغيرها"/>
    <s v="دفاتر جمع مال"/>
    <s v="سارى"/>
    <n v="1344"/>
    <m/>
    <n v="27"/>
    <x v="1"/>
  </r>
  <r>
    <d v="2017-12-26T00:00:00"/>
    <x v="12"/>
    <n v="200"/>
    <x v="6"/>
    <x v="6"/>
    <n v="1767765.9818916658"/>
    <n v="818898.8400000002"/>
    <n v="16868.049999999988"/>
    <n v="457327.05900000001"/>
    <n v="27228.936399999999"/>
    <n v="0.3999999999996362"/>
    <s v="تبرعات عامة من زكاة مال وغيرها"/>
    <s v="دفاتر جمع مال"/>
    <s v="سارى"/>
    <n v="1345"/>
    <m/>
    <n v="27"/>
    <x v="1"/>
  </r>
  <r>
    <d v="2017-12-26T00:00:00"/>
    <x v="12"/>
    <n v="500"/>
    <x v="6"/>
    <x v="7"/>
    <n v="1768265.9818916658"/>
    <n v="818898.8400000002"/>
    <n v="16868.049999999988"/>
    <n v="457327.05900000001"/>
    <n v="27228.936399999999"/>
    <n v="0.3999999999996362"/>
    <s v="نقدية للمرضى"/>
    <s v="دفاتر جمع مال"/>
    <s v="سارى"/>
    <n v="1346"/>
    <m/>
    <n v="27"/>
    <x v="1"/>
  </r>
  <r>
    <d v="2017-12-26T00:00:00"/>
    <x v="12"/>
    <n v="500"/>
    <x v="6"/>
    <x v="7"/>
    <n v="1768765.9818916658"/>
    <n v="818898.8400000002"/>
    <n v="16868.049999999988"/>
    <n v="457327.05900000001"/>
    <n v="27228.936399999999"/>
    <n v="0.3999999999996362"/>
    <s v="نقدية للمرضى"/>
    <s v="دفاتر جمع مال"/>
    <s v="سارى"/>
    <n v="2846"/>
    <m/>
    <n v="57"/>
    <x v="1"/>
  </r>
  <r>
    <d v="2017-12-26T00:00:00"/>
    <x v="12"/>
    <n v="400"/>
    <x v="6"/>
    <x v="6"/>
    <n v="1769165.9818916658"/>
    <n v="818898.8400000002"/>
    <n v="16868.049999999988"/>
    <n v="457327.05900000001"/>
    <n v="27228.936399999999"/>
    <n v="0.3999999999996362"/>
    <s v="تبرعات عامة من زكاة مال وغيرها"/>
    <s v="دفاتر جمع مال"/>
    <s v="سارى"/>
    <n v="2974"/>
    <m/>
    <n v="60"/>
    <x v="1"/>
  </r>
  <r>
    <d v="2017-12-26T00:00:00"/>
    <x v="12"/>
    <n v="5000"/>
    <x v="6"/>
    <x v="7"/>
    <n v="1774165.9818916658"/>
    <n v="818898.8400000002"/>
    <n v="16868.049999999988"/>
    <n v="457327.05900000001"/>
    <n v="27228.936399999999"/>
    <n v="0.3999999999996362"/>
    <s v="نقدية للمرضى"/>
    <s v="دفاتر جمع مال"/>
    <s v="سارى"/>
    <n v="3458"/>
    <m/>
    <n v="70"/>
    <x v="1"/>
  </r>
  <r>
    <d v="2017-12-26T00:00:00"/>
    <x v="12"/>
    <n v="110"/>
    <x v="6"/>
    <x v="7"/>
    <n v="1774275.9818916658"/>
    <n v="818898.8400000002"/>
    <n v="16868.049999999988"/>
    <n v="457327.05900000001"/>
    <n v="27228.936399999999"/>
    <n v="0.3999999999996362"/>
    <s v="نقدية للمرضى"/>
    <s v="دفاتر جمع مال"/>
    <s v="سارى"/>
    <n v="3459"/>
    <m/>
    <n v="70"/>
    <x v="1"/>
  </r>
  <r>
    <d v="2017-12-26T00:00:00"/>
    <x v="12"/>
    <n v="10000"/>
    <x v="6"/>
    <x v="7"/>
    <n v="1784275.9818916658"/>
    <n v="818898.8400000002"/>
    <n v="16868.049999999988"/>
    <n v="457327.05900000001"/>
    <n v="27228.936399999999"/>
    <n v="0.3999999999996362"/>
    <s v="نقدية للمرضى"/>
    <s v="دفاتر جمع مال"/>
    <s v="سارى"/>
    <n v="3460"/>
    <m/>
    <n v="70"/>
    <x v="1"/>
  </r>
  <r>
    <d v="2017-12-26T00:00:00"/>
    <x v="12"/>
    <n v="5500"/>
    <x v="6"/>
    <x v="7"/>
    <n v="1789775.9818916658"/>
    <n v="818898.8400000002"/>
    <n v="16868.049999999988"/>
    <n v="457327.05900000001"/>
    <n v="27228.936399999999"/>
    <n v="0.3999999999996362"/>
    <s v="نقدية للمرضى"/>
    <s v="دفاتر جمع مال"/>
    <s v="سارى"/>
    <n v="3461"/>
    <m/>
    <n v="70"/>
    <x v="1"/>
  </r>
  <r>
    <d v="2017-12-26T00:00:00"/>
    <x v="12"/>
    <n v="10000"/>
    <x v="6"/>
    <x v="7"/>
    <n v="1799775.9818916658"/>
    <n v="818898.8400000002"/>
    <n v="16868.049999999988"/>
    <n v="457327.05900000001"/>
    <n v="27228.936399999999"/>
    <n v="0.3999999999996362"/>
    <s v="نقدية للمرضى"/>
    <s v="دفاتر جمع مال"/>
    <s v="سارى"/>
    <n v="3462"/>
    <m/>
    <n v="70"/>
    <x v="1"/>
  </r>
  <r>
    <d v="2017-12-26T00:00:00"/>
    <x v="12"/>
    <n v="10000"/>
    <x v="6"/>
    <x v="7"/>
    <n v="1809775.9818916658"/>
    <n v="818898.8400000002"/>
    <n v="16868.049999999988"/>
    <n v="457327.05900000001"/>
    <n v="27228.936399999999"/>
    <n v="0.3999999999996362"/>
    <s v="نقدية للمرضى"/>
    <s v="دفاتر جمع مال"/>
    <s v="سارى"/>
    <n v="3463"/>
    <m/>
    <n v="70"/>
    <x v="1"/>
  </r>
  <r>
    <d v="2017-12-26T00:00:00"/>
    <x v="12"/>
    <n v="1300"/>
    <x v="6"/>
    <x v="7"/>
    <n v="1811075.9818916658"/>
    <n v="818898.8400000002"/>
    <n v="16868.049999999988"/>
    <n v="457327.05900000001"/>
    <n v="27228.936399999999"/>
    <n v="0.3999999999996362"/>
    <s v="نقدية للمرضى"/>
    <s v="دفاتر جمع مال"/>
    <s v="سارى"/>
    <n v="3464"/>
    <m/>
    <n v="70"/>
    <x v="1"/>
  </r>
  <r>
    <d v="2017-12-26T00:00:00"/>
    <x v="12"/>
    <n v="1996.3936000000001"/>
    <x v="6"/>
    <x v="6"/>
    <n v="1813072.3754916659"/>
    <n v="818898.8400000002"/>
    <n v="16868.049999999988"/>
    <n v="457327.05900000001"/>
    <n v="27228.936399999999"/>
    <n v="0.3999999999996362"/>
    <s v="تبرعات عامة من زكاة مال وغيرها"/>
    <s v="دفاتر جمع مال"/>
    <s v="سارى"/>
    <n v="3465"/>
    <m/>
    <n v="70"/>
    <x v="1"/>
  </r>
  <r>
    <d v="2017-12-26T00:00:00"/>
    <x v="12"/>
    <n v="300"/>
    <x v="6"/>
    <x v="6"/>
    <n v="1813372.3754916659"/>
    <n v="818898.8400000002"/>
    <n v="16868.049999999988"/>
    <n v="457327.05900000001"/>
    <n v="27228.936399999999"/>
    <n v="0.3999999999996362"/>
    <s v="تبرعات عامة من زكاة مال وغيرها"/>
    <s v="دفاتر جمع مال"/>
    <s v="سارى"/>
    <n v="3466"/>
    <m/>
    <n v="70"/>
    <x v="1"/>
  </r>
  <r>
    <d v="2017-12-26T00:00:00"/>
    <x v="12"/>
    <n v="600"/>
    <x v="6"/>
    <x v="6"/>
    <n v="1813972.3754916659"/>
    <n v="818898.8400000002"/>
    <n v="16868.049999999988"/>
    <n v="457327.05900000001"/>
    <n v="27228.936399999999"/>
    <n v="0.3999999999996362"/>
    <s v="تبرعات عامة من زكاة مال وغيرها"/>
    <s v="دفاتر جمع مال"/>
    <s v="سارى"/>
    <n v="3589"/>
    <m/>
    <n v="78"/>
    <x v="1"/>
  </r>
  <r>
    <d v="2017-12-26T00:00:00"/>
    <x v="12"/>
    <n v="400"/>
    <x v="6"/>
    <x v="6"/>
    <n v="1814372.3754916659"/>
    <n v="818898.8400000002"/>
    <n v="16868.049999999988"/>
    <n v="457327.05900000001"/>
    <n v="27228.936399999999"/>
    <n v="0.3999999999996362"/>
    <s v="تبرعات عامة من زكاة مال وغيرها"/>
    <s v="دفاتر جمع مال"/>
    <s v="سارى"/>
    <n v="3590"/>
    <m/>
    <n v="78"/>
    <x v="1"/>
  </r>
  <r>
    <d v="2017-12-26T00:00:00"/>
    <x v="12"/>
    <n v="2000"/>
    <x v="6"/>
    <x v="6"/>
    <n v="1816372.3754916659"/>
    <n v="818898.8400000002"/>
    <n v="16868.049999999988"/>
    <n v="457327.05900000001"/>
    <n v="27228.936399999999"/>
    <n v="0.3999999999996362"/>
    <s v="تبرعات عامة من زكاة مال وغيرها"/>
    <s v="دفاتر جمع مال"/>
    <s v="سارى"/>
    <n v="3653"/>
    <m/>
    <n v="74"/>
    <x v="1"/>
  </r>
  <r>
    <d v="2017-12-26T00:00:00"/>
    <x v="12"/>
    <n v="120"/>
    <x v="6"/>
    <x v="6"/>
    <n v="1816492.3754916659"/>
    <n v="818898.8400000002"/>
    <n v="16868.049999999988"/>
    <n v="457327.05900000001"/>
    <n v="27228.936399999999"/>
    <n v="0.3999999999996362"/>
    <s v="تبرعات عامة من زكاة مال وغيرها"/>
    <s v="دفاتر جمع مال"/>
    <s v="سارى"/>
    <n v="3654"/>
    <m/>
    <n v="74"/>
    <x v="1"/>
  </r>
  <r>
    <d v="2017-12-26T00:00:00"/>
    <x v="12"/>
    <n v="5000"/>
    <x v="6"/>
    <x v="7"/>
    <n v="1821492.3754916659"/>
    <n v="818898.8400000002"/>
    <n v="16868.049999999988"/>
    <n v="457327.05900000001"/>
    <n v="27228.936399999999"/>
    <n v="0.3999999999996362"/>
    <s v="نقدية للمرضى"/>
    <s v="دفاتر جمع مال"/>
    <s v="سارى"/>
    <n v="3732"/>
    <m/>
    <n v="75"/>
    <x v="1"/>
  </r>
  <r>
    <d v="2017-12-26T00:00:00"/>
    <x v="12"/>
    <n v="400"/>
    <x v="6"/>
    <x v="6"/>
    <n v="1821892.3754916659"/>
    <n v="818898.8400000002"/>
    <n v="16868.049999999988"/>
    <n v="457327.05900000001"/>
    <n v="27228.936399999999"/>
    <n v="0.3999999999996362"/>
    <s v="تبرعات عامة من زكاة مال وغيرها"/>
    <s v="دفاتر جمع مال"/>
    <s v="سارى"/>
    <n v="3733"/>
    <m/>
    <n v="75"/>
    <x v="1"/>
  </r>
  <r>
    <d v="2017-12-26T00:00:00"/>
    <x v="12"/>
    <n v="400"/>
    <x v="6"/>
    <x v="7"/>
    <n v="1822292.3754916659"/>
    <n v="818898.8400000002"/>
    <n v="16868.049999999988"/>
    <n v="457327.05900000001"/>
    <n v="27228.936399999999"/>
    <n v="0.3999999999996362"/>
    <s v="نقدية للمرضى"/>
    <s v="دفاتر جمع مال"/>
    <s v="سارى"/>
    <n v="3734"/>
    <m/>
    <n v="75"/>
    <x v="1"/>
  </r>
  <r>
    <d v="2017-12-26T00:00:00"/>
    <x v="12"/>
    <n v="1000"/>
    <x v="6"/>
    <x v="6"/>
    <n v="1823292.3754916659"/>
    <n v="818898.8400000002"/>
    <n v="16868.049999999988"/>
    <n v="457327.05900000001"/>
    <n v="27228.936399999999"/>
    <n v="0.3999999999996362"/>
    <s v="تبرعات عامة من زكاة مال وغيرها"/>
    <s v="دفاتر جمع مال"/>
    <s v="سارى"/>
    <n v="3811"/>
    <m/>
    <n v="77"/>
    <x v="1"/>
  </r>
  <r>
    <d v="2017-12-26T00:00:00"/>
    <x v="12"/>
    <n v="10000"/>
    <x v="6"/>
    <x v="7"/>
    <n v="1833292.3754916659"/>
    <n v="818898.8400000002"/>
    <n v="16868.049999999988"/>
    <n v="457327.05900000001"/>
    <n v="27228.936399999999"/>
    <n v="0.3999999999996362"/>
    <s v="نقدية للمرضى"/>
    <s v="دفاتر جمع مال"/>
    <s v="سارى"/>
    <n v="3812"/>
    <m/>
    <n v="77"/>
    <x v="1"/>
  </r>
  <r>
    <d v="2017-12-26T00:00:00"/>
    <x v="12"/>
    <n v="5000"/>
    <x v="6"/>
    <x v="7"/>
    <n v="1838292.3754916659"/>
    <n v="818898.8400000002"/>
    <n v="16868.049999999988"/>
    <n v="457327.05900000001"/>
    <n v="27228.936399999999"/>
    <n v="0.3999999999996362"/>
    <s v="نقدية للمرضى"/>
    <s v="دفاتر جمع مال"/>
    <s v="سارى"/>
    <n v="3813"/>
    <m/>
    <n v="77"/>
    <x v="1"/>
  </r>
  <r>
    <d v="2017-12-26T00:00:00"/>
    <x v="12"/>
    <n v="11510"/>
    <x v="8"/>
    <x v="8"/>
    <n v="1826782.3754916659"/>
    <n v="830408.8400000002"/>
    <n v="16868.049999999988"/>
    <n v="457327.05900000001"/>
    <n v="27228.936399999999"/>
    <n v="0.3999999999996362"/>
    <m/>
    <m/>
    <m/>
    <m/>
    <m/>
    <m/>
    <x v="266"/>
  </r>
  <r>
    <d v="2017-12-26T00:00:00"/>
    <x v="12"/>
    <n v="30000"/>
    <x v="8"/>
    <x v="9"/>
    <n v="1826782.3754916659"/>
    <n v="860408.8400000002"/>
    <n v="16868.049999999988"/>
    <n v="457327.05900000001"/>
    <n v="27228.936399999999"/>
    <n v="0.3999999999996362"/>
    <m/>
    <m/>
    <m/>
    <s v="معاملة بنكية"/>
    <m/>
    <m/>
    <x v="64"/>
  </r>
  <r>
    <d v="2017-12-26T00:00:00"/>
    <x v="12"/>
    <n v="90000"/>
    <x v="6"/>
    <x v="11"/>
    <n v="1916782.3754916659"/>
    <n v="770408.8400000002"/>
    <n v="16868.049999999988"/>
    <n v="457327.05900000001"/>
    <n v="27228.936399999999"/>
    <n v="0.3999999999996362"/>
    <m/>
    <m/>
    <m/>
    <s v="معاملة بنكية"/>
    <m/>
    <m/>
    <x v="279"/>
  </r>
  <r>
    <d v="2017-12-26T00:00:00"/>
    <x v="12"/>
    <n v="21970"/>
    <x v="8"/>
    <x v="8"/>
    <n v="1894812.3754916659"/>
    <n v="792378.8400000002"/>
    <n v="16868.049999999988"/>
    <n v="457327.05900000001"/>
    <n v="27228.936399999999"/>
    <n v="0.3999999999996362"/>
    <m/>
    <m/>
    <m/>
    <m/>
    <m/>
    <m/>
    <x v="266"/>
  </r>
  <r>
    <d v="2017-12-26T00:00:00"/>
    <x v="12"/>
    <n v="5000"/>
    <x v="8"/>
    <x v="9"/>
    <n v="1894812.3754916659"/>
    <n v="797378.8400000002"/>
    <n v="16868.049999999988"/>
    <n v="457327.05900000001"/>
    <n v="27228.936399999999"/>
    <n v="0.3999999999996362"/>
    <m/>
    <m/>
    <m/>
    <s v="معاملة بنكية"/>
    <m/>
    <m/>
    <x v="129"/>
  </r>
  <r>
    <d v="2017-12-26T00:00:00"/>
    <x v="12"/>
    <n v="1200"/>
    <x v="8"/>
    <x v="9"/>
    <n v="1894812.3754916659"/>
    <n v="798578.8400000002"/>
    <n v="16868.049999999988"/>
    <n v="457327.05900000001"/>
    <n v="27228.936399999999"/>
    <n v="0.3999999999996362"/>
    <m/>
    <m/>
    <m/>
    <s v="معاملة بنكية"/>
    <m/>
    <m/>
    <x v="129"/>
  </r>
  <r>
    <d v="2017-12-26T00:00:00"/>
    <x v="12"/>
    <n v="450"/>
    <x v="8"/>
    <x v="9"/>
    <n v="1894812.3754916659"/>
    <n v="799028.8400000002"/>
    <n v="16868.049999999988"/>
    <n v="457327.05900000001"/>
    <n v="27228.936399999999"/>
    <n v="0.3999999999996362"/>
    <m/>
    <m/>
    <m/>
    <s v="معاملة بنكية"/>
    <m/>
    <m/>
    <x v="129"/>
  </r>
  <r>
    <d v="2017-12-26T00:00:00"/>
    <x v="12"/>
    <n v="250"/>
    <x v="8"/>
    <x v="9"/>
    <n v="1894812.3754916659"/>
    <n v="799278.8400000002"/>
    <n v="16868.049999999988"/>
    <n v="457327.05900000001"/>
    <n v="27228.936399999999"/>
    <n v="0.3999999999996362"/>
    <m/>
    <m/>
    <m/>
    <s v="معاملة بنكية"/>
    <m/>
    <m/>
    <x v="129"/>
  </r>
  <r>
    <d v="2017-12-27T00:00:00"/>
    <x v="12"/>
    <n v="3000"/>
    <x v="6"/>
    <x v="6"/>
    <n v="1897812.3754916659"/>
    <n v="799278.8400000002"/>
    <n v="16868.049999999988"/>
    <n v="457327.05900000001"/>
    <n v="27228.936399999999"/>
    <n v="0.3999999999996362"/>
    <s v="تبرعات عامة من زكاة مال وغيرها"/>
    <s v="دفاتر جمع مال"/>
    <s v="سارى"/>
    <n v="2973"/>
    <m/>
    <n v="60"/>
    <x v="1"/>
  </r>
  <r>
    <d v="2017-12-27T00:00:00"/>
    <x v="12"/>
    <n v="40"/>
    <x v="6"/>
    <x v="6"/>
    <n v="1897852.3754916659"/>
    <n v="799278.8400000002"/>
    <n v="16868.049999999988"/>
    <n v="457327.05900000001"/>
    <n v="27228.936399999999"/>
    <n v="0.3999999999996362"/>
    <s v="تبرعات عامة من زكاة مال وغيرها"/>
    <s v="دفاتر جمع مال"/>
    <s v="سارى"/>
    <n v="3467"/>
    <m/>
    <n v="70"/>
    <x v="1"/>
  </r>
  <r>
    <d v="2017-12-27T00:00:00"/>
    <x v="12"/>
    <n v="1000"/>
    <x v="6"/>
    <x v="6"/>
    <n v="1898852.3754916659"/>
    <n v="799278.8400000002"/>
    <n v="16868.049999999988"/>
    <n v="457327.05900000001"/>
    <n v="27228.936399999999"/>
    <n v="0.3999999999996362"/>
    <s v="تبرعات عامة من زكاة مال وغيرها"/>
    <s v="دفاتر جمع مال"/>
    <s v="سارى"/>
    <n v="3468"/>
    <m/>
    <n v="70"/>
    <x v="1"/>
  </r>
  <r>
    <d v="2017-12-27T00:00:00"/>
    <x v="12"/>
    <n v="350"/>
    <x v="6"/>
    <x v="7"/>
    <n v="1899202.3754916659"/>
    <n v="799278.8400000002"/>
    <n v="16868.049999999988"/>
    <n v="457327.05900000001"/>
    <n v="27228.936399999999"/>
    <n v="0.3999999999996362"/>
    <s v="نقدية للمرضى"/>
    <s v="دفاتر جمع مال"/>
    <s v="سارى"/>
    <n v="3469"/>
    <m/>
    <n v="70"/>
    <x v="1"/>
  </r>
  <r>
    <d v="2017-12-27T00:00:00"/>
    <x v="12"/>
    <n v="750"/>
    <x v="6"/>
    <x v="7"/>
    <n v="1899952.3754916659"/>
    <n v="799278.8400000002"/>
    <n v="16868.049999999988"/>
    <n v="457327.05900000001"/>
    <n v="27228.936399999999"/>
    <n v="0.3999999999996362"/>
    <s v="نقدية للمرضى"/>
    <s v="دفاتر جمع مال"/>
    <s v="سارى"/>
    <n v="3470"/>
    <m/>
    <n v="70"/>
    <x v="1"/>
  </r>
  <r>
    <d v="2017-12-27T00:00:00"/>
    <x v="12"/>
    <n v="8000"/>
    <x v="6"/>
    <x v="7"/>
    <n v="1907952.3754916659"/>
    <n v="799278.8400000002"/>
    <n v="16868.049999999988"/>
    <n v="457327.05900000001"/>
    <n v="27228.936399999999"/>
    <n v="0.3999999999996362"/>
    <s v="نقدية للمرضى"/>
    <s v="دفاتر جمع مال"/>
    <s v="سارى"/>
    <n v="3591"/>
    <m/>
    <n v="72"/>
    <x v="1"/>
  </r>
  <r>
    <d v="2017-12-27T00:00:00"/>
    <x v="12"/>
    <n v="3000"/>
    <x v="6"/>
    <x v="6"/>
    <n v="1910952.3754916659"/>
    <n v="799278.8400000002"/>
    <n v="16868.049999999988"/>
    <n v="457327.05900000001"/>
    <n v="27228.936399999999"/>
    <n v="0.3999999999996362"/>
    <s v="تبرعات عامة من زكاة مال وغيرها"/>
    <s v="دفاتر جمع مال"/>
    <s v="سارى"/>
    <n v="3592"/>
    <m/>
    <n v="72"/>
    <x v="1"/>
  </r>
  <r>
    <d v="2017-12-27T00:00:00"/>
    <x v="12"/>
    <n v="1900"/>
    <x v="6"/>
    <x v="6"/>
    <n v="1912852.3754916659"/>
    <n v="799278.8400000002"/>
    <n v="16868.049999999988"/>
    <n v="457327.05900000001"/>
    <n v="27228.936399999999"/>
    <n v="0.3999999999996362"/>
    <s v="تبرعات عامة من زكاة مال وغيرها"/>
    <s v="دفاتر جمع مال"/>
    <s v="سارى"/>
    <n v="3593"/>
    <m/>
    <n v="72"/>
    <x v="1"/>
  </r>
  <r>
    <d v="2017-12-27T00:00:00"/>
    <x v="12"/>
    <n v="5000"/>
    <x v="6"/>
    <x v="7"/>
    <n v="1917852.3754916659"/>
    <n v="799278.8400000002"/>
    <n v="16868.049999999988"/>
    <n v="457327.05900000001"/>
    <n v="27228.936399999999"/>
    <n v="0.3999999999996362"/>
    <s v="نقدية للمرضى"/>
    <s v="دفاتر جمع مال"/>
    <s v="سارى"/>
    <n v="3655"/>
    <m/>
    <n v="74"/>
    <x v="1"/>
  </r>
  <r>
    <d v="2017-12-27T00:00:00"/>
    <x v="12"/>
    <n v="5000"/>
    <x v="6"/>
    <x v="6"/>
    <n v="1922852.3754916659"/>
    <n v="799278.8400000002"/>
    <n v="16868.049999999988"/>
    <n v="457327.05900000001"/>
    <n v="27228.936399999999"/>
    <n v="0.3999999999996362"/>
    <s v="تبرعات عامة من زكاة مال وغيرها"/>
    <s v="دفاتر جمع مال"/>
    <s v="سارى"/>
    <n v="3656"/>
    <m/>
    <n v="74"/>
    <x v="1"/>
  </r>
  <r>
    <d v="2017-12-27T00:00:00"/>
    <x v="12"/>
    <n v="1000"/>
    <x v="6"/>
    <x v="6"/>
    <n v="1923852.3754916659"/>
    <n v="799278.8400000002"/>
    <n v="16868.049999999988"/>
    <n v="457327.05900000001"/>
    <n v="27228.936399999999"/>
    <n v="0.3999999999996362"/>
    <s v="تبرعات عامة من زكاة مال وغيرها"/>
    <s v="دفاتر جمع مال"/>
    <s v="سارى"/>
    <n v="3657"/>
    <m/>
    <n v="74"/>
    <x v="1"/>
  </r>
  <r>
    <d v="2017-12-27T00:00:00"/>
    <x v="12"/>
    <n v="200"/>
    <x v="6"/>
    <x v="7"/>
    <n v="1924052.3754916659"/>
    <n v="799278.8400000002"/>
    <n v="16868.049999999988"/>
    <n v="457327.05900000001"/>
    <n v="27228.936399999999"/>
    <n v="0.3999999999996362"/>
    <s v="نقدية للمرضى"/>
    <s v="دفاتر جمع مال"/>
    <s v="سارى"/>
    <n v="3658"/>
    <m/>
    <n v="74"/>
    <x v="1"/>
  </r>
  <r>
    <d v="2017-12-27T00:00:00"/>
    <x v="12"/>
    <n v="5000"/>
    <x v="6"/>
    <x v="7"/>
    <n v="1929052.3754916659"/>
    <n v="799278.8400000002"/>
    <n v="16868.049999999988"/>
    <n v="457327.05900000001"/>
    <n v="27228.936399999999"/>
    <n v="0.3999999999996362"/>
    <s v="نقدية للمرضى"/>
    <s v="دفاتر جمع مال"/>
    <s v="سارى"/>
    <n v="3659"/>
    <m/>
    <n v="74"/>
    <x v="1"/>
  </r>
  <r>
    <d v="2017-12-27T00:00:00"/>
    <x v="12"/>
    <n v="300"/>
    <x v="6"/>
    <x v="6"/>
    <n v="1929352.3754916659"/>
    <n v="799278.8400000002"/>
    <n v="16868.049999999988"/>
    <n v="457327.05900000001"/>
    <n v="27228.936399999999"/>
    <n v="0.3999999999996362"/>
    <s v="تبرعات عامة من زكاة مال وغيرها"/>
    <s v="دفاتر جمع مال"/>
    <s v="سارى"/>
    <n v="3660"/>
    <m/>
    <n v="74"/>
    <x v="1"/>
  </r>
  <r>
    <d v="2017-12-27T00:00:00"/>
    <x v="12"/>
    <n v="1000"/>
    <x v="6"/>
    <x v="6"/>
    <n v="1930352.3754916659"/>
    <n v="799278.8400000002"/>
    <n v="16868.049999999988"/>
    <n v="457327.05900000001"/>
    <n v="27228.936399999999"/>
    <n v="0.3999999999996362"/>
    <s v="تبرعات عامة من زكاة مال وغيرها"/>
    <s v="دفاتر جمع مال"/>
    <s v="سارى"/>
    <n v="3661"/>
    <m/>
    <n v="74"/>
    <x v="1"/>
  </r>
  <r>
    <d v="2017-12-27T00:00:00"/>
    <x v="12"/>
    <n v="50"/>
    <x v="6"/>
    <x v="7"/>
    <n v="1930402.3754916659"/>
    <n v="799278.8400000002"/>
    <n v="16868.049999999988"/>
    <n v="457327.05900000001"/>
    <n v="27228.936399999999"/>
    <n v="0.3999999999996362"/>
    <s v="نقدية للمرضى"/>
    <s v="دفاتر جمع مال"/>
    <s v="سارى"/>
    <n v="3662"/>
    <m/>
    <n v="74"/>
    <x v="1"/>
  </r>
  <r>
    <d v="2017-12-27T00:00:00"/>
    <x v="12"/>
    <n v="500"/>
    <x v="6"/>
    <x v="6"/>
    <n v="1930902.3754916659"/>
    <n v="799278.8400000002"/>
    <n v="16868.049999999988"/>
    <n v="457327.05900000001"/>
    <n v="27228.936399999999"/>
    <n v="0.3999999999996362"/>
    <s v="تبرعات عامة من زكاة مال وغيرها"/>
    <s v="دفاتر جمع مال"/>
    <s v="سارى"/>
    <n v="3735"/>
    <m/>
    <n v="75"/>
    <x v="1"/>
  </r>
  <r>
    <d v="2017-12-27T00:00:00"/>
    <x v="12"/>
    <n v="1000"/>
    <x v="6"/>
    <x v="7"/>
    <n v="1931902.3754916659"/>
    <n v="799278.8400000002"/>
    <n v="16868.049999999988"/>
    <n v="457327.05900000001"/>
    <n v="27228.936399999999"/>
    <n v="0.3999999999996362"/>
    <s v="نقدية للمرضى"/>
    <s v="دفاتر جمع مال"/>
    <s v="سارى"/>
    <n v="3736"/>
    <m/>
    <n v="75"/>
    <x v="1"/>
  </r>
  <r>
    <d v="2017-12-27T00:00:00"/>
    <x v="12"/>
    <n v="1766.72"/>
    <x v="6"/>
    <x v="6"/>
    <n v="1933669.0954916659"/>
    <n v="799278.8400000002"/>
    <n v="16868.049999999988"/>
    <n v="457327.05900000001"/>
    <n v="27228.936399999999"/>
    <n v="0.3999999999996362"/>
    <s v="تبرعات عامة من زكاة مال وغيرها"/>
    <s v="دفاتر جمع مال"/>
    <s v="سارى"/>
    <n v="3763"/>
    <m/>
    <n v="76"/>
    <x v="1"/>
  </r>
  <r>
    <d v="2017-12-27T00:00:00"/>
    <x v="12"/>
    <n v="500"/>
    <x v="6"/>
    <x v="6"/>
    <n v="1934169.0954916659"/>
    <n v="799278.8400000002"/>
    <n v="16868.049999999988"/>
    <n v="457327.05900000001"/>
    <n v="27228.936399999999"/>
    <n v="0.3999999999996362"/>
    <s v="تبرعات عامة من زكاة مال وغيرها"/>
    <s v="دفاتر جمع مال"/>
    <s v="سارى"/>
    <n v="3912"/>
    <m/>
    <n v="79"/>
    <x v="1"/>
  </r>
  <r>
    <d v="2017-12-27T00:00:00"/>
    <x v="12"/>
    <n v="1000"/>
    <x v="6"/>
    <x v="6"/>
    <n v="1935169.0954916659"/>
    <n v="799278.8400000002"/>
    <n v="16868.049999999988"/>
    <n v="457327.05900000001"/>
    <n v="27228.936399999999"/>
    <n v="0.3999999999996362"/>
    <s v="تبرعات عامة من زكاة مال وغيرها"/>
    <s v="دفاتر جمع مال"/>
    <s v="سارى"/>
    <n v="3913"/>
    <m/>
    <n v="79"/>
    <x v="1"/>
  </r>
  <r>
    <d v="2017-12-27T00:00:00"/>
    <x v="12"/>
    <n v="300"/>
    <x v="6"/>
    <x v="6"/>
    <n v="1935469.0954916659"/>
    <n v="799278.8400000002"/>
    <n v="16868.049999999988"/>
    <n v="457327.05900000001"/>
    <n v="27228.936399999999"/>
    <n v="0.3999999999996362"/>
    <s v="تبرعات عامة من زكاة مال وغيرها"/>
    <s v="دفاتر جمع مال"/>
    <s v="سارى"/>
    <n v="3914"/>
    <m/>
    <n v="79"/>
    <x v="1"/>
  </r>
  <r>
    <d v="2017-12-27T00:00:00"/>
    <x v="12"/>
    <n v="1300"/>
    <x v="6"/>
    <x v="6"/>
    <n v="1936769.0954916659"/>
    <n v="799278.8400000002"/>
    <n v="16868.049999999988"/>
    <n v="457327.05900000001"/>
    <n v="27228.936399999999"/>
    <n v="0.3999999999996362"/>
    <s v="تبرعات عامة من زكاة مال وغيرها"/>
    <s v="دفاتر جمع مال"/>
    <s v="سارى"/>
    <n v="3915"/>
    <m/>
    <n v="79"/>
    <x v="1"/>
  </r>
  <r>
    <d v="2017-12-27T00:00:00"/>
    <x v="12"/>
    <n v="2000"/>
    <x v="6"/>
    <x v="6"/>
    <n v="1938769.0954916659"/>
    <n v="799278.8400000002"/>
    <n v="16868.049999999988"/>
    <n v="457327.05900000001"/>
    <n v="27228.936399999999"/>
    <n v="0.3999999999996362"/>
    <s v="تبرعات عامة من زكاة مال وغيرها"/>
    <s v="دفاتر جمع مال"/>
    <s v="سارى"/>
    <n v="3955"/>
    <m/>
    <n v="80"/>
    <x v="1"/>
  </r>
  <r>
    <d v="2017-12-27T00:00:00"/>
    <x v="12"/>
    <n v="220"/>
    <x v="6"/>
    <x v="6"/>
    <n v="1938989.0954916659"/>
    <n v="799278.8400000002"/>
    <n v="16868.049999999988"/>
    <n v="457327.05900000001"/>
    <n v="27228.936399999999"/>
    <n v="0.3999999999996362"/>
    <s v="تبرعات عامة من زكاة مال وغيرها"/>
    <s v="دفاتر جمع مال"/>
    <s v="سارى"/>
    <n v="3956"/>
    <m/>
    <n v="80"/>
    <x v="1"/>
  </r>
  <r>
    <d v="2017-12-27T00:00:00"/>
    <x v="12"/>
    <n v="400"/>
    <x v="6"/>
    <x v="7"/>
    <n v="1939389.0954916659"/>
    <n v="799278.8400000002"/>
    <n v="16868.049999999988"/>
    <n v="457327.05900000001"/>
    <n v="27228.936399999999"/>
    <n v="0.3999999999996362"/>
    <s v="نقدية للمرضى"/>
    <s v="دفاتر جمع مال"/>
    <s v="سارى"/>
    <n v="3957"/>
    <m/>
    <n v="80"/>
    <x v="1"/>
  </r>
  <r>
    <d v="2017-12-27T00:00:00"/>
    <x v="12"/>
    <n v="50000"/>
    <x v="8"/>
    <x v="9"/>
    <n v="1939389.0954916659"/>
    <n v="849278.8400000002"/>
    <n v="16868.049999999988"/>
    <n v="457327.05900000001"/>
    <n v="27228.936399999999"/>
    <n v="0.3999999999996362"/>
    <m/>
    <m/>
    <m/>
    <s v="معاملة بنكية"/>
    <m/>
    <m/>
    <x v="60"/>
  </r>
  <r>
    <d v="2017-12-27T00:00:00"/>
    <x v="12"/>
    <n v="5000"/>
    <x v="8"/>
    <x v="9"/>
    <n v="1939389.0954916659"/>
    <n v="854278.8400000002"/>
    <n v="16868.049999999988"/>
    <n v="457327.05900000001"/>
    <n v="27228.936399999999"/>
    <n v="0.3999999999996362"/>
    <m/>
    <m/>
    <m/>
    <s v="معاملة بنكية"/>
    <m/>
    <m/>
    <x v="60"/>
  </r>
  <r>
    <d v="2017-12-27T00:00:00"/>
    <x v="12"/>
    <n v="15099"/>
    <x v="8"/>
    <x v="16"/>
    <n v="1939389.0954916659"/>
    <n v="869377.8400000002"/>
    <n v="16868.049999999988"/>
    <n v="457327.05900000001"/>
    <n v="27228.936399999999"/>
    <n v="0.3999999999996362"/>
    <m/>
    <m/>
    <m/>
    <s v="تقفيل"/>
    <m/>
    <m/>
    <x v="271"/>
  </r>
  <r>
    <d v="2017-12-27T00:00:00"/>
    <x v="12"/>
    <n v="2000"/>
    <x v="8"/>
    <x v="8"/>
    <n v="1937389.0954916659"/>
    <n v="871377.8400000002"/>
    <n v="16868.049999999988"/>
    <n v="457327.05900000001"/>
    <n v="27228.936399999999"/>
    <n v="0.3999999999996362"/>
    <m/>
    <m/>
    <m/>
    <m/>
    <m/>
    <m/>
    <x v="60"/>
  </r>
  <r>
    <d v="2017-12-27T00:00:00"/>
    <x v="12"/>
    <n v="3000"/>
    <x v="8"/>
    <x v="9"/>
    <n v="1937389.0954916659"/>
    <n v="874377.8400000002"/>
    <n v="16868.049999999988"/>
    <n v="457327.05900000001"/>
    <n v="27228.936399999999"/>
    <n v="0.3999999999996362"/>
    <m/>
    <m/>
    <m/>
    <s v="معاملة بنكية"/>
    <m/>
    <m/>
    <x v="60"/>
  </r>
  <r>
    <d v="2017-12-27T00:00:00"/>
    <x v="12"/>
    <n v="40000"/>
    <x v="6"/>
    <x v="11"/>
    <n v="1977389.0954916659"/>
    <n v="834377.8400000002"/>
    <n v="16868.049999999988"/>
    <n v="457327.05900000001"/>
    <n v="27228.936399999999"/>
    <n v="0.3999999999996362"/>
    <m/>
    <m/>
    <m/>
    <s v="معاملة بنكية"/>
    <m/>
    <m/>
    <x v="279"/>
  </r>
  <r>
    <d v="2017-12-27T00:00:00"/>
    <x v="12"/>
    <n v="33100"/>
    <x v="8"/>
    <x v="8"/>
    <n v="1944289.0954916659"/>
    <n v="867477.8400000002"/>
    <n v="16868.049999999988"/>
    <n v="457327.05900000001"/>
    <n v="27228.936399999999"/>
    <n v="0.3999999999996362"/>
    <m/>
    <m/>
    <m/>
    <m/>
    <m/>
    <m/>
    <x v="60"/>
  </r>
  <r>
    <d v="2017-12-27T00:00:00"/>
    <x v="12"/>
    <n v="1000"/>
    <x v="8"/>
    <x v="9"/>
    <n v="1944289.0954916659"/>
    <n v="868477.8400000002"/>
    <n v="16868.049999999988"/>
    <n v="457327.05900000001"/>
    <n v="27228.936399999999"/>
    <n v="0.3999999999996362"/>
    <m/>
    <m/>
    <m/>
    <s v="معاملة بنكية"/>
    <m/>
    <m/>
    <x v="60"/>
  </r>
  <r>
    <d v="2017-12-27T00:00:00"/>
    <x v="12"/>
    <n v="70"/>
    <x v="8"/>
    <x v="9"/>
    <n v="1944289.0954916659"/>
    <n v="868547.8400000002"/>
    <n v="16868.049999999988"/>
    <n v="457327.05900000001"/>
    <n v="27228.936399999999"/>
    <n v="0.3999999999996362"/>
    <m/>
    <m/>
    <m/>
    <s v="معاملة بنكية"/>
    <m/>
    <m/>
    <x v="129"/>
  </r>
  <r>
    <d v="2017-12-27T00:00:00"/>
    <x v="12"/>
    <n v="1000"/>
    <x v="8"/>
    <x v="9"/>
    <n v="1944289.0954916659"/>
    <n v="869547.8400000002"/>
    <n v="16868.049999999988"/>
    <n v="457327.05900000001"/>
    <n v="27228.936399999999"/>
    <n v="0.3999999999996362"/>
    <m/>
    <m/>
    <m/>
    <s v="معاملة بنكية"/>
    <m/>
    <m/>
    <x v="129"/>
  </r>
  <r>
    <d v="2017-12-27T00:00:00"/>
    <x v="12"/>
    <n v="11"/>
    <x v="23"/>
    <x v="27"/>
    <n v="1944289.0954916659"/>
    <n v="869547.8400000002"/>
    <n v="16868.049999999988"/>
    <n v="457327.05900000001"/>
    <n v="27228.936399999999"/>
    <n v="0.3999999999996362"/>
    <m/>
    <m/>
    <m/>
    <m/>
    <m/>
    <m/>
    <x v="1"/>
  </r>
  <r>
    <d v="2017-12-27T00:00:00"/>
    <x v="12"/>
    <n v="90"/>
    <x v="23"/>
    <x v="27"/>
    <n v="1944289.0954916659"/>
    <n v="869547.8400000002"/>
    <n v="16868.049999999988"/>
    <n v="457327.05900000001"/>
    <n v="27228.936399999999"/>
    <n v="0.3999999999996362"/>
    <m/>
    <m/>
    <m/>
    <m/>
    <m/>
    <m/>
    <x v="1"/>
  </r>
  <r>
    <d v="2017-12-28T00:00:00"/>
    <x v="12"/>
    <n v="1000"/>
    <x v="6"/>
    <x v="7"/>
    <n v="1945289.0954916659"/>
    <n v="869547.8400000002"/>
    <n v="16868.049999999988"/>
    <n v="457327.05900000001"/>
    <n v="27228.936399999999"/>
    <n v="0.3999999999996362"/>
    <s v="نقدية للمرضى"/>
    <s v="دفاتر جمع مال"/>
    <s v="سارى"/>
    <n v="1347"/>
    <m/>
    <n v="27"/>
    <x v="1"/>
  </r>
  <r>
    <d v="2017-12-28T00:00:00"/>
    <x v="12"/>
    <n v="2200"/>
    <x v="6"/>
    <x v="6"/>
    <n v="1947489.0954916659"/>
    <n v="869547.8400000002"/>
    <n v="16868.049999999988"/>
    <n v="457327.05900000001"/>
    <n v="27228.936399999999"/>
    <n v="0.3999999999996362"/>
    <s v="تبرعات عامة من زكاة مال وغيرها"/>
    <s v="دفاتر جمع مال"/>
    <s v="سارى"/>
    <n v="2847"/>
    <m/>
    <n v="57"/>
    <x v="1"/>
  </r>
  <r>
    <d v="2017-12-28T00:00:00"/>
    <x v="12"/>
    <n v="1500"/>
    <x v="6"/>
    <x v="7"/>
    <n v="1948989.0954916659"/>
    <n v="869547.8400000002"/>
    <n v="16868.049999999988"/>
    <n v="457327.05900000001"/>
    <n v="27228.936399999999"/>
    <n v="0.3999999999996362"/>
    <s v="نقدية للمرضى"/>
    <s v="دفاتر جمع مال"/>
    <s v="سارى"/>
    <n v="2976"/>
    <m/>
    <n v="60"/>
    <x v="1"/>
  </r>
  <r>
    <d v="2017-12-28T00:00:00"/>
    <x v="12"/>
    <n v="15000"/>
    <x v="6"/>
    <x v="6"/>
    <n v="1963989.0954916659"/>
    <n v="869547.8400000002"/>
    <n v="16868.049999999988"/>
    <n v="457327.05900000001"/>
    <n v="27228.936399999999"/>
    <n v="0.3999999999996362"/>
    <s v="تبرعات عامة من زكاة مال وغيرها"/>
    <s v="دفاتر جمع مال"/>
    <s v="سارى"/>
    <n v="3472"/>
    <m/>
    <n v="70"/>
    <x v="1"/>
  </r>
  <r>
    <d v="2017-12-28T00:00:00"/>
    <x v="12"/>
    <n v="600"/>
    <x v="6"/>
    <x v="7"/>
    <n v="1964589.0954916659"/>
    <n v="869547.8400000002"/>
    <n v="16868.049999999988"/>
    <n v="457327.05900000001"/>
    <n v="27228.936399999999"/>
    <n v="0.3999999999996362"/>
    <s v="نقدية للمرضى"/>
    <s v="دفاتر جمع مال"/>
    <s v="سارى"/>
    <n v="3473"/>
    <m/>
    <n v="70"/>
    <x v="1"/>
  </r>
  <r>
    <d v="2017-12-28T00:00:00"/>
    <x v="12"/>
    <n v="500"/>
    <x v="6"/>
    <x v="6"/>
    <n v="1965089.0954916659"/>
    <n v="869547.8400000002"/>
    <n v="16868.049999999988"/>
    <n v="457327.05900000001"/>
    <n v="27228.936399999999"/>
    <n v="0.3999999999996362"/>
    <s v="تبرعات عامة من زكاة مال وغيرها"/>
    <s v="دفاتر جمع مال"/>
    <s v="سارى"/>
    <n v="3594"/>
    <m/>
    <n v="72"/>
    <x v="1"/>
  </r>
  <r>
    <d v="2017-12-28T00:00:00"/>
    <x v="12"/>
    <n v="1500"/>
    <x v="6"/>
    <x v="7"/>
    <n v="1966589.0954916659"/>
    <n v="869547.8400000002"/>
    <n v="16868.049999999988"/>
    <n v="457327.05900000001"/>
    <n v="27228.936399999999"/>
    <n v="0.3999999999996362"/>
    <s v="نقدية للمرضى"/>
    <s v="دفاتر جمع مال"/>
    <s v="سارى"/>
    <n v="3595"/>
    <m/>
    <n v="72"/>
    <x v="1"/>
  </r>
  <r>
    <d v="2017-12-28T00:00:00"/>
    <x v="12"/>
    <n v="10000"/>
    <x v="6"/>
    <x v="7"/>
    <n v="1976589.0954916659"/>
    <n v="869547.8400000002"/>
    <n v="16868.049999999988"/>
    <n v="457327.05900000001"/>
    <n v="27228.936399999999"/>
    <n v="0.3999999999996362"/>
    <s v="نقدية للمرضى"/>
    <s v="دفاتر جمع مال"/>
    <s v="سارى"/>
    <n v="3596"/>
    <m/>
    <n v="72"/>
    <x v="1"/>
  </r>
  <r>
    <d v="2017-12-28T00:00:00"/>
    <x v="12"/>
    <n v="7000"/>
    <x v="6"/>
    <x v="7"/>
    <n v="1983589.0954916659"/>
    <n v="869547.8400000002"/>
    <n v="16868.049999999988"/>
    <n v="457327.05900000001"/>
    <n v="27228.936399999999"/>
    <n v="0.3999999999996362"/>
    <s v="نقدية للمرضى"/>
    <s v="دفاتر جمع مال"/>
    <s v="سارى"/>
    <n v="3597"/>
    <m/>
    <n v="72"/>
    <x v="1"/>
  </r>
  <r>
    <d v="2017-12-28T00:00:00"/>
    <x v="12"/>
    <n v="8000"/>
    <x v="6"/>
    <x v="6"/>
    <n v="1991589.0954916659"/>
    <n v="869547.8400000002"/>
    <n v="16868.049999999988"/>
    <n v="457327.05900000001"/>
    <n v="27228.936399999999"/>
    <n v="0.3999999999996362"/>
    <s v="تبرعات عامة من زكاة مال وغيرها"/>
    <s v="دفاتر جمع مال"/>
    <s v="سارى"/>
    <n v="3663"/>
    <m/>
    <n v="74"/>
    <x v="1"/>
  </r>
  <r>
    <d v="2017-12-28T00:00:00"/>
    <x v="12"/>
    <n v="500"/>
    <x v="6"/>
    <x v="7"/>
    <n v="1992089.0954916659"/>
    <n v="869547.8400000002"/>
    <n v="16868.049999999988"/>
    <n v="457327.05900000001"/>
    <n v="27228.936399999999"/>
    <n v="0.3999999999996362"/>
    <s v="نقدية للمرضى"/>
    <s v="دفاتر جمع مال"/>
    <s v="سارى"/>
    <n v="3664"/>
    <m/>
    <n v="74"/>
    <x v="1"/>
  </r>
  <r>
    <d v="2017-12-28T00:00:00"/>
    <x v="12"/>
    <n v="5000"/>
    <x v="6"/>
    <x v="6"/>
    <n v="1997089.0954916659"/>
    <n v="869547.8400000002"/>
    <n v="16868.049999999988"/>
    <n v="457327.05900000001"/>
    <n v="27228.936399999999"/>
    <n v="0.3999999999996362"/>
    <s v="تبرعات عامة من زكاة مال وغيرها"/>
    <s v="دفاتر جمع مال"/>
    <s v="سارى"/>
    <n v="3665"/>
    <m/>
    <n v="74"/>
    <x v="1"/>
  </r>
  <r>
    <d v="2017-12-28T00:00:00"/>
    <x v="12"/>
    <n v="1500"/>
    <x v="6"/>
    <x v="6"/>
    <n v="1998589.0954916659"/>
    <n v="869547.8400000002"/>
    <n v="16868.049999999988"/>
    <n v="457327.05900000001"/>
    <n v="27228.936399999999"/>
    <n v="0.3999999999996362"/>
    <s v="تبرعات عامة من زكاة مال وغيرها"/>
    <s v="دفاتر جمع مال"/>
    <s v="سارى"/>
    <n v="3666"/>
    <m/>
    <n v="74"/>
    <x v="1"/>
  </r>
  <r>
    <d v="2017-12-28T00:00:00"/>
    <x v="12"/>
    <n v="400"/>
    <x v="6"/>
    <x v="7"/>
    <n v="1998989.0954916659"/>
    <n v="869547.8400000002"/>
    <n v="16868.049999999988"/>
    <n v="457327.05900000001"/>
    <n v="27228.936399999999"/>
    <n v="0.3999999999996362"/>
    <s v="نقدية للمرضى"/>
    <s v="دفاتر جمع مال"/>
    <s v="سارى"/>
    <n v="3667"/>
    <m/>
    <n v="74"/>
    <x v="1"/>
  </r>
  <r>
    <d v="2017-12-28T00:00:00"/>
    <x v="12"/>
    <n v="2405"/>
    <x v="6"/>
    <x v="6"/>
    <n v="2001394.0954916659"/>
    <n v="869547.8400000002"/>
    <n v="16868.049999999988"/>
    <n v="457327.05900000001"/>
    <n v="27228.936399999999"/>
    <n v="0.3999999999996362"/>
    <s v="تبرعات عامة من زكاة مال وغيرها"/>
    <s v="دفاتر جمع مال"/>
    <s v="سارى"/>
    <n v="3737"/>
    <m/>
    <n v="75"/>
    <x v="1"/>
  </r>
  <r>
    <d v="2017-12-28T00:00:00"/>
    <x v="12"/>
    <n v="3000"/>
    <x v="6"/>
    <x v="6"/>
    <n v="2004394.0954916659"/>
    <n v="869547.8400000002"/>
    <n v="16868.049999999988"/>
    <n v="457327.05900000001"/>
    <n v="27228.936399999999"/>
    <n v="0.3999999999996362"/>
    <s v="تبرعات عامة من زكاة مال وغيرها"/>
    <s v="دفاتر جمع مال"/>
    <s v="سارى"/>
    <n v="3764"/>
    <m/>
    <n v="76"/>
    <x v="1"/>
  </r>
  <r>
    <d v="2017-12-28T00:00:00"/>
    <x v="12"/>
    <n v="200"/>
    <x v="6"/>
    <x v="6"/>
    <n v="2004594.0954916659"/>
    <n v="869547.8400000002"/>
    <n v="16868.049999999988"/>
    <n v="457327.05900000001"/>
    <n v="27228.936399999999"/>
    <n v="0.3999999999996362"/>
    <s v="تبرعات عامة من زكاة مال وغيرها"/>
    <s v="دفاتر جمع مال"/>
    <s v="سارى"/>
    <n v="3765"/>
    <m/>
    <n v="76"/>
    <x v="1"/>
  </r>
  <r>
    <d v="2017-12-28T00:00:00"/>
    <x v="12"/>
    <n v="500"/>
    <x v="6"/>
    <x v="6"/>
    <n v="2005094.0954916659"/>
    <n v="869547.8400000002"/>
    <n v="16868.049999999988"/>
    <n v="457327.05900000001"/>
    <n v="27228.936399999999"/>
    <n v="0.3999999999996362"/>
    <s v="تبرعات عامة من زكاة مال وغيرها"/>
    <s v="دفاتر جمع مال"/>
    <s v="سارى"/>
    <n v="3916"/>
    <m/>
    <n v="79"/>
    <x v="1"/>
  </r>
  <r>
    <d v="2017-12-28T00:00:00"/>
    <x v="12"/>
    <n v="200"/>
    <x v="6"/>
    <x v="7"/>
    <n v="2005294.0954916659"/>
    <n v="869547.8400000002"/>
    <n v="16868.049999999988"/>
    <n v="457327.05900000001"/>
    <n v="27228.936399999999"/>
    <n v="0.3999999999996362"/>
    <s v="نقدية للمرضى"/>
    <s v="دفاتر جمع مال"/>
    <s v="سارى"/>
    <n v="3917"/>
    <m/>
    <n v="79"/>
    <x v="1"/>
  </r>
  <r>
    <d v="2017-12-28T00:00:00"/>
    <x v="12"/>
    <n v="10000"/>
    <x v="6"/>
    <x v="7"/>
    <n v="2015294.0954916659"/>
    <n v="869547.8400000002"/>
    <n v="16868.049999999988"/>
    <n v="457327.05900000001"/>
    <n v="27228.936399999999"/>
    <n v="0.3999999999996362"/>
    <s v="نقدية للمرضى"/>
    <s v="دفاتر جمع مال"/>
    <s v="سارى"/>
    <n v="3919"/>
    <m/>
    <n v="79"/>
    <x v="1"/>
  </r>
  <r>
    <d v="2017-12-28T00:00:00"/>
    <x v="12"/>
    <n v="1700"/>
    <x v="6"/>
    <x v="7"/>
    <n v="2016994.0954916659"/>
    <n v="869547.8400000002"/>
    <n v="16868.049999999988"/>
    <n v="457327.05900000001"/>
    <n v="27228.936399999999"/>
    <n v="0.3999999999996362"/>
    <s v="نقدية للمرضى"/>
    <s v="دفاتر جمع مال"/>
    <s v="سارى"/>
    <n v="3920"/>
    <m/>
    <n v="79"/>
    <x v="1"/>
  </r>
  <r>
    <d v="2017-12-28T00:00:00"/>
    <x v="12"/>
    <n v="500"/>
    <x v="6"/>
    <x v="6"/>
    <n v="2017494.0954916659"/>
    <n v="869547.8400000002"/>
    <n v="16868.049999999988"/>
    <n v="457327.05900000001"/>
    <n v="27228.936399999999"/>
    <n v="0.3999999999996362"/>
    <s v="تبرعات عامة من زكاة مال وغيرها"/>
    <s v="دفاتر جمع مال"/>
    <s v="سارى"/>
    <n v="3958"/>
    <m/>
    <n v="80"/>
    <x v="1"/>
  </r>
  <r>
    <d v="2017-12-28T00:00:00"/>
    <x v="12"/>
    <n v="5000"/>
    <x v="6"/>
    <x v="6"/>
    <n v="2022494.0954916659"/>
    <n v="869547.8400000002"/>
    <n v="16868.049999999988"/>
    <n v="457327.05900000001"/>
    <n v="27228.936399999999"/>
    <n v="0.3999999999996362"/>
    <s v="تبرعات عامة من زكاة مال وغيرها"/>
    <s v="دفاتر جمع مال"/>
    <s v="سارى"/>
    <n v="3959"/>
    <m/>
    <n v="80"/>
    <x v="1"/>
  </r>
  <r>
    <d v="2017-12-28T00:00:00"/>
    <x v="12"/>
    <n v="10000"/>
    <x v="6"/>
    <x v="7"/>
    <n v="2032494.0954916659"/>
    <n v="869547.8400000002"/>
    <n v="16868.049999999988"/>
    <n v="457327.05900000001"/>
    <n v="27228.936399999999"/>
    <n v="0.3999999999996362"/>
    <s v="نقدية للمرضى"/>
    <s v="دفاتر جمع مال"/>
    <s v="سارى"/>
    <n v="3960"/>
    <m/>
    <n v="80"/>
    <x v="1"/>
  </r>
  <r>
    <d v="2017-12-28T00:00:00"/>
    <x v="12"/>
    <n v="200"/>
    <x v="8"/>
    <x v="9"/>
    <n v="2032494.0954916659"/>
    <n v="869747.8400000002"/>
    <n v="16868.049999999988"/>
    <n v="457327.05900000001"/>
    <n v="27228.936399999999"/>
    <n v="0.3999999999996362"/>
    <m/>
    <m/>
    <m/>
    <s v="معاملة بنكية"/>
    <m/>
    <m/>
    <x v="60"/>
  </r>
  <r>
    <d v="2017-12-28T00:00:00"/>
    <x v="12"/>
    <n v="25000"/>
    <x v="8"/>
    <x v="9"/>
    <n v="2032494.0954916659"/>
    <n v="894747.8400000002"/>
    <n v="16868.049999999988"/>
    <n v="457327.05900000001"/>
    <n v="27228.936399999999"/>
    <n v="0.3999999999996362"/>
    <m/>
    <m/>
    <m/>
    <s v="معاملة بنكية"/>
    <m/>
    <m/>
    <x v="60"/>
  </r>
  <r>
    <d v="2017-12-28T00:00:00"/>
    <x v="12"/>
    <n v="4750"/>
    <x v="8"/>
    <x v="9"/>
    <n v="2032494.0954916659"/>
    <n v="899497.8400000002"/>
    <n v="16868.049999999988"/>
    <n v="457327.05900000001"/>
    <n v="27228.936399999999"/>
    <n v="0.3999999999996362"/>
    <m/>
    <m/>
    <m/>
    <s v="معاملة بنكية"/>
    <m/>
    <m/>
    <x v="60"/>
  </r>
  <r>
    <d v="2017-12-28T00:00:00"/>
    <x v="12"/>
    <n v="121140"/>
    <x v="8"/>
    <x v="8"/>
    <n v="1911354.0954916659"/>
    <n v="1020637.8400000002"/>
    <n v="16868.049999999988"/>
    <n v="457327.05900000001"/>
    <n v="27228.936399999999"/>
    <n v="0.3999999999996362"/>
    <m/>
    <m/>
    <m/>
    <m/>
    <m/>
    <m/>
    <x v="266"/>
  </r>
  <r>
    <d v="2017-12-28T00:00:00"/>
    <x v="12"/>
    <n v="84365"/>
    <x v="8"/>
    <x v="8"/>
    <n v="1826989.0954916659"/>
    <n v="1105002.8400000003"/>
    <n v="16868.049999999988"/>
    <n v="457327.05900000001"/>
    <n v="27228.936399999999"/>
    <n v="0.3999999999996362"/>
    <m/>
    <m/>
    <m/>
    <m/>
    <m/>
    <m/>
    <x v="266"/>
  </r>
  <r>
    <d v="2017-12-28T00:00:00"/>
    <x v="12"/>
    <n v="2198.75"/>
    <x v="8"/>
    <x v="9"/>
    <n v="1826989.0954916659"/>
    <n v="1107201.5900000003"/>
    <n v="16868.049999999988"/>
    <n v="457327.05900000001"/>
    <n v="27228.936399999999"/>
    <n v="0.3999999999996362"/>
    <m/>
    <m/>
    <m/>
    <s v="معاملة بنكية"/>
    <m/>
    <m/>
    <x v="129"/>
  </r>
  <r>
    <d v="2017-12-28T00:00:00"/>
    <x v="12"/>
    <n v="115520.36"/>
    <x v="8"/>
    <x v="10"/>
    <n v="1826989.0954916659"/>
    <n v="1222721.9500000004"/>
    <n v="16868.049999999988"/>
    <n v="457327.05900000001"/>
    <n v="27228.936399999999"/>
    <n v="0.3999999999996362"/>
    <m/>
    <m/>
    <m/>
    <s v="تقفيل"/>
    <m/>
    <m/>
    <x v="129"/>
  </r>
  <r>
    <d v="2017-12-26T00:00:00"/>
    <x v="12"/>
    <n v="9030"/>
    <x v="38"/>
    <x v="21"/>
    <n v="1826989.0954916659"/>
    <n v="1222721.9500000004"/>
    <n v="7838.0499999999884"/>
    <n v="466357.05900000001"/>
    <n v="27228.936399999999"/>
    <n v="0.3999999999996362"/>
    <m/>
    <m/>
    <m/>
    <m/>
    <m/>
    <m/>
    <x v="1"/>
  </r>
  <r>
    <d v="2017-12-28T00:00:00"/>
    <x v="12"/>
    <n v="5652.78"/>
    <x v="38"/>
    <x v="21"/>
    <n v="1826989.0954916659"/>
    <n v="1222721.9500000004"/>
    <n v="2185.2699999999886"/>
    <n v="472009.83900000004"/>
    <n v="27228.936399999999"/>
    <n v="0.3999999999996362"/>
    <m/>
    <m/>
    <m/>
    <m/>
    <m/>
    <m/>
    <x v="1"/>
  </r>
  <r>
    <d v="2017-12-28T00:00:00"/>
    <x v="12"/>
    <n v="1886"/>
    <x v="1"/>
    <x v="9"/>
    <n v="1826989.0954916659"/>
    <n v="1222721.9500000004"/>
    <n v="2185.2699999999886"/>
    <n v="472009.83900000004"/>
    <n v="29114.936399999999"/>
    <n v="0.3999999999996362"/>
    <m/>
    <m/>
    <m/>
    <m/>
    <m/>
    <m/>
    <x v="1"/>
  </r>
  <r>
    <d v="2017-12-30T00:00:00"/>
    <x v="12"/>
    <n v="8000"/>
    <x v="6"/>
    <x v="7"/>
    <n v="1834989.0954916659"/>
    <n v="1222721.9500000004"/>
    <n v="2185.2699999999886"/>
    <n v="472009.83900000004"/>
    <n v="29114.936399999999"/>
    <n v="0.3999999999996362"/>
    <s v="نقدية للمرضى"/>
    <s v="دفاتر جمع مال"/>
    <s v="سارى"/>
    <n v="1348"/>
    <m/>
    <n v="27"/>
    <x v="1"/>
  </r>
  <r>
    <d v="2017-12-30T00:00:00"/>
    <x v="12"/>
    <n v="100"/>
    <x v="6"/>
    <x v="7"/>
    <n v="1835089.0954916659"/>
    <n v="1222721.9500000004"/>
    <n v="2185.2699999999886"/>
    <n v="472009.83900000004"/>
    <n v="29114.936399999999"/>
    <n v="0.3999999999996362"/>
    <s v="نقدية للمرضى"/>
    <s v="دفاتر جمع مال"/>
    <s v="سارى"/>
    <n v="1349"/>
    <m/>
    <n v="27"/>
    <x v="1"/>
  </r>
  <r>
    <d v="2017-12-30T00:00:00"/>
    <x v="12"/>
    <n v="200"/>
    <x v="6"/>
    <x v="6"/>
    <n v="1835289.0954916659"/>
    <n v="1222721.9500000004"/>
    <n v="2185.2699999999886"/>
    <n v="472009.83900000004"/>
    <n v="29114.936399999999"/>
    <n v="0.3999999999996362"/>
    <s v="تبرعات عامة من زكاة مال وغيرها"/>
    <s v="دفاتر جمع مال"/>
    <s v="سارى"/>
    <n v="2848"/>
    <m/>
    <n v="57"/>
    <x v="1"/>
  </r>
  <r>
    <d v="2017-12-30T00:00:00"/>
    <x v="12"/>
    <n v="1000"/>
    <x v="6"/>
    <x v="6"/>
    <n v="1836289.0954916659"/>
    <n v="1222721.9500000004"/>
    <n v="2185.2699999999886"/>
    <n v="472009.83900000004"/>
    <n v="29114.936399999999"/>
    <n v="0.3999999999996362"/>
    <s v="تبرعات عامة من زكاة مال وغيرها"/>
    <s v="دفاتر جمع مال"/>
    <s v="سارى"/>
    <n v="2849"/>
    <m/>
    <n v="57"/>
    <x v="1"/>
  </r>
  <r>
    <d v="2017-12-30T00:00:00"/>
    <x v="12"/>
    <n v="1000"/>
    <x v="6"/>
    <x v="6"/>
    <n v="1837289.0954916659"/>
    <n v="1222721.9500000004"/>
    <n v="2185.2699999999886"/>
    <n v="472009.83900000004"/>
    <n v="29114.936399999999"/>
    <n v="0.3999999999996362"/>
    <s v="تبرعات عامة من زكاة مال وغيرها"/>
    <s v="دفاتر جمع مال"/>
    <s v="سارى"/>
    <n v="2850"/>
    <m/>
    <n v="57"/>
    <x v="1"/>
  </r>
  <r>
    <d v="2017-12-30T00:00:00"/>
    <x v="12"/>
    <n v="500"/>
    <x v="6"/>
    <x v="7"/>
    <n v="1837789.0954916659"/>
    <n v="1222721.9500000004"/>
    <n v="2185.2699999999886"/>
    <n v="472009.83900000004"/>
    <n v="29114.936399999999"/>
    <n v="0.3999999999996362"/>
    <s v="نقدية للمرضى"/>
    <s v="دفاتر جمع مال"/>
    <s v="سارى"/>
    <n v="3474"/>
    <m/>
    <n v="70"/>
    <x v="1"/>
  </r>
  <r>
    <d v="2017-12-30T00:00:00"/>
    <x v="12"/>
    <n v="2000"/>
    <x v="6"/>
    <x v="6"/>
    <n v="1839789.0954916659"/>
    <n v="1222721.9500000004"/>
    <n v="2185.2699999999886"/>
    <n v="472009.83900000004"/>
    <n v="29114.936399999999"/>
    <n v="0.3999999999996362"/>
    <s v="تبرعات عامة من زكاة مال وغيرها"/>
    <s v="دفاتر جمع مال"/>
    <s v="سارى"/>
    <n v="3475"/>
    <m/>
    <n v="70"/>
    <x v="1"/>
  </r>
  <r>
    <d v="2017-12-30T00:00:00"/>
    <x v="12"/>
    <n v="300"/>
    <x v="6"/>
    <x v="7"/>
    <n v="1840089.0954916659"/>
    <n v="1222721.9500000004"/>
    <n v="2185.2699999999886"/>
    <n v="472009.83900000004"/>
    <n v="29114.936399999999"/>
    <n v="0.3999999999996362"/>
    <s v="نقدية للمرضى"/>
    <s v="دفاتر جمع مال"/>
    <s v="سارى"/>
    <n v="3476"/>
    <m/>
    <n v="70"/>
    <x v="1"/>
  </r>
  <r>
    <d v="2017-12-30T00:00:00"/>
    <x v="12"/>
    <n v="650"/>
    <x v="6"/>
    <x v="7"/>
    <n v="1840739.0954916659"/>
    <n v="1222721.9500000004"/>
    <n v="2185.2699999999886"/>
    <n v="472009.83900000004"/>
    <n v="29114.936399999999"/>
    <n v="0.3999999999996362"/>
    <s v="نقدية للمرضى"/>
    <s v="دفاتر جمع مال"/>
    <s v="سارى"/>
    <n v="3477"/>
    <m/>
    <n v="70"/>
    <x v="1"/>
  </r>
  <r>
    <d v="2017-12-30T00:00:00"/>
    <x v="12"/>
    <n v="100"/>
    <x v="6"/>
    <x v="6"/>
    <n v="1840839.0954916659"/>
    <n v="1222721.9500000004"/>
    <n v="2185.2699999999886"/>
    <n v="472009.83900000004"/>
    <n v="29114.936399999999"/>
    <n v="0.3999999999996362"/>
    <s v="تبرعات عامة من زكاة مال وغيرها"/>
    <s v="دفاتر جمع مال"/>
    <s v="سارى"/>
    <n v="3668"/>
    <m/>
    <n v="74"/>
    <x v="1"/>
  </r>
  <r>
    <d v="2017-12-30T00:00:00"/>
    <x v="12"/>
    <n v="100"/>
    <x v="6"/>
    <x v="6"/>
    <n v="1840939.0954916659"/>
    <n v="1222721.9500000004"/>
    <n v="2185.2699999999886"/>
    <n v="472009.83900000004"/>
    <n v="29114.936399999999"/>
    <n v="0.3999999999996362"/>
    <s v="تبرعات عامة من زكاة مال وغيرها"/>
    <s v="دفاتر جمع مال"/>
    <s v="سارى"/>
    <n v="3669"/>
    <m/>
    <n v="74"/>
    <x v="1"/>
  </r>
  <r>
    <d v="2017-12-30T00:00:00"/>
    <x v="12"/>
    <n v="2000"/>
    <x v="6"/>
    <x v="7"/>
    <n v="1842939.0954916659"/>
    <n v="1222721.9500000004"/>
    <n v="2185.2699999999886"/>
    <n v="472009.83900000004"/>
    <n v="29114.936399999999"/>
    <n v="0.3999999999996362"/>
    <s v="نقدية للمرضى"/>
    <s v="دفاتر جمع مال"/>
    <s v="سارى"/>
    <n v="3670"/>
    <m/>
    <n v="74"/>
    <x v="1"/>
  </r>
  <r>
    <d v="2017-12-30T00:00:00"/>
    <x v="12"/>
    <n v="200"/>
    <x v="6"/>
    <x v="6"/>
    <n v="1843139.0954916659"/>
    <n v="1222721.9500000004"/>
    <n v="2185.2699999999886"/>
    <n v="472009.83900000004"/>
    <n v="29114.936399999999"/>
    <n v="0.3999999999996362"/>
    <s v="تبرعات عامة من زكاة مال وغيرها"/>
    <s v="دفاتر جمع مال"/>
    <s v="سارى"/>
    <n v="3671"/>
    <m/>
    <n v="74"/>
    <x v="1"/>
  </r>
  <r>
    <d v="2017-12-30T00:00:00"/>
    <x v="12"/>
    <n v="100"/>
    <x v="6"/>
    <x v="6"/>
    <n v="1843239.0954916659"/>
    <n v="1222721.9500000004"/>
    <n v="2185.2699999999886"/>
    <n v="472009.83900000004"/>
    <n v="29114.936399999999"/>
    <n v="0.3999999999996362"/>
    <s v="تبرعات عامة من زكاة مال وغيرها"/>
    <s v="دفاتر جمع مال"/>
    <s v="سارى"/>
    <n v="3672"/>
    <m/>
    <n v="74"/>
    <x v="1"/>
  </r>
  <r>
    <d v="2017-12-30T00:00:00"/>
    <x v="12"/>
    <n v="100"/>
    <x v="6"/>
    <x v="6"/>
    <n v="1843339.0954916659"/>
    <n v="1222721.9500000004"/>
    <n v="2185.2699999999886"/>
    <n v="472009.83900000004"/>
    <n v="29114.936399999999"/>
    <n v="0.3999999999996362"/>
    <s v="تبرعات عامة من زكاة مال وغيرها"/>
    <s v="دفاتر جمع مال"/>
    <s v="سارى"/>
    <n v="3673"/>
    <m/>
    <n v="74"/>
    <x v="1"/>
  </r>
  <r>
    <d v="2017-12-30T00:00:00"/>
    <x v="12"/>
    <n v="100"/>
    <x v="6"/>
    <x v="6"/>
    <n v="1843439.0954916659"/>
    <n v="1222721.9500000004"/>
    <n v="2185.2699999999886"/>
    <n v="472009.83900000004"/>
    <n v="29114.936399999999"/>
    <n v="0.3999999999996362"/>
    <s v="تبرعات عامة من زكاة مال وغيرها"/>
    <s v="دفاتر جمع مال"/>
    <s v="سارى"/>
    <n v="3674"/>
    <m/>
    <n v="74"/>
    <x v="1"/>
  </r>
  <r>
    <d v="2017-12-30T00:00:00"/>
    <x v="12"/>
    <n v="100"/>
    <x v="6"/>
    <x v="6"/>
    <n v="1843539.0954916659"/>
    <n v="1222721.9500000004"/>
    <n v="2185.2699999999886"/>
    <n v="472009.83900000004"/>
    <n v="29114.936399999999"/>
    <n v="0.3999999999996362"/>
    <s v="تبرعات عامة من زكاة مال وغيرها"/>
    <s v="دفاتر جمع مال"/>
    <s v="سارى"/>
    <n v="3675"/>
    <m/>
    <n v="74"/>
    <x v="1"/>
  </r>
  <r>
    <d v="2017-12-30T00:00:00"/>
    <x v="12"/>
    <n v="500"/>
    <x v="6"/>
    <x v="7"/>
    <n v="1844039.0954916659"/>
    <n v="1222721.9500000004"/>
    <n v="2185.2699999999886"/>
    <n v="472009.83900000004"/>
    <n v="29114.936399999999"/>
    <n v="0.3999999999996362"/>
    <s v="نقدية للمرضى"/>
    <s v="دفاتر جمع مال"/>
    <s v="سارى"/>
    <n v="3738"/>
    <m/>
    <n v="75"/>
    <x v="1"/>
  </r>
  <r>
    <d v="2017-12-30T00:00:00"/>
    <x v="12"/>
    <n v="450"/>
    <x v="6"/>
    <x v="6"/>
    <n v="1844489.0954916659"/>
    <n v="1222721.9500000004"/>
    <n v="2185.2699999999886"/>
    <n v="472009.83900000004"/>
    <n v="29114.936399999999"/>
    <n v="0.3999999999996362"/>
    <s v="تبرعات عامة من زكاة مال وغيرها"/>
    <s v="دفاتر جمع مال"/>
    <s v="سارى"/>
    <n v="3739"/>
    <m/>
    <n v="75"/>
    <x v="1"/>
  </r>
  <r>
    <d v="2017-12-30T00:00:00"/>
    <x v="12"/>
    <n v="400"/>
    <x v="6"/>
    <x v="7"/>
    <n v="1844889.0954916659"/>
    <n v="1222721.9500000004"/>
    <n v="2185.2699999999886"/>
    <n v="472009.83900000004"/>
    <n v="29114.936399999999"/>
    <n v="0.3999999999996362"/>
    <s v="نقدية للمرضى"/>
    <s v="دفاتر جمع مال"/>
    <s v="سارى"/>
    <n v="3740"/>
    <m/>
    <n v="75"/>
    <x v="1"/>
  </r>
  <r>
    <d v="2017-12-30T00:00:00"/>
    <x v="12"/>
    <n v="1000"/>
    <x v="6"/>
    <x v="6"/>
    <n v="1845889.0954916659"/>
    <n v="1222721.9500000004"/>
    <n v="2185.2699999999886"/>
    <n v="472009.83900000004"/>
    <n v="29114.936399999999"/>
    <n v="0.3999999999996362"/>
    <s v="تبرعات عامة من زكاة مال وغيرها"/>
    <s v="دفاتر جمع مال"/>
    <s v="سارى"/>
    <n v="3741"/>
    <m/>
    <n v="75"/>
    <x v="1"/>
  </r>
  <r>
    <d v="2017-12-30T00:00:00"/>
    <x v="12"/>
    <n v="1000"/>
    <x v="6"/>
    <x v="6"/>
    <n v="1846889.0954916659"/>
    <n v="1222721.9500000004"/>
    <n v="2185.2699999999886"/>
    <n v="472009.83900000004"/>
    <n v="29114.936399999999"/>
    <n v="0.3999999999996362"/>
    <s v="تبرعات عامة من زكاة مال وغيرها"/>
    <s v="دفاتر جمع مال"/>
    <s v="سارى"/>
    <n v="3742"/>
    <m/>
    <n v="75"/>
    <x v="1"/>
  </r>
  <r>
    <d v="2017-12-30T00:00:00"/>
    <x v="12"/>
    <n v="1000"/>
    <x v="6"/>
    <x v="6"/>
    <n v="1847889.0954916659"/>
    <n v="1222721.9500000004"/>
    <n v="2185.2699999999886"/>
    <n v="472009.83900000004"/>
    <n v="29114.936399999999"/>
    <n v="0.3999999999996362"/>
    <s v="تبرعات عامة من زكاة مال وغيرها"/>
    <s v="دفاتر جمع مال"/>
    <s v="سارى"/>
    <n v="3743"/>
    <m/>
    <n v="75"/>
    <x v="1"/>
  </r>
  <r>
    <d v="2017-12-30T00:00:00"/>
    <x v="12"/>
    <n v="1000"/>
    <x v="6"/>
    <x v="6"/>
    <n v="1848889.0954916659"/>
    <n v="1222721.9500000004"/>
    <n v="2185.2699999999886"/>
    <n v="472009.83900000004"/>
    <n v="29114.936399999999"/>
    <n v="0.3999999999996362"/>
    <s v="تبرعات عامة من زكاة مال وغيرها"/>
    <s v="دفاتر جمع مال"/>
    <s v="سارى"/>
    <n v="3744"/>
    <m/>
    <n v="75"/>
    <x v="1"/>
  </r>
  <r>
    <d v="2017-12-30T00:00:00"/>
    <x v="12"/>
    <n v="1000"/>
    <x v="6"/>
    <x v="6"/>
    <n v="1849889.0954916659"/>
    <n v="1222721.9500000004"/>
    <n v="2185.2699999999886"/>
    <n v="472009.83900000004"/>
    <n v="29114.936399999999"/>
    <n v="0.3999999999996362"/>
    <s v="تبرعات عامة من زكاة مال وغيرها"/>
    <s v="دفاتر جمع مال"/>
    <s v="سارى"/>
    <n v="3745"/>
    <m/>
    <n v="75"/>
    <x v="1"/>
  </r>
  <r>
    <d v="2017-12-30T00:00:00"/>
    <x v="12"/>
    <n v="1000"/>
    <x v="6"/>
    <x v="6"/>
    <n v="1850889.0954916659"/>
    <n v="1222721.9500000004"/>
    <n v="2185.2699999999886"/>
    <n v="472009.83900000004"/>
    <n v="29114.936399999999"/>
    <n v="0.3999999999996362"/>
    <s v="تبرعات عامة من زكاة مال وغيرها"/>
    <s v="دفاتر جمع مال"/>
    <s v="سارى"/>
    <n v="3746"/>
    <m/>
    <n v="75"/>
    <x v="1"/>
  </r>
  <r>
    <d v="2017-12-30T00:00:00"/>
    <x v="12"/>
    <n v="1000"/>
    <x v="6"/>
    <x v="6"/>
    <n v="1851889.0954916659"/>
    <n v="1222721.9500000004"/>
    <n v="2185.2699999999886"/>
    <n v="472009.83900000004"/>
    <n v="29114.936399999999"/>
    <n v="0.3999999999996362"/>
    <s v="تبرعات عامة من زكاة مال وغيرها"/>
    <s v="دفاتر جمع مال"/>
    <s v="سارى"/>
    <n v="3747"/>
    <m/>
    <n v="75"/>
    <x v="1"/>
  </r>
  <r>
    <d v="2017-12-30T00:00:00"/>
    <x v="12"/>
    <n v="1000"/>
    <x v="6"/>
    <x v="6"/>
    <n v="1852889.0954916659"/>
    <n v="1222721.9500000004"/>
    <n v="2185.2699999999886"/>
    <n v="472009.83900000004"/>
    <n v="29114.936399999999"/>
    <n v="0.3999999999996362"/>
    <s v="تبرعات عامة من زكاة مال وغيرها"/>
    <s v="دفاتر جمع مال"/>
    <s v="سارى"/>
    <n v="3748"/>
    <m/>
    <n v="75"/>
    <x v="1"/>
  </r>
  <r>
    <d v="2017-12-30T00:00:00"/>
    <x v="12"/>
    <n v="1000"/>
    <x v="6"/>
    <x v="6"/>
    <n v="1853889.0954916659"/>
    <n v="1222721.9500000004"/>
    <n v="2185.2699999999886"/>
    <n v="472009.83900000004"/>
    <n v="29114.936399999999"/>
    <n v="0.3999999999996362"/>
    <s v="تبرعات عامة من زكاة مال وغيرها"/>
    <s v="دفاتر جمع مال"/>
    <s v="سارى"/>
    <n v="3749"/>
    <m/>
    <n v="75"/>
    <x v="1"/>
  </r>
  <r>
    <d v="2017-12-30T00:00:00"/>
    <x v="12"/>
    <n v="1000"/>
    <x v="6"/>
    <x v="6"/>
    <n v="1854889.0954916659"/>
    <n v="1222721.9500000004"/>
    <n v="2185.2699999999886"/>
    <n v="472009.83900000004"/>
    <n v="29114.936399999999"/>
    <n v="0.3999999999996362"/>
    <s v="تبرعات عامة من زكاة مال وغيرها"/>
    <s v="دفاتر جمع مال"/>
    <s v="سارى"/>
    <n v="3750"/>
    <m/>
    <n v="75"/>
    <x v="1"/>
  </r>
  <r>
    <d v="2017-12-30T00:00:00"/>
    <x v="12"/>
    <n v="5000"/>
    <x v="6"/>
    <x v="6"/>
    <n v="1859889.0954916659"/>
    <n v="1222721.9500000004"/>
    <n v="2185.2699999999886"/>
    <n v="472009.83900000004"/>
    <n v="29114.936399999999"/>
    <n v="0.3999999999996362"/>
    <s v="تبرعات عامة من زكاة مال وغيرها"/>
    <s v="دفاتر جمع مال"/>
    <s v="سارى"/>
    <n v="3766"/>
    <m/>
    <n v="76"/>
    <x v="1"/>
  </r>
  <r>
    <d v="2017-12-30T00:00:00"/>
    <x v="12"/>
    <n v="1000"/>
    <x v="6"/>
    <x v="6"/>
    <n v="1860889.0954916659"/>
    <n v="1222721.9500000004"/>
    <n v="2185.2699999999886"/>
    <n v="472009.83900000004"/>
    <n v="29114.936399999999"/>
    <n v="0.3999999999996362"/>
    <s v="تبرعات عامة من زكاة مال وغيرها"/>
    <s v="دفاتر جمع مال"/>
    <s v="سارى"/>
    <n v="3814"/>
    <m/>
    <n v="77"/>
    <x v="1"/>
  </r>
  <r>
    <d v="2017-12-30T00:00:00"/>
    <x v="12"/>
    <n v="1500"/>
    <x v="6"/>
    <x v="7"/>
    <n v="1862389.0954916659"/>
    <n v="1222721.9500000004"/>
    <n v="2185.2699999999886"/>
    <n v="472009.83900000004"/>
    <n v="29114.936399999999"/>
    <n v="0.3999999999996362"/>
    <s v="نقدية للمرضى"/>
    <s v="دفاتر جمع مال"/>
    <s v="سارى"/>
    <n v="3921"/>
    <m/>
    <n v="79"/>
    <x v="1"/>
  </r>
  <r>
    <d v="2017-12-30T00:00:00"/>
    <x v="12"/>
    <n v="500"/>
    <x v="6"/>
    <x v="7"/>
    <n v="1862889.0954916659"/>
    <n v="1222721.9500000004"/>
    <n v="2185.2699999999886"/>
    <n v="472009.83900000004"/>
    <n v="29114.936399999999"/>
    <n v="0.3999999999996362"/>
    <s v="نقدية للمرضى"/>
    <s v="دفاتر جمع مال"/>
    <s v="سارى"/>
    <n v="3922"/>
    <m/>
    <n v="79"/>
    <x v="1"/>
  </r>
  <r>
    <d v="2017-12-30T00:00:00"/>
    <x v="12"/>
    <n v="700"/>
    <x v="6"/>
    <x v="7"/>
    <n v="1863589.0954916659"/>
    <n v="1222721.9500000004"/>
    <n v="2185.2699999999886"/>
    <n v="472009.83900000004"/>
    <n v="29114.936399999999"/>
    <n v="0.3999999999996362"/>
    <s v="نقدية للمرضى"/>
    <s v="دفاتر جمع مال"/>
    <s v="سارى"/>
    <n v="3961"/>
    <m/>
    <n v="80"/>
    <x v="1"/>
  </r>
  <r>
    <d v="2017-12-30T00:00:00"/>
    <x v="12"/>
    <n v="1000"/>
    <x v="6"/>
    <x v="7"/>
    <n v="1864589.0954916659"/>
    <n v="1222721.9500000004"/>
    <n v="2185.2699999999886"/>
    <n v="472009.83900000004"/>
    <n v="29114.936399999999"/>
    <n v="0.3999999999996362"/>
    <s v="نقدية للمرضى"/>
    <s v="دفاتر جمع مال"/>
    <s v="سارى"/>
    <n v="3962"/>
    <m/>
    <n v="80"/>
    <x v="1"/>
  </r>
  <r>
    <d v="2017-12-30T00:00:00"/>
    <x v="12"/>
    <n v="7000"/>
    <x v="6"/>
    <x v="6"/>
    <n v="1871589.0954916659"/>
    <n v="1222721.9500000004"/>
    <n v="2185.2699999999886"/>
    <n v="472009.83900000004"/>
    <n v="29114.936399999999"/>
    <n v="0.3999999999996362"/>
    <s v="تبرعات عامة من زكاة مال وغيرها"/>
    <s v="دفاتر جمع مال"/>
    <s v="سارى"/>
    <n v="3963"/>
    <m/>
    <n v="80"/>
    <x v="1"/>
  </r>
  <r>
    <d v="2017-12-31T00:00:00"/>
    <x v="12"/>
    <n v="5000"/>
    <x v="6"/>
    <x v="6"/>
    <n v="1876589.0954916659"/>
    <n v="1222721.9500000004"/>
    <n v="2185.2699999999886"/>
    <n v="472009.83900000004"/>
    <n v="29114.936399999999"/>
    <n v="0.3999999999996362"/>
    <s v="تبرعات عامة من زكاة مال وغيرها"/>
    <s v="دفاتر جمع مال"/>
    <s v="سارى"/>
    <n v="3478"/>
    <m/>
    <n v="70"/>
    <x v="1"/>
  </r>
  <r>
    <d v="2017-12-31T00:00:00"/>
    <x v="12"/>
    <n v="750"/>
    <x v="6"/>
    <x v="6"/>
    <n v="1877339.0954916659"/>
    <n v="1222721.9500000004"/>
    <n v="2185.2699999999886"/>
    <n v="472009.83900000004"/>
    <n v="29114.936399999999"/>
    <n v="0.3999999999996362"/>
    <s v="تبرعات عامة من زكاة مال وغيرها"/>
    <s v="دفاتر جمع مال"/>
    <s v="سارى"/>
    <n v="3479"/>
    <m/>
    <n v="70"/>
    <x v="1"/>
  </r>
  <r>
    <d v="2017-12-31T00:00:00"/>
    <x v="12"/>
    <n v="500"/>
    <x v="6"/>
    <x v="6"/>
    <n v="1877839.0954916659"/>
    <n v="1222721.9500000004"/>
    <n v="2185.2699999999886"/>
    <n v="472009.83900000004"/>
    <n v="29114.936399999999"/>
    <n v="0.3999999999996362"/>
    <s v="تبرعات عامة من زكاة مال وغيرها"/>
    <s v="دفاتر جمع مال"/>
    <s v="سارى"/>
    <n v="3480"/>
    <m/>
    <n v="70"/>
    <x v="1"/>
  </r>
  <r>
    <d v="2017-12-31T00:00:00"/>
    <x v="12"/>
    <n v="2000"/>
    <x v="6"/>
    <x v="7"/>
    <n v="1879839.0954916659"/>
    <n v="1222721.9500000004"/>
    <n v="2185.2699999999886"/>
    <n v="472009.83900000004"/>
    <n v="29114.936399999999"/>
    <n v="0.3999999999996362"/>
    <s v="نقدية للمرضى"/>
    <s v="دفاتر جمع مال"/>
    <s v="سارى"/>
    <n v="3481"/>
    <m/>
    <n v="70"/>
    <x v="1"/>
  </r>
  <r>
    <d v="2017-12-31T00:00:00"/>
    <x v="12"/>
    <n v="100"/>
    <x v="6"/>
    <x v="6"/>
    <n v="1879939.0954916659"/>
    <n v="1222721.9500000004"/>
    <n v="2185.2699999999886"/>
    <n v="472009.83900000004"/>
    <n v="29114.936399999999"/>
    <n v="0.3999999999996362"/>
    <s v="تبرعات عامة من زكاة مال وغيرها"/>
    <s v="دفاتر جمع مال"/>
    <s v="سارى"/>
    <n v="3482"/>
    <m/>
    <n v="70"/>
    <x v="1"/>
  </r>
  <r>
    <d v="2017-12-31T00:00:00"/>
    <x v="12"/>
    <n v="70"/>
    <x v="6"/>
    <x v="6"/>
    <n v="1880009.0954916659"/>
    <n v="1222721.9500000004"/>
    <n v="2185.2699999999886"/>
    <n v="472009.83900000004"/>
    <n v="29114.936399999999"/>
    <n v="0.3999999999996362"/>
    <s v="تبرعات عامة من زكاة مال وغيرها"/>
    <s v="دفاتر جمع مال"/>
    <s v="سارى"/>
    <n v="3676"/>
    <m/>
    <n v="74"/>
    <x v="1"/>
  </r>
  <r>
    <d v="2017-12-31T00:00:00"/>
    <x v="12"/>
    <n v="100"/>
    <x v="6"/>
    <x v="6"/>
    <n v="1880109.0954916659"/>
    <n v="1222721.9500000004"/>
    <n v="2185.2699999999886"/>
    <n v="472009.83900000004"/>
    <n v="29114.936399999999"/>
    <n v="0.3999999999996362"/>
    <s v="تبرعات عامة من زكاة مال وغيرها"/>
    <s v="دفاتر جمع مال"/>
    <s v="سارى"/>
    <n v="3677"/>
    <m/>
    <n v="74"/>
    <x v="1"/>
  </r>
  <r>
    <d v="2017-12-31T00:00:00"/>
    <x v="12"/>
    <n v="2000"/>
    <x v="6"/>
    <x v="6"/>
    <n v="1882109.0954916659"/>
    <n v="1222721.9500000004"/>
    <n v="2185.2699999999886"/>
    <n v="472009.83900000004"/>
    <n v="29114.936399999999"/>
    <n v="0.3999999999996362"/>
    <s v="تبرعات عامة من زكاة مال وغيرها"/>
    <s v="دفاتر جمع مال"/>
    <s v="سارى"/>
    <n v="3678"/>
    <m/>
    <n v="74"/>
    <x v="1"/>
  </r>
  <r>
    <d v="2017-12-31T00:00:00"/>
    <x v="12"/>
    <n v="400"/>
    <x v="6"/>
    <x v="6"/>
    <n v="1882509.0954916659"/>
    <n v="1222721.9500000004"/>
    <n v="2185.2699999999886"/>
    <n v="472009.83900000004"/>
    <n v="29114.936399999999"/>
    <n v="0.3999999999996362"/>
    <s v="تبرعات عامة من زكاة مال وغيرها"/>
    <s v="دفاتر جمع مال"/>
    <s v="سارى"/>
    <n v="3679"/>
    <m/>
    <n v="74"/>
    <x v="1"/>
  </r>
  <r>
    <d v="2017-12-31T00:00:00"/>
    <x v="12"/>
    <n v="14635.179999999998"/>
    <x v="6"/>
    <x v="6"/>
    <n v="1897144.2754916658"/>
    <n v="1222721.9500000004"/>
    <n v="2185.2699999999886"/>
    <n v="472009.83900000004"/>
    <n v="29114.936399999999"/>
    <n v="0.3999999999996362"/>
    <s v="تبرعات عامة من زكاة مال وغيرها"/>
    <s v="دفاتر جمع مال"/>
    <s v="سارى"/>
    <n v="3680"/>
    <m/>
    <n v="74"/>
    <x v="1"/>
  </r>
  <r>
    <d v="2017-12-31T00:00:00"/>
    <x v="12"/>
    <n v="10000"/>
    <x v="6"/>
    <x v="6"/>
    <n v="1907144.2754916658"/>
    <n v="1222721.9500000004"/>
    <n v="2185.2699999999886"/>
    <n v="472009.83900000004"/>
    <n v="29114.936399999999"/>
    <n v="0.3999999999996362"/>
    <s v="تبرعات عامة من زكاة مال وغيرها"/>
    <s v="دفاتر جمع مال"/>
    <s v="سارى"/>
    <n v="3681"/>
    <m/>
    <n v="74"/>
    <x v="1"/>
  </r>
  <r>
    <d v="2017-12-31T00:00:00"/>
    <x v="12"/>
    <n v="5000"/>
    <x v="6"/>
    <x v="6"/>
    <n v="1912144.2754916658"/>
    <n v="1222721.9500000004"/>
    <n v="2185.2699999999886"/>
    <n v="472009.83900000004"/>
    <n v="29114.936399999999"/>
    <n v="0.3999999999996362"/>
    <s v="تبرعات عامة من زكاة مال وغيرها"/>
    <s v="دفاتر جمع مال"/>
    <s v="سارى"/>
    <n v="3683"/>
    <m/>
    <n v="74"/>
    <x v="1"/>
  </r>
  <r>
    <d v="2017-12-31T00:00:00"/>
    <x v="12"/>
    <n v="1000"/>
    <x v="6"/>
    <x v="6"/>
    <n v="1913144.2754916658"/>
    <n v="1222721.9500000004"/>
    <n v="2185.2699999999886"/>
    <n v="472009.83900000004"/>
    <n v="29114.936399999999"/>
    <n v="0.3999999999996362"/>
    <s v="تبرعات عامة من زكاة مال وغيرها"/>
    <s v="دفاتر جمع مال"/>
    <s v="سارى"/>
    <n v="3767"/>
    <m/>
    <n v="76"/>
    <x v="1"/>
  </r>
  <r>
    <d v="2017-12-31T00:00:00"/>
    <x v="12"/>
    <n v="600"/>
    <x v="6"/>
    <x v="6"/>
    <n v="1913744.2754916658"/>
    <n v="1222721.9500000004"/>
    <n v="2185.2699999999886"/>
    <n v="472009.83900000004"/>
    <n v="29114.936399999999"/>
    <n v="0.3999999999996362"/>
    <s v="تبرعات عامة من زكاة مال وغيرها"/>
    <s v="دفاتر جمع مال"/>
    <s v="سارى"/>
    <n v="3768"/>
    <m/>
    <n v="76"/>
    <x v="1"/>
  </r>
  <r>
    <d v="2017-12-31T00:00:00"/>
    <x v="12"/>
    <n v="3365"/>
    <x v="6"/>
    <x v="6"/>
    <n v="1917109.2754916658"/>
    <n v="1222721.9500000004"/>
    <n v="2185.2699999999886"/>
    <n v="472009.83900000004"/>
    <n v="29114.936399999999"/>
    <n v="0.3999999999996362"/>
    <s v="تبرعات عامة من زكاة مال وغيرها"/>
    <s v="دفاتر جمع مال"/>
    <s v="سارى"/>
    <n v="3769"/>
    <m/>
    <n v="76"/>
    <x v="1"/>
  </r>
  <r>
    <d v="2017-12-31T00:00:00"/>
    <x v="12"/>
    <n v="1600"/>
    <x v="6"/>
    <x v="6"/>
    <n v="1918709.2754916658"/>
    <n v="1222721.9500000004"/>
    <n v="2185.2699999999886"/>
    <n v="472009.83900000004"/>
    <n v="29114.936399999999"/>
    <n v="0.3999999999996362"/>
    <s v="تبرعات عامة من زكاة مال وغيرها"/>
    <s v="دفاتر جمع مال"/>
    <s v="سارى"/>
    <n v="3923"/>
    <m/>
    <n v="79"/>
    <x v="1"/>
  </r>
  <r>
    <d v="2017-12-31T00:00:00"/>
    <x v="12"/>
    <n v="5287.8"/>
    <x v="2"/>
    <x v="2"/>
    <n v="1918709.2754916658"/>
    <n v="1222721.9500000004"/>
    <n v="2185.2699999999886"/>
    <n v="472009.83900000004"/>
    <n v="29114.936399999999"/>
    <n v="0.3999999999996362"/>
    <m/>
    <m/>
    <m/>
    <m/>
    <m/>
    <m/>
    <x v="1"/>
  </r>
  <r>
    <d v="2017-12-31T00:00:00"/>
    <x v="12"/>
    <n v="169508"/>
    <x v="3"/>
    <x v="2"/>
    <n v="1918709.2754916658"/>
    <n v="1222721.9500000004"/>
    <n v="2185.2699999999886"/>
    <n v="472009.83900000004"/>
    <n v="29114.936399999999"/>
    <n v="0.3999999999996362"/>
    <m/>
    <m/>
    <m/>
    <m/>
    <m/>
    <m/>
    <x v="1"/>
  </r>
  <r>
    <d v="2017-12-31T00:00:00"/>
    <x v="12"/>
    <n v="2248"/>
    <x v="20"/>
    <x v="10"/>
    <n v="1918709.2754916658"/>
    <n v="1222721.9500000004"/>
    <n v="2185.2699999999886"/>
    <n v="472009.83900000004"/>
    <n v="29114.936399999999"/>
    <n v="0.3999999999996362"/>
    <m/>
    <m/>
    <m/>
    <s v="تقفيل"/>
    <m/>
    <m/>
    <x v="1"/>
  </r>
  <r>
    <d v="2017-12-31T00:00:00"/>
    <x v="12"/>
    <n v="620.24"/>
    <x v="20"/>
    <x v="10"/>
    <n v="1918709.2754916658"/>
    <n v="1222721.9500000004"/>
    <n v="2185.2699999999886"/>
    <n v="472009.83900000004"/>
    <n v="29114.936399999999"/>
    <n v="0.3999999999996362"/>
    <m/>
    <m/>
    <m/>
    <s v="تقفيل"/>
    <m/>
    <m/>
    <x v="1"/>
  </r>
  <r>
    <d v="2017-12-31T00:00:00"/>
    <x v="12"/>
    <n v="58370"/>
    <x v="8"/>
    <x v="8"/>
    <n v="1860339.2754916658"/>
    <n v="1281091.9500000004"/>
    <n v="2185.2699999999886"/>
    <n v="472009.83900000004"/>
    <n v="29114.936399999999"/>
    <n v="0.3999999999996362"/>
    <m/>
    <m/>
    <m/>
    <m/>
    <m/>
    <m/>
    <x v="266"/>
  </r>
  <r>
    <d v="2017-12-31T00:00:00"/>
    <x v="12"/>
    <n v="58000"/>
    <x v="6"/>
    <x v="11"/>
    <n v="1918339.2754916658"/>
    <n v="1223091.9500000004"/>
    <n v="2185.2699999999886"/>
    <n v="472009.83900000004"/>
    <n v="29114.936399999999"/>
    <n v="0.3999999999996362"/>
    <m/>
    <m/>
    <m/>
    <s v="معاملة بنكية"/>
    <m/>
    <m/>
    <x v="279"/>
  </r>
  <r>
    <d v="2017-12-31T00:00:00"/>
    <x v="12"/>
    <n v="360000"/>
    <x v="6"/>
    <x v="11"/>
    <n v="2278339.275491666"/>
    <n v="863091.95000000042"/>
    <n v="2185.2699999999886"/>
    <n v="472009.83900000004"/>
    <n v="29114.936399999999"/>
    <n v="0.3999999999996362"/>
    <m/>
    <m/>
    <m/>
    <s v="معاملة بنكية"/>
    <m/>
    <m/>
    <x v="279"/>
  </r>
  <r>
    <d v="2017-12-31T00:00:00"/>
    <x v="12"/>
    <n v="2381.8000000000002"/>
    <x v="8"/>
    <x v="8"/>
    <n v="2275957.4754916662"/>
    <n v="865473.75000000047"/>
    <n v="2185.2699999999886"/>
    <n v="472009.83900000004"/>
    <n v="29114.936399999999"/>
    <n v="0.3999999999996362"/>
    <m/>
    <m/>
    <m/>
    <m/>
    <m/>
    <m/>
    <x v="60"/>
  </r>
  <r>
    <d v="2017-12-31T00:00:00"/>
    <x v="12"/>
    <n v="3340"/>
    <x v="8"/>
    <x v="9"/>
    <n v="2275957.4754916662"/>
    <n v="868813.75000000047"/>
    <n v="2185.2699999999886"/>
    <n v="472009.83900000004"/>
    <n v="29114.936399999999"/>
    <n v="0.3999999999996362"/>
    <m/>
    <m/>
    <m/>
    <s v="معاملة بنكية"/>
    <m/>
    <m/>
    <x v="60"/>
  </r>
  <r>
    <d v="2017-12-31T00:00:00"/>
    <x v="12"/>
    <n v="500"/>
    <x v="8"/>
    <x v="9"/>
    <n v="2275957.4754916662"/>
    <n v="869313.75000000047"/>
    <n v="2185.2699999999886"/>
    <n v="472009.83900000004"/>
    <n v="29114.936399999999"/>
    <n v="0.3999999999996362"/>
    <m/>
    <m/>
    <m/>
    <s v="معاملة بنكية"/>
    <m/>
    <m/>
    <x v="60"/>
  </r>
  <r>
    <d v="2017-12-31T00:00:00"/>
    <x v="12"/>
    <n v="10200"/>
    <x v="8"/>
    <x v="8"/>
    <n v="2265757.4754916662"/>
    <n v="879513.75000000047"/>
    <n v="2185.2699999999886"/>
    <n v="472009.83900000004"/>
    <n v="29114.936399999999"/>
    <n v="0.3999999999996362"/>
    <m/>
    <m/>
    <m/>
    <m/>
    <m/>
    <m/>
    <x v="266"/>
  </r>
  <r>
    <d v="2017-12-31T00:00:00"/>
    <x v="12"/>
    <n v="19050"/>
    <x v="8"/>
    <x v="8"/>
    <n v="2246707.4754916662"/>
    <n v="898563.75000000047"/>
    <n v="2185.2699999999886"/>
    <n v="472009.83900000004"/>
    <n v="29114.936399999999"/>
    <n v="0.3999999999996362"/>
    <m/>
    <m/>
    <m/>
    <m/>
    <m/>
    <m/>
    <x v="266"/>
  </r>
  <r>
    <d v="2017-12-31T00:00:00"/>
    <x v="12"/>
    <n v="18200"/>
    <x v="8"/>
    <x v="8"/>
    <n v="2228507.4754916662"/>
    <n v="916763.75000000047"/>
    <n v="2185.2699999999886"/>
    <n v="472009.83900000004"/>
    <n v="29114.936399999999"/>
    <n v="0.3999999999996362"/>
    <m/>
    <m/>
    <m/>
    <m/>
    <m/>
    <m/>
    <x v="266"/>
  </r>
  <r>
    <d v="2017-12-31T00:00:00"/>
    <x v="12"/>
    <n v="110000"/>
    <x v="6"/>
    <x v="11"/>
    <n v="2338507.4754916662"/>
    <n v="806763.75000000047"/>
    <n v="2185.2699999999886"/>
    <n v="472009.83900000004"/>
    <n v="29114.936399999999"/>
    <n v="0.3999999999996362"/>
    <m/>
    <m/>
    <m/>
    <s v="معاملة بنكية"/>
    <m/>
    <m/>
    <x v="279"/>
  </r>
  <r>
    <d v="2017-12-31T00:00:00"/>
    <x v="12"/>
    <n v="29500"/>
    <x v="8"/>
    <x v="8"/>
    <n v="2309007.4754916662"/>
    <n v="836263.75000000047"/>
    <n v="2185.2699999999886"/>
    <n v="472009.83900000004"/>
    <n v="29114.936399999999"/>
    <n v="0.3999999999996362"/>
    <m/>
    <m/>
    <m/>
    <m/>
    <m/>
    <m/>
    <x v="266"/>
  </r>
  <r>
    <d v="2017-12-31T00:00:00"/>
    <x v="12"/>
    <n v="1000"/>
    <x v="8"/>
    <x v="9"/>
    <n v="2309007.4754916662"/>
    <n v="837263.75000000047"/>
    <n v="2185.2699999999886"/>
    <n v="472009.83900000004"/>
    <n v="29114.936399999999"/>
    <n v="0.3999999999996362"/>
    <m/>
    <m/>
    <m/>
    <s v="معاملة بنكية"/>
    <m/>
    <m/>
    <x v="129"/>
  </r>
  <r>
    <d v="2017-12-31T00:00:00"/>
    <x v="12"/>
    <n v="70"/>
    <x v="8"/>
    <x v="9"/>
    <n v="2309007.4754916662"/>
    <n v="837333.75000000047"/>
    <n v="2185.2699999999886"/>
    <n v="472009.83900000004"/>
    <n v="29114.936399999999"/>
    <n v="0.3999999999996362"/>
    <m/>
    <m/>
    <m/>
    <s v="معاملة بنكية"/>
    <m/>
    <m/>
    <x v="129"/>
  </r>
  <r>
    <d v="2017-12-31T00:00:00"/>
    <x v="12"/>
    <n v="90"/>
    <x v="8"/>
    <x v="9"/>
    <n v="2309007.4754916662"/>
    <n v="837423.75000000047"/>
    <n v="2185.2699999999886"/>
    <n v="472009.83900000004"/>
    <n v="29114.936399999999"/>
    <n v="0.3999999999996362"/>
    <m/>
    <m/>
    <m/>
    <s v="معاملة بنكية"/>
    <m/>
    <m/>
    <x v="129"/>
  </r>
  <r>
    <d v="2017-12-31T00:00:00"/>
    <x v="12"/>
    <n v="690"/>
    <x v="8"/>
    <x v="9"/>
    <n v="2309007.4754916662"/>
    <n v="838113.75000000047"/>
    <n v="2185.2699999999886"/>
    <n v="472009.83900000004"/>
    <n v="29114.936399999999"/>
    <n v="0.3999999999996362"/>
    <m/>
    <m/>
    <m/>
    <s v="معاملة بنكية"/>
    <m/>
    <m/>
    <x v="129"/>
  </r>
  <r>
    <d v="2017-12-31T00:00:00"/>
    <x v="12"/>
    <n v="1250"/>
    <x v="8"/>
    <x v="9"/>
    <n v="2309007.4754916662"/>
    <n v="839363.75000000047"/>
    <n v="2185.2699999999886"/>
    <n v="472009.83900000004"/>
    <n v="29114.936399999999"/>
    <n v="0.3999999999996362"/>
    <m/>
    <m/>
    <m/>
    <s v="معاملة بنكية"/>
    <m/>
    <m/>
    <x v="129"/>
  </r>
  <r>
    <d v="2017-12-31T00:00:00"/>
    <x v="12"/>
    <n v="650"/>
    <x v="8"/>
    <x v="9"/>
    <n v="2309007.4754916662"/>
    <n v="840013.75000000047"/>
    <n v="2185.2699999999886"/>
    <n v="472009.83900000004"/>
    <n v="29114.936399999999"/>
    <n v="0.3999999999996362"/>
    <m/>
    <m/>
    <m/>
    <s v="معاملة بنكية"/>
    <m/>
    <m/>
    <x v="129"/>
  </r>
  <r>
    <d v="2017-12-31T00:00:00"/>
    <x v="12"/>
    <n v="596.16"/>
    <x v="8"/>
    <x v="25"/>
    <n v="2309007.4754916662"/>
    <n v="840609.9100000005"/>
    <n v="2185.2699999999886"/>
    <n v="472009.83900000004"/>
    <n v="29114.936399999999"/>
    <n v="0.3999999999996362"/>
    <m/>
    <m/>
    <m/>
    <s v="معاملة بنكية"/>
    <m/>
    <m/>
    <x v="288"/>
  </r>
  <r>
    <d v="2017-12-31T00:00:00"/>
    <x v="12"/>
    <n v="596.16"/>
    <x v="8"/>
    <x v="25"/>
    <n v="2309007.4754916662"/>
    <n v="841206.07000000053"/>
    <n v="2185.2699999999886"/>
    <n v="472009.83900000004"/>
    <n v="29114.936399999999"/>
    <n v="0.3999999999996362"/>
    <m/>
    <m/>
    <m/>
    <s v="معاملة بنكية"/>
    <m/>
    <m/>
    <x v="288"/>
  </r>
  <r>
    <d v="2017-12-31T00:00:00"/>
    <x v="12"/>
    <n v="596.16"/>
    <x v="8"/>
    <x v="25"/>
    <n v="2309007.4754916662"/>
    <n v="841802.23000000056"/>
    <n v="2185.2699999999886"/>
    <n v="472009.83900000004"/>
    <n v="29114.936399999999"/>
    <n v="0.3999999999996362"/>
    <m/>
    <m/>
    <m/>
    <s v="معاملة بنكية"/>
    <m/>
    <m/>
    <x v="288"/>
  </r>
  <r>
    <d v="2017-12-31T00:00:00"/>
    <x v="12"/>
    <n v="596.16"/>
    <x v="8"/>
    <x v="25"/>
    <n v="2309007.4754916662"/>
    <n v="842398.3900000006"/>
    <n v="2185.2699999999886"/>
    <n v="472009.83900000004"/>
    <n v="29114.936399999999"/>
    <n v="0.3999999999996362"/>
    <m/>
    <m/>
    <m/>
    <s v="معاملة بنكية"/>
    <m/>
    <m/>
    <x v="288"/>
  </r>
  <r>
    <d v="2017-12-31T00:00:00"/>
    <x v="12"/>
    <n v="596.16"/>
    <x v="8"/>
    <x v="25"/>
    <n v="2309007.4754916662"/>
    <n v="842994.55000000063"/>
    <n v="2185.2699999999886"/>
    <n v="472009.83900000004"/>
    <n v="29114.936399999999"/>
    <n v="0.3999999999996362"/>
    <m/>
    <m/>
    <m/>
    <s v="معاملة بنكية"/>
    <m/>
    <m/>
    <x v="288"/>
  </r>
  <r>
    <d v="2017-12-31T00:00:00"/>
    <x v="12"/>
    <n v="91200"/>
    <x v="6"/>
    <x v="7"/>
    <n v="2400207.4754916662"/>
    <n v="842994.55000000063"/>
    <n v="2185.2699999999886"/>
    <n v="472009.83900000004"/>
    <n v="29114.936399999999"/>
    <n v="0.3999999999996362"/>
    <s v="نقدية للمرضى"/>
    <s v="دفاتر نقدية"/>
    <s v="مفقود"/>
    <n v="7233"/>
    <m/>
    <n v="145"/>
    <x v="1"/>
  </r>
  <r>
    <d v="2017-12-31T00:00:00"/>
    <x v="12"/>
    <n v="655"/>
    <x v="19"/>
    <x v="8"/>
    <n v="2399552.4754916662"/>
    <n v="842994.55000000063"/>
    <n v="2185.2699999999886"/>
    <n v="472009.83900000004"/>
    <n v="29114.936399999999"/>
    <n v="0.3999999999996362"/>
    <m/>
    <m/>
    <m/>
    <m/>
    <m/>
    <m/>
    <x v="1"/>
  </r>
  <r>
    <d v="2017-12-31T00:00:00"/>
    <x v="12"/>
    <n v="5450"/>
    <x v="13"/>
    <x v="8"/>
    <n v="2394102.4754916662"/>
    <n v="842994.55000000063"/>
    <n v="2185.2699999999886"/>
    <n v="472009.83900000004"/>
    <n v="29114.936399999999"/>
    <n v="0.3999999999996362"/>
    <m/>
    <m/>
    <m/>
    <m/>
    <m/>
    <m/>
    <x v="1"/>
  </r>
  <r>
    <d v="2017-12-31T00:00:00"/>
    <x v="12"/>
    <n v="5300"/>
    <x v="15"/>
    <x v="8"/>
    <n v="2388802.4754916662"/>
    <n v="842994.55000000063"/>
    <n v="2185.2699999999886"/>
    <n v="472009.83900000004"/>
    <n v="29114.936399999999"/>
    <n v="0.3999999999996362"/>
    <m/>
    <m/>
    <m/>
    <m/>
    <m/>
    <m/>
    <x v="1"/>
  </r>
  <r>
    <d v="2017-12-31T00:00:00"/>
    <x v="12"/>
    <n v="14946.87"/>
    <x v="20"/>
    <x v="8"/>
    <n v="2373855.6054916661"/>
    <n v="842994.55000000063"/>
    <n v="2185.2699999999886"/>
    <n v="472009.83900000004"/>
    <n v="29114.936399999999"/>
    <n v="0.3999999999996362"/>
    <m/>
    <m/>
    <m/>
    <m/>
    <m/>
    <m/>
    <x v="1"/>
  </r>
  <r>
    <d v="2017-12-31T00:00:00"/>
    <x v="12"/>
    <n v="50000"/>
    <x v="52"/>
    <x v="8"/>
    <n v="2323855.6054916661"/>
    <n v="842994.55000000063"/>
    <n v="2185.2699999999886"/>
    <n v="472009.83900000004"/>
    <n v="29114.936399999999"/>
    <n v="0.3999999999996362"/>
    <m/>
    <m/>
    <m/>
    <m/>
    <m/>
    <m/>
    <x v="1"/>
  </r>
  <r>
    <d v="2017-12-31T00:00:00"/>
    <x v="12"/>
    <n v="30987.5"/>
    <x v="4"/>
    <x v="8"/>
    <n v="2292868.1054916661"/>
    <n v="842994.55000000063"/>
    <n v="2185.2699999999886"/>
    <n v="472009.83900000004"/>
    <n v="29114.936399999999"/>
    <n v="0.3999999999996362"/>
    <m/>
    <m/>
    <m/>
    <m/>
    <m/>
    <m/>
    <x v="1"/>
  </r>
  <r>
    <d v="2017-12-31T00:00:00"/>
    <x v="12"/>
    <n v="20000"/>
    <x v="53"/>
    <x v="8"/>
    <n v="2272868.1054916661"/>
    <n v="842994.55000000063"/>
    <n v="2185.2699999999886"/>
    <n v="472009.83900000004"/>
    <n v="29114.936399999999"/>
    <n v="0.3999999999996362"/>
    <m/>
    <m/>
    <m/>
    <m/>
    <m/>
    <m/>
    <x v="1"/>
  </r>
  <r>
    <d v="2017-12-31T00:00:00"/>
    <x v="12"/>
    <n v="3103.5"/>
    <x v="17"/>
    <x v="8"/>
    <n v="2269764.6054916661"/>
    <n v="842994.55000000063"/>
    <n v="2185.2699999999886"/>
    <n v="472009.83900000004"/>
    <n v="29114.936399999999"/>
    <n v="0.3999999999996362"/>
    <m/>
    <m/>
    <m/>
    <m/>
    <m/>
    <m/>
    <x v="1"/>
  </r>
  <r>
    <d v="2017-12-31T00:00:00"/>
    <x v="12"/>
    <n v="13315"/>
    <x v="14"/>
    <x v="8"/>
    <n v="2256449.6054916661"/>
    <n v="842994.55000000063"/>
    <n v="2185.2699999999886"/>
    <n v="472009.83900000004"/>
    <n v="29114.936399999999"/>
    <n v="0.3999999999996362"/>
    <m/>
    <m/>
    <m/>
    <m/>
    <m/>
    <m/>
    <x v="1"/>
  </r>
  <r>
    <d v="2017-12-31T00:00:00"/>
    <x v="12"/>
    <n v="1244708.8500000001"/>
    <x v="7"/>
    <x v="8"/>
    <n v="1011740.755491666"/>
    <n v="842994.55000000063"/>
    <n v="2185.2699999999886"/>
    <n v="472009.83900000004"/>
    <n v="29114.936399999999"/>
    <n v="0.3999999999996362"/>
    <m/>
    <m/>
    <m/>
    <m/>
    <m/>
    <m/>
    <x v="1"/>
  </r>
  <r>
    <d v="2017-12-31T00:00:00"/>
    <x v="12"/>
    <n v="111831.5"/>
    <x v="10"/>
    <x v="8"/>
    <n v="899909.25549166603"/>
    <n v="842994.55000000063"/>
    <n v="2185.2699999999886"/>
    <n v="472009.83900000004"/>
    <n v="29114.936399999999"/>
    <n v="0.3999999999996362"/>
    <m/>
    <m/>
    <m/>
    <m/>
    <m/>
    <m/>
    <x v="1"/>
  </r>
  <r>
    <d v="2017-12-31T00:00:00"/>
    <x v="12"/>
    <n v="167764"/>
    <x v="21"/>
    <x v="8"/>
    <n v="732145.25549166603"/>
    <n v="842994.55000000063"/>
    <n v="2185.2699999999886"/>
    <n v="472009.83900000004"/>
    <n v="29114.936399999999"/>
    <n v="0.3999999999996362"/>
    <m/>
    <m/>
    <m/>
    <m/>
    <m/>
    <m/>
    <x v="1"/>
  </r>
  <r>
    <d v="2017-12-31T00:00:00"/>
    <x v="12"/>
    <n v="187276.75333333333"/>
    <x v="22"/>
    <x v="8"/>
    <n v="544868.50215833273"/>
    <n v="842994.55000000063"/>
    <n v="2185.2699999999886"/>
    <n v="472009.83900000004"/>
    <n v="29114.936399999999"/>
    <n v="0.3999999999996362"/>
    <m/>
    <m/>
    <m/>
    <m/>
    <m/>
    <m/>
    <x v="1"/>
  </r>
  <r>
    <d v="2017-12-31T00:00:00"/>
    <x v="12"/>
    <n v="524.4"/>
    <x v="20"/>
    <x v="16"/>
    <n v="544868.50215833273"/>
    <n v="842994.55000000063"/>
    <n v="2185.2699999999886"/>
    <n v="472009.83900000004"/>
    <n v="29114.936399999999"/>
    <n v="0.3999999999996362"/>
    <m/>
    <m/>
    <m/>
    <s v="تقفيل"/>
    <m/>
    <m/>
    <x v="1"/>
  </r>
  <r>
    <d v="2017-12-31T00:00:00"/>
    <x v="12"/>
    <n v="32348"/>
    <x v="25"/>
    <x v="2"/>
    <n v="544868.50215833273"/>
    <n v="842994.55000000063"/>
    <n v="2185.2699999999886"/>
    <n v="472009.83900000004"/>
    <n v="29114.936399999999"/>
    <n v="0.3999999999996362"/>
    <m/>
    <m/>
    <m/>
    <m/>
    <m/>
    <m/>
    <x v="1"/>
  </r>
  <r>
    <d v="2017-12-31T00:00:00"/>
    <x v="12"/>
    <n v="10745.61"/>
    <x v="7"/>
    <x v="19"/>
    <n v="544868.50215833273"/>
    <n v="842994.55000000063"/>
    <n v="2185.2699999999886"/>
    <n v="472009.83900000004"/>
    <n v="29114.936399999999"/>
    <n v="0.3999999999996362"/>
    <m/>
    <m/>
    <m/>
    <m/>
    <m/>
    <m/>
    <x v="1"/>
  </r>
  <r>
    <d v="2017-12-31T00:00:00"/>
    <x v="12"/>
    <n v="56635.00698630137"/>
    <x v="54"/>
    <x v="28"/>
    <n v="544868.50215833273"/>
    <n v="842994.55000000063"/>
    <n v="2185.2699999999886"/>
    <n v="472009.83900000004"/>
    <n v="29114.936399999999"/>
    <n v="0.3999999999996362"/>
    <m/>
    <m/>
    <m/>
    <m/>
    <m/>
    <m/>
    <x v="1"/>
  </r>
  <r>
    <d v="2017-12-31T00:00:00"/>
    <x v="12"/>
    <n v="89888.427488584464"/>
    <x v="55"/>
    <x v="29"/>
    <n v="544868.50215833273"/>
    <n v="842994.55000000063"/>
    <n v="2185.2699999999886"/>
    <n v="472009.83900000004"/>
    <n v="29114.936399999999"/>
    <n v="0.3999999999996362"/>
    <m/>
    <m/>
    <m/>
    <m/>
    <m/>
    <m/>
    <x v="1"/>
  </r>
  <r>
    <d v="2017-12-31T00:00:00"/>
    <x v="12"/>
    <n v="64466.329680365299"/>
    <x v="56"/>
    <x v="30"/>
    <n v="544868.50215833273"/>
    <n v="842994.55000000063"/>
    <n v="2185.2699999999886"/>
    <n v="472009.83900000004"/>
    <n v="29114.936399999999"/>
    <n v="0.3999999999996362"/>
    <m/>
    <m/>
    <m/>
    <m/>
    <m/>
    <m/>
    <x v="1"/>
  </r>
  <r>
    <d v="2017-12-31T00:00:00"/>
    <x v="12"/>
    <n v="112594.5"/>
    <x v="57"/>
    <x v="31"/>
    <n v="544868.50215833273"/>
    <n v="842994.55000000063"/>
    <n v="2185.2699999999886"/>
    <n v="472009.83900000004"/>
    <n v="29114.936399999999"/>
    <n v="0.3999999999996362"/>
    <m/>
    <m/>
    <m/>
    <m/>
    <m/>
    <m/>
    <x v="1"/>
  </r>
  <r>
    <d v="2017-12-31T00:00:00"/>
    <x v="12"/>
    <n v="18837.120547945207"/>
    <x v="58"/>
    <x v="32"/>
    <n v="544868.50215833273"/>
    <n v="842994.55000000063"/>
    <n v="2185.2699999999886"/>
    <n v="472009.83900000004"/>
    <n v="29114.936399999999"/>
    <n v="0.3999999999996362"/>
    <m/>
    <m/>
    <m/>
    <m/>
    <m/>
    <m/>
    <x v="1"/>
  </r>
  <r>
    <d v="2017-12-31T00:00:00"/>
    <x v="12"/>
    <n v="250"/>
    <x v="59"/>
    <x v="33"/>
    <n v="544868.50215833273"/>
    <n v="842994.55000000063"/>
    <n v="2185.2699999999886"/>
    <n v="472009.83900000004"/>
    <n v="29114.936399999999"/>
    <n v="0.3999999999996362"/>
    <m/>
    <m/>
    <m/>
    <m/>
    <m/>
    <m/>
    <x v="1"/>
  </r>
  <r>
    <d v="2017-12-31T00:00:00"/>
    <x v="12"/>
    <n v="13568.434703196346"/>
    <x v="60"/>
    <x v="34"/>
    <n v="544868.50215833273"/>
    <n v="842994.55000000063"/>
    <n v="2185.2699999999886"/>
    <n v="472009.83900000004"/>
    <n v="29114.936399999999"/>
    <n v="0.3999999999996362"/>
    <m/>
    <m/>
    <m/>
    <m/>
    <m/>
    <m/>
    <x v="1"/>
  </r>
  <r>
    <d v="2017-12-31T00:00:00"/>
    <x v="12"/>
    <n v="2185.2599999999998"/>
    <x v="38"/>
    <x v="21"/>
    <n v="544868.50215833273"/>
    <n v="842994.55000000063"/>
    <n v="9.999999988849595E-3"/>
    <n v="474195.09900000005"/>
    <n v="29114.936399999999"/>
    <n v="0.3999999999996362"/>
    <m/>
    <m/>
    <m/>
    <m/>
    <m/>
    <m/>
    <x v="1"/>
  </r>
  <r>
    <d v="2017-12-31T00:00:00"/>
    <x v="12"/>
    <n v="3380"/>
    <x v="16"/>
    <x v="8"/>
    <n v="541488.50215833273"/>
    <n v="842994.55000000063"/>
    <n v="9.999999988849595E-3"/>
    <n v="474195.09900000005"/>
    <n v="29114.936399999999"/>
    <n v="0.3999999999996362"/>
    <m/>
    <m/>
    <m/>
    <m/>
    <m/>
    <m/>
    <x v="1"/>
  </r>
  <r>
    <d v="2017-12-31T00:00:00"/>
    <x v="12"/>
    <n v="550"/>
    <x v="32"/>
    <x v="8"/>
    <n v="540938.50215833273"/>
    <n v="842994.55000000063"/>
    <n v="9.999999988849595E-3"/>
    <n v="474195.09900000005"/>
    <n v="29114.936399999999"/>
    <n v="0.3999999999996362"/>
    <m/>
    <m/>
    <m/>
    <m/>
    <m/>
    <m/>
    <x v="1"/>
  </r>
  <r>
    <d v="2017-12-31T00:00:00"/>
    <x v="12"/>
    <n v="1474"/>
    <x v="30"/>
    <x v="8"/>
    <n v="539464.50215833273"/>
    <n v="842994.55000000063"/>
    <n v="9.999999988849595E-3"/>
    <n v="474195.09900000005"/>
    <n v="29114.936399999999"/>
    <n v="0.3999999999996362"/>
    <m/>
    <m/>
    <m/>
    <m/>
    <m/>
    <m/>
    <x v="1"/>
  </r>
  <r>
    <d v="2017-12-31T00:00:00"/>
    <x v="12"/>
    <n v="404718.2799999998"/>
    <x v="28"/>
    <x v="8"/>
    <n v="134746.22215833294"/>
    <n v="842994.55000000063"/>
    <n v="9.999999988849595E-3"/>
    <n v="474195.09900000005"/>
    <n v="29114.936399999999"/>
    <n v="0.3999999999996362"/>
    <m/>
    <m/>
    <m/>
    <m/>
    <m/>
    <m/>
    <x v="52"/>
  </r>
  <r>
    <d v="2017-12-31T00:00:00"/>
    <x v="12"/>
    <n v="464465"/>
    <x v="7"/>
    <x v="13"/>
    <n v="134746.22215833294"/>
    <n v="842994.55000000063"/>
    <n v="9.999999988849595E-3"/>
    <n v="474195.09900000005"/>
    <n v="29114.936399999999"/>
    <n v="0.3999999999996362"/>
    <m/>
    <m/>
    <m/>
    <m/>
    <m/>
    <m/>
    <x v="5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892">
  <r>
    <d v="2017-01-01T00:00:00"/>
    <x v="0"/>
    <n v="9804.5596000000005"/>
    <s v="بنك البركة يورو"/>
    <s v="تبرعات مباشرة بالبنك يورو"/>
    <m/>
    <s v="بنوك"/>
    <x v="0"/>
    <m/>
    <m/>
    <m/>
  </r>
  <r>
    <d v="2017-01-01T00:00:00"/>
    <x v="0"/>
    <n v="57928.069999999963"/>
    <s v="عملاء - ميجا خير"/>
    <s v="تبرعات حسابات قبض - جمع مال"/>
    <m/>
    <s v="عملاء"/>
    <x v="1"/>
    <m/>
    <m/>
    <m/>
  </r>
  <r>
    <d v="2017-01-01T00:00:00"/>
    <x v="0"/>
    <n v="24265.560000000172"/>
    <s v="عملاء - فورى"/>
    <s v="تبرعات حسابات قبض - جمع مال"/>
    <m/>
    <s v="عملاء"/>
    <x v="1"/>
    <m/>
    <m/>
    <m/>
  </r>
  <r>
    <d v="2017-01-01T00:00:00"/>
    <x v="0"/>
    <n v="360"/>
    <s v="خزينة مدينة نصر"/>
    <s v="تبرعات عامة من زكاة مال وغيرها"/>
    <s v="تبرعات عامة من زكاة مال وغيرها"/>
    <s v="دفاتر نقدية"/>
    <x v="2"/>
    <s v="سارى"/>
    <n v="3875"/>
    <n v="78"/>
  </r>
  <r>
    <d v="2017-01-01T00:00:00"/>
    <x v="0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3989"/>
    <n v="80"/>
  </r>
  <r>
    <d v="2017-01-01T00:00:00"/>
    <x v="0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4029"/>
    <n v="81"/>
  </r>
  <r>
    <d v="2017-01-01T00:00:00"/>
    <x v="0"/>
    <n v="350"/>
    <s v="خزينة مدينة نصر"/>
    <s v="تبرعات عامة من زكاة مال وغيرها"/>
    <s v="تبرعات عامة من زكاة مال وغيرها"/>
    <s v="دفاتر نقدية"/>
    <x v="2"/>
    <s v="سارى"/>
    <n v="4059"/>
    <n v="82"/>
  </r>
  <r>
    <d v="2017-01-01T00:00:00"/>
    <x v="0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4060"/>
    <n v="82"/>
  </r>
  <r>
    <d v="2017-01-01T00:00:00"/>
    <x v="0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4061"/>
    <n v="82"/>
  </r>
  <r>
    <d v="2017-01-01T00:00:00"/>
    <x v="0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4062"/>
    <n v="82"/>
  </r>
  <r>
    <d v="2017-01-01T00:00:00"/>
    <x v="0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4063"/>
    <n v="82"/>
  </r>
  <r>
    <d v="2017-01-01T00:00:00"/>
    <x v="0"/>
    <n v="3975"/>
    <s v="خزينة مدينة نصر"/>
    <s v="تبرعات عامة من زكاة مال وغيرها"/>
    <s v="تبرعات عامة من زكاة مال وغيرها"/>
    <s v="دفاتر نقدية"/>
    <x v="2"/>
    <s v="سارى"/>
    <n v="4064"/>
    <n v="82"/>
  </r>
  <r>
    <d v="2017-01-01T00:00:00"/>
    <x v="0"/>
    <n v="1425"/>
    <s v="خزينة مدينة نصر"/>
    <s v="تبرعات نقدية للمرضى"/>
    <s v="نقدية للمرضى"/>
    <s v="دفاتر نقدية"/>
    <x v="2"/>
    <s v="سارى"/>
    <n v="4161"/>
    <n v="84"/>
  </r>
  <r>
    <d v="2017-01-01T00:00:00"/>
    <x v="0"/>
    <n v="475"/>
    <s v="خزينة مدينة نصر"/>
    <s v="تبرعات عامة من زكاة مال وغيرها"/>
    <s v="تبرعات عامة من زكاة مال وغيرها"/>
    <s v="دفاتر نقدية"/>
    <x v="2"/>
    <s v="سارى"/>
    <n v="4162"/>
    <n v="84"/>
  </r>
  <r>
    <d v="2017-01-01T00:00:00"/>
    <x v="0"/>
    <n v="400"/>
    <s v="بنك البركة جنيه مصرى"/>
    <s v="تبرعات مباشرة بالبنك"/>
    <m/>
    <s v="بنوك"/>
    <x v="0"/>
    <m/>
    <s v="معاملة بنكية"/>
    <m/>
  </r>
  <r>
    <d v="2017-01-02T00:00:00"/>
    <x v="0"/>
    <n v="10000"/>
    <s v="خزينة مدينة نصر"/>
    <s v="تبرعات نقدية للمرضى"/>
    <s v="نقدية للمرضى"/>
    <s v="دفاتر نقدية"/>
    <x v="2"/>
    <s v="سارى"/>
    <n v="3743"/>
    <n v="75"/>
  </r>
  <r>
    <d v="2017-01-02T00:00:00"/>
    <x v="0"/>
    <n v="1500"/>
    <s v="خزينة مدينة نصر"/>
    <s v="تبرعات عامة من زكاة مال وغيرها"/>
    <s v="تبرعات عامة من زكاة مال وغيرها"/>
    <s v="دفاتر نقدية"/>
    <x v="2"/>
    <s v="سارى"/>
    <n v="3744"/>
    <n v="75"/>
  </r>
  <r>
    <d v="2017-01-02T00:00:00"/>
    <x v="0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3745"/>
    <n v="75"/>
  </r>
  <r>
    <d v="2017-01-02T00:00:00"/>
    <x v="0"/>
    <n v="10000"/>
    <s v="خزينة مدينة نصر"/>
    <s v="تبرعات نقدية للمرضى"/>
    <s v="نقدية للمرضى"/>
    <s v="دفاتر نقدية"/>
    <x v="2"/>
    <s v="سارى"/>
    <n v="3990"/>
    <n v="80"/>
  </r>
  <r>
    <d v="2017-01-02T00:00:00"/>
    <x v="0"/>
    <n v="3000"/>
    <s v="خزينة مدينة نصر"/>
    <s v="تبرعات نقدية للمرضى"/>
    <s v="نقدية للمرضى"/>
    <s v="دفاتر نقدية"/>
    <x v="2"/>
    <s v="سارى"/>
    <n v="3991"/>
    <n v="80"/>
  </r>
  <r>
    <d v="2017-01-02T00:00:00"/>
    <x v="0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4030"/>
    <n v="81"/>
  </r>
  <r>
    <d v="2017-01-02T00:00:00"/>
    <x v="0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4031"/>
    <n v="81"/>
  </r>
  <r>
    <d v="2017-01-02T00:00:00"/>
    <x v="0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4065"/>
    <n v="82"/>
  </r>
  <r>
    <d v="2017-01-02T00:00:00"/>
    <x v="0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4066"/>
    <n v="82"/>
  </r>
  <r>
    <d v="2017-01-02T00:00:00"/>
    <x v="0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4163"/>
    <n v="84"/>
  </r>
  <r>
    <d v="2017-01-02T00:00:00"/>
    <x v="0"/>
    <n v="515"/>
    <s v="خزينة مدينة نصر"/>
    <s v="تبرعات عامة من زكاة مال وغيرها"/>
    <s v="تبرعات عامة من زكاة مال وغيرها"/>
    <s v="دفاتر نقدية"/>
    <x v="2"/>
    <s v="سارى"/>
    <n v="4164"/>
    <n v="84"/>
  </r>
  <r>
    <d v="2017-01-02T00:00:00"/>
    <x v="0"/>
    <n v="100"/>
    <s v="خزينة مدينة نصر"/>
    <s v="تبرعات نقدية للمرضى"/>
    <s v="نقدية للمرضى"/>
    <s v="دفاتر نقدية"/>
    <x v="2"/>
    <s v="سارى"/>
    <n v="4704"/>
    <n v="95"/>
  </r>
  <r>
    <d v="2017-01-03T00:00:00"/>
    <x v="0"/>
    <n v="450"/>
    <s v="خزينة مدينة نصر"/>
    <s v="تبرعات نقدية للمرضى"/>
    <s v="نقدية للمرضى"/>
    <s v="دفاتر نقدية"/>
    <x v="2"/>
    <s v="سارى"/>
    <n v="3746"/>
    <n v="75"/>
  </r>
  <r>
    <d v="2017-01-03T00:00:00"/>
    <x v="0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3747"/>
    <n v="75"/>
  </r>
  <r>
    <d v="2017-01-03T00:00:00"/>
    <x v="0"/>
    <n v="100"/>
    <s v="خزينة مدينة نصر"/>
    <s v="تبرعات نقدية للمرضى"/>
    <s v="نقدية للمرضى"/>
    <s v="دفاتر نقدية"/>
    <x v="2"/>
    <s v="سارى"/>
    <n v="3748"/>
    <n v="75"/>
  </r>
  <r>
    <d v="2017-01-03T00:00:00"/>
    <x v="0"/>
    <n v="600"/>
    <s v="خزينة مدينة نصر"/>
    <s v="تبرعات عامة من زكاة مال وغيرها"/>
    <s v="تبرعات عامة من زكاة مال وغيرها"/>
    <s v="دفاتر نقدية"/>
    <x v="2"/>
    <s v="سارى"/>
    <n v="3823"/>
    <n v="77"/>
  </r>
  <r>
    <d v="2017-01-03T00:00:00"/>
    <x v="0"/>
    <n v="1600"/>
    <s v="خزينة مدينة نصر"/>
    <s v="تبرعات عامة من زكاة مال وغيرها"/>
    <s v="تبرعات عامة من زكاة مال وغيرها"/>
    <s v="دفاتر نقدية"/>
    <x v="2"/>
    <s v="سارى"/>
    <n v="3824"/>
    <n v="77"/>
  </r>
  <r>
    <d v="2017-01-03T00:00:00"/>
    <x v="0"/>
    <n v="2500"/>
    <s v="خزينة مدينة نصر"/>
    <s v="تبرعات نقدية للمرضى"/>
    <s v="نقدية للمرضى"/>
    <s v="دفاتر نقدية"/>
    <x v="2"/>
    <s v="سارى"/>
    <n v="3825"/>
    <n v="77"/>
  </r>
  <r>
    <d v="2017-01-03T00:00:00"/>
    <x v="0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3826"/>
    <n v="77"/>
  </r>
  <r>
    <d v="2017-01-03T00:00:00"/>
    <x v="0"/>
    <n v="2000"/>
    <s v="خزينة مدينة نصر"/>
    <s v="تبرعات نقدية للمرضى"/>
    <s v="نقدية للمرضى"/>
    <s v="دفاتر نقدية"/>
    <x v="2"/>
    <s v="سارى"/>
    <n v="3827"/>
    <n v="77"/>
  </r>
  <r>
    <d v="2017-01-03T00:00:00"/>
    <x v="0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3828"/>
    <n v="77"/>
  </r>
  <r>
    <d v="2017-01-03T00:00:00"/>
    <x v="0"/>
    <n v="830"/>
    <s v="خزينة مدينة نصر"/>
    <s v="تبرعات نقدية للمرضى"/>
    <s v="نقدية للمرضى"/>
    <s v="دفاتر نقدية"/>
    <x v="2"/>
    <s v="سارى"/>
    <n v="3829"/>
    <n v="77"/>
  </r>
  <r>
    <d v="2017-01-03T00:00:00"/>
    <x v="0"/>
    <n v="500"/>
    <s v="خزينة مدينة نصر"/>
    <s v="تبرعات نقدية للمرضى"/>
    <s v="نقدية للمرضى"/>
    <s v="دفاتر نقدية"/>
    <x v="2"/>
    <s v="سارى"/>
    <n v="3830"/>
    <n v="77"/>
  </r>
  <r>
    <d v="2017-01-03T00:00:00"/>
    <x v="0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3831"/>
    <n v="77"/>
  </r>
  <r>
    <d v="2017-01-03T00:00:00"/>
    <x v="0"/>
    <n v="200"/>
    <s v="خزينة مدينة نصر"/>
    <s v="تبرعات نقدية للمرضى"/>
    <s v="نقدية للمرضى"/>
    <s v="دفاتر نقدية"/>
    <x v="2"/>
    <s v="سارى"/>
    <n v="3876"/>
    <n v="78"/>
  </r>
  <r>
    <d v="2017-01-03T00:00:00"/>
    <x v="0"/>
    <n v="1600"/>
    <s v="خزينة مدينة نصر"/>
    <s v="تبرعات عامة من زكاة مال وغيرها"/>
    <s v="تبرعات عامة من زكاة مال وغيرها"/>
    <s v="دفاتر نقدية"/>
    <x v="2"/>
    <s v="سارى"/>
    <n v="4032"/>
    <n v="81"/>
  </r>
  <r>
    <d v="2017-01-03T00:00:00"/>
    <x v="0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4033"/>
    <n v="81"/>
  </r>
  <r>
    <d v="2017-01-03T00:00:00"/>
    <x v="0"/>
    <n v="600"/>
    <s v="خزينة مدينة نصر"/>
    <s v="تبرعات نقدية للمرضى"/>
    <s v="نقدية للمرضى"/>
    <s v="دفاتر نقدية"/>
    <x v="2"/>
    <s v="سارى"/>
    <n v="4034"/>
    <n v="81"/>
  </r>
  <r>
    <d v="2017-01-03T00:00:00"/>
    <x v="0"/>
    <n v="1000"/>
    <s v="خزينة مدينة نصر"/>
    <s v="تبرعات نقدية للمرضى"/>
    <s v="نقدية للمرضى"/>
    <s v="دفاتر نقدية"/>
    <x v="2"/>
    <s v="سارى"/>
    <n v="4035"/>
    <n v="81"/>
  </r>
  <r>
    <d v="2017-01-03T00:00:00"/>
    <x v="0"/>
    <n v="260"/>
    <s v="خزينة مدينة نصر"/>
    <s v="تبرعات نقدية للمرضى"/>
    <s v="نقدية للمرضى"/>
    <s v="دفاتر نقدية"/>
    <x v="2"/>
    <s v="سارى"/>
    <n v="4036"/>
    <n v="81"/>
  </r>
  <r>
    <d v="2017-01-03T00:00:00"/>
    <x v="0"/>
    <n v="550"/>
    <s v="خزينة مدينة نصر"/>
    <s v="تبرعات عامة من زكاة مال وغيرها"/>
    <s v="تبرعات عامة من زكاة مال وغيرها"/>
    <s v="دفاتر نقدية"/>
    <x v="2"/>
    <s v="سارى"/>
    <n v="4067"/>
    <n v="82"/>
  </r>
  <r>
    <d v="2017-01-03T00:00:00"/>
    <x v="0"/>
    <n v="300"/>
    <s v="خزينة مدينة نصر"/>
    <s v="تبرعات نقدية للمرضى"/>
    <s v="نقدية للمرضى"/>
    <s v="دفاتر نقدية"/>
    <x v="2"/>
    <s v="سارى"/>
    <n v="4068"/>
    <n v="82"/>
  </r>
  <r>
    <d v="2017-01-03T00:00:00"/>
    <x v="0"/>
    <n v="600"/>
    <s v="خزينة مدينة نصر"/>
    <s v="تبرعات نقدية للمرضى"/>
    <s v="نقدية للمرضى"/>
    <s v="دفاتر نقدية"/>
    <x v="2"/>
    <s v="سارى"/>
    <n v="4069"/>
    <n v="82"/>
  </r>
  <r>
    <d v="2017-01-03T00:00:00"/>
    <x v="0"/>
    <n v="1100"/>
    <s v="خزينة مدينة نصر"/>
    <s v="تبرعات عامة من زكاة مال وغيرها"/>
    <s v="تبرعات عامة من زكاة مال وغيرها"/>
    <s v="دفاتر نقدية"/>
    <x v="2"/>
    <s v="سارى"/>
    <n v="4070"/>
    <n v="82"/>
  </r>
  <r>
    <d v="2017-01-03T00:00:00"/>
    <x v="0"/>
    <n v="41000"/>
    <s v="خزينة مدينة نصر"/>
    <s v="تبرعات نقدية للمرضى"/>
    <s v="نقدية للمرضى"/>
    <s v="دفاتر نقدية"/>
    <x v="2"/>
    <s v="سارى"/>
    <n v="4071"/>
    <n v="82"/>
  </r>
  <r>
    <d v="2017-01-03T00:00:00"/>
    <x v="0"/>
    <n v="300"/>
    <s v="خزينة مدينة نصر"/>
    <s v="تبرعات نقدية للمرضى"/>
    <s v="نقدية للمرضى"/>
    <s v="دفاتر نقدية"/>
    <x v="2"/>
    <s v="سارى"/>
    <n v="4118"/>
    <n v="83"/>
  </r>
  <r>
    <d v="2017-01-03T00:00:00"/>
    <x v="0"/>
    <n v="650"/>
    <s v="بنك البركة جنيه مصرى"/>
    <s v="تبرعات مباشرة بالبنك"/>
    <m/>
    <s v="بنوك"/>
    <x v="0"/>
    <m/>
    <s v="معاملة بنكية"/>
    <m/>
  </r>
  <r>
    <d v="2017-01-03T00:00:00"/>
    <x v="0"/>
    <n v="900"/>
    <s v="بنك البركة جنيه مصرى"/>
    <s v="تبرعات مباشرة بالبنك"/>
    <m/>
    <s v="بنوك"/>
    <x v="0"/>
    <m/>
    <s v="معاملة بنكية"/>
    <m/>
  </r>
  <r>
    <d v="2017-01-03T00:00:00"/>
    <x v="0"/>
    <n v="120000"/>
    <s v="بنك البركة جنيه مصرى"/>
    <s v="تبرعات مباشرة بالبنك"/>
    <m/>
    <s v="بنوك"/>
    <x v="0"/>
    <m/>
    <s v="معاملة بنكية"/>
    <m/>
  </r>
  <r>
    <d v="2017-01-03T00:00:00"/>
    <x v="0"/>
    <n v="500"/>
    <s v="بنك البركة جنيه مصرى"/>
    <s v="تبرعات مباشرة بالبنك"/>
    <m/>
    <s v="بنوك"/>
    <x v="0"/>
    <m/>
    <s v="معاملة بنكية"/>
    <m/>
  </r>
  <r>
    <d v="2017-01-03T00:00:00"/>
    <x v="0"/>
    <n v="500"/>
    <s v="بنك البركة جنيه مصرى"/>
    <s v="تبرعات مباشرة بالبنك"/>
    <m/>
    <s v="بنوك"/>
    <x v="0"/>
    <m/>
    <s v="معاملة بنكية"/>
    <m/>
  </r>
  <r>
    <d v="2017-01-04T00:00:00"/>
    <x v="0"/>
    <n v="1000"/>
    <s v="خزينة مدينة نصر"/>
    <s v="تبرعات نقدية للمرضى"/>
    <s v="نقدية للمرضى"/>
    <s v="دفاتر نقدية"/>
    <x v="2"/>
    <s v="سارى"/>
    <n v="3749"/>
    <n v="75"/>
  </r>
  <r>
    <d v="2017-01-04T00:00:00"/>
    <x v="0"/>
    <n v="2000"/>
    <s v="خزينة مدينة نصر"/>
    <s v="تبرعات نقدية للمرضى"/>
    <s v="نقدية للمرضى"/>
    <s v="دفاتر نقدية"/>
    <x v="2"/>
    <s v="سارى"/>
    <n v="3750"/>
    <n v="75"/>
  </r>
  <r>
    <d v="2017-01-04T00:00:00"/>
    <x v="0"/>
    <n v="7700"/>
    <s v="خزينة مدينة نصر"/>
    <s v="تبرعات نقدية للمرضى"/>
    <s v="نقدية للمرضى"/>
    <s v="دفاتر نقدية"/>
    <x v="2"/>
    <s v="سارى"/>
    <n v="3877"/>
    <n v="78"/>
  </r>
  <r>
    <d v="2017-01-04T00:00:00"/>
    <x v="0"/>
    <n v="2200"/>
    <s v="خزينة مدينة نصر"/>
    <s v="تبرعات عامة من زكاة مال وغيرها"/>
    <s v="تبرعات عامة من زكاة مال وغيرها"/>
    <s v="دفاتر نقدية"/>
    <x v="2"/>
    <s v="سارى"/>
    <n v="3878"/>
    <n v="78"/>
  </r>
  <r>
    <d v="2017-01-04T00:00:00"/>
    <x v="0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3879"/>
    <n v="78"/>
  </r>
  <r>
    <d v="2017-01-04T00:00:00"/>
    <x v="0"/>
    <n v="18160"/>
    <s v="خزينة مدينة نصر"/>
    <s v="تبرعات عامة من زكاة مال وغيرها"/>
    <s v="تبرعات عامة من زكاة مال وغيرها"/>
    <s v="دفاتر نقدية"/>
    <x v="2"/>
    <s v="سارى"/>
    <n v="4037"/>
    <n v="81"/>
  </r>
  <r>
    <d v="2017-01-04T00:00:00"/>
    <x v="0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4038"/>
    <n v="81"/>
  </r>
  <r>
    <d v="2017-01-04T00:00:00"/>
    <x v="0"/>
    <n v="350"/>
    <s v="خزينة مدينة نصر"/>
    <s v="تبرعات عامة من زكاة مال وغيرها"/>
    <s v="تبرعات عامة من زكاة مال وغيرها"/>
    <s v="دفاتر نقدية"/>
    <x v="2"/>
    <s v="سارى"/>
    <n v="4039"/>
    <n v="81"/>
  </r>
  <r>
    <d v="2017-01-04T00:00:00"/>
    <x v="0"/>
    <n v="600"/>
    <s v="خزينة مدينة نصر"/>
    <s v="تبرعات عامة من زكاة مال وغيرها"/>
    <s v="تبرعات عامة من زكاة مال وغيرها"/>
    <s v="دفاتر نقدية"/>
    <x v="2"/>
    <s v="سارى"/>
    <n v="4040"/>
    <n v="81"/>
  </r>
  <r>
    <d v="2017-01-04T00:00:00"/>
    <x v="0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4072"/>
    <n v="82"/>
  </r>
  <r>
    <d v="2017-01-04T00:00:00"/>
    <x v="0"/>
    <n v="7000"/>
    <s v="خزينة مدينة نصر"/>
    <s v="تبرعات عامة من زكاة مال وغيرها"/>
    <s v="تبرعات عامة من زكاة مال وغيرها"/>
    <s v="دفاتر نقدية"/>
    <x v="2"/>
    <s v="سارى"/>
    <n v="4073"/>
    <n v="82"/>
  </r>
  <r>
    <d v="2017-01-04T00:00:00"/>
    <x v="0"/>
    <n v="600"/>
    <s v="خزينة مدينة نصر"/>
    <s v="تبرعات نقدية للمرضى"/>
    <s v="نقدية للمرضى"/>
    <s v="دفاتر نقدية"/>
    <x v="2"/>
    <s v="سارى"/>
    <n v="4074"/>
    <n v="82"/>
  </r>
  <r>
    <d v="2017-01-04T00:00:00"/>
    <x v="0"/>
    <n v="900"/>
    <s v="خزينة مدينة نصر"/>
    <s v="تبرعات عامة من زكاة مال وغيرها"/>
    <s v="تبرعات عامة من زكاة مال وغيرها"/>
    <s v="دفاتر نقدية"/>
    <x v="2"/>
    <s v="سارى"/>
    <n v="4075"/>
    <n v="82"/>
  </r>
  <r>
    <d v="2017-01-04T00:00:00"/>
    <x v="0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4165"/>
    <n v="84"/>
  </r>
  <r>
    <d v="2017-01-04T00:00:00"/>
    <x v="0"/>
    <n v="2800"/>
    <s v="خزينة مدينة نصر"/>
    <s v="تبرعات عامة من زكاة مال وغيرها"/>
    <s v="تبرعات عامة من زكاة مال وغيرها"/>
    <s v="دفاتر نقدية"/>
    <x v="2"/>
    <s v="سارى"/>
    <n v="4166"/>
    <n v="84"/>
  </r>
  <r>
    <d v="2017-01-04T00:00:00"/>
    <x v="0"/>
    <n v="1500"/>
    <s v="خزينة مدينة نصر"/>
    <s v="تبرعات عامة من زكاة مال وغيرها"/>
    <s v="تبرعات عامة من زكاة مال وغيرها"/>
    <s v="دفاتر نقدية"/>
    <x v="2"/>
    <s v="سارى"/>
    <n v="4251"/>
    <n v="86"/>
  </r>
  <r>
    <d v="2017-01-04T00:00:00"/>
    <x v="0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4252"/>
    <n v="86"/>
  </r>
  <r>
    <d v="2017-01-04T00:00:00"/>
    <x v="0"/>
    <n v="200"/>
    <s v="خزينة مدينة نصر"/>
    <s v="تبرعات نقدية للمرضى"/>
    <s v="نقدية للمرضى"/>
    <s v="دفاتر نقدية"/>
    <x v="2"/>
    <s v="سارى"/>
    <n v="4253"/>
    <n v="86"/>
  </r>
  <r>
    <d v="2017-01-04T00:00:00"/>
    <x v="0"/>
    <n v="2310"/>
    <s v="خزينة مدينة نصر"/>
    <s v="تبرعات عامة من زكاة مال وغيرها"/>
    <s v="تبرعات عامة من زكاة مال وغيرها"/>
    <s v="دفاتر نقدية"/>
    <x v="2"/>
    <s v="سارى"/>
    <n v="4254"/>
    <n v="86"/>
  </r>
  <r>
    <d v="2017-01-04T00:00:00"/>
    <x v="0"/>
    <n v="100"/>
    <s v="خزينة مدينة نصر"/>
    <s v="تبرعات نقدية للمرضى"/>
    <s v="نقدية للمرضى"/>
    <s v="دفاتر نقدية"/>
    <x v="2"/>
    <s v="سارى"/>
    <n v="4255"/>
    <n v="86"/>
  </r>
  <r>
    <d v="2017-01-04T00:00:00"/>
    <x v="0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4256"/>
    <n v="86"/>
  </r>
  <r>
    <d v="2017-01-04T00:00:00"/>
    <x v="0"/>
    <n v="100"/>
    <s v="خزينة مدينة نصر"/>
    <s v="تبرعات نقدية للمرضى"/>
    <s v="نقدية للمرضى"/>
    <s v="دفاتر نقدية"/>
    <x v="2"/>
    <s v="سارى"/>
    <n v="4257"/>
    <n v="86"/>
  </r>
  <r>
    <d v="2017-01-04T00:00:00"/>
    <x v="0"/>
    <n v="300"/>
    <s v="خزينة مدينة نصر"/>
    <s v="تبرعات نقدية للمرضى"/>
    <s v="نقدية للمرضى"/>
    <s v="دفاتر نقدية"/>
    <x v="2"/>
    <s v="سارى"/>
    <n v="4258"/>
    <n v="86"/>
  </r>
  <r>
    <d v="2017-01-04T00:00:00"/>
    <x v="0"/>
    <n v="500"/>
    <s v="خزينة مدينة نصر"/>
    <s v="تبرعات نقدية للمرضى"/>
    <s v="نقدية للمرضى"/>
    <s v="دفاتر نقدية"/>
    <x v="2"/>
    <s v="سارى"/>
    <n v="4259"/>
    <n v="86"/>
  </r>
  <r>
    <d v="2017-01-04T00:00:00"/>
    <x v="0"/>
    <n v="3000"/>
    <s v="بنك البركة جنيه مصرى"/>
    <s v="تبرعات مباشرة بالبنك"/>
    <m/>
    <s v="بنوك"/>
    <x v="0"/>
    <m/>
    <s v="معاملة بنكية"/>
    <m/>
  </r>
  <r>
    <d v="2017-01-04T00:00:00"/>
    <x v="0"/>
    <n v="1000"/>
    <s v="بنك البركة جنيه مصرى"/>
    <s v="تبرعات مباشرة بالبنك"/>
    <m/>
    <s v="بنوك"/>
    <x v="0"/>
    <m/>
    <s v="معاملة بنكية"/>
    <m/>
  </r>
  <r>
    <d v="2017-01-05T00:00:00"/>
    <x v="0"/>
    <n v="250"/>
    <s v="خزينة مدينة نصر"/>
    <s v="تبرعات عامة من زكاة مال وغيرها"/>
    <s v="تبرعات عامة من زكاة مال وغيرها"/>
    <s v="دفاتر نقدية"/>
    <x v="2"/>
    <s v="سارى"/>
    <n v="3832"/>
    <n v="77"/>
  </r>
  <r>
    <d v="2017-01-05T00:00:00"/>
    <x v="0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3833"/>
    <n v="77"/>
  </r>
  <r>
    <d v="2017-01-05T00:00:00"/>
    <x v="0"/>
    <n v="250"/>
    <s v="خزينة مدينة نصر"/>
    <s v="تبرعات عامة من زكاة مال وغيرها"/>
    <s v="تبرعات عامة من زكاة مال وغيرها"/>
    <s v="دفاتر نقدية"/>
    <x v="2"/>
    <s v="سارى"/>
    <n v="3834"/>
    <n v="77"/>
  </r>
  <r>
    <d v="2017-01-05T00:00:00"/>
    <x v="0"/>
    <n v="100"/>
    <s v="خزينة مدينة نصر"/>
    <s v="تبرعات نقدية للمرضى"/>
    <s v="نقدية للمرضى"/>
    <s v="دفاتر نقدية"/>
    <x v="2"/>
    <s v="سارى"/>
    <n v="4041"/>
    <n v="81"/>
  </r>
  <r>
    <d v="2017-01-05T00:00:00"/>
    <x v="0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4042"/>
    <n v="81"/>
  </r>
  <r>
    <d v="2017-01-05T00:00:00"/>
    <x v="0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4043"/>
    <n v="81"/>
  </r>
  <r>
    <d v="2017-01-05T00:00:00"/>
    <x v="0"/>
    <n v="400"/>
    <s v="خزينة مدينة نصر"/>
    <s v="تبرعات نقدية للمرضى"/>
    <s v="نقدية للمرضى"/>
    <s v="دفاتر نقدية"/>
    <x v="2"/>
    <s v="سارى"/>
    <n v="4044"/>
    <n v="81"/>
  </r>
  <r>
    <d v="2017-01-05T00:00:00"/>
    <x v="0"/>
    <n v="150"/>
    <s v="خزينة مدينة نصر"/>
    <s v="تبرعات نقدية للمرضى"/>
    <s v="نقدية للمرضى"/>
    <s v="دفاتر نقدية"/>
    <x v="2"/>
    <s v="سارى"/>
    <n v="4045"/>
    <n v="81"/>
  </r>
  <r>
    <d v="2017-01-05T00:00:00"/>
    <x v="0"/>
    <n v="100"/>
    <s v="خزينة مدينة نصر"/>
    <s v="تبرعات نقدية للمرضى"/>
    <s v="نقدية للمرضى"/>
    <s v="دفاتر نقدية"/>
    <x v="2"/>
    <s v="سارى"/>
    <n v="4076"/>
    <n v="82"/>
  </r>
  <r>
    <d v="2017-01-05T00:00:00"/>
    <x v="0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4077"/>
    <n v="82"/>
  </r>
  <r>
    <d v="2017-01-05T00:00:00"/>
    <x v="0"/>
    <n v="40000"/>
    <s v="خزينة مدينة نصر"/>
    <s v="تبرعات نقدية للمرضى"/>
    <s v="نقدية للمرضى"/>
    <s v="دفاتر نقدية"/>
    <x v="2"/>
    <s v="سارى"/>
    <n v="4078"/>
    <n v="82"/>
  </r>
  <r>
    <d v="2017-01-05T00:00:00"/>
    <x v="0"/>
    <n v="5520"/>
    <s v="خزينة مدينة نصر"/>
    <s v="تبرعات عامة من زكاة مال وغيرها"/>
    <s v="تبرعات عامة من زكاة مال وغيرها"/>
    <s v="دفاتر نقدية"/>
    <x v="2"/>
    <s v="سارى"/>
    <n v="4079"/>
    <n v="82"/>
  </r>
  <r>
    <d v="2017-01-05T00:00:00"/>
    <x v="0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4080"/>
    <n v="82"/>
  </r>
  <r>
    <d v="2017-01-05T00:00:00"/>
    <x v="0"/>
    <n v="29700"/>
    <s v="خزينة مدينة نصر"/>
    <s v="تبرعات عامة من زكاة مال وغيرها"/>
    <s v="تبرعات عامة من زكاة مال وغيرها"/>
    <s v="دفاتر نقدية"/>
    <x v="2"/>
    <s v="سارى"/>
    <n v="4081"/>
    <n v="82"/>
  </r>
  <r>
    <d v="2017-01-05T00:00:00"/>
    <x v="0"/>
    <n v="1000"/>
    <s v="خزينة مدينة نصر"/>
    <s v="تبرعات نقدية للمرضى"/>
    <s v="نقدية للمرضى"/>
    <s v="دفاتر نقدية"/>
    <x v="2"/>
    <s v="سارى"/>
    <n v="4119"/>
    <n v="83"/>
  </r>
  <r>
    <d v="2017-01-05T00:00:00"/>
    <x v="0"/>
    <n v="100"/>
    <s v="خزينة مدينة نصر"/>
    <s v="تبرعات نقدية للمرضى"/>
    <s v="نقدية للمرضى"/>
    <s v="دفاتر نقدية"/>
    <x v="2"/>
    <s v="سارى"/>
    <n v="4167"/>
    <n v="84"/>
  </r>
  <r>
    <d v="2017-01-05T00:00:00"/>
    <x v="0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4168"/>
    <n v="84"/>
  </r>
  <r>
    <d v="2017-01-05T00:00:00"/>
    <x v="0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4169"/>
    <n v="84"/>
  </r>
  <r>
    <d v="2017-01-05T00:00:00"/>
    <x v="0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4260"/>
    <n v="86"/>
  </r>
  <r>
    <d v="2017-01-05T00:00:00"/>
    <x v="0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4261"/>
    <n v="86"/>
  </r>
  <r>
    <d v="2017-01-05T00:00:00"/>
    <x v="0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4262"/>
    <n v="86"/>
  </r>
  <r>
    <d v="2017-01-05T00:00:00"/>
    <x v="0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4263"/>
    <n v="86"/>
  </r>
  <r>
    <d v="2017-01-05T00:00:00"/>
    <x v="0"/>
    <n v="2000"/>
    <s v="بنك البركة جنيه مصرى"/>
    <s v="تبرعات مباشرة بالبنك"/>
    <m/>
    <s v="بنوك"/>
    <x v="0"/>
    <m/>
    <s v="معاملة بنكية"/>
    <m/>
  </r>
  <r>
    <d v="2017-01-05T00:00:00"/>
    <x v="0"/>
    <n v="300"/>
    <s v="بنك البركة جنيه مصرى"/>
    <s v="تبرعات مباشرة بالبنك"/>
    <m/>
    <s v="بنوك"/>
    <x v="0"/>
    <m/>
    <s v="معاملة بنكية"/>
    <m/>
  </r>
  <r>
    <d v="2017-01-05T00:00:00"/>
    <x v="0"/>
    <n v="4120"/>
    <s v="بنك البركة جنيه مصرى"/>
    <s v="تبرعات مباشرة بالبنك"/>
    <m/>
    <s v="بنوك"/>
    <x v="0"/>
    <m/>
    <s v="معاملة بنكية"/>
    <m/>
  </r>
  <r>
    <d v="2017-01-05T00:00:00"/>
    <x v="0"/>
    <n v="2600"/>
    <s v="بنك البركة جنيه مصرى"/>
    <s v="تبرعات مباشرة بالبنك"/>
    <m/>
    <s v="بنوك"/>
    <x v="0"/>
    <m/>
    <s v="معاملة بنكية"/>
    <m/>
  </r>
  <r>
    <d v="2017-01-05T00:00:00"/>
    <x v="0"/>
    <n v="1000"/>
    <s v="بنك البركة جنيه مصرى"/>
    <s v="تبرعات مباشرة بالبنك"/>
    <m/>
    <s v="بنوك"/>
    <x v="0"/>
    <m/>
    <s v="معاملة بنكية"/>
    <m/>
  </r>
  <r>
    <d v="2017-01-07T00:00:00"/>
    <x v="0"/>
    <n v="1171"/>
    <s v="خزينة مدينة نصر"/>
    <s v="تبرعات عامة من زكاة مال وغيرها"/>
    <s v="تبرعات عامة من زكاة مال وغيرها"/>
    <s v="دفاتر نقدية"/>
    <x v="2"/>
    <s v="سارى"/>
    <n v="3992"/>
    <n v="80"/>
  </r>
  <r>
    <d v="2017-01-07T00:00:00"/>
    <x v="0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3993"/>
    <n v="80"/>
  </r>
  <r>
    <d v="2017-01-07T00:00:00"/>
    <x v="0"/>
    <n v="400"/>
    <s v="خزينة مدينة نصر"/>
    <s v="تبرعات نقدية للمرضى"/>
    <s v="نقدية للمرضى"/>
    <s v="دفاتر نقدية"/>
    <x v="2"/>
    <s v="سارى"/>
    <n v="3994"/>
    <n v="80"/>
  </r>
  <r>
    <d v="2017-01-07T00:00:00"/>
    <x v="0"/>
    <n v="4500"/>
    <s v="خزينة مدينة نصر"/>
    <s v="تبرعات عامة من زكاة مال وغيرها"/>
    <s v="تبرعات عامة من زكاة مال وغيرها"/>
    <s v="دفاتر نقدية"/>
    <x v="2"/>
    <s v="سارى"/>
    <n v="4082"/>
    <n v="82"/>
  </r>
  <r>
    <d v="2017-01-07T00:00:00"/>
    <x v="0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4117"/>
    <n v="83"/>
  </r>
  <r>
    <d v="2017-01-07T00:00:00"/>
    <x v="0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4121"/>
    <n v="83"/>
  </r>
  <r>
    <d v="2017-01-07T00:00:00"/>
    <x v="0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4122"/>
    <n v="83"/>
  </r>
  <r>
    <d v="2017-01-07T00:00:00"/>
    <x v="0"/>
    <n v="1000"/>
    <s v="خزينة مدينة نصر"/>
    <s v="تبرعات نقدية للمرضى"/>
    <s v="نقدية للمرضى"/>
    <s v="دفاتر نقدية"/>
    <x v="2"/>
    <s v="سارى"/>
    <n v="4123"/>
    <n v="83"/>
  </r>
  <r>
    <d v="2017-01-07T00:00:00"/>
    <x v="0"/>
    <n v="100"/>
    <s v="خزينة مدينة نصر"/>
    <s v="تبرعات نقدية للمرضى"/>
    <s v="نقدية للمرضى"/>
    <s v="دفاتر نقدية"/>
    <x v="2"/>
    <s v="سارى"/>
    <n v="4124"/>
    <n v="83"/>
  </r>
  <r>
    <d v="2017-01-08T00:00:00"/>
    <x v="0"/>
    <n v="150"/>
    <s v="خزينة مدينة نصر"/>
    <s v="تبرعات عامة من زكاة مال وغيرها"/>
    <s v="تبرعات عامة من زكاة مال وغيرها"/>
    <s v="دفاتر نقدية"/>
    <x v="2"/>
    <s v="سارى"/>
    <n v="3835"/>
    <n v="77"/>
  </r>
  <r>
    <d v="2017-01-08T00:00:00"/>
    <x v="0"/>
    <n v="120"/>
    <s v="خزينة مدينة نصر"/>
    <s v="تبرعات عامة من زكاة مال وغيرها"/>
    <s v="تبرعات عامة من زكاة مال وغيرها"/>
    <s v="دفاتر نقدية"/>
    <x v="2"/>
    <s v="سارى"/>
    <n v="3995"/>
    <n v="80"/>
  </r>
  <r>
    <d v="2017-01-08T00:00:00"/>
    <x v="0"/>
    <n v="1325"/>
    <s v="خزينة مدينة نصر"/>
    <s v="تبرعات نقدية للمرضى"/>
    <s v="نقدية للمرضى"/>
    <s v="دفاتر نقدية"/>
    <x v="2"/>
    <s v="سارى"/>
    <n v="3996"/>
    <n v="80"/>
  </r>
  <r>
    <d v="2017-01-08T00:00:00"/>
    <x v="0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4046"/>
    <n v="81"/>
  </r>
  <r>
    <d v="2017-01-08T00:00:00"/>
    <x v="0"/>
    <n v="3505"/>
    <s v="خزينة مدينة نصر"/>
    <s v="تبرعات عامة من زكاة مال وغيرها"/>
    <s v="تبرعات عامة من زكاة مال وغيرها"/>
    <s v="دفاتر نقدية"/>
    <x v="2"/>
    <s v="سارى"/>
    <n v="4047"/>
    <n v="81"/>
  </r>
  <r>
    <d v="2017-01-08T00:00:00"/>
    <x v="0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4048"/>
    <n v="81"/>
  </r>
  <r>
    <d v="2017-01-08T00:00:00"/>
    <x v="0"/>
    <n v="7244"/>
    <s v="خزينة مدينة نصر"/>
    <s v="تبرعات عامة من زكاة مال وغيرها"/>
    <s v="تبرعات عامة من زكاة مال وغيرها"/>
    <s v="دفاتر نقدية"/>
    <x v="2"/>
    <s v="سارى"/>
    <n v="4049"/>
    <n v="81"/>
  </r>
  <r>
    <d v="2017-01-08T00:00:00"/>
    <x v="0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4083"/>
    <n v="82"/>
  </r>
  <r>
    <d v="2017-01-08T00:00:00"/>
    <x v="0"/>
    <n v="6600"/>
    <s v="خزينة مدينة نصر"/>
    <s v="تبرعات عامة من زكاة مال وغيرها"/>
    <s v="تبرعات عامة من زكاة مال وغيرها"/>
    <s v="دفاتر نقدية"/>
    <x v="2"/>
    <s v="سارى"/>
    <n v="4084"/>
    <n v="82"/>
  </r>
  <r>
    <d v="2017-01-08T00:00:00"/>
    <x v="0"/>
    <n v="150"/>
    <s v="خزينة مدينة نصر"/>
    <s v="تبرعات نقدية للمرضى"/>
    <s v="نقدية للمرضى"/>
    <s v="دفاتر نقدية"/>
    <x v="2"/>
    <s v="سارى"/>
    <n v="4085"/>
    <n v="82"/>
  </r>
  <r>
    <d v="2017-01-08T00:00:00"/>
    <x v="0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4086"/>
    <n v="82"/>
  </r>
  <r>
    <d v="2017-01-08T00:00:00"/>
    <x v="0"/>
    <n v="200"/>
    <s v="خزينة مدينة نصر"/>
    <s v="تبرعات نقدية للمرضى"/>
    <s v="نقدية للمرضى"/>
    <s v="دفاتر نقدية"/>
    <x v="2"/>
    <s v="سارى"/>
    <n v="4264"/>
    <n v="86"/>
  </r>
  <r>
    <d v="2017-01-08T00:00:00"/>
    <x v="0"/>
    <n v="100"/>
    <s v="خزينة مدينة نصر"/>
    <s v="تبرعات نقدية للمرضى"/>
    <s v="نقدية للمرضى"/>
    <s v="دفاتر نقدية"/>
    <x v="2"/>
    <s v="سارى"/>
    <n v="4265"/>
    <n v="86"/>
  </r>
  <r>
    <d v="2017-01-08T00:00:00"/>
    <x v="0"/>
    <n v="100"/>
    <s v="خزينة مدينة نصر"/>
    <s v="تبرعات نقدية للمرضى"/>
    <s v="نقدية للمرضى"/>
    <s v="دفاتر نقدية"/>
    <x v="2"/>
    <s v="سارى"/>
    <n v="4266"/>
    <n v="86"/>
  </r>
  <r>
    <d v="2017-01-08T00:00:00"/>
    <x v="0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4267"/>
    <n v="86"/>
  </r>
  <r>
    <d v="2017-01-08T00:00:00"/>
    <x v="0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4268"/>
    <n v="86"/>
  </r>
  <r>
    <d v="2017-01-08T00:00:00"/>
    <x v="0"/>
    <n v="50"/>
    <s v="خزينة مدينة نصر"/>
    <s v="تبرعات نقدية للمرضى"/>
    <s v="نقدية للمرضى"/>
    <s v="دفاتر نقدية"/>
    <x v="2"/>
    <s v="سارى"/>
    <n v="4269"/>
    <n v="86"/>
  </r>
  <r>
    <d v="2017-01-08T00:00:00"/>
    <x v="0"/>
    <n v="200"/>
    <s v="خزينة مدينة نصر"/>
    <s v="تبرعات نقدية للمرضى"/>
    <s v="نقدية للمرضى"/>
    <s v="دفاتر نقدية"/>
    <x v="2"/>
    <s v="سارى"/>
    <n v="4270"/>
    <n v="86"/>
  </r>
  <r>
    <d v="2017-01-08T00:00:00"/>
    <x v="0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4271"/>
    <n v="86"/>
  </r>
  <r>
    <d v="2017-01-08T00:00:00"/>
    <x v="0"/>
    <n v="150"/>
    <s v="بنك البركة جنيه مصرى"/>
    <s v="تبرعات مباشرة بالبنك"/>
    <m/>
    <s v="بنوك"/>
    <x v="0"/>
    <m/>
    <s v="معاملة بنكية"/>
    <m/>
  </r>
  <r>
    <d v="2017-01-09T00:00:00"/>
    <x v="0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3880"/>
    <n v="78"/>
  </r>
  <r>
    <d v="2017-01-09T00:00:00"/>
    <x v="0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3881"/>
    <n v="78"/>
  </r>
  <r>
    <d v="2017-01-09T00:00:00"/>
    <x v="0"/>
    <n v="350"/>
    <s v="خزينة مدينة نصر"/>
    <s v="تبرعات نقدية للمرضى"/>
    <s v="نقدية للمرضى"/>
    <s v="دفاتر نقدية"/>
    <x v="2"/>
    <s v="سارى"/>
    <n v="3882"/>
    <n v="78"/>
  </r>
  <r>
    <d v="2017-01-09T00:00:00"/>
    <x v="0"/>
    <n v="5000"/>
    <s v="خزينة مدينة نصر"/>
    <s v="تبرعات نقدية للمرضى"/>
    <s v="نقدية للمرضى"/>
    <s v="دفاتر نقدية"/>
    <x v="2"/>
    <s v="سارى"/>
    <n v="4050"/>
    <n v="81"/>
  </r>
  <r>
    <d v="2017-01-09T00:00:00"/>
    <x v="0"/>
    <n v="995"/>
    <s v="خزينة مدينة نصر"/>
    <s v="تبرعات عامة من زكاة مال وغيرها"/>
    <s v="تبرعات عامة من زكاة مال وغيرها"/>
    <s v="دفاتر نقدية"/>
    <x v="2"/>
    <s v="سارى"/>
    <n v="4087"/>
    <n v="82"/>
  </r>
  <r>
    <d v="2017-01-09T00:00:00"/>
    <x v="0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4088"/>
    <n v="82"/>
  </r>
  <r>
    <d v="2017-01-09T00:00:00"/>
    <x v="0"/>
    <n v="19125"/>
    <s v="خزينة مدينة نصر"/>
    <s v="تبرعات عامة من زكاة مال وغيرها"/>
    <s v="تبرعات عامة من زكاة مال وغيرها"/>
    <s v="دفاتر نقدية"/>
    <x v="2"/>
    <s v="سارى"/>
    <n v="4089"/>
    <n v="82"/>
  </r>
  <r>
    <d v="2017-01-09T00:00:00"/>
    <x v="0"/>
    <n v="100"/>
    <s v="خزينة مدينة نصر"/>
    <s v="تبرعات نقدية للمرضى"/>
    <s v="نقدية للمرضى"/>
    <s v="دفاتر نقدية"/>
    <x v="2"/>
    <s v="سارى"/>
    <n v="4170"/>
    <n v="84"/>
  </r>
  <r>
    <d v="2017-01-09T00:00:00"/>
    <x v="0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4171"/>
    <n v="84"/>
  </r>
  <r>
    <d v="2017-01-09T00:00:00"/>
    <x v="0"/>
    <n v="570"/>
    <s v="خزينة مدينة نصر"/>
    <s v="تبرعات عامة من زكاة مال وغيرها"/>
    <s v="تبرعات عامة من زكاة مال وغيرها"/>
    <s v="دفاتر نقدية"/>
    <x v="2"/>
    <s v="سارى"/>
    <n v="4172"/>
    <n v="84"/>
  </r>
  <r>
    <d v="2017-01-09T00:00:00"/>
    <x v="0"/>
    <n v="250"/>
    <s v="خزينة مدينة نصر"/>
    <s v="تبرعات نقدية للمرضى"/>
    <s v="نقدية للمرضى"/>
    <s v="دفاتر نقدية"/>
    <x v="2"/>
    <s v="سارى"/>
    <n v="4173"/>
    <n v="84"/>
  </r>
  <r>
    <d v="2017-01-09T00:00:00"/>
    <x v="0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4174"/>
    <n v="84"/>
  </r>
  <r>
    <d v="2017-01-09T00:00:00"/>
    <x v="0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4175"/>
    <n v="84"/>
  </r>
  <r>
    <d v="2017-01-09T00:00:00"/>
    <x v="0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4176"/>
    <n v="84"/>
  </r>
  <r>
    <d v="2017-01-09T00:00:00"/>
    <x v="0"/>
    <n v="12000"/>
    <s v="خزينة مدينة نصر"/>
    <s v="تبرعات عامة من زكاة مال وغيرها"/>
    <s v="تبرعات عامة من زكاة مال وغيرها"/>
    <s v="دفاتر نقدية"/>
    <x v="2"/>
    <s v="سارى"/>
    <n v="4272"/>
    <n v="86"/>
  </r>
  <r>
    <d v="2017-01-09T00:00:00"/>
    <x v="0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4273"/>
    <n v="86"/>
  </r>
  <r>
    <d v="2017-01-09T00:00:00"/>
    <x v="0"/>
    <n v="500"/>
    <s v="خزينة مدينة نصر"/>
    <s v="تبرعات نقدية للمرضى"/>
    <s v="نقدية للمرضى"/>
    <s v="دفاتر نقدية"/>
    <x v="2"/>
    <s v="سارى"/>
    <n v="4274"/>
    <n v="86"/>
  </r>
  <r>
    <d v="2017-01-09T00:00:00"/>
    <x v="0"/>
    <n v="100"/>
    <s v="خزينة مدينة نصر"/>
    <s v="تبرعات نقدية للمرضى"/>
    <s v="نقدية للمرضى"/>
    <s v="دفاتر نقدية"/>
    <x v="2"/>
    <s v="سارى"/>
    <n v="4275"/>
    <n v="86"/>
  </r>
  <r>
    <d v="2017-01-09T00:00:00"/>
    <x v="0"/>
    <n v="500"/>
    <s v="خزينة مدينة نصر"/>
    <s v="تبرعات نقدية للمرضى"/>
    <s v="نقدية للمرضى"/>
    <s v="دفاتر نقدية"/>
    <x v="2"/>
    <s v="سارى"/>
    <n v="4276"/>
    <n v="86"/>
  </r>
  <r>
    <d v="2017-01-09T00:00:00"/>
    <x v="0"/>
    <n v="400"/>
    <s v="خزينة مدينة نصر"/>
    <s v="تبرعات نقدية للمرضى"/>
    <s v="نقدية للمرضى"/>
    <s v="دفاتر نقدية"/>
    <x v="2"/>
    <s v="سارى"/>
    <n v="4277"/>
    <n v="86"/>
  </r>
  <r>
    <d v="2017-01-09T00:00:00"/>
    <x v="0"/>
    <n v="620"/>
    <s v="خزينة مدينة نصر"/>
    <s v="تبرعات عامة من زكاة مال وغيرها"/>
    <s v="تبرعات عامة من زكاة مال وغيرها"/>
    <s v="دفاتر نقدية"/>
    <x v="2"/>
    <s v="سارى"/>
    <n v="4301"/>
    <n v="87"/>
  </r>
  <r>
    <d v="2017-01-09T00:00:00"/>
    <x v="0"/>
    <n v="600"/>
    <s v="خزينة مدينة نصر"/>
    <s v="تبرعات عامة من زكاة مال وغيرها"/>
    <s v="تبرعات عامة من زكاة مال وغيرها"/>
    <s v="دفاتر نقدية"/>
    <x v="2"/>
    <s v="سارى"/>
    <n v="4302"/>
    <n v="87"/>
  </r>
  <r>
    <d v="2017-01-09T00:00:00"/>
    <x v="0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4303"/>
    <n v="87"/>
  </r>
  <r>
    <d v="2017-01-09T00:00:00"/>
    <x v="0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4304"/>
    <n v="87"/>
  </r>
  <r>
    <d v="2017-01-09T00:00:00"/>
    <x v="0"/>
    <n v="2800"/>
    <s v="خزينة مدينة نصر"/>
    <s v="تبرعات نقدية للمرضى"/>
    <s v="نقدية للمرضى"/>
    <s v="دفاتر نقدية"/>
    <x v="2"/>
    <s v="سارى"/>
    <n v="4305"/>
    <n v="87"/>
  </r>
  <r>
    <d v="2017-01-09T00:00:00"/>
    <x v="0"/>
    <n v="1160"/>
    <s v="خزينة مدينة نصر"/>
    <s v="تبرعات عامة من زكاة مال وغيرها"/>
    <s v="تبرعات عامة من زكاة مال وغيرها"/>
    <s v="دفاتر نقدية"/>
    <x v="2"/>
    <s v="سارى"/>
    <n v="4306"/>
    <n v="87"/>
  </r>
  <r>
    <d v="2017-01-09T00:00:00"/>
    <x v="0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4307"/>
    <n v="87"/>
  </r>
  <r>
    <d v="2017-01-09T00:00:00"/>
    <x v="0"/>
    <n v="1840"/>
    <s v="خزينة مدينة نصر"/>
    <s v="تبرعات عامة من زكاة مال وغيرها"/>
    <s v="تبرعات عامة من زكاة مال وغيرها"/>
    <s v="دفاتر نقدية"/>
    <x v="2"/>
    <s v="سارى"/>
    <n v="4308"/>
    <n v="87"/>
  </r>
  <r>
    <d v="2017-01-09T00:00:00"/>
    <x v="0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4351"/>
    <n v="88"/>
  </r>
  <r>
    <d v="2017-01-09T00:00:00"/>
    <x v="0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4352"/>
    <n v="88"/>
  </r>
  <r>
    <d v="2017-01-09T00:00:00"/>
    <x v="0"/>
    <n v="300"/>
    <s v="خزينة مدينة نصر"/>
    <s v="تبرعات نقدية للمرضى"/>
    <s v="نقدية للمرضى"/>
    <s v="دفاتر نقدية"/>
    <x v="2"/>
    <s v="سارى"/>
    <n v="4353"/>
    <n v="88"/>
  </r>
  <r>
    <d v="2017-01-09T00:00:00"/>
    <x v="0"/>
    <n v="100"/>
    <s v="بنك البركة جنيه مصرى"/>
    <s v="تبرعات مباشرة بالبنك"/>
    <m/>
    <s v="بنوك"/>
    <x v="0"/>
    <m/>
    <s v="معاملة بنكية"/>
    <m/>
  </r>
  <r>
    <d v="2017-01-09T00:00:00"/>
    <x v="0"/>
    <n v="40000"/>
    <s v="بنك البركة جنيه مصرى"/>
    <s v="تبرعات مباشرة بالبنك"/>
    <m/>
    <s v="بنوك"/>
    <x v="0"/>
    <m/>
    <s v="معاملة بنكية"/>
    <m/>
  </r>
  <r>
    <d v="2017-01-09T00:00:00"/>
    <x v="0"/>
    <n v="2200"/>
    <s v="بنك البركة جنيه مصرى"/>
    <s v="تبرعات مباشرة بالبنك"/>
    <m/>
    <s v="بنوك"/>
    <x v="0"/>
    <m/>
    <s v="معاملة بنكية"/>
    <m/>
  </r>
  <r>
    <d v="2017-01-10T00:00:00"/>
    <x v="0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3998"/>
    <n v="80"/>
  </r>
  <r>
    <d v="2017-01-10T00:00:00"/>
    <x v="0"/>
    <n v="995"/>
    <s v="خزينة مدينة نصر"/>
    <s v="تبرعات عامة من زكاة مال وغيرها"/>
    <s v="تبرعات عامة من زكاة مال وغيرها"/>
    <s v="دفاتر نقدية"/>
    <x v="2"/>
    <s v="سارى"/>
    <n v="4090"/>
    <n v="82"/>
  </r>
  <r>
    <d v="2017-01-10T00:00:00"/>
    <x v="0"/>
    <n v="1000"/>
    <s v="خزينة مدينة نصر"/>
    <s v="تبرعات نقدية للمرضى"/>
    <s v="نقدية للمرضى"/>
    <s v="دفاتر نقدية"/>
    <x v="2"/>
    <s v="سارى"/>
    <n v="4091"/>
    <n v="82"/>
  </r>
  <r>
    <d v="2017-01-10T00:00:00"/>
    <x v="0"/>
    <n v="1000"/>
    <s v="خزينة مدينة نصر"/>
    <s v="تبرعات نقدية للمرضى"/>
    <s v="نقدية للمرضى"/>
    <s v="دفاتر نقدية"/>
    <x v="2"/>
    <s v="سارى"/>
    <n v="4092"/>
    <n v="82"/>
  </r>
  <r>
    <d v="2017-01-10T00:00:00"/>
    <x v="0"/>
    <n v="125"/>
    <s v="خزينة مدينة نصر"/>
    <s v="تبرعات نقدية للمرضى"/>
    <s v="نقدية للمرضى"/>
    <s v="دفاتر نقدية"/>
    <x v="2"/>
    <s v="سارى"/>
    <n v="4177"/>
    <n v="84"/>
  </r>
  <r>
    <d v="2017-01-10T00:00:00"/>
    <x v="0"/>
    <n v="125"/>
    <s v="خزينة مدينة نصر"/>
    <s v="تبرعات عامة من زكاة مال وغيرها"/>
    <s v="تبرعات عامة من زكاة مال وغيرها"/>
    <s v="دفاتر نقدية"/>
    <x v="2"/>
    <s v="سارى"/>
    <n v="4178"/>
    <n v="84"/>
  </r>
  <r>
    <d v="2017-01-10T00:00:00"/>
    <x v="0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4278"/>
    <n v="86"/>
  </r>
  <r>
    <d v="2017-01-10T00:00:00"/>
    <x v="0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4354"/>
    <n v="88"/>
  </r>
  <r>
    <d v="2017-01-10T00:00:00"/>
    <x v="0"/>
    <n v="600"/>
    <s v="خزينة مدينة نصر"/>
    <s v="تبرعات عامة من زكاة مال وغيرها"/>
    <s v="تبرعات عامة من زكاة مال وغيرها"/>
    <s v="دفاتر نقدية"/>
    <x v="2"/>
    <s v="سارى"/>
    <n v="4355"/>
    <n v="88"/>
  </r>
  <r>
    <d v="2017-01-10T00:00:00"/>
    <x v="0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4356"/>
    <n v="88"/>
  </r>
  <r>
    <d v="2017-01-10T00:00:00"/>
    <x v="0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4357"/>
    <n v="88"/>
  </r>
  <r>
    <d v="2017-01-10T00:00:00"/>
    <x v="0"/>
    <n v="100"/>
    <s v="خزينة مدينة نصر"/>
    <s v="تبرعات نقدية للمرضى"/>
    <s v="نقدية للمرضى"/>
    <s v="دفاتر نقدية"/>
    <x v="2"/>
    <s v="سارى"/>
    <n v="4358"/>
    <n v="88"/>
  </r>
  <r>
    <d v="2017-01-10T00:00:00"/>
    <x v="0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4359"/>
    <n v="88"/>
  </r>
  <r>
    <d v="2017-01-10T00:00:00"/>
    <x v="0"/>
    <n v="1000"/>
    <s v="خزينة مدينة نصر"/>
    <s v="تبرعات نقدية للمرضى"/>
    <s v="نقدية للمرضى"/>
    <s v="دفاتر نقدية"/>
    <x v="2"/>
    <s v="سارى"/>
    <n v="4360"/>
    <n v="88"/>
  </r>
  <r>
    <d v="2017-01-10T00:00:00"/>
    <x v="0"/>
    <n v="400"/>
    <s v="خزينة مدينة نصر"/>
    <s v="تبرعات نقدية للمرضى"/>
    <s v="نقدية للمرضى"/>
    <s v="دفاتر نقدية"/>
    <x v="2"/>
    <s v="سارى"/>
    <n v="4362"/>
    <n v="88"/>
  </r>
  <r>
    <d v="2017-01-10T00:00:00"/>
    <x v="0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4363"/>
    <n v="88"/>
  </r>
  <r>
    <d v="2017-01-10T00:00:00"/>
    <x v="0"/>
    <n v="500"/>
    <s v="بنك البركة جنيه مصرى"/>
    <s v="تبرعات مباشرة بالبنك"/>
    <m/>
    <s v="بنوك"/>
    <x v="0"/>
    <m/>
    <s v="معاملة بنكية"/>
    <m/>
  </r>
  <r>
    <d v="2017-01-10T00:00:00"/>
    <x v="0"/>
    <n v="1560.5"/>
    <s v="بنك البركة جنيه مصرى"/>
    <s v="تبرعات مباشرة بالبنك"/>
    <m/>
    <s v="بنوك"/>
    <x v="0"/>
    <m/>
    <s v="معاملة بنكية"/>
    <m/>
  </r>
  <r>
    <d v="2017-01-10T00:00:00"/>
    <x v="0"/>
    <n v="1000"/>
    <s v="بنك البركة جنيه مصرى"/>
    <s v="تبرعات مباشرة بالبنك"/>
    <m/>
    <s v="بنوك"/>
    <x v="0"/>
    <m/>
    <s v="معاملة بنكية"/>
    <m/>
  </r>
  <r>
    <d v="2017-01-10T00:00:00"/>
    <x v="0"/>
    <n v="4000"/>
    <s v="بنك البركة جنيه مصرى"/>
    <s v="تبرعات مباشرة بالبنك"/>
    <m/>
    <s v="بنوك"/>
    <x v="0"/>
    <m/>
    <s v="معاملة بنكية"/>
    <m/>
  </r>
  <r>
    <d v="2017-01-11T00:00:00"/>
    <x v="0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3836"/>
    <n v="77"/>
  </r>
  <r>
    <d v="2017-01-11T00:00:00"/>
    <x v="0"/>
    <n v="250"/>
    <s v="خزينة مدينة نصر"/>
    <s v="تبرعات نقدية للمرضى"/>
    <s v="نقدية للمرضى"/>
    <s v="دفاتر نقدية"/>
    <x v="2"/>
    <s v="سارى"/>
    <n v="3883"/>
    <n v="78"/>
  </r>
  <r>
    <d v="2017-01-11T00:00:00"/>
    <x v="0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4093"/>
    <n v="82"/>
  </r>
  <r>
    <d v="2017-01-11T00:00:00"/>
    <x v="0"/>
    <n v="38155"/>
    <s v="خزينة مدينة نصر"/>
    <s v="تبرعات عامة من زكاة مال وغيرها"/>
    <s v="تبرعات عامة من زكاة مال وغيرها"/>
    <s v="دفاتر نقدية"/>
    <x v="2"/>
    <s v="سارى"/>
    <n v="4094"/>
    <n v="82"/>
  </r>
  <r>
    <d v="2017-01-11T00:00:00"/>
    <x v="0"/>
    <n v="20000"/>
    <s v="خزينة مدينة نصر"/>
    <s v="تبرعات عامة من زكاة مال وغيرها"/>
    <s v="تبرعات عامة من زكاة مال وغيرها"/>
    <s v="دفاتر نقدية"/>
    <x v="2"/>
    <s v="سارى"/>
    <n v="4095"/>
    <n v="82"/>
  </r>
  <r>
    <d v="2017-01-11T00:00:00"/>
    <x v="0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4179"/>
    <n v="84"/>
  </r>
  <r>
    <d v="2017-01-11T00:00:00"/>
    <x v="0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4180"/>
    <n v="84"/>
  </r>
  <r>
    <d v="2017-01-11T00:00:00"/>
    <x v="0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4181"/>
    <n v="84"/>
  </r>
  <r>
    <d v="2017-01-11T00:00:00"/>
    <x v="0"/>
    <n v="500"/>
    <s v="بنك البركة جنيه مصرى"/>
    <s v="تبرعات مباشرة بالبنك"/>
    <m/>
    <s v="بنوك"/>
    <x v="0"/>
    <m/>
    <s v="معاملة بنكية"/>
    <m/>
  </r>
  <r>
    <d v="2017-01-11T00:00:00"/>
    <x v="0"/>
    <n v="10000"/>
    <s v="بنك البركة جنيه مصرى"/>
    <s v="تبرعات مباشرة بالبنك"/>
    <m/>
    <s v="بنوك"/>
    <x v="0"/>
    <m/>
    <s v="معاملة بنكية"/>
    <m/>
  </r>
  <r>
    <d v="2017-01-11T00:00:00"/>
    <x v="0"/>
    <n v="400"/>
    <s v="بنك البركة جنيه مصرى"/>
    <s v="تبرعات مباشرة بالبنك"/>
    <m/>
    <s v="بنوك"/>
    <x v="0"/>
    <m/>
    <s v="معاملة بنكية"/>
    <m/>
  </r>
  <r>
    <d v="2017-01-12T00:00:00"/>
    <x v="0"/>
    <n v="95"/>
    <s v="خزينة مدينة نصر"/>
    <s v="تبرعات عامة من زكاة مال وغيرها"/>
    <s v="تبرعات عامة من زكاة مال وغيرها"/>
    <s v="دفاتر نقدية"/>
    <x v="2"/>
    <s v="سارى"/>
    <n v="3837"/>
    <n v="77"/>
  </r>
  <r>
    <d v="2017-01-12T00:00:00"/>
    <x v="0"/>
    <n v="400"/>
    <s v="خزينة مدينة نصر"/>
    <s v="تبرعات نقدية للمرضى"/>
    <s v="نقدية للمرضى"/>
    <s v="دفاتر نقدية"/>
    <x v="2"/>
    <s v="سارى"/>
    <n v="3839"/>
    <n v="77"/>
  </r>
  <r>
    <d v="2017-01-12T00:00:00"/>
    <x v="0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4120"/>
    <n v="83"/>
  </r>
  <r>
    <d v="2017-01-12T00:00:00"/>
    <x v="0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4182"/>
    <n v="84"/>
  </r>
  <r>
    <d v="2017-01-12T00:00:00"/>
    <x v="0"/>
    <n v="75"/>
    <s v="خزينة مدينة نصر"/>
    <s v="تبرعات عامة من زكاة مال وغيرها"/>
    <s v="تبرعات عامة من زكاة مال وغيرها"/>
    <s v="دفاتر نقدية"/>
    <x v="2"/>
    <s v="سارى"/>
    <n v="4309"/>
    <n v="87"/>
  </r>
  <r>
    <d v="2017-01-12T00:00:00"/>
    <x v="0"/>
    <n v="800"/>
    <s v="خزينة مدينة نصر"/>
    <s v="تبرعات نقدية للمرضى"/>
    <s v="نقدية للمرضى"/>
    <s v="دفاتر نقدية"/>
    <x v="2"/>
    <s v="سارى"/>
    <n v="4364"/>
    <n v="88"/>
  </r>
  <r>
    <d v="2017-01-12T00:00:00"/>
    <x v="0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4365"/>
    <n v="88"/>
  </r>
  <r>
    <d v="2017-01-12T00:00:00"/>
    <x v="0"/>
    <n v="4000"/>
    <s v="خزينة مدينة نصر"/>
    <s v="تبرعات عامة من زكاة مال وغيرها"/>
    <s v="تبرعات عامة من زكاة مال وغيرها"/>
    <s v="دفاتر نقدية"/>
    <x v="2"/>
    <s v="سارى"/>
    <n v="4366"/>
    <n v="88"/>
  </r>
  <r>
    <d v="2017-01-12T00:00:00"/>
    <x v="0"/>
    <n v="500"/>
    <s v="خزينة مدينة نصر"/>
    <s v="تبرعات نقدية للمرضى"/>
    <s v="نقدية للمرضى"/>
    <s v="دفاتر نقدية"/>
    <x v="2"/>
    <s v="سارى"/>
    <n v="4401"/>
    <n v="89"/>
  </r>
  <r>
    <d v="2017-01-12T00:00:00"/>
    <x v="0"/>
    <n v="1900"/>
    <s v="خزينة مدينة نصر"/>
    <s v="تبرعات عامة من زكاة مال وغيرها"/>
    <s v="تبرعات عامة من زكاة مال وغيرها"/>
    <s v="دفاتر نقدية"/>
    <x v="2"/>
    <s v="سارى"/>
    <n v="4402"/>
    <n v="89"/>
  </r>
  <r>
    <d v="2017-01-12T00:00:00"/>
    <x v="0"/>
    <n v="1000"/>
    <s v="خزينة مدينة نصر"/>
    <s v="تبرعات نقدية للمرضى"/>
    <s v="نقدية للمرضى"/>
    <s v="دفاتر نقدية"/>
    <x v="2"/>
    <s v="سارى"/>
    <n v="4403"/>
    <n v="89"/>
  </r>
  <r>
    <d v="2017-01-12T00:00:00"/>
    <x v="0"/>
    <n v="1200"/>
    <s v="خزينة مدينة نصر"/>
    <s v="تبرعات عامة من زكاة مال وغيرها"/>
    <s v="تبرعات عامة من زكاة مال وغيرها"/>
    <s v="دفاتر نقدية"/>
    <x v="2"/>
    <s v="سارى"/>
    <n v="4404"/>
    <n v="89"/>
  </r>
  <r>
    <d v="2017-01-12T00:00:00"/>
    <x v="0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4405"/>
    <n v="89"/>
  </r>
  <r>
    <d v="2017-01-14T00:00:00"/>
    <x v="0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3884"/>
    <n v="78"/>
  </r>
  <r>
    <d v="2017-01-14T00:00:00"/>
    <x v="0"/>
    <n v="200"/>
    <s v="خزينة مدينة نصر"/>
    <s v="تبرعات نقدية للمرضى"/>
    <s v="نقدية للمرضى"/>
    <s v="دفاتر نقدية"/>
    <x v="2"/>
    <s v="سارى"/>
    <n v="3885"/>
    <n v="78"/>
  </r>
  <r>
    <d v="2017-01-14T00:00:00"/>
    <x v="0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3948"/>
    <n v="79"/>
  </r>
  <r>
    <d v="2017-01-14T00:00:00"/>
    <x v="0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3949"/>
    <n v="79"/>
  </r>
  <r>
    <d v="2017-01-14T00:00:00"/>
    <x v="0"/>
    <n v="800"/>
    <s v="خزينة مدينة نصر"/>
    <s v="تبرعات نقدية للمرضى"/>
    <s v="نقدية للمرضى"/>
    <s v="دفاتر نقدية"/>
    <x v="2"/>
    <s v="سارى"/>
    <n v="4096"/>
    <n v="82"/>
  </r>
  <r>
    <d v="2017-01-14T00:00:00"/>
    <x v="0"/>
    <n v="2000"/>
    <s v="خزينة مدينة نصر"/>
    <s v="تبرعات نقدية للمرضى"/>
    <s v="نقدية للمرضى"/>
    <s v="دفاتر نقدية"/>
    <x v="2"/>
    <s v="سارى"/>
    <n v="4126"/>
    <n v="83"/>
  </r>
  <r>
    <d v="2017-01-14T00:00:00"/>
    <x v="0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4310"/>
    <n v="87"/>
  </r>
  <r>
    <d v="2017-01-14T00:00:00"/>
    <x v="0"/>
    <n v="12350"/>
    <s v="خزينة مدينة نصر"/>
    <s v="تبرعات عامة من زكاة مال وغيرها"/>
    <s v="تبرعات عامة من زكاة مال وغيرها"/>
    <s v="دفاتر نقدية"/>
    <x v="2"/>
    <s v="سارى"/>
    <n v="4312"/>
    <n v="87"/>
  </r>
  <r>
    <d v="2017-01-14T00:00:00"/>
    <x v="0"/>
    <n v="95"/>
    <s v="خزينة مدينة نصر"/>
    <s v="تبرعات عامة من زكاة مال وغيرها"/>
    <s v="تبرعات عامة من زكاة مال وغيرها"/>
    <s v="دفاتر نقدية"/>
    <x v="2"/>
    <s v="سارى"/>
    <n v="4551"/>
    <n v="92"/>
  </r>
  <r>
    <d v="2017-01-14T00:00:00"/>
    <x v="0"/>
    <n v="95"/>
    <s v="خزينة مدينة نصر"/>
    <s v="تبرعات عامة من زكاة مال وغيرها"/>
    <s v="تبرعات عامة من زكاة مال وغيرها"/>
    <s v="دفاتر نقدية"/>
    <x v="2"/>
    <s v="سارى"/>
    <n v="4552"/>
    <n v="92"/>
  </r>
  <r>
    <d v="2017-01-14T00:00:00"/>
    <x v="0"/>
    <n v="95"/>
    <s v="خزينة مدينة نصر"/>
    <s v="تبرعات عامة من زكاة مال وغيرها"/>
    <s v="تبرعات عامة من زكاة مال وغيرها"/>
    <s v="دفاتر نقدية"/>
    <x v="2"/>
    <s v="سارى"/>
    <n v="4553"/>
    <n v="92"/>
  </r>
  <r>
    <d v="2017-01-14T00:00:00"/>
    <x v="0"/>
    <n v="95"/>
    <s v="خزينة مدينة نصر"/>
    <s v="تبرعات عامة من زكاة مال وغيرها"/>
    <s v="تبرعات عامة من زكاة مال وغيرها"/>
    <s v="دفاتر نقدية"/>
    <x v="2"/>
    <s v="سارى"/>
    <n v="4554"/>
    <n v="92"/>
  </r>
  <r>
    <d v="2017-01-15T00:00:00"/>
    <x v="0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3841"/>
    <n v="77"/>
  </r>
  <r>
    <d v="2017-01-15T00:00:00"/>
    <x v="0"/>
    <n v="2600"/>
    <s v="خزينة مدينة نصر"/>
    <s v="تبرعات عامة من زكاة مال وغيرها"/>
    <s v="تبرعات عامة من زكاة مال وغيرها"/>
    <s v="دفاتر نقدية"/>
    <x v="2"/>
    <s v="سارى"/>
    <n v="3842"/>
    <n v="77"/>
  </r>
  <r>
    <d v="2017-01-15T00:00:00"/>
    <x v="0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4097"/>
    <n v="82"/>
  </r>
  <r>
    <d v="2017-01-15T00:00:00"/>
    <x v="0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4098"/>
    <n v="82"/>
  </r>
  <r>
    <d v="2017-01-15T00:00:00"/>
    <x v="0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4099"/>
    <n v="82"/>
  </r>
  <r>
    <d v="2017-01-15T00:00:00"/>
    <x v="0"/>
    <n v="1000"/>
    <s v="خزينة مدينة نصر"/>
    <s v="تبرعات نقدية للمرضى"/>
    <s v="نقدية للمرضى"/>
    <s v="دفاتر نقدية"/>
    <x v="2"/>
    <s v="سارى"/>
    <n v="4100"/>
    <n v="82"/>
  </r>
  <r>
    <d v="2017-01-15T00:00:00"/>
    <x v="0"/>
    <n v="150"/>
    <s v="خزينة مدينة نصر"/>
    <s v="تبرعات عامة من زكاة مال وغيرها"/>
    <s v="تبرعات عامة من زكاة مال وغيرها"/>
    <s v="دفاتر نقدية"/>
    <x v="2"/>
    <s v="سارى"/>
    <n v="4127"/>
    <n v="83"/>
  </r>
  <r>
    <d v="2017-01-15T00:00:00"/>
    <x v="0"/>
    <n v="300"/>
    <s v="خزينة مدينة نصر"/>
    <s v="تبرعات نقدية للمرضى"/>
    <s v="نقدية للمرضى"/>
    <s v="دفاتر نقدية"/>
    <x v="2"/>
    <s v="سارى"/>
    <n v="4183"/>
    <n v="84"/>
  </r>
  <r>
    <d v="2017-01-15T00:00:00"/>
    <x v="0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4201"/>
    <n v="85"/>
  </r>
  <r>
    <d v="2017-01-15T00:00:00"/>
    <x v="0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4406"/>
    <n v="89"/>
  </r>
  <r>
    <d v="2017-01-15T00:00:00"/>
    <x v="0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4407"/>
    <n v="89"/>
  </r>
  <r>
    <d v="2017-01-15T00:00:00"/>
    <x v="0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4408"/>
    <n v="89"/>
  </r>
  <r>
    <d v="2017-01-15T00:00:00"/>
    <x v="0"/>
    <n v="2200"/>
    <s v="بنك البركة جنيه مصرى"/>
    <s v="تبرعات مباشرة بالبنك"/>
    <m/>
    <s v="بنوك"/>
    <x v="0"/>
    <m/>
    <s v="معاملة بنكية"/>
    <m/>
  </r>
  <r>
    <d v="2017-01-15T00:00:00"/>
    <x v="0"/>
    <n v="1000"/>
    <s v="بنك البركة جنيه مصرى"/>
    <s v="تبرعات مباشرة بالبنك"/>
    <m/>
    <s v="بنوك"/>
    <x v="0"/>
    <m/>
    <s v="معاملة بنكية"/>
    <m/>
  </r>
  <r>
    <d v="2017-01-15T00:00:00"/>
    <x v="0"/>
    <n v="3000"/>
    <s v="بنك البركة جنيه مصرى"/>
    <s v="تبرعات مباشرة بالبنك"/>
    <m/>
    <s v="بنوك"/>
    <x v="0"/>
    <m/>
    <s v="معاملة بنكية"/>
    <m/>
  </r>
  <r>
    <d v="2017-01-16T00:00:00"/>
    <x v="0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3997"/>
    <n v="80"/>
  </r>
  <r>
    <d v="2017-01-16T00:00:00"/>
    <x v="0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4131"/>
    <n v="83"/>
  </r>
  <r>
    <d v="2017-01-16T00:00:00"/>
    <x v="0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4132"/>
    <n v="83"/>
  </r>
  <r>
    <d v="2017-01-16T00:00:00"/>
    <x v="0"/>
    <n v="300"/>
    <s v="خزينة مدينة نصر"/>
    <s v="تبرعات نقدية للمرضى"/>
    <s v="نقدية للمرضى"/>
    <s v="دفاتر نقدية"/>
    <x v="2"/>
    <s v="سارى"/>
    <n v="4367"/>
    <n v="88"/>
  </r>
  <r>
    <d v="2017-01-16T00:00:00"/>
    <x v="0"/>
    <n v="1000"/>
    <s v="خزينة مدينة نصر"/>
    <s v="تبرعات نقدية للمرضى"/>
    <s v="نقدية للمرضى"/>
    <s v="دفاتر نقدية"/>
    <x v="2"/>
    <s v="سارى"/>
    <n v="4368"/>
    <n v="88"/>
  </r>
  <r>
    <d v="2017-01-16T00:00:00"/>
    <x v="0"/>
    <n v="100"/>
    <s v="خزينة مدينة نصر"/>
    <s v="تبرعات نقدية للمرضى"/>
    <s v="نقدية للمرضى"/>
    <s v="دفاتر نقدية"/>
    <x v="2"/>
    <s v="سارى"/>
    <n v="4369"/>
    <n v="88"/>
  </r>
  <r>
    <d v="2017-01-16T00:00:00"/>
    <x v="0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4409"/>
    <n v="89"/>
  </r>
  <r>
    <d v="2017-01-16T00:00:00"/>
    <x v="0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4651"/>
    <n v="94"/>
  </r>
  <r>
    <d v="2017-01-16T00:00:00"/>
    <x v="0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4652"/>
    <n v="94"/>
  </r>
  <r>
    <d v="2017-01-16T00:00:00"/>
    <x v="0"/>
    <n v="500"/>
    <s v="بنك البركة جنيه مصرى"/>
    <s v="تبرعات مباشرة بالبنك"/>
    <m/>
    <s v="بنوك"/>
    <x v="0"/>
    <m/>
    <s v="معاملة بنكية"/>
    <m/>
  </r>
  <r>
    <d v="2017-01-16T00:00:00"/>
    <x v="0"/>
    <n v="1850"/>
    <s v="بنك البركة جنيه مصرى"/>
    <s v="تبرعات مباشرة بالبنك"/>
    <m/>
    <s v="بنوك"/>
    <x v="0"/>
    <m/>
    <s v="معاملة بنكية"/>
    <m/>
  </r>
  <r>
    <d v="2017-01-17T00:00:00"/>
    <x v="0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4128"/>
    <n v="83"/>
  </r>
  <r>
    <d v="2017-01-17T00:00:00"/>
    <x v="0"/>
    <n v="4000"/>
    <s v="خزينة مدينة نصر"/>
    <s v="تبرعات عامة من زكاة مال وغيرها"/>
    <s v="تبرعات عامة من زكاة مال وغيرها"/>
    <s v="دفاتر نقدية"/>
    <x v="2"/>
    <s v="سارى"/>
    <n v="4129"/>
    <n v="83"/>
  </r>
  <r>
    <d v="2017-01-17T00:00:00"/>
    <x v="0"/>
    <n v="2500"/>
    <s v="خزينة مدينة نصر"/>
    <s v="تبرعات عامة من زكاة مال وغيرها"/>
    <s v="تبرعات عامة من زكاة مال وغيرها"/>
    <s v="دفاتر نقدية"/>
    <x v="2"/>
    <s v="سارى"/>
    <n v="4130"/>
    <n v="83"/>
  </r>
  <r>
    <d v="2017-01-17T00:00:00"/>
    <x v="0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4184"/>
    <n v="84"/>
  </r>
  <r>
    <d v="2017-01-17T00:00:00"/>
    <x v="0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4202"/>
    <n v="85"/>
  </r>
  <r>
    <d v="2017-01-17T00:00:00"/>
    <x v="0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4203"/>
    <n v="85"/>
  </r>
  <r>
    <d v="2017-01-17T00:00:00"/>
    <x v="0"/>
    <n v="1400"/>
    <s v="خزينة مدينة نصر"/>
    <s v="تبرعات عامة من زكاة مال وغيرها"/>
    <s v="تبرعات عامة من زكاة مال وغيرها"/>
    <s v="دفاتر نقدية"/>
    <x v="2"/>
    <s v="سارى"/>
    <n v="4370"/>
    <n v="88"/>
  </r>
  <r>
    <d v="2017-01-17T00:00:00"/>
    <x v="0"/>
    <n v="385"/>
    <s v="خزينة مدينة نصر"/>
    <s v="تبرعات نقدية للمرضى"/>
    <s v="نقدية للمرضى"/>
    <s v="دفاتر نقدية"/>
    <x v="2"/>
    <s v="سارى"/>
    <n v="4371"/>
    <n v="88"/>
  </r>
  <r>
    <d v="2017-01-17T00:00:00"/>
    <x v="0"/>
    <n v="750"/>
    <s v="خزينة مدينة نصر"/>
    <s v="تبرعات عامة من زكاة مال وغيرها"/>
    <s v="تبرعات عامة من زكاة مال وغيرها"/>
    <s v="دفاتر نقدية"/>
    <x v="2"/>
    <s v="سارى"/>
    <n v="4372"/>
    <n v="88"/>
  </r>
  <r>
    <d v="2017-01-17T00:00:00"/>
    <x v="0"/>
    <n v="2550"/>
    <s v="خزينة مدينة نصر"/>
    <s v="تبرعات عامة من زكاة مال وغيرها"/>
    <s v="تبرعات عامة من زكاة مال وغيرها"/>
    <s v="دفاتر نقدية"/>
    <x v="2"/>
    <s v="سارى"/>
    <n v="4653"/>
    <n v="94"/>
  </r>
  <r>
    <d v="2017-01-18T00:00:00"/>
    <x v="0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4133"/>
    <n v="83"/>
  </r>
  <r>
    <d v="2017-01-18T00:00:00"/>
    <x v="0"/>
    <n v="500"/>
    <s v="خزينة مدينة نصر"/>
    <s v="تبرعات نقدية للمرضى"/>
    <s v="نقدية للمرضى"/>
    <s v="دفاتر نقدية"/>
    <x v="2"/>
    <s v="سارى"/>
    <n v="4185"/>
    <n v="84"/>
  </r>
  <r>
    <d v="2017-01-18T00:00:00"/>
    <x v="0"/>
    <n v="2500"/>
    <s v="خزينة مدينة نصر"/>
    <s v="تبرعات نقدية للمرضى"/>
    <s v="نقدية للمرضى"/>
    <s v="دفاتر نقدية"/>
    <x v="2"/>
    <s v="سارى"/>
    <n v="4373"/>
    <n v="88"/>
  </r>
  <r>
    <d v="2017-01-18T00:00:00"/>
    <x v="0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4374"/>
    <n v="88"/>
  </r>
  <r>
    <d v="2017-01-18T00:00:00"/>
    <x v="0"/>
    <n v="100"/>
    <s v="خزينة مدينة نصر"/>
    <s v="تبرعات نقدية للمرضى"/>
    <s v="نقدية للمرضى"/>
    <s v="دفاتر نقدية"/>
    <x v="2"/>
    <s v="سارى"/>
    <n v="4555"/>
    <n v="92"/>
  </r>
  <r>
    <d v="2017-01-18T00:00:00"/>
    <x v="0"/>
    <n v="2000"/>
    <s v="خزينة مدينة نصر"/>
    <s v="تبرعات نقدية للمرضى"/>
    <s v="نقدية للمرضى"/>
    <s v="دفاتر نقدية"/>
    <x v="2"/>
    <s v="سارى"/>
    <n v="4556"/>
    <n v="92"/>
  </r>
  <r>
    <d v="2017-01-18T00:00:00"/>
    <x v="0"/>
    <n v="2320"/>
    <s v="خزينة مدينة نصر"/>
    <s v="تبرعات نقدية للمرضى"/>
    <s v="نقدية للمرضى"/>
    <s v="دفاتر نقدية"/>
    <x v="2"/>
    <s v="سارى"/>
    <n v="4557"/>
    <n v="92"/>
  </r>
  <r>
    <d v="2017-01-18T00:00:00"/>
    <x v="0"/>
    <n v="1000"/>
    <s v="بنك البركة جنيه مصرى"/>
    <s v="تبرعات مباشرة بالبنك"/>
    <m/>
    <s v="بنوك"/>
    <x v="0"/>
    <m/>
    <s v="معاملة بنكية"/>
    <m/>
  </r>
  <r>
    <d v="2017-01-19T00:00:00"/>
    <x v="0"/>
    <n v="120"/>
    <s v="خزينة مدينة نصر"/>
    <s v="تبرعات عامة من زكاة مال وغيرها"/>
    <s v="تبرعات عامة من زكاة مال وغيرها"/>
    <s v="دفاتر نقدية"/>
    <x v="2"/>
    <s v="سارى"/>
    <n v="4186"/>
    <n v="84"/>
  </r>
  <r>
    <d v="2017-01-19T00:00:00"/>
    <x v="0"/>
    <n v="450"/>
    <s v="خزينة مدينة نصر"/>
    <s v="تبرعات عامة من زكاة مال وغيرها"/>
    <s v="تبرعات عامة من زكاة مال وغيرها"/>
    <s v="دفاتر نقدية"/>
    <x v="2"/>
    <s v="سارى"/>
    <n v="4187"/>
    <n v="84"/>
  </r>
  <r>
    <d v="2017-01-19T00:00:00"/>
    <x v="0"/>
    <n v="7000"/>
    <s v="خزينة مدينة نصر"/>
    <s v="تبرعات عامة من زكاة مال وغيرها"/>
    <s v="تبرعات عامة من زكاة مال وغيرها"/>
    <s v="دفاتر نقدية"/>
    <x v="2"/>
    <s v="سارى"/>
    <n v="4188"/>
    <n v="84"/>
  </r>
  <r>
    <d v="2017-01-19T00:00:00"/>
    <x v="0"/>
    <n v="1100"/>
    <s v="خزينة مدينة نصر"/>
    <s v="تبرعات عامة من زكاة مال وغيرها"/>
    <s v="تبرعات عامة من زكاة مال وغيرها"/>
    <s v="دفاتر نقدية"/>
    <x v="2"/>
    <s v="سارى"/>
    <n v="4204"/>
    <n v="85"/>
  </r>
  <r>
    <d v="2017-01-19T00:00:00"/>
    <x v="0"/>
    <n v="2500"/>
    <s v="خزينة مدينة نصر"/>
    <s v="تبرعات نقدية للمرضى"/>
    <s v="نقدية للمرضى"/>
    <s v="دفاتر نقدية"/>
    <x v="2"/>
    <s v="سارى"/>
    <n v="4558"/>
    <n v="92"/>
  </r>
  <r>
    <d v="2017-01-19T00:00:00"/>
    <x v="0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4731"/>
    <n v="95"/>
  </r>
  <r>
    <d v="2017-01-19T00:00:00"/>
    <x v="0"/>
    <n v="1200"/>
    <s v="بنك البركة جنيه مصرى"/>
    <s v="تبرعات مباشرة بالبنك"/>
    <m/>
    <s v="بنوك"/>
    <x v="0"/>
    <m/>
    <s v="معاملة بنكية"/>
    <m/>
  </r>
  <r>
    <d v="2017-01-21T00:00:00"/>
    <x v="0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3840"/>
    <n v="77"/>
  </r>
  <r>
    <d v="2017-01-21T00:00:00"/>
    <x v="0"/>
    <n v="10000"/>
    <s v="خزينة مدينة نصر"/>
    <s v="تبرعات عامة من زكاة مال وغيرها"/>
    <s v="تبرعات عامة من زكاة مال وغيرها"/>
    <s v="دفاتر نقدية"/>
    <x v="2"/>
    <s v="سارى"/>
    <n v="3843"/>
    <n v="77"/>
  </r>
  <r>
    <d v="2017-01-21T00:00:00"/>
    <x v="0"/>
    <n v="200"/>
    <s v="خزينة مدينة نصر"/>
    <s v="تبرعات نقدية للمرضى"/>
    <s v="نقدية للمرضى"/>
    <s v="دفاتر نقدية"/>
    <x v="2"/>
    <s v="سارى"/>
    <n v="3947"/>
    <n v="79"/>
  </r>
  <r>
    <d v="2017-01-21T00:00:00"/>
    <x v="0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3950"/>
    <n v="79"/>
  </r>
  <r>
    <d v="2017-01-21T00:00:00"/>
    <x v="0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4134"/>
    <n v="83"/>
  </r>
  <r>
    <d v="2017-01-21T00:00:00"/>
    <x v="0"/>
    <n v="55"/>
    <s v="خزينة مدينة نصر"/>
    <s v="تبرعات عامة من زكاة مال وغيرها"/>
    <s v="تبرعات عامة من زكاة مال وغيرها"/>
    <s v="دفاتر نقدية"/>
    <x v="2"/>
    <s v="سارى"/>
    <n v="4205"/>
    <n v="85"/>
  </r>
  <r>
    <d v="2017-01-21T00:00:00"/>
    <x v="0"/>
    <n v="7200"/>
    <s v="خزينة مدينة نصر"/>
    <s v="تبرعات نقدية للمرضى"/>
    <s v="نقدية للمرضى"/>
    <s v="دفاتر نقدية"/>
    <x v="2"/>
    <s v="سارى"/>
    <n v="4206"/>
    <n v="85"/>
  </r>
  <r>
    <d v="2017-01-21T00:00:00"/>
    <x v="0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4207"/>
    <n v="85"/>
  </r>
  <r>
    <d v="2017-01-21T00:00:00"/>
    <x v="0"/>
    <n v="1000"/>
    <s v="خزينة مدينة نصر"/>
    <s v="تبرعات نقدية للمرضى"/>
    <s v="نقدية للمرضى"/>
    <s v="دفاتر نقدية"/>
    <x v="2"/>
    <s v="سارى"/>
    <n v="4208"/>
    <n v="85"/>
  </r>
  <r>
    <d v="2017-01-21T00:00:00"/>
    <x v="0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4209"/>
    <n v="85"/>
  </r>
  <r>
    <d v="2017-01-21T00:00:00"/>
    <x v="0"/>
    <n v="200"/>
    <s v="خزينة مدينة نصر"/>
    <s v="تبرعات نقدية للمرضى"/>
    <s v="نقدية للمرضى"/>
    <s v="دفاتر نقدية"/>
    <x v="2"/>
    <s v="سارى"/>
    <n v="4410"/>
    <n v="89"/>
  </r>
  <r>
    <d v="2017-01-21T00:00:00"/>
    <x v="0"/>
    <n v="300"/>
    <s v="خزينة مدينة نصر"/>
    <s v="تبرعات نقدية للمرضى"/>
    <s v="نقدية للمرضى"/>
    <s v="دفاتر نقدية"/>
    <x v="2"/>
    <s v="سارى"/>
    <n v="4411"/>
    <n v="89"/>
  </r>
  <r>
    <d v="2017-01-21T00:00:00"/>
    <x v="0"/>
    <n v="2400"/>
    <s v="خزينة مدينة نصر"/>
    <s v="تبرعات نقدية للمرضى"/>
    <s v="نقدية للمرضى"/>
    <s v="دفاتر نقدية"/>
    <x v="2"/>
    <s v="سارى"/>
    <n v="4559"/>
    <n v="92"/>
  </r>
  <r>
    <d v="2017-01-22T00:00:00"/>
    <x v="0"/>
    <n v="1100"/>
    <s v="خزينة مدينة نصر"/>
    <s v="تبرعات عامة من زكاة مال وغيرها"/>
    <s v="تبرعات عامة من زكاة مال وغيرها"/>
    <s v="دفاتر نقدية"/>
    <x v="2"/>
    <s v="سارى"/>
    <n v="3886"/>
    <n v="78"/>
  </r>
  <r>
    <d v="2017-01-22T00:00:00"/>
    <x v="0"/>
    <n v="50"/>
    <s v="خزينة مدينة نصر"/>
    <s v="تبرعات نقدية للمرضى"/>
    <s v="نقدية للمرضى"/>
    <s v="دفاتر نقدية"/>
    <x v="2"/>
    <s v="سارى"/>
    <n v="4210"/>
    <n v="85"/>
  </r>
  <r>
    <d v="2017-01-22T00:00:00"/>
    <x v="0"/>
    <n v="750"/>
    <s v="بنك البركة جنيه مصرى"/>
    <s v="تبرعات مباشرة بالبنك"/>
    <m/>
    <s v="بنوك"/>
    <x v="0"/>
    <m/>
    <s v="معاملة بنكية"/>
    <m/>
  </r>
  <r>
    <d v="2017-01-22T00:00:00"/>
    <x v="0"/>
    <n v="500"/>
    <s v="بنك البركة جنيه مصرى"/>
    <s v="تبرعات مباشرة بالبنك"/>
    <m/>
    <s v="بنوك"/>
    <x v="0"/>
    <m/>
    <s v="معاملة بنكية"/>
    <m/>
  </r>
  <r>
    <d v="2017-01-23T00:00:00"/>
    <x v="0"/>
    <n v="149000"/>
    <s v="خزينة مدينة نصر"/>
    <s v="تبرعات عامة من زكاة مال وغيرها"/>
    <s v="تبرعات عامة من زكاة مال وغيرها"/>
    <s v="دفاتر نقدية"/>
    <x v="2"/>
    <s v="سارى"/>
    <n v="3846"/>
    <n v="77"/>
  </r>
  <r>
    <d v="2017-01-23T00:00:00"/>
    <x v="0"/>
    <n v="2500"/>
    <s v="خزينة مدينة نصر"/>
    <s v="تبرعات نقدية للمرضى"/>
    <s v="نقدية للمرضى"/>
    <s v="دفاتر نقدية"/>
    <x v="2"/>
    <s v="سارى"/>
    <n v="3848"/>
    <n v="77"/>
  </r>
  <r>
    <d v="2017-01-23T00:00:00"/>
    <x v="0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4000"/>
    <n v="80"/>
  </r>
  <r>
    <d v="2017-01-23T00:00:00"/>
    <x v="0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4135"/>
    <n v="83"/>
  </r>
  <r>
    <d v="2017-01-23T00:00:00"/>
    <x v="0"/>
    <n v="564"/>
    <s v="خزينة مدينة نصر"/>
    <s v="تبرعات عامة من زكاة مال وغيرها"/>
    <s v="تبرعات عامة من زكاة مال وغيرها"/>
    <s v="دفاتر نقدية"/>
    <x v="2"/>
    <s v="سارى"/>
    <n v="4136"/>
    <n v="83"/>
  </r>
  <r>
    <d v="2017-01-23T00:00:00"/>
    <x v="0"/>
    <n v="2000"/>
    <s v="خزينة مدينة نصر"/>
    <s v="تبرعات نقدية للمرضى"/>
    <s v="نقدية للمرضى"/>
    <s v="دفاتر نقدية"/>
    <x v="2"/>
    <s v="سارى"/>
    <n v="4211"/>
    <n v="85"/>
  </r>
  <r>
    <d v="2017-01-23T00:00:00"/>
    <x v="0"/>
    <n v="1000"/>
    <s v="خزينة مدينة نصر"/>
    <s v="تبرعات نقدية للمرضى"/>
    <s v="نقدية للمرضى"/>
    <s v="دفاتر نقدية"/>
    <x v="2"/>
    <s v="سارى"/>
    <n v="4375"/>
    <n v="88"/>
  </r>
  <r>
    <d v="2017-01-23T00:00:00"/>
    <x v="0"/>
    <n v="900"/>
    <s v="خزينة مدينة نصر"/>
    <s v="تبرعات عامة من زكاة مال وغيرها"/>
    <s v="تبرعات عامة من زكاة مال وغيرها"/>
    <s v="دفاتر نقدية"/>
    <x v="2"/>
    <s v="سارى"/>
    <n v="4654"/>
    <n v="94"/>
  </r>
  <r>
    <d v="2017-01-24T00:00:00"/>
    <x v="0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4137"/>
    <n v="83"/>
  </r>
  <r>
    <d v="2017-01-24T00:00:00"/>
    <x v="0"/>
    <n v="600"/>
    <s v="خزينة مدينة نصر"/>
    <s v="تبرعات عامة من زكاة مال وغيرها"/>
    <s v="تبرعات عامة من زكاة مال وغيرها"/>
    <s v="دفاتر نقدية"/>
    <x v="2"/>
    <s v="سارى"/>
    <n v="4189"/>
    <n v="84"/>
  </r>
  <r>
    <d v="2017-01-24T00:00:00"/>
    <x v="0"/>
    <n v="34670"/>
    <s v="خزينة مدينة نصر"/>
    <s v="تبرعات عامة من زكاة مال وغيرها"/>
    <s v="تبرعات عامة من زكاة مال وغيرها"/>
    <s v="دفاتر نقدية"/>
    <x v="2"/>
    <s v="سارى"/>
    <n v="4212"/>
    <n v="85"/>
  </r>
  <r>
    <d v="2017-01-24T00:00:00"/>
    <x v="0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4213"/>
    <n v="85"/>
  </r>
  <r>
    <d v="2017-01-24T00:00:00"/>
    <x v="0"/>
    <n v="500"/>
    <s v="خزينة مدينة نصر"/>
    <s v="تبرعات نقدية للمرضى"/>
    <s v="نقدية للمرضى"/>
    <s v="دفاتر نقدية"/>
    <x v="2"/>
    <s v="سارى"/>
    <n v="4376"/>
    <n v="88"/>
  </r>
  <r>
    <d v="2017-01-24T00:00:00"/>
    <x v="0"/>
    <n v="3700"/>
    <s v="خزينة مدينة نصر"/>
    <s v="تبرعات عامة من زكاة مال وغيرها"/>
    <s v="تبرعات عامة من زكاة مال وغيرها"/>
    <s v="دفاتر نقدية"/>
    <x v="2"/>
    <s v="سارى"/>
    <n v="4377"/>
    <n v="88"/>
  </r>
  <r>
    <d v="2017-01-24T00:00:00"/>
    <x v="0"/>
    <n v="600"/>
    <s v="خزينة مدينة نصر"/>
    <s v="تبرعات عامة من زكاة مال وغيرها"/>
    <s v="تبرعات عامة من زكاة مال وغيرها"/>
    <s v="دفاتر نقدية"/>
    <x v="2"/>
    <s v="سارى"/>
    <n v="4560"/>
    <n v="92"/>
  </r>
  <r>
    <d v="2017-01-24T00:00:00"/>
    <x v="0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4561"/>
    <n v="92"/>
  </r>
  <r>
    <d v="2017-01-24T00:00:00"/>
    <x v="0"/>
    <n v="3750"/>
    <s v="بنك البركة جنيه مصرى"/>
    <s v="تبرعات مباشرة بالبنك"/>
    <m/>
    <s v="بنوك"/>
    <x v="0"/>
    <m/>
    <s v="معاملة بنكية"/>
    <m/>
  </r>
  <r>
    <d v="2017-01-25T00:00:00"/>
    <x v="0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3149"/>
    <n v="63"/>
  </r>
  <r>
    <d v="2017-01-25T00:00:00"/>
    <x v="0"/>
    <n v="435"/>
    <s v="خزينة مدينة نصر"/>
    <s v="تبرعات عامة من زكاة مال وغيرها"/>
    <s v="تبرعات عامة من زكاة مال وغيرها"/>
    <s v="دفاتر نقدية"/>
    <x v="2"/>
    <s v="سارى"/>
    <n v="3847"/>
    <n v="77"/>
  </r>
  <r>
    <d v="2017-01-25T00:00:00"/>
    <x v="0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4190"/>
    <n v="84"/>
  </r>
  <r>
    <d v="2017-01-25T00:00:00"/>
    <x v="0"/>
    <n v="3720"/>
    <s v="خزينة مدينة نصر"/>
    <s v="تبرعات نقدية للمرضى"/>
    <s v="نقدية للمرضى"/>
    <s v="دفاتر نقدية"/>
    <x v="2"/>
    <s v="سارى"/>
    <n v="4214"/>
    <n v="85"/>
  </r>
  <r>
    <d v="2017-01-25T00:00:00"/>
    <x v="0"/>
    <n v="800"/>
    <s v="خزينة مدينة نصر"/>
    <s v="تبرعات نقدية للمرضى"/>
    <s v="نقدية للمرضى"/>
    <s v="دفاتر نقدية"/>
    <x v="2"/>
    <s v="سارى"/>
    <n v="4215"/>
    <n v="85"/>
  </r>
  <r>
    <d v="2017-01-25T00:00:00"/>
    <x v="0"/>
    <n v="600"/>
    <s v="خزينة مدينة نصر"/>
    <s v="تبرعات عامة من زكاة مال وغيرها"/>
    <s v="تبرعات عامة من زكاة مال وغيرها"/>
    <s v="دفاتر نقدية"/>
    <x v="2"/>
    <s v="سارى"/>
    <n v="4378"/>
    <n v="88"/>
  </r>
  <r>
    <d v="2017-01-25T00:00:00"/>
    <x v="0"/>
    <n v="300"/>
    <s v="خزينة مدينة نصر"/>
    <s v="تبرعات نقدية للمرضى"/>
    <s v="نقدية للمرضى"/>
    <s v="دفاتر نقدية"/>
    <x v="2"/>
    <s v="سارى"/>
    <n v="4379"/>
    <n v="88"/>
  </r>
  <r>
    <d v="2017-01-25T00:00:00"/>
    <x v="0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4380"/>
    <n v="88"/>
  </r>
  <r>
    <d v="2017-01-25T00:00:00"/>
    <x v="0"/>
    <n v="11200"/>
    <s v="خزينة مدينة نصر"/>
    <s v="تبرعات عامة من زكاة مال وغيرها"/>
    <s v="تبرعات عامة من زكاة مال وغيرها"/>
    <s v="دفاتر نقدية"/>
    <x v="2"/>
    <s v="سارى"/>
    <n v="4655"/>
    <n v="94"/>
  </r>
  <r>
    <d v="2017-01-25T00:00:00"/>
    <x v="0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4656"/>
    <n v="94"/>
  </r>
  <r>
    <d v="2017-01-26T00:00:00"/>
    <x v="0"/>
    <n v="2500"/>
    <s v="خزينة مدينة نصر"/>
    <s v="تبرعات عامة من زكاة مال وغيرها"/>
    <s v="تبرعات عامة من زكاة مال وغيرها"/>
    <s v="دفاتر نقدية"/>
    <x v="2"/>
    <s v="سارى"/>
    <n v="3849"/>
    <n v="77"/>
  </r>
  <r>
    <d v="2017-01-26T00:00:00"/>
    <x v="0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3850"/>
    <n v="77"/>
  </r>
  <r>
    <d v="2017-01-26T00:00:00"/>
    <x v="0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4191"/>
    <n v="84"/>
  </r>
  <r>
    <d v="2017-01-26T00:00:00"/>
    <x v="0"/>
    <n v="200"/>
    <s v="خزينة مدينة نصر"/>
    <s v="تبرعات نقدية للمرضى"/>
    <s v="نقدية للمرضى"/>
    <s v="دفاتر نقدية"/>
    <x v="2"/>
    <s v="سارى"/>
    <n v="4216"/>
    <n v="85"/>
  </r>
  <r>
    <d v="2017-01-26T00:00:00"/>
    <x v="0"/>
    <n v="300"/>
    <s v="خزينة مدينة نصر"/>
    <s v="تبرعات نقدية للمرضى"/>
    <s v="نقدية للمرضى"/>
    <s v="دفاتر نقدية"/>
    <x v="2"/>
    <s v="سارى"/>
    <n v="4313"/>
    <n v="87"/>
  </r>
  <r>
    <d v="2017-01-26T00:00:00"/>
    <x v="0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4314"/>
    <n v="87"/>
  </r>
  <r>
    <d v="2017-01-26T00:00:00"/>
    <x v="0"/>
    <n v="1500"/>
    <s v="خزينة مدينة نصر"/>
    <s v="تبرعات عامة من زكاة مال وغيرها"/>
    <s v="تبرعات عامة من زكاة مال وغيرها"/>
    <s v="دفاتر نقدية"/>
    <x v="2"/>
    <s v="سارى"/>
    <n v="4315"/>
    <n v="87"/>
  </r>
  <r>
    <d v="2017-01-26T00:00:00"/>
    <x v="0"/>
    <n v="1110"/>
    <s v="خزينة مدينة نصر"/>
    <s v="تبرعات عامة من زكاة مال وغيرها"/>
    <s v="تبرعات عامة من زكاة مال وغيرها"/>
    <s v="دفاتر نقدية"/>
    <x v="2"/>
    <s v="سارى"/>
    <n v="4316"/>
    <n v="87"/>
  </r>
  <r>
    <d v="2017-01-26T00:00:00"/>
    <x v="0"/>
    <n v="21390"/>
    <s v="خزينة مدينة نصر"/>
    <s v="تبرعات نقدية للمرضى"/>
    <s v="نقدية للمرضى"/>
    <s v="دفاتر نقدية"/>
    <x v="2"/>
    <s v="سارى"/>
    <n v="4317"/>
    <n v="87"/>
  </r>
  <r>
    <d v="2017-01-26T00:00:00"/>
    <x v="0"/>
    <n v="500"/>
    <s v="خزينة مدينة نصر"/>
    <s v="تبرعات نقدية للمرضى"/>
    <s v="نقدية للمرضى"/>
    <s v="دفاتر نقدية"/>
    <x v="2"/>
    <s v="سارى"/>
    <n v="4318"/>
    <n v="87"/>
  </r>
  <r>
    <d v="2017-01-26T00:00:00"/>
    <x v="0"/>
    <n v="100"/>
    <s v="بنك البركة جنيه مصرى"/>
    <s v="تبرعات مباشرة بالبنك"/>
    <m/>
    <s v="بنوك"/>
    <x v="0"/>
    <m/>
    <s v="معاملة بنكية"/>
    <m/>
  </r>
  <r>
    <d v="2017-01-26T00:00:00"/>
    <x v="0"/>
    <n v="1430.7"/>
    <s v="بنك البركة جنيه مصرى"/>
    <s v="تبرعات مباشرة بالبنك"/>
    <m/>
    <s v="بنوك"/>
    <x v="0"/>
    <m/>
    <s v="معاملة بنكية"/>
    <m/>
  </r>
  <r>
    <d v="2017-01-26T00:00:00"/>
    <x v="0"/>
    <n v="400"/>
    <s v="بنك البركة جنيه مصرى"/>
    <s v="تبرعات مباشرة بالبنك"/>
    <m/>
    <s v="بنوك"/>
    <x v="0"/>
    <m/>
    <s v="معاملة بنكية"/>
    <m/>
  </r>
  <r>
    <d v="2017-01-28T00:00:00"/>
    <x v="0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3150"/>
    <n v="63"/>
  </r>
  <r>
    <d v="2017-01-28T00:00:00"/>
    <x v="0"/>
    <n v="500"/>
    <s v="خزينة مدينة نصر"/>
    <s v="تبرعات نقدية للمرضى"/>
    <s v="نقدية للمرضى"/>
    <s v="دفاتر نقدية"/>
    <x v="2"/>
    <s v="سارى"/>
    <n v="3887"/>
    <n v="78"/>
  </r>
  <r>
    <d v="2017-01-28T00:00:00"/>
    <x v="0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3888"/>
    <n v="78"/>
  </r>
  <r>
    <d v="2017-01-28T00:00:00"/>
    <x v="0"/>
    <n v="150"/>
    <s v="خزينة مدينة نصر"/>
    <s v="تبرعات عامة من زكاة مال وغيرها"/>
    <s v="تبرعات عامة من زكاة مال وغيرها"/>
    <s v="دفاتر نقدية"/>
    <x v="2"/>
    <s v="سارى"/>
    <n v="4218"/>
    <n v="85"/>
  </r>
  <r>
    <d v="2017-01-28T00:00:00"/>
    <x v="0"/>
    <n v="800"/>
    <s v="خزينة مدينة نصر"/>
    <s v="تبرعات نقدية للمرضى"/>
    <s v="نقدية للمرضى"/>
    <s v="دفاتر نقدية"/>
    <x v="2"/>
    <s v="سارى"/>
    <n v="4219"/>
    <n v="85"/>
  </r>
  <r>
    <d v="2017-01-28T00:00:00"/>
    <x v="0"/>
    <n v="3000"/>
    <s v="خزينة مدينة نصر"/>
    <s v="تبرعات نقدية للمرضى"/>
    <s v="نقدية للمرضى"/>
    <s v="دفاتر نقدية"/>
    <x v="2"/>
    <s v="سارى"/>
    <n v="4220"/>
    <n v="85"/>
  </r>
  <r>
    <d v="2017-01-28T00:00:00"/>
    <x v="0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4221"/>
    <n v="85"/>
  </r>
  <r>
    <d v="2017-01-28T00:00:00"/>
    <x v="0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4222"/>
    <n v="85"/>
  </r>
  <r>
    <d v="2017-01-28T00:00:00"/>
    <x v="0"/>
    <n v="300"/>
    <s v="خزينة مدينة نصر"/>
    <s v="تبرعات نقدية للمرضى"/>
    <s v="نقدية للمرضى"/>
    <s v="دفاتر نقدية"/>
    <x v="2"/>
    <s v="سارى"/>
    <n v="4319"/>
    <n v="87"/>
  </r>
  <r>
    <d v="2017-01-28T00:00:00"/>
    <x v="0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4320"/>
    <n v="87"/>
  </r>
  <r>
    <d v="2017-01-28T00:00:00"/>
    <x v="0"/>
    <n v="4000"/>
    <s v="خزينة مدينة نصر"/>
    <s v="تبرعات نقدية للمرضى"/>
    <s v="نقدية للمرضى"/>
    <s v="دفاتر نقدية"/>
    <x v="2"/>
    <s v="سارى"/>
    <n v="4562"/>
    <n v="92"/>
  </r>
  <r>
    <d v="2017-01-28T00:00:00"/>
    <x v="0"/>
    <n v="356"/>
    <s v="خزينة مدينة نصر"/>
    <s v="تبرعات عامة من زكاة مال وغيرها"/>
    <s v="تبرعات عامة من زكاة مال وغيرها"/>
    <s v="دفاتر نقدية"/>
    <x v="2"/>
    <s v="سارى"/>
    <n v="4564"/>
    <n v="92"/>
  </r>
  <r>
    <d v="2017-01-28T00:00:00"/>
    <x v="0"/>
    <n v="200"/>
    <s v="خزينة مدينة نصر"/>
    <s v="تبرعات نقدية للمرضى"/>
    <s v="نقدية للمرضى"/>
    <s v="دفاتر نقدية"/>
    <x v="2"/>
    <s v="سارى"/>
    <n v="4565"/>
    <n v="92"/>
  </r>
  <r>
    <d v="2017-01-28T00:00:00"/>
    <x v="0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4566"/>
    <n v="92"/>
  </r>
  <r>
    <d v="2017-01-28T00:00:00"/>
    <x v="0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4567"/>
    <n v="92"/>
  </r>
  <r>
    <d v="2017-01-28T00:00:00"/>
    <x v="0"/>
    <n v="750"/>
    <s v="خزينة مدينة نصر"/>
    <s v="تبرعات نقدية للمرضى"/>
    <s v="نقدية للمرضى"/>
    <s v="دفاتر نقدية"/>
    <x v="2"/>
    <s v="سارى"/>
    <n v="4568"/>
    <n v="92"/>
  </r>
  <r>
    <d v="2017-01-28T00:00:00"/>
    <x v="0"/>
    <n v="15200"/>
    <s v="خزينة مدينة نصر"/>
    <s v="تبرعات عامة من زكاة مال وغيرها"/>
    <s v="تبرعات عامة من زكاة مال وغيرها"/>
    <s v="دفاتر نقدية"/>
    <x v="2"/>
    <s v="سارى"/>
    <n v="4658"/>
    <n v="94"/>
  </r>
  <r>
    <d v="2017-01-29T00:00:00"/>
    <x v="0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4192"/>
    <n v="84"/>
  </r>
  <r>
    <d v="2017-01-29T00:00:00"/>
    <x v="0"/>
    <n v="50"/>
    <s v="خزينة مدينة نصر"/>
    <s v="تبرعات نقدية للمرضى"/>
    <s v="نقدية للمرضى"/>
    <s v="دفاتر نقدية"/>
    <x v="2"/>
    <s v="سارى"/>
    <n v="4223"/>
    <n v="85"/>
  </r>
  <r>
    <d v="2017-01-29T00:00:00"/>
    <x v="0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4224"/>
    <n v="85"/>
  </r>
  <r>
    <d v="2017-01-29T00:00:00"/>
    <x v="0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4225"/>
    <n v="85"/>
  </r>
  <r>
    <d v="2017-01-29T00:00:00"/>
    <x v="0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4381"/>
    <n v="88"/>
  </r>
  <r>
    <d v="2017-01-29T00:00:00"/>
    <x v="0"/>
    <n v="10000"/>
    <s v="بنك البركة جنيه مصرى"/>
    <s v="تبرعات مباشرة بالبنك"/>
    <m/>
    <s v="بنوك"/>
    <x v="0"/>
    <m/>
    <s v="معاملة بنكية"/>
    <m/>
  </r>
  <r>
    <d v="2017-01-29T00:00:00"/>
    <x v="0"/>
    <n v="4510"/>
    <s v="بنك البركة جنيه مصرى"/>
    <s v="تبرعات مباشرة بالبنك"/>
    <m/>
    <s v="بنوك"/>
    <x v="0"/>
    <m/>
    <s v="معاملة بنكية"/>
    <m/>
  </r>
  <r>
    <d v="2017-01-29T00:00:00"/>
    <x v="0"/>
    <n v="50"/>
    <s v="بنك البركة جنيه مصرى"/>
    <s v="تبرعات مباشرة بالبنك"/>
    <m/>
    <s v="بنوك"/>
    <x v="0"/>
    <m/>
    <s v="معاملة بنكية"/>
    <m/>
  </r>
  <r>
    <d v="2017-01-29T00:00:00"/>
    <x v="0"/>
    <n v="250"/>
    <s v="بنك البركة جنيه مصرى"/>
    <s v="تبرعات مباشرة بالبنك"/>
    <m/>
    <s v="بنوك"/>
    <x v="0"/>
    <m/>
    <s v="معاملة بنكية"/>
    <m/>
  </r>
  <r>
    <d v="2017-01-29T00:00:00"/>
    <x v="0"/>
    <n v="300"/>
    <s v="بنك البركة جنيه مصرى"/>
    <s v="تبرعات مباشرة بالبنك"/>
    <m/>
    <s v="بنوك"/>
    <x v="0"/>
    <m/>
    <s v="معاملة بنكية"/>
    <m/>
  </r>
  <r>
    <d v="2017-01-30T00:00:00"/>
    <x v="0"/>
    <n v="500"/>
    <s v="خزينة مدينة نصر"/>
    <s v="تبرعات نقدية للمرضى"/>
    <s v="نقدية للمرضى"/>
    <s v="دفاتر نقدية"/>
    <x v="2"/>
    <s v="سارى"/>
    <n v="4138"/>
    <n v="83"/>
  </r>
  <r>
    <d v="2017-01-30T00:00:00"/>
    <x v="0"/>
    <n v="150"/>
    <s v="خزينة مدينة نصر"/>
    <s v="تبرعات عامة من زكاة مال وغيرها"/>
    <s v="تبرعات عامة من زكاة مال وغيرها"/>
    <s v="دفاتر نقدية"/>
    <x v="2"/>
    <s v="سارى"/>
    <n v="4139"/>
    <n v="83"/>
  </r>
  <r>
    <d v="2017-01-30T00:00:00"/>
    <x v="0"/>
    <n v="10000"/>
    <s v="خزينة مدينة نصر"/>
    <s v="تبرعات نقدية للمرضى"/>
    <s v="نقدية للمرضى"/>
    <s v="دفاتر نقدية"/>
    <x v="2"/>
    <s v="سارى"/>
    <n v="4193"/>
    <n v="84"/>
  </r>
  <r>
    <d v="2017-01-30T00:00:00"/>
    <x v="0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4226"/>
    <n v="85"/>
  </r>
  <r>
    <d v="2017-01-30T00:00:00"/>
    <x v="0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4227"/>
    <n v="85"/>
  </r>
  <r>
    <d v="2017-01-30T00:00:00"/>
    <x v="0"/>
    <n v="9520"/>
    <s v="خزينة مدينة نصر"/>
    <s v="تبرعات عامة من زكاة مال وغيرها"/>
    <s v="تبرعات عامة من زكاة مال وغيرها"/>
    <s v="دفاتر نقدية"/>
    <x v="2"/>
    <s v="سارى"/>
    <n v="4228"/>
    <n v="85"/>
  </r>
  <r>
    <d v="2017-01-30T00:00:00"/>
    <x v="0"/>
    <n v="1864"/>
    <s v="خزينة مدينة نصر"/>
    <s v="تبرعات عامة من زكاة مال وغيرها"/>
    <s v="تبرعات عامة من زكاة مال وغيرها"/>
    <s v="دفاتر نقدية"/>
    <x v="2"/>
    <s v="سارى"/>
    <n v="4229"/>
    <n v="85"/>
  </r>
  <r>
    <d v="2017-01-30T00:00:00"/>
    <x v="0"/>
    <n v="650"/>
    <s v="خزينة مدينة نصر"/>
    <s v="تبرعات نقدية للمرضى"/>
    <s v="نقدية للمرضى"/>
    <s v="دفاتر نقدية"/>
    <x v="2"/>
    <s v="سارى"/>
    <n v="4230"/>
    <n v="85"/>
  </r>
  <r>
    <d v="2017-01-30T00:00:00"/>
    <x v="0"/>
    <n v="500"/>
    <s v="خزينة مدينة نصر"/>
    <s v="تبرعات نقدية للمرضى"/>
    <s v="نقدية للمرضى"/>
    <s v="دفاتر نقدية"/>
    <x v="2"/>
    <s v="سارى"/>
    <n v="4279"/>
    <n v="86"/>
  </r>
  <r>
    <d v="2017-01-30T00:00:00"/>
    <x v="0"/>
    <n v="20000"/>
    <s v="خزينة مدينة نصر"/>
    <s v="تبرعات عامة من زكاة مال وغيرها"/>
    <s v="تبرعات عامة من زكاة مال وغيرها"/>
    <s v="دفاتر نقدية"/>
    <x v="2"/>
    <s v="سارى"/>
    <n v="4280"/>
    <n v="86"/>
  </r>
  <r>
    <d v="2017-01-30T00:00:00"/>
    <x v="0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4412"/>
    <n v="89"/>
  </r>
  <r>
    <d v="2017-01-30T00:00:00"/>
    <x v="0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4413"/>
    <n v="89"/>
  </r>
  <r>
    <d v="2017-01-30T00:00:00"/>
    <x v="0"/>
    <n v="15000"/>
    <s v="بنك البركة جنيه مصرى"/>
    <s v="تبرعات مباشرة بالبنك"/>
    <m/>
    <s v="بنوك"/>
    <x v="0"/>
    <m/>
    <s v="معاملة بنكية"/>
    <m/>
  </r>
  <r>
    <d v="2017-01-30T00:00:00"/>
    <x v="0"/>
    <n v="100"/>
    <s v="بنك البركة جنيه مصرى"/>
    <s v="تبرعات مباشرة بالبنك"/>
    <m/>
    <s v="بنوك"/>
    <x v="0"/>
    <m/>
    <s v="معاملة بنكية"/>
    <m/>
  </r>
  <r>
    <d v="2017-01-30T00:00:00"/>
    <x v="0"/>
    <n v="5000"/>
    <s v="بنك البركة جنيه مصرى"/>
    <s v="تبرعات مباشرة بالبنك"/>
    <m/>
    <s v="بنوك"/>
    <x v="0"/>
    <m/>
    <s v="معاملة بنكية"/>
    <m/>
  </r>
  <r>
    <d v="2017-01-31T00:00:00"/>
    <x v="0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3889"/>
    <n v="78"/>
  </r>
  <r>
    <d v="2017-01-31T00:00:00"/>
    <x v="0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3890"/>
    <n v="78"/>
  </r>
  <r>
    <d v="2017-01-31T00:00:00"/>
    <x v="0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3891"/>
    <n v="78"/>
  </r>
  <r>
    <d v="2017-01-31T00:00:00"/>
    <x v="0"/>
    <n v="500"/>
    <s v="خزينة مدينة نصر"/>
    <s v="تبرعات نقدية للمرضى"/>
    <s v="نقدية للمرضى"/>
    <s v="دفاتر نقدية"/>
    <x v="2"/>
    <s v="سارى"/>
    <n v="4140"/>
    <n v="83"/>
  </r>
  <r>
    <d v="2017-01-31T00:00:00"/>
    <x v="0"/>
    <n v="500"/>
    <s v="خزينة مدينة نصر"/>
    <s v="تبرعات نقدية للمرضى"/>
    <s v="نقدية للمرضى"/>
    <s v="دفاتر نقدية"/>
    <x v="2"/>
    <s v="سارى"/>
    <n v="4194"/>
    <n v="84"/>
  </r>
  <r>
    <d v="2017-01-31T00:00:00"/>
    <x v="0"/>
    <n v="1000"/>
    <s v="خزينة مدينة نصر"/>
    <s v="تبرعات نقدية للمرضى"/>
    <s v="نقدية للمرضى"/>
    <s v="دفاتر نقدية"/>
    <x v="2"/>
    <s v="سارى"/>
    <n v="4195"/>
    <n v="84"/>
  </r>
  <r>
    <d v="2017-01-31T00:00:00"/>
    <x v="0"/>
    <n v="3800"/>
    <s v="خزينة مدينة نصر"/>
    <s v="تبرعات عامة من زكاة مال وغيرها"/>
    <s v="تبرعات عامة من زكاة مال وغيرها"/>
    <s v="دفاتر نقدية"/>
    <x v="2"/>
    <s v="سارى"/>
    <n v="4197"/>
    <n v="84"/>
  </r>
  <r>
    <d v="2017-01-31T00:00:00"/>
    <x v="0"/>
    <n v="1000"/>
    <s v="خزينة مدينة نصر"/>
    <s v="تبرعات نقدية للمرضى"/>
    <s v="نقدية للمرضى"/>
    <s v="دفاتر نقدية"/>
    <x v="2"/>
    <s v="سارى"/>
    <n v="4198"/>
    <n v="84"/>
  </r>
  <r>
    <d v="2017-01-31T00:00:00"/>
    <x v="0"/>
    <n v="184"/>
    <s v="خزينة مدينة نصر"/>
    <s v="تبرعات عامة من زكاة مال وغيرها"/>
    <s v="تبرعات عامة من زكاة مال وغيرها"/>
    <s v="دفاتر نقدية"/>
    <x v="2"/>
    <s v="سارى"/>
    <n v="4199"/>
    <n v="84"/>
  </r>
  <r>
    <d v="2017-01-31T00:00:00"/>
    <x v="0"/>
    <n v="1200"/>
    <s v="خزينة مدينة نصر"/>
    <s v="تبرعات عامة من زكاة مال وغيرها"/>
    <s v="تبرعات عامة من زكاة مال وغيرها"/>
    <s v="دفاتر نقدية"/>
    <x v="2"/>
    <s v="سارى"/>
    <n v="4231"/>
    <n v="85"/>
  </r>
  <r>
    <d v="2017-01-31T00:00:00"/>
    <x v="0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4232"/>
    <n v="85"/>
  </r>
  <r>
    <d v="2017-01-31T00:00:00"/>
    <x v="0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4233"/>
    <n v="85"/>
  </r>
  <r>
    <d v="2017-01-31T00:00:00"/>
    <x v="0"/>
    <n v="7400"/>
    <s v="خزينة مدينة نصر"/>
    <s v="تبرعات نقدية للمرضى"/>
    <s v="نقدية للمرضى"/>
    <s v="دفاتر نقدية"/>
    <x v="2"/>
    <s v="سارى"/>
    <n v="4234"/>
    <n v="85"/>
  </r>
  <r>
    <d v="2017-01-31T00:00:00"/>
    <x v="0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4235"/>
    <n v="85"/>
  </r>
  <r>
    <d v="2017-01-31T00:00:00"/>
    <x v="0"/>
    <n v="100000"/>
    <s v="خزينة مدينة نصر"/>
    <s v="تبرعات عامة من زكاة مال وغيرها"/>
    <s v="تبرعات عامة من زكاة مال وغيرها"/>
    <s v="دفاتر نقدية"/>
    <x v="2"/>
    <s v="سارى"/>
    <n v="4236"/>
    <n v="85"/>
  </r>
  <r>
    <d v="2017-01-31T00:00:00"/>
    <x v="0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4237"/>
    <n v="85"/>
  </r>
  <r>
    <d v="2017-01-31T00:00:00"/>
    <x v="0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4238"/>
    <n v="85"/>
  </r>
  <r>
    <d v="2017-01-31T00:00:00"/>
    <x v="0"/>
    <n v="30000"/>
    <s v="خزينة مدينة نصر"/>
    <s v="تبرعات نقدية للمرضى"/>
    <s v="نقدية للمرضى"/>
    <s v="دفاتر نقدية"/>
    <x v="2"/>
    <s v="سارى"/>
    <n v="4281"/>
    <n v="86"/>
  </r>
  <r>
    <d v="2017-01-31T00:00:00"/>
    <x v="0"/>
    <n v="150"/>
    <s v="خزينة مدينة نصر"/>
    <s v="تبرعات نقدية للمرضى"/>
    <s v="نقدية للمرضى"/>
    <s v="دفاتر نقدية"/>
    <x v="2"/>
    <s v="سارى"/>
    <n v="4701"/>
    <n v="95"/>
  </r>
  <r>
    <d v="2017-01-31T00:00:00"/>
    <x v="0"/>
    <n v="200"/>
    <s v="بنك البركة جنيه مصرى"/>
    <s v="تبرعات مباشرة بالبنك"/>
    <m/>
    <s v="بنوك"/>
    <x v="0"/>
    <m/>
    <s v="معاملة بنكية"/>
    <m/>
  </r>
  <r>
    <d v="2017-01-31T00:00:00"/>
    <x v="0"/>
    <n v="50000"/>
    <s v="بنك البركة جنيه مصرى"/>
    <s v="تبرعات مباشرة بالبنك"/>
    <m/>
    <s v="بنوك"/>
    <x v="0"/>
    <m/>
    <s v="معاملة بنكية"/>
    <m/>
  </r>
  <r>
    <d v="2017-01-31T00:00:00"/>
    <x v="0"/>
    <n v="302835.81"/>
    <s v="بنك البركة جنيه مصرى"/>
    <s v="تبرعات مباشرة بالبنك"/>
    <m/>
    <s v="بنوك"/>
    <x v="0"/>
    <m/>
    <s v="معاملة بنكية"/>
    <m/>
  </r>
  <r>
    <d v="2017-01-31T00:00:00"/>
    <x v="0"/>
    <n v="10557.77"/>
    <s v="عملاء - ميجا خير"/>
    <s v="تبرعات حسابات قبض - جمع مال"/>
    <m/>
    <s v="عملاء"/>
    <x v="1"/>
    <m/>
    <m/>
    <m/>
  </r>
  <r>
    <d v="2017-01-31T00:00:00"/>
    <x v="0"/>
    <n v="62206.9"/>
    <s v="عملاء - فورى"/>
    <s v="تبرعات حسابات قبض - جمع مال"/>
    <m/>
    <s v="عملاء"/>
    <x v="1"/>
    <m/>
    <m/>
    <m/>
  </r>
  <r>
    <d v="2017-02-01T00:00:00"/>
    <x v="1"/>
    <n v="6000"/>
    <s v="بنك البركة جنيه مصرى"/>
    <s v="تبرعات مباشرة بالبنك"/>
    <m/>
    <s v="بنوك"/>
    <x v="0"/>
    <m/>
    <s v="معاملة بنكية"/>
    <m/>
  </r>
  <r>
    <d v="2017-01-31T00:00:00"/>
    <x v="0"/>
    <n v="2071"/>
    <s v="عملاء - مصارى"/>
    <s v="تبرعات حسابات قبض - جمع مال"/>
    <m/>
    <s v="عملاء"/>
    <x v="1"/>
    <m/>
    <m/>
    <m/>
  </r>
  <r>
    <d v="2017-02-01T00:00:00"/>
    <x v="1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4141"/>
    <n v="83"/>
  </r>
  <r>
    <d v="2017-02-01T00:00:00"/>
    <x v="1"/>
    <n v="420"/>
    <s v="خزينة مدينة نصر"/>
    <s v="تبرعات عامة من زكاة مال وغيرها"/>
    <s v="تبرعات عامة من زكاة مال وغيرها"/>
    <s v="دفاتر نقدية"/>
    <x v="2"/>
    <s v="سارى"/>
    <n v="4200"/>
    <n v="84"/>
  </r>
  <r>
    <d v="2017-02-01T00:00:00"/>
    <x v="1"/>
    <n v="22000"/>
    <s v="خزينة مدينة نصر"/>
    <s v="تبرعات عامة من زكاة مال وغيرها"/>
    <s v="تبرعات عامة من زكاة مال وغيرها"/>
    <s v="دفاتر نقدية"/>
    <x v="2"/>
    <s v="سارى"/>
    <n v="4239"/>
    <n v="85"/>
  </r>
  <r>
    <d v="2017-02-01T00:00:00"/>
    <x v="1"/>
    <n v="40000"/>
    <s v="خزينة مدينة نصر"/>
    <s v="تبرعات نقدية للمرضى"/>
    <s v="نقدية للمرضى"/>
    <s v="دفاتر نقدية"/>
    <x v="2"/>
    <s v="سارى"/>
    <n v="4240"/>
    <n v="85"/>
  </r>
  <r>
    <d v="2017-02-01T00:00:00"/>
    <x v="1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4382"/>
    <n v="88"/>
  </r>
  <r>
    <d v="2017-02-01T00:00:00"/>
    <x v="1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4383"/>
    <n v="88"/>
  </r>
  <r>
    <d v="2017-02-01T00:00:00"/>
    <x v="1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4384"/>
    <n v="88"/>
  </r>
  <r>
    <d v="2017-02-01T00:00:00"/>
    <x v="1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4385"/>
    <n v="88"/>
  </r>
  <r>
    <d v="2017-02-01T00:00:00"/>
    <x v="1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4386"/>
    <n v="88"/>
  </r>
  <r>
    <d v="2017-02-01T00:00:00"/>
    <x v="1"/>
    <n v="2000"/>
    <s v="خزينة مدينة نصر"/>
    <s v="تبرعات نقدية للمرضى"/>
    <s v="نقدية للمرضى"/>
    <s v="دفاتر نقدية"/>
    <x v="2"/>
    <s v="سارى"/>
    <n v="4703"/>
    <n v="95"/>
  </r>
  <r>
    <d v="2017-02-01T00:00:00"/>
    <x v="1"/>
    <n v="1000"/>
    <s v="بنك البركة جنيه مصرى"/>
    <s v="تبرعات مباشرة بالبنك"/>
    <m/>
    <s v="بنوك"/>
    <x v="0"/>
    <m/>
    <s v="معاملة بنكية"/>
    <m/>
  </r>
  <r>
    <d v="2017-02-01T00:00:00"/>
    <x v="1"/>
    <n v="890"/>
    <s v="بنك البركة جنيه مصرى"/>
    <s v="تبرعات مباشرة بالبنك"/>
    <m/>
    <s v="بنوك"/>
    <x v="0"/>
    <m/>
    <s v="معاملة بنكية"/>
    <m/>
  </r>
  <r>
    <d v="2017-02-01T00:00:00"/>
    <x v="1"/>
    <n v="3380"/>
    <s v="بنك البركة جنيه مصرى"/>
    <s v="تبرعات مباشرة بالبنك"/>
    <m/>
    <s v="بنوك"/>
    <x v="0"/>
    <m/>
    <s v="معاملة بنكية"/>
    <m/>
  </r>
  <r>
    <d v="2017-02-02T00:00:00"/>
    <x v="1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4241"/>
    <n v="85"/>
  </r>
  <r>
    <d v="2017-02-02T00:00:00"/>
    <x v="1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4242"/>
    <n v="85"/>
  </r>
  <r>
    <d v="2017-02-02T00:00:00"/>
    <x v="1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4243"/>
    <n v="85"/>
  </r>
  <r>
    <d v="2017-02-02T00:00:00"/>
    <x v="1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4244"/>
    <n v="85"/>
  </r>
  <r>
    <d v="2017-02-02T00:00:00"/>
    <x v="1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4245"/>
    <n v="85"/>
  </r>
  <r>
    <d v="2017-02-02T00:00:00"/>
    <x v="1"/>
    <n v="6200"/>
    <s v="خزينة مدينة نصر"/>
    <s v="تبرعات عامة من زكاة مال وغيرها"/>
    <s v="تبرعات عامة من زكاة مال وغيرها"/>
    <s v="دفاتر نقدية"/>
    <x v="2"/>
    <s v="سارى"/>
    <n v="4247"/>
    <n v="85"/>
  </r>
  <r>
    <d v="2017-02-02T00:00:00"/>
    <x v="1"/>
    <n v="1000"/>
    <s v="خزينة مدينة نصر"/>
    <s v="تبرعات نقدية للمرضى"/>
    <s v="نقدية للمرضى"/>
    <s v="دفاتر نقدية"/>
    <x v="2"/>
    <s v="سارى"/>
    <n v="4248"/>
    <n v="85"/>
  </r>
  <r>
    <d v="2017-02-02T00:00:00"/>
    <x v="1"/>
    <n v="2500"/>
    <s v="خزينة مدينة نصر"/>
    <s v="تبرعات عامة من زكاة مال وغيرها"/>
    <s v="تبرعات عامة من زكاة مال وغيرها"/>
    <s v="دفاتر نقدية"/>
    <x v="2"/>
    <s v="سارى"/>
    <n v="4249"/>
    <n v="85"/>
  </r>
  <r>
    <d v="2017-02-02T00:00:00"/>
    <x v="1"/>
    <n v="200"/>
    <s v="خزينة مدينة نصر"/>
    <s v="تبرعات نقدية للمرضى"/>
    <s v="نقدية للمرضى"/>
    <s v="دفاتر نقدية"/>
    <x v="2"/>
    <s v="سارى"/>
    <n v="4250"/>
    <n v="85"/>
  </r>
  <r>
    <d v="2017-02-02T00:00:00"/>
    <x v="1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4282"/>
    <n v="86"/>
  </r>
  <r>
    <d v="2017-02-02T00:00:00"/>
    <x v="1"/>
    <n v="200"/>
    <s v="خزينة مدينة نصر"/>
    <s v="تبرعات نقدية للمرضى"/>
    <s v="نقدية للمرضى"/>
    <s v="دفاتر نقدية"/>
    <x v="2"/>
    <s v="سارى"/>
    <n v="4283"/>
    <n v="86"/>
  </r>
  <r>
    <d v="2017-02-02T00:00:00"/>
    <x v="1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4284"/>
    <n v="86"/>
  </r>
  <r>
    <d v="2017-02-02T00:00:00"/>
    <x v="1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4285"/>
    <n v="86"/>
  </r>
  <r>
    <d v="2017-02-02T00:00:00"/>
    <x v="1"/>
    <n v="1000"/>
    <s v="خزينة مدينة نصر"/>
    <s v="تبرعات نقدية للمرضى"/>
    <s v="نقدية للمرضى"/>
    <s v="دفاتر نقدية"/>
    <x v="2"/>
    <s v="سارى"/>
    <n v="4414"/>
    <n v="89"/>
  </r>
  <r>
    <d v="2017-02-02T00:00:00"/>
    <x v="1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4415"/>
    <n v="89"/>
  </r>
  <r>
    <d v="2017-02-02T00:00:00"/>
    <x v="1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4601"/>
    <n v="93"/>
  </r>
  <r>
    <d v="2017-02-02T00:00:00"/>
    <x v="1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4705"/>
    <n v="95"/>
  </r>
  <r>
    <d v="2017-02-02T00:00:00"/>
    <x v="1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4751"/>
    <n v="96"/>
  </r>
  <r>
    <d v="2017-02-02T00:00:00"/>
    <x v="1"/>
    <n v="4500"/>
    <s v="خزينة مدينة نصر"/>
    <s v="تبرعات عامة من زكاة مال وغيرها"/>
    <s v="تبرعات عامة من زكاة مال وغيرها"/>
    <s v="دفاتر نقدية"/>
    <x v="2"/>
    <s v="سارى"/>
    <n v="4752"/>
    <n v="96"/>
  </r>
  <r>
    <d v="2017-02-02T00:00:00"/>
    <x v="1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4753"/>
    <n v="96"/>
  </r>
  <r>
    <d v="2017-02-02T00:00:00"/>
    <x v="1"/>
    <n v="4500"/>
    <s v="خزينة مدينة نصر"/>
    <s v="تبرعات عامة من زكاة مال وغيرها"/>
    <s v="تبرعات عامة من زكاة مال وغيرها"/>
    <s v="دفاتر نقدية"/>
    <x v="2"/>
    <s v="سارى"/>
    <n v="4754"/>
    <n v="96"/>
  </r>
  <r>
    <d v="2017-02-02T00:00:00"/>
    <x v="1"/>
    <n v="2000"/>
    <s v="بنك البركة جنيه مصرى"/>
    <s v="تبرعات مباشرة بالبنك"/>
    <m/>
    <s v="بنوك"/>
    <x v="0"/>
    <m/>
    <s v="معاملة بنكية"/>
    <m/>
  </r>
  <r>
    <d v="2017-02-02T00:00:00"/>
    <x v="1"/>
    <n v="4300"/>
    <s v="بنك البركة جنيه مصرى"/>
    <s v="تبرعات مباشرة بالبنك"/>
    <m/>
    <s v="بنوك"/>
    <x v="0"/>
    <m/>
    <s v="معاملة بنكية"/>
    <m/>
  </r>
  <r>
    <d v="2017-02-02T00:00:00"/>
    <x v="1"/>
    <n v="400"/>
    <s v="بنك البركة جنيه مصرى"/>
    <s v="تبرعات مباشرة بالبنك"/>
    <m/>
    <s v="بنوك"/>
    <x v="0"/>
    <m/>
    <s v="معاملة بنكية"/>
    <m/>
  </r>
  <r>
    <d v="2017-02-02T00:00:00"/>
    <x v="1"/>
    <n v="1000"/>
    <s v="بنك البركة جنيه مصرى"/>
    <s v="تبرعات مباشرة بالبنك"/>
    <m/>
    <s v="بنوك"/>
    <x v="0"/>
    <m/>
    <s v="معاملة بنكية"/>
    <m/>
  </r>
  <r>
    <d v="2017-02-02T00:00:00"/>
    <x v="1"/>
    <n v="1000"/>
    <s v="بنك البركة جنيه مصرى"/>
    <s v="تبرعات مباشرة بالبنك"/>
    <m/>
    <s v="بنوك"/>
    <x v="0"/>
    <m/>
    <s v="معاملة بنكية"/>
    <m/>
  </r>
  <r>
    <d v="2017-02-02T00:00:00"/>
    <x v="1"/>
    <n v="200"/>
    <s v="بنك البركة جنيه مصرى"/>
    <s v="تبرعات مباشرة بالبنك"/>
    <m/>
    <s v="بنوك"/>
    <x v="0"/>
    <m/>
    <s v="معاملة بنكية"/>
    <m/>
  </r>
  <r>
    <d v="2017-02-02T00:00:00"/>
    <x v="1"/>
    <n v="150"/>
    <s v="بنك البركة جنيه مصرى"/>
    <s v="تبرعات مباشرة بالبنك"/>
    <m/>
    <s v="بنوك"/>
    <x v="0"/>
    <m/>
    <s v="معاملة بنكية"/>
    <m/>
  </r>
  <r>
    <d v="2017-02-02T00:00:00"/>
    <x v="1"/>
    <n v="500"/>
    <s v="بنك البركة جنيه مصرى"/>
    <s v="تبرعات مباشرة بالبنك"/>
    <m/>
    <s v="بنوك"/>
    <x v="0"/>
    <m/>
    <s v="معاملة بنكية"/>
    <m/>
  </r>
  <r>
    <d v="2017-02-02T00:00:00"/>
    <x v="1"/>
    <n v="500"/>
    <s v="بنك البركة جنيه مصرى"/>
    <s v="تبرعات مباشرة بالبنك"/>
    <m/>
    <s v="بنوك"/>
    <x v="0"/>
    <m/>
    <s v="معاملة بنكية"/>
    <m/>
  </r>
  <r>
    <d v="2017-02-04T00:00:00"/>
    <x v="1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3892"/>
    <n v="78"/>
  </r>
  <r>
    <d v="2017-02-04T00:00:00"/>
    <x v="1"/>
    <n v="5000"/>
    <s v="خزينة مدينة نصر"/>
    <s v="تبرعات نقدية للمرضى"/>
    <s v="نقدية للمرضى"/>
    <s v="دفاتر نقدية"/>
    <x v="2"/>
    <s v="سارى"/>
    <n v="4142"/>
    <n v="83"/>
  </r>
  <r>
    <d v="2017-02-04T00:00:00"/>
    <x v="1"/>
    <n v="300"/>
    <s v="خزينة مدينة نصر"/>
    <s v="تبرعات نقدية للمرضى"/>
    <s v="نقدية للمرضى"/>
    <s v="دفاتر نقدية"/>
    <x v="2"/>
    <s v="سارى"/>
    <n v="4321"/>
    <n v="87"/>
  </r>
  <r>
    <d v="2017-02-04T00:00:00"/>
    <x v="1"/>
    <n v="7000"/>
    <s v="خزينة مدينة نصر"/>
    <s v="تبرعات عامة من زكاة مال وغيرها"/>
    <s v="تبرعات عامة من زكاة مال وغيرها"/>
    <s v="دفاتر نقدية"/>
    <x v="2"/>
    <s v="سارى"/>
    <n v="4602"/>
    <n v="93"/>
  </r>
  <r>
    <d v="2017-02-04T00:00:00"/>
    <x v="1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4603"/>
    <n v="93"/>
  </r>
  <r>
    <d v="2017-02-04T00:00:00"/>
    <x v="1"/>
    <n v="1500"/>
    <s v="خزينة مدينة نصر"/>
    <s v="تبرعات عامة من زكاة مال وغيرها"/>
    <s v="تبرعات عامة من زكاة مال وغيرها"/>
    <s v="دفاتر نقدية"/>
    <x v="2"/>
    <s v="سارى"/>
    <n v="4604"/>
    <n v="93"/>
  </r>
  <r>
    <d v="2017-02-04T00:00:00"/>
    <x v="1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4605"/>
    <n v="93"/>
  </r>
  <r>
    <d v="2017-02-04T00:00:00"/>
    <x v="1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4606"/>
    <n v="93"/>
  </r>
  <r>
    <d v="2017-02-04T00:00:00"/>
    <x v="1"/>
    <n v="1850"/>
    <s v="خزينة مدينة نصر"/>
    <s v="تبرعات عامة من زكاة مال وغيرها"/>
    <s v="تبرعات عامة من زكاة مال وغيرها"/>
    <s v="دفاتر نقدية"/>
    <x v="2"/>
    <s v="سارى"/>
    <n v="4706"/>
    <n v="95"/>
  </r>
  <r>
    <d v="2017-02-05T00:00:00"/>
    <x v="1"/>
    <n v="1870"/>
    <s v="خزينة مدينة نصر"/>
    <s v="تبرعات عامة من زكاة مال وغيرها"/>
    <s v="تبرعات عامة من زكاة مال وغيرها"/>
    <s v="دفاتر نقدية"/>
    <x v="2"/>
    <s v="سارى"/>
    <n v="3894"/>
    <n v="78"/>
  </r>
  <r>
    <d v="2017-02-05T00:00:00"/>
    <x v="1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3895"/>
    <n v="78"/>
  </r>
  <r>
    <d v="2017-02-05T00:00:00"/>
    <x v="1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3896"/>
    <n v="78"/>
  </r>
  <r>
    <d v="2017-02-05T00:00:00"/>
    <x v="1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3897"/>
    <n v="78"/>
  </r>
  <r>
    <d v="2017-02-05T00:00:00"/>
    <x v="1"/>
    <n v="1700"/>
    <s v="خزينة مدينة نصر"/>
    <s v="تبرعات نقدية للمرضى"/>
    <s v="نقدية للمرضى"/>
    <s v="دفاتر نقدية"/>
    <x v="2"/>
    <s v="سارى"/>
    <n v="4286"/>
    <n v="86"/>
  </r>
  <r>
    <d v="2017-02-05T00:00:00"/>
    <x v="1"/>
    <n v="550"/>
    <s v="خزينة مدينة نصر"/>
    <s v="تبرعات عامة من زكاة مال وغيرها"/>
    <s v="تبرعات عامة من زكاة مال وغيرها"/>
    <s v="دفاتر نقدية"/>
    <x v="2"/>
    <s v="سارى"/>
    <n v="4287"/>
    <n v="86"/>
  </r>
  <r>
    <d v="2017-02-05T00:00:00"/>
    <x v="1"/>
    <n v="5030"/>
    <s v="خزينة مدينة نصر"/>
    <s v="تبرعات عامة من زكاة مال وغيرها"/>
    <s v="تبرعات عامة من زكاة مال وغيرها"/>
    <s v="دفاتر نقدية"/>
    <x v="2"/>
    <s v="سارى"/>
    <n v="4288"/>
    <n v="86"/>
  </r>
  <r>
    <d v="2017-02-05T00:00:00"/>
    <x v="1"/>
    <n v="5030"/>
    <s v="خزينة مدينة نصر"/>
    <s v="تبرعات عامة من زكاة مال وغيرها"/>
    <s v="تبرعات عامة من زكاة مال وغيرها"/>
    <s v="دفاتر نقدية"/>
    <x v="2"/>
    <s v="سارى"/>
    <n v="4289"/>
    <n v="86"/>
  </r>
  <r>
    <d v="2017-02-05T00:00:00"/>
    <x v="1"/>
    <n v="100"/>
    <s v="خزينة مدينة نصر"/>
    <s v="تبرعات نقدية للمرضى"/>
    <s v="نقدية للمرضى"/>
    <s v="دفاتر نقدية"/>
    <x v="2"/>
    <s v="سارى"/>
    <n v="4322"/>
    <n v="87"/>
  </r>
  <r>
    <d v="2017-02-05T00:00:00"/>
    <x v="1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4323"/>
    <n v="87"/>
  </r>
  <r>
    <d v="2017-02-05T00:00:00"/>
    <x v="1"/>
    <n v="100"/>
    <s v="خزينة مدينة نصر"/>
    <s v="تبرعات نقدية للمرضى"/>
    <s v="نقدية للمرضى"/>
    <s v="دفاتر نقدية"/>
    <x v="2"/>
    <s v="سارى"/>
    <n v="4387"/>
    <n v="88"/>
  </r>
  <r>
    <d v="2017-02-05T00:00:00"/>
    <x v="1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4388"/>
    <n v="88"/>
  </r>
  <r>
    <d v="2017-02-05T00:00:00"/>
    <x v="1"/>
    <n v="350"/>
    <s v="خزينة مدينة نصر"/>
    <s v="تبرعات عامة من زكاة مال وغيرها"/>
    <s v="تبرعات عامة من زكاة مال وغيرها"/>
    <s v="دفاتر نقدية"/>
    <x v="2"/>
    <s v="سارى"/>
    <n v="4569"/>
    <n v="92"/>
  </r>
  <r>
    <d v="2017-02-05T00:00:00"/>
    <x v="1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4570"/>
    <n v="92"/>
  </r>
  <r>
    <d v="2017-02-05T00:00:00"/>
    <x v="1"/>
    <n v="1000"/>
    <s v="خزينة مدينة نصر"/>
    <s v="تبرعات نقدية للمرضى"/>
    <s v="نقدية للمرضى"/>
    <s v="دفاتر نقدية"/>
    <x v="2"/>
    <s v="سارى"/>
    <n v="4571"/>
    <n v="92"/>
  </r>
  <r>
    <d v="2017-02-05T00:00:00"/>
    <x v="1"/>
    <n v="6000"/>
    <s v="خزينة مدينة نصر"/>
    <s v="تبرعات نقدية للمرضى"/>
    <s v="نقدية للمرضى"/>
    <s v="دفاتر نقدية"/>
    <x v="2"/>
    <s v="سارى"/>
    <n v="4572"/>
    <n v="92"/>
  </r>
  <r>
    <d v="2017-02-05T00:00:00"/>
    <x v="1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4575"/>
    <n v="92"/>
  </r>
  <r>
    <d v="2017-02-05T00:00:00"/>
    <x v="1"/>
    <n v="7300"/>
    <s v="خزينة مدينة نصر"/>
    <s v="تبرعات عامة من زكاة مال وغيرها"/>
    <s v="تبرعات عامة من زكاة مال وغيرها"/>
    <s v="دفاتر نقدية"/>
    <x v="2"/>
    <s v="سارى"/>
    <n v="4576"/>
    <n v="92"/>
  </r>
  <r>
    <d v="2017-02-05T00:00:00"/>
    <x v="1"/>
    <n v="4000"/>
    <s v="خزينة مدينة نصر"/>
    <s v="تبرعات عامة من زكاة مال وغيرها"/>
    <s v="تبرعات عامة من زكاة مال وغيرها"/>
    <s v="دفاتر نقدية"/>
    <x v="2"/>
    <s v="سارى"/>
    <n v="4607"/>
    <n v="93"/>
  </r>
  <r>
    <d v="2017-02-05T00:00:00"/>
    <x v="1"/>
    <n v="2000"/>
    <s v="خزينة مدينة نصر"/>
    <s v="تبرعات نقدية للمرضى"/>
    <s v="نقدية للمرضى"/>
    <s v="دفاتر نقدية"/>
    <x v="2"/>
    <s v="سارى"/>
    <n v="4608"/>
    <n v="93"/>
  </r>
  <r>
    <d v="2017-02-05T00:00:00"/>
    <x v="1"/>
    <n v="100"/>
    <s v="خزينة مدينة نصر"/>
    <s v="تبرعات نقدية للمرضى"/>
    <s v="نقدية للمرضى"/>
    <s v="دفاتر نقدية"/>
    <x v="2"/>
    <s v="سارى"/>
    <n v="4609"/>
    <n v="93"/>
  </r>
  <r>
    <d v="2017-02-05T00:00:00"/>
    <x v="1"/>
    <n v="600"/>
    <s v="خزينة مدينة نصر"/>
    <s v="تبرعات نقدية للمرضى"/>
    <s v="نقدية للمرضى"/>
    <s v="دفاتر نقدية"/>
    <x v="2"/>
    <s v="سارى"/>
    <n v="4801"/>
    <n v="97"/>
  </r>
  <r>
    <d v="2017-02-05T00:00:00"/>
    <x v="1"/>
    <n v="400"/>
    <s v="بنك البركة جنيه مصرى"/>
    <s v="تبرعات مباشرة بالبنك"/>
    <m/>
    <s v="بنوك"/>
    <x v="0"/>
    <m/>
    <s v="معاملة بنكية"/>
    <m/>
  </r>
  <r>
    <d v="2017-02-05T00:00:00"/>
    <x v="1"/>
    <n v="2700"/>
    <s v="بنك البركة جنيه مصرى"/>
    <s v="تبرعات مباشرة بالبنك"/>
    <m/>
    <s v="بنوك"/>
    <x v="0"/>
    <m/>
    <s v="معاملة بنكية"/>
    <m/>
  </r>
  <r>
    <d v="2017-02-05T00:00:00"/>
    <x v="1"/>
    <n v="500"/>
    <s v="بنك البركة جنيه مصرى"/>
    <s v="تبرعات مباشرة بالبنك"/>
    <m/>
    <s v="بنوك"/>
    <x v="0"/>
    <m/>
    <s v="معاملة بنكية"/>
    <m/>
  </r>
  <r>
    <d v="2017-02-05T00:00:00"/>
    <x v="1"/>
    <n v="1250"/>
    <s v="بنك البركة جنيه مصرى"/>
    <s v="تبرعات مباشرة بالبنك"/>
    <m/>
    <s v="بنوك"/>
    <x v="0"/>
    <m/>
    <s v="معاملة بنكية"/>
    <m/>
  </r>
  <r>
    <d v="2017-02-05T00:00:00"/>
    <x v="1"/>
    <n v="630"/>
    <s v="بنك البركة جنيه مصرى"/>
    <s v="تبرعات مباشرة بالبنك"/>
    <m/>
    <s v="بنوك"/>
    <x v="0"/>
    <m/>
    <s v="معاملة بنكية"/>
    <m/>
  </r>
  <r>
    <d v="2017-02-05T00:00:00"/>
    <x v="1"/>
    <n v="500"/>
    <s v="بنك البركة جنيه مصرى"/>
    <s v="تبرعات مباشرة بالبنك"/>
    <m/>
    <s v="بنوك"/>
    <x v="0"/>
    <m/>
    <s v="معاملة بنكية"/>
    <m/>
  </r>
  <r>
    <d v="2017-02-06T00:00:00"/>
    <x v="1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4143"/>
    <n v="83"/>
  </r>
  <r>
    <d v="2017-02-06T00:00:00"/>
    <x v="1"/>
    <n v="2500"/>
    <s v="خزينة مدينة نصر"/>
    <s v="تبرعات عامة من زكاة مال وغيرها"/>
    <s v="تبرعات عامة من زكاة مال وغيرها"/>
    <s v="دفاتر نقدية"/>
    <x v="2"/>
    <s v="سارى"/>
    <n v="4144"/>
    <n v="83"/>
  </r>
  <r>
    <d v="2017-02-06T00:00:00"/>
    <x v="1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4145"/>
    <n v="83"/>
  </r>
  <r>
    <d v="2017-02-06T00:00:00"/>
    <x v="1"/>
    <n v="150"/>
    <s v="خزينة مدينة نصر"/>
    <s v="تبرعات عامة من زكاة مال وغيرها"/>
    <s v="تبرعات عامة من زكاة مال وغيرها"/>
    <s v="دفاتر نقدية"/>
    <x v="2"/>
    <s v="سارى"/>
    <n v="4146"/>
    <n v="83"/>
  </r>
  <r>
    <d v="2017-02-06T00:00:00"/>
    <x v="1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4290"/>
    <n v="86"/>
  </r>
  <r>
    <d v="2017-02-06T00:00:00"/>
    <x v="1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4291"/>
    <n v="86"/>
  </r>
  <r>
    <d v="2017-02-06T00:00:00"/>
    <x v="1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4292"/>
    <n v="86"/>
  </r>
  <r>
    <d v="2017-02-06T00:00:00"/>
    <x v="1"/>
    <n v="1500"/>
    <s v="خزينة مدينة نصر"/>
    <s v="تبرعات عامة من زكاة مال وغيرها"/>
    <s v="تبرعات عامة من زكاة مال وغيرها"/>
    <s v="دفاتر نقدية"/>
    <x v="2"/>
    <s v="سارى"/>
    <n v="4293"/>
    <n v="86"/>
  </r>
  <r>
    <d v="2017-02-06T00:00:00"/>
    <x v="1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4294"/>
    <n v="86"/>
  </r>
  <r>
    <d v="2017-02-06T00:00:00"/>
    <x v="1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4295"/>
    <n v="86"/>
  </r>
  <r>
    <d v="2017-02-06T00:00:00"/>
    <x v="1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4416"/>
    <n v="89"/>
  </r>
  <r>
    <d v="2017-02-06T00:00:00"/>
    <x v="1"/>
    <n v="6000"/>
    <s v="خزينة مدينة نصر"/>
    <s v="تبرعات عامة من زكاة مال وغيرها"/>
    <s v="تبرعات عامة من زكاة مال وغيرها"/>
    <s v="دفاتر نقدية"/>
    <x v="2"/>
    <s v="سارى"/>
    <n v="4417"/>
    <n v="89"/>
  </r>
  <r>
    <d v="2017-02-06T00:00:00"/>
    <x v="1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4418"/>
    <n v="89"/>
  </r>
  <r>
    <d v="2017-02-06T00:00:00"/>
    <x v="1"/>
    <n v="80"/>
    <s v="خزينة مدينة نصر"/>
    <s v="تبرعات عامة من زكاة مال وغيرها"/>
    <s v="تبرعات عامة من زكاة مال وغيرها"/>
    <s v="دفاتر نقدية"/>
    <x v="2"/>
    <s v="سارى"/>
    <n v="4419"/>
    <n v="89"/>
  </r>
  <r>
    <d v="2017-02-06T00:00:00"/>
    <x v="1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4420"/>
    <n v="89"/>
  </r>
  <r>
    <d v="2017-02-06T00:00:00"/>
    <x v="1"/>
    <n v="3000"/>
    <s v="خزينة مدينة نصر"/>
    <s v="تبرعات نقدية للمرضى"/>
    <s v="نقدية للمرضى"/>
    <s v="دفاتر نقدية"/>
    <x v="2"/>
    <s v="سارى"/>
    <n v="4421"/>
    <n v="89"/>
  </r>
  <r>
    <d v="2017-02-06T00:00:00"/>
    <x v="1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4577"/>
    <n v="92"/>
  </r>
  <r>
    <d v="2017-02-06T00:00:00"/>
    <x v="1"/>
    <n v="600"/>
    <s v="خزينة مدينة نصر"/>
    <s v="تبرعات نقدية للمرضى"/>
    <s v="نقدية للمرضى"/>
    <s v="دفاتر نقدية"/>
    <x v="2"/>
    <s v="سارى"/>
    <n v="4578"/>
    <n v="92"/>
  </r>
  <r>
    <d v="2017-02-06T00:00:00"/>
    <x v="1"/>
    <n v="5000"/>
    <s v="خزينة مدينة نصر"/>
    <s v="تبرعات نقدية للمرضى"/>
    <s v="نقدية للمرضى"/>
    <s v="دفاتر نقدية"/>
    <x v="2"/>
    <s v="سارى"/>
    <n v="4579"/>
    <n v="92"/>
  </r>
  <r>
    <d v="2017-02-06T00:00:00"/>
    <x v="1"/>
    <n v="2700"/>
    <s v="خزينة مدينة نصر"/>
    <s v="تبرعات عامة من زكاة مال وغيرها"/>
    <s v="تبرعات عامة من زكاة مال وغيرها"/>
    <s v="دفاتر نقدية"/>
    <x v="2"/>
    <s v="سارى"/>
    <n v="4610"/>
    <n v="93"/>
  </r>
  <r>
    <d v="2017-02-06T00:00:00"/>
    <x v="1"/>
    <n v="600"/>
    <s v="خزينة مدينة نصر"/>
    <s v="تبرعات عامة من زكاة مال وغيرها"/>
    <s v="تبرعات عامة من زكاة مال وغيرها"/>
    <s v="دفاتر نقدية"/>
    <x v="2"/>
    <s v="سارى"/>
    <n v="4611"/>
    <n v="93"/>
  </r>
  <r>
    <d v="2017-02-06T00:00:00"/>
    <x v="1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4612"/>
    <n v="93"/>
  </r>
  <r>
    <d v="2017-02-06T00:00:00"/>
    <x v="1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4613"/>
    <n v="93"/>
  </r>
  <r>
    <d v="2017-02-06T00:00:00"/>
    <x v="1"/>
    <n v="200"/>
    <s v="خزينة مدينة نصر"/>
    <s v="تبرعات نقدية للمرضى"/>
    <s v="نقدية للمرضى"/>
    <s v="دفاتر نقدية"/>
    <x v="2"/>
    <s v="سارى"/>
    <n v="4756"/>
    <n v="96"/>
  </r>
  <r>
    <d v="2017-02-06T00:00:00"/>
    <x v="1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4757"/>
    <n v="96"/>
  </r>
  <r>
    <d v="2017-02-06T00:00:00"/>
    <x v="1"/>
    <n v="1350"/>
    <s v="خزينة مدينة نصر"/>
    <s v="تبرعات عامة من زكاة مال وغيرها"/>
    <s v="تبرعات عامة من زكاة مال وغيرها"/>
    <s v="دفاتر نقدية"/>
    <x v="2"/>
    <s v="سارى"/>
    <n v="4758"/>
    <n v="96"/>
  </r>
  <r>
    <d v="2017-02-06T00:00:00"/>
    <x v="1"/>
    <n v="1500"/>
    <s v="بنك البركة جنيه مصرى"/>
    <s v="تبرعات مباشرة بالبنك"/>
    <m/>
    <s v="بنوك"/>
    <x v="0"/>
    <m/>
    <s v="معاملة بنكية"/>
    <m/>
  </r>
  <r>
    <d v="2017-02-07T00:00:00"/>
    <x v="1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4296"/>
    <n v="86"/>
  </r>
  <r>
    <d v="2017-02-07T00:00:00"/>
    <x v="1"/>
    <n v="300"/>
    <s v="خزينة مدينة نصر"/>
    <s v="تبرعات نقدية للمرضى"/>
    <s v="نقدية للمرضى"/>
    <s v="دفاتر نقدية"/>
    <x v="2"/>
    <s v="سارى"/>
    <n v="4297"/>
    <n v="86"/>
  </r>
  <r>
    <d v="2017-02-07T00:00:00"/>
    <x v="1"/>
    <n v="400"/>
    <s v="خزينة مدينة نصر"/>
    <s v="تبرعات نقدية للمرضى"/>
    <s v="نقدية للمرضى"/>
    <s v="دفاتر نقدية"/>
    <x v="2"/>
    <s v="سارى"/>
    <n v="4298"/>
    <n v="86"/>
  </r>
  <r>
    <d v="2017-02-07T00:00:00"/>
    <x v="1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4299"/>
    <n v="86"/>
  </r>
  <r>
    <d v="2017-02-07T00:00:00"/>
    <x v="1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4300"/>
    <n v="86"/>
  </r>
  <r>
    <d v="2017-02-07T00:00:00"/>
    <x v="1"/>
    <n v="6000"/>
    <s v="خزينة مدينة نصر"/>
    <s v="تبرعات عامة من زكاة مال وغيرها"/>
    <s v="تبرعات عامة من زكاة مال وغيرها"/>
    <s v="دفاتر نقدية"/>
    <x v="2"/>
    <s v="سارى"/>
    <n v="4389"/>
    <n v="88"/>
  </r>
  <r>
    <d v="2017-02-07T00:00:00"/>
    <x v="1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4390"/>
    <n v="88"/>
  </r>
  <r>
    <d v="2017-02-07T00:00:00"/>
    <x v="1"/>
    <n v="58.5"/>
    <s v="خزينة مدينة نصر"/>
    <s v="تبرعات نقدية للمرضى"/>
    <s v="نقدية للمرضى"/>
    <s v="دفاتر نقدية"/>
    <x v="2"/>
    <s v="سارى"/>
    <n v="4391"/>
    <n v="88"/>
  </r>
  <r>
    <d v="2017-02-07T00:00:00"/>
    <x v="1"/>
    <n v="200"/>
    <s v="خزينة مدينة نصر"/>
    <s v="تبرعات نقدية للمرضى"/>
    <s v="نقدية للمرضى"/>
    <s v="دفاتر نقدية"/>
    <x v="2"/>
    <s v="سارى"/>
    <n v="4392"/>
    <n v="88"/>
  </r>
  <r>
    <d v="2017-02-07T00:00:00"/>
    <x v="1"/>
    <n v="550"/>
    <s v="خزينة مدينة نصر"/>
    <s v="تبرعات عامة من زكاة مال وغيرها"/>
    <s v="تبرعات عامة من زكاة مال وغيرها"/>
    <s v="دفاتر نقدية"/>
    <x v="2"/>
    <s v="سارى"/>
    <n v="4422"/>
    <n v="89"/>
  </r>
  <r>
    <d v="2017-02-07T00:00:00"/>
    <x v="1"/>
    <n v="750"/>
    <s v="خزينة مدينة نصر"/>
    <s v="تبرعات عامة من زكاة مال وغيرها"/>
    <s v="تبرعات عامة من زكاة مال وغيرها"/>
    <s v="دفاتر نقدية"/>
    <x v="2"/>
    <s v="سارى"/>
    <n v="4423"/>
    <n v="89"/>
  </r>
  <r>
    <d v="2017-02-07T00:00:00"/>
    <x v="1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4574"/>
    <n v="92"/>
  </r>
  <r>
    <d v="2017-02-07T00:00:00"/>
    <x v="1"/>
    <n v="800"/>
    <s v="خزينة مدينة نصر"/>
    <s v="تبرعات نقدية للمرضى"/>
    <s v="نقدية للمرضى"/>
    <s v="دفاتر نقدية"/>
    <x v="2"/>
    <s v="سارى"/>
    <n v="4580"/>
    <n v="92"/>
  </r>
  <r>
    <d v="2017-02-07T00:00:00"/>
    <x v="1"/>
    <n v="500"/>
    <s v="خزينة مدينة نصر"/>
    <s v="تبرعات نقدية للمرضى"/>
    <s v="نقدية للمرضى"/>
    <s v="دفاتر نقدية"/>
    <x v="2"/>
    <s v="سارى"/>
    <n v="4581"/>
    <n v="92"/>
  </r>
  <r>
    <d v="2017-02-07T00:00:00"/>
    <x v="1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4582"/>
    <n v="92"/>
  </r>
  <r>
    <d v="2017-02-07T00:00:00"/>
    <x v="1"/>
    <n v="700"/>
    <s v="خزينة مدينة نصر"/>
    <s v="تبرعات عامة من زكاة مال وغيرها"/>
    <s v="تبرعات عامة من زكاة مال وغيرها"/>
    <s v="دفاتر نقدية"/>
    <x v="2"/>
    <s v="سارى"/>
    <n v="4759"/>
    <n v="96"/>
  </r>
  <r>
    <d v="2017-02-07T00:00:00"/>
    <x v="1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4760"/>
    <n v="96"/>
  </r>
  <r>
    <d v="2017-02-07T00:00:00"/>
    <x v="1"/>
    <n v="300"/>
    <s v="خزينة مدينة نصر"/>
    <s v="تبرعات نقدية للمرضى"/>
    <s v="نقدية للمرضى"/>
    <s v="دفاتر نقدية"/>
    <x v="2"/>
    <s v="سارى"/>
    <n v="4802"/>
    <n v="97"/>
  </r>
  <r>
    <d v="2017-02-07T00:00:00"/>
    <x v="1"/>
    <n v="70"/>
    <s v="بنك البركة جنيه مصرى"/>
    <s v="تبرعات مباشرة بالبنك"/>
    <m/>
    <s v="بنوك"/>
    <x v="0"/>
    <m/>
    <s v="معاملة بنكية"/>
    <m/>
  </r>
  <r>
    <d v="2017-02-07T00:00:00"/>
    <x v="1"/>
    <n v="3250"/>
    <s v="بنك البركة جنيه مصرى"/>
    <s v="تبرعات مباشرة بالبنك"/>
    <m/>
    <s v="بنوك"/>
    <x v="0"/>
    <m/>
    <s v="معاملة بنكية"/>
    <m/>
  </r>
  <r>
    <d v="2017-02-07T00:00:00"/>
    <x v="1"/>
    <n v="1000"/>
    <s v="بنك البركة جنيه مصرى"/>
    <s v="تبرعات مباشرة بالبنك"/>
    <m/>
    <s v="بنوك"/>
    <x v="0"/>
    <m/>
    <s v="معاملة بنكية"/>
    <m/>
  </r>
  <r>
    <d v="2017-02-07T00:00:00"/>
    <x v="1"/>
    <n v="500"/>
    <s v="بنك البركة جنيه مصرى"/>
    <s v="تبرعات مباشرة بالبنك"/>
    <m/>
    <s v="بنوك"/>
    <x v="0"/>
    <m/>
    <s v="معاملة بنكية"/>
    <m/>
  </r>
  <r>
    <d v="2017-02-07T00:00:00"/>
    <x v="1"/>
    <n v="450"/>
    <s v="بنك البركة جنيه مصرى"/>
    <s v="تبرعات مباشرة بالبنك"/>
    <m/>
    <s v="بنوك"/>
    <x v="0"/>
    <m/>
    <s v="معاملة بنكية"/>
    <m/>
  </r>
  <r>
    <d v="2017-02-07T00:00:00"/>
    <x v="1"/>
    <n v="1000"/>
    <s v="بنك البركة جنيه مصرى"/>
    <s v="تبرعات مباشرة بالبنك"/>
    <m/>
    <s v="بنوك"/>
    <x v="0"/>
    <m/>
    <s v="معاملة بنكية"/>
    <m/>
  </r>
  <r>
    <d v="2017-02-08T00:00:00"/>
    <x v="1"/>
    <n v="3660"/>
    <s v="خزينة مدينة نصر"/>
    <s v="تبرعات عامة من زكاة مال وغيرها"/>
    <s v="تبرعات عامة من زكاة مال وغيرها"/>
    <s v="دفاتر نقدية"/>
    <x v="2"/>
    <s v="سارى"/>
    <n v="4393"/>
    <n v="88"/>
  </r>
  <r>
    <d v="2017-02-08T00:00:00"/>
    <x v="1"/>
    <n v="1400"/>
    <s v="خزينة مدينة نصر"/>
    <s v="تبرعات عامة من زكاة مال وغيرها"/>
    <s v="تبرعات عامة من زكاة مال وغيرها"/>
    <s v="دفاتر نقدية"/>
    <x v="2"/>
    <s v="سارى"/>
    <n v="4394"/>
    <n v="88"/>
  </r>
  <r>
    <d v="2017-02-08T00:00:00"/>
    <x v="1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4395"/>
    <n v="88"/>
  </r>
  <r>
    <d v="2017-02-08T00:00:00"/>
    <x v="1"/>
    <n v="800"/>
    <s v="خزينة مدينة نصر"/>
    <s v="تبرعات نقدية للمرضى"/>
    <s v="نقدية للمرضى"/>
    <s v="دفاتر نقدية"/>
    <x v="2"/>
    <s v="سارى"/>
    <n v="4761"/>
    <n v="96"/>
  </r>
  <r>
    <d v="2017-02-08T00:00:00"/>
    <x v="1"/>
    <n v="1700"/>
    <s v="خزينة مدينة نصر"/>
    <s v="تبرعات عامة من زكاة مال وغيرها"/>
    <s v="تبرعات عامة من زكاة مال وغيرها"/>
    <s v="دفاتر نقدية"/>
    <x v="2"/>
    <s v="سارى"/>
    <n v="4762"/>
    <n v="96"/>
  </r>
  <r>
    <d v="2017-02-08T00:00:00"/>
    <x v="1"/>
    <n v="1500"/>
    <s v="خزينة مدينة نصر"/>
    <s v="تبرعات عامة من زكاة مال وغيرها"/>
    <s v="تبرعات عامة من زكاة مال وغيرها"/>
    <s v="دفاتر نقدية"/>
    <x v="2"/>
    <s v="سارى"/>
    <n v="4763"/>
    <n v="96"/>
  </r>
  <r>
    <d v="2017-02-08T00:00:00"/>
    <x v="1"/>
    <n v="300"/>
    <s v="خزينة مدينة نصر"/>
    <s v="تبرعات نقدية للمرضى"/>
    <s v="نقدية للمرضى"/>
    <s v="دفاتر نقدية"/>
    <x v="2"/>
    <s v="سارى"/>
    <n v="4803"/>
    <n v="97"/>
  </r>
  <r>
    <d v="2017-02-08T00:00:00"/>
    <x v="1"/>
    <n v="2100"/>
    <s v="بنك البركة جنيه مصرى"/>
    <s v="تبرعات مباشرة بالبنك"/>
    <m/>
    <s v="بنوك"/>
    <x v="0"/>
    <m/>
    <s v="معاملة بنكية"/>
    <m/>
  </r>
  <r>
    <d v="2017-02-08T00:00:00"/>
    <x v="1"/>
    <n v="330"/>
    <s v="بنك البركة جنيه مصرى"/>
    <s v="تبرعات مباشرة بالبنك"/>
    <m/>
    <s v="بنوك"/>
    <x v="0"/>
    <m/>
    <s v="معاملة بنكية"/>
    <m/>
  </r>
  <r>
    <d v="2017-02-09T00:00:00"/>
    <x v="1"/>
    <n v="488.5"/>
    <s v="خزينة مدينة نصر"/>
    <s v="تبرعات نقدية للمرضى"/>
    <s v="نقدية للمرضى"/>
    <s v="دفاتر نقدية"/>
    <x v="2"/>
    <s v="سارى"/>
    <n v="3898"/>
    <n v="78"/>
  </r>
  <r>
    <d v="2017-02-09T00:00:00"/>
    <x v="1"/>
    <n v="271.5"/>
    <s v="خزينة مدينة نصر"/>
    <s v="تبرعات نقدية للمرضى"/>
    <s v="نقدية للمرضى"/>
    <s v="دفاتر نقدية"/>
    <x v="2"/>
    <s v="سارى"/>
    <n v="3900"/>
    <n v="78"/>
  </r>
  <r>
    <d v="2017-02-09T00:00:00"/>
    <x v="1"/>
    <n v="200"/>
    <s v="خزينة مدينة نصر"/>
    <s v="تبرعات نقدية للمرضى"/>
    <s v="نقدية للمرضى"/>
    <s v="دفاتر نقدية"/>
    <x v="2"/>
    <s v="سارى"/>
    <n v="4147"/>
    <n v="83"/>
  </r>
  <r>
    <d v="2017-02-09T00:00:00"/>
    <x v="1"/>
    <n v="800"/>
    <s v="خزينة مدينة نصر"/>
    <s v="تبرعات عامة من زكاة مال وغيرها"/>
    <s v="تبرعات عامة من زكاة مال وغيرها"/>
    <s v="دفاتر نقدية"/>
    <x v="2"/>
    <s v="سارى"/>
    <n v="4148"/>
    <n v="83"/>
  </r>
  <r>
    <d v="2017-02-09T00:00:00"/>
    <x v="1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4149"/>
    <n v="83"/>
  </r>
  <r>
    <d v="2017-02-09T00:00:00"/>
    <x v="1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4150"/>
    <n v="83"/>
  </r>
  <r>
    <d v="2017-02-09T00:00:00"/>
    <x v="1"/>
    <n v="300"/>
    <s v="خزينة مدينة نصر"/>
    <s v="تبرعات نقدية للمرضى"/>
    <s v="نقدية للمرضى"/>
    <s v="دفاتر نقدية"/>
    <x v="2"/>
    <s v="سارى"/>
    <n v="4396"/>
    <n v="88"/>
  </r>
  <r>
    <d v="2017-02-09T00:00:00"/>
    <x v="1"/>
    <n v="2500"/>
    <s v="خزينة مدينة نصر"/>
    <s v="تبرعات عامة من زكاة مال وغيرها"/>
    <s v="تبرعات عامة من زكاة مال وغيرها"/>
    <s v="دفاتر نقدية"/>
    <x v="2"/>
    <s v="سارى"/>
    <n v="4583"/>
    <n v="92"/>
  </r>
  <r>
    <d v="2017-02-09T00:00:00"/>
    <x v="1"/>
    <n v="1600"/>
    <s v="خزينة مدينة نصر"/>
    <s v="تبرعات عامة من زكاة مال وغيرها"/>
    <s v="تبرعات عامة من زكاة مال وغيرها"/>
    <s v="دفاتر نقدية"/>
    <x v="2"/>
    <s v="سارى"/>
    <n v="4614"/>
    <n v="93"/>
  </r>
  <r>
    <d v="2017-02-09T00:00:00"/>
    <x v="1"/>
    <n v="200"/>
    <s v="خزينة مدينة نصر"/>
    <s v="تبرعات نقدية للمرضى"/>
    <s v="نقدية للمرضى"/>
    <s v="دفاتر نقدية"/>
    <x v="2"/>
    <s v="سارى"/>
    <n v="4615"/>
    <n v="93"/>
  </r>
  <r>
    <d v="2017-02-09T00:00:00"/>
    <x v="1"/>
    <n v="50"/>
    <s v="خزينة مدينة نصر"/>
    <s v="تبرعات نقدية للمرضى"/>
    <s v="نقدية للمرضى"/>
    <s v="دفاتر نقدية"/>
    <x v="2"/>
    <s v="سارى"/>
    <n v="4616"/>
    <n v="93"/>
  </r>
  <r>
    <d v="2017-02-09T00:00:00"/>
    <x v="1"/>
    <n v="50"/>
    <s v="خزينة مدينة نصر"/>
    <s v="تبرعات نقدية للمرضى"/>
    <s v="نقدية للمرضى"/>
    <s v="دفاتر نقدية"/>
    <x v="2"/>
    <s v="سارى"/>
    <n v="4617"/>
    <n v="93"/>
  </r>
  <r>
    <d v="2017-02-09T00:00:00"/>
    <x v="1"/>
    <n v="3529"/>
    <s v="خزينة مدينة نصر"/>
    <s v="تبرعات عامة من زكاة مال وغيرها"/>
    <s v="تبرعات عامة من زكاة مال وغيرها"/>
    <s v="دفاتر نقدية"/>
    <x v="2"/>
    <s v="سارى"/>
    <n v="4618"/>
    <n v="93"/>
  </r>
  <r>
    <d v="2017-02-09T00:00:00"/>
    <x v="1"/>
    <n v="150"/>
    <s v="خزينة مدينة نصر"/>
    <s v="تبرعات نقدية للمرضى"/>
    <s v="نقدية للمرضى"/>
    <s v="دفاتر نقدية"/>
    <x v="2"/>
    <s v="سارى"/>
    <n v="4659"/>
    <n v="94"/>
  </r>
  <r>
    <d v="2017-02-09T00:00:00"/>
    <x v="1"/>
    <n v="250"/>
    <s v="خزينة مدينة نصر"/>
    <s v="تبرعات نقدية للمرضى"/>
    <s v="نقدية للمرضى"/>
    <s v="دفاتر نقدية"/>
    <x v="2"/>
    <s v="سارى"/>
    <n v="4764"/>
    <n v="96"/>
  </r>
  <r>
    <d v="2017-02-09T00:00:00"/>
    <x v="1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4765"/>
    <n v="96"/>
  </r>
  <r>
    <d v="2017-02-09T00:00:00"/>
    <x v="1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4766"/>
    <n v="96"/>
  </r>
  <r>
    <d v="2017-02-09T00:00:00"/>
    <x v="1"/>
    <n v="6000"/>
    <s v="بنك البركة جنيه مصرى"/>
    <s v="تبرعات مباشرة بالبنك"/>
    <m/>
    <s v="بنوك"/>
    <x v="0"/>
    <m/>
    <s v="معاملة بنكية"/>
    <m/>
  </r>
  <r>
    <d v="2017-02-09T00:00:00"/>
    <x v="1"/>
    <n v="100"/>
    <s v="بنك البركة جنيه مصرى"/>
    <s v="تبرعات مباشرة بالبنك"/>
    <m/>
    <s v="بنوك"/>
    <x v="0"/>
    <m/>
    <s v="معاملة بنكية"/>
    <m/>
  </r>
  <r>
    <d v="2017-02-09T00:00:00"/>
    <x v="1"/>
    <n v="100"/>
    <s v="بنك البركة جنيه مصرى"/>
    <s v="تبرعات مباشرة بالبنك"/>
    <m/>
    <s v="بنوك"/>
    <x v="0"/>
    <m/>
    <s v="معاملة بنكية"/>
    <m/>
  </r>
  <r>
    <d v="2017-02-11T00:00:00"/>
    <x v="1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4424"/>
    <n v="89"/>
  </r>
  <r>
    <d v="2017-02-11T00:00:00"/>
    <x v="1"/>
    <n v="1100"/>
    <s v="خزينة مدينة نصر"/>
    <s v="تبرعات عامة من زكاة مال وغيرها"/>
    <s v="تبرعات عامة من زكاة مال وغيرها"/>
    <s v="دفاتر نقدية"/>
    <x v="2"/>
    <s v="سارى"/>
    <n v="4425"/>
    <n v="89"/>
  </r>
  <r>
    <d v="2017-02-11T00:00:00"/>
    <x v="1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4426"/>
    <n v="89"/>
  </r>
  <r>
    <d v="2017-02-11T00:00:00"/>
    <x v="1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4427"/>
    <n v="89"/>
  </r>
  <r>
    <d v="2017-02-11T00:00:00"/>
    <x v="1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4428"/>
    <n v="89"/>
  </r>
  <r>
    <d v="2017-02-11T00:00:00"/>
    <x v="1"/>
    <n v="6600"/>
    <s v="خزينة مدينة نصر"/>
    <s v="تبرعات عامة من زكاة مال وغيرها"/>
    <s v="تبرعات عامة من زكاة مال وغيرها"/>
    <s v="دفاتر نقدية"/>
    <x v="2"/>
    <s v="سارى"/>
    <n v="4429"/>
    <n v="89"/>
  </r>
  <r>
    <d v="2017-02-11T00:00:00"/>
    <x v="1"/>
    <n v="10"/>
    <s v="خزينة مدينة نصر"/>
    <s v="تبرعات عامة من زكاة مال وغيرها"/>
    <s v="تبرعات عامة من زكاة مال وغيرها"/>
    <s v="دفاتر نقدية"/>
    <x v="2"/>
    <s v="سارى"/>
    <n v="4430"/>
    <n v="89"/>
  </r>
  <r>
    <d v="2017-02-11T00:00:00"/>
    <x v="1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4584"/>
    <n v="92"/>
  </r>
  <r>
    <d v="2017-02-11T00:00:00"/>
    <x v="1"/>
    <n v="100"/>
    <s v="خزينة مدينة نصر"/>
    <s v="تبرعات نقدية للمرضى"/>
    <s v="نقدية للمرضى"/>
    <s v="دفاتر نقدية"/>
    <x v="2"/>
    <s v="سارى"/>
    <n v="4619"/>
    <n v="93"/>
  </r>
  <r>
    <d v="2017-02-11T00:00:00"/>
    <x v="1"/>
    <n v="2000"/>
    <s v="خزينة مدينة نصر"/>
    <s v="تبرعات نقدية للمرضى"/>
    <s v="نقدية للمرضى"/>
    <s v="دفاتر نقدية"/>
    <x v="2"/>
    <s v="سارى"/>
    <n v="4620"/>
    <n v="93"/>
  </r>
  <r>
    <d v="2017-02-11T00:00:00"/>
    <x v="1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4621"/>
    <n v="93"/>
  </r>
  <r>
    <d v="2017-02-11T00:00:00"/>
    <x v="1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4622"/>
    <n v="93"/>
  </r>
  <r>
    <d v="2017-02-11T00:00:00"/>
    <x v="1"/>
    <n v="40"/>
    <s v="خزينة مدينة نصر"/>
    <s v="تبرعات عامة من زكاة مال وغيرها"/>
    <s v="تبرعات عامة من زكاة مال وغيرها"/>
    <s v="دفاتر نقدية"/>
    <x v="2"/>
    <s v="سارى"/>
    <n v="4623"/>
    <n v="93"/>
  </r>
  <r>
    <d v="2017-02-11T00:00:00"/>
    <x v="1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4660"/>
    <n v="94"/>
  </r>
  <r>
    <d v="2017-02-11T00:00:00"/>
    <x v="1"/>
    <n v="200"/>
    <s v="خزينة مدينة نصر"/>
    <s v="تبرعات نقدية للمرضى"/>
    <s v="نقدية للمرضى"/>
    <s v="دفاتر نقدية"/>
    <x v="2"/>
    <s v="سارى"/>
    <n v="4661"/>
    <n v="94"/>
  </r>
  <r>
    <d v="2017-02-11T00:00:00"/>
    <x v="1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4708"/>
    <n v="95"/>
  </r>
  <r>
    <d v="2017-02-12T00:00:00"/>
    <x v="1"/>
    <n v="1200"/>
    <s v="خزينة مدينة نصر"/>
    <s v="تبرعات عامة من زكاة مال وغيرها"/>
    <s v="تبرعات عامة من زكاة مال وغيرها"/>
    <s v="دفاتر نقدية"/>
    <x v="2"/>
    <s v="سارى"/>
    <n v="4397"/>
    <n v="88"/>
  </r>
  <r>
    <d v="2017-02-12T00:00:00"/>
    <x v="1"/>
    <n v="500"/>
    <s v="خزينة مدينة نصر"/>
    <s v="تبرعات نقدية للمرضى"/>
    <s v="نقدية للمرضى"/>
    <s v="دفاتر نقدية"/>
    <x v="2"/>
    <s v="سارى"/>
    <n v="4398"/>
    <n v="88"/>
  </r>
  <r>
    <d v="2017-02-12T00:00:00"/>
    <x v="1"/>
    <n v="400"/>
    <s v="خزينة مدينة نصر"/>
    <s v="تبرعات نقدية للمرضى"/>
    <s v="نقدية للمرضى"/>
    <s v="دفاتر نقدية"/>
    <x v="2"/>
    <s v="سارى"/>
    <n v="4399"/>
    <n v="88"/>
  </r>
  <r>
    <d v="2017-02-12T00:00:00"/>
    <x v="1"/>
    <n v="425"/>
    <s v="خزينة مدينة نصر"/>
    <s v="تبرعات نقدية للمرضى"/>
    <s v="نقدية للمرضى"/>
    <s v="دفاتر نقدية"/>
    <x v="2"/>
    <s v="سارى"/>
    <n v="4400"/>
    <n v="88"/>
  </r>
  <r>
    <d v="2017-02-12T00:00:00"/>
    <x v="1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4431"/>
    <n v="89"/>
  </r>
  <r>
    <d v="2017-02-12T00:00:00"/>
    <x v="1"/>
    <n v="700"/>
    <s v="خزينة مدينة نصر"/>
    <s v="تبرعات عامة من زكاة مال وغيرها"/>
    <s v="تبرعات عامة من زكاة مال وغيرها"/>
    <s v="دفاتر نقدية"/>
    <x v="2"/>
    <s v="سارى"/>
    <n v="4432"/>
    <n v="89"/>
  </r>
  <r>
    <d v="2017-02-12T00:00:00"/>
    <x v="1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4585"/>
    <n v="92"/>
  </r>
  <r>
    <d v="2017-02-12T00:00:00"/>
    <x v="1"/>
    <n v="200"/>
    <s v="خزينة مدينة نصر"/>
    <s v="تبرعات نقدية للمرضى"/>
    <s v="نقدية للمرضى"/>
    <s v="دفاتر نقدية"/>
    <x v="2"/>
    <s v="سارى"/>
    <n v="4587"/>
    <n v="92"/>
  </r>
  <r>
    <d v="2017-02-12T00:00:00"/>
    <x v="1"/>
    <n v="14000"/>
    <s v="خزينة مدينة نصر"/>
    <s v="تبرعات عامة من زكاة مال وغيرها"/>
    <s v="تبرعات عامة من زكاة مال وغيرها"/>
    <s v="دفاتر نقدية"/>
    <x v="2"/>
    <s v="سارى"/>
    <n v="4624"/>
    <n v="93"/>
  </r>
  <r>
    <d v="2017-02-12T00:00:00"/>
    <x v="1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4625"/>
    <n v="93"/>
  </r>
  <r>
    <d v="2017-02-12T00:00:00"/>
    <x v="1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4767"/>
    <n v="96"/>
  </r>
  <r>
    <d v="2017-02-12T00:00:00"/>
    <x v="1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4768"/>
    <n v="96"/>
  </r>
  <r>
    <d v="2017-02-12T00:00:00"/>
    <x v="1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4769"/>
    <n v="96"/>
  </r>
  <r>
    <d v="2017-02-12T00:00:00"/>
    <x v="1"/>
    <n v="1000"/>
    <s v="خزينة مدينة نصر"/>
    <s v="تبرعات نقدية للمرضى"/>
    <s v="نقدية للمرضى"/>
    <s v="دفاتر نقدية"/>
    <x v="2"/>
    <s v="سارى"/>
    <n v="4804"/>
    <n v="97"/>
  </r>
  <r>
    <d v="2017-02-12T00:00:00"/>
    <x v="1"/>
    <n v="1750"/>
    <s v="خزينة مدينة نصر"/>
    <s v="تبرعات عامة من زكاة مال وغيرها"/>
    <s v="تبرعات عامة من زكاة مال وغيرها"/>
    <s v="دفاتر نقدية"/>
    <x v="2"/>
    <s v="سارى"/>
    <n v="4805"/>
    <n v="97"/>
  </r>
  <r>
    <d v="2017-02-12T00:00:00"/>
    <x v="1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4806"/>
    <n v="97"/>
  </r>
  <r>
    <d v="2017-02-12T00:00:00"/>
    <x v="1"/>
    <n v="2400"/>
    <s v="خزينة مدينة نصر"/>
    <s v="تبرعات نقدية للمرضى"/>
    <s v="نقدية للمرضى"/>
    <s v="دفاتر نقدية"/>
    <x v="2"/>
    <s v="سارى"/>
    <n v="4901"/>
    <n v="99"/>
  </r>
  <r>
    <d v="2017-02-12T00:00:00"/>
    <x v="1"/>
    <n v="2300"/>
    <s v="خزينة مدينة نصر"/>
    <s v="تبرعات عامة من زكاة مال وغيرها"/>
    <s v="تبرعات عامة من زكاة مال وغيرها"/>
    <s v="دفاتر نقدية"/>
    <x v="2"/>
    <s v="سارى"/>
    <n v="4902"/>
    <n v="99"/>
  </r>
  <r>
    <d v="2017-02-12T00:00:00"/>
    <x v="1"/>
    <n v="2600"/>
    <s v="بنك البركة جنيه مصرى"/>
    <s v="تبرعات مباشرة بالبنك"/>
    <m/>
    <s v="بنوك"/>
    <x v="0"/>
    <m/>
    <s v="معاملة بنكية"/>
    <m/>
  </r>
  <r>
    <d v="2017-02-12T00:00:00"/>
    <x v="1"/>
    <n v="1500"/>
    <s v="بنك البركة جنيه مصرى"/>
    <s v="تبرعات مباشرة بالبنك"/>
    <m/>
    <s v="بنوك"/>
    <x v="0"/>
    <m/>
    <s v="معاملة بنكية"/>
    <m/>
  </r>
  <r>
    <d v="2017-02-12T00:00:00"/>
    <x v="1"/>
    <n v="500"/>
    <s v="بنك البركة جنيه مصرى"/>
    <s v="تبرعات مباشرة بالبنك"/>
    <m/>
    <s v="بنوك"/>
    <x v="0"/>
    <m/>
    <s v="معاملة بنكية"/>
    <m/>
  </r>
  <r>
    <d v="2017-02-12T00:00:00"/>
    <x v="1"/>
    <n v="3438"/>
    <s v="بنك البركة جنيه مصرى"/>
    <s v="تبرعات مباشرة بالبنك"/>
    <m/>
    <s v="بنوك"/>
    <x v="0"/>
    <m/>
    <s v="معاملة بنكية"/>
    <m/>
  </r>
  <r>
    <d v="2017-02-13T00:00:00"/>
    <x v="1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4433"/>
    <n v="89"/>
  </r>
  <r>
    <d v="2017-02-13T00:00:00"/>
    <x v="1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4434"/>
    <n v="89"/>
  </r>
  <r>
    <d v="2017-02-13T00:00:00"/>
    <x v="1"/>
    <n v="12000"/>
    <s v="خزينة مدينة نصر"/>
    <s v="تبرعات عامة من زكاة مال وغيرها"/>
    <s v="تبرعات عامة من زكاة مال وغيرها"/>
    <s v="دفاتر نقدية"/>
    <x v="2"/>
    <s v="سارى"/>
    <n v="4435"/>
    <n v="89"/>
  </r>
  <r>
    <d v="2017-02-13T00:00:00"/>
    <x v="1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4588"/>
    <n v="92"/>
  </r>
  <r>
    <d v="2017-02-13T00:00:00"/>
    <x v="1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4589"/>
    <n v="92"/>
  </r>
  <r>
    <d v="2017-02-13T00:00:00"/>
    <x v="1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4590"/>
    <n v="92"/>
  </r>
  <r>
    <d v="2017-02-13T00:00:00"/>
    <x v="1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4626"/>
    <n v="93"/>
  </r>
  <r>
    <d v="2017-02-13T00:00:00"/>
    <x v="1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4627"/>
    <n v="93"/>
  </r>
  <r>
    <d v="2017-02-13T00:00:00"/>
    <x v="1"/>
    <n v="250"/>
    <s v="خزينة مدينة نصر"/>
    <s v="تبرعات عامة من زكاة مال وغيرها"/>
    <s v="تبرعات عامة من زكاة مال وغيرها"/>
    <s v="دفاتر نقدية"/>
    <x v="2"/>
    <s v="سارى"/>
    <n v="4628"/>
    <n v="93"/>
  </r>
  <r>
    <d v="2017-02-13T00:00:00"/>
    <x v="1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4629"/>
    <n v="93"/>
  </r>
  <r>
    <d v="2017-02-13T00:00:00"/>
    <x v="1"/>
    <n v="800"/>
    <s v="خزينة مدينة نصر"/>
    <s v="تبرعات نقدية للمرضى"/>
    <s v="نقدية للمرضى"/>
    <s v="دفاتر نقدية"/>
    <x v="2"/>
    <s v="سارى"/>
    <n v="4662"/>
    <n v="94"/>
  </r>
  <r>
    <d v="2017-02-13T00:00:00"/>
    <x v="1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4663"/>
    <n v="94"/>
  </r>
  <r>
    <d v="2017-02-13T00:00:00"/>
    <x v="1"/>
    <n v="4000"/>
    <s v="خزينة مدينة نصر"/>
    <s v="تبرعات عامة من زكاة مال وغيرها"/>
    <s v="تبرعات عامة من زكاة مال وغيرها"/>
    <s v="دفاتر نقدية"/>
    <x v="2"/>
    <s v="سارى"/>
    <n v="4664"/>
    <n v="94"/>
  </r>
  <r>
    <d v="2017-02-13T00:00:00"/>
    <x v="1"/>
    <n v="4000"/>
    <s v="خزينة مدينة نصر"/>
    <s v="تبرعات نقدية للمرضى"/>
    <s v="نقدية للمرضى"/>
    <s v="دفاتر نقدية"/>
    <x v="2"/>
    <s v="سارى"/>
    <n v="4709"/>
    <n v="95"/>
  </r>
  <r>
    <d v="2017-02-13T00:00:00"/>
    <x v="1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4770"/>
    <n v="96"/>
  </r>
  <r>
    <d v="2017-02-13T00:00:00"/>
    <x v="1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4771"/>
    <n v="96"/>
  </r>
  <r>
    <d v="2017-02-13T00:00:00"/>
    <x v="1"/>
    <n v="1000"/>
    <s v="خزينة مدينة نصر"/>
    <s v="تبرعات نقدية للمرضى"/>
    <s v="نقدية للمرضى"/>
    <s v="دفاتر نقدية"/>
    <x v="2"/>
    <s v="سارى"/>
    <n v="4772"/>
    <n v="96"/>
  </r>
  <r>
    <d v="2017-02-13T00:00:00"/>
    <x v="1"/>
    <n v="150"/>
    <s v="خزينة مدينة نصر"/>
    <s v="تبرعات عامة من زكاة مال وغيرها"/>
    <s v="تبرعات عامة من زكاة مال وغيرها"/>
    <s v="دفاتر نقدية"/>
    <x v="2"/>
    <s v="سارى"/>
    <n v="4807"/>
    <n v="97"/>
  </r>
  <r>
    <d v="2017-02-13T00:00:00"/>
    <x v="1"/>
    <n v="800"/>
    <s v="خزينة مدينة نصر"/>
    <s v="تبرعات عامة من زكاة مال وغيرها"/>
    <s v="تبرعات عامة من زكاة مال وغيرها"/>
    <s v="دفاتر نقدية"/>
    <x v="2"/>
    <s v="سارى"/>
    <n v="4808"/>
    <n v="97"/>
  </r>
  <r>
    <d v="2017-02-13T00:00:00"/>
    <x v="1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4809"/>
    <n v="97"/>
  </r>
  <r>
    <d v="2017-02-13T00:00:00"/>
    <x v="1"/>
    <n v="200"/>
    <s v="خزينة مدينة نصر"/>
    <s v="تبرعات نقدية للمرضى"/>
    <s v="نقدية للمرضى"/>
    <s v="دفاتر نقدية"/>
    <x v="2"/>
    <s v="سارى"/>
    <n v="4810"/>
    <n v="97"/>
  </r>
  <r>
    <d v="2017-02-13T00:00:00"/>
    <x v="1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4903"/>
    <n v="99"/>
  </r>
  <r>
    <d v="2017-02-13T00:00:00"/>
    <x v="1"/>
    <n v="200"/>
    <s v="بنك البركة جنيه مصرى"/>
    <s v="تبرعات مباشرة بالبنك"/>
    <m/>
    <s v="بنوك"/>
    <x v="0"/>
    <m/>
    <s v="معاملة بنكية"/>
    <m/>
  </r>
  <r>
    <d v="2017-02-13T00:00:00"/>
    <x v="1"/>
    <n v="4000"/>
    <s v="بنك البركة جنيه مصرى"/>
    <s v="تبرعات مباشرة بالبنك"/>
    <m/>
    <s v="بنوك"/>
    <x v="0"/>
    <m/>
    <s v="معاملة بنكية"/>
    <m/>
  </r>
  <r>
    <d v="2017-02-13T00:00:00"/>
    <x v="1"/>
    <n v="643"/>
    <s v="بنك البركة جنيه مصرى"/>
    <s v="تبرعات مباشرة بالبنك"/>
    <m/>
    <s v="بنوك"/>
    <x v="0"/>
    <m/>
    <s v="معاملة بنكية"/>
    <m/>
  </r>
  <r>
    <d v="2017-02-13T00:00:00"/>
    <x v="1"/>
    <n v="5000"/>
    <s v="بنك البركة جنيه مصرى"/>
    <s v="تبرعات مباشرة بالبنك"/>
    <m/>
    <s v="بنوك"/>
    <x v="0"/>
    <m/>
    <s v="معاملة بنكية"/>
    <m/>
  </r>
  <r>
    <d v="2017-02-14T00:00:00"/>
    <x v="1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4630"/>
    <n v="93"/>
  </r>
  <r>
    <d v="2017-02-14T00:00:00"/>
    <x v="1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4631"/>
    <n v="93"/>
  </r>
  <r>
    <d v="2017-02-14T00:00:00"/>
    <x v="1"/>
    <n v="150"/>
    <s v="خزينة مدينة نصر"/>
    <s v="تبرعات نقدية للمرضى"/>
    <s v="نقدية للمرضى"/>
    <s v="دفاتر نقدية"/>
    <x v="2"/>
    <s v="سارى"/>
    <n v="4665"/>
    <n v="94"/>
  </r>
  <r>
    <d v="2017-02-14T00:00:00"/>
    <x v="1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4666"/>
    <n v="94"/>
  </r>
  <r>
    <d v="2017-02-14T00:00:00"/>
    <x v="1"/>
    <n v="5000"/>
    <s v="خزينة مدينة نصر"/>
    <s v="تبرعات نقدية للمرضى"/>
    <s v="نقدية للمرضى"/>
    <s v="دفاتر نقدية"/>
    <x v="2"/>
    <s v="سارى"/>
    <n v="4773"/>
    <n v="96"/>
  </r>
  <r>
    <d v="2017-02-14T00:00:00"/>
    <x v="1"/>
    <n v="170"/>
    <s v="خزينة مدينة نصر"/>
    <s v="تبرعات نقدية للمرضى"/>
    <s v="نقدية للمرضى"/>
    <s v="دفاتر نقدية"/>
    <x v="2"/>
    <s v="سارى"/>
    <n v="4774"/>
    <n v="96"/>
  </r>
  <r>
    <d v="2017-02-14T00:00:00"/>
    <x v="1"/>
    <n v="490"/>
    <s v="خزينة مدينة نصر"/>
    <s v="تبرعات عامة من زكاة مال وغيرها"/>
    <s v="تبرعات عامة من زكاة مال وغيرها"/>
    <s v="دفاتر نقدية"/>
    <x v="2"/>
    <s v="سارى"/>
    <n v="4775"/>
    <n v="96"/>
  </r>
  <r>
    <d v="2017-02-14T00:00:00"/>
    <x v="1"/>
    <n v="3000"/>
    <s v="خزينة مدينة نصر"/>
    <s v="تبرعات نقدية للمرضى"/>
    <s v="نقدية للمرضى"/>
    <s v="دفاتر نقدية"/>
    <x v="2"/>
    <s v="سارى"/>
    <n v="4776"/>
    <n v="96"/>
  </r>
  <r>
    <d v="2017-02-14T00:00:00"/>
    <x v="1"/>
    <n v="1900"/>
    <s v="خزينة مدينة نصر"/>
    <s v="تبرعات نقدية للمرضى"/>
    <s v="نقدية للمرضى"/>
    <s v="دفاتر نقدية"/>
    <x v="2"/>
    <s v="سارى"/>
    <n v="4811"/>
    <n v="97"/>
  </r>
  <r>
    <d v="2017-02-14T00:00:00"/>
    <x v="1"/>
    <n v="50000"/>
    <s v="اوراق قبض"/>
    <s v="تبرعات عامة من زكاة مال وغيرها"/>
    <s v="تبرعات عامة من زكاة مال وغيرها"/>
    <s v="دفاتر نقدية"/>
    <x v="2"/>
    <s v="سارى"/>
    <n v="4812"/>
    <n v="97"/>
  </r>
  <r>
    <d v="2017-02-14T00:00:00"/>
    <x v="1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4813"/>
    <n v="97"/>
  </r>
  <r>
    <d v="2017-02-14T00:00:00"/>
    <x v="1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4905"/>
    <n v="99"/>
  </r>
  <r>
    <d v="2017-02-14T00:00:00"/>
    <x v="1"/>
    <n v="600"/>
    <s v="خزينة مدينة نصر"/>
    <s v="تبرعات عامة من زكاة مال وغيرها"/>
    <s v="تبرعات عامة من زكاة مال وغيرها"/>
    <s v="دفاتر نقدية"/>
    <x v="2"/>
    <s v="سارى"/>
    <n v="4906"/>
    <n v="99"/>
  </r>
  <r>
    <d v="2017-02-14T00:00:00"/>
    <x v="1"/>
    <n v="1000"/>
    <s v="خزينة مدينة نصر"/>
    <s v="تبرعات نقدية للمرضى"/>
    <s v="نقدية للمرضى"/>
    <s v="دفاتر نقدية"/>
    <x v="2"/>
    <s v="سارى"/>
    <n v="4907"/>
    <n v="99"/>
  </r>
  <r>
    <d v="2017-02-14T00:00:00"/>
    <x v="1"/>
    <n v="100"/>
    <s v="خزينة مدينة نصر"/>
    <s v="تبرعات نقدية للمرضى"/>
    <s v="نقدية للمرضى"/>
    <s v="دفاتر نقدية"/>
    <x v="2"/>
    <s v="سارى"/>
    <n v="4908"/>
    <n v="99"/>
  </r>
  <r>
    <d v="2017-02-14T00:00:00"/>
    <x v="1"/>
    <n v="600"/>
    <s v="بنك البركة جنيه مصرى"/>
    <s v="تبرعات مباشرة بالبنك"/>
    <m/>
    <s v="بنوك"/>
    <x v="0"/>
    <m/>
    <s v="معاملة بنكية"/>
    <m/>
  </r>
  <r>
    <d v="2017-02-14T00:00:00"/>
    <x v="1"/>
    <n v="200"/>
    <s v="بنك البركة جنيه مصرى"/>
    <s v="تبرعات مباشرة بالبنك"/>
    <m/>
    <s v="بنوك"/>
    <x v="0"/>
    <m/>
    <s v="معاملة بنكية"/>
    <m/>
  </r>
  <r>
    <d v="2017-02-14T00:00:00"/>
    <x v="1"/>
    <n v="400"/>
    <s v="بنك البركة جنيه مصرى"/>
    <s v="تبرعات مباشرة بالبنك"/>
    <m/>
    <s v="بنوك"/>
    <x v="0"/>
    <m/>
    <s v="معاملة بنكية"/>
    <m/>
  </r>
  <r>
    <d v="2017-02-15T00:00:00"/>
    <x v="1"/>
    <n v="3200"/>
    <s v="خزينة مدينة نصر"/>
    <s v="تبرعات عامة من زكاة مال وغيرها"/>
    <s v="تبرعات عامة من زكاة مال وغيرها"/>
    <s v="دفاتر نقدية"/>
    <x v="2"/>
    <s v="سارى"/>
    <n v="4436"/>
    <n v="89"/>
  </r>
  <r>
    <d v="2017-02-15T00:00:00"/>
    <x v="1"/>
    <n v="6700"/>
    <s v="خزينة مدينة نصر"/>
    <s v="تبرعات عامة من زكاة مال وغيرها"/>
    <s v="تبرعات عامة من زكاة مال وغيرها"/>
    <s v="دفاتر نقدية"/>
    <x v="2"/>
    <s v="سارى"/>
    <n v="4437"/>
    <n v="89"/>
  </r>
  <r>
    <d v="2017-02-15T00:00:00"/>
    <x v="1"/>
    <n v="825"/>
    <s v="خزينة مدينة نصر"/>
    <s v="تبرعات نقدية للمرضى"/>
    <s v="نقدية للمرضى"/>
    <s v="دفاتر نقدية"/>
    <x v="2"/>
    <s v="سارى"/>
    <n v="4438"/>
    <n v="89"/>
  </r>
  <r>
    <d v="2017-02-15T00:00:00"/>
    <x v="1"/>
    <n v="14437.5"/>
    <s v="خزينة مدينة نصر"/>
    <s v="تبرعات عامة من زكاة مال وغيرها"/>
    <s v="تبرعات عامة من زكاة مال وغيرها"/>
    <s v="دفاتر نقدية"/>
    <x v="2"/>
    <s v="سارى"/>
    <n v="4439"/>
    <n v="89"/>
  </r>
  <r>
    <d v="2017-02-15T00:00:00"/>
    <x v="1"/>
    <n v="1996.5"/>
    <s v="خزينة مدينة نصر"/>
    <s v="تبرعات عامة من زكاة مال وغيرها"/>
    <s v="تبرعات عامة من زكاة مال وغيرها"/>
    <s v="دفاتر نقدية"/>
    <x v="2"/>
    <s v="سارى"/>
    <n v="4440"/>
    <n v="89"/>
  </r>
  <r>
    <d v="2017-02-15T00:00:00"/>
    <x v="1"/>
    <n v="66"/>
    <s v="خزينة مدينة نصر"/>
    <s v="تبرعات عامة من زكاة مال وغيرها"/>
    <s v="تبرعات عامة من زكاة مال وغيرها"/>
    <s v="دفاتر نقدية"/>
    <x v="2"/>
    <s v="سارى"/>
    <n v="4441"/>
    <n v="89"/>
  </r>
  <r>
    <d v="2017-02-15T00:00:00"/>
    <x v="1"/>
    <n v="50"/>
    <s v="خزينة مدينة نصر"/>
    <s v="تبرعات نقدية للمرضى"/>
    <s v="نقدية للمرضى"/>
    <s v="دفاتر نقدية"/>
    <x v="2"/>
    <s v="سارى"/>
    <n v="4442"/>
    <n v="89"/>
  </r>
  <r>
    <d v="2017-02-15T00:00:00"/>
    <x v="1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4591"/>
    <n v="92"/>
  </r>
  <r>
    <d v="2017-02-15T00:00:00"/>
    <x v="1"/>
    <n v="600"/>
    <s v="خزينة مدينة نصر"/>
    <s v="تبرعات عامة من زكاة مال وغيرها"/>
    <s v="تبرعات عامة من زكاة مال وغيرها"/>
    <s v="دفاتر نقدية"/>
    <x v="2"/>
    <s v="سارى"/>
    <n v="4592"/>
    <n v="92"/>
  </r>
  <r>
    <d v="2017-02-15T00:00:00"/>
    <x v="1"/>
    <n v="100"/>
    <s v="خزينة مدينة نصر"/>
    <s v="تبرعات نقدية للمرضى"/>
    <s v="نقدية للمرضى"/>
    <s v="دفاتر نقدية"/>
    <x v="2"/>
    <s v="سارى"/>
    <n v="4632"/>
    <n v="93"/>
  </r>
  <r>
    <d v="2017-02-15T00:00:00"/>
    <x v="1"/>
    <n v="450"/>
    <s v="خزينة مدينة نصر"/>
    <s v="تبرعات نقدية للمرضى"/>
    <s v="نقدية للمرضى"/>
    <s v="دفاتر نقدية"/>
    <x v="2"/>
    <s v="سارى"/>
    <n v="4667"/>
    <n v="94"/>
  </r>
  <r>
    <d v="2017-02-15T00:00:00"/>
    <x v="1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4710"/>
    <n v="95"/>
  </r>
  <r>
    <d v="2017-02-15T00:00:00"/>
    <x v="1"/>
    <n v="300"/>
    <s v="خزينة مدينة نصر"/>
    <s v="تبرعات نقدية للمرضى"/>
    <s v="نقدية للمرضى"/>
    <s v="دفاتر نقدية"/>
    <x v="2"/>
    <s v="سارى"/>
    <n v="4711"/>
    <n v="95"/>
  </r>
  <r>
    <d v="2017-02-15T00:00:00"/>
    <x v="1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4777"/>
    <n v="96"/>
  </r>
  <r>
    <d v="2017-02-15T00:00:00"/>
    <x v="1"/>
    <n v="1600"/>
    <s v="بنك البركة جنيه مصرى"/>
    <s v="تبرعات مباشرة بالبنك"/>
    <m/>
    <s v="بنوك"/>
    <x v="0"/>
    <m/>
    <s v="معاملة بنكية"/>
    <m/>
  </r>
  <r>
    <d v="2017-02-16T00:00:00"/>
    <x v="1"/>
    <n v="500"/>
    <s v="خزينة مدينة نصر"/>
    <s v="تبرعات نقدية للمرضى"/>
    <s v="نقدية للمرضى"/>
    <s v="دفاتر نقدية"/>
    <x v="2"/>
    <s v="سارى"/>
    <n v="4443"/>
    <n v="89"/>
  </r>
  <r>
    <d v="2017-02-16T00:00:00"/>
    <x v="1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4444"/>
    <n v="89"/>
  </r>
  <r>
    <d v="2017-02-16T00:00:00"/>
    <x v="1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4593"/>
    <n v="92"/>
  </r>
  <r>
    <d v="2017-02-16T00:00:00"/>
    <x v="1"/>
    <n v="1550"/>
    <s v="خزينة مدينة نصر"/>
    <s v="تبرعات عامة من زكاة مال وغيرها"/>
    <s v="تبرعات عامة من زكاة مال وغيرها"/>
    <s v="دفاتر نقدية"/>
    <x v="2"/>
    <s v="سارى"/>
    <n v="4594"/>
    <n v="92"/>
  </r>
  <r>
    <d v="2017-02-16T00:00:00"/>
    <x v="1"/>
    <n v="100"/>
    <s v="خزينة مدينة نصر"/>
    <s v="تبرعات نقدية للمرضى"/>
    <s v="نقدية للمرضى"/>
    <s v="دفاتر نقدية"/>
    <x v="2"/>
    <s v="سارى"/>
    <n v="4633"/>
    <n v="93"/>
  </r>
  <r>
    <d v="2017-02-16T00:00:00"/>
    <x v="1"/>
    <n v="17650"/>
    <s v="خزينة مدينة نصر"/>
    <s v="تبرعات عامة من زكاة مال وغيرها"/>
    <s v="تبرعات عامة من زكاة مال وغيرها"/>
    <s v="دفاتر نقدية"/>
    <x v="2"/>
    <s v="سارى"/>
    <n v="4668"/>
    <n v="94"/>
  </r>
  <r>
    <d v="2017-02-16T00:00:00"/>
    <x v="1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4669"/>
    <n v="94"/>
  </r>
  <r>
    <d v="2017-02-16T00:00:00"/>
    <x v="1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4670"/>
    <n v="94"/>
  </r>
  <r>
    <d v="2017-02-16T00:00:00"/>
    <x v="1"/>
    <n v="4110"/>
    <s v="خزينة مدينة نصر"/>
    <s v="تبرعات نقدية للمرضى"/>
    <s v="نقدية للمرضى"/>
    <s v="دفاتر نقدية"/>
    <x v="2"/>
    <s v="سارى"/>
    <n v="4712"/>
    <n v="95"/>
  </r>
  <r>
    <d v="2017-02-16T00:00:00"/>
    <x v="1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4713"/>
    <n v="95"/>
  </r>
  <r>
    <d v="2017-02-16T00:00:00"/>
    <x v="1"/>
    <n v="250"/>
    <s v="خزينة مدينة نصر"/>
    <s v="تبرعات عامة من زكاة مال وغيرها"/>
    <s v="تبرعات عامة من زكاة مال وغيرها"/>
    <s v="دفاتر نقدية"/>
    <x v="2"/>
    <s v="سارى"/>
    <n v="4778"/>
    <n v="96"/>
  </r>
  <r>
    <d v="2017-02-16T00:00:00"/>
    <x v="1"/>
    <n v="1200"/>
    <s v="بنك البركة جنيه مصرى"/>
    <s v="تبرعات مباشرة بالبنك"/>
    <m/>
    <s v="بنوك"/>
    <x v="0"/>
    <m/>
    <s v="معاملة بنكية"/>
    <m/>
  </r>
  <r>
    <d v="2017-02-16T00:00:00"/>
    <x v="1"/>
    <n v="400"/>
    <s v="بنك البركة جنيه مصرى"/>
    <s v="تبرعات مباشرة بالبنك"/>
    <m/>
    <s v="بنوك"/>
    <x v="0"/>
    <m/>
    <s v="معاملة بنكية"/>
    <m/>
  </r>
  <r>
    <d v="2017-02-16T00:00:00"/>
    <x v="1"/>
    <n v="2435"/>
    <s v="بنك البركة جنيه مصرى"/>
    <s v="تبرعات مباشرة بالبنك"/>
    <m/>
    <s v="بنوك"/>
    <x v="0"/>
    <m/>
    <s v="معاملة بنكية"/>
    <m/>
  </r>
  <r>
    <d v="2017-02-16T00:00:00"/>
    <x v="1"/>
    <n v="500"/>
    <s v="بنك البركة جنيه مصرى"/>
    <s v="تبرعات مباشرة بالبنك"/>
    <m/>
    <s v="بنوك"/>
    <x v="0"/>
    <m/>
    <s v="معاملة بنكية"/>
    <m/>
  </r>
  <r>
    <d v="2017-02-17T00:00:00"/>
    <x v="1"/>
    <n v="240"/>
    <s v="خزينة مدينة نصر"/>
    <s v="تبرعات عامة من زكاة مال وغيرها"/>
    <s v="تبرعات عامة من زكاة مال وغيرها"/>
    <s v="دفاتر نقدية"/>
    <x v="2"/>
    <s v="سارى"/>
    <n v="4445"/>
    <n v="89"/>
  </r>
  <r>
    <d v="2017-02-17T00:00:00"/>
    <x v="1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4446"/>
    <n v="89"/>
  </r>
  <r>
    <d v="2017-02-17T00:00:00"/>
    <x v="1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4447"/>
    <n v="89"/>
  </r>
  <r>
    <d v="2017-02-17T00:00:00"/>
    <x v="1"/>
    <n v="100"/>
    <s v="خزينة مدينة نصر"/>
    <s v="تبرعات نقدية للمرضى"/>
    <s v="نقدية للمرضى"/>
    <s v="دفاتر نقدية"/>
    <x v="2"/>
    <s v="سارى"/>
    <n v="4448"/>
    <n v="89"/>
  </r>
  <r>
    <d v="2017-02-18T00:00:00"/>
    <x v="1"/>
    <n v="250"/>
    <s v="خزينة مدينة نصر"/>
    <s v="تبرعات نقدية للمرضى"/>
    <s v="نقدية للمرضى"/>
    <s v="دفاتر نقدية"/>
    <x v="2"/>
    <s v="سارى"/>
    <n v="4595"/>
    <n v="92"/>
  </r>
  <r>
    <d v="2017-02-18T00:00:00"/>
    <x v="1"/>
    <n v="80"/>
    <s v="خزينة مدينة نصر"/>
    <s v="تبرعات عامة من زكاة مال وغيرها"/>
    <s v="تبرعات عامة من زكاة مال وغيرها"/>
    <s v="دفاتر نقدية"/>
    <x v="2"/>
    <s v="سارى"/>
    <n v="4634"/>
    <n v="93"/>
  </r>
  <r>
    <d v="2017-02-18T00:00:00"/>
    <x v="1"/>
    <n v="2500"/>
    <s v="خزينة مدينة نصر"/>
    <s v="تبرعات عامة من زكاة مال وغيرها"/>
    <s v="تبرعات عامة من زكاة مال وغيرها"/>
    <s v="دفاتر نقدية"/>
    <x v="2"/>
    <s v="سارى"/>
    <n v="4635"/>
    <n v="93"/>
  </r>
  <r>
    <d v="2017-02-18T00:00:00"/>
    <x v="1"/>
    <n v="20"/>
    <s v="خزينة مدينة نصر"/>
    <s v="تبرعات نقدية للمرضى"/>
    <s v="نقدية للمرضى"/>
    <s v="دفاتر نقدية"/>
    <x v="2"/>
    <s v="سارى"/>
    <n v="4636"/>
    <n v="93"/>
  </r>
  <r>
    <d v="2017-02-18T00:00:00"/>
    <x v="1"/>
    <n v="1400"/>
    <s v="خزينة مدينة نصر"/>
    <s v="تبرعات عامة من زكاة مال وغيرها"/>
    <s v="تبرعات عامة من زكاة مال وغيرها"/>
    <s v="دفاتر نقدية"/>
    <x v="2"/>
    <s v="سارى"/>
    <n v="4637"/>
    <n v="93"/>
  </r>
  <r>
    <d v="2017-02-18T00:00:00"/>
    <x v="1"/>
    <n v="1600"/>
    <s v="خزينة مدينة نصر"/>
    <s v="تبرعات عامة من زكاة مال وغيرها"/>
    <s v="تبرعات عامة من زكاة مال وغيرها"/>
    <s v="دفاتر نقدية"/>
    <x v="2"/>
    <s v="سارى"/>
    <n v="4638"/>
    <n v="93"/>
  </r>
  <r>
    <d v="2017-02-18T00:00:00"/>
    <x v="1"/>
    <n v="2500"/>
    <s v="خزينة مدينة نصر"/>
    <s v="تبرعات نقدية للمرضى"/>
    <s v="نقدية للمرضى"/>
    <s v="دفاتر نقدية"/>
    <x v="2"/>
    <s v="سارى"/>
    <n v="4639"/>
    <n v="93"/>
  </r>
  <r>
    <d v="2017-02-18T00:00:00"/>
    <x v="1"/>
    <n v="1500"/>
    <s v="خزينة مدينة نصر"/>
    <s v="تبرعات عامة من زكاة مال وغيرها"/>
    <s v="تبرعات عامة من زكاة مال وغيرها"/>
    <s v="دفاتر نقدية"/>
    <x v="2"/>
    <s v="سارى"/>
    <n v="4640"/>
    <n v="93"/>
  </r>
  <r>
    <d v="2017-02-18T00:00:00"/>
    <x v="1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4641"/>
    <n v="93"/>
  </r>
  <r>
    <d v="2017-02-18T00:00:00"/>
    <x v="1"/>
    <n v="1600"/>
    <s v="خزينة مدينة نصر"/>
    <s v="تبرعات عامة من زكاة مال وغيرها"/>
    <s v="تبرعات عامة من زكاة مال وغيرها"/>
    <s v="دفاتر نقدية"/>
    <x v="2"/>
    <s v="سارى"/>
    <n v="4642"/>
    <n v="93"/>
  </r>
  <r>
    <d v="2017-02-18T00:00:00"/>
    <x v="1"/>
    <n v="2200"/>
    <s v="خزينة مدينة نصر"/>
    <s v="تبرعات عامة من زكاة مال وغيرها"/>
    <s v="تبرعات عامة من زكاة مال وغيرها"/>
    <s v="دفاتر نقدية"/>
    <x v="2"/>
    <s v="سارى"/>
    <n v="4951"/>
    <n v="100"/>
  </r>
  <r>
    <d v="2017-02-18T00:00:00"/>
    <x v="1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4952"/>
    <n v="100"/>
  </r>
  <r>
    <d v="2017-02-18T00:00:00"/>
    <x v="1"/>
    <n v="1700"/>
    <s v="خزينة مدينة نصر"/>
    <s v="تبرعات عامة من زكاة مال وغيرها"/>
    <s v="تبرعات عامة من زكاة مال وغيرها"/>
    <s v="دفاتر نقدية"/>
    <x v="2"/>
    <s v="سارى"/>
    <n v="4953"/>
    <n v="100"/>
  </r>
  <r>
    <d v="2017-02-19T00:00:00"/>
    <x v="1"/>
    <n v="100"/>
    <s v="خزينة مدينة نصر"/>
    <s v="تبرعات نقدية للمرضى"/>
    <s v="نقدية للمرضى"/>
    <s v="دفاتر نقدية"/>
    <x v="2"/>
    <s v="سارى"/>
    <n v="4449"/>
    <n v="89"/>
  </r>
  <r>
    <d v="2017-02-19T00:00:00"/>
    <x v="1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4596"/>
    <n v="92"/>
  </r>
  <r>
    <d v="2017-02-19T00:00:00"/>
    <x v="1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4597"/>
    <n v="92"/>
  </r>
  <r>
    <d v="2017-02-19T00:00:00"/>
    <x v="1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4643"/>
    <n v="93"/>
  </r>
  <r>
    <d v="2017-02-19T00:00:00"/>
    <x v="1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4644"/>
    <n v="93"/>
  </r>
  <r>
    <d v="2017-02-19T00:00:00"/>
    <x v="1"/>
    <n v="1200"/>
    <s v="خزينة مدينة نصر"/>
    <s v="تبرعات عامة من زكاة مال وغيرها"/>
    <s v="تبرعات عامة من زكاة مال وغيرها"/>
    <s v="دفاتر نقدية"/>
    <x v="2"/>
    <s v="سارى"/>
    <n v="4645"/>
    <n v="93"/>
  </r>
  <r>
    <d v="2017-02-19T00:00:00"/>
    <x v="1"/>
    <n v="150"/>
    <s v="خزينة مدينة نصر"/>
    <s v="تبرعات عامة من زكاة مال وغيرها"/>
    <s v="تبرعات عامة من زكاة مال وغيرها"/>
    <s v="دفاتر نقدية"/>
    <x v="2"/>
    <s v="سارى"/>
    <n v="4646"/>
    <n v="93"/>
  </r>
  <r>
    <d v="2017-02-19T00:00:00"/>
    <x v="1"/>
    <n v="1000"/>
    <s v="خزينة مدينة نصر"/>
    <s v="تبرعات نقدية للمرضى"/>
    <s v="نقدية للمرضى"/>
    <s v="دفاتر نقدية"/>
    <x v="2"/>
    <s v="سارى"/>
    <n v="4648"/>
    <n v="93"/>
  </r>
  <r>
    <d v="2017-02-19T00:00:00"/>
    <x v="1"/>
    <n v="15000"/>
    <s v="خزينة مدينة نصر"/>
    <s v="تبرعات عامة من زكاة مال وغيرها"/>
    <s v="تبرعات عامة من زكاة مال وغيرها"/>
    <s v="دفاتر نقدية"/>
    <x v="2"/>
    <s v="سارى"/>
    <n v="4671"/>
    <n v="94"/>
  </r>
  <r>
    <d v="2017-02-19T00:00:00"/>
    <x v="1"/>
    <n v="10000"/>
    <s v="خزينة مدينة نصر"/>
    <s v="تبرعات عامة من زكاة مال وغيرها"/>
    <s v="تبرعات عامة من زكاة مال وغيرها"/>
    <s v="دفاتر نقدية"/>
    <x v="2"/>
    <s v="سارى"/>
    <n v="4779"/>
    <n v="96"/>
  </r>
  <r>
    <d v="2017-02-19T00:00:00"/>
    <x v="1"/>
    <n v="1200"/>
    <s v="خزينة مدينة نصر"/>
    <s v="تبرعات نقدية للمرضى"/>
    <s v="نقدية للمرضى"/>
    <s v="دفاتر نقدية"/>
    <x v="2"/>
    <s v="سارى"/>
    <n v="4780"/>
    <n v="96"/>
  </r>
  <r>
    <d v="2017-02-19T00:00:00"/>
    <x v="1"/>
    <n v="300"/>
    <s v="خزينة مدينة نصر"/>
    <s v="تبرعات نقدية للمرضى"/>
    <s v="نقدية للمرضى"/>
    <s v="دفاتر نقدية"/>
    <x v="2"/>
    <s v="سارى"/>
    <n v="4781"/>
    <n v="96"/>
  </r>
  <r>
    <d v="2017-02-19T00:00:00"/>
    <x v="1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4782"/>
    <n v="96"/>
  </r>
  <r>
    <d v="2017-02-19T00:00:00"/>
    <x v="1"/>
    <n v="500"/>
    <s v="خزينة مدينة نصر"/>
    <s v="تبرعات نقدية للمرضى"/>
    <s v="نقدية للمرضى"/>
    <s v="دفاتر نقدية"/>
    <x v="2"/>
    <s v="سارى"/>
    <n v="4909"/>
    <n v="99"/>
  </r>
  <r>
    <d v="2017-02-19T00:00:00"/>
    <x v="1"/>
    <n v="200"/>
    <s v="خزينة مدينة نصر"/>
    <s v="تبرعات نقدية للمرضى"/>
    <s v="نقدية للمرضى"/>
    <s v="دفاتر نقدية"/>
    <x v="2"/>
    <s v="سارى"/>
    <n v="4910"/>
    <n v="99"/>
  </r>
  <r>
    <d v="2017-02-19T00:00:00"/>
    <x v="1"/>
    <n v="400"/>
    <s v="خزينة مدينة نصر"/>
    <s v="تبرعات نقدية للمرضى"/>
    <s v="نقدية للمرضى"/>
    <s v="دفاتر نقدية"/>
    <x v="2"/>
    <s v="سارى"/>
    <n v="4911"/>
    <n v="99"/>
  </r>
  <r>
    <d v="2017-02-19T00:00:00"/>
    <x v="1"/>
    <n v="3000"/>
    <s v="خزينة مدينة نصر"/>
    <s v="تبرعات نقدية للمرضى"/>
    <s v="نقدية للمرضى"/>
    <s v="دفاتر نقدية"/>
    <x v="2"/>
    <s v="سارى"/>
    <n v="4912"/>
    <n v="99"/>
  </r>
  <r>
    <d v="2017-02-19T00:00:00"/>
    <x v="1"/>
    <n v="2000"/>
    <s v="بنك البركة جنيه مصرى"/>
    <s v="تبرعات مباشرة بالبنك"/>
    <m/>
    <s v="بنوك"/>
    <x v="0"/>
    <m/>
    <s v="معاملة بنكية"/>
    <m/>
  </r>
  <r>
    <d v="2017-02-19T00:00:00"/>
    <x v="1"/>
    <n v="500"/>
    <s v="بنك البركة جنيه مصرى"/>
    <s v="تبرعات مباشرة بالبنك"/>
    <m/>
    <s v="بنوك"/>
    <x v="0"/>
    <m/>
    <s v="معاملة بنكية"/>
    <m/>
  </r>
  <r>
    <d v="2017-02-19T00:00:00"/>
    <x v="1"/>
    <n v="400"/>
    <s v="بنك البركة جنيه مصرى"/>
    <s v="تبرعات مباشرة بالبنك"/>
    <m/>
    <s v="بنوك"/>
    <x v="0"/>
    <m/>
    <s v="معاملة بنكية"/>
    <m/>
  </r>
  <r>
    <d v="2017-02-20T00:00:00"/>
    <x v="1"/>
    <n v="100"/>
    <s v="خزينة مدينة نصر"/>
    <s v="تبرعات نقدية للمرضى"/>
    <s v="نقدية للمرضى"/>
    <s v="دفاتر نقدية"/>
    <x v="2"/>
    <s v="سارى"/>
    <n v="4324"/>
    <n v="87"/>
  </r>
  <r>
    <d v="2017-02-20T00:00:00"/>
    <x v="1"/>
    <n v="791"/>
    <s v="خزينة مدينة نصر"/>
    <s v="تبرعات نقدية للمرضى"/>
    <s v="نقدية للمرضى"/>
    <s v="دفاتر نقدية"/>
    <x v="2"/>
    <s v="سارى"/>
    <n v="4450"/>
    <n v="89"/>
  </r>
  <r>
    <d v="2017-02-20T00:00:00"/>
    <x v="1"/>
    <n v="40"/>
    <s v="خزينة مدينة نصر"/>
    <s v="تبرعات عامة من زكاة مال وغيرها"/>
    <s v="تبرعات عامة من زكاة مال وغيرها"/>
    <s v="دفاتر نقدية"/>
    <x v="2"/>
    <s v="سارى"/>
    <n v="4451"/>
    <n v="90"/>
  </r>
  <r>
    <d v="2017-02-20T00:00:00"/>
    <x v="1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4452"/>
    <n v="90"/>
  </r>
  <r>
    <d v="2017-02-20T00:00:00"/>
    <x v="1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4453"/>
    <n v="90"/>
  </r>
  <r>
    <d v="2017-02-20T00:00:00"/>
    <x v="1"/>
    <n v="150"/>
    <s v="خزينة مدينة نصر"/>
    <s v="تبرعات عامة من زكاة مال وغيرها"/>
    <s v="تبرعات عامة من زكاة مال وغيرها"/>
    <s v="دفاتر نقدية"/>
    <x v="2"/>
    <s v="سارى"/>
    <n v="4454"/>
    <n v="90"/>
  </r>
  <r>
    <d v="2017-02-20T00:00:00"/>
    <x v="1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4455"/>
    <n v="90"/>
  </r>
  <r>
    <d v="2017-02-20T00:00:00"/>
    <x v="1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4598"/>
    <n v="92"/>
  </r>
  <r>
    <d v="2017-02-20T00:00:00"/>
    <x v="1"/>
    <n v="1000"/>
    <s v="خزينة مدينة نصر"/>
    <s v="تبرعات نقدية للمرضى"/>
    <s v="نقدية للمرضى"/>
    <s v="دفاتر نقدية"/>
    <x v="2"/>
    <s v="سارى"/>
    <n v="4672"/>
    <n v="94"/>
  </r>
  <r>
    <d v="2017-02-20T00:00:00"/>
    <x v="1"/>
    <n v="200"/>
    <s v="خزينة مدينة نصر"/>
    <s v="تبرعات نقدية للمرضى"/>
    <s v="نقدية للمرضى"/>
    <s v="دفاتر نقدية"/>
    <x v="2"/>
    <s v="سارى"/>
    <n v="4673"/>
    <n v="94"/>
  </r>
  <r>
    <d v="2017-02-20T00:00:00"/>
    <x v="1"/>
    <n v="50"/>
    <s v="خزينة مدينة نصر"/>
    <s v="تبرعات نقدية للمرضى"/>
    <s v="نقدية للمرضى"/>
    <s v="دفاتر نقدية"/>
    <x v="2"/>
    <s v="سارى"/>
    <n v="4715"/>
    <n v="95"/>
  </r>
  <r>
    <d v="2017-02-20T00:00:00"/>
    <x v="1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4783"/>
    <n v="96"/>
  </r>
  <r>
    <d v="2017-02-20T00:00:00"/>
    <x v="1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4784"/>
    <n v="96"/>
  </r>
  <r>
    <d v="2017-02-20T00:00:00"/>
    <x v="1"/>
    <n v="250"/>
    <s v="خزينة مدينة نصر"/>
    <s v="تبرعات عامة من زكاة مال وغيرها"/>
    <s v="تبرعات عامة من زكاة مال وغيرها"/>
    <s v="دفاتر نقدية"/>
    <x v="2"/>
    <s v="سارى"/>
    <n v="4785"/>
    <n v="96"/>
  </r>
  <r>
    <d v="2017-02-20T00:00:00"/>
    <x v="1"/>
    <n v="6000"/>
    <s v="خزينة مدينة نصر"/>
    <s v="تبرعات عامة من زكاة مال وغيرها"/>
    <s v="تبرعات عامة من زكاة مال وغيرها"/>
    <s v="دفاتر نقدية"/>
    <x v="2"/>
    <s v="سارى"/>
    <n v="4954"/>
    <n v="100"/>
  </r>
  <r>
    <d v="2017-02-20T00:00:00"/>
    <x v="1"/>
    <n v="2655"/>
    <s v="خزينة مدينة نصر"/>
    <s v="تبرعات عامة من زكاة مال وغيرها"/>
    <s v="تبرعات عامة من زكاة مال وغيرها"/>
    <s v="دفاتر نقدية"/>
    <x v="2"/>
    <s v="سارى"/>
    <n v="4955"/>
    <n v="100"/>
  </r>
  <r>
    <d v="2017-02-20T00:00:00"/>
    <x v="1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4956"/>
    <n v="100"/>
  </r>
  <r>
    <d v="2017-02-20T00:00:00"/>
    <x v="1"/>
    <n v="1000"/>
    <s v="بنك البركة جنيه مصرى"/>
    <s v="تبرعات مباشرة بالبنك"/>
    <m/>
    <s v="بنوك"/>
    <x v="0"/>
    <m/>
    <s v="معاملة بنكية"/>
    <m/>
  </r>
  <r>
    <d v="2017-02-20T00:00:00"/>
    <x v="1"/>
    <n v="500"/>
    <s v="بنك البركة جنيه مصرى"/>
    <s v="تبرعات مباشرة بالبنك"/>
    <m/>
    <s v="بنوك"/>
    <x v="0"/>
    <m/>
    <s v="معاملة بنكية"/>
    <m/>
  </r>
  <r>
    <d v="2017-02-20T00:00:00"/>
    <x v="1"/>
    <n v="1000"/>
    <s v="بنك البركة جنيه مصرى"/>
    <s v="تبرعات مباشرة بالبنك"/>
    <m/>
    <s v="بنوك"/>
    <x v="0"/>
    <m/>
    <s v="معاملة بنكية"/>
    <m/>
  </r>
  <r>
    <d v="2017-02-20T00:00:00"/>
    <x v="1"/>
    <n v="120"/>
    <s v="بنك البركة جنيه مصرى"/>
    <s v="تبرعات مباشرة بالبنك"/>
    <m/>
    <s v="بنوك"/>
    <x v="0"/>
    <m/>
    <s v="معاملة بنكية"/>
    <m/>
  </r>
  <r>
    <d v="2017-02-20T00:00:00"/>
    <x v="1"/>
    <n v="100"/>
    <s v="بنك البركة جنيه مصرى"/>
    <s v="تبرعات مباشرة بالبنك"/>
    <m/>
    <s v="بنوك"/>
    <x v="0"/>
    <m/>
    <s v="معاملة بنكية"/>
    <m/>
  </r>
  <r>
    <d v="2017-02-20T00:00:00"/>
    <x v="1"/>
    <n v="300"/>
    <s v="بنك البركة جنيه مصرى"/>
    <s v="تبرعات مباشرة بالبنك"/>
    <m/>
    <s v="بنوك"/>
    <x v="0"/>
    <m/>
    <s v="معاملة بنكية"/>
    <m/>
  </r>
  <r>
    <d v="2017-02-21T00:00:00"/>
    <x v="1"/>
    <n v="38000"/>
    <s v="خزينة مدينة نصر"/>
    <s v="تبرعات عامة من زكاة مال وغيرها"/>
    <s v="تبرعات عامة من زكاة مال وغيرها"/>
    <s v="دفاتر نقدية"/>
    <x v="2"/>
    <s v="سارى"/>
    <n v="4325"/>
    <n v="87"/>
  </r>
  <r>
    <d v="2017-02-21T00:00:00"/>
    <x v="1"/>
    <n v="450"/>
    <s v="خزينة مدينة نصر"/>
    <s v="تبرعات عامة من زكاة مال وغيرها"/>
    <s v="تبرعات عامة من زكاة مال وغيرها"/>
    <s v="دفاتر نقدية"/>
    <x v="2"/>
    <s v="سارى"/>
    <n v="4599"/>
    <n v="92"/>
  </r>
  <r>
    <d v="2017-02-21T00:00:00"/>
    <x v="1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4600"/>
    <n v="92"/>
  </r>
  <r>
    <d v="2017-02-21T00:00:00"/>
    <x v="1"/>
    <n v="500"/>
    <s v="خزينة مدينة نصر"/>
    <s v="تبرعات نقدية للمرضى"/>
    <s v="نقدية للمرضى"/>
    <s v="دفاتر نقدية"/>
    <x v="2"/>
    <s v="سارى"/>
    <n v="4786"/>
    <n v="96"/>
  </r>
  <r>
    <d v="2017-02-21T00:00:00"/>
    <x v="1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4787"/>
    <n v="96"/>
  </r>
  <r>
    <d v="2017-02-21T00:00:00"/>
    <x v="1"/>
    <n v="598.5"/>
    <s v="خزينة مدينة نصر"/>
    <s v="تبرعات عامة من زكاة مال وغيرها"/>
    <s v="تبرعات عامة من زكاة مال وغيرها"/>
    <s v="دفاتر نقدية"/>
    <x v="2"/>
    <s v="سارى"/>
    <n v="4814"/>
    <n v="97"/>
  </r>
  <r>
    <d v="2017-02-21T00:00:00"/>
    <x v="1"/>
    <n v="34667"/>
    <s v="خزينة مدينة نصر"/>
    <s v="تبرعات عامة من زكاة مال وغيرها"/>
    <s v="تبرعات عامة من زكاة مال وغيرها"/>
    <s v="دفاتر نقدية"/>
    <x v="2"/>
    <s v="سارى"/>
    <n v="4851"/>
    <n v="98"/>
  </r>
  <r>
    <d v="2017-02-21T00:00:00"/>
    <x v="1"/>
    <n v="5000"/>
    <s v="خزينة مدينة نصر"/>
    <s v="تبرعات نقدية للمرضى"/>
    <s v="نقدية للمرضى"/>
    <s v="دفاتر نقدية"/>
    <x v="2"/>
    <s v="سارى"/>
    <n v="4852"/>
    <n v="98"/>
  </r>
  <r>
    <d v="2017-02-21T00:00:00"/>
    <x v="1"/>
    <n v="1000"/>
    <s v="خزينة مدينة نصر"/>
    <s v="تبرعات نقدية للمرضى"/>
    <s v="نقدية للمرضى"/>
    <s v="دفاتر نقدية"/>
    <x v="2"/>
    <s v="سارى"/>
    <n v="4853"/>
    <n v="98"/>
  </r>
  <r>
    <d v="2017-02-21T00:00:00"/>
    <x v="1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4957"/>
    <n v="100"/>
  </r>
  <r>
    <d v="2017-02-21T00:00:00"/>
    <x v="1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4958"/>
    <n v="100"/>
  </r>
  <r>
    <d v="2017-02-21T00:00:00"/>
    <x v="1"/>
    <n v="20000"/>
    <s v="بنك البركة جنيه مصرى"/>
    <s v="تبرعات مباشرة بالبنك"/>
    <m/>
    <s v="بنوك"/>
    <x v="0"/>
    <m/>
    <s v="معاملة بنكية"/>
    <m/>
  </r>
  <r>
    <d v="2017-02-21T00:00:00"/>
    <x v="1"/>
    <n v="64.5"/>
    <s v="بنك البركة جنيه مصرى"/>
    <s v="تبرعات مباشرة بالبنك"/>
    <m/>
    <s v="بنوك"/>
    <x v="0"/>
    <m/>
    <s v="معاملة بنكية"/>
    <m/>
  </r>
  <r>
    <d v="2017-02-21T00:00:00"/>
    <x v="1"/>
    <n v="100"/>
    <s v="بنك البركة جنيه مصرى"/>
    <s v="تبرعات مباشرة بالبنك"/>
    <m/>
    <s v="بنوك"/>
    <x v="0"/>
    <m/>
    <s v="معاملة بنكية"/>
    <m/>
  </r>
  <r>
    <d v="2017-02-21T00:00:00"/>
    <x v="1"/>
    <n v="300"/>
    <s v="بنك البركة جنيه مصرى"/>
    <s v="تبرعات مباشرة بالبنك"/>
    <m/>
    <s v="بنوك"/>
    <x v="0"/>
    <m/>
    <s v="معاملة بنكية"/>
    <m/>
  </r>
  <r>
    <d v="2017-02-22T00:00:00"/>
    <x v="1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4456"/>
    <n v="90"/>
  </r>
  <r>
    <d v="2017-02-22T00:00:00"/>
    <x v="1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4674"/>
    <n v="94"/>
  </r>
  <r>
    <d v="2017-02-22T00:00:00"/>
    <x v="1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4675"/>
    <n v="94"/>
  </r>
  <r>
    <d v="2017-02-22T00:00:00"/>
    <x v="1"/>
    <n v="500"/>
    <s v="خزينة مدينة نصر"/>
    <s v="تبرعات نقدية للمرضى"/>
    <s v="نقدية للمرضى"/>
    <s v="دفاتر نقدية"/>
    <x v="2"/>
    <s v="سارى"/>
    <n v="4676"/>
    <n v="94"/>
  </r>
  <r>
    <d v="2017-02-22T00:00:00"/>
    <x v="1"/>
    <n v="200"/>
    <s v="خزينة مدينة نصر"/>
    <s v="تبرعات نقدية للمرضى"/>
    <s v="نقدية للمرضى"/>
    <s v="دفاتر نقدية"/>
    <x v="2"/>
    <s v="سارى"/>
    <n v="4788"/>
    <n v="96"/>
  </r>
  <r>
    <d v="2017-02-22T00:00:00"/>
    <x v="1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4815"/>
    <n v="97"/>
  </r>
  <r>
    <d v="2017-02-22T00:00:00"/>
    <x v="1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4816"/>
    <n v="97"/>
  </r>
  <r>
    <d v="2017-02-22T00:00:00"/>
    <x v="1"/>
    <n v="2300"/>
    <s v="خزينة مدينة نصر"/>
    <s v="تبرعات عامة من زكاة مال وغيرها"/>
    <s v="تبرعات عامة من زكاة مال وغيرها"/>
    <s v="دفاتر نقدية"/>
    <x v="2"/>
    <s v="سارى"/>
    <n v="4818"/>
    <n v="97"/>
  </r>
  <r>
    <d v="2017-02-22T00:00:00"/>
    <x v="1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4819"/>
    <n v="97"/>
  </r>
  <r>
    <d v="2017-02-22T00:00:00"/>
    <x v="1"/>
    <n v="700"/>
    <s v="خزينة مدينة نصر"/>
    <s v="تبرعات عامة من زكاة مال وغيرها"/>
    <s v="تبرعات عامة من زكاة مال وغيرها"/>
    <s v="دفاتر نقدية"/>
    <x v="2"/>
    <s v="سارى"/>
    <n v="4820"/>
    <n v="97"/>
  </r>
  <r>
    <d v="2017-02-22T00:00:00"/>
    <x v="1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4821"/>
    <n v="97"/>
  </r>
  <r>
    <d v="2017-02-22T00:00:00"/>
    <x v="1"/>
    <n v="100"/>
    <s v="خزينة مدينة نصر"/>
    <s v="تبرعات نقدية للمرضى"/>
    <s v="نقدية للمرضى"/>
    <s v="دفاتر نقدية"/>
    <x v="2"/>
    <s v="سارى"/>
    <n v="4854"/>
    <n v="98"/>
  </r>
  <r>
    <d v="2017-02-22T00:00:00"/>
    <x v="1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4855"/>
    <n v="98"/>
  </r>
  <r>
    <d v="2017-02-22T00:00:00"/>
    <x v="1"/>
    <n v="200"/>
    <s v="خزينة مدينة نصر"/>
    <s v="تبرعات نقدية للمرضى"/>
    <s v="نقدية للمرضى"/>
    <s v="دفاتر نقدية"/>
    <x v="2"/>
    <s v="سارى"/>
    <n v="4914"/>
    <n v="99"/>
  </r>
  <r>
    <d v="2017-02-22T00:00:00"/>
    <x v="1"/>
    <n v="100"/>
    <s v="خزينة مدينة نصر"/>
    <s v="تبرعات نقدية للمرضى"/>
    <s v="نقدية للمرضى"/>
    <s v="دفاتر نقدية"/>
    <x v="2"/>
    <s v="سارى"/>
    <n v="4915"/>
    <n v="99"/>
  </r>
  <r>
    <d v="2017-02-22T00:00:00"/>
    <x v="1"/>
    <n v="1400"/>
    <s v="خزينة مدينة نصر"/>
    <s v="تبرعات عامة من زكاة مال وغيرها"/>
    <s v="تبرعات عامة من زكاة مال وغيرها"/>
    <s v="دفاتر نقدية"/>
    <x v="2"/>
    <s v="سارى"/>
    <n v="4918"/>
    <n v="99"/>
  </r>
  <r>
    <d v="2017-02-22T00:00:00"/>
    <x v="1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4959"/>
    <n v="100"/>
  </r>
  <r>
    <d v="2017-02-22T00:00:00"/>
    <x v="1"/>
    <n v="1000"/>
    <s v="خزينة مدينة نصر"/>
    <s v="تبرعات نقدية للمرضى"/>
    <s v="نقدية للمرضى"/>
    <s v="دفاتر نقدية"/>
    <x v="2"/>
    <s v="سارى"/>
    <n v="4960"/>
    <n v="100"/>
  </r>
  <r>
    <d v="2017-02-22T00:00:00"/>
    <x v="1"/>
    <n v="2500"/>
    <s v="خزينة مدينة نصر"/>
    <s v="تبرعات نقدية للمرضى"/>
    <s v="نقدية للمرضى"/>
    <s v="دفاتر نقدية"/>
    <x v="2"/>
    <s v="سارى"/>
    <n v="4961"/>
    <n v="100"/>
  </r>
  <r>
    <d v="2017-02-22T00:00:00"/>
    <x v="1"/>
    <n v="250"/>
    <s v="خزينة مدينة نصر"/>
    <s v="تبرعات عامة من زكاة مال وغيرها"/>
    <s v="تبرعات عامة من زكاة مال وغيرها"/>
    <s v="دفاتر نقدية"/>
    <x v="2"/>
    <s v="سارى"/>
    <n v="4962"/>
    <n v="100"/>
  </r>
  <r>
    <d v="2017-02-22T00:00:00"/>
    <x v="1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5101"/>
    <n v="103"/>
  </r>
  <r>
    <d v="2017-02-22T00:00:00"/>
    <x v="1"/>
    <n v="7000"/>
    <s v="خزينة مدينة نصر"/>
    <s v="تبرعات نقدية للمرضى"/>
    <s v="نقدية للمرضى"/>
    <s v="دفاتر نقدية"/>
    <x v="2"/>
    <s v="سارى"/>
    <n v="5102"/>
    <n v="103"/>
  </r>
  <r>
    <d v="2017-02-22T00:00:00"/>
    <x v="1"/>
    <n v="1000"/>
    <s v="خزينة مدينة نصر"/>
    <s v="تبرعات نقدية للمرضى"/>
    <s v="نقدية للمرضى"/>
    <s v="دفاتر نقدية"/>
    <x v="2"/>
    <s v="سارى"/>
    <n v="5103"/>
    <n v="103"/>
  </r>
  <r>
    <d v="2017-02-22T00:00:00"/>
    <x v="1"/>
    <n v="200"/>
    <s v="خزينة مدينة نصر"/>
    <s v="تبرعات نقدية للمرضى"/>
    <s v="نقدية للمرضى"/>
    <s v="دفاتر نقدية"/>
    <x v="2"/>
    <s v="سارى"/>
    <n v="5104"/>
    <n v="103"/>
  </r>
  <r>
    <d v="2017-02-22T00:00:00"/>
    <x v="1"/>
    <n v="7700"/>
    <s v="بنك البركة جنيه مصرى"/>
    <s v="تبرعات مباشرة بالبنك"/>
    <m/>
    <s v="بنوك"/>
    <x v="0"/>
    <m/>
    <s v="معاملة بنكية"/>
    <m/>
  </r>
  <r>
    <d v="2017-02-23T00:00:00"/>
    <x v="1"/>
    <n v="600"/>
    <s v="خزينة مدينة نصر"/>
    <s v="تبرعات نقدية للمرضى"/>
    <s v="نقدية للمرضى"/>
    <s v="دفاتر نقدية"/>
    <x v="2"/>
    <s v="سارى"/>
    <n v="4457"/>
    <n v="90"/>
  </r>
  <r>
    <d v="2017-02-23T00:00:00"/>
    <x v="1"/>
    <n v="100"/>
    <s v="خزينة مدينة نصر"/>
    <s v="تبرعات نقدية للمرضى"/>
    <s v="نقدية للمرضى"/>
    <s v="دفاتر نقدية"/>
    <x v="2"/>
    <s v="سارى"/>
    <n v="4677"/>
    <n v="94"/>
  </r>
  <r>
    <d v="2017-02-23T00:00:00"/>
    <x v="1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4716"/>
    <n v="95"/>
  </r>
  <r>
    <d v="2017-02-23T00:00:00"/>
    <x v="1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4789"/>
    <n v="96"/>
  </r>
  <r>
    <d v="2017-02-23T00:00:00"/>
    <x v="1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4790"/>
    <n v="96"/>
  </r>
  <r>
    <d v="2017-02-23T00:00:00"/>
    <x v="1"/>
    <n v="100"/>
    <s v="خزينة مدينة نصر"/>
    <s v="تبرعات نقدية للمرضى"/>
    <s v="نقدية للمرضى"/>
    <s v="دفاتر نقدية"/>
    <x v="2"/>
    <s v="سارى"/>
    <n v="4856"/>
    <n v="98"/>
  </r>
  <r>
    <d v="2017-02-23T00:00:00"/>
    <x v="1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4858"/>
    <n v="98"/>
  </r>
  <r>
    <d v="2017-02-23T00:00:00"/>
    <x v="1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4913"/>
    <n v="99"/>
  </r>
  <r>
    <d v="2017-02-23T00:00:00"/>
    <x v="1"/>
    <n v="400"/>
    <s v="خزينة مدينة نصر"/>
    <s v="تبرعات نقدية للمرضى"/>
    <s v="نقدية للمرضى"/>
    <s v="دفاتر نقدية"/>
    <x v="2"/>
    <s v="سارى"/>
    <n v="4919"/>
    <n v="99"/>
  </r>
  <r>
    <d v="2017-02-23T00:00:00"/>
    <x v="1"/>
    <n v="300"/>
    <s v="خزينة مدينة نصر"/>
    <s v="تبرعات نقدية للمرضى"/>
    <s v="نقدية للمرضى"/>
    <s v="دفاتر نقدية"/>
    <x v="2"/>
    <s v="سارى"/>
    <n v="4921"/>
    <n v="99"/>
  </r>
  <r>
    <d v="2017-02-23T00:00:00"/>
    <x v="1"/>
    <n v="1200"/>
    <s v="خزينة مدينة نصر"/>
    <s v="تبرعات عامة من زكاة مال وغيرها"/>
    <s v="تبرعات عامة من زكاة مال وغيرها"/>
    <s v="دفاتر نقدية"/>
    <x v="2"/>
    <s v="سارى"/>
    <n v="5105"/>
    <n v="103"/>
  </r>
  <r>
    <d v="2017-02-23T00:00:00"/>
    <x v="1"/>
    <n v="600"/>
    <s v="بنك البركة جنيه مصرى"/>
    <s v="تبرعات مباشرة بالبنك"/>
    <m/>
    <s v="بنوك"/>
    <x v="0"/>
    <m/>
    <s v="معاملة بنكية"/>
    <m/>
  </r>
  <r>
    <d v="2017-02-23T00:00:00"/>
    <x v="1"/>
    <n v="100"/>
    <s v="بنك البركة جنيه مصرى"/>
    <s v="تبرعات مباشرة بالبنك"/>
    <m/>
    <s v="بنوك"/>
    <x v="0"/>
    <m/>
    <s v="معاملة بنكية"/>
    <m/>
  </r>
  <r>
    <d v="2017-02-23T00:00:00"/>
    <x v="1"/>
    <n v="34000"/>
    <s v="بنك البركة جنيه مصرى"/>
    <s v="تبرعات مباشرة بالبنك"/>
    <m/>
    <s v="بنوك"/>
    <x v="0"/>
    <m/>
    <s v="معاملة بنكية"/>
    <m/>
  </r>
  <r>
    <d v="2017-02-23T00:00:00"/>
    <x v="1"/>
    <n v="800"/>
    <s v="بنك البركة جنيه مصرى"/>
    <s v="تبرعات مباشرة بالبنك"/>
    <m/>
    <s v="بنوك"/>
    <x v="0"/>
    <m/>
    <s v="معاملة بنكية"/>
    <m/>
  </r>
  <r>
    <d v="2017-02-23T00:00:00"/>
    <x v="1"/>
    <n v="400"/>
    <s v="بنك البركة جنيه مصرى"/>
    <s v="تبرعات مباشرة بالبنك"/>
    <m/>
    <s v="بنوك"/>
    <x v="0"/>
    <m/>
    <s v="معاملة بنكية"/>
    <m/>
  </r>
  <r>
    <d v="2017-02-25T00:00:00"/>
    <x v="1"/>
    <n v="2000"/>
    <s v="خزينة مدينة نصر"/>
    <s v="تبرعات نقدية للمرضى"/>
    <s v="نقدية للمرضى"/>
    <s v="دفاتر نقدية"/>
    <x v="2"/>
    <s v="سارى"/>
    <n v="4458"/>
    <n v="90"/>
  </r>
  <r>
    <d v="2017-02-25T00:00:00"/>
    <x v="1"/>
    <n v="3380"/>
    <s v="خزينة مدينة نصر"/>
    <s v="تبرعات نقدية للمرضى"/>
    <s v="نقدية للمرضى"/>
    <s v="دفاتر نقدية"/>
    <x v="2"/>
    <s v="سارى"/>
    <n v="4459"/>
    <n v="90"/>
  </r>
  <r>
    <d v="2017-02-25T00:00:00"/>
    <x v="1"/>
    <n v="150"/>
    <s v="خزينة مدينة نصر"/>
    <s v="تبرعات نقدية للمرضى"/>
    <s v="نقدية للمرضى"/>
    <s v="دفاتر نقدية"/>
    <x v="2"/>
    <s v="سارى"/>
    <n v="4460"/>
    <n v="90"/>
  </r>
  <r>
    <d v="2017-02-25T00:00:00"/>
    <x v="1"/>
    <n v="1000"/>
    <s v="خزينة مدينة نصر"/>
    <s v="تبرعات نقدية للمرضى"/>
    <s v="نقدية للمرضى"/>
    <s v="دفاتر نقدية"/>
    <x v="2"/>
    <s v="سارى"/>
    <n v="4461"/>
    <n v="90"/>
  </r>
  <r>
    <d v="2017-02-25T00:00:00"/>
    <x v="1"/>
    <n v="1000"/>
    <s v="خزينة مدينة نصر"/>
    <s v="تبرعات نقدية للمرضى"/>
    <s v="نقدية للمرضى"/>
    <s v="دفاتر نقدية"/>
    <x v="2"/>
    <s v="سارى"/>
    <n v="4462"/>
    <n v="90"/>
  </r>
  <r>
    <d v="2017-02-25T00:00:00"/>
    <x v="1"/>
    <n v="95"/>
    <s v="خزينة مدينة نصر"/>
    <s v="تبرعات عامة من زكاة مال وغيرها"/>
    <s v="تبرعات عامة من زكاة مال وغيرها"/>
    <s v="دفاتر نقدية"/>
    <x v="2"/>
    <s v="سارى"/>
    <n v="4717"/>
    <n v="95"/>
  </r>
  <r>
    <d v="2017-02-25T00:00:00"/>
    <x v="1"/>
    <n v="95"/>
    <s v="خزينة مدينة نصر"/>
    <s v="تبرعات عامة من زكاة مال وغيرها"/>
    <s v="تبرعات عامة من زكاة مال وغيرها"/>
    <s v="دفاتر نقدية"/>
    <x v="2"/>
    <s v="سارى"/>
    <n v="4718"/>
    <n v="95"/>
  </r>
  <r>
    <d v="2017-02-25T00:00:00"/>
    <x v="1"/>
    <n v="1387.5"/>
    <s v="خزينة مدينة نصر"/>
    <s v="تبرعات عامة من زكاة مال وغيرها"/>
    <s v="تبرعات عامة من زكاة مال وغيرها"/>
    <s v="دفاتر نقدية"/>
    <x v="2"/>
    <s v="سارى"/>
    <n v="4719"/>
    <n v="95"/>
  </r>
  <r>
    <d v="2017-02-25T00:00:00"/>
    <x v="1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4720"/>
    <n v="95"/>
  </r>
  <r>
    <d v="2017-02-25T00:00:00"/>
    <x v="1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4721"/>
    <n v="95"/>
  </r>
  <r>
    <d v="2017-02-25T00:00:00"/>
    <x v="1"/>
    <n v="2200"/>
    <s v="خزينة مدينة نصر"/>
    <s v="تبرعات نقدية للمرضى"/>
    <s v="نقدية للمرضى"/>
    <s v="دفاتر نقدية"/>
    <x v="2"/>
    <s v="سارى"/>
    <n v="4859"/>
    <n v="98"/>
  </r>
  <r>
    <d v="2017-02-25T00:00:00"/>
    <x v="1"/>
    <n v="450"/>
    <s v="خزينة مدينة نصر"/>
    <s v="تبرعات عامة من زكاة مال وغيرها"/>
    <s v="تبرعات عامة من زكاة مال وغيرها"/>
    <s v="دفاتر نقدية"/>
    <x v="2"/>
    <s v="سارى"/>
    <n v="4860"/>
    <n v="98"/>
  </r>
  <r>
    <d v="2017-02-25T00:00:00"/>
    <x v="1"/>
    <n v="340"/>
    <s v="خزينة مدينة نصر"/>
    <s v="تبرعات عامة من زكاة مال وغيرها"/>
    <s v="تبرعات عامة من زكاة مال وغيرها"/>
    <s v="دفاتر نقدية"/>
    <x v="2"/>
    <s v="سارى"/>
    <n v="4861"/>
    <n v="98"/>
  </r>
  <r>
    <d v="2017-02-25T00:00:00"/>
    <x v="1"/>
    <n v="750"/>
    <s v="خزينة مدينة نصر"/>
    <s v="تبرعات عامة من زكاة مال وغيرها"/>
    <s v="تبرعات عامة من زكاة مال وغيرها"/>
    <s v="دفاتر نقدية"/>
    <x v="2"/>
    <s v="سارى"/>
    <n v="4862"/>
    <n v="98"/>
  </r>
  <r>
    <d v="2017-02-25T00:00:00"/>
    <x v="1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4917"/>
    <n v="99"/>
  </r>
  <r>
    <d v="2017-02-25T00:00:00"/>
    <x v="1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4963"/>
    <n v="100"/>
  </r>
  <r>
    <d v="2017-02-26T00:00:00"/>
    <x v="1"/>
    <n v="500"/>
    <s v="خزينة مدينة نصر"/>
    <s v="تبرعات نقدية للمرضى"/>
    <s v="نقدية للمرضى"/>
    <s v="دفاتر نقدية"/>
    <x v="2"/>
    <s v="سارى"/>
    <n v="4326"/>
    <n v="87"/>
  </r>
  <r>
    <d v="2017-02-26T00:00:00"/>
    <x v="1"/>
    <n v="1000"/>
    <s v="خزينة مدينة نصر"/>
    <s v="تبرعات نقدية للمرضى"/>
    <s v="نقدية للمرضى"/>
    <s v="دفاتر نقدية"/>
    <x v="2"/>
    <s v="سارى"/>
    <n v="4327"/>
    <n v="87"/>
  </r>
  <r>
    <d v="2017-02-26T00:00:00"/>
    <x v="1"/>
    <n v="1200"/>
    <s v="خزينة مدينة نصر"/>
    <s v="تبرعات نقدية للمرضى"/>
    <s v="نقدية للمرضى"/>
    <s v="دفاتر نقدية"/>
    <x v="2"/>
    <s v="سارى"/>
    <n v="4328"/>
    <n v="87"/>
  </r>
  <r>
    <d v="2017-02-26T00:00:00"/>
    <x v="1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4330"/>
    <n v="87"/>
  </r>
  <r>
    <d v="2017-02-26T00:00:00"/>
    <x v="1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4331"/>
    <n v="87"/>
  </r>
  <r>
    <d v="2017-02-26T00:00:00"/>
    <x v="1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4822"/>
    <n v="97"/>
  </r>
  <r>
    <d v="2017-02-26T00:00:00"/>
    <x v="1"/>
    <n v="900"/>
    <s v="خزينة مدينة نصر"/>
    <s v="تبرعات نقدية للمرضى"/>
    <s v="نقدية للمرضى"/>
    <s v="دفاتر نقدية"/>
    <x v="2"/>
    <s v="سارى"/>
    <n v="4823"/>
    <n v="97"/>
  </r>
  <r>
    <d v="2017-02-26T00:00:00"/>
    <x v="1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4863"/>
    <n v="98"/>
  </r>
  <r>
    <d v="2017-02-26T00:00:00"/>
    <x v="1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4864"/>
    <n v="98"/>
  </r>
  <r>
    <d v="2017-02-26T00:00:00"/>
    <x v="1"/>
    <n v="15000"/>
    <s v="خزينة مدينة نصر"/>
    <s v="تبرعات عامة من زكاة مال وغيرها"/>
    <s v="تبرعات عامة من زكاة مال وغيرها"/>
    <s v="دفاتر نقدية"/>
    <x v="2"/>
    <s v="سارى"/>
    <n v="4865"/>
    <n v="98"/>
  </r>
  <r>
    <d v="2017-02-26T00:00:00"/>
    <x v="1"/>
    <n v="175"/>
    <s v="خزينة مدينة نصر"/>
    <s v="تبرعات نقدية للمرضى"/>
    <s v="نقدية للمرضى"/>
    <s v="دفاتر نقدية"/>
    <x v="2"/>
    <s v="سارى"/>
    <n v="4964"/>
    <n v="100"/>
  </r>
  <r>
    <d v="2017-02-26T00:00:00"/>
    <x v="1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4965"/>
    <n v="100"/>
  </r>
  <r>
    <d v="2017-02-26T00:00:00"/>
    <x v="1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5106"/>
    <n v="103"/>
  </r>
  <r>
    <d v="2017-02-26T00:00:00"/>
    <x v="1"/>
    <n v="150"/>
    <s v="خزينة مدينة نصر"/>
    <s v="تبرعات عامة من زكاة مال وغيرها"/>
    <s v="تبرعات عامة من زكاة مال وغيرها"/>
    <s v="دفاتر نقدية"/>
    <x v="2"/>
    <s v="سارى"/>
    <n v="5107"/>
    <n v="103"/>
  </r>
  <r>
    <d v="2017-02-26T00:00:00"/>
    <x v="1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5108"/>
    <n v="103"/>
  </r>
  <r>
    <d v="2017-02-26T00:00:00"/>
    <x v="1"/>
    <n v="420"/>
    <s v="خزينة مدينة نصر"/>
    <s v="تبرعات عامة من زكاة مال وغيرها"/>
    <s v="تبرعات عامة من زكاة مال وغيرها"/>
    <s v="دفاتر نقدية"/>
    <x v="2"/>
    <s v="سارى"/>
    <n v="5109"/>
    <n v="103"/>
  </r>
  <r>
    <d v="2017-02-26T00:00:00"/>
    <x v="1"/>
    <n v="2000"/>
    <s v="خزينة مدينة نصر"/>
    <s v="تبرعات نقدية للمرضى"/>
    <s v="نقدية للمرضى"/>
    <s v="دفاتر نقدية"/>
    <x v="2"/>
    <s v="سارى"/>
    <n v="5110"/>
    <n v="103"/>
  </r>
  <r>
    <d v="2017-02-26T00:00:00"/>
    <x v="1"/>
    <n v="500"/>
    <s v="بنك البركة جنيه مصرى"/>
    <s v="تبرعات مباشرة بالبنك"/>
    <m/>
    <s v="بنوك"/>
    <x v="0"/>
    <m/>
    <s v="معاملة بنكية"/>
    <m/>
  </r>
  <r>
    <d v="2017-02-26T00:00:00"/>
    <x v="1"/>
    <n v="2000"/>
    <s v="بنك البركة جنيه مصرى"/>
    <s v="تبرعات مباشرة بالبنك"/>
    <m/>
    <s v="بنوك"/>
    <x v="0"/>
    <m/>
    <s v="معاملة بنكية"/>
    <m/>
  </r>
  <r>
    <d v="2017-02-26T00:00:00"/>
    <x v="1"/>
    <n v="500"/>
    <s v="بنك البركة جنيه مصرى"/>
    <s v="تبرعات مباشرة بالبنك"/>
    <m/>
    <s v="بنوك"/>
    <x v="0"/>
    <m/>
    <s v="معاملة بنكية"/>
    <m/>
  </r>
  <r>
    <d v="2017-02-27T00:00:00"/>
    <x v="1"/>
    <n v="10000"/>
    <s v="خزينة مدينة نصر"/>
    <s v="تبرعات نقدية للمرضى"/>
    <s v="نقدية للمرضى"/>
    <s v="دفاتر نقدية"/>
    <x v="2"/>
    <s v="سارى"/>
    <n v="4463"/>
    <n v="90"/>
  </r>
  <r>
    <d v="2017-02-27T00:00:00"/>
    <x v="1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4464"/>
    <n v="90"/>
  </r>
  <r>
    <d v="2017-02-27T00:00:00"/>
    <x v="1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4678"/>
    <n v="94"/>
  </r>
  <r>
    <d v="2017-02-27T00:00:00"/>
    <x v="1"/>
    <n v="150"/>
    <s v="خزينة مدينة نصر"/>
    <s v="تبرعات عامة من زكاة مال وغيرها"/>
    <s v="تبرعات عامة من زكاة مال وغيرها"/>
    <s v="دفاتر نقدية"/>
    <x v="2"/>
    <s v="سارى"/>
    <n v="4722"/>
    <n v="95"/>
  </r>
  <r>
    <d v="2017-02-27T00:00:00"/>
    <x v="1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4866"/>
    <n v="98"/>
  </r>
  <r>
    <d v="2017-02-27T00:00:00"/>
    <x v="1"/>
    <n v="1030"/>
    <s v="خزينة مدينة نصر"/>
    <s v="تبرعات عامة من زكاة مال وغيرها"/>
    <s v="تبرعات عامة من زكاة مال وغيرها"/>
    <s v="دفاتر نقدية"/>
    <x v="2"/>
    <s v="سارى"/>
    <n v="4922"/>
    <n v="99"/>
  </r>
  <r>
    <d v="2017-02-27T00:00:00"/>
    <x v="1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4923"/>
    <n v="99"/>
  </r>
  <r>
    <d v="2017-02-27T00:00:00"/>
    <x v="1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4966"/>
    <n v="100"/>
  </r>
  <r>
    <d v="2017-02-27T00:00:00"/>
    <x v="1"/>
    <n v="8500"/>
    <s v="خزينة مدينة نصر"/>
    <s v="تبرعات عامة من زكاة مال وغيرها"/>
    <s v="تبرعات عامة من زكاة مال وغيرها"/>
    <s v="دفاتر نقدية"/>
    <x v="2"/>
    <s v="سارى"/>
    <n v="4967"/>
    <n v="100"/>
  </r>
  <r>
    <d v="2017-02-27T00:00:00"/>
    <x v="1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5111"/>
    <n v="103"/>
  </r>
  <r>
    <d v="2017-02-27T00:00:00"/>
    <x v="1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5112"/>
    <n v="103"/>
  </r>
  <r>
    <d v="2017-02-27T00:00:00"/>
    <x v="1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5113"/>
    <n v="103"/>
  </r>
  <r>
    <d v="2017-02-27T00:00:00"/>
    <x v="1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5114"/>
    <n v="103"/>
  </r>
  <r>
    <d v="2017-02-27T00:00:00"/>
    <x v="1"/>
    <n v="15000"/>
    <s v="بنك البركة جنيه مصرى"/>
    <s v="تبرعات مباشرة بالبنك"/>
    <m/>
    <s v="بنوك"/>
    <x v="0"/>
    <m/>
    <s v="معاملة بنكية"/>
    <m/>
  </r>
  <r>
    <d v="2017-02-27T00:00:00"/>
    <x v="1"/>
    <n v="140"/>
    <s v="بنك البركة جنيه مصرى"/>
    <s v="تبرعات مباشرة بالبنك"/>
    <m/>
    <s v="بنوك"/>
    <x v="0"/>
    <m/>
    <s v="معاملة بنكية"/>
    <m/>
  </r>
  <r>
    <d v="2017-02-27T00:00:00"/>
    <x v="1"/>
    <n v="800"/>
    <s v="بنك البركة جنيه مصرى"/>
    <s v="تبرعات مباشرة بالبنك"/>
    <m/>
    <s v="بنوك"/>
    <x v="0"/>
    <m/>
    <s v="معاملة بنكية"/>
    <m/>
  </r>
  <r>
    <d v="2017-02-28T00:00:00"/>
    <x v="1"/>
    <n v="550"/>
    <s v="خزينة مدينة نصر"/>
    <s v="تبرعات عامة من زكاة مال وغيرها"/>
    <s v="تبرعات عامة من زكاة مال وغيرها"/>
    <s v="دفاتر نقدية"/>
    <x v="2"/>
    <s v="سارى"/>
    <n v="4332"/>
    <n v="87"/>
  </r>
  <r>
    <d v="2017-02-28T00:00:00"/>
    <x v="1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4333"/>
    <n v="87"/>
  </r>
  <r>
    <d v="2017-02-28T00:00:00"/>
    <x v="1"/>
    <n v="1000"/>
    <s v="خزينة مدينة نصر"/>
    <s v="تبرعات نقدية للمرضى"/>
    <s v="نقدية للمرضى"/>
    <s v="دفاتر نقدية"/>
    <x v="2"/>
    <s v="سارى"/>
    <n v="4679"/>
    <n v="94"/>
  </r>
  <r>
    <d v="2017-02-28T00:00:00"/>
    <x v="1"/>
    <n v="1600"/>
    <s v="خزينة مدينة نصر"/>
    <s v="تبرعات نقدية للمرضى"/>
    <s v="نقدية للمرضى"/>
    <s v="دفاتر نقدية"/>
    <x v="2"/>
    <s v="سارى"/>
    <n v="4791"/>
    <n v="96"/>
  </r>
  <r>
    <d v="2017-02-28T00:00:00"/>
    <x v="1"/>
    <n v="1600"/>
    <s v="خزينة مدينة نصر"/>
    <s v="تبرعات نقدية للمرضى"/>
    <s v="نقدية للمرضى"/>
    <s v="دفاتر نقدية"/>
    <x v="2"/>
    <s v="سارى"/>
    <n v="4792"/>
    <n v="96"/>
  </r>
  <r>
    <d v="2017-02-28T00:00:00"/>
    <x v="1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4867"/>
    <n v="98"/>
  </r>
  <r>
    <d v="2017-02-28T00:00:00"/>
    <x v="1"/>
    <n v="80"/>
    <s v="خزينة مدينة نصر"/>
    <s v="تبرعات عامة من زكاة مال وغيرها"/>
    <s v="تبرعات عامة من زكاة مال وغيرها"/>
    <s v="دفاتر نقدية"/>
    <x v="2"/>
    <s v="سارى"/>
    <n v="4868"/>
    <n v="98"/>
  </r>
  <r>
    <d v="2017-02-28T00:00:00"/>
    <x v="1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4869"/>
    <n v="98"/>
  </r>
  <r>
    <d v="2017-02-28T00:00:00"/>
    <x v="1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4870"/>
    <n v="98"/>
  </r>
  <r>
    <d v="2017-02-28T00:00:00"/>
    <x v="1"/>
    <n v="3000"/>
    <s v="خزينة مدينة نصر"/>
    <s v="تبرعات نقدية للمرضى"/>
    <s v="نقدية للمرضى"/>
    <s v="دفاتر نقدية"/>
    <x v="2"/>
    <s v="سارى"/>
    <n v="4871"/>
    <n v="98"/>
  </r>
  <r>
    <d v="2017-02-28T00:00:00"/>
    <x v="1"/>
    <n v="465"/>
    <s v="خزينة مدينة نصر"/>
    <s v="تبرعات عامة من زكاة مال وغيرها"/>
    <s v="تبرعات عامة من زكاة مال وغيرها"/>
    <s v="دفاتر نقدية"/>
    <x v="2"/>
    <s v="سارى"/>
    <n v="4872"/>
    <n v="98"/>
  </r>
  <r>
    <d v="2017-02-28T00:00:00"/>
    <x v="1"/>
    <n v="225"/>
    <s v="خزينة مدينة نصر"/>
    <s v="تبرعات عامة من زكاة مال وغيرها"/>
    <s v="تبرعات عامة من زكاة مال وغيرها"/>
    <s v="دفاتر نقدية"/>
    <x v="2"/>
    <s v="سارى"/>
    <n v="4873"/>
    <n v="98"/>
  </r>
  <r>
    <d v="2017-02-28T00:00:00"/>
    <x v="1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4968"/>
    <n v="100"/>
  </r>
  <r>
    <d v="2017-02-28T00:00:00"/>
    <x v="1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4970"/>
    <n v="100"/>
  </r>
  <r>
    <d v="2017-02-28T00:00:00"/>
    <x v="1"/>
    <n v="450"/>
    <s v="خزينة مدينة نصر"/>
    <s v="تبرعات عامة من زكاة مال وغيرها"/>
    <s v="تبرعات عامة من زكاة مال وغيرها"/>
    <s v="دفاتر نقدية"/>
    <x v="2"/>
    <s v="سارى"/>
    <n v="5115"/>
    <n v="103"/>
  </r>
  <r>
    <d v="2017-02-28T00:00:00"/>
    <x v="1"/>
    <n v="500"/>
    <s v="بنك البركة جنيه مصرى"/>
    <s v="تبرعات مباشرة بالبنك"/>
    <m/>
    <s v="بنوك"/>
    <x v="0"/>
    <m/>
    <s v="معاملة بنكية"/>
    <m/>
  </r>
  <r>
    <d v="2017-02-28T00:00:00"/>
    <x v="1"/>
    <n v="100"/>
    <s v="بنك البركة جنيه مصرى"/>
    <s v="تبرعات مباشرة بالبنك"/>
    <m/>
    <s v="بنوك"/>
    <x v="0"/>
    <m/>
    <s v="معاملة بنكية"/>
    <m/>
  </r>
  <r>
    <d v="2017-02-28T00:00:00"/>
    <x v="1"/>
    <n v="4000"/>
    <s v="بنك البركة جنيه مصرى"/>
    <s v="تبرعات مباشرة بالبنك"/>
    <m/>
    <s v="بنوك"/>
    <x v="0"/>
    <m/>
    <s v="معاملة بنكية"/>
    <m/>
  </r>
  <r>
    <d v="2017-02-28T00:00:00"/>
    <x v="1"/>
    <n v="1000"/>
    <s v="بنك البركة جنيه مصرى"/>
    <s v="تبرعات مباشرة بالبنك"/>
    <m/>
    <s v="بنوك"/>
    <x v="0"/>
    <m/>
    <s v="معاملة بنكية"/>
    <m/>
  </r>
  <r>
    <d v="2017-02-28T00:00:00"/>
    <x v="1"/>
    <n v="40"/>
    <s v="بنك البركة جنيه مصرى"/>
    <s v="تبرعات مباشرة بالبنك"/>
    <m/>
    <s v="بنوك"/>
    <x v="0"/>
    <m/>
    <s v="معاملة بنكية"/>
    <m/>
  </r>
  <r>
    <d v="2017-02-28T00:00:00"/>
    <x v="1"/>
    <n v="500"/>
    <s v="بنك البركة جنيه مصرى"/>
    <s v="تبرعات مباشرة بالبنك"/>
    <m/>
    <s v="بنوك"/>
    <x v="0"/>
    <m/>
    <s v="معاملة بنكية"/>
    <m/>
  </r>
  <r>
    <d v="2017-02-28T00:00:00"/>
    <x v="1"/>
    <n v="500"/>
    <s v="بنك البركة جنيه مصرى"/>
    <s v="تبرعات مباشرة بالبنك"/>
    <m/>
    <s v="بنوك"/>
    <x v="0"/>
    <m/>
    <s v="معاملة بنكية"/>
    <m/>
  </r>
  <r>
    <d v="2017-02-28T00:00:00"/>
    <x v="1"/>
    <n v="7031.19"/>
    <s v="عملاء - ميجا خير"/>
    <s v="تبرعات حسابات قبض - جمع مال"/>
    <m/>
    <s v="عملاء"/>
    <x v="1"/>
    <m/>
    <m/>
    <m/>
  </r>
  <r>
    <d v="2017-02-28T00:00:00"/>
    <x v="1"/>
    <n v="83124"/>
    <s v="عملاء - فورى"/>
    <s v="تبرعات حسابات قبض - جمع مال"/>
    <m/>
    <s v="عملاء"/>
    <x v="1"/>
    <m/>
    <m/>
    <m/>
  </r>
  <r>
    <d v="2017-03-01T00:00:00"/>
    <x v="2"/>
    <n v="120"/>
    <s v="بنك البركة جنيه مصرى"/>
    <s v="تبرعات مباشرة بالبنك"/>
    <m/>
    <s v="بنوك"/>
    <x v="0"/>
    <m/>
    <s v="معاملة بنكية"/>
    <m/>
  </r>
  <r>
    <d v="2017-02-28T00:00:00"/>
    <x v="1"/>
    <n v="4579"/>
    <s v="عملاء - مصارى"/>
    <s v="تبرعات حسابات قبض - جمع مال"/>
    <m/>
    <s v="عملاء"/>
    <x v="1"/>
    <m/>
    <m/>
    <m/>
  </r>
  <r>
    <d v="2017-03-01T00:00:00"/>
    <x v="2"/>
    <n v="2000"/>
    <s v="خزينة مدينة نصر"/>
    <s v="تبرعات نقدية للمرضى"/>
    <s v="نقدية للمرضى"/>
    <s v="دفاتر نقدية"/>
    <x v="2"/>
    <s v="سارى"/>
    <n v="4465"/>
    <n v="90"/>
  </r>
  <r>
    <d v="2017-03-01T00:00:00"/>
    <x v="2"/>
    <n v="2000"/>
    <s v="خزينة مدينة نصر"/>
    <s v="تبرعات نقدية للمرضى"/>
    <s v="نقدية للمرضى"/>
    <s v="دفاتر نقدية"/>
    <x v="2"/>
    <s v="سارى"/>
    <n v="4466"/>
    <n v="90"/>
  </r>
  <r>
    <d v="2017-03-01T00:00:00"/>
    <x v="2"/>
    <n v="400"/>
    <s v="خزينة مدينة نصر"/>
    <s v="تبرعات نقدية للمرضى"/>
    <s v="نقدية للمرضى"/>
    <s v="دفاتر نقدية"/>
    <x v="2"/>
    <s v="سارى"/>
    <n v="4467"/>
    <n v="90"/>
  </r>
  <r>
    <d v="2017-03-01T00:00:00"/>
    <x v="2"/>
    <n v="63.6"/>
    <s v="خزينة مدينة نصر"/>
    <s v="تبرعات نقدية للمرضى"/>
    <s v="نقدية للمرضى"/>
    <s v="دفاتر نقدية"/>
    <x v="2"/>
    <s v="سارى"/>
    <n v="4468"/>
    <n v="90"/>
  </r>
  <r>
    <d v="2017-03-01T00:00:00"/>
    <x v="2"/>
    <n v="1350"/>
    <s v="خزينة مدينة نصر"/>
    <s v="تبرعات عامة من زكاة مال وغيرها"/>
    <s v="تبرعات عامة من زكاة مال وغيرها"/>
    <s v="دفاتر نقدية"/>
    <x v="2"/>
    <s v="سارى"/>
    <n v="4469"/>
    <n v="90"/>
  </r>
  <r>
    <d v="2017-03-01T00:00:00"/>
    <x v="2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4470"/>
    <n v="90"/>
  </r>
  <r>
    <d v="2017-03-01T00:00:00"/>
    <x v="2"/>
    <n v="2000"/>
    <s v="خزينة مدينة نصر"/>
    <s v="تبرعات نقدية للمرضى"/>
    <s v="نقدية للمرضى"/>
    <s v="دفاتر نقدية"/>
    <x v="2"/>
    <s v="سارى"/>
    <n v="4874"/>
    <n v="98"/>
  </r>
  <r>
    <d v="2017-03-01T00:00:00"/>
    <x v="2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4875"/>
    <n v="98"/>
  </r>
  <r>
    <d v="2017-03-01T00:00:00"/>
    <x v="2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4876"/>
    <n v="98"/>
  </r>
  <r>
    <d v="2017-03-01T00:00:00"/>
    <x v="2"/>
    <n v="925"/>
    <s v="خزينة مدينة نصر"/>
    <s v="تبرعات عامة من زكاة مال وغيرها"/>
    <s v="تبرعات عامة من زكاة مال وغيرها"/>
    <s v="دفاتر نقدية"/>
    <x v="2"/>
    <s v="سارى"/>
    <n v="4877"/>
    <n v="98"/>
  </r>
  <r>
    <d v="2017-03-01T00:00:00"/>
    <x v="2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4878"/>
    <n v="98"/>
  </r>
  <r>
    <d v="2017-03-01T00:00:00"/>
    <x v="2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4879"/>
    <n v="98"/>
  </r>
  <r>
    <d v="2017-03-01T00:00:00"/>
    <x v="2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4924"/>
    <n v="99"/>
  </r>
  <r>
    <d v="2017-03-01T00:00:00"/>
    <x v="2"/>
    <n v="2000"/>
    <s v="خزينة مدينة نصر"/>
    <s v="تبرعات نقدية للمرضى"/>
    <s v="نقدية للمرضى"/>
    <s v="دفاتر نقدية"/>
    <x v="2"/>
    <s v="سارى"/>
    <n v="4925"/>
    <n v="99"/>
  </r>
  <r>
    <d v="2017-03-01T00:00:00"/>
    <x v="2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4971"/>
    <n v="100"/>
  </r>
  <r>
    <d v="2017-03-01T00:00:00"/>
    <x v="2"/>
    <n v="500"/>
    <s v="خزينة مدينة نصر"/>
    <s v="تبرعات نقدية للمرضى"/>
    <s v="نقدية للمرضى"/>
    <s v="دفاتر نقدية"/>
    <x v="2"/>
    <s v="سارى"/>
    <n v="5116"/>
    <n v="103"/>
  </r>
  <r>
    <d v="2017-03-01T00:00:00"/>
    <x v="2"/>
    <n v="2500"/>
    <s v="خزينة مدينة نصر"/>
    <s v="تبرعات عامة من زكاة مال وغيرها"/>
    <s v="تبرعات عامة من زكاة مال وغيرها"/>
    <s v="دفاتر نقدية"/>
    <x v="2"/>
    <s v="سارى"/>
    <n v="5117"/>
    <n v="103"/>
  </r>
  <r>
    <d v="2017-03-01T00:00:00"/>
    <x v="2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5118"/>
    <n v="103"/>
  </r>
  <r>
    <d v="2017-03-01T00:00:00"/>
    <x v="2"/>
    <n v="200"/>
    <s v="بنك البركة جنيه مصرى"/>
    <s v="تبرعات مباشرة بالبنك"/>
    <m/>
    <s v="بنوك"/>
    <x v="0"/>
    <m/>
    <s v="معاملة بنكية"/>
    <m/>
  </r>
  <r>
    <d v="2017-03-01T00:00:00"/>
    <x v="2"/>
    <n v="160"/>
    <s v="بنك البركة جنيه مصرى"/>
    <s v="تبرعات مباشرة بالبنك"/>
    <m/>
    <s v="بنوك"/>
    <x v="0"/>
    <m/>
    <s v="معاملة بنكية"/>
    <m/>
  </r>
  <r>
    <d v="2017-03-02T00:00:00"/>
    <x v="2"/>
    <n v="300"/>
    <s v="بنك البركة جنيه مصرى"/>
    <s v="تبرعات مباشرة بالبنك"/>
    <m/>
    <s v="بنوك"/>
    <x v="0"/>
    <m/>
    <s v="معاملة بنكية"/>
    <m/>
  </r>
  <r>
    <d v="2017-03-02T00:00:00"/>
    <x v="2"/>
    <n v="500"/>
    <s v="خزينة مدينة نصر"/>
    <s v="تبرعات نقدية للمرضى"/>
    <s v="نقدية للمرضى"/>
    <s v="دفاتر نقدية"/>
    <x v="2"/>
    <s v="سارى"/>
    <n v="4680"/>
    <n v="94"/>
  </r>
  <r>
    <d v="2017-03-02T00:00:00"/>
    <x v="2"/>
    <n v="200"/>
    <s v="خزينة مدينة نصر"/>
    <s v="تبرعات نقدية للمرضى"/>
    <s v="نقدية للمرضى"/>
    <s v="دفاتر نقدية"/>
    <x v="2"/>
    <s v="سارى"/>
    <n v="4681"/>
    <n v="94"/>
  </r>
  <r>
    <d v="2017-03-02T00:00:00"/>
    <x v="2"/>
    <n v="10000"/>
    <s v="اوراق قبض"/>
    <s v="تبرعات عامة من زكاة مال وغيرها"/>
    <s v="تبرعات عامة من زكاة مال وغيرها"/>
    <s v="دفاتر نقدية"/>
    <x v="2"/>
    <s v="سارى"/>
    <n v="4682"/>
    <n v="94"/>
  </r>
  <r>
    <d v="2017-03-02T00:00:00"/>
    <x v="2"/>
    <n v="4400"/>
    <s v="خزينة مدينة نصر"/>
    <s v="تبرعات نقدية للمرضى"/>
    <s v="نقدية للمرضى"/>
    <s v="دفاتر نقدية"/>
    <x v="2"/>
    <s v="سارى"/>
    <n v="4723"/>
    <n v="95"/>
  </r>
  <r>
    <d v="2017-03-02T00:00:00"/>
    <x v="2"/>
    <n v="900"/>
    <s v="خزينة مدينة نصر"/>
    <s v="تبرعات نقدية للمرضى"/>
    <s v="نقدية للمرضى"/>
    <s v="دفاتر نقدية"/>
    <x v="2"/>
    <s v="سارى"/>
    <n v="4793"/>
    <n v="96"/>
  </r>
  <r>
    <d v="2017-03-02T00:00:00"/>
    <x v="2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4794"/>
    <n v="96"/>
  </r>
  <r>
    <d v="2017-03-02T00:00:00"/>
    <x v="2"/>
    <n v="4250"/>
    <s v="خزينة مدينة نصر"/>
    <s v="تبرعات عامة من زكاة مال وغيرها"/>
    <s v="تبرعات عامة من زكاة مال وغيرها"/>
    <s v="دفاتر نقدية"/>
    <x v="2"/>
    <s v="سارى"/>
    <n v="4795"/>
    <n v="96"/>
  </r>
  <r>
    <d v="2017-03-02T00:00:00"/>
    <x v="2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4796"/>
    <n v="96"/>
  </r>
  <r>
    <d v="2017-03-02T00:00:00"/>
    <x v="2"/>
    <n v="500"/>
    <s v="خزينة مدينة نصر"/>
    <s v="تبرعات نقدية للمرضى"/>
    <s v="نقدية للمرضى"/>
    <s v="دفاتر نقدية"/>
    <x v="2"/>
    <s v="سارى"/>
    <n v="4797"/>
    <n v="96"/>
  </r>
  <r>
    <d v="2017-03-02T00:00:00"/>
    <x v="2"/>
    <n v="400"/>
    <s v="خزينة مدينة نصر"/>
    <s v="تبرعات نقدية للمرضى"/>
    <s v="نقدية للمرضى"/>
    <s v="دفاتر نقدية"/>
    <x v="2"/>
    <s v="سارى"/>
    <n v="4798"/>
    <n v="96"/>
  </r>
  <r>
    <d v="2017-03-02T00:00:00"/>
    <x v="2"/>
    <n v="300"/>
    <s v="خزينة مدينة نصر"/>
    <s v="تبرعات نقدية للمرضى"/>
    <s v="نقدية للمرضى"/>
    <s v="دفاتر نقدية"/>
    <x v="2"/>
    <s v="سارى"/>
    <n v="4799"/>
    <n v="96"/>
  </r>
  <r>
    <d v="2017-03-02T00:00:00"/>
    <x v="2"/>
    <n v="750"/>
    <s v="خزينة مدينة نصر"/>
    <s v="تبرعات عامة من زكاة مال وغيرها"/>
    <s v="تبرعات عامة من زكاة مال وغيرها"/>
    <s v="دفاتر نقدية"/>
    <x v="2"/>
    <s v="سارى"/>
    <n v="4880"/>
    <n v="98"/>
  </r>
  <r>
    <d v="2017-03-02T00:00:00"/>
    <x v="2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4881"/>
    <n v="98"/>
  </r>
  <r>
    <d v="2017-03-02T00:00:00"/>
    <x v="2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4926"/>
    <n v="99"/>
  </r>
  <r>
    <d v="2017-03-02T00:00:00"/>
    <x v="2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4927"/>
    <n v="99"/>
  </r>
  <r>
    <d v="2017-03-02T00:00:00"/>
    <x v="2"/>
    <n v="2050"/>
    <s v="خزينة مدينة نصر"/>
    <s v="تبرعات عامة من زكاة مال وغيرها"/>
    <s v="تبرعات عامة من زكاة مال وغيرها"/>
    <s v="دفاتر نقدية"/>
    <x v="2"/>
    <s v="سارى"/>
    <n v="5119"/>
    <n v="103"/>
  </r>
  <r>
    <d v="2017-03-02T00:00:00"/>
    <x v="2"/>
    <n v="4163"/>
    <s v="بنك البركة جنيه مصرى"/>
    <s v="تبرعات مباشرة بالبنك"/>
    <m/>
    <s v="بنوك"/>
    <x v="0"/>
    <m/>
    <s v="معاملة بنكية"/>
    <m/>
  </r>
  <r>
    <d v="2017-03-02T00:00:00"/>
    <x v="2"/>
    <n v="200"/>
    <s v="بنك البركة جنيه مصرى"/>
    <s v="تبرعات مباشرة بالبنك"/>
    <m/>
    <s v="بنوك"/>
    <x v="0"/>
    <m/>
    <s v="معاملة بنكية"/>
    <m/>
  </r>
  <r>
    <d v="2017-03-02T00:00:00"/>
    <x v="2"/>
    <n v="4270"/>
    <s v="بنك البركة جنيه مصرى"/>
    <s v="تبرعات مباشرة بالبنك"/>
    <m/>
    <s v="بنوك"/>
    <x v="0"/>
    <m/>
    <s v="معاملة بنكية"/>
    <m/>
  </r>
  <r>
    <d v="2017-03-02T00:00:00"/>
    <x v="2"/>
    <n v="500"/>
    <s v="بنك البركة جنيه مصرى"/>
    <s v="تبرعات مباشرة بالبنك"/>
    <m/>
    <s v="بنوك"/>
    <x v="0"/>
    <m/>
    <s v="معاملة بنكية"/>
    <m/>
  </r>
  <r>
    <d v="2017-03-02T00:00:00"/>
    <x v="2"/>
    <n v="109.5"/>
    <s v="بنك البركة جنيه مصرى"/>
    <s v="تبرعات مباشرة بالبنك"/>
    <m/>
    <s v="بنوك"/>
    <x v="0"/>
    <m/>
    <s v="معاملة بنكية"/>
    <m/>
  </r>
  <r>
    <d v="2017-03-05T00:00:00"/>
    <x v="2"/>
    <n v="6000"/>
    <s v="بنك البركة جنيه مصرى"/>
    <s v="تبرعات مباشرة بالبنك"/>
    <m/>
    <s v="بنوك"/>
    <x v="0"/>
    <m/>
    <s v="معاملة بنكية"/>
    <m/>
  </r>
  <r>
    <d v="2017-03-05T00:00:00"/>
    <x v="2"/>
    <n v="200"/>
    <s v="خزينة مدينة نصر"/>
    <s v="تبرعات نقدية للمرضى"/>
    <s v="نقدية للمرضى"/>
    <s v="دفاتر نقدية"/>
    <x v="2"/>
    <s v="سارى"/>
    <n v="4471"/>
    <n v="90"/>
  </r>
  <r>
    <d v="2017-03-05T00:00:00"/>
    <x v="2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4824"/>
    <n v="97"/>
  </r>
  <r>
    <d v="2017-03-05T00:00:00"/>
    <x v="2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4825"/>
    <n v="97"/>
  </r>
  <r>
    <d v="2017-03-05T00:00:00"/>
    <x v="2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4826"/>
    <n v="97"/>
  </r>
  <r>
    <d v="2017-03-05T00:00:00"/>
    <x v="2"/>
    <n v="6400"/>
    <s v="خزينة مدينة نصر"/>
    <s v="تبرعات عامة من زكاة مال وغيرها"/>
    <s v="تبرعات عامة من زكاة مال وغيرها"/>
    <s v="دفاتر نقدية"/>
    <x v="2"/>
    <s v="سارى"/>
    <n v="4882"/>
    <n v="98"/>
  </r>
  <r>
    <d v="2017-03-05T00:00:00"/>
    <x v="2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4883"/>
    <n v="98"/>
  </r>
  <r>
    <d v="2017-03-05T00:00:00"/>
    <x v="2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4884"/>
    <n v="98"/>
  </r>
  <r>
    <d v="2017-03-05T00:00:00"/>
    <x v="2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4972"/>
    <n v="100"/>
  </r>
  <r>
    <d v="2017-03-05T00:00:00"/>
    <x v="2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4973"/>
    <n v="100"/>
  </r>
  <r>
    <d v="2017-03-05T00:00:00"/>
    <x v="2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5120"/>
    <n v="103"/>
  </r>
  <r>
    <d v="2017-03-05T00:00:00"/>
    <x v="2"/>
    <n v="4000"/>
    <s v="خزينة مدينة نصر"/>
    <s v="تبرعات عامة من زكاة مال وغيرها"/>
    <s v="تبرعات عامة من زكاة مال وغيرها"/>
    <s v="دفاتر نقدية"/>
    <x v="2"/>
    <s v="سارى"/>
    <n v="5121"/>
    <n v="103"/>
  </r>
  <r>
    <d v="2017-03-05T00:00:00"/>
    <x v="2"/>
    <n v="2000"/>
    <s v="خزينة مدينة نصر"/>
    <s v="تبرعات نقدية للمرضى"/>
    <s v="نقدية للمرضى"/>
    <s v="دفاتر نقدية"/>
    <x v="2"/>
    <s v="سارى"/>
    <n v="5122"/>
    <n v="103"/>
  </r>
  <r>
    <d v="2017-03-05T00:00:00"/>
    <x v="2"/>
    <n v="500"/>
    <s v="خزينة مدينة نصر"/>
    <s v="تبرعات نقدية للمرضى"/>
    <s v="نقدية للمرضى"/>
    <s v="دفاتر نقدية"/>
    <x v="2"/>
    <s v="سارى"/>
    <n v="5123"/>
    <n v="103"/>
  </r>
  <r>
    <d v="2017-03-05T00:00:00"/>
    <x v="2"/>
    <n v="4000"/>
    <s v="خزينة مدينة نصر"/>
    <s v="تبرعات عامة من زكاة مال وغيرها"/>
    <s v="تبرعات عامة من زكاة مال وغيرها"/>
    <s v="دفاتر نقدية"/>
    <x v="2"/>
    <s v="سارى"/>
    <n v="5124"/>
    <n v="103"/>
  </r>
  <r>
    <d v="2017-03-05T00:00:00"/>
    <x v="2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5125"/>
    <n v="103"/>
  </r>
  <r>
    <d v="2017-03-05T00:00:00"/>
    <x v="2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5126"/>
    <n v="103"/>
  </r>
  <r>
    <d v="2017-03-05T00:00:00"/>
    <x v="2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4329"/>
    <n v="87"/>
  </r>
  <r>
    <d v="2017-03-05T00:00:00"/>
    <x v="2"/>
    <n v="150"/>
    <s v="خزينة مدينة نصر"/>
    <s v="تبرعات عامة من زكاة مال وغيرها"/>
    <s v="تبرعات عامة من زكاة مال وغيرها"/>
    <s v="دفاتر نقدية"/>
    <x v="2"/>
    <s v="سارى"/>
    <n v="4334"/>
    <n v="87"/>
  </r>
  <r>
    <d v="2017-03-05T00:00:00"/>
    <x v="2"/>
    <n v="1300"/>
    <s v="خزينة مدينة نصر"/>
    <s v="تبرعات نقدية للمرضى"/>
    <s v="نقدية للمرضى"/>
    <s v="دفاتر نقدية"/>
    <x v="2"/>
    <s v="سارى"/>
    <n v="4335"/>
    <n v="87"/>
  </r>
  <r>
    <d v="2017-03-05T00:00:00"/>
    <x v="2"/>
    <n v="570"/>
    <s v="خزينة مدينة نصر"/>
    <s v="تبرعات عامة من زكاة مال وغيرها"/>
    <s v="تبرعات عامة من زكاة مال وغيرها"/>
    <s v="دفاتر نقدية"/>
    <x v="2"/>
    <s v="سارى"/>
    <n v="4336"/>
    <n v="87"/>
  </r>
  <r>
    <d v="2017-03-05T00:00:00"/>
    <x v="2"/>
    <n v="500"/>
    <s v="خزينة مدينة نصر"/>
    <s v="تبرعات نقدية للمرضى"/>
    <s v="نقدية للمرضى"/>
    <s v="دفاتر نقدية"/>
    <x v="2"/>
    <s v="سارى"/>
    <n v="4472"/>
    <n v="90"/>
  </r>
  <r>
    <d v="2017-03-05T00:00:00"/>
    <x v="2"/>
    <n v="40"/>
    <s v="خزينة مدينة نصر"/>
    <s v="تبرعات عامة من زكاة مال وغيرها"/>
    <s v="تبرعات عامة من زكاة مال وغيرها"/>
    <s v="دفاتر نقدية"/>
    <x v="2"/>
    <s v="سارى"/>
    <n v="4473"/>
    <n v="90"/>
  </r>
  <r>
    <d v="2017-03-05T00:00:00"/>
    <x v="2"/>
    <n v="200"/>
    <s v="خزينة مدينة نصر"/>
    <s v="تبرعات نقدية للمرضى"/>
    <s v="نقدية للمرضى"/>
    <s v="دفاتر نقدية"/>
    <x v="2"/>
    <s v="سارى"/>
    <n v="4474"/>
    <n v="90"/>
  </r>
  <r>
    <d v="2017-03-05T00:00:00"/>
    <x v="2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4475"/>
    <n v="90"/>
  </r>
  <r>
    <d v="2017-03-05T00:00:00"/>
    <x v="2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4683"/>
    <n v="94"/>
  </r>
  <r>
    <d v="2017-03-05T00:00:00"/>
    <x v="2"/>
    <n v="2050"/>
    <s v="خزينة مدينة نصر"/>
    <s v="تبرعات عامة من زكاة مال وغيرها"/>
    <s v="تبرعات عامة من زكاة مال وغيرها"/>
    <s v="دفاتر نقدية"/>
    <x v="2"/>
    <s v="سارى"/>
    <n v="4684"/>
    <n v="94"/>
  </r>
  <r>
    <d v="2017-03-05T00:00:00"/>
    <x v="2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4685"/>
    <n v="94"/>
  </r>
  <r>
    <d v="2017-03-05T00:00:00"/>
    <x v="2"/>
    <n v="150"/>
    <s v="خزينة مدينة نصر"/>
    <s v="تبرعات عامة من زكاة مال وغيرها"/>
    <s v="تبرعات عامة من زكاة مال وغيرها"/>
    <s v="دفاتر نقدية"/>
    <x v="2"/>
    <s v="سارى"/>
    <n v="4686"/>
    <n v="94"/>
  </r>
  <r>
    <d v="2017-03-05T00:00:00"/>
    <x v="2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4687"/>
    <n v="94"/>
  </r>
  <r>
    <d v="2017-03-05T00:00:00"/>
    <x v="2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4688"/>
    <n v="94"/>
  </r>
  <r>
    <d v="2017-03-05T00:00:00"/>
    <x v="2"/>
    <n v="10000"/>
    <s v="خزينة مدينة نصر"/>
    <s v="تبرعات عامة من زكاة مال وغيرها"/>
    <s v="تبرعات عامة من زكاة مال وغيرها"/>
    <s v="دفاتر نقدية"/>
    <x v="2"/>
    <s v="سارى"/>
    <n v="4689"/>
    <n v="94"/>
  </r>
  <r>
    <d v="2017-03-05T00:00:00"/>
    <x v="2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4690"/>
    <n v="94"/>
  </r>
  <r>
    <d v="2017-03-05T00:00:00"/>
    <x v="2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4800"/>
    <n v="96"/>
  </r>
  <r>
    <d v="2017-03-05T00:00:00"/>
    <x v="2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4827"/>
    <n v="97"/>
  </r>
  <r>
    <d v="2017-03-05T00:00:00"/>
    <x v="2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4828"/>
    <n v="97"/>
  </r>
  <r>
    <d v="2017-03-05T00:00:00"/>
    <x v="2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4829"/>
    <n v="97"/>
  </r>
  <r>
    <d v="2017-03-05T00:00:00"/>
    <x v="2"/>
    <n v="750"/>
    <s v="خزينة مدينة نصر"/>
    <s v="تبرعات عامة من زكاة مال وغيرها"/>
    <s v="تبرعات عامة من زكاة مال وغيرها"/>
    <s v="دفاتر نقدية"/>
    <x v="2"/>
    <s v="سارى"/>
    <n v="4830"/>
    <n v="97"/>
  </r>
  <r>
    <d v="2017-03-05T00:00:00"/>
    <x v="2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4831"/>
    <n v="97"/>
  </r>
  <r>
    <d v="2017-03-05T00:00:00"/>
    <x v="2"/>
    <n v="5000"/>
    <s v="خزينة مدينة نصر"/>
    <s v="تبرعات نقدية للمرضى"/>
    <s v="نقدية للمرضى"/>
    <s v="دفاتر نقدية"/>
    <x v="2"/>
    <s v="سارى"/>
    <n v="4832"/>
    <n v="97"/>
  </r>
  <r>
    <d v="2017-03-05T00:00:00"/>
    <x v="2"/>
    <n v="500"/>
    <s v="خزينة مدينة نصر"/>
    <s v="تبرعات نقدية للمرضى"/>
    <s v="نقدية للمرضى"/>
    <s v="دفاتر نقدية"/>
    <x v="2"/>
    <s v="سارى"/>
    <n v="4833"/>
    <n v="97"/>
  </r>
  <r>
    <d v="2017-03-05T00:00:00"/>
    <x v="2"/>
    <n v="1800"/>
    <s v="خزينة مدينة نصر"/>
    <s v="تبرعات عامة من زكاة مال وغيرها"/>
    <s v="تبرعات عامة من زكاة مال وغيرها"/>
    <s v="دفاتر نقدية"/>
    <x v="2"/>
    <s v="سارى"/>
    <n v="4928"/>
    <n v="99"/>
  </r>
  <r>
    <d v="2017-03-05T00:00:00"/>
    <x v="2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4929"/>
    <n v="99"/>
  </r>
  <r>
    <d v="2017-03-05T00:00:00"/>
    <x v="2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4930"/>
    <n v="99"/>
  </r>
  <r>
    <d v="2017-03-05T00:00:00"/>
    <x v="2"/>
    <n v="40"/>
    <s v="خزينة مدينة نصر"/>
    <s v="تبرعات عامة من زكاة مال وغيرها"/>
    <s v="تبرعات عامة من زكاة مال وغيرها"/>
    <s v="دفاتر نقدية"/>
    <x v="2"/>
    <s v="سارى"/>
    <n v="4974"/>
    <n v="100"/>
  </r>
  <r>
    <d v="2017-03-05T00:00:00"/>
    <x v="2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4975"/>
    <n v="100"/>
  </r>
  <r>
    <d v="2017-03-05T00:00:00"/>
    <x v="2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4976"/>
    <n v="100"/>
  </r>
  <r>
    <d v="2017-03-05T00:00:00"/>
    <x v="2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5127"/>
    <n v="103"/>
  </r>
  <r>
    <d v="2017-03-05T00:00:00"/>
    <x v="2"/>
    <n v="50"/>
    <s v="خزينة مدينة نصر"/>
    <s v="تبرعات نقدية للمرضى"/>
    <s v="نقدية للمرضى"/>
    <s v="دفاتر نقدية"/>
    <x v="2"/>
    <s v="سارى"/>
    <n v="5128"/>
    <n v="103"/>
  </r>
  <r>
    <d v="2017-03-05T00:00:00"/>
    <x v="2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5129"/>
    <n v="103"/>
  </r>
  <r>
    <d v="2017-03-05T00:00:00"/>
    <x v="2"/>
    <n v="2600"/>
    <s v="خزينة مدينة نصر"/>
    <s v="تبرعات عامة من زكاة مال وغيرها"/>
    <s v="تبرعات عامة من زكاة مال وغيرها"/>
    <s v="دفاتر نقدية"/>
    <x v="2"/>
    <s v="سارى"/>
    <n v="5301"/>
    <n v="107"/>
  </r>
  <r>
    <d v="2017-03-05T00:00:00"/>
    <x v="2"/>
    <n v="500"/>
    <s v="خزينة مدينة نصر"/>
    <s v="تبرعات نقدية للمرضى"/>
    <s v="نقدية للمرضى"/>
    <s v="دفاتر نقدية"/>
    <x v="2"/>
    <s v="سارى"/>
    <n v="5302"/>
    <n v="107"/>
  </r>
  <r>
    <d v="2017-03-05T00:00:00"/>
    <x v="2"/>
    <n v="2520"/>
    <s v="بنك البركة جنيه مصرى"/>
    <s v="تبرعات مباشرة بالبنك"/>
    <m/>
    <s v="بنوك"/>
    <x v="0"/>
    <m/>
    <s v="معاملة بنكية"/>
    <m/>
  </r>
  <r>
    <d v="2017-03-05T00:00:00"/>
    <x v="2"/>
    <n v="40"/>
    <s v="بنك البركة جنيه مصرى"/>
    <s v="تبرعات مباشرة بالبنك"/>
    <m/>
    <s v="بنوك"/>
    <x v="0"/>
    <m/>
    <s v="معاملة بنكية"/>
    <m/>
  </r>
  <r>
    <d v="2017-03-05T00:00:00"/>
    <x v="2"/>
    <n v="500"/>
    <s v="بنك البركة جنيه مصرى"/>
    <s v="تبرعات مباشرة بالبنك"/>
    <m/>
    <s v="بنوك"/>
    <x v="0"/>
    <m/>
    <s v="معاملة بنكية"/>
    <m/>
  </r>
  <r>
    <d v="2017-03-05T00:00:00"/>
    <x v="2"/>
    <n v="150"/>
    <s v="بنك البركة جنيه مصرى"/>
    <s v="تبرعات مباشرة بالبنك"/>
    <m/>
    <s v="بنوك"/>
    <x v="0"/>
    <m/>
    <s v="معاملة بنكية"/>
    <m/>
  </r>
  <r>
    <d v="2017-03-05T00:00:00"/>
    <x v="2"/>
    <n v="820"/>
    <s v="بنك البركة جنيه مصرى"/>
    <s v="تبرعات مباشرة بالبنك"/>
    <m/>
    <s v="بنوك"/>
    <x v="0"/>
    <m/>
    <s v="معاملة بنكية"/>
    <m/>
  </r>
  <r>
    <d v="2017-03-05T00:00:00"/>
    <x v="2"/>
    <n v="510"/>
    <s v="بنك البركة جنيه مصرى"/>
    <s v="تبرعات مباشرة بالبنك"/>
    <m/>
    <s v="بنوك"/>
    <x v="0"/>
    <m/>
    <s v="معاملة بنكية"/>
    <m/>
  </r>
  <r>
    <d v="2017-03-05T00:00:00"/>
    <x v="2"/>
    <n v="500"/>
    <s v="بنك البركة جنيه مصرى"/>
    <s v="تبرعات مباشرة بالبنك"/>
    <m/>
    <s v="بنوك"/>
    <x v="0"/>
    <m/>
    <s v="معاملة بنكية"/>
    <m/>
  </r>
  <r>
    <d v="2017-03-06T00:00:00"/>
    <x v="2"/>
    <n v="550"/>
    <s v="بنك البركة جنيه مصرى"/>
    <s v="تبرعات مباشرة بالبنك"/>
    <m/>
    <s v="بنوك"/>
    <x v="0"/>
    <m/>
    <s v="معاملة بنكية"/>
    <m/>
  </r>
  <r>
    <d v="2017-03-06T00:00:00"/>
    <x v="2"/>
    <n v="250"/>
    <s v="خزينة مدينة نصر"/>
    <s v="تبرعات عامة من زكاة مال وغيرها"/>
    <s v="تبرعات عامة من زكاة مال وغيرها"/>
    <s v="دفاتر نقدية"/>
    <x v="2"/>
    <s v="سارى"/>
    <n v="4476"/>
    <n v="90"/>
  </r>
  <r>
    <d v="2017-03-06T00:00:00"/>
    <x v="2"/>
    <n v="300"/>
    <s v="خزينة مدينة نصر"/>
    <s v="تبرعات نقدية للمرضى"/>
    <s v="نقدية للمرضى"/>
    <s v="دفاتر نقدية"/>
    <x v="2"/>
    <s v="سارى"/>
    <n v="4691"/>
    <n v="94"/>
  </r>
  <r>
    <d v="2017-03-06T00:00:00"/>
    <x v="2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4724"/>
    <n v="95"/>
  </r>
  <r>
    <d v="2017-03-06T00:00:00"/>
    <x v="2"/>
    <n v="950"/>
    <s v="خزينة مدينة نصر"/>
    <s v="تبرعات نقدية للمرضى"/>
    <s v="نقدية للمرضى"/>
    <s v="دفاتر نقدية"/>
    <x v="2"/>
    <s v="سارى"/>
    <n v="4834"/>
    <n v="97"/>
  </r>
  <r>
    <d v="2017-03-06T00:00:00"/>
    <x v="2"/>
    <n v="100"/>
    <s v="خزينة مدينة نصر"/>
    <s v="تبرعات نقدية للمرضى"/>
    <s v="نقدية للمرضى"/>
    <s v="دفاتر نقدية"/>
    <x v="2"/>
    <s v="سارى"/>
    <n v="4835"/>
    <n v="97"/>
  </r>
  <r>
    <d v="2017-03-06T00:00:00"/>
    <x v="2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4836"/>
    <n v="97"/>
  </r>
  <r>
    <d v="2017-03-06T00:00:00"/>
    <x v="2"/>
    <n v="700"/>
    <s v="خزينة مدينة نصر"/>
    <s v="تبرعات نقدية للمرضى"/>
    <s v="نقدية للمرضى"/>
    <s v="دفاتر نقدية"/>
    <x v="2"/>
    <s v="سارى"/>
    <n v="4837"/>
    <n v="97"/>
  </r>
  <r>
    <d v="2017-03-06T00:00:00"/>
    <x v="2"/>
    <n v="100"/>
    <s v="خزينة مدينة نصر"/>
    <s v="تبرعات نقدية للمرضى"/>
    <s v="نقدية للمرضى"/>
    <s v="دفاتر نقدية"/>
    <x v="2"/>
    <s v="سارى"/>
    <n v="4838"/>
    <n v="97"/>
  </r>
  <r>
    <d v="2017-03-06T00:00:00"/>
    <x v="2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4839"/>
    <n v="97"/>
  </r>
  <r>
    <d v="2017-03-06T00:00:00"/>
    <x v="2"/>
    <n v="1150"/>
    <s v="خزينة مدينة نصر"/>
    <s v="تبرعات عامة من زكاة مال وغيرها"/>
    <s v="تبرعات عامة من زكاة مال وغيرها"/>
    <s v="دفاتر نقدية"/>
    <x v="2"/>
    <s v="سارى"/>
    <n v="4885"/>
    <n v="98"/>
  </r>
  <r>
    <d v="2017-03-06T00:00:00"/>
    <x v="2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4886"/>
    <n v="98"/>
  </r>
  <r>
    <d v="2017-03-06T00:00:00"/>
    <x v="2"/>
    <n v="5000"/>
    <s v="خزينة مدينة نصر"/>
    <s v="تبرعات نقدية للمرضى"/>
    <s v="نقدية للمرضى"/>
    <s v="دفاتر نقدية"/>
    <x v="2"/>
    <s v="سارى"/>
    <n v="4931"/>
    <n v="99"/>
  </r>
  <r>
    <d v="2017-03-06T00:00:00"/>
    <x v="2"/>
    <n v="150"/>
    <s v="خزينة مدينة نصر"/>
    <s v="تبرعات عامة من زكاة مال وغيرها"/>
    <s v="تبرعات عامة من زكاة مال وغيرها"/>
    <s v="دفاتر نقدية"/>
    <x v="2"/>
    <s v="سارى"/>
    <n v="5130"/>
    <n v="103"/>
  </r>
  <r>
    <d v="2017-03-06T00:00:00"/>
    <x v="2"/>
    <n v="600"/>
    <s v="خزينة مدينة نصر"/>
    <s v="تبرعات عامة من زكاة مال وغيرها"/>
    <s v="تبرعات عامة من زكاة مال وغيرها"/>
    <s v="دفاتر نقدية"/>
    <x v="2"/>
    <s v="سارى"/>
    <n v="5131"/>
    <n v="103"/>
  </r>
  <r>
    <d v="2017-03-06T00:00:00"/>
    <x v="2"/>
    <n v="700"/>
    <s v="خزينة مدينة نصر"/>
    <s v="تبرعات عامة من زكاة مال وغيرها"/>
    <s v="تبرعات عامة من زكاة مال وغيرها"/>
    <s v="دفاتر نقدية"/>
    <x v="2"/>
    <s v="سارى"/>
    <n v="5132"/>
    <n v="103"/>
  </r>
  <r>
    <d v="2017-03-06T00:00:00"/>
    <x v="2"/>
    <n v="700"/>
    <s v="خزينة مدينة نصر"/>
    <s v="تبرعات عامة من زكاة مال وغيرها"/>
    <s v="تبرعات عامة من زكاة مال وغيرها"/>
    <s v="دفاتر نقدية"/>
    <x v="2"/>
    <s v="سارى"/>
    <n v="5133"/>
    <n v="103"/>
  </r>
  <r>
    <d v="2017-03-06T00:00:00"/>
    <x v="2"/>
    <n v="800"/>
    <s v="خزينة مدينة نصر"/>
    <s v="تبرعات نقدية للمرضى"/>
    <s v="نقدية للمرضى"/>
    <s v="دفاتر نقدية"/>
    <x v="2"/>
    <s v="سارى"/>
    <n v="5134"/>
    <n v="103"/>
  </r>
  <r>
    <d v="2017-03-06T00:00:00"/>
    <x v="2"/>
    <n v="500"/>
    <s v="خزينة مدينة نصر"/>
    <s v="تبرعات نقدية للمرضى"/>
    <s v="نقدية للمرضى"/>
    <s v="دفاتر نقدية"/>
    <x v="2"/>
    <s v="سارى"/>
    <n v="5135"/>
    <n v="103"/>
  </r>
  <r>
    <d v="2017-03-06T00:00:00"/>
    <x v="2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5136"/>
    <n v="103"/>
  </r>
  <r>
    <d v="2017-03-06T00:00:00"/>
    <x v="2"/>
    <n v="600"/>
    <s v="بنك البركة جنيه مصرى"/>
    <s v="تبرعات مباشرة بالبنك"/>
    <m/>
    <s v="بنوك"/>
    <x v="0"/>
    <m/>
    <s v="معاملة بنكية"/>
    <m/>
  </r>
  <r>
    <d v="2017-03-06T00:00:00"/>
    <x v="2"/>
    <n v="1000"/>
    <s v="بنك البركة جنيه مصرى"/>
    <s v="تبرعات مباشرة بالبنك"/>
    <m/>
    <s v="بنوك"/>
    <x v="0"/>
    <m/>
    <s v="معاملة بنكية"/>
    <m/>
  </r>
  <r>
    <d v="2017-03-06T00:00:00"/>
    <x v="2"/>
    <n v="1422.41"/>
    <s v="بنك البركة جنيه مصرى"/>
    <s v="تبرعات مباشرة بالبنك"/>
    <m/>
    <s v="بنوك"/>
    <x v="0"/>
    <m/>
    <s v="معاملة بنكية"/>
    <m/>
  </r>
  <r>
    <d v="2017-03-06T00:00:00"/>
    <x v="2"/>
    <n v="40"/>
    <s v="بنك البركة جنيه مصرى"/>
    <s v="تبرعات مباشرة بالبنك"/>
    <m/>
    <s v="بنوك"/>
    <x v="0"/>
    <m/>
    <s v="معاملة بنكية"/>
    <m/>
  </r>
  <r>
    <d v="2017-03-06T00:00:00"/>
    <x v="2"/>
    <n v="3500"/>
    <s v="بنك البركة جنيه مصرى"/>
    <s v="تبرعات مباشرة بالبنك"/>
    <m/>
    <s v="بنوك"/>
    <x v="0"/>
    <m/>
    <s v="معاملة بنكية"/>
    <m/>
  </r>
  <r>
    <d v="2017-03-07T00:00:00"/>
    <x v="2"/>
    <n v="600"/>
    <s v="بنك البركة جنيه مصرى"/>
    <s v="تبرعات مباشرة بالبنك"/>
    <m/>
    <s v="بنوك"/>
    <x v="0"/>
    <m/>
    <s v="معاملة بنكية"/>
    <m/>
  </r>
  <r>
    <d v="2017-03-07T00:00:00"/>
    <x v="2"/>
    <n v="500"/>
    <s v="خزينة مدينة نصر"/>
    <s v="تبرعات نقدية للمرضى"/>
    <s v="نقدية للمرضى"/>
    <s v="دفاتر نقدية"/>
    <x v="2"/>
    <s v="سارى"/>
    <n v="4477"/>
    <n v="90"/>
  </r>
  <r>
    <d v="2017-03-07T00:00:00"/>
    <x v="2"/>
    <n v="4000"/>
    <s v="خزينة مدينة نصر"/>
    <s v="تبرعات عامة من زكاة مال وغيرها"/>
    <s v="تبرعات عامة من زكاة مال وغيرها"/>
    <s v="دفاتر نقدية"/>
    <x v="2"/>
    <s v="سارى"/>
    <n v="4478"/>
    <n v="90"/>
  </r>
  <r>
    <d v="2017-03-07T00:00:00"/>
    <x v="2"/>
    <n v="985"/>
    <s v="خزينة مدينة نصر"/>
    <s v="تبرعات عامة من زكاة مال وغيرها"/>
    <s v="تبرعات عامة من زكاة مال وغيرها"/>
    <s v="دفاتر نقدية"/>
    <x v="2"/>
    <s v="سارى"/>
    <n v="4692"/>
    <n v="94"/>
  </r>
  <r>
    <d v="2017-03-07T00:00:00"/>
    <x v="2"/>
    <n v="400"/>
    <s v="خزينة مدينة نصر"/>
    <s v="تبرعات نقدية للمرضى"/>
    <s v="نقدية للمرضى"/>
    <s v="دفاتر نقدية"/>
    <x v="2"/>
    <s v="سارى"/>
    <n v="4693"/>
    <n v="94"/>
  </r>
  <r>
    <d v="2017-03-07T00:00:00"/>
    <x v="2"/>
    <n v="10000"/>
    <s v="خزينة مدينة نصر"/>
    <s v="تبرعات عامة من زكاة مال وغيرها"/>
    <s v="تبرعات عامة من زكاة مال وغيرها"/>
    <s v="دفاتر نقدية"/>
    <x v="2"/>
    <s v="سارى"/>
    <n v="4694"/>
    <n v="94"/>
  </r>
  <r>
    <d v="2017-03-07T00:00:00"/>
    <x v="2"/>
    <n v="4000"/>
    <s v="خزينة مدينة نصر"/>
    <s v="تبرعات عامة من زكاة مال وغيرها"/>
    <s v="تبرعات عامة من زكاة مال وغيرها"/>
    <s v="دفاتر نقدية"/>
    <x v="2"/>
    <s v="سارى"/>
    <n v="4695"/>
    <n v="94"/>
  </r>
  <r>
    <d v="2017-03-07T00:00:00"/>
    <x v="2"/>
    <n v="3060"/>
    <s v="خزينة مدينة نصر"/>
    <s v="تبرعات عامة من زكاة مال وغيرها"/>
    <s v="تبرعات عامة من زكاة مال وغيرها"/>
    <s v="دفاتر نقدية"/>
    <x v="2"/>
    <s v="سارى"/>
    <n v="4696"/>
    <n v="94"/>
  </r>
  <r>
    <d v="2017-03-07T00:00:00"/>
    <x v="2"/>
    <n v="400"/>
    <s v="خزينة مدينة نصر"/>
    <s v="تبرعات نقدية للمرضى"/>
    <s v="نقدية للمرضى"/>
    <s v="دفاتر نقدية"/>
    <x v="2"/>
    <s v="سارى"/>
    <n v="4697"/>
    <n v="94"/>
  </r>
  <r>
    <d v="2017-03-07T00:00:00"/>
    <x v="2"/>
    <n v="14000"/>
    <s v="خزينة مدينة نصر"/>
    <s v="تبرعات نقدية للمرضى"/>
    <s v="نقدية للمرضى"/>
    <s v="دفاتر نقدية"/>
    <x v="2"/>
    <s v="سارى"/>
    <n v="4698"/>
    <n v="94"/>
  </r>
  <r>
    <d v="2017-03-07T00:00:00"/>
    <x v="2"/>
    <n v="60000"/>
    <s v="خزينة مدينة نصر"/>
    <s v="تبرعات عامة من زكاة مال وغيرها"/>
    <s v="تبرعات عامة من زكاة مال وغيرها"/>
    <s v="دفاتر نقدية"/>
    <x v="2"/>
    <s v="سارى"/>
    <n v="4699"/>
    <n v="94"/>
  </r>
  <r>
    <d v="2017-03-07T00:00:00"/>
    <x v="2"/>
    <n v="500"/>
    <s v="خزينة مدينة نصر"/>
    <s v="تبرعات نقدية للمرضى"/>
    <s v="نقدية للمرضى"/>
    <s v="دفاتر نقدية"/>
    <x v="2"/>
    <s v="سارى"/>
    <n v="4887"/>
    <n v="98"/>
  </r>
  <r>
    <d v="2017-03-07T00:00:00"/>
    <x v="2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4888"/>
    <n v="98"/>
  </r>
  <r>
    <d v="2017-03-07T00:00:00"/>
    <x v="2"/>
    <n v="15000"/>
    <s v="خزينة مدينة نصر"/>
    <s v="تبرعات عامة من زكاة مال وغيرها"/>
    <s v="تبرعات عامة من زكاة مال وغيرها"/>
    <s v="دفاتر نقدية"/>
    <x v="2"/>
    <s v="سارى"/>
    <n v="4889"/>
    <n v="98"/>
  </r>
  <r>
    <d v="2017-03-07T00:00:00"/>
    <x v="2"/>
    <n v="10000"/>
    <s v="اوراق قبض"/>
    <s v="تبرعات عامة من زكاة مال وغيرها"/>
    <s v="تبرعات عامة من زكاة مال وغيرها"/>
    <s v="دفاتر نقدية"/>
    <x v="2"/>
    <s v="سارى"/>
    <n v="4933"/>
    <n v="99"/>
  </r>
  <r>
    <d v="2017-03-07T00:00:00"/>
    <x v="2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4934"/>
    <n v="99"/>
  </r>
  <r>
    <d v="2017-03-07T00:00:00"/>
    <x v="2"/>
    <n v="1500"/>
    <s v="خزينة مدينة نصر"/>
    <s v="تبرعات نقدية للمرضى"/>
    <s v="نقدية للمرضى"/>
    <s v="دفاتر نقدية"/>
    <x v="2"/>
    <s v="سارى"/>
    <n v="4935"/>
    <n v="99"/>
  </r>
  <r>
    <d v="2017-03-07T00:00:00"/>
    <x v="2"/>
    <n v="800"/>
    <s v="خزينة مدينة نصر"/>
    <s v="تبرعات نقدية للمرضى"/>
    <s v="نقدية للمرضى"/>
    <s v="دفاتر نقدية"/>
    <x v="2"/>
    <s v="سارى"/>
    <n v="4977"/>
    <n v="100"/>
  </r>
  <r>
    <d v="2017-03-07T00:00:00"/>
    <x v="2"/>
    <n v="600"/>
    <s v="خزينة مدينة نصر"/>
    <s v="تبرعات عامة من زكاة مال وغيرها"/>
    <s v="تبرعات عامة من زكاة مال وغيرها"/>
    <s v="دفاتر نقدية"/>
    <x v="2"/>
    <s v="سارى"/>
    <n v="4978"/>
    <n v="100"/>
  </r>
  <r>
    <d v="2017-03-07T00:00:00"/>
    <x v="2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4979"/>
    <n v="100"/>
  </r>
  <r>
    <d v="2017-03-07T00:00:00"/>
    <x v="2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4980"/>
    <n v="100"/>
  </r>
  <r>
    <d v="2017-03-07T00:00:00"/>
    <x v="2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4981"/>
    <n v="100"/>
  </r>
  <r>
    <d v="2017-03-07T00:00:00"/>
    <x v="2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5137"/>
    <n v="103"/>
  </r>
  <r>
    <d v="2017-03-07T00:00:00"/>
    <x v="2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5138"/>
    <n v="103"/>
  </r>
  <r>
    <d v="2017-03-07T00:00:00"/>
    <x v="2"/>
    <n v="255"/>
    <s v="خزينة مدينة نصر"/>
    <s v="تبرعات عامة من زكاة مال وغيرها"/>
    <s v="تبرعات عامة من زكاة مال وغيرها"/>
    <s v="دفاتر نقدية"/>
    <x v="2"/>
    <s v="سارى"/>
    <n v="5139"/>
    <n v="103"/>
  </r>
  <r>
    <d v="2017-03-07T00:00:00"/>
    <x v="2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5303"/>
    <n v="107"/>
  </r>
  <r>
    <d v="2017-03-07T00:00:00"/>
    <x v="2"/>
    <n v="1000"/>
    <s v="خزينة مدينة نصر"/>
    <s v="تبرعات نقدية للمرضى"/>
    <s v="نقدية للمرضى"/>
    <s v="دفاتر نقدية"/>
    <x v="2"/>
    <s v="سارى"/>
    <n v="5304"/>
    <n v="107"/>
  </r>
  <r>
    <d v="2017-03-07T00:00:00"/>
    <x v="2"/>
    <n v="700"/>
    <s v="خزينة مدينة نصر"/>
    <s v="تبرعات عامة من زكاة مال وغيرها"/>
    <s v="تبرعات عامة من زكاة مال وغيرها"/>
    <s v="دفاتر نقدية"/>
    <x v="2"/>
    <s v="سارى"/>
    <n v="5305"/>
    <n v="107"/>
  </r>
  <r>
    <d v="2017-03-07T00:00:00"/>
    <x v="2"/>
    <n v="200"/>
    <s v="خزينة مدينة نصر"/>
    <s v="تبرعات نقدية للمرضى"/>
    <s v="نقدية للمرضى"/>
    <s v="دفاتر نقدية"/>
    <x v="2"/>
    <s v="سارى"/>
    <n v="5306"/>
    <n v="107"/>
  </r>
  <r>
    <d v="2017-03-07T00:00:00"/>
    <x v="2"/>
    <n v="100"/>
    <s v="بنك البركة جنيه مصرى"/>
    <s v="تبرعات مباشرة بالبنك"/>
    <m/>
    <s v="بنوك"/>
    <x v="0"/>
    <m/>
    <s v="معاملة بنكية"/>
    <m/>
  </r>
  <r>
    <d v="2017-03-08T00:00:00"/>
    <x v="2"/>
    <n v="1700"/>
    <s v="خزينة مدينة نصر"/>
    <s v="تبرعات عامة من زكاة مال وغيرها"/>
    <s v="تبرعات عامة من زكاة مال وغيرها"/>
    <s v="دفاتر نقدية"/>
    <x v="2"/>
    <s v="سارى"/>
    <n v="4479"/>
    <n v="90"/>
  </r>
  <r>
    <d v="2017-03-08T00:00:00"/>
    <x v="2"/>
    <n v="50"/>
    <s v="خزينة مدينة نصر"/>
    <s v="تبرعات نقدية للمرضى"/>
    <s v="نقدية للمرضى"/>
    <s v="دفاتر نقدية"/>
    <x v="2"/>
    <s v="سارى"/>
    <n v="4700"/>
    <n v="94"/>
  </r>
  <r>
    <d v="2017-03-08T00:00:00"/>
    <x v="2"/>
    <n v="10000"/>
    <s v="خزينة مدينة نصر"/>
    <s v="تبرعات عامة من زكاة مال وغيرها"/>
    <s v="تبرعات عامة من زكاة مال وغيرها"/>
    <s v="دفاتر نقدية"/>
    <x v="2"/>
    <s v="سارى"/>
    <n v="4726"/>
    <n v="95"/>
  </r>
  <r>
    <d v="2017-03-08T00:00:00"/>
    <x v="2"/>
    <n v="1000"/>
    <s v="خزينة مدينة نصر"/>
    <s v="تبرعات نقدية للمرضى"/>
    <s v="نقدية للمرضى"/>
    <s v="دفاتر نقدية"/>
    <x v="2"/>
    <s v="سارى"/>
    <n v="4727"/>
    <n v="95"/>
  </r>
  <r>
    <d v="2017-03-08T00:00:00"/>
    <x v="2"/>
    <n v="2180"/>
    <s v="خزينة مدينة نصر"/>
    <s v="تبرعات نقدية للمرضى"/>
    <s v="نقدية للمرضى"/>
    <s v="دفاتر نقدية"/>
    <x v="2"/>
    <s v="سارى"/>
    <n v="4728"/>
    <n v="95"/>
  </r>
  <r>
    <d v="2017-03-08T00:00:00"/>
    <x v="2"/>
    <n v="4000"/>
    <s v="خزينة مدينة نصر"/>
    <s v="تبرعات نقدية للمرضى"/>
    <s v="نقدية للمرضى"/>
    <s v="دفاتر نقدية"/>
    <x v="2"/>
    <s v="سارى"/>
    <n v="4729"/>
    <n v="95"/>
  </r>
  <r>
    <d v="2017-03-08T00:00:00"/>
    <x v="2"/>
    <n v="1500"/>
    <s v="خزينة مدينة نصر"/>
    <s v="تبرعات عامة من زكاة مال وغيرها"/>
    <s v="تبرعات عامة من زكاة مال وغيرها"/>
    <s v="دفاتر نقدية"/>
    <x v="2"/>
    <s v="سارى"/>
    <n v="4730"/>
    <n v="95"/>
  </r>
  <r>
    <d v="2017-03-08T00:00:00"/>
    <x v="2"/>
    <n v="1000"/>
    <s v="خزينة مدينة نصر"/>
    <s v="تبرعات نقدية للمرضى"/>
    <s v="نقدية للمرضى"/>
    <s v="دفاتر نقدية"/>
    <x v="2"/>
    <s v="سارى"/>
    <n v="4840"/>
    <n v="97"/>
  </r>
  <r>
    <d v="2017-03-08T00:00:00"/>
    <x v="2"/>
    <n v="250"/>
    <s v="خزينة مدينة نصر"/>
    <s v="تبرعات نقدية للمرضى"/>
    <s v="نقدية للمرضى"/>
    <s v="دفاتر نقدية"/>
    <x v="2"/>
    <s v="سارى"/>
    <n v="4841"/>
    <n v="97"/>
  </r>
  <r>
    <d v="2017-03-08T00:00:00"/>
    <x v="2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4890"/>
    <n v="98"/>
  </r>
  <r>
    <d v="2017-03-08T00:00:00"/>
    <x v="2"/>
    <n v="3600"/>
    <s v="خزينة مدينة نصر"/>
    <s v="تبرعات عامة من زكاة مال وغيرها"/>
    <s v="تبرعات عامة من زكاة مال وغيرها"/>
    <s v="دفاتر نقدية"/>
    <x v="2"/>
    <s v="سارى"/>
    <n v="4891"/>
    <n v="98"/>
  </r>
  <r>
    <d v="2017-03-08T00:00:00"/>
    <x v="2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4936"/>
    <n v="99"/>
  </r>
  <r>
    <d v="2017-03-08T00:00:00"/>
    <x v="2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4937"/>
    <n v="99"/>
  </r>
  <r>
    <d v="2017-03-08T00:00:00"/>
    <x v="2"/>
    <n v="100"/>
    <s v="خزينة مدينة نصر"/>
    <s v="تبرعات نقدية للمرضى"/>
    <s v="نقدية للمرضى"/>
    <s v="دفاتر نقدية"/>
    <x v="2"/>
    <s v="سارى"/>
    <n v="4938"/>
    <n v="99"/>
  </r>
  <r>
    <d v="2017-03-08T00:00:00"/>
    <x v="2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4939"/>
    <n v="99"/>
  </r>
  <r>
    <d v="2017-03-08T00:00:00"/>
    <x v="2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4982"/>
    <n v="100"/>
  </r>
  <r>
    <d v="2017-03-08T00:00:00"/>
    <x v="2"/>
    <n v="1500"/>
    <s v="خزينة مدينة نصر"/>
    <s v="تبرعات عامة من زكاة مال وغيرها"/>
    <s v="تبرعات عامة من زكاة مال وغيرها"/>
    <s v="دفاتر نقدية"/>
    <x v="2"/>
    <s v="سارى"/>
    <n v="4983"/>
    <n v="100"/>
  </r>
  <r>
    <d v="2017-03-08T00:00:00"/>
    <x v="2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4984"/>
    <n v="100"/>
  </r>
  <r>
    <d v="2017-03-08T00:00:00"/>
    <x v="2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4985"/>
    <n v="100"/>
  </r>
  <r>
    <d v="2017-03-08T00:00:00"/>
    <x v="2"/>
    <n v="500"/>
    <s v="خزينة مدينة نصر"/>
    <s v="تبرعات نقدية للمرضى"/>
    <s v="نقدية للمرضى"/>
    <s v="دفاتر نقدية"/>
    <x v="2"/>
    <s v="سارى"/>
    <n v="5140"/>
    <n v="103"/>
  </r>
  <r>
    <d v="2017-03-08T00:00:00"/>
    <x v="2"/>
    <n v="6000"/>
    <s v="خزينة مدينة نصر"/>
    <s v="تبرعات عامة من زكاة مال وغيرها"/>
    <s v="تبرعات عامة من زكاة مال وغيرها"/>
    <s v="دفاتر نقدية"/>
    <x v="2"/>
    <s v="سارى"/>
    <n v="5141"/>
    <n v="103"/>
  </r>
  <r>
    <d v="2017-03-08T00:00:00"/>
    <x v="2"/>
    <n v="150"/>
    <s v="خزينة مدينة نصر"/>
    <s v="تبرعات نقدية للمرضى"/>
    <s v="نقدية للمرضى"/>
    <s v="دفاتر نقدية"/>
    <x v="2"/>
    <s v="سارى"/>
    <n v="5142"/>
    <n v="103"/>
  </r>
  <r>
    <d v="2017-03-08T00:00:00"/>
    <x v="2"/>
    <n v="500"/>
    <s v="خزينة مدينة نصر"/>
    <s v="تبرعات نقدية للمرضى"/>
    <s v="نقدية للمرضى"/>
    <s v="دفاتر نقدية"/>
    <x v="2"/>
    <s v="سارى"/>
    <n v="5307"/>
    <n v="107"/>
  </r>
  <r>
    <d v="2017-03-08T00:00:00"/>
    <x v="2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5308"/>
    <n v="107"/>
  </r>
  <r>
    <d v="2017-03-08T00:00:00"/>
    <x v="2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5309"/>
    <n v="107"/>
  </r>
  <r>
    <d v="2017-03-08T00:00:00"/>
    <x v="2"/>
    <n v="500"/>
    <s v="خزينة مدينة نصر"/>
    <s v="تبرعات نقدية للمرضى"/>
    <s v="نقدية للمرضى"/>
    <s v="دفاتر نقدية"/>
    <x v="2"/>
    <s v="سارى"/>
    <n v="5310"/>
    <n v="107"/>
  </r>
  <r>
    <d v="2017-03-08T00:00:00"/>
    <x v="2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5311"/>
    <n v="107"/>
  </r>
  <r>
    <d v="2017-03-08T00:00:00"/>
    <x v="2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5312"/>
    <n v="107"/>
  </r>
  <r>
    <d v="2017-03-08T00:00:00"/>
    <x v="2"/>
    <n v="2305"/>
    <s v="بنك البركة جنيه مصرى"/>
    <s v="تبرعات مباشرة بالبنك"/>
    <m/>
    <s v="بنوك"/>
    <x v="0"/>
    <m/>
    <s v="معاملة بنكية"/>
    <m/>
  </r>
  <r>
    <d v="2017-03-08T00:00:00"/>
    <x v="2"/>
    <n v="10"/>
    <s v="بنك البركة جنيه مصرى"/>
    <s v="تبرعات مباشرة بالبنك"/>
    <m/>
    <s v="بنوك"/>
    <x v="0"/>
    <m/>
    <s v="معاملة بنكية"/>
    <m/>
  </r>
  <r>
    <d v="2017-03-08T00:00:00"/>
    <x v="2"/>
    <n v="500"/>
    <s v="بنك البركة جنيه مصرى"/>
    <s v="تبرعات مباشرة بالبنك"/>
    <m/>
    <s v="بنوك"/>
    <x v="0"/>
    <m/>
    <s v="معاملة بنكية"/>
    <m/>
  </r>
  <r>
    <d v="2017-03-08T00:00:00"/>
    <x v="2"/>
    <n v="25000"/>
    <s v="بنك البركة جنيه مصرى"/>
    <s v="تبرعات مباشرة بالبنك"/>
    <m/>
    <s v="بنوك"/>
    <x v="0"/>
    <m/>
    <s v="معاملة بنكية"/>
    <m/>
  </r>
  <r>
    <d v="2017-03-08T00:00:00"/>
    <x v="2"/>
    <n v="1000"/>
    <s v="بنك البركة جنيه مصرى"/>
    <s v="تبرعات مباشرة بالبنك"/>
    <m/>
    <s v="بنوك"/>
    <x v="0"/>
    <m/>
    <s v="معاملة بنكية"/>
    <m/>
  </r>
  <r>
    <d v="2017-03-09T00:00:00"/>
    <x v="2"/>
    <n v="200"/>
    <s v="بنك البركة جنيه مصرى"/>
    <s v="تبرعات مباشرة بالبنك"/>
    <m/>
    <s v="بنوك"/>
    <x v="0"/>
    <m/>
    <s v="معاملة بنكية"/>
    <m/>
  </r>
  <r>
    <d v="2017-03-09T00:00:00"/>
    <x v="2"/>
    <n v="1500"/>
    <s v="خزينة مدينة نصر"/>
    <s v="تبرعات عامة من زكاة مال وغيرها"/>
    <s v="تبرعات عامة من زكاة مال وغيرها"/>
    <s v="دفاتر نقدية"/>
    <x v="2"/>
    <s v="سارى"/>
    <n v="4337"/>
    <n v="87"/>
  </r>
  <r>
    <d v="2017-03-09T00:00:00"/>
    <x v="2"/>
    <n v="49350"/>
    <s v="خزينة مدينة نصر"/>
    <s v="تبرعات عامة من زكاة مال وغيرها"/>
    <s v="تبرعات عامة من زكاة مال وغيرها"/>
    <s v="دفاتر نقدية"/>
    <x v="2"/>
    <s v="سارى"/>
    <n v="4338"/>
    <n v="87"/>
  </r>
  <r>
    <d v="2017-03-09T00:00:00"/>
    <x v="2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4339"/>
    <n v="87"/>
  </r>
  <r>
    <d v="2017-03-09T00:00:00"/>
    <x v="2"/>
    <n v="500"/>
    <s v="خزينة مدينة نصر"/>
    <s v="تبرعات نقدية للمرضى"/>
    <s v="نقدية للمرضى"/>
    <s v="دفاتر نقدية"/>
    <x v="2"/>
    <s v="سارى"/>
    <n v="4340"/>
    <n v="87"/>
  </r>
  <r>
    <d v="2017-03-09T00:00:00"/>
    <x v="2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4480"/>
    <n v="90"/>
  </r>
  <r>
    <d v="2017-03-09T00:00:00"/>
    <x v="2"/>
    <n v="702"/>
    <s v="خزينة مدينة نصر"/>
    <s v="تبرعات نقدية للمرضى"/>
    <s v="نقدية للمرضى"/>
    <s v="دفاتر نقدية"/>
    <x v="2"/>
    <s v="سارى"/>
    <n v="4481"/>
    <n v="90"/>
  </r>
  <r>
    <d v="2017-03-09T00:00:00"/>
    <x v="2"/>
    <n v="351"/>
    <s v="خزينة مدينة نصر"/>
    <s v="تبرعات نقدية للمرضى"/>
    <s v="نقدية للمرضى"/>
    <s v="دفاتر نقدية"/>
    <x v="2"/>
    <s v="سارى"/>
    <n v="4482"/>
    <n v="90"/>
  </r>
  <r>
    <d v="2017-03-09T00:00:00"/>
    <x v="2"/>
    <n v="2865"/>
    <s v="خزينة مدينة نصر"/>
    <s v="تبرعات عامة من زكاة مال وغيرها"/>
    <s v="تبرعات عامة من زكاة مال وغيرها"/>
    <s v="دفاتر نقدية"/>
    <x v="2"/>
    <s v="سارى"/>
    <n v="4732"/>
    <n v="95"/>
  </r>
  <r>
    <d v="2017-03-09T00:00:00"/>
    <x v="2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4733"/>
    <n v="95"/>
  </r>
  <r>
    <d v="2017-03-09T00:00:00"/>
    <x v="2"/>
    <n v="500"/>
    <s v="خزينة مدينة نصر"/>
    <s v="تبرعات نقدية للمرضى"/>
    <s v="نقدية للمرضى"/>
    <s v="دفاتر نقدية"/>
    <x v="2"/>
    <s v="سارى"/>
    <n v="4734"/>
    <n v="95"/>
  </r>
  <r>
    <d v="2017-03-09T00:00:00"/>
    <x v="2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4735"/>
    <n v="95"/>
  </r>
  <r>
    <d v="2017-03-09T00:00:00"/>
    <x v="2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4892"/>
    <n v="98"/>
  </r>
  <r>
    <d v="2017-03-09T00:00:00"/>
    <x v="2"/>
    <n v="1300"/>
    <s v="خزينة مدينة نصر"/>
    <s v="تبرعات نقدية للمرضى"/>
    <s v="نقدية للمرضى"/>
    <s v="دفاتر نقدية"/>
    <x v="2"/>
    <s v="سارى"/>
    <n v="4940"/>
    <n v="99"/>
  </r>
  <r>
    <d v="2017-03-09T00:00:00"/>
    <x v="2"/>
    <n v="7000"/>
    <s v="خزينة مدينة نصر"/>
    <s v="تبرعات نقدية للمرضى"/>
    <s v="نقدية للمرضى"/>
    <s v="دفاتر نقدية"/>
    <x v="2"/>
    <s v="سارى"/>
    <n v="4941"/>
    <n v="99"/>
  </r>
  <r>
    <d v="2017-03-09T00:00:00"/>
    <x v="2"/>
    <n v="6000"/>
    <s v="خزينة مدينة نصر"/>
    <s v="تبرعات نقدية للمرضى"/>
    <s v="نقدية للمرضى"/>
    <s v="دفاتر نقدية"/>
    <x v="2"/>
    <s v="سارى"/>
    <n v="4942"/>
    <n v="99"/>
  </r>
  <r>
    <d v="2017-03-09T00:00:00"/>
    <x v="2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4943"/>
    <n v="99"/>
  </r>
  <r>
    <d v="2017-03-09T00:00:00"/>
    <x v="2"/>
    <n v="100"/>
    <s v="خزينة مدينة نصر"/>
    <s v="تبرعات نقدية للمرضى"/>
    <s v="نقدية للمرضى"/>
    <s v="دفاتر نقدية"/>
    <x v="2"/>
    <s v="سارى"/>
    <n v="4944"/>
    <n v="99"/>
  </r>
  <r>
    <d v="2017-03-09T00:00:00"/>
    <x v="2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5143"/>
    <n v="103"/>
  </r>
  <r>
    <d v="2017-03-09T00:00:00"/>
    <x v="2"/>
    <n v="600"/>
    <s v="خزينة مدينة نصر"/>
    <s v="تبرعات عامة من زكاة مال وغيرها"/>
    <s v="تبرعات عامة من زكاة مال وغيرها"/>
    <s v="دفاتر نقدية"/>
    <x v="2"/>
    <s v="سارى"/>
    <n v="5351"/>
    <n v="108"/>
  </r>
  <r>
    <d v="2017-03-09T00:00:00"/>
    <x v="2"/>
    <n v="400"/>
    <s v="خزينة مدينة نصر"/>
    <s v="تبرعات نقدية للمرضى"/>
    <s v="نقدية للمرضى"/>
    <s v="دفاتر نقدية"/>
    <x v="2"/>
    <s v="سارى"/>
    <n v="5352"/>
    <n v="108"/>
  </r>
  <r>
    <d v="2017-03-09T00:00:00"/>
    <x v="2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5353"/>
    <n v="108"/>
  </r>
  <r>
    <d v="2017-03-09T00:00:00"/>
    <x v="2"/>
    <n v="145.5"/>
    <s v="بنك البركة جنيه مصرى"/>
    <s v="تبرعات مباشرة بالبنك"/>
    <m/>
    <s v="بنوك"/>
    <x v="0"/>
    <m/>
    <s v="معاملة بنكية"/>
    <m/>
  </r>
  <r>
    <d v="2017-03-09T00:00:00"/>
    <x v="2"/>
    <n v="2000"/>
    <s v="بنك البركة جنيه مصرى"/>
    <s v="تبرعات مباشرة بالبنك"/>
    <m/>
    <s v="بنوك"/>
    <x v="0"/>
    <m/>
    <s v="معاملة بنكية"/>
    <m/>
  </r>
  <r>
    <d v="2017-03-11T00:00:00"/>
    <x v="2"/>
    <n v="400"/>
    <s v="خزينة مدينة نصر"/>
    <s v="تبرعات نقدية للمرضى"/>
    <s v="نقدية للمرضى"/>
    <s v="دفاتر نقدية"/>
    <x v="2"/>
    <s v="سارى"/>
    <n v="4483"/>
    <n v="90"/>
  </r>
  <r>
    <d v="2017-03-11T00:00:00"/>
    <x v="2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4725"/>
    <n v="95"/>
  </r>
  <r>
    <d v="2017-03-11T00:00:00"/>
    <x v="2"/>
    <n v="600"/>
    <s v="خزينة مدينة نصر"/>
    <s v="تبرعات عامة من زكاة مال وغيرها"/>
    <s v="تبرعات عامة من زكاة مال وغيرها"/>
    <s v="دفاتر نقدية"/>
    <x v="2"/>
    <s v="سارى"/>
    <n v="4736"/>
    <n v="95"/>
  </r>
  <r>
    <d v="2017-03-11T00:00:00"/>
    <x v="2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4842"/>
    <n v="97"/>
  </r>
  <r>
    <d v="2017-03-11T00:00:00"/>
    <x v="2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4843"/>
    <n v="97"/>
  </r>
  <r>
    <d v="2017-03-11T00:00:00"/>
    <x v="2"/>
    <n v="500"/>
    <s v="خزينة مدينة نصر"/>
    <s v="تبرعات نقدية للمرضى"/>
    <s v="نقدية للمرضى"/>
    <s v="دفاتر نقدية"/>
    <x v="2"/>
    <s v="سارى"/>
    <n v="4844"/>
    <n v="97"/>
  </r>
  <r>
    <d v="2017-03-11T00:00:00"/>
    <x v="2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4893"/>
    <n v="98"/>
  </r>
  <r>
    <d v="2017-03-11T00:00:00"/>
    <x v="2"/>
    <n v="50"/>
    <s v="خزينة مدينة نصر"/>
    <s v="تبرعات نقدية للمرضى"/>
    <s v="نقدية للمرضى"/>
    <s v="دفاتر نقدية"/>
    <x v="2"/>
    <s v="سارى"/>
    <n v="4894"/>
    <n v="98"/>
  </r>
  <r>
    <d v="2017-03-11T00:00:00"/>
    <x v="2"/>
    <n v="600"/>
    <s v="خزينة مدينة نصر"/>
    <s v="تبرعات عامة من زكاة مال وغيرها"/>
    <s v="تبرعات عامة من زكاة مال وغيرها"/>
    <s v="دفاتر نقدية"/>
    <x v="2"/>
    <s v="سارى"/>
    <n v="4895"/>
    <n v="98"/>
  </r>
  <r>
    <d v="2017-03-11T00:00:00"/>
    <x v="2"/>
    <n v="100"/>
    <s v="خزينة مدينة نصر"/>
    <s v="تبرعات نقدية للمرضى"/>
    <s v="نقدية للمرضى"/>
    <s v="دفاتر نقدية"/>
    <x v="2"/>
    <s v="سارى"/>
    <n v="4986"/>
    <n v="100"/>
  </r>
  <r>
    <d v="2017-03-11T00:00:00"/>
    <x v="2"/>
    <n v="200"/>
    <s v="خزينة مدينة نصر"/>
    <s v="تبرعات نقدية للمرضى"/>
    <s v="نقدية للمرضى"/>
    <s v="دفاتر نقدية"/>
    <x v="2"/>
    <s v="سارى"/>
    <n v="4987"/>
    <n v="100"/>
  </r>
  <r>
    <d v="2017-03-11T00:00:00"/>
    <x v="2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4988"/>
    <n v="100"/>
  </r>
  <r>
    <d v="2017-03-11T00:00:00"/>
    <x v="2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4989"/>
    <n v="100"/>
  </r>
  <r>
    <d v="2017-03-11T00:00:00"/>
    <x v="2"/>
    <n v="100"/>
    <s v="خزينة مدينة نصر"/>
    <s v="تبرعات نقدية للمرضى"/>
    <s v="نقدية للمرضى"/>
    <s v="دفاتر نقدية"/>
    <x v="2"/>
    <s v="سارى"/>
    <n v="5144"/>
    <n v="103"/>
  </r>
  <r>
    <d v="2017-03-11T00:00:00"/>
    <x v="2"/>
    <n v="2000"/>
    <s v="خزينة مدينة نصر"/>
    <s v="تبرعات نقدية للمرضى"/>
    <s v="نقدية للمرضى"/>
    <s v="دفاتر نقدية"/>
    <x v="2"/>
    <s v="سارى"/>
    <n v="5145"/>
    <n v="103"/>
  </r>
  <r>
    <d v="2017-03-11T00:00:00"/>
    <x v="2"/>
    <n v="400"/>
    <s v="خزينة مدينة نصر"/>
    <s v="تبرعات نقدية للمرضى"/>
    <s v="نقدية للمرضى"/>
    <s v="دفاتر نقدية"/>
    <x v="2"/>
    <s v="سارى"/>
    <n v="5146"/>
    <n v="103"/>
  </r>
  <r>
    <d v="2017-03-11T00:00:00"/>
    <x v="2"/>
    <n v="3520"/>
    <s v="خزينة مدينة نصر"/>
    <s v="تبرعات نقدية للمرضى"/>
    <s v="نقدية للمرضى"/>
    <s v="دفاتر نقدية"/>
    <x v="2"/>
    <s v="سارى"/>
    <n v="5147"/>
    <n v="103"/>
  </r>
  <r>
    <d v="2017-03-11T00:00:00"/>
    <x v="2"/>
    <n v="300"/>
    <s v="خزينة مدينة نصر"/>
    <s v="تبرعات نقدية للمرضى"/>
    <s v="نقدية للمرضى"/>
    <s v="دفاتر نقدية"/>
    <x v="2"/>
    <s v="سارى"/>
    <n v="5148"/>
    <n v="103"/>
  </r>
  <r>
    <d v="2017-03-11T00:00:00"/>
    <x v="2"/>
    <n v="1325"/>
    <s v="خزينة مدينة نصر"/>
    <s v="تبرعات نقدية للمرضى"/>
    <s v="نقدية للمرضى"/>
    <s v="دفاتر نقدية"/>
    <x v="2"/>
    <s v="سارى"/>
    <n v="5149"/>
    <n v="103"/>
  </r>
  <r>
    <d v="2017-03-11T00:00:00"/>
    <x v="2"/>
    <n v="2600"/>
    <s v="خزينة مدينة نصر"/>
    <s v="تبرعات نقدية للمرضى"/>
    <s v="نقدية للمرضى"/>
    <s v="دفاتر نقدية"/>
    <x v="2"/>
    <s v="سارى"/>
    <n v="5150"/>
    <n v="103"/>
  </r>
  <r>
    <d v="2017-03-11T00:00:00"/>
    <x v="2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5401"/>
    <n v="109"/>
  </r>
  <r>
    <d v="2017-03-11T00:00:00"/>
    <x v="2"/>
    <n v="1000"/>
    <s v="خزينة مدينة نصر"/>
    <s v="تبرعات نقدية للمرضى"/>
    <s v="نقدية للمرضى"/>
    <s v="دفاتر نقدية"/>
    <x v="2"/>
    <s v="سارى"/>
    <n v="5402"/>
    <n v="109"/>
  </r>
  <r>
    <d v="2017-03-11T00:00:00"/>
    <x v="2"/>
    <n v="250"/>
    <s v="خزينة مدينة نصر"/>
    <s v="تبرعات عامة من زكاة مال وغيرها"/>
    <s v="تبرعات عامة من زكاة مال وغيرها"/>
    <s v="دفاتر نقدية"/>
    <x v="2"/>
    <s v="سارى"/>
    <n v="5403"/>
    <n v="109"/>
  </r>
  <r>
    <d v="2017-03-11T00:00:00"/>
    <x v="2"/>
    <n v="15000"/>
    <s v="خزينة مدينة نصر"/>
    <s v="تبرعات عامة من زكاة مال وغيرها"/>
    <s v="تبرعات عامة من زكاة مال وغيرها"/>
    <s v="دفاتر نقدية"/>
    <x v="2"/>
    <s v="سارى"/>
    <n v="5404"/>
    <n v="109"/>
  </r>
  <r>
    <d v="2017-03-11T00:00:00"/>
    <x v="2"/>
    <n v="800"/>
    <s v="خزينة مدينة نصر"/>
    <s v="تبرعات عامة من زكاة مال وغيرها"/>
    <s v="تبرعات عامة من زكاة مال وغيرها"/>
    <s v="دفاتر نقدية"/>
    <x v="2"/>
    <s v="سارى"/>
    <n v="5405"/>
    <n v="109"/>
  </r>
  <r>
    <d v="2017-03-12T00:00:00"/>
    <x v="2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4845"/>
    <n v="97"/>
  </r>
  <r>
    <d v="2017-03-12T00:00:00"/>
    <x v="2"/>
    <n v="1300"/>
    <s v="خزينة مدينة نصر"/>
    <s v="تبرعات عامة من زكاة مال وغيرها"/>
    <s v="تبرعات عامة من زكاة مال وغيرها"/>
    <s v="دفاتر نقدية"/>
    <x v="2"/>
    <s v="سارى"/>
    <n v="4896"/>
    <n v="98"/>
  </r>
  <r>
    <d v="2017-03-12T00:00:00"/>
    <x v="2"/>
    <n v="50"/>
    <s v="خزينة مدينة نصر"/>
    <s v="تبرعات نقدية للمرضى"/>
    <s v="نقدية للمرضى"/>
    <s v="دفاتر نقدية"/>
    <x v="2"/>
    <s v="سارى"/>
    <n v="4897"/>
    <n v="98"/>
  </r>
  <r>
    <d v="2017-03-12T00:00:00"/>
    <x v="2"/>
    <n v="200"/>
    <s v="خزينة مدينة نصر"/>
    <s v="تبرعات نقدية للمرضى"/>
    <s v="نقدية للمرضى"/>
    <s v="دفاتر نقدية"/>
    <x v="2"/>
    <s v="سارى"/>
    <n v="4898"/>
    <n v="98"/>
  </r>
  <r>
    <d v="2017-03-12T00:00:00"/>
    <x v="2"/>
    <n v="150"/>
    <s v="خزينة مدينة نصر"/>
    <s v="تبرعات عامة من زكاة مال وغيرها"/>
    <s v="تبرعات عامة من زكاة مال وغيرها"/>
    <s v="دفاتر نقدية"/>
    <x v="2"/>
    <s v="سارى"/>
    <n v="4945"/>
    <n v="99"/>
  </r>
  <r>
    <d v="2017-03-12T00:00:00"/>
    <x v="2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4946"/>
    <n v="99"/>
  </r>
  <r>
    <d v="2017-03-12T00:00:00"/>
    <x v="2"/>
    <n v="1200"/>
    <s v="خزينة مدينة نصر"/>
    <s v="تبرعات عامة من زكاة مال وغيرها"/>
    <s v="تبرعات عامة من زكاة مال وغيرها"/>
    <s v="دفاتر نقدية"/>
    <x v="2"/>
    <s v="سارى"/>
    <n v="4947"/>
    <n v="99"/>
  </r>
  <r>
    <d v="2017-03-12T00:00:00"/>
    <x v="2"/>
    <n v="2000"/>
    <s v="خزينة مدينة نصر"/>
    <s v="تبرعات نقدية للمرضى"/>
    <s v="نقدية للمرضى"/>
    <s v="دفاتر نقدية"/>
    <x v="2"/>
    <s v="سارى"/>
    <n v="5313"/>
    <n v="107"/>
  </r>
  <r>
    <d v="2017-03-12T00:00:00"/>
    <x v="2"/>
    <n v="6000"/>
    <s v="خزينة مدينة نصر"/>
    <s v="تبرعات نقدية للمرضى"/>
    <s v="نقدية للمرضى"/>
    <s v="دفاتر نقدية"/>
    <x v="2"/>
    <s v="سارى"/>
    <n v="5314"/>
    <n v="107"/>
  </r>
  <r>
    <d v="2017-03-12T00:00:00"/>
    <x v="2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5315"/>
    <n v="107"/>
  </r>
  <r>
    <d v="2017-03-12T00:00:00"/>
    <x v="2"/>
    <n v="600"/>
    <s v="خزينة مدينة نصر"/>
    <s v="تبرعات عامة من زكاة مال وغيرها"/>
    <s v="تبرعات عامة من زكاة مال وغيرها"/>
    <s v="دفاتر نقدية"/>
    <x v="2"/>
    <s v="سارى"/>
    <n v="5354"/>
    <n v="108"/>
  </r>
  <r>
    <d v="2017-03-12T00:00:00"/>
    <x v="2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5355"/>
    <n v="108"/>
  </r>
  <r>
    <d v="2017-03-12T00:00:00"/>
    <x v="2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5356"/>
    <n v="108"/>
  </r>
  <r>
    <d v="2017-03-12T00:00:00"/>
    <x v="2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5357"/>
    <n v="108"/>
  </r>
  <r>
    <d v="2017-03-12T00:00:00"/>
    <x v="2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5406"/>
    <n v="109"/>
  </r>
  <r>
    <d v="2017-03-12T00:00:00"/>
    <x v="2"/>
    <n v="150"/>
    <s v="خزينة مدينة نصر"/>
    <s v="تبرعات عامة من زكاة مال وغيرها"/>
    <s v="تبرعات عامة من زكاة مال وغيرها"/>
    <s v="دفاتر نقدية"/>
    <x v="2"/>
    <s v="سارى"/>
    <n v="5407"/>
    <n v="109"/>
  </r>
  <r>
    <d v="2017-03-12T00:00:00"/>
    <x v="2"/>
    <n v="10"/>
    <s v="بنك البركة جنيه مصرى"/>
    <s v="تبرعات مباشرة بالبنك"/>
    <m/>
    <s v="بنوك"/>
    <x v="0"/>
    <m/>
    <s v="معاملة بنكية"/>
    <m/>
  </r>
  <r>
    <d v="2017-03-12T00:00:00"/>
    <x v="2"/>
    <n v="217"/>
    <s v="بنك البركة جنيه مصرى"/>
    <s v="تبرعات مباشرة بالبنك"/>
    <m/>
    <s v="بنوك"/>
    <x v="0"/>
    <m/>
    <s v="معاملة بنكية"/>
    <m/>
  </r>
  <r>
    <d v="2017-03-12T00:00:00"/>
    <x v="2"/>
    <n v="200"/>
    <s v="بنك البركة جنيه مصرى"/>
    <s v="تبرعات مباشرة بالبنك"/>
    <m/>
    <s v="بنوك"/>
    <x v="0"/>
    <m/>
    <s v="معاملة بنكية"/>
    <m/>
  </r>
  <r>
    <d v="2017-03-13T00:00:00"/>
    <x v="2"/>
    <n v="3500"/>
    <s v="خزينة مدينة نصر"/>
    <s v="تبرعات عامة من زكاة مال وغيرها"/>
    <s v="تبرعات عامة من زكاة مال وغيرها"/>
    <s v="دفاتر نقدية"/>
    <x v="2"/>
    <s v="سارى"/>
    <n v="4341"/>
    <n v="87"/>
  </r>
  <r>
    <d v="2017-03-13T00:00:00"/>
    <x v="2"/>
    <n v="1000"/>
    <s v="خزينة مدينة نصر"/>
    <s v="تبرعات نقدية للمرضى"/>
    <s v="نقدية للمرضى"/>
    <s v="دفاتر نقدية"/>
    <x v="2"/>
    <s v="سارى"/>
    <n v="4484"/>
    <n v="90"/>
  </r>
  <r>
    <d v="2017-03-13T00:00:00"/>
    <x v="2"/>
    <n v="1000"/>
    <s v="خزينة مدينة نصر"/>
    <s v="تبرعات نقدية للمرضى"/>
    <s v="نقدية للمرضى"/>
    <s v="دفاتر نقدية"/>
    <x v="2"/>
    <s v="سارى"/>
    <n v="4485"/>
    <n v="90"/>
  </r>
  <r>
    <d v="2017-03-13T00:00:00"/>
    <x v="2"/>
    <n v="2500"/>
    <s v="خزينة مدينة نصر"/>
    <s v="تبرعات نقدية للمرضى"/>
    <s v="نقدية للمرضى"/>
    <s v="دفاتر نقدية"/>
    <x v="2"/>
    <s v="سارى"/>
    <n v="4486"/>
    <n v="90"/>
  </r>
  <r>
    <d v="2017-03-13T00:00:00"/>
    <x v="2"/>
    <n v="10568.2"/>
    <s v="خزينة مدينة نصر"/>
    <s v="تبرعات نقدية للمرضى"/>
    <s v="نقدية للمرضى"/>
    <s v="دفاتر نقدية"/>
    <x v="2"/>
    <s v="سارى"/>
    <n v="4487"/>
    <n v="90"/>
  </r>
  <r>
    <d v="2017-03-13T00:00:00"/>
    <x v="2"/>
    <n v="250"/>
    <s v="خزينة مدينة نصر"/>
    <s v="تبرعات عامة من زكاة مال وغيرها"/>
    <s v="تبرعات عامة من زكاة مال وغيرها"/>
    <s v="دفاتر نقدية"/>
    <x v="2"/>
    <s v="سارى"/>
    <n v="4488"/>
    <n v="90"/>
  </r>
  <r>
    <d v="2017-03-13T00:00:00"/>
    <x v="2"/>
    <n v="31.9"/>
    <s v="خزينة مدينة نصر"/>
    <s v="تبرعات نقدية للمرضى"/>
    <s v="نقدية للمرضى"/>
    <s v="دفاتر نقدية"/>
    <x v="2"/>
    <s v="سارى"/>
    <n v="4489"/>
    <n v="90"/>
  </r>
  <r>
    <d v="2017-03-13T00:00:00"/>
    <x v="2"/>
    <n v="150"/>
    <s v="خزينة مدينة نصر"/>
    <s v="تبرعات عامة من زكاة مال وغيرها"/>
    <s v="تبرعات عامة من زكاة مال وغيرها"/>
    <s v="دفاتر نقدية"/>
    <x v="2"/>
    <s v="سارى"/>
    <n v="4846"/>
    <n v="97"/>
  </r>
  <r>
    <d v="2017-03-13T00:00:00"/>
    <x v="2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4847"/>
    <n v="97"/>
  </r>
  <r>
    <d v="2017-03-13T00:00:00"/>
    <x v="2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4899"/>
    <n v="98"/>
  </r>
  <r>
    <d v="2017-03-13T00:00:00"/>
    <x v="2"/>
    <n v="1000"/>
    <s v="خزينة مدينة نصر"/>
    <s v="تبرعات نقدية للمرضى"/>
    <s v="نقدية للمرضى"/>
    <s v="دفاتر نقدية"/>
    <x v="2"/>
    <s v="سارى"/>
    <n v="4900"/>
    <n v="98"/>
  </r>
  <r>
    <d v="2017-03-13T00:00:00"/>
    <x v="2"/>
    <n v="600"/>
    <s v="خزينة مدينة نصر"/>
    <s v="تبرعات نقدية للمرضى"/>
    <s v="نقدية للمرضى"/>
    <s v="دفاتر نقدية"/>
    <x v="2"/>
    <s v="سارى"/>
    <n v="4990"/>
    <n v="100"/>
  </r>
  <r>
    <d v="2017-03-13T00:00:00"/>
    <x v="2"/>
    <n v="20000"/>
    <s v="خزينة مدينة نصر"/>
    <s v="تبرعات عامة من زكاة مال وغيرها"/>
    <s v="تبرعات عامة من زكاة مال وغيرها"/>
    <s v="دفاتر نقدية"/>
    <x v="2"/>
    <s v="سارى"/>
    <n v="5001"/>
    <n v="101"/>
  </r>
  <r>
    <d v="2017-03-13T00:00:00"/>
    <x v="2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5002"/>
    <n v="101"/>
  </r>
  <r>
    <d v="2017-03-13T00:00:00"/>
    <x v="2"/>
    <n v="34667"/>
    <s v="خزينة مدينة نصر"/>
    <s v="تبرعات عامة من زكاة مال وغيرها"/>
    <s v="تبرعات عامة من زكاة مال وغيرها"/>
    <s v="دفاتر نقدية"/>
    <x v="2"/>
    <s v="سارى"/>
    <n v="5003"/>
    <n v="101"/>
  </r>
  <r>
    <d v="2017-03-13T00:00:00"/>
    <x v="2"/>
    <n v="150"/>
    <s v="خزينة مدينة نصر"/>
    <s v="تبرعات عامة من زكاة مال وغيرها"/>
    <s v="تبرعات عامة من زكاة مال وغيرها"/>
    <s v="دفاتر نقدية"/>
    <x v="2"/>
    <s v="سارى"/>
    <n v="5004"/>
    <n v="101"/>
  </r>
  <r>
    <d v="2017-03-13T00:00:00"/>
    <x v="2"/>
    <n v="150"/>
    <s v="خزينة مدينة نصر"/>
    <s v="تبرعات نقدية للمرضى"/>
    <s v="نقدية للمرضى"/>
    <s v="دفاتر نقدية"/>
    <x v="2"/>
    <s v="سارى"/>
    <n v="5005"/>
    <n v="101"/>
  </r>
  <r>
    <d v="2017-03-13T00:00:00"/>
    <x v="2"/>
    <n v="100"/>
    <s v="خزينة مدينة نصر"/>
    <s v="تبرعات نقدية للمرضى"/>
    <s v="نقدية للمرضى"/>
    <s v="دفاتر نقدية"/>
    <x v="2"/>
    <s v="سارى"/>
    <n v="5316"/>
    <n v="107"/>
  </r>
  <r>
    <d v="2017-03-13T00:00:00"/>
    <x v="2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5317"/>
    <n v="107"/>
  </r>
  <r>
    <d v="2017-03-13T00:00:00"/>
    <x v="2"/>
    <n v="1500"/>
    <s v="خزينة مدينة نصر"/>
    <s v="تبرعات عامة من زكاة مال وغيرها"/>
    <s v="تبرعات عامة من زكاة مال وغيرها"/>
    <s v="دفاتر نقدية"/>
    <x v="2"/>
    <s v="سارى"/>
    <n v="5318"/>
    <n v="107"/>
  </r>
  <r>
    <d v="2017-03-13T00:00:00"/>
    <x v="2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5358"/>
    <n v="108"/>
  </r>
  <r>
    <d v="2017-03-13T00:00:00"/>
    <x v="2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5359"/>
    <n v="108"/>
  </r>
  <r>
    <d v="2017-03-13T00:00:00"/>
    <x v="2"/>
    <n v="50"/>
    <s v="خزينة مدينة نصر"/>
    <s v="تبرعات نقدية للمرضى"/>
    <s v="نقدية للمرضى"/>
    <s v="دفاتر نقدية"/>
    <x v="2"/>
    <s v="سارى"/>
    <n v="5360"/>
    <n v="108"/>
  </r>
  <r>
    <d v="2017-03-13T00:00:00"/>
    <x v="2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5361"/>
    <n v="108"/>
  </r>
  <r>
    <d v="2017-03-13T00:00:00"/>
    <x v="2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5362"/>
    <n v="108"/>
  </r>
  <r>
    <d v="2017-03-13T00:00:00"/>
    <x v="2"/>
    <n v="600"/>
    <s v="خزينة مدينة نصر"/>
    <s v="تبرعات عامة من زكاة مال وغيرها"/>
    <s v="تبرعات عامة من زكاة مال وغيرها"/>
    <s v="دفاتر نقدية"/>
    <x v="2"/>
    <s v="سارى"/>
    <n v="5371"/>
    <n v="108"/>
  </r>
  <r>
    <d v="2017-03-13T00:00:00"/>
    <x v="2"/>
    <n v="91"/>
    <s v="خزينة مدينة نصر"/>
    <s v="تبرعات عامة من زكاة مال وغيرها"/>
    <s v="تبرعات عامة من زكاة مال وغيرها"/>
    <s v="دفاتر نقدية"/>
    <x v="2"/>
    <s v="سارى"/>
    <n v="5408"/>
    <n v="109"/>
  </r>
  <r>
    <d v="2017-03-13T00:00:00"/>
    <x v="2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5409"/>
    <n v="109"/>
  </r>
  <r>
    <d v="2017-03-13T00:00:00"/>
    <x v="2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5410"/>
    <n v="109"/>
  </r>
  <r>
    <d v="2017-03-13T00:00:00"/>
    <x v="2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5411"/>
    <n v="109"/>
  </r>
  <r>
    <d v="2017-03-13T00:00:00"/>
    <x v="2"/>
    <n v="34667"/>
    <s v="خزينة مدينة نصر"/>
    <s v="تبرعات عامة من زكاة مال وغيرها"/>
    <s v="تبرعات عامة من زكاة مال وغيرها"/>
    <s v="دفاتر نقدية"/>
    <x v="2"/>
    <s v="سارى"/>
    <n v="5501"/>
    <n v="111"/>
  </r>
  <r>
    <d v="2017-03-13T00:00:00"/>
    <x v="2"/>
    <n v="5000"/>
    <s v="خزينة مدينة نصر"/>
    <s v="تبرعات نقدية للمرضى"/>
    <s v="نقدية للمرضى"/>
    <s v="دفاتر نقدية"/>
    <x v="2"/>
    <s v="سارى"/>
    <n v="5502"/>
    <n v="111"/>
  </r>
  <r>
    <d v="2017-03-13T00:00:00"/>
    <x v="2"/>
    <n v="300"/>
    <s v="خزينة مدينة نصر"/>
    <s v="تبرعات نقدية للمرضى"/>
    <s v="نقدية للمرضى"/>
    <s v="دفاتر نقدية"/>
    <x v="2"/>
    <s v="سارى"/>
    <n v="5503"/>
    <n v="111"/>
  </r>
  <r>
    <d v="2017-03-13T00:00:00"/>
    <x v="2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5504"/>
    <n v="111"/>
  </r>
  <r>
    <d v="2017-03-13T00:00:00"/>
    <x v="2"/>
    <n v="300"/>
    <s v="خزينة مدينة نصر"/>
    <s v="تبرعات نقدية للمرضى"/>
    <s v="نقدية للمرضى"/>
    <s v="دفاتر نقدية"/>
    <x v="2"/>
    <s v="سارى"/>
    <n v="5505"/>
    <n v="111"/>
  </r>
  <r>
    <d v="2017-03-13T00:00:00"/>
    <x v="2"/>
    <n v="23000"/>
    <s v="بنك البركة جنيه مصرى"/>
    <s v="تبرعات مباشرة بالبنك"/>
    <m/>
    <s v="بنوك"/>
    <x v="0"/>
    <m/>
    <s v="معاملة بنكية"/>
    <m/>
  </r>
  <r>
    <d v="2017-03-13T00:00:00"/>
    <x v="2"/>
    <n v="850"/>
    <s v="بنك البركة جنيه مصرى"/>
    <s v="تبرعات مباشرة بالبنك"/>
    <m/>
    <s v="بنوك"/>
    <x v="0"/>
    <m/>
    <s v="معاملة بنكية"/>
    <m/>
  </r>
  <r>
    <d v="2017-03-14T00:00:00"/>
    <x v="2"/>
    <n v="40"/>
    <s v="خزينة مدينة نصر"/>
    <s v="تبرعات عامة من زكاة مال وغيرها"/>
    <s v="تبرعات عامة من زكاة مال وغيرها"/>
    <s v="دفاتر نقدية"/>
    <x v="2"/>
    <s v="سارى"/>
    <n v="4490"/>
    <n v="90"/>
  </r>
  <r>
    <d v="2017-03-14T00:00:00"/>
    <x v="2"/>
    <n v="150"/>
    <s v="خزينة مدينة نصر"/>
    <s v="تبرعات نقدية للمرضى"/>
    <s v="نقدية للمرضى"/>
    <s v="دفاتر نقدية"/>
    <x v="2"/>
    <s v="سارى"/>
    <n v="4744"/>
    <n v="95"/>
  </r>
  <r>
    <d v="2017-03-14T00:00:00"/>
    <x v="2"/>
    <n v="1400"/>
    <s v="خزينة مدينة نصر"/>
    <s v="تبرعات نقدية للمرضى"/>
    <s v="نقدية للمرضى"/>
    <s v="دفاتر نقدية"/>
    <x v="2"/>
    <s v="سارى"/>
    <n v="4949"/>
    <n v="99"/>
  </r>
  <r>
    <d v="2017-03-14T00:00:00"/>
    <x v="2"/>
    <n v="1000"/>
    <s v="خزينة مدينة نصر"/>
    <s v="تبرعات نقدية للمرضى"/>
    <s v="نقدية للمرضى"/>
    <s v="دفاتر نقدية"/>
    <x v="2"/>
    <s v="سارى"/>
    <n v="4991"/>
    <n v="100"/>
  </r>
  <r>
    <d v="2017-03-14T00:00:00"/>
    <x v="2"/>
    <n v="500"/>
    <s v="خزينة مدينة نصر"/>
    <s v="تبرعات نقدية للمرضى"/>
    <s v="نقدية للمرضى"/>
    <s v="دفاتر نقدية"/>
    <x v="2"/>
    <s v="سارى"/>
    <n v="5006"/>
    <n v="101"/>
  </r>
  <r>
    <d v="2017-03-14T00:00:00"/>
    <x v="2"/>
    <n v="50000"/>
    <s v="خزينة مدينة نصر"/>
    <s v="تبرعات عامة من زكاة مال وغيرها"/>
    <s v="تبرعات عامة من زكاة مال وغيرها"/>
    <s v="دفاتر نقدية"/>
    <x v="2"/>
    <s v="سارى"/>
    <n v="5007"/>
    <n v="101"/>
  </r>
  <r>
    <d v="2017-03-14T00:00:00"/>
    <x v="2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5008"/>
    <n v="101"/>
  </r>
  <r>
    <d v="2017-03-14T00:00:00"/>
    <x v="2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5009"/>
    <n v="101"/>
  </r>
  <r>
    <d v="2017-03-14T00:00:00"/>
    <x v="2"/>
    <n v="200"/>
    <s v="خزينة مدينة نصر"/>
    <s v="تبرعات نقدية للمرضى"/>
    <s v="نقدية للمرضى"/>
    <s v="دفاتر نقدية"/>
    <x v="2"/>
    <s v="سارى"/>
    <n v="5010"/>
    <n v="101"/>
  </r>
  <r>
    <d v="2017-03-14T00:00:00"/>
    <x v="2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5319"/>
    <n v="107"/>
  </r>
  <r>
    <d v="2017-03-14T00:00:00"/>
    <x v="2"/>
    <n v="2100"/>
    <s v="خزينة مدينة نصر"/>
    <s v="تبرعات نقدية للمرضى"/>
    <s v="نقدية للمرضى"/>
    <s v="دفاتر نقدية"/>
    <x v="2"/>
    <s v="سارى"/>
    <n v="5320"/>
    <n v="107"/>
  </r>
  <r>
    <d v="2017-03-14T00:00:00"/>
    <x v="2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5321"/>
    <n v="107"/>
  </r>
  <r>
    <d v="2017-03-14T00:00:00"/>
    <x v="2"/>
    <n v="4300"/>
    <s v="خزينة مدينة نصر"/>
    <s v="تبرعات عامة من زكاة مال وغيرها"/>
    <s v="تبرعات عامة من زكاة مال وغيرها"/>
    <s v="دفاتر نقدية"/>
    <x v="2"/>
    <s v="سارى"/>
    <n v="5506"/>
    <n v="111"/>
  </r>
  <r>
    <d v="2017-03-14T00:00:00"/>
    <x v="2"/>
    <n v="300"/>
    <s v="بنك البركة جنيه مصرى"/>
    <s v="تبرعات مباشرة بالبنك"/>
    <m/>
    <s v="بنوك"/>
    <x v="0"/>
    <m/>
    <s v="معاملة بنكية"/>
    <m/>
  </r>
  <r>
    <d v="2017-03-14T00:00:00"/>
    <x v="2"/>
    <n v="1200"/>
    <s v="بنك البركة جنيه مصرى"/>
    <s v="تبرعات مباشرة بالبنك"/>
    <m/>
    <s v="بنوك"/>
    <x v="0"/>
    <m/>
    <s v="معاملة بنكية"/>
    <m/>
  </r>
  <r>
    <d v="2017-03-15T00:00:00"/>
    <x v="2"/>
    <n v="1000"/>
    <s v="خزينة مدينة نصر"/>
    <s v="تبرعات نقدية للمرضى"/>
    <s v="نقدية للمرضى"/>
    <s v="دفاتر نقدية"/>
    <x v="2"/>
    <s v="سارى"/>
    <n v="4992"/>
    <n v="100"/>
  </r>
  <r>
    <d v="2017-03-15T00:00:00"/>
    <x v="2"/>
    <n v="1200"/>
    <s v="خزينة مدينة نصر"/>
    <s v="تبرعات عامة من زكاة مال وغيرها"/>
    <s v="تبرعات عامة من زكاة مال وغيرها"/>
    <s v="دفاتر نقدية"/>
    <x v="2"/>
    <s v="سارى"/>
    <n v="4993"/>
    <n v="100"/>
  </r>
  <r>
    <d v="2017-03-15T00:00:00"/>
    <x v="2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4994"/>
    <n v="100"/>
  </r>
  <r>
    <d v="2017-03-15T00:00:00"/>
    <x v="2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5011"/>
    <n v="101"/>
  </r>
  <r>
    <d v="2017-03-15T00:00:00"/>
    <x v="2"/>
    <n v="700"/>
    <s v="خزينة مدينة نصر"/>
    <s v="تبرعات عامة من زكاة مال وغيرها"/>
    <s v="تبرعات عامة من زكاة مال وغيرها"/>
    <s v="دفاتر نقدية"/>
    <x v="2"/>
    <s v="سارى"/>
    <n v="5012"/>
    <n v="101"/>
  </r>
  <r>
    <d v="2017-03-15T00:00:00"/>
    <x v="2"/>
    <n v="300"/>
    <s v="خزينة مدينة نصر"/>
    <s v="تبرعات نقدية للمرضى"/>
    <s v="نقدية للمرضى"/>
    <s v="دفاتر نقدية"/>
    <x v="2"/>
    <s v="سارى"/>
    <n v="5363"/>
    <n v="108"/>
  </r>
  <r>
    <d v="2017-03-15T00:00:00"/>
    <x v="2"/>
    <n v="2500"/>
    <s v="خزينة مدينة نصر"/>
    <s v="تبرعات نقدية للمرضى"/>
    <s v="نقدية للمرضى"/>
    <s v="دفاتر نقدية"/>
    <x v="2"/>
    <s v="سارى"/>
    <n v="5364"/>
    <n v="108"/>
  </r>
  <r>
    <d v="2017-03-15T00:00:00"/>
    <x v="2"/>
    <n v="200"/>
    <s v="خزينة مدينة نصر"/>
    <s v="تبرعات نقدية للمرضى"/>
    <s v="نقدية للمرضى"/>
    <s v="دفاتر نقدية"/>
    <x v="2"/>
    <s v="سارى"/>
    <n v="5365"/>
    <n v="108"/>
  </r>
  <r>
    <d v="2017-03-15T00:00:00"/>
    <x v="2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5413"/>
    <n v="109"/>
  </r>
  <r>
    <d v="2017-03-15T00:00:00"/>
    <x v="2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5414"/>
    <n v="109"/>
  </r>
  <r>
    <d v="2017-03-15T00:00:00"/>
    <x v="2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5415"/>
    <n v="109"/>
  </r>
  <r>
    <d v="2017-03-15T00:00:00"/>
    <x v="2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5416"/>
    <n v="109"/>
  </r>
  <r>
    <d v="2017-03-15T00:00:00"/>
    <x v="2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5417"/>
    <n v="109"/>
  </r>
  <r>
    <d v="2017-03-15T00:00:00"/>
    <x v="2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5418"/>
    <n v="109"/>
  </r>
  <r>
    <d v="2017-03-15T00:00:00"/>
    <x v="2"/>
    <n v="5000"/>
    <s v="بنك البركة جنيه مصرى"/>
    <s v="تبرعات مباشرة بالبنك"/>
    <m/>
    <s v="بنوك"/>
    <x v="0"/>
    <m/>
    <s v="معاملة بنكية"/>
    <m/>
  </r>
  <r>
    <d v="2017-03-16T00:00:00"/>
    <x v="2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4342"/>
    <n v="87"/>
  </r>
  <r>
    <d v="2017-03-16T00:00:00"/>
    <x v="2"/>
    <n v="350"/>
    <s v="خزينة مدينة نصر"/>
    <s v="تبرعات نقدية للمرضى"/>
    <s v="نقدية للمرضى"/>
    <s v="دفاتر نقدية"/>
    <x v="2"/>
    <s v="سارى"/>
    <n v="4343"/>
    <n v="87"/>
  </r>
  <r>
    <d v="2017-03-16T00:00:00"/>
    <x v="2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4491"/>
    <n v="90"/>
  </r>
  <r>
    <d v="2017-03-16T00:00:00"/>
    <x v="2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4746"/>
    <n v="95"/>
  </r>
  <r>
    <d v="2017-03-16T00:00:00"/>
    <x v="2"/>
    <n v="1500"/>
    <s v="خزينة مدينة نصر"/>
    <s v="تبرعات عامة من زكاة مال وغيرها"/>
    <s v="تبرعات عامة من زكاة مال وغيرها"/>
    <s v="دفاتر نقدية"/>
    <x v="2"/>
    <s v="سارى"/>
    <n v="4995"/>
    <n v="100"/>
  </r>
  <r>
    <d v="2017-03-16T00:00:00"/>
    <x v="2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4996"/>
    <n v="100"/>
  </r>
  <r>
    <d v="2017-03-16T00:00:00"/>
    <x v="2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4997"/>
    <n v="100"/>
  </r>
  <r>
    <d v="2017-03-16T00:00:00"/>
    <x v="2"/>
    <n v="2400"/>
    <s v="خزينة مدينة نصر"/>
    <s v="تبرعات عامة من زكاة مال وغيرها"/>
    <s v="تبرعات عامة من زكاة مال وغيرها"/>
    <s v="دفاتر نقدية"/>
    <x v="2"/>
    <s v="سارى"/>
    <n v="4998"/>
    <n v="100"/>
  </r>
  <r>
    <d v="2017-03-16T00:00:00"/>
    <x v="2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4999"/>
    <n v="100"/>
  </r>
  <r>
    <d v="2017-03-16T00:00:00"/>
    <x v="2"/>
    <n v="360"/>
    <s v="خزينة مدينة نصر"/>
    <s v="تبرعات عامة من زكاة مال وغيرها"/>
    <s v="تبرعات عامة من زكاة مال وغيرها"/>
    <s v="دفاتر نقدية"/>
    <x v="2"/>
    <s v="سارى"/>
    <n v="5366"/>
    <n v="108"/>
  </r>
  <r>
    <d v="2017-03-16T00:00:00"/>
    <x v="2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5367"/>
    <n v="108"/>
  </r>
  <r>
    <d v="2017-03-16T00:00:00"/>
    <x v="2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5419"/>
    <n v="109"/>
  </r>
  <r>
    <d v="2017-03-16T00:00:00"/>
    <x v="2"/>
    <n v="150"/>
    <s v="خزينة مدينة نصر"/>
    <s v="تبرعات عامة من زكاة مال وغيرها"/>
    <s v="تبرعات عامة من زكاة مال وغيرها"/>
    <s v="دفاتر نقدية"/>
    <x v="2"/>
    <s v="سارى"/>
    <n v="5420"/>
    <n v="109"/>
  </r>
  <r>
    <d v="2017-03-16T00:00:00"/>
    <x v="2"/>
    <n v="1200"/>
    <s v="خزينة مدينة نصر"/>
    <s v="تبرعات عامة من زكاة مال وغيرها"/>
    <s v="تبرعات عامة من زكاة مال وغيرها"/>
    <s v="دفاتر نقدية"/>
    <x v="2"/>
    <s v="سارى"/>
    <n v="5422"/>
    <n v="109"/>
  </r>
  <r>
    <d v="2017-03-16T00:00:00"/>
    <x v="2"/>
    <n v="1200"/>
    <s v="خزينة مدينة نصر"/>
    <s v="تبرعات عامة من زكاة مال وغيرها"/>
    <s v="تبرعات عامة من زكاة مال وغيرها"/>
    <s v="دفاتر نقدية"/>
    <x v="2"/>
    <s v="سارى"/>
    <n v="5423"/>
    <n v="109"/>
  </r>
  <r>
    <d v="2017-03-16T00:00:00"/>
    <x v="2"/>
    <n v="60"/>
    <s v="بنك البركة جنيه مصرى"/>
    <s v="تبرعات مباشرة بالبنك"/>
    <m/>
    <s v="بنوك"/>
    <x v="0"/>
    <m/>
    <s v="معاملة بنكية"/>
    <m/>
  </r>
  <r>
    <d v="2017-03-16T00:00:00"/>
    <x v="2"/>
    <n v="1000"/>
    <s v="بنك البركة جنيه مصرى"/>
    <s v="تبرعات مباشرة بالبنك"/>
    <m/>
    <s v="بنوك"/>
    <x v="0"/>
    <m/>
    <s v="معاملة بنكية"/>
    <m/>
  </r>
  <r>
    <d v="2017-03-16T00:00:00"/>
    <x v="2"/>
    <n v="600"/>
    <s v="بنك البركة جنيه مصرى"/>
    <s v="تبرعات مباشرة بالبنك"/>
    <m/>
    <s v="بنوك"/>
    <x v="0"/>
    <m/>
    <s v="معاملة بنكية"/>
    <m/>
  </r>
  <r>
    <d v="2017-03-16T00:00:00"/>
    <x v="2"/>
    <n v="2400"/>
    <s v="بنك البركة جنيه مصرى"/>
    <s v="تبرعات مباشرة بالبنك"/>
    <m/>
    <s v="بنوك"/>
    <x v="0"/>
    <m/>
    <s v="معاملة بنكية"/>
    <m/>
  </r>
  <r>
    <d v="2017-03-18T00:00:00"/>
    <x v="2"/>
    <n v="300"/>
    <s v="خزينة مدينة نصر"/>
    <s v="تبرعات نقدية للمرضى"/>
    <s v="نقدية للمرضى"/>
    <s v="دفاتر نقدية"/>
    <x v="2"/>
    <s v="سارى"/>
    <n v="4344"/>
    <n v="87"/>
  </r>
  <r>
    <d v="2017-03-18T00:00:00"/>
    <x v="2"/>
    <n v="12670"/>
    <s v="خزينة مدينة نصر"/>
    <s v="تبرعات عامة من زكاة مال وغيرها"/>
    <s v="تبرعات عامة من زكاة مال وغيرها"/>
    <s v="دفاتر نقدية"/>
    <x v="2"/>
    <s v="سارى"/>
    <n v="4492"/>
    <n v="90"/>
  </r>
  <r>
    <d v="2017-03-18T00:00:00"/>
    <x v="2"/>
    <n v="450"/>
    <s v="خزينة مدينة نصر"/>
    <s v="تبرعات عامة من زكاة مال وغيرها"/>
    <s v="تبرعات عامة من زكاة مال وغيرها"/>
    <s v="دفاتر نقدية"/>
    <x v="2"/>
    <s v="سارى"/>
    <n v="5013"/>
    <n v="101"/>
  </r>
  <r>
    <d v="2017-03-18T00:00:00"/>
    <x v="2"/>
    <n v="865"/>
    <s v="خزينة مدينة نصر"/>
    <s v="تبرعات نقدية للمرضى"/>
    <s v="نقدية للمرضى"/>
    <s v="دفاتر نقدية"/>
    <x v="2"/>
    <s v="سارى"/>
    <n v="5014"/>
    <n v="101"/>
  </r>
  <r>
    <d v="2017-03-18T00:00:00"/>
    <x v="2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5015"/>
    <n v="101"/>
  </r>
  <r>
    <d v="2017-03-18T00:00:00"/>
    <x v="2"/>
    <n v="500"/>
    <s v="خزينة مدينة نصر"/>
    <s v="تبرعات نقدية للمرضى"/>
    <s v="نقدية للمرضى"/>
    <s v="دفاتر نقدية"/>
    <x v="2"/>
    <s v="سارى"/>
    <n v="5016"/>
    <n v="101"/>
  </r>
  <r>
    <d v="2017-03-18T00:00:00"/>
    <x v="2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5017"/>
    <n v="101"/>
  </r>
  <r>
    <d v="2017-03-18T00:00:00"/>
    <x v="2"/>
    <n v="100"/>
    <s v="خزينة مدينة نصر"/>
    <s v="تبرعات نقدية للمرضى"/>
    <s v="نقدية للمرضى"/>
    <s v="دفاتر نقدية"/>
    <x v="2"/>
    <s v="سارى"/>
    <n v="5018"/>
    <n v="101"/>
  </r>
  <r>
    <d v="2017-03-18T00:00:00"/>
    <x v="2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5019"/>
    <n v="101"/>
  </r>
  <r>
    <d v="2017-03-18T00:00:00"/>
    <x v="2"/>
    <n v="20000"/>
    <s v="خزينة مدينة نصر"/>
    <s v="تبرعات عامة من زكاة مال وغيرها"/>
    <s v="تبرعات عامة من زكاة مال وغيرها"/>
    <s v="دفاتر نقدية"/>
    <x v="2"/>
    <s v="سارى"/>
    <n v="5322"/>
    <n v="107"/>
  </r>
  <r>
    <d v="2017-03-18T00:00:00"/>
    <x v="2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5323"/>
    <n v="107"/>
  </r>
  <r>
    <d v="2017-03-18T00:00:00"/>
    <x v="2"/>
    <n v="500"/>
    <s v="خزينة مدينة نصر"/>
    <s v="تبرعات نقدية للمرضى"/>
    <s v="نقدية للمرضى"/>
    <s v="دفاتر نقدية"/>
    <x v="2"/>
    <s v="سارى"/>
    <n v="5324"/>
    <n v="107"/>
  </r>
  <r>
    <d v="2017-03-18T00:00:00"/>
    <x v="2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5325"/>
    <n v="107"/>
  </r>
  <r>
    <d v="2017-03-18T00:00:00"/>
    <x v="2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5424"/>
    <n v="109"/>
  </r>
  <r>
    <d v="2017-03-18T00:00:00"/>
    <x v="2"/>
    <n v="3500"/>
    <s v="خزينة مدينة نصر"/>
    <s v="تبرعات عامة من زكاة مال وغيرها"/>
    <s v="تبرعات عامة من زكاة مال وغيرها"/>
    <s v="دفاتر نقدية"/>
    <x v="2"/>
    <s v="سارى"/>
    <n v="5425"/>
    <n v="109"/>
  </r>
  <r>
    <d v="2017-03-18T00:00:00"/>
    <x v="2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5426"/>
    <n v="109"/>
  </r>
  <r>
    <d v="2017-03-18T00:00:00"/>
    <x v="2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5552"/>
    <n v="112"/>
  </r>
  <r>
    <d v="2017-03-19T00:00:00"/>
    <x v="2"/>
    <n v="1000"/>
    <s v="خزينة مدينة نصر"/>
    <s v="تبرعات نقدية للمرضى"/>
    <s v="نقدية للمرضى"/>
    <s v="دفاتر نقدية"/>
    <x v="2"/>
    <s v="سارى"/>
    <n v="4747"/>
    <n v="95"/>
  </r>
  <r>
    <d v="2017-03-19T00:00:00"/>
    <x v="2"/>
    <n v="600"/>
    <s v="خزينة مدينة نصر"/>
    <s v="تبرعات عامة من زكاة مال وغيرها"/>
    <s v="تبرعات عامة من زكاة مال وغيرها"/>
    <s v="دفاتر نقدية"/>
    <x v="2"/>
    <s v="سارى"/>
    <n v="4848"/>
    <n v="97"/>
  </r>
  <r>
    <d v="2017-03-19T00:00:00"/>
    <x v="2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4849"/>
    <n v="97"/>
  </r>
  <r>
    <d v="2017-03-19T00:00:00"/>
    <x v="2"/>
    <n v="6000"/>
    <s v="خزينة مدينة نصر"/>
    <s v="تبرعات عامة من زكاة مال وغيرها"/>
    <s v="تبرعات عامة من زكاة مال وغيرها"/>
    <s v="دفاتر نقدية"/>
    <x v="2"/>
    <s v="سارى"/>
    <n v="5020"/>
    <n v="101"/>
  </r>
  <r>
    <d v="2017-03-19T00:00:00"/>
    <x v="2"/>
    <n v="500"/>
    <s v="خزينة مدينة نصر"/>
    <s v="تبرعات نقدية للمرضى"/>
    <s v="نقدية للمرضى"/>
    <s v="دفاتر نقدية"/>
    <x v="2"/>
    <s v="سارى"/>
    <n v="5021"/>
    <n v="101"/>
  </r>
  <r>
    <d v="2017-03-19T00:00:00"/>
    <x v="2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5022"/>
    <n v="101"/>
  </r>
  <r>
    <d v="2017-03-19T00:00:00"/>
    <x v="2"/>
    <n v="100"/>
    <s v="خزينة مدينة نصر"/>
    <s v="تبرعات نقدية للمرضى"/>
    <s v="نقدية للمرضى"/>
    <s v="دفاتر نقدية"/>
    <x v="2"/>
    <s v="سارى"/>
    <n v="5023"/>
    <n v="101"/>
  </r>
  <r>
    <d v="2017-03-19T00:00:00"/>
    <x v="2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5024"/>
    <n v="101"/>
  </r>
  <r>
    <d v="2017-03-19T00:00:00"/>
    <x v="2"/>
    <n v="750"/>
    <s v="خزينة مدينة نصر"/>
    <s v="تبرعات عامة من زكاة مال وغيرها"/>
    <s v="تبرعات عامة من زكاة مال وغيرها"/>
    <s v="دفاتر نقدية"/>
    <x v="2"/>
    <s v="سارى"/>
    <n v="5025"/>
    <n v="101"/>
  </r>
  <r>
    <d v="2017-03-19T00:00:00"/>
    <x v="2"/>
    <n v="750"/>
    <s v="خزينة مدينة نصر"/>
    <s v="تبرعات عامة من زكاة مال وغيرها"/>
    <s v="تبرعات عامة من زكاة مال وغيرها"/>
    <s v="دفاتر نقدية"/>
    <x v="2"/>
    <s v="سارى"/>
    <n v="5026"/>
    <n v="101"/>
  </r>
  <r>
    <d v="2017-03-19T00:00:00"/>
    <x v="2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5027"/>
    <n v="101"/>
  </r>
  <r>
    <d v="2017-03-19T00:00:00"/>
    <x v="2"/>
    <n v="8000"/>
    <s v="خزينة مدينة نصر"/>
    <s v="تبرعات نقدية للمرضى"/>
    <s v="نقدية للمرضى"/>
    <s v="دفاتر نقدية"/>
    <x v="2"/>
    <s v="سارى"/>
    <n v="5368"/>
    <n v="108"/>
  </r>
  <r>
    <d v="2017-03-19T00:00:00"/>
    <x v="2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5428"/>
    <n v="109"/>
  </r>
  <r>
    <d v="2017-03-19T00:00:00"/>
    <x v="2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5429"/>
    <n v="109"/>
  </r>
  <r>
    <d v="2017-03-19T00:00:00"/>
    <x v="2"/>
    <n v="1500"/>
    <s v="خزينة مدينة نصر"/>
    <s v="تبرعات عامة من زكاة مال وغيرها"/>
    <s v="تبرعات عامة من زكاة مال وغيرها"/>
    <s v="دفاتر نقدية"/>
    <x v="2"/>
    <s v="سارى"/>
    <n v="5507"/>
    <n v="111"/>
  </r>
  <r>
    <d v="2017-03-19T00:00:00"/>
    <x v="2"/>
    <n v="200"/>
    <s v="خزينة مدينة نصر"/>
    <s v="تبرعات نقدية للمرضى"/>
    <s v="نقدية للمرضى"/>
    <s v="دفاتر نقدية"/>
    <x v="2"/>
    <s v="سارى"/>
    <n v="5508"/>
    <n v="111"/>
  </r>
  <r>
    <d v="2017-03-19T00:00:00"/>
    <x v="2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5553"/>
    <n v="112"/>
  </r>
  <r>
    <d v="2017-03-19T00:00:00"/>
    <x v="2"/>
    <n v="500"/>
    <s v="خزينة مدينة نصر"/>
    <s v="تبرعات نقدية للمرضى"/>
    <s v="نقدية للمرضى"/>
    <s v="دفاتر نقدية"/>
    <x v="2"/>
    <s v="سارى"/>
    <n v="5554"/>
    <n v="112"/>
  </r>
  <r>
    <d v="2017-03-19T00:00:00"/>
    <x v="2"/>
    <n v="900"/>
    <s v="خزينة مدينة نصر"/>
    <s v="تبرعات عامة من زكاة مال وغيرها"/>
    <s v="تبرعات عامة من زكاة مال وغيرها"/>
    <s v="دفاتر نقدية"/>
    <x v="2"/>
    <s v="سارى"/>
    <n v="5555"/>
    <n v="112"/>
  </r>
  <r>
    <d v="2017-03-19T00:00:00"/>
    <x v="2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5556"/>
    <n v="112"/>
  </r>
  <r>
    <d v="2017-03-19T00:00:00"/>
    <x v="2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5557"/>
    <n v="112"/>
  </r>
  <r>
    <d v="2017-03-19T00:00:00"/>
    <x v="2"/>
    <n v="1500"/>
    <s v="خزينة مدينة نصر"/>
    <s v="تبرعات نقدية للمرضى"/>
    <s v="نقدية للمرضى"/>
    <s v="دفاتر نقدية"/>
    <x v="2"/>
    <s v="سارى"/>
    <n v="5614"/>
    <n v="113"/>
  </r>
  <r>
    <d v="2017-03-19T00:00:00"/>
    <x v="2"/>
    <n v="1000"/>
    <s v="بنك البركة جنيه مصرى"/>
    <s v="تبرعات مباشرة بالبنك"/>
    <m/>
    <s v="بنوك"/>
    <x v="0"/>
    <m/>
    <s v="معاملة بنكية"/>
    <m/>
  </r>
  <r>
    <d v="2017-03-19T00:00:00"/>
    <x v="2"/>
    <n v="9935"/>
    <s v="بنك البركة جنيه مصرى"/>
    <s v="تبرعات مباشرة بالبنك"/>
    <m/>
    <s v="بنوك"/>
    <x v="0"/>
    <m/>
    <s v="معاملة بنكية"/>
    <m/>
  </r>
  <r>
    <d v="2017-03-19T00:00:00"/>
    <x v="2"/>
    <n v="11285.15"/>
    <s v="بنك البركة جنيه مصرى"/>
    <s v="تبرعات مباشرة بالبنك"/>
    <m/>
    <s v="بنوك"/>
    <x v="0"/>
    <m/>
    <s v="معاملة بنكية"/>
    <m/>
  </r>
  <r>
    <d v="2017-03-19T00:00:00"/>
    <x v="2"/>
    <n v="600"/>
    <s v="بنك البركة جنيه مصرى"/>
    <s v="تبرعات مباشرة بالبنك"/>
    <m/>
    <s v="بنوك"/>
    <x v="0"/>
    <m/>
    <s v="معاملة بنكية"/>
    <m/>
  </r>
  <r>
    <d v="2017-03-19T00:00:00"/>
    <x v="2"/>
    <n v="200"/>
    <s v="بنك البركة جنيه مصرى"/>
    <s v="تبرعات مباشرة بالبنك"/>
    <m/>
    <s v="بنوك"/>
    <x v="0"/>
    <m/>
    <s v="معاملة بنكية"/>
    <m/>
  </r>
  <r>
    <d v="2017-03-20T00:00:00"/>
    <x v="2"/>
    <n v="100"/>
    <s v="خزينة مدينة نصر"/>
    <s v="تبرعات نقدية للمرضى"/>
    <s v="نقدية للمرضى"/>
    <s v="دفاتر نقدية"/>
    <x v="2"/>
    <s v="سارى"/>
    <n v="4493"/>
    <n v="90"/>
  </r>
  <r>
    <d v="2017-03-20T00:00:00"/>
    <x v="2"/>
    <n v="9710"/>
    <s v="خزينة مدينة نصر"/>
    <s v="تبرعات نقدية للمرضى"/>
    <s v="نقدية للمرضى"/>
    <s v="دفاتر نقدية"/>
    <x v="2"/>
    <s v="سارى"/>
    <n v="4494"/>
    <n v="90"/>
  </r>
  <r>
    <d v="2017-03-20T00:00:00"/>
    <x v="2"/>
    <n v="2500"/>
    <s v="خزينة مدينة نصر"/>
    <s v="تبرعات نقدية للمرضى"/>
    <s v="نقدية للمرضى"/>
    <s v="دفاتر نقدية"/>
    <x v="2"/>
    <s v="سارى"/>
    <n v="4495"/>
    <n v="90"/>
  </r>
  <r>
    <d v="2017-03-20T00:00:00"/>
    <x v="2"/>
    <n v="3000"/>
    <s v="خزينة مدينة نصر"/>
    <s v="تبرعات نقدية للمرضى"/>
    <s v="نقدية للمرضى"/>
    <s v="دفاتر نقدية"/>
    <x v="2"/>
    <s v="سارى"/>
    <n v="4650"/>
    <n v="93"/>
  </r>
  <r>
    <d v="2017-03-20T00:00:00"/>
    <x v="2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4745"/>
    <n v="95"/>
  </r>
  <r>
    <d v="2017-03-20T00:00:00"/>
    <x v="2"/>
    <n v="150"/>
    <s v="خزينة مدينة نصر"/>
    <s v="تبرعات عامة من زكاة مال وغيرها"/>
    <s v="تبرعات عامة من زكاة مال وغيرها"/>
    <s v="دفاتر نقدية"/>
    <x v="2"/>
    <s v="سارى"/>
    <n v="4748"/>
    <n v="95"/>
  </r>
  <r>
    <d v="2017-03-20T00:00:00"/>
    <x v="2"/>
    <n v="150"/>
    <s v="خزينة مدينة نصر"/>
    <s v="تبرعات عامة من زكاة مال وغيرها"/>
    <s v="تبرعات عامة من زكاة مال وغيرها"/>
    <s v="دفاتر نقدية"/>
    <x v="2"/>
    <s v="سارى"/>
    <n v="4749"/>
    <n v="95"/>
  </r>
  <r>
    <d v="2017-03-20T00:00:00"/>
    <x v="2"/>
    <n v="1500"/>
    <s v="خزينة مدينة نصر"/>
    <s v="تبرعات عامة من زكاة مال وغيرها"/>
    <s v="تبرعات عامة من زكاة مال وغيرها"/>
    <s v="دفاتر نقدية"/>
    <x v="2"/>
    <s v="سارى"/>
    <n v="4950"/>
    <n v="99"/>
  </r>
  <r>
    <d v="2017-03-20T00:00:00"/>
    <x v="2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5028"/>
    <n v="101"/>
  </r>
  <r>
    <d v="2017-03-20T00:00:00"/>
    <x v="2"/>
    <n v="500"/>
    <s v="خزينة مدينة نصر"/>
    <s v="تبرعات نقدية للمرضى"/>
    <s v="نقدية للمرضى"/>
    <s v="دفاتر نقدية"/>
    <x v="2"/>
    <s v="سارى"/>
    <n v="5029"/>
    <n v="101"/>
  </r>
  <r>
    <d v="2017-03-20T00:00:00"/>
    <x v="2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5030"/>
    <n v="101"/>
  </r>
  <r>
    <d v="2017-03-20T00:00:00"/>
    <x v="2"/>
    <n v="3644"/>
    <s v="خزينة مدينة نصر"/>
    <s v="تبرعات عامة من زكاة مال وغيرها"/>
    <s v="تبرعات عامة من زكاة مال وغيرها"/>
    <s v="دفاتر نقدية"/>
    <x v="2"/>
    <s v="سارى"/>
    <n v="5031"/>
    <n v="101"/>
  </r>
  <r>
    <d v="2017-03-20T00:00:00"/>
    <x v="2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5242"/>
    <n v="105"/>
  </r>
  <r>
    <d v="2017-03-20T00:00:00"/>
    <x v="2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5430"/>
    <n v="109"/>
  </r>
  <r>
    <d v="2017-03-20T00:00:00"/>
    <x v="2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5509"/>
    <n v="111"/>
  </r>
  <r>
    <d v="2017-03-20T00:00:00"/>
    <x v="2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5510"/>
    <n v="111"/>
  </r>
  <r>
    <d v="2017-03-20T00:00:00"/>
    <x v="2"/>
    <n v="2500"/>
    <s v="خزينة مدينة نصر"/>
    <s v="تبرعات عامة من زكاة مال وغيرها"/>
    <s v="تبرعات عامة من زكاة مال وغيرها"/>
    <s v="دفاتر نقدية"/>
    <x v="2"/>
    <s v="سارى"/>
    <n v="5601"/>
    <n v="113"/>
  </r>
  <r>
    <d v="2017-03-20T00:00:00"/>
    <x v="2"/>
    <n v="910"/>
    <s v="بنك البركة جنيه مصرى"/>
    <s v="تبرعات مباشرة بالبنك"/>
    <m/>
    <s v="بنوك"/>
    <x v="0"/>
    <m/>
    <s v="معاملة بنكية"/>
    <m/>
  </r>
  <r>
    <d v="2017-03-20T00:00:00"/>
    <x v="2"/>
    <n v="150"/>
    <s v="بنك البركة جنيه مصرى"/>
    <s v="تبرعات مباشرة بالبنك"/>
    <m/>
    <s v="بنوك"/>
    <x v="0"/>
    <m/>
    <s v="معاملة بنكية"/>
    <m/>
  </r>
  <r>
    <d v="2017-03-21T00:00:00"/>
    <x v="2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4345"/>
    <n v="87"/>
  </r>
  <r>
    <d v="2017-03-21T00:00:00"/>
    <x v="2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4346"/>
    <n v="87"/>
  </r>
  <r>
    <d v="2017-03-21T00:00:00"/>
    <x v="2"/>
    <n v="100"/>
    <s v="خزينة مدينة نصر"/>
    <s v="تبرعات نقدية للمرضى"/>
    <s v="نقدية للمرضى"/>
    <s v="دفاتر نقدية"/>
    <x v="2"/>
    <s v="سارى"/>
    <n v="4850"/>
    <n v="97"/>
  </r>
  <r>
    <d v="2017-03-21T00:00:00"/>
    <x v="2"/>
    <n v="400"/>
    <s v="خزينة مدينة نصر"/>
    <s v="تبرعات نقدية للمرضى"/>
    <s v="نقدية للمرضى"/>
    <s v="دفاتر نقدية"/>
    <x v="2"/>
    <s v="سارى"/>
    <n v="5032"/>
    <n v="101"/>
  </r>
  <r>
    <d v="2017-03-21T00:00:00"/>
    <x v="2"/>
    <n v="200"/>
    <s v="خزينة مدينة نصر"/>
    <s v="تبرعات نقدية للمرضى"/>
    <s v="نقدية للمرضى"/>
    <s v="دفاتر نقدية"/>
    <x v="2"/>
    <s v="سارى"/>
    <n v="5033"/>
    <n v="101"/>
  </r>
  <r>
    <d v="2017-03-21T00:00:00"/>
    <x v="2"/>
    <n v="150"/>
    <s v="خزينة مدينة نصر"/>
    <s v="تبرعات نقدية للمرضى"/>
    <s v="نقدية للمرضى"/>
    <s v="دفاتر نقدية"/>
    <x v="2"/>
    <s v="سارى"/>
    <n v="5034"/>
    <n v="101"/>
  </r>
  <r>
    <d v="2017-03-21T00:00:00"/>
    <x v="2"/>
    <n v="150"/>
    <s v="خزينة مدينة نصر"/>
    <s v="تبرعات عامة من زكاة مال وغيرها"/>
    <s v="تبرعات عامة من زكاة مال وغيرها"/>
    <s v="دفاتر نقدية"/>
    <x v="2"/>
    <s v="سارى"/>
    <n v="5035"/>
    <n v="101"/>
  </r>
  <r>
    <d v="2017-03-21T00:00:00"/>
    <x v="2"/>
    <n v="2600"/>
    <s v="خزينة مدينة نصر"/>
    <s v="تبرعات عامة من زكاة مال وغيرها"/>
    <s v="تبرعات عامة من زكاة مال وغيرها"/>
    <s v="دفاتر نقدية"/>
    <x v="2"/>
    <s v="سارى"/>
    <n v="5036"/>
    <n v="101"/>
  </r>
  <r>
    <d v="2017-03-21T00:00:00"/>
    <x v="2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5037"/>
    <n v="101"/>
  </r>
  <r>
    <d v="2017-03-21T00:00:00"/>
    <x v="2"/>
    <n v="250"/>
    <s v="خزينة مدينة نصر"/>
    <s v="تبرعات نقدية للمرضى"/>
    <s v="نقدية للمرضى"/>
    <s v="دفاتر نقدية"/>
    <x v="2"/>
    <s v="سارى"/>
    <n v="5038"/>
    <n v="101"/>
  </r>
  <r>
    <d v="2017-03-21T00:00:00"/>
    <x v="2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5151"/>
    <n v="104"/>
  </r>
  <r>
    <d v="2017-03-21T00:00:00"/>
    <x v="2"/>
    <n v="40"/>
    <s v="خزينة مدينة نصر"/>
    <s v="تبرعات عامة من زكاة مال وغيرها"/>
    <s v="تبرعات عامة من زكاة مال وغيرها"/>
    <s v="دفاتر نقدية"/>
    <x v="2"/>
    <s v="سارى"/>
    <n v="5369"/>
    <n v="108"/>
  </r>
  <r>
    <d v="2017-03-21T00:00:00"/>
    <x v="2"/>
    <n v="75"/>
    <s v="خزينة مدينة نصر"/>
    <s v="تبرعات عامة من زكاة مال وغيرها"/>
    <s v="تبرعات عامة من زكاة مال وغيرها"/>
    <s v="دفاتر نقدية"/>
    <x v="2"/>
    <s v="سارى"/>
    <n v="5431"/>
    <n v="109"/>
  </r>
  <r>
    <d v="2017-03-21T00:00:00"/>
    <x v="2"/>
    <n v="25"/>
    <s v="خزينة مدينة نصر"/>
    <s v="تبرعات عامة من زكاة مال وغيرها"/>
    <s v="تبرعات عامة من زكاة مال وغيرها"/>
    <s v="دفاتر نقدية"/>
    <x v="2"/>
    <s v="سارى"/>
    <n v="5432"/>
    <n v="109"/>
  </r>
  <r>
    <d v="2017-03-21T00:00:00"/>
    <x v="2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5433"/>
    <n v="109"/>
  </r>
  <r>
    <d v="2017-03-21T00:00:00"/>
    <x v="2"/>
    <n v="1800"/>
    <s v="خزينة مدينة نصر"/>
    <s v="تبرعات عامة من زكاة مال وغيرها"/>
    <s v="تبرعات عامة من زكاة مال وغيرها"/>
    <s v="دفاتر نقدية"/>
    <x v="2"/>
    <s v="سارى"/>
    <n v="5434"/>
    <n v="109"/>
  </r>
  <r>
    <d v="2017-03-21T00:00:00"/>
    <x v="2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5435"/>
    <n v="109"/>
  </r>
  <r>
    <d v="2017-03-21T00:00:00"/>
    <x v="2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5436"/>
    <n v="109"/>
  </r>
  <r>
    <d v="2017-03-21T00:00:00"/>
    <x v="2"/>
    <n v="1000"/>
    <s v="خزينة مدينة نصر"/>
    <s v="تبرعات نقدية للمرضى"/>
    <s v="نقدية للمرضى"/>
    <s v="دفاتر نقدية"/>
    <x v="2"/>
    <s v="سارى"/>
    <n v="5438"/>
    <n v="109"/>
  </r>
  <r>
    <d v="2017-03-21T00:00:00"/>
    <x v="2"/>
    <n v="2100"/>
    <s v="خزينة مدينة نصر"/>
    <s v="تبرعات نقدية للمرضى"/>
    <s v="نقدية للمرضى"/>
    <s v="دفاتر نقدية"/>
    <x v="2"/>
    <s v="سارى"/>
    <n v="5439"/>
    <n v="109"/>
  </r>
  <r>
    <d v="2017-03-21T00:00:00"/>
    <x v="2"/>
    <n v="1000"/>
    <s v="خزينة مدينة نصر"/>
    <s v="تبرعات نقدية للمرضى"/>
    <s v="نقدية للمرضى"/>
    <s v="دفاتر نقدية"/>
    <x v="2"/>
    <s v="سارى"/>
    <n v="5440"/>
    <n v="109"/>
  </r>
  <r>
    <d v="2017-03-21T00:00:00"/>
    <x v="2"/>
    <n v="1300"/>
    <s v="خزينة مدينة نصر"/>
    <s v="تبرعات نقدية للمرضى"/>
    <s v="نقدية للمرضى"/>
    <s v="دفاتر نقدية"/>
    <x v="2"/>
    <s v="سارى"/>
    <n v="5441"/>
    <n v="109"/>
  </r>
  <r>
    <d v="2017-03-21T00:00:00"/>
    <x v="2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5558"/>
    <n v="112"/>
  </r>
  <r>
    <d v="2017-03-21T00:00:00"/>
    <x v="2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5559"/>
    <n v="112"/>
  </r>
  <r>
    <d v="2017-03-21T00:00:00"/>
    <x v="2"/>
    <n v="12000"/>
    <s v="خزينة مدينة نصر"/>
    <s v="تبرعات عامة من زكاة مال وغيرها"/>
    <s v="تبرعات عامة من زكاة مال وغيرها"/>
    <s v="دفاتر نقدية"/>
    <x v="2"/>
    <s v="سارى"/>
    <n v="5560"/>
    <n v="112"/>
  </r>
  <r>
    <d v="2017-03-21T00:00:00"/>
    <x v="2"/>
    <n v="500"/>
    <s v="خزينة مدينة نصر"/>
    <s v="تبرعات نقدية للمرضى"/>
    <s v="نقدية للمرضى"/>
    <s v="دفاتر نقدية"/>
    <x v="2"/>
    <s v="سارى"/>
    <n v="5562"/>
    <n v="112"/>
  </r>
  <r>
    <d v="2017-03-21T00:00:00"/>
    <x v="2"/>
    <n v="200"/>
    <s v="خزينة مدينة نصر"/>
    <s v="تبرعات نقدية للمرضى"/>
    <s v="نقدية للمرضى"/>
    <s v="دفاتر نقدية"/>
    <x v="2"/>
    <s v="سارى"/>
    <n v="5563"/>
    <n v="112"/>
  </r>
  <r>
    <d v="2017-03-21T00:00:00"/>
    <x v="2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5602"/>
    <n v="113"/>
  </r>
  <r>
    <d v="2017-03-21T00:00:00"/>
    <x v="2"/>
    <n v="2000"/>
    <s v="بنك البركة جنيه مصرى"/>
    <s v="تبرعات مباشرة بالبنك"/>
    <s v="تبرعات عامة من زكاة مال وغيرها"/>
    <s v="بنوك"/>
    <x v="0"/>
    <m/>
    <s v="معاملة بنكية"/>
    <m/>
  </r>
  <r>
    <d v="2017-03-21T00:00:00"/>
    <x v="2"/>
    <n v="1000"/>
    <s v="بنك البركة جنيه مصرى"/>
    <s v="تبرعات مباشرة بالبنك"/>
    <s v="تبرعات عامة من زكاة مال وغيرها"/>
    <s v="بنوك"/>
    <x v="0"/>
    <m/>
    <s v="معاملة بنكية"/>
    <m/>
  </r>
  <r>
    <d v="2017-03-22T00:00:00"/>
    <x v="2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4932"/>
    <n v="99"/>
  </r>
  <r>
    <d v="2017-03-22T00:00:00"/>
    <x v="2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5039"/>
    <n v="101"/>
  </r>
  <r>
    <d v="2017-03-22T00:00:00"/>
    <x v="2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5040"/>
    <n v="101"/>
  </r>
  <r>
    <d v="2017-03-22T00:00:00"/>
    <x v="2"/>
    <n v="18000"/>
    <s v="خزينة مدينة نصر"/>
    <s v="تبرعات عامة من زكاة مال وغيرها"/>
    <s v="تبرعات عامة من زكاة مال وغيرها"/>
    <s v="دفاتر نقدية"/>
    <x v="2"/>
    <s v="سارى"/>
    <n v="5370"/>
    <n v="108"/>
  </r>
  <r>
    <d v="2017-03-22T00:00:00"/>
    <x v="2"/>
    <n v="250"/>
    <s v="خزينة مدينة نصر"/>
    <s v="تبرعات عامة من زكاة مال وغيرها"/>
    <s v="تبرعات عامة من زكاة مال وغيرها"/>
    <s v="دفاتر نقدية"/>
    <x v="2"/>
    <s v="سارى"/>
    <n v="5442"/>
    <n v="109"/>
  </r>
  <r>
    <d v="2017-03-22T00:00:00"/>
    <x v="2"/>
    <n v="250"/>
    <s v="خزينة مدينة نصر"/>
    <s v="تبرعات عامة من زكاة مال وغيرها"/>
    <s v="تبرعات عامة من زكاة مال وغيرها"/>
    <s v="دفاتر نقدية"/>
    <x v="2"/>
    <s v="سارى"/>
    <n v="5443"/>
    <n v="109"/>
  </r>
  <r>
    <d v="2017-03-22T00:00:00"/>
    <x v="2"/>
    <n v="250"/>
    <s v="خزينة مدينة نصر"/>
    <s v="تبرعات عامة من زكاة مال وغيرها"/>
    <s v="تبرعات عامة من زكاة مال وغيرها"/>
    <s v="دفاتر نقدية"/>
    <x v="2"/>
    <s v="سارى"/>
    <n v="5444"/>
    <n v="109"/>
  </r>
  <r>
    <d v="2017-03-22T00:00:00"/>
    <x v="2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5445"/>
    <n v="109"/>
  </r>
  <r>
    <d v="2017-03-22T00:00:00"/>
    <x v="2"/>
    <n v="2500"/>
    <s v="خزينة مدينة نصر"/>
    <s v="تبرعات عامة من زكاة مال وغيرها"/>
    <s v="تبرعات عامة من زكاة مال وغيرها"/>
    <s v="دفاتر نقدية"/>
    <x v="2"/>
    <s v="سارى"/>
    <n v="5603"/>
    <n v="113"/>
  </r>
  <r>
    <d v="2017-03-22T00:00:00"/>
    <x v="2"/>
    <n v="600"/>
    <s v="خزينة مدينة نصر"/>
    <s v="تبرعات عامة من زكاة مال وغيرها"/>
    <s v="تبرعات عامة من زكاة مال وغيرها"/>
    <s v="دفاتر نقدية"/>
    <x v="2"/>
    <s v="سارى"/>
    <n v="5604"/>
    <n v="113"/>
  </r>
  <r>
    <d v="2017-03-22T00:00:00"/>
    <x v="2"/>
    <n v="1000"/>
    <s v="بنك البركة جنيه مصرى"/>
    <s v="تبرعات مباشرة بالبنك"/>
    <m/>
    <s v="بنوك"/>
    <x v="0"/>
    <m/>
    <s v="معاملة بنكية"/>
    <m/>
  </r>
  <r>
    <d v="2017-03-22T00:00:00"/>
    <x v="2"/>
    <n v="250"/>
    <s v="بنك البركة جنيه مصرى"/>
    <s v="تبرعات مباشرة بالبنك"/>
    <m/>
    <s v="بنوك"/>
    <x v="0"/>
    <m/>
    <s v="معاملة بنكية"/>
    <m/>
  </r>
  <r>
    <d v="2017-03-22T00:00:00"/>
    <x v="2"/>
    <n v="2700"/>
    <s v="بنك البركة جنيه مصرى"/>
    <s v="تبرعات مباشرة بالبنك"/>
    <m/>
    <s v="بنوك"/>
    <x v="0"/>
    <m/>
    <s v="معاملة بنكية"/>
    <m/>
  </r>
  <r>
    <d v="2017-03-22T00:00:00"/>
    <x v="2"/>
    <n v="1400"/>
    <s v="بنك البركة جنيه مصرى"/>
    <s v="تبرعات مباشرة بالبنك"/>
    <s v="تبرعات عامة من زكاة مال وغيرها"/>
    <s v="بنوك"/>
    <x v="0"/>
    <m/>
    <s v="معاملة بنكية"/>
    <m/>
  </r>
  <r>
    <d v="2017-03-23T00:00:00"/>
    <x v="2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4347"/>
    <n v="87"/>
  </r>
  <r>
    <d v="2017-03-23T00:00:00"/>
    <x v="2"/>
    <n v="605"/>
    <s v="خزينة مدينة نصر"/>
    <s v="تبرعات نقدية للمرضى"/>
    <s v="نقدية للمرضى"/>
    <s v="دفاتر نقدية"/>
    <x v="2"/>
    <s v="سارى"/>
    <n v="4496"/>
    <n v="90"/>
  </r>
  <r>
    <d v="2017-03-23T00:00:00"/>
    <x v="2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4497"/>
    <n v="90"/>
  </r>
  <r>
    <d v="2017-03-23T00:00:00"/>
    <x v="2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5041"/>
    <n v="101"/>
  </r>
  <r>
    <d v="2017-03-23T00:00:00"/>
    <x v="2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5042"/>
    <n v="101"/>
  </r>
  <r>
    <d v="2017-03-23T00:00:00"/>
    <x v="2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5043"/>
    <n v="101"/>
  </r>
  <r>
    <d v="2017-03-23T00:00:00"/>
    <x v="2"/>
    <n v="15000"/>
    <s v="خزينة مدينة نصر"/>
    <s v="تبرعات عامة من زكاة مال وغيرها"/>
    <s v="تبرعات عامة من زكاة مال وغيرها"/>
    <s v="دفاتر نقدية"/>
    <x v="2"/>
    <s v="سارى"/>
    <n v="5153"/>
    <n v="104"/>
  </r>
  <r>
    <d v="2017-03-23T00:00:00"/>
    <x v="2"/>
    <n v="50"/>
    <s v="خزينة مدينة نصر"/>
    <s v="تبرعات نقدية للمرضى"/>
    <s v="نقدية للمرضى"/>
    <s v="دفاتر نقدية"/>
    <x v="2"/>
    <s v="سارى"/>
    <n v="5154"/>
    <n v="104"/>
  </r>
  <r>
    <d v="2017-03-23T00:00:00"/>
    <x v="2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5651"/>
    <n v="114"/>
  </r>
  <r>
    <d v="2017-03-23T00:00:00"/>
    <x v="2"/>
    <n v="1800"/>
    <s v="خزينة مدينة نصر"/>
    <s v="تبرعات نقدية للمرضى"/>
    <s v="نقدية للمرضى"/>
    <s v="دفاتر نقدية"/>
    <x v="2"/>
    <s v="سارى"/>
    <n v="5652"/>
    <n v="114"/>
  </r>
  <r>
    <d v="2017-03-23T00:00:00"/>
    <x v="2"/>
    <n v="1000"/>
    <s v="بنك البركة جنيه مصرى"/>
    <s v="تبرعات مباشرة بالبنك"/>
    <s v="تبرعات عامة من زكاة مال وغيرها"/>
    <s v="بنوك"/>
    <x v="0"/>
    <m/>
    <s v="معاملة بنكية"/>
    <m/>
  </r>
  <r>
    <d v="2017-03-23T00:00:00"/>
    <x v="2"/>
    <n v="10000"/>
    <s v="بنك البركة جنيه مصرى"/>
    <s v="تبرعات مباشرة بالبنك"/>
    <m/>
    <s v="بنوك"/>
    <x v="0"/>
    <m/>
    <s v="معاملة بنكية"/>
    <m/>
  </r>
  <r>
    <d v="2017-03-25T00:00:00"/>
    <x v="2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4498"/>
    <n v="90"/>
  </r>
  <r>
    <d v="2017-03-25T00:00:00"/>
    <x v="2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5044"/>
    <n v="101"/>
  </r>
  <r>
    <d v="2017-03-25T00:00:00"/>
    <x v="2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5045"/>
    <n v="101"/>
  </r>
  <r>
    <d v="2017-03-25T00:00:00"/>
    <x v="2"/>
    <n v="300"/>
    <s v="خزينة مدينة نصر"/>
    <s v="تبرعات نقدية للمرضى"/>
    <s v="نقدية للمرضى"/>
    <s v="دفاتر نقدية"/>
    <x v="2"/>
    <s v="سارى"/>
    <n v="5046"/>
    <n v="101"/>
  </r>
  <r>
    <d v="2017-03-25T00:00:00"/>
    <x v="2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5047"/>
    <n v="101"/>
  </r>
  <r>
    <d v="2017-03-25T00:00:00"/>
    <x v="2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5446"/>
    <n v="109"/>
  </r>
  <r>
    <d v="2017-03-25T00:00:00"/>
    <x v="2"/>
    <n v="30000"/>
    <s v="خزينة مدينة نصر"/>
    <s v="تبرعات نقدية للمرضى"/>
    <s v="نقدية للمرضى"/>
    <s v="دفاتر نقدية"/>
    <x v="2"/>
    <s v="سارى"/>
    <n v="5564"/>
    <n v="112"/>
  </r>
  <r>
    <d v="2017-03-25T00:00:00"/>
    <x v="2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5565"/>
    <n v="112"/>
  </r>
  <r>
    <d v="2017-03-25T00:00:00"/>
    <x v="2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5653"/>
    <n v="114"/>
  </r>
  <r>
    <d v="2017-03-25T00:00:00"/>
    <x v="2"/>
    <n v="900"/>
    <s v="خزينة مدينة نصر"/>
    <s v="تبرعات عامة من زكاة مال وغيرها"/>
    <s v="تبرعات عامة من زكاة مال وغيرها"/>
    <s v="دفاتر نقدية"/>
    <x v="2"/>
    <s v="سارى"/>
    <n v="5654"/>
    <n v="114"/>
  </r>
  <r>
    <d v="2017-03-26T00:00:00"/>
    <x v="2"/>
    <n v="500"/>
    <s v="خزينة مدينة نصر"/>
    <s v="تبرعات نقدية للمرضى"/>
    <s v="نقدية للمرضى"/>
    <s v="دفاتر نقدية"/>
    <x v="2"/>
    <s v="سارى"/>
    <n v="4499"/>
    <n v="90"/>
  </r>
  <r>
    <d v="2017-03-26T00:00:00"/>
    <x v="2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4500"/>
    <n v="90"/>
  </r>
  <r>
    <d v="2017-03-26T00:00:00"/>
    <x v="2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5048"/>
    <n v="101"/>
  </r>
  <r>
    <d v="2017-03-26T00:00:00"/>
    <x v="2"/>
    <n v="750"/>
    <s v="خزينة مدينة نصر"/>
    <s v="تبرعات نقدية للمرضى"/>
    <s v="نقدية للمرضى"/>
    <s v="دفاتر نقدية"/>
    <x v="2"/>
    <s v="سارى"/>
    <n v="5049"/>
    <n v="101"/>
  </r>
  <r>
    <d v="2017-03-26T00:00:00"/>
    <x v="2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5372"/>
    <n v="108"/>
  </r>
  <r>
    <d v="2017-03-26T00:00:00"/>
    <x v="2"/>
    <n v="500"/>
    <s v="خزينة مدينة نصر"/>
    <s v="تبرعات نقدية للمرضى"/>
    <s v="نقدية للمرضى"/>
    <s v="دفاتر نقدية"/>
    <x v="2"/>
    <s v="سارى"/>
    <n v="5655"/>
    <n v="114"/>
  </r>
  <r>
    <d v="2017-03-26T00:00:00"/>
    <x v="2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5656"/>
    <n v="114"/>
  </r>
  <r>
    <d v="2017-03-26T00:00:00"/>
    <x v="2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5657"/>
    <n v="114"/>
  </r>
  <r>
    <d v="2017-03-26T00:00:00"/>
    <x v="2"/>
    <n v="2300"/>
    <s v="بنك البركة جنيه مصرى"/>
    <s v="تبرعات مباشرة بالبنك"/>
    <m/>
    <s v="بنوك"/>
    <x v="0"/>
    <m/>
    <s v="معاملة بنكية"/>
    <m/>
  </r>
  <r>
    <d v="2017-03-27T00:00:00"/>
    <x v="2"/>
    <n v="150"/>
    <s v="خزينة مدينة نصر"/>
    <s v="تبرعات عامة من زكاة مال وغيرها"/>
    <s v="تبرعات عامة من زكاة مال وغيرها"/>
    <s v="دفاتر نقدية"/>
    <x v="2"/>
    <s v="سارى"/>
    <n v="4501"/>
    <n v="91"/>
  </r>
  <r>
    <d v="2017-03-27T00:00:00"/>
    <x v="2"/>
    <n v="96"/>
    <s v="خزينة مدينة نصر"/>
    <s v="تبرعات نقدية للمرضى"/>
    <s v="نقدية للمرضى"/>
    <s v="دفاتر نقدية"/>
    <x v="2"/>
    <s v="سارى"/>
    <n v="4502"/>
    <n v="91"/>
  </r>
  <r>
    <d v="2017-03-27T00:00:00"/>
    <x v="2"/>
    <n v="450"/>
    <s v="خزينة مدينة نصر"/>
    <s v="تبرعات عامة من زكاة مال وغيرها"/>
    <s v="تبرعات عامة من زكاة مال وغيرها"/>
    <s v="دفاتر نقدية"/>
    <x v="2"/>
    <s v="سارى"/>
    <n v="5050"/>
    <n v="101"/>
  </r>
  <r>
    <d v="2017-03-27T00:00:00"/>
    <x v="2"/>
    <n v="700"/>
    <s v="خزينة مدينة نصر"/>
    <s v="تبرعات عامة من زكاة مال وغيرها"/>
    <s v="تبرعات عامة من زكاة مال وغيرها"/>
    <s v="دفاتر نقدية"/>
    <x v="2"/>
    <s v="سارى"/>
    <n v="5051"/>
    <n v="102"/>
  </r>
  <r>
    <d v="2017-03-27T00:00:00"/>
    <x v="2"/>
    <n v="4500"/>
    <s v="خزينة مدينة نصر"/>
    <s v="تبرعات نقدية للمرضى"/>
    <s v="نقدية للمرضى"/>
    <s v="دفاتر نقدية"/>
    <x v="2"/>
    <s v="سارى"/>
    <n v="5326"/>
    <n v="107"/>
  </r>
  <r>
    <d v="2017-03-27T00:00:00"/>
    <x v="2"/>
    <n v="1300"/>
    <s v="خزينة مدينة نصر"/>
    <s v="تبرعات عامة من زكاة مال وغيرها"/>
    <s v="تبرعات عامة من زكاة مال وغيرها"/>
    <s v="دفاتر نقدية"/>
    <x v="2"/>
    <s v="سارى"/>
    <n v="5373"/>
    <n v="108"/>
  </r>
  <r>
    <d v="2017-03-27T00:00:00"/>
    <x v="2"/>
    <n v="1200"/>
    <s v="خزينة مدينة نصر"/>
    <s v="تبرعات نقدية للمرضى"/>
    <s v="نقدية للمرضى"/>
    <s v="دفاتر نقدية"/>
    <x v="2"/>
    <s v="سارى"/>
    <n v="5374"/>
    <n v="108"/>
  </r>
  <r>
    <d v="2017-03-27T00:00:00"/>
    <x v="2"/>
    <n v="700"/>
    <s v="خزينة مدينة نصر"/>
    <s v="تبرعات نقدية للمرضى"/>
    <s v="نقدية للمرضى"/>
    <s v="دفاتر نقدية"/>
    <x v="2"/>
    <s v="سارى"/>
    <n v="5447"/>
    <n v="109"/>
  </r>
  <r>
    <d v="2017-03-27T00:00:00"/>
    <x v="2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5566"/>
    <n v="112"/>
  </r>
  <r>
    <d v="2017-03-27T00:00:00"/>
    <x v="2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5567"/>
    <n v="112"/>
  </r>
  <r>
    <d v="2017-03-27T00:00:00"/>
    <x v="2"/>
    <n v="1050"/>
    <s v="خزينة مدينة نصر"/>
    <s v="تبرعات عامة من زكاة مال وغيرها"/>
    <s v="تبرعات عامة من زكاة مال وغيرها"/>
    <s v="دفاتر نقدية"/>
    <x v="2"/>
    <s v="سارى"/>
    <n v="5568"/>
    <n v="112"/>
  </r>
  <r>
    <d v="2017-03-27T00:00:00"/>
    <x v="2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5569"/>
    <n v="112"/>
  </r>
  <r>
    <d v="2017-03-27T00:00:00"/>
    <x v="2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5605"/>
    <n v="113"/>
  </r>
  <r>
    <d v="2017-03-27T00:00:00"/>
    <x v="2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5658"/>
    <n v="114"/>
  </r>
  <r>
    <d v="2017-03-27T00:00:00"/>
    <x v="2"/>
    <n v="2400"/>
    <s v="خزينة مدينة نصر"/>
    <s v="تبرعات نقدية للمرضى"/>
    <s v="نقدية للمرضى"/>
    <s v="دفاتر نقدية"/>
    <x v="2"/>
    <s v="سارى"/>
    <n v="5659"/>
    <n v="114"/>
  </r>
  <r>
    <d v="2017-03-27T00:00:00"/>
    <x v="2"/>
    <n v="1500"/>
    <s v="بنك البركة جنيه مصرى"/>
    <s v="تبرعات مباشرة بالبنك"/>
    <m/>
    <s v="بنوك"/>
    <x v="0"/>
    <m/>
    <s v="معاملة بنكية"/>
    <m/>
  </r>
  <r>
    <d v="2017-03-27T00:00:00"/>
    <x v="2"/>
    <n v="100"/>
    <s v="بنك البركة جنيه مصرى"/>
    <s v="تبرعات مباشرة بالبنك"/>
    <m/>
    <s v="بنوك"/>
    <x v="0"/>
    <m/>
    <s v="معاملة بنكية"/>
    <m/>
  </r>
  <r>
    <d v="2017-03-28T00:00:00"/>
    <x v="2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5052"/>
    <n v="102"/>
  </r>
  <r>
    <d v="2017-03-28T00:00:00"/>
    <x v="2"/>
    <n v="1700"/>
    <s v="خزينة مدينة نصر"/>
    <s v="تبرعات عامة من زكاة مال وغيرها"/>
    <s v="تبرعات عامة من زكاة مال وغيرها"/>
    <s v="دفاتر نقدية"/>
    <x v="2"/>
    <s v="سارى"/>
    <n v="5053"/>
    <n v="102"/>
  </r>
  <r>
    <d v="2017-03-28T00:00:00"/>
    <x v="2"/>
    <n v="700"/>
    <s v="خزينة مدينة نصر"/>
    <s v="تبرعات نقدية للمرضى"/>
    <s v="نقدية للمرضى"/>
    <s v="دفاتر نقدية"/>
    <x v="2"/>
    <s v="سارى"/>
    <n v="5375"/>
    <n v="108"/>
  </r>
  <r>
    <d v="2017-03-28T00:00:00"/>
    <x v="2"/>
    <n v="600"/>
    <s v="خزينة مدينة نصر"/>
    <s v="تبرعات عامة من زكاة مال وغيرها"/>
    <s v="تبرعات عامة من زكاة مال وغيرها"/>
    <s v="دفاتر نقدية"/>
    <x v="2"/>
    <s v="سارى"/>
    <n v="5376"/>
    <n v="108"/>
  </r>
  <r>
    <d v="2017-03-28T00:00:00"/>
    <x v="2"/>
    <n v="500"/>
    <s v="خزينة مدينة نصر"/>
    <s v="تبرعات نقدية للمرضى"/>
    <s v="نقدية للمرضى"/>
    <s v="دفاتر نقدية"/>
    <x v="2"/>
    <s v="سارى"/>
    <n v="5511"/>
    <n v="111"/>
  </r>
  <r>
    <d v="2017-03-28T00:00:00"/>
    <x v="2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5512"/>
    <n v="111"/>
  </r>
  <r>
    <d v="2017-03-28T00:00:00"/>
    <x v="2"/>
    <n v="600"/>
    <s v="خزينة مدينة نصر"/>
    <s v="تبرعات عامة من زكاة مال وغيرها"/>
    <s v="تبرعات عامة من زكاة مال وغيرها"/>
    <s v="دفاتر نقدية"/>
    <x v="2"/>
    <s v="سارى"/>
    <n v="5570"/>
    <n v="112"/>
  </r>
  <r>
    <d v="2017-03-28T00:00:00"/>
    <x v="2"/>
    <n v="500"/>
    <s v="خزينة مدينة نصر"/>
    <s v="تبرعات نقدية للمرضى"/>
    <s v="نقدية للمرضى"/>
    <s v="دفاتر نقدية"/>
    <x v="2"/>
    <s v="سارى"/>
    <n v="5571"/>
    <n v="112"/>
  </r>
  <r>
    <d v="2017-03-28T00:00:00"/>
    <x v="2"/>
    <n v="1200"/>
    <s v="خزينة مدينة نصر"/>
    <s v="تبرعات عامة من زكاة مال وغيرها"/>
    <s v="تبرعات عامة من زكاة مال وغيرها"/>
    <s v="دفاتر نقدية"/>
    <x v="2"/>
    <s v="سارى"/>
    <n v="5660"/>
    <n v="114"/>
  </r>
  <r>
    <d v="2017-03-28T00:00:00"/>
    <x v="2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5661"/>
    <n v="114"/>
  </r>
  <r>
    <d v="2017-03-28T00:00:00"/>
    <x v="2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5662"/>
    <n v="114"/>
  </r>
  <r>
    <d v="2017-03-28T00:00:00"/>
    <x v="2"/>
    <n v="300"/>
    <s v="بنك البركة جنيه مصرى"/>
    <s v="تبرعات مباشرة بالبنك"/>
    <m/>
    <s v="بنوك"/>
    <x v="0"/>
    <m/>
    <s v="معاملة بنكية"/>
    <m/>
  </r>
  <r>
    <d v="2017-03-28T00:00:00"/>
    <x v="2"/>
    <n v="50"/>
    <s v="بنك البركة جنيه مصرى"/>
    <s v="تبرعات مباشرة بالبنك"/>
    <m/>
    <s v="بنوك"/>
    <x v="0"/>
    <m/>
    <s v="معاملة بنكية"/>
    <m/>
  </r>
  <r>
    <d v="2017-03-28T00:00:00"/>
    <x v="2"/>
    <n v="50"/>
    <s v="بنك البركة جنيه مصرى"/>
    <s v="تبرعات مباشرة بالبنك"/>
    <s v="تبرعات عامة من زكاة مال وغيرها"/>
    <s v="بنوك"/>
    <x v="0"/>
    <m/>
    <s v="معاملة بنكية"/>
    <m/>
  </r>
  <r>
    <d v="2017-03-28T00:00:00"/>
    <x v="2"/>
    <n v="100"/>
    <s v="بنك البركة جنيه مصرى"/>
    <s v="تبرعات مباشرة بالبنك"/>
    <s v="تبرعات عامة من زكاة مال وغيرها"/>
    <s v="بنوك"/>
    <x v="0"/>
    <m/>
    <s v="معاملة بنكية"/>
    <m/>
  </r>
  <r>
    <d v="2017-03-28T00:00:00"/>
    <x v="2"/>
    <n v="1360"/>
    <s v="بنك البركة جنيه مصرى"/>
    <s v="تبرعات مباشرة بالبنك"/>
    <s v="تبرعات عامة من زكاة مال وغيرها"/>
    <s v="بنوك"/>
    <x v="0"/>
    <m/>
    <s v="معاملة بنكية"/>
    <m/>
  </r>
  <r>
    <d v="2017-03-28T00:00:00"/>
    <x v="2"/>
    <n v="1000"/>
    <s v="بنك البركة جنيه مصرى"/>
    <s v="تبرعات مباشرة بالبنك"/>
    <s v="تبرعات عامة من زكاة مال وغيرها"/>
    <s v="بنوك"/>
    <x v="0"/>
    <m/>
    <s v="معاملة بنكية"/>
    <m/>
  </r>
  <r>
    <d v="2017-03-28T00:00:00"/>
    <x v="2"/>
    <n v="2700"/>
    <s v="بنك البركة جنيه مصرى"/>
    <s v="تبرعات مباشرة بالبنك"/>
    <s v="تبرعات عامة من زكاة مال وغيرها"/>
    <s v="بنوك"/>
    <x v="0"/>
    <m/>
    <s v="معاملة بنكية"/>
    <m/>
  </r>
  <r>
    <d v="2017-03-28T00:00:00"/>
    <x v="2"/>
    <n v="1000"/>
    <s v="بنك البركة جنيه مصرى"/>
    <s v="تبرعات مباشرة بالبنك"/>
    <m/>
    <s v="بنوك"/>
    <x v="0"/>
    <m/>
    <s v="معاملة بنكية"/>
    <m/>
  </r>
  <r>
    <d v="2017-03-28T00:00:00"/>
    <x v="2"/>
    <n v="500"/>
    <s v="بنك البركة جنيه مصرى"/>
    <s v="تبرعات مباشرة بالبنك"/>
    <m/>
    <s v="بنوك"/>
    <x v="0"/>
    <m/>
    <s v="معاملة بنكية"/>
    <m/>
  </r>
  <r>
    <d v="2017-03-29T00:00:00"/>
    <x v="2"/>
    <n v="4000"/>
    <s v="خزينة مدينة نصر"/>
    <s v="تبرعات عامة من زكاة مال وغيرها"/>
    <s v="تبرعات عامة من زكاة مال وغيرها"/>
    <s v="دفاتر نقدية"/>
    <x v="2"/>
    <s v="سارى"/>
    <n v="5054"/>
    <n v="102"/>
  </r>
  <r>
    <d v="2017-03-29T00:00:00"/>
    <x v="2"/>
    <n v="100"/>
    <s v="خزينة مدينة نصر"/>
    <s v="تبرعات نقدية للمرضى"/>
    <s v="نقدية للمرضى"/>
    <s v="دفاتر نقدية"/>
    <x v="2"/>
    <s v="سارى"/>
    <n v="5055"/>
    <n v="102"/>
  </r>
  <r>
    <d v="2017-03-29T00:00:00"/>
    <x v="2"/>
    <n v="10"/>
    <s v="خزينة مدينة نصر"/>
    <s v="تبرعات نقدية للمرضى"/>
    <s v="نقدية للمرضى"/>
    <s v="دفاتر نقدية"/>
    <x v="2"/>
    <s v="سارى"/>
    <n v="5056"/>
    <n v="102"/>
  </r>
  <r>
    <d v="2017-03-29T00:00:00"/>
    <x v="2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5057"/>
    <n v="102"/>
  </r>
  <r>
    <d v="2017-03-29T00:00:00"/>
    <x v="2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5157"/>
    <n v="104"/>
  </r>
  <r>
    <d v="2017-03-29T00:00:00"/>
    <x v="2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5377"/>
    <n v="108"/>
  </r>
  <r>
    <d v="2017-03-29T00:00:00"/>
    <x v="2"/>
    <n v="8000"/>
    <s v="خزينة مدينة نصر"/>
    <s v="تبرعات عامة من زكاة مال وغيرها"/>
    <s v="تبرعات عامة من زكاة مال وغيرها"/>
    <s v="دفاتر نقدية"/>
    <x v="2"/>
    <s v="سارى"/>
    <n v="5572"/>
    <n v="112"/>
  </r>
  <r>
    <d v="2017-03-29T00:00:00"/>
    <x v="2"/>
    <n v="1500"/>
    <s v="خزينة مدينة نصر"/>
    <s v="تبرعات عامة من زكاة مال وغيرها"/>
    <s v="تبرعات عامة من زكاة مال وغيرها"/>
    <s v="دفاتر نقدية"/>
    <x v="2"/>
    <s v="سارى"/>
    <n v="5573"/>
    <n v="112"/>
  </r>
  <r>
    <d v="2017-03-29T00:00:00"/>
    <x v="2"/>
    <n v="800"/>
    <s v="خزينة مدينة نصر"/>
    <s v="تبرعات عامة من زكاة مال وغيرها"/>
    <s v="تبرعات عامة من زكاة مال وغيرها"/>
    <s v="دفاتر نقدية"/>
    <x v="2"/>
    <s v="سارى"/>
    <n v="5574"/>
    <n v="112"/>
  </r>
  <r>
    <d v="2017-03-29T00:00:00"/>
    <x v="2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5663"/>
    <n v="114"/>
  </r>
  <r>
    <d v="2017-03-29T00:00:00"/>
    <x v="2"/>
    <n v="1500"/>
    <s v="خزينة مدينة نصر"/>
    <s v="تبرعات عامة من زكاة مال وغيرها"/>
    <s v="تبرعات عامة من زكاة مال وغيرها"/>
    <s v="دفاتر نقدية"/>
    <x v="2"/>
    <s v="سارى"/>
    <n v="5664"/>
    <n v="114"/>
  </r>
  <r>
    <d v="2017-03-29T00:00:00"/>
    <x v="2"/>
    <n v="800"/>
    <s v="خزينة مدينة نصر"/>
    <s v="تبرعات عامة من زكاة مال وغيرها"/>
    <s v="تبرعات عامة من زكاة مال وغيرها"/>
    <s v="دفاتر نقدية"/>
    <x v="2"/>
    <s v="سارى"/>
    <n v="5666"/>
    <n v="114"/>
  </r>
  <r>
    <d v="2017-03-29T00:00:00"/>
    <x v="2"/>
    <n v="10"/>
    <s v="بنك البركة جنيه مصرى"/>
    <s v="تبرعات مباشرة بالبنك"/>
    <m/>
    <s v="بنوك"/>
    <x v="0"/>
    <m/>
    <s v="معاملة بنكية"/>
    <m/>
  </r>
  <r>
    <d v="2017-03-29T00:00:00"/>
    <x v="2"/>
    <n v="25"/>
    <s v="بنك البركة جنيه مصرى"/>
    <s v="تبرعات مباشرة بالبنك"/>
    <m/>
    <s v="بنوك"/>
    <x v="0"/>
    <m/>
    <s v="معاملة بنكية"/>
    <m/>
  </r>
  <r>
    <d v="2017-03-29T00:00:00"/>
    <x v="2"/>
    <n v="15000"/>
    <s v="بنك البركة جنيه مصرى"/>
    <s v="تبرعات مباشرة بالبنك"/>
    <m/>
    <s v="بنوك"/>
    <x v="0"/>
    <m/>
    <s v="معاملة بنكية"/>
    <m/>
  </r>
  <r>
    <d v="2017-03-29T00:00:00"/>
    <x v="2"/>
    <n v="10000"/>
    <s v="بنك البركة جنيه مصرى"/>
    <s v="تبرعات مباشرة بالبنك"/>
    <m/>
    <s v="بنوك"/>
    <x v="0"/>
    <m/>
    <s v="معاملة بنكية"/>
    <m/>
  </r>
  <r>
    <d v="2017-03-30T00:00:00"/>
    <x v="2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4503"/>
    <n v="91"/>
  </r>
  <r>
    <d v="2017-03-30T00:00:00"/>
    <x v="2"/>
    <n v="400"/>
    <s v="خزينة مدينة نصر"/>
    <s v="تبرعات نقدية للمرضى"/>
    <s v="نقدية للمرضى"/>
    <s v="دفاتر نقدية"/>
    <x v="2"/>
    <s v="سارى"/>
    <n v="4504"/>
    <n v="91"/>
  </r>
  <r>
    <d v="2017-03-30T00:00:00"/>
    <x v="2"/>
    <n v="15000"/>
    <s v="خزينة مدينة نصر"/>
    <s v="تبرعات نقدية للمرضى"/>
    <s v="نقدية للمرضى"/>
    <s v="دفاتر نقدية"/>
    <x v="2"/>
    <s v="سارى"/>
    <n v="4505"/>
    <n v="91"/>
  </r>
  <r>
    <d v="2017-03-30T00:00:00"/>
    <x v="2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5000"/>
    <n v="100"/>
  </r>
  <r>
    <d v="2017-03-30T00:00:00"/>
    <x v="2"/>
    <n v="13000"/>
    <s v="خزينة مدينة نصر"/>
    <s v="تبرعات نقدية للمرضى"/>
    <s v="نقدية للمرضى"/>
    <s v="دفاتر نقدية"/>
    <x v="2"/>
    <s v="سارى"/>
    <n v="5058"/>
    <n v="102"/>
  </r>
  <r>
    <d v="2017-03-30T00:00:00"/>
    <x v="2"/>
    <n v="600"/>
    <s v="خزينة مدينة نصر"/>
    <s v="تبرعات عامة من زكاة مال وغيرها"/>
    <s v="تبرعات عامة من زكاة مال وغيرها"/>
    <s v="دفاتر نقدية"/>
    <x v="2"/>
    <s v="سارى"/>
    <n v="5059"/>
    <n v="102"/>
  </r>
  <r>
    <d v="2017-03-30T00:00:00"/>
    <x v="2"/>
    <n v="15120"/>
    <s v="خزينة مدينة نصر"/>
    <s v="تبرعات عامة من زكاة مال وغيرها"/>
    <s v="تبرعات عامة من زكاة مال وغيرها"/>
    <s v="دفاتر نقدية"/>
    <x v="2"/>
    <s v="سارى"/>
    <n v="5060"/>
    <n v="102"/>
  </r>
  <r>
    <d v="2017-03-30T00:00:00"/>
    <x v="2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5159"/>
    <n v="104"/>
  </r>
  <r>
    <d v="2017-03-30T00:00:00"/>
    <x v="2"/>
    <n v="1000"/>
    <s v="خزينة مدينة نصر"/>
    <s v="تبرعات نقدية للمرضى"/>
    <s v="نقدية للمرضى"/>
    <s v="دفاتر نقدية"/>
    <x v="2"/>
    <s v="سارى"/>
    <n v="5327"/>
    <n v="107"/>
  </r>
  <r>
    <d v="2017-03-30T00:00:00"/>
    <x v="2"/>
    <n v="5000"/>
    <s v="خزينة مدينة نصر"/>
    <s v="تبرعات نقدية للمرضى"/>
    <s v="نقدية للمرضى"/>
    <s v="دفاتر نقدية"/>
    <x v="2"/>
    <s v="سارى"/>
    <n v="5328"/>
    <n v="107"/>
  </r>
  <r>
    <d v="2017-03-30T00:00:00"/>
    <x v="2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5378"/>
    <n v="108"/>
  </r>
  <r>
    <d v="2017-03-30T00:00:00"/>
    <x v="2"/>
    <n v="2000"/>
    <s v="خزينة مدينة نصر"/>
    <s v="تبرعات نقدية للمرضى"/>
    <s v="نقدية للمرضى"/>
    <s v="دفاتر نقدية"/>
    <x v="2"/>
    <s v="سارى"/>
    <n v="5379"/>
    <n v="108"/>
  </r>
  <r>
    <d v="2017-03-30T00:00:00"/>
    <x v="2"/>
    <n v="2000"/>
    <s v="خزينة مدينة نصر"/>
    <s v="تبرعات نقدية للمرضى"/>
    <s v="نقدية للمرضى"/>
    <s v="دفاتر نقدية"/>
    <x v="2"/>
    <s v="سارى"/>
    <n v="5380"/>
    <n v="108"/>
  </r>
  <r>
    <d v="2017-03-30T00:00:00"/>
    <x v="2"/>
    <n v="400"/>
    <s v="خزينة مدينة نصر"/>
    <s v="تبرعات نقدية للمرضى"/>
    <s v="نقدية للمرضى"/>
    <s v="دفاتر نقدية"/>
    <x v="2"/>
    <s v="سارى"/>
    <n v="5381"/>
    <n v="108"/>
  </r>
  <r>
    <d v="2017-03-30T00:00:00"/>
    <x v="2"/>
    <n v="400"/>
    <s v="خزينة مدينة نصر"/>
    <s v="تبرعات نقدية للمرضى"/>
    <s v="نقدية للمرضى"/>
    <s v="دفاتر نقدية"/>
    <x v="2"/>
    <s v="سارى"/>
    <n v="5382"/>
    <n v="108"/>
  </r>
  <r>
    <d v="2017-03-30T00:00:00"/>
    <x v="2"/>
    <n v="65000"/>
    <s v="خزينة مدينة نصر"/>
    <s v="تبرعات نقدية للمرضى"/>
    <s v="نقدية للمرضى"/>
    <s v="دفاتر نقدية"/>
    <x v="2"/>
    <s v="سارى"/>
    <n v="5575"/>
    <n v="112"/>
  </r>
  <r>
    <d v="2017-03-30T00:00:00"/>
    <x v="2"/>
    <n v="5000"/>
    <s v="خزينة مدينة نصر"/>
    <s v="تبرعات نقدية للمرضى"/>
    <s v="نقدية للمرضى"/>
    <s v="دفاتر نقدية"/>
    <x v="2"/>
    <s v="سارى"/>
    <n v="5667"/>
    <n v="114"/>
  </r>
  <r>
    <d v="2017-03-30T00:00:00"/>
    <x v="2"/>
    <n v="460"/>
    <s v="بنك البركة جنيه مصرى"/>
    <s v="تبرعات مباشرة بالبنك"/>
    <m/>
    <s v="بنوك"/>
    <x v="0"/>
    <m/>
    <s v="معاملة بنكية"/>
    <m/>
  </r>
  <r>
    <d v="2017-03-30T00:00:00"/>
    <x v="2"/>
    <n v="800"/>
    <s v="بنك البركة جنيه مصرى"/>
    <s v="تبرعات مباشرة بالبنك"/>
    <m/>
    <s v="بنوك"/>
    <x v="0"/>
    <m/>
    <s v="معاملة بنكية"/>
    <m/>
  </r>
  <r>
    <d v="2017-03-31T00:00:00"/>
    <x v="2"/>
    <n v="150"/>
    <s v="خزينة مدينة نصر"/>
    <s v="تبرعات عامة من زكاة مال وغيرها"/>
    <s v="تبرعات عامة من زكاة مال وغيرها"/>
    <s v="دفاتر نقدية"/>
    <x v="2"/>
    <s v="سارى"/>
    <n v="5448"/>
    <n v="109"/>
  </r>
  <r>
    <d v="2017-03-31T00:00:00"/>
    <x v="2"/>
    <n v="9314.56"/>
    <s v="عملاء - ميجا خير"/>
    <s v="تبرعات حسابات قبض - جمع مال"/>
    <m/>
    <s v="عملاء"/>
    <x v="1"/>
    <m/>
    <m/>
    <m/>
  </r>
  <r>
    <d v="2017-03-31T00:00:00"/>
    <x v="2"/>
    <n v="118047.5"/>
    <s v="عملاء - فورى"/>
    <s v="تبرعات حسابات قبض - جمع مال"/>
    <s v="تبرعات عامة من زكاة مال وغيرها"/>
    <s v="عملاء"/>
    <x v="1"/>
    <m/>
    <m/>
    <m/>
  </r>
  <r>
    <d v="2017-03-31T00:00:00"/>
    <x v="2"/>
    <n v="5201"/>
    <s v="عملاء - مصارى"/>
    <s v="تبرعات حسابات قبض - جمع مال"/>
    <m/>
    <s v="عملاء"/>
    <x v="1"/>
    <m/>
    <m/>
    <m/>
  </r>
  <r>
    <d v="2017-04-01T00:00:00"/>
    <x v="3"/>
    <n v="100"/>
    <s v="خزينة مدينة نصر"/>
    <s v="تبرعات نقدية للمرضى"/>
    <s v="نقدية للمرضى"/>
    <s v="دفاتر نقدية"/>
    <x v="2"/>
    <m/>
    <m/>
    <m/>
  </r>
  <r>
    <d v="2017-04-01T00:00:00"/>
    <x v="3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4506"/>
    <n v="91"/>
  </r>
  <r>
    <d v="2017-04-01T00:00:00"/>
    <x v="3"/>
    <n v="100"/>
    <s v="خزينة مدينة نصر"/>
    <s v="تبرعات نقدية للمرضى"/>
    <s v="نقدية للمرضى"/>
    <s v="دفاتر نقدية"/>
    <x v="2"/>
    <s v="سارى"/>
    <n v="5061"/>
    <n v="102"/>
  </r>
  <r>
    <d v="2017-04-01T00:00:00"/>
    <x v="3"/>
    <n v="200"/>
    <s v="خزينة مدينة نصر"/>
    <s v="تبرعات نقدية للمرضى"/>
    <s v="نقدية للمرضى"/>
    <s v="دفاتر نقدية"/>
    <x v="2"/>
    <s v="سارى"/>
    <n v="5062"/>
    <n v="102"/>
  </r>
  <r>
    <d v="2017-04-01T00:00:00"/>
    <x v="3"/>
    <n v="200"/>
    <s v="خزينة مدينة نصر"/>
    <s v="تبرعات نقدية للمرضى"/>
    <s v="نقدية للمرضى"/>
    <s v="دفاتر نقدية"/>
    <x v="2"/>
    <s v="سارى"/>
    <n v="5063"/>
    <n v="102"/>
  </r>
  <r>
    <d v="2017-04-01T00:00:00"/>
    <x v="3"/>
    <n v="800"/>
    <s v="خزينة مدينة نصر"/>
    <s v="تبرعات عامة من زكاة مال وغيرها"/>
    <s v="تبرعات عامة من زكاة مال وغيرها"/>
    <s v="دفاتر نقدية"/>
    <x v="2"/>
    <s v="سارى"/>
    <n v="5161"/>
    <n v="104"/>
  </r>
  <r>
    <d v="2017-04-01T00:00:00"/>
    <x v="3"/>
    <n v="150"/>
    <s v="خزينة مدينة نصر"/>
    <s v="تبرعات عامة من زكاة مال وغيرها"/>
    <s v="تبرعات عامة من زكاة مال وغيرها"/>
    <s v="دفاتر نقدية"/>
    <x v="2"/>
    <s v="سارى"/>
    <n v="5576"/>
    <n v="112"/>
  </r>
  <r>
    <d v="2017-04-01T00:00:00"/>
    <x v="3"/>
    <n v="2500"/>
    <s v="خزينة مدينة نصر"/>
    <s v="تبرعات عامة من زكاة مال وغيرها"/>
    <s v="تبرعات عامة من زكاة مال وغيرها"/>
    <s v="دفاتر نقدية"/>
    <x v="2"/>
    <s v="سارى"/>
    <n v="5577"/>
    <n v="112"/>
  </r>
  <r>
    <d v="2017-04-01T00:00:00"/>
    <x v="3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5606"/>
    <n v="113"/>
  </r>
  <r>
    <d v="2017-04-01T00:00:00"/>
    <x v="3"/>
    <n v="500"/>
    <s v="خزينة مدينة نصر"/>
    <s v="تبرعات نقدية للمرضى"/>
    <s v="نقدية للمرضى"/>
    <s v="دفاتر نقدية"/>
    <x v="2"/>
    <s v="سارى"/>
    <n v="5668"/>
    <n v="114"/>
  </r>
  <r>
    <d v="2017-04-01T00:00:00"/>
    <x v="3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5670"/>
    <n v="114"/>
  </r>
  <r>
    <d v="2017-04-01T00:00:00"/>
    <x v="3"/>
    <n v="10000"/>
    <s v="خزينة مدينة نصر"/>
    <s v="تبرعات نقدية للمرضى"/>
    <s v="نقدية للمرضى"/>
    <s v="دفاتر نقدية"/>
    <x v="2"/>
    <s v="سارى"/>
    <n v="5671"/>
    <n v="114"/>
  </r>
  <r>
    <d v="2017-04-02T00:00:00"/>
    <x v="3"/>
    <n v="2000"/>
    <s v="بنك البركة جنيه مصرى"/>
    <s v="تبرعات مباشرة بالبنك"/>
    <m/>
    <s v="بنوك"/>
    <x v="0"/>
    <s v="سارى"/>
    <m/>
    <m/>
  </r>
  <r>
    <d v="2017-04-02T00:00:00"/>
    <x v="3"/>
    <n v="13000"/>
    <s v="خزينة مدينة نصر"/>
    <s v="تبرعات نقدية للمرضى"/>
    <s v="نقدية للمرضى"/>
    <s v="دفاتر نقدية"/>
    <x v="2"/>
    <s v="سارى"/>
    <n v="4507"/>
    <n v="91"/>
  </r>
  <r>
    <d v="2017-04-02T00:00:00"/>
    <x v="3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5064"/>
    <n v="102"/>
  </r>
  <r>
    <d v="2017-04-02T00:00:00"/>
    <x v="3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5065"/>
    <n v="102"/>
  </r>
  <r>
    <d v="2017-04-02T00:00:00"/>
    <x v="3"/>
    <n v="14000"/>
    <s v="خزينة مدينة نصر"/>
    <s v="تبرعات نقدية للمرضى"/>
    <s v="نقدية للمرضى"/>
    <s v="دفاتر نقدية"/>
    <x v="2"/>
    <s v="سارى"/>
    <n v="5066"/>
    <n v="102"/>
  </r>
  <r>
    <d v="2017-04-02T00:00:00"/>
    <x v="3"/>
    <n v="500"/>
    <s v="خزينة مدينة نصر"/>
    <s v="تبرعات نقدية للمرضى"/>
    <s v="نقدية للمرضى"/>
    <s v="دفاتر نقدية"/>
    <x v="2"/>
    <s v="سارى"/>
    <n v="5201"/>
    <n v="105"/>
  </r>
  <r>
    <d v="2017-04-02T00:00:00"/>
    <x v="3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5449"/>
    <n v="109"/>
  </r>
  <r>
    <d v="2017-04-02T00:00:00"/>
    <x v="3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5450"/>
    <n v="109"/>
  </r>
  <r>
    <d v="2017-04-02T00:00:00"/>
    <x v="3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5513"/>
    <n v="111"/>
  </r>
  <r>
    <d v="2017-04-02T00:00:00"/>
    <x v="3"/>
    <n v="200"/>
    <s v="خزينة مدينة نصر"/>
    <s v="تبرعات نقدية للمرضى"/>
    <s v="نقدية للمرضى"/>
    <s v="دفاتر نقدية"/>
    <x v="2"/>
    <s v="سارى"/>
    <n v="5514"/>
    <n v="111"/>
  </r>
  <r>
    <d v="2017-04-02T00:00:00"/>
    <x v="3"/>
    <n v="5448"/>
    <s v="خزينة مدينة نصر"/>
    <s v="تبرعات عامة من زكاة مال وغيرها"/>
    <s v="تبرعات عامة من زكاة مال وغيرها"/>
    <s v="دفاتر نقدية"/>
    <x v="2"/>
    <s v="سارى"/>
    <n v="5515"/>
    <n v="111"/>
  </r>
  <r>
    <d v="2017-04-02T00:00:00"/>
    <x v="3"/>
    <n v="2700"/>
    <s v="خزينة مدينة نصر"/>
    <s v="تبرعات عامة من زكاة مال وغيرها"/>
    <s v="تبرعات عامة من زكاة مال وغيرها"/>
    <s v="دفاتر نقدية"/>
    <x v="2"/>
    <s v="سارى"/>
    <n v="5516"/>
    <n v="111"/>
  </r>
  <r>
    <d v="2017-04-02T00:00:00"/>
    <x v="3"/>
    <n v="2700"/>
    <s v="خزينة مدينة نصر"/>
    <s v="تبرعات عامة من زكاة مال وغيرها"/>
    <s v="تبرعات عامة من زكاة مال وغيرها"/>
    <s v="دفاتر نقدية"/>
    <x v="2"/>
    <s v="سارى"/>
    <n v="5517"/>
    <n v="111"/>
  </r>
  <r>
    <d v="2017-04-02T00:00:00"/>
    <x v="3"/>
    <n v="1300"/>
    <s v="خزينة مدينة نصر"/>
    <s v="تبرعات نقدية للمرضى"/>
    <s v="نقدية للمرضى"/>
    <s v="دفاتر نقدية"/>
    <x v="2"/>
    <s v="سارى"/>
    <n v="5578"/>
    <n v="112"/>
  </r>
  <r>
    <d v="2017-04-02T00:00:00"/>
    <x v="3"/>
    <n v="600"/>
    <s v="خزينة مدينة نصر"/>
    <s v="تبرعات نقدية للمرضى"/>
    <s v="نقدية للمرضى"/>
    <s v="دفاتر نقدية"/>
    <x v="2"/>
    <s v="سارى"/>
    <n v="5579"/>
    <n v="112"/>
  </r>
  <r>
    <d v="2017-04-02T00:00:00"/>
    <x v="3"/>
    <n v="150"/>
    <s v="خزينة مدينة نصر"/>
    <s v="تبرعات عامة من زكاة مال وغيرها"/>
    <s v="تبرعات عامة من زكاة مال وغيرها"/>
    <s v="دفاتر نقدية"/>
    <x v="2"/>
    <s v="سارى"/>
    <n v="5607"/>
    <n v="113"/>
  </r>
  <r>
    <d v="2017-04-02T00:00:00"/>
    <x v="3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5851"/>
    <n v="118"/>
  </r>
  <r>
    <d v="2017-04-02T00:00:00"/>
    <x v="3"/>
    <n v="600"/>
    <s v="خزينة مدينة نصر"/>
    <s v="تبرعات عامة من زكاة مال وغيرها"/>
    <s v="تبرعات عامة من زكاة مال وغيرها"/>
    <s v="دفاتر نقدية"/>
    <x v="2"/>
    <s v="سارى"/>
    <n v="5852"/>
    <n v="118"/>
  </r>
  <r>
    <d v="2017-04-02T00:00:00"/>
    <x v="3"/>
    <n v="200"/>
    <s v="خزينة مدينة نصر"/>
    <s v="تبرعات نقدية للمرضى"/>
    <s v="نقدية للمرضى"/>
    <s v="دفاتر نقدية"/>
    <x v="2"/>
    <s v="سارى"/>
    <n v="5853"/>
    <n v="118"/>
  </r>
  <r>
    <d v="2017-04-02T00:00:00"/>
    <x v="3"/>
    <n v="2900"/>
    <s v="بنك البركة جنيه مصرى"/>
    <s v="تبرعات مباشرة بالبنك"/>
    <m/>
    <s v="بنوك"/>
    <x v="0"/>
    <m/>
    <s v="معاملة بنكية"/>
    <m/>
  </r>
  <r>
    <d v="2017-04-02T00:00:00"/>
    <x v="3"/>
    <n v="200"/>
    <s v="بنك البركة جنيه مصرى"/>
    <s v="تبرعات مباشرة بالبنك"/>
    <m/>
    <s v="بنوك"/>
    <x v="0"/>
    <m/>
    <s v="معاملة بنكية"/>
    <m/>
  </r>
  <r>
    <d v="2017-04-02T00:00:00"/>
    <x v="3"/>
    <n v="2000"/>
    <s v="بنك البركة جنيه مصرى"/>
    <s v="تبرعات مباشرة بالبنك"/>
    <m/>
    <s v="بنوك"/>
    <x v="0"/>
    <m/>
    <s v="معاملة بنكية"/>
    <m/>
  </r>
  <r>
    <d v="2017-04-02T00:00:00"/>
    <x v="3"/>
    <n v="6000"/>
    <s v="بنك البركة جنيه مصرى"/>
    <s v="تبرعات مباشرة بالبنك"/>
    <m/>
    <s v="بنوك"/>
    <x v="0"/>
    <m/>
    <s v="معاملة بنكية"/>
    <m/>
  </r>
  <r>
    <d v="2017-04-02T00:00:00"/>
    <x v="3"/>
    <n v="500"/>
    <s v="بنك البركة جنيه مصرى"/>
    <s v="تبرعات مباشرة بالبنك"/>
    <m/>
    <s v="بنوك"/>
    <x v="0"/>
    <m/>
    <s v="معاملة بنكية"/>
    <m/>
  </r>
  <r>
    <d v="2017-04-02T00:00:00"/>
    <x v="3"/>
    <n v="100"/>
    <s v="بنك البركة جنيه مصرى"/>
    <s v="تبرعات مباشرة بالبنك"/>
    <m/>
    <s v="بنوك"/>
    <x v="0"/>
    <m/>
    <s v="معاملة بنكية"/>
    <m/>
  </r>
  <r>
    <d v="2017-04-02T00:00:00"/>
    <x v="3"/>
    <n v="25"/>
    <s v="بنك البركة جنيه مصرى"/>
    <s v="تبرعات مباشرة بالبنك"/>
    <m/>
    <s v="بنوك"/>
    <x v="0"/>
    <m/>
    <s v="معاملة بنكية"/>
    <m/>
  </r>
  <r>
    <d v="2017-04-02T00:00:00"/>
    <x v="3"/>
    <n v="500"/>
    <s v="بنك البركة جنيه مصرى"/>
    <s v="تبرعات مباشرة بالبنك"/>
    <m/>
    <s v="بنوك"/>
    <x v="0"/>
    <m/>
    <s v="معاملة بنكية"/>
    <m/>
  </r>
  <r>
    <d v="2017-04-03T00:00:00"/>
    <x v="3"/>
    <n v="100"/>
    <s v="خزينة مدينة نصر"/>
    <s v="تبرعات نقدية للمرضى"/>
    <s v="نقدية للمرضى"/>
    <s v="دفاتر نقدية"/>
    <x v="2"/>
    <s v="سارى"/>
    <n v="4348"/>
    <n v="87"/>
  </r>
  <r>
    <d v="2017-04-03T00:00:00"/>
    <x v="3"/>
    <n v="100"/>
    <s v="خزينة مدينة نصر"/>
    <s v="تبرعات نقدية للمرضى"/>
    <s v="نقدية للمرضى"/>
    <s v="دفاتر نقدية"/>
    <x v="2"/>
    <s v="سارى"/>
    <n v="4349"/>
    <n v="87"/>
  </r>
  <r>
    <d v="2017-04-03T00:00:00"/>
    <x v="3"/>
    <n v="650"/>
    <s v="خزينة مدينة نصر"/>
    <s v="تبرعات عامة من زكاة مال وغيرها"/>
    <s v="تبرعات عامة من زكاة مال وغيرها"/>
    <s v="دفاتر نقدية"/>
    <x v="2"/>
    <s v="سارى"/>
    <n v="4350"/>
    <n v="87"/>
  </r>
  <r>
    <d v="2017-04-03T00:00:00"/>
    <x v="3"/>
    <n v="500"/>
    <s v="خزينة مدينة نصر"/>
    <s v="تبرعات نقدية للمرضى"/>
    <s v="نقدية للمرضى"/>
    <s v="دفاتر نقدية"/>
    <x v="2"/>
    <s v="سارى"/>
    <n v="4508"/>
    <n v="91"/>
  </r>
  <r>
    <d v="2017-04-03T00:00:00"/>
    <x v="3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4509"/>
    <n v="91"/>
  </r>
  <r>
    <d v="2017-04-03T00:00:00"/>
    <x v="3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5067"/>
    <n v="102"/>
  </r>
  <r>
    <d v="2017-04-03T00:00:00"/>
    <x v="3"/>
    <n v="750"/>
    <s v="خزينة مدينة نصر"/>
    <s v="تبرعات عامة من زكاة مال وغيرها"/>
    <s v="تبرعات عامة من زكاة مال وغيرها"/>
    <s v="دفاتر نقدية"/>
    <x v="2"/>
    <s v="سارى"/>
    <n v="5068"/>
    <n v="102"/>
  </r>
  <r>
    <d v="2017-04-03T00:00:00"/>
    <x v="3"/>
    <n v="500"/>
    <s v="خزينة مدينة نصر"/>
    <s v="تبرعات نقدية للمرضى"/>
    <s v="نقدية للمرضى"/>
    <s v="دفاتر نقدية"/>
    <x v="2"/>
    <s v="سارى"/>
    <n v="5069"/>
    <n v="102"/>
  </r>
  <r>
    <d v="2017-04-03T00:00:00"/>
    <x v="3"/>
    <n v="1000"/>
    <s v="خزينة مدينة نصر"/>
    <s v="تبرعات نقدية للمرضى"/>
    <s v="نقدية للمرضى"/>
    <s v="دفاتر نقدية"/>
    <x v="2"/>
    <s v="سارى"/>
    <n v="5070"/>
    <n v="102"/>
  </r>
  <r>
    <d v="2017-04-03T00:00:00"/>
    <x v="3"/>
    <n v="65200"/>
    <s v="خزينة مدينة نصر"/>
    <s v="تبرعات عامة من زكاة مال وغيرها"/>
    <s v="تبرعات عامة من زكاة مال وغيرها"/>
    <s v="دفاتر نقدية"/>
    <x v="2"/>
    <s v="سارى"/>
    <n v="5072"/>
    <n v="102"/>
  </r>
  <r>
    <d v="2017-04-03T00:00:00"/>
    <x v="3"/>
    <n v="300"/>
    <s v="خزينة مدينة نصر"/>
    <s v="تبرعات نقدية للمرضى"/>
    <s v="نقدية للمرضى"/>
    <s v="دفاتر نقدية"/>
    <x v="2"/>
    <s v="سارى"/>
    <n v="5073"/>
    <n v="102"/>
  </r>
  <r>
    <d v="2017-04-03T00:00:00"/>
    <x v="3"/>
    <n v="400"/>
    <s v="خزينة مدينة نصر"/>
    <s v="تبرعات نقدية للمرضى"/>
    <s v="نقدية للمرضى"/>
    <s v="دفاتر نقدية"/>
    <x v="2"/>
    <s v="سارى"/>
    <n v="5383"/>
    <n v="108"/>
  </r>
  <r>
    <d v="2017-04-03T00:00:00"/>
    <x v="3"/>
    <n v="400"/>
    <s v="خزينة مدينة نصر"/>
    <s v="تبرعات نقدية للمرضى"/>
    <s v="نقدية للمرضى"/>
    <s v="دفاتر نقدية"/>
    <x v="2"/>
    <s v="سارى"/>
    <n v="5384"/>
    <n v="108"/>
  </r>
  <r>
    <d v="2017-04-03T00:00:00"/>
    <x v="3"/>
    <n v="400"/>
    <s v="خزينة مدينة نصر"/>
    <s v="تبرعات نقدية للمرضى"/>
    <s v="نقدية للمرضى"/>
    <s v="دفاتر نقدية"/>
    <x v="2"/>
    <s v="سارى"/>
    <n v="5385"/>
    <n v="108"/>
  </r>
  <r>
    <d v="2017-04-03T00:00:00"/>
    <x v="3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5386"/>
    <n v="108"/>
  </r>
  <r>
    <d v="2017-04-03T00:00:00"/>
    <x v="3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5387"/>
    <n v="108"/>
  </r>
  <r>
    <d v="2017-04-03T00:00:00"/>
    <x v="3"/>
    <n v="150"/>
    <s v="خزينة مدينة نصر"/>
    <s v="تبرعات عامة من زكاة مال وغيرها"/>
    <s v="تبرعات عامة من زكاة مال وغيرها"/>
    <s v="دفاتر نقدية"/>
    <x v="2"/>
    <s v="سارى"/>
    <n v="5388"/>
    <n v="108"/>
  </r>
  <r>
    <d v="2017-04-03T00:00:00"/>
    <x v="3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5389"/>
    <n v="108"/>
  </r>
  <r>
    <d v="2017-04-03T00:00:00"/>
    <x v="3"/>
    <n v="300"/>
    <s v="خزينة مدينة نصر"/>
    <s v="تبرعات نقدية للمرضى"/>
    <s v="نقدية للمرضى"/>
    <s v="دفاتر نقدية"/>
    <x v="2"/>
    <s v="سارى"/>
    <n v="5390"/>
    <n v="108"/>
  </r>
  <r>
    <d v="2017-04-03T00:00:00"/>
    <x v="3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5391"/>
    <n v="108"/>
  </r>
  <r>
    <d v="2017-04-03T00:00:00"/>
    <x v="3"/>
    <n v="1500"/>
    <s v="خزينة مدينة نصر"/>
    <s v="تبرعات عامة من زكاة مال وغيرها"/>
    <s v="تبرعات عامة من زكاة مال وغيرها"/>
    <s v="دفاتر نقدية"/>
    <x v="2"/>
    <s v="سارى"/>
    <n v="5392"/>
    <n v="108"/>
  </r>
  <r>
    <d v="2017-04-03T00:00:00"/>
    <x v="3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5393"/>
    <n v="108"/>
  </r>
  <r>
    <d v="2017-04-03T00:00:00"/>
    <x v="3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5608"/>
    <n v="113"/>
  </r>
  <r>
    <d v="2017-04-03T00:00:00"/>
    <x v="3"/>
    <n v="700"/>
    <s v="خزينة مدينة نصر"/>
    <s v="تبرعات نقدية للمرضى"/>
    <s v="نقدية للمرضى"/>
    <s v="دفاتر نقدية"/>
    <x v="2"/>
    <s v="سارى"/>
    <n v="5672"/>
    <n v="114"/>
  </r>
  <r>
    <d v="2017-04-03T00:00:00"/>
    <x v="3"/>
    <n v="6000"/>
    <s v="خزينة مدينة نصر"/>
    <s v="تبرعات نقدية للمرضى"/>
    <s v="نقدية للمرضى"/>
    <s v="دفاتر نقدية"/>
    <x v="2"/>
    <s v="سارى"/>
    <n v="5673"/>
    <n v="114"/>
  </r>
  <r>
    <d v="2017-04-03T00:00:00"/>
    <x v="3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5901"/>
    <n v="119"/>
  </r>
  <r>
    <d v="2017-04-03T00:00:00"/>
    <x v="3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5902"/>
    <n v="119"/>
  </r>
  <r>
    <d v="2017-04-03T00:00:00"/>
    <x v="3"/>
    <n v="1500"/>
    <s v="بنك البركة جنيه مصرى"/>
    <s v="تبرعات مباشرة بالبنك"/>
    <m/>
    <s v="بنوك"/>
    <x v="0"/>
    <m/>
    <s v="معاملة بنكية"/>
    <m/>
  </r>
  <r>
    <d v="2017-04-03T00:00:00"/>
    <x v="3"/>
    <n v="3800"/>
    <s v="بنك البركة جنيه مصرى"/>
    <s v="تبرعات مباشرة بالبنك"/>
    <m/>
    <s v="بنوك"/>
    <x v="0"/>
    <m/>
    <s v="معاملة بنكية"/>
    <m/>
  </r>
  <r>
    <d v="2017-04-03T00:00:00"/>
    <x v="3"/>
    <n v="5000"/>
    <s v="بنك البركة جنيه مصرى"/>
    <s v="تبرعات مباشرة بالبنك"/>
    <m/>
    <s v="بنوك"/>
    <x v="0"/>
    <m/>
    <s v="معاملة بنكية"/>
    <m/>
  </r>
  <r>
    <d v="2017-04-03T00:00:00"/>
    <x v="3"/>
    <n v="120"/>
    <s v="بنك البركة جنيه مصرى"/>
    <s v="تبرعات مباشرة بالبنك"/>
    <m/>
    <s v="بنوك"/>
    <x v="0"/>
    <m/>
    <s v="معاملة بنكية"/>
    <m/>
  </r>
  <r>
    <d v="2017-04-03T00:00:00"/>
    <x v="3"/>
    <n v="1200"/>
    <s v="بنك البركة جنيه مصرى"/>
    <s v="تبرعات مباشرة بالبنك"/>
    <m/>
    <s v="بنوك"/>
    <x v="0"/>
    <m/>
    <s v="معاملة بنكية"/>
    <m/>
  </r>
  <r>
    <d v="2017-04-03T00:00:00"/>
    <x v="3"/>
    <n v="1500"/>
    <s v="بنك البركة جنيه مصرى"/>
    <s v="تبرعات مباشرة بالبنك"/>
    <m/>
    <s v="بنوك"/>
    <x v="0"/>
    <m/>
    <s v="معاملة بنكية"/>
    <m/>
  </r>
  <r>
    <d v="2017-04-04T00:00:00"/>
    <x v="3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4510"/>
    <n v="91"/>
  </r>
  <r>
    <d v="2017-04-04T00:00:00"/>
    <x v="3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4511"/>
    <n v="91"/>
  </r>
  <r>
    <d v="2017-04-04T00:00:00"/>
    <x v="3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5074"/>
    <n v="102"/>
  </r>
  <r>
    <d v="2017-04-04T00:00:00"/>
    <x v="3"/>
    <n v="1000"/>
    <s v="خزينة مدينة نصر"/>
    <s v="تبرعات نقدية للمرضى"/>
    <s v="نقدية للمرضى"/>
    <s v="دفاتر نقدية"/>
    <x v="2"/>
    <s v="سارى"/>
    <n v="5075"/>
    <n v="102"/>
  </r>
  <r>
    <d v="2017-04-04T00:00:00"/>
    <x v="3"/>
    <n v="60950"/>
    <s v="خزينة مدينة نصر"/>
    <s v="تبرعات نقدية للمرضى"/>
    <s v="نقدية للمرضى"/>
    <s v="دفاتر نقدية"/>
    <x v="2"/>
    <s v="سارى"/>
    <n v="5162"/>
    <n v="104"/>
  </r>
  <r>
    <d v="2017-04-04T00:00:00"/>
    <x v="3"/>
    <n v="600"/>
    <s v="خزينة مدينة نصر"/>
    <s v="تبرعات نقدية للمرضى"/>
    <s v="نقدية للمرضى"/>
    <s v="دفاتر نقدية"/>
    <x v="2"/>
    <s v="سارى"/>
    <n v="5394"/>
    <n v="108"/>
  </r>
  <r>
    <d v="2017-04-04T00:00:00"/>
    <x v="3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5395"/>
    <n v="108"/>
  </r>
  <r>
    <d v="2017-04-04T00:00:00"/>
    <x v="3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5396"/>
    <n v="108"/>
  </r>
  <r>
    <d v="2017-04-04T00:00:00"/>
    <x v="3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5397"/>
    <n v="108"/>
  </r>
  <r>
    <d v="2017-04-04T00:00:00"/>
    <x v="3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5398"/>
    <n v="108"/>
  </r>
  <r>
    <d v="2017-04-04T00:00:00"/>
    <x v="3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5399"/>
    <n v="108"/>
  </r>
  <r>
    <d v="2017-04-04T00:00:00"/>
    <x v="3"/>
    <n v="350"/>
    <s v="خزينة مدينة نصر"/>
    <s v="تبرعات نقدية للمرضى"/>
    <s v="نقدية للمرضى"/>
    <s v="دفاتر نقدية"/>
    <x v="2"/>
    <s v="سارى"/>
    <n v="5518"/>
    <n v="111"/>
  </r>
  <r>
    <d v="2017-04-04T00:00:00"/>
    <x v="3"/>
    <n v="100"/>
    <s v="خزينة مدينة نصر"/>
    <s v="تبرعات نقدية للمرضى"/>
    <s v="نقدية للمرضى"/>
    <s v="دفاتر نقدية"/>
    <x v="2"/>
    <s v="سارى"/>
    <n v="5580"/>
    <n v="112"/>
  </r>
  <r>
    <d v="2017-04-04T00:00:00"/>
    <x v="3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5581"/>
    <n v="112"/>
  </r>
  <r>
    <d v="2017-04-04T00:00:00"/>
    <x v="3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5582"/>
    <n v="112"/>
  </r>
  <r>
    <d v="2017-04-04T00:00:00"/>
    <x v="3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5609"/>
    <n v="113"/>
  </r>
  <r>
    <d v="2017-04-04T00:00:00"/>
    <x v="3"/>
    <n v="4000"/>
    <s v="خزينة مدينة نصر"/>
    <s v="تبرعات عامة من زكاة مال وغيرها"/>
    <s v="تبرعات عامة من زكاة مال وغيرها"/>
    <s v="دفاتر نقدية"/>
    <x v="2"/>
    <s v="سارى"/>
    <n v="5610"/>
    <n v="113"/>
  </r>
  <r>
    <d v="2017-04-04T00:00:00"/>
    <x v="3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5674"/>
    <n v="114"/>
  </r>
  <r>
    <d v="2017-04-04T00:00:00"/>
    <x v="3"/>
    <n v="100"/>
    <s v="خزينة مدينة نصر"/>
    <s v="تبرعات نقدية للمرضى"/>
    <s v="نقدية للمرضى"/>
    <s v="دفاتر نقدية"/>
    <x v="2"/>
    <s v="سارى"/>
    <n v="5675"/>
    <n v="114"/>
  </r>
  <r>
    <d v="2017-04-04T00:00:00"/>
    <x v="3"/>
    <n v="1200"/>
    <s v="خزينة مدينة نصر"/>
    <s v="تبرعات نقدية للمرضى"/>
    <s v="نقدية للمرضى"/>
    <s v="دفاتر نقدية"/>
    <x v="2"/>
    <s v="سارى"/>
    <n v="5676"/>
    <n v="114"/>
  </r>
  <r>
    <d v="2017-04-04T00:00:00"/>
    <x v="3"/>
    <n v="850"/>
    <s v="خزينة مدينة نصر"/>
    <s v="تبرعات عامة من زكاة مال وغيرها"/>
    <s v="تبرعات عامة من زكاة مال وغيرها"/>
    <s v="دفاتر نقدية"/>
    <x v="2"/>
    <s v="سارى"/>
    <n v="5903"/>
    <n v="119"/>
  </r>
  <r>
    <d v="2017-04-04T00:00:00"/>
    <x v="3"/>
    <n v="800"/>
    <s v="خزينة مدينة نصر"/>
    <s v="تبرعات عامة من زكاة مال وغيرها"/>
    <s v="تبرعات عامة من زكاة مال وغيرها"/>
    <s v="دفاتر نقدية"/>
    <x v="2"/>
    <s v="سارى"/>
    <n v="5904"/>
    <n v="119"/>
  </r>
  <r>
    <d v="2017-04-04T00:00:00"/>
    <x v="3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5905"/>
    <n v="119"/>
  </r>
  <r>
    <d v="2017-04-04T00:00:00"/>
    <x v="3"/>
    <n v="500"/>
    <s v="بنك البركة جنيه مصرى"/>
    <s v="تبرعات مباشرة بالبنك"/>
    <m/>
    <s v="بنوك"/>
    <x v="0"/>
    <m/>
    <s v="معاملة بنكية"/>
    <m/>
  </r>
  <r>
    <d v="2017-04-04T00:00:00"/>
    <x v="3"/>
    <n v="20"/>
    <s v="بنك البركة جنيه مصرى"/>
    <s v="تبرعات مباشرة بالبنك"/>
    <m/>
    <s v="بنوك"/>
    <x v="0"/>
    <m/>
    <s v="معاملة بنكية"/>
    <m/>
  </r>
  <r>
    <d v="2017-04-04T00:00:00"/>
    <x v="3"/>
    <n v="550"/>
    <s v="بنك البركة جنيه مصرى"/>
    <s v="تبرعات مباشرة بالبنك"/>
    <m/>
    <s v="بنوك"/>
    <x v="0"/>
    <m/>
    <s v="معاملة بنكية"/>
    <m/>
  </r>
  <r>
    <d v="2017-04-05T00:00:00"/>
    <x v="3"/>
    <n v="7200"/>
    <s v="خزينة مدينة نصر"/>
    <s v="تبرعات نقدية للمرضى"/>
    <s v="نقدية للمرضى"/>
    <s v="دفاتر نقدية"/>
    <x v="2"/>
    <s v="سارى"/>
    <n v="5076"/>
    <n v="102"/>
  </r>
  <r>
    <d v="2017-04-05T00:00:00"/>
    <x v="3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5077"/>
    <n v="102"/>
  </r>
  <r>
    <d v="2017-04-05T00:00:00"/>
    <x v="3"/>
    <n v="800"/>
    <s v="خزينة مدينة نصر"/>
    <s v="تبرعات نقدية للمرضى"/>
    <s v="نقدية للمرضى"/>
    <s v="دفاتر نقدية"/>
    <x v="2"/>
    <s v="سارى"/>
    <n v="5078"/>
    <n v="102"/>
  </r>
  <r>
    <d v="2017-04-05T00:00:00"/>
    <x v="3"/>
    <n v="4000"/>
    <s v="خزينة مدينة نصر"/>
    <s v="تبرعات نقدية للمرضى"/>
    <s v="نقدية للمرضى"/>
    <s v="دفاتر نقدية"/>
    <x v="2"/>
    <s v="سارى"/>
    <n v="5164"/>
    <n v="104"/>
  </r>
  <r>
    <d v="2017-04-05T00:00:00"/>
    <x v="3"/>
    <n v="100"/>
    <s v="خزينة مدينة نصر"/>
    <s v="تبرعات نقدية للمرضى"/>
    <s v="نقدية للمرضى"/>
    <s v="دفاتر نقدية"/>
    <x v="2"/>
    <s v="سارى"/>
    <n v="5329"/>
    <n v="107"/>
  </r>
  <r>
    <d v="2017-04-05T00:00:00"/>
    <x v="3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5583"/>
    <n v="112"/>
  </r>
  <r>
    <d v="2017-04-05T00:00:00"/>
    <x v="3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5611"/>
    <n v="113"/>
  </r>
  <r>
    <d v="2017-04-05T00:00:00"/>
    <x v="3"/>
    <n v="3600"/>
    <s v="خزينة مدينة نصر"/>
    <s v="تبرعات عامة من زكاة مال وغيرها"/>
    <s v="تبرعات عامة من زكاة مال وغيرها"/>
    <s v="دفاتر نقدية"/>
    <x v="2"/>
    <s v="سارى"/>
    <n v="5677"/>
    <n v="114"/>
  </r>
  <r>
    <d v="2017-04-05T00:00:00"/>
    <x v="3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5678"/>
    <n v="114"/>
  </r>
  <r>
    <d v="2017-04-05T00:00:00"/>
    <x v="3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5679"/>
    <n v="114"/>
  </r>
  <r>
    <d v="2017-04-05T00:00:00"/>
    <x v="3"/>
    <n v="600"/>
    <s v="خزينة مدينة نصر"/>
    <s v="تبرعات نقدية للمرضى"/>
    <s v="نقدية للمرضى"/>
    <s v="دفاتر نقدية"/>
    <x v="2"/>
    <s v="سارى"/>
    <n v="5680"/>
    <n v="114"/>
  </r>
  <r>
    <d v="2017-04-05T00:00:00"/>
    <x v="3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5681"/>
    <n v="114"/>
  </r>
  <r>
    <d v="2017-04-05T00:00:00"/>
    <x v="3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5682"/>
    <n v="114"/>
  </r>
  <r>
    <d v="2017-04-05T00:00:00"/>
    <x v="3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5683"/>
    <n v="114"/>
  </r>
  <r>
    <d v="2017-04-05T00:00:00"/>
    <x v="3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5854"/>
    <n v="118"/>
  </r>
  <r>
    <d v="2017-04-05T00:00:00"/>
    <x v="3"/>
    <n v="450"/>
    <s v="خزينة مدينة نصر"/>
    <s v="تبرعات نقدية للمرضى"/>
    <s v="نقدية للمرضى"/>
    <s v="دفاتر نقدية"/>
    <x v="2"/>
    <s v="سارى"/>
    <n v="5855"/>
    <n v="118"/>
  </r>
  <r>
    <d v="2017-04-05T00:00:00"/>
    <x v="3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5856"/>
    <n v="118"/>
  </r>
  <r>
    <d v="2017-04-05T00:00:00"/>
    <x v="3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5906"/>
    <n v="119"/>
  </r>
  <r>
    <d v="2017-04-05T00:00:00"/>
    <x v="3"/>
    <n v="100"/>
    <s v="بنك البركة جنيه مصرى"/>
    <s v="تبرعات مباشرة بالبنك"/>
    <m/>
    <s v="بنوك"/>
    <x v="0"/>
    <m/>
    <s v="معاملة بنكية"/>
    <m/>
  </r>
  <r>
    <d v="2017-04-05T00:00:00"/>
    <x v="3"/>
    <n v="100"/>
    <s v="بنك البركة جنيه مصرى"/>
    <s v="تبرعات مباشرة بالبنك"/>
    <m/>
    <s v="بنوك"/>
    <x v="0"/>
    <m/>
    <s v="معاملة بنكية"/>
    <m/>
  </r>
  <r>
    <d v="2017-04-05T00:00:00"/>
    <x v="3"/>
    <n v="2500"/>
    <s v="بنك البركة جنيه مصرى"/>
    <s v="تبرعات مباشرة بالبنك"/>
    <m/>
    <s v="بنوك"/>
    <x v="0"/>
    <m/>
    <s v="معاملة بنكية"/>
    <m/>
  </r>
  <r>
    <d v="2017-04-06T00:00:00"/>
    <x v="3"/>
    <n v="5000"/>
    <s v="خزينة مدينة نصر"/>
    <s v="تبرعات نقدية للمرضى"/>
    <s v="نقدية للمرضى"/>
    <s v="دفاتر نقدية"/>
    <x v="2"/>
    <s v="سارى"/>
    <n v="5079"/>
    <n v="102"/>
  </r>
  <r>
    <d v="2017-04-06T00:00:00"/>
    <x v="3"/>
    <n v="16650"/>
    <s v="خزينة مدينة نصر"/>
    <s v="تبرعات نقدية للمرضى"/>
    <s v="نقدية للمرضى"/>
    <s v="دفاتر نقدية"/>
    <x v="2"/>
    <s v="سارى"/>
    <n v="5080"/>
    <n v="102"/>
  </r>
  <r>
    <d v="2017-04-06T00:00:00"/>
    <x v="3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5330"/>
    <n v="107"/>
  </r>
  <r>
    <d v="2017-04-06T00:00:00"/>
    <x v="3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5331"/>
    <n v="107"/>
  </r>
  <r>
    <d v="2017-04-06T00:00:00"/>
    <x v="3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5332"/>
    <n v="107"/>
  </r>
  <r>
    <d v="2017-04-06T00:00:00"/>
    <x v="3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5333"/>
    <n v="107"/>
  </r>
  <r>
    <d v="2017-04-06T00:00:00"/>
    <x v="3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5334"/>
    <n v="107"/>
  </r>
  <r>
    <d v="2017-04-06T00:00:00"/>
    <x v="3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5335"/>
    <n v="107"/>
  </r>
  <r>
    <d v="2017-04-06T00:00:00"/>
    <x v="3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5336"/>
    <n v="107"/>
  </r>
  <r>
    <d v="2017-04-06T00:00:00"/>
    <x v="3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5337"/>
    <n v="107"/>
  </r>
  <r>
    <d v="2017-04-06T00:00:00"/>
    <x v="3"/>
    <n v="500"/>
    <s v="خزينة مدينة نصر"/>
    <s v="تبرعات نقدية للمرضى"/>
    <s v="نقدية للمرضى"/>
    <s v="دفاتر نقدية"/>
    <x v="2"/>
    <s v="سارى"/>
    <n v="5584"/>
    <n v="112"/>
  </r>
  <r>
    <d v="2017-04-06T00:00:00"/>
    <x v="3"/>
    <n v="320"/>
    <s v="خزينة مدينة نصر"/>
    <s v="تبرعات نقدية للمرضى"/>
    <s v="نقدية للمرضى"/>
    <s v="دفاتر نقدية"/>
    <x v="2"/>
    <s v="سارى"/>
    <n v="5585"/>
    <n v="112"/>
  </r>
  <r>
    <d v="2017-04-06T00:00:00"/>
    <x v="3"/>
    <n v="4300"/>
    <s v="خزينة مدينة نصر"/>
    <s v="تبرعات عامة من زكاة مال وغيرها"/>
    <s v="تبرعات عامة من زكاة مال وغيرها"/>
    <s v="دفاتر نقدية"/>
    <x v="2"/>
    <s v="سارى"/>
    <n v="5586"/>
    <n v="112"/>
  </r>
  <r>
    <d v="2017-04-06T00:00:00"/>
    <x v="3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5587"/>
    <n v="112"/>
  </r>
  <r>
    <d v="2017-04-06T00:00:00"/>
    <x v="3"/>
    <n v="1000"/>
    <s v="خزينة مدينة نصر"/>
    <s v="تبرعات نقدية للمرضى"/>
    <s v="نقدية للمرضى"/>
    <s v="دفاتر نقدية"/>
    <x v="2"/>
    <s v="سارى"/>
    <n v="5857"/>
    <n v="118"/>
  </r>
  <r>
    <d v="2017-04-06T00:00:00"/>
    <x v="3"/>
    <n v="1000"/>
    <s v="خزينة مدينة نصر"/>
    <s v="تبرعات نقدية للمرضى"/>
    <s v="نقدية للمرضى"/>
    <s v="دفاتر نقدية"/>
    <x v="2"/>
    <s v="سارى"/>
    <n v="5858"/>
    <n v="118"/>
  </r>
  <r>
    <d v="2017-04-06T00:00:00"/>
    <x v="3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5859"/>
    <n v="118"/>
  </r>
  <r>
    <d v="2017-04-06T00:00:00"/>
    <x v="3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5860"/>
    <n v="118"/>
  </r>
  <r>
    <d v="2017-04-06T00:00:00"/>
    <x v="3"/>
    <n v="100"/>
    <s v="خزينة مدينة نصر"/>
    <s v="تبرعات نقدية للمرضى"/>
    <s v="نقدية للمرضى"/>
    <s v="دفاتر نقدية"/>
    <x v="2"/>
    <s v="سارى"/>
    <n v="5861"/>
    <n v="118"/>
  </r>
  <r>
    <d v="2017-04-06T00:00:00"/>
    <x v="3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5862"/>
    <n v="118"/>
  </r>
  <r>
    <d v="2017-04-06T00:00:00"/>
    <x v="3"/>
    <n v="500"/>
    <s v="خزينة مدينة نصر"/>
    <s v="تبرعات نقدية للمرضى"/>
    <s v="نقدية للمرضى"/>
    <s v="دفاتر نقدية"/>
    <x v="2"/>
    <s v="سارى"/>
    <n v="5863"/>
    <n v="118"/>
  </r>
  <r>
    <d v="2017-04-06T00:00:00"/>
    <x v="3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5864"/>
    <n v="118"/>
  </r>
  <r>
    <d v="2017-04-06T00:00:00"/>
    <x v="3"/>
    <n v="1500"/>
    <s v="خزينة مدينة نصر"/>
    <s v="تبرعات عامة من زكاة مال وغيرها"/>
    <s v="تبرعات عامة من زكاة مال وغيرها"/>
    <s v="دفاتر نقدية"/>
    <x v="2"/>
    <s v="سارى"/>
    <n v="5866"/>
    <n v="118"/>
  </r>
  <r>
    <d v="2017-04-06T00:00:00"/>
    <x v="3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5951"/>
    <n v="120"/>
  </r>
  <r>
    <d v="2017-04-06T00:00:00"/>
    <x v="3"/>
    <n v="250"/>
    <s v="خزينة مدينة نصر"/>
    <s v="تبرعات نقدية للمرضى"/>
    <s v="نقدية للمرضى"/>
    <s v="دفاتر نقدية"/>
    <x v="2"/>
    <s v="سارى"/>
    <n v="5952"/>
    <n v="120"/>
  </r>
  <r>
    <d v="2017-04-06T00:00:00"/>
    <x v="3"/>
    <n v="500"/>
    <s v="بنك البركة جنيه مصرى"/>
    <s v="تبرعات مباشرة بالبنك"/>
    <m/>
    <s v="بنوك"/>
    <x v="0"/>
    <m/>
    <s v="معاملة بنكية"/>
    <m/>
  </r>
  <r>
    <d v="2017-04-06T00:00:00"/>
    <x v="3"/>
    <n v="100"/>
    <s v="بنك البركة جنيه مصرى"/>
    <s v="تبرعات مباشرة بالبنك"/>
    <m/>
    <s v="بنوك"/>
    <x v="0"/>
    <m/>
    <s v="معاملة بنكية"/>
    <m/>
  </r>
  <r>
    <d v="2017-04-08T00:00:00"/>
    <x v="3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4512"/>
    <n v="91"/>
  </r>
  <r>
    <d v="2017-04-08T00:00:00"/>
    <x v="3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4513"/>
    <n v="91"/>
  </r>
  <r>
    <d v="2017-04-08T00:00:00"/>
    <x v="3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4514"/>
    <n v="91"/>
  </r>
  <r>
    <d v="2017-04-08T00:00:00"/>
    <x v="3"/>
    <n v="2000"/>
    <s v="خزينة مدينة نصر"/>
    <s v="تبرعات نقدية للمرضى"/>
    <s v="نقدية للمرضى"/>
    <s v="دفاتر نقدية"/>
    <x v="2"/>
    <s v="سارى"/>
    <n v="4515"/>
    <n v="91"/>
  </r>
  <r>
    <d v="2017-04-08T00:00:00"/>
    <x v="3"/>
    <n v="3000"/>
    <s v="خزينة مدينة نصر"/>
    <s v="تبرعات نقدية للمرضى"/>
    <s v="نقدية للمرضى"/>
    <s v="دفاتر نقدية"/>
    <x v="2"/>
    <s v="سارى"/>
    <n v="5081"/>
    <n v="102"/>
  </r>
  <r>
    <d v="2017-04-08T00:00:00"/>
    <x v="3"/>
    <n v="420"/>
    <s v="خزينة مدينة نصر"/>
    <s v="تبرعات عامة من زكاة مال وغيرها"/>
    <s v="تبرعات عامة من زكاة مال وغيرها"/>
    <s v="دفاتر نقدية"/>
    <x v="2"/>
    <s v="سارى"/>
    <n v="5082"/>
    <n v="102"/>
  </r>
  <r>
    <d v="2017-04-08T00:00:00"/>
    <x v="3"/>
    <n v="2500"/>
    <s v="خزينة مدينة نصر"/>
    <s v="تبرعات نقدية للمرضى"/>
    <s v="نقدية للمرضى"/>
    <s v="دفاتر نقدية"/>
    <x v="2"/>
    <s v="سارى"/>
    <n v="5083"/>
    <n v="102"/>
  </r>
  <r>
    <d v="2017-04-08T00:00:00"/>
    <x v="3"/>
    <n v="1000"/>
    <s v="خزينة مدينة نصر"/>
    <s v="تبرعات نقدية للمرضى"/>
    <s v="نقدية للمرضى"/>
    <s v="دفاتر نقدية"/>
    <x v="2"/>
    <s v="سارى"/>
    <n v="5165"/>
    <n v="104"/>
  </r>
  <r>
    <d v="2017-04-08T00:00:00"/>
    <x v="3"/>
    <n v="20000"/>
    <s v="خزينة مدينة نصر"/>
    <s v="تبرعات نقدية للمرضى"/>
    <s v="نقدية للمرضى"/>
    <s v="دفاتر نقدية"/>
    <x v="2"/>
    <s v="سارى"/>
    <n v="5166"/>
    <n v="104"/>
  </r>
  <r>
    <d v="2017-04-08T00:00:00"/>
    <x v="3"/>
    <n v="800"/>
    <s v="خزينة مدينة نصر"/>
    <s v="تبرعات عامة من زكاة مال وغيرها"/>
    <s v="تبرعات عامة من زكاة مال وغيرها"/>
    <s v="دفاتر نقدية"/>
    <x v="2"/>
    <s v="سارى"/>
    <n v="5953"/>
    <n v="120"/>
  </r>
  <r>
    <d v="2017-04-08T00:00:00"/>
    <x v="3"/>
    <n v="37500"/>
    <s v="خزينة مدينة نصر"/>
    <s v="تبرعات نقدية للمرضى"/>
    <s v="نقدية للمرضى"/>
    <s v="دفاتر نقدية"/>
    <x v="2"/>
    <s v="سارى"/>
    <n v="5954"/>
    <n v="120"/>
  </r>
  <r>
    <d v="2017-04-08T00:00:00"/>
    <x v="3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5955"/>
    <n v="120"/>
  </r>
  <r>
    <d v="2017-04-08T00:00:00"/>
    <x v="3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5956"/>
    <n v="120"/>
  </r>
  <r>
    <d v="2017-04-08T00:00:00"/>
    <x v="3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5957"/>
    <n v="120"/>
  </r>
  <r>
    <d v="2017-04-09T00:00:00"/>
    <x v="3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4516"/>
    <n v="91"/>
  </r>
  <r>
    <d v="2017-04-09T00:00:00"/>
    <x v="3"/>
    <n v="2600"/>
    <s v="خزينة مدينة نصر"/>
    <s v="تبرعات عامة من زكاة مال وغيرها"/>
    <s v="تبرعات عامة من زكاة مال وغيرها"/>
    <s v="دفاتر نقدية"/>
    <x v="2"/>
    <s v="سارى"/>
    <n v="5084"/>
    <n v="102"/>
  </r>
  <r>
    <d v="2017-04-09T00:00:00"/>
    <x v="3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5085"/>
    <n v="102"/>
  </r>
  <r>
    <d v="2017-04-09T00:00:00"/>
    <x v="3"/>
    <n v="200"/>
    <s v="خزينة مدينة نصر"/>
    <s v="تبرعات نقدية للمرضى"/>
    <s v="نقدية للمرضى"/>
    <s v="دفاتر نقدية"/>
    <x v="2"/>
    <s v="سارى"/>
    <n v="5086"/>
    <n v="102"/>
  </r>
  <r>
    <d v="2017-04-09T00:00:00"/>
    <x v="3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5087"/>
    <n v="102"/>
  </r>
  <r>
    <d v="2017-04-09T00:00:00"/>
    <x v="3"/>
    <n v="7800"/>
    <s v="خزينة مدينة نصر"/>
    <s v="تبرعات عامة من زكاة مال وغيرها"/>
    <s v="تبرعات عامة من زكاة مال وغيرها"/>
    <s v="دفاتر نقدية"/>
    <x v="2"/>
    <s v="سارى"/>
    <n v="5088"/>
    <n v="102"/>
  </r>
  <r>
    <d v="2017-04-09T00:00:00"/>
    <x v="3"/>
    <n v="110000"/>
    <s v="اوراق قبض"/>
    <s v="تبرعات عامة من زكاة مال وغيرها"/>
    <s v="تبرعات عامة من زكاة مال وغيرها"/>
    <s v="دفاتر نقدية"/>
    <x v="2"/>
    <s v="سارى"/>
    <n v="5091"/>
    <n v="102"/>
  </r>
  <r>
    <d v="2017-04-09T00:00:00"/>
    <x v="3"/>
    <n v="2000"/>
    <s v="خزينة مدينة نصر"/>
    <s v="تبرعات نقدية للمرضى"/>
    <s v="نقدية للمرضى"/>
    <s v="دفاتر نقدية"/>
    <x v="2"/>
    <s v="سارى"/>
    <n v="5092"/>
    <n v="102"/>
  </r>
  <r>
    <d v="2017-04-09T00:00:00"/>
    <x v="3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5588"/>
    <n v="112"/>
  </r>
  <r>
    <d v="2017-04-09T00:00:00"/>
    <x v="3"/>
    <n v="1500"/>
    <s v="خزينة مدينة نصر"/>
    <s v="تبرعات عامة من زكاة مال وغيرها"/>
    <s v="تبرعات عامة من زكاة مال وغيرها"/>
    <s v="دفاتر نقدية"/>
    <x v="2"/>
    <s v="سارى"/>
    <n v="5592"/>
    <n v="112"/>
  </r>
  <r>
    <d v="2017-04-09T00:00:00"/>
    <x v="3"/>
    <n v="800"/>
    <s v="خزينة مدينة نصر"/>
    <s v="تبرعات عامة من زكاة مال وغيرها"/>
    <s v="تبرعات عامة من زكاة مال وغيرها"/>
    <s v="دفاتر نقدية"/>
    <x v="2"/>
    <s v="سارى"/>
    <n v="5612"/>
    <n v="113"/>
  </r>
  <r>
    <d v="2017-04-09T00:00:00"/>
    <x v="3"/>
    <n v="1600"/>
    <s v="خزينة مدينة نصر"/>
    <s v="تبرعات عامة من زكاة مال وغيرها"/>
    <s v="تبرعات عامة من زكاة مال وغيرها"/>
    <s v="دفاتر نقدية"/>
    <x v="2"/>
    <s v="سارى"/>
    <n v="5907"/>
    <n v="119"/>
  </r>
  <r>
    <d v="2017-04-09T00:00:00"/>
    <x v="3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5908"/>
    <n v="119"/>
  </r>
  <r>
    <d v="2017-04-09T00:00:00"/>
    <x v="3"/>
    <n v="200"/>
    <s v="خزينة مدينة نصر"/>
    <s v="تبرعات نقدية للمرضى"/>
    <s v="نقدية للمرضى"/>
    <s v="دفاتر نقدية"/>
    <x v="2"/>
    <s v="سارى"/>
    <n v="5958"/>
    <n v="120"/>
  </r>
  <r>
    <d v="2017-04-09T00:00:00"/>
    <x v="3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5959"/>
    <n v="120"/>
  </r>
  <r>
    <d v="2017-04-09T00:00:00"/>
    <x v="3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5960"/>
    <n v="120"/>
  </r>
  <r>
    <d v="2017-04-09T00:00:00"/>
    <x v="3"/>
    <n v="2000"/>
    <s v="خزينة مدينة نصر"/>
    <s v="تبرعات نقدية للمرضى"/>
    <s v="نقدية للمرضى"/>
    <s v="دفاتر نقدية"/>
    <x v="2"/>
    <s v="سارى"/>
    <n v="5961"/>
    <n v="120"/>
  </r>
  <r>
    <d v="2017-04-09T00:00:00"/>
    <x v="3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5962"/>
    <n v="120"/>
  </r>
  <r>
    <d v="2017-04-09T00:00:00"/>
    <x v="3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5963"/>
    <n v="120"/>
  </r>
  <r>
    <d v="2017-04-09T00:00:00"/>
    <x v="3"/>
    <n v="2000"/>
    <s v="بنك البركة جنيه مصرى"/>
    <s v="تبرعات مباشرة بالبنك"/>
    <m/>
    <s v="بنوك"/>
    <x v="0"/>
    <m/>
    <s v="معاملة بنكية"/>
    <m/>
  </r>
  <r>
    <d v="2017-04-09T00:00:00"/>
    <x v="3"/>
    <n v="179625"/>
    <s v="بنك البركة جنيه مصرى"/>
    <s v="تبرعات مباشرة بالبنك"/>
    <m/>
    <s v="بنوك"/>
    <x v="0"/>
    <m/>
    <s v="معاملة بنكية"/>
    <m/>
  </r>
  <r>
    <d v="2017-04-09T00:00:00"/>
    <x v="3"/>
    <n v="10"/>
    <s v="بنك البركة جنيه مصرى"/>
    <s v="تبرعات مباشرة بالبنك"/>
    <m/>
    <s v="بنوك"/>
    <x v="0"/>
    <m/>
    <s v="معاملة بنكية"/>
    <m/>
  </r>
  <r>
    <d v="2017-04-09T00:00:00"/>
    <x v="3"/>
    <n v="50"/>
    <s v="بنك البركة جنيه مصرى"/>
    <s v="تبرعات مباشرة بالبنك"/>
    <m/>
    <s v="بنوك"/>
    <x v="0"/>
    <m/>
    <s v="معاملة بنكية"/>
    <m/>
  </r>
  <r>
    <d v="2017-04-09T00:00:00"/>
    <x v="3"/>
    <n v="1500"/>
    <s v="بنك البركة جنيه مصرى"/>
    <s v="تبرعات مباشرة بالبنك"/>
    <m/>
    <s v="بنوك"/>
    <x v="0"/>
    <m/>
    <s v="معاملة بنكية"/>
    <m/>
  </r>
  <r>
    <d v="2017-04-09T00:00:00"/>
    <x v="3"/>
    <n v="4000"/>
    <s v="بنك البركة جنيه مصرى"/>
    <s v="تبرعات مباشرة بالبنك"/>
    <m/>
    <s v="بنوك"/>
    <x v="0"/>
    <m/>
    <s v="معاملة بنكية"/>
    <m/>
  </r>
  <r>
    <d v="2017-04-10T00:00:00"/>
    <x v="3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4517"/>
    <n v="91"/>
  </r>
  <r>
    <d v="2017-04-10T00:00:00"/>
    <x v="3"/>
    <n v="200"/>
    <s v="خزينة مدينة نصر"/>
    <s v="تبرعات نقدية للمرضى"/>
    <s v="نقدية للمرضى"/>
    <s v="دفاتر نقدية"/>
    <x v="2"/>
    <s v="سارى"/>
    <n v="4518"/>
    <n v="91"/>
  </r>
  <r>
    <d v="2017-04-10T00:00:00"/>
    <x v="3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5093"/>
    <n v="102"/>
  </r>
  <r>
    <d v="2017-04-10T00:00:00"/>
    <x v="3"/>
    <n v="300"/>
    <s v="خزينة مدينة نصر"/>
    <s v="تبرعات نقدية للمرضى"/>
    <s v="نقدية للمرضى"/>
    <s v="دفاتر نقدية"/>
    <x v="2"/>
    <s v="سارى"/>
    <n v="5094"/>
    <n v="102"/>
  </r>
  <r>
    <d v="2017-04-10T00:00:00"/>
    <x v="3"/>
    <n v="1300"/>
    <s v="خزينة مدينة نصر"/>
    <s v="تبرعات نقدية للمرضى"/>
    <s v="نقدية للمرضى"/>
    <s v="دفاتر نقدية"/>
    <x v="2"/>
    <s v="سارى"/>
    <n v="5095"/>
    <n v="102"/>
  </r>
  <r>
    <d v="2017-04-10T00:00:00"/>
    <x v="3"/>
    <n v="1000"/>
    <s v="خزينة مدينة نصر"/>
    <s v="تبرعات نقدية للمرضى"/>
    <s v="نقدية للمرضى"/>
    <s v="دفاتر نقدية"/>
    <x v="2"/>
    <s v="سارى"/>
    <n v="5096"/>
    <n v="102"/>
  </r>
  <r>
    <d v="2017-04-10T00:00:00"/>
    <x v="3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5097"/>
    <n v="102"/>
  </r>
  <r>
    <d v="2017-04-10T00:00:00"/>
    <x v="3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5098"/>
    <n v="102"/>
  </r>
  <r>
    <d v="2017-04-10T00:00:00"/>
    <x v="3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5099"/>
    <n v="102"/>
  </r>
  <r>
    <d v="2017-04-10T00:00:00"/>
    <x v="3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5100"/>
    <n v="102"/>
  </r>
  <r>
    <d v="2017-04-10T00:00:00"/>
    <x v="3"/>
    <n v="1000"/>
    <s v="خزينة مدينة نصر"/>
    <s v="تبرعات نقدية للمرضى"/>
    <s v="نقدية للمرضى"/>
    <s v="دفاتر نقدية"/>
    <x v="2"/>
    <s v="سارى"/>
    <n v="5168"/>
    <n v="104"/>
  </r>
  <r>
    <d v="2017-04-10T00:00:00"/>
    <x v="3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5338"/>
    <n v="107"/>
  </r>
  <r>
    <d v="2017-04-10T00:00:00"/>
    <x v="3"/>
    <n v="300"/>
    <s v="خزينة مدينة نصر"/>
    <s v="تبرعات نقدية للمرضى"/>
    <s v="نقدية للمرضى"/>
    <s v="دفاتر نقدية"/>
    <x v="2"/>
    <s v="سارى"/>
    <n v="5339"/>
    <n v="107"/>
  </r>
  <r>
    <d v="2017-04-10T00:00:00"/>
    <x v="3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5340"/>
    <n v="107"/>
  </r>
  <r>
    <d v="2017-04-10T00:00:00"/>
    <x v="3"/>
    <n v="15136"/>
    <s v="خزينة مدينة نصر"/>
    <s v="تبرعات نقدية للمرضى"/>
    <s v="نقدية للمرضى"/>
    <s v="دفاتر نقدية"/>
    <x v="2"/>
    <s v="سارى"/>
    <n v="5593"/>
    <n v="112"/>
  </r>
  <r>
    <d v="2017-04-10T00:00:00"/>
    <x v="3"/>
    <n v="150"/>
    <s v="خزينة مدينة نصر"/>
    <s v="تبرعات نقدية للمرضى"/>
    <s v="نقدية للمرضى"/>
    <s v="دفاتر نقدية"/>
    <x v="2"/>
    <s v="سارى"/>
    <n v="5594"/>
    <n v="112"/>
  </r>
  <r>
    <d v="2017-04-10T00:00:00"/>
    <x v="3"/>
    <n v="4000"/>
    <s v="خزينة مدينة نصر"/>
    <s v="تبرعات عامة من زكاة مال وغيرها"/>
    <s v="تبرعات عامة من زكاة مال وغيرها"/>
    <s v="دفاتر نقدية"/>
    <x v="2"/>
    <s v="سارى"/>
    <n v="5595"/>
    <n v="112"/>
  </r>
  <r>
    <d v="2017-04-10T00:00:00"/>
    <x v="3"/>
    <n v="2000"/>
    <s v="خزينة مدينة نصر"/>
    <s v="تبرعات نقدية للمرضى"/>
    <s v="نقدية للمرضى"/>
    <s v="دفاتر نقدية"/>
    <x v="2"/>
    <s v="سارى"/>
    <n v="5684"/>
    <n v="114"/>
  </r>
  <r>
    <d v="2017-04-10T00:00:00"/>
    <x v="3"/>
    <n v="1500"/>
    <s v="خزينة مدينة نصر"/>
    <s v="تبرعات عامة من زكاة مال وغيرها"/>
    <s v="تبرعات عامة من زكاة مال وغيرها"/>
    <s v="دفاتر نقدية"/>
    <x v="2"/>
    <s v="سارى"/>
    <n v="5685"/>
    <n v="114"/>
  </r>
  <r>
    <d v="2017-04-10T00:00:00"/>
    <x v="3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5686"/>
    <n v="114"/>
  </r>
  <r>
    <d v="2017-04-10T00:00:00"/>
    <x v="3"/>
    <n v="200"/>
    <s v="خزينة مدينة نصر"/>
    <s v="تبرعات نقدية للمرضى"/>
    <s v="نقدية للمرضى"/>
    <s v="دفاتر نقدية"/>
    <x v="2"/>
    <s v="سارى"/>
    <n v="5867"/>
    <n v="118"/>
  </r>
  <r>
    <d v="2017-04-10T00:00:00"/>
    <x v="3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5909"/>
    <n v="119"/>
  </r>
  <r>
    <d v="2017-04-10T00:00:00"/>
    <x v="3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5910"/>
    <n v="119"/>
  </r>
  <r>
    <d v="2017-04-10T00:00:00"/>
    <x v="3"/>
    <n v="10"/>
    <s v="بنك البركة جنيه مصرى"/>
    <s v="تبرعات مباشرة بالبنك"/>
    <m/>
    <s v="بنوك"/>
    <x v="0"/>
    <m/>
    <s v="معاملة بنكية"/>
    <m/>
  </r>
  <r>
    <d v="2017-04-10T00:00:00"/>
    <x v="3"/>
    <n v="6000"/>
    <s v="بنك البركة جنيه مصرى"/>
    <s v="تبرعات مباشرة بالبنك"/>
    <m/>
    <s v="بنوك"/>
    <x v="0"/>
    <m/>
    <s v="معاملة بنكية"/>
    <m/>
  </r>
  <r>
    <d v="2017-04-11T00:00:00"/>
    <x v="3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5169"/>
    <n v="104"/>
  </r>
  <r>
    <d v="2017-04-11T00:00:00"/>
    <x v="3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5519"/>
    <n v="111"/>
  </r>
  <r>
    <d v="2017-04-11T00:00:00"/>
    <x v="3"/>
    <n v="4325"/>
    <s v="خزينة مدينة نصر"/>
    <s v="تبرعات عامة من زكاة مال وغيرها"/>
    <s v="تبرعات عامة من زكاة مال وغيرها"/>
    <s v="دفاتر نقدية"/>
    <x v="2"/>
    <s v="سارى"/>
    <n v="5597"/>
    <n v="112"/>
  </r>
  <r>
    <d v="2017-04-11T00:00:00"/>
    <x v="3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5598"/>
    <n v="112"/>
  </r>
  <r>
    <d v="2017-04-11T00:00:00"/>
    <x v="3"/>
    <n v="400"/>
    <s v="خزينة مدينة نصر"/>
    <s v="تبرعات نقدية للمرضى"/>
    <s v="نقدية للمرضى"/>
    <s v="دفاتر نقدية"/>
    <x v="2"/>
    <s v="سارى"/>
    <n v="5687"/>
    <n v="114"/>
  </r>
  <r>
    <d v="2017-04-11T00:00:00"/>
    <x v="3"/>
    <n v="17000"/>
    <s v="خزينة مدينة نصر"/>
    <s v="تبرعات عامة من زكاة مال وغيرها"/>
    <s v="تبرعات عامة من زكاة مال وغيرها"/>
    <s v="دفاتر نقدية"/>
    <x v="2"/>
    <s v="سارى"/>
    <n v="5688"/>
    <n v="114"/>
  </r>
  <r>
    <d v="2017-04-11T00:00:00"/>
    <x v="3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5911"/>
    <n v="119"/>
  </r>
  <r>
    <d v="2017-04-11T00:00:00"/>
    <x v="3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5912"/>
    <n v="119"/>
  </r>
  <r>
    <d v="2017-04-11T00:00:00"/>
    <x v="3"/>
    <n v="3600"/>
    <s v="خزينة مدينة نصر"/>
    <s v="تبرعات عامة من زكاة مال وغيرها"/>
    <s v="تبرعات عامة من زكاة مال وغيرها"/>
    <s v="دفاتر نقدية"/>
    <x v="2"/>
    <s v="سارى"/>
    <n v="5913"/>
    <n v="119"/>
  </r>
  <r>
    <d v="2017-04-11T00:00:00"/>
    <x v="3"/>
    <n v="1000"/>
    <s v="خزينة مدينة نصر"/>
    <s v="تبرعات نقدية للمرضى"/>
    <s v="نقدية للمرضى"/>
    <s v="دفاتر نقدية"/>
    <x v="2"/>
    <s v="سارى"/>
    <n v="5914"/>
    <n v="119"/>
  </r>
  <r>
    <d v="2017-04-11T00:00:00"/>
    <x v="3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5964"/>
    <n v="120"/>
  </r>
  <r>
    <d v="2017-04-11T00:00:00"/>
    <x v="3"/>
    <n v="150"/>
    <s v="خزينة مدينة نصر"/>
    <s v="تبرعات عامة من زكاة مال وغيرها"/>
    <s v="تبرعات عامة من زكاة مال وغيرها"/>
    <s v="دفاتر نقدية"/>
    <x v="2"/>
    <s v="سارى"/>
    <n v="5965"/>
    <n v="120"/>
  </r>
  <r>
    <d v="2017-04-11T00:00:00"/>
    <x v="3"/>
    <n v="350"/>
    <s v="خزينة مدينة نصر"/>
    <s v="تبرعات نقدية للمرضى"/>
    <s v="نقدية للمرضى"/>
    <s v="دفاتر نقدية"/>
    <x v="2"/>
    <s v="سارى"/>
    <n v="5966"/>
    <n v="120"/>
  </r>
  <r>
    <d v="2017-04-11T00:00:00"/>
    <x v="3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6002"/>
    <n v="121"/>
  </r>
  <r>
    <d v="2017-04-11T00:00:00"/>
    <x v="3"/>
    <n v="500"/>
    <s v="بنك البركة جنيه مصرى"/>
    <s v="تبرعات مباشرة بالبنك"/>
    <m/>
    <s v="بنوك"/>
    <x v="0"/>
    <m/>
    <s v="معاملة بنكية"/>
    <m/>
  </r>
  <r>
    <d v="2017-04-11T00:00:00"/>
    <x v="3"/>
    <n v="50"/>
    <s v="بنك البركة جنيه مصرى"/>
    <s v="تبرعات مباشرة بالبنك"/>
    <m/>
    <s v="بنوك"/>
    <x v="0"/>
    <m/>
    <s v="معاملة بنكية"/>
    <m/>
  </r>
  <r>
    <d v="2017-04-11T00:00:00"/>
    <x v="3"/>
    <n v="200"/>
    <s v="بنك البركة جنيه مصرى"/>
    <s v="تبرعات مباشرة بالبنك"/>
    <m/>
    <s v="بنوك"/>
    <x v="0"/>
    <m/>
    <s v="معاملة بنكية"/>
    <m/>
  </r>
  <r>
    <d v="2017-04-11T00:00:00"/>
    <x v="3"/>
    <n v="1500"/>
    <s v="بنك البركة جنيه مصرى"/>
    <s v="تبرعات مباشرة بالبنك"/>
    <m/>
    <s v="بنوك"/>
    <x v="0"/>
    <m/>
    <s v="معاملة بنكية"/>
    <m/>
  </r>
  <r>
    <d v="2017-04-12T00:00:00"/>
    <x v="3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5170"/>
    <n v="104"/>
  </r>
  <r>
    <d v="2017-04-12T00:00:00"/>
    <x v="3"/>
    <n v="9900"/>
    <s v="خزينة مدينة نصر"/>
    <s v="تبرعات عامة من زكاة مال وغيرها"/>
    <s v="تبرعات عامة من زكاة مال وغيرها"/>
    <s v="دفاتر نقدية"/>
    <x v="2"/>
    <s v="سارى"/>
    <n v="5689"/>
    <n v="114"/>
  </r>
  <r>
    <d v="2017-04-12T00:00:00"/>
    <x v="3"/>
    <n v="9000"/>
    <s v="خزينة مدينة نصر"/>
    <s v="تبرعات عامة من زكاة مال وغيرها"/>
    <s v="تبرعات عامة من زكاة مال وغيرها"/>
    <s v="دفاتر نقدية"/>
    <x v="2"/>
    <s v="سارى"/>
    <n v="5690"/>
    <n v="114"/>
  </r>
  <r>
    <d v="2017-04-12T00:00:00"/>
    <x v="3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5915"/>
    <n v="119"/>
  </r>
  <r>
    <d v="2017-04-12T00:00:00"/>
    <x v="3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5916"/>
    <n v="119"/>
  </r>
  <r>
    <d v="2017-04-12T00:00:00"/>
    <x v="3"/>
    <n v="4000"/>
    <s v="خزينة مدينة نصر"/>
    <s v="تبرعات عامة من زكاة مال وغيرها"/>
    <s v="تبرعات عامة من زكاة مال وغيرها"/>
    <s v="دفاتر نقدية"/>
    <x v="2"/>
    <s v="سارى"/>
    <n v="5967"/>
    <n v="120"/>
  </r>
  <r>
    <d v="2017-04-12T00:00:00"/>
    <x v="3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5968"/>
    <n v="120"/>
  </r>
  <r>
    <d v="2017-04-12T00:00:00"/>
    <x v="3"/>
    <n v="500"/>
    <s v="خزينة مدينة نصر"/>
    <s v="تبرعات نقدية للمرضى"/>
    <s v="نقدية للمرضى"/>
    <s v="دفاتر نقدية"/>
    <x v="2"/>
    <s v="سارى"/>
    <n v="6003"/>
    <n v="121"/>
  </r>
  <r>
    <d v="2017-04-12T00:00:00"/>
    <x v="3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6004"/>
    <n v="121"/>
  </r>
  <r>
    <d v="2017-04-12T00:00:00"/>
    <x v="3"/>
    <n v="2000"/>
    <s v="بنك البركة جنيه مصرى"/>
    <s v="تبرعات مباشرة بالبنك"/>
    <m/>
    <s v="بنوك"/>
    <x v="0"/>
    <m/>
    <s v="معاملة بنكية"/>
    <m/>
  </r>
  <r>
    <d v="2017-04-13T00:00:00"/>
    <x v="3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4519"/>
    <n v="91"/>
  </r>
  <r>
    <d v="2017-04-13T00:00:00"/>
    <x v="3"/>
    <n v="5000"/>
    <s v="خزينة مدينة نصر"/>
    <s v="تبرعات نقدية للمرضى"/>
    <s v="نقدية للمرضى"/>
    <s v="دفاتر نقدية"/>
    <x v="2"/>
    <s v="سارى"/>
    <n v="4520"/>
    <n v="91"/>
  </r>
  <r>
    <d v="2017-04-13T00:00:00"/>
    <x v="3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5176"/>
    <n v="104"/>
  </r>
  <r>
    <d v="2017-04-13T00:00:00"/>
    <x v="3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5691"/>
    <n v="114"/>
  </r>
  <r>
    <d v="2017-04-13T00:00:00"/>
    <x v="3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5692"/>
    <n v="114"/>
  </r>
  <r>
    <d v="2017-04-13T00:00:00"/>
    <x v="3"/>
    <n v="1500"/>
    <s v="خزينة مدينة نصر"/>
    <s v="تبرعات نقدية للمرضى"/>
    <s v="نقدية للمرضى"/>
    <s v="دفاتر نقدية"/>
    <x v="2"/>
    <s v="سارى"/>
    <n v="5917"/>
    <n v="119"/>
  </r>
  <r>
    <d v="2017-04-13T00:00:00"/>
    <x v="3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5969"/>
    <n v="120"/>
  </r>
  <r>
    <d v="2017-04-13T00:00:00"/>
    <x v="3"/>
    <n v="750"/>
    <s v="بنك البركة جنيه مصرى"/>
    <s v="تبرعات مباشرة بالبنك"/>
    <m/>
    <s v="بنوك"/>
    <x v="0"/>
    <m/>
    <s v="معاملة بنكية"/>
    <m/>
  </r>
  <r>
    <d v="2017-04-13T00:00:00"/>
    <x v="3"/>
    <n v="1000"/>
    <s v="بنك البركة جنيه مصرى"/>
    <s v="تبرعات مباشرة بالبنك"/>
    <m/>
    <s v="بنوك"/>
    <x v="0"/>
    <m/>
    <s v="معاملة بنكية"/>
    <m/>
  </r>
  <r>
    <d v="2017-04-13T00:00:00"/>
    <x v="3"/>
    <n v="1000"/>
    <s v="بنك البركة جنيه مصرى"/>
    <s v="تبرعات مباشرة بالبنك"/>
    <m/>
    <s v="بنوك"/>
    <x v="0"/>
    <m/>
    <s v="معاملة بنكية"/>
    <m/>
  </r>
  <r>
    <d v="2017-04-13T00:00:00"/>
    <x v="3"/>
    <n v="500"/>
    <s v="بنك البركة جنيه مصرى"/>
    <s v="تبرعات مباشرة بالبنك"/>
    <m/>
    <s v="بنوك"/>
    <x v="0"/>
    <m/>
    <s v="معاملة بنكية"/>
    <m/>
  </r>
  <r>
    <d v="2017-04-13T00:00:00"/>
    <x v="3"/>
    <n v="200"/>
    <s v="بنك البركة جنيه مصرى"/>
    <s v="تبرعات مباشرة بالبنك"/>
    <m/>
    <s v="بنوك"/>
    <x v="0"/>
    <m/>
    <s v="معاملة بنكية"/>
    <m/>
  </r>
  <r>
    <d v="2017-04-13T00:00:00"/>
    <x v="3"/>
    <n v="200"/>
    <s v="بنك البركة جنيه مصرى"/>
    <s v="تبرعات مباشرة بالبنك"/>
    <m/>
    <s v="بنوك"/>
    <x v="0"/>
    <m/>
    <s v="معاملة بنكية"/>
    <m/>
  </r>
  <r>
    <d v="2017-04-13T00:00:00"/>
    <x v="3"/>
    <n v="10000"/>
    <s v="بنك البركة جنيه مصرى"/>
    <s v="تبرعات مباشرة بالبنك"/>
    <m/>
    <s v="بنوك"/>
    <x v="0"/>
    <m/>
    <s v="معاملة بنكية"/>
    <m/>
  </r>
  <r>
    <d v="2017-04-13T00:00:00"/>
    <x v="3"/>
    <n v="8750"/>
    <s v="بنك البركة جنيه مصرى"/>
    <s v="تبرعات مباشرة بالبنك"/>
    <m/>
    <s v="بنوك"/>
    <x v="0"/>
    <m/>
    <s v="معاملة بنكية"/>
    <m/>
  </r>
  <r>
    <d v="2017-04-13T00:00:00"/>
    <x v="3"/>
    <n v="680"/>
    <s v="بنك البركة جنيه مصرى"/>
    <s v="تبرعات مباشرة بالبنك"/>
    <m/>
    <s v="بنوك"/>
    <x v="0"/>
    <m/>
    <s v="معاملة بنكية"/>
    <m/>
  </r>
  <r>
    <d v="2017-04-15T00:00:00"/>
    <x v="3"/>
    <n v="1150"/>
    <s v="خزينة مدينة نصر"/>
    <s v="تبرعات نقدية للمرضى"/>
    <s v="نقدية للمرضى"/>
    <s v="دفاتر نقدية"/>
    <x v="2"/>
    <s v="سارى"/>
    <n v="4521"/>
    <n v="91"/>
  </r>
  <r>
    <d v="2017-04-15T00:00:00"/>
    <x v="3"/>
    <n v="300"/>
    <s v="خزينة مدينة نصر"/>
    <s v="تبرعات نقدية للمرضى"/>
    <s v="نقدية للمرضى"/>
    <s v="دفاتر نقدية"/>
    <x v="2"/>
    <s v="سارى"/>
    <n v="5520"/>
    <n v="111"/>
  </r>
  <r>
    <d v="2017-04-15T00:00:00"/>
    <x v="3"/>
    <n v="500"/>
    <s v="خزينة مدينة نصر"/>
    <s v="تبرعات نقدية للمرضى"/>
    <s v="نقدية للمرضى"/>
    <s v="دفاتر نقدية"/>
    <x v="2"/>
    <s v="سارى"/>
    <n v="5613"/>
    <n v="113"/>
  </r>
  <r>
    <d v="2017-04-15T00:00:00"/>
    <x v="3"/>
    <n v="16954"/>
    <s v="خزينة مدينة نصر"/>
    <s v="تبرعات نقدية للمرضى"/>
    <s v="نقدية للمرضى"/>
    <s v="دفاتر نقدية"/>
    <x v="2"/>
    <s v="سارى"/>
    <n v="5693"/>
    <n v="114"/>
  </r>
  <r>
    <d v="2017-04-15T00:00:00"/>
    <x v="3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5694"/>
    <n v="114"/>
  </r>
  <r>
    <d v="2017-04-15T00:00:00"/>
    <x v="3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5695"/>
    <n v="114"/>
  </r>
  <r>
    <d v="2017-04-15T00:00:00"/>
    <x v="3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5696"/>
    <n v="114"/>
  </r>
  <r>
    <d v="2017-04-15T00:00:00"/>
    <x v="3"/>
    <n v="2500"/>
    <s v="خزينة مدينة نصر"/>
    <s v="تبرعات نقدية للمرضى"/>
    <s v="نقدية للمرضى"/>
    <s v="دفاتر نقدية"/>
    <x v="2"/>
    <s v="سارى"/>
    <n v="5697"/>
    <n v="114"/>
  </r>
  <r>
    <d v="2017-04-15T00:00:00"/>
    <x v="3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5698"/>
    <n v="114"/>
  </r>
  <r>
    <d v="2017-04-15T00:00:00"/>
    <x v="3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6005"/>
    <n v="121"/>
  </r>
  <r>
    <d v="2017-04-16T00:00:00"/>
    <x v="3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4522"/>
    <n v="91"/>
  </r>
  <r>
    <d v="2017-04-16T00:00:00"/>
    <x v="3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5177"/>
    <n v="104"/>
  </r>
  <r>
    <d v="2017-04-16T00:00:00"/>
    <x v="3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5341"/>
    <n v="107"/>
  </r>
  <r>
    <d v="2017-04-16T00:00:00"/>
    <x v="3"/>
    <n v="300"/>
    <s v="خزينة مدينة نصر"/>
    <s v="تبرعات نقدية للمرضى"/>
    <s v="نقدية للمرضى"/>
    <s v="دفاتر نقدية"/>
    <x v="2"/>
    <s v="سارى"/>
    <n v="5868"/>
    <n v="118"/>
  </r>
  <r>
    <d v="2017-04-16T00:00:00"/>
    <x v="3"/>
    <n v="1000"/>
    <s v="خزينة مدينة نصر"/>
    <s v="تبرعات نقدية للمرضى"/>
    <s v="نقدية للمرضى"/>
    <s v="دفاتر نقدية"/>
    <x v="2"/>
    <s v="سارى"/>
    <n v="6006"/>
    <n v="121"/>
  </r>
  <r>
    <d v="2017-04-16T00:00:00"/>
    <x v="3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6007"/>
    <n v="121"/>
  </r>
  <r>
    <d v="2017-04-17T00:00:00"/>
    <x v="3"/>
    <n v="600"/>
    <s v="خزينة مدينة نصر"/>
    <s v="تبرعات نقدية للمرضى"/>
    <s v="نقدية للمرضى"/>
    <s v="دفاتر نقدية"/>
    <x v="2"/>
    <s v="سارى"/>
    <n v="5178"/>
    <n v="104"/>
  </r>
  <r>
    <d v="2017-04-17T00:00:00"/>
    <x v="3"/>
    <n v="95950"/>
    <s v="خزينة مدينة نصر"/>
    <s v="تبرعات عامة من زكاة مال وغيرها"/>
    <s v="تبرعات عامة من زكاة مال وغيرها"/>
    <s v="دفاتر نقدية"/>
    <x v="2"/>
    <s v="سارى"/>
    <n v="5179"/>
    <n v="104"/>
  </r>
  <r>
    <d v="2017-04-17T00:00:00"/>
    <x v="3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5699"/>
    <n v="114"/>
  </r>
  <r>
    <d v="2017-04-17T00:00:00"/>
    <x v="3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5700"/>
    <n v="114"/>
  </r>
  <r>
    <d v="2017-04-17T00:00:00"/>
    <x v="3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5970"/>
    <n v="120"/>
  </r>
  <r>
    <d v="2017-04-17T00:00:00"/>
    <x v="3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6008"/>
    <n v="121"/>
  </r>
  <r>
    <d v="2017-04-17T00:00:00"/>
    <x v="3"/>
    <n v="2200"/>
    <s v="خزينة مدينة نصر"/>
    <s v="تبرعات عامة من زكاة مال وغيرها"/>
    <s v="تبرعات عامة من زكاة مال وغيرها"/>
    <s v="دفاتر نقدية"/>
    <x v="2"/>
    <s v="سارى"/>
    <n v="6009"/>
    <n v="121"/>
  </r>
  <r>
    <d v="2017-04-17T00:00:00"/>
    <x v="3"/>
    <n v="250"/>
    <s v="خزينة مدينة نصر"/>
    <s v="تبرعات عامة من زكاة مال وغيرها"/>
    <s v="تبرعات عامة من زكاة مال وغيرها"/>
    <s v="دفاتر نقدية"/>
    <x v="2"/>
    <s v="سارى"/>
    <n v="6010"/>
    <n v="121"/>
  </r>
  <r>
    <d v="2017-04-18T00:00:00"/>
    <x v="3"/>
    <n v="250"/>
    <s v="خزينة مدينة نصر"/>
    <s v="تبرعات عامة من زكاة مال وغيرها"/>
    <s v="تبرعات عامة من زكاة مال وغيرها"/>
    <s v="دفاتر نقدية"/>
    <x v="2"/>
    <s v="سارى"/>
    <n v="4523"/>
    <n v="91"/>
  </r>
  <r>
    <d v="2017-04-18T00:00:00"/>
    <x v="3"/>
    <n v="500"/>
    <s v="خزينة مدينة نصر"/>
    <s v="تبرعات نقدية للمرضى"/>
    <s v="نقدية للمرضى"/>
    <s v="دفاتر نقدية"/>
    <x v="2"/>
    <s v="سارى"/>
    <n v="5180"/>
    <n v="104"/>
  </r>
  <r>
    <d v="2017-04-18T00:00:00"/>
    <x v="3"/>
    <n v="100"/>
    <s v="خزينة مدينة نصر"/>
    <s v="تبرعات نقدية للمرضى"/>
    <s v="نقدية للمرضى"/>
    <s v="دفاتر نقدية"/>
    <x v="2"/>
    <s v="سارى"/>
    <n v="5181"/>
    <n v="104"/>
  </r>
  <r>
    <d v="2017-04-18T00:00:00"/>
    <x v="3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5521"/>
    <n v="111"/>
  </r>
  <r>
    <d v="2017-04-18T00:00:00"/>
    <x v="3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5522"/>
    <n v="111"/>
  </r>
  <r>
    <d v="2017-04-18T00:00:00"/>
    <x v="3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5599"/>
    <n v="112"/>
  </r>
  <r>
    <d v="2017-04-18T00:00:00"/>
    <x v="3"/>
    <n v="45"/>
    <s v="بنك البركة جنيه مصرى"/>
    <s v="تبرعات مباشرة بالبنك"/>
    <m/>
    <s v="بنوك"/>
    <x v="0"/>
    <m/>
    <s v="معاملة بنكية"/>
    <m/>
  </r>
  <r>
    <d v="2017-04-18T00:00:00"/>
    <x v="3"/>
    <n v="50"/>
    <s v="بنك البركة جنيه مصرى"/>
    <s v="تبرعات مباشرة بالبنك"/>
    <m/>
    <s v="بنوك"/>
    <x v="0"/>
    <m/>
    <s v="معاملة بنكية"/>
    <m/>
  </r>
  <r>
    <d v="2017-04-18T00:00:00"/>
    <x v="3"/>
    <n v="1220"/>
    <s v="بنك البركة جنيه مصرى"/>
    <s v="تبرعات مباشرة بالبنك"/>
    <m/>
    <s v="بنوك"/>
    <x v="0"/>
    <m/>
    <s v="معاملة بنكية"/>
    <m/>
  </r>
  <r>
    <d v="2017-04-18T00:00:00"/>
    <x v="3"/>
    <n v="4350"/>
    <s v="بنك البركة جنيه مصرى"/>
    <s v="تبرعات مباشرة بالبنك"/>
    <m/>
    <s v="بنوك"/>
    <x v="0"/>
    <m/>
    <s v="معاملة بنكية"/>
    <m/>
  </r>
  <r>
    <d v="2017-04-19T00:00:00"/>
    <x v="3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5182"/>
    <n v="104"/>
  </r>
  <r>
    <d v="2017-04-19T00:00:00"/>
    <x v="3"/>
    <n v="2600"/>
    <s v="خزينة مدينة نصر"/>
    <s v="تبرعات عامة من زكاة مال وغيرها"/>
    <s v="تبرعات عامة من زكاة مال وغيرها"/>
    <s v="دفاتر نقدية"/>
    <x v="2"/>
    <s v="سارى"/>
    <n v="5523"/>
    <n v="111"/>
  </r>
  <r>
    <d v="2017-04-19T00:00:00"/>
    <x v="3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5524"/>
    <n v="111"/>
  </r>
  <r>
    <d v="2017-04-19T00:00:00"/>
    <x v="3"/>
    <n v="2000"/>
    <s v="خزينة مدينة نصر"/>
    <s v="تبرعات نقدية للمرضى"/>
    <s v="نقدية للمرضى"/>
    <s v="دفاتر نقدية"/>
    <x v="2"/>
    <s v="سارى"/>
    <n v="5971"/>
    <n v="120"/>
  </r>
  <r>
    <d v="2017-04-19T00:00:00"/>
    <x v="3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5972"/>
    <n v="120"/>
  </r>
  <r>
    <d v="2017-04-19T00:00:00"/>
    <x v="3"/>
    <n v="300"/>
    <s v="خزينة مدينة نصر"/>
    <s v="تبرعات نقدية للمرضى"/>
    <s v="نقدية للمرضى"/>
    <s v="دفاتر نقدية"/>
    <x v="2"/>
    <s v="سارى"/>
    <n v="5973"/>
    <n v="120"/>
  </r>
  <r>
    <d v="2017-04-19T00:00:00"/>
    <x v="3"/>
    <n v="450"/>
    <s v="خزينة مدينة نصر"/>
    <s v="تبرعات عامة من زكاة مال وغيرها"/>
    <s v="تبرعات عامة من زكاة مال وغيرها"/>
    <s v="دفاتر نقدية"/>
    <x v="2"/>
    <s v="سارى"/>
    <n v="6011"/>
    <n v="121"/>
  </r>
  <r>
    <d v="2017-04-19T00:00:00"/>
    <x v="3"/>
    <n v="600"/>
    <s v="خزينة مدينة نصر"/>
    <s v="تبرعات عامة من زكاة مال وغيرها"/>
    <s v="تبرعات عامة من زكاة مال وغيرها"/>
    <s v="دفاتر نقدية"/>
    <x v="2"/>
    <s v="سارى"/>
    <n v="6012"/>
    <n v="121"/>
  </r>
  <r>
    <d v="2017-04-19T00:00:00"/>
    <x v="3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6101"/>
    <n v="123"/>
  </r>
  <r>
    <d v="2017-04-19T00:00:00"/>
    <x v="3"/>
    <n v="250"/>
    <s v="خزينة مدينة نصر"/>
    <s v="تبرعات عامة من زكاة مال وغيرها"/>
    <s v="تبرعات عامة من زكاة مال وغيرها"/>
    <s v="دفاتر نقدية"/>
    <x v="2"/>
    <s v="سارى"/>
    <n v="6102"/>
    <n v="123"/>
  </r>
  <r>
    <d v="2017-04-19T00:00:00"/>
    <x v="3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6151"/>
    <n v="124"/>
  </r>
  <r>
    <d v="2017-04-19T00:00:00"/>
    <x v="3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6152"/>
    <n v="124"/>
  </r>
  <r>
    <d v="2017-04-19T00:00:00"/>
    <x v="3"/>
    <n v="1000"/>
    <s v="بنك البركة جنيه مصرى"/>
    <s v="تبرعات مباشرة بالبنك"/>
    <m/>
    <s v="بنوك"/>
    <x v="0"/>
    <m/>
    <s v="معاملة بنكية"/>
    <m/>
  </r>
  <r>
    <d v="2017-04-19T00:00:00"/>
    <x v="3"/>
    <n v="4500"/>
    <s v="بنك البركة جنيه مصرى"/>
    <s v="تبرعات مباشرة بالبنك"/>
    <m/>
    <s v="بنوك"/>
    <x v="0"/>
    <m/>
    <s v="معاملة بنكية"/>
    <m/>
  </r>
  <r>
    <d v="2017-04-19T00:00:00"/>
    <x v="3"/>
    <n v="2000"/>
    <s v="بنك البركة جنيه مصرى"/>
    <s v="تبرعات مباشرة بالبنك"/>
    <m/>
    <s v="بنوك"/>
    <x v="0"/>
    <m/>
    <s v="معاملة بنكية"/>
    <m/>
  </r>
  <r>
    <d v="2017-04-19T00:00:00"/>
    <x v="3"/>
    <n v="1200"/>
    <s v="بنك البركة جنيه مصرى"/>
    <s v="تبرعات مباشرة بالبنك"/>
    <m/>
    <s v="بنوك"/>
    <x v="0"/>
    <m/>
    <s v="معاملة بنكية"/>
    <m/>
  </r>
  <r>
    <d v="2017-04-19T00:00:00"/>
    <x v="3"/>
    <n v="50"/>
    <s v="بنك البركة جنيه مصرى"/>
    <s v="تبرعات مباشرة بالبنك"/>
    <m/>
    <s v="بنوك"/>
    <x v="0"/>
    <m/>
    <s v="معاملة بنكية"/>
    <m/>
  </r>
  <r>
    <d v="2017-04-19T00:00:00"/>
    <x v="3"/>
    <n v="800"/>
    <s v="بنك البركة جنيه مصرى"/>
    <s v="تبرعات مباشرة بالبنك"/>
    <m/>
    <s v="بنوك"/>
    <x v="0"/>
    <m/>
    <s v="معاملة بنكية"/>
    <m/>
  </r>
  <r>
    <d v="2017-04-19T00:00:00"/>
    <x v="3"/>
    <n v="20"/>
    <s v="بنك البركة جنيه مصرى"/>
    <s v="تبرعات مباشرة بالبنك"/>
    <m/>
    <s v="بنوك"/>
    <x v="0"/>
    <m/>
    <s v="معاملة بنكية"/>
    <m/>
  </r>
  <r>
    <d v="2017-04-19T00:00:00"/>
    <x v="3"/>
    <n v="300"/>
    <s v="بنك البركة جنيه مصرى"/>
    <s v="تبرعات مباشرة بالبنك"/>
    <m/>
    <s v="بنوك"/>
    <x v="0"/>
    <m/>
    <s v="معاملة بنكية"/>
    <m/>
  </r>
  <r>
    <d v="2017-04-19T00:00:00"/>
    <x v="3"/>
    <n v="50"/>
    <s v="بنك البركة جنيه مصرى"/>
    <s v="تبرعات مباشرة بالبنك"/>
    <m/>
    <s v="بنوك"/>
    <x v="0"/>
    <m/>
    <s v="معاملة بنكية"/>
    <m/>
  </r>
  <r>
    <d v="2017-04-20T00:00:00"/>
    <x v="3"/>
    <n v="4435"/>
    <s v="خزينة مدينة نصر"/>
    <s v="تبرعات نقدية للمرضى"/>
    <s v="نقدية للمرضى"/>
    <s v="دفاتر نقدية"/>
    <x v="2"/>
    <s v="سارى"/>
    <n v="4524"/>
    <n v="91"/>
  </r>
  <r>
    <d v="2017-04-20T00:00:00"/>
    <x v="3"/>
    <n v="5430"/>
    <s v="خزينة مدينة نصر"/>
    <s v="تبرعات عامة من زكاة مال وغيرها"/>
    <s v="تبرعات عامة من زكاة مال وغيرها"/>
    <s v="دفاتر نقدية"/>
    <x v="2"/>
    <s v="سارى"/>
    <n v="4525"/>
    <n v="91"/>
  </r>
  <r>
    <d v="2017-04-20T00:00:00"/>
    <x v="3"/>
    <n v="35"/>
    <s v="خزينة مدينة نصر"/>
    <s v="تبرعات عامة من زكاة مال وغيرها"/>
    <s v="تبرعات عامة من زكاة مال وغيرها"/>
    <s v="دفاتر نقدية"/>
    <x v="2"/>
    <s v="سارى"/>
    <n v="4526"/>
    <n v="91"/>
  </r>
  <r>
    <d v="2017-04-20T00:00:00"/>
    <x v="3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4527"/>
    <n v="91"/>
  </r>
  <r>
    <d v="2017-04-20T00:00:00"/>
    <x v="3"/>
    <n v="200"/>
    <s v="خزينة مدينة نصر"/>
    <s v="تبرعات نقدية للمرضى"/>
    <s v="نقدية للمرضى"/>
    <s v="دفاتر نقدية"/>
    <x v="2"/>
    <s v="سارى"/>
    <n v="4528"/>
    <n v="91"/>
  </r>
  <r>
    <d v="2017-04-20T00:00:00"/>
    <x v="3"/>
    <n v="200"/>
    <s v="خزينة مدينة نصر"/>
    <s v="تبرعات نقدية للمرضى"/>
    <s v="نقدية للمرضى"/>
    <s v="دفاتر نقدية"/>
    <x v="2"/>
    <s v="سارى"/>
    <n v="4529"/>
    <n v="91"/>
  </r>
  <r>
    <d v="2017-04-20T00:00:00"/>
    <x v="3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4530"/>
    <n v="91"/>
  </r>
  <r>
    <d v="2017-04-20T00:00:00"/>
    <x v="3"/>
    <n v="100"/>
    <s v="خزينة مدينة نصر"/>
    <s v="تبرعات نقدية للمرضى"/>
    <s v="نقدية للمرضى"/>
    <s v="دفاتر نقدية"/>
    <x v="2"/>
    <s v="سارى"/>
    <n v="4531"/>
    <n v="91"/>
  </r>
  <r>
    <d v="2017-04-20T00:00:00"/>
    <x v="3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4532"/>
    <n v="91"/>
  </r>
  <r>
    <d v="2017-04-20T00:00:00"/>
    <x v="3"/>
    <n v="40"/>
    <s v="خزينة مدينة نصر"/>
    <s v="تبرعات نقدية للمرضى"/>
    <s v="نقدية للمرضى"/>
    <s v="دفاتر نقدية"/>
    <x v="2"/>
    <s v="سارى"/>
    <n v="4533"/>
    <n v="91"/>
  </r>
  <r>
    <d v="2017-04-20T00:00:00"/>
    <x v="3"/>
    <n v="40"/>
    <s v="خزينة مدينة نصر"/>
    <s v="تبرعات نقدية للمرضى"/>
    <s v="نقدية للمرضى"/>
    <s v="دفاتر نقدية"/>
    <x v="2"/>
    <s v="سارى"/>
    <n v="4534"/>
    <n v="91"/>
  </r>
  <r>
    <d v="2017-04-20T00:00:00"/>
    <x v="3"/>
    <n v="1500"/>
    <s v="خزينة مدينة نصر"/>
    <s v="تبرعات عامة من زكاة مال وغيرها"/>
    <s v="تبرعات عامة من زكاة مال وغيرها"/>
    <s v="دفاتر نقدية"/>
    <x v="2"/>
    <s v="سارى"/>
    <n v="4535"/>
    <n v="91"/>
  </r>
  <r>
    <d v="2017-04-20T00:00:00"/>
    <x v="3"/>
    <n v="1000"/>
    <s v="خزينة مدينة نصر"/>
    <s v="تبرعات نقدية للمرضى"/>
    <s v="نقدية للمرضى"/>
    <s v="دفاتر نقدية"/>
    <x v="2"/>
    <s v="سارى"/>
    <n v="5184"/>
    <n v="104"/>
  </r>
  <r>
    <d v="2017-04-20T00:00:00"/>
    <x v="3"/>
    <n v="2177"/>
    <s v="خزينة مدينة نصر"/>
    <s v="تبرعات نقدية للمرضى"/>
    <s v="نقدية للمرضى"/>
    <s v="دفاتر نقدية"/>
    <x v="2"/>
    <s v="سارى"/>
    <n v="5185"/>
    <n v="104"/>
  </r>
  <r>
    <d v="2017-04-20T00:00:00"/>
    <x v="3"/>
    <n v="200"/>
    <s v="خزينة مدينة نصر"/>
    <s v="تبرعات نقدية للمرضى"/>
    <s v="نقدية للمرضى"/>
    <s v="دفاتر نقدية"/>
    <x v="2"/>
    <s v="سارى"/>
    <n v="5186"/>
    <n v="104"/>
  </r>
  <r>
    <d v="2017-04-20T00:00:00"/>
    <x v="3"/>
    <n v="500"/>
    <s v="خزينة مدينة نصر"/>
    <s v="تبرعات نقدية للمرضى"/>
    <s v="نقدية للمرضى"/>
    <s v="دفاتر نقدية"/>
    <x v="2"/>
    <s v="سارى"/>
    <n v="5202"/>
    <n v="105"/>
  </r>
  <r>
    <d v="2017-04-20T00:00:00"/>
    <x v="3"/>
    <n v="200"/>
    <s v="خزينة مدينة نصر"/>
    <s v="تبرعات نقدية للمرضى"/>
    <s v="نقدية للمرضى"/>
    <s v="دفاتر نقدية"/>
    <x v="2"/>
    <s v="سارى"/>
    <n v="5918"/>
    <n v="119"/>
  </r>
  <r>
    <d v="2017-04-20T00:00:00"/>
    <x v="3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5919"/>
    <n v="119"/>
  </r>
  <r>
    <d v="2017-04-20T00:00:00"/>
    <x v="3"/>
    <n v="1000"/>
    <s v="خزينة مدينة نصر"/>
    <s v="تبرعات نقدية للمرضى"/>
    <s v="نقدية للمرضى"/>
    <s v="دفاتر نقدية"/>
    <x v="2"/>
    <s v="سارى"/>
    <n v="5920"/>
    <n v="119"/>
  </r>
  <r>
    <d v="2017-04-20T00:00:00"/>
    <x v="3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5921"/>
    <n v="119"/>
  </r>
  <r>
    <d v="2017-04-20T00:00:00"/>
    <x v="3"/>
    <n v="5421"/>
    <s v="خزينة مدينة نصر"/>
    <s v="تبرعات عامة من زكاة مال وغيرها"/>
    <s v="تبرعات عامة من زكاة مال وغيرها"/>
    <s v="دفاتر نقدية"/>
    <x v="2"/>
    <s v="سارى"/>
    <n v="5974"/>
    <n v="120"/>
  </r>
  <r>
    <d v="2017-04-20T00:00:00"/>
    <x v="3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5975"/>
    <n v="120"/>
  </r>
  <r>
    <d v="2017-04-20T00:00:00"/>
    <x v="3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5976"/>
    <n v="120"/>
  </r>
  <r>
    <d v="2017-04-20T00:00:00"/>
    <x v="3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5977"/>
    <n v="120"/>
  </r>
  <r>
    <d v="2017-04-20T00:00:00"/>
    <x v="3"/>
    <n v="200"/>
    <s v="خزينة مدينة نصر"/>
    <s v="تبرعات نقدية للمرضى"/>
    <s v="نقدية للمرضى"/>
    <s v="دفاتر نقدية"/>
    <x v="2"/>
    <s v="سارى"/>
    <n v="6013"/>
    <n v="121"/>
  </r>
  <r>
    <d v="2017-04-20T00:00:00"/>
    <x v="3"/>
    <n v="200"/>
    <s v="خزينة مدينة نصر"/>
    <s v="تبرعات نقدية للمرضى"/>
    <s v="نقدية للمرضى"/>
    <s v="دفاتر نقدية"/>
    <x v="2"/>
    <s v="سارى"/>
    <n v="6014"/>
    <n v="121"/>
  </r>
  <r>
    <d v="2017-04-20T00:00:00"/>
    <x v="3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6015"/>
    <n v="121"/>
  </r>
  <r>
    <d v="2017-04-20T00:00:00"/>
    <x v="3"/>
    <n v="550"/>
    <s v="خزينة مدينة نصر"/>
    <s v="تبرعات نقدية للمرضى"/>
    <s v="نقدية للمرضى"/>
    <s v="دفاتر نقدية"/>
    <x v="2"/>
    <s v="سارى"/>
    <n v="6103"/>
    <n v="123"/>
  </r>
  <r>
    <d v="2017-04-20T00:00:00"/>
    <x v="3"/>
    <n v="500"/>
    <s v="خزينة مدينة نصر"/>
    <s v="تبرعات نقدية للمرضى"/>
    <s v="نقدية للمرضى"/>
    <s v="دفاتر نقدية"/>
    <x v="2"/>
    <s v="سارى"/>
    <n v="6153"/>
    <n v="124"/>
  </r>
  <r>
    <d v="2017-04-20T00:00:00"/>
    <x v="3"/>
    <n v="1000"/>
    <s v="بنك البركة جنيه مصرى"/>
    <s v="تبرعات مباشرة بالبنك"/>
    <m/>
    <s v="بنوك"/>
    <x v="0"/>
    <m/>
    <s v="معاملة بنكية"/>
    <m/>
  </r>
  <r>
    <d v="2017-04-20T00:00:00"/>
    <x v="3"/>
    <n v="19.5"/>
    <s v="بنك البركة جنيه مصرى"/>
    <s v="تبرعات مباشرة بالبنك"/>
    <m/>
    <s v="بنوك"/>
    <x v="0"/>
    <m/>
    <s v="معاملة بنكية"/>
    <m/>
  </r>
  <r>
    <d v="2017-04-21T00:00:00"/>
    <x v="3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5342"/>
    <n v="107"/>
  </r>
  <r>
    <d v="2017-04-21T00:00:00"/>
    <x v="3"/>
    <n v="1200"/>
    <s v="خزينة مدينة نصر"/>
    <s v="تبرعات عامة من زكاة مال وغيرها"/>
    <s v="تبرعات عامة من زكاة مال وغيرها"/>
    <s v="دفاتر نقدية"/>
    <x v="2"/>
    <s v="سارى"/>
    <n v="5525"/>
    <n v="111"/>
  </r>
  <r>
    <d v="2017-04-22T00:00:00"/>
    <x v="3"/>
    <n v="5200"/>
    <s v="خزينة مدينة نصر"/>
    <s v="تبرعات عامة من زكاة مال وغيرها"/>
    <s v="تبرعات عامة من زكاة مال وغيرها"/>
    <s v="دفاتر نقدية"/>
    <x v="2"/>
    <s v="سارى"/>
    <n v="5187"/>
    <n v="104"/>
  </r>
  <r>
    <d v="2017-04-22T00:00:00"/>
    <x v="3"/>
    <n v="500"/>
    <s v="خزينة مدينة نصر"/>
    <s v="تبرعات نقدية للمرضى"/>
    <s v="نقدية للمرضى"/>
    <s v="دفاتر نقدية"/>
    <x v="2"/>
    <s v="سارى"/>
    <n v="5189"/>
    <n v="104"/>
  </r>
  <r>
    <d v="2017-04-22T00:00:00"/>
    <x v="3"/>
    <n v="500"/>
    <s v="خزينة مدينة نصر"/>
    <s v="تبرعات نقدية للمرضى"/>
    <s v="نقدية للمرضى"/>
    <s v="دفاتر نقدية"/>
    <x v="2"/>
    <s v="سارى"/>
    <n v="5190"/>
    <n v="104"/>
  </r>
  <r>
    <d v="2017-04-22T00:00:00"/>
    <x v="3"/>
    <n v="2500"/>
    <s v="خزينة مدينة نصر"/>
    <s v="تبرعات عامة من زكاة مال وغيرها"/>
    <s v="تبرعات عامة من زكاة مال وغيرها"/>
    <s v="دفاتر نقدية"/>
    <x v="2"/>
    <s v="سارى"/>
    <n v="5615"/>
    <n v="113"/>
  </r>
  <r>
    <d v="2017-04-22T00:00:00"/>
    <x v="3"/>
    <n v="100"/>
    <s v="خزينة مدينة نصر"/>
    <s v="تبرعات نقدية للمرضى"/>
    <s v="نقدية للمرضى"/>
    <s v="دفاتر نقدية"/>
    <x v="2"/>
    <s v="سارى"/>
    <n v="6016"/>
    <n v="121"/>
  </r>
  <r>
    <d v="2017-04-22T00:00:00"/>
    <x v="3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6017"/>
    <n v="121"/>
  </r>
  <r>
    <d v="2017-04-22T00:00:00"/>
    <x v="3"/>
    <n v="1000"/>
    <s v="خزينة مدينة نصر"/>
    <s v="تبرعات نقدية للمرضى"/>
    <s v="نقدية للمرضى"/>
    <s v="دفاتر نقدية"/>
    <x v="2"/>
    <s v="سارى"/>
    <n v="6018"/>
    <n v="121"/>
  </r>
  <r>
    <d v="2017-04-22T00:00:00"/>
    <x v="3"/>
    <n v="900"/>
    <s v="خزينة مدينة نصر"/>
    <s v="تبرعات عامة من زكاة مال وغيرها"/>
    <s v="تبرعات عامة من زكاة مال وغيرها"/>
    <s v="دفاتر نقدية"/>
    <x v="2"/>
    <s v="سارى"/>
    <n v="6019"/>
    <n v="121"/>
  </r>
  <r>
    <d v="2017-04-22T00:00:00"/>
    <x v="3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6020"/>
    <n v="121"/>
  </r>
  <r>
    <d v="2017-04-22T00:00:00"/>
    <x v="3"/>
    <n v="7900"/>
    <s v="خزينة مدينة نصر"/>
    <s v="تبرعات عامة من زكاة مال وغيرها"/>
    <s v="تبرعات عامة من زكاة مال وغيرها"/>
    <s v="دفاتر نقدية"/>
    <x v="2"/>
    <s v="سارى"/>
    <n v="6154"/>
    <n v="124"/>
  </r>
  <r>
    <d v="2017-04-23T00:00:00"/>
    <x v="3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5343"/>
    <n v="107"/>
  </r>
  <r>
    <d v="2017-04-23T00:00:00"/>
    <x v="3"/>
    <n v="5000"/>
    <s v="خزينة مدينة نصر"/>
    <s v="تبرعات نقدية للمرضى"/>
    <s v="نقدية للمرضى"/>
    <s v="دفاتر نقدية"/>
    <x v="2"/>
    <s v="سارى"/>
    <n v="5344"/>
    <n v="107"/>
  </r>
  <r>
    <d v="2017-04-23T00:00:00"/>
    <x v="3"/>
    <n v="500"/>
    <s v="خزينة مدينة نصر"/>
    <s v="تبرعات نقدية للمرضى"/>
    <s v="نقدية للمرضى"/>
    <s v="دفاتر نقدية"/>
    <x v="2"/>
    <s v="سارى"/>
    <n v="5869"/>
    <n v="118"/>
  </r>
  <r>
    <d v="2017-04-23T00:00:00"/>
    <x v="3"/>
    <n v="150"/>
    <s v="خزينة مدينة نصر"/>
    <s v="تبرعات نقدية للمرضى"/>
    <s v="نقدية للمرضى"/>
    <s v="دفاتر نقدية"/>
    <x v="2"/>
    <s v="سارى"/>
    <n v="5870"/>
    <n v="118"/>
  </r>
  <r>
    <d v="2017-04-23T00:00:00"/>
    <x v="3"/>
    <n v="1400"/>
    <s v="خزينة مدينة نصر"/>
    <s v="تبرعات عامة من زكاة مال وغيرها"/>
    <s v="تبرعات عامة من زكاة مال وغيرها"/>
    <s v="دفاتر نقدية"/>
    <x v="2"/>
    <s v="سارى"/>
    <n v="5978"/>
    <n v="120"/>
  </r>
  <r>
    <d v="2017-04-23T00:00:00"/>
    <x v="3"/>
    <n v="20100"/>
    <s v="خزينة مدينة نصر"/>
    <s v="تبرعات عامة من زكاة مال وغيرها"/>
    <s v="تبرعات عامة من زكاة مال وغيرها"/>
    <s v="دفاتر نقدية"/>
    <x v="2"/>
    <s v="سارى"/>
    <n v="5979"/>
    <n v="120"/>
  </r>
  <r>
    <d v="2017-04-23T00:00:00"/>
    <x v="3"/>
    <n v="600"/>
    <s v="خزينة مدينة نصر"/>
    <s v="تبرعات عامة من زكاة مال وغيرها"/>
    <s v="تبرعات عامة من زكاة مال وغيرها"/>
    <s v="دفاتر نقدية"/>
    <x v="2"/>
    <s v="سارى"/>
    <n v="5980"/>
    <n v="120"/>
  </r>
  <r>
    <d v="2017-04-23T00:00:00"/>
    <x v="3"/>
    <n v="1000"/>
    <s v="خزينة مدينة نصر"/>
    <s v="تبرعات نقدية للمرضى"/>
    <s v="نقدية للمرضى"/>
    <s v="دفاتر نقدية"/>
    <x v="2"/>
    <s v="سارى"/>
    <n v="5981"/>
    <n v="120"/>
  </r>
  <r>
    <d v="2017-04-23T00:00:00"/>
    <x v="3"/>
    <n v="20000"/>
    <s v="خزينة مدينة نصر"/>
    <s v="تبرعات نقدية للمرضى"/>
    <s v="نقدية للمرضى"/>
    <s v="دفاتر نقدية"/>
    <x v="2"/>
    <s v="سارى"/>
    <n v="6104"/>
    <n v="123"/>
  </r>
  <r>
    <d v="2017-04-23T00:00:00"/>
    <x v="3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6105"/>
    <n v="123"/>
  </r>
  <r>
    <d v="2017-04-23T00:00:00"/>
    <x v="3"/>
    <n v="120"/>
    <s v="خزينة مدينة نصر"/>
    <s v="تبرعات نقدية للمرضى"/>
    <s v="نقدية للمرضى"/>
    <s v="دفاتر نقدية"/>
    <x v="2"/>
    <s v="سارى"/>
    <n v="6201"/>
    <n v="125"/>
  </r>
  <r>
    <d v="2017-04-23T00:00:00"/>
    <x v="3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6202"/>
    <n v="125"/>
  </r>
  <r>
    <d v="2017-04-23T00:00:00"/>
    <x v="3"/>
    <n v="1000"/>
    <s v="بنك البركة جنيه مصرى"/>
    <s v="تبرعات مباشرة بالبنك"/>
    <m/>
    <s v="بنوك"/>
    <x v="0"/>
    <m/>
    <s v="معاملة بنكية"/>
    <m/>
  </r>
  <r>
    <d v="2017-04-23T00:00:00"/>
    <x v="3"/>
    <n v="70"/>
    <s v="بنك البركة جنيه مصرى"/>
    <s v="تبرعات مباشرة بالبنك"/>
    <m/>
    <s v="بنوك"/>
    <x v="0"/>
    <m/>
    <s v="معاملة بنكية"/>
    <m/>
  </r>
  <r>
    <d v="2017-04-23T00:00:00"/>
    <x v="3"/>
    <n v="2010"/>
    <s v="بنك البركة جنيه مصرى"/>
    <s v="تبرعات مباشرة بالبنك"/>
    <m/>
    <s v="بنوك"/>
    <x v="0"/>
    <m/>
    <s v="معاملة بنكية"/>
    <m/>
  </r>
  <r>
    <d v="2017-04-24T00:00:00"/>
    <x v="3"/>
    <n v="15000"/>
    <s v="خزينة مدينة نصر"/>
    <s v="تبرعات نقدية للمرضى"/>
    <s v="نقدية للمرضى"/>
    <s v="دفاتر نقدية"/>
    <x v="2"/>
    <s v="سارى"/>
    <n v="4536"/>
    <n v="91"/>
  </r>
  <r>
    <d v="2017-04-24T00:00:00"/>
    <x v="3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4537"/>
    <n v="91"/>
  </r>
  <r>
    <d v="2017-04-24T00:00:00"/>
    <x v="3"/>
    <n v="500"/>
    <s v="خزينة مدينة نصر"/>
    <s v="تبرعات نقدية للمرضى"/>
    <s v="نقدية للمرضى"/>
    <s v="دفاتر نقدية"/>
    <x v="2"/>
    <s v="سارى"/>
    <n v="5160"/>
    <n v="104"/>
  </r>
  <r>
    <d v="2017-04-24T00:00:00"/>
    <x v="3"/>
    <n v="250"/>
    <s v="خزينة مدينة نصر"/>
    <s v="تبرعات نقدية للمرضى"/>
    <s v="نقدية للمرضى"/>
    <s v="دفاتر نقدية"/>
    <x v="2"/>
    <s v="سارى"/>
    <n v="5163"/>
    <n v="104"/>
  </r>
  <r>
    <d v="2017-04-24T00:00:00"/>
    <x v="3"/>
    <n v="1000"/>
    <s v="خزينة مدينة نصر"/>
    <s v="تبرعات نقدية للمرضى"/>
    <s v="نقدية للمرضى"/>
    <s v="دفاتر نقدية"/>
    <x v="2"/>
    <s v="سارى"/>
    <n v="5191"/>
    <n v="104"/>
  </r>
  <r>
    <d v="2017-04-24T00:00:00"/>
    <x v="3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5616"/>
    <n v="113"/>
  </r>
  <r>
    <d v="2017-04-24T00:00:00"/>
    <x v="3"/>
    <n v="2700"/>
    <s v="خزينة مدينة نصر"/>
    <s v="تبرعات عامة من زكاة مال وغيرها"/>
    <s v="تبرعات عامة من زكاة مال وغيرها"/>
    <s v="دفاتر نقدية"/>
    <x v="2"/>
    <s v="سارى"/>
    <n v="6021"/>
    <n v="121"/>
  </r>
  <r>
    <d v="2017-04-24T00:00:00"/>
    <x v="3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6106"/>
    <n v="123"/>
  </r>
  <r>
    <d v="2017-04-24T00:00:00"/>
    <x v="3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6107"/>
    <n v="123"/>
  </r>
  <r>
    <d v="2017-04-24T00:00:00"/>
    <x v="3"/>
    <n v="1300"/>
    <s v="خزينة مدينة نصر"/>
    <s v="تبرعات نقدية للمرضى"/>
    <s v="نقدية للمرضى"/>
    <s v="دفاتر نقدية"/>
    <x v="2"/>
    <s v="سارى"/>
    <n v="6108"/>
    <n v="123"/>
  </r>
  <r>
    <d v="2017-04-24T00:00:00"/>
    <x v="3"/>
    <n v="800"/>
    <s v="خزينة مدينة نصر"/>
    <s v="تبرعات عامة من زكاة مال وغيرها"/>
    <s v="تبرعات عامة من زكاة مال وغيرها"/>
    <s v="دفاتر نقدية"/>
    <x v="2"/>
    <s v="سارى"/>
    <n v="6155"/>
    <n v="124"/>
  </r>
  <r>
    <d v="2017-04-24T00:00:00"/>
    <x v="3"/>
    <n v="5800"/>
    <s v="خزينة مدينة نصر"/>
    <s v="تبرعات عامة من زكاة مال وغيرها"/>
    <s v="تبرعات عامة من زكاة مال وغيرها"/>
    <s v="دفاتر نقدية"/>
    <x v="2"/>
    <s v="سارى"/>
    <n v="6156"/>
    <n v="124"/>
  </r>
  <r>
    <d v="2017-04-24T00:00:00"/>
    <x v="3"/>
    <n v="2810"/>
    <s v="خزينة مدينة نصر"/>
    <s v="تبرعات نقدية للمرضى"/>
    <s v="نقدية للمرضى"/>
    <s v="دفاتر نقدية"/>
    <x v="2"/>
    <s v="سارى"/>
    <n v="6203"/>
    <n v="125"/>
  </r>
  <r>
    <d v="2017-04-24T00:00:00"/>
    <x v="3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6204"/>
    <n v="125"/>
  </r>
  <r>
    <d v="2017-04-25T00:00:00"/>
    <x v="3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5193"/>
    <n v="104"/>
  </r>
  <r>
    <d v="2017-04-25T00:00:00"/>
    <x v="3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5526"/>
    <n v="111"/>
  </r>
  <r>
    <d v="2017-04-25T00:00:00"/>
    <x v="3"/>
    <n v="100"/>
    <s v="خزينة مدينة نصر"/>
    <s v="تبرعات نقدية للمرضى"/>
    <s v="نقدية للمرضى"/>
    <s v="دفاتر نقدية"/>
    <x v="2"/>
    <s v="سارى"/>
    <n v="5527"/>
    <n v="111"/>
  </r>
  <r>
    <d v="2017-04-25T00:00:00"/>
    <x v="3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5528"/>
    <n v="111"/>
  </r>
  <r>
    <d v="2017-04-25T00:00:00"/>
    <x v="3"/>
    <n v="300"/>
    <s v="خزينة مدينة نصر"/>
    <s v="تبرعات نقدية للمرضى"/>
    <s v="نقدية للمرضى"/>
    <s v="دفاتر نقدية"/>
    <x v="2"/>
    <s v="سارى"/>
    <n v="5529"/>
    <n v="111"/>
  </r>
  <r>
    <d v="2017-04-25T00:00:00"/>
    <x v="3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5982"/>
    <n v="120"/>
  </r>
  <r>
    <d v="2017-04-25T00:00:00"/>
    <x v="3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6022"/>
    <n v="121"/>
  </r>
  <r>
    <d v="2017-04-25T00:00:00"/>
    <x v="3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6023"/>
    <n v="121"/>
  </r>
  <r>
    <d v="2017-04-25T00:00:00"/>
    <x v="3"/>
    <n v="3500"/>
    <s v="خزينة مدينة نصر"/>
    <s v="تبرعات عامة من زكاة مال وغيرها"/>
    <s v="تبرعات عامة من زكاة مال وغيرها"/>
    <s v="دفاتر نقدية"/>
    <x v="2"/>
    <s v="سارى"/>
    <n v="6157"/>
    <n v="124"/>
  </r>
  <r>
    <d v="2017-04-25T00:00:00"/>
    <x v="3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6158"/>
    <n v="124"/>
  </r>
  <r>
    <d v="2017-04-25T00:00:00"/>
    <x v="3"/>
    <n v="18100"/>
    <s v="خزينة مدينة نصر"/>
    <s v="تبرعات عامة من زكاة مال وغيرها"/>
    <s v="تبرعات عامة من زكاة مال وغيرها"/>
    <s v="دفاتر نقدية"/>
    <x v="2"/>
    <s v="سارى"/>
    <n v="6159"/>
    <n v="124"/>
  </r>
  <r>
    <d v="2017-04-25T00:00:00"/>
    <x v="3"/>
    <n v="1810"/>
    <s v="خزينة مدينة نصر"/>
    <s v="تبرعات عامة من زكاة مال وغيرها"/>
    <s v="تبرعات عامة من زكاة مال وغيرها"/>
    <s v="دفاتر نقدية"/>
    <x v="2"/>
    <s v="سارى"/>
    <n v="6160"/>
    <n v="124"/>
  </r>
  <r>
    <d v="2017-04-26T00:00:00"/>
    <x v="3"/>
    <n v="3000"/>
    <s v="خزينة مدينة نصر"/>
    <s v="تبرعات نقدية للمرضى"/>
    <s v="نقدية للمرضى"/>
    <s v="دفاتر نقدية"/>
    <x v="2"/>
    <s v="سارى"/>
    <n v="4538"/>
    <n v="91"/>
  </r>
  <r>
    <d v="2017-04-26T00:00:00"/>
    <x v="3"/>
    <n v="600"/>
    <s v="خزينة مدينة نصر"/>
    <s v="تبرعات نقدية للمرضى"/>
    <s v="نقدية للمرضى"/>
    <s v="دفاتر نقدية"/>
    <x v="2"/>
    <s v="سارى"/>
    <n v="4539"/>
    <n v="91"/>
  </r>
  <r>
    <d v="2017-04-26T00:00:00"/>
    <x v="3"/>
    <n v="900"/>
    <s v="خزينة مدينة نصر"/>
    <s v="تبرعات نقدية للمرضى"/>
    <s v="نقدية للمرضى"/>
    <s v="دفاتر نقدية"/>
    <x v="2"/>
    <s v="سارى"/>
    <n v="4540"/>
    <n v="91"/>
  </r>
  <r>
    <d v="2017-04-26T00:00:00"/>
    <x v="3"/>
    <n v="230"/>
    <s v="خزينة مدينة نصر"/>
    <s v="تبرعات عامة من زكاة مال وغيرها"/>
    <s v="تبرعات عامة من زكاة مال وغيرها"/>
    <s v="دفاتر نقدية"/>
    <x v="2"/>
    <s v="سارى"/>
    <n v="4541"/>
    <n v="91"/>
  </r>
  <r>
    <d v="2017-04-26T00:00:00"/>
    <x v="3"/>
    <n v="500"/>
    <s v="خزينة مدينة نصر"/>
    <s v="تبرعات نقدية للمرضى"/>
    <s v="نقدية للمرضى"/>
    <s v="دفاتر نقدية"/>
    <x v="2"/>
    <s v="سارى"/>
    <n v="5194"/>
    <n v="104"/>
  </r>
  <r>
    <d v="2017-04-26T00:00:00"/>
    <x v="3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5617"/>
    <n v="113"/>
  </r>
  <r>
    <d v="2017-04-26T00:00:00"/>
    <x v="3"/>
    <n v="1200"/>
    <s v="خزينة مدينة نصر"/>
    <s v="تبرعات عامة من زكاة مال وغيرها"/>
    <s v="تبرعات عامة من زكاة مال وغيرها"/>
    <s v="دفاتر نقدية"/>
    <x v="2"/>
    <s v="سارى"/>
    <n v="6024"/>
    <n v="121"/>
  </r>
  <r>
    <d v="2017-04-26T00:00:00"/>
    <x v="3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6025"/>
    <n v="121"/>
  </r>
  <r>
    <d v="2017-04-26T00:00:00"/>
    <x v="3"/>
    <n v="530"/>
    <s v="خزينة مدينة نصر"/>
    <s v="تبرعات عامة من زكاة مال وغيرها"/>
    <s v="تبرعات عامة من زكاة مال وغيرها"/>
    <s v="دفاتر نقدية"/>
    <x v="2"/>
    <s v="سارى"/>
    <n v="6109"/>
    <n v="123"/>
  </r>
  <r>
    <d v="2017-04-26T00:00:00"/>
    <x v="3"/>
    <n v="1100"/>
    <s v="خزينة مدينة نصر"/>
    <s v="تبرعات عامة من زكاة مال وغيرها"/>
    <s v="تبرعات عامة من زكاة مال وغيرها"/>
    <s v="دفاتر نقدية"/>
    <x v="2"/>
    <s v="سارى"/>
    <n v="6110"/>
    <n v="123"/>
  </r>
  <r>
    <d v="2017-04-26T00:00:00"/>
    <x v="3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6111"/>
    <n v="123"/>
  </r>
  <r>
    <d v="2017-04-26T00:00:00"/>
    <x v="3"/>
    <n v="1000"/>
    <s v="خزينة مدينة نصر"/>
    <s v="تبرعات نقدية للمرضى"/>
    <s v="نقدية للمرضى"/>
    <s v="دفاتر نقدية"/>
    <x v="2"/>
    <s v="سارى"/>
    <n v="6112"/>
    <n v="123"/>
  </r>
  <r>
    <d v="2017-04-26T00:00:00"/>
    <x v="3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6205"/>
    <n v="125"/>
  </r>
  <r>
    <d v="2017-04-26T00:00:00"/>
    <x v="3"/>
    <n v="300"/>
    <s v="بنك البركة جنيه مصرى"/>
    <s v="تبرعات مباشرة بالبنك"/>
    <m/>
    <s v="بنوك"/>
    <x v="0"/>
    <m/>
    <s v="معاملة بنكية"/>
    <m/>
  </r>
  <r>
    <d v="2017-04-27T00:00:00"/>
    <x v="3"/>
    <n v="1500"/>
    <s v="خزينة مدينة نصر"/>
    <s v="تبرعات عامة من زكاة مال وغيرها"/>
    <s v="تبرعات عامة من زكاة مال وغيرها"/>
    <s v="دفاتر نقدية"/>
    <x v="2"/>
    <s v="سارى"/>
    <n v="4542"/>
    <n v="91"/>
  </r>
  <r>
    <d v="2017-04-27T00:00:00"/>
    <x v="3"/>
    <n v="1000"/>
    <s v="خزينة مدينة نصر"/>
    <s v="تبرعات نقدية للمرضى"/>
    <s v="نقدية للمرضى"/>
    <s v="دفاتر نقدية"/>
    <x v="2"/>
    <s v="سارى"/>
    <n v="5195"/>
    <n v="104"/>
  </r>
  <r>
    <d v="2017-04-27T00:00:00"/>
    <x v="3"/>
    <n v="20000"/>
    <s v="خزينة مدينة نصر"/>
    <s v="تبرعات نقدية للمرضى"/>
    <s v="نقدية للمرضى"/>
    <s v="دفاتر نقدية"/>
    <x v="2"/>
    <s v="سارى"/>
    <n v="5871"/>
    <n v="118"/>
  </r>
  <r>
    <d v="2017-04-27T00:00:00"/>
    <x v="3"/>
    <n v="200"/>
    <s v="خزينة مدينة نصر"/>
    <s v="تبرعات نقدية للمرضى"/>
    <s v="نقدية للمرضى"/>
    <s v="دفاتر نقدية"/>
    <x v="2"/>
    <s v="سارى"/>
    <n v="5872"/>
    <n v="118"/>
  </r>
  <r>
    <d v="2017-04-27T00:00:00"/>
    <x v="3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5983"/>
    <n v="120"/>
  </r>
  <r>
    <d v="2017-04-27T00:00:00"/>
    <x v="3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5984"/>
    <n v="120"/>
  </r>
  <r>
    <d v="2017-04-27T00:00:00"/>
    <x v="3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6026"/>
    <n v="121"/>
  </r>
  <r>
    <d v="2017-04-27T00:00:00"/>
    <x v="3"/>
    <n v="750"/>
    <s v="خزينة مدينة نصر"/>
    <s v="تبرعات عامة من زكاة مال وغيرها"/>
    <s v="تبرعات عامة من زكاة مال وغيرها"/>
    <s v="دفاتر نقدية"/>
    <x v="2"/>
    <s v="سارى"/>
    <n v="6027"/>
    <n v="121"/>
  </r>
  <r>
    <d v="2017-04-27T00:00:00"/>
    <x v="3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6028"/>
    <n v="121"/>
  </r>
  <r>
    <d v="2017-04-27T00:00:00"/>
    <x v="3"/>
    <n v="1000"/>
    <s v="خزينة مدينة نصر"/>
    <s v="تبرعات نقدية للمرضى"/>
    <s v="نقدية للمرضى"/>
    <s v="دفاتر نقدية"/>
    <x v="2"/>
    <s v="سارى"/>
    <n v="6029"/>
    <n v="121"/>
  </r>
  <r>
    <d v="2017-04-27T00:00:00"/>
    <x v="3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6030"/>
    <n v="121"/>
  </r>
  <r>
    <d v="2017-04-27T00:00:00"/>
    <x v="3"/>
    <n v="900"/>
    <s v="خزينة مدينة نصر"/>
    <s v="تبرعات عامة من زكاة مال وغيرها"/>
    <s v="تبرعات عامة من زكاة مال وغيرها"/>
    <s v="دفاتر نقدية"/>
    <x v="2"/>
    <s v="سارى"/>
    <n v="6206"/>
    <n v="125"/>
  </r>
  <r>
    <d v="2017-04-27T00:00:00"/>
    <x v="3"/>
    <n v="1500"/>
    <s v="خزينة مدينة نصر"/>
    <s v="تبرعات عامة من زكاة مال وغيرها"/>
    <s v="تبرعات عامة من زكاة مال وغيرها"/>
    <s v="دفاتر نقدية"/>
    <x v="2"/>
    <s v="سارى"/>
    <n v="6207"/>
    <n v="125"/>
  </r>
  <r>
    <d v="2017-04-27T00:00:00"/>
    <x v="3"/>
    <n v="1700"/>
    <s v="خزينة مدينة نصر"/>
    <s v="تبرعات عامة من زكاة مال وغيرها"/>
    <s v="تبرعات عامة من زكاة مال وغيرها"/>
    <s v="دفاتر نقدية"/>
    <x v="2"/>
    <s v="سارى"/>
    <n v="6208"/>
    <n v="125"/>
  </r>
  <r>
    <d v="2017-04-27T00:00:00"/>
    <x v="3"/>
    <n v="2700"/>
    <s v="خزينة مدينة نصر"/>
    <s v="تبرعات نقدية للمرضى"/>
    <s v="نقدية للمرضى"/>
    <s v="دفاتر نقدية"/>
    <x v="2"/>
    <s v="سارى"/>
    <n v="6209"/>
    <n v="125"/>
  </r>
  <r>
    <d v="2017-04-27T00:00:00"/>
    <x v="3"/>
    <n v="100"/>
    <s v="بنك البركة جنيه مصرى"/>
    <s v="تبرعات مباشرة بالبنك"/>
    <m/>
    <s v="بنوك"/>
    <x v="0"/>
    <m/>
    <s v="معاملة بنكية"/>
    <m/>
  </r>
  <r>
    <d v="2017-04-27T00:00:00"/>
    <x v="3"/>
    <n v="5000"/>
    <s v="بنك البركة جنيه مصرى"/>
    <s v="تبرعات مباشرة بالبنك"/>
    <m/>
    <s v="بنوك"/>
    <x v="0"/>
    <m/>
    <s v="معاملة بنكية"/>
    <m/>
  </r>
  <r>
    <d v="2017-04-27T00:00:00"/>
    <x v="3"/>
    <n v="50"/>
    <s v="بنك البركة جنيه مصرى"/>
    <s v="تبرعات مباشرة بالبنك"/>
    <m/>
    <s v="بنوك"/>
    <x v="0"/>
    <m/>
    <s v="معاملة بنكية"/>
    <m/>
  </r>
  <r>
    <d v="2017-04-27T00:00:00"/>
    <x v="3"/>
    <n v="1000"/>
    <s v="بنك البركة جنيه مصرى"/>
    <s v="تبرعات مباشرة بالبنك"/>
    <m/>
    <s v="بنوك"/>
    <x v="0"/>
    <m/>
    <s v="معاملة بنكية"/>
    <m/>
  </r>
  <r>
    <d v="2017-04-27T00:00:00"/>
    <x v="3"/>
    <n v="100"/>
    <s v="بنك البركة جنيه مصرى"/>
    <s v="تبرعات مباشرة بالبنك"/>
    <m/>
    <s v="بنوك"/>
    <x v="0"/>
    <m/>
    <s v="معاملة بنكية"/>
    <m/>
  </r>
  <r>
    <d v="2017-04-27T00:00:00"/>
    <x v="3"/>
    <n v="2800"/>
    <s v="بنك البركة جنيه مصرى"/>
    <s v="تبرعات مباشرة بالبنك"/>
    <m/>
    <s v="بنوك"/>
    <x v="0"/>
    <m/>
    <s v="معاملة بنكية"/>
    <m/>
  </r>
  <r>
    <d v="2017-04-29T00:00:00"/>
    <x v="3"/>
    <n v="80"/>
    <s v="خزينة مدينة نصر"/>
    <s v="تبرعات عامة من زكاة مال وغيرها"/>
    <s v="تبرعات عامة من زكاة مال وغيرها"/>
    <s v="دفاتر نقدية"/>
    <x v="2"/>
    <s v="سارى"/>
    <n v="6031"/>
    <n v="121"/>
  </r>
  <r>
    <d v="2017-04-29T00:00:00"/>
    <x v="3"/>
    <n v="700"/>
    <s v="خزينة مدينة نصر"/>
    <s v="تبرعات نقدية للمرضى"/>
    <s v="نقدية للمرضى"/>
    <s v="دفاتر نقدية"/>
    <x v="2"/>
    <s v="سارى"/>
    <n v="6032"/>
    <n v="121"/>
  </r>
  <r>
    <d v="2017-04-29T00:00:00"/>
    <x v="3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6033"/>
    <n v="121"/>
  </r>
  <r>
    <d v="2017-04-29T00:00:00"/>
    <x v="3"/>
    <n v="3000"/>
    <s v="خزينة مدينة نصر"/>
    <s v="تبرعات نقدية للمرضى"/>
    <s v="نقدية للمرضى"/>
    <s v="دفاتر نقدية"/>
    <x v="2"/>
    <s v="سارى"/>
    <n v="6034"/>
    <n v="121"/>
  </r>
  <r>
    <d v="2017-04-29T00:00:00"/>
    <x v="3"/>
    <n v="600"/>
    <s v="خزينة مدينة نصر"/>
    <s v="تبرعات نقدية للمرضى"/>
    <s v="نقدية للمرضى"/>
    <s v="دفاتر نقدية"/>
    <x v="2"/>
    <s v="سارى"/>
    <n v="6113"/>
    <n v="123"/>
  </r>
  <r>
    <d v="2017-04-29T00:00:00"/>
    <x v="3"/>
    <n v="600"/>
    <s v="خزينة مدينة نصر"/>
    <s v="تبرعات نقدية للمرضى"/>
    <s v="نقدية للمرضى"/>
    <s v="دفاتر نقدية"/>
    <x v="2"/>
    <s v="سارى"/>
    <n v="6114"/>
    <n v="123"/>
  </r>
  <r>
    <d v="2017-04-29T00:00:00"/>
    <x v="3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6161"/>
    <n v="124"/>
  </r>
  <r>
    <d v="2017-04-29T00:00:00"/>
    <x v="3"/>
    <n v="110"/>
    <s v="خزينة مدينة نصر"/>
    <s v="تبرعات عامة من زكاة مال وغيرها"/>
    <s v="تبرعات عامة من زكاة مال وغيرها"/>
    <s v="دفاتر نقدية"/>
    <x v="2"/>
    <s v="سارى"/>
    <n v="6210"/>
    <n v="125"/>
  </r>
  <r>
    <d v="2017-04-30T00:00:00"/>
    <x v="3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5345"/>
    <n v="107"/>
  </r>
  <r>
    <d v="2017-04-30T00:00:00"/>
    <x v="3"/>
    <n v="49000"/>
    <s v="خزينة مدينة نصر"/>
    <s v="تبرعات عامة من زكاة مال وغيرها"/>
    <s v="تبرعات عامة من زكاة مال وغيرها"/>
    <s v="دفاتر نقدية"/>
    <x v="2"/>
    <s v="سارى"/>
    <n v="5985"/>
    <n v="120"/>
  </r>
  <r>
    <d v="2017-04-30T00:00:00"/>
    <x v="3"/>
    <n v="7000"/>
    <s v="خزينة مدينة نصر"/>
    <s v="تبرعات عامة من زكاة مال وغيرها"/>
    <s v="تبرعات عامة من زكاة مال وغيرها"/>
    <s v="دفاتر نقدية"/>
    <x v="2"/>
    <s v="سارى"/>
    <n v="6035"/>
    <n v="121"/>
  </r>
  <r>
    <d v="2017-04-30T00:00:00"/>
    <x v="3"/>
    <n v="500"/>
    <s v="خزينة مدينة نصر"/>
    <s v="تبرعات نقدية للمرضى"/>
    <s v="نقدية للمرضى"/>
    <s v="دفاتر نقدية"/>
    <x v="2"/>
    <s v="سارى"/>
    <n v="6036"/>
    <n v="121"/>
  </r>
  <r>
    <d v="2017-04-30T00:00:00"/>
    <x v="3"/>
    <n v="16000"/>
    <s v="خزينة مدينة نصر"/>
    <s v="تبرعات عامة من زكاة مال وغيرها"/>
    <s v="تبرعات عامة من زكاة مال وغيرها"/>
    <s v="دفاتر نقدية"/>
    <x v="2"/>
    <s v="سارى"/>
    <n v="6037"/>
    <n v="121"/>
  </r>
  <r>
    <d v="2017-04-30T00:00:00"/>
    <x v="3"/>
    <n v="1000"/>
    <s v="خزينة مدينة نصر"/>
    <s v="تبرعات نقدية للمرضى"/>
    <s v="نقدية للمرضى"/>
    <s v="دفاتر نقدية"/>
    <x v="2"/>
    <s v="سارى"/>
    <n v="6038"/>
    <n v="121"/>
  </r>
  <r>
    <d v="2017-04-30T00:00:00"/>
    <x v="3"/>
    <n v="2000"/>
    <s v="خزينة مدينة نصر"/>
    <s v="تبرعات نقدية للمرضى"/>
    <s v="نقدية للمرضى"/>
    <s v="دفاتر نقدية"/>
    <x v="2"/>
    <s v="سارى"/>
    <n v="6115"/>
    <n v="123"/>
  </r>
  <r>
    <d v="2017-04-30T00:00:00"/>
    <x v="3"/>
    <n v="1500"/>
    <s v="خزينة مدينة نصر"/>
    <s v="تبرعات عامة من زكاة مال وغيرها"/>
    <s v="تبرعات عامة من زكاة مال وغيرها"/>
    <s v="دفاتر نقدية"/>
    <x v="2"/>
    <s v="سارى"/>
    <n v="6116"/>
    <n v="123"/>
  </r>
  <r>
    <d v="2017-04-30T00:00:00"/>
    <x v="3"/>
    <n v="700"/>
    <s v="خزينة مدينة نصر"/>
    <s v="تبرعات عامة من زكاة مال وغيرها"/>
    <s v="تبرعات عامة من زكاة مال وغيرها"/>
    <s v="دفاتر نقدية"/>
    <x v="2"/>
    <s v="سارى"/>
    <n v="6117"/>
    <n v="123"/>
  </r>
  <r>
    <d v="2017-04-30T00:00:00"/>
    <x v="3"/>
    <n v="19670"/>
    <s v="خزينة مدينة نصر"/>
    <s v="تبرعات عامة من زكاة مال وغيرها"/>
    <s v="تبرعات عامة من زكاة مال وغيرها"/>
    <s v="دفاتر نقدية"/>
    <x v="2"/>
    <s v="سارى"/>
    <n v="6212"/>
    <n v="125"/>
  </r>
  <r>
    <d v="2017-04-30T00:00:00"/>
    <x v="3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6213"/>
    <n v="125"/>
  </r>
  <r>
    <d v="2017-04-30T00:00:00"/>
    <x v="3"/>
    <n v="1400"/>
    <s v="بنك البركة جنيه مصرى"/>
    <s v="تبرعات مباشرة بالبنك"/>
    <m/>
    <s v="بنوك"/>
    <x v="0"/>
    <m/>
    <s v="معاملة بنكية"/>
    <m/>
  </r>
  <r>
    <d v="2017-04-30T00:00:00"/>
    <x v="3"/>
    <n v="500"/>
    <s v="بنك البركة جنيه مصرى"/>
    <s v="تبرعات مباشرة بالبنك"/>
    <m/>
    <s v="بنوك"/>
    <x v="0"/>
    <m/>
    <s v="معاملة بنكية"/>
    <m/>
  </r>
  <r>
    <d v="2017-04-30T00:00:00"/>
    <x v="3"/>
    <n v="900"/>
    <s v="بنك البركة جنيه مصرى"/>
    <s v="تبرعات مباشرة بالبنك"/>
    <m/>
    <s v="بنوك"/>
    <x v="0"/>
    <m/>
    <s v="معاملة بنكية"/>
    <m/>
  </r>
  <r>
    <d v="2017-04-30T00:00:00"/>
    <x v="3"/>
    <n v="800"/>
    <s v="بنك البركة جنيه مصرى"/>
    <s v="تبرعات مباشرة بالبنك"/>
    <m/>
    <s v="بنوك"/>
    <x v="0"/>
    <m/>
    <s v="معاملة بنكية"/>
    <m/>
  </r>
  <r>
    <d v="2017-04-30T00:00:00"/>
    <x v="3"/>
    <n v="12000"/>
    <s v="بنك البركة جنيه مصرى"/>
    <s v="تبرعات مباشرة بالبنك"/>
    <m/>
    <s v="بنوك"/>
    <x v="0"/>
    <m/>
    <s v="معاملة بنكية"/>
    <m/>
  </r>
  <r>
    <d v="2017-04-30T00:00:00"/>
    <x v="3"/>
    <n v="9154.7200000000012"/>
    <s v="عملاء - ميجا خير"/>
    <s v="تبرعات حسابات قبض - جمع مال"/>
    <m/>
    <s v="عملاء"/>
    <x v="1"/>
    <m/>
    <m/>
    <m/>
  </r>
  <r>
    <d v="2017-04-30T00:00:00"/>
    <x v="3"/>
    <n v="92282"/>
    <s v="عملاء - فورى"/>
    <s v="تبرعات حسابات قبض - جمع مال"/>
    <m/>
    <s v="عملاء"/>
    <x v="1"/>
    <m/>
    <m/>
    <m/>
  </r>
  <r>
    <d v="2017-04-30T00:00:00"/>
    <x v="3"/>
    <n v="3224"/>
    <s v="عملاء - مصارى"/>
    <s v="تبرعات حسابات قبض - جمع مال"/>
    <m/>
    <s v="عملاء"/>
    <x v="1"/>
    <m/>
    <m/>
    <m/>
  </r>
  <r>
    <d v="2017-05-01T00:00:00"/>
    <x v="4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5618"/>
    <n v="113"/>
  </r>
  <r>
    <d v="2017-05-01T00:00:00"/>
    <x v="4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5986"/>
    <n v="120"/>
  </r>
  <r>
    <d v="2017-05-01T00:00:00"/>
    <x v="4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5987"/>
    <n v="120"/>
  </r>
  <r>
    <d v="2017-05-01T00:00:00"/>
    <x v="4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5988"/>
    <n v="120"/>
  </r>
  <r>
    <d v="2017-05-01T00:00:00"/>
    <x v="4"/>
    <n v="1850"/>
    <s v="خزينة مدينة نصر"/>
    <s v="تبرعات عامة من زكاة مال وغيرها"/>
    <s v="تبرعات عامة من زكاة مال وغيرها"/>
    <s v="دفاتر نقدية"/>
    <x v="2"/>
    <s v="سارى"/>
    <n v="5989"/>
    <n v="120"/>
  </r>
  <r>
    <d v="2017-05-02T00:00:00"/>
    <x v="4"/>
    <n v="6000"/>
    <s v="بنك البركة جنيه مصرى"/>
    <s v="تبرعات مباشرة بالبنك"/>
    <m/>
    <s v="بنوك"/>
    <x v="0"/>
    <m/>
    <s v="معاملة بنكية"/>
    <m/>
  </r>
  <r>
    <d v="2017-05-02T00:00:00"/>
    <x v="4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4543"/>
    <n v="91"/>
  </r>
  <r>
    <d v="2017-05-02T00:00:00"/>
    <x v="4"/>
    <n v="500"/>
    <s v="خزينة مدينة نصر"/>
    <s v="تبرعات نقدية للمرضى"/>
    <s v="نقدية للمرضى"/>
    <s v="دفاتر نقدية"/>
    <x v="2"/>
    <s v="سارى"/>
    <n v="5619"/>
    <n v="113"/>
  </r>
  <r>
    <d v="2017-05-02T00:00:00"/>
    <x v="4"/>
    <n v="600"/>
    <s v="خزينة مدينة نصر"/>
    <s v="تبرعات عامة من زكاة مال وغيرها"/>
    <s v="تبرعات عامة من زكاة مال وغيرها"/>
    <s v="دفاتر نقدية"/>
    <x v="2"/>
    <s v="سارى"/>
    <n v="5620"/>
    <n v="113"/>
  </r>
  <r>
    <d v="2017-05-02T00:00:00"/>
    <x v="4"/>
    <n v="630"/>
    <s v="خزينة مدينة نصر"/>
    <s v="تبرعات نقدية للمرضى"/>
    <s v="نقدية للمرضى"/>
    <s v="دفاتر نقدية"/>
    <x v="2"/>
    <s v="سارى"/>
    <n v="5873"/>
    <n v="118"/>
  </r>
  <r>
    <d v="2017-05-02T00:00:00"/>
    <x v="4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5874"/>
    <n v="118"/>
  </r>
  <r>
    <d v="2017-05-02T00:00:00"/>
    <x v="4"/>
    <n v="200"/>
    <s v="خزينة مدينة نصر"/>
    <s v="تبرعات نقدية للمرضى"/>
    <s v="نقدية للمرضى"/>
    <s v="دفاتر نقدية"/>
    <x v="2"/>
    <s v="سارى"/>
    <n v="5875"/>
    <n v="118"/>
  </r>
  <r>
    <d v="2017-05-02T00:00:00"/>
    <x v="4"/>
    <n v="200"/>
    <s v="خزينة مدينة نصر"/>
    <s v="تبرعات نقدية للمرضى"/>
    <s v="نقدية للمرضى"/>
    <s v="دفاتر نقدية"/>
    <x v="2"/>
    <s v="سارى"/>
    <n v="5876"/>
    <n v="118"/>
  </r>
  <r>
    <d v="2017-05-02T00:00:00"/>
    <x v="4"/>
    <n v="1300"/>
    <s v="خزينة مدينة نصر"/>
    <s v="تبرعات عامة من زكاة مال وغيرها"/>
    <s v="تبرعات عامة من زكاة مال وغيرها"/>
    <s v="دفاتر نقدية"/>
    <x v="2"/>
    <s v="سارى"/>
    <n v="5990"/>
    <n v="120"/>
  </r>
  <r>
    <d v="2017-05-02T00:00:00"/>
    <x v="4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5991"/>
    <n v="120"/>
  </r>
  <r>
    <d v="2017-05-02T00:00:00"/>
    <x v="4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6039"/>
    <n v="121"/>
  </r>
  <r>
    <d v="2017-05-02T00:00:00"/>
    <x v="4"/>
    <n v="45"/>
    <s v="خزينة مدينة نصر"/>
    <s v="تبرعات عامة من زكاة مال وغيرها"/>
    <s v="تبرعات عامة من زكاة مال وغيرها"/>
    <s v="دفاتر نقدية"/>
    <x v="2"/>
    <s v="سارى"/>
    <n v="6040"/>
    <n v="121"/>
  </r>
  <r>
    <d v="2017-05-02T00:00:00"/>
    <x v="4"/>
    <n v="90"/>
    <s v="خزينة مدينة نصر"/>
    <s v="تبرعات عامة من زكاة مال وغيرها"/>
    <s v="تبرعات عامة من زكاة مال وغيرها"/>
    <s v="دفاتر نقدية"/>
    <x v="2"/>
    <s v="سارى"/>
    <n v="6041"/>
    <n v="121"/>
  </r>
  <r>
    <d v="2017-05-02T00:00:00"/>
    <x v="4"/>
    <n v="100"/>
    <s v="خزينة مدينة نصر"/>
    <s v="تبرعات نقدية للمرضى"/>
    <s v="نقدية للمرضى"/>
    <s v="دفاتر نقدية"/>
    <x v="2"/>
    <s v="سارى"/>
    <n v="6118"/>
    <n v="123"/>
  </r>
  <r>
    <d v="2017-05-02T00:00:00"/>
    <x v="4"/>
    <n v="100"/>
    <s v="خزينة مدينة نصر"/>
    <s v="تبرعات نقدية للمرضى"/>
    <s v="نقدية للمرضى"/>
    <s v="دفاتر نقدية"/>
    <x v="2"/>
    <s v="سارى"/>
    <n v="6119"/>
    <n v="123"/>
  </r>
  <r>
    <d v="2017-05-02T00:00:00"/>
    <x v="4"/>
    <n v="100"/>
    <s v="خزينة مدينة نصر"/>
    <s v="تبرعات نقدية للمرضى"/>
    <s v="نقدية للمرضى"/>
    <s v="دفاتر نقدية"/>
    <x v="2"/>
    <s v="سارى"/>
    <n v="6120"/>
    <n v="123"/>
  </r>
  <r>
    <d v="2017-05-02T00:00:00"/>
    <x v="4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6121"/>
    <n v="123"/>
  </r>
  <r>
    <d v="2017-05-02T00:00:00"/>
    <x v="4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6122"/>
    <n v="123"/>
  </r>
  <r>
    <d v="2017-05-02T00:00:00"/>
    <x v="4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6123"/>
    <n v="123"/>
  </r>
  <r>
    <d v="2017-05-02T00:00:00"/>
    <x v="4"/>
    <n v="1000"/>
    <s v="خزينة مدينة نصر"/>
    <s v="تبرعات نقدية للمرضى"/>
    <s v="نقدية للمرضى"/>
    <s v="دفاتر نقدية"/>
    <x v="2"/>
    <s v="سارى"/>
    <n v="6124"/>
    <n v="123"/>
  </r>
  <r>
    <d v="2017-05-02T00:00:00"/>
    <x v="4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6215"/>
    <n v="125"/>
  </r>
  <r>
    <d v="2017-05-02T00:00:00"/>
    <x v="4"/>
    <n v="500"/>
    <s v="خزينة مدينة نصر"/>
    <s v="تبرعات نقدية للمرضى"/>
    <s v="نقدية للمرضى"/>
    <s v="دفاتر نقدية"/>
    <x v="2"/>
    <s v="سارى"/>
    <n v="6216"/>
    <n v="125"/>
  </r>
  <r>
    <d v="2017-05-02T00:00:00"/>
    <x v="4"/>
    <n v="150"/>
    <s v="خزينة مدينة نصر"/>
    <s v="تبرعات عامة من زكاة مال وغيرها"/>
    <s v="تبرعات عامة من زكاة مال وغيرها"/>
    <s v="دفاتر نقدية"/>
    <x v="2"/>
    <s v="سارى"/>
    <n v="6217"/>
    <n v="125"/>
  </r>
  <r>
    <d v="2017-05-02T00:00:00"/>
    <x v="4"/>
    <n v="150"/>
    <s v="خزينة مدينة نصر"/>
    <s v="تبرعات عامة من زكاة مال وغيرها"/>
    <s v="تبرعات عامة من زكاة مال وغيرها"/>
    <s v="دفاتر نقدية"/>
    <x v="2"/>
    <s v="سارى"/>
    <n v="6218"/>
    <n v="125"/>
  </r>
  <r>
    <d v="2017-05-02T00:00:00"/>
    <x v="4"/>
    <n v="1050"/>
    <s v="خزينة مدينة نصر"/>
    <s v="تبرعات عامة من زكاة مال وغيرها"/>
    <s v="تبرعات عامة من زكاة مال وغيرها"/>
    <s v="دفاتر نقدية"/>
    <x v="2"/>
    <s v="سارى"/>
    <n v="6251"/>
    <n v="126"/>
  </r>
  <r>
    <d v="2017-05-02T00:00:00"/>
    <x v="4"/>
    <n v="2500"/>
    <s v="بنك البركة جنيه مصرى"/>
    <s v="تبرعات مباشرة بالبنك"/>
    <m/>
    <s v="بنوك"/>
    <x v="0"/>
    <m/>
    <s v="معاملة بنكية"/>
    <m/>
  </r>
  <r>
    <d v="2017-05-02T00:00:00"/>
    <x v="4"/>
    <n v="1000"/>
    <s v="بنك البركة جنيه مصرى"/>
    <s v="تبرعات مباشرة بالبنك"/>
    <m/>
    <s v="بنوك"/>
    <x v="0"/>
    <m/>
    <s v="معاملة بنكية"/>
    <m/>
  </r>
  <r>
    <d v="2017-05-02T00:00:00"/>
    <x v="4"/>
    <n v="3700"/>
    <s v="بنك البركة جنيه مصرى"/>
    <s v="تبرعات مباشرة بالبنك"/>
    <m/>
    <s v="بنوك"/>
    <x v="0"/>
    <m/>
    <s v="معاملة بنكية"/>
    <m/>
  </r>
  <r>
    <d v="2017-05-02T00:00:00"/>
    <x v="4"/>
    <n v="1000"/>
    <s v="بنك البركة جنيه مصرى"/>
    <s v="تبرعات مباشرة بالبنك"/>
    <m/>
    <s v="بنوك"/>
    <x v="0"/>
    <m/>
    <s v="معاملة بنكية"/>
    <m/>
  </r>
  <r>
    <d v="2017-05-03T00:00:00"/>
    <x v="4"/>
    <n v="800"/>
    <s v="خزينة مدينة نصر"/>
    <s v="تبرعات نقدية للمرضى"/>
    <s v="نقدية للمرضى"/>
    <s v="دفاتر نقدية"/>
    <x v="2"/>
    <s v="سارى"/>
    <n v="4544"/>
    <n v="91"/>
  </r>
  <r>
    <d v="2017-05-03T00:00:00"/>
    <x v="4"/>
    <n v="1200"/>
    <s v="خزينة مدينة نصر"/>
    <s v="تبرعات نقدية للمرضى"/>
    <s v="نقدية للمرضى"/>
    <s v="دفاتر نقدية"/>
    <x v="2"/>
    <s v="سارى"/>
    <n v="4545"/>
    <n v="91"/>
  </r>
  <r>
    <d v="2017-05-03T00:00:00"/>
    <x v="4"/>
    <n v="60"/>
    <s v="خزينة مدينة نصر"/>
    <s v="تبرعات نقدية للمرضى"/>
    <s v="نقدية للمرضى"/>
    <s v="دفاتر نقدية"/>
    <x v="2"/>
    <s v="سارى"/>
    <n v="5197"/>
    <n v="104"/>
  </r>
  <r>
    <d v="2017-05-03T00:00:00"/>
    <x v="4"/>
    <n v="4000"/>
    <s v="خزينة مدينة نصر"/>
    <s v="تبرعات عامة من زكاة مال وغيرها"/>
    <s v="تبرعات عامة من زكاة مال وغيرها"/>
    <s v="دفاتر نقدية"/>
    <x v="2"/>
    <s v="سارى"/>
    <n v="5621"/>
    <n v="113"/>
  </r>
  <r>
    <d v="2017-05-03T00:00:00"/>
    <x v="4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5622"/>
    <n v="113"/>
  </r>
  <r>
    <d v="2017-05-03T00:00:00"/>
    <x v="4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5877"/>
    <n v="118"/>
  </r>
  <r>
    <d v="2017-05-03T00:00:00"/>
    <x v="4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5992"/>
    <n v="120"/>
  </r>
  <r>
    <d v="2017-05-03T00:00:00"/>
    <x v="4"/>
    <n v="1500"/>
    <s v="خزينة مدينة نصر"/>
    <s v="تبرعات عامة من زكاة مال وغيرها"/>
    <s v="تبرعات عامة من زكاة مال وغيرها"/>
    <s v="دفاتر نقدية"/>
    <x v="2"/>
    <s v="سارى"/>
    <n v="5993"/>
    <n v="120"/>
  </r>
  <r>
    <d v="2017-05-03T00:00:00"/>
    <x v="4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5994"/>
    <n v="120"/>
  </r>
  <r>
    <d v="2017-05-03T00:00:00"/>
    <x v="4"/>
    <n v="100"/>
    <s v="خزينة مدينة نصر"/>
    <s v="تبرعات نقدية للمرضى"/>
    <s v="نقدية للمرضى"/>
    <s v="دفاتر نقدية"/>
    <x v="2"/>
    <s v="سارى"/>
    <n v="5995"/>
    <n v="120"/>
  </r>
  <r>
    <d v="2017-05-03T00:00:00"/>
    <x v="4"/>
    <n v="20000"/>
    <s v="خزينة مدينة نصر"/>
    <s v="تبرعات عامة من زكاة مال وغيرها"/>
    <s v="تبرعات عامة من زكاة مال وغيرها"/>
    <s v="دفاتر نقدية"/>
    <x v="2"/>
    <s v="سارى"/>
    <n v="6042"/>
    <n v="121"/>
  </r>
  <r>
    <d v="2017-05-03T00:00:00"/>
    <x v="4"/>
    <n v="350"/>
    <s v="خزينة مدينة نصر"/>
    <s v="تبرعات عامة من زكاة مال وغيرها"/>
    <s v="تبرعات عامة من زكاة مال وغيرها"/>
    <s v="دفاتر نقدية"/>
    <x v="2"/>
    <s v="سارى"/>
    <n v="6142"/>
    <n v="123"/>
  </r>
  <r>
    <d v="2017-05-03T00:00:00"/>
    <x v="4"/>
    <n v="300"/>
    <s v="خزينة مدينة نصر"/>
    <s v="تبرعات نقدية للمرضى"/>
    <s v="نقدية للمرضى"/>
    <s v="دفاتر نقدية"/>
    <x v="2"/>
    <s v="سارى"/>
    <n v="6219"/>
    <n v="125"/>
  </r>
  <r>
    <d v="2017-05-03T00:00:00"/>
    <x v="4"/>
    <n v="10000"/>
    <s v="خزينة مدينة نصر"/>
    <s v="تبرعات نقدية للمرضى"/>
    <s v="نقدية للمرضى"/>
    <s v="دفاتر نقدية"/>
    <x v="2"/>
    <s v="سارى"/>
    <n v="6252"/>
    <n v="126"/>
  </r>
  <r>
    <d v="2017-05-03T00:00:00"/>
    <x v="4"/>
    <n v="500"/>
    <s v="خزينة مدينة نصر"/>
    <s v="تبرعات نقدية للمرضى"/>
    <s v="نقدية للمرضى"/>
    <s v="دفاتر نقدية"/>
    <x v="2"/>
    <s v="سارى"/>
    <n v="6253"/>
    <n v="126"/>
  </r>
  <r>
    <d v="2017-05-03T00:00:00"/>
    <x v="4"/>
    <n v="1000"/>
    <s v="خزينة مدينة نصر"/>
    <s v="تبرعات نقدية للمرضى"/>
    <s v="نقدية للمرضى"/>
    <s v="دفاتر نقدية"/>
    <x v="2"/>
    <s v="سارى"/>
    <n v="6254"/>
    <n v="126"/>
  </r>
  <r>
    <d v="2017-05-03T00:00:00"/>
    <x v="4"/>
    <n v="4500"/>
    <s v="بنك البركة جنيه مصرى"/>
    <s v="تبرعات مباشرة بالبنك"/>
    <m/>
    <s v="بنوك"/>
    <x v="0"/>
    <m/>
    <s v="معاملة بنكية"/>
    <m/>
  </r>
  <r>
    <d v="2017-05-03T00:00:00"/>
    <x v="4"/>
    <n v="4500"/>
    <s v="بنك البركة جنيه مصرى"/>
    <s v="تبرعات مباشرة بالبنك"/>
    <m/>
    <s v="بنوك"/>
    <x v="0"/>
    <m/>
    <s v="معاملة بنكية"/>
    <m/>
  </r>
  <r>
    <d v="2017-05-03T00:00:00"/>
    <x v="4"/>
    <n v="550"/>
    <s v="بنك البركة جنيه مصرى"/>
    <s v="تبرعات مباشرة بالبنك"/>
    <m/>
    <s v="بنوك"/>
    <x v="0"/>
    <m/>
    <s v="معاملة بنكية"/>
    <m/>
  </r>
  <r>
    <d v="2017-05-03T00:00:00"/>
    <x v="4"/>
    <n v="10"/>
    <s v="بنك البركة جنيه مصرى"/>
    <s v="تبرعات مباشرة بالبنك"/>
    <m/>
    <s v="بنوك"/>
    <x v="0"/>
    <m/>
    <s v="معاملة بنكية"/>
    <m/>
  </r>
  <r>
    <d v="2017-05-03T00:00:00"/>
    <x v="4"/>
    <n v="2160"/>
    <s v="بنك البركة جنيه مصرى"/>
    <s v="تبرعات مباشرة بالبنك"/>
    <m/>
    <s v="بنوك"/>
    <x v="0"/>
    <m/>
    <s v="معاملة بنكية"/>
    <m/>
  </r>
  <r>
    <d v="2017-05-03T00:00:00"/>
    <x v="4"/>
    <n v="1000"/>
    <s v="بنك البركة جنيه مصرى"/>
    <s v="تبرعات مباشرة بالبنك"/>
    <m/>
    <s v="بنوك"/>
    <x v="0"/>
    <m/>
    <s v="معاملة بنكية"/>
    <m/>
  </r>
  <r>
    <d v="2017-05-04T00:00:00"/>
    <x v="4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4546"/>
    <n v="91"/>
  </r>
  <r>
    <d v="2017-05-04T00:00:00"/>
    <x v="4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4547"/>
    <n v="91"/>
  </r>
  <r>
    <d v="2017-05-04T00:00:00"/>
    <x v="4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4548"/>
    <n v="91"/>
  </r>
  <r>
    <d v="2017-05-04T00:00:00"/>
    <x v="4"/>
    <n v="500"/>
    <s v="خزينة مدينة نصر"/>
    <s v="تبرعات نقدية للمرضى"/>
    <s v="نقدية للمرضى"/>
    <s v="دفاتر نقدية"/>
    <x v="2"/>
    <s v="سارى"/>
    <n v="5208"/>
    <n v="105"/>
  </r>
  <r>
    <d v="2017-05-04T00:00:00"/>
    <x v="4"/>
    <n v="100"/>
    <s v="خزينة مدينة نصر"/>
    <s v="تبرعات نقدية للمرضى"/>
    <s v="نقدية للمرضى"/>
    <s v="دفاتر نقدية"/>
    <x v="2"/>
    <s v="سارى"/>
    <n v="5878"/>
    <n v="118"/>
  </r>
  <r>
    <d v="2017-05-04T00:00:00"/>
    <x v="4"/>
    <n v="2000"/>
    <s v="خزينة مدينة نصر"/>
    <s v="تبرعات نقدية للمرضى"/>
    <s v="نقدية للمرضى"/>
    <s v="دفاتر نقدية"/>
    <x v="2"/>
    <s v="سارى"/>
    <n v="5879"/>
    <n v="118"/>
  </r>
  <r>
    <d v="2017-05-04T00:00:00"/>
    <x v="4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5996"/>
    <n v="120"/>
  </r>
  <r>
    <d v="2017-05-04T00:00:00"/>
    <x v="4"/>
    <n v="100"/>
    <s v="خزينة مدينة نصر"/>
    <s v="تبرعات نقدية للمرضى"/>
    <s v="نقدية للمرضى"/>
    <s v="دفاتر نقدية"/>
    <x v="2"/>
    <s v="سارى"/>
    <n v="5997"/>
    <n v="120"/>
  </r>
  <r>
    <d v="2017-05-04T00:00:00"/>
    <x v="4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5998"/>
    <n v="120"/>
  </r>
  <r>
    <d v="2017-05-04T00:00:00"/>
    <x v="4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5999"/>
    <n v="120"/>
  </r>
  <r>
    <d v="2017-05-04T00:00:00"/>
    <x v="4"/>
    <n v="1500"/>
    <s v="خزينة مدينة نصر"/>
    <s v="تبرعات عامة من زكاة مال وغيرها"/>
    <s v="تبرعات عامة من زكاة مال وغيرها"/>
    <s v="دفاتر نقدية"/>
    <x v="2"/>
    <s v="سارى"/>
    <n v="6000"/>
    <n v="120"/>
  </r>
  <r>
    <d v="2017-05-04T00:00:00"/>
    <x v="4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6043"/>
    <n v="121"/>
  </r>
  <r>
    <d v="2017-05-04T00:00:00"/>
    <x v="4"/>
    <n v="750"/>
    <s v="خزينة مدينة نصر"/>
    <s v="تبرعات عامة من زكاة مال وغيرها"/>
    <s v="تبرعات عامة من زكاة مال وغيرها"/>
    <s v="دفاتر نقدية"/>
    <x v="2"/>
    <s v="سارى"/>
    <n v="6044"/>
    <n v="121"/>
  </r>
  <r>
    <d v="2017-05-04T00:00:00"/>
    <x v="4"/>
    <n v="54210"/>
    <s v="خزينة مدينة نصر"/>
    <s v="تبرعات عامة من زكاة مال وغيرها"/>
    <s v="تبرعات عامة من زكاة مال وغيرها"/>
    <s v="دفاتر نقدية"/>
    <x v="2"/>
    <s v="سارى"/>
    <n v="6045"/>
    <n v="121"/>
  </r>
  <r>
    <d v="2017-05-04T00:00:00"/>
    <x v="4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6125"/>
    <n v="123"/>
  </r>
  <r>
    <d v="2017-05-04T00:00:00"/>
    <x v="4"/>
    <n v="29064"/>
    <s v="خزينة مدينة نصر"/>
    <s v="تبرعات نقدية للمرضى"/>
    <s v="نقدية للمرضى"/>
    <s v="دفاتر نقدية"/>
    <x v="2"/>
    <s v="سارى"/>
    <n v="6126"/>
    <n v="123"/>
  </r>
  <r>
    <d v="2017-05-04T00:00:00"/>
    <x v="4"/>
    <n v="2500"/>
    <s v="خزينة مدينة نصر"/>
    <s v="تبرعات عامة من زكاة مال وغيرها"/>
    <s v="تبرعات عامة من زكاة مال وغيرها"/>
    <s v="دفاتر نقدية"/>
    <x v="2"/>
    <s v="سارى"/>
    <n v="6127"/>
    <n v="123"/>
  </r>
  <r>
    <d v="2017-05-04T00:00:00"/>
    <x v="4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6214"/>
    <n v="125"/>
  </r>
  <r>
    <d v="2017-05-04T00:00:00"/>
    <x v="4"/>
    <n v="200"/>
    <s v="خزينة مدينة نصر"/>
    <s v="تبرعات نقدية للمرضى"/>
    <s v="نقدية للمرضى"/>
    <s v="دفاتر نقدية"/>
    <x v="2"/>
    <s v="سارى"/>
    <n v="6220"/>
    <n v="125"/>
  </r>
  <r>
    <d v="2017-05-04T00:00:00"/>
    <x v="4"/>
    <n v="400"/>
    <s v="خزينة مدينة نصر"/>
    <s v="تبرعات نقدية للمرضى"/>
    <s v="نقدية للمرضى"/>
    <s v="دفاتر نقدية"/>
    <x v="2"/>
    <s v="سارى"/>
    <n v="6221"/>
    <n v="125"/>
  </r>
  <r>
    <d v="2017-05-04T00:00:00"/>
    <x v="4"/>
    <n v="1000"/>
    <s v="خزينة مدينة نصر"/>
    <s v="تبرعات نقدية للمرضى"/>
    <s v="نقدية للمرضى"/>
    <s v="دفاتر نقدية"/>
    <x v="2"/>
    <s v="سارى"/>
    <n v="6255"/>
    <n v="126"/>
  </r>
  <r>
    <d v="2017-05-04T00:00:00"/>
    <x v="4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6256"/>
    <n v="126"/>
  </r>
  <r>
    <d v="2017-05-04T00:00:00"/>
    <x v="4"/>
    <n v="2400"/>
    <s v="خزينة مدينة نصر"/>
    <s v="تبرعات عامة من زكاة مال وغيرها"/>
    <s v="تبرعات عامة من زكاة مال وغيرها"/>
    <s v="دفاتر نقدية"/>
    <x v="2"/>
    <s v="سارى"/>
    <n v="6257"/>
    <n v="126"/>
  </r>
  <r>
    <d v="2017-05-04T00:00:00"/>
    <x v="4"/>
    <n v="600"/>
    <s v="خزينة مدينة نصر"/>
    <s v="تبرعات نقدية للمرضى"/>
    <s v="نقدية للمرضى"/>
    <s v="دفاتر نقدية"/>
    <x v="2"/>
    <s v="سارى"/>
    <n v="6258"/>
    <n v="126"/>
  </r>
  <r>
    <d v="2017-05-04T00:00:00"/>
    <x v="4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6301"/>
    <n v="127"/>
  </r>
  <r>
    <d v="2017-05-04T00:00:00"/>
    <x v="4"/>
    <n v="500"/>
    <s v="خزينة مدينة نصر"/>
    <s v="تبرعات نقدية للمرضى"/>
    <s v="نقدية للمرضى"/>
    <s v="دفاتر نقدية"/>
    <x v="2"/>
    <s v="سارى"/>
    <n v="6302"/>
    <n v="127"/>
  </r>
  <r>
    <d v="2017-05-04T00:00:00"/>
    <x v="4"/>
    <n v="400"/>
    <s v="خزينة مدينة نصر"/>
    <s v="تبرعات نقدية للمرضى"/>
    <s v="نقدية للمرضى"/>
    <s v="دفاتر نقدية"/>
    <x v="2"/>
    <s v="سارى"/>
    <n v="6303"/>
    <n v="127"/>
  </r>
  <r>
    <d v="2017-05-04T00:00:00"/>
    <x v="4"/>
    <n v="300"/>
    <s v="خزينة مدينة نصر"/>
    <s v="تبرعات نقدية للمرضى"/>
    <s v="نقدية للمرضى"/>
    <s v="دفاتر نقدية"/>
    <x v="2"/>
    <s v="سارى"/>
    <n v="6304"/>
    <n v="127"/>
  </r>
  <r>
    <d v="2017-05-04T00:00:00"/>
    <x v="4"/>
    <n v="200"/>
    <s v="خزينة مدينة نصر"/>
    <s v="تبرعات نقدية للمرضى"/>
    <s v="نقدية للمرضى"/>
    <s v="دفاتر نقدية"/>
    <x v="2"/>
    <s v="سارى"/>
    <n v="6305"/>
    <n v="127"/>
  </r>
  <r>
    <d v="2017-05-04T00:00:00"/>
    <x v="4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6306"/>
    <n v="127"/>
  </r>
  <r>
    <d v="2017-05-04T00:00:00"/>
    <x v="4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6307"/>
    <n v="127"/>
  </r>
  <r>
    <d v="2017-05-04T00:00:00"/>
    <x v="4"/>
    <n v="200"/>
    <s v="بنك البركة جنيه مصرى"/>
    <s v="تبرعات مباشرة بالبنك"/>
    <m/>
    <s v="بنوك"/>
    <x v="0"/>
    <m/>
    <s v="معاملة بنكية"/>
    <m/>
  </r>
  <r>
    <d v="2017-05-04T00:00:00"/>
    <x v="4"/>
    <n v="100"/>
    <s v="بنك البركة جنيه مصرى"/>
    <s v="تبرعات مباشرة بالبنك"/>
    <m/>
    <s v="بنوك"/>
    <x v="0"/>
    <m/>
    <s v="معاملة بنكية"/>
    <m/>
  </r>
  <r>
    <d v="2017-05-04T00:00:00"/>
    <x v="4"/>
    <n v="100"/>
    <s v="بنك البركة جنيه مصرى"/>
    <s v="تبرعات مباشرة بالبنك"/>
    <m/>
    <s v="بنوك"/>
    <x v="0"/>
    <m/>
    <s v="معاملة بنكية"/>
    <m/>
  </r>
  <r>
    <d v="2017-05-04T00:00:00"/>
    <x v="4"/>
    <n v="5000"/>
    <s v="بنك البركة جنيه مصرى"/>
    <s v="تبرعات مباشرة بالبنك"/>
    <m/>
    <s v="بنوك"/>
    <x v="0"/>
    <m/>
    <s v="معاملة بنكية"/>
    <m/>
  </r>
  <r>
    <d v="2017-05-04T00:00:00"/>
    <x v="4"/>
    <n v="2600"/>
    <s v="بنك البركة جنيه مصرى"/>
    <s v="تبرعات مباشرة بالبنك"/>
    <m/>
    <s v="بنوك"/>
    <x v="0"/>
    <m/>
    <s v="معاملة بنكية"/>
    <m/>
  </r>
  <r>
    <d v="2017-05-04T00:00:00"/>
    <x v="4"/>
    <n v="50"/>
    <s v="بنك البركة جنيه مصرى"/>
    <s v="تبرعات مباشرة بالبنك"/>
    <m/>
    <s v="بنوك"/>
    <x v="0"/>
    <m/>
    <s v="معاملة بنكية"/>
    <m/>
  </r>
  <r>
    <d v="2017-05-04T00:00:00"/>
    <x v="4"/>
    <n v="500"/>
    <s v="بنك البركة جنيه مصرى"/>
    <s v="تبرعات مباشرة بالبنك"/>
    <m/>
    <s v="بنوك"/>
    <x v="0"/>
    <m/>
    <s v="معاملة بنكية"/>
    <m/>
  </r>
  <r>
    <d v="2017-05-06T00:00:00"/>
    <x v="4"/>
    <n v="1600"/>
    <s v="خزينة مدينة نصر"/>
    <s v="تبرعات نقدية للمرضى"/>
    <s v="نقدية للمرضى"/>
    <s v="دفاتر نقدية"/>
    <x v="2"/>
    <s v="سارى"/>
    <n v="4549"/>
    <n v="91"/>
  </r>
  <r>
    <d v="2017-05-06T00:00:00"/>
    <x v="4"/>
    <n v="1808"/>
    <s v="خزينة مدينة نصر"/>
    <s v="تبرعات نقدية للمرضى"/>
    <s v="نقدية للمرضى"/>
    <s v="دفاتر نقدية"/>
    <x v="2"/>
    <s v="سارى"/>
    <n v="4550"/>
    <n v="91"/>
  </r>
  <r>
    <d v="2017-05-06T00:00:00"/>
    <x v="4"/>
    <n v="5424"/>
    <s v="خزينة مدينة نصر"/>
    <s v="تبرعات نقدية للمرضى"/>
    <s v="نقدية للمرضى"/>
    <s v="دفاتر نقدية"/>
    <x v="2"/>
    <s v="سارى"/>
    <n v="5203"/>
    <n v="105"/>
  </r>
  <r>
    <d v="2017-05-06T00:00:00"/>
    <x v="4"/>
    <n v="9040"/>
    <s v="خزينة مدينة نصر"/>
    <s v="تبرعات نقدية للمرضى"/>
    <s v="نقدية للمرضى"/>
    <s v="دفاتر نقدية"/>
    <x v="2"/>
    <s v="سارى"/>
    <n v="5204"/>
    <n v="105"/>
  </r>
  <r>
    <d v="2017-05-06T00:00:00"/>
    <x v="4"/>
    <n v="3128"/>
    <s v="خزينة مدينة نصر"/>
    <s v="تبرعات نقدية للمرضى"/>
    <s v="نقدية للمرضى"/>
    <s v="دفاتر نقدية"/>
    <x v="2"/>
    <s v="سارى"/>
    <n v="5205"/>
    <n v="105"/>
  </r>
  <r>
    <d v="2017-05-06T00:00:00"/>
    <x v="4"/>
    <n v="488"/>
    <s v="خزينة مدينة نصر"/>
    <s v="تبرعات نقدية للمرضى"/>
    <s v="نقدية للمرضى"/>
    <s v="دفاتر نقدية"/>
    <x v="2"/>
    <s v="سارى"/>
    <n v="5206"/>
    <n v="105"/>
  </r>
  <r>
    <d v="2017-05-06T00:00:00"/>
    <x v="4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5207"/>
    <n v="105"/>
  </r>
  <r>
    <d v="2017-05-06T00:00:00"/>
    <x v="4"/>
    <n v="4000"/>
    <s v="خزينة مدينة نصر"/>
    <s v="تبرعات عامة من زكاة مال وغيرها"/>
    <s v="تبرعات عامة من زكاة مال وغيرها"/>
    <s v="دفاتر نقدية"/>
    <x v="2"/>
    <s v="سارى"/>
    <n v="5623"/>
    <n v="113"/>
  </r>
  <r>
    <d v="2017-05-06T00:00:00"/>
    <x v="4"/>
    <n v="250"/>
    <s v="خزينة مدينة نصر"/>
    <s v="تبرعات عامة من زكاة مال وغيرها"/>
    <s v="تبرعات عامة من زكاة مال وغيرها"/>
    <s v="دفاتر نقدية"/>
    <x v="2"/>
    <s v="سارى"/>
    <n v="5880"/>
    <n v="118"/>
  </r>
  <r>
    <d v="2017-05-06T00:00:00"/>
    <x v="4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6046"/>
    <n v="121"/>
  </r>
  <r>
    <d v="2017-05-06T00:00:00"/>
    <x v="4"/>
    <n v="4000"/>
    <s v="خزينة مدينة نصر"/>
    <s v="تبرعات نقدية للمرضى"/>
    <s v="نقدية للمرضى"/>
    <s v="دفاتر نقدية"/>
    <x v="2"/>
    <s v="سارى"/>
    <n v="6047"/>
    <n v="121"/>
  </r>
  <r>
    <d v="2017-05-06T00:00:00"/>
    <x v="4"/>
    <n v="150"/>
    <s v="خزينة مدينة نصر"/>
    <s v="تبرعات عامة من زكاة مال وغيرها"/>
    <s v="تبرعات عامة من زكاة مال وغيرها"/>
    <s v="دفاتر نقدية"/>
    <x v="2"/>
    <s v="سارى"/>
    <n v="6128"/>
    <n v="123"/>
  </r>
  <r>
    <d v="2017-05-06T00:00:00"/>
    <x v="4"/>
    <n v="700"/>
    <s v="خزينة مدينة نصر"/>
    <s v="تبرعات عامة من زكاة مال وغيرها"/>
    <s v="تبرعات عامة من زكاة مال وغيرها"/>
    <s v="دفاتر نقدية"/>
    <x v="2"/>
    <s v="سارى"/>
    <n v="6162"/>
    <n v="124"/>
  </r>
  <r>
    <d v="2017-05-06T00:00:00"/>
    <x v="4"/>
    <n v="1500"/>
    <s v="خزينة مدينة نصر"/>
    <s v="تبرعات عامة من زكاة مال وغيرها"/>
    <s v="تبرعات عامة من زكاة مال وغيرها"/>
    <s v="دفاتر نقدية"/>
    <x v="2"/>
    <s v="سارى"/>
    <n v="6163"/>
    <n v="124"/>
  </r>
  <r>
    <d v="2017-05-06T00:00:00"/>
    <x v="4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6164"/>
    <n v="124"/>
  </r>
  <r>
    <d v="2017-05-06T00:00:00"/>
    <x v="4"/>
    <n v="2000"/>
    <s v="خزينة مدينة نصر"/>
    <s v="تبرعات نقدية للمرضى"/>
    <s v="نقدية للمرضى"/>
    <s v="دفاتر نقدية"/>
    <x v="2"/>
    <s v="سارى"/>
    <n v="6165"/>
    <n v="124"/>
  </r>
  <r>
    <d v="2017-05-06T00:00:00"/>
    <x v="4"/>
    <n v="2000"/>
    <s v="خزينة مدينة نصر"/>
    <s v="تبرعات نقدية للمرضى"/>
    <s v="نقدية للمرضى"/>
    <s v="دفاتر نقدية"/>
    <x v="2"/>
    <s v="سارى"/>
    <n v="6166"/>
    <n v="124"/>
  </r>
  <r>
    <d v="2017-05-06T00:00:00"/>
    <x v="4"/>
    <n v="2000"/>
    <s v="خزينة مدينة نصر"/>
    <s v="تبرعات نقدية للمرضى"/>
    <s v="نقدية للمرضى"/>
    <s v="دفاتر نقدية"/>
    <x v="2"/>
    <s v="سارى"/>
    <n v="6222"/>
    <n v="125"/>
  </r>
  <r>
    <d v="2017-05-06T00:00:00"/>
    <x v="4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6223"/>
    <n v="125"/>
  </r>
  <r>
    <d v="2017-05-06T00:00:00"/>
    <x v="4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6224"/>
    <n v="125"/>
  </r>
  <r>
    <d v="2017-05-06T00:00:00"/>
    <x v="4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6225"/>
    <n v="125"/>
  </r>
  <r>
    <d v="2017-05-06T00:00:00"/>
    <x v="4"/>
    <n v="200"/>
    <s v="خزينة مدينة نصر"/>
    <s v="تبرعات نقدية للمرضى"/>
    <s v="نقدية للمرضى"/>
    <s v="دفاتر نقدية"/>
    <x v="2"/>
    <s v="سارى"/>
    <n v="6226"/>
    <n v="125"/>
  </r>
  <r>
    <d v="2017-05-06T00:00:00"/>
    <x v="4"/>
    <n v="200"/>
    <s v="خزينة مدينة نصر"/>
    <s v="تبرعات نقدية للمرضى"/>
    <s v="نقدية للمرضى"/>
    <s v="دفاتر نقدية"/>
    <x v="2"/>
    <s v="سارى"/>
    <n v="6227"/>
    <n v="125"/>
  </r>
  <r>
    <d v="2017-05-06T00:00:00"/>
    <x v="4"/>
    <n v="800"/>
    <s v="خزينة مدينة نصر"/>
    <s v="تبرعات نقدية للمرضى"/>
    <s v="نقدية للمرضى"/>
    <s v="دفاتر نقدية"/>
    <x v="2"/>
    <s v="سارى"/>
    <n v="6228"/>
    <n v="125"/>
  </r>
  <r>
    <d v="2017-05-06T00:00:00"/>
    <x v="4"/>
    <n v="500"/>
    <s v="خزينة مدينة نصر"/>
    <s v="تبرعات نقدية للمرضى"/>
    <s v="نقدية للمرضى"/>
    <s v="دفاتر نقدية"/>
    <x v="2"/>
    <s v="سارى"/>
    <n v="6229"/>
    <n v="125"/>
  </r>
  <r>
    <d v="2017-05-06T00:00:00"/>
    <x v="4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6259"/>
    <n v="126"/>
  </r>
  <r>
    <d v="2017-05-06T00:00:00"/>
    <x v="4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6260"/>
    <n v="126"/>
  </r>
  <r>
    <d v="2017-05-06T00:00:00"/>
    <x v="4"/>
    <n v="700"/>
    <s v="خزينة مدينة نصر"/>
    <s v="تبرعات عامة من زكاة مال وغيرها"/>
    <s v="تبرعات عامة من زكاة مال وغيرها"/>
    <s v="دفاتر نقدية"/>
    <x v="2"/>
    <s v="سارى"/>
    <n v="6261"/>
    <n v="126"/>
  </r>
  <r>
    <d v="2017-05-06T00:00:00"/>
    <x v="4"/>
    <n v="300"/>
    <s v="خزينة مدينة نصر"/>
    <s v="تبرعات نقدية للمرضى"/>
    <s v="نقدية للمرضى"/>
    <s v="دفاتر نقدية"/>
    <x v="2"/>
    <s v="سارى"/>
    <n v="6262"/>
    <n v="126"/>
  </r>
  <r>
    <d v="2017-05-07T00:00:00"/>
    <x v="4"/>
    <n v="1000"/>
    <s v="خزينة مدينة نصر"/>
    <s v="تبرعات نقدية للمرضى"/>
    <s v="نقدية للمرضى"/>
    <s v="دفاتر نقدية"/>
    <x v="2"/>
    <s v="سارى"/>
    <n v="5209"/>
    <n v="105"/>
  </r>
  <r>
    <d v="2017-05-07T00:00:00"/>
    <x v="4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5210"/>
    <n v="105"/>
  </r>
  <r>
    <d v="2017-05-07T00:00:00"/>
    <x v="4"/>
    <n v="500"/>
    <s v="خزينة مدينة نصر"/>
    <s v="تبرعات نقدية للمرضى"/>
    <s v="نقدية للمرضى"/>
    <s v="دفاتر نقدية"/>
    <x v="2"/>
    <s v="سارى"/>
    <n v="5211"/>
    <n v="105"/>
  </r>
  <r>
    <d v="2017-05-07T00:00:00"/>
    <x v="4"/>
    <n v="5000"/>
    <s v="خزينة مدينة نصر"/>
    <s v="تبرعات نقدية للمرضى"/>
    <s v="نقدية للمرضى"/>
    <s v="دفاتر نقدية"/>
    <x v="2"/>
    <s v="سارى"/>
    <n v="5212"/>
    <n v="105"/>
  </r>
  <r>
    <d v="2017-05-07T00:00:00"/>
    <x v="4"/>
    <n v="2500"/>
    <s v="خزينة مدينة نصر"/>
    <s v="تبرعات نقدية للمرضى"/>
    <s v="نقدية للمرضى"/>
    <s v="دفاتر نقدية"/>
    <x v="2"/>
    <s v="سارى"/>
    <n v="5213"/>
    <n v="105"/>
  </r>
  <r>
    <d v="2017-05-07T00:00:00"/>
    <x v="4"/>
    <n v="2500"/>
    <s v="خزينة مدينة نصر"/>
    <s v="تبرعات نقدية للمرضى"/>
    <s v="نقدية للمرضى"/>
    <s v="دفاتر نقدية"/>
    <x v="2"/>
    <s v="سارى"/>
    <n v="5214"/>
    <n v="105"/>
  </r>
  <r>
    <d v="2017-05-07T00:00:00"/>
    <x v="4"/>
    <n v="510"/>
    <s v="خزينة مدينة نصر"/>
    <s v="تبرعات نقدية للمرضى"/>
    <s v="نقدية للمرضى"/>
    <s v="دفاتر نقدية"/>
    <x v="2"/>
    <s v="سارى"/>
    <n v="5251"/>
    <n v="106"/>
  </r>
  <r>
    <d v="2017-05-07T00:00:00"/>
    <x v="4"/>
    <n v="1805"/>
    <s v="خزينة مدينة نصر"/>
    <s v="تبرعات نقدية للمرضى"/>
    <s v="نقدية للمرضى"/>
    <s v="دفاتر نقدية"/>
    <x v="2"/>
    <s v="سارى"/>
    <n v="5922"/>
    <n v="119"/>
  </r>
  <r>
    <d v="2017-05-07T00:00:00"/>
    <x v="4"/>
    <n v="900"/>
    <s v="خزينة مدينة نصر"/>
    <s v="تبرعات نقدية للمرضى"/>
    <s v="نقدية للمرضى"/>
    <s v="دفاتر نقدية"/>
    <x v="2"/>
    <s v="سارى"/>
    <n v="5924"/>
    <n v="119"/>
  </r>
  <r>
    <d v="2017-05-07T00:00:00"/>
    <x v="4"/>
    <n v="900"/>
    <s v="خزينة مدينة نصر"/>
    <s v="تبرعات عامة من زكاة مال وغيرها"/>
    <s v="تبرعات عامة من زكاة مال وغيرها"/>
    <s v="دفاتر نقدية"/>
    <x v="2"/>
    <s v="سارى"/>
    <n v="5925"/>
    <n v="119"/>
  </r>
  <r>
    <d v="2017-05-07T00:00:00"/>
    <x v="4"/>
    <n v="600"/>
    <s v="خزينة مدينة نصر"/>
    <s v="تبرعات عامة من زكاة مال وغيرها"/>
    <s v="تبرعات عامة من زكاة مال وغيرها"/>
    <s v="دفاتر نقدية"/>
    <x v="2"/>
    <s v="سارى"/>
    <n v="6048"/>
    <n v="121"/>
  </r>
  <r>
    <d v="2017-05-07T00:00:00"/>
    <x v="4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6049"/>
    <n v="121"/>
  </r>
  <r>
    <d v="2017-05-07T00:00:00"/>
    <x v="4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6050"/>
    <n v="121"/>
  </r>
  <r>
    <d v="2017-05-07T00:00:00"/>
    <x v="4"/>
    <n v="800"/>
    <s v="خزينة مدينة نصر"/>
    <s v="تبرعات عامة من زكاة مال وغيرها"/>
    <s v="تبرعات عامة من زكاة مال وغيرها"/>
    <s v="دفاتر نقدية"/>
    <x v="2"/>
    <s v="سارى"/>
    <n v="6167"/>
    <n v="124"/>
  </r>
  <r>
    <d v="2017-05-07T00:00:00"/>
    <x v="4"/>
    <n v="970"/>
    <s v="خزينة مدينة نصر"/>
    <s v="تبرعات نقدية للمرضى"/>
    <s v="نقدية للمرضى"/>
    <s v="دفاتر نقدية"/>
    <x v="2"/>
    <s v="سارى"/>
    <n v="6168"/>
    <n v="124"/>
  </r>
  <r>
    <d v="2017-05-07T00:00:00"/>
    <x v="4"/>
    <n v="2000"/>
    <s v="خزينة مدينة نصر"/>
    <s v="تبرعات نقدية للمرضى"/>
    <s v="نقدية للمرضى"/>
    <s v="دفاتر نقدية"/>
    <x v="2"/>
    <s v="سارى"/>
    <n v="6169"/>
    <n v="124"/>
  </r>
  <r>
    <d v="2017-05-07T00:00:00"/>
    <x v="4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6170"/>
    <n v="124"/>
  </r>
  <r>
    <d v="2017-05-07T00:00:00"/>
    <x v="4"/>
    <n v="100"/>
    <s v="خزينة مدينة نصر"/>
    <s v="تبرعات نقدية للمرضى"/>
    <s v="نقدية للمرضى"/>
    <s v="دفاتر نقدية"/>
    <x v="2"/>
    <s v="سارى"/>
    <n v="6171"/>
    <n v="124"/>
  </r>
  <r>
    <d v="2017-05-07T00:00:00"/>
    <x v="4"/>
    <n v="400"/>
    <s v="خزينة مدينة نصر"/>
    <s v="تبرعات نقدية للمرضى"/>
    <s v="نقدية للمرضى"/>
    <s v="دفاتر نقدية"/>
    <x v="2"/>
    <s v="سارى"/>
    <n v="6173"/>
    <n v="124"/>
  </r>
  <r>
    <d v="2017-05-07T00:00:00"/>
    <x v="4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6230"/>
    <n v="125"/>
  </r>
  <r>
    <d v="2017-05-07T00:00:00"/>
    <x v="4"/>
    <n v="800"/>
    <s v="خزينة مدينة نصر"/>
    <s v="تبرعات نقدية للمرضى"/>
    <s v="نقدية للمرضى"/>
    <s v="دفاتر نقدية"/>
    <x v="2"/>
    <s v="سارى"/>
    <n v="6263"/>
    <n v="126"/>
  </r>
  <r>
    <d v="2017-05-07T00:00:00"/>
    <x v="4"/>
    <n v="700"/>
    <s v="خزينة مدينة نصر"/>
    <s v="تبرعات نقدية للمرضى"/>
    <s v="نقدية للمرضى"/>
    <s v="دفاتر نقدية"/>
    <x v="2"/>
    <s v="سارى"/>
    <n v="6264"/>
    <n v="126"/>
  </r>
  <r>
    <d v="2017-05-07T00:00:00"/>
    <x v="4"/>
    <n v="100"/>
    <s v="خزينة مدينة نصر"/>
    <s v="تبرعات نقدية للمرضى"/>
    <s v="نقدية للمرضى"/>
    <s v="دفاتر نقدية"/>
    <x v="2"/>
    <s v="سارى"/>
    <n v="6265"/>
    <n v="126"/>
  </r>
  <r>
    <d v="2017-05-07T00:00:00"/>
    <x v="4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6266"/>
    <n v="126"/>
  </r>
  <r>
    <d v="2017-05-07T00:00:00"/>
    <x v="4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6267"/>
    <n v="126"/>
  </r>
  <r>
    <d v="2017-05-07T00:00:00"/>
    <x v="4"/>
    <n v="200"/>
    <s v="خزينة مدينة نصر"/>
    <s v="تبرعات نقدية للمرضى"/>
    <s v="نقدية للمرضى"/>
    <s v="دفاتر نقدية"/>
    <x v="2"/>
    <s v="سارى"/>
    <n v="6268"/>
    <n v="126"/>
  </r>
  <r>
    <d v="2017-05-07T00:00:00"/>
    <x v="4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6308"/>
    <n v="127"/>
  </r>
  <r>
    <d v="2017-05-07T00:00:00"/>
    <x v="4"/>
    <n v="1200"/>
    <s v="خزينة مدينة نصر"/>
    <s v="تبرعات عامة من زكاة مال وغيرها"/>
    <s v="تبرعات عامة من زكاة مال وغيرها"/>
    <s v="دفاتر نقدية"/>
    <x v="2"/>
    <s v="سارى"/>
    <n v="6309"/>
    <n v="127"/>
  </r>
  <r>
    <d v="2017-05-07T00:00:00"/>
    <x v="4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6310"/>
    <n v="127"/>
  </r>
  <r>
    <d v="2017-05-07T00:00:00"/>
    <x v="4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6311"/>
    <n v="127"/>
  </r>
  <r>
    <d v="2017-05-07T00:00:00"/>
    <x v="4"/>
    <n v="150"/>
    <s v="خزينة مدينة نصر"/>
    <s v="تبرعات نقدية للمرضى"/>
    <s v="نقدية للمرضى"/>
    <s v="دفاتر نقدية"/>
    <x v="2"/>
    <s v="سارى"/>
    <n v="6312"/>
    <n v="127"/>
  </r>
  <r>
    <d v="2017-05-07T00:00:00"/>
    <x v="4"/>
    <n v="150"/>
    <s v="خزينة مدينة نصر"/>
    <s v="تبرعات عامة من زكاة مال وغيرها"/>
    <s v="تبرعات عامة من زكاة مال وغيرها"/>
    <s v="دفاتر نقدية"/>
    <x v="2"/>
    <s v="سارى"/>
    <n v="6313"/>
    <n v="127"/>
  </r>
  <r>
    <d v="2017-05-07T00:00:00"/>
    <x v="4"/>
    <n v="500"/>
    <s v="خزينة مدينة نصر"/>
    <s v="تبرعات نقدية للمرضى"/>
    <s v="نقدية للمرضى"/>
    <s v="دفاتر نقدية"/>
    <x v="2"/>
    <s v="سارى"/>
    <n v="6351"/>
    <n v="128"/>
  </r>
  <r>
    <d v="2017-05-07T00:00:00"/>
    <x v="4"/>
    <n v="800"/>
    <s v="بنك البركة جنيه مصرى"/>
    <s v="تبرعات مباشرة بالبنك"/>
    <m/>
    <s v="بنوك"/>
    <x v="0"/>
    <m/>
    <s v="معاملة بنكية"/>
    <m/>
  </r>
  <r>
    <d v="2017-05-07T00:00:00"/>
    <x v="4"/>
    <n v="2000"/>
    <s v="بنك البركة جنيه مصرى"/>
    <s v="تبرعات مباشرة بالبنك"/>
    <m/>
    <s v="بنوك"/>
    <x v="0"/>
    <m/>
    <s v="معاملة بنكية"/>
    <m/>
  </r>
  <r>
    <d v="2017-05-07T00:00:00"/>
    <x v="4"/>
    <n v="250"/>
    <s v="بنك البركة جنيه مصرى"/>
    <s v="تبرعات مباشرة بالبنك"/>
    <m/>
    <s v="بنوك"/>
    <x v="0"/>
    <m/>
    <s v="معاملة بنكية"/>
    <m/>
  </r>
  <r>
    <d v="2017-05-07T00:00:00"/>
    <x v="4"/>
    <n v="420"/>
    <s v="بنك البركة جنيه مصرى"/>
    <s v="تبرعات مباشرة بالبنك"/>
    <m/>
    <s v="بنوك"/>
    <x v="0"/>
    <m/>
    <s v="معاملة بنكية"/>
    <m/>
  </r>
  <r>
    <d v="2017-05-07T00:00:00"/>
    <x v="4"/>
    <n v="33000"/>
    <s v="بنك البركة جنيه مصرى"/>
    <s v="تبرعات مباشرة بالبنك"/>
    <m/>
    <s v="بنوك"/>
    <x v="0"/>
    <m/>
    <s v="معاملة بنكية"/>
    <m/>
  </r>
  <r>
    <d v="2017-05-07T00:00:00"/>
    <x v="4"/>
    <n v="100"/>
    <s v="بنك البركة جنيه مصرى"/>
    <s v="تبرعات مباشرة بالبنك"/>
    <m/>
    <s v="بنوك"/>
    <x v="0"/>
    <m/>
    <s v="معاملة بنكية"/>
    <m/>
  </r>
  <r>
    <d v="2017-05-07T00:00:00"/>
    <x v="4"/>
    <n v="100"/>
    <s v="بنك البركة جنيه مصرى"/>
    <s v="تبرعات مباشرة بالبنك"/>
    <m/>
    <s v="بنوك"/>
    <x v="0"/>
    <m/>
    <s v="معاملة بنكية"/>
    <m/>
  </r>
  <r>
    <d v="2017-05-07T00:00:00"/>
    <x v="4"/>
    <n v="186.5"/>
    <s v="بنك البركة جنيه مصرى"/>
    <s v="تبرعات مباشرة بالبنك"/>
    <m/>
    <s v="بنوك"/>
    <x v="0"/>
    <m/>
    <s v="معاملة بنكية"/>
    <m/>
  </r>
  <r>
    <d v="2017-05-07T00:00:00"/>
    <x v="4"/>
    <n v="1100"/>
    <s v="بنك البركة جنيه مصرى"/>
    <s v="تبرعات مباشرة بالبنك"/>
    <m/>
    <s v="بنوك"/>
    <x v="0"/>
    <m/>
    <s v="معاملة بنكية"/>
    <m/>
  </r>
  <r>
    <d v="2017-05-08T00:00:00"/>
    <x v="4"/>
    <n v="1000"/>
    <s v="خزينة مدينة نصر"/>
    <s v="تبرعات نقدية للمرضى"/>
    <s v="نقدية للمرضى"/>
    <s v="دفاتر نقدية"/>
    <x v="2"/>
    <s v="سارى"/>
    <n v="5152"/>
    <n v="104"/>
  </r>
  <r>
    <d v="2017-05-08T00:00:00"/>
    <x v="4"/>
    <n v="1500"/>
    <s v="خزينة مدينة نصر"/>
    <s v="تبرعات نقدية للمرضى"/>
    <s v="نقدية للمرضى"/>
    <s v="دفاتر نقدية"/>
    <x v="2"/>
    <s v="سارى"/>
    <n v="5156"/>
    <n v="104"/>
  </r>
  <r>
    <d v="2017-05-08T00:00:00"/>
    <x v="4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5215"/>
    <n v="105"/>
  </r>
  <r>
    <d v="2017-05-08T00:00:00"/>
    <x v="4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5348"/>
    <n v="107"/>
  </r>
  <r>
    <d v="2017-05-08T00:00:00"/>
    <x v="4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5926"/>
    <n v="119"/>
  </r>
  <r>
    <d v="2017-05-08T00:00:00"/>
    <x v="4"/>
    <n v="800"/>
    <s v="خزينة مدينة نصر"/>
    <s v="تبرعات عامة من زكاة مال وغيرها"/>
    <s v="تبرعات عامة من زكاة مال وغيرها"/>
    <s v="دفاتر نقدية"/>
    <x v="2"/>
    <s v="سارى"/>
    <n v="6129"/>
    <n v="123"/>
  </r>
  <r>
    <d v="2017-05-08T00:00:00"/>
    <x v="4"/>
    <n v="10000"/>
    <s v="خزينة مدينة نصر"/>
    <s v="تبرعات عامة من زكاة مال وغيرها"/>
    <s v="تبرعات عامة من زكاة مال وغيرها"/>
    <s v="دفاتر نقدية"/>
    <x v="2"/>
    <s v="سارى"/>
    <n v="6130"/>
    <n v="123"/>
  </r>
  <r>
    <d v="2017-05-08T00:00:00"/>
    <x v="4"/>
    <n v="300"/>
    <s v="خزينة مدينة نصر"/>
    <s v="تبرعات نقدية للمرضى"/>
    <s v="نقدية للمرضى"/>
    <s v="دفاتر نقدية"/>
    <x v="2"/>
    <s v="سارى"/>
    <n v="6174"/>
    <n v="124"/>
  </r>
  <r>
    <d v="2017-05-08T00:00:00"/>
    <x v="4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6175"/>
    <n v="124"/>
  </r>
  <r>
    <d v="2017-05-08T00:00:00"/>
    <x v="4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6269"/>
    <n v="126"/>
  </r>
  <r>
    <d v="2017-05-08T00:00:00"/>
    <x v="4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6270"/>
    <n v="126"/>
  </r>
  <r>
    <d v="2017-05-08T00:00:00"/>
    <x v="4"/>
    <n v="1300"/>
    <s v="خزينة مدينة نصر"/>
    <s v="تبرعات نقدية للمرضى"/>
    <s v="نقدية للمرضى"/>
    <s v="دفاتر نقدية"/>
    <x v="2"/>
    <s v="سارى"/>
    <n v="6271"/>
    <n v="126"/>
  </r>
  <r>
    <d v="2017-05-08T00:00:00"/>
    <x v="4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6272"/>
    <n v="126"/>
  </r>
  <r>
    <d v="2017-05-08T00:00:00"/>
    <x v="4"/>
    <n v="1200"/>
    <s v="خزينة مدينة نصر"/>
    <s v="تبرعات عامة من زكاة مال وغيرها"/>
    <s v="تبرعات عامة من زكاة مال وغيرها"/>
    <s v="دفاتر نقدية"/>
    <x v="2"/>
    <s v="سارى"/>
    <n v="6352"/>
    <n v="128"/>
  </r>
  <r>
    <d v="2017-05-08T00:00:00"/>
    <x v="4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6353"/>
    <n v="128"/>
  </r>
  <r>
    <d v="2017-05-08T00:00:00"/>
    <x v="4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6051"/>
    <n v="122"/>
  </r>
  <r>
    <d v="2017-05-08T00:00:00"/>
    <x v="4"/>
    <n v="10000"/>
    <s v="بنك البركة جنيه مصرى"/>
    <s v="تبرعات مباشرة بالبنك"/>
    <m/>
    <s v="بنوك"/>
    <x v="0"/>
    <m/>
    <s v="معاملة بنكية"/>
    <m/>
  </r>
  <r>
    <d v="2017-05-09T00:00:00"/>
    <x v="4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5216"/>
    <n v="105"/>
  </r>
  <r>
    <d v="2017-05-09T00:00:00"/>
    <x v="4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5217"/>
    <n v="105"/>
  </r>
  <r>
    <d v="2017-05-09T00:00:00"/>
    <x v="4"/>
    <n v="1200"/>
    <s v="خزينة مدينة نصر"/>
    <s v="تبرعات نقدية للمرضى"/>
    <s v="نقدية للمرضى"/>
    <s v="دفاتر نقدية"/>
    <x v="2"/>
    <s v="سارى"/>
    <n v="5349"/>
    <n v="107"/>
  </r>
  <r>
    <d v="2017-05-09T00:00:00"/>
    <x v="4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5350"/>
    <n v="107"/>
  </r>
  <r>
    <d v="2017-05-09T00:00:00"/>
    <x v="4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5530"/>
    <n v="111"/>
  </r>
  <r>
    <d v="2017-05-09T00:00:00"/>
    <x v="4"/>
    <n v="100"/>
    <s v="خزينة مدينة نصر"/>
    <s v="تبرعات نقدية للمرضى"/>
    <s v="نقدية للمرضى"/>
    <s v="دفاتر نقدية"/>
    <x v="2"/>
    <s v="سارى"/>
    <n v="5531"/>
    <n v="111"/>
  </r>
  <r>
    <d v="2017-05-09T00:00:00"/>
    <x v="4"/>
    <n v="250"/>
    <s v="خزينة مدينة نصر"/>
    <s v="تبرعات عامة من زكاة مال وغيرها"/>
    <s v="تبرعات عامة من زكاة مال وغيرها"/>
    <s v="دفاتر نقدية"/>
    <x v="2"/>
    <s v="سارى"/>
    <n v="5589"/>
    <n v="112"/>
  </r>
  <r>
    <d v="2017-05-09T00:00:00"/>
    <x v="4"/>
    <n v="600"/>
    <s v="خزينة مدينة نصر"/>
    <s v="تبرعات نقدية للمرضى"/>
    <s v="نقدية للمرضى"/>
    <s v="دفاتر نقدية"/>
    <x v="2"/>
    <s v="سارى"/>
    <n v="5590"/>
    <n v="112"/>
  </r>
  <r>
    <d v="2017-05-09T00:00:00"/>
    <x v="4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5591"/>
    <n v="112"/>
  </r>
  <r>
    <d v="2017-05-09T00:00:00"/>
    <x v="4"/>
    <n v="250"/>
    <s v="خزينة مدينة نصر"/>
    <s v="تبرعات نقدية للمرضى"/>
    <s v="نقدية للمرضى"/>
    <s v="دفاتر نقدية"/>
    <x v="2"/>
    <s v="سارى"/>
    <n v="5881"/>
    <n v="118"/>
  </r>
  <r>
    <d v="2017-05-09T00:00:00"/>
    <x v="4"/>
    <n v="2000"/>
    <s v="خزينة مدينة نصر"/>
    <s v="تبرعات نقدية للمرضى"/>
    <s v="نقدية للمرضى"/>
    <s v="دفاتر نقدية"/>
    <x v="2"/>
    <s v="سارى"/>
    <n v="5882"/>
    <n v="118"/>
  </r>
  <r>
    <d v="2017-05-09T00:00:00"/>
    <x v="4"/>
    <n v="2000"/>
    <s v="خزينة مدينة نصر"/>
    <s v="تبرعات نقدية للمرضى"/>
    <s v="نقدية للمرضى"/>
    <s v="دفاتر نقدية"/>
    <x v="2"/>
    <s v="سارى"/>
    <n v="5883"/>
    <n v="118"/>
  </r>
  <r>
    <d v="2017-05-09T00:00:00"/>
    <x v="4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6131"/>
    <n v="123"/>
  </r>
  <r>
    <d v="2017-05-09T00:00:00"/>
    <x v="4"/>
    <n v="40000"/>
    <s v="خزينة مدينة نصر"/>
    <s v="تبرعات عامة من زكاة مال وغيرها"/>
    <s v="تبرعات عامة من زكاة مال وغيرها"/>
    <s v="دفاتر نقدية"/>
    <x v="2"/>
    <s v="سارى"/>
    <n v="6176"/>
    <n v="124"/>
  </r>
  <r>
    <d v="2017-05-09T00:00:00"/>
    <x v="4"/>
    <n v="500"/>
    <s v="خزينة مدينة نصر"/>
    <s v="تبرعات نقدية للمرضى"/>
    <s v="نقدية للمرضى"/>
    <s v="دفاتر نقدية"/>
    <x v="2"/>
    <s v="سارى"/>
    <n v="6231"/>
    <n v="125"/>
  </r>
  <r>
    <d v="2017-05-09T00:00:00"/>
    <x v="4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6232"/>
    <n v="125"/>
  </r>
  <r>
    <d v="2017-05-09T00:00:00"/>
    <x v="4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6273"/>
    <n v="126"/>
  </r>
  <r>
    <d v="2017-05-09T00:00:00"/>
    <x v="4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6274"/>
    <n v="126"/>
  </r>
  <r>
    <d v="2017-05-09T00:00:00"/>
    <x v="4"/>
    <n v="3600"/>
    <s v="خزينة مدينة نصر"/>
    <s v="تبرعات عامة من زكاة مال وغيرها"/>
    <s v="تبرعات عامة من زكاة مال وغيرها"/>
    <s v="دفاتر نقدية"/>
    <x v="2"/>
    <s v="سارى"/>
    <n v="6314"/>
    <n v="127"/>
  </r>
  <r>
    <d v="2017-05-09T00:00:00"/>
    <x v="4"/>
    <n v="200"/>
    <s v="خزينة مدينة نصر"/>
    <s v="تبرعات نقدية للمرضى"/>
    <s v="نقدية للمرضى"/>
    <s v="دفاتر نقدية"/>
    <x v="2"/>
    <s v="سارى"/>
    <n v="6315"/>
    <n v="127"/>
  </r>
  <r>
    <d v="2017-05-09T00:00:00"/>
    <x v="4"/>
    <n v="1550"/>
    <s v="خزينة مدينة نصر"/>
    <s v="تبرعات نقدية للمرضى"/>
    <s v="نقدية للمرضى"/>
    <s v="دفاتر نقدية"/>
    <x v="2"/>
    <s v="سارى"/>
    <n v="6316"/>
    <n v="127"/>
  </r>
  <r>
    <d v="2017-05-09T00:00:00"/>
    <x v="4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6317"/>
    <n v="127"/>
  </r>
  <r>
    <d v="2017-05-09T00:00:00"/>
    <x v="4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6318"/>
    <n v="127"/>
  </r>
  <r>
    <d v="2017-05-09T00:00:00"/>
    <x v="4"/>
    <n v="14000"/>
    <s v="خزينة مدينة نصر"/>
    <s v="تبرعات عامة من زكاة مال وغيرها"/>
    <s v="تبرعات عامة من زكاة مال وغيرها"/>
    <s v="دفاتر نقدية"/>
    <x v="2"/>
    <s v="سارى"/>
    <n v="6354"/>
    <n v="128"/>
  </r>
  <r>
    <d v="2017-05-09T00:00:00"/>
    <x v="4"/>
    <n v="4700"/>
    <s v="خزينة مدينة نصر"/>
    <s v="تبرعات عامة من زكاة مال وغيرها"/>
    <s v="تبرعات عامة من زكاة مال وغيرها"/>
    <s v="دفاتر نقدية"/>
    <x v="2"/>
    <s v="سارى"/>
    <n v="6052"/>
    <n v="122"/>
  </r>
  <r>
    <d v="2017-05-09T00:00:00"/>
    <x v="4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6053"/>
    <n v="122"/>
  </r>
  <r>
    <d v="2017-05-09T00:00:00"/>
    <x v="4"/>
    <n v="3700"/>
    <s v="خزينة مدينة نصر"/>
    <s v="تبرعات عامة من زكاة مال وغيرها"/>
    <s v="تبرعات عامة من زكاة مال وغيرها"/>
    <s v="دفاتر نقدية"/>
    <x v="2"/>
    <s v="سارى"/>
    <n v="6054"/>
    <n v="122"/>
  </r>
  <r>
    <d v="2017-05-09T00:00:00"/>
    <x v="4"/>
    <n v="425"/>
    <s v="خزينة مدينة نصر"/>
    <s v="تبرعات نقدية للمرضى"/>
    <s v="نقدية للمرضى"/>
    <s v="دفاتر نقدية"/>
    <x v="2"/>
    <s v="سارى"/>
    <n v="6055"/>
    <n v="122"/>
  </r>
  <r>
    <d v="2017-05-09T00:00:00"/>
    <x v="4"/>
    <n v="675"/>
    <s v="خزينة مدينة نصر"/>
    <s v="تبرعات عامة من زكاة مال وغيرها"/>
    <s v="تبرعات عامة من زكاة مال وغيرها"/>
    <s v="دفاتر نقدية"/>
    <x v="2"/>
    <s v="سارى"/>
    <n v="6056"/>
    <n v="122"/>
  </r>
  <r>
    <d v="2017-05-09T00:00:00"/>
    <x v="4"/>
    <n v="2470"/>
    <s v="بنك البركة جنيه مصرى"/>
    <s v="تبرعات مباشرة بالبنك"/>
    <m/>
    <s v="بنوك"/>
    <x v="0"/>
    <m/>
    <s v="معاملة بنكية"/>
    <m/>
  </r>
  <r>
    <d v="2017-05-09T00:00:00"/>
    <x v="4"/>
    <n v="100"/>
    <s v="بنك البركة جنيه مصرى"/>
    <s v="تبرعات مباشرة بالبنك"/>
    <m/>
    <s v="بنوك"/>
    <x v="0"/>
    <m/>
    <s v="معاملة بنكية"/>
    <m/>
  </r>
  <r>
    <d v="2017-05-09T00:00:00"/>
    <x v="4"/>
    <n v="2000"/>
    <s v="بنك البركة جنيه مصرى"/>
    <s v="تبرعات مباشرة بالبنك"/>
    <m/>
    <s v="بنوك"/>
    <x v="0"/>
    <m/>
    <s v="معاملة بنكية"/>
    <m/>
  </r>
  <r>
    <d v="2017-05-10T00:00:00"/>
    <x v="4"/>
    <n v="600"/>
    <s v="خزينة مدينة نصر"/>
    <s v="تبرعات نقدية للمرضى"/>
    <s v="نقدية للمرضى"/>
    <s v="دفاتر نقدية"/>
    <x v="2"/>
    <s v="سارى"/>
    <n v="5199"/>
    <n v="104"/>
  </r>
  <r>
    <d v="2017-05-10T00:00:00"/>
    <x v="4"/>
    <n v="7000"/>
    <s v="خزينة مدينة نصر"/>
    <s v="تبرعات نقدية للمرضى"/>
    <s v="نقدية للمرضى"/>
    <s v="دفاتر نقدية"/>
    <x v="2"/>
    <s v="سارى"/>
    <n v="5200"/>
    <n v="104"/>
  </r>
  <r>
    <d v="2017-05-10T00:00:00"/>
    <x v="4"/>
    <n v="1000"/>
    <s v="خزينة مدينة نصر"/>
    <s v="تبرعات نقدية للمرضى"/>
    <s v="نقدية للمرضى"/>
    <s v="دفاتر نقدية"/>
    <x v="2"/>
    <s v="سارى"/>
    <n v="5218"/>
    <n v="105"/>
  </r>
  <r>
    <d v="2017-05-10T00:00:00"/>
    <x v="4"/>
    <n v="500"/>
    <s v="خزينة مدينة نصر"/>
    <s v="تبرعات نقدية للمرضى"/>
    <s v="نقدية للمرضى"/>
    <s v="دفاتر نقدية"/>
    <x v="2"/>
    <s v="سارى"/>
    <n v="5219"/>
    <n v="105"/>
  </r>
  <r>
    <d v="2017-05-10T00:00:00"/>
    <x v="4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5532"/>
    <n v="111"/>
  </r>
  <r>
    <d v="2017-05-10T00:00:00"/>
    <x v="4"/>
    <n v="1805"/>
    <s v="خزينة مدينة نصر"/>
    <s v="تبرعات عامة من زكاة مال وغيرها"/>
    <s v="تبرعات عامة من زكاة مال وغيرها"/>
    <s v="دفاتر نقدية"/>
    <x v="2"/>
    <s v="سارى"/>
    <n v="5533"/>
    <n v="111"/>
  </r>
  <r>
    <d v="2017-05-10T00:00:00"/>
    <x v="4"/>
    <n v="1000"/>
    <s v="خزينة مدينة نصر"/>
    <s v="تبرعات نقدية للمرضى"/>
    <s v="نقدية للمرضى"/>
    <s v="دفاتر نقدية"/>
    <x v="2"/>
    <s v="سارى"/>
    <n v="5534"/>
    <n v="111"/>
  </r>
  <r>
    <d v="2017-05-10T00:00:00"/>
    <x v="4"/>
    <n v="100"/>
    <s v="خزينة مدينة نصر"/>
    <s v="تبرعات نقدية للمرضى"/>
    <s v="نقدية للمرضى"/>
    <s v="دفاتر نقدية"/>
    <x v="2"/>
    <s v="سارى"/>
    <n v="5596"/>
    <n v="112"/>
  </r>
  <r>
    <d v="2017-05-10T00:00:00"/>
    <x v="4"/>
    <n v="50"/>
    <s v="خزينة مدينة نصر"/>
    <s v="تبرعات نقدية للمرضى"/>
    <s v="نقدية للمرضى"/>
    <s v="دفاتر نقدية"/>
    <x v="2"/>
    <s v="سارى"/>
    <n v="5884"/>
    <n v="118"/>
  </r>
  <r>
    <d v="2017-05-10T00:00:00"/>
    <x v="4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5928"/>
    <n v="119"/>
  </r>
  <r>
    <d v="2017-05-10T00:00:00"/>
    <x v="4"/>
    <n v="600"/>
    <s v="خزينة مدينة نصر"/>
    <s v="تبرعات عامة من زكاة مال وغيرها"/>
    <s v="تبرعات عامة من زكاة مال وغيرها"/>
    <s v="دفاتر نقدية"/>
    <x v="2"/>
    <s v="سارى"/>
    <n v="5929"/>
    <n v="119"/>
  </r>
  <r>
    <d v="2017-05-10T00:00:00"/>
    <x v="4"/>
    <n v="6600"/>
    <s v="خزينة مدينة نصر"/>
    <s v="تبرعات نقدية للمرضى"/>
    <s v="نقدية للمرضى"/>
    <s v="دفاتر نقدية"/>
    <x v="2"/>
    <s v="سارى"/>
    <n v="6233"/>
    <n v="125"/>
  </r>
  <r>
    <d v="2017-05-10T00:00:00"/>
    <x v="4"/>
    <n v="3244"/>
    <s v="خزينة مدينة نصر"/>
    <s v="تبرعات نقدية للمرضى"/>
    <s v="نقدية للمرضى"/>
    <s v="دفاتر نقدية"/>
    <x v="2"/>
    <s v="سارى"/>
    <n v="6275"/>
    <n v="126"/>
  </r>
  <r>
    <d v="2017-05-10T00:00:00"/>
    <x v="4"/>
    <n v="2000"/>
    <s v="خزينة مدينة نصر"/>
    <s v="تبرعات نقدية للمرضى"/>
    <s v="نقدية للمرضى"/>
    <s v="دفاتر نقدية"/>
    <x v="2"/>
    <s v="سارى"/>
    <n v="6276"/>
    <n v="126"/>
  </r>
  <r>
    <d v="2017-05-10T00:00:00"/>
    <x v="4"/>
    <n v="200"/>
    <s v="خزينة مدينة نصر"/>
    <s v="تبرعات نقدية للمرضى"/>
    <s v="نقدية للمرضى"/>
    <s v="دفاتر نقدية"/>
    <x v="2"/>
    <s v="سارى"/>
    <n v="6277"/>
    <n v="126"/>
  </r>
  <r>
    <d v="2017-05-10T00:00:00"/>
    <x v="4"/>
    <n v="1000"/>
    <s v="خزينة مدينة نصر"/>
    <s v="تبرعات نقدية للمرضى"/>
    <s v="نقدية للمرضى"/>
    <s v="دفاتر نقدية"/>
    <x v="2"/>
    <s v="سارى"/>
    <n v="6319"/>
    <n v="127"/>
  </r>
  <r>
    <d v="2017-05-10T00:00:00"/>
    <x v="4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6320"/>
    <n v="127"/>
  </r>
  <r>
    <d v="2017-05-10T00:00:00"/>
    <x v="4"/>
    <n v="120"/>
    <s v="خزينة مدينة نصر"/>
    <s v="تبرعات عامة من زكاة مال وغيرها"/>
    <s v="تبرعات عامة من زكاة مال وغيرها"/>
    <s v="دفاتر نقدية"/>
    <x v="2"/>
    <s v="سارى"/>
    <n v="6057"/>
    <n v="122"/>
  </r>
  <r>
    <d v="2017-05-10T00:00:00"/>
    <x v="4"/>
    <n v="13400"/>
    <s v="خزينة مدينة نصر"/>
    <s v="تبرعات نقدية للمرضى"/>
    <s v="نقدية للمرضى"/>
    <s v="دفاتر نقدية"/>
    <x v="2"/>
    <s v="سارى"/>
    <n v="6058"/>
    <n v="122"/>
  </r>
  <r>
    <d v="2017-05-10T00:00:00"/>
    <x v="4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6059"/>
    <n v="122"/>
  </r>
  <r>
    <d v="2017-05-10T00:00:00"/>
    <x v="4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6060"/>
    <n v="122"/>
  </r>
  <r>
    <d v="2017-05-10T00:00:00"/>
    <x v="4"/>
    <n v="500"/>
    <s v="بنك البركة جنيه مصرى"/>
    <s v="تبرعات مباشرة بالبنك"/>
    <m/>
    <s v="بنوك"/>
    <x v="0"/>
    <m/>
    <s v="معاملة بنكية"/>
    <m/>
  </r>
  <r>
    <d v="2017-05-10T00:00:00"/>
    <x v="4"/>
    <n v="575"/>
    <s v="بنك البركة جنيه مصرى"/>
    <s v="تبرعات مباشرة بالبنك"/>
    <m/>
    <s v="بنوك"/>
    <x v="0"/>
    <m/>
    <s v="معاملة بنكية"/>
    <m/>
  </r>
  <r>
    <d v="2017-05-10T00:00:00"/>
    <x v="4"/>
    <n v="50"/>
    <s v="بنك البركة جنيه مصرى"/>
    <s v="تبرعات مباشرة بالبنك"/>
    <m/>
    <s v="بنوك"/>
    <x v="0"/>
    <m/>
    <s v="معاملة بنكية"/>
    <m/>
  </r>
  <r>
    <d v="2017-05-11T00:00:00"/>
    <x v="4"/>
    <n v="1550"/>
    <s v="بنك البركة جنيه مصرى"/>
    <s v="تبرعات مباشرة بالبنك"/>
    <m/>
    <s v="بنوك"/>
    <x v="0"/>
    <m/>
    <s v="معاملة بنكية"/>
    <m/>
  </r>
  <r>
    <d v="2017-05-11T00:00:00"/>
    <x v="4"/>
    <n v="3616"/>
    <s v="خزينة مدينة نصر"/>
    <s v="تبرعات نقدية للمرضى"/>
    <s v="نقدية للمرضى"/>
    <s v="دفاتر نقدية"/>
    <x v="2"/>
    <s v="سارى"/>
    <n v="5220"/>
    <n v="105"/>
  </r>
  <r>
    <d v="2017-05-11T00:00:00"/>
    <x v="4"/>
    <n v="542"/>
    <s v="خزينة مدينة نصر"/>
    <s v="تبرعات نقدية للمرضى"/>
    <s v="نقدية للمرضى"/>
    <s v="دفاتر نقدية"/>
    <x v="2"/>
    <s v="سارى"/>
    <n v="5221"/>
    <n v="105"/>
  </r>
  <r>
    <d v="2017-05-11T00:00:00"/>
    <x v="4"/>
    <n v="1440"/>
    <s v="خزينة مدينة نصر"/>
    <s v="تبرعات نقدية للمرضى"/>
    <s v="نقدية للمرضى"/>
    <s v="دفاتر نقدية"/>
    <x v="2"/>
    <s v="سارى"/>
    <n v="5222"/>
    <n v="105"/>
  </r>
  <r>
    <d v="2017-05-11T00:00:00"/>
    <x v="4"/>
    <n v="2000"/>
    <s v="خزينة مدينة نصر"/>
    <s v="تبرعات نقدية للمرضى"/>
    <s v="نقدية للمرضى"/>
    <s v="دفاتر نقدية"/>
    <x v="2"/>
    <s v="سارى"/>
    <n v="5223"/>
    <n v="105"/>
  </r>
  <r>
    <d v="2017-05-11T00:00:00"/>
    <x v="4"/>
    <n v="290"/>
    <s v="خزينة مدينة نصر"/>
    <s v="تبرعات نقدية للمرضى"/>
    <s v="نقدية للمرضى"/>
    <s v="دفاتر نقدية"/>
    <x v="2"/>
    <s v="سارى"/>
    <n v="5224"/>
    <n v="105"/>
  </r>
  <r>
    <d v="2017-05-11T00:00:00"/>
    <x v="4"/>
    <n v="22"/>
    <s v="خزينة مدينة نصر"/>
    <s v="تبرعات نقدية للمرضى"/>
    <s v="نقدية للمرضى"/>
    <s v="دفاتر نقدية"/>
    <x v="2"/>
    <s v="سارى"/>
    <n v="5225"/>
    <n v="105"/>
  </r>
  <r>
    <d v="2017-05-11T00:00:00"/>
    <x v="4"/>
    <n v="300"/>
    <s v="خزينة مدينة نصر"/>
    <s v="تبرعات نقدية للمرضى"/>
    <s v="نقدية للمرضى"/>
    <s v="دفاتر نقدية"/>
    <x v="2"/>
    <s v="سارى"/>
    <n v="5226"/>
    <n v="105"/>
  </r>
  <r>
    <d v="2017-05-11T00:00:00"/>
    <x v="4"/>
    <n v="1000"/>
    <s v="خزينة مدينة نصر"/>
    <s v="تبرعات نقدية للمرضى"/>
    <s v="نقدية للمرضى"/>
    <s v="دفاتر نقدية"/>
    <x v="2"/>
    <s v="سارى"/>
    <n v="5227"/>
    <n v="105"/>
  </r>
  <r>
    <d v="2017-05-11T00:00:00"/>
    <x v="4"/>
    <n v="700"/>
    <s v="خزينة مدينة نصر"/>
    <s v="تبرعات نقدية للمرضى"/>
    <s v="نقدية للمرضى"/>
    <s v="دفاتر نقدية"/>
    <x v="2"/>
    <s v="سارى"/>
    <n v="5252"/>
    <n v="106"/>
  </r>
  <r>
    <d v="2017-05-11T00:00:00"/>
    <x v="4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5885"/>
    <n v="118"/>
  </r>
  <r>
    <d v="2017-05-11T00:00:00"/>
    <x v="4"/>
    <n v="1000"/>
    <s v="خزينة مدينة نصر"/>
    <s v="تبرعات نقدية للمرضى"/>
    <s v="نقدية للمرضى"/>
    <s v="دفاتر نقدية"/>
    <x v="2"/>
    <s v="سارى"/>
    <n v="6234"/>
    <n v="125"/>
  </r>
  <r>
    <d v="2017-05-11T00:00:00"/>
    <x v="4"/>
    <n v="400"/>
    <s v="خزينة مدينة نصر"/>
    <s v="تبرعات نقدية للمرضى"/>
    <s v="نقدية للمرضى"/>
    <s v="دفاتر نقدية"/>
    <x v="2"/>
    <s v="سارى"/>
    <n v="6235"/>
    <n v="125"/>
  </r>
  <r>
    <d v="2017-05-11T00:00:00"/>
    <x v="4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6236"/>
    <n v="125"/>
  </r>
  <r>
    <d v="2017-05-11T00:00:00"/>
    <x v="4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6237"/>
    <n v="125"/>
  </r>
  <r>
    <d v="2017-05-11T00:00:00"/>
    <x v="4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6278"/>
    <n v="126"/>
  </r>
  <r>
    <d v="2017-05-11T00:00:00"/>
    <x v="4"/>
    <n v="220"/>
    <s v="خزينة مدينة نصر"/>
    <s v="تبرعات نقدية للمرضى"/>
    <s v="نقدية للمرضى"/>
    <s v="دفاتر نقدية"/>
    <x v="2"/>
    <s v="سارى"/>
    <n v="6279"/>
    <n v="126"/>
  </r>
  <r>
    <d v="2017-05-11T00:00:00"/>
    <x v="4"/>
    <n v="4625"/>
    <s v="خزينة مدينة نصر"/>
    <s v="تبرعات عامة من زكاة مال وغيرها"/>
    <s v="تبرعات عامة من زكاة مال وغيرها"/>
    <s v="دفاتر نقدية"/>
    <x v="2"/>
    <s v="سارى"/>
    <n v="6280"/>
    <n v="126"/>
  </r>
  <r>
    <d v="2017-05-11T00:00:00"/>
    <x v="4"/>
    <n v="800"/>
    <s v="خزينة مدينة نصر"/>
    <s v="تبرعات نقدية للمرضى"/>
    <s v="نقدية للمرضى"/>
    <s v="دفاتر نقدية"/>
    <x v="2"/>
    <s v="سارى"/>
    <n v="6281"/>
    <n v="126"/>
  </r>
  <r>
    <d v="2017-05-11T00:00:00"/>
    <x v="4"/>
    <n v="300"/>
    <s v="خزينة مدينة نصر"/>
    <s v="تبرعات نقدية للمرضى"/>
    <s v="نقدية للمرضى"/>
    <s v="دفاتر نقدية"/>
    <x v="2"/>
    <s v="سارى"/>
    <n v="6282"/>
    <n v="126"/>
  </r>
  <r>
    <d v="2017-05-11T00:00:00"/>
    <x v="4"/>
    <n v="18080"/>
    <s v="خزينة مدينة نصر"/>
    <s v="تبرعات عامة من زكاة مال وغيرها"/>
    <s v="تبرعات عامة من زكاة مال وغيرها"/>
    <s v="دفاتر نقدية"/>
    <x v="2"/>
    <s v="سارى"/>
    <n v="6321"/>
    <n v="127"/>
  </r>
  <r>
    <d v="2017-05-11T00:00:00"/>
    <x v="4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6322"/>
    <n v="127"/>
  </r>
  <r>
    <d v="2017-05-11T00:00:00"/>
    <x v="4"/>
    <n v="700"/>
    <s v="خزينة مدينة نصر"/>
    <s v="تبرعات نقدية للمرضى"/>
    <s v="نقدية للمرضى"/>
    <s v="دفاتر نقدية"/>
    <x v="2"/>
    <s v="سارى"/>
    <n v="6323"/>
    <n v="127"/>
  </r>
  <r>
    <d v="2017-05-11T00:00:00"/>
    <x v="4"/>
    <n v="500"/>
    <s v="خزينة مدينة نصر"/>
    <s v="تبرعات نقدية للمرضى"/>
    <s v="نقدية للمرضى"/>
    <s v="دفاتر نقدية"/>
    <x v="2"/>
    <s v="سارى"/>
    <n v="6355"/>
    <n v="128"/>
  </r>
  <r>
    <d v="2017-05-11T00:00:00"/>
    <x v="4"/>
    <n v="2750"/>
    <s v="خزينة مدينة نصر"/>
    <s v="تبرعات نقدية للمرضى"/>
    <s v="نقدية للمرضى"/>
    <s v="دفاتر نقدية"/>
    <x v="2"/>
    <s v="سارى"/>
    <n v="6061"/>
    <n v="122"/>
  </r>
  <r>
    <d v="2017-05-11T00:00:00"/>
    <x v="4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6062"/>
    <n v="122"/>
  </r>
  <r>
    <d v="2017-05-11T00:00:00"/>
    <x v="4"/>
    <n v="500"/>
    <s v="خزينة مدينة نصر"/>
    <s v="تبرعات نقدية للمرضى"/>
    <s v="نقدية للمرضى"/>
    <s v="دفاتر نقدية"/>
    <x v="2"/>
    <s v="سارى"/>
    <n v="6063"/>
    <n v="122"/>
  </r>
  <r>
    <d v="2017-05-11T00:00:00"/>
    <x v="4"/>
    <n v="1500"/>
    <s v="خزينة مدينة نصر"/>
    <s v="تبرعات عامة من زكاة مال وغيرها"/>
    <s v="تبرعات عامة من زكاة مال وغيرها"/>
    <s v="دفاتر نقدية"/>
    <x v="2"/>
    <s v="سارى"/>
    <n v="6064"/>
    <n v="122"/>
  </r>
  <r>
    <d v="2017-05-11T00:00:00"/>
    <x v="4"/>
    <n v="440"/>
    <s v="خزينة مدينة نصر"/>
    <s v="تبرعات عامة من زكاة مال وغيرها"/>
    <s v="تبرعات عامة من زكاة مال وغيرها"/>
    <s v="دفاتر نقدية"/>
    <x v="2"/>
    <s v="سارى"/>
    <n v="6065"/>
    <n v="122"/>
  </r>
  <r>
    <d v="2017-05-11T00:00:00"/>
    <x v="4"/>
    <n v="1000"/>
    <s v="بنك البركة جنيه مصرى"/>
    <s v="تبرعات مباشرة بالبنك"/>
    <m/>
    <s v="بنوك"/>
    <x v="0"/>
    <m/>
    <s v="معاملة بنكية"/>
    <m/>
  </r>
  <r>
    <d v="2017-05-11T00:00:00"/>
    <x v="4"/>
    <n v="300"/>
    <s v="بنك البركة جنيه مصرى"/>
    <s v="تبرعات مباشرة بالبنك"/>
    <m/>
    <s v="بنوك"/>
    <x v="0"/>
    <m/>
    <s v="معاملة بنكية"/>
    <m/>
  </r>
  <r>
    <d v="2017-05-11T00:00:00"/>
    <x v="4"/>
    <n v="97.5"/>
    <s v="بنك البركة جنيه مصرى"/>
    <s v="تبرعات مباشرة بالبنك"/>
    <m/>
    <s v="بنوك"/>
    <x v="0"/>
    <m/>
    <s v="معاملة بنكية"/>
    <m/>
  </r>
  <r>
    <d v="2017-05-11T00:00:00"/>
    <x v="4"/>
    <n v="1000"/>
    <s v="بنك البركة جنيه مصرى"/>
    <s v="تبرعات مباشرة بالبنك"/>
    <m/>
    <s v="بنوك"/>
    <x v="0"/>
    <m/>
    <s v="معاملة بنكية"/>
    <m/>
  </r>
  <r>
    <d v="2017-05-12T00:00:00"/>
    <x v="4"/>
    <n v="2500"/>
    <s v="خزينة مدينة نصر"/>
    <s v="تبرعات عامة من زكاة مال وغيرها"/>
    <s v="تبرعات عامة من زكاة مال وغيرها"/>
    <s v="دفاتر نقدية"/>
    <x v="2"/>
    <s v="سارى"/>
    <n v="5536"/>
    <n v="111"/>
  </r>
  <r>
    <d v="2017-05-13T00:00:00"/>
    <x v="4"/>
    <n v="50"/>
    <s v="خزينة مدينة نصر"/>
    <s v="تبرعات نقدية للمرضى"/>
    <s v="نقدية للمرضى"/>
    <s v="دفاتر نقدية"/>
    <x v="2"/>
    <s v="سارى"/>
    <n v="5228"/>
    <n v="105"/>
  </r>
  <r>
    <d v="2017-05-13T00:00:00"/>
    <x v="4"/>
    <n v="3100"/>
    <s v="خزينة مدينة نصر"/>
    <s v="تبرعات عامة من زكاة مال وغيرها"/>
    <s v="تبرعات عامة من زكاة مال وغيرها"/>
    <s v="دفاتر نقدية"/>
    <x v="2"/>
    <s v="سارى"/>
    <n v="6177"/>
    <n v="124"/>
  </r>
  <r>
    <d v="2017-05-13T00:00:00"/>
    <x v="4"/>
    <n v="100"/>
    <s v="خزينة مدينة نصر"/>
    <s v="تبرعات نقدية للمرضى"/>
    <s v="نقدية للمرضى"/>
    <s v="دفاتر نقدية"/>
    <x v="2"/>
    <s v="سارى"/>
    <n v="6178"/>
    <n v="124"/>
  </r>
  <r>
    <d v="2017-05-13T00:00:00"/>
    <x v="4"/>
    <n v="100"/>
    <s v="خزينة مدينة نصر"/>
    <s v="تبرعات نقدية للمرضى"/>
    <s v="نقدية للمرضى"/>
    <s v="دفاتر نقدية"/>
    <x v="2"/>
    <s v="سارى"/>
    <n v="6179"/>
    <n v="124"/>
  </r>
  <r>
    <d v="2017-05-13T00:00:00"/>
    <x v="4"/>
    <n v="2500"/>
    <s v="خزينة مدينة نصر"/>
    <s v="تبرعات عامة من زكاة مال وغيرها"/>
    <s v="تبرعات عامة من زكاة مال وغيرها"/>
    <s v="دفاتر نقدية"/>
    <x v="2"/>
    <s v="سارى"/>
    <n v="6238"/>
    <n v="125"/>
  </r>
  <r>
    <d v="2017-05-13T00:00:00"/>
    <x v="4"/>
    <n v="3640"/>
    <s v="خزينة مدينة نصر"/>
    <s v="تبرعات عامة من زكاة مال وغيرها"/>
    <s v="تبرعات عامة من زكاة مال وغيرها"/>
    <s v="دفاتر نقدية"/>
    <x v="2"/>
    <s v="سارى"/>
    <n v="6239"/>
    <n v="125"/>
  </r>
  <r>
    <d v="2017-05-13T00:00:00"/>
    <x v="4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6283"/>
    <n v="126"/>
  </r>
  <r>
    <d v="2017-05-13T00:00:00"/>
    <x v="4"/>
    <n v="3000"/>
    <s v="خزينة مدينة نصر"/>
    <s v="تبرعات نقدية للمرضى"/>
    <s v="نقدية للمرضى"/>
    <s v="دفاتر نقدية"/>
    <x v="2"/>
    <s v="سارى"/>
    <n v="6066"/>
    <n v="122"/>
  </r>
  <r>
    <d v="2017-05-14T00:00:00"/>
    <x v="4"/>
    <n v="200"/>
    <s v="خزينة مدينة نصر"/>
    <s v="تبرعات نقدية للمرضى"/>
    <s v="نقدية للمرضى"/>
    <s v="دفاتر نقدية"/>
    <x v="2"/>
    <s v="سارى"/>
    <n v="5229"/>
    <n v="105"/>
  </r>
  <r>
    <d v="2017-05-14T00:00:00"/>
    <x v="4"/>
    <n v="150"/>
    <s v="خزينة مدينة نصر"/>
    <s v="تبرعات عامة من زكاة مال وغيرها"/>
    <s v="تبرعات عامة من زكاة مال وغيرها"/>
    <s v="دفاتر نقدية"/>
    <x v="2"/>
    <s v="سارى"/>
    <n v="5930"/>
    <n v="119"/>
  </r>
  <r>
    <d v="2017-05-14T00:00:00"/>
    <x v="4"/>
    <n v="150"/>
    <s v="خزينة مدينة نصر"/>
    <s v="تبرعات عامة من زكاة مال وغيرها"/>
    <s v="تبرعات عامة من زكاة مال وغيرها"/>
    <s v="دفاتر نقدية"/>
    <x v="2"/>
    <s v="سارى"/>
    <n v="5931"/>
    <n v="119"/>
  </r>
  <r>
    <d v="2017-05-14T00:00:00"/>
    <x v="4"/>
    <n v="200"/>
    <s v="خزينة مدينة نصر"/>
    <s v="تبرعات نقدية للمرضى"/>
    <s v="نقدية للمرضى"/>
    <s v="دفاتر نقدية"/>
    <x v="2"/>
    <s v="سارى"/>
    <n v="6180"/>
    <n v="124"/>
  </r>
  <r>
    <d v="2017-05-14T00:00:00"/>
    <x v="4"/>
    <n v="2000"/>
    <s v="خزينة مدينة نصر"/>
    <s v="تبرعات نقدية للمرضى"/>
    <s v="نقدية للمرضى"/>
    <s v="دفاتر نقدية"/>
    <x v="2"/>
    <s v="سارى"/>
    <n v="6284"/>
    <n v="126"/>
  </r>
  <r>
    <d v="2017-05-14T00:00:00"/>
    <x v="4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6324"/>
    <n v="127"/>
  </r>
  <r>
    <d v="2017-05-14T00:00:00"/>
    <x v="4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6325"/>
    <n v="127"/>
  </r>
  <r>
    <d v="2017-05-14T00:00:00"/>
    <x v="4"/>
    <n v="4000"/>
    <s v="خزينة مدينة نصر"/>
    <s v="تبرعات عامة من زكاة مال وغيرها"/>
    <s v="تبرعات عامة من زكاة مال وغيرها"/>
    <s v="دفاتر نقدية"/>
    <x v="2"/>
    <s v="سارى"/>
    <n v="6451"/>
    <n v="130"/>
  </r>
  <r>
    <d v="2017-05-14T00:00:00"/>
    <x v="4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6067"/>
    <n v="122"/>
  </r>
  <r>
    <d v="2017-05-14T00:00:00"/>
    <x v="4"/>
    <n v="500"/>
    <s v="خزينة مدينة نصر"/>
    <s v="تبرعات نقدية للمرضى"/>
    <s v="نقدية للمرضى"/>
    <s v="دفاتر نقدية"/>
    <x v="2"/>
    <s v="سارى"/>
    <n v="6068"/>
    <n v="122"/>
  </r>
  <r>
    <d v="2017-05-14T00:00:00"/>
    <x v="4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6069"/>
    <n v="122"/>
  </r>
  <r>
    <d v="2017-05-14T00:00:00"/>
    <x v="4"/>
    <n v="300"/>
    <s v="خزينة مدينة نصر"/>
    <s v="تبرعات نقدية للمرضى"/>
    <s v="نقدية للمرضى"/>
    <s v="دفاتر نقدية"/>
    <x v="2"/>
    <s v="سارى"/>
    <n v="6070"/>
    <n v="122"/>
  </r>
  <r>
    <d v="2017-05-14T00:00:00"/>
    <x v="4"/>
    <n v="55"/>
    <s v="خزينة مدينة نصر"/>
    <s v="تبرعات نقدية للمرضى"/>
    <s v="نقدية للمرضى"/>
    <s v="دفاتر نقدية"/>
    <x v="2"/>
    <s v="سارى"/>
    <n v="6071"/>
    <n v="122"/>
  </r>
  <r>
    <d v="2017-05-14T00:00:00"/>
    <x v="4"/>
    <n v="500"/>
    <s v="خزينة مدينة نصر"/>
    <s v="تبرعات نقدية للمرضى"/>
    <s v="نقدية للمرضى"/>
    <s v="دفاتر نقدية"/>
    <x v="2"/>
    <s v="سارى"/>
    <n v="6072"/>
    <n v="122"/>
  </r>
  <r>
    <d v="2017-05-14T00:00:00"/>
    <x v="4"/>
    <n v="300"/>
    <s v="خزينة مدينة نصر"/>
    <s v="تبرعات نقدية للمرضى"/>
    <s v="نقدية للمرضى"/>
    <s v="دفاتر نقدية"/>
    <x v="2"/>
    <s v="سارى"/>
    <n v="6073"/>
    <n v="122"/>
  </r>
  <r>
    <d v="2017-05-14T00:00:00"/>
    <x v="4"/>
    <n v="700"/>
    <s v="بنك البركة جنيه مصرى"/>
    <s v="تبرعات مباشرة بالبنك"/>
    <m/>
    <s v="بنوك"/>
    <x v="0"/>
    <m/>
    <s v="معاملة بنكية"/>
    <m/>
  </r>
  <r>
    <d v="2017-05-14T00:00:00"/>
    <x v="4"/>
    <n v="290"/>
    <s v="بنك البركة جنيه مصرى"/>
    <s v="تبرعات مباشرة بالبنك"/>
    <m/>
    <s v="بنوك"/>
    <x v="0"/>
    <m/>
    <s v="معاملة بنكية"/>
    <m/>
  </r>
  <r>
    <d v="2017-05-15T00:00:00"/>
    <x v="4"/>
    <n v="1000"/>
    <s v="بنك البركة جنيه مصرى"/>
    <s v="تبرعات مباشرة بالبنك"/>
    <m/>
    <s v="بنوك"/>
    <x v="0"/>
    <m/>
    <s v="معاملة بنكية"/>
    <m/>
  </r>
  <r>
    <d v="2017-05-15T00:00:00"/>
    <x v="4"/>
    <n v="500"/>
    <s v="خزينة مدينة نصر"/>
    <s v="تبرعات نقدية للمرضى"/>
    <s v="نقدية للمرضى"/>
    <s v="دفاتر نقدية"/>
    <x v="2"/>
    <s v="سارى"/>
    <n v="5230"/>
    <n v="105"/>
  </r>
  <r>
    <d v="2017-05-15T00:00:00"/>
    <x v="4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6132"/>
    <n v="123"/>
  </r>
  <r>
    <d v="2017-05-15T00:00:00"/>
    <x v="4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6133"/>
    <n v="123"/>
  </r>
  <r>
    <d v="2017-05-15T00:00:00"/>
    <x v="4"/>
    <n v="500"/>
    <s v="خزينة مدينة نصر"/>
    <s v="تبرعات نقدية للمرضى"/>
    <s v="نقدية للمرضى"/>
    <s v="دفاتر نقدية"/>
    <x v="2"/>
    <s v="سارى"/>
    <n v="6134"/>
    <n v="123"/>
  </r>
  <r>
    <d v="2017-05-15T00:00:00"/>
    <x v="4"/>
    <n v="4000"/>
    <s v="خزينة مدينة نصر"/>
    <s v="تبرعات نقدية للمرضى"/>
    <s v="نقدية للمرضى"/>
    <s v="دفاتر نقدية"/>
    <x v="2"/>
    <s v="سارى"/>
    <n v="6135"/>
    <n v="123"/>
  </r>
  <r>
    <d v="2017-05-15T00:00:00"/>
    <x v="4"/>
    <n v="6750"/>
    <s v="خزينة مدينة نصر"/>
    <s v="تبرعات نقدية للمرضى"/>
    <s v="نقدية للمرضى"/>
    <s v="دفاتر نقدية"/>
    <x v="2"/>
    <s v="سارى"/>
    <n v="6240"/>
    <n v="125"/>
  </r>
  <r>
    <d v="2017-05-15T00:00:00"/>
    <x v="4"/>
    <n v="2000"/>
    <s v="خزينة مدينة نصر"/>
    <s v="تبرعات نقدية للمرضى"/>
    <s v="نقدية للمرضى"/>
    <s v="دفاتر نقدية"/>
    <x v="2"/>
    <s v="سارى"/>
    <n v="6285"/>
    <n v="126"/>
  </r>
  <r>
    <d v="2017-05-15T00:00:00"/>
    <x v="4"/>
    <n v="15000"/>
    <s v="خزينة مدينة نصر"/>
    <s v="تبرعات عامة من زكاة مال وغيرها"/>
    <s v="تبرعات عامة من زكاة مال وغيرها"/>
    <s v="دفاتر نقدية"/>
    <x v="2"/>
    <s v="سارى"/>
    <n v="6286"/>
    <n v="126"/>
  </r>
  <r>
    <d v="2017-05-15T00:00:00"/>
    <x v="4"/>
    <n v="100"/>
    <s v="خزينة مدينة نصر"/>
    <s v="تبرعات نقدية للمرضى"/>
    <s v="نقدية للمرضى"/>
    <s v="دفاتر نقدية"/>
    <x v="2"/>
    <s v="سارى"/>
    <n v="6326"/>
    <n v="127"/>
  </r>
  <r>
    <d v="2017-05-15T00:00:00"/>
    <x v="4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6327"/>
    <n v="127"/>
  </r>
  <r>
    <d v="2017-05-15T00:00:00"/>
    <x v="4"/>
    <n v="1000"/>
    <s v="خزينة مدينة نصر"/>
    <s v="تبرعات نقدية للمرضى"/>
    <s v="نقدية للمرضى"/>
    <s v="دفاتر نقدية"/>
    <x v="2"/>
    <s v="سارى"/>
    <n v="6328"/>
    <n v="127"/>
  </r>
  <r>
    <d v="2017-05-15T00:00:00"/>
    <x v="4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6356"/>
    <n v="128"/>
  </r>
  <r>
    <d v="2017-05-15T00:00:00"/>
    <x v="4"/>
    <n v="10000"/>
    <s v="خزينة مدينة نصر"/>
    <s v="تبرعات نقدية للمرضى"/>
    <s v="نقدية للمرضى"/>
    <s v="دفاتر نقدية"/>
    <x v="2"/>
    <s v="سارى"/>
    <n v="6357"/>
    <n v="128"/>
  </r>
  <r>
    <d v="2017-05-15T00:00:00"/>
    <x v="4"/>
    <n v="150"/>
    <s v="خزينة مدينة نصر"/>
    <s v="تبرعات نقدية للمرضى"/>
    <s v="نقدية للمرضى"/>
    <s v="دفاتر نقدية"/>
    <x v="2"/>
    <s v="سارى"/>
    <n v="6358"/>
    <n v="128"/>
  </r>
  <r>
    <d v="2017-05-15T00:00:00"/>
    <x v="4"/>
    <n v="150"/>
    <s v="خزينة مدينة نصر"/>
    <s v="تبرعات نقدية للمرضى"/>
    <s v="نقدية للمرضى"/>
    <s v="دفاتر نقدية"/>
    <x v="2"/>
    <s v="سارى"/>
    <n v="6359"/>
    <n v="128"/>
  </r>
  <r>
    <d v="2017-05-15T00:00:00"/>
    <x v="4"/>
    <n v="8300"/>
    <s v="خزينة مدينة نصر"/>
    <s v="تبرعات نقدية للمرضى"/>
    <s v="نقدية للمرضى"/>
    <s v="دفاتر نقدية"/>
    <x v="2"/>
    <s v="سارى"/>
    <n v="6362"/>
    <n v="128"/>
  </r>
  <r>
    <d v="2017-05-15T00:00:00"/>
    <x v="4"/>
    <n v="18050"/>
    <s v="خزينة مدينة نصر"/>
    <s v="تبرعات عامة من زكاة مال وغيرها"/>
    <s v="تبرعات عامة من زكاة مال وغيرها"/>
    <s v="دفاتر نقدية"/>
    <x v="2"/>
    <s v="سارى"/>
    <n v="6453"/>
    <n v="130"/>
  </r>
  <r>
    <d v="2017-05-15T00:00:00"/>
    <x v="4"/>
    <n v="250"/>
    <s v="خزينة مدينة نصر"/>
    <s v="تبرعات عامة من زكاة مال وغيرها"/>
    <s v="تبرعات عامة من زكاة مال وغيرها"/>
    <s v="دفاتر نقدية"/>
    <x v="2"/>
    <s v="سارى"/>
    <n v="6454"/>
    <n v="130"/>
  </r>
  <r>
    <d v="2017-05-15T00:00:00"/>
    <x v="4"/>
    <n v="200"/>
    <s v="خزينة مدينة نصر"/>
    <s v="تبرعات نقدية للمرضى"/>
    <s v="نقدية للمرضى"/>
    <s v="دفاتر نقدية"/>
    <x v="2"/>
    <s v="سارى"/>
    <n v="6074"/>
    <n v="122"/>
  </r>
  <r>
    <d v="2017-05-15T00:00:00"/>
    <x v="4"/>
    <n v="150"/>
    <s v="بنك البركة جنيه مصرى"/>
    <s v="تبرعات مباشرة بالبنك"/>
    <m/>
    <s v="بنوك"/>
    <x v="0"/>
    <m/>
    <s v="معاملة بنكية"/>
    <m/>
  </r>
  <r>
    <d v="2017-05-15T00:00:00"/>
    <x v="4"/>
    <n v="6000"/>
    <s v="بنك البركة جنيه مصرى"/>
    <s v="تبرعات مباشرة بالبنك"/>
    <m/>
    <s v="بنوك"/>
    <x v="0"/>
    <m/>
    <s v="معاملة بنكية"/>
    <m/>
  </r>
  <r>
    <d v="2017-05-16T00:00:00"/>
    <x v="4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5640"/>
    <n v="113"/>
  </r>
  <r>
    <d v="2017-05-16T00:00:00"/>
    <x v="4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5641"/>
    <n v="113"/>
  </r>
  <r>
    <d v="2017-05-16T00:00:00"/>
    <x v="4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5642"/>
    <n v="113"/>
  </r>
  <r>
    <d v="2017-05-16T00:00:00"/>
    <x v="4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5643"/>
    <n v="113"/>
  </r>
  <r>
    <d v="2017-05-16T00:00:00"/>
    <x v="4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5644"/>
    <n v="113"/>
  </r>
  <r>
    <d v="2017-05-16T00:00:00"/>
    <x v="4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5645"/>
    <n v="113"/>
  </r>
  <r>
    <d v="2017-05-16T00:00:00"/>
    <x v="4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5646"/>
    <n v="113"/>
  </r>
  <r>
    <d v="2017-05-16T00:00:00"/>
    <x v="4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5932"/>
    <n v="119"/>
  </r>
  <r>
    <d v="2017-05-16T00:00:00"/>
    <x v="4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6287"/>
    <n v="126"/>
  </r>
  <r>
    <d v="2017-05-16T00:00:00"/>
    <x v="4"/>
    <n v="1500"/>
    <s v="خزينة مدينة نصر"/>
    <s v="تبرعات نقدية للمرضى"/>
    <s v="نقدية للمرضى"/>
    <s v="دفاتر نقدية"/>
    <x v="2"/>
    <s v="سارى"/>
    <n v="6288"/>
    <n v="126"/>
  </r>
  <r>
    <d v="2017-05-16T00:00:00"/>
    <x v="4"/>
    <n v="1800"/>
    <s v="خزينة مدينة نصر"/>
    <s v="تبرعات نقدية للمرضى"/>
    <s v="نقدية للمرضى"/>
    <s v="دفاتر نقدية"/>
    <x v="2"/>
    <s v="سارى"/>
    <n v="6289"/>
    <n v="126"/>
  </r>
  <r>
    <d v="2017-05-16T00:00:00"/>
    <x v="4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6329"/>
    <n v="127"/>
  </r>
  <r>
    <d v="2017-05-16T00:00:00"/>
    <x v="4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6360"/>
    <n v="128"/>
  </r>
  <r>
    <d v="2017-05-16T00:00:00"/>
    <x v="4"/>
    <n v="10000"/>
    <s v="خزينة مدينة نصر"/>
    <s v="تبرعات عامة من زكاة مال وغيرها"/>
    <s v="تبرعات عامة من زكاة مال وغيرها"/>
    <s v="دفاتر نقدية"/>
    <x v="2"/>
    <s v="سارى"/>
    <n v="6361"/>
    <n v="128"/>
  </r>
  <r>
    <d v="2017-05-16T00:00:00"/>
    <x v="4"/>
    <n v="17575"/>
    <s v="خزينة مدينة نصر"/>
    <s v="تبرعات عامة من زكاة مال وغيرها"/>
    <s v="تبرعات عامة من زكاة مال وغيرها"/>
    <s v="دفاتر نقدية"/>
    <x v="2"/>
    <s v="سارى"/>
    <n v="6455"/>
    <n v="130"/>
  </r>
  <r>
    <d v="2017-05-16T00:00:00"/>
    <x v="4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6598"/>
    <n v="132"/>
  </r>
  <r>
    <d v="2017-05-16T00:00:00"/>
    <x v="4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6599"/>
    <n v="132"/>
  </r>
  <r>
    <d v="2017-05-16T00:00:00"/>
    <x v="4"/>
    <n v="2000"/>
    <s v="بنك البركة جنيه مصرى"/>
    <s v="تبرعات مباشرة بالبنك"/>
    <m/>
    <s v="بنوك"/>
    <x v="0"/>
    <m/>
    <s v="معاملة بنكية"/>
    <m/>
  </r>
  <r>
    <d v="2017-05-16T00:00:00"/>
    <x v="4"/>
    <n v="1000"/>
    <s v="بنك البركة جنيه مصرى"/>
    <s v="تبرعات مباشرة بالبنك"/>
    <m/>
    <s v="بنوك"/>
    <x v="0"/>
    <m/>
    <s v="معاملة بنكية"/>
    <m/>
  </r>
  <r>
    <d v="2017-05-16T00:00:00"/>
    <x v="4"/>
    <n v="2000"/>
    <s v="بنك البركة جنيه مصرى"/>
    <s v="تبرعات مباشرة بالبنك"/>
    <m/>
    <s v="بنوك"/>
    <x v="0"/>
    <m/>
    <s v="معاملة بنكية"/>
    <m/>
  </r>
  <r>
    <d v="2017-05-16T00:00:00"/>
    <x v="4"/>
    <n v="500"/>
    <s v="بنك البركة جنيه مصرى"/>
    <s v="تبرعات مباشرة بالبنك"/>
    <m/>
    <s v="بنوك"/>
    <x v="0"/>
    <m/>
    <s v="معاملة بنكية"/>
    <m/>
  </r>
  <r>
    <d v="2017-05-17T00:00:00"/>
    <x v="4"/>
    <n v="1600"/>
    <s v="خزينة مدينة نصر"/>
    <s v="تبرعات نقدية للمرضى"/>
    <s v="نقدية للمرضى"/>
    <s v="دفاتر نقدية"/>
    <x v="2"/>
    <s v="سارى"/>
    <n v="5231"/>
    <n v="105"/>
  </r>
  <r>
    <d v="2017-05-17T00:00:00"/>
    <x v="4"/>
    <n v="400"/>
    <s v="خزينة مدينة نصر"/>
    <s v="تبرعات نقدية للمرضى"/>
    <s v="نقدية للمرضى"/>
    <s v="دفاتر نقدية"/>
    <x v="2"/>
    <s v="سارى"/>
    <n v="5232"/>
    <n v="105"/>
  </r>
  <r>
    <d v="2017-05-17T00:00:00"/>
    <x v="4"/>
    <n v="1400"/>
    <s v="خزينة مدينة نصر"/>
    <s v="تبرعات نقدية للمرضى"/>
    <s v="نقدية للمرضى"/>
    <s v="دفاتر نقدية"/>
    <x v="2"/>
    <s v="سارى"/>
    <n v="5233"/>
    <n v="105"/>
  </r>
  <r>
    <d v="2017-05-17T00:00:00"/>
    <x v="4"/>
    <n v="25000"/>
    <s v="خزينة مدينة نصر"/>
    <s v="تبرعات عامة من زكاة مال وغيرها"/>
    <s v="تبرعات عامة من زكاة مال وغيرها"/>
    <s v="دفاتر نقدية"/>
    <x v="2"/>
    <s v="سارى"/>
    <n v="5933"/>
    <n v="119"/>
  </r>
  <r>
    <d v="2017-05-17T00:00:00"/>
    <x v="4"/>
    <n v="20000"/>
    <s v="خزينة مدينة نصر"/>
    <s v="تبرعات نقدية للمرضى"/>
    <s v="نقدية للمرضى"/>
    <s v="دفاتر نقدية"/>
    <x v="2"/>
    <s v="سارى"/>
    <n v="6181"/>
    <n v="124"/>
  </r>
  <r>
    <d v="2017-05-17T00:00:00"/>
    <x v="4"/>
    <n v="20000"/>
    <s v="خزينة مدينة نصر"/>
    <s v="تبرعات عامة من زكاة مال وغيرها"/>
    <s v="تبرعات عامة من زكاة مال وغيرها"/>
    <s v="دفاتر نقدية"/>
    <x v="2"/>
    <s v="سارى"/>
    <n v="6182"/>
    <n v="124"/>
  </r>
  <r>
    <d v="2017-05-17T00:00:00"/>
    <x v="4"/>
    <n v="8000"/>
    <s v="خزينة مدينة نصر"/>
    <s v="تبرعات نقدية للمرضى"/>
    <s v="نقدية للمرضى"/>
    <s v="دفاتر نقدية"/>
    <x v="2"/>
    <s v="سارى"/>
    <n v="6183"/>
    <n v="124"/>
  </r>
  <r>
    <d v="2017-05-17T00:00:00"/>
    <x v="4"/>
    <n v="40000"/>
    <s v="خزينة مدينة نصر"/>
    <s v="تبرعات نقدية للمرضى"/>
    <s v="نقدية للمرضى"/>
    <s v="دفاتر نقدية"/>
    <x v="2"/>
    <s v="سارى"/>
    <n v="6363"/>
    <n v="128"/>
  </r>
  <r>
    <d v="2017-05-17T00:00:00"/>
    <x v="4"/>
    <n v="800"/>
    <s v="خزينة مدينة نصر"/>
    <s v="تبرعات عامة من زكاة مال وغيرها"/>
    <s v="تبرعات عامة من زكاة مال وغيرها"/>
    <s v="دفاتر نقدية"/>
    <x v="2"/>
    <s v="سارى"/>
    <n v="6456"/>
    <n v="130"/>
  </r>
  <r>
    <d v="2017-05-17T00:00:00"/>
    <x v="4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6075"/>
    <n v="122"/>
  </r>
  <r>
    <d v="2017-05-17T00:00:00"/>
    <x v="4"/>
    <n v="1300"/>
    <s v="خزينة مدينة نصر"/>
    <s v="تبرعات نقدية للمرضى"/>
    <s v="نقدية للمرضى"/>
    <s v="دفاتر نقدية"/>
    <x v="2"/>
    <s v="سارى"/>
    <n v="6076"/>
    <n v="122"/>
  </r>
  <r>
    <d v="2017-05-17T00:00:00"/>
    <x v="4"/>
    <n v="1000"/>
    <s v="بنك البركة جنيه مصرى"/>
    <s v="تبرعات مباشرة بالبنك"/>
    <m/>
    <s v="بنوك"/>
    <x v="0"/>
    <m/>
    <s v="معاملة بنكية"/>
    <m/>
  </r>
  <r>
    <d v="2017-05-17T00:00:00"/>
    <x v="4"/>
    <n v="3500"/>
    <s v="بنك البركة جنيه مصرى"/>
    <s v="تبرعات مباشرة بالبنك"/>
    <m/>
    <s v="بنوك"/>
    <x v="0"/>
    <m/>
    <s v="معاملة بنكية"/>
    <m/>
  </r>
  <r>
    <d v="2017-05-17T00:00:00"/>
    <x v="4"/>
    <n v="100"/>
    <s v="بنك البركة جنيه مصرى"/>
    <s v="تبرعات مباشرة بالبنك"/>
    <m/>
    <s v="بنوك"/>
    <x v="0"/>
    <m/>
    <s v="معاملة بنكية"/>
    <m/>
  </r>
  <r>
    <d v="2017-05-17T00:00:00"/>
    <x v="4"/>
    <n v="360"/>
    <s v="بنك البركة جنيه مصرى"/>
    <s v="تبرعات مباشرة بالبنك"/>
    <m/>
    <s v="بنوك"/>
    <x v="0"/>
    <m/>
    <s v="معاملة بنكية"/>
    <m/>
  </r>
  <r>
    <d v="2017-05-18T00:00:00"/>
    <x v="4"/>
    <n v="5500"/>
    <s v="بنك البركة جنيه مصرى"/>
    <s v="تبرعات مباشرة بالبنك"/>
    <m/>
    <s v="بنوك"/>
    <x v="0"/>
    <m/>
    <s v="معاملة بنكية"/>
    <m/>
  </r>
  <r>
    <d v="2017-05-18T00:00:00"/>
    <x v="4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5235"/>
    <n v="105"/>
  </r>
  <r>
    <d v="2017-05-18T00:00:00"/>
    <x v="4"/>
    <n v="100"/>
    <s v="خزينة مدينة نصر"/>
    <s v="تبرعات نقدية للمرضى"/>
    <s v="نقدية للمرضى"/>
    <s v="دفاتر نقدية"/>
    <x v="2"/>
    <s v="سارى"/>
    <n v="5243"/>
    <n v="105"/>
  </r>
  <r>
    <d v="2017-05-18T00:00:00"/>
    <x v="4"/>
    <n v="550"/>
    <s v="خزينة مدينة نصر"/>
    <s v="تبرعات عامة من زكاة مال وغيرها"/>
    <s v="تبرعات عامة من زكاة مال وغيرها"/>
    <s v="دفاتر نقدية"/>
    <x v="2"/>
    <s v="سارى"/>
    <n v="5934"/>
    <n v="119"/>
  </r>
  <r>
    <d v="2017-05-18T00:00:00"/>
    <x v="4"/>
    <n v="2200"/>
    <s v="خزينة مدينة نصر"/>
    <s v="تبرعات عامة من زكاة مال وغيرها"/>
    <s v="تبرعات عامة من زكاة مال وغيرها"/>
    <s v="دفاتر نقدية"/>
    <x v="2"/>
    <s v="سارى"/>
    <n v="6136"/>
    <n v="123"/>
  </r>
  <r>
    <d v="2017-05-18T00:00:00"/>
    <x v="4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6290"/>
    <n v="126"/>
  </r>
  <r>
    <d v="2017-05-18T00:00:00"/>
    <x v="4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6330"/>
    <n v="127"/>
  </r>
  <r>
    <d v="2017-05-18T00:00:00"/>
    <x v="4"/>
    <n v="10000"/>
    <s v="خزينة مدينة نصر"/>
    <s v="تبرعات نقدية للمرضى"/>
    <s v="نقدية للمرضى"/>
    <s v="دفاتر نقدية"/>
    <x v="2"/>
    <s v="سارى"/>
    <n v="6457"/>
    <n v="130"/>
  </r>
  <r>
    <d v="2017-05-18T00:00:00"/>
    <x v="4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6458"/>
    <n v="130"/>
  </r>
  <r>
    <d v="2017-05-18T00:00:00"/>
    <x v="4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6077"/>
    <n v="122"/>
  </r>
  <r>
    <d v="2017-05-18T00:00:00"/>
    <x v="4"/>
    <n v="120000"/>
    <s v="بنك البركة جنيه مصرى"/>
    <s v="تبرعات مباشرة بالبنك"/>
    <m/>
    <s v="بنوك"/>
    <x v="0"/>
    <m/>
    <s v="معاملة بنكية"/>
    <m/>
  </r>
  <r>
    <d v="2017-05-18T00:00:00"/>
    <x v="4"/>
    <n v="50"/>
    <s v="بنك البركة جنيه مصرى"/>
    <s v="تبرعات مباشرة بالبنك"/>
    <m/>
    <s v="بنوك"/>
    <x v="0"/>
    <m/>
    <s v="معاملة بنكية"/>
    <m/>
  </r>
  <r>
    <d v="2017-05-18T00:00:00"/>
    <x v="4"/>
    <n v="500"/>
    <s v="بنك البركة جنيه مصرى"/>
    <s v="تبرعات مباشرة بالبنك"/>
    <m/>
    <s v="بنوك"/>
    <x v="0"/>
    <m/>
    <s v="معاملة بنكية"/>
    <m/>
  </r>
  <r>
    <d v="2017-05-18T00:00:00"/>
    <x v="4"/>
    <n v="32.5"/>
    <s v="بنك البركة جنيه مصرى"/>
    <s v="تبرعات مباشرة بالبنك"/>
    <m/>
    <s v="بنوك"/>
    <x v="0"/>
    <m/>
    <s v="معاملة بنكية"/>
    <m/>
  </r>
  <r>
    <d v="2017-05-18T00:00:00"/>
    <x v="4"/>
    <n v="22700"/>
    <s v="بنك البركة جنيه مصرى"/>
    <s v="تبرعات مباشرة بالبنك"/>
    <m/>
    <s v="بنوك"/>
    <x v="0"/>
    <m/>
    <s v="معاملة بنكية"/>
    <m/>
  </r>
  <r>
    <d v="2017-05-20T00:00:00"/>
    <x v="4"/>
    <n v="30000"/>
    <s v="خزينة مدينة نصر"/>
    <s v="تبرعات نقدية للمرضى"/>
    <s v="نقدية للمرضى"/>
    <s v="دفاتر نقدية"/>
    <x v="2"/>
    <s v="سارى"/>
    <n v="5236"/>
    <n v="105"/>
  </r>
  <r>
    <d v="2017-05-20T00:00:00"/>
    <x v="4"/>
    <n v="2700"/>
    <s v="خزينة مدينة نصر"/>
    <s v="تبرعات نقدية للمرضى"/>
    <s v="نقدية للمرضى"/>
    <s v="دفاتر نقدية"/>
    <x v="2"/>
    <s v="سارى"/>
    <n v="5237"/>
    <n v="105"/>
  </r>
  <r>
    <d v="2017-05-20T00:00:00"/>
    <x v="4"/>
    <n v="3600"/>
    <s v="خزينة مدينة نصر"/>
    <s v="تبرعات نقدية للمرضى"/>
    <s v="نقدية للمرضى"/>
    <s v="دفاتر نقدية"/>
    <x v="2"/>
    <s v="سارى"/>
    <n v="5238"/>
    <n v="105"/>
  </r>
  <r>
    <d v="2017-05-20T00:00:00"/>
    <x v="4"/>
    <n v="5000"/>
    <s v="خزينة مدينة نصر"/>
    <s v="تبرعات نقدية للمرضى"/>
    <s v="نقدية للمرضى"/>
    <s v="دفاتر نقدية"/>
    <x v="2"/>
    <s v="سارى"/>
    <n v="5239"/>
    <n v="105"/>
  </r>
  <r>
    <d v="2017-05-20T00:00:00"/>
    <x v="4"/>
    <n v="3000"/>
    <s v="خزينة مدينة نصر"/>
    <s v="تبرعات نقدية للمرضى"/>
    <s v="نقدية للمرضى"/>
    <s v="دفاتر نقدية"/>
    <x v="2"/>
    <s v="سارى"/>
    <n v="5240"/>
    <n v="105"/>
  </r>
  <r>
    <d v="2017-05-20T00:00:00"/>
    <x v="4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5241"/>
    <n v="105"/>
  </r>
  <r>
    <d v="2017-05-20T00:00:00"/>
    <x v="4"/>
    <n v="10000"/>
    <s v="خزينة مدينة نصر"/>
    <s v="تبرعات نقدية للمرضى"/>
    <s v="نقدية للمرضى"/>
    <s v="دفاتر نقدية"/>
    <x v="2"/>
    <s v="سارى"/>
    <n v="5244"/>
    <n v="105"/>
  </r>
  <r>
    <d v="2017-05-20T00:00:00"/>
    <x v="4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5245"/>
    <n v="105"/>
  </r>
  <r>
    <d v="2017-05-20T00:00:00"/>
    <x v="4"/>
    <n v="50"/>
    <s v="خزينة مدينة نصر"/>
    <s v="تبرعات نقدية للمرضى"/>
    <s v="نقدية للمرضى"/>
    <s v="دفاتر نقدية"/>
    <x v="2"/>
    <s v="سارى"/>
    <n v="5246"/>
    <n v="105"/>
  </r>
  <r>
    <d v="2017-05-20T00:00:00"/>
    <x v="4"/>
    <n v="250"/>
    <s v="خزينة مدينة نصر"/>
    <s v="تبرعات عامة من زكاة مال وغيرها"/>
    <s v="تبرعات عامة من زكاة مال وغيرها"/>
    <s v="دفاتر نقدية"/>
    <x v="2"/>
    <s v="سارى"/>
    <n v="5253"/>
    <n v="106"/>
  </r>
  <r>
    <d v="2017-05-20T00:00:00"/>
    <x v="4"/>
    <n v="300"/>
    <s v="خزينة مدينة نصر"/>
    <s v="تبرعات نقدية للمرضى"/>
    <s v="نقدية للمرضى"/>
    <s v="دفاتر نقدية"/>
    <x v="2"/>
    <s v="سارى"/>
    <n v="5346"/>
    <n v="107"/>
  </r>
  <r>
    <d v="2017-05-20T00:00:00"/>
    <x v="4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5347"/>
    <n v="107"/>
  </r>
  <r>
    <d v="2017-05-20T00:00:00"/>
    <x v="4"/>
    <n v="1300"/>
    <s v="خزينة مدينة نصر"/>
    <s v="تبرعات عامة من زكاة مال وغيرها"/>
    <s v="تبرعات عامة من زكاة مال وغيرها"/>
    <s v="دفاتر نقدية"/>
    <x v="2"/>
    <s v="سارى"/>
    <n v="5935"/>
    <n v="119"/>
  </r>
  <r>
    <d v="2017-05-20T00:00:00"/>
    <x v="4"/>
    <n v="3625"/>
    <s v="خزينة مدينة نصر"/>
    <s v="تبرعات عامة من زكاة مال وغيرها"/>
    <s v="تبرعات عامة من زكاة مال وغيرها"/>
    <s v="دفاتر نقدية"/>
    <x v="2"/>
    <s v="سارى"/>
    <n v="6137"/>
    <n v="123"/>
  </r>
  <r>
    <d v="2017-05-20T00:00:00"/>
    <x v="4"/>
    <n v="100"/>
    <s v="خزينة مدينة نصر"/>
    <s v="تبرعات نقدية للمرضى"/>
    <s v="نقدية للمرضى"/>
    <s v="دفاتر نقدية"/>
    <x v="2"/>
    <s v="سارى"/>
    <n v="6184"/>
    <n v="124"/>
  </r>
  <r>
    <d v="2017-05-20T00:00:00"/>
    <x v="4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6185"/>
    <n v="124"/>
  </r>
  <r>
    <d v="2017-05-20T00:00:00"/>
    <x v="4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6186"/>
    <n v="124"/>
  </r>
  <r>
    <d v="2017-05-20T00:00:00"/>
    <x v="4"/>
    <n v="1350"/>
    <s v="خزينة مدينة نصر"/>
    <s v="تبرعات نقدية للمرضى"/>
    <s v="نقدية للمرضى"/>
    <s v="دفاتر نقدية"/>
    <x v="2"/>
    <s v="سارى"/>
    <n v="6291"/>
    <n v="126"/>
  </r>
  <r>
    <d v="2017-05-20T00:00:00"/>
    <x v="4"/>
    <n v="11000"/>
    <s v="خزينة مدينة نصر"/>
    <s v="تبرعات عامة من زكاة مال وغيرها"/>
    <s v="تبرعات عامة من زكاة مال وغيرها"/>
    <s v="دفاتر نقدية"/>
    <x v="2"/>
    <s v="سارى"/>
    <n v="6292"/>
    <n v="126"/>
  </r>
  <r>
    <d v="2017-05-20T00:00:00"/>
    <x v="4"/>
    <n v="1300"/>
    <s v="خزينة مدينة نصر"/>
    <s v="تبرعات عامة من زكاة مال وغيرها"/>
    <s v="تبرعات عامة من زكاة مال وغيرها"/>
    <s v="دفاتر نقدية"/>
    <x v="2"/>
    <s v="سارى"/>
    <n v="6459"/>
    <n v="130"/>
  </r>
  <r>
    <d v="2017-05-20T00:00:00"/>
    <x v="4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6460"/>
    <n v="130"/>
  </r>
  <r>
    <d v="2017-05-20T00:00:00"/>
    <x v="4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6461"/>
    <n v="130"/>
  </r>
  <r>
    <d v="2017-05-20T00:00:00"/>
    <x v="4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6462"/>
    <n v="130"/>
  </r>
  <r>
    <d v="2017-05-20T00:00:00"/>
    <x v="4"/>
    <n v="600"/>
    <s v="خزينة مدينة نصر"/>
    <s v="تبرعات عامة من زكاة مال وغيرها"/>
    <s v="تبرعات عامة من زكاة مال وغيرها"/>
    <s v="دفاتر نقدية"/>
    <x v="2"/>
    <s v="سارى"/>
    <n v="6463"/>
    <n v="130"/>
  </r>
  <r>
    <d v="2017-05-20T00:00:00"/>
    <x v="4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6464"/>
    <n v="130"/>
  </r>
  <r>
    <d v="2017-05-20T00:00:00"/>
    <x v="4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6468"/>
    <n v="130"/>
  </r>
  <r>
    <d v="2017-05-20T00:00:00"/>
    <x v="4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6469"/>
    <n v="130"/>
  </r>
  <r>
    <d v="2017-05-20T00:00:00"/>
    <x v="4"/>
    <n v="600"/>
    <s v="خزينة مدينة نصر"/>
    <s v="تبرعات عامة من زكاة مال وغيرها"/>
    <s v="تبرعات عامة من زكاة مال وغيرها"/>
    <s v="دفاتر نقدية"/>
    <x v="2"/>
    <s v="سارى"/>
    <n v="6470"/>
    <n v="130"/>
  </r>
  <r>
    <d v="2017-05-20T00:00:00"/>
    <x v="4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6471"/>
    <n v="130"/>
  </r>
  <r>
    <d v="2017-05-20T00:00:00"/>
    <x v="4"/>
    <n v="15000"/>
    <s v="خزينة مدينة نصر"/>
    <s v="تبرعات عامة من زكاة مال وغيرها"/>
    <s v="تبرعات عامة من زكاة مال وغيرها"/>
    <s v="دفاتر نقدية"/>
    <x v="2"/>
    <s v="سارى"/>
    <n v="6472"/>
    <n v="130"/>
  </r>
  <r>
    <d v="2017-05-20T00:00:00"/>
    <x v="4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6551"/>
    <n v="132"/>
  </r>
  <r>
    <d v="2017-05-20T00:00:00"/>
    <x v="4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6552"/>
    <n v="132"/>
  </r>
  <r>
    <d v="2017-05-20T00:00:00"/>
    <x v="4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6553"/>
    <n v="132"/>
  </r>
  <r>
    <d v="2017-05-20T00:00:00"/>
    <x v="4"/>
    <n v="400"/>
    <s v="خزينة مدينة نصر"/>
    <s v="تبرعات نقدية للمرضى"/>
    <s v="نقدية للمرضى"/>
    <s v="دفاتر نقدية"/>
    <x v="2"/>
    <s v="سارى"/>
    <n v="6554"/>
    <n v="132"/>
  </r>
  <r>
    <d v="2017-05-20T00:00:00"/>
    <x v="4"/>
    <n v="400"/>
    <s v="خزينة مدينة نصر"/>
    <s v="تبرعات نقدية للمرضى"/>
    <s v="نقدية للمرضى"/>
    <s v="دفاتر نقدية"/>
    <x v="2"/>
    <s v="سارى"/>
    <n v="6555"/>
    <n v="132"/>
  </r>
  <r>
    <d v="2017-05-20T00:00:00"/>
    <x v="4"/>
    <n v="40000"/>
    <s v="خزينة مدينة نصر"/>
    <s v="تبرعات عامة من زكاة مال وغيرها"/>
    <s v="تبرعات عامة من زكاة مال وغيرها"/>
    <s v="دفاتر نقدية"/>
    <x v="2"/>
    <s v="سارى"/>
    <n v="6078"/>
    <n v="122"/>
  </r>
  <r>
    <d v="2017-05-20T00:00:00"/>
    <x v="4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6079"/>
    <n v="122"/>
  </r>
  <r>
    <d v="2017-05-21T00:00:00"/>
    <x v="4"/>
    <n v="30"/>
    <s v="خزينة مدينة نصر"/>
    <s v="تبرعات عامة من زكاة مال وغيرها"/>
    <s v="تبرعات عامة من زكاة مال وغيرها"/>
    <s v="دفاتر نقدية"/>
    <x v="2"/>
    <s v="سارى"/>
    <n v="5248"/>
    <n v="105"/>
  </r>
  <r>
    <d v="2017-05-21T00:00:00"/>
    <x v="4"/>
    <n v="2300"/>
    <s v="خزينة مدينة نصر"/>
    <s v="تبرعات عامة من زكاة مال وغيرها"/>
    <s v="تبرعات عامة من زكاة مال وغيرها"/>
    <s v="دفاتر نقدية"/>
    <x v="2"/>
    <s v="سارى"/>
    <n v="6187"/>
    <n v="124"/>
  </r>
  <r>
    <d v="2017-05-21T00:00:00"/>
    <x v="4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6241"/>
    <n v="125"/>
  </r>
  <r>
    <d v="2017-05-21T00:00:00"/>
    <x v="4"/>
    <n v="4550"/>
    <s v="خزينة مدينة نصر"/>
    <s v="تبرعات عامة من زكاة مال وغيرها"/>
    <s v="تبرعات عامة من زكاة مال وغيرها"/>
    <s v="دفاتر نقدية"/>
    <x v="2"/>
    <s v="سارى"/>
    <n v="6242"/>
    <n v="125"/>
  </r>
  <r>
    <d v="2017-05-21T00:00:00"/>
    <x v="4"/>
    <n v="300"/>
    <s v="خزينة مدينة نصر"/>
    <s v="تبرعات نقدية للمرضى"/>
    <s v="نقدية للمرضى"/>
    <s v="دفاتر نقدية"/>
    <x v="2"/>
    <s v="سارى"/>
    <n v="6293"/>
    <n v="126"/>
  </r>
  <r>
    <d v="2017-05-21T00:00:00"/>
    <x v="4"/>
    <n v="200"/>
    <s v="خزينة مدينة نصر"/>
    <s v="تبرعات نقدية للمرضى"/>
    <s v="نقدية للمرضى"/>
    <s v="دفاتر نقدية"/>
    <x v="2"/>
    <s v="سارى"/>
    <n v="6294"/>
    <n v="126"/>
  </r>
  <r>
    <d v="2017-05-21T00:00:00"/>
    <x v="4"/>
    <n v="200"/>
    <s v="خزينة مدينة نصر"/>
    <s v="تبرعات نقدية للمرضى"/>
    <s v="نقدية للمرضى"/>
    <s v="دفاتر نقدية"/>
    <x v="2"/>
    <s v="سارى"/>
    <n v="6295"/>
    <n v="126"/>
  </r>
  <r>
    <d v="2017-05-21T00:00:00"/>
    <x v="4"/>
    <n v="100000"/>
    <s v="خزينة مدينة نصر"/>
    <s v="تبرعات نقدية للمرضى"/>
    <s v="نقدية للمرضى"/>
    <s v="دفاتر نقدية"/>
    <x v="2"/>
    <s v="سارى"/>
    <n v="6364"/>
    <n v="128"/>
  </r>
  <r>
    <d v="2017-05-21T00:00:00"/>
    <x v="4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6473"/>
    <n v="130"/>
  </r>
  <r>
    <d v="2017-05-21T00:00:00"/>
    <x v="4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6474"/>
    <n v="130"/>
  </r>
  <r>
    <d v="2017-05-21T00:00:00"/>
    <x v="4"/>
    <n v="8500"/>
    <s v="خزينة مدينة نصر"/>
    <s v="تبرعات عامة من زكاة مال وغيرها"/>
    <s v="تبرعات عامة من زكاة مال وغيرها"/>
    <s v="دفاتر نقدية"/>
    <x v="2"/>
    <s v="سارى"/>
    <n v="6475"/>
    <n v="130"/>
  </r>
  <r>
    <d v="2017-05-21T00:00:00"/>
    <x v="4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6502"/>
    <n v="131"/>
  </r>
  <r>
    <d v="2017-05-21T00:00:00"/>
    <x v="4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6503"/>
    <n v="131"/>
  </r>
  <r>
    <d v="2017-05-21T00:00:00"/>
    <x v="4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6080"/>
    <n v="122"/>
  </r>
  <r>
    <d v="2017-05-21T00:00:00"/>
    <x v="4"/>
    <n v="2000"/>
    <s v="بنك البركة جنيه مصرى"/>
    <s v="تبرعات مباشرة بالبنك"/>
    <m/>
    <s v="بنوك"/>
    <x v="0"/>
    <m/>
    <s v="معاملة بنكية"/>
    <m/>
  </r>
  <r>
    <d v="2017-05-21T00:00:00"/>
    <x v="4"/>
    <n v="800"/>
    <s v="بنك البركة جنيه مصرى"/>
    <s v="تبرعات مباشرة بالبنك"/>
    <m/>
    <s v="بنوك"/>
    <x v="0"/>
    <m/>
    <s v="معاملة بنكية"/>
    <m/>
  </r>
  <r>
    <d v="2017-05-21T00:00:00"/>
    <x v="4"/>
    <n v="800"/>
    <s v="بنك البركة جنيه مصرى"/>
    <s v="تبرعات مباشرة بالبنك"/>
    <m/>
    <s v="بنوك"/>
    <x v="0"/>
    <m/>
    <s v="معاملة بنكية"/>
    <m/>
  </r>
  <r>
    <d v="2017-05-21T00:00:00"/>
    <x v="4"/>
    <n v="10"/>
    <s v="بنك البركة جنيه مصرى"/>
    <s v="تبرعات مباشرة بالبنك"/>
    <m/>
    <s v="بنوك"/>
    <x v="0"/>
    <m/>
    <s v="معاملة بنكية"/>
    <m/>
  </r>
  <r>
    <d v="2017-05-22T00:00:00"/>
    <x v="4"/>
    <n v="50"/>
    <s v="بنك البركة جنيه مصرى"/>
    <s v="تبرعات مباشرة بالبنك"/>
    <m/>
    <s v="بنوك"/>
    <x v="0"/>
    <m/>
    <s v="معاملة بنكية"/>
    <m/>
  </r>
  <r>
    <d v="2017-05-22T00:00:00"/>
    <x v="4"/>
    <n v="4000"/>
    <s v="خزينة مدينة نصر"/>
    <s v="تبرعات نقدية للمرضى"/>
    <s v="نقدية للمرضى"/>
    <s v="دفاتر نقدية"/>
    <x v="2"/>
    <s v="سارى"/>
    <n v="5247"/>
    <n v="105"/>
  </r>
  <r>
    <d v="2017-05-22T00:00:00"/>
    <x v="4"/>
    <n v="5000"/>
    <s v="خزينة مدينة نصر"/>
    <s v="تبرعات نقدية للمرضى"/>
    <s v="نقدية للمرضى"/>
    <s v="دفاتر نقدية"/>
    <x v="2"/>
    <s v="سارى"/>
    <n v="5249"/>
    <n v="105"/>
  </r>
  <r>
    <d v="2017-05-22T00:00:00"/>
    <x v="4"/>
    <n v="1900"/>
    <s v="خزينة مدينة نصر"/>
    <s v="تبرعات نقدية للمرضى"/>
    <s v="نقدية للمرضى"/>
    <s v="دفاتر نقدية"/>
    <x v="2"/>
    <s v="سارى"/>
    <n v="5250"/>
    <n v="105"/>
  </r>
  <r>
    <d v="2017-05-22T00:00:00"/>
    <x v="4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5254"/>
    <n v="106"/>
  </r>
  <r>
    <d v="2017-05-22T00:00:00"/>
    <x v="4"/>
    <n v="159"/>
    <s v="خزينة مدينة نصر"/>
    <s v="تبرعات عامة من زكاة مال وغيرها"/>
    <s v="تبرعات عامة من زكاة مال وغيرها"/>
    <s v="دفاتر نقدية"/>
    <x v="2"/>
    <s v="سارى"/>
    <n v="5624"/>
    <n v="113"/>
  </r>
  <r>
    <d v="2017-05-22T00:00:00"/>
    <x v="4"/>
    <n v="400"/>
    <s v="خزينة مدينة نصر"/>
    <s v="تبرعات نقدية للمرضى"/>
    <s v="نقدية للمرضى"/>
    <s v="دفاتر نقدية"/>
    <x v="2"/>
    <s v="سارى"/>
    <n v="6188"/>
    <n v="124"/>
  </r>
  <r>
    <d v="2017-05-22T00:00:00"/>
    <x v="4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6189"/>
    <n v="124"/>
  </r>
  <r>
    <d v="2017-05-22T00:00:00"/>
    <x v="4"/>
    <n v="300"/>
    <s v="خزينة مدينة نصر"/>
    <s v="تبرعات نقدية للمرضى"/>
    <s v="نقدية للمرضى"/>
    <s v="دفاتر نقدية"/>
    <x v="2"/>
    <s v="سارى"/>
    <n v="6190"/>
    <n v="124"/>
  </r>
  <r>
    <d v="2017-05-22T00:00:00"/>
    <x v="4"/>
    <n v="10000"/>
    <s v="خزينة مدينة نصر"/>
    <s v="تبرعات عامة من زكاة مال وغيرها"/>
    <s v="تبرعات عامة من زكاة مال وغيرها"/>
    <s v="دفاتر نقدية"/>
    <x v="2"/>
    <s v="سارى"/>
    <n v="6297"/>
    <n v="126"/>
  </r>
  <r>
    <d v="2017-05-22T00:00:00"/>
    <x v="4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6298"/>
    <n v="126"/>
  </r>
  <r>
    <d v="2017-05-22T00:00:00"/>
    <x v="4"/>
    <n v="300"/>
    <s v="خزينة مدينة نصر"/>
    <s v="تبرعات نقدية للمرضى"/>
    <s v="نقدية للمرضى"/>
    <s v="دفاتر نقدية"/>
    <x v="2"/>
    <s v="سارى"/>
    <n v="6299"/>
    <n v="126"/>
  </r>
  <r>
    <d v="2017-05-22T00:00:00"/>
    <x v="4"/>
    <n v="1000"/>
    <s v="خزينة مدينة نصر"/>
    <s v="تبرعات نقدية للمرضى"/>
    <s v="نقدية للمرضى"/>
    <s v="دفاتر نقدية"/>
    <x v="2"/>
    <s v="سارى"/>
    <n v="6365"/>
    <n v="128"/>
  </r>
  <r>
    <d v="2017-05-22T00:00:00"/>
    <x v="4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6366"/>
    <n v="128"/>
  </r>
  <r>
    <d v="2017-05-22T00:00:00"/>
    <x v="4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6367"/>
    <n v="128"/>
  </r>
  <r>
    <d v="2017-05-22T00:00:00"/>
    <x v="4"/>
    <n v="800"/>
    <s v="خزينة مدينة نصر"/>
    <s v="تبرعات عامة من زكاة مال وغيرها"/>
    <s v="تبرعات عامة من زكاة مال وغيرها"/>
    <s v="دفاتر نقدية"/>
    <x v="2"/>
    <s v="سارى"/>
    <n v="6368"/>
    <n v="128"/>
  </r>
  <r>
    <d v="2017-05-22T00:00:00"/>
    <x v="4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6505"/>
    <n v="131"/>
  </r>
  <r>
    <d v="2017-05-22T00:00:00"/>
    <x v="4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6506"/>
    <n v="131"/>
  </r>
  <r>
    <d v="2017-05-22T00:00:00"/>
    <x v="4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6507"/>
    <n v="131"/>
  </r>
  <r>
    <d v="2017-05-22T00:00:00"/>
    <x v="4"/>
    <n v="30000"/>
    <s v="خزينة مدينة نصر"/>
    <s v="تبرعات عامة من زكاة مال وغيرها"/>
    <s v="تبرعات عامة من زكاة مال وغيرها"/>
    <s v="دفاتر نقدية"/>
    <x v="2"/>
    <s v="سارى"/>
    <n v="6081"/>
    <n v="122"/>
  </r>
  <r>
    <d v="2017-05-22T00:00:00"/>
    <x v="4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6082"/>
    <n v="122"/>
  </r>
  <r>
    <d v="2017-05-22T00:00:00"/>
    <x v="4"/>
    <n v="400"/>
    <s v="بنك البركة جنيه مصرى"/>
    <s v="تبرعات مباشرة بالبنك"/>
    <m/>
    <s v="بنوك"/>
    <x v="0"/>
    <m/>
    <s v="معاملة بنكية"/>
    <m/>
  </r>
  <r>
    <d v="2017-05-23T00:00:00"/>
    <x v="4"/>
    <n v="4600"/>
    <s v="خزينة مدينة نصر"/>
    <s v="تبرعات عامة من زكاة مال وغيرها"/>
    <s v="تبرعات عامة من زكاة مال وغيرها"/>
    <s v="دفاتر نقدية"/>
    <x v="2"/>
    <s v="سارى"/>
    <n v="5255"/>
    <n v="106"/>
  </r>
  <r>
    <d v="2017-05-23T00:00:00"/>
    <x v="4"/>
    <n v="2500"/>
    <s v="خزينة مدينة نصر"/>
    <s v="تبرعات نقدية للمرضى"/>
    <s v="نقدية للمرضى"/>
    <s v="دفاتر نقدية"/>
    <x v="2"/>
    <s v="سارى"/>
    <n v="5256"/>
    <n v="106"/>
  </r>
  <r>
    <d v="2017-05-23T00:00:00"/>
    <x v="4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6191"/>
    <n v="124"/>
  </r>
  <r>
    <d v="2017-05-23T00:00:00"/>
    <x v="4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6243"/>
    <n v="125"/>
  </r>
  <r>
    <d v="2017-05-23T00:00:00"/>
    <x v="4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6244"/>
    <n v="125"/>
  </r>
  <r>
    <d v="2017-05-23T00:00:00"/>
    <x v="4"/>
    <n v="10000"/>
    <s v="خزينة مدينة نصر"/>
    <s v="تبرعات عامة من زكاة مال وغيرها"/>
    <s v="تبرعات عامة من زكاة مال وغيرها"/>
    <s v="دفاتر نقدية"/>
    <x v="2"/>
    <s v="سارى"/>
    <n v="6245"/>
    <n v="125"/>
  </r>
  <r>
    <d v="2017-05-23T00:00:00"/>
    <x v="4"/>
    <n v="1000"/>
    <s v="خزينة مدينة نصر"/>
    <s v="تبرعات نقدية للمرضى"/>
    <s v="نقدية للمرضى"/>
    <s v="دفاتر نقدية"/>
    <x v="2"/>
    <s v="سارى"/>
    <n v="6300"/>
    <n v="126"/>
  </r>
  <r>
    <d v="2017-05-23T00:00:00"/>
    <x v="4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6601"/>
    <n v="133"/>
  </r>
  <r>
    <d v="2017-05-23T00:00:00"/>
    <x v="4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6602"/>
    <n v="133"/>
  </r>
  <r>
    <d v="2017-05-23T00:00:00"/>
    <x v="4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6603"/>
    <n v="133"/>
  </r>
  <r>
    <d v="2017-05-23T00:00:00"/>
    <x v="4"/>
    <n v="800"/>
    <s v="خزينة مدينة نصر"/>
    <s v="تبرعات عامة من زكاة مال وغيرها"/>
    <s v="تبرعات عامة من زكاة مال وغيرها"/>
    <s v="دفاتر نقدية"/>
    <x v="2"/>
    <s v="سارى"/>
    <n v="6083"/>
    <n v="122"/>
  </r>
  <r>
    <d v="2017-05-23T00:00:00"/>
    <x v="4"/>
    <n v="100000"/>
    <s v="خزينة مدينة نصر"/>
    <s v="تبرعات عامة من زكاة مال وغيرها"/>
    <s v="تبرعات عامة من زكاة مال وغيرها"/>
    <s v="دفاتر نقدية"/>
    <x v="2"/>
    <s v="سارى"/>
    <n v="6084"/>
    <n v="122"/>
  </r>
  <r>
    <d v="2017-05-23T00:00:00"/>
    <x v="4"/>
    <n v="30000"/>
    <s v="خزينة مدينة نصر"/>
    <s v="تبرعات عامة من زكاة مال وغيرها"/>
    <s v="تبرعات عامة من زكاة مال وغيرها"/>
    <s v="دفاتر نقدية"/>
    <x v="2"/>
    <s v="سارى"/>
    <n v="6085"/>
    <n v="122"/>
  </r>
  <r>
    <d v="2017-05-23T00:00:00"/>
    <x v="4"/>
    <n v="20000"/>
    <s v="خزينة مدينة نصر"/>
    <s v="تبرعات عامة من زكاة مال وغيرها"/>
    <s v="تبرعات عامة من زكاة مال وغيرها"/>
    <s v="دفاتر نقدية"/>
    <x v="2"/>
    <s v="سارى"/>
    <n v="6086"/>
    <n v="122"/>
  </r>
  <r>
    <d v="2017-05-23T00:00:00"/>
    <x v="4"/>
    <n v="1500"/>
    <s v="بنك البركة جنيه مصرى"/>
    <s v="تبرعات مباشرة بالبنك"/>
    <m/>
    <s v="بنوك"/>
    <x v="0"/>
    <m/>
    <s v="معاملة بنكية"/>
    <m/>
  </r>
  <r>
    <d v="2017-05-23T00:00:00"/>
    <x v="4"/>
    <n v="197.5"/>
    <s v="بنك البركة جنيه مصرى"/>
    <s v="تبرعات مباشرة بالبنك"/>
    <m/>
    <s v="بنوك"/>
    <x v="0"/>
    <m/>
    <s v="معاملة بنكية"/>
    <m/>
  </r>
  <r>
    <d v="2017-05-23T00:00:00"/>
    <x v="4"/>
    <n v="300"/>
    <s v="بنك البركة جنيه مصرى"/>
    <s v="تبرعات مباشرة بالبنك"/>
    <m/>
    <s v="بنوك"/>
    <x v="0"/>
    <m/>
    <s v="معاملة بنكية"/>
    <m/>
  </r>
  <r>
    <d v="2017-05-24T00:00:00"/>
    <x v="4"/>
    <n v="1500"/>
    <s v="خزينة مدينة نصر"/>
    <s v="تبرعات عامة من زكاة مال وغيرها"/>
    <s v="تبرعات عامة من زكاة مال وغيرها"/>
    <s v="دفاتر نقدية"/>
    <x v="2"/>
    <s v="سارى"/>
    <n v="5257"/>
    <n v="106"/>
  </r>
  <r>
    <d v="2017-05-24T00:00:00"/>
    <x v="4"/>
    <n v="5000"/>
    <s v="خزينة مدينة نصر"/>
    <s v="تبرعات نقدية للمرضى"/>
    <s v="نقدية للمرضى"/>
    <s v="دفاتر نقدية"/>
    <x v="2"/>
    <s v="سارى"/>
    <n v="5625"/>
    <n v="113"/>
  </r>
  <r>
    <d v="2017-05-24T00:00:00"/>
    <x v="4"/>
    <n v="500"/>
    <s v="خزينة مدينة نصر"/>
    <s v="تبرعات نقدية للمرضى"/>
    <s v="نقدية للمرضى"/>
    <s v="دفاتر نقدية"/>
    <x v="2"/>
    <s v="سارى"/>
    <n v="6246"/>
    <n v="125"/>
  </r>
  <r>
    <d v="2017-05-24T00:00:00"/>
    <x v="4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6247"/>
    <n v="125"/>
  </r>
  <r>
    <d v="2017-05-24T00:00:00"/>
    <x v="4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6248"/>
    <n v="125"/>
  </r>
  <r>
    <d v="2017-05-24T00:00:00"/>
    <x v="4"/>
    <n v="10000"/>
    <s v="خزينة مدينة نصر"/>
    <s v="تبرعات عامة من زكاة مال وغيرها"/>
    <s v="تبرعات عامة من زكاة مال وغيرها"/>
    <s v="دفاتر نقدية"/>
    <x v="2"/>
    <s v="سارى"/>
    <n v="6331"/>
    <n v="127"/>
  </r>
  <r>
    <d v="2017-05-24T00:00:00"/>
    <x v="4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6332"/>
    <n v="127"/>
  </r>
  <r>
    <d v="2017-05-24T00:00:00"/>
    <x v="4"/>
    <n v="750"/>
    <s v="خزينة مدينة نصر"/>
    <s v="تبرعات عامة من زكاة مال وغيرها"/>
    <s v="تبرعات عامة من زكاة مال وغيرها"/>
    <s v="دفاتر نقدية"/>
    <x v="2"/>
    <s v="سارى"/>
    <n v="6333"/>
    <n v="127"/>
  </r>
  <r>
    <d v="2017-05-24T00:00:00"/>
    <x v="4"/>
    <n v="15000"/>
    <s v="خزينة مدينة نصر"/>
    <s v="تبرعات عامة من زكاة مال وغيرها"/>
    <s v="تبرعات عامة من زكاة مال وغيرها"/>
    <s v="دفاتر نقدية"/>
    <x v="2"/>
    <s v="سارى"/>
    <n v="6369"/>
    <n v="128"/>
  </r>
  <r>
    <d v="2017-05-24T00:00:00"/>
    <x v="4"/>
    <n v="600"/>
    <s v="خزينة مدينة نصر"/>
    <s v="تبرعات عامة من زكاة مال وغيرها"/>
    <s v="تبرعات عامة من زكاة مال وغيرها"/>
    <s v="دفاتر نقدية"/>
    <x v="2"/>
    <s v="سارى"/>
    <n v="6476"/>
    <n v="130"/>
  </r>
  <r>
    <d v="2017-05-24T00:00:00"/>
    <x v="4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6508"/>
    <n v="131"/>
  </r>
  <r>
    <d v="2017-05-24T00:00:00"/>
    <x v="4"/>
    <n v="4000"/>
    <s v="خزينة مدينة نصر"/>
    <s v="تبرعات عامة من زكاة مال وغيرها"/>
    <s v="تبرعات عامة من زكاة مال وغيرها"/>
    <s v="دفاتر نقدية"/>
    <x v="2"/>
    <s v="سارى"/>
    <n v="6510"/>
    <n v="131"/>
  </r>
  <r>
    <d v="2017-05-24T00:00:00"/>
    <x v="4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6512"/>
    <n v="131"/>
  </r>
  <r>
    <d v="2017-05-24T00:00:00"/>
    <x v="4"/>
    <n v="3300"/>
    <s v="خزينة مدينة نصر"/>
    <s v="تبرعات عامة من زكاة مال وغيرها"/>
    <s v="تبرعات عامة من زكاة مال وغيرها"/>
    <s v="دفاتر نقدية"/>
    <x v="2"/>
    <s v="سارى"/>
    <n v="6513"/>
    <n v="131"/>
  </r>
  <r>
    <d v="2017-05-24T00:00:00"/>
    <x v="4"/>
    <n v="3700"/>
    <s v="خزينة مدينة نصر"/>
    <s v="تبرعات عامة من زكاة مال وغيرها"/>
    <s v="تبرعات عامة من زكاة مال وغيرها"/>
    <s v="دفاتر نقدية"/>
    <x v="2"/>
    <s v="سارى"/>
    <n v="6557"/>
    <n v="132"/>
  </r>
  <r>
    <d v="2017-05-24T00:00:00"/>
    <x v="4"/>
    <n v="10000"/>
    <s v="خزينة مدينة نصر"/>
    <s v="تبرعات عامة من زكاة مال وغيرها"/>
    <s v="تبرعات عامة من زكاة مال وغيرها"/>
    <s v="دفاتر نقدية"/>
    <x v="2"/>
    <s v="سارى"/>
    <n v="6558"/>
    <n v="132"/>
  </r>
  <r>
    <d v="2017-05-24T00:00:00"/>
    <x v="4"/>
    <n v="68590"/>
    <s v="خزينة مدينة نصر"/>
    <s v="تبرعات عامة من زكاة مال وغيرها"/>
    <s v="تبرعات عامة من زكاة مال وغيرها"/>
    <s v="دفاتر نقدية"/>
    <x v="2"/>
    <s v="سارى"/>
    <n v="6559"/>
    <n v="132"/>
  </r>
  <r>
    <d v="2017-05-24T00:00:00"/>
    <x v="4"/>
    <n v="67350"/>
    <s v="خزينة مدينة نصر"/>
    <s v="تبرعات نقدية للمرضى"/>
    <s v="نقدية للمرضى"/>
    <s v="دفاتر نقدية"/>
    <x v="2"/>
    <s v="سارى"/>
    <n v="6560"/>
    <n v="132"/>
  </r>
  <r>
    <d v="2017-05-24T00:00:00"/>
    <x v="4"/>
    <n v="279107.15000000002"/>
    <s v="خزينة مدينة نصر"/>
    <s v="تبرعات نقدية للمرضى"/>
    <s v="نقدية للمرضى"/>
    <s v="دفاتر نقدية"/>
    <x v="2"/>
    <s v="سارى"/>
    <n v="6561"/>
    <n v="132"/>
  </r>
  <r>
    <d v="2017-05-24T00:00:00"/>
    <x v="4"/>
    <n v="26936"/>
    <s v="خزينة مدينة نصر"/>
    <s v="تبرعات نقدية للمرضى"/>
    <s v="نقدية للمرضى"/>
    <s v="دفاتر نقدية"/>
    <x v="2"/>
    <s v="سارى"/>
    <n v="6562"/>
    <n v="132"/>
  </r>
  <r>
    <d v="2017-05-24T00:00:00"/>
    <x v="4"/>
    <n v="605.1"/>
    <s v="خزينة مدينة نصر"/>
    <s v="تبرعات نقدية للمرضى"/>
    <s v="نقدية للمرضى"/>
    <s v="دفاتر نقدية"/>
    <x v="2"/>
    <s v="سارى"/>
    <n v="6563"/>
    <n v="132"/>
  </r>
  <r>
    <d v="2017-05-24T00:00:00"/>
    <x v="4"/>
    <n v="59565"/>
    <s v="خزينة مدينة نصر"/>
    <s v="تبرعات نقدية للمرضى"/>
    <s v="نقدية للمرضى"/>
    <s v="دفاتر نقدية"/>
    <x v="2"/>
    <s v="سارى"/>
    <n v="6564"/>
    <n v="132"/>
  </r>
  <r>
    <d v="2017-05-24T00:00:00"/>
    <x v="4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6087"/>
    <n v="122"/>
  </r>
  <r>
    <d v="2017-05-24T00:00:00"/>
    <x v="4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6088"/>
    <n v="122"/>
  </r>
  <r>
    <d v="2017-05-25T00:00:00"/>
    <x v="4"/>
    <n v="150"/>
    <s v="خزينة مدينة نصر"/>
    <s v="تبرعات نقدية للمرضى"/>
    <s v="نقدية للمرضى"/>
    <s v="دفاتر نقدية"/>
    <x v="2"/>
    <s v="سارى"/>
    <n v="5943"/>
    <n v="119"/>
  </r>
  <r>
    <d v="2017-05-25T00:00:00"/>
    <x v="4"/>
    <n v="1000"/>
    <s v="خزينة مدينة نصر"/>
    <s v="تبرعات نقدية للمرضى"/>
    <s v="نقدية للمرضى"/>
    <s v="دفاتر نقدية"/>
    <x v="2"/>
    <s v="سارى"/>
    <n v="5944"/>
    <n v="119"/>
  </r>
  <r>
    <d v="2017-05-25T00:00:00"/>
    <x v="4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6334"/>
    <n v="127"/>
  </r>
  <r>
    <d v="2017-05-25T00:00:00"/>
    <x v="4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6335"/>
    <n v="127"/>
  </r>
  <r>
    <d v="2017-05-25T00:00:00"/>
    <x v="4"/>
    <n v="10500"/>
    <s v="خزينة مدينة نصر"/>
    <s v="تبرعات عامة من زكاة مال وغيرها"/>
    <s v="تبرعات عامة من زكاة مال وغيرها"/>
    <s v="دفاتر نقدية"/>
    <x v="2"/>
    <s v="سارى"/>
    <n v="6370"/>
    <n v="128"/>
  </r>
  <r>
    <d v="2017-05-25T00:00:00"/>
    <x v="4"/>
    <n v="10000"/>
    <s v="خزينة مدينة نصر"/>
    <s v="تبرعات عامة من زكاة مال وغيرها"/>
    <s v="تبرعات عامة من زكاة مال وغيرها"/>
    <s v="دفاتر نقدية"/>
    <x v="2"/>
    <s v="سارى"/>
    <n v="6479"/>
    <n v="130"/>
  </r>
  <r>
    <d v="2017-05-25T00:00:00"/>
    <x v="4"/>
    <n v="4855"/>
    <s v="خزينة مدينة نصر"/>
    <s v="تبرعات عامة من زكاة مال وغيرها"/>
    <s v="تبرعات عامة من زكاة مال وغيرها"/>
    <s v="دفاتر نقدية"/>
    <x v="2"/>
    <s v="سارى"/>
    <n v="6480"/>
    <n v="130"/>
  </r>
  <r>
    <d v="2017-05-25T00:00:00"/>
    <x v="4"/>
    <n v="250"/>
    <s v="خزينة مدينة نصر"/>
    <s v="تبرعات عامة من زكاة مال وغيرها"/>
    <s v="تبرعات عامة من زكاة مال وغيرها"/>
    <s v="دفاتر نقدية"/>
    <x v="2"/>
    <s v="سارى"/>
    <n v="6515"/>
    <n v="131"/>
  </r>
  <r>
    <d v="2017-05-25T00:00:00"/>
    <x v="4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6516"/>
    <n v="131"/>
  </r>
  <r>
    <d v="2017-05-25T00:00:00"/>
    <x v="4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6517"/>
    <n v="131"/>
  </r>
  <r>
    <d v="2017-05-25T00:00:00"/>
    <x v="4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6518"/>
    <n v="131"/>
  </r>
  <r>
    <d v="2017-05-25T00:00:00"/>
    <x v="4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6519"/>
    <n v="131"/>
  </r>
  <r>
    <d v="2017-05-25T00:00:00"/>
    <x v="4"/>
    <n v="2500"/>
    <s v="خزينة مدينة نصر"/>
    <s v="تبرعات نقدية للمرضى"/>
    <s v="نقدية للمرضى"/>
    <s v="دفاتر نقدية"/>
    <x v="2"/>
    <s v="سارى"/>
    <n v="6604"/>
    <n v="133"/>
  </r>
  <r>
    <d v="2017-05-25T00:00:00"/>
    <x v="4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6089"/>
    <n v="122"/>
  </r>
  <r>
    <d v="2017-05-25T00:00:00"/>
    <x v="4"/>
    <n v="100"/>
    <s v="بنك البركة جنيه مصرى"/>
    <s v="تبرعات مباشرة بالبنك"/>
    <m/>
    <s v="بنوك"/>
    <x v="0"/>
    <m/>
    <s v="معاملة بنكية"/>
    <m/>
  </r>
  <r>
    <d v="2017-05-27T00:00:00"/>
    <x v="4"/>
    <n v="300"/>
    <s v="خزينة مدينة نصر"/>
    <s v="تبرعات نقدية للمرضى"/>
    <s v="نقدية للمرضى"/>
    <s v="دفاتر نقدية"/>
    <x v="2"/>
    <s v="سارى"/>
    <n v="5258"/>
    <n v="106"/>
  </r>
  <r>
    <d v="2017-05-27T00:00:00"/>
    <x v="4"/>
    <n v="7400"/>
    <s v="خزينة مدينة نصر"/>
    <s v="تبرعات نقدية للمرضى"/>
    <s v="نقدية للمرضى"/>
    <s v="دفاتر نقدية"/>
    <x v="2"/>
    <s v="سارى"/>
    <n v="6138"/>
    <n v="123"/>
  </r>
  <r>
    <d v="2017-05-27T00:00:00"/>
    <x v="4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6192"/>
    <n v="124"/>
  </r>
  <r>
    <d v="2017-05-27T00:00:00"/>
    <x v="4"/>
    <n v="250"/>
    <s v="خزينة مدينة نصر"/>
    <s v="تبرعات عامة من زكاة مال وغيرها"/>
    <s v="تبرعات عامة من زكاة مال وغيرها"/>
    <s v="دفاتر نقدية"/>
    <x v="2"/>
    <s v="سارى"/>
    <n v="6371"/>
    <n v="128"/>
  </r>
  <r>
    <d v="2017-05-27T00:00:00"/>
    <x v="4"/>
    <n v="900"/>
    <s v="خزينة مدينة نصر"/>
    <s v="تبرعات نقدية للمرضى"/>
    <s v="نقدية للمرضى"/>
    <s v="دفاتر نقدية"/>
    <x v="2"/>
    <s v="سارى"/>
    <n v="6373"/>
    <n v="128"/>
  </r>
  <r>
    <d v="2017-05-27T00:00:00"/>
    <x v="4"/>
    <n v="1500"/>
    <s v="خزينة مدينة نصر"/>
    <s v="تبرعات عامة من زكاة مال وغيرها"/>
    <s v="تبرعات عامة من زكاة مال وغيرها"/>
    <s v="دفاتر نقدية"/>
    <x v="2"/>
    <s v="سارى"/>
    <n v="6482"/>
    <n v="130"/>
  </r>
  <r>
    <d v="2017-05-27T00:00:00"/>
    <x v="4"/>
    <n v="1000"/>
    <s v="خزينة مدينة نصر"/>
    <s v="تبرعات نقدية للمرضى"/>
    <s v="نقدية للمرضى"/>
    <s v="دفاتر نقدية"/>
    <x v="2"/>
    <s v="سارى"/>
    <n v="6483"/>
    <n v="130"/>
  </r>
  <r>
    <d v="2017-05-27T00:00:00"/>
    <x v="4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6484"/>
    <n v="130"/>
  </r>
  <r>
    <d v="2017-05-27T00:00:00"/>
    <x v="4"/>
    <n v="1200"/>
    <s v="خزينة مدينة نصر"/>
    <s v="تبرعات عامة من زكاة مال وغيرها"/>
    <s v="تبرعات عامة من زكاة مال وغيرها"/>
    <s v="دفاتر نقدية"/>
    <x v="2"/>
    <s v="سارى"/>
    <n v="6520"/>
    <n v="131"/>
  </r>
  <r>
    <d v="2017-05-27T00:00:00"/>
    <x v="4"/>
    <n v="132300"/>
    <s v="خزينة مدينة نصر"/>
    <s v="تبرعات عامة من زكاة مال وغيرها"/>
    <s v="تبرعات عامة من زكاة مال وغيرها"/>
    <s v="دفاتر نقدية"/>
    <x v="2"/>
    <s v="سارى"/>
    <n v="6605"/>
    <n v="133"/>
  </r>
  <r>
    <d v="2017-05-27T00:00:00"/>
    <x v="4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6751"/>
    <n v="136"/>
  </r>
  <r>
    <d v="2017-05-27T00:00:00"/>
    <x v="4"/>
    <n v="500"/>
    <s v="خزينة مدينة نصر"/>
    <s v="تبرعات نقدية للمرضى"/>
    <s v="نقدية للمرضى"/>
    <s v="دفاتر نقدية"/>
    <x v="2"/>
    <s v="سارى"/>
    <n v="6754"/>
    <n v="136"/>
  </r>
  <r>
    <d v="2017-05-27T00:00:00"/>
    <x v="4"/>
    <n v="250"/>
    <s v="خزينة مدينة نصر"/>
    <s v="تبرعات عامة من زكاة مال وغيرها"/>
    <s v="تبرعات عامة من زكاة مال وغيرها"/>
    <s v="دفاتر نقدية"/>
    <x v="2"/>
    <s v="سارى"/>
    <n v="6755"/>
    <n v="136"/>
  </r>
  <r>
    <d v="2017-05-27T00:00:00"/>
    <x v="4"/>
    <n v="20"/>
    <s v="خزينة مدينة نصر"/>
    <s v="تبرعات عامة من زكاة مال وغيرها"/>
    <s v="تبرعات عامة من زكاة مال وغيرها"/>
    <s v="دفاتر نقدية"/>
    <x v="2"/>
    <s v="سارى"/>
    <n v="6756"/>
    <n v="136"/>
  </r>
  <r>
    <d v="2017-05-27T00:00:00"/>
    <x v="4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6757"/>
    <n v="136"/>
  </r>
  <r>
    <d v="2017-05-27T00:00:00"/>
    <x v="4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6758"/>
    <n v="136"/>
  </r>
  <r>
    <d v="2017-05-27T00:00:00"/>
    <x v="4"/>
    <n v="1100"/>
    <s v="خزينة مدينة نصر"/>
    <s v="تبرعات عامة من زكاة مال وغيرها"/>
    <s v="تبرعات عامة من زكاة مال وغيرها"/>
    <s v="دفاتر نقدية"/>
    <x v="2"/>
    <s v="سارى"/>
    <n v="6090"/>
    <n v="122"/>
  </r>
  <r>
    <d v="2017-05-27T00:00:00"/>
    <x v="4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6091"/>
    <n v="122"/>
  </r>
  <r>
    <d v="2017-05-27T00:00:00"/>
    <x v="4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6092"/>
    <n v="122"/>
  </r>
  <r>
    <d v="2017-05-27T00:00:00"/>
    <x v="4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6093"/>
    <n v="122"/>
  </r>
  <r>
    <d v="2017-05-28T00:00:00"/>
    <x v="4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5626"/>
    <n v="113"/>
  </r>
  <r>
    <d v="2017-05-28T00:00:00"/>
    <x v="4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5945"/>
    <n v="119"/>
  </r>
  <r>
    <d v="2017-05-28T00:00:00"/>
    <x v="4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6140"/>
    <n v="123"/>
  </r>
  <r>
    <d v="2017-05-28T00:00:00"/>
    <x v="4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6336"/>
    <n v="127"/>
  </r>
  <r>
    <d v="2017-05-28T00:00:00"/>
    <x v="4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6337"/>
    <n v="127"/>
  </r>
  <r>
    <d v="2017-05-28T00:00:00"/>
    <x v="4"/>
    <n v="150"/>
    <s v="خزينة مدينة نصر"/>
    <s v="تبرعات عامة من زكاة مال وغيرها"/>
    <s v="تبرعات عامة من زكاة مال وغيرها"/>
    <s v="دفاتر نقدية"/>
    <x v="2"/>
    <s v="سارى"/>
    <n v="6372"/>
    <n v="128"/>
  </r>
  <r>
    <d v="2017-05-28T00:00:00"/>
    <x v="4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6485"/>
    <n v="130"/>
  </r>
  <r>
    <d v="2017-05-28T00:00:00"/>
    <x v="4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6521"/>
    <n v="131"/>
  </r>
  <r>
    <d v="2017-05-28T00:00:00"/>
    <x v="4"/>
    <n v="2376.5"/>
    <s v="خزينة مدينة نصر"/>
    <s v="تبرعات نقدية للمرضى"/>
    <s v="نقدية للمرضى"/>
    <s v="دفاتر نقدية"/>
    <x v="2"/>
    <s v="سارى"/>
    <n v="6522"/>
    <n v="131"/>
  </r>
  <r>
    <d v="2017-05-28T00:00:00"/>
    <x v="4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6606"/>
    <n v="133"/>
  </r>
  <r>
    <d v="2017-05-28T00:00:00"/>
    <x v="4"/>
    <n v="9000"/>
    <s v="خزينة مدينة نصر"/>
    <s v="تبرعات عامة من زكاة مال وغيرها"/>
    <s v="تبرعات عامة من زكاة مال وغيرها"/>
    <s v="دفاتر نقدية"/>
    <x v="2"/>
    <s v="سارى"/>
    <n v="6607"/>
    <n v="133"/>
  </r>
  <r>
    <d v="2017-05-28T00:00:00"/>
    <x v="4"/>
    <n v="200"/>
    <s v="خزينة مدينة نصر"/>
    <s v="تبرعات نقدية للمرضى"/>
    <s v="نقدية للمرضى"/>
    <s v="دفاتر نقدية"/>
    <x v="2"/>
    <s v="سارى"/>
    <n v="6752"/>
    <n v="136"/>
  </r>
  <r>
    <d v="2017-05-28T00:00:00"/>
    <x v="4"/>
    <n v="50"/>
    <s v="خزينة مدينة نصر"/>
    <s v="تبرعات نقدية للمرضى"/>
    <s v="نقدية للمرضى"/>
    <s v="دفاتر نقدية"/>
    <x v="2"/>
    <s v="سارى"/>
    <n v="6753"/>
    <n v="136"/>
  </r>
  <r>
    <d v="2017-05-28T00:00:00"/>
    <x v="4"/>
    <n v="5"/>
    <s v="خزينة مدينة نصر"/>
    <s v="تبرعات نقدية للمرضى"/>
    <s v="نقدية للمرضى"/>
    <s v="دفاتر نقدية"/>
    <x v="2"/>
    <s v="سارى"/>
    <n v="6759"/>
    <n v="136"/>
  </r>
  <r>
    <d v="2017-05-28T00:00:00"/>
    <x v="4"/>
    <n v="20"/>
    <s v="خزينة مدينة نصر"/>
    <s v="تبرعات عامة من زكاة مال وغيرها"/>
    <s v="تبرعات عامة من زكاة مال وغيرها"/>
    <s v="دفاتر نقدية"/>
    <x v="2"/>
    <s v="سارى"/>
    <n v="6760"/>
    <n v="136"/>
  </r>
  <r>
    <d v="2017-05-28T00:00:00"/>
    <x v="4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6761"/>
    <n v="136"/>
  </r>
  <r>
    <d v="2017-05-28T00:00:00"/>
    <x v="4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6762"/>
    <n v="136"/>
  </r>
  <r>
    <d v="2017-05-28T00:00:00"/>
    <x v="4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6763"/>
    <n v="136"/>
  </r>
  <r>
    <d v="2017-05-28T00:00:00"/>
    <x v="4"/>
    <n v="20000"/>
    <s v="خزينة مدينة نصر"/>
    <s v="تبرعات عامة من زكاة مال وغيرها"/>
    <s v="تبرعات عامة من زكاة مال وغيرها"/>
    <s v="دفاتر نقدية"/>
    <x v="2"/>
    <s v="سارى"/>
    <n v="6094"/>
    <n v="122"/>
  </r>
  <r>
    <d v="2017-05-28T00:00:00"/>
    <x v="4"/>
    <n v="600"/>
    <s v="خزينة مدينة نصر"/>
    <s v="تبرعات عامة من زكاة مال وغيرها"/>
    <s v="تبرعات عامة من زكاة مال وغيرها"/>
    <s v="دفاتر نقدية"/>
    <x v="2"/>
    <s v="سارى"/>
    <n v="6095"/>
    <n v="122"/>
  </r>
  <r>
    <d v="2017-05-28T00:00:00"/>
    <x v="4"/>
    <n v="750"/>
    <s v="خزينة مدينة نصر"/>
    <s v="تبرعات عامة من زكاة مال وغيرها"/>
    <s v="تبرعات عامة من زكاة مال وغيرها"/>
    <s v="دفاتر نقدية"/>
    <x v="2"/>
    <s v="سارى"/>
    <n v="6096"/>
    <n v="122"/>
  </r>
  <r>
    <d v="2017-05-28T00:00:00"/>
    <x v="4"/>
    <n v="200"/>
    <s v="خزينة مدينة نصر"/>
    <s v="تبرعات نقدية للمرضى"/>
    <s v="نقدية للمرضى"/>
    <s v="دفاتر نقدية"/>
    <x v="2"/>
    <s v="سارى"/>
    <n v="6097"/>
    <n v="122"/>
  </r>
  <r>
    <d v="2017-05-29T00:00:00"/>
    <x v="4"/>
    <n v="100"/>
    <s v="خزينة مدينة نصر"/>
    <s v="تبرعات نقدية للمرضى"/>
    <s v="نقدية للمرضى"/>
    <s v="دفاتر نقدية"/>
    <x v="2"/>
    <s v="سارى"/>
    <n v="5701"/>
    <n v="115"/>
  </r>
  <r>
    <d v="2017-05-29T00:00:00"/>
    <x v="4"/>
    <n v="33000"/>
    <s v="خزينة مدينة نصر"/>
    <s v="تبرعات عامة من زكاة مال وغيرها"/>
    <s v="تبرعات عامة من زكاة مال وغيرها"/>
    <s v="دفاتر نقدية"/>
    <x v="2"/>
    <s v="سارى"/>
    <n v="6193"/>
    <n v="124"/>
  </r>
  <r>
    <d v="2017-05-29T00:00:00"/>
    <x v="4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6249"/>
    <n v="125"/>
  </r>
  <r>
    <d v="2017-05-29T00:00:00"/>
    <x v="4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6338"/>
    <n v="127"/>
  </r>
  <r>
    <d v="2017-05-29T00:00:00"/>
    <x v="4"/>
    <n v="1500"/>
    <s v="خزينة مدينة نصر"/>
    <s v="تبرعات عامة من زكاة مال وغيرها"/>
    <s v="تبرعات عامة من زكاة مال وغيرها"/>
    <s v="دفاتر نقدية"/>
    <x v="2"/>
    <s v="سارى"/>
    <n v="6339"/>
    <n v="127"/>
  </r>
  <r>
    <d v="2017-05-29T00:00:00"/>
    <x v="4"/>
    <n v="1500"/>
    <s v="خزينة مدينة نصر"/>
    <s v="تبرعات عامة من زكاة مال وغيرها"/>
    <s v="تبرعات عامة من زكاة مال وغيرها"/>
    <s v="دفاتر نقدية"/>
    <x v="2"/>
    <s v="سارى"/>
    <n v="6340"/>
    <n v="127"/>
  </r>
  <r>
    <d v="2017-05-29T00:00:00"/>
    <x v="4"/>
    <n v="8000"/>
    <s v="خزينة مدينة نصر"/>
    <s v="تبرعات عامة من زكاة مال وغيرها"/>
    <s v="تبرعات عامة من زكاة مال وغيرها"/>
    <s v="دفاتر نقدية"/>
    <x v="2"/>
    <s v="سارى"/>
    <n v="6341"/>
    <n v="127"/>
  </r>
  <r>
    <d v="2017-05-29T00:00:00"/>
    <x v="4"/>
    <n v="450"/>
    <s v="خزينة مدينة نصر"/>
    <s v="تبرعات عامة من زكاة مال وغيرها"/>
    <s v="تبرعات عامة من زكاة مال وغيرها"/>
    <s v="دفاتر نقدية"/>
    <x v="2"/>
    <s v="سارى"/>
    <n v="6342"/>
    <n v="127"/>
  </r>
  <r>
    <d v="2017-05-29T00:00:00"/>
    <x v="4"/>
    <n v="300"/>
    <s v="خزينة مدينة نصر"/>
    <s v="تبرعات نقدية للمرضى"/>
    <s v="نقدية للمرضى"/>
    <s v="دفاتر نقدية"/>
    <x v="2"/>
    <s v="سارى"/>
    <n v="6374"/>
    <n v="128"/>
  </r>
  <r>
    <d v="2017-05-29T00:00:00"/>
    <x v="4"/>
    <n v="300"/>
    <s v="خزينة مدينة نصر"/>
    <s v="تبرعات نقدية للمرضى"/>
    <s v="نقدية للمرضى"/>
    <s v="دفاتر نقدية"/>
    <x v="2"/>
    <s v="سارى"/>
    <n v="6375"/>
    <n v="128"/>
  </r>
  <r>
    <d v="2017-05-29T00:00:00"/>
    <x v="4"/>
    <n v="1500"/>
    <s v="خزينة مدينة نصر"/>
    <s v="تبرعات نقدية للمرضى"/>
    <s v="نقدية للمرضى"/>
    <s v="دفاتر نقدية"/>
    <x v="2"/>
    <s v="سارى"/>
    <n v="6376"/>
    <n v="128"/>
  </r>
  <r>
    <d v="2017-05-29T00:00:00"/>
    <x v="4"/>
    <n v="1000"/>
    <s v="خزينة مدينة نصر"/>
    <s v="تبرعات نقدية للمرضى"/>
    <s v="نقدية للمرضى"/>
    <s v="دفاتر نقدية"/>
    <x v="2"/>
    <s v="سارى"/>
    <n v="6377"/>
    <n v="128"/>
  </r>
  <r>
    <d v="2017-05-29T00:00:00"/>
    <x v="4"/>
    <n v="600"/>
    <s v="خزينة مدينة نصر"/>
    <s v="تبرعات نقدية للمرضى"/>
    <s v="نقدية للمرضى"/>
    <s v="دفاتر نقدية"/>
    <x v="2"/>
    <s v="سارى"/>
    <n v="6523"/>
    <n v="131"/>
  </r>
  <r>
    <d v="2017-05-29T00:00:00"/>
    <x v="4"/>
    <n v="4000"/>
    <s v="خزينة مدينة نصر"/>
    <s v="تبرعات عامة من زكاة مال وغيرها"/>
    <s v="تبرعات عامة من زكاة مال وغيرها"/>
    <s v="دفاتر نقدية"/>
    <x v="2"/>
    <s v="سارى"/>
    <n v="6526"/>
    <n v="131"/>
  </r>
  <r>
    <d v="2017-05-29T00:00:00"/>
    <x v="4"/>
    <n v="280"/>
    <s v="خزينة مدينة نصر"/>
    <s v="تبرعات عامة من زكاة مال وغيرها"/>
    <s v="تبرعات عامة من زكاة مال وغيرها"/>
    <s v="دفاتر نقدية"/>
    <x v="2"/>
    <s v="سارى"/>
    <n v="6608"/>
    <n v="133"/>
  </r>
  <r>
    <d v="2017-05-29T00:00:00"/>
    <x v="4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6609"/>
    <n v="133"/>
  </r>
  <r>
    <d v="2017-05-29T00:00:00"/>
    <x v="4"/>
    <n v="100"/>
    <s v="خزينة مدينة نصر"/>
    <s v="تبرعات نقدية للمرضى"/>
    <s v="نقدية للمرضى"/>
    <s v="دفاتر نقدية"/>
    <x v="2"/>
    <s v="سارى"/>
    <n v="6851"/>
    <n v="138"/>
  </r>
  <r>
    <d v="2017-05-29T00:00:00"/>
    <x v="4"/>
    <n v="100"/>
    <s v="خزينة مدينة نصر"/>
    <s v="تبرعات نقدية للمرضى"/>
    <s v="نقدية للمرضى"/>
    <s v="دفاتر نقدية"/>
    <x v="2"/>
    <s v="سارى"/>
    <n v="6852"/>
    <n v="138"/>
  </r>
  <r>
    <d v="2017-05-29T00:00:00"/>
    <x v="4"/>
    <n v="600"/>
    <s v="خزينة مدينة نصر"/>
    <s v="تبرعات نقدية للمرضى"/>
    <s v="نقدية للمرضى"/>
    <s v="دفاتر نقدية"/>
    <x v="2"/>
    <s v="سارى"/>
    <n v="6853"/>
    <n v="138"/>
  </r>
  <r>
    <d v="2017-05-29T00:00:00"/>
    <x v="4"/>
    <n v="2500"/>
    <s v="خزينة مدينة نصر"/>
    <s v="تبرعات عامة من زكاة مال وغيرها"/>
    <s v="تبرعات عامة من زكاة مال وغيرها"/>
    <s v="دفاتر نقدية"/>
    <x v="2"/>
    <s v="سارى"/>
    <n v="6854"/>
    <n v="138"/>
  </r>
  <r>
    <d v="2017-05-29T00:00:00"/>
    <x v="4"/>
    <n v="300"/>
    <s v="بنك البركة جنيه مصرى"/>
    <s v="تبرعات مباشرة بالبنك"/>
    <m/>
    <s v="بنوك"/>
    <x v="0"/>
    <m/>
    <s v="معاملة بنكية"/>
    <m/>
  </r>
  <r>
    <d v="2017-05-29T00:00:00"/>
    <x v="4"/>
    <n v="40"/>
    <s v="بنك البركة جنيه مصرى"/>
    <s v="تبرعات مباشرة بالبنك"/>
    <m/>
    <s v="بنوك"/>
    <x v="0"/>
    <m/>
    <s v="معاملة بنكية"/>
    <m/>
  </r>
  <r>
    <d v="2017-05-29T00:00:00"/>
    <x v="4"/>
    <n v="350"/>
    <s v="بنك البركة جنيه مصرى"/>
    <s v="تبرعات مباشرة بالبنك"/>
    <m/>
    <s v="بنوك"/>
    <x v="0"/>
    <m/>
    <s v="معاملة بنكية"/>
    <m/>
  </r>
  <r>
    <d v="2017-05-29T00:00:00"/>
    <x v="4"/>
    <n v="47.5"/>
    <s v="بنك البركة جنيه مصرى"/>
    <s v="تبرعات مباشرة بالبنك"/>
    <m/>
    <s v="بنوك"/>
    <x v="0"/>
    <m/>
    <s v="معاملة بنكية"/>
    <m/>
  </r>
  <r>
    <d v="2017-05-29T00:00:00"/>
    <x v="4"/>
    <n v="100"/>
    <s v="بنك البركة جنيه مصرى"/>
    <s v="تبرعات مباشرة بالبنك"/>
    <m/>
    <s v="بنوك"/>
    <x v="0"/>
    <m/>
    <s v="معاملة بنكية"/>
    <m/>
  </r>
  <r>
    <d v="2017-05-30T00:00:00"/>
    <x v="4"/>
    <n v="5000"/>
    <s v="خزينة مدينة نصر"/>
    <s v="تبرعات نقدية للمرضى"/>
    <s v="نقدية للمرضى"/>
    <s v="دفاتر نقدية"/>
    <x v="2"/>
    <s v="سارى"/>
    <n v="5259"/>
    <n v="106"/>
  </r>
  <r>
    <d v="2017-05-30T00:00:00"/>
    <x v="4"/>
    <n v="2000"/>
    <s v="خزينة مدينة نصر"/>
    <s v="تبرعات نقدية للمرضى"/>
    <s v="نقدية للمرضى"/>
    <s v="دفاتر نقدية"/>
    <x v="2"/>
    <s v="سارى"/>
    <n v="5260"/>
    <n v="106"/>
  </r>
  <r>
    <d v="2017-05-30T00:00:00"/>
    <x v="4"/>
    <n v="10"/>
    <s v="خزينة مدينة نصر"/>
    <s v="تبرعات نقدية للمرضى"/>
    <s v="نقدية للمرضى"/>
    <s v="دفاتر نقدية"/>
    <x v="2"/>
    <s v="سارى"/>
    <n v="5702"/>
    <n v="115"/>
  </r>
  <r>
    <d v="2017-05-30T00:00:00"/>
    <x v="4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5703"/>
    <n v="115"/>
  </r>
  <r>
    <d v="2017-05-30T00:00:00"/>
    <x v="4"/>
    <n v="200"/>
    <s v="خزينة مدينة نصر"/>
    <s v="تبرعات نقدية للمرضى"/>
    <s v="نقدية للمرضى"/>
    <s v="دفاتر نقدية"/>
    <x v="2"/>
    <s v="سارى"/>
    <n v="6141"/>
    <n v="123"/>
  </r>
  <r>
    <d v="2017-05-30T00:00:00"/>
    <x v="4"/>
    <n v="900"/>
    <s v="خزينة مدينة نصر"/>
    <s v="تبرعات عامة من زكاة مال وغيرها"/>
    <s v="تبرعات عامة من زكاة مال وغيرها"/>
    <s v="دفاتر نقدية"/>
    <x v="2"/>
    <s v="سارى"/>
    <n v="6343"/>
    <n v="127"/>
  </r>
  <r>
    <d v="2017-05-30T00:00:00"/>
    <x v="4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6344"/>
    <n v="127"/>
  </r>
  <r>
    <d v="2017-05-30T00:00:00"/>
    <x v="4"/>
    <n v="500"/>
    <s v="خزينة مدينة نصر"/>
    <s v="تبرعات نقدية للمرضى"/>
    <s v="نقدية للمرضى"/>
    <s v="دفاتر نقدية"/>
    <x v="2"/>
    <s v="سارى"/>
    <n v="6378"/>
    <n v="128"/>
  </r>
  <r>
    <d v="2017-05-30T00:00:00"/>
    <x v="4"/>
    <n v="500"/>
    <s v="خزينة مدينة نصر"/>
    <s v="تبرعات نقدية للمرضى"/>
    <s v="نقدية للمرضى"/>
    <s v="دفاتر نقدية"/>
    <x v="2"/>
    <s v="سارى"/>
    <n v="6379"/>
    <n v="128"/>
  </r>
  <r>
    <d v="2017-05-30T00:00:00"/>
    <x v="4"/>
    <n v="8000"/>
    <s v="خزينة مدينة نصر"/>
    <s v="تبرعات عامة من زكاة مال وغيرها"/>
    <s v="تبرعات عامة من زكاة مال وغيرها"/>
    <s v="دفاتر نقدية"/>
    <x v="2"/>
    <s v="سارى"/>
    <n v="6380"/>
    <n v="128"/>
  </r>
  <r>
    <d v="2017-05-30T00:00:00"/>
    <x v="4"/>
    <n v="1000"/>
    <s v="خزينة مدينة نصر"/>
    <s v="تبرعات نقدية للمرضى"/>
    <s v="نقدية للمرضى"/>
    <s v="دفاتر نقدية"/>
    <x v="2"/>
    <s v="سارى"/>
    <n v="6486"/>
    <n v="130"/>
  </r>
  <r>
    <d v="2017-05-30T00:00:00"/>
    <x v="4"/>
    <n v="75000"/>
    <s v="خزينة مدينة نصر"/>
    <s v="تبرعات عامة من زكاة مال وغيرها"/>
    <s v="تبرعات عامة من زكاة مال وغيرها"/>
    <s v="دفاتر نقدية"/>
    <x v="2"/>
    <s v="سارى"/>
    <n v="6610"/>
    <n v="133"/>
  </r>
  <r>
    <d v="2017-05-30T00:00:00"/>
    <x v="4"/>
    <n v="800"/>
    <s v="خزينة مدينة نصر"/>
    <s v="تبرعات عامة من زكاة مال وغيرها"/>
    <s v="تبرعات عامة من زكاة مال وغيرها"/>
    <s v="دفاتر نقدية"/>
    <x v="2"/>
    <s v="سارى"/>
    <n v="6611"/>
    <n v="133"/>
  </r>
  <r>
    <d v="2017-05-30T00:00:00"/>
    <x v="4"/>
    <n v="25"/>
    <s v="خزينة مدينة نصر"/>
    <s v="تبرعات عامة من زكاة مال وغيرها"/>
    <s v="تبرعات عامة من زكاة مال وغيرها"/>
    <s v="دفاتر نقدية"/>
    <x v="2"/>
    <s v="سارى"/>
    <n v="6764"/>
    <n v="136"/>
  </r>
  <r>
    <d v="2017-05-30T00:00:00"/>
    <x v="4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6765"/>
    <n v="136"/>
  </r>
  <r>
    <d v="2017-05-30T00:00:00"/>
    <x v="4"/>
    <n v="5"/>
    <s v="خزينة مدينة نصر"/>
    <s v="تبرعات عامة من زكاة مال وغيرها"/>
    <s v="تبرعات عامة من زكاة مال وغيرها"/>
    <s v="دفاتر نقدية"/>
    <x v="2"/>
    <s v="سارى"/>
    <n v="6855"/>
    <n v="138"/>
  </r>
  <r>
    <d v="2017-05-30T00:00:00"/>
    <x v="4"/>
    <n v="5"/>
    <s v="خزينة مدينة نصر"/>
    <s v="تبرعات عامة من زكاة مال وغيرها"/>
    <s v="تبرعات عامة من زكاة مال وغيرها"/>
    <s v="دفاتر نقدية"/>
    <x v="2"/>
    <s v="سارى"/>
    <n v="6856"/>
    <n v="138"/>
  </r>
  <r>
    <d v="2017-05-30T00:00:00"/>
    <x v="4"/>
    <n v="170"/>
    <s v="خزينة مدينة نصر"/>
    <s v="تبرعات عامة من زكاة مال وغيرها"/>
    <s v="تبرعات عامة من زكاة مال وغيرها"/>
    <s v="دفاتر نقدية"/>
    <x v="2"/>
    <s v="سارى"/>
    <n v="6857"/>
    <n v="138"/>
  </r>
  <r>
    <d v="2017-05-30T00:00:00"/>
    <x v="4"/>
    <n v="10000"/>
    <s v="خزينة مدينة نصر"/>
    <s v="تبرعات عامة من زكاة مال وغيرها"/>
    <s v="تبرعات عامة من زكاة مال وغيرها"/>
    <s v="دفاتر نقدية"/>
    <x v="2"/>
    <s v="سارى"/>
    <n v="6098"/>
    <n v="122"/>
  </r>
  <r>
    <d v="2017-05-30T00:00:00"/>
    <x v="4"/>
    <n v="12000"/>
    <s v="خزينة مدينة نصر"/>
    <s v="تبرعات عامة من زكاة مال وغيرها"/>
    <s v="تبرعات عامة من زكاة مال وغيرها"/>
    <s v="دفاتر نقدية"/>
    <x v="2"/>
    <s v="سارى"/>
    <n v="6099"/>
    <n v="122"/>
  </r>
  <r>
    <d v="2017-05-30T00:00:00"/>
    <x v="4"/>
    <n v="600"/>
    <s v="خزينة مدينة نصر"/>
    <s v="تبرعات عامة من زكاة مال وغيرها"/>
    <s v="تبرعات عامة من زكاة مال وغيرها"/>
    <s v="دفاتر نقدية"/>
    <x v="2"/>
    <s v="سارى"/>
    <n v="6100"/>
    <n v="122"/>
  </r>
  <r>
    <d v="2017-05-30T00:00:00"/>
    <x v="4"/>
    <n v="5000"/>
    <s v="بنك البركة جنيه مصرى"/>
    <s v="تبرعات مباشرة بالبنك"/>
    <m/>
    <s v="بنوك"/>
    <x v="0"/>
    <m/>
    <s v="معاملة بنكية"/>
    <m/>
  </r>
  <r>
    <d v="2017-05-30T00:00:00"/>
    <x v="4"/>
    <n v="8000"/>
    <s v="بنك البركة جنيه مصرى"/>
    <s v="تبرعات مباشرة بالبنك"/>
    <m/>
    <s v="بنوك"/>
    <x v="0"/>
    <m/>
    <s v="معاملة بنكية"/>
    <m/>
  </r>
  <r>
    <d v="2017-05-30T00:00:00"/>
    <x v="4"/>
    <n v="550"/>
    <s v="بنك البركة جنيه مصرى"/>
    <s v="تبرعات مباشرة بالبنك"/>
    <m/>
    <s v="بنوك"/>
    <x v="0"/>
    <m/>
    <s v="معاملة بنكية"/>
    <m/>
  </r>
  <r>
    <d v="2017-05-30T00:00:00"/>
    <x v="4"/>
    <n v="70"/>
    <s v="بنك البركة جنيه مصرى"/>
    <s v="تبرعات مباشرة بالبنك"/>
    <m/>
    <s v="بنوك"/>
    <x v="0"/>
    <m/>
    <s v="معاملة بنكية"/>
    <m/>
  </r>
  <r>
    <d v="2017-05-31T00:00:00"/>
    <x v="4"/>
    <n v="2000"/>
    <s v="بنك البركة جنيه مصرى"/>
    <s v="تبرعات مباشرة بالبنك"/>
    <m/>
    <s v="بنوك"/>
    <x v="0"/>
    <m/>
    <s v="معاملة بنكية"/>
    <m/>
  </r>
  <r>
    <d v="2017-05-31T00:00:00"/>
    <x v="4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51"/>
    <n v="2"/>
  </r>
  <r>
    <d v="2017-05-31T00:00:00"/>
    <x v="4"/>
    <n v="20"/>
    <s v="خزينة مدينة نصر"/>
    <s v="تبرعات نقدية للمرضى"/>
    <s v="نقدية للمرضى"/>
    <s v="دفاتر جمع مال"/>
    <x v="2"/>
    <s v="سارى"/>
    <n v="52"/>
    <n v="2"/>
  </r>
  <r>
    <d v="2017-05-31T00:00:00"/>
    <x v="4"/>
    <n v="10075"/>
    <s v="خزينة مدينة نصر"/>
    <s v="تبرعات نقدية للمرضى"/>
    <s v="نقدية للمرضى"/>
    <s v="دفاتر نقدية"/>
    <x v="2"/>
    <s v="سارى"/>
    <n v="5261"/>
    <n v="106"/>
  </r>
  <r>
    <d v="2017-05-31T00:00:00"/>
    <x v="4"/>
    <n v="5"/>
    <s v="خزينة مدينة نصر"/>
    <s v="تبرعات نقدية للمرضى"/>
    <s v="نقدية للمرضى"/>
    <s v="دفاتر نقدية"/>
    <x v="2"/>
    <s v="سارى"/>
    <n v="5705"/>
    <n v="115"/>
  </r>
  <r>
    <d v="2017-05-31T00:00:00"/>
    <x v="4"/>
    <n v="50"/>
    <s v="خزينة مدينة نصر"/>
    <s v="تبرعات نقدية للمرضى"/>
    <s v="نقدية للمرضى"/>
    <s v="دفاتر نقدية"/>
    <x v="2"/>
    <s v="سارى"/>
    <n v="5706"/>
    <n v="115"/>
  </r>
  <r>
    <d v="2017-05-31T00:00:00"/>
    <x v="4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6143"/>
    <n v="123"/>
  </r>
  <r>
    <d v="2017-05-31T00:00:00"/>
    <x v="4"/>
    <n v="300"/>
    <s v="خزينة مدينة نصر"/>
    <s v="تبرعات نقدية للمرضى"/>
    <s v="نقدية للمرضى"/>
    <s v="دفاتر نقدية"/>
    <x v="2"/>
    <s v="سارى"/>
    <n v="6144"/>
    <n v="123"/>
  </r>
  <r>
    <d v="2017-05-31T00:00:00"/>
    <x v="4"/>
    <n v="2750"/>
    <s v="خزينة مدينة نصر"/>
    <s v="تبرعات عامة من زكاة مال وغيرها"/>
    <s v="تبرعات عامة من زكاة مال وغيرها"/>
    <s v="دفاتر نقدية"/>
    <x v="2"/>
    <s v="سارى"/>
    <n v="6145"/>
    <n v="123"/>
  </r>
  <r>
    <d v="2017-05-31T00:00:00"/>
    <x v="4"/>
    <n v="500"/>
    <s v="خزينة مدينة نصر"/>
    <s v="تبرعات نقدية للمرضى"/>
    <s v="نقدية للمرضى"/>
    <s v="دفاتر نقدية"/>
    <x v="2"/>
    <s v="سارى"/>
    <n v="6146"/>
    <n v="123"/>
  </r>
  <r>
    <d v="2017-05-31T00:00:00"/>
    <x v="4"/>
    <n v="1400"/>
    <s v="خزينة مدينة نصر"/>
    <s v="تبرعات عامة من زكاة مال وغيرها"/>
    <s v="تبرعات عامة من زكاة مال وغيرها"/>
    <s v="دفاتر نقدية"/>
    <x v="2"/>
    <s v="سارى"/>
    <n v="6194"/>
    <n v="124"/>
  </r>
  <r>
    <d v="2017-05-31T00:00:00"/>
    <x v="4"/>
    <n v="700"/>
    <s v="خزينة مدينة نصر"/>
    <s v="تبرعات عامة من زكاة مال وغيرها"/>
    <s v="تبرعات عامة من زكاة مال وغيرها"/>
    <s v="دفاتر نقدية"/>
    <x v="2"/>
    <s v="سارى"/>
    <n v="6250"/>
    <n v="125"/>
  </r>
  <r>
    <d v="2017-05-31T00:00:00"/>
    <x v="4"/>
    <n v="1400"/>
    <s v="خزينة مدينة نصر"/>
    <s v="تبرعات عامة من زكاة مال وغيرها"/>
    <s v="تبرعات عامة من زكاة مال وغيرها"/>
    <s v="دفاتر نقدية"/>
    <x v="2"/>
    <s v="سارى"/>
    <n v="6345"/>
    <n v="127"/>
  </r>
  <r>
    <d v="2017-05-31T00:00:00"/>
    <x v="4"/>
    <n v="2000"/>
    <s v="خزينة مدينة نصر"/>
    <s v="تبرعات نقدية للمرضى"/>
    <s v="نقدية للمرضى"/>
    <s v="دفاتر نقدية"/>
    <x v="2"/>
    <s v="سارى"/>
    <n v="6346"/>
    <n v="127"/>
  </r>
  <r>
    <d v="2017-05-31T00:00:00"/>
    <x v="4"/>
    <n v="2000"/>
    <s v="خزينة مدينة نصر"/>
    <s v="تبرعات نقدية للمرضى"/>
    <s v="نقدية للمرضى"/>
    <s v="دفاتر نقدية"/>
    <x v="2"/>
    <s v="سارى"/>
    <n v="6347"/>
    <n v="127"/>
  </r>
  <r>
    <d v="2017-05-31T00:00:00"/>
    <x v="4"/>
    <n v="4000"/>
    <s v="خزينة مدينة نصر"/>
    <s v="تبرعات نقدية للمرضى"/>
    <s v="نقدية للمرضى"/>
    <s v="دفاتر نقدية"/>
    <x v="2"/>
    <s v="سارى"/>
    <n v="6381"/>
    <n v="128"/>
  </r>
  <r>
    <d v="2017-05-31T00:00:00"/>
    <x v="4"/>
    <n v="7000"/>
    <s v="خزينة مدينة نصر"/>
    <s v="تبرعات نقدية للمرضى"/>
    <s v="نقدية للمرضى"/>
    <s v="دفاتر نقدية"/>
    <x v="2"/>
    <s v="سارى"/>
    <n v="6382"/>
    <n v="128"/>
  </r>
  <r>
    <d v="2017-05-31T00:00:00"/>
    <x v="4"/>
    <n v="600"/>
    <s v="خزينة مدينة نصر"/>
    <s v="تبرعات نقدية للمرضى"/>
    <s v="نقدية للمرضى"/>
    <s v="دفاتر نقدية"/>
    <x v="2"/>
    <s v="سارى"/>
    <n v="6383"/>
    <n v="128"/>
  </r>
  <r>
    <d v="2017-05-31T00:00:00"/>
    <x v="4"/>
    <n v="1500"/>
    <s v="خزينة مدينة نصر"/>
    <s v="تبرعات نقدية للمرضى"/>
    <s v="نقدية للمرضى"/>
    <s v="دفاتر نقدية"/>
    <x v="2"/>
    <s v="سارى"/>
    <n v="6384"/>
    <n v="128"/>
  </r>
  <r>
    <d v="2017-05-31T00:00:00"/>
    <x v="4"/>
    <n v="1000"/>
    <s v="خزينة مدينة نصر"/>
    <s v="تبرعات نقدية للمرضى"/>
    <s v="نقدية للمرضى"/>
    <s v="دفاتر نقدية"/>
    <x v="2"/>
    <s v="سارى"/>
    <n v="6385"/>
    <n v="128"/>
  </r>
  <r>
    <d v="2017-05-31T00:00:00"/>
    <x v="4"/>
    <n v="1000"/>
    <s v="خزينة مدينة نصر"/>
    <s v="تبرعات نقدية للمرضى"/>
    <s v="نقدية للمرضى"/>
    <s v="دفاتر نقدية"/>
    <x v="2"/>
    <s v="سارى"/>
    <n v="6386"/>
    <n v="128"/>
  </r>
  <r>
    <d v="2017-05-31T00:00:00"/>
    <x v="4"/>
    <n v="800"/>
    <s v="خزينة مدينة نصر"/>
    <s v="تبرعات نقدية للمرضى"/>
    <s v="نقدية للمرضى"/>
    <s v="دفاتر نقدية"/>
    <x v="2"/>
    <s v="سارى"/>
    <n v="6387"/>
    <n v="128"/>
  </r>
  <r>
    <d v="2017-05-31T00:00:00"/>
    <x v="4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6487"/>
    <n v="130"/>
  </r>
  <r>
    <d v="2017-05-31T00:00:00"/>
    <x v="4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6488"/>
    <n v="130"/>
  </r>
  <r>
    <d v="2017-05-31T00:00:00"/>
    <x v="4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6489"/>
    <n v="130"/>
  </r>
  <r>
    <d v="2017-05-31T00:00:00"/>
    <x v="4"/>
    <n v="500"/>
    <s v="خزينة مدينة نصر"/>
    <s v="تبرعات نقدية للمرضى"/>
    <s v="نقدية للمرضى"/>
    <s v="دفاتر نقدية"/>
    <x v="2"/>
    <s v="سارى"/>
    <n v="6490"/>
    <n v="130"/>
  </r>
  <r>
    <d v="2017-05-31T00:00:00"/>
    <x v="4"/>
    <n v="4000"/>
    <s v="خزينة مدينة نصر"/>
    <s v="تبرعات عامة من زكاة مال وغيرها"/>
    <s v="تبرعات عامة من زكاة مال وغيرها"/>
    <s v="دفاتر نقدية"/>
    <x v="2"/>
    <s v="سارى"/>
    <n v="6491"/>
    <n v="130"/>
  </r>
  <r>
    <d v="2017-05-31T00:00:00"/>
    <x v="4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6527"/>
    <n v="131"/>
  </r>
  <r>
    <d v="2017-05-31T00:00:00"/>
    <x v="4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6565"/>
    <n v="132"/>
  </r>
  <r>
    <d v="2017-05-31T00:00:00"/>
    <x v="4"/>
    <n v="7500"/>
    <s v="خزينة مدينة نصر"/>
    <s v="تبرعات عامة من زكاة مال وغيرها"/>
    <s v="تبرعات عامة من زكاة مال وغيرها"/>
    <s v="دفاتر نقدية"/>
    <x v="2"/>
    <s v="سارى"/>
    <n v="6651"/>
    <n v="134"/>
  </r>
  <r>
    <d v="2017-05-31T00:00:00"/>
    <x v="4"/>
    <n v="250"/>
    <s v="خزينة مدينة نصر"/>
    <s v="تبرعات عامة من زكاة مال وغيرها"/>
    <s v="تبرعات عامة من زكاة مال وغيرها"/>
    <s v="دفاتر نقدية"/>
    <x v="2"/>
    <s v="سارى"/>
    <n v="6652"/>
    <n v="134"/>
  </r>
  <r>
    <d v="2017-05-31T00:00:00"/>
    <x v="4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6766"/>
    <n v="136"/>
  </r>
  <r>
    <d v="2017-05-31T00:00:00"/>
    <x v="4"/>
    <n v="20"/>
    <s v="خزينة مدينة نصر"/>
    <s v="تبرعات نقدية للمرضى"/>
    <s v="نقدية للمرضى"/>
    <s v="دفاتر نقدية"/>
    <x v="2"/>
    <s v="سارى"/>
    <n v="6767"/>
    <n v="136"/>
  </r>
  <r>
    <d v="2017-05-31T00:00:00"/>
    <x v="4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6768"/>
    <n v="136"/>
  </r>
  <r>
    <d v="2017-05-31T00:00:00"/>
    <x v="4"/>
    <n v="8"/>
    <s v="خزينة مدينة نصر"/>
    <s v="تبرعات نقدية للمرضى"/>
    <s v="نقدية للمرضى"/>
    <s v="دفاتر نقدية"/>
    <x v="2"/>
    <s v="سارى"/>
    <n v="6769"/>
    <n v="136"/>
  </r>
  <r>
    <d v="2017-05-31T00:00:00"/>
    <x v="4"/>
    <n v="100"/>
    <s v="خزينة مدينة نصر"/>
    <s v="تبرعات نقدية للمرضى"/>
    <s v="نقدية للمرضى"/>
    <s v="دفاتر نقدية"/>
    <x v="2"/>
    <s v="سارى"/>
    <n v="6770"/>
    <n v="136"/>
  </r>
  <r>
    <d v="2017-05-31T00:00:00"/>
    <x v="4"/>
    <n v="20"/>
    <s v="خزينة مدينة نصر"/>
    <s v="تبرعات عامة من زكاة مال وغيرها"/>
    <s v="تبرعات عامة من زكاة مال وغيرها"/>
    <s v="دفاتر نقدية"/>
    <x v="2"/>
    <s v="سارى"/>
    <n v="6771"/>
    <n v="136"/>
  </r>
  <r>
    <d v="2017-05-31T00:00:00"/>
    <x v="4"/>
    <n v="200"/>
    <s v="خزينة مدينة نصر"/>
    <s v="تبرعات نقدية للمرضى"/>
    <s v="نقدية للمرضى"/>
    <s v="دفاتر نقدية"/>
    <x v="2"/>
    <s v="سارى"/>
    <n v="6772"/>
    <n v="136"/>
  </r>
  <r>
    <d v="2017-05-31T00:00:00"/>
    <x v="4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6773"/>
    <n v="136"/>
  </r>
  <r>
    <d v="2017-05-31T00:00:00"/>
    <x v="4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6774"/>
    <n v="136"/>
  </r>
  <r>
    <d v="2017-05-31T00:00:00"/>
    <x v="4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6775"/>
    <n v="136"/>
  </r>
  <r>
    <d v="2017-05-31T00:00:00"/>
    <x v="4"/>
    <n v="10"/>
    <s v="خزينة مدينة نصر"/>
    <s v="تبرعات نقدية للمرضى"/>
    <s v="نقدية للمرضى"/>
    <s v="دفاتر نقدية"/>
    <x v="2"/>
    <s v="سارى"/>
    <n v="6776"/>
    <n v="136"/>
  </r>
  <r>
    <d v="2017-05-31T00:00:00"/>
    <x v="4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6859"/>
    <n v="138"/>
  </r>
  <r>
    <d v="2017-05-31T00:00:00"/>
    <x v="4"/>
    <n v="5"/>
    <s v="خزينة مدينة نصر"/>
    <s v="تبرعات عامة من زكاة مال وغيرها"/>
    <s v="تبرعات عامة من زكاة مال وغيرها"/>
    <s v="دفاتر نقدية"/>
    <x v="2"/>
    <s v="سارى"/>
    <n v="6860"/>
    <n v="138"/>
  </r>
  <r>
    <d v="2017-05-31T00:00:00"/>
    <x v="4"/>
    <n v="5"/>
    <s v="خزينة مدينة نصر"/>
    <s v="تبرعات عامة من زكاة مال وغيرها"/>
    <s v="تبرعات عامة من زكاة مال وغيرها"/>
    <s v="دفاتر نقدية"/>
    <x v="2"/>
    <s v="سارى"/>
    <n v="6861"/>
    <n v="138"/>
  </r>
  <r>
    <d v="2017-05-31T00:00:00"/>
    <x v="4"/>
    <n v="25"/>
    <s v="خزينة مدينة نصر"/>
    <s v="تبرعات نقدية للمرضى"/>
    <s v="نقدية للمرضى"/>
    <s v="دفاتر نقدية"/>
    <x v="2"/>
    <s v="سارى"/>
    <n v="6862"/>
    <n v="138"/>
  </r>
  <r>
    <d v="2017-05-31T00:00:00"/>
    <x v="4"/>
    <n v="50"/>
    <s v="خزينة مدينة نصر"/>
    <s v="تبرعات نقدية للمرضى"/>
    <s v="نقدية للمرضى"/>
    <s v="دفاتر نقدية"/>
    <x v="2"/>
    <s v="سارى"/>
    <n v="6863"/>
    <n v="138"/>
  </r>
  <r>
    <d v="2017-05-31T00:00:00"/>
    <x v="4"/>
    <n v="10"/>
    <s v="خزينة مدينة نصر"/>
    <s v="تبرعات نقدية للمرضى"/>
    <s v="نقدية للمرضى"/>
    <s v="دفاتر نقدية"/>
    <x v="2"/>
    <s v="سارى"/>
    <n v="6864"/>
    <n v="138"/>
  </r>
  <r>
    <d v="2017-05-31T00:00:00"/>
    <x v="4"/>
    <n v="11000"/>
    <s v="خزينة مدينة نصر"/>
    <s v="تبرعات عامة من زكاة مال وغيرها"/>
    <s v="تبرعات عامة من زكاة مال وغيرها"/>
    <s v="دفاتر نقدية"/>
    <x v="2"/>
    <s v="سارى"/>
    <n v="6951"/>
    <n v="140"/>
  </r>
  <r>
    <d v="2017-05-31T00:00:00"/>
    <x v="4"/>
    <n v="8000"/>
    <s v="خزينة مدينة نصر"/>
    <s v="تبرعات عامة من زكاة مال وغيرها"/>
    <s v="تبرعات عامة من زكاة مال وغيرها"/>
    <s v="دفاتر نقدية"/>
    <x v="2"/>
    <s v="سارى"/>
    <n v="6952"/>
    <n v="140"/>
  </r>
  <r>
    <d v="2017-05-31T00:00:00"/>
    <x v="4"/>
    <n v="8232.11"/>
    <s v="عملاء - ميجا خير"/>
    <s v="تبرعات حسابات قبض - جمع مال"/>
    <m/>
    <s v="عملاء"/>
    <x v="1"/>
    <m/>
    <m/>
    <m/>
  </r>
  <r>
    <d v="2017-05-31T00:00:00"/>
    <x v="4"/>
    <n v="70459"/>
    <s v="عملاء - فورى"/>
    <s v="تبرعات حسابات قبض - جمع مال"/>
    <m/>
    <s v="عملاء"/>
    <x v="1"/>
    <m/>
    <m/>
    <m/>
  </r>
  <r>
    <d v="2017-06-01T00:00:00"/>
    <x v="5"/>
    <n v="6000"/>
    <s v="بنك البركة جنيه مصرى"/>
    <s v="تبرعات مباشرة بالبنك"/>
    <m/>
    <s v="بنوك"/>
    <x v="0"/>
    <m/>
    <s v="معاملة بنكية"/>
    <m/>
  </r>
  <r>
    <d v="2017-05-31T00:00:00"/>
    <x v="4"/>
    <n v="2795"/>
    <s v="عملاء - مصارى"/>
    <s v="تبرعات حسابات قبض - جمع مال"/>
    <m/>
    <s v="عملاء"/>
    <x v="1"/>
    <m/>
    <m/>
    <m/>
  </r>
  <r>
    <d v="2017-06-01T00:00:00"/>
    <x v="5"/>
    <n v="200"/>
    <s v="خزينة مدينة نصر"/>
    <s v="تبرعات نقدية للمرضى"/>
    <s v="نقدية للمرضى"/>
    <s v="دفاتر جمع مال"/>
    <x v="2"/>
    <s v="سارى"/>
    <n v="22"/>
    <n v="1"/>
  </r>
  <r>
    <d v="2017-06-01T00:00:00"/>
    <x v="5"/>
    <n v="10"/>
    <s v="خزينة مدينة نصر"/>
    <s v="تبرعات عامة من زكاة مال وغيرها"/>
    <s v="تبرعات عامة من زكاة مال وغيرها"/>
    <s v="دفاتر جمع مال"/>
    <x v="2"/>
    <s v="سارى"/>
    <n v="23"/>
    <n v="1"/>
  </r>
  <r>
    <d v="2017-06-01T00:00:00"/>
    <x v="5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24"/>
    <n v="1"/>
  </r>
  <r>
    <d v="2017-06-01T00:00:00"/>
    <x v="5"/>
    <n v="4000"/>
    <s v="خزينة مدينة نصر"/>
    <s v="تبرعات عامة من زكاة مال وغيرها"/>
    <s v="تبرعات عامة من زكاة مال وغيرها"/>
    <s v="دفاتر نقدية"/>
    <x v="2"/>
    <s v="سارى"/>
    <n v="5262"/>
    <n v="106"/>
  </r>
  <r>
    <d v="2017-06-01T00:00:00"/>
    <x v="5"/>
    <n v="3100"/>
    <s v="خزينة مدينة نصر"/>
    <s v="تبرعات نقدية للمرضى"/>
    <s v="نقدية للمرضى"/>
    <s v="دفاتر نقدية"/>
    <x v="2"/>
    <s v="سارى"/>
    <n v="5263"/>
    <n v="106"/>
  </r>
  <r>
    <d v="2017-06-01T00:00:00"/>
    <x v="5"/>
    <n v="3000"/>
    <s v="خزينة مدينة نصر"/>
    <s v="تبرعات نقدية للمرضى"/>
    <s v="نقدية للمرضى"/>
    <s v="دفاتر نقدية"/>
    <x v="2"/>
    <s v="سارى"/>
    <n v="5264"/>
    <n v="106"/>
  </r>
  <r>
    <d v="2017-06-01T00:00:00"/>
    <x v="5"/>
    <n v="8000"/>
    <s v="خزينة مدينة نصر"/>
    <s v="تبرعات نقدية للمرضى"/>
    <s v="نقدية للمرضى"/>
    <s v="دفاتر نقدية"/>
    <x v="2"/>
    <s v="سارى"/>
    <n v="5265"/>
    <n v="106"/>
  </r>
  <r>
    <d v="2017-06-01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5707"/>
    <n v="115"/>
  </r>
  <r>
    <d v="2017-06-01T00:00:00"/>
    <x v="5"/>
    <n v="40000"/>
    <s v="خزينة مدينة نصر"/>
    <s v="تبرعات نقدية للمرضى"/>
    <s v="نقدية للمرضى"/>
    <s v="دفاتر نقدية"/>
    <x v="2"/>
    <s v="سارى"/>
    <n v="5947"/>
    <n v="119"/>
  </r>
  <r>
    <d v="2017-06-01T00:00:00"/>
    <x v="5"/>
    <n v="10000"/>
    <s v="خزينة مدينة نصر"/>
    <s v="تبرعات عامة من زكاة مال وغيرها"/>
    <s v="تبرعات عامة من زكاة مال وغيرها"/>
    <s v="دفاتر نقدية"/>
    <x v="2"/>
    <s v="سارى"/>
    <n v="5948"/>
    <n v="119"/>
  </r>
  <r>
    <d v="2017-06-01T00:00:00"/>
    <x v="5"/>
    <n v="80"/>
    <s v="خزينة مدينة نصر"/>
    <s v="تبرعات نقدية للمرضى"/>
    <s v="نقدية للمرضى"/>
    <s v="دفاتر نقدية"/>
    <x v="2"/>
    <s v="سارى"/>
    <n v="5949"/>
    <n v="119"/>
  </r>
  <r>
    <d v="2017-06-01T00:00:00"/>
    <x v="5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6147"/>
    <n v="123"/>
  </r>
  <r>
    <d v="2017-06-01T00:00:00"/>
    <x v="5"/>
    <n v="19083"/>
    <s v="خزينة مدينة نصر"/>
    <s v="تبرعات عامة من زكاة مال وغيرها"/>
    <s v="تبرعات عامة من زكاة مال وغيرها"/>
    <s v="دفاتر نقدية"/>
    <x v="2"/>
    <s v="سارى"/>
    <n v="6348"/>
    <n v="127"/>
  </r>
  <r>
    <d v="2017-06-01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6388"/>
    <n v="128"/>
  </r>
  <r>
    <d v="2017-06-01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6389"/>
    <n v="128"/>
  </r>
  <r>
    <d v="2017-06-01T00:00:00"/>
    <x v="5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6390"/>
    <n v="128"/>
  </r>
  <r>
    <d v="2017-06-01T00:00:00"/>
    <x v="5"/>
    <n v="2500"/>
    <s v="خزينة مدينة نصر"/>
    <s v="تبرعات عامة من زكاة مال وغيرها"/>
    <s v="تبرعات عامة من زكاة مال وغيرها"/>
    <s v="دفاتر نقدية"/>
    <x v="2"/>
    <s v="سارى"/>
    <n v="6391"/>
    <n v="128"/>
  </r>
  <r>
    <d v="2017-06-01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6392"/>
    <n v="128"/>
  </r>
  <r>
    <d v="2017-06-01T00:00:00"/>
    <x v="5"/>
    <n v="250"/>
    <s v="خزينة مدينة نصر"/>
    <s v="تبرعات عامة من زكاة مال وغيرها"/>
    <s v="تبرعات عامة من زكاة مال وغيرها"/>
    <s v="دفاتر نقدية"/>
    <x v="2"/>
    <s v="سارى"/>
    <n v="6393"/>
    <n v="128"/>
  </r>
  <r>
    <d v="2017-06-01T00:00:00"/>
    <x v="5"/>
    <n v="40"/>
    <s v="خزينة مدينة نصر"/>
    <s v="تبرعات نقدية للمرضى"/>
    <s v="نقدية للمرضى"/>
    <s v="دفاتر نقدية"/>
    <x v="2"/>
    <s v="سارى"/>
    <n v="6394"/>
    <n v="128"/>
  </r>
  <r>
    <d v="2017-06-01T00:00:00"/>
    <x v="5"/>
    <n v="36100"/>
    <s v="خزينة مدينة نصر"/>
    <s v="تبرعات عامة من زكاة مال وغيرها"/>
    <s v="تبرعات عامة من زكاة مال وغيرها"/>
    <s v="دفاتر نقدية"/>
    <x v="2"/>
    <s v="سارى"/>
    <n v="6492"/>
    <n v="130"/>
  </r>
  <r>
    <d v="2017-06-01T00:00:00"/>
    <x v="5"/>
    <n v="5000"/>
    <s v="خزينة مدينة نصر"/>
    <s v="تبرعات نقدية للمرضى"/>
    <s v="نقدية للمرضى"/>
    <s v="دفاتر نقدية"/>
    <x v="2"/>
    <s v="سارى"/>
    <n v="6493"/>
    <n v="130"/>
  </r>
  <r>
    <d v="2017-06-01T00:00:00"/>
    <x v="5"/>
    <n v="1500"/>
    <s v="خزينة مدينة نصر"/>
    <s v="تبرعات نقدية للمرضى"/>
    <s v="نقدية للمرضى"/>
    <s v="دفاتر نقدية"/>
    <x v="2"/>
    <s v="سارى"/>
    <n v="6494"/>
    <n v="130"/>
  </r>
  <r>
    <d v="2017-06-01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6495"/>
    <n v="130"/>
  </r>
  <r>
    <d v="2017-06-01T00:00:00"/>
    <x v="5"/>
    <n v="700"/>
    <s v="خزينة مدينة نصر"/>
    <s v="تبرعات عامة من زكاة مال وغيرها"/>
    <s v="تبرعات عامة من زكاة مال وغيرها"/>
    <s v="دفاتر نقدية"/>
    <x v="2"/>
    <s v="سارى"/>
    <n v="6653"/>
    <n v="134"/>
  </r>
  <r>
    <d v="2017-06-01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6654"/>
    <n v="134"/>
  </r>
  <r>
    <d v="2017-06-01T00:00:00"/>
    <x v="5"/>
    <n v="1200"/>
    <s v="خزينة مدينة نصر"/>
    <s v="تبرعات عامة من زكاة مال وغيرها"/>
    <s v="تبرعات عامة من زكاة مال وغيرها"/>
    <s v="دفاتر نقدية"/>
    <x v="2"/>
    <s v="سارى"/>
    <n v="6655"/>
    <n v="134"/>
  </r>
  <r>
    <d v="2017-06-01T00:00:00"/>
    <x v="5"/>
    <n v="80"/>
    <s v="خزينة مدينة نصر"/>
    <s v="تبرعات عامة من زكاة مال وغيرها"/>
    <s v="تبرعات عامة من زكاة مال وغيرها"/>
    <s v="دفاتر نقدية"/>
    <x v="2"/>
    <s v="سارى"/>
    <n v="6777"/>
    <n v="136"/>
  </r>
  <r>
    <d v="2017-06-01T00:00:00"/>
    <x v="5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6778"/>
    <n v="136"/>
  </r>
  <r>
    <d v="2017-06-01T00:00:00"/>
    <x v="5"/>
    <n v="205"/>
    <s v="خزينة مدينة نصر"/>
    <s v="تبرعات نقدية للمرضى"/>
    <s v="نقدية للمرضى"/>
    <s v="دفاتر نقدية"/>
    <x v="2"/>
    <s v="سارى"/>
    <n v="6779"/>
    <n v="136"/>
  </r>
  <r>
    <d v="2017-06-01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6780"/>
    <n v="136"/>
  </r>
  <r>
    <d v="2017-06-01T00:00:00"/>
    <x v="5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6781"/>
    <n v="136"/>
  </r>
  <r>
    <d v="2017-06-01T00:00:00"/>
    <x v="5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6782"/>
    <n v="136"/>
  </r>
  <r>
    <d v="2017-06-01T00:00:00"/>
    <x v="5"/>
    <n v="200"/>
    <s v="خزينة مدينة نصر"/>
    <s v="تبرعات نقدية للمرضى"/>
    <s v="نقدية للمرضى"/>
    <s v="دفاتر نقدية"/>
    <x v="2"/>
    <s v="سارى"/>
    <n v="6783"/>
    <n v="136"/>
  </r>
  <r>
    <d v="2017-06-01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6784"/>
    <n v="136"/>
  </r>
  <r>
    <d v="2017-06-01T00:00:00"/>
    <x v="5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6785"/>
    <n v="136"/>
  </r>
  <r>
    <d v="2017-06-01T00:00:00"/>
    <x v="5"/>
    <n v="20"/>
    <s v="خزينة مدينة نصر"/>
    <s v="تبرعات عامة من زكاة مال وغيرها"/>
    <s v="تبرعات عامة من زكاة مال وغيرها"/>
    <s v="دفاتر نقدية"/>
    <x v="2"/>
    <s v="سارى"/>
    <n v="6786"/>
    <n v="136"/>
  </r>
  <r>
    <d v="2017-06-01T00:00:00"/>
    <x v="5"/>
    <n v="200"/>
    <s v="خزينة مدينة نصر"/>
    <s v="تبرعات نقدية للمرضى"/>
    <s v="نقدية للمرضى"/>
    <s v="دفاتر نقدية"/>
    <x v="2"/>
    <s v="سارى"/>
    <n v="6787"/>
    <n v="136"/>
  </r>
  <r>
    <d v="2017-06-01T00:00:00"/>
    <x v="5"/>
    <n v="100"/>
    <s v="خزينة مدينة نصر"/>
    <s v="تبرعات نقدية للمرضى"/>
    <s v="نقدية للمرضى"/>
    <s v="دفاتر نقدية"/>
    <x v="2"/>
    <s v="سارى"/>
    <n v="6865"/>
    <n v="138"/>
  </r>
  <r>
    <d v="2017-06-01T00:00:00"/>
    <x v="5"/>
    <n v="2650"/>
    <s v="خزينة مدينة نصر"/>
    <s v="تبرعات عامة من زكاة مال وغيرها"/>
    <s v="تبرعات عامة من زكاة مال وغيرها"/>
    <s v="دفاتر نقدية"/>
    <x v="2"/>
    <s v="سارى"/>
    <n v="6953"/>
    <n v="140"/>
  </r>
  <r>
    <d v="2017-06-01T00:00:00"/>
    <x v="5"/>
    <n v="200"/>
    <s v="خزينة مدينة نصر"/>
    <s v="تبرعات نقدية للمرضى"/>
    <s v="نقدية للمرضى"/>
    <s v="دفاتر نقدية"/>
    <x v="2"/>
    <s v="سارى"/>
    <n v="7001"/>
    <n v="141"/>
  </r>
  <r>
    <d v="2017-06-01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7002"/>
    <n v="141"/>
  </r>
  <r>
    <d v="2017-06-01T00:00:00"/>
    <x v="5"/>
    <n v="300"/>
    <s v="بنك البركة جنيه مصرى"/>
    <s v="تبرعات مباشرة بالبنك"/>
    <m/>
    <s v="بنوك"/>
    <x v="0"/>
    <m/>
    <s v="معاملة بنكية"/>
    <m/>
  </r>
  <r>
    <d v="2017-06-01T00:00:00"/>
    <x v="5"/>
    <n v="4000"/>
    <s v="بنك البركة جنيه مصرى"/>
    <s v="تبرعات مباشرة بالبنك"/>
    <m/>
    <s v="بنوك"/>
    <x v="0"/>
    <m/>
    <s v="معاملة بنكية"/>
    <m/>
  </r>
  <r>
    <d v="2017-06-01T00:00:00"/>
    <x v="5"/>
    <n v="500"/>
    <s v="بنك البركة جنيه مصرى"/>
    <s v="تبرعات مباشرة بالبنك"/>
    <m/>
    <s v="بنوك"/>
    <x v="0"/>
    <m/>
    <s v="معاملة بنكية"/>
    <m/>
  </r>
  <r>
    <d v="2017-06-01T00:00:00"/>
    <x v="5"/>
    <n v="110"/>
    <s v="بنك البركة جنيه مصرى"/>
    <s v="تبرعات مباشرة بالبنك"/>
    <m/>
    <s v="بنوك"/>
    <x v="0"/>
    <m/>
    <s v="معاملة بنكية"/>
    <m/>
  </r>
  <r>
    <d v="2017-06-01T00:00:00"/>
    <x v="5"/>
    <n v="350"/>
    <s v="بنك البركة جنيه مصرى"/>
    <s v="تبرعات مباشرة بالبنك"/>
    <m/>
    <s v="بنوك"/>
    <x v="0"/>
    <m/>
    <s v="معاملة بنكية"/>
    <m/>
  </r>
  <r>
    <d v="2017-06-01T00:00:00"/>
    <x v="5"/>
    <n v="260"/>
    <s v="بنك البركة جنيه مصرى"/>
    <s v="تبرعات مباشرة بالبنك"/>
    <m/>
    <s v="بنوك"/>
    <x v="0"/>
    <m/>
    <s v="معاملة بنكية"/>
    <m/>
  </r>
  <r>
    <d v="2017-06-01T00:00:00"/>
    <x v="5"/>
    <n v="375"/>
    <s v="بنك البركة جنيه مصرى"/>
    <s v="تبرعات مباشرة بالبنك"/>
    <m/>
    <s v="بنوك"/>
    <x v="0"/>
    <m/>
    <s v="معاملة بنكية"/>
    <m/>
  </r>
  <r>
    <d v="2017-06-02T00:00:00"/>
    <x v="5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25"/>
    <n v="1"/>
  </r>
  <r>
    <d v="2017-06-02T00:00:00"/>
    <x v="5"/>
    <n v="1000"/>
    <s v="خزينة مدينة نصر"/>
    <s v="تبرعات نقدية للمرضى"/>
    <s v="نقدية للمرضى"/>
    <s v="دفاتر نقدية"/>
    <x v="2"/>
    <s v="سارى"/>
    <n v="5266"/>
    <n v="106"/>
  </r>
  <r>
    <d v="2017-06-02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5267"/>
    <n v="106"/>
  </r>
  <r>
    <d v="2017-06-02T00:00:00"/>
    <x v="5"/>
    <n v="5"/>
    <s v="خزينة مدينة نصر"/>
    <s v="تبرعات نقدية للمرضى"/>
    <s v="نقدية للمرضى"/>
    <s v="دفاتر نقدية"/>
    <x v="2"/>
    <s v="سارى"/>
    <n v="5708"/>
    <n v="115"/>
  </r>
  <r>
    <d v="2017-06-02T00:00:00"/>
    <x v="5"/>
    <n v="1.5"/>
    <s v="خزينة مدينة نصر"/>
    <s v="تبرعات نقدية للمرضى"/>
    <s v="نقدية للمرضى"/>
    <s v="دفاتر نقدية"/>
    <x v="2"/>
    <s v="سارى"/>
    <n v="5709"/>
    <n v="115"/>
  </r>
  <r>
    <d v="2017-06-02T00:00:00"/>
    <x v="5"/>
    <n v="1.5"/>
    <s v="خزينة مدينة نصر"/>
    <s v="تبرعات نقدية للمرضى"/>
    <s v="نقدية للمرضى"/>
    <s v="دفاتر نقدية"/>
    <x v="2"/>
    <s v="سارى"/>
    <n v="5710"/>
    <n v="115"/>
  </r>
  <r>
    <d v="2017-06-02T00:00:00"/>
    <x v="5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5711"/>
    <n v="115"/>
  </r>
  <r>
    <d v="2017-06-02T00:00:00"/>
    <x v="5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6496"/>
    <n v="130"/>
  </r>
  <r>
    <d v="2017-06-02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6656"/>
    <n v="134"/>
  </r>
  <r>
    <d v="2017-06-02T00:00:00"/>
    <x v="5"/>
    <n v="2700"/>
    <s v="خزينة مدينة نصر"/>
    <s v="تبرعات عامة من زكاة مال وغيرها"/>
    <s v="تبرعات عامة من زكاة مال وغيرها"/>
    <s v="دفاتر نقدية"/>
    <x v="2"/>
    <s v="سارى"/>
    <n v="6658"/>
    <n v="134"/>
  </r>
  <r>
    <d v="2017-06-02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6659"/>
    <n v="134"/>
  </r>
  <r>
    <d v="2017-06-02T00:00:00"/>
    <x v="5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6788"/>
    <n v="136"/>
  </r>
  <r>
    <d v="2017-06-02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6789"/>
    <n v="136"/>
  </r>
  <r>
    <d v="2017-06-02T00:00:00"/>
    <x v="5"/>
    <n v="215"/>
    <s v="خزينة مدينة نصر"/>
    <s v="تبرعات عامة من زكاة مال وغيرها"/>
    <s v="تبرعات عامة من زكاة مال وغيرها"/>
    <s v="دفاتر نقدية"/>
    <x v="2"/>
    <s v="سارى"/>
    <n v="6790"/>
    <n v="136"/>
  </r>
  <r>
    <d v="2017-06-02T00:00:00"/>
    <x v="5"/>
    <n v="100"/>
    <s v="خزينة مدينة نصر"/>
    <s v="تبرعات نقدية للمرضى"/>
    <s v="نقدية للمرضى"/>
    <s v="دفاتر نقدية"/>
    <x v="2"/>
    <s v="سارى"/>
    <n v="6791"/>
    <n v="136"/>
  </r>
  <r>
    <d v="2017-06-02T00:00:00"/>
    <x v="5"/>
    <n v="5"/>
    <s v="خزينة مدينة نصر"/>
    <s v="تبرعات عامة من زكاة مال وغيرها"/>
    <s v="تبرعات عامة من زكاة مال وغيرها"/>
    <s v="دفاتر نقدية"/>
    <x v="2"/>
    <s v="سارى"/>
    <n v="6792"/>
    <n v="136"/>
  </r>
  <r>
    <d v="2017-06-02T00:00:00"/>
    <x v="5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6793"/>
    <n v="136"/>
  </r>
  <r>
    <d v="2017-06-02T00:00:00"/>
    <x v="5"/>
    <n v="2000"/>
    <s v="خزينة مدينة نصر"/>
    <s v="تبرعات نقدية للمرضى"/>
    <s v="نقدية للمرضى"/>
    <s v="دفاتر نقدية"/>
    <x v="2"/>
    <s v="سارى"/>
    <n v="6794"/>
    <n v="136"/>
  </r>
  <r>
    <d v="2017-06-02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6795"/>
    <n v="136"/>
  </r>
  <r>
    <d v="2017-06-02T00:00:00"/>
    <x v="5"/>
    <n v="1000"/>
    <s v="خزينة مدينة نصر"/>
    <s v="تبرعات نقدية للمرضى"/>
    <s v="نقدية للمرضى"/>
    <s v="دفاتر نقدية"/>
    <x v="2"/>
    <s v="سارى"/>
    <n v="6796"/>
    <n v="136"/>
  </r>
  <r>
    <d v="2017-06-02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6797"/>
    <n v="136"/>
  </r>
  <r>
    <d v="2017-06-02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6798"/>
    <n v="136"/>
  </r>
  <r>
    <d v="2017-06-02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6866"/>
    <n v="138"/>
  </r>
  <r>
    <d v="2017-06-02T00:00:00"/>
    <x v="5"/>
    <n v="400"/>
    <s v="خزينة مدينة نصر"/>
    <s v="تبرعات نقدية للمرضى"/>
    <s v="نقدية للمرضى"/>
    <s v="دفاتر نقدية"/>
    <x v="2"/>
    <s v="سارى"/>
    <n v="7051"/>
    <n v="142"/>
  </r>
  <r>
    <d v="2017-06-03T00:00:00"/>
    <x v="5"/>
    <n v="400"/>
    <s v="خزينة مدينة نصر"/>
    <s v="تبرعات عامة من زكاة مال وغيرها"/>
    <s v="تبرعات عامة من زكاة مال وغيرها"/>
    <s v="دفاتر جمع مال"/>
    <x v="2"/>
    <s v="سارى"/>
    <n v="26"/>
    <n v="1"/>
  </r>
  <r>
    <d v="2017-06-03T00:00:00"/>
    <x v="5"/>
    <n v="11000"/>
    <s v="خزينة مدينة نصر"/>
    <s v="تبرعات نقدية للمرضى"/>
    <s v="نقدية للمرضى"/>
    <s v="دفاتر نقدية"/>
    <x v="2"/>
    <s v="سارى"/>
    <n v="5268"/>
    <n v="106"/>
  </r>
  <r>
    <d v="2017-06-03T00:00:00"/>
    <x v="5"/>
    <n v="5000"/>
    <s v="خزينة مدينة نصر"/>
    <s v="تبرعات نقدية للمرضى"/>
    <s v="نقدية للمرضى"/>
    <s v="دفاتر نقدية"/>
    <x v="2"/>
    <s v="سارى"/>
    <n v="5270"/>
    <n v="106"/>
  </r>
  <r>
    <d v="2017-06-03T00:00:00"/>
    <x v="5"/>
    <n v="200"/>
    <s v="خزينة مدينة نصر"/>
    <s v="تبرعات نقدية للمرضى"/>
    <s v="نقدية للمرضى"/>
    <s v="دفاتر نقدية"/>
    <x v="2"/>
    <s v="سارى"/>
    <n v="5271"/>
    <n v="106"/>
  </r>
  <r>
    <d v="2017-06-03T00:00:00"/>
    <x v="5"/>
    <n v="6000"/>
    <s v="خزينة مدينة نصر"/>
    <s v="تبرعات نقدية للمرضى"/>
    <s v="نقدية للمرضى"/>
    <s v="دفاتر نقدية"/>
    <x v="2"/>
    <s v="سارى"/>
    <n v="5272"/>
    <n v="106"/>
  </r>
  <r>
    <d v="2017-06-03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5712"/>
    <n v="115"/>
  </r>
  <r>
    <d v="2017-06-03T00:00:00"/>
    <x v="5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5713"/>
    <n v="115"/>
  </r>
  <r>
    <d v="2017-06-03T00:00:00"/>
    <x v="5"/>
    <n v="50"/>
    <s v="خزينة مدينة نصر"/>
    <s v="تبرعات نقدية للمرضى"/>
    <s v="نقدية للمرضى"/>
    <s v="دفاتر نقدية"/>
    <x v="2"/>
    <s v="سارى"/>
    <n v="5714"/>
    <n v="115"/>
  </r>
  <r>
    <d v="2017-06-03T00:00:00"/>
    <x v="5"/>
    <n v="800"/>
    <s v="خزينة مدينة نصر"/>
    <s v="تبرعات عامة من زكاة مال وغيرها"/>
    <s v="تبرعات عامة من زكاة مال وغيرها"/>
    <s v="دفاتر نقدية"/>
    <x v="2"/>
    <s v="سارى"/>
    <n v="6148"/>
    <n v="123"/>
  </r>
  <r>
    <d v="2017-06-03T00:00:00"/>
    <x v="5"/>
    <n v="2000"/>
    <s v="خزينة مدينة نصر"/>
    <s v="تبرعات نقدية للمرضى"/>
    <s v="نقدية للمرضى"/>
    <s v="دفاتر نقدية"/>
    <x v="2"/>
    <s v="سارى"/>
    <n v="6149"/>
    <n v="123"/>
  </r>
  <r>
    <d v="2017-06-03T00:00:00"/>
    <x v="5"/>
    <n v="6000"/>
    <s v="خزينة مدينة نصر"/>
    <s v="تبرعات عامة من زكاة مال وغيرها"/>
    <s v="تبرعات عامة من زكاة مال وغيرها"/>
    <s v="دفاتر نقدية"/>
    <x v="2"/>
    <s v="سارى"/>
    <n v="6150"/>
    <n v="123"/>
  </r>
  <r>
    <d v="2017-06-03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6195"/>
    <n v="124"/>
  </r>
  <r>
    <d v="2017-06-03T00:00:00"/>
    <x v="5"/>
    <n v="2600"/>
    <s v="خزينة مدينة نصر"/>
    <s v="تبرعات عامة من زكاة مال وغيرها"/>
    <s v="تبرعات عامة من زكاة مال وغيرها"/>
    <s v="دفاتر نقدية"/>
    <x v="2"/>
    <s v="سارى"/>
    <n v="6196"/>
    <n v="124"/>
  </r>
  <r>
    <d v="2017-06-03T00:00:00"/>
    <x v="5"/>
    <n v="40000"/>
    <s v="خزينة مدينة نصر"/>
    <s v="تبرعات عامة من زكاة مال وغيرها"/>
    <s v="تبرعات عامة من زكاة مال وغيرها"/>
    <s v="دفاتر نقدية"/>
    <x v="2"/>
    <s v="سارى"/>
    <n v="6197"/>
    <n v="124"/>
  </r>
  <r>
    <d v="2017-06-03T00:00:00"/>
    <x v="5"/>
    <n v="40"/>
    <s v="خزينة مدينة نصر"/>
    <s v="تبرعات نقدية للمرضى"/>
    <s v="نقدية للمرضى"/>
    <s v="دفاتر نقدية"/>
    <x v="2"/>
    <s v="سارى"/>
    <n v="6395"/>
    <n v="128"/>
  </r>
  <r>
    <d v="2017-06-03T00:00:00"/>
    <x v="5"/>
    <n v="700"/>
    <s v="خزينة مدينة نصر"/>
    <s v="تبرعات عامة من زكاة مال وغيرها"/>
    <s v="تبرعات عامة من زكاة مال وغيرها"/>
    <s v="دفاتر نقدية"/>
    <x v="2"/>
    <s v="سارى"/>
    <n v="6396"/>
    <n v="128"/>
  </r>
  <r>
    <d v="2017-06-03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6397"/>
    <n v="128"/>
  </r>
  <r>
    <d v="2017-06-03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6481"/>
    <n v="130"/>
  </r>
  <r>
    <d v="2017-06-03T00:00:00"/>
    <x v="5"/>
    <n v="300"/>
    <s v="خزينة مدينة نصر"/>
    <s v="تبرعات نقدية للمرضى"/>
    <s v="نقدية للمرضى"/>
    <s v="دفاتر نقدية"/>
    <x v="2"/>
    <s v="سارى"/>
    <n v="6497"/>
    <n v="130"/>
  </r>
  <r>
    <d v="2017-06-03T00:00:00"/>
    <x v="5"/>
    <n v="200"/>
    <s v="خزينة مدينة نصر"/>
    <s v="تبرعات نقدية للمرضى"/>
    <s v="نقدية للمرضى"/>
    <s v="دفاتر نقدية"/>
    <x v="2"/>
    <s v="سارى"/>
    <n v="6498"/>
    <n v="130"/>
  </r>
  <r>
    <d v="2017-06-03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6499"/>
    <n v="130"/>
  </r>
  <r>
    <d v="2017-06-03T00:00:00"/>
    <x v="5"/>
    <n v="1000"/>
    <s v="خزينة مدينة نصر"/>
    <s v="تبرعات نقدية للمرضى"/>
    <s v="نقدية للمرضى"/>
    <s v="دفاتر نقدية"/>
    <x v="2"/>
    <s v="سارى"/>
    <n v="6500"/>
    <n v="130"/>
  </r>
  <r>
    <d v="2017-06-03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6566"/>
    <n v="132"/>
  </r>
  <r>
    <d v="2017-06-03T00:00:00"/>
    <x v="5"/>
    <n v="7860"/>
    <s v="خزينة مدينة نصر"/>
    <s v="تبرعات عامة من زكاة مال وغيرها"/>
    <s v="تبرعات عامة من زكاة مال وغيرها"/>
    <s v="دفاتر نقدية"/>
    <x v="2"/>
    <s v="سارى"/>
    <n v="6567"/>
    <n v="132"/>
  </r>
  <r>
    <d v="2017-06-03T00:00:00"/>
    <x v="5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6612"/>
    <n v="133"/>
  </r>
  <r>
    <d v="2017-06-03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6657"/>
    <n v="134"/>
  </r>
  <r>
    <d v="2017-06-03T00:00:00"/>
    <x v="5"/>
    <n v="5400"/>
    <s v="خزينة مدينة نصر"/>
    <s v="تبرعات عامة من زكاة مال وغيرها"/>
    <s v="تبرعات عامة من زكاة مال وغيرها"/>
    <s v="دفاتر نقدية"/>
    <x v="2"/>
    <s v="سارى"/>
    <n v="6660"/>
    <n v="134"/>
  </r>
  <r>
    <d v="2017-06-03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6661"/>
    <n v="134"/>
  </r>
  <r>
    <d v="2017-06-03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6799"/>
    <n v="136"/>
  </r>
  <r>
    <d v="2017-06-03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6800"/>
    <n v="136"/>
  </r>
  <r>
    <d v="2017-06-03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6901"/>
    <n v="139"/>
  </r>
  <r>
    <d v="2017-06-03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6902"/>
    <n v="139"/>
  </r>
  <r>
    <d v="2017-06-03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6903"/>
    <n v="139"/>
  </r>
  <r>
    <d v="2017-06-03T00:00:00"/>
    <x v="5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6904"/>
    <n v="139"/>
  </r>
  <r>
    <d v="2017-06-03T00:00:00"/>
    <x v="5"/>
    <n v="200"/>
    <s v="خزينة مدينة نصر"/>
    <s v="تبرعات نقدية للمرضى"/>
    <s v="نقدية للمرضى"/>
    <s v="دفاتر نقدية"/>
    <x v="2"/>
    <s v="سارى"/>
    <n v="6905"/>
    <n v="139"/>
  </r>
  <r>
    <d v="2017-06-03T00:00:00"/>
    <x v="5"/>
    <n v="25"/>
    <s v="خزينة مدينة نصر"/>
    <s v="تبرعات نقدية للمرضى"/>
    <s v="نقدية للمرضى"/>
    <s v="دفاتر نقدية"/>
    <x v="2"/>
    <s v="سارى"/>
    <n v="6906"/>
    <n v="139"/>
  </r>
  <r>
    <d v="2017-06-03T00:00:00"/>
    <x v="5"/>
    <n v="50"/>
    <s v="خزينة مدينة نصر"/>
    <s v="تبرعات نقدية للمرضى"/>
    <s v="نقدية للمرضى"/>
    <s v="دفاتر نقدية"/>
    <x v="2"/>
    <s v="سارى"/>
    <n v="6907"/>
    <n v="139"/>
  </r>
  <r>
    <d v="2017-06-03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6954"/>
    <n v="140"/>
  </r>
  <r>
    <d v="2017-06-03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7004"/>
    <n v="141"/>
  </r>
  <r>
    <d v="2017-06-03T00:00:00"/>
    <x v="5"/>
    <n v="2000"/>
    <s v="خزينة مدينة نصر"/>
    <s v="تبرعات نقدية للمرضى"/>
    <s v="نقدية للمرضى"/>
    <s v="دفاتر نقدية"/>
    <x v="2"/>
    <s v="سارى"/>
    <n v="7006"/>
    <n v="141"/>
  </r>
  <r>
    <d v="2017-06-03T00:00:00"/>
    <x v="5"/>
    <n v="250"/>
    <s v="خزينة مدينة نصر"/>
    <s v="تبرعات عامة من زكاة مال وغيرها"/>
    <s v="تبرعات عامة من زكاة مال وغيرها"/>
    <s v="دفاتر نقدية"/>
    <x v="2"/>
    <s v="سارى"/>
    <n v="7007"/>
    <n v="141"/>
  </r>
  <r>
    <d v="2017-06-03T00:00:00"/>
    <x v="5"/>
    <n v="100"/>
    <s v="خزينة مدينة نصر"/>
    <s v="تبرعات نقدية للمرضى"/>
    <s v="نقدية للمرضى"/>
    <s v="دفاتر نقدية"/>
    <x v="2"/>
    <s v="سارى"/>
    <n v="7052"/>
    <n v="142"/>
  </r>
  <r>
    <d v="2017-06-03T00:00:00"/>
    <x v="5"/>
    <n v="200"/>
    <s v="خزينة مدينة نصر"/>
    <s v="تبرعات نقدية للمرضى"/>
    <s v="نقدية للمرضى"/>
    <s v="دفاتر نقدية"/>
    <x v="2"/>
    <s v="سارى"/>
    <n v="7053"/>
    <n v="142"/>
  </r>
  <r>
    <d v="2017-06-03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7054"/>
    <n v="142"/>
  </r>
  <r>
    <d v="2017-06-03T00:00:00"/>
    <x v="5"/>
    <n v="100"/>
    <s v="خزينة مدينة نصر"/>
    <s v="تبرعات نقدية للمرضى"/>
    <s v="نقدية للمرضى"/>
    <s v="دفاتر نقدية"/>
    <x v="2"/>
    <s v="سارى"/>
    <n v="7055"/>
    <n v="142"/>
  </r>
  <r>
    <d v="2017-06-04T00:00:00"/>
    <x v="5"/>
    <n v="50"/>
    <s v="خزينة مدينة نصر"/>
    <s v="تبرعات نقدية للمرضى"/>
    <s v="نقدية للمرضى"/>
    <s v="دفاتر جمع مال"/>
    <x v="2"/>
    <s v="سارى"/>
    <n v="27"/>
    <n v="1"/>
  </r>
  <r>
    <d v="2017-06-04T00:00:00"/>
    <x v="5"/>
    <n v="1500"/>
    <s v="خزينة مدينة نصر"/>
    <s v="تبرعات نقدية للمرضى"/>
    <s v="نقدية للمرضى"/>
    <s v="دفاتر نقدية"/>
    <x v="2"/>
    <s v="سارى"/>
    <n v="5273"/>
    <n v="106"/>
  </r>
  <r>
    <d v="2017-06-04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5274"/>
    <n v="106"/>
  </r>
  <r>
    <d v="2017-06-04T00:00:00"/>
    <x v="5"/>
    <n v="50"/>
    <s v="خزينة مدينة نصر"/>
    <s v="تبرعات نقدية للمرضى"/>
    <s v="نقدية للمرضى"/>
    <s v="دفاتر نقدية"/>
    <x v="2"/>
    <s v="سارى"/>
    <n v="5715"/>
    <n v="115"/>
  </r>
  <r>
    <d v="2017-06-04T00:00:00"/>
    <x v="5"/>
    <n v="5"/>
    <s v="خزينة مدينة نصر"/>
    <s v="تبرعات نقدية للمرضى"/>
    <s v="نقدية للمرضى"/>
    <s v="دفاتر نقدية"/>
    <x v="2"/>
    <s v="سارى"/>
    <n v="5716"/>
    <n v="115"/>
  </r>
  <r>
    <d v="2017-06-04T00:00:00"/>
    <x v="5"/>
    <n v="5"/>
    <s v="خزينة مدينة نصر"/>
    <s v="تبرعات نقدية للمرضى"/>
    <s v="نقدية للمرضى"/>
    <s v="دفاتر نقدية"/>
    <x v="2"/>
    <s v="سارى"/>
    <n v="5717"/>
    <n v="115"/>
  </r>
  <r>
    <d v="2017-06-04T00:00:00"/>
    <x v="5"/>
    <n v="500"/>
    <s v="خزينة مدينة نصر"/>
    <s v="تبرعات نقدية للمرضى"/>
    <s v="نقدية للمرضى"/>
    <s v="دفاتر نقدية"/>
    <x v="2"/>
    <s v="سارى"/>
    <n v="6349"/>
    <n v="127"/>
  </r>
  <r>
    <d v="2017-06-04T00:00:00"/>
    <x v="5"/>
    <n v="800"/>
    <s v="خزينة مدينة نصر"/>
    <s v="تبرعات نقدية للمرضى"/>
    <s v="نقدية للمرضى"/>
    <s v="دفاتر نقدية"/>
    <x v="2"/>
    <s v="سارى"/>
    <n v="6350"/>
    <n v="127"/>
  </r>
  <r>
    <d v="2017-06-04T00:00:00"/>
    <x v="5"/>
    <n v="500"/>
    <s v="خزينة مدينة نصر"/>
    <s v="تبرعات نقدية للمرضى"/>
    <s v="نقدية للمرضى"/>
    <s v="دفاتر نقدية"/>
    <x v="2"/>
    <s v="سارى"/>
    <n v="6399"/>
    <n v="128"/>
  </r>
  <r>
    <d v="2017-06-04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6400"/>
    <n v="128"/>
  </r>
  <r>
    <d v="2017-06-04T00:00:00"/>
    <x v="5"/>
    <n v="1260"/>
    <s v="خزينة مدينة نصر"/>
    <s v="تبرعات نقدية للمرضى"/>
    <s v="نقدية للمرضى"/>
    <s v="دفاتر نقدية"/>
    <x v="2"/>
    <s v="سارى"/>
    <n v="6529"/>
    <n v="131"/>
  </r>
  <r>
    <d v="2017-06-04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6530"/>
    <n v="131"/>
  </r>
  <r>
    <d v="2017-06-04T00:00:00"/>
    <x v="5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6613"/>
    <n v="133"/>
  </r>
  <r>
    <d v="2017-06-04T00:00:00"/>
    <x v="5"/>
    <n v="33000"/>
    <s v="خزينة مدينة نصر"/>
    <s v="تبرعات عامة من زكاة مال وغيرها"/>
    <s v="تبرعات عامة من زكاة مال وغيرها"/>
    <s v="دفاتر نقدية"/>
    <x v="2"/>
    <s v="سارى"/>
    <n v="6614"/>
    <n v="133"/>
  </r>
  <r>
    <d v="2017-06-04T00:00:00"/>
    <x v="5"/>
    <n v="33000"/>
    <s v="خزينة مدينة نصر"/>
    <s v="تبرعات عامة من زكاة مال وغيرها"/>
    <s v="تبرعات عامة من زكاة مال وغيرها"/>
    <s v="دفاتر نقدية"/>
    <x v="2"/>
    <s v="سارى"/>
    <n v="6615"/>
    <n v="133"/>
  </r>
  <r>
    <d v="2017-06-04T00:00:00"/>
    <x v="5"/>
    <n v="5000"/>
    <s v="خزينة مدينة نصر"/>
    <s v="تبرعات نقدية للمرضى"/>
    <s v="نقدية للمرضى"/>
    <s v="دفاتر نقدية"/>
    <x v="2"/>
    <s v="سارى"/>
    <n v="6616"/>
    <n v="133"/>
  </r>
  <r>
    <d v="2017-06-04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6617"/>
    <n v="133"/>
  </r>
  <r>
    <d v="2017-06-04T00:00:00"/>
    <x v="5"/>
    <n v="1030"/>
    <s v="خزينة مدينة نصر"/>
    <s v="تبرعات نقدية للمرضى"/>
    <s v="نقدية للمرضى"/>
    <s v="دفاتر نقدية"/>
    <x v="2"/>
    <s v="سارى"/>
    <n v="6618"/>
    <n v="133"/>
  </r>
  <r>
    <d v="2017-06-04T00:00:00"/>
    <x v="5"/>
    <n v="520"/>
    <s v="خزينة مدينة نصر"/>
    <s v="تبرعات عامة من زكاة مال وغيرها"/>
    <s v="تبرعات عامة من زكاة مال وغيرها"/>
    <s v="دفاتر نقدية"/>
    <x v="2"/>
    <s v="سارى"/>
    <n v="6619"/>
    <n v="133"/>
  </r>
  <r>
    <d v="2017-06-04T00:00:00"/>
    <x v="5"/>
    <n v="10000"/>
    <s v="اوراق قبض"/>
    <s v="تبرعات عامة من زكاة مال وغيرها"/>
    <s v="تبرعات عامة من زكاة مال وغيرها"/>
    <s v="دفاتر نقدية"/>
    <x v="2"/>
    <s v="سارى"/>
    <n v="6626"/>
    <n v="133"/>
  </r>
  <r>
    <d v="2017-06-04T00:00:00"/>
    <x v="5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6662"/>
    <n v="134"/>
  </r>
  <r>
    <d v="2017-06-04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6663"/>
    <n v="134"/>
  </r>
  <r>
    <d v="2017-06-04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6867"/>
    <n v="138"/>
  </r>
  <r>
    <d v="2017-06-04T00:00:00"/>
    <x v="5"/>
    <n v="100"/>
    <s v="خزينة مدينة نصر"/>
    <s v="تبرعات نقدية للمرضى"/>
    <s v="نقدية للمرضى"/>
    <s v="دفاتر نقدية"/>
    <x v="2"/>
    <s v="سارى"/>
    <n v="6869"/>
    <n v="138"/>
  </r>
  <r>
    <d v="2017-06-04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6870"/>
    <n v="138"/>
  </r>
  <r>
    <d v="2017-06-04T00:00:00"/>
    <x v="5"/>
    <n v="200"/>
    <s v="خزينة مدينة نصر"/>
    <s v="تبرعات نقدية للمرضى"/>
    <s v="نقدية للمرضى"/>
    <s v="دفاتر نقدية"/>
    <x v="2"/>
    <s v="سارى"/>
    <n v="6908"/>
    <n v="139"/>
  </r>
  <r>
    <d v="2017-06-04T00:00:00"/>
    <x v="5"/>
    <n v="200"/>
    <s v="خزينة مدينة نصر"/>
    <s v="تبرعات نقدية للمرضى"/>
    <s v="نقدية للمرضى"/>
    <s v="دفاتر نقدية"/>
    <x v="2"/>
    <s v="سارى"/>
    <n v="6909"/>
    <n v="139"/>
  </r>
  <r>
    <d v="2017-06-04T00:00:00"/>
    <x v="5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6910"/>
    <n v="139"/>
  </r>
  <r>
    <d v="2017-06-04T00:00:00"/>
    <x v="5"/>
    <n v="200"/>
    <s v="خزينة مدينة نصر"/>
    <s v="تبرعات نقدية للمرضى"/>
    <s v="نقدية للمرضى"/>
    <s v="دفاتر نقدية"/>
    <x v="2"/>
    <s v="سارى"/>
    <n v="6911"/>
    <n v="139"/>
  </r>
  <r>
    <d v="2017-06-04T00:00:00"/>
    <x v="5"/>
    <n v="2000"/>
    <s v="خزينة مدينة نصر"/>
    <s v="تبرعات نقدية للمرضى"/>
    <s v="نقدية للمرضى"/>
    <s v="دفاتر نقدية"/>
    <x v="2"/>
    <s v="سارى"/>
    <n v="6912"/>
    <n v="139"/>
  </r>
  <r>
    <d v="2017-06-04T00:00:00"/>
    <x v="5"/>
    <n v="75"/>
    <s v="خزينة مدينة نصر"/>
    <s v="تبرعات نقدية للمرضى"/>
    <s v="نقدية للمرضى"/>
    <s v="دفاتر نقدية"/>
    <x v="2"/>
    <s v="سارى"/>
    <n v="6913"/>
    <n v="139"/>
  </r>
  <r>
    <d v="2017-06-04T00:00:00"/>
    <x v="5"/>
    <n v="50"/>
    <s v="خزينة مدينة نصر"/>
    <s v="تبرعات نقدية للمرضى"/>
    <s v="نقدية للمرضى"/>
    <s v="دفاتر نقدية"/>
    <x v="2"/>
    <s v="سارى"/>
    <n v="6914"/>
    <n v="139"/>
  </r>
  <r>
    <d v="2017-06-04T00:00:00"/>
    <x v="5"/>
    <n v="35"/>
    <s v="خزينة مدينة نصر"/>
    <s v="تبرعات نقدية للمرضى"/>
    <s v="نقدية للمرضى"/>
    <s v="دفاتر نقدية"/>
    <x v="2"/>
    <s v="سارى"/>
    <n v="6915"/>
    <n v="139"/>
  </r>
  <r>
    <d v="2017-06-04T00:00:00"/>
    <x v="5"/>
    <n v="10000"/>
    <s v="خزينة مدينة نصر"/>
    <s v="تبرعات عامة من زكاة مال وغيرها"/>
    <s v="تبرعات عامة من زكاة مال وغيرها"/>
    <s v="دفاتر نقدية"/>
    <x v="2"/>
    <s v="سارى"/>
    <n v="7008"/>
    <n v="141"/>
  </r>
  <r>
    <d v="2017-06-04T00:00:00"/>
    <x v="5"/>
    <n v="100"/>
    <s v="خزينة مدينة نصر"/>
    <s v="تبرعات نقدية للمرضى"/>
    <s v="نقدية للمرضى"/>
    <s v="دفاتر نقدية"/>
    <x v="2"/>
    <s v="سارى"/>
    <n v="7009"/>
    <n v="141"/>
  </r>
  <r>
    <d v="2017-06-04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7010"/>
    <n v="141"/>
  </r>
  <r>
    <d v="2017-06-04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7011"/>
    <n v="141"/>
  </r>
  <r>
    <d v="2017-06-04T00:00:00"/>
    <x v="5"/>
    <n v="400"/>
    <s v="خزينة مدينة نصر"/>
    <s v="تبرعات نقدية للمرضى"/>
    <s v="نقدية للمرضى"/>
    <s v="دفاتر نقدية"/>
    <x v="2"/>
    <s v="سارى"/>
    <n v="7012"/>
    <n v="141"/>
  </r>
  <r>
    <d v="2017-06-04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7101"/>
    <n v="143"/>
  </r>
  <r>
    <d v="2017-06-04T00:00:00"/>
    <x v="5"/>
    <n v="3700"/>
    <s v="خزينة مدينة نصر"/>
    <s v="تبرعات عامة من زكاة مال وغيرها"/>
    <s v="تبرعات عامة من زكاة مال وغيرها"/>
    <s v="دفاتر نقدية"/>
    <x v="2"/>
    <s v="سارى"/>
    <n v="7301"/>
    <n v="147"/>
  </r>
  <r>
    <d v="2017-06-04T00:00:00"/>
    <x v="5"/>
    <n v="1000"/>
    <s v="خزينة مدينة نصر"/>
    <s v="تبرعات نقدية للمرضى"/>
    <s v="نقدية للمرضى"/>
    <s v="دفاتر نقدية"/>
    <x v="2"/>
    <s v="سارى"/>
    <n v="7302"/>
    <n v="147"/>
  </r>
  <r>
    <d v="2017-06-04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7303"/>
    <n v="147"/>
  </r>
  <r>
    <d v="2017-06-04T00:00:00"/>
    <x v="5"/>
    <n v="1300"/>
    <s v="خزينة مدينة نصر"/>
    <s v="تبرعات عامة من زكاة مال وغيرها"/>
    <s v="تبرعات عامة من زكاة مال وغيرها"/>
    <s v="دفاتر نقدية"/>
    <x v="2"/>
    <s v="سارى"/>
    <n v="7304"/>
    <n v="147"/>
  </r>
  <r>
    <d v="2017-06-04T00:00:00"/>
    <x v="5"/>
    <n v="200"/>
    <s v="خزينة مدينة نصر"/>
    <s v="تبرعات نقدية للمرضى"/>
    <s v="نقدية للمرضى"/>
    <s v="دفاتر نقدية"/>
    <x v="2"/>
    <s v="سارى"/>
    <n v="7354"/>
    <n v="148"/>
  </r>
  <r>
    <d v="2017-06-04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7355"/>
    <n v="148"/>
  </r>
  <r>
    <d v="2017-06-04T00:00:00"/>
    <x v="5"/>
    <n v="750"/>
    <s v="خزينة مدينة نصر"/>
    <s v="تبرعات نقدية للمرضى"/>
    <s v="نقدية للمرضى"/>
    <s v="دفاتر نقدية"/>
    <x v="2"/>
    <s v="سارى"/>
    <n v="7356"/>
    <n v="148"/>
  </r>
  <r>
    <d v="2017-06-04T00:00:00"/>
    <x v="5"/>
    <n v="750"/>
    <s v="خزينة مدينة نصر"/>
    <s v="تبرعات عامة من زكاة مال وغيرها"/>
    <s v="تبرعات عامة من زكاة مال وغيرها"/>
    <s v="دفاتر نقدية"/>
    <x v="2"/>
    <s v="سارى"/>
    <n v="7357"/>
    <n v="148"/>
  </r>
  <r>
    <d v="2017-06-04T00:00:00"/>
    <x v="5"/>
    <n v="200"/>
    <s v="بنك البركة جنيه مصرى"/>
    <s v="تبرعات مباشرة بالبنك"/>
    <m/>
    <s v="بنوك"/>
    <x v="0"/>
    <m/>
    <s v="معاملة بنكية"/>
    <m/>
  </r>
  <r>
    <d v="2017-06-04T00:00:00"/>
    <x v="5"/>
    <n v="10"/>
    <s v="بنك البركة جنيه مصرى"/>
    <s v="تبرعات مباشرة بالبنك"/>
    <m/>
    <s v="بنوك"/>
    <x v="0"/>
    <m/>
    <s v="معاملة بنكية"/>
    <m/>
  </r>
  <r>
    <d v="2017-06-04T00:00:00"/>
    <x v="5"/>
    <n v="2367.9499999999998"/>
    <s v="بنك البركة جنيه مصرى"/>
    <s v="تبرعات مباشرة بالبنك"/>
    <m/>
    <s v="بنوك"/>
    <x v="0"/>
    <m/>
    <s v="معاملة بنكية"/>
    <m/>
  </r>
  <r>
    <d v="2017-06-05T00:00:00"/>
    <x v="5"/>
    <n v="2000"/>
    <s v="خزينة مدينة نصر"/>
    <s v="تبرعات نقدية للمرضى"/>
    <s v="نقدية للمرضى"/>
    <s v="دفاتر نقدية"/>
    <x v="2"/>
    <s v="سارى"/>
    <n v="5275"/>
    <n v="106"/>
  </r>
  <r>
    <d v="2017-06-05T00:00:00"/>
    <x v="5"/>
    <n v="15000"/>
    <s v="خزينة مدينة نصر"/>
    <s v="تبرعات نقدية للمرضى"/>
    <s v="نقدية للمرضى"/>
    <s v="دفاتر نقدية"/>
    <x v="2"/>
    <s v="سارى"/>
    <n v="5276"/>
    <n v="106"/>
  </r>
  <r>
    <d v="2017-06-05T00:00:00"/>
    <x v="5"/>
    <n v="5000"/>
    <s v="خزينة مدينة نصر"/>
    <s v="تبرعات نقدية للمرضى"/>
    <s v="نقدية للمرضى"/>
    <s v="دفاتر نقدية"/>
    <x v="2"/>
    <s v="سارى"/>
    <n v="5451"/>
    <n v="110"/>
  </r>
  <r>
    <d v="2017-06-05T00:00:00"/>
    <x v="5"/>
    <n v="1000"/>
    <s v="خزينة مدينة نصر"/>
    <s v="تبرعات نقدية للمرضى"/>
    <s v="نقدية للمرضى"/>
    <s v="دفاتر نقدية"/>
    <x v="2"/>
    <s v="سارى"/>
    <n v="5627"/>
    <n v="113"/>
  </r>
  <r>
    <d v="2017-06-05T00:00:00"/>
    <x v="5"/>
    <n v="1500"/>
    <s v="خزينة مدينة نصر"/>
    <s v="تبرعات نقدية للمرضى"/>
    <s v="نقدية للمرضى"/>
    <s v="دفاتر نقدية"/>
    <x v="2"/>
    <s v="سارى"/>
    <n v="5628"/>
    <n v="113"/>
  </r>
  <r>
    <d v="2017-06-05T00:00:00"/>
    <x v="5"/>
    <n v="47353"/>
    <s v="خزينة مدينة نصر"/>
    <s v="تبرعات عامة من زكاة مال وغيرها"/>
    <s v="تبرعات عامة من زكاة مال وغيرها"/>
    <s v="دفاتر نقدية"/>
    <x v="2"/>
    <s v="سارى"/>
    <n v="6198"/>
    <n v="124"/>
  </r>
  <r>
    <d v="2017-06-05T00:00:00"/>
    <x v="5"/>
    <n v="570"/>
    <s v="خزينة مدينة نصر"/>
    <s v="تبرعات عامة من زكاة مال وغيرها"/>
    <s v="تبرعات عامة من زكاة مال وغيرها"/>
    <s v="دفاتر نقدية"/>
    <x v="2"/>
    <s v="سارى"/>
    <n v="6199"/>
    <n v="124"/>
  </r>
  <r>
    <d v="2017-06-05T00:00:00"/>
    <x v="5"/>
    <n v="2800"/>
    <s v="خزينة مدينة نصر"/>
    <s v="تبرعات عامة من زكاة مال وغيرها"/>
    <s v="تبرعات عامة من زكاة مال وغيرها"/>
    <s v="دفاتر نقدية"/>
    <x v="2"/>
    <s v="سارى"/>
    <n v="6200"/>
    <n v="124"/>
  </r>
  <r>
    <d v="2017-06-05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6528"/>
    <n v="131"/>
  </r>
  <r>
    <d v="2017-06-05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6531"/>
    <n v="131"/>
  </r>
  <r>
    <d v="2017-06-05T00:00:00"/>
    <x v="5"/>
    <n v="25000"/>
    <s v="خزينة مدينة نصر"/>
    <s v="تبرعات نقدية للمرضى"/>
    <s v="نقدية للمرضى"/>
    <s v="دفاتر نقدية"/>
    <x v="2"/>
    <s v="سارى"/>
    <n v="6568"/>
    <n v="132"/>
  </r>
  <r>
    <d v="2017-06-05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6569"/>
    <n v="132"/>
  </r>
  <r>
    <d v="2017-06-05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6620"/>
    <n v="133"/>
  </r>
  <r>
    <d v="2017-06-05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6621"/>
    <n v="133"/>
  </r>
  <r>
    <d v="2017-06-05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6622"/>
    <n v="133"/>
  </r>
  <r>
    <d v="2017-06-05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6623"/>
    <n v="133"/>
  </r>
  <r>
    <d v="2017-06-05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6624"/>
    <n v="133"/>
  </r>
  <r>
    <d v="2017-06-05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6625"/>
    <n v="133"/>
  </r>
  <r>
    <d v="2017-06-05T00:00:00"/>
    <x v="5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6664"/>
    <n v="134"/>
  </r>
  <r>
    <d v="2017-06-05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6665"/>
    <n v="134"/>
  </r>
  <r>
    <d v="2017-06-05T00:00:00"/>
    <x v="5"/>
    <n v="750"/>
    <s v="خزينة مدينة نصر"/>
    <s v="تبرعات عامة من زكاة مال وغيرها"/>
    <s v="تبرعات عامة من زكاة مال وغيرها"/>
    <s v="دفاتر نقدية"/>
    <x v="2"/>
    <s v="سارى"/>
    <n v="6666"/>
    <n v="134"/>
  </r>
  <r>
    <d v="2017-06-05T00:00:00"/>
    <x v="5"/>
    <n v="1000"/>
    <s v="خزينة مدينة نصر"/>
    <s v="تبرعات نقدية للمرضى"/>
    <s v="نقدية للمرضى"/>
    <s v="دفاتر نقدية"/>
    <x v="2"/>
    <s v="سارى"/>
    <n v="6667"/>
    <n v="134"/>
  </r>
  <r>
    <d v="2017-06-05T00:00:00"/>
    <x v="5"/>
    <n v="100"/>
    <s v="خزينة مدينة نصر"/>
    <s v="تبرعات نقدية للمرضى"/>
    <s v="نقدية للمرضى"/>
    <s v="دفاتر نقدية"/>
    <x v="2"/>
    <s v="سارى"/>
    <n v="6668"/>
    <n v="134"/>
  </r>
  <r>
    <d v="2017-06-05T00:00:00"/>
    <x v="5"/>
    <n v="100"/>
    <s v="خزينة مدينة نصر"/>
    <s v="تبرعات نقدية للمرضى"/>
    <s v="نقدية للمرضى"/>
    <s v="دفاتر نقدية"/>
    <x v="2"/>
    <s v="سارى"/>
    <n v="6669"/>
    <n v="134"/>
  </r>
  <r>
    <d v="2017-06-05T00:00:00"/>
    <x v="5"/>
    <n v="100"/>
    <s v="خزينة مدينة نصر"/>
    <s v="تبرعات نقدية للمرضى"/>
    <s v="نقدية للمرضى"/>
    <s v="دفاتر نقدية"/>
    <x v="2"/>
    <s v="سارى"/>
    <n v="6670"/>
    <n v="134"/>
  </r>
  <r>
    <d v="2017-06-05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6671"/>
    <n v="134"/>
  </r>
  <r>
    <d v="2017-06-05T00:00:00"/>
    <x v="5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6672"/>
    <n v="134"/>
  </r>
  <r>
    <d v="2017-06-05T00:00:00"/>
    <x v="5"/>
    <n v="20000"/>
    <s v="خزينة مدينة نصر"/>
    <s v="تبرعات عامة من زكاة مال وغيرها"/>
    <s v="تبرعات عامة من زكاة مال وغيرها"/>
    <s v="دفاتر نقدية"/>
    <x v="2"/>
    <s v="سارى"/>
    <n v="6673"/>
    <n v="134"/>
  </r>
  <r>
    <d v="2017-06-05T00:00:00"/>
    <x v="5"/>
    <n v="95"/>
    <s v="خزينة مدينة نصر"/>
    <s v="تبرعات نقدية للمرضى"/>
    <s v="نقدية للمرضى"/>
    <s v="دفاتر نقدية"/>
    <x v="2"/>
    <s v="سارى"/>
    <n v="6916"/>
    <n v="139"/>
  </r>
  <r>
    <d v="2017-06-05T00:00:00"/>
    <x v="5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6955"/>
    <n v="140"/>
  </r>
  <r>
    <d v="2017-06-05T00:00:00"/>
    <x v="5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6956"/>
    <n v="140"/>
  </r>
  <r>
    <d v="2017-06-05T00:00:00"/>
    <x v="5"/>
    <n v="1500"/>
    <s v="خزينة مدينة نصر"/>
    <s v="تبرعات نقدية للمرضى"/>
    <s v="نقدية للمرضى"/>
    <s v="دفاتر نقدية"/>
    <x v="2"/>
    <s v="سارى"/>
    <n v="6957"/>
    <n v="140"/>
  </r>
  <r>
    <d v="2017-06-05T00:00:00"/>
    <x v="5"/>
    <n v="150"/>
    <s v="خزينة مدينة نصر"/>
    <s v="تبرعات عامة من زكاة مال وغيرها"/>
    <s v="تبرعات عامة من زكاة مال وغيرها"/>
    <s v="دفاتر نقدية"/>
    <x v="2"/>
    <s v="سارى"/>
    <n v="6958"/>
    <n v="140"/>
  </r>
  <r>
    <d v="2017-06-05T00:00:00"/>
    <x v="5"/>
    <n v="4000"/>
    <s v="خزينة مدينة نصر"/>
    <s v="تبرعات عامة من زكاة مال وغيرها"/>
    <s v="تبرعات عامة من زكاة مال وغيرها"/>
    <s v="دفاتر نقدية"/>
    <x v="2"/>
    <s v="سارى"/>
    <n v="7056"/>
    <n v="142"/>
  </r>
  <r>
    <d v="2017-06-05T00:00:00"/>
    <x v="5"/>
    <n v="100"/>
    <s v="خزينة مدينة نصر"/>
    <s v="تبرعات نقدية للمرضى"/>
    <s v="نقدية للمرضى"/>
    <s v="دفاتر نقدية"/>
    <x v="2"/>
    <s v="سارى"/>
    <n v="7057"/>
    <n v="142"/>
  </r>
  <r>
    <d v="2017-06-05T00:00:00"/>
    <x v="5"/>
    <n v="100"/>
    <s v="خزينة مدينة نصر"/>
    <s v="تبرعات نقدية للمرضى"/>
    <s v="نقدية للمرضى"/>
    <s v="دفاتر نقدية"/>
    <x v="2"/>
    <s v="سارى"/>
    <n v="7058"/>
    <n v="142"/>
  </r>
  <r>
    <d v="2017-06-05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7102"/>
    <n v="143"/>
  </r>
  <r>
    <d v="2017-06-05T00:00:00"/>
    <x v="5"/>
    <n v="250"/>
    <s v="خزينة مدينة نصر"/>
    <s v="تبرعات عامة من زكاة مال وغيرها"/>
    <s v="تبرعات عامة من زكاة مال وغيرها"/>
    <s v="دفاتر نقدية"/>
    <x v="2"/>
    <s v="سارى"/>
    <n v="7103"/>
    <n v="143"/>
  </r>
  <r>
    <d v="2017-06-05T00:00:00"/>
    <x v="5"/>
    <n v="150"/>
    <s v="خزينة مدينة نصر"/>
    <s v="تبرعات عامة من زكاة مال وغيرها"/>
    <s v="تبرعات عامة من زكاة مال وغيرها"/>
    <s v="دفاتر نقدية"/>
    <x v="2"/>
    <s v="سارى"/>
    <n v="7104"/>
    <n v="143"/>
  </r>
  <r>
    <d v="2017-06-05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7107"/>
    <n v="143"/>
  </r>
  <r>
    <d v="2017-06-05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7305"/>
    <n v="147"/>
  </r>
  <r>
    <d v="2017-06-05T00:00:00"/>
    <x v="5"/>
    <n v="1000"/>
    <s v="خزينة مدينة نصر"/>
    <s v="تبرعات نقدية للمرضى"/>
    <s v="نقدية للمرضى"/>
    <s v="دفاتر نقدية"/>
    <x v="2"/>
    <s v="سارى"/>
    <n v="7360"/>
    <n v="148"/>
  </r>
  <r>
    <d v="2017-06-05T00:00:00"/>
    <x v="5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7362"/>
    <n v="148"/>
  </r>
  <r>
    <d v="2017-06-05T00:00:00"/>
    <x v="5"/>
    <n v="20"/>
    <s v="خزينة مدينة نصر"/>
    <s v="تبرعات عامة من زكاة مال وغيرها"/>
    <s v="تبرعات عامة من زكاة مال وغيرها"/>
    <s v="دفاتر نقدية"/>
    <x v="2"/>
    <s v="سارى"/>
    <n v="7363"/>
    <n v="148"/>
  </r>
  <r>
    <d v="2017-06-05T00:00:00"/>
    <x v="5"/>
    <n v="1000"/>
    <s v="بنك البركة جنيه مصرى"/>
    <s v="تبرعات مباشرة بالبنك"/>
    <m/>
    <s v="بنوك"/>
    <x v="0"/>
    <m/>
    <s v="معاملة بنكية"/>
    <m/>
  </r>
  <r>
    <d v="2017-06-05T00:00:00"/>
    <x v="5"/>
    <n v="437.5"/>
    <s v="بنك البركة جنيه مصرى"/>
    <s v="تبرعات مباشرة بالبنك"/>
    <m/>
    <s v="بنوك"/>
    <x v="0"/>
    <m/>
    <s v="معاملة بنكية"/>
    <m/>
  </r>
  <r>
    <d v="2017-06-05T00:00:00"/>
    <x v="5"/>
    <n v="420"/>
    <s v="بنك البركة جنيه مصرى"/>
    <s v="تبرعات مباشرة بالبنك"/>
    <m/>
    <s v="بنوك"/>
    <x v="0"/>
    <m/>
    <s v="معاملة بنكية"/>
    <m/>
  </r>
  <r>
    <d v="2017-06-05T00:00:00"/>
    <x v="5"/>
    <n v="800"/>
    <s v="بنك البركة جنيه مصرى"/>
    <s v="تبرعات مباشرة بالبنك"/>
    <m/>
    <s v="بنوك"/>
    <x v="0"/>
    <m/>
    <s v="معاملة بنكية"/>
    <m/>
  </r>
  <r>
    <d v="2017-06-05T00:00:00"/>
    <x v="5"/>
    <n v="1000"/>
    <s v="بنك البركة جنيه مصرى"/>
    <s v="تبرعات مباشرة بالبنك"/>
    <m/>
    <s v="بنوك"/>
    <x v="0"/>
    <m/>
    <s v="معاملة بنكية"/>
    <m/>
  </r>
  <r>
    <d v="2017-06-06T00:00:00"/>
    <x v="5"/>
    <n v="50"/>
    <s v="خزينة مدينة نصر"/>
    <s v="تبرعات عامة من زكاة مال وغيرها"/>
    <s v="تبرعات عامة من زكاة مال وغيرها"/>
    <s v="دفاتر جمع مال"/>
    <x v="2"/>
    <s v="سارى"/>
    <n v="28"/>
    <n v="1"/>
  </r>
  <r>
    <d v="2017-06-06T00:00:00"/>
    <x v="5"/>
    <n v="20"/>
    <s v="خزينة مدينة نصر"/>
    <s v="تبرعات نقدية للمرضى"/>
    <s v="نقدية للمرضى"/>
    <s v="دفاتر جمع مال"/>
    <x v="2"/>
    <s v="سارى"/>
    <n v="29"/>
    <n v="1"/>
  </r>
  <r>
    <d v="2017-06-06T00:00:00"/>
    <x v="5"/>
    <n v="50"/>
    <s v="خزينة مدينة نصر"/>
    <s v="تبرعات عامة من زكاة مال وغيرها"/>
    <s v="تبرعات عامة من زكاة مال وغيرها"/>
    <s v="دفاتر جمع مال"/>
    <x v="2"/>
    <s v="سارى"/>
    <n v="30"/>
    <n v="1"/>
  </r>
  <r>
    <d v="2017-06-06T00:00:00"/>
    <x v="5"/>
    <n v="50"/>
    <s v="خزينة مدينة نصر"/>
    <s v="تبرعات عامة من زكاة مال وغيرها"/>
    <s v="تبرعات عامة من زكاة مال وغيرها"/>
    <s v="دفاتر جمع مال"/>
    <x v="2"/>
    <s v="سارى"/>
    <n v="31"/>
    <n v="1"/>
  </r>
  <r>
    <d v="2017-06-06T00:00:00"/>
    <x v="5"/>
    <n v="20"/>
    <s v="خزينة مدينة نصر"/>
    <s v="تبرعات عامة من زكاة مال وغيرها"/>
    <s v="تبرعات عامة من زكاة مال وغيرها"/>
    <s v="دفاتر جمع مال"/>
    <x v="2"/>
    <s v="سارى"/>
    <n v="32"/>
    <n v="1"/>
  </r>
  <r>
    <d v="2017-06-06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5277"/>
    <n v="106"/>
  </r>
  <r>
    <d v="2017-06-06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5647"/>
    <n v="113"/>
  </r>
  <r>
    <d v="2017-06-06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5718"/>
    <n v="115"/>
  </r>
  <r>
    <d v="2017-06-06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6627"/>
    <n v="133"/>
  </r>
  <r>
    <d v="2017-06-06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6628"/>
    <n v="133"/>
  </r>
  <r>
    <d v="2017-06-06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6959"/>
    <n v="140"/>
  </r>
  <r>
    <d v="2017-06-06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6960"/>
    <n v="140"/>
  </r>
  <r>
    <d v="2017-06-06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6961"/>
    <n v="140"/>
  </r>
  <r>
    <d v="2017-06-06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6962"/>
    <n v="140"/>
  </r>
  <r>
    <d v="2017-06-06T00:00:00"/>
    <x v="5"/>
    <n v="400"/>
    <s v="خزينة مدينة نصر"/>
    <s v="تبرعات نقدية للمرضى"/>
    <s v="نقدية للمرضى"/>
    <s v="دفاتر نقدية"/>
    <x v="2"/>
    <s v="سارى"/>
    <n v="6963"/>
    <n v="140"/>
  </r>
  <r>
    <d v="2017-06-06T00:00:00"/>
    <x v="5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7013"/>
    <n v="141"/>
  </r>
  <r>
    <d v="2017-06-06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7014"/>
    <n v="141"/>
  </r>
  <r>
    <d v="2017-06-06T00:00:00"/>
    <x v="5"/>
    <n v="20000"/>
    <s v="خزينة مدينة نصر"/>
    <s v="تبرعات عامة من زكاة مال وغيرها"/>
    <s v="تبرعات عامة من زكاة مال وغيرها"/>
    <s v="دفاتر نقدية"/>
    <x v="2"/>
    <s v="سارى"/>
    <n v="7015"/>
    <n v="141"/>
  </r>
  <r>
    <d v="2017-06-06T00:00:00"/>
    <x v="5"/>
    <n v="1200"/>
    <s v="خزينة مدينة نصر"/>
    <s v="تبرعات عامة من زكاة مال وغيرها"/>
    <s v="تبرعات عامة من زكاة مال وغيرها"/>
    <s v="دفاتر نقدية"/>
    <x v="2"/>
    <s v="سارى"/>
    <n v="7016"/>
    <n v="141"/>
  </r>
  <r>
    <d v="2017-06-06T00:00:00"/>
    <x v="5"/>
    <n v="800"/>
    <s v="خزينة مدينة نصر"/>
    <s v="تبرعات نقدية للمرضى"/>
    <s v="نقدية للمرضى"/>
    <s v="دفاتر نقدية"/>
    <x v="2"/>
    <s v="سارى"/>
    <n v="7059"/>
    <n v="142"/>
  </r>
  <r>
    <d v="2017-06-06T00:00:00"/>
    <x v="5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7060"/>
    <n v="142"/>
  </r>
  <r>
    <d v="2017-06-06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7061"/>
    <n v="142"/>
  </r>
  <r>
    <d v="2017-06-06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7062"/>
    <n v="142"/>
  </r>
  <r>
    <d v="2017-06-06T00:00:00"/>
    <x v="5"/>
    <n v="800"/>
    <s v="خزينة مدينة نصر"/>
    <s v="تبرعات عامة من زكاة مال وغيرها"/>
    <s v="تبرعات عامة من زكاة مال وغيرها"/>
    <s v="دفاتر نقدية"/>
    <x v="2"/>
    <s v="سارى"/>
    <n v="7063"/>
    <n v="142"/>
  </r>
  <r>
    <d v="2017-06-06T00:00:00"/>
    <x v="5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7105"/>
    <n v="143"/>
  </r>
  <r>
    <d v="2017-06-06T00:00:00"/>
    <x v="5"/>
    <n v="1000"/>
    <s v="خزينة مدينة نصر"/>
    <s v="تبرعات نقدية للمرضى"/>
    <s v="نقدية للمرضى"/>
    <s v="دفاتر نقدية"/>
    <x v="2"/>
    <s v="سارى"/>
    <n v="7106"/>
    <n v="143"/>
  </r>
  <r>
    <d v="2017-06-06T00:00:00"/>
    <x v="5"/>
    <n v="2950"/>
    <s v="خزينة مدينة نصر"/>
    <s v="تبرعات عامة من زكاة مال وغيرها"/>
    <s v="تبرعات عامة من زكاة مال وغيرها"/>
    <s v="دفاتر نقدية"/>
    <x v="2"/>
    <s v="سارى"/>
    <n v="7201"/>
    <n v="145"/>
  </r>
  <r>
    <d v="2017-06-06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7306"/>
    <n v="147"/>
  </r>
  <r>
    <d v="2017-06-06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7307"/>
    <n v="147"/>
  </r>
  <r>
    <d v="2017-06-06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7308"/>
    <n v="147"/>
  </r>
  <r>
    <d v="2017-06-06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7309"/>
    <n v="147"/>
  </r>
  <r>
    <d v="2017-06-06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7310"/>
    <n v="147"/>
  </r>
  <r>
    <d v="2017-06-06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7311"/>
    <n v="147"/>
  </r>
  <r>
    <d v="2017-06-06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7312"/>
    <n v="147"/>
  </r>
  <r>
    <d v="2017-06-06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7313"/>
    <n v="147"/>
  </r>
  <r>
    <d v="2017-06-06T00:00:00"/>
    <x v="5"/>
    <n v="100"/>
    <s v="خزينة مدينة نصر"/>
    <s v="تبرعات نقدية للمرضى"/>
    <s v="نقدية للمرضى"/>
    <s v="دفاتر نقدية"/>
    <x v="2"/>
    <s v="سارى"/>
    <n v="7365"/>
    <n v="148"/>
  </r>
  <r>
    <d v="2017-06-06T00:00:00"/>
    <x v="5"/>
    <n v="700"/>
    <s v="خزينة مدينة نصر"/>
    <s v="تبرعات عامة من زكاة مال وغيرها"/>
    <s v="تبرعات عامة من زكاة مال وغيرها"/>
    <s v="دفاتر نقدية"/>
    <x v="2"/>
    <s v="سارى"/>
    <n v="7366"/>
    <n v="148"/>
  </r>
  <r>
    <d v="2017-06-06T00:00:00"/>
    <x v="5"/>
    <n v="350"/>
    <s v="خزينة مدينة نصر"/>
    <s v="تبرعات عامة من زكاة مال وغيرها"/>
    <s v="تبرعات عامة من زكاة مال وغيرها"/>
    <s v="دفاتر نقدية"/>
    <x v="2"/>
    <s v="سارى"/>
    <n v="7401"/>
    <n v="149"/>
  </r>
  <r>
    <d v="2017-06-06T00:00:00"/>
    <x v="5"/>
    <n v="520"/>
    <s v="بنك البركة جنيه مصرى"/>
    <s v="تبرعات مباشرة بالبنك"/>
    <m/>
    <s v="بنوك"/>
    <x v="0"/>
    <m/>
    <s v="معاملة بنكية"/>
    <m/>
  </r>
  <r>
    <d v="2017-06-06T00:00:00"/>
    <x v="5"/>
    <n v="1000"/>
    <s v="بنك البركة جنيه مصرى"/>
    <s v="تبرعات مباشرة بالبنك"/>
    <m/>
    <s v="بنوك"/>
    <x v="0"/>
    <m/>
    <s v="معاملة بنكية"/>
    <m/>
  </r>
  <r>
    <d v="2017-06-06T00:00:00"/>
    <x v="5"/>
    <n v="200"/>
    <s v="بنك البركة جنيه مصرى"/>
    <s v="تبرعات مباشرة بالبنك"/>
    <m/>
    <s v="بنوك"/>
    <x v="0"/>
    <m/>
    <s v="معاملة بنكية"/>
    <m/>
  </r>
  <r>
    <d v="2017-06-06T00:00:00"/>
    <x v="5"/>
    <n v="500"/>
    <s v="بنك البركة جنيه مصرى"/>
    <s v="تبرعات مباشرة بالبنك"/>
    <m/>
    <s v="بنوك"/>
    <x v="0"/>
    <m/>
    <s v="معاملة بنكية"/>
    <m/>
  </r>
  <r>
    <d v="2017-06-06T00:00:00"/>
    <x v="5"/>
    <n v="200"/>
    <s v="بنك البركة جنيه مصرى"/>
    <s v="تبرعات مباشرة بالبنك"/>
    <m/>
    <s v="بنوك"/>
    <x v="0"/>
    <m/>
    <s v="معاملة بنكية"/>
    <m/>
  </r>
  <r>
    <d v="2017-06-07T00:00:00"/>
    <x v="5"/>
    <n v="1000"/>
    <s v="خزينة مدينة نصر"/>
    <s v="تبرعات نقدية للمرضى"/>
    <s v="نقدية للمرضى"/>
    <s v="دفاتر نقدية"/>
    <x v="2"/>
    <s v="سارى"/>
    <n v="5278"/>
    <n v="106"/>
  </r>
  <r>
    <d v="2017-06-07T00:00:00"/>
    <x v="5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5452"/>
    <n v="110"/>
  </r>
  <r>
    <d v="2017-06-07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5719"/>
    <n v="115"/>
  </r>
  <r>
    <d v="2017-06-07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5720"/>
    <n v="115"/>
  </r>
  <r>
    <d v="2017-06-07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6532"/>
    <n v="131"/>
  </r>
  <r>
    <d v="2017-06-07T00:00:00"/>
    <x v="5"/>
    <n v="800"/>
    <s v="خزينة مدينة نصر"/>
    <s v="تبرعات عامة من زكاة مال وغيرها"/>
    <s v="تبرعات عامة من زكاة مال وغيرها"/>
    <s v="دفاتر نقدية"/>
    <x v="2"/>
    <s v="سارى"/>
    <n v="6533"/>
    <n v="131"/>
  </r>
  <r>
    <d v="2017-06-07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6535"/>
    <n v="131"/>
  </r>
  <r>
    <d v="2017-06-07T00:00:00"/>
    <x v="5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6536"/>
    <n v="131"/>
  </r>
  <r>
    <d v="2017-06-07T00:00:00"/>
    <x v="5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6537"/>
    <n v="131"/>
  </r>
  <r>
    <d v="2017-06-07T00:00:00"/>
    <x v="5"/>
    <n v="500"/>
    <s v="خزينة مدينة نصر"/>
    <s v="تبرعات نقدية للمرضى"/>
    <s v="نقدية للمرضى"/>
    <s v="دفاتر نقدية"/>
    <x v="2"/>
    <s v="سارى"/>
    <n v="6570"/>
    <n v="132"/>
  </r>
  <r>
    <d v="2017-06-07T00:00:00"/>
    <x v="5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6571"/>
    <n v="132"/>
  </r>
  <r>
    <d v="2017-06-07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6674"/>
    <n v="134"/>
  </r>
  <r>
    <d v="2017-06-07T00:00:00"/>
    <x v="5"/>
    <n v="100"/>
    <s v="خزينة مدينة نصر"/>
    <s v="تبرعات نقدية للمرضى"/>
    <s v="نقدية للمرضى"/>
    <s v="دفاتر نقدية"/>
    <x v="2"/>
    <s v="سارى"/>
    <n v="6675"/>
    <n v="134"/>
  </r>
  <r>
    <d v="2017-06-07T00:00:00"/>
    <x v="5"/>
    <n v="1000"/>
    <s v="خزينة مدينة نصر"/>
    <s v="تبرعات نقدية للمرضى"/>
    <s v="نقدية للمرضى"/>
    <s v="دفاتر نقدية"/>
    <x v="2"/>
    <s v="سارى"/>
    <n v="6918"/>
    <n v="139"/>
  </r>
  <r>
    <d v="2017-06-07T00:00:00"/>
    <x v="5"/>
    <n v="50"/>
    <s v="خزينة مدينة نصر"/>
    <s v="تبرعات نقدية للمرضى"/>
    <s v="نقدية للمرضى"/>
    <s v="دفاتر نقدية"/>
    <x v="2"/>
    <s v="سارى"/>
    <n v="6919"/>
    <n v="139"/>
  </r>
  <r>
    <d v="2017-06-07T00:00:00"/>
    <x v="5"/>
    <n v="50"/>
    <s v="خزينة مدينة نصر"/>
    <s v="تبرعات نقدية للمرضى"/>
    <s v="نقدية للمرضى"/>
    <s v="دفاتر نقدية"/>
    <x v="2"/>
    <s v="سارى"/>
    <n v="6920"/>
    <n v="139"/>
  </r>
  <r>
    <d v="2017-06-07T00:00:00"/>
    <x v="5"/>
    <n v="50"/>
    <s v="خزينة مدينة نصر"/>
    <s v="تبرعات نقدية للمرضى"/>
    <s v="نقدية للمرضى"/>
    <s v="دفاتر نقدية"/>
    <x v="2"/>
    <s v="سارى"/>
    <n v="6921"/>
    <n v="139"/>
  </r>
  <r>
    <d v="2017-06-07T00:00:00"/>
    <x v="5"/>
    <n v="1000"/>
    <s v="خزينة مدينة نصر"/>
    <s v="تبرعات نقدية للمرضى"/>
    <s v="نقدية للمرضى"/>
    <s v="دفاتر نقدية"/>
    <x v="2"/>
    <s v="سارى"/>
    <n v="6964"/>
    <n v="140"/>
  </r>
  <r>
    <d v="2017-06-07T00:00:00"/>
    <x v="5"/>
    <n v="800"/>
    <s v="خزينة مدينة نصر"/>
    <s v="تبرعات نقدية للمرضى"/>
    <s v="نقدية للمرضى"/>
    <s v="دفاتر نقدية"/>
    <x v="2"/>
    <s v="سارى"/>
    <n v="6965"/>
    <n v="140"/>
  </r>
  <r>
    <d v="2017-06-07T00:00:00"/>
    <x v="5"/>
    <n v="200"/>
    <s v="خزينة مدينة نصر"/>
    <s v="تبرعات نقدية للمرضى"/>
    <s v="نقدية للمرضى"/>
    <s v="دفاتر نقدية"/>
    <x v="2"/>
    <s v="سارى"/>
    <n v="6966"/>
    <n v="140"/>
  </r>
  <r>
    <d v="2017-06-07T00:00:00"/>
    <x v="5"/>
    <n v="550"/>
    <s v="خزينة مدينة نصر"/>
    <s v="تبرعات نقدية للمرضى"/>
    <s v="نقدية للمرضى"/>
    <s v="دفاتر نقدية"/>
    <x v="2"/>
    <s v="سارى"/>
    <n v="6967"/>
    <n v="140"/>
  </r>
  <r>
    <d v="2017-06-07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6968"/>
    <n v="140"/>
  </r>
  <r>
    <d v="2017-06-07T00:00:00"/>
    <x v="5"/>
    <n v="700"/>
    <s v="خزينة مدينة نصر"/>
    <s v="تبرعات نقدية للمرضى"/>
    <s v="نقدية للمرضى"/>
    <s v="دفاتر نقدية"/>
    <x v="2"/>
    <s v="سارى"/>
    <n v="6969"/>
    <n v="140"/>
  </r>
  <r>
    <d v="2017-06-07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6970"/>
    <n v="140"/>
  </r>
  <r>
    <d v="2017-06-07T00:00:00"/>
    <x v="5"/>
    <n v="1500"/>
    <s v="خزينة مدينة نصر"/>
    <s v="تبرعات نقدية للمرضى"/>
    <s v="نقدية للمرضى"/>
    <s v="دفاتر نقدية"/>
    <x v="2"/>
    <s v="سارى"/>
    <n v="6971"/>
    <n v="140"/>
  </r>
  <r>
    <d v="2017-06-07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7017"/>
    <n v="141"/>
  </r>
  <r>
    <d v="2017-06-07T00:00:00"/>
    <x v="5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7018"/>
    <n v="141"/>
  </r>
  <r>
    <d v="2017-06-07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7019"/>
    <n v="141"/>
  </r>
  <r>
    <d v="2017-06-07T00:00:00"/>
    <x v="5"/>
    <n v="500"/>
    <s v="خزينة مدينة نصر"/>
    <s v="تبرعات نقدية للمرضى"/>
    <s v="نقدية للمرضى"/>
    <s v="دفاتر نقدية"/>
    <x v="2"/>
    <s v="سارى"/>
    <n v="7064"/>
    <n v="142"/>
  </r>
  <r>
    <d v="2017-06-07T00:00:00"/>
    <x v="5"/>
    <n v="500"/>
    <s v="خزينة مدينة نصر"/>
    <s v="تبرعات نقدية للمرضى"/>
    <s v="نقدية للمرضى"/>
    <s v="دفاتر نقدية"/>
    <x v="2"/>
    <s v="سارى"/>
    <n v="7065"/>
    <n v="142"/>
  </r>
  <r>
    <d v="2017-06-07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7066"/>
    <n v="142"/>
  </r>
  <r>
    <d v="2017-06-07T00:00:00"/>
    <x v="5"/>
    <n v="1700"/>
    <s v="خزينة مدينة نصر"/>
    <s v="تبرعات عامة من زكاة مال وغيرها"/>
    <s v="تبرعات عامة من زكاة مال وغيرها"/>
    <s v="دفاتر نقدية"/>
    <x v="2"/>
    <s v="سارى"/>
    <n v="7108"/>
    <n v="143"/>
  </r>
  <r>
    <d v="2017-06-07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7109"/>
    <n v="143"/>
  </r>
  <r>
    <d v="2017-06-07T00:00:00"/>
    <x v="5"/>
    <n v="500"/>
    <s v="خزينة مدينة نصر"/>
    <s v="تبرعات نقدية للمرضى"/>
    <s v="نقدية للمرضى"/>
    <s v="دفاتر نقدية"/>
    <x v="2"/>
    <s v="سارى"/>
    <n v="7110"/>
    <n v="143"/>
  </r>
  <r>
    <d v="2017-06-07T00:00:00"/>
    <x v="5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7202"/>
    <n v="145"/>
  </r>
  <r>
    <d v="2017-06-07T00:00:00"/>
    <x v="5"/>
    <n v="3800"/>
    <s v="خزينة مدينة نصر"/>
    <s v="تبرعات عامة من زكاة مال وغيرها"/>
    <s v="تبرعات عامة من زكاة مال وغيرها"/>
    <s v="دفاتر نقدية"/>
    <x v="2"/>
    <s v="سارى"/>
    <n v="7314"/>
    <n v="147"/>
  </r>
  <r>
    <d v="2017-06-07T00:00:00"/>
    <x v="5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7315"/>
    <n v="147"/>
  </r>
  <r>
    <d v="2017-06-07T00:00:00"/>
    <x v="5"/>
    <n v="1000"/>
    <s v="خزينة مدينة نصر"/>
    <s v="تبرعات نقدية للمرضى"/>
    <s v="نقدية للمرضى"/>
    <s v="دفاتر نقدية"/>
    <x v="2"/>
    <s v="سارى"/>
    <n v="7367"/>
    <n v="148"/>
  </r>
  <r>
    <d v="2017-06-07T00:00:00"/>
    <x v="5"/>
    <n v="500"/>
    <s v="خزينة مدينة نصر"/>
    <s v="تبرعات نقدية للمرضى"/>
    <s v="نقدية للمرضى"/>
    <s v="دفاتر نقدية"/>
    <x v="2"/>
    <s v="سارى"/>
    <n v="7368"/>
    <n v="148"/>
  </r>
  <r>
    <d v="2017-06-07T00:00:00"/>
    <x v="5"/>
    <n v="4000"/>
    <s v="خزينة مدينة نصر"/>
    <s v="تبرعات نقدية للمرضى"/>
    <s v="نقدية للمرضى"/>
    <s v="دفاتر نقدية"/>
    <x v="2"/>
    <s v="سارى"/>
    <n v="7369"/>
    <n v="148"/>
  </r>
  <r>
    <d v="2017-06-07T00:00:00"/>
    <x v="5"/>
    <n v="2000"/>
    <s v="خزينة مدينة نصر"/>
    <s v="تبرعات نقدية للمرضى"/>
    <s v="نقدية للمرضى"/>
    <s v="دفاتر نقدية"/>
    <x v="2"/>
    <s v="سارى"/>
    <n v="7370"/>
    <n v="148"/>
  </r>
  <r>
    <d v="2017-06-07T00:00:00"/>
    <x v="5"/>
    <n v="4000"/>
    <s v="خزينة مدينة نصر"/>
    <s v="تبرعات نقدية للمرضى"/>
    <s v="نقدية للمرضى"/>
    <s v="دفاتر نقدية"/>
    <x v="2"/>
    <s v="سارى"/>
    <n v="7371"/>
    <n v="148"/>
  </r>
  <r>
    <d v="2017-06-07T00:00:00"/>
    <x v="5"/>
    <n v="1000"/>
    <s v="خزينة مدينة نصر"/>
    <s v="تبرعات نقدية للمرضى"/>
    <s v="نقدية للمرضى"/>
    <s v="دفاتر نقدية"/>
    <x v="2"/>
    <s v="سارى"/>
    <n v="7372"/>
    <n v="148"/>
  </r>
  <r>
    <d v="2017-06-07T00:00:00"/>
    <x v="5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7402"/>
    <n v="149"/>
  </r>
  <r>
    <d v="2017-06-07T00:00:00"/>
    <x v="5"/>
    <n v="100"/>
    <s v="بنك البركة جنيه مصرى"/>
    <s v="تبرعات مباشرة بالبنك"/>
    <m/>
    <s v="بنوك"/>
    <x v="0"/>
    <m/>
    <s v="معاملة بنكية"/>
    <m/>
  </r>
  <r>
    <d v="2017-06-07T00:00:00"/>
    <x v="5"/>
    <n v="747.5"/>
    <s v="بنك البركة جنيه مصرى"/>
    <s v="تبرعات مباشرة بالبنك"/>
    <m/>
    <s v="بنوك"/>
    <x v="0"/>
    <m/>
    <s v="معاملة بنكية"/>
    <m/>
  </r>
  <r>
    <d v="2017-06-07T00:00:00"/>
    <x v="5"/>
    <n v="1250"/>
    <s v="بنك البركة جنيه مصرى"/>
    <s v="تبرعات مباشرة بالبنك"/>
    <m/>
    <s v="بنوك"/>
    <x v="0"/>
    <m/>
    <s v="معاملة بنكية"/>
    <m/>
  </r>
  <r>
    <d v="2017-06-08T00:00:00"/>
    <x v="5"/>
    <n v="2000"/>
    <s v="خزينة مدينة نصر"/>
    <s v="تبرعات نقدية للمرضى"/>
    <s v="نقدية للمرضى"/>
    <s v="دفاتر نقدية"/>
    <x v="2"/>
    <s v="سارى"/>
    <n v="5279"/>
    <n v="106"/>
  </r>
  <r>
    <d v="2017-06-08T00:00:00"/>
    <x v="5"/>
    <n v="5"/>
    <s v="خزينة مدينة نصر"/>
    <s v="تبرعات نقدية للمرضى"/>
    <s v="نقدية للمرضى"/>
    <s v="دفاتر نقدية"/>
    <x v="2"/>
    <s v="سارى"/>
    <n v="5721"/>
    <n v="115"/>
  </r>
  <r>
    <d v="2017-06-08T00:00:00"/>
    <x v="5"/>
    <n v="5"/>
    <s v="خزينة مدينة نصر"/>
    <s v="تبرعات نقدية للمرضى"/>
    <s v="نقدية للمرضى"/>
    <s v="دفاتر نقدية"/>
    <x v="2"/>
    <s v="سارى"/>
    <n v="5722"/>
    <n v="115"/>
  </r>
  <r>
    <d v="2017-06-08T00:00:00"/>
    <x v="5"/>
    <n v="5"/>
    <s v="خزينة مدينة نصر"/>
    <s v="تبرعات عامة من زكاة مال وغيرها"/>
    <s v="تبرعات عامة من زكاة مال وغيرها"/>
    <s v="دفاتر نقدية"/>
    <x v="2"/>
    <s v="سارى"/>
    <n v="5723"/>
    <n v="115"/>
  </r>
  <r>
    <d v="2017-06-08T00:00:00"/>
    <x v="5"/>
    <n v="5"/>
    <s v="خزينة مدينة نصر"/>
    <s v="تبرعات عامة من زكاة مال وغيرها"/>
    <s v="تبرعات عامة من زكاة مال وغيرها"/>
    <s v="دفاتر نقدية"/>
    <x v="2"/>
    <s v="سارى"/>
    <n v="5724"/>
    <n v="115"/>
  </r>
  <r>
    <d v="2017-06-08T00:00:00"/>
    <x v="5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5725"/>
    <n v="115"/>
  </r>
  <r>
    <d v="2017-06-08T00:00:00"/>
    <x v="5"/>
    <n v="4"/>
    <s v="خزينة مدينة نصر"/>
    <s v="تبرعات عامة من زكاة مال وغيرها"/>
    <s v="تبرعات عامة من زكاة مال وغيرها"/>
    <s v="دفاتر نقدية"/>
    <x v="2"/>
    <s v="سارى"/>
    <n v="5727"/>
    <n v="115"/>
  </r>
  <r>
    <d v="2017-06-08T00:00:00"/>
    <x v="5"/>
    <n v="500"/>
    <s v="خزينة مدينة نصر"/>
    <s v="تبرعات نقدية للمرضى"/>
    <s v="نقدية للمرضى"/>
    <s v="دفاتر نقدية"/>
    <x v="2"/>
    <s v="سارى"/>
    <n v="6538"/>
    <n v="131"/>
  </r>
  <r>
    <d v="2017-06-08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6629"/>
    <n v="133"/>
  </r>
  <r>
    <d v="2017-06-08T00:00:00"/>
    <x v="5"/>
    <n v="200"/>
    <s v="خزينة مدينة نصر"/>
    <s v="تبرعات نقدية للمرضى"/>
    <s v="نقدية للمرضى"/>
    <s v="دفاتر نقدية"/>
    <x v="2"/>
    <s v="سارى"/>
    <n v="6630"/>
    <n v="133"/>
  </r>
  <r>
    <d v="2017-06-08T00:00:00"/>
    <x v="5"/>
    <n v="450"/>
    <s v="خزينة مدينة نصر"/>
    <s v="تبرعات عامة من زكاة مال وغيرها"/>
    <s v="تبرعات عامة من زكاة مال وغيرها"/>
    <s v="دفاتر نقدية"/>
    <x v="2"/>
    <s v="سارى"/>
    <n v="6631"/>
    <n v="133"/>
  </r>
  <r>
    <d v="2017-06-08T00:00:00"/>
    <x v="5"/>
    <n v="700"/>
    <s v="خزينة مدينة نصر"/>
    <s v="تبرعات نقدية للمرضى"/>
    <s v="نقدية للمرضى"/>
    <s v="دفاتر نقدية"/>
    <x v="2"/>
    <s v="سارى"/>
    <n v="6676"/>
    <n v="134"/>
  </r>
  <r>
    <d v="2017-06-08T00:00:00"/>
    <x v="5"/>
    <n v="3500"/>
    <s v="خزينة مدينة نصر"/>
    <s v="تبرعات عامة من زكاة مال وغيرها"/>
    <s v="تبرعات عامة من زكاة مال وغيرها"/>
    <s v="دفاتر نقدية"/>
    <x v="2"/>
    <s v="سارى"/>
    <n v="6677"/>
    <n v="134"/>
  </r>
  <r>
    <d v="2017-06-08T00:00:00"/>
    <x v="5"/>
    <n v="5000"/>
    <s v="خزينة مدينة نصر"/>
    <s v="تبرعات نقدية للمرضى"/>
    <s v="نقدية للمرضى"/>
    <s v="دفاتر نقدية"/>
    <x v="2"/>
    <s v="سارى"/>
    <n v="6678"/>
    <n v="134"/>
  </r>
  <r>
    <d v="2017-06-08T00:00:00"/>
    <x v="5"/>
    <n v="140000"/>
    <s v="خزينة مدينة نصر"/>
    <s v="تبرعات نقدية للمرضى"/>
    <s v="نقدية للمرضى"/>
    <s v="دفاتر نقدية"/>
    <x v="2"/>
    <s v="سارى"/>
    <n v="6679"/>
    <n v="134"/>
  </r>
  <r>
    <d v="2017-06-08T00:00:00"/>
    <x v="5"/>
    <n v="99000"/>
    <s v="خزينة مدينة نصر"/>
    <s v="تبرعات نقدية للمرضى"/>
    <s v="نقدية للمرضى"/>
    <s v="دفاتر نقدية"/>
    <x v="2"/>
    <s v="سارى"/>
    <n v="6680"/>
    <n v="134"/>
  </r>
  <r>
    <d v="2017-06-08T00:00:00"/>
    <x v="5"/>
    <n v="50000"/>
    <s v="خزينة مدينة نصر"/>
    <s v="تبرعات نقدية للمرضى"/>
    <s v="نقدية للمرضى"/>
    <s v="دفاتر نقدية"/>
    <x v="2"/>
    <s v="سارى"/>
    <n v="6681"/>
    <n v="134"/>
  </r>
  <r>
    <d v="2017-06-08T00:00:00"/>
    <x v="5"/>
    <n v="9000"/>
    <s v="خزينة مدينة نصر"/>
    <s v="تبرعات نقدية للمرضى"/>
    <s v="نقدية للمرضى"/>
    <s v="دفاتر نقدية"/>
    <x v="2"/>
    <s v="سارى"/>
    <n v="6682"/>
    <n v="134"/>
  </r>
  <r>
    <d v="2017-06-08T00:00:00"/>
    <x v="5"/>
    <n v="75"/>
    <s v="خزينة مدينة نصر"/>
    <s v="تبرعات نقدية للمرضى"/>
    <s v="نقدية للمرضى"/>
    <s v="دفاتر نقدية"/>
    <x v="2"/>
    <s v="سارى"/>
    <n v="6683"/>
    <n v="134"/>
  </r>
  <r>
    <d v="2017-06-08T00:00:00"/>
    <x v="5"/>
    <n v="20000"/>
    <s v="خزينة مدينة نصر"/>
    <s v="تبرعات عامة من زكاة مال وغيرها"/>
    <s v="تبرعات عامة من زكاة مال وغيرها"/>
    <s v="دفاتر نقدية"/>
    <x v="2"/>
    <s v="سارى"/>
    <n v="6684"/>
    <n v="134"/>
  </r>
  <r>
    <d v="2017-06-08T00:00:00"/>
    <x v="5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6685"/>
    <n v="134"/>
  </r>
  <r>
    <d v="2017-06-08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6871"/>
    <n v="138"/>
  </r>
  <r>
    <d v="2017-06-08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6872"/>
    <n v="138"/>
  </r>
  <r>
    <d v="2017-06-08T00:00:00"/>
    <x v="5"/>
    <n v="50"/>
    <s v="خزينة مدينة نصر"/>
    <s v="تبرعات نقدية للمرضى"/>
    <s v="نقدية للمرضى"/>
    <s v="دفاتر نقدية"/>
    <x v="2"/>
    <s v="سارى"/>
    <n v="6924"/>
    <n v="139"/>
  </r>
  <r>
    <d v="2017-06-08T00:00:00"/>
    <x v="5"/>
    <n v="50"/>
    <s v="خزينة مدينة نصر"/>
    <s v="تبرعات نقدية للمرضى"/>
    <s v="نقدية للمرضى"/>
    <s v="دفاتر نقدية"/>
    <x v="2"/>
    <s v="سارى"/>
    <n v="6927"/>
    <n v="139"/>
  </r>
  <r>
    <d v="2017-06-08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6972"/>
    <n v="140"/>
  </r>
  <r>
    <d v="2017-06-08T00:00:00"/>
    <x v="5"/>
    <n v="100"/>
    <s v="خزينة مدينة نصر"/>
    <s v="تبرعات نقدية للمرضى"/>
    <s v="نقدية للمرضى"/>
    <s v="دفاتر نقدية"/>
    <x v="2"/>
    <s v="سارى"/>
    <n v="6973"/>
    <n v="140"/>
  </r>
  <r>
    <d v="2017-06-08T00:00:00"/>
    <x v="5"/>
    <n v="100"/>
    <s v="خزينة مدينة نصر"/>
    <s v="تبرعات نقدية للمرضى"/>
    <s v="نقدية للمرضى"/>
    <s v="دفاتر نقدية"/>
    <x v="2"/>
    <s v="سارى"/>
    <n v="6974"/>
    <n v="140"/>
  </r>
  <r>
    <d v="2017-06-08T00:00:00"/>
    <x v="5"/>
    <n v="1500"/>
    <s v="خزينة مدينة نصر"/>
    <s v="تبرعات عامة من زكاة مال وغيرها"/>
    <s v="تبرعات عامة من زكاة مال وغيرها"/>
    <s v="دفاتر نقدية"/>
    <x v="2"/>
    <s v="سارى"/>
    <n v="6975"/>
    <n v="140"/>
  </r>
  <r>
    <d v="2017-06-08T00:00:00"/>
    <x v="5"/>
    <n v="300"/>
    <s v="خزينة مدينة نصر"/>
    <s v="تبرعات نقدية للمرضى"/>
    <s v="نقدية للمرضى"/>
    <s v="دفاتر نقدية"/>
    <x v="2"/>
    <s v="سارى"/>
    <n v="6976"/>
    <n v="140"/>
  </r>
  <r>
    <d v="2017-06-08T00:00:00"/>
    <x v="5"/>
    <n v="200"/>
    <s v="خزينة مدينة نصر"/>
    <s v="تبرعات نقدية للمرضى"/>
    <s v="نقدية للمرضى"/>
    <s v="دفاتر نقدية"/>
    <x v="2"/>
    <s v="سارى"/>
    <n v="6977"/>
    <n v="140"/>
  </r>
  <r>
    <d v="2017-06-08T00:00:00"/>
    <x v="5"/>
    <n v="200"/>
    <s v="خزينة مدينة نصر"/>
    <s v="تبرعات نقدية للمرضى"/>
    <s v="نقدية للمرضى"/>
    <s v="دفاتر نقدية"/>
    <x v="2"/>
    <s v="سارى"/>
    <n v="6978"/>
    <n v="140"/>
  </r>
  <r>
    <d v="2017-06-08T00:00:00"/>
    <x v="5"/>
    <n v="400"/>
    <s v="خزينة مدينة نصر"/>
    <s v="تبرعات نقدية للمرضى"/>
    <s v="نقدية للمرضى"/>
    <s v="دفاتر نقدية"/>
    <x v="2"/>
    <s v="سارى"/>
    <n v="6979"/>
    <n v="140"/>
  </r>
  <r>
    <d v="2017-06-08T00:00:00"/>
    <x v="5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6980"/>
    <n v="140"/>
  </r>
  <r>
    <d v="2017-06-08T00:00:00"/>
    <x v="5"/>
    <n v="250"/>
    <s v="خزينة مدينة نصر"/>
    <s v="تبرعات عامة من زكاة مال وغيرها"/>
    <s v="تبرعات عامة من زكاة مال وغيرها"/>
    <s v="دفاتر نقدية"/>
    <x v="2"/>
    <s v="سارى"/>
    <n v="7020"/>
    <n v="141"/>
  </r>
  <r>
    <d v="2017-06-08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7021"/>
    <n v="141"/>
  </r>
  <r>
    <d v="2017-06-08T00:00:00"/>
    <x v="5"/>
    <n v="5000"/>
    <s v="خزينة مدينة نصر"/>
    <s v="تبرعات نقدية للمرضى"/>
    <s v="نقدية للمرضى"/>
    <s v="دفاتر نقدية"/>
    <x v="2"/>
    <s v="سارى"/>
    <n v="7022"/>
    <n v="141"/>
  </r>
  <r>
    <d v="2017-06-08T00:00:00"/>
    <x v="5"/>
    <n v="600"/>
    <s v="خزينة مدينة نصر"/>
    <s v="تبرعات عامة من زكاة مال وغيرها"/>
    <s v="تبرعات عامة من زكاة مال وغيرها"/>
    <s v="دفاتر نقدية"/>
    <x v="2"/>
    <s v="سارى"/>
    <n v="7023"/>
    <n v="141"/>
  </r>
  <r>
    <d v="2017-06-08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7024"/>
    <n v="141"/>
  </r>
  <r>
    <d v="2017-06-08T00:00:00"/>
    <x v="5"/>
    <n v="150"/>
    <s v="خزينة مدينة نصر"/>
    <s v="تبرعات عامة من زكاة مال وغيرها"/>
    <s v="تبرعات عامة من زكاة مال وغيرها"/>
    <s v="دفاتر نقدية"/>
    <x v="2"/>
    <s v="سارى"/>
    <n v="7025"/>
    <n v="141"/>
  </r>
  <r>
    <d v="2017-06-08T00:00:00"/>
    <x v="5"/>
    <n v="500"/>
    <s v="خزينة مدينة نصر"/>
    <s v="تبرعات نقدية للمرضى"/>
    <s v="نقدية للمرضى"/>
    <s v="دفاتر نقدية"/>
    <x v="2"/>
    <s v="سارى"/>
    <n v="7067"/>
    <n v="142"/>
  </r>
  <r>
    <d v="2017-06-08T00:00:00"/>
    <x v="5"/>
    <n v="1000"/>
    <s v="خزينة مدينة نصر"/>
    <s v="تبرعات نقدية للمرضى"/>
    <s v="نقدية للمرضى"/>
    <s v="دفاتر نقدية"/>
    <x v="2"/>
    <s v="سارى"/>
    <n v="7068"/>
    <n v="142"/>
  </r>
  <r>
    <d v="2017-06-08T00:00:00"/>
    <x v="5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7069"/>
    <n v="142"/>
  </r>
  <r>
    <d v="2017-06-08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7070"/>
    <n v="142"/>
  </r>
  <r>
    <d v="2017-06-08T00:00:00"/>
    <x v="5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7071"/>
    <n v="142"/>
  </r>
  <r>
    <d v="2017-06-08T00:00:00"/>
    <x v="5"/>
    <n v="800"/>
    <s v="خزينة مدينة نصر"/>
    <s v="تبرعات عامة من زكاة مال وغيرها"/>
    <s v="تبرعات عامة من زكاة مال وغيرها"/>
    <s v="دفاتر نقدية"/>
    <x v="2"/>
    <s v="سارى"/>
    <n v="7112"/>
    <n v="143"/>
  </r>
  <r>
    <d v="2017-06-08T00:00:00"/>
    <x v="5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7113"/>
    <n v="143"/>
  </r>
  <r>
    <d v="2017-06-08T00:00:00"/>
    <x v="5"/>
    <n v="200"/>
    <s v="خزينة مدينة نصر"/>
    <s v="تبرعات نقدية للمرضى"/>
    <s v="نقدية للمرضى"/>
    <s v="دفاتر نقدية"/>
    <x v="2"/>
    <s v="سارى"/>
    <n v="7114"/>
    <n v="143"/>
  </r>
  <r>
    <d v="2017-06-08T00:00:00"/>
    <x v="5"/>
    <n v="200"/>
    <s v="خزينة مدينة نصر"/>
    <s v="تبرعات نقدية للمرضى"/>
    <s v="نقدية للمرضى"/>
    <s v="دفاتر نقدية"/>
    <x v="2"/>
    <s v="سارى"/>
    <n v="7115"/>
    <n v="143"/>
  </r>
  <r>
    <d v="2017-06-08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7116"/>
    <n v="143"/>
  </r>
  <r>
    <d v="2017-06-08T00:00:00"/>
    <x v="5"/>
    <n v="6000"/>
    <s v="خزينة مدينة نصر"/>
    <s v="تبرعات عامة من زكاة مال وغيرها"/>
    <s v="تبرعات عامة من زكاة مال وغيرها"/>
    <s v="دفاتر نقدية"/>
    <x v="2"/>
    <s v="سارى"/>
    <n v="7117"/>
    <n v="143"/>
  </r>
  <r>
    <d v="2017-06-08T00:00:00"/>
    <x v="5"/>
    <n v="400"/>
    <s v="خزينة مدينة نصر"/>
    <s v="تبرعات نقدية للمرضى"/>
    <s v="نقدية للمرضى"/>
    <s v="دفاتر نقدية"/>
    <x v="2"/>
    <s v="سارى"/>
    <n v="7251"/>
    <n v="146"/>
  </r>
  <r>
    <d v="2017-06-08T00:00:00"/>
    <x v="5"/>
    <n v="600"/>
    <s v="خزينة مدينة نصر"/>
    <s v="تبرعات عامة من زكاة مال وغيرها"/>
    <s v="تبرعات عامة من زكاة مال وغيرها"/>
    <s v="دفاتر نقدية"/>
    <x v="2"/>
    <s v="سارى"/>
    <n v="7252"/>
    <n v="146"/>
  </r>
  <r>
    <d v="2017-06-08T00:00:00"/>
    <x v="5"/>
    <n v="100"/>
    <s v="خزينة مدينة نصر"/>
    <s v="تبرعات نقدية للمرضى"/>
    <s v="نقدية للمرضى"/>
    <s v="دفاتر نقدية"/>
    <x v="2"/>
    <s v="سارى"/>
    <n v="7253"/>
    <n v="146"/>
  </r>
  <r>
    <d v="2017-06-08T00:00:00"/>
    <x v="5"/>
    <n v="100"/>
    <s v="خزينة مدينة نصر"/>
    <s v="تبرعات نقدية للمرضى"/>
    <s v="نقدية للمرضى"/>
    <s v="دفاتر نقدية"/>
    <x v="2"/>
    <s v="سارى"/>
    <n v="7254"/>
    <n v="146"/>
  </r>
  <r>
    <d v="2017-06-08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7255"/>
    <n v="146"/>
  </r>
  <r>
    <d v="2017-06-08T00:00:00"/>
    <x v="5"/>
    <n v="1100"/>
    <s v="خزينة مدينة نصر"/>
    <s v="تبرعات عامة من زكاة مال وغيرها"/>
    <s v="تبرعات عامة من زكاة مال وغيرها"/>
    <s v="دفاتر نقدية"/>
    <x v="2"/>
    <s v="سارى"/>
    <n v="7256"/>
    <n v="146"/>
  </r>
  <r>
    <d v="2017-06-08T00:00:00"/>
    <x v="5"/>
    <n v="2000"/>
    <s v="خزينة مدينة نصر"/>
    <s v="تبرعات نقدية للمرضى"/>
    <s v="نقدية للمرضى"/>
    <s v="دفاتر نقدية"/>
    <x v="2"/>
    <s v="سارى"/>
    <n v="7257"/>
    <n v="146"/>
  </r>
  <r>
    <d v="2017-06-08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7258"/>
    <n v="146"/>
  </r>
  <r>
    <d v="2017-06-08T00:00:00"/>
    <x v="5"/>
    <n v="450"/>
    <s v="خزينة مدينة نصر"/>
    <s v="تبرعات عامة من زكاة مال وغيرها"/>
    <s v="تبرعات عامة من زكاة مال وغيرها"/>
    <s v="دفاتر نقدية"/>
    <x v="2"/>
    <s v="سارى"/>
    <n v="7259"/>
    <n v="146"/>
  </r>
  <r>
    <d v="2017-06-08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7260"/>
    <n v="146"/>
  </r>
  <r>
    <d v="2017-06-08T00:00:00"/>
    <x v="5"/>
    <n v="200"/>
    <s v="خزينة مدينة نصر"/>
    <s v="تبرعات نقدية للمرضى"/>
    <s v="نقدية للمرضى"/>
    <s v="دفاتر نقدية"/>
    <x v="2"/>
    <s v="سارى"/>
    <n v="7261"/>
    <n v="146"/>
  </r>
  <r>
    <d v="2017-06-08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7262"/>
    <n v="146"/>
  </r>
  <r>
    <d v="2017-06-08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7263"/>
    <n v="146"/>
  </r>
  <r>
    <d v="2017-06-08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7264"/>
    <n v="146"/>
  </r>
  <r>
    <d v="2017-06-08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7265"/>
    <n v="146"/>
  </r>
  <r>
    <d v="2017-06-08T00:00:00"/>
    <x v="5"/>
    <n v="1000"/>
    <s v="خزينة مدينة نصر"/>
    <s v="تبرعات نقدية للمرضى"/>
    <s v="نقدية للمرضى"/>
    <s v="دفاتر نقدية"/>
    <x v="2"/>
    <s v="سارى"/>
    <n v="7266"/>
    <n v="146"/>
  </r>
  <r>
    <d v="2017-06-08T00:00:00"/>
    <x v="5"/>
    <n v="100"/>
    <s v="خزينة مدينة نصر"/>
    <s v="تبرعات نقدية للمرضى"/>
    <s v="نقدية للمرضى"/>
    <s v="دفاتر نقدية"/>
    <x v="2"/>
    <s v="سارى"/>
    <n v="7267"/>
    <n v="146"/>
  </r>
  <r>
    <d v="2017-06-08T00:00:00"/>
    <x v="5"/>
    <n v="200"/>
    <s v="خزينة مدينة نصر"/>
    <s v="تبرعات نقدية للمرضى"/>
    <s v="نقدية للمرضى"/>
    <s v="دفاتر نقدية"/>
    <x v="2"/>
    <s v="سارى"/>
    <n v="7268"/>
    <n v="146"/>
  </r>
  <r>
    <d v="2017-06-08T00:00:00"/>
    <x v="5"/>
    <n v="150"/>
    <s v="خزينة مدينة نصر"/>
    <s v="تبرعات نقدية للمرضى"/>
    <s v="نقدية للمرضى"/>
    <s v="دفاتر نقدية"/>
    <x v="2"/>
    <s v="سارى"/>
    <n v="7269"/>
    <n v="146"/>
  </r>
  <r>
    <d v="2017-06-08T00:00:00"/>
    <x v="5"/>
    <n v="100"/>
    <s v="خزينة مدينة نصر"/>
    <s v="تبرعات نقدية للمرضى"/>
    <s v="نقدية للمرضى"/>
    <s v="دفاتر نقدية"/>
    <x v="2"/>
    <s v="سارى"/>
    <n v="7270"/>
    <n v="146"/>
  </r>
  <r>
    <d v="2017-06-08T00:00:00"/>
    <x v="5"/>
    <n v="50"/>
    <s v="خزينة مدينة نصر"/>
    <s v="تبرعات نقدية للمرضى"/>
    <s v="نقدية للمرضى"/>
    <s v="دفاتر نقدية"/>
    <x v="2"/>
    <s v="سارى"/>
    <n v="7271"/>
    <n v="146"/>
  </r>
  <r>
    <d v="2017-06-08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7316"/>
    <n v="147"/>
  </r>
  <r>
    <d v="2017-06-08T00:00:00"/>
    <x v="5"/>
    <n v="1500"/>
    <s v="خزينة مدينة نصر"/>
    <s v="تبرعات عامة من زكاة مال وغيرها"/>
    <s v="تبرعات عامة من زكاة مال وغيرها"/>
    <s v="دفاتر نقدية"/>
    <x v="2"/>
    <s v="سارى"/>
    <n v="7317"/>
    <n v="147"/>
  </r>
  <r>
    <d v="2017-06-08T00:00:00"/>
    <x v="5"/>
    <n v="150"/>
    <s v="خزينة مدينة نصر"/>
    <s v="تبرعات عامة من زكاة مال وغيرها"/>
    <s v="تبرعات عامة من زكاة مال وغيرها"/>
    <s v="دفاتر نقدية"/>
    <x v="2"/>
    <s v="سارى"/>
    <n v="7373"/>
    <n v="148"/>
  </r>
  <r>
    <d v="2017-06-08T00:00:00"/>
    <x v="5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7374"/>
    <n v="148"/>
  </r>
  <r>
    <d v="2017-06-08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7375"/>
    <n v="148"/>
  </r>
  <r>
    <d v="2017-06-08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7376"/>
    <n v="148"/>
  </r>
  <r>
    <d v="2017-06-08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7377"/>
    <n v="148"/>
  </r>
  <r>
    <d v="2017-06-08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7378"/>
    <n v="148"/>
  </r>
  <r>
    <d v="2017-06-08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7379"/>
    <n v="148"/>
  </r>
  <r>
    <d v="2017-06-08T00:00:00"/>
    <x v="5"/>
    <n v="200"/>
    <s v="خزينة مدينة نصر"/>
    <s v="تبرعات نقدية للمرضى"/>
    <s v="نقدية للمرضى"/>
    <s v="دفاتر نقدية"/>
    <x v="2"/>
    <s v="سارى"/>
    <n v="7380"/>
    <n v="148"/>
  </r>
  <r>
    <d v="2017-06-08T00:00:00"/>
    <x v="5"/>
    <n v="400"/>
    <s v="بنك البركة جنيه مصرى"/>
    <s v="تبرعات مباشرة بالبنك"/>
    <m/>
    <s v="بنوك"/>
    <x v="0"/>
    <m/>
    <s v="معاملة بنكية"/>
    <m/>
  </r>
  <r>
    <d v="2017-06-08T00:00:00"/>
    <x v="5"/>
    <n v="600"/>
    <s v="بنك البركة جنيه مصرى"/>
    <s v="تبرعات مباشرة بالبنك"/>
    <m/>
    <s v="بنوك"/>
    <x v="0"/>
    <m/>
    <s v="معاملة بنكية"/>
    <m/>
  </r>
  <r>
    <d v="2017-06-08T00:00:00"/>
    <x v="5"/>
    <n v="1000"/>
    <s v="بنك البركة جنيه مصرى"/>
    <s v="تبرعات مباشرة بالبنك"/>
    <m/>
    <s v="بنوك"/>
    <x v="0"/>
    <m/>
    <s v="معاملة بنكية"/>
    <m/>
  </r>
  <r>
    <d v="2017-06-09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5726"/>
    <n v="115"/>
  </r>
  <r>
    <d v="2017-06-09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5728"/>
    <n v="115"/>
  </r>
  <r>
    <d v="2017-06-09T00:00:00"/>
    <x v="5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5729"/>
    <n v="115"/>
  </r>
  <r>
    <d v="2017-06-09T00:00:00"/>
    <x v="5"/>
    <n v="50"/>
    <s v="خزينة مدينة نصر"/>
    <s v="تبرعات نقدية للمرضى"/>
    <s v="نقدية للمرضى"/>
    <s v="دفاتر نقدية"/>
    <x v="2"/>
    <s v="سارى"/>
    <n v="5730"/>
    <n v="115"/>
  </r>
  <r>
    <d v="2017-06-09T00:00:00"/>
    <x v="5"/>
    <n v="50"/>
    <s v="خزينة مدينة نصر"/>
    <s v="تبرعات نقدية للمرضى"/>
    <s v="نقدية للمرضى"/>
    <s v="دفاتر نقدية"/>
    <x v="2"/>
    <s v="سارى"/>
    <n v="5731"/>
    <n v="115"/>
  </r>
  <r>
    <d v="2017-06-09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6539"/>
    <n v="131"/>
  </r>
  <r>
    <d v="2017-06-09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6686"/>
    <n v="134"/>
  </r>
  <r>
    <d v="2017-06-09T00:00:00"/>
    <x v="5"/>
    <n v="3000"/>
    <s v="خزينة مدينة نصر"/>
    <s v="تبرعات نقدية للمرضى"/>
    <s v="نقدية للمرضى"/>
    <s v="دفاتر نقدية"/>
    <x v="2"/>
    <s v="سارى"/>
    <n v="6687"/>
    <n v="134"/>
  </r>
  <r>
    <d v="2017-06-09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6688"/>
    <n v="134"/>
  </r>
  <r>
    <d v="2017-06-09T00:00:00"/>
    <x v="5"/>
    <n v="3000"/>
    <s v="خزينة مدينة نصر"/>
    <s v="تبرعات نقدية للمرضى"/>
    <s v="نقدية للمرضى"/>
    <s v="دفاتر نقدية"/>
    <x v="2"/>
    <s v="سارى"/>
    <n v="6689"/>
    <n v="134"/>
  </r>
  <r>
    <d v="2017-06-09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6690"/>
    <n v="134"/>
  </r>
  <r>
    <d v="2017-06-09T00:00:00"/>
    <x v="5"/>
    <n v="100"/>
    <s v="خزينة مدينة نصر"/>
    <s v="تبرعات نقدية للمرضى"/>
    <s v="نقدية للمرضى"/>
    <s v="دفاتر نقدية"/>
    <x v="2"/>
    <s v="سارى"/>
    <n v="6928"/>
    <n v="139"/>
  </r>
  <r>
    <d v="2017-06-09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6929"/>
    <n v="139"/>
  </r>
  <r>
    <d v="2017-06-09T00:00:00"/>
    <x v="5"/>
    <n v="100"/>
    <s v="خزينة مدينة نصر"/>
    <s v="تبرعات نقدية للمرضى"/>
    <s v="نقدية للمرضى"/>
    <s v="دفاتر نقدية"/>
    <x v="2"/>
    <s v="سارى"/>
    <n v="6930"/>
    <n v="139"/>
  </r>
  <r>
    <d v="2017-06-09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6931"/>
    <n v="139"/>
  </r>
  <r>
    <d v="2017-06-09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6932"/>
    <n v="139"/>
  </r>
  <r>
    <d v="2017-06-09T00:00:00"/>
    <x v="5"/>
    <n v="600"/>
    <s v="خزينة مدينة نصر"/>
    <s v="تبرعات عامة من زكاة مال وغيرها"/>
    <s v="تبرعات عامة من زكاة مال وغيرها"/>
    <s v="دفاتر نقدية"/>
    <x v="2"/>
    <s v="سارى"/>
    <n v="6933"/>
    <n v="139"/>
  </r>
  <r>
    <d v="2017-06-09T00:00:00"/>
    <x v="5"/>
    <n v="50"/>
    <s v="خزينة مدينة نصر"/>
    <s v="تبرعات نقدية للمرضى"/>
    <s v="نقدية للمرضى"/>
    <s v="دفاتر نقدية"/>
    <x v="2"/>
    <s v="سارى"/>
    <n v="7118"/>
    <n v="143"/>
  </r>
  <r>
    <d v="2017-06-09T00:00:00"/>
    <x v="5"/>
    <n v="400"/>
    <s v="خزينة مدينة نصر"/>
    <s v="تبرعات نقدية للمرضى"/>
    <s v="نقدية للمرضى"/>
    <s v="دفاتر نقدية"/>
    <x v="2"/>
    <s v="سارى"/>
    <n v="7119"/>
    <n v="143"/>
  </r>
  <r>
    <d v="2017-06-10T00:00:00"/>
    <x v="5"/>
    <n v="2735"/>
    <s v="خزينة مدينة نصر"/>
    <s v="تبرعات نقدية للمرضى"/>
    <s v="نقدية للمرضى"/>
    <s v="دفاتر نقدية"/>
    <x v="2"/>
    <s v="سارى"/>
    <n v="5280"/>
    <n v="106"/>
  </r>
  <r>
    <d v="2017-06-10T00:00:00"/>
    <x v="5"/>
    <n v="1810"/>
    <s v="خزينة مدينة نصر"/>
    <s v="تبرعات نقدية للمرضى"/>
    <s v="نقدية للمرضى"/>
    <s v="دفاتر نقدية"/>
    <x v="2"/>
    <s v="سارى"/>
    <n v="5281"/>
    <n v="106"/>
  </r>
  <r>
    <d v="2017-06-10T00:00:00"/>
    <x v="5"/>
    <n v="2083.5"/>
    <s v="خزينة مدينة نصر"/>
    <s v="تبرعات نقدية للمرضى"/>
    <s v="نقدية للمرضى"/>
    <s v="دفاتر نقدية"/>
    <x v="2"/>
    <s v="سارى"/>
    <n v="5282"/>
    <n v="106"/>
  </r>
  <r>
    <d v="2017-06-10T00:00:00"/>
    <x v="5"/>
    <n v="7000"/>
    <s v="خزينة مدينة نصر"/>
    <s v="تبرعات نقدية للمرضى"/>
    <s v="نقدية للمرضى"/>
    <s v="دفاتر نقدية"/>
    <x v="2"/>
    <s v="سارى"/>
    <n v="5283"/>
    <n v="106"/>
  </r>
  <r>
    <d v="2017-06-10T00:00:00"/>
    <x v="5"/>
    <n v="11400"/>
    <s v="خزينة مدينة نصر"/>
    <s v="تبرعات نقدية للمرضى"/>
    <s v="نقدية للمرضى"/>
    <s v="دفاتر نقدية"/>
    <x v="2"/>
    <s v="سارى"/>
    <n v="5284"/>
    <n v="106"/>
  </r>
  <r>
    <d v="2017-06-10T00:00:00"/>
    <x v="5"/>
    <n v="3300"/>
    <s v="خزينة مدينة نصر"/>
    <s v="تبرعات نقدية للمرضى"/>
    <s v="نقدية للمرضى"/>
    <s v="دفاتر نقدية"/>
    <x v="2"/>
    <s v="سارى"/>
    <n v="5285"/>
    <n v="106"/>
  </r>
  <r>
    <d v="2017-06-10T00:00:00"/>
    <x v="5"/>
    <n v="2320"/>
    <s v="خزينة مدينة نصر"/>
    <s v="تبرعات نقدية للمرضى"/>
    <s v="نقدية للمرضى"/>
    <s v="دفاتر نقدية"/>
    <x v="2"/>
    <s v="سارى"/>
    <n v="5286"/>
    <n v="106"/>
  </r>
  <r>
    <d v="2017-06-10T00:00:00"/>
    <x v="5"/>
    <n v="32050"/>
    <s v="خزينة مدينة نصر"/>
    <s v="تبرعات نقدية للمرضى"/>
    <s v="نقدية للمرضى"/>
    <s v="دفاتر نقدية"/>
    <x v="2"/>
    <s v="سارى"/>
    <n v="5287"/>
    <n v="106"/>
  </r>
  <r>
    <d v="2017-06-10T00:00:00"/>
    <x v="5"/>
    <n v="100"/>
    <s v="خزينة مدينة نصر"/>
    <s v="تبرعات نقدية للمرضى"/>
    <s v="نقدية للمرضى"/>
    <s v="دفاتر نقدية"/>
    <x v="2"/>
    <s v="سارى"/>
    <n v="5288"/>
    <n v="106"/>
  </r>
  <r>
    <d v="2017-06-10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5289"/>
    <n v="106"/>
  </r>
  <r>
    <d v="2017-06-10T00:00:00"/>
    <x v="5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5732"/>
    <n v="115"/>
  </r>
  <r>
    <d v="2017-06-10T00:00:00"/>
    <x v="5"/>
    <n v="200"/>
    <s v="خزينة مدينة نصر"/>
    <s v="تبرعات نقدية للمرضى"/>
    <s v="نقدية للمرضى"/>
    <s v="دفاتر نقدية"/>
    <x v="2"/>
    <s v="سارى"/>
    <n v="5733"/>
    <n v="115"/>
  </r>
  <r>
    <d v="2017-06-10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5734"/>
    <n v="115"/>
  </r>
  <r>
    <d v="2017-06-10T00:00:00"/>
    <x v="5"/>
    <n v="10"/>
    <s v="خزينة مدينة نصر"/>
    <s v="تبرعات نقدية للمرضى"/>
    <s v="نقدية للمرضى"/>
    <s v="دفاتر نقدية"/>
    <x v="2"/>
    <s v="سارى"/>
    <n v="5735"/>
    <n v="115"/>
  </r>
  <r>
    <d v="2017-06-10T00:00:00"/>
    <x v="5"/>
    <n v="7000"/>
    <s v="خزينة مدينة نصر"/>
    <s v="تبرعات عامة من زكاة مال وغيرها"/>
    <s v="تبرعات عامة من زكاة مال وغيرها"/>
    <s v="دفاتر نقدية"/>
    <x v="2"/>
    <s v="سارى"/>
    <n v="6540"/>
    <n v="131"/>
  </r>
  <r>
    <d v="2017-06-10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6542"/>
    <n v="131"/>
  </r>
  <r>
    <d v="2017-06-10T00:00:00"/>
    <x v="5"/>
    <n v="820"/>
    <s v="خزينة مدينة نصر"/>
    <s v="تبرعات عامة من زكاة مال وغيرها"/>
    <s v="تبرعات عامة من زكاة مال وغيرها"/>
    <s v="دفاتر نقدية"/>
    <x v="2"/>
    <s v="سارى"/>
    <n v="6572"/>
    <n v="132"/>
  </r>
  <r>
    <d v="2017-06-10T00:00:00"/>
    <x v="5"/>
    <n v="9000"/>
    <s v="خزينة مدينة نصر"/>
    <s v="تبرعات عامة من زكاة مال وغيرها"/>
    <s v="تبرعات عامة من زكاة مال وغيرها"/>
    <s v="دفاتر نقدية"/>
    <x v="2"/>
    <s v="سارى"/>
    <n v="6573"/>
    <n v="132"/>
  </r>
  <r>
    <d v="2017-06-10T00:00:00"/>
    <x v="5"/>
    <n v="15000"/>
    <s v="خزينة مدينة نصر"/>
    <s v="تبرعات عامة من زكاة مال وغيرها"/>
    <s v="تبرعات عامة من زكاة مال وغيرها"/>
    <s v="دفاتر نقدية"/>
    <x v="2"/>
    <s v="سارى"/>
    <n v="6574"/>
    <n v="132"/>
  </r>
  <r>
    <d v="2017-06-10T00:00:00"/>
    <x v="5"/>
    <n v="1600"/>
    <s v="خزينة مدينة نصر"/>
    <s v="تبرعات عامة من زكاة مال وغيرها"/>
    <s v="تبرعات عامة من زكاة مال وغيرها"/>
    <s v="دفاتر نقدية"/>
    <x v="2"/>
    <s v="سارى"/>
    <n v="6575"/>
    <n v="132"/>
  </r>
  <r>
    <d v="2017-06-10T00:00:00"/>
    <x v="5"/>
    <n v="3000"/>
    <s v="خزينة مدينة نصر"/>
    <s v="تبرعات نقدية للمرضى"/>
    <s v="نقدية للمرضى"/>
    <s v="دفاتر نقدية"/>
    <x v="2"/>
    <s v="سارى"/>
    <n v="6576"/>
    <n v="132"/>
  </r>
  <r>
    <d v="2017-06-10T00:00:00"/>
    <x v="5"/>
    <n v="3000"/>
    <s v="خزينة مدينة نصر"/>
    <s v="تبرعات نقدية للمرضى"/>
    <s v="نقدية للمرضى"/>
    <s v="دفاتر نقدية"/>
    <x v="2"/>
    <s v="سارى"/>
    <n v="6577"/>
    <n v="132"/>
  </r>
  <r>
    <d v="2017-06-10T00:00:00"/>
    <x v="5"/>
    <n v="2000"/>
    <s v="خزينة مدينة نصر"/>
    <s v="تبرعات نقدية للمرضى"/>
    <s v="نقدية للمرضى"/>
    <s v="دفاتر نقدية"/>
    <x v="2"/>
    <s v="سارى"/>
    <n v="6578"/>
    <n v="132"/>
  </r>
  <r>
    <d v="2017-06-10T00:00:00"/>
    <x v="5"/>
    <n v="2000"/>
    <s v="خزينة مدينة نصر"/>
    <s v="تبرعات نقدية للمرضى"/>
    <s v="نقدية للمرضى"/>
    <s v="دفاتر نقدية"/>
    <x v="2"/>
    <s v="سارى"/>
    <n v="6579"/>
    <n v="132"/>
  </r>
  <r>
    <d v="2017-06-10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6632"/>
    <n v="133"/>
  </r>
  <r>
    <d v="2017-06-10T00:00:00"/>
    <x v="5"/>
    <n v="1000"/>
    <s v="خزينة مدينة نصر"/>
    <s v="تبرعات نقدية للمرضى"/>
    <s v="نقدية للمرضى"/>
    <s v="دفاتر نقدية"/>
    <x v="2"/>
    <s v="سارى"/>
    <n v="6691"/>
    <n v="134"/>
  </r>
  <r>
    <d v="2017-06-10T00:00:00"/>
    <x v="5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6692"/>
    <n v="134"/>
  </r>
  <r>
    <d v="2017-06-10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6693"/>
    <n v="134"/>
  </r>
  <r>
    <d v="2017-06-10T00:00:00"/>
    <x v="5"/>
    <n v="2000"/>
    <s v="خزينة مدينة نصر"/>
    <s v="تبرعات نقدية للمرضى"/>
    <s v="نقدية للمرضى"/>
    <s v="دفاتر نقدية"/>
    <x v="2"/>
    <s v="سارى"/>
    <n v="6694"/>
    <n v="134"/>
  </r>
  <r>
    <d v="2017-06-10T00:00:00"/>
    <x v="5"/>
    <n v="2000"/>
    <s v="خزينة مدينة نصر"/>
    <s v="تبرعات نقدية للمرضى"/>
    <s v="نقدية للمرضى"/>
    <s v="دفاتر نقدية"/>
    <x v="2"/>
    <s v="سارى"/>
    <n v="6695"/>
    <n v="134"/>
  </r>
  <r>
    <d v="2017-06-10T00:00:00"/>
    <x v="5"/>
    <n v="500"/>
    <s v="خزينة مدينة نصر"/>
    <s v="تبرعات نقدية للمرضى"/>
    <s v="نقدية للمرضى"/>
    <s v="دفاتر نقدية"/>
    <x v="2"/>
    <s v="سارى"/>
    <n v="6696"/>
    <n v="134"/>
  </r>
  <r>
    <d v="2017-06-10T00:00:00"/>
    <x v="5"/>
    <n v="1500"/>
    <s v="خزينة مدينة نصر"/>
    <s v="تبرعات عامة من زكاة مال وغيرها"/>
    <s v="تبرعات عامة من زكاة مال وغيرها"/>
    <s v="دفاتر نقدية"/>
    <x v="2"/>
    <s v="سارى"/>
    <n v="6697"/>
    <n v="134"/>
  </r>
  <r>
    <d v="2017-06-10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6698"/>
    <n v="134"/>
  </r>
  <r>
    <d v="2017-06-10T00:00:00"/>
    <x v="5"/>
    <n v="225"/>
    <s v="خزينة مدينة نصر"/>
    <s v="تبرعات عامة من زكاة مال وغيرها"/>
    <s v="تبرعات عامة من زكاة مال وغيرها"/>
    <s v="دفاتر نقدية"/>
    <x v="2"/>
    <s v="سارى"/>
    <n v="6935"/>
    <n v="139"/>
  </r>
  <r>
    <d v="2017-06-10T00:00:00"/>
    <x v="5"/>
    <n v="300"/>
    <s v="خزينة مدينة نصر"/>
    <s v="تبرعات نقدية للمرضى"/>
    <s v="نقدية للمرضى"/>
    <s v="دفاتر نقدية"/>
    <x v="2"/>
    <s v="سارى"/>
    <n v="7026"/>
    <n v="141"/>
  </r>
  <r>
    <d v="2017-06-10T00:00:00"/>
    <x v="5"/>
    <n v="900"/>
    <s v="خزينة مدينة نصر"/>
    <s v="تبرعات عامة من زكاة مال وغيرها"/>
    <s v="تبرعات عامة من زكاة مال وغيرها"/>
    <s v="دفاتر نقدية"/>
    <x v="2"/>
    <s v="سارى"/>
    <n v="7027"/>
    <n v="141"/>
  </r>
  <r>
    <d v="2017-06-10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7028"/>
    <n v="141"/>
  </r>
  <r>
    <d v="2017-06-10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7029"/>
    <n v="141"/>
  </r>
  <r>
    <d v="2017-06-10T00:00:00"/>
    <x v="5"/>
    <n v="3750"/>
    <s v="خزينة مدينة نصر"/>
    <s v="تبرعات عامة من زكاة مال وغيرها"/>
    <s v="تبرعات عامة من زكاة مال وغيرها"/>
    <s v="دفاتر نقدية"/>
    <x v="2"/>
    <s v="سارى"/>
    <n v="7030"/>
    <n v="141"/>
  </r>
  <r>
    <d v="2017-06-10T00:00:00"/>
    <x v="5"/>
    <n v="1000"/>
    <s v="خزينة مدينة نصر"/>
    <s v="تبرعات نقدية للمرضى"/>
    <s v="نقدية للمرضى"/>
    <s v="دفاتر نقدية"/>
    <x v="2"/>
    <s v="سارى"/>
    <n v="7031"/>
    <n v="141"/>
  </r>
  <r>
    <d v="2017-06-10T00:00:00"/>
    <x v="5"/>
    <n v="300"/>
    <s v="خزينة مدينة نصر"/>
    <s v="تبرعات نقدية للمرضى"/>
    <s v="نقدية للمرضى"/>
    <s v="دفاتر نقدية"/>
    <x v="2"/>
    <s v="سارى"/>
    <n v="7072"/>
    <n v="142"/>
  </r>
  <r>
    <d v="2017-06-10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7073"/>
    <n v="142"/>
  </r>
  <r>
    <d v="2017-06-10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7074"/>
    <n v="142"/>
  </r>
  <r>
    <d v="2017-06-10T00:00:00"/>
    <x v="5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7075"/>
    <n v="142"/>
  </r>
  <r>
    <d v="2017-06-10T00:00:00"/>
    <x v="5"/>
    <n v="250"/>
    <s v="خزينة مدينة نصر"/>
    <s v="تبرعات عامة من زكاة مال وغيرها"/>
    <s v="تبرعات عامة من زكاة مال وغيرها"/>
    <s v="دفاتر نقدية"/>
    <x v="2"/>
    <s v="سارى"/>
    <n v="7120"/>
    <n v="143"/>
  </r>
  <r>
    <d v="2017-06-10T00:00:00"/>
    <x v="5"/>
    <n v="16000"/>
    <s v="خزينة مدينة نصر"/>
    <s v="تبرعات عامة من زكاة مال وغيرها"/>
    <s v="تبرعات عامة من زكاة مال وغيرها"/>
    <s v="دفاتر نقدية"/>
    <x v="2"/>
    <s v="سارى"/>
    <n v="7121"/>
    <n v="143"/>
  </r>
  <r>
    <d v="2017-06-10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7381"/>
    <n v="148"/>
  </r>
  <r>
    <d v="2017-06-10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7382"/>
    <n v="148"/>
  </r>
  <r>
    <d v="2017-06-10T00:00:00"/>
    <x v="5"/>
    <n v="850"/>
    <s v="خزينة مدينة نصر"/>
    <s v="تبرعات عامة من زكاة مال وغيرها"/>
    <s v="تبرعات عامة من زكاة مال وغيرها"/>
    <s v="دفاتر نقدية"/>
    <x v="2"/>
    <s v="سارى"/>
    <n v="7383"/>
    <n v="148"/>
  </r>
  <r>
    <d v="2017-06-10T00:00:00"/>
    <x v="5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7384"/>
    <n v="148"/>
  </r>
  <r>
    <d v="2017-06-10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7385"/>
    <n v="148"/>
  </r>
  <r>
    <d v="2017-06-10T00:00:00"/>
    <x v="5"/>
    <n v="6000"/>
    <s v="خزينة مدينة نصر"/>
    <s v="تبرعات نقدية للمرضى"/>
    <s v="نقدية للمرضى"/>
    <s v="دفاتر نقدية"/>
    <x v="2"/>
    <s v="سارى"/>
    <n v="7386"/>
    <n v="148"/>
  </r>
  <r>
    <d v="2017-06-10T00:00:00"/>
    <x v="5"/>
    <n v="180000"/>
    <s v="خزينة مدينة نصر"/>
    <s v="تبرعات عامة من زكاة مال وغيرها"/>
    <s v="تبرعات عامة من زكاة مال وغيرها"/>
    <s v="دفاتر نقدية"/>
    <x v="2"/>
    <s v="سارى"/>
    <n v="7387"/>
    <n v="148"/>
  </r>
  <r>
    <d v="2017-06-10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7403"/>
    <n v="149"/>
  </r>
  <r>
    <d v="2017-06-10T00:00:00"/>
    <x v="5"/>
    <n v="600"/>
    <s v="خزينة مدينة نصر"/>
    <s v="تبرعات نقدية للمرضى"/>
    <s v="نقدية للمرضى"/>
    <s v="دفاتر نقدية"/>
    <x v="2"/>
    <s v="سارى"/>
    <n v="7404"/>
    <n v="149"/>
  </r>
  <r>
    <d v="2017-06-10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7405"/>
    <n v="149"/>
  </r>
  <r>
    <d v="2017-06-10T00:00:00"/>
    <x v="5"/>
    <n v="800"/>
    <s v="خزينة مدينة نصر"/>
    <s v="تبرعات عامة من زكاة مال وغيرها"/>
    <s v="تبرعات عامة من زكاة مال وغيرها"/>
    <s v="دفاتر نقدية"/>
    <x v="2"/>
    <s v="سارى"/>
    <n v="7406"/>
    <n v="149"/>
  </r>
  <r>
    <d v="2017-06-10T00:00:00"/>
    <x v="5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7407"/>
    <n v="149"/>
  </r>
  <r>
    <d v="2017-06-10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7408"/>
    <n v="149"/>
  </r>
  <r>
    <d v="2017-06-10T00:00:00"/>
    <x v="5"/>
    <n v="40"/>
    <s v="خزينة مدينة نصر"/>
    <s v="تبرعات عامة من زكاة مال وغيرها"/>
    <s v="تبرعات عامة من زكاة مال وغيرها"/>
    <s v="دفاتر نقدية"/>
    <x v="2"/>
    <s v="سارى"/>
    <n v="7409"/>
    <n v="149"/>
  </r>
  <r>
    <d v="2017-06-10T00:00:00"/>
    <x v="5"/>
    <n v="40"/>
    <s v="خزينة مدينة نصر"/>
    <s v="تبرعات عامة من زكاة مال وغيرها"/>
    <s v="تبرعات عامة من زكاة مال وغيرها"/>
    <s v="دفاتر نقدية"/>
    <x v="2"/>
    <s v="سارى"/>
    <n v="7410"/>
    <n v="149"/>
  </r>
  <r>
    <d v="2017-06-11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5291"/>
    <n v="106"/>
  </r>
  <r>
    <d v="2017-06-11T00:00:00"/>
    <x v="5"/>
    <n v="400"/>
    <s v="خزينة مدينة نصر"/>
    <s v="تبرعات نقدية للمرضى"/>
    <s v="نقدية للمرضى"/>
    <s v="دفاتر نقدية"/>
    <x v="2"/>
    <s v="سارى"/>
    <n v="5292"/>
    <n v="106"/>
  </r>
  <r>
    <d v="2017-06-11T00:00:00"/>
    <x v="5"/>
    <n v="5050"/>
    <s v="خزينة مدينة نصر"/>
    <s v="تبرعات عامة من زكاة مال وغيرها"/>
    <s v="تبرعات عامة من زكاة مال وغيرها"/>
    <s v="دفاتر نقدية"/>
    <x v="2"/>
    <s v="سارى"/>
    <n v="5629"/>
    <n v="113"/>
  </r>
  <r>
    <d v="2017-06-11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5736"/>
    <n v="115"/>
  </r>
  <r>
    <d v="2017-06-11T00:00:00"/>
    <x v="5"/>
    <n v="25"/>
    <s v="خزينة مدينة نصر"/>
    <s v="تبرعات نقدية للمرضى"/>
    <s v="نقدية للمرضى"/>
    <s v="دفاتر نقدية"/>
    <x v="2"/>
    <s v="سارى"/>
    <n v="5737"/>
    <n v="115"/>
  </r>
  <r>
    <d v="2017-06-11T00:00:00"/>
    <x v="5"/>
    <n v="50"/>
    <s v="خزينة مدينة نصر"/>
    <s v="تبرعات نقدية للمرضى"/>
    <s v="نقدية للمرضى"/>
    <s v="دفاتر نقدية"/>
    <x v="2"/>
    <s v="سارى"/>
    <n v="5738"/>
    <n v="115"/>
  </r>
  <r>
    <d v="2017-06-11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5739"/>
    <n v="115"/>
  </r>
  <r>
    <d v="2017-06-11T00:00:00"/>
    <x v="5"/>
    <n v="410"/>
    <s v="خزينة مدينة نصر"/>
    <s v="تبرعات عامة من زكاة مال وغيرها"/>
    <s v="تبرعات عامة من زكاة مال وغيرها"/>
    <s v="دفاتر نقدية"/>
    <x v="2"/>
    <s v="سارى"/>
    <n v="6543"/>
    <n v="131"/>
  </r>
  <r>
    <d v="2017-06-11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6544"/>
    <n v="131"/>
  </r>
  <r>
    <d v="2017-06-11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6580"/>
    <n v="132"/>
  </r>
  <r>
    <d v="2017-06-11T00:00:00"/>
    <x v="5"/>
    <n v="9927"/>
    <s v="خزينة مدينة نصر"/>
    <s v="تبرعات عامة من زكاة مال وغيرها"/>
    <s v="تبرعات عامة من زكاة مال وغيرها"/>
    <s v="دفاتر نقدية"/>
    <x v="2"/>
    <s v="سارى"/>
    <n v="6581"/>
    <n v="132"/>
  </r>
  <r>
    <d v="2017-06-11T00:00:00"/>
    <x v="5"/>
    <n v="350"/>
    <s v="خزينة مدينة نصر"/>
    <s v="تبرعات عامة من زكاة مال وغيرها"/>
    <s v="تبرعات عامة من زكاة مال وغيرها"/>
    <s v="دفاتر نقدية"/>
    <x v="2"/>
    <s v="سارى"/>
    <n v="6582"/>
    <n v="132"/>
  </r>
  <r>
    <d v="2017-06-11T00:00:00"/>
    <x v="5"/>
    <n v="3200"/>
    <s v="خزينة مدينة نصر"/>
    <s v="تبرعات عامة من زكاة مال وغيرها"/>
    <s v="تبرعات عامة من زكاة مال وغيرها"/>
    <s v="دفاتر نقدية"/>
    <x v="2"/>
    <s v="سارى"/>
    <n v="6583"/>
    <n v="132"/>
  </r>
  <r>
    <d v="2017-06-11T00:00:00"/>
    <x v="5"/>
    <n v="9025"/>
    <s v="خزينة مدينة نصر"/>
    <s v="تبرعات عامة من زكاة مال وغيرها"/>
    <s v="تبرعات عامة من زكاة مال وغيرها"/>
    <s v="دفاتر نقدية"/>
    <x v="2"/>
    <s v="سارى"/>
    <n v="6584"/>
    <n v="132"/>
  </r>
  <r>
    <d v="2017-06-11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6585"/>
    <n v="132"/>
  </r>
  <r>
    <d v="2017-06-11T00:00:00"/>
    <x v="5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6633"/>
    <n v="133"/>
  </r>
  <r>
    <d v="2017-06-11T00:00:00"/>
    <x v="5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6634"/>
    <n v="133"/>
  </r>
  <r>
    <d v="2017-06-11T00:00:00"/>
    <x v="5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6635"/>
    <n v="133"/>
  </r>
  <r>
    <d v="2017-06-11T00:00:00"/>
    <x v="5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6636"/>
    <n v="133"/>
  </r>
  <r>
    <d v="2017-06-11T00:00:00"/>
    <x v="5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6637"/>
    <n v="133"/>
  </r>
  <r>
    <d v="2017-06-11T00:00:00"/>
    <x v="5"/>
    <n v="7500"/>
    <s v="خزينة مدينة نصر"/>
    <s v="تبرعات نقدية للمرضى"/>
    <s v="نقدية للمرضى"/>
    <s v="دفاتر نقدية"/>
    <x v="2"/>
    <s v="سارى"/>
    <n v="6699"/>
    <n v="134"/>
  </r>
  <r>
    <d v="2017-06-11T00:00:00"/>
    <x v="5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6700"/>
    <n v="134"/>
  </r>
  <r>
    <d v="2017-06-11T00:00:00"/>
    <x v="5"/>
    <n v="400"/>
    <s v="خزينة مدينة نصر"/>
    <s v="تبرعات نقدية للمرضى"/>
    <s v="نقدية للمرضى"/>
    <s v="دفاتر نقدية"/>
    <x v="2"/>
    <s v="سارى"/>
    <n v="6982"/>
    <n v="140"/>
  </r>
  <r>
    <d v="2017-06-11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6983"/>
    <n v="140"/>
  </r>
  <r>
    <d v="2017-06-11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6984"/>
    <n v="140"/>
  </r>
  <r>
    <d v="2017-06-11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6985"/>
    <n v="140"/>
  </r>
  <r>
    <d v="2017-06-11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6986"/>
    <n v="140"/>
  </r>
  <r>
    <d v="2017-06-11T00:00:00"/>
    <x v="5"/>
    <n v="500"/>
    <s v="خزينة مدينة نصر"/>
    <s v="تبرعات نقدية للمرضى"/>
    <s v="نقدية للمرضى"/>
    <s v="دفاتر نقدية"/>
    <x v="2"/>
    <s v="سارى"/>
    <n v="7032"/>
    <n v="141"/>
  </r>
  <r>
    <d v="2017-06-11T00:00:00"/>
    <x v="5"/>
    <n v="600"/>
    <s v="خزينة مدينة نصر"/>
    <s v="تبرعات عامة من زكاة مال وغيرها"/>
    <s v="تبرعات عامة من زكاة مال وغيرها"/>
    <s v="دفاتر نقدية"/>
    <x v="2"/>
    <s v="سارى"/>
    <n v="7033"/>
    <n v="141"/>
  </r>
  <r>
    <d v="2017-06-11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7034"/>
    <n v="141"/>
  </r>
  <r>
    <d v="2017-06-11T00:00:00"/>
    <x v="5"/>
    <n v="600"/>
    <s v="خزينة مدينة نصر"/>
    <s v="تبرعات نقدية للمرضى"/>
    <s v="نقدية للمرضى"/>
    <s v="دفاتر نقدية"/>
    <x v="2"/>
    <s v="سارى"/>
    <n v="7122"/>
    <n v="143"/>
  </r>
  <r>
    <d v="2017-06-11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7123"/>
    <n v="143"/>
  </r>
  <r>
    <d v="2017-06-11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7124"/>
    <n v="143"/>
  </r>
  <r>
    <d v="2017-06-11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7125"/>
    <n v="143"/>
  </r>
  <r>
    <d v="2017-06-11T00:00:00"/>
    <x v="5"/>
    <n v="19800"/>
    <s v="خزينة مدينة نصر"/>
    <s v="تبرعات عامة من زكاة مال وغيرها"/>
    <s v="تبرعات عامة من زكاة مال وغيرها"/>
    <s v="دفاتر نقدية"/>
    <x v="2"/>
    <s v="سارى"/>
    <n v="7204"/>
    <n v="145"/>
  </r>
  <r>
    <d v="2017-06-11T00:00:00"/>
    <x v="5"/>
    <n v="2600"/>
    <s v="خزينة مدينة نصر"/>
    <s v="تبرعات عامة من زكاة مال وغيرها"/>
    <s v="تبرعات عامة من زكاة مال وغيرها"/>
    <s v="دفاتر نقدية"/>
    <x v="2"/>
    <s v="سارى"/>
    <n v="7206"/>
    <n v="145"/>
  </r>
  <r>
    <d v="2017-06-11T00:00:00"/>
    <x v="5"/>
    <n v="2500"/>
    <s v="خزينة مدينة نصر"/>
    <s v="تبرعات عامة من زكاة مال وغيرها"/>
    <s v="تبرعات عامة من زكاة مال وغيرها"/>
    <s v="دفاتر نقدية"/>
    <x v="2"/>
    <s v="سارى"/>
    <n v="7207"/>
    <n v="145"/>
  </r>
  <r>
    <d v="2017-06-11T00:00:00"/>
    <x v="5"/>
    <n v="450"/>
    <s v="خزينة مدينة نصر"/>
    <s v="تبرعات نقدية للمرضى"/>
    <s v="نقدية للمرضى"/>
    <s v="دفاتر نقدية"/>
    <x v="2"/>
    <s v="سارى"/>
    <n v="7208"/>
    <n v="145"/>
  </r>
  <r>
    <d v="2017-06-11T00:00:00"/>
    <x v="5"/>
    <n v="650"/>
    <s v="خزينة مدينة نصر"/>
    <s v="تبرعات عامة من زكاة مال وغيرها"/>
    <s v="تبرعات عامة من زكاة مال وغيرها"/>
    <s v="دفاتر نقدية"/>
    <x v="2"/>
    <s v="سارى"/>
    <n v="7209"/>
    <n v="145"/>
  </r>
  <r>
    <d v="2017-06-11T00:00:00"/>
    <x v="5"/>
    <n v="3000"/>
    <s v="خزينة مدينة نصر"/>
    <s v="تبرعات نقدية للمرضى"/>
    <s v="نقدية للمرضى"/>
    <s v="دفاتر نقدية"/>
    <x v="2"/>
    <s v="سارى"/>
    <n v="7210"/>
    <n v="145"/>
  </r>
  <r>
    <d v="2017-06-11T00:00:00"/>
    <x v="5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7211"/>
    <n v="145"/>
  </r>
  <r>
    <d v="2017-06-11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7318"/>
    <n v="147"/>
  </r>
  <r>
    <d v="2017-06-11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7319"/>
    <n v="147"/>
  </r>
  <r>
    <d v="2017-06-11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7320"/>
    <n v="147"/>
  </r>
  <r>
    <d v="2017-06-11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7321"/>
    <n v="147"/>
  </r>
  <r>
    <d v="2017-06-11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7322"/>
    <n v="147"/>
  </r>
  <r>
    <d v="2017-06-11T00:00:00"/>
    <x v="5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7388"/>
    <n v="148"/>
  </r>
  <r>
    <d v="2017-06-11T00:00:00"/>
    <x v="5"/>
    <n v="870"/>
    <s v="خزينة مدينة نصر"/>
    <s v="تبرعات نقدية للمرضى"/>
    <s v="نقدية للمرضى"/>
    <s v="دفاتر نقدية"/>
    <x v="2"/>
    <s v="سارى"/>
    <n v="7389"/>
    <n v="148"/>
  </r>
  <r>
    <d v="2017-06-11T00:00:00"/>
    <x v="5"/>
    <n v="800"/>
    <s v="خزينة مدينة نصر"/>
    <s v="تبرعات نقدية للمرضى"/>
    <s v="نقدية للمرضى"/>
    <s v="دفاتر نقدية"/>
    <x v="2"/>
    <s v="سارى"/>
    <n v="7390"/>
    <n v="148"/>
  </r>
  <r>
    <d v="2017-06-11T00:00:00"/>
    <x v="5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7411"/>
    <n v="149"/>
  </r>
  <r>
    <d v="2017-06-11T00:00:00"/>
    <x v="5"/>
    <n v="200"/>
    <s v="خزينة مدينة نصر"/>
    <s v="تبرعات نقدية للمرضى"/>
    <s v="نقدية للمرضى"/>
    <s v="دفاتر نقدية"/>
    <x v="2"/>
    <s v="سارى"/>
    <n v="7412"/>
    <n v="149"/>
  </r>
  <r>
    <d v="2017-06-11T00:00:00"/>
    <x v="5"/>
    <n v="37000"/>
    <s v="خزينة مدينة نصر"/>
    <s v="تبرعات نقدية للمرضى"/>
    <s v="نقدية للمرضى"/>
    <s v="دفاتر نقدية"/>
    <x v="2"/>
    <s v="سارى"/>
    <n v="7413"/>
    <n v="149"/>
  </r>
  <r>
    <d v="2017-06-11T00:00:00"/>
    <x v="5"/>
    <n v="200"/>
    <s v="خزينة مدينة نصر"/>
    <s v="تبرعات نقدية للمرضى"/>
    <s v="نقدية للمرضى"/>
    <s v="دفاتر نقدية"/>
    <x v="2"/>
    <s v="سارى"/>
    <n v="7451"/>
    <n v="150"/>
  </r>
  <r>
    <d v="2017-06-11T00:00:00"/>
    <x v="5"/>
    <n v="1700"/>
    <s v="بنك البركة جنيه مصرى"/>
    <s v="تبرعات مباشرة بالبنك"/>
    <m/>
    <s v="بنوك"/>
    <x v="0"/>
    <m/>
    <s v="معاملة بنكية"/>
    <m/>
  </r>
  <r>
    <d v="2017-06-11T00:00:00"/>
    <x v="5"/>
    <n v="500"/>
    <s v="بنك البركة جنيه مصرى"/>
    <s v="تبرعات مباشرة بالبنك"/>
    <m/>
    <s v="بنوك"/>
    <x v="0"/>
    <m/>
    <s v="معاملة بنكية"/>
    <m/>
  </r>
  <r>
    <d v="2017-06-11T00:00:00"/>
    <x v="5"/>
    <n v="2000"/>
    <s v="بنك البركة جنيه مصرى"/>
    <s v="تبرعات مباشرة بالبنك"/>
    <m/>
    <s v="بنوك"/>
    <x v="0"/>
    <m/>
    <s v="معاملة بنكية"/>
    <m/>
  </r>
  <r>
    <d v="2017-06-11T00:00:00"/>
    <x v="5"/>
    <n v="1000"/>
    <s v="بنك البركة جنيه مصرى"/>
    <s v="تبرعات مباشرة بالبنك"/>
    <m/>
    <s v="بنوك"/>
    <x v="0"/>
    <m/>
    <s v="معاملة بنكية"/>
    <m/>
  </r>
  <r>
    <d v="2017-06-11T00:00:00"/>
    <x v="5"/>
    <n v="50"/>
    <s v="بنك البركة جنيه مصرى"/>
    <s v="تبرعات مباشرة بالبنك"/>
    <m/>
    <s v="بنوك"/>
    <x v="0"/>
    <m/>
    <s v="معاملة بنكية"/>
    <m/>
  </r>
  <r>
    <d v="2017-06-11T00:00:00"/>
    <x v="5"/>
    <n v="300"/>
    <s v="بنك البركة جنيه مصرى"/>
    <s v="تبرعات مباشرة بالبنك"/>
    <m/>
    <s v="بنوك"/>
    <x v="0"/>
    <m/>
    <s v="معاملة بنكية"/>
    <m/>
  </r>
  <r>
    <d v="2017-06-11T00:00:00"/>
    <x v="5"/>
    <n v="10000"/>
    <s v="بنك البركة جنيه مصرى"/>
    <s v="تبرعات مباشرة بالبنك"/>
    <m/>
    <s v="بنوك"/>
    <x v="0"/>
    <m/>
    <s v="معاملة بنكية"/>
    <m/>
  </r>
  <r>
    <d v="2017-06-11T00:00:00"/>
    <x v="5"/>
    <n v="10"/>
    <s v="بنك البركة جنيه مصرى"/>
    <s v="تبرعات مباشرة بالبنك"/>
    <m/>
    <s v="بنوك"/>
    <x v="0"/>
    <m/>
    <s v="معاملة بنكية"/>
    <m/>
  </r>
  <r>
    <d v="2017-06-11T00:00:00"/>
    <x v="5"/>
    <n v="840"/>
    <s v="بنك البركة جنيه مصرى"/>
    <s v="تبرعات مباشرة بالبنك"/>
    <m/>
    <s v="بنوك"/>
    <x v="0"/>
    <m/>
    <s v="معاملة بنكية"/>
    <m/>
  </r>
  <r>
    <d v="2017-06-11T00:00:00"/>
    <x v="5"/>
    <n v="10600"/>
    <s v="بنك البركة جنيه مصرى"/>
    <s v="تبرعات مباشرة بالبنك"/>
    <m/>
    <s v="بنوك"/>
    <x v="0"/>
    <m/>
    <s v="معاملة بنكية"/>
    <m/>
  </r>
  <r>
    <d v="2017-06-12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7213"/>
    <n v="145"/>
  </r>
  <r>
    <d v="2017-06-12T00:00:00"/>
    <x v="5"/>
    <n v="16136.609999999999"/>
    <s v="بنك البركة دولار"/>
    <s v="تبرعات مباشرة بالبنك دولار"/>
    <m/>
    <s v="بنوك"/>
    <x v="0"/>
    <m/>
    <s v="معاملة بنكية"/>
    <m/>
  </r>
  <r>
    <d v="2017-06-12T00:00:00"/>
    <x v="5"/>
    <n v="300"/>
    <s v="خزينة مدينة نصر"/>
    <s v="تبرعات نقدية للمرضى"/>
    <s v="نقدية للمرضى"/>
    <s v="دفاتر نقدية"/>
    <x v="2"/>
    <s v="سارى"/>
    <n v="5290"/>
    <n v="106"/>
  </r>
  <r>
    <d v="2017-06-12T00:00:00"/>
    <x v="5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5293"/>
    <n v="106"/>
  </r>
  <r>
    <d v="2017-06-12T00:00:00"/>
    <x v="5"/>
    <n v="2000"/>
    <s v="خزينة مدينة نصر"/>
    <s v="تبرعات نقدية للمرضى"/>
    <s v="نقدية للمرضى"/>
    <s v="دفاتر نقدية"/>
    <x v="2"/>
    <s v="سارى"/>
    <n v="5294"/>
    <n v="106"/>
  </r>
  <r>
    <d v="2017-06-12T00:00:00"/>
    <x v="5"/>
    <n v="1000"/>
    <s v="خزينة مدينة نصر"/>
    <s v="تبرعات نقدية للمرضى"/>
    <s v="نقدية للمرضى"/>
    <s v="دفاتر نقدية"/>
    <x v="2"/>
    <s v="سارى"/>
    <n v="5295"/>
    <n v="106"/>
  </r>
  <r>
    <d v="2017-06-12T00:00:00"/>
    <x v="5"/>
    <n v="6000"/>
    <s v="خزينة مدينة نصر"/>
    <s v="تبرعات نقدية للمرضى"/>
    <s v="نقدية للمرضى"/>
    <s v="دفاتر نقدية"/>
    <x v="2"/>
    <s v="سارى"/>
    <n v="5296"/>
    <n v="106"/>
  </r>
  <r>
    <d v="2017-06-12T00:00:00"/>
    <x v="5"/>
    <n v="1000"/>
    <s v="خزينة مدينة نصر"/>
    <s v="تبرعات نقدية للمرضى"/>
    <s v="نقدية للمرضى"/>
    <s v="دفاتر نقدية"/>
    <x v="2"/>
    <s v="سارى"/>
    <n v="5630"/>
    <n v="113"/>
  </r>
  <r>
    <d v="2017-06-12T00:00:00"/>
    <x v="5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5631"/>
    <n v="113"/>
  </r>
  <r>
    <d v="2017-06-12T00:00:00"/>
    <x v="5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5632"/>
    <n v="113"/>
  </r>
  <r>
    <d v="2017-06-12T00:00:00"/>
    <x v="5"/>
    <n v="500"/>
    <s v="خزينة مدينة نصر"/>
    <s v="تبرعات نقدية للمرضى"/>
    <s v="نقدية للمرضى"/>
    <s v="دفاتر نقدية"/>
    <x v="2"/>
    <s v="سارى"/>
    <n v="5633"/>
    <n v="113"/>
  </r>
  <r>
    <d v="2017-06-12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5740"/>
    <n v="115"/>
  </r>
  <r>
    <d v="2017-06-12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5741"/>
    <n v="115"/>
  </r>
  <r>
    <d v="2017-06-12T00:00:00"/>
    <x v="5"/>
    <n v="600"/>
    <s v="خزينة مدينة نصر"/>
    <s v="تبرعات عامة من زكاة مال وغيرها"/>
    <s v="تبرعات عامة من زكاة مال وغيرها"/>
    <s v="دفاتر نقدية"/>
    <x v="2"/>
    <s v="سارى"/>
    <n v="5742"/>
    <n v="115"/>
  </r>
  <r>
    <d v="2017-06-12T00:00:00"/>
    <x v="5"/>
    <n v="7204"/>
    <s v="خزينة مدينة نصر"/>
    <s v="تبرعات عامة من زكاة مال وغيرها"/>
    <s v="تبرعات عامة من زكاة مال وغيرها"/>
    <s v="دفاتر نقدية"/>
    <x v="2"/>
    <s v="سارى"/>
    <n v="6541"/>
    <n v="131"/>
  </r>
  <r>
    <d v="2017-06-12T00:00:00"/>
    <x v="5"/>
    <n v="300"/>
    <s v="خزينة مدينة نصر"/>
    <s v="تبرعات نقدية للمرضى"/>
    <s v="نقدية للمرضى"/>
    <s v="دفاتر نقدية"/>
    <x v="2"/>
    <s v="سارى"/>
    <n v="6545"/>
    <n v="131"/>
  </r>
  <r>
    <d v="2017-06-12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6546"/>
    <n v="131"/>
  </r>
  <r>
    <d v="2017-06-12T00:00:00"/>
    <x v="5"/>
    <n v="3800"/>
    <s v="خزينة مدينة نصر"/>
    <s v="تبرعات عامة من زكاة مال وغيرها"/>
    <s v="تبرعات عامة من زكاة مال وغيرها"/>
    <s v="دفاتر نقدية"/>
    <x v="2"/>
    <s v="سارى"/>
    <n v="6547"/>
    <n v="131"/>
  </r>
  <r>
    <d v="2017-06-12T00:00:00"/>
    <x v="5"/>
    <n v="1400"/>
    <s v="خزينة مدينة نصر"/>
    <s v="تبرعات عامة من زكاة مال وغيرها"/>
    <s v="تبرعات عامة من زكاة مال وغيرها"/>
    <s v="دفاتر نقدية"/>
    <x v="2"/>
    <s v="سارى"/>
    <n v="6548"/>
    <n v="131"/>
  </r>
  <r>
    <d v="2017-06-12T00:00:00"/>
    <x v="5"/>
    <n v="400"/>
    <s v="خزينة مدينة نصر"/>
    <s v="تبرعات نقدية للمرضى"/>
    <s v="نقدية للمرضى"/>
    <s v="دفاتر نقدية"/>
    <x v="2"/>
    <s v="سارى"/>
    <n v="6638"/>
    <n v="133"/>
  </r>
  <r>
    <d v="2017-06-12T00:00:00"/>
    <x v="5"/>
    <n v="400"/>
    <s v="خزينة مدينة نصر"/>
    <s v="تبرعات نقدية للمرضى"/>
    <s v="نقدية للمرضى"/>
    <s v="دفاتر نقدية"/>
    <x v="2"/>
    <s v="سارى"/>
    <n v="6639"/>
    <n v="133"/>
  </r>
  <r>
    <d v="2017-06-12T00:00:00"/>
    <x v="5"/>
    <n v="4000"/>
    <s v="خزينة مدينة نصر"/>
    <s v="تبرعات عامة من زكاة مال وغيرها"/>
    <s v="تبرعات عامة من زكاة مال وغيرها"/>
    <s v="دفاتر نقدية"/>
    <x v="2"/>
    <s v="سارى"/>
    <n v="6640"/>
    <n v="133"/>
  </r>
  <r>
    <d v="2017-06-12T00:00:00"/>
    <x v="5"/>
    <n v="40"/>
    <s v="خزينة مدينة نصر"/>
    <s v="تبرعات نقدية للمرضى"/>
    <s v="نقدية للمرضى"/>
    <s v="دفاتر نقدية"/>
    <x v="2"/>
    <s v="سارى"/>
    <n v="6936"/>
    <n v="139"/>
  </r>
  <r>
    <d v="2017-06-12T00:00:00"/>
    <x v="5"/>
    <n v="18500"/>
    <s v="خزينة مدينة نصر"/>
    <s v="تبرعات نقدية للمرضى"/>
    <s v="نقدية للمرضى"/>
    <s v="دفاتر نقدية"/>
    <x v="2"/>
    <s v="سارى"/>
    <n v="6937"/>
    <n v="139"/>
  </r>
  <r>
    <d v="2017-06-12T00:00:00"/>
    <x v="5"/>
    <n v="1500"/>
    <s v="خزينة مدينة نصر"/>
    <s v="تبرعات نقدية للمرضى"/>
    <s v="نقدية للمرضى"/>
    <s v="دفاتر نقدية"/>
    <x v="2"/>
    <s v="سارى"/>
    <n v="6938"/>
    <n v="139"/>
  </r>
  <r>
    <d v="2017-06-12T00:00:00"/>
    <x v="5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6939"/>
    <n v="139"/>
  </r>
  <r>
    <d v="2017-06-12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6940"/>
    <n v="139"/>
  </r>
  <r>
    <d v="2017-06-12T00:00:00"/>
    <x v="5"/>
    <n v="20"/>
    <s v="خزينة مدينة نصر"/>
    <s v="تبرعات عامة من زكاة مال وغيرها"/>
    <s v="تبرعات عامة من زكاة مال وغيرها"/>
    <s v="دفاتر نقدية"/>
    <x v="2"/>
    <s v="سارى"/>
    <n v="6941"/>
    <n v="139"/>
  </r>
  <r>
    <d v="2017-06-12T00:00:00"/>
    <x v="5"/>
    <n v="250"/>
    <s v="خزينة مدينة نصر"/>
    <s v="تبرعات نقدية للمرضى"/>
    <s v="نقدية للمرضى"/>
    <s v="دفاتر نقدية"/>
    <x v="2"/>
    <s v="سارى"/>
    <n v="6987"/>
    <n v="140"/>
  </r>
  <r>
    <d v="2017-06-12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6988"/>
    <n v="140"/>
  </r>
  <r>
    <d v="2017-06-12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6989"/>
    <n v="140"/>
  </r>
  <r>
    <d v="2017-06-12T00:00:00"/>
    <x v="5"/>
    <n v="2400"/>
    <s v="خزينة مدينة نصر"/>
    <s v="تبرعات نقدية للمرضى"/>
    <s v="نقدية للمرضى"/>
    <s v="دفاتر نقدية"/>
    <x v="2"/>
    <s v="سارى"/>
    <n v="6990"/>
    <n v="140"/>
  </r>
  <r>
    <d v="2017-06-12T00:00:00"/>
    <x v="5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7076"/>
    <n v="142"/>
  </r>
  <r>
    <d v="2017-06-12T00:00:00"/>
    <x v="5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7077"/>
    <n v="142"/>
  </r>
  <r>
    <d v="2017-06-12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7078"/>
    <n v="142"/>
  </r>
  <r>
    <d v="2017-06-12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7079"/>
    <n v="142"/>
  </r>
  <r>
    <d v="2017-06-12T00:00:00"/>
    <x v="5"/>
    <n v="1000"/>
    <s v="خزينة مدينة نصر"/>
    <s v="تبرعات نقدية للمرضى"/>
    <s v="نقدية للمرضى"/>
    <s v="دفاتر نقدية"/>
    <x v="2"/>
    <s v="سارى"/>
    <n v="7080"/>
    <n v="142"/>
  </r>
  <r>
    <d v="2017-06-12T00:00:00"/>
    <x v="5"/>
    <n v="250"/>
    <s v="خزينة مدينة نصر"/>
    <s v="تبرعات عامة من زكاة مال وغيرها"/>
    <s v="تبرعات عامة من زكاة مال وغيرها"/>
    <s v="دفاتر نقدية"/>
    <x v="2"/>
    <s v="سارى"/>
    <n v="7081"/>
    <n v="142"/>
  </r>
  <r>
    <d v="2017-06-12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7126"/>
    <n v="143"/>
  </r>
  <r>
    <d v="2017-06-12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7127"/>
    <n v="143"/>
  </r>
  <r>
    <d v="2017-06-12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7129"/>
    <n v="143"/>
  </r>
  <r>
    <d v="2017-06-12T00:00:00"/>
    <x v="5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7130"/>
    <n v="143"/>
  </r>
  <r>
    <d v="2017-06-12T00:00:00"/>
    <x v="5"/>
    <n v="1500"/>
    <s v="خزينة مدينة نصر"/>
    <s v="تبرعات عامة من زكاة مال وغيرها"/>
    <s v="تبرعات عامة من زكاة مال وغيرها"/>
    <s v="دفاتر نقدية"/>
    <x v="2"/>
    <s v="سارى"/>
    <n v="7212"/>
    <n v="145"/>
  </r>
  <r>
    <d v="2017-06-12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7213"/>
    <n v="145"/>
  </r>
  <r>
    <d v="2017-06-12T00:00:00"/>
    <x v="5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7214"/>
    <n v="145"/>
  </r>
  <r>
    <d v="2017-06-12T00:00:00"/>
    <x v="5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7323"/>
    <n v="147"/>
  </r>
  <r>
    <d v="2017-06-12T00:00:00"/>
    <x v="5"/>
    <n v="40000"/>
    <s v="خزينة مدينة نصر"/>
    <s v="تبرعات عامة من زكاة مال وغيرها"/>
    <s v="تبرعات عامة من زكاة مال وغيرها"/>
    <s v="دفاتر نقدية"/>
    <x v="2"/>
    <s v="سارى"/>
    <n v="7324"/>
    <n v="147"/>
  </r>
  <r>
    <d v="2017-06-12T00:00:00"/>
    <x v="5"/>
    <n v="450"/>
    <s v="خزينة مدينة نصر"/>
    <s v="تبرعات عامة من زكاة مال وغيرها"/>
    <s v="تبرعات عامة من زكاة مال وغيرها"/>
    <s v="دفاتر نقدية"/>
    <x v="2"/>
    <s v="سارى"/>
    <n v="7325"/>
    <n v="147"/>
  </r>
  <r>
    <d v="2017-06-12T00:00:00"/>
    <x v="5"/>
    <n v="700"/>
    <s v="خزينة مدينة نصر"/>
    <s v="تبرعات عامة من زكاة مال وغيرها"/>
    <s v="تبرعات عامة من زكاة مال وغيرها"/>
    <s v="دفاتر نقدية"/>
    <x v="2"/>
    <s v="سارى"/>
    <n v="7326"/>
    <n v="147"/>
  </r>
  <r>
    <d v="2017-06-12T00:00:00"/>
    <x v="5"/>
    <n v="600"/>
    <s v="خزينة مدينة نصر"/>
    <s v="تبرعات عامة من زكاة مال وغيرها"/>
    <s v="تبرعات عامة من زكاة مال وغيرها"/>
    <s v="دفاتر نقدية"/>
    <x v="2"/>
    <s v="سارى"/>
    <n v="7327"/>
    <n v="147"/>
  </r>
  <r>
    <d v="2017-06-12T00:00:00"/>
    <x v="5"/>
    <n v="1650"/>
    <s v="خزينة مدينة نصر"/>
    <s v="تبرعات نقدية للمرضى"/>
    <s v="نقدية للمرضى"/>
    <s v="دفاتر نقدية"/>
    <x v="2"/>
    <s v="سارى"/>
    <n v="7391"/>
    <n v="148"/>
  </r>
  <r>
    <d v="2017-06-12T00:00:00"/>
    <x v="5"/>
    <n v="1000"/>
    <s v="خزينة مدينة نصر"/>
    <s v="تبرعات نقدية للمرضى"/>
    <s v="نقدية للمرضى"/>
    <s v="دفاتر نقدية"/>
    <x v="2"/>
    <s v="سارى"/>
    <n v="7392"/>
    <n v="148"/>
  </r>
  <r>
    <d v="2017-06-12T00:00:00"/>
    <x v="5"/>
    <n v="200"/>
    <s v="خزينة مدينة نصر"/>
    <s v="تبرعات نقدية للمرضى"/>
    <s v="نقدية للمرضى"/>
    <s v="دفاتر نقدية"/>
    <x v="2"/>
    <s v="سارى"/>
    <n v="7393"/>
    <n v="148"/>
  </r>
  <r>
    <d v="2017-06-12T00:00:00"/>
    <x v="5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7394"/>
    <n v="148"/>
  </r>
  <r>
    <d v="2017-06-12T00:00:00"/>
    <x v="5"/>
    <n v="6000"/>
    <s v="خزينة مدينة نصر"/>
    <s v="تبرعات عامة من زكاة مال وغيرها"/>
    <s v="تبرعات عامة من زكاة مال وغيرها"/>
    <s v="دفاتر نقدية"/>
    <x v="2"/>
    <s v="سارى"/>
    <n v="7395"/>
    <n v="148"/>
  </r>
  <r>
    <d v="2017-06-12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7414"/>
    <n v="149"/>
  </r>
  <r>
    <d v="2017-06-12T00:00:00"/>
    <x v="5"/>
    <n v="5650"/>
    <s v="خزينة مدينة نصر"/>
    <s v="تبرعات عامة من زكاة مال وغيرها"/>
    <s v="تبرعات عامة من زكاة مال وغيرها"/>
    <s v="دفاتر نقدية"/>
    <x v="2"/>
    <s v="سارى"/>
    <n v="7415"/>
    <n v="149"/>
  </r>
  <r>
    <d v="2017-06-12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7416"/>
    <n v="149"/>
  </r>
  <r>
    <d v="2017-06-12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7417"/>
    <n v="149"/>
  </r>
  <r>
    <d v="2017-06-12T00:00:00"/>
    <x v="5"/>
    <n v="250"/>
    <s v="خزينة مدينة نصر"/>
    <s v="تبرعات عامة من زكاة مال وغيرها"/>
    <s v="تبرعات عامة من زكاة مال وغيرها"/>
    <s v="دفاتر نقدية"/>
    <x v="2"/>
    <s v="سارى"/>
    <n v="7418"/>
    <n v="149"/>
  </r>
  <r>
    <d v="2017-06-12T00:00:00"/>
    <x v="5"/>
    <n v="250"/>
    <s v="خزينة مدينة نصر"/>
    <s v="تبرعات عامة من زكاة مال وغيرها"/>
    <s v="تبرعات عامة من زكاة مال وغيرها"/>
    <s v="دفاتر نقدية"/>
    <x v="2"/>
    <s v="سارى"/>
    <n v="7419"/>
    <n v="149"/>
  </r>
  <r>
    <d v="2017-06-12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7452"/>
    <n v="150"/>
  </r>
  <r>
    <d v="2017-06-12T00:00:00"/>
    <x v="5"/>
    <n v="600"/>
    <s v="خزينة مدينة نصر"/>
    <s v="تبرعات عامة من زكاة مال وغيرها"/>
    <s v="تبرعات عامة من زكاة مال وغيرها"/>
    <s v="دفاتر نقدية"/>
    <x v="2"/>
    <s v="سارى"/>
    <n v="7453"/>
    <n v="150"/>
  </r>
  <r>
    <d v="2017-06-12T00:00:00"/>
    <x v="5"/>
    <n v="600"/>
    <s v="خزينة مدينة نصر"/>
    <s v="تبرعات نقدية للمرضى"/>
    <s v="نقدية للمرضى"/>
    <s v="دفاتر نقدية"/>
    <x v="2"/>
    <s v="سارى"/>
    <n v="7454"/>
    <n v="150"/>
  </r>
  <r>
    <d v="2017-06-12T00:00:00"/>
    <x v="5"/>
    <n v="50"/>
    <s v="بنك البركة جنيه مصرى"/>
    <s v="تبرعات مباشرة بالبنك"/>
    <m/>
    <s v="بنوك"/>
    <x v="0"/>
    <m/>
    <s v="معاملة بنكية"/>
    <m/>
  </r>
  <r>
    <d v="2017-06-12T00:00:00"/>
    <x v="5"/>
    <n v="10000"/>
    <s v="بنك البركة جنيه مصرى"/>
    <s v="تبرعات مباشرة بالبنك"/>
    <m/>
    <s v="بنوك"/>
    <x v="0"/>
    <m/>
    <s v="معاملة بنكية"/>
    <m/>
  </r>
  <r>
    <d v="2017-06-12T00:00:00"/>
    <x v="5"/>
    <n v="3400"/>
    <s v="بنك البركة جنيه مصرى"/>
    <s v="تبرعات مباشرة بالبنك"/>
    <m/>
    <s v="بنوك"/>
    <x v="0"/>
    <m/>
    <s v="معاملة بنكية"/>
    <m/>
  </r>
  <r>
    <d v="2017-06-12T00:00:00"/>
    <x v="5"/>
    <n v="250"/>
    <s v="بنك البركة جنيه مصرى"/>
    <s v="تبرعات مباشرة بالبنك"/>
    <m/>
    <s v="بنوك"/>
    <x v="0"/>
    <m/>
    <s v="معاملة بنكية"/>
    <m/>
  </r>
  <r>
    <d v="2017-06-12T00:00:00"/>
    <x v="5"/>
    <n v="250"/>
    <s v="بنك البركة جنيه مصرى"/>
    <s v="تبرعات مباشرة بالبنك"/>
    <m/>
    <s v="بنوك"/>
    <x v="0"/>
    <m/>
    <s v="معاملة بنكية"/>
    <m/>
  </r>
  <r>
    <d v="2017-06-12T00:00:00"/>
    <x v="5"/>
    <n v="100"/>
    <s v="بنك البركة جنيه مصرى"/>
    <s v="تبرعات مباشرة بالبنك"/>
    <m/>
    <s v="بنوك"/>
    <x v="0"/>
    <m/>
    <s v="معاملة بنكية"/>
    <m/>
  </r>
  <r>
    <d v="2017-06-12T00:00:00"/>
    <x v="5"/>
    <n v="52"/>
    <s v="بنك البركة جنيه مصرى"/>
    <s v="تبرعات مباشرة بالبنك"/>
    <m/>
    <s v="بنوك"/>
    <x v="0"/>
    <m/>
    <s v="معاملة بنكية"/>
    <m/>
  </r>
  <r>
    <d v="2017-06-13T00:00:00"/>
    <x v="5"/>
    <n v="600"/>
    <s v="خزينة مدينة نصر"/>
    <s v="تبرعات نقدية للمرضى"/>
    <s v="نقدية للمرضى"/>
    <s v="دفاتر نقدية"/>
    <x v="2"/>
    <s v="سارى"/>
    <n v="5297"/>
    <n v="106"/>
  </r>
  <r>
    <d v="2017-06-13T00:00:00"/>
    <x v="5"/>
    <n v="4000"/>
    <s v="خزينة مدينة نصر"/>
    <s v="تبرعات عامة من زكاة مال وغيرها"/>
    <s v="تبرعات عامة من زكاة مال وغيرها"/>
    <s v="دفاتر نقدية"/>
    <x v="2"/>
    <s v="سارى"/>
    <n v="5298"/>
    <n v="106"/>
  </r>
  <r>
    <d v="2017-06-13T00:00:00"/>
    <x v="5"/>
    <n v="200"/>
    <s v="خزينة مدينة نصر"/>
    <s v="تبرعات نقدية للمرضى"/>
    <s v="نقدية للمرضى"/>
    <s v="دفاتر نقدية"/>
    <x v="2"/>
    <s v="سارى"/>
    <n v="5743"/>
    <n v="115"/>
  </r>
  <r>
    <d v="2017-06-13T00:00:00"/>
    <x v="5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5744"/>
    <n v="115"/>
  </r>
  <r>
    <d v="2017-06-13T00:00:00"/>
    <x v="5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5745"/>
    <n v="115"/>
  </r>
  <r>
    <d v="2017-06-13T00:00:00"/>
    <x v="5"/>
    <n v="300"/>
    <s v="خزينة مدينة نصر"/>
    <s v="تبرعات نقدية للمرضى"/>
    <s v="نقدية للمرضى"/>
    <s v="دفاتر نقدية"/>
    <x v="2"/>
    <s v="سارى"/>
    <n v="6586"/>
    <n v="132"/>
  </r>
  <r>
    <d v="2017-06-13T00:00:00"/>
    <x v="5"/>
    <n v="2800"/>
    <s v="خزينة مدينة نصر"/>
    <s v="تبرعات نقدية للمرضى"/>
    <s v="نقدية للمرضى"/>
    <s v="دفاتر نقدية"/>
    <x v="2"/>
    <s v="سارى"/>
    <n v="6587"/>
    <n v="132"/>
  </r>
  <r>
    <d v="2017-06-13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6588"/>
    <n v="132"/>
  </r>
  <r>
    <d v="2017-06-13T00:00:00"/>
    <x v="5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6589"/>
    <n v="132"/>
  </r>
  <r>
    <d v="2017-06-13T00:00:00"/>
    <x v="5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6873"/>
    <n v="138"/>
  </r>
  <r>
    <d v="2017-06-13T00:00:00"/>
    <x v="5"/>
    <n v="100"/>
    <s v="خزينة مدينة نصر"/>
    <s v="تبرعات نقدية للمرضى"/>
    <s v="نقدية للمرضى"/>
    <s v="دفاتر نقدية"/>
    <x v="2"/>
    <s v="سارى"/>
    <n v="6942"/>
    <n v="139"/>
  </r>
  <r>
    <d v="2017-06-13T00:00:00"/>
    <x v="5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6943"/>
    <n v="139"/>
  </r>
  <r>
    <d v="2017-06-13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6944"/>
    <n v="139"/>
  </r>
  <r>
    <d v="2017-06-13T00:00:00"/>
    <x v="5"/>
    <n v="50"/>
    <s v="خزينة مدينة نصر"/>
    <s v="تبرعات نقدية للمرضى"/>
    <s v="نقدية للمرضى"/>
    <s v="دفاتر نقدية"/>
    <x v="2"/>
    <s v="سارى"/>
    <n v="6945"/>
    <n v="139"/>
  </r>
  <r>
    <d v="2017-06-13T00:00:00"/>
    <x v="5"/>
    <n v="1000"/>
    <s v="خزينة مدينة نصر"/>
    <s v="تبرعات نقدية للمرضى"/>
    <s v="نقدية للمرضى"/>
    <s v="دفاتر نقدية"/>
    <x v="2"/>
    <s v="سارى"/>
    <n v="6981"/>
    <n v="140"/>
  </r>
  <r>
    <d v="2017-06-13T00:00:00"/>
    <x v="5"/>
    <n v="1400"/>
    <s v="خزينة مدينة نصر"/>
    <s v="تبرعات نقدية للمرضى"/>
    <s v="نقدية للمرضى"/>
    <s v="دفاتر نقدية"/>
    <x v="2"/>
    <s v="سارى"/>
    <n v="6991"/>
    <n v="140"/>
  </r>
  <r>
    <d v="2017-06-13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6993"/>
    <n v="140"/>
  </r>
  <r>
    <d v="2017-06-13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6994"/>
    <n v="140"/>
  </r>
  <r>
    <d v="2017-06-13T00:00:00"/>
    <x v="5"/>
    <n v="30"/>
    <s v="خزينة مدينة نصر"/>
    <s v="تبرعات نقدية للمرضى"/>
    <s v="نقدية للمرضى"/>
    <s v="دفاتر نقدية"/>
    <x v="2"/>
    <s v="سارى"/>
    <n v="6995"/>
    <n v="140"/>
  </r>
  <r>
    <d v="2017-06-13T00:00:00"/>
    <x v="5"/>
    <n v="400"/>
    <s v="خزينة مدينة نصر"/>
    <s v="تبرعات نقدية للمرضى"/>
    <s v="نقدية للمرضى"/>
    <s v="دفاتر نقدية"/>
    <x v="2"/>
    <s v="سارى"/>
    <n v="7035"/>
    <n v="141"/>
  </r>
  <r>
    <d v="2017-06-13T00:00:00"/>
    <x v="5"/>
    <n v="2500"/>
    <s v="خزينة مدينة نصر"/>
    <s v="تبرعات نقدية للمرضى"/>
    <s v="نقدية للمرضى"/>
    <s v="دفاتر نقدية"/>
    <x v="2"/>
    <s v="سارى"/>
    <n v="7036"/>
    <n v="141"/>
  </r>
  <r>
    <d v="2017-06-13T00:00:00"/>
    <x v="5"/>
    <n v="500"/>
    <s v="خزينة مدينة نصر"/>
    <s v="تبرعات نقدية للمرضى"/>
    <s v="نقدية للمرضى"/>
    <s v="دفاتر نقدية"/>
    <x v="2"/>
    <s v="سارى"/>
    <n v="7037"/>
    <n v="141"/>
  </r>
  <r>
    <d v="2017-06-13T00:00:00"/>
    <x v="5"/>
    <n v="400"/>
    <s v="خزينة مدينة نصر"/>
    <s v="تبرعات نقدية للمرضى"/>
    <s v="نقدية للمرضى"/>
    <s v="دفاتر نقدية"/>
    <x v="2"/>
    <s v="سارى"/>
    <n v="7038"/>
    <n v="141"/>
  </r>
  <r>
    <d v="2017-06-13T00:00:00"/>
    <x v="5"/>
    <n v="300"/>
    <s v="خزينة مدينة نصر"/>
    <s v="تبرعات نقدية للمرضى"/>
    <s v="نقدية للمرضى"/>
    <s v="دفاتر نقدية"/>
    <x v="2"/>
    <s v="سارى"/>
    <n v="7039"/>
    <n v="141"/>
  </r>
  <r>
    <d v="2017-06-13T00:00:00"/>
    <x v="5"/>
    <n v="50000"/>
    <s v="خزينة مدينة نصر"/>
    <s v="تبرعات عامة من زكاة مال وغيرها"/>
    <s v="تبرعات عامة من زكاة مال وغيرها"/>
    <s v="دفاتر نقدية"/>
    <x v="2"/>
    <s v="سارى"/>
    <n v="7040"/>
    <n v="141"/>
  </r>
  <r>
    <d v="2017-06-13T00:00:00"/>
    <x v="5"/>
    <n v="1200"/>
    <s v="خزينة مدينة نصر"/>
    <s v="تبرعات نقدية للمرضى"/>
    <s v="نقدية للمرضى"/>
    <s v="دفاتر نقدية"/>
    <x v="2"/>
    <s v="سارى"/>
    <n v="7041"/>
    <n v="141"/>
  </r>
  <r>
    <d v="2017-06-13T00:00:00"/>
    <x v="5"/>
    <n v="750"/>
    <s v="خزينة مدينة نصر"/>
    <s v="تبرعات عامة من زكاة مال وغيرها"/>
    <s v="تبرعات عامة من زكاة مال وغيرها"/>
    <s v="دفاتر نقدية"/>
    <x v="2"/>
    <s v="سارى"/>
    <n v="7042"/>
    <n v="141"/>
  </r>
  <r>
    <d v="2017-06-13T00:00:00"/>
    <x v="5"/>
    <n v="200"/>
    <s v="خزينة مدينة نصر"/>
    <s v="تبرعات نقدية للمرضى"/>
    <s v="نقدية للمرضى"/>
    <s v="دفاتر نقدية"/>
    <x v="2"/>
    <s v="سارى"/>
    <n v="7043"/>
    <n v="141"/>
  </r>
  <r>
    <d v="2017-06-13T00:00:00"/>
    <x v="5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7082"/>
    <n v="142"/>
  </r>
  <r>
    <d v="2017-06-13T00:00:00"/>
    <x v="5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7083"/>
    <n v="142"/>
  </r>
  <r>
    <d v="2017-06-13T00:00:00"/>
    <x v="5"/>
    <n v="1200"/>
    <s v="خزينة مدينة نصر"/>
    <s v="تبرعات عامة من زكاة مال وغيرها"/>
    <s v="تبرعات عامة من زكاة مال وغيرها"/>
    <s v="دفاتر نقدية"/>
    <x v="2"/>
    <s v="سارى"/>
    <n v="7084"/>
    <n v="142"/>
  </r>
  <r>
    <d v="2017-06-13T00:00:00"/>
    <x v="5"/>
    <n v="300"/>
    <s v="خزينة مدينة نصر"/>
    <s v="تبرعات نقدية للمرضى"/>
    <s v="نقدية للمرضى"/>
    <s v="دفاتر نقدية"/>
    <x v="2"/>
    <s v="سارى"/>
    <n v="7215"/>
    <n v="145"/>
  </r>
  <r>
    <d v="2017-06-13T00:00:00"/>
    <x v="5"/>
    <n v="120"/>
    <s v="خزينة مدينة نصر"/>
    <s v="تبرعات عامة من زكاة مال وغيرها"/>
    <s v="تبرعات عامة من زكاة مال وغيرها"/>
    <s v="دفاتر نقدية"/>
    <x v="2"/>
    <s v="سارى"/>
    <n v="7216"/>
    <n v="145"/>
  </r>
  <r>
    <d v="2017-06-13T00:00:00"/>
    <x v="5"/>
    <n v="150"/>
    <s v="خزينة مدينة نصر"/>
    <s v="تبرعات عامة من زكاة مال وغيرها"/>
    <s v="تبرعات عامة من زكاة مال وغيرها"/>
    <s v="دفاتر نقدية"/>
    <x v="2"/>
    <s v="سارى"/>
    <n v="7328"/>
    <n v="147"/>
  </r>
  <r>
    <d v="2017-06-13T00:00:00"/>
    <x v="5"/>
    <n v="1550"/>
    <s v="خزينة مدينة نصر"/>
    <s v="تبرعات عامة من زكاة مال وغيرها"/>
    <s v="تبرعات عامة من زكاة مال وغيرها"/>
    <s v="دفاتر نقدية"/>
    <x v="2"/>
    <s v="سارى"/>
    <n v="7329"/>
    <n v="147"/>
  </r>
  <r>
    <d v="2017-06-13T00:00:00"/>
    <x v="5"/>
    <n v="1500"/>
    <s v="خزينة مدينة نصر"/>
    <s v="تبرعات عامة من زكاة مال وغيرها"/>
    <s v="تبرعات عامة من زكاة مال وغيرها"/>
    <s v="دفاتر نقدية"/>
    <x v="2"/>
    <s v="سارى"/>
    <n v="7330"/>
    <n v="147"/>
  </r>
  <r>
    <d v="2017-06-13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7331"/>
    <n v="147"/>
  </r>
  <r>
    <d v="2017-06-13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7332"/>
    <n v="147"/>
  </r>
  <r>
    <d v="2017-06-13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7333"/>
    <n v="147"/>
  </r>
  <r>
    <d v="2017-06-13T00:00:00"/>
    <x v="5"/>
    <n v="400"/>
    <s v="خزينة مدينة نصر"/>
    <s v="تبرعات نقدية للمرضى"/>
    <s v="نقدية للمرضى"/>
    <s v="دفاتر نقدية"/>
    <x v="2"/>
    <s v="سارى"/>
    <n v="7334"/>
    <n v="147"/>
  </r>
  <r>
    <d v="2017-06-13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7396"/>
    <n v="148"/>
  </r>
  <r>
    <d v="2017-06-13T00:00:00"/>
    <x v="5"/>
    <n v="15000"/>
    <s v="خزينة مدينة نصر"/>
    <s v="تبرعات عامة من زكاة مال وغيرها"/>
    <s v="تبرعات عامة من زكاة مال وغيرها"/>
    <s v="دفاتر نقدية"/>
    <x v="2"/>
    <s v="سارى"/>
    <n v="7397"/>
    <n v="148"/>
  </r>
  <r>
    <d v="2017-06-13T00:00:00"/>
    <x v="5"/>
    <n v="1800"/>
    <s v="خزينة مدينة نصر"/>
    <s v="تبرعات عامة من زكاة مال وغيرها"/>
    <s v="تبرعات عامة من زكاة مال وغيرها"/>
    <s v="دفاتر نقدية"/>
    <x v="2"/>
    <s v="سارى"/>
    <n v="7420"/>
    <n v="149"/>
  </r>
  <r>
    <d v="2017-06-13T00:00:00"/>
    <x v="5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7421"/>
    <n v="149"/>
  </r>
  <r>
    <d v="2017-06-13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7422"/>
    <n v="149"/>
  </r>
  <r>
    <d v="2017-06-13T00:00:00"/>
    <x v="5"/>
    <n v="420"/>
    <s v="خزينة مدينة نصر"/>
    <s v="تبرعات عامة من زكاة مال وغيرها"/>
    <s v="تبرعات عامة من زكاة مال وغيرها"/>
    <s v="دفاتر نقدية"/>
    <x v="2"/>
    <s v="سارى"/>
    <n v="7423"/>
    <n v="149"/>
  </r>
  <r>
    <d v="2017-06-13T00:00:00"/>
    <x v="5"/>
    <n v="1000"/>
    <s v="خزينة مدينة نصر"/>
    <s v="تبرعات نقدية للمرضى"/>
    <s v="نقدية للمرضى"/>
    <s v="دفاتر نقدية"/>
    <x v="2"/>
    <s v="سارى"/>
    <n v="7424"/>
    <n v="149"/>
  </r>
  <r>
    <d v="2017-06-13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7425"/>
    <n v="149"/>
  </r>
  <r>
    <d v="2017-06-13T00:00:00"/>
    <x v="5"/>
    <n v="2420"/>
    <s v="خزينة مدينة نصر"/>
    <s v="تبرعات عامة من زكاة مال وغيرها"/>
    <s v="تبرعات عامة من زكاة مال وغيرها"/>
    <s v="دفاتر نقدية"/>
    <x v="2"/>
    <s v="سارى"/>
    <n v="7426"/>
    <n v="149"/>
  </r>
  <r>
    <d v="2017-06-13T00:00:00"/>
    <x v="5"/>
    <n v="50000"/>
    <s v="بنك البركة جنيه مصرى"/>
    <s v="تبرعات مباشرة بالبنك"/>
    <m/>
    <s v="بنوك"/>
    <x v="0"/>
    <m/>
    <s v="معاملة بنكية"/>
    <m/>
  </r>
  <r>
    <d v="2017-06-13T00:00:00"/>
    <x v="5"/>
    <n v="2250"/>
    <s v="بنك البركة جنيه مصرى"/>
    <s v="تبرعات مباشرة بالبنك"/>
    <m/>
    <s v="بنوك"/>
    <x v="0"/>
    <m/>
    <s v="معاملة بنكية"/>
    <m/>
  </r>
  <r>
    <d v="2017-06-13T00:00:00"/>
    <x v="5"/>
    <n v="1640"/>
    <s v="بنك البركة جنيه مصرى"/>
    <s v="تبرعات مباشرة بالبنك"/>
    <m/>
    <s v="بنوك"/>
    <x v="0"/>
    <m/>
    <s v="معاملة بنكية"/>
    <m/>
  </r>
  <r>
    <d v="2017-06-14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5299"/>
    <n v="106"/>
  </r>
  <r>
    <d v="2017-06-14T00:00:00"/>
    <x v="5"/>
    <n v="300"/>
    <s v="خزينة مدينة نصر"/>
    <s v="تبرعات نقدية للمرضى"/>
    <s v="نقدية للمرضى"/>
    <s v="دفاتر نقدية"/>
    <x v="2"/>
    <s v="سارى"/>
    <n v="5300"/>
    <n v="106"/>
  </r>
  <r>
    <d v="2017-06-14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5453"/>
    <n v="110"/>
  </r>
  <r>
    <d v="2017-06-14T00:00:00"/>
    <x v="5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5746"/>
    <n v="115"/>
  </r>
  <r>
    <d v="2017-06-14T00:00:00"/>
    <x v="5"/>
    <n v="10000"/>
    <s v="خزينة مدينة نصر"/>
    <s v="تبرعات عامة من زكاة مال وغيرها"/>
    <s v="تبرعات عامة من زكاة مال وغيرها"/>
    <s v="دفاتر نقدية"/>
    <x v="2"/>
    <s v="سارى"/>
    <n v="6401"/>
    <n v="129"/>
  </r>
  <r>
    <d v="2017-06-14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6590"/>
    <n v="132"/>
  </r>
  <r>
    <d v="2017-06-14T00:00:00"/>
    <x v="5"/>
    <n v="1500"/>
    <s v="خزينة مدينة نصر"/>
    <s v="تبرعات عامة من زكاة مال وغيرها"/>
    <s v="تبرعات عامة من زكاة مال وغيرها"/>
    <s v="دفاتر نقدية"/>
    <x v="2"/>
    <s v="سارى"/>
    <n v="6591"/>
    <n v="132"/>
  </r>
  <r>
    <d v="2017-06-14T00:00:00"/>
    <x v="5"/>
    <n v="6000"/>
    <s v="خزينة مدينة نصر"/>
    <s v="تبرعات عامة من زكاة مال وغيرها"/>
    <s v="تبرعات عامة من زكاة مال وغيرها"/>
    <s v="دفاتر نقدية"/>
    <x v="2"/>
    <s v="سارى"/>
    <n v="6592"/>
    <n v="132"/>
  </r>
  <r>
    <d v="2017-06-14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6593"/>
    <n v="132"/>
  </r>
  <r>
    <d v="2017-06-14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6594"/>
    <n v="132"/>
  </r>
  <r>
    <d v="2017-06-14T00:00:00"/>
    <x v="5"/>
    <n v="1000"/>
    <s v="خزينة مدينة نصر"/>
    <s v="تبرعات نقدية للمرضى"/>
    <s v="نقدية للمرضى"/>
    <s v="دفاتر نقدية"/>
    <x v="2"/>
    <s v="سارى"/>
    <n v="6641"/>
    <n v="133"/>
  </r>
  <r>
    <d v="2017-06-14T00:00:00"/>
    <x v="5"/>
    <n v="200"/>
    <s v="خزينة مدينة نصر"/>
    <s v="تبرعات نقدية للمرضى"/>
    <s v="نقدية للمرضى"/>
    <s v="دفاتر نقدية"/>
    <x v="2"/>
    <s v="سارى"/>
    <n v="6642"/>
    <n v="133"/>
  </r>
  <r>
    <d v="2017-06-14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6643"/>
    <n v="133"/>
  </r>
  <r>
    <d v="2017-06-14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6874"/>
    <n v="138"/>
  </r>
  <r>
    <d v="2017-06-14T00:00:00"/>
    <x v="5"/>
    <n v="21500"/>
    <s v="خزينة مدينة نصر"/>
    <s v="تبرعات نقدية للمرضى"/>
    <s v="نقدية للمرضى"/>
    <s v="دفاتر نقدية"/>
    <x v="2"/>
    <s v="سارى"/>
    <n v="6875"/>
    <n v="138"/>
  </r>
  <r>
    <d v="2017-06-14T00:00:00"/>
    <x v="5"/>
    <n v="100"/>
    <s v="خزينة مدينة نصر"/>
    <s v="تبرعات نقدية للمرضى"/>
    <s v="نقدية للمرضى"/>
    <s v="دفاتر نقدية"/>
    <x v="2"/>
    <s v="سارى"/>
    <n v="6876"/>
    <n v="138"/>
  </r>
  <r>
    <d v="2017-06-14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6877"/>
    <n v="138"/>
  </r>
  <r>
    <d v="2017-06-14T00:00:00"/>
    <x v="5"/>
    <n v="800"/>
    <s v="خزينة مدينة نصر"/>
    <s v="تبرعات نقدية للمرضى"/>
    <s v="نقدية للمرضى"/>
    <s v="دفاتر نقدية"/>
    <x v="2"/>
    <s v="سارى"/>
    <n v="6878"/>
    <n v="138"/>
  </r>
  <r>
    <d v="2017-06-14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6879"/>
    <n v="138"/>
  </r>
  <r>
    <d v="2017-06-14T00:00:00"/>
    <x v="5"/>
    <n v="8000"/>
    <s v="خزينة مدينة نصر"/>
    <s v="تبرعات نقدية للمرضى"/>
    <s v="نقدية للمرضى"/>
    <s v="دفاتر نقدية"/>
    <x v="2"/>
    <s v="سارى"/>
    <n v="6882"/>
    <n v="138"/>
  </r>
  <r>
    <d v="2017-06-14T00:00:00"/>
    <x v="5"/>
    <n v="2000"/>
    <s v="خزينة مدينة نصر"/>
    <s v="تبرعات نقدية للمرضى"/>
    <s v="نقدية للمرضى"/>
    <s v="دفاتر نقدية"/>
    <x v="2"/>
    <s v="سارى"/>
    <n v="6883"/>
    <n v="138"/>
  </r>
  <r>
    <d v="2017-06-14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6884"/>
    <n v="138"/>
  </r>
  <r>
    <d v="2017-06-14T00:00:00"/>
    <x v="5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6885"/>
    <n v="138"/>
  </r>
  <r>
    <d v="2017-06-14T00:00:00"/>
    <x v="5"/>
    <n v="100"/>
    <s v="خزينة مدينة نصر"/>
    <s v="تبرعات نقدية للمرضى"/>
    <s v="نقدية للمرضى"/>
    <s v="دفاتر نقدية"/>
    <x v="2"/>
    <s v="سارى"/>
    <n v="6946"/>
    <n v="139"/>
  </r>
  <r>
    <d v="2017-06-14T00:00:00"/>
    <x v="5"/>
    <n v="100"/>
    <s v="خزينة مدينة نصر"/>
    <s v="تبرعات نقدية للمرضى"/>
    <s v="نقدية للمرضى"/>
    <s v="دفاتر نقدية"/>
    <x v="2"/>
    <s v="سارى"/>
    <n v="6947"/>
    <n v="139"/>
  </r>
  <r>
    <d v="2017-06-14T00:00:00"/>
    <x v="5"/>
    <n v="200"/>
    <s v="خزينة مدينة نصر"/>
    <s v="تبرعات نقدية للمرضى"/>
    <s v="نقدية للمرضى"/>
    <s v="دفاتر نقدية"/>
    <x v="2"/>
    <s v="سارى"/>
    <n v="6948"/>
    <n v="139"/>
  </r>
  <r>
    <d v="2017-06-14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6950"/>
    <n v="139"/>
  </r>
  <r>
    <d v="2017-06-14T00:00:00"/>
    <x v="5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6996"/>
    <n v="140"/>
  </r>
  <r>
    <d v="2017-06-14T00:00:00"/>
    <x v="5"/>
    <n v="2500"/>
    <s v="خزينة مدينة نصر"/>
    <s v="تبرعات عامة من زكاة مال وغيرها"/>
    <s v="تبرعات عامة من زكاة مال وغيرها"/>
    <s v="دفاتر نقدية"/>
    <x v="2"/>
    <s v="سارى"/>
    <n v="6997"/>
    <n v="140"/>
  </r>
  <r>
    <d v="2017-06-14T00:00:00"/>
    <x v="5"/>
    <n v="1500"/>
    <s v="خزينة مدينة نصر"/>
    <s v="تبرعات نقدية للمرضى"/>
    <s v="نقدية للمرضى"/>
    <s v="دفاتر نقدية"/>
    <x v="2"/>
    <s v="سارى"/>
    <n v="6998"/>
    <n v="140"/>
  </r>
  <r>
    <d v="2017-06-14T00:00:00"/>
    <x v="5"/>
    <n v="15000"/>
    <s v="خزينة مدينة نصر"/>
    <s v="تبرعات نقدية للمرضى"/>
    <s v="نقدية للمرضى"/>
    <s v="دفاتر نقدية"/>
    <x v="2"/>
    <s v="سارى"/>
    <n v="7044"/>
    <n v="141"/>
  </r>
  <r>
    <d v="2017-06-14T00:00:00"/>
    <x v="5"/>
    <n v="6000"/>
    <s v="خزينة مدينة نصر"/>
    <s v="تبرعات نقدية للمرضى"/>
    <s v="نقدية للمرضى"/>
    <s v="دفاتر نقدية"/>
    <x v="2"/>
    <s v="سارى"/>
    <n v="7045"/>
    <n v="141"/>
  </r>
  <r>
    <d v="2017-06-14T00:00:00"/>
    <x v="5"/>
    <n v="3750"/>
    <s v="خزينة مدينة نصر"/>
    <s v="تبرعات عامة من زكاة مال وغيرها"/>
    <s v="تبرعات عامة من زكاة مال وغيرها"/>
    <s v="دفاتر نقدية"/>
    <x v="2"/>
    <s v="سارى"/>
    <n v="7046"/>
    <n v="141"/>
  </r>
  <r>
    <d v="2017-06-14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7047"/>
    <n v="141"/>
  </r>
  <r>
    <d v="2017-06-14T00:00:00"/>
    <x v="5"/>
    <n v="10000"/>
    <s v="اوراق قبض"/>
    <s v="تبرعات عامة من زكاة مال وغيرها"/>
    <s v="تبرعات عامة من زكاة مال وغيرها"/>
    <s v="دفاتر نقدية"/>
    <x v="2"/>
    <s v="سارى"/>
    <n v="7048"/>
    <n v="141"/>
  </r>
  <r>
    <d v="2017-06-14T00:00:00"/>
    <x v="5"/>
    <n v="3200"/>
    <s v="خزينة مدينة نصر"/>
    <s v="تبرعات عامة من زكاة مال وغيرها"/>
    <s v="تبرعات عامة من زكاة مال وغيرها"/>
    <s v="دفاتر نقدية"/>
    <x v="2"/>
    <s v="سارى"/>
    <n v="7049"/>
    <n v="141"/>
  </r>
  <r>
    <d v="2017-06-14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7085"/>
    <n v="142"/>
  </r>
  <r>
    <d v="2017-06-14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7131"/>
    <n v="143"/>
  </r>
  <r>
    <d v="2017-06-14T00:00:00"/>
    <x v="5"/>
    <n v="10000"/>
    <s v="خزينة مدينة نصر"/>
    <s v="تبرعات نقدية للمرضى"/>
    <s v="نقدية للمرضى"/>
    <s v="دفاتر نقدية"/>
    <x v="2"/>
    <s v="سارى"/>
    <n v="7132"/>
    <n v="143"/>
  </r>
  <r>
    <d v="2017-06-14T00:00:00"/>
    <x v="5"/>
    <n v="16800"/>
    <s v="خزينة مدينة نصر"/>
    <s v="تبرعات نقدية للمرضى"/>
    <s v="نقدية للمرضى"/>
    <s v="دفاتر نقدية"/>
    <x v="2"/>
    <s v="سارى"/>
    <n v="7133"/>
    <n v="143"/>
  </r>
  <r>
    <d v="2017-06-14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7134"/>
    <n v="143"/>
  </r>
  <r>
    <d v="2017-06-14T00:00:00"/>
    <x v="5"/>
    <n v="3200"/>
    <s v="خزينة مدينة نصر"/>
    <s v="تبرعات نقدية للمرضى"/>
    <s v="نقدية للمرضى"/>
    <s v="دفاتر نقدية"/>
    <x v="2"/>
    <s v="سارى"/>
    <n v="7135"/>
    <n v="143"/>
  </r>
  <r>
    <d v="2017-06-14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7137"/>
    <n v="143"/>
  </r>
  <r>
    <d v="2017-06-14T00:00:00"/>
    <x v="5"/>
    <n v="500"/>
    <s v="خزينة مدينة نصر"/>
    <s v="تبرعات نقدية للمرضى"/>
    <s v="نقدية للمرضى"/>
    <s v="دفاتر نقدية"/>
    <x v="2"/>
    <s v="سارى"/>
    <n v="7138"/>
    <n v="143"/>
  </r>
  <r>
    <d v="2017-06-14T00:00:00"/>
    <x v="5"/>
    <n v="2500"/>
    <s v="خزينة مدينة نصر"/>
    <s v="تبرعات نقدية للمرضى"/>
    <s v="نقدية للمرضى"/>
    <s v="دفاتر نقدية"/>
    <x v="2"/>
    <s v="سارى"/>
    <n v="7217"/>
    <n v="145"/>
  </r>
  <r>
    <d v="2017-06-14T00:00:00"/>
    <x v="5"/>
    <n v="10000"/>
    <s v="خزينة مدينة نصر"/>
    <s v="تبرعات عامة من زكاة مال وغيرها"/>
    <s v="تبرعات عامة من زكاة مال وغيرها"/>
    <s v="دفاتر نقدية"/>
    <x v="2"/>
    <s v="سارى"/>
    <n v="7218"/>
    <n v="145"/>
  </r>
  <r>
    <d v="2017-06-14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7219"/>
    <n v="145"/>
  </r>
  <r>
    <d v="2017-06-14T00:00:00"/>
    <x v="5"/>
    <n v="4000"/>
    <s v="خزينة مدينة نصر"/>
    <s v="تبرعات عامة من زكاة مال وغيرها"/>
    <s v="تبرعات عامة من زكاة مال وغيرها"/>
    <s v="دفاتر نقدية"/>
    <x v="2"/>
    <s v="سارى"/>
    <n v="7220"/>
    <n v="145"/>
  </r>
  <r>
    <d v="2017-06-14T00:00:00"/>
    <x v="5"/>
    <n v="10000"/>
    <s v="خزينة مدينة نصر"/>
    <s v="تبرعات عامة من زكاة مال وغيرها"/>
    <s v="تبرعات عامة من زكاة مال وغيرها"/>
    <s v="دفاتر نقدية"/>
    <x v="2"/>
    <s v="سارى"/>
    <n v="7221"/>
    <n v="145"/>
  </r>
  <r>
    <d v="2017-06-14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7222"/>
    <n v="145"/>
  </r>
  <r>
    <d v="2017-06-14T00:00:00"/>
    <x v="5"/>
    <n v="150"/>
    <s v="خزينة مدينة نصر"/>
    <s v="تبرعات عامة من زكاة مال وغيرها"/>
    <s v="تبرعات عامة من زكاة مال وغيرها"/>
    <s v="دفاتر نقدية"/>
    <x v="2"/>
    <s v="سارى"/>
    <n v="7223"/>
    <n v="145"/>
  </r>
  <r>
    <d v="2017-06-14T00:00:00"/>
    <x v="5"/>
    <n v="200"/>
    <s v="خزينة مدينة نصر"/>
    <s v="تبرعات نقدية للمرضى"/>
    <s v="نقدية للمرضى"/>
    <s v="دفاتر نقدية"/>
    <x v="2"/>
    <s v="سارى"/>
    <n v="7272"/>
    <n v="146"/>
  </r>
  <r>
    <d v="2017-06-14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7335"/>
    <n v="147"/>
  </r>
  <r>
    <d v="2017-06-14T00:00:00"/>
    <x v="5"/>
    <n v="1300"/>
    <s v="خزينة مدينة نصر"/>
    <s v="تبرعات عامة من زكاة مال وغيرها"/>
    <s v="تبرعات عامة من زكاة مال وغيرها"/>
    <s v="دفاتر نقدية"/>
    <x v="2"/>
    <s v="سارى"/>
    <n v="7336"/>
    <n v="147"/>
  </r>
  <r>
    <d v="2017-06-14T00:00:00"/>
    <x v="5"/>
    <n v="6000"/>
    <s v="خزينة مدينة نصر"/>
    <s v="تبرعات عامة من زكاة مال وغيرها"/>
    <s v="تبرعات عامة من زكاة مال وغيرها"/>
    <s v="دفاتر نقدية"/>
    <x v="2"/>
    <s v="سارى"/>
    <n v="7337"/>
    <n v="147"/>
  </r>
  <r>
    <d v="2017-06-14T00:00:00"/>
    <x v="5"/>
    <n v="1000"/>
    <s v="خزينة مدينة نصر"/>
    <s v="تبرعات نقدية للمرضى"/>
    <s v="نقدية للمرضى"/>
    <s v="دفاتر نقدية"/>
    <x v="2"/>
    <s v="سارى"/>
    <n v="7398"/>
    <n v="148"/>
  </r>
  <r>
    <d v="2017-06-14T00:00:00"/>
    <x v="5"/>
    <n v="1000"/>
    <s v="خزينة مدينة نصر"/>
    <s v="تبرعات نقدية للمرضى"/>
    <s v="نقدية للمرضى"/>
    <s v="دفاتر نقدية"/>
    <x v="2"/>
    <s v="سارى"/>
    <n v="7399"/>
    <n v="148"/>
  </r>
  <r>
    <d v="2017-06-14T00:00:00"/>
    <x v="5"/>
    <n v="1380"/>
    <s v="خزينة مدينة نصر"/>
    <s v="تبرعات نقدية للمرضى"/>
    <s v="نقدية للمرضى"/>
    <s v="دفاتر نقدية"/>
    <x v="2"/>
    <s v="سارى"/>
    <n v="7400"/>
    <n v="148"/>
  </r>
  <r>
    <d v="2017-06-14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7428"/>
    <n v="149"/>
  </r>
  <r>
    <d v="2017-06-14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7429"/>
    <n v="149"/>
  </r>
  <r>
    <d v="2017-06-14T00:00:00"/>
    <x v="5"/>
    <n v="700"/>
    <s v="خزينة مدينة نصر"/>
    <s v="تبرعات عامة من زكاة مال وغيرها"/>
    <s v="تبرعات عامة من زكاة مال وغيرها"/>
    <s v="دفاتر نقدية"/>
    <x v="2"/>
    <s v="سارى"/>
    <n v="7430"/>
    <n v="149"/>
  </r>
  <r>
    <d v="2017-06-14T00:00:00"/>
    <x v="5"/>
    <n v="33000"/>
    <s v="خزينة مدينة نصر"/>
    <s v="تبرعات نقدية للمرضى"/>
    <s v="نقدية للمرضى"/>
    <s v="دفاتر نقدية"/>
    <x v="2"/>
    <s v="سارى"/>
    <n v="7431"/>
    <n v="149"/>
  </r>
  <r>
    <d v="2017-06-14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7432"/>
    <n v="149"/>
  </r>
  <r>
    <d v="2017-06-14T00:00:00"/>
    <x v="5"/>
    <n v="1000"/>
    <s v="بنك البركة جنيه مصرى"/>
    <s v="تبرعات مباشرة بالبنك"/>
    <m/>
    <s v="بنوك"/>
    <x v="0"/>
    <m/>
    <s v="معاملة بنكية"/>
    <m/>
  </r>
  <r>
    <d v="2017-06-14T00:00:00"/>
    <x v="5"/>
    <n v="10008.5"/>
    <s v="بنك البركة جنيه مصرى"/>
    <s v="تبرعات مباشرة بالبنك"/>
    <m/>
    <s v="بنوك"/>
    <x v="0"/>
    <m/>
    <s v="معاملة بنكية"/>
    <m/>
  </r>
  <r>
    <d v="2017-06-14T00:00:00"/>
    <x v="5"/>
    <n v="100"/>
    <s v="بنك البركة جنيه مصرى"/>
    <s v="تبرعات مباشرة بالبنك"/>
    <m/>
    <s v="بنوك"/>
    <x v="0"/>
    <m/>
    <s v="معاملة بنكية"/>
    <m/>
  </r>
  <r>
    <d v="2017-06-14T00:00:00"/>
    <x v="5"/>
    <n v="20000"/>
    <s v="بنك البركة جنيه مصرى"/>
    <s v="تبرعات مباشرة بالبنك"/>
    <m/>
    <s v="بنوك"/>
    <x v="0"/>
    <m/>
    <s v="معاملة بنكية"/>
    <m/>
  </r>
  <r>
    <d v="2017-06-14T00:00:00"/>
    <x v="5"/>
    <n v="10000"/>
    <s v="بنك البركة جنيه مصرى"/>
    <s v="تبرعات مباشرة بالبنك"/>
    <m/>
    <s v="بنوك"/>
    <x v="0"/>
    <m/>
    <s v="معاملة بنكية"/>
    <m/>
  </r>
  <r>
    <d v="2017-06-15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5454"/>
    <n v="110"/>
  </r>
  <r>
    <d v="2017-06-15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5455"/>
    <n v="110"/>
  </r>
  <r>
    <d v="2017-06-15T00:00:00"/>
    <x v="5"/>
    <n v="15800"/>
    <s v="خزينة مدينة نصر"/>
    <s v="تبرعات نقدية للمرضى"/>
    <s v="نقدية للمرضى"/>
    <s v="دفاتر نقدية"/>
    <x v="2"/>
    <s v="سارى"/>
    <n v="5457"/>
    <n v="110"/>
  </r>
  <r>
    <d v="2017-06-15T00:00:00"/>
    <x v="5"/>
    <n v="10000"/>
    <s v="خزينة مدينة نصر"/>
    <s v="تبرعات عامة من زكاة مال وغيرها"/>
    <s v="تبرعات عامة من زكاة مال وغيرها"/>
    <s v="دفاتر نقدية"/>
    <x v="2"/>
    <s v="سارى"/>
    <n v="5458"/>
    <n v="110"/>
  </r>
  <r>
    <d v="2017-06-15T00:00:00"/>
    <x v="5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5459"/>
    <n v="110"/>
  </r>
  <r>
    <d v="2017-06-15T00:00:00"/>
    <x v="5"/>
    <n v="150"/>
    <s v="خزينة مدينة نصر"/>
    <s v="تبرعات عامة من زكاة مال وغيرها"/>
    <s v="تبرعات عامة من زكاة مال وغيرها"/>
    <s v="دفاتر نقدية"/>
    <x v="2"/>
    <s v="سارى"/>
    <n v="5634"/>
    <n v="113"/>
  </r>
  <r>
    <d v="2017-06-15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5635"/>
    <n v="113"/>
  </r>
  <r>
    <d v="2017-06-15T00:00:00"/>
    <x v="5"/>
    <n v="1800"/>
    <s v="خزينة مدينة نصر"/>
    <s v="تبرعات عامة من زكاة مال وغيرها"/>
    <s v="تبرعات عامة من زكاة مال وغيرها"/>
    <s v="دفاتر نقدية"/>
    <x v="2"/>
    <s v="سارى"/>
    <n v="5636"/>
    <n v="113"/>
  </r>
  <r>
    <d v="2017-06-15T00:00:00"/>
    <x v="5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5637"/>
    <n v="113"/>
  </r>
  <r>
    <d v="2017-06-15T00:00:00"/>
    <x v="5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5638"/>
    <n v="113"/>
  </r>
  <r>
    <d v="2017-06-15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5639"/>
    <n v="113"/>
  </r>
  <r>
    <d v="2017-06-15T00:00:00"/>
    <x v="5"/>
    <n v="16"/>
    <s v="خزينة مدينة نصر"/>
    <s v="تبرعات نقدية للمرضى"/>
    <s v="نقدية للمرضى"/>
    <s v="دفاتر نقدية"/>
    <x v="2"/>
    <s v="سارى"/>
    <n v="5747"/>
    <n v="115"/>
  </r>
  <r>
    <d v="2017-06-15T00:00:00"/>
    <x v="5"/>
    <n v="2"/>
    <s v="خزينة مدينة نصر"/>
    <s v="تبرعات نقدية للمرضى"/>
    <s v="نقدية للمرضى"/>
    <s v="دفاتر نقدية"/>
    <x v="2"/>
    <s v="سارى"/>
    <n v="5748"/>
    <n v="115"/>
  </r>
  <r>
    <d v="2017-06-15T00:00:00"/>
    <x v="5"/>
    <n v="650"/>
    <s v="خزينة مدينة نصر"/>
    <s v="تبرعات عامة من زكاة مال وغيرها"/>
    <s v="تبرعات عامة من زكاة مال وغيرها"/>
    <s v="دفاتر نقدية"/>
    <x v="2"/>
    <s v="سارى"/>
    <n v="5749"/>
    <n v="115"/>
  </r>
  <r>
    <d v="2017-06-15T00:00:00"/>
    <x v="5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5750"/>
    <n v="115"/>
  </r>
  <r>
    <d v="2017-06-15T00:00:00"/>
    <x v="5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5751"/>
    <n v="116"/>
  </r>
  <r>
    <d v="2017-06-15T00:00:00"/>
    <x v="5"/>
    <n v="8000"/>
    <s v="خزينة مدينة نصر"/>
    <s v="تبرعات عامة من زكاة مال وغيرها"/>
    <s v="تبرعات عامة من زكاة مال وغيرها"/>
    <s v="دفاتر نقدية"/>
    <x v="2"/>
    <s v="سارى"/>
    <n v="6595"/>
    <n v="132"/>
  </r>
  <r>
    <d v="2017-06-15T00:00:00"/>
    <x v="5"/>
    <n v="2000"/>
    <s v="خزينة مدينة نصر"/>
    <s v="تبرعات نقدية للمرضى"/>
    <s v="نقدية للمرضى"/>
    <s v="دفاتر نقدية"/>
    <x v="2"/>
    <s v="سارى"/>
    <n v="6644"/>
    <n v="133"/>
  </r>
  <r>
    <d v="2017-06-15T00:00:00"/>
    <x v="5"/>
    <n v="450"/>
    <s v="خزينة مدينة نصر"/>
    <s v="تبرعات عامة من زكاة مال وغيرها"/>
    <s v="تبرعات عامة من زكاة مال وغيرها"/>
    <s v="دفاتر نقدية"/>
    <x v="2"/>
    <s v="سارى"/>
    <n v="6645"/>
    <n v="133"/>
  </r>
  <r>
    <d v="2017-06-15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6999"/>
    <n v="140"/>
  </r>
  <r>
    <d v="2017-06-15T00:00:00"/>
    <x v="5"/>
    <n v="4000"/>
    <s v="خزينة مدينة نصر"/>
    <s v="تبرعات عامة من زكاة مال وغيرها"/>
    <s v="تبرعات عامة من زكاة مال وغيرها"/>
    <s v="دفاتر نقدية"/>
    <x v="2"/>
    <s v="سارى"/>
    <n v="7000"/>
    <n v="140"/>
  </r>
  <r>
    <d v="2017-06-15T00:00:00"/>
    <x v="5"/>
    <n v="5500"/>
    <s v="خزينة مدينة نصر"/>
    <s v="تبرعات عامة من زكاة مال وغيرها"/>
    <s v="تبرعات عامة من زكاة مال وغيرها"/>
    <s v="دفاتر نقدية"/>
    <x v="2"/>
    <s v="سارى"/>
    <n v="7050"/>
    <n v="141"/>
  </r>
  <r>
    <d v="2017-06-15T00:00:00"/>
    <x v="5"/>
    <n v="2400"/>
    <s v="خزينة مدينة نصر"/>
    <s v="تبرعات عامة من زكاة مال وغيرها"/>
    <s v="تبرعات عامة من زكاة مال وغيرها"/>
    <s v="دفاتر نقدية"/>
    <x v="2"/>
    <s v="سارى"/>
    <n v="7086"/>
    <n v="142"/>
  </r>
  <r>
    <d v="2017-06-15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7087"/>
    <n v="142"/>
  </r>
  <r>
    <d v="2017-06-15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7088"/>
    <n v="142"/>
  </r>
  <r>
    <d v="2017-06-15T00:00:00"/>
    <x v="5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7089"/>
    <n v="142"/>
  </r>
  <r>
    <d v="2017-06-15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7139"/>
    <n v="143"/>
  </r>
  <r>
    <d v="2017-06-15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7140"/>
    <n v="143"/>
  </r>
  <r>
    <d v="2017-06-15T00:00:00"/>
    <x v="5"/>
    <n v="5000"/>
    <s v="خزينة مدينة نصر"/>
    <s v="تبرعات نقدية للمرضى"/>
    <s v="نقدية للمرضى"/>
    <s v="دفاتر نقدية"/>
    <x v="2"/>
    <s v="سارى"/>
    <n v="7141"/>
    <n v="143"/>
  </r>
  <r>
    <d v="2017-06-15T00:00:00"/>
    <x v="5"/>
    <n v="5000"/>
    <s v="خزينة مدينة نصر"/>
    <s v="تبرعات نقدية للمرضى"/>
    <s v="نقدية للمرضى"/>
    <s v="دفاتر نقدية"/>
    <x v="2"/>
    <s v="سارى"/>
    <n v="7142"/>
    <n v="143"/>
  </r>
  <r>
    <d v="2017-06-15T00:00:00"/>
    <x v="5"/>
    <n v="15000"/>
    <s v="خزينة مدينة نصر"/>
    <s v="تبرعات نقدية للمرضى"/>
    <s v="نقدية للمرضى"/>
    <s v="دفاتر نقدية"/>
    <x v="2"/>
    <s v="سارى"/>
    <n v="7224"/>
    <n v="145"/>
  </r>
  <r>
    <d v="2017-06-15T00:00:00"/>
    <x v="5"/>
    <n v="750"/>
    <s v="خزينة مدينة نصر"/>
    <s v="تبرعات عامة من زكاة مال وغيرها"/>
    <s v="تبرعات عامة من زكاة مال وغيرها"/>
    <s v="دفاتر نقدية"/>
    <x v="2"/>
    <s v="سارى"/>
    <n v="7225"/>
    <n v="145"/>
  </r>
  <r>
    <d v="2017-06-15T00:00:00"/>
    <x v="5"/>
    <n v="250"/>
    <s v="خزينة مدينة نصر"/>
    <s v="تبرعات نقدية للمرضى"/>
    <s v="نقدية للمرضى"/>
    <s v="دفاتر نقدية"/>
    <x v="2"/>
    <s v="سارى"/>
    <n v="7226"/>
    <n v="145"/>
  </r>
  <r>
    <d v="2017-06-15T00:00:00"/>
    <x v="5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7227"/>
    <n v="145"/>
  </r>
  <r>
    <d v="2017-06-15T00:00:00"/>
    <x v="5"/>
    <n v="100"/>
    <s v="خزينة مدينة نصر"/>
    <s v="تبرعات نقدية للمرضى"/>
    <s v="نقدية للمرضى"/>
    <s v="دفاتر نقدية"/>
    <x v="2"/>
    <s v="سارى"/>
    <n v="7228"/>
    <n v="145"/>
  </r>
  <r>
    <d v="2017-06-15T00:00:00"/>
    <x v="5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7230"/>
    <n v="145"/>
  </r>
  <r>
    <d v="2017-06-15T00:00:00"/>
    <x v="5"/>
    <n v="50"/>
    <s v="خزينة مدينة نصر"/>
    <s v="تبرعات نقدية للمرضى"/>
    <s v="نقدية للمرضى"/>
    <s v="دفاتر نقدية"/>
    <x v="2"/>
    <s v="سارى"/>
    <n v="7274"/>
    <n v="146"/>
  </r>
  <r>
    <d v="2017-06-15T00:00:00"/>
    <x v="5"/>
    <n v="100"/>
    <s v="خزينة مدينة نصر"/>
    <s v="تبرعات نقدية للمرضى"/>
    <s v="نقدية للمرضى"/>
    <s v="دفاتر نقدية"/>
    <x v="2"/>
    <s v="سارى"/>
    <n v="7275"/>
    <n v="146"/>
  </r>
  <r>
    <d v="2017-06-15T00:00:00"/>
    <x v="5"/>
    <n v="165"/>
    <s v="خزينة مدينة نصر"/>
    <s v="تبرعات نقدية للمرضى"/>
    <s v="نقدية للمرضى"/>
    <s v="دفاتر نقدية"/>
    <x v="2"/>
    <s v="سارى"/>
    <n v="7276"/>
    <n v="146"/>
  </r>
  <r>
    <d v="2017-06-15T00:00:00"/>
    <x v="5"/>
    <n v="50"/>
    <s v="خزينة مدينة نصر"/>
    <s v="تبرعات نقدية للمرضى"/>
    <s v="نقدية للمرضى"/>
    <s v="دفاتر نقدية"/>
    <x v="2"/>
    <s v="سارى"/>
    <n v="7277"/>
    <n v="146"/>
  </r>
  <r>
    <d v="2017-06-15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7278"/>
    <n v="146"/>
  </r>
  <r>
    <d v="2017-06-15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7279"/>
    <n v="146"/>
  </r>
  <r>
    <d v="2017-06-15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7280"/>
    <n v="146"/>
  </r>
  <r>
    <d v="2017-06-15T00:00:00"/>
    <x v="5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7281"/>
    <n v="146"/>
  </r>
  <r>
    <d v="2017-06-15T00:00:00"/>
    <x v="5"/>
    <n v="1000"/>
    <s v="خزينة مدينة نصر"/>
    <s v="تبرعات نقدية للمرضى"/>
    <s v="نقدية للمرضى"/>
    <s v="دفاتر نقدية"/>
    <x v="2"/>
    <s v="سارى"/>
    <n v="7282"/>
    <n v="146"/>
  </r>
  <r>
    <d v="2017-06-15T00:00:00"/>
    <x v="5"/>
    <n v="3400"/>
    <s v="خزينة مدينة نصر"/>
    <s v="تبرعات عامة من زكاة مال وغيرها"/>
    <s v="تبرعات عامة من زكاة مال وغيرها"/>
    <s v="دفاتر نقدية"/>
    <x v="2"/>
    <s v="سارى"/>
    <n v="7338"/>
    <n v="147"/>
  </r>
  <r>
    <d v="2017-06-15T00:00:00"/>
    <x v="5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7339"/>
    <n v="147"/>
  </r>
  <r>
    <d v="2017-06-15T00:00:00"/>
    <x v="5"/>
    <n v="7000"/>
    <s v="خزينة مدينة نصر"/>
    <s v="تبرعات عامة من زكاة مال وغيرها"/>
    <s v="تبرعات عامة من زكاة مال وغيرها"/>
    <s v="دفاتر نقدية"/>
    <x v="2"/>
    <s v="سارى"/>
    <n v="7501"/>
    <n v="151"/>
  </r>
  <r>
    <d v="2017-06-15T00:00:00"/>
    <x v="5"/>
    <n v="600"/>
    <s v="خزينة مدينة نصر"/>
    <s v="تبرعات عامة من زكاة مال وغيرها"/>
    <s v="تبرعات عامة من زكاة مال وغيرها"/>
    <s v="دفاتر نقدية"/>
    <x v="2"/>
    <s v="سارى"/>
    <n v="7502"/>
    <n v="151"/>
  </r>
  <r>
    <d v="2017-06-15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7503"/>
    <n v="151"/>
  </r>
  <r>
    <d v="2017-06-15T00:00:00"/>
    <x v="5"/>
    <n v="20000"/>
    <s v="خزينة مدينة نصر"/>
    <s v="تبرعات عامة من زكاة مال وغيرها"/>
    <s v="تبرعات عامة من زكاة مال وغيرها"/>
    <s v="دفاتر نقدية"/>
    <x v="2"/>
    <s v="سارى"/>
    <n v="7504"/>
    <n v="151"/>
  </r>
  <r>
    <d v="2017-06-15T00:00:00"/>
    <x v="5"/>
    <n v="20000"/>
    <s v="خزينة مدينة نصر"/>
    <s v="تبرعات عامة من زكاة مال وغيرها"/>
    <s v="تبرعات عامة من زكاة مال وغيرها"/>
    <s v="دفاتر نقدية"/>
    <x v="2"/>
    <s v="سارى"/>
    <n v="7505"/>
    <n v="151"/>
  </r>
  <r>
    <d v="2017-06-15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7551"/>
    <n v="152"/>
  </r>
  <r>
    <d v="2017-06-15T00:00:00"/>
    <x v="5"/>
    <n v="500"/>
    <s v="خزينة مدينة نصر"/>
    <s v="تبرعات نقدية للمرضى"/>
    <s v="نقدية للمرضى"/>
    <s v="دفاتر نقدية"/>
    <x v="2"/>
    <s v="سارى"/>
    <n v="7751"/>
    <n v="156"/>
  </r>
  <r>
    <d v="2017-06-15T00:00:00"/>
    <x v="5"/>
    <n v="1000"/>
    <s v="خزينة مدينة نصر"/>
    <s v="تبرعات نقدية للمرضى"/>
    <s v="نقدية للمرضى"/>
    <s v="دفاتر نقدية"/>
    <x v="2"/>
    <s v="سارى"/>
    <n v="7752"/>
    <n v="156"/>
  </r>
  <r>
    <d v="2017-06-15T00:00:00"/>
    <x v="5"/>
    <n v="2400"/>
    <s v="خزينة مدينة نصر"/>
    <s v="تبرعات عامة من زكاة مال وغيرها"/>
    <s v="تبرعات عامة من زكاة مال وغيرها"/>
    <s v="دفاتر نقدية"/>
    <x v="2"/>
    <s v="سارى"/>
    <n v="7753"/>
    <n v="156"/>
  </r>
  <r>
    <d v="2017-06-15T00:00:00"/>
    <x v="5"/>
    <n v="500"/>
    <s v="بنك البركة جنيه مصرى"/>
    <s v="تبرعات مباشرة بالبنك"/>
    <m/>
    <s v="بنوك"/>
    <x v="0"/>
    <m/>
    <s v="معاملة بنكية"/>
    <m/>
  </r>
  <r>
    <d v="2017-06-15T00:00:00"/>
    <x v="5"/>
    <n v="300"/>
    <s v="بنك البركة جنيه مصرى"/>
    <s v="تبرعات مباشرة بالبنك"/>
    <m/>
    <s v="بنوك"/>
    <x v="0"/>
    <m/>
    <s v="معاملة بنكية"/>
    <m/>
  </r>
  <r>
    <d v="2017-06-15T00:00:00"/>
    <x v="5"/>
    <n v="400"/>
    <s v="بنك البركة جنيه مصرى"/>
    <s v="تبرعات مباشرة بالبنك"/>
    <m/>
    <s v="بنوك"/>
    <x v="0"/>
    <m/>
    <s v="معاملة بنكية"/>
    <m/>
  </r>
  <r>
    <d v="2017-06-15T00:00:00"/>
    <x v="5"/>
    <n v="500"/>
    <s v="بنك البركة جنيه مصرى"/>
    <s v="تبرعات مباشرة بالبنك"/>
    <m/>
    <s v="بنوك"/>
    <x v="0"/>
    <m/>
    <s v="معاملة بنكية"/>
    <m/>
  </r>
  <r>
    <d v="2017-06-15T00:00:00"/>
    <x v="5"/>
    <n v="2000"/>
    <s v="بنك البركة جنيه مصرى"/>
    <s v="تبرعات مباشرة بالبنك"/>
    <m/>
    <s v="بنوك"/>
    <x v="0"/>
    <m/>
    <s v="معاملة بنكية"/>
    <m/>
  </r>
  <r>
    <d v="2017-06-15T00:00:00"/>
    <x v="5"/>
    <n v="6000"/>
    <s v="بنك البركة جنيه مصرى"/>
    <s v="تبرعات مباشرة بالبنك"/>
    <m/>
    <s v="بنوك"/>
    <x v="0"/>
    <m/>
    <s v="معاملة بنكية"/>
    <m/>
  </r>
  <r>
    <d v="2017-06-15T00:00:00"/>
    <x v="5"/>
    <n v="50000"/>
    <s v="بنك البركة جنيه مصرى"/>
    <s v="تبرعات مباشرة بالبنك"/>
    <m/>
    <s v="بنوك"/>
    <x v="0"/>
    <m/>
    <s v="معاملة بنكية"/>
    <m/>
  </r>
  <r>
    <d v="2017-06-15T00:00:00"/>
    <x v="5"/>
    <n v="3000"/>
    <s v="بنك البركة جنيه مصرى"/>
    <s v="تبرعات مباشرة بالبنك"/>
    <m/>
    <s v="بنوك"/>
    <x v="0"/>
    <m/>
    <s v="معاملة بنكية"/>
    <m/>
  </r>
  <r>
    <d v="2017-06-15T00:00:00"/>
    <x v="5"/>
    <n v="2700"/>
    <s v="بنك البركة جنيه مصرى"/>
    <s v="تبرعات مباشرة بالبنك"/>
    <m/>
    <s v="بنوك"/>
    <x v="0"/>
    <m/>
    <s v="معاملة بنكية"/>
    <m/>
  </r>
  <r>
    <d v="2017-06-15T00:00:00"/>
    <x v="5"/>
    <n v="15000"/>
    <s v="بنك البركة جنيه مصرى"/>
    <s v="تبرعات مباشرة بالبنك"/>
    <m/>
    <s v="بنوك"/>
    <x v="0"/>
    <m/>
    <s v="معاملة بنكية"/>
    <m/>
  </r>
  <r>
    <d v="2017-06-16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5456"/>
    <n v="110"/>
  </r>
  <r>
    <d v="2017-06-16T00:00:00"/>
    <x v="5"/>
    <n v="700"/>
    <s v="خزينة مدينة نصر"/>
    <s v="تبرعات نقدية للمرضى"/>
    <s v="نقدية للمرضى"/>
    <s v="دفاتر نقدية"/>
    <x v="2"/>
    <s v="سارى"/>
    <n v="5648"/>
    <n v="113"/>
  </r>
  <r>
    <d v="2017-06-16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7144"/>
    <n v="143"/>
  </r>
  <r>
    <d v="2017-06-16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7145"/>
    <n v="143"/>
  </r>
  <r>
    <d v="2017-06-16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7146"/>
    <n v="143"/>
  </r>
  <r>
    <d v="2017-06-16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7147"/>
    <n v="143"/>
  </r>
  <r>
    <d v="2017-06-16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7148"/>
    <n v="143"/>
  </r>
  <r>
    <d v="2017-06-16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7149"/>
    <n v="143"/>
  </r>
  <r>
    <d v="2017-06-16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7150"/>
    <n v="143"/>
  </r>
  <r>
    <d v="2017-06-16T00:00:00"/>
    <x v="5"/>
    <n v="4000"/>
    <s v="خزينة مدينة نصر"/>
    <s v="تبرعات عامة من زكاة مال وغيرها"/>
    <s v="تبرعات عامة من زكاة مال وغيرها"/>
    <s v="دفاتر نقدية"/>
    <x v="2"/>
    <s v="سارى"/>
    <n v="7151"/>
    <n v="144"/>
  </r>
  <r>
    <d v="2017-06-16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7152"/>
    <n v="144"/>
  </r>
  <r>
    <d v="2017-06-16T00:00:00"/>
    <x v="5"/>
    <n v="2000"/>
    <s v="خزينة مدينة نصر"/>
    <s v="تبرعات نقدية للمرضى"/>
    <s v="نقدية للمرضى"/>
    <s v="دفاتر نقدية"/>
    <x v="2"/>
    <s v="سارى"/>
    <n v="7153"/>
    <n v="144"/>
  </r>
  <r>
    <d v="2017-06-16T00:00:00"/>
    <x v="5"/>
    <n v="50000"/>
    <s v="خزينة مدينة نصر"/>
    <s v="تبرعات عامة من زكاة مال وغيرها"/>
    <s v="تبرعات عامة من زكاة مال وغيرها"/>
    <s v="دفاتر نقدية"/>
    <x v="2"/>
    <s v="سارى"/>
    <n v="7154"/>
    <n v="144"/>
  </r>
  <r>
    <d v="2017-06-16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7155"/>
    <n v="144"/>
  </r>
  <r>
    <d v="2017-06-16T00:00:00"/>
    <x v="5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7283"/>
    <n v="146"/>
  </r>
  <r>
    <d v="2017-06-16T00:00:00"/>
    <x v="5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7284"/>
    <n v="146"/>
  </r>
  <r>
    <d v="2017-06-16T00:00:00"/>
    <x v="5"/>
    <n v="100"/>
    <s v="خزينة مدينة نصر"/>
    <s v="تبرعات نقدية للمرضى"/>
    <s v="نقدية للمرضى"/>
    <s v="دفاتر نقدية"/>
    <x v="2"/>
    <s v="سارى"/>
    <n v="7285"/>
    <n v="146"/>
  </r>
  <r>
    <d v="2017-06-16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7455"/>
    <n v="150"/>
  </r>
  <r>
    <d v="2017-06-17T00:00:00"/>
    <x v="5"/>
    <n v="10000"/>
    <s v="خزينة مدينة نصر"/>
    <s v="تبرعات عامة من زكاة مال وغيرها"/>
    <s v="تبرعات عامة من زكاة مال وغيرها"/>
    <s v="دفاتر نقدية"/>
    <x v="2"/>
    <s v="سارى"/>
    <n v="5460"/>
    <n v="110"/>
  </r>
  <r>
    <d v="2017-06-17T00:00:00"/>
    <x v="5"/>
    <n v="20"/>
    <s v="خزينة مدينة نصر"/>
    <s v="تبرعات عامة من زكاة مال وغيرها"/>
    <s v="تبرعات عامة من زكاة مال وغيرها"/>
    <s v="دفاتر نقدية"/>
    <x v="2"/>
    <s v="سارى"/>
    <n v="5461"/>
    <n v="110"/>
  </r>
  <r>
    <d v="2017-06-17T00:00:00"/>
    <x v="5"/>
    <n v="15000"/>
    <s v="خزينة مدينة نصر"/>
    <s v="تبرعات نقدية للمرضى"/>
    <s v="نقدية للمرضى"/>
    <s v="دفاتر نقدية"/>
    <x v="2"/>
    <s v="سارى"/>
    <n v="5462"/>
    <n v="110"/>
  </r>
  <r>
    <d v="2017-06-17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5752"/>
    <n v="116"/>
  </r>
  <r>
    <d v="2017-06-17T00:00:00"/>
    <x v="5"/>
    <n v="10"/>
    <s v="خزينة مدينة نصر"/>
    <s v="تبرعات عامة من زكاة مال وغيرها"/>
    <s v="تبرعات عامة من زكاة مال وغيرها"/>
    <s v="دفاتر نقدية"/>
    <x v="2"/>
    <s v="سارى"/>
    <n v="5753"/>
    <n v="116"/>
  </r>
  <r>
    <d v="2017-06-17T00:00:00"/>
    <x v="5"/>
    <n v="10"/>
    <s v="خزينة مدينة نصر"/>
    <s v="تبرعات عامة من زكاة مال وغيرها"/>
    <s v="تبرعات عامة من زكاة مال وغيرها"/>
    <s v="دفاتر نقدية"/>
    <x v="2"/>
    <s v="سارى"/>
    <n v="5754"/>
    <n v="116"/>
  </r>
  <r>
    <d v="2017-06-17T00:00:00"/>
    <x v="5"/>
    <n v="200"/>
    <s v="خزينة مدينة نصر"/>
    <s v="تبرعات نقدية للمرضى"/>
    <s v="نقدية للمرضى"/>
    <s v="دفاتر نقدية"/>
    <x v="2"/>
    <s v="سارى"/>
    <n v="5755"/>
    <n v="116"/>
  </r>
  <r>
    <d v="2017-06-17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5756"/>
    <n v="116"/>
  </r>
  <r>
    <d v="2017-06-17T00:00:00"/>
    <x v="5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5757"/>
    <n v="116"/>
  </r>
  <r>
    <d v="2017-06-17T00:00:00"/>
    <x v="5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5758"/>
    <n v="116"/>
  </r>
  <r>
    <d v="2017-06-17T00:00:00"/>
    <x v="5"/>
    <n v="50"/>
    <s v="خزينة مدينة نصر"/>
    <s v="تبرعات نقدية للمرضى"/>
    <s v="نقدية للمرضى"/>
    <s v="دفاتر نقدية"/>
    <x v="2"/>
    <s v="سارى"/>
    <n v="5759"/>
    <n v="116"/>
  </r>
  <r>
    <d v="2017-06-17T00:00:00"/>
    <x v="5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6646"/>
    <n v="133"/>
  </r>
  <r>
    <d v="2017-06-17T00:00:00"/>
    <x v="5"/>
    <n v="20000"/>
    <s v="خزينة مدينة نصر"/>
    <s v="تبرعات عامة من زكاة مال وغيرها"/>
    <s v="تبرعات عامة من زكاة مال وغيرها"/>
    <s v="دفاتر نقدية"/>
    <x v="2"/>
    <s v="سارى"/>
    <n v="6647"/>
    <n v="133"/>
  </r>
  <r>
    <d v="2017-06-17T00:00:00"/>
    <x v="5"/>
    <n v="50000"/>
    <s v="خزينة مدينة نصر"/>
    <s v="تبرعات عامة من زكاة مال وغيرها"/>
    <s v="تبرعات عامة من زكاة مال وغيرها"/>
    <s v="دفاتر نقدية"/>
    <x v="2"/>
    <s v="سارى"/>
    <n v="6648"/>
    <n v="133"/>
  </r>
  <r>
    <d v="2017-06-17T00:00:00"/>
    <x v="5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6886"/>
    <n v="138"/>
  </r>
  <r>
    <d v="2017-06-17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7090"/>
    <n v="142"/>
  </r>
  <r>
    <d v="2017-06-17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7091"/>
    <n v="142"/>
  </r>
  <r>
    <d v="2017-06-17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7092"/>
    <n v="142"/>
  </r>
  <r>
    <d v="2017-06-17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7093"/>
    <n v="142"/>
  </r>
  <r>
    <d v="2017-06-17T00:00:00"/>
    <x v="5"/>
    <n v="800"/>
    <s v="خزينة مدينة نصر"/>
    <s v="تبرعات عامة من زكاة مال وغيرها"/>
    <s v="تبرعات عامة من زكاة مال وغيرها"/>
    <s v="دفاتر نقدية"/>
    <x v="2"/>
    <s v="سارى"/>
    <n v="7094"/>
    <n v="142"/>
  </r>
  <r>
    <d v="2017-06-17T00:00:00"/>
    <x v="5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7095"/>
    <n v="142"/>
  </r>
  <r>
    <d v="2017-06-17T00:00:00"/>
    <x v="5"/>
    <n v="950"/>
    <s v="خزينة مدينة نصر"/>
    <s v="تبرعات عامة من زكاة مال وغيرها"/>
    <s v="تبرعات عامة من زكاة مال وغيرها"/>
    <s v="دفاتر نقدية"/>
    <x v="2"/>
    <s v="سارى"/>
    <n v="7096"/>
    <n v="142"/>
  </r>
  <r>
    <d v="2017-06-17T00:00:00"/>
    <x v="5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7097"/>
    <n v="142"/>
  </r>
  <r>
    <d v="2017-06-17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7098"/>
    <n v="142"/>
  </r>
  <r>
    <d v="2017-06-17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7099"/>
    <n v="142"/>
  </r>
  <r>
    <d v="2017-06-17T00:00:00"/>
    <x v="5"/>
    <n v="150"/>
    <s v="خزينة مدينة نصر"/>
    <s v="تبرعات عامة من زكاة مال وغيرها"/>
    <s v="تبرعات عامة من زكاة مال وغيرها"/>
    <s v="دفاتر نقدية"/>
    <x v="2"/>
    <s v="سارى"/>
    <n v="7156"/>
    <n v="144"/>
  </r>
  <r>
    <d v="2017-06-17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7157"/>
    <n v="144"/>
  </r>
  <r>
    <d v="2017-06-17T00:00:00"/>
    <x v="5"/>
    <n v="75"/>
    <s v="خزينة مدينة نصر"/>
    <s v="تبرعات عامة من زكاة مال وغيرها"/>
    <s v="تبرعات عامة من زكاة مال وغيرها"/>
    <s v="دفاتر نقدية"/>
    <x v="2"/>
    <s v="سارى"/>
    <n v="7158"/>
    <n v="144"/>
  </r>
  <r>
    <d v="2017-06-17T00:00:00"/>
    <x v="5"/>
    <n v="50000"/>
    <s v="خزينة مدينة نصر"/>
    <s v="تبرعات عامة من زكاة مال وغيرها"/>
    <s v="تبرعات عامة من زكاة مال وغيرها"/>
    <s v="دفاتر نقدية"/>
    <x v="2"/>
    <s v="سارى"/>
    <n v="7159"/>
    <n v="144"/>
  </r>
  <r>
    <d v="2017-06-17T00:00:00"/>
    <x v="5"/>
    <n v="4200"/>
    <s v="خزينة مدينة نصر"/>
    <s v="تبرعات عامة من زكاة مال وغيرها"/>
    <s v="تبرعات عامة من زكاة مال وغيرها"/>
    <s v="دفاتر نقدية"/>
    <x v="2"/>
    <s v="سارى"/>
    <n v="7160"/>
    <n v="144"/>
  </r>
  <r>
    <d v="2017-06-17T00:00:00"/>
    <x v="5"/>
    <n v="1200"/>
    <s v="خزينة مدينة نصر"/>
    <s v="تبرعات عامة من زكاة مال وغيرها"/>
    <s v="تبرعات عامة من زكاة مال وغيرها"/>
    <s v="دفاتر نقدية"/>
    <x v="2"/>
    <s v="سارى"/>
    <n v="7231"/>
    <n v="145"/>
  </r>
  <r>
    <d v="2017-06-17T00:00:00"/>
    <x v="5"/>
    <n v="250"/>
    <s v="خزينة مدينة نصر"/>
    <s v="تبرعات نقدية للمرضى"/>
    <s v="نقدية للمرضى"/>
    <s v="دفاتر نقدية"/>
    <x v="2"/>
    <s v="سارى"/>
    <n v="7235"/>
    <n v="145"/>
  </r>
  <r>
    <d v="2017-06-17T00:00:00"/>
    <x v="5"/>
    <n v="250"/>
    <s v="خزينة مدينة نصر"/>
    <s v="تبرعات نقدية للمرضى"/>
    <s v="نقدية للمرضى"/>
    <s v="دفاتر نقدية"/>
    <x v="2"/>
    <s v="سارى"/>
    <n v="7236"/>
    <n v="145"/>
  </r>
  <r>
    <d v="2017-06-17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7237"/>
    <n v="145"/>
  </r>
  <r>
    <d v="2017-06-17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7238"/>
    <n v="145"/>
  </r>
  <r>
    <d v="2017-06-17T00:00:00"/>
    <x v="5"/>
    <n v="1800"/>
    <s v="خزينة مدينة نصر"/>
    <s v="تبرعات عامة من زكاة مال وغيرها"/>
    <s v="تبرعات عامة من زكاة مال وغيرها"/>
    <s v="دفاتر نقدية"/>
    <x v="2"/>
    <s v="سارى"/>
    <n v="7239"/>
    <n v="145"/>
  </r>
  <r>
    <d v="2017-06-17T00:00:00"/>
    <x v="5"/>
    <n v="900"/>
    <s v="خزينة مدينة نصر"/>
    <s v="تبرعات عامة من زكاة مال وغيرها"/>
    <s v="تبرعات عامة من زكاة مال وغيرها"/>
    <s v="دفاتر نقدية"/>
    <x v="2"/>
    <s v="سارى"/>
    <n v="7240"/>
    <n v="145"/>
  </r>
  <r>
    <d v="2017-06-17T00:00:00"/>
    <x v="5"/>
    <n v="1500"/>
    <s v="خزينة مدينة نصر"/>
    <s v="تبرعات عامة من زكاة مال وغيرها"/>
    <s v="تبرعات عامة من زكاة مال وغيرها"/>
    <s v="دفاتر نقدية"/>
    <x v="2"/>
    <s v="سارى"/>
    <n v="7241"/>
    <n v="145"/>
  </r>
  <r>
    <d v="2017-06-17T00:00:00"/>
    <x v="5"/>
    <n v="600"/>
    <s v="خزينة مدينة نصر"/>
    <s v="تبرعات عامة من زكاة مال وغيرها"/>
    <s v="تبرعات عامة من زكاة مال وغيرها"/>
    <s v="دفاتر نقدية"/>
    <x v="2"/>
    <s v="سارى"/>
    <n v="7242"/>
    <n v="145"/>
  </r>
  <r>
    <d v="2017-06-17T00:00:00"/>
    <x v="5"/>
    <n v="27000"/>
    <s v="خزينة مدينة نصر"/>
    <s v="تبرعات عامة من زكاة مال وغيرها"/>
    <s v="تبرعات عامة من زكاة مال وغيرها"/>
    <s v="دفاتر نقدية"/>
    <x v="2"/>
    <s v="سارى"/>
    <n v="7243"/>
    <n v="145"/>
  </r>
  <r>
    <d v="2017-06-17T00:00:00"/>
    <x v="5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7244"/>
    <n v="145"/>
  </r>
  <r>
    <d v="2017-06-17T00:00:00"/>
    <x v="5"/>
    <n v="5490"/>
    <s v="خزينة مدينة نصر"/>
    <s v="تبرعات عامة من زكاة مال وغيرها"/>
    <s v="تبرعات عامة من زكاة مال وغيرها"/>
    <s v="دفاتر نقدية"/>
    <x v="2"/>
    <s v="سارى"/>
    <n v="7245"/>
    <n v="145"/>
  </r>
  <r>
    <d v="2017-06-17T00:00:00"/>
    <x v="5"/>
    <n v="3050"/>
    <s v="خزينة مدينة نصر"/>
    <s v="تبرعات عامة من زكاة مال وغيرها"/>
    <s v="تبرعات عامة من زكاة مال وغيرها"/>
    <s v="دفاتر نقدية"/>
    <x v="2"/>
    <s v="سارى"/>
    <n v="7246"/>
    <n v="145"/>
  </r>
  <r>
    <d v="2017-06-17T00:00:00"/>
    <x v="5"/>
    <n v="5800"/>
    <s v="خزينة مدينة نصر"/>
    <s v="تبرعات نقدية للمرضى"/>
    <s v="نقدية للمرضى"/>
    <s v="دفاتر نقدية"/>
    <x v="2"/>
    <s v="سارى"/>
    <n v="7247"/>
    <n v="145"/>
  </r>
  <r>
    <d v="2017-06-17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7248"/>
    <n v="145"/>
  </r>
  <r>
    <d v="2017-06-17T00:00:00"/>
    <x v="5"/>
    <n v="200"/>
    <s v="خزينة مدينة نصر"/>
    <s v="تبرعات نقدية للمرضى"/>
    <s v="نقدية للمرضى"/>
    <s v="دفاتر نقدية"/>
    <x v="2"/>
    <s v="سارى"/>
    <n v="7249"/>
    <n v="145"/>
  </r>
  <r>
    <d v="2017-06-17T00:00:00"/>
    <x v="5"/>
    <n v="50"/>
    <s v="خزينة مدينة نصر"/>
    <s v="تبرعات نقدية للمرضى"/>
    <s v="نقدية للمرضى"/>
    <s v="دفاتر نقدية"/>
    <x v="2"/>
    <s v="سارى"/>
    <n v="7250"/>
    <n v="145"/>
  </r>
  <r>
    <d v="2017-06-17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7433"/>
    <n v="149"/>
  </r>
  <r>
    <d v="2017-06-17T00:00:00"/>
    <x v="5"/>
    <n v="1500"/>
    <s v="خزينة مدينة نصر"/>
    <s v="تبرعات عامة من زكاة مال وغيرها"/>
    <s v="تبرعات عامة من زكاة مال وغيرها"/>
    <s v="دفاتر نقدية"/>
    <x v="2"/>
    <s v="سارى"/>
    <n v="7434"/>
    <n v="149"/>
  </r>
  <r>
    <d v="2017-06-17T00:00:00"/>
    <x v="5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7435"/>
    <n v="149"/>
  </r>
  <r>
    <d v="2017-06-17T00:00:00"/>
    <x v="5"/>
    <n v="500"/>
    <s v="خزينة مدينة نصر"/>
    <s v="تبرعات نقدية للمرضى"/>
    <s v="نقدية للمرضى"/>
    <s v="دفاتر نقدية"/>
    <x v="2"/>
    <s v="سارى"/>
    <n v="7436"/>
    <n v="149"/>
  </r>
  <r>
    <d v="2017-06-17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7437"/>
    <n v="149"/>
  </r>
  <r>
    <d v="2017-06-17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7438"/>
    <n v="149"/>
  </r>
  <r>
    <d v="2017-06-17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7506"/>
    <n v="151"/>
  </r>
  <r>
    <d v="2017-06-17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7507"/>
    <n v="151"/>
  </r>
  <r>
    <d v="2017-06-17T00:00:00"/>
    <x v="5"/>
    <n v="600"/>
    <s v="خزينة مدينة نصر"/>
    <s v="تبرعات نقدية للمرضى"/>
    <s v="نقدية للمرضى"/>
    <s v="دفاتر نقدية"/>
    <x v="2"/>
    <s v="سارى"/>
    <n v="7508"/>
    <n v="151"/>
  </r>
  <r>
    <d v="2017-06-17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7509"/>
    <n v="151"/>
  </r>
  <r>
    <d v="2017-06-17T00:00:00"/>
    <x v="5"/>
    <n v="400"/>
    <s v="خزينة مدينة نصر"/>
    <s v="تبرعات نقدية للمرضى"/>
    <s v="نقدية للمرضى"/>
    <s v="دفاتر نقدية"/>
    <x v="2"/>
    <s v="سارى"/>
    <n v="7510"/>
    <n v="151"/>
  </r>
  <r>
    <d v="2017-06-17T00:00:00"/>
    <x v="5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7511"/>
    <n v="151"/>
  </r>
  <r>
    <d v="2017-06-17T00:00:00"/>
    <x v="5"/>
    <n v="800"/>
    <s v="خزينة مدينة نصر"/>
    <s v="تبرعات عامة من زكاة مال وغيرها"/>
    <s v="تبرعات عامة من زكاة مال وغيرها"/>
    <s v="دفاتر نقدية"/>
    <x v="2"/>
    <s v="سارى"/>
    <n v="7552"/>
    <n v="152"/>
  </r>
  <r>
    <d v="2017-06-17T00:00:00"/>
    <x v="5"/>
    <n v="60000"/>
    <s v="خزينة مدينة نصر"/>
    <s v="تبرعات عامة من زكاة مال وغيرها"/>
    <s v="تبرعات عامة من زكاة مال وغيرها"/>
    <s v="دفاتر نقدية"/>
    <x v="2"/>
    <s v="سارى"/>
    <n v="7553"/>
    <n v="152"/>
  </r>
  <r>
    <d v="2017-06-17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7554"/>
    <n v="152"/>
  </r>
  <r>
    <d v="2017-06-17T00:00:00"/>
    <x v="5"/>
    <n v="2000"/>
    <s v="خزينة مدينة نصر"/>
    <s v="تبرعات نقدية للمرضى"/>
    <s v="نقدية للمرضى"/>
    <s v="دفاتر نقدية"/>
    <x v="2"/>
    <s v="سارى"/>
    <n v="7555"/>
    <n v="152"/>
  </r>
  <r>
    <d v="2017-06-17T00:00:00"/>
    <x v="5"/>
    <n v="310"/>
    <s v="خزينة مدينة نصر"/>
    <s v="تبرعات عامة من زكاة مال وغيرها"/>
    <s v="تبرعات عامة من زكاة مال وغيرها"/>
    <s v="دفاتر نقدية"/>
    <x v="2"/>
    <s v="سارى"/>
    <n v="7556"/>
    <n v="152"/>
  </r>
  <r>
    <d v="2017-06-17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7557"/>
    <n v="152"/>
  </r>
  <r>
    <d v="2017-06-17T00:00:00"/>
    <x v="5"/>
    <n v="10000"/>
    <s v="خزينة مدينة نصر"/>
    <s v="تبرعات نقدية للمرضى"/>
    <s v="نقدية للمرضى"/>
    <s v="دفاتر نقدية"/>
    <x v="2"/>
    <s v="سارى"/>
    <n v="7558"/>
    <n v="152"/>
  </r>
  <r>
    <d v="2017-06-17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7559"/>
    <n v="152"/>
  </r>
  <r>
    <d v="2017-06-17T00:00:00"/>
    <x v="5"/>
    <n v="60000"/>
    <s v="خزينة مدينة نصر"/>
    <s v="تبرعات عامة من زكاة مال وغيرها"/>
    <s v="تبرعات عامة من زكاة مال وغيرها"/>
    <s v="دفاتر نقدية"/>
    <x v="2"/>
    <s v="سارى"/>
    <n v="7560"/>
    <n v="152"/>
  </r>
  <r>
    <d v="2017-06-17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7561"/>
    <n v="152"/>
  </r>
  <r>
    <d v="2017-06-17T00:00:00"/>
    <x v="5"/>
    <n v="250"/>
    <s v="خزينة مدينة نصر"/>
    <s v="تبرعات عامة من زكاة مال وغيرها"/>
    <s v="تبرعات عامة من زكاة مال وغيرها"/>
    <s v="دفاتر نقدية"/>
    <x v="2"/>
    <s v="سارى"/>
    <n v="7754"/>
    <n v="156"/>
  </r>
  <r>
    <d v="2017-06-17T00:00:00"/>
    <x v="5"/>
    <n v="2000"/>
    <s v="خزينة مدينة نصر"/>
    <s v="تبرعات نقدية للمرضى"/>
    <s v="نقدية للمرضى"/>
    <s v="دفاتر نقدية"/>
    <x v="2"/>
    <s v="سارى"/>
    <n v="7755"/>
    <n v="156"/>
  </r>
  <r>
    <d v="2017-06-17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7756"/>
    <n v="156"/>
  </r>
  <r>
    <d v="2017-06-17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8001"/>
    <n v="161"/>
  </r>
  <r>
    <d v="2017-06-17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8002"/>
    <n v="161"/>
  </r>
  <r>
    <d v="2017-06-17T00:00:00"/>
    <x v="5"/>
    <n v="150"/>
    <s v="خزينة مدينة نصر"/>
    <s v="تبرعات عامة من زكاة مال وغيرها"/>
    <s v="تبرعات عامة من زكاة مال وغيرها"/>
    <s v="دفاتر نقدية"/>
    <x v="2"/>
    <s v="سارى"/>
    <n v="8101"/>
    <n v="163"/>
  </r>
  <r>
    <d v="2017-06-17T00:00:00"/>
    <x v="5"/>
    <n v="150"/>
    <s v="خزينة مدينة نصر"/>
    <s v="تبرعات نقدية للمرضى"/>
    <s v="نقدية للمرضى"/>
    <s v="دفاتر نقدية"/>
    <x v="2"/>
    <s v="سارى"/>
    <n v="8102"/>
    <n v="163"/>
  </r>
  <r>
    <d v="2017-06-18T00:00:00"/>
    <x v="5"/>
    <n v="5000"/>
    <s v="خزينة مدينة نصر"/>
    <s v="تبرعات نقدية للمرضى"/>
    <s v="نقدية للمرضى"/>
    <s v="دفاتر نقدية"/>
    <x v="2"/>
    <s v="سارى"/>
    <n v="5463"/>
    <n v="110"/>
  </r>
  <r>
    <d v="2017-06-18T00:00:00"/>
    <x v="5"/>
    <n v="1000"/>
    <s v="خزينة مدينة نصر"/>
    <s v="تبرعات نقدية للمرضى"/>
    <s v="نقدية للمرضى"/>
    <s v="دفاتر نقدية"/>
    <x v="2"/>
    <s v="سارى"/>
    <n v="5464"/>
    <n v="110"/>
  </r>
  <r>
    <d v="2017-06-18T00:00:00"/>
    <x v="5"/>
    <n v="500"/>
    <s v="خزينة مدينة نصر"/>
    <s v="تبرعات نقدية للمرضى"/>
    <s v="نقدية للمرضى"/>
    <s v="دفاتر نقدية"/>
    <x v="2"/>
    <s v="سارى"/>
    <n v="5465"/>
    <n v="110"/>
  </r>
  <r>
    <d v="2017-06-18T00:00:00"/>
    <x v="5"/>
    <n v="510"/>
    <s v="خزينة مدينة نصر"/>
    <s v="تبرعات نقدية للمرضى"/>
    <s v="نقدية للمرضى"/>
    <s v="دفاتر نقدية"/>
    <x v="2"/>
    <s v="سارى"/>
    <n v="5466"/>
    <n v="110"/>
  </r>
  <r>
    <d v="2017-06-18T00:00:00"/>
    <x v="5"/>
    <n v="1000"/>
    <s v="خزينة مدينة نصر"/>
    <s v="تبرعات نقدية للمرضى"/>
    <s v="نقدية للمرضى"/>
    <s v="دفاتر نقدية"/>
    <x v="2"/>
    <s v="سارى"/>
    <n v="5467"/>
    <n v="110"/>
  </r>
  <r>
    <d v="2017-06-18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5468"/>
    <n v="110"/>
  </r>
  <r>
    <d v="2017-06-18T00:00:00"/>
    <x v="5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5469"/>
    <n v="110"/>
  </r>
  <r>
    <d v="2017-06-18T00:00:00"/>
    <x v="5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5470"/>
    <n v="110"/>
  </r>
  <r>
    <d v="2017-06-18T00:00:00"/>
    <x v="5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5471"/>
    <n v="110"/>
  </r>
  <r>
    <d v="2017-06-18T00:00:00"/>
    <x v="5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5472"/>
    <n v="110"/>
  </r>
  <r>
    <d v="2017-06-18T00:00:00"/>
    <x v="5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5537"/>
    <n v="111"/>
  </r>
  <r>
    <d v="2017-06-18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5649"/>
    <n v="113"/>
  </r>
  <r>
    <d v="2017-06-18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5760"/>
    <n v="116"/>
  </r>
  <r>
    <d v="2017-06-18T00:00:00"/>
    <x v="5"/>
    <n v="100"/>
    <s v="خزينة مدينة نصر"/>
    <s v="تبرعات نقدية للمرضى"/>
    <s v="نقدية للمرضى"/>
    <s v="دفاتر نقدية"/>
    <x v="2"/>
    <s v="سارى"/>
    <n v="5761"/>
    <n v="116"/>
  </r>
  <r>
    <d v="2017-06-18T00:00:00"/>
    <x v="5"/>
    <n v="20"/>
    <s v="خزينة مدينة نصر"/>
    <s v="تبرعات عامة من زكاة مال وغيرها"/>
    <s v="تبرعات عامة من زكاة مال وغيرها"/>
    <s v="دفاتر نقدية"/>
    <x v="2"/>
    <s v="سارى"/>
    <n v="5762"/>
    <n v="116"/>
  </r>
  <r>
    <d v="2017-06-18T00:00:00"/>
    <x v="5"/>
    <n v="2100"/>
    <s v="خزينة مدينة نصر"/>
    <s v="تبرعات عامة من زكاة مال وغيرها"/>
    <s v="تبرعات عامة من زكاة مال وغيرها"/>
    <s v="دفاتر نقدية"/>
    <x v="2"/>
    <s v="سارى"/>
    <n v="6402"/>
    <n v="129"/>
  </r>
  <r>
    <d v="2017-06-18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6649"/>
    <n v="133"/>
  </r>
  <r>
    <d v="2017-06-18T00:00:00"/>
    <x v="5"/>
    <n v="5000"/>
    <s v="خزينة مدينة نصر"/>
    <s v="تبرعات نقدية للمرضى"/>
    <s v="نقدية للمرضى"/>
    <s v="دفاتر نقدية"/>
    <x v="2"/>
    <s v="سارى"/>
    <n v="6650"/>
    <n v="133"/>
  </r>
  <r>
    <d v="2017-06-18T00:00:00"/>
    <x v="5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6888"/>
    <n v="138"/>
  </r>
  <r>
    <d v="2017-06-18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6890"/>
    <n v="138"/>
  </r>
  <r>
    <d v="2017-06-18T00:00:00"/>
    <x v="5"/>
    <n v="3700"/>
    <s v="خزينة مدينة نصر"/>
    <s v="تبرعات عامة من زكاة مال وغيرها"/>
    <s v="تبرعات عامة من زكاة مال وغيرها"/>
    <s v="دفاتر نقدية"/>
    <x v="2"/>
    <s v="سارى"/>
    <n v="6891"/>
    <n v="138"/>
  </r>
  <r>
    <d v="2017-06-18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7161"/>
    <n v="144"/>
  </r>
  <r>
    <d v="2017-06-18T00:00:00"/>
    <x v="5"/>
    <n v="9025"/>
    <s v="خزينة مدينة نصر"/>
    <s v="تبرعات عامة من زكاة مال وغيرها"/>
    <s v="تبرعات عامة من زكاة مال وغيرها"/>
    <s v="دفاتر نقدية"/>
    <x v="2"/>
    <s v="سارى"/>
    <n v="7162"/>
    <n v="144"/>
  </r>
  <r>
    <d v="2017-06-18T00:00:00"/>
    <x v="5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7163"/>
    <n v="144"/>
  </r>
  <r>
    <d v="2017-06-18T00:00:00"/>
    <x v="5"/>
    <n v="900"/>
    <s v="خزينة مدينة نصر"/>
    <s v="تبرعات عامة من زكاة مال وغيرها"/>
    <s v="تبرعات عامة من زكاة مال وغيرها"/>
    <s v="دفاتر نقدية"/>
    <x v="2"/>
    <s v="سارى"/>
    <n v="7164"/>
    <n v="144"/>
  </r>
  <r>
    <d v="2017-06-18T00:00:00"/>
    <x v="5"/>
    <n v="850"/>
    <s v="خزينة مدينة نصر"/>
    <s v="تبرعات عامة من زكاة مال وغيرها"/>
    <s v="تبرعات عامة من زكاة مال وغيرها"/>
    <s v="دفاتر نقدية"/>
    <x v="2"/>
    <s v="سارى"/>
    <n v="7165"/>
    <n v="144"/>
  </r>
  <r>
    <d v="2017-06-18T00:00:00"/>
    <x v="5"/>
    <n v="850"/>
    <s v="خزينة مدينة نصر"/>
    <s v="تبرعات عامة من زكاة مال وغيرها"/>
    <s v="تبرعات عامة من زكاة مال وغيرها"/>
    <s v="دفاتر نقدية"/>
    <x v="2"/>
    <s v="سارى"/>
    <n v="7166"/>
    <n v="144"/>
  </r>
  <r>
    <d v="2017-06-18T00:00:00"/>
    <x v="5"/>
    <n v="2050"/>
    <s v="خزينة مدينة نصر"/>
    <s v="تبرعات نقدية للمرضى"/>
    <s v="نقدية للمرضى"/>
    <s v="دفاتر نقدية"/>
    <x v="2"/>
    <s v="سارى"/>
    <n v="7167"/>
    <n v="144"/>
  </r>
  <r>
    <d v="2017-06-18T00:00:00"/>
    <x v="5"/>
    <n v="14000"/>
    <s v="خزينة مدينة نصر"/>
    <s v="تبرعات عامة من زكاة مال وغيرها"/>
    <s v="تبرعات عامة من زكاة مال وغيرها"/>
    <s v="دفاتر نقدية"/>
    <x v="2"/>
    <s v="سارى"/>
    <n v="7168"/>
    <n v="144"/>
  </r>
  <r>
    <d v="2017-06-18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7169"/>
    <n v="144"/>
  </r>
  <r>
    <d v="2017-06-18T00:00:00"/>
    <x v="5"/>
    <n v="1800"/>
    <s v="خزينة مدينة نصر"/>
    <s v="تبرعات عامة من زكاة مال وغيرها"/>
    <s v="تبرعات عامة من زكاة مال وغيرها"/>
    <s v="دفاتر نقدية"/>
    <x v="2"/>
    <s v="سارى"/>
    <n v="7170"/>
    <n v="144"/>
  </r>
  <r>
    <d v="2017-06-18T00:00:00"/>
    <x v="5"/>
    <n v="800"/>
    <s v="خزينة مدينة نصر"/>
    <s v="تبرعات عامة من زكاة مال وغيرها"/>
    <s v="تبرعات عامة من زكاة مال وغيرها"/>
    <s v="دفاتر نقدية"/>
    <x v="2"/>
    <s v="سارى"/>
    <n v="7171"/>
    <n v="144"/>
  </r>
  <r>
    <d v="2017-06-18T00:00:00"/>
    <x v="5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7172"/>
    <n v="144"/>
  </r>
  <r>
    <d v="2017-06-18T00:00:00"/>
    <x v="5"/>
    <n v="500"/>
    <s v="خزينة مدينة نصر"/>
    <s v="تبرعات نقدية للمرضى"/>
    <s v="نقدية للمرضى"/>
    <s v="دفاتر نقدية"/>
    <x v="2"/>
    <s v="سارى"/>
    <n v="7173"/>
    <n v="144"/>
  </r>
  <r>
    <d v="2017-06-18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7340"/>
    <n v="147"/>
  </r>
  <r>
    <d v="2017-06-18T00:00:00"/>
    <x v="5"/>
    <n v="2100"/>
    <s v="خزينة مدينة نصر"/>
    <s v="تبرعات عامة من زكاة مال وغيرها"/>
    <s v="تبرعات عامة من زكاة مال وغيرها"/>
    <s v="دفاتر نقدية"/>
    <x v="2"/>
    <s v="سارى"/>
    <n v="7341"/>
    <n v="147"/>
  </r>
  <r>
    <d v="2017-06-18T00:00:00"/>
    <x v="5"/>
    <n v="750"/>
    <s v="خزينة مدينة نصر"/>
    <s v="تبرعات عامة من زكاة مال وغيرها"/>
    <s v="تبرعات عامة من زكاة مال وغيرها"/>
    <s v="دفاتر نقدية"/>
    <x v="2"/>
    <s v="سارى"/>
    <n v="7342"/>
    <n v="147"/>
  </r>
  <r>
    <d v="2017-06-18T00:00:00"/>
    <x v="5"/>
    <n v="250"/>
    <s v="خزينة مدينة نصر"/>
    <s v="تبرعات عامة من زكاة مال وغيرها"/>
    <s v="تبرعات عامة من زكاة مال وغيرها"/>
    <s v="دفاتر نقدية"/>
    <x v="2"/>
    <s v="سارى"/>
    <n v="7343"/>
    <n v="147"/>
  </r>
  <r>
    <d v="2017-06-18T00:00:00"/>
    <x v="5"/>
    <n v="4000"/>
    <s v="خزينة مدينة نصر"/>
    <s v="تبرعات عامة من زكاة مال وغيرها"/>
    <s v="تبرعات عامة من زكاة مال وغيرها"/>
    <s v="دفاتر نقدية"/>
    <x v="2"/>
    <s v="سارى"/>
    <n v="7344"/>
    <n v="147"/>
  </r>
  <r>
    <d v="2017-06-18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7345"/>
    <n v="147"/>
  </r>
  <r>
    <d v="2017-06-18T00:00:00"/>
    <x v="5"/>
    <n v="1350"/>
    <s v="خزينة مدينة نصر"/>
    <s v="تبرعات عامة من زكاة مال وغيرها"/>
    <s v="تبرعات عامة من زكاة مال وغيرها"/>
    <s v="دفاتر نقدية"/>
    <x v="2"/>
    <s v="سارى"/>
    <n v="7439"/>
    <n v="149"/>
  </r>
  <r>
    <d v="2017-06-18T00:00:00"/>
    <x v="5"/>
    <n v="500"/>
    <s v="خزينة مدينة نصر"/>
    <s v="تبرعات نقدية للمرضى"/>
    <s v="نقدية للمرضى"/>
    <s v="دفاتر نقدية"/>
    <x v="2"/>
    <s v="سارى"/>
    <n v="7440"/>
    <n v="149"/>
  </r>
  <r>
    <d v="2017-06-18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7441"/>
    <n v="149"/>
  </r>
  <r>
    <d v="2017-06-18T00:00:00"/>
    <x v="5"/>
    <n v="1500"/>
    <s v="خزينة مدينة نصر"/>
    <s v="تبرعات نقدية للمرضى"/>
    <s v="نقدية للمرضى"/>
    <s v="دفاتر نقدية"/>
    <x v="2"/>
    <s v="سارى"/>
    <n v="7442"/>
    <n v="149"/>
  </r>
  <r>
    <d v="2017-06-18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7443"/>
    <n v="149"/>
  </r>
  <r>
    <d v="2017-06-18T00:00:00"/>
    <x v="5"/>
    <n v="12000"/>
    <s v="خزينة مدينة نصر"/>
    <s v="تبرعات نقدية للمرضى"/>
    <s v="نقدية للمرضى"/>
    <s v="دفاتر نقدية"/>
    <x v="2"/>
    <s v="سارى"/>
    <n v="7444"/>
    <n v="149"/>
  </r>
  <r>
    <d v="2017-06-18T00:00:00"/>
    <x v="5"/>
    <n v="4550"/>
    <s v="خزينة مدينة نصر"/>
    <s v="تبرعات عامة من زكاة مال وغيرها"/>
    <s v="تبرعات عامة من زكاة مال وغيرها"/>
    <s v="دفاتر نقدية"/>
    <x v="2"/>
    <s v="سارى"/>
    <n v="7456"/>
    <n v="150"/>
  </r>
  <r>
    <d v="2017-06-18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7457"/>
    <n v="150"/>
  </r>
  <r>
    <d v="2017-06-18T00:00:00"/>
    <x v="5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7512"/>
    <n v="151"/>
  </r>
  <r>
    <d v="2017-06-18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7513"/>
    <n v="151"/>
  </r>
  <r>
    <d v="2017-06-18T00:00:00"/>
    <x v="5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7514"/>
    <n v="151"/>
  </r>
  <r>
    <d v="2017-06-18T00:00:00"/>
    <x v="5"/>
    <n v="1000"/>
    <s v="خزينة مدينة نصر"/>
    <s v="تبرعات نقدية للمرضى"/>
    <s v="نقدية للمرضى"/>
    <s v="دفاتر نقدية"/>
    <x v="2"/>
    <s v="سارى"/>
    <n v="7515"/>
    <n v="151"/>
  </r>
  <r>
    <d v="2017-06-18T00:00:00"/>
    <x v="5"/>
    <n v="23500"/>
    <s v="اوراق قبض"/>
    <s v="تبرعات عامة من زكاة مال وغيرها"/>
    <s v="تبرعات عامة من زكاة مال وغيرها"/>
    <s v="دفاتر نقدية"/>
    <x v="2"/>
    <s v="سارى"/>
    <n v="7516"/>
    <n v="151"/>
  </r>
  <r>
    <d v="2017-06-18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7517"/>
    <n v="151"/>
  </r>
  <r>
    <d v="2017-06-18T00:00:00"/>
    <x v="5"/>
    <n v="1500"/>
    <s v="خزينة مدينة نصر"/>
    <s v="تبرعات عامة من زكاة مال وغيرها"/>
    <s v="تبرعات عامة من زكاة مال وغيرها"/>
    <s v="دفاتر نقدية"/>
    <x v="2"/>
    <s v="سارى"/>
    <n v="7757"/>
    <n v="156"/>
  </r>
  <r>
    <d v="2017-06-18T00:00:00"/>
    <x v="5"/>
    <n v="250"/>
    <s v="خزينة مدينة نصر"/>
    <s v="تبرعات عامة من زكاة مال وغيرها"/>
    <s v="تبرعات عامة من زكاة مال وغيرها"/>
    <s v="دفاتر نقدية"/>
    <x v="2"/>
    <s v="سارى"/>
    <n v="7758"/>
    <n v="156"/>
  </r>
  <r>
    <d v="2017-06-18T00:00:00"/>
    <x v="5"/>
    <n v="6000"/>
    <s v="خزينة مدينة نصر"/>
    <s v="تبرعات عامة من زكاة مال وغيرها"/>
    <s v="تبرعات عامة من زكاة مال وغيرها"/>
    <s v="دفاتر نقدية"/>
    <x v="2"/>
    <s v="سارى"/>
    <n v="8003"/>
    <n v="161"/>
  </r>
  <r>
    <d v="2017-06-18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8004"/>
    <n v="161"/>
  </r>
  <r>
    <d v="2017-06-18T00:00:00"/>
    <x v="5"/>
    <n v="300"/>
    <s v="خزينة مدينة نصر"/>
    <s v="تبرعات نقدية للمرضى"/>
    <s v="نقدية للمرضى"/>
    <s v="دفاتر نقدية"/>
    <x v="2"/>
    <s v="سارى"/>
    <n v="8005"/>
    <n v="161"/>
  </r>
  <r>
    <d v="2017-06-18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8006"/>
    <n v="161"/>
  </r>
  <r>
    <d v="2017-06-18T00:00:00"/>
    <x v="5"/>
    <n v="6000"/>
    <s v="خزينة مدينة نصر"/>
    <s v="تبرعات عامة من زكاة مال وغيرها"/>
    <s v="تبرعات عامة من زكاة مال وغيرها"/>
    <s v="دفاتر نقدية"/>
    <x v="2"/>
    <s v="سارى"/>
    <n v="8007"/>
    <n v="161"/>
  </r>
  <r>
    <d v="2017-06-18T00:00:00"/>
    <x v="5"/>
    <n v="2000"/>
    <s v="خزينة مدينة نصر"/>
    <s v="تبرعات نقدية للمرضى"/>
    <s v="نقدية للمرضى"/>
    <s v="دفاتر نقدية"/>
    <x v="2"/>
    <s v="سارى"/>
    <n v="8008"/>
    <n v="161"/>
  </r>
  <r>
    <d v="2017-06-18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8103"/>
    <n v="163"/>
  </r>
  <r>
    <d v="2017-06-18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8104"/>
    <n v="163"/>
  </r>
  <r>
    <d v="2017-06-18T00:00:00"/>
    <x v="5"/>
    <n v="150"/>
    <s v="خزينة مدينة نصر"/>
    <s v="تبرعات عامة من زكاة مال وغيرها"/>
    <s v="تبرعات عامة من زكاة مال وغيرها"/>
    <s v="دفاتر نقدية"/>
    <x v="2"/>
    <s v="سارى"/>
    <n v="8105"/>
    <n v="163"/>
  </r>
  <r>
    <d v="2017-06-18T00:00:00"/>
    <x v="5"/>
    <n v="650"/>
    <s v="خزينة مدينة نصر"/>
    <s v="تبرعات نقدية للمرضى"/>
    <s v="نقدية للمرضى"/>
    <s v="دفاتر نقدية"/>
    <x v="2"/>
    <s v="سارى"/>
    <n v="8106"/>
    <n v="163"/>
  </r>
  <r>
    <d v="2017-06-18T00:00:00"/>
    <x v="5"/>
    <n v="8250"/>
    <s v="بنك البركة جنيه مصرى"/>
    <s v="تبرعات مباشرة بالبنك"/>
    <m/>
    <s v="بنوك"/>
    <x v="0"/>
    <m/>
    <s v="معاملة بنكية"/>
    <m/>
  </r>
  <r>
    <d v="2017-06-18T00:00:00"/>
    <x v="5"/>
    <n v="950"/>
    <s v="بنك البركة جنيه مصرى"/>
    <s v="تبرعات مباشرة بالبنك"/>
    <m/>
    <s v="بنوك"/>
    <x v="0"/>
    <m/>
    <s v="معاملة بنكية"/>
    <m/>
  </r>
  <r>
    <d v="2017-06-18T00:00:00"/>
    <x v="5"/>
    <n v="2000"/>
    <s v="بنك البركة جنيه مصرى"/>
    <s v="تبرعات مباشرة بالبنك"/>
    <m/>
    <s v="بنوك"/>
    <x v="0"/>
    <m/>
    <s v="معاملة بنكية"/>
    <m/>
  </r>
  <r>
    <d v="2017-06-18T00:00:00"/>
    <x v="5"/>
    <n v="3000"/>
    <s v="بنك البركة جنيه مصرى"/>
    <s v="تبرعات مباشرة بالبنك"/>
    <m/>
    <s v="بنوك"/>
    <x v="0"/>
    <m/>
    <s v="معاملة بنكية"/>
    <m/>
  </r>
  <r>
    <d v="2017-06-18T00:00:00"/>
    <x v="5"/>
    <n v="5000"/>
    <s v="بنك البركة جنيه مصرى"/>
    <s v="تبرعات مباشرة بالبنك"/>
    <m/>
    <s v="بنوك"/>
    <x v="0"/>
    <m/>
    <s v="معاملة بنكية"/>
    <m/>
  </r>
  <r>
    <d v="2017-06-18T00:00:00"/>
    <x v="5"/>
    <n v="1000"/>
    <s v="بنك البركة جنيه مصرى"/>
    <s v="تبرعات مباشرة بالبنك"/>
    <m/>
    <s v="بنوك"/>
    <x v="0"/>
    <m/>
    <s v="معاملة بنكية"/>
    <m/>
  </r>
  <r>
    <d v="2017-06-18T00:00:00"/>
    <x v="5"/>
    <n v="500"/>
    <s v="بنك البركة جنيه مصرى"/>
    <s v="تبرعات مباشرة بالبنك"/>
    <m/>
    <s v="بنوك"/>
    <x v="0"/>
    <m/>
    <s v="معاملة بنكية"/>
    <m/>
  </r>
  <r>
    <d v="2017-06-18T00:00:00"/>
    <x v="5"/>
    <n v="500"/>
    <s v="بنك البركة جنيه مصرى"/>
    <s v="تبرعات مباشرة بالبنك"/>
    <m/>
    <s v="بنوك"/>
    <x v="0"/>
    <m/>
    <s v="معاملة بنكية"/>
    <m/>
  </r>
  <r>
    <d v="2017-06-18T00:00:00"/>
    <x v="5"/>
    <n v="585"/>
    <s v="بنك البركة جنيه مصرى"/>
    <s v="تبرعات مباشرة بالبنك"/>
    <m/>
    <s v="بنوك"/>
    <x v="0"/>
    <m/>
    <s v="معاملة بنكية"/>
    <m/>
  </r>
  <r>
    <d v="2017-06-18T00:00:00"/>
    <x v="5"/>
    <n v="120"/>
    <s v="بنك البركة جنيه مصرى"/>
    <s v="تبرعات مباشرة بالبنك"/>
    <m/>
    <s v="بنوك"/>
    <x v="0"/>
    <m/>
    <s v="معاملة بنكية"/>
    <m/>
  </r>
  <r>
    <d v="2017-06-18T00:00:00"/>
    <x v="5"/>
    <n v="500"/>
    <s v="بنك البركة جنيه مصرى"/>
    <s v="تبرعات مباشرة بالبنك"/>
    <m/>
    <s v="بنوك"/>
    <x v="0"/>
    <m/>
    <s v="معاملة بنكية"/>
    <m/>
  </r>
  <r>
    <d v="2017-06-18T00:00:00"/>
    <x v="5"/>
    <n v="400"/>
    <s v="بنك البركة جنيه مصرى"/>
    <s v="تبرعات مباشرة بالبنك"/>
    <m/>
    <s v="بنوك"/>
    <x v="0"/>
    <m/>
    <s v="معاملة بنكية"/>
    <m/>
  </r>
  <r>
    <d v="2017-06-19T00:00:00"/>
    <x v="5"/>
    <n v="500"/>
    <s v="خزينة مدينة نصر"/>
    <s v="تبرعات نقدية للمرضى"/>
    <s v="نقدية للمرضى"/>
    <s v="دفاتر نقدية"/>
    <x v="2"/>
    <s v="سارى"/>
    <n v="5473"/>
    <n v="110"/>
  </r>
  <r>
    <d v="2017-06-19T00:00:00"/>
    <x v="5"/>
    <n v="500"/>
    <s v="خزينة مدينة نصر"/>
    <s v="تبرعات نقدية للمرضى"/>
    <s v="نقدية للمرضى"/>
    <s v="دفاتر نقدية"/>
    <x v="2"/>
    <s v="سارى"/>
    <n v="5474"/>
    <n v="110"/>
  </r>
  <r>
    <d v="2017-06-19T00:00:00"/>
    <x v="5"/>
    <n v="1500"/>
    <s v="خزينة مدينة نصر"/>
    <s v="تبرعات عامة من زكاة مال وغيرها"/>
    <s v="تبرعات عامة من زكاة مال وغيرها"/>
    <s v="دفاتر نقدية"/>
    <x v="2"/>
    <s v="سارى"/>
    <n v="5475"/>
    <n v="110"/>
  </r>
  <r>
    <d v="2017-06-19T00:00:00"/>
    <x v="5"/>
    <n v="50"/>
    <s v="خزينة مدينة نصر"/>
    <s v="تبرعات نقدية للمرضى"/>
    <s v="نقدية للمرضى"/>
    <s v="دفاتر نقدية"/>
    <x v="2"/>
    <s v="سارى"/>
    <n v="5763"/>
    <n v="116"/>
  </r>
  <r>
    <d v="2017-06-19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5764"/>
    <n v="116"/>
  </r>
  <r>
    <d v="2017-06-19T00:00:00"/>
    <x v="5"/>
    <n v="10"/>
    <s v="خزينة مدينة نصر"/>
    <s v="تبرعات عامة من زكاة مال وغيرها"/>
    <s v="تبرعات عامة من زكاة مال وغيرها"/>
    <s v="دفاتر نقدية"/>
    <x v="2"/>
    <s v="سارى"/>
    <n v="5765"/>
    <n v="116"/>
  </r>
  <r>
    <d v="2017-06-19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5766"/>
    <n v="116"/>
  </r>
  <r>
    <d v="2017-06-19T00:00:00"/>
    <x v="5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5767"/>
    <n v="116"/>
  </r>
  <r>
    <d v="2017-06-19T00:00:00"/>
    <x v="5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7100"/>
    <n v="142"/>
  </r>
  <r>
    <d v="2017-06-19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7174"/>
    <n v="144"/>
  </r>
  <r>
    <d v="2017-06-19T00:00:00"/>
    <x v="5"/>
    <n v="1050"/>
    <s v="خزينة مدينة نصر"/>
    <s v="تبرعات عامة من زكاة مال وغيرها"/>
    <s v="تبرعات عامة من زكاة مال وغيرها"/>
    <s v="دفاتر نقدية"/>
    <x v="2"/>
    <s v="سارى"/>
    <n v="7175"/>
    <n v="144"/>
  </r>
  <r>
    <d v="2017-06-19T00:00:00"/>
    <x v="5"/>
    <n v="750"/>
    <s v="خزينة مدينة نصر"/>
    <s v="تبرعات عامة من زكاة مال وغيرها"/>
    <s v="تبرعات عامة من زكاة مال وغيرها"/>
    <s v="دفاتر نقدية"/>
    <x v="2"/>
    <s v="سارى"/>
    <n v="7346"/>
    <n v="147"/>
  </r>
  <r>
    <d v="2017-06-19T00:00:00"/>
    <x v="5"/>
    <n v="750"/>
    <s v="خزينة مدينة نصر"/>
    <s v="تبرعات عامة من زكاة مال وغيرها"/>
    <s v="تبرعات عامة من زكاة مال وغيرها"/>
    <s v="دفاتر نقدية"/>
    <x v="2"/>
    <s v="سارى"/>
    <n v="7347"/>
    <n v="147"/>
  </r>
  <r>
    <d v="2017-06-19T00:00:00"/>
    <x v="5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7348"/>
    <n v="147"/>
  </r>
  <r>
    <d v="2017-06-19T00:00:00"/>
    <x v="5"/>
    <n v="900"/>
    <s v="خزينة مدينة نصر"/>
    <s v="تبرعات عامة من زكاة مال وغيرها"/>
    <s v="تبرعات عامة من زكاة مال وغيرها"/>
    <s v="دفاتر نقدية"/>
    <x v="2"/>
    <s v="سارى"/>
    <n v="7349"/>
    <n v="147"/>
  </r>
  <r>
    <d v="2017-06-19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7350"/>
    <n v="147"/>
  </r>
  <r>
    <d v="2017-06-19T00:00:00"/>
    <x v="5"/>
    <n v="150"/>
    <s v="خزينة مدينة نصر"/>
    <s v="تبرعات عامة من زكاة مال وغيرها"/>
    <s v="تبرعات عامة من زكاة مال وغيرها"/>
    <s v="دفاتر نقدية"/>
    <x v="2"/>
    <s v="سارى"/>
    <n v="7445"/>
    <n v="149"/>
  </r>
  <r>
    <d v="2017-06-19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7446"/>
    <n v="149"/>
  </r>
  <r>
    <d v="2017-06-19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7447"/>
    <n v="149"/>
  </r>
  <r>
    <d v="2017-06-19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7448"/>
    <n v="149"/>
  </r>
  <r>
    <d v="2017-06-19T00:00:00"/>
    <x v="5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7449"/>
    <n v="149"/>
  </r>
  <r>
    <d v="2017-06-19T00:00:00"/>
    <x v="5"/>
    <n v="4000"/>
    <s v="خزينة مدينة نصر"/>
    <s v="تبرعات عامة من زكاة مال وغيرها"/>
    <s v="تبرعات عامة من زكاة مال وغيرها"/>
    <s v="دفاتر نقدية"/>
    <x v="2"/>
    <s v="سارى"/>
    <n v="7562"/>
    <n v="152"/>
  </r>
  <r>
    <d v="2017-06-19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7563"/>
    <n v="152"/>
  </r>
  <r>
    <d v="2017-06-19T00:00:00"/>
    <x v="5"/>
    <n v="400"/>
    <s v="خزينة مدينة نصر"/>
    <s v="تبرعات نقدية للمرضى"/>
    <s v="نقدية للمرضى"/>
    <s v="دفاتر نقدية"/>
    <x v="2"/>
    <s v="سارى"/>
    <n v="7564"/>
    <n v="152"/>
  </r>
  <r>
    <d v="2017-06-19T00:00:00"/>
    <x v="5"/>
    <n v="600"/>
    <s v="خزينة مدينة نصر"/>
    <s v="تبرعات نقدية للمرضى"/>
    <s v="نقدية للمرضى"/>
    <s v="دفاتر نقدية"/>
    <x v="2"/>
    <s v="سارى"/>
    <n v="7565"/>
    <n v="152"/>
  </r>
  <r>
    <d v="2017-06-19T00:00:00"/>
    <x v="5"/>
    <n v="14000"/>
    <s v="خزينة مدينة نصر"/>
    <s v="تبرعات عامة من زكاة مال وغيرها"/>
    <s v="تبرعات عامة من زكاة مال وغيرها"/>
    <s v="دفاتر نقدية"/>
    <x v="2"/>
    <s v="سارى"/>
    <n v="7566"/>
    <n v="152"/>
  </r>
  <r>
    <d v="2017-06-19T00:00:00"/>
    <x v="5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7601"/>
    <n v="153"/>
  </r>
  <r>
    <d v="2017-06-19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7602"/>
    <n v="153"/>
  </r>
  <r>
    <d v="2017-06-19T00:00:00"/>
    <x v="5"/>
    <n v="4000"/>
    <s v="خزينة مدينة نصر"/>
    <s v="تبرعات عامة من زكاة مال وغيرها"/>
    <s v="تبرعات عامة من زكاة مال وغيرها"/>
    <s v="دفاتر نقدية"/>
    <x v="2"/>
    <s v="سارى"/>
    <n v="7603"/>
    <n v="153"/>
  </r>
  <r>
    <d v="2017-06-19T00:00:00"/>
    <x v="5"/>
    <n v="7200"/>
    <s v="خزينة مدينة نصر"/>
    <s v="تبرعات نقدية للمرضى"/>
    <s v="نقدية للمرضى"/>
    <s v="دفاتر نقدية"/>
    <x v="2"/>
    <s v="سارى"/>
    <n v="8009"/>
    <n v="161"/>
  </r>
  <r>
    <d v="2017-06-19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8010"/>
    <n v="161"/>
  </r>
  <r>
    <d v="2017-06-19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8011"/>
    <n v="161"/>
  </r>
  <r>
    <d v="2017-06-19T00:00:00"/>
    <x v="5"/>
    <n v="10000"/>
    <s v="خزينة مدينة نصر"/>
    <s v="تبرعات عامة من زكاة مال وغيرها"/>
    <s v="تبرعات عامة من زكاة مال وغيرها"/>
    <s v="دفاتر نقدية"/>
    <x v="2"/>
    <s v="سارى"/>
    <n v="8012"/>
    <n v="161"/>
  </r>
  <r>
    <d v="2017-06-19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8013"/>
    <n v="161"/>
  </r>
  <r>
    <d v="2017-06-19T00:00:00"/>
    <x v="5"/>
    <n v="100"/>
    <s v="خزينة مدينة نصر"/>
    <s v="تبرعات نقدية للمرضى"/>
    <s v="نقدية للمرضى"/>
    <s v="دفاتر نقدية"/>
    <x v="2"/>
    <s v="سارى"/>
    <n v="8014"/>
    <n v="161"/>
  </r>
  <r>
    <d v="2017-06-19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8015"/>
    <n v="161"/>
  </r>
  <r>
    <d v="2017-06-19T00:00:00"/>
    <x v="5"/>
    <n v="2100"/>
    <s v="خزينة مدينة نصر"/>
    <s v="تبرعات عامة من زكاة مال وغيرها"/>
    <s v="تبرعات عامة من زكاة مال وغيرها"/>
    <s v="دفاتر نقدية"/>
    <x v="2"/>
    <s v="سارى"/>
    <n v="8016"/>
    <n v="161"/>
  </r>
  <r>
    <d v="2017-06-19T00:00:00"/>
    <x v="5"/>
    <n v="300"/>
    <s v="خزينة مدينة نصر"/>
    <s v="تبرعات نقدية للمرضى"/>
    <s v="نقدية للمرضى"/>
    <s v="دفاتر نقدية"/>
    <x v="2"/>
    <s v="سارى"/>
    <n v="8017"/>
    <n v="161"/>
  </r>
  <r>
    <d v="2017-06-19T00:00:00"/>
    <x v="5"/>
    <n v="1250"/>
    <s v="خزينة مدينة نصر"/>
    <s v="تبرعات عامة من زكاة مال وغيرها"/>
    <s v="تبرعات عامة من زكاة مال وغيرها"/>
    <s v="دفاتر نقدية"/>
    <x v="2"/>
    <s v="سارى"/>
    <n v="8018"/>
    <n v="161"/>
  </r>
  <r>
    <d v="2017-06-19T00:00:00"/>
    <x v="5"/>
    <n v="160"/>
    <s v="خزينة مدينة نصر"/>
    <s v="تبرعات عامة من زكاة مال وغيرها"/>
    <s v="تبرعات عامة من زكاة مال وغيرها"/>
    <s v="دفاتر نقدية"/>
    <x v="2"/>
    <s v="سارى"/>
    <n v="8107"/>
    <n v="163"/>
  </r>
  <r>
    <d v="2017-06-19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8851"/>
    <n v="178"/>
  </r>
  <r>
    <d v="2017-06-19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8852"/>
    <n v="178"/>
  </r>
  <r>
    <d v="2017-06-19T00:00:00"/>
    <x v="5"/>
    <n v="560"/>
    <s v="بنك البركة جنيه مصرى"/>
    <s v="تبرعات مباشرة بالبنك"/>
    <m/>
    <s v="بنوك"/>
    <x v="0"/>
    <m/>
    <s v="معاملة بنكية"/>
    <m/>
  </r>
  <r>
    <d v="2017-06-19T00:00:00"/>
    <x v="5"/>
    <n v="1070"/>
    <s v="بنك البركة جنيه مصرى"/>
    <s v="تبرعات مباشرة بالبنك"/>
    <m/>
    <s v="بنوك"/>
    <x v="0"/>
    <m/>
    <s v="معاملة بنكية"/>
    <m/>
  </r>
  <r>
    <d v="2017-06-19T00:00:00"/>
    <x v="5"/>
    <n v="3440"/>
    <s v="بنك البركة جنيه مصرى"/>
    <s v="تبرعات مباشرة بالبنك"/>
    <m/>
    <s v="بنوك"/>
    <x v="0"/>
    <m/>
    <s v="معاملة بنكية"/>
    <m/>
  </r>
  <r>
    <d v="2017-06-19T00:00:00"/>
    <x v="5"/>
    <n v="3360"/>
    <s v="بنك البركة جنيه مصرى"/>
    <s v="تبرعات مباشرة بالبنك"/>
    <m/>
    <s v="بنوك"/>
    <x v="0"/>
    <m/>
    <s v="معاملة بنكية"/>
    <m/>
  </r>
  <r>
    <d v="2017-06-19T00:00:00"/>
    <x v="5"/>
    <n v="5400"/>
    <s v="بنك البركة جنيه مصرى"/>
    <s v="تبرعات مباشرة بالبنك"/>
    <m/>
    <s v="بنوك"/>
    <x v="0"/>
    <m/>
    <s v="معاملة بنكية"/>
    <m/>
  </r>
  <r>
    <d v="2017-06-19T00:00:00"/>
    <x v="5"/>
    <n v="400"/>
    <s v="بنك البركة جنيه مصرى"/>
    <s v="تبرعات مباشرة بالبنك"/>
    <m/>
    <s v="بنوك"/>
    <x v="0"/>
    <m/>
    <s v="معاملة بنكية"/>
    <m/>
  </r>
  <r>
    <d v="2017-06-19T00:00:00"/>
    <x v="5"/>
    <n v="150"/>
    <s v="بنك البركة جنيه مصرى"/>
    <s v="تبرعات مباشرة بالبنك"/>
    <m/>
    <s v="بنوك"/>
    <x v="0"/>
    <m/>
    <s v="معاملة بنكية"/>
    <m/>
  </r>
  <r>
    <d v="2017-06-19T00:00:00"/>
    <x v="5"/>
    <n v="2395.75"/>
    <s v="بنك البركة جنيه مصرى"/>
    <s v="تبرعات مباشرة بالبنك"/>
    <m/>
    <s v="بنوك"/>
    <x v="0"/>
    <m/>
    <s v="معاملة بنكية"/>
    <m/>
  </r>
  <r>
    <d v="2017-06-19T00:00:00"/>
    <x v="5"/>
    <n v="870"/>
    <s v="بنك البركة جنيه مصرى"/>
    <s v="تبرعات مباشرة بالبنك"/>
    <m/>
    <s v="بنوك"/>
    <x v="0"/>
    <m/>
    <s v="معاملة بنكية"/>
    <m/>
  </r>
  <r>
    <d v="2017-06-20T00:00:00"/>
    <x v="5"/>
    <n v="1000"/>
    <s v="خزينة مدينة نصر"/>
    <s v="تبرعات نقدية للمرضى"/>
    <s v="نقدية للمرضى"/>
    <s v="دفاتر نقدية"/>
    <x v="2"/>
    <s v="سارى"/>
    <n v="5476"/>
    <n v="110"/>
  </r>
  <r>
    <d v="2017-06-20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5477"/>
    <n v="110"/>
  </r>
  <r>
    <d v="2017-06-20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5478"/>
    <n v="110"/>
  </r>
  <r>
    <d v="2017-06-20T00:00:00"/>
    <x v="5"/>
    <n v="1800"/>
    <s v="خزينة مدينة نصر"/>
    <s v="تبرعات نقدية للمرضى"/>
    <s v="نقدية للمرضى"/>
    <s v="دفاتر نقدية"/>
    <x v="2"/>
    <s v="سارى"/>
    <n v="5479"/>
    <n v="110"/>
  </r>
  <r>
    <d v="2017-06-20T00:00:00"/>
    <x v="5"/>
    <n v="3025.5"/>
    <s v="خزينة مدينة نصر"/>
    <s v="تبرعات نقدية للمرضى"/>
    <s v="نقدية للمرضى"/>
    <s v="دفاتر نقدية"/>
    <x v="2"/>
    <s v="سارى"/>
    <n v="5480"/>
    <n v="110"/>
  </r>
  <r>
    <d v="2017-06-20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5481"/>
    <n v="110"/>
  </r>
  <r>
    <d v="2017-06-20T00:00:00"/>
    <x v="5"/>
    <n v="900"/>
    <s v="خزينة مدينة نصر"/>
    <s v="تبرعات عامة من زكاة مال وغيرها"/>
    <s v="تبرعات عامة من زكاة مال وغيرها"/>
    <s v="دفاتر نقدية"/>
    <x v="2"/>
    <s v="سارى"/>
    <n v="5482"/>
    <n v="110"/>
  </r>
  <r>
    <d v="2017-06-20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5483"/>
    <n v="110"/>
  </r>
  <r>
    <d v="2017-06-20T00:00:00"/>
    <x v="5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5484"/>
    <n v="110"/>
  </r>
  <r>
    <d v="2017-06-20T00:00:00"/>
    <x v="5"/>
    <n v="27000"/>
    <s v="خزينة مدينة نصر"/>
    <s v="تبرعات عامة من زكاة مال وغيرها"/>
    <s v="تبرعات عامة من زكاة مال وغيرها"/>
    <s v="دفاتر نقدية"/>
    <x v="2"/>
    <s v="سارى"/>
    <n v="5650"/>
    <n v="113"/>
  </r>
  <r>
    <d v="2017-06-20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5768"/>
    <n v="116"/>
  </r>
  <r>
    <d v="2017-06-20T00:00:00"/>
    <x v="5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5769"/>
    <n v="116"/>
  </r>
  <r>
    <d v="2017-06-20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5770"/>
    <n v="116"/>
  </r>
  <r>
    <d v="2017-06-20T00:00:00"/>
    <x v="5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5771"/>
    <n v="116"/>
  </r>
  <r>
    <d v="2017-06-20T00:00:00"/>
    <x v="5"/>
    <n v="50"/>
    <s v="خزينة مدينة نصر"/>
    <s v="تبرعات نقدية للمرضى"/>
    <s v="نقدية للمرضى"/>
    <s v="دفاتر نقدية"/>
    <x v="2"/>
    <s v="سارى"/>
    <n v="5801"/>
    <n v="117"/>
  </r>
  <r>
    <d v="2017-06-20T00:00:00"/>
    <x v="5"/>
    <n v="3700"/>
    <s v="خزينة مدينة نصر"/>
    <s v="تبرعات نقدية للمرضى"/>
    <s v="نقدية للمرضى"/>
    <s v="دفاتر نقدية"/>
    <x v="2"/>
    <s v="سارى"/>
    <n v="7176"/>
    <n v="144"/>
  </r>
  <r>
    <d v="2017-06-20T00:00:00"/>
    <x v="5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7177"/>
    <n v="144"/>
  </r>
  <r>
    <d v="2017-06-20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7194"/>
    <n v="144"/>
  </r>
  <r>
    <d v="2017-06-20T00:00:00"/>
    <x v="5"/>
    <n v="4000"/>
    <s v="خزينة مدينة نصر"/>
    <s v="تبرعات عامة من زكاة مال وغيرها"/>
    <s v="تبرعات عامة من زكاة مال وغيرها"/>
    <s v="دفاتر نقدية"/>
    <x v="2"/>
    <s v="سارى"/>
    <n v="7195"/>
    <n v="144"/>
  </r>
  <r>
    <d v="2017-06-20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7450"/>
    <n v="149"/>
  </r>
  <r>
    <d v="2017-06-20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7518"/>
    <n v="151"/>
  </r>
  <r>
    <d v="2017-06-20T00:00:00"/>
    <x v="5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7519"/>
    <n v="151"/>
  </r>
  <r>
    <d v="2017-06-20T00:00:00"/>
    <x v="5"/>
    <n v="300"/>
    <s v="خزينة مدينة نصر"/>
    <s v="تبرعات نقدية للمرضى"/>
    <s v="نقدية للمرضى"/>
    <s v="دفاتر نقدية"/>
    <x v="2"/>
    <s v="سارى"/>
    <n v="7520"/>
    <n v="151"/>
  </r>
  <r>
    <d v="2017-06-20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7521"/>
    <n v="151"/>
  </r>
  <r>
    <d v="2017-06-20T00:00:00"/>
    <x v="5"/>
    <n v="600"/>
    <s v="خزينة مدينة نصر"/>
    <s v="تبرعات عامة من زكاة مال وغيرها"/>
    <s v="تبرعات عامة من زكاة مال وغيرها"/>
    <s v="دفاتر نقدية"/>
    <x v="2"/>
    <s v="سارى"/>
    <n v="7522"/>
    <n v="151"/>
  </r>
  <r>
    <d v="2017-06-20T00:00:00"/>
    <x v="5"/>
    <n v="800"/>
    <s v="خزينة مدينة نصر"/>
    <s v="تبرعات عامة من زكاة مال وغيرها"/>
    <s v="تبرعات عامة من زكاة مال وغيرها"/>
    <s v="دفاتر نقدية"/>
    <x v="2"/>
    <s v="سارى"/>
    <n v="7523"/>
    <n v="151"/>
  </r>
  <r>
    <d v="2017-06-20T00:00:00"/>
    <x v="5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7524"/>
    <n v="151"/>
  </r>
  <r>
    <d v="2017-06-20T00:00:00"/>
    <x v="5"/>
    <n v="15000"/>
    <s v="خزينة مدينة نصر"/>
    <s v="تبرعات نقدية للمرضى"/>
    <s v="نقدية للمرضى"/>
    <s v="دفاتر نقدية"/>
    <x v="2"/>
    <s v="سارى"/>
    <n v="7525"/>
    <n v="151"/>
  </r>
  <r>
    <d v="2017-06-20T00:00:00"/>
    <x v="5"/>
    <n v="15000"/>
    <s v="خزينة مدينة نصر"/>
    <s v="تبرعات عامة من زكاة مال وغيرها"/>
    <s v="تبرعات عامة من زكاة مال وغيرها"/>
    <s v="دفاتر نقدية"/>
    <x v="2"/>
    <s v="سارى"/>
    <n v="7526"/>
    <n v="151"/>
  </r>
  <r>
    <d v="2017-06-20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7567"/>
    <n v="152"/>
  </r>
  <r>
    <d v="2017-06-20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7568"/>
    <n v="152"/>
  </r>
  <r>
    <d v="2017-06-20T00:00:00"/>
    <x v="5"/>
    <n v="10000"/>
    <s v="خزينة مدينة نصر"/>
    <s v="تبرعات عامة من زكاة مال وغيرها"/>
    <s v="تبرعات عامة من زكاة مال وغيرها"/>
    <s v="دفاتر نقدية"/>
    <x v="2"/>
    <s v="سارى"/>
    <n v="7569"/>
    <n v="152"/>
  </r>
  <r>
    <d v="2017-06-20T00:00:00"/>
    <x v="5"/>
    <n v="2200"/>
    <s v="خزينة مدينة نصر"/>
    <s v="تبرعات عامة من زكاة مال وغيرها"/>
    <s v="تبرعات عامة من زكاة مال وغيرها"/>
    <s v="دفاتر نقدية"/>
    <x v="2"/>
    <s v="سارى"/>
    <n v="7570"/>
    <n v="152"/>
  </r>
  <r>
    <d v="2017-06-20T00:00:00"/>
    <x v="5"/>
    <n v="2100"/>
    <s v="خزينة مدينة نصر"/>
    <s v="تبرعات عامة من زكاة مال وغيرها"/>
    <s v="تبرعات عامة من زكاة مال وغيرها"/>
    <s v="دفاتر نقدية"/>
    <x v="2"/>
    <s v="سارى"/>
    <n v="7571"/>
    <n v="152"/>
  </r>
  <r>
    <d v="2017-06-20T00:00:00"/>
    <x v="5"/>
    <n v="4000"/>
    <s v="خزينة مدينة نصر"/>
    <s v="تبرعات نقدية للمرضى"/>
    <s v="نقدية للمرضى"/>
    <s v="دفاتر نقدية"/>
    <x v="2"/>
    <s v="سارى"/>
    <n v="7604"/>
    <n v="153"/>
  </r>
  <r>
    <d v="2017-06-20T00:00:00"/>
    <x v="5"/>
    <n v="700"/>
    <s v="خزينة مدينة نصر"/>
    <s v="تبرعات نقدية للمرضى"/>
    <s v="نقدية للمرضى"/>
    <s v="دفاتر نقدية"/>
    <x v="2"/>
    <s v="سارى"/>
    <n v="7605"/>
    <n v="153"/>
  </r>
  <r>
    <d v="2017-06-20T00:00:00"/>
    <x v="5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7606"/>
    <n v="153"/>
  </r>
  <r>
    <d v="2017-06-20T00:00:00"/>
    <x v="5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7607"/>
    <n v="153"/>
  </r>
  <r>
    <d v="2017-06-20T00:00:00"/>
    <x v="5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7608"/>
    <n v="153"/>
  </r>
  <r>
    <d v="2017-06-20T00:00:00"/>
    <x v="5"/>
    <n v="1500"/>
    <s v="خزينة مدينة نصر"/>
    <s v="تبرعات عامة من زكاة مال وغيرها"/>
    <s v="تبرعات عامة من زكاة مال وغيرها"/>
    <s v="دفاتر نقدية"/>
    <x v="2"/>
    <s v="سارى"/>
    <n v="7610"/>
    <n v="153"/>
  </r>
  <r>
    <d v="2017-06-20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7611"/>
    <n v="153"/>
  </r>
  <r>
    <d v="2017-06-20T00:00:00"/>
    <x v="5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8019"/>
    <n v="161"/>
  </r>
  <r>
    <d v="2017-06-20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8020"/>
    <n v="161"/>
  </r>
  <r>
    <d v="2017-06-20T00:00:00"/>
    <x v="5"/>
    <n v="7000"/>
    <s v="خزينة مدينة نصر"/>
    <s v="تبرعات نقدية للمرضى"/>
    <s v="نقدية للمرضى"/>
    <s v="دفاتر نقدية"/>
    <x v="2"/>
    <s v="سارى"/>
    <n v="8021"/>
    <n v="161"/>
  </r>
  <r>
    <d v="2017-06-20T00:00:00"/>
    <x v="5"/>
    <n v="10000"/>
    <s v="خزينة مدينة نصر"/>
    <s v="تبرعات عامة من زكاة مال وغيرها"/>
    <s v="تبرعات عامة من زكاة مال وغيرها"/>
    <s v="دفاتر نقدية"/>
    <x v="2"/>
    <s v="سارى"/>
    <n v="8022"/>
    <n v="161"/>
  </r>
  <r>
    <d v="2017-06-20T00:00:00"/>
    <x v="5"/>
    <n v="5200"/>
    <s v="خزينة مدينة نصر"/>
    <s v="تبرعات عامة من زكاة مال وغيرها"/>
    <s v="تبرعات عامة من زكاة مال وغيرها"/>
    <s v="دفاتر نقدية"/>
    <x v="2"/>
    <s v="سارى"/>
    <n v="8023"/>
    <n v="161"/>
  </r>
  <r>
    <d v="2017-06-20T00:00:00"/>
    <x v="5"/>
    <n v="10000"/>
    <s v="خزينة مدينة نصر"/>
    <s v="تبرعات نقدية للمرضى"/>
    <s v="نقدية للمرضى"/>
    <s v="دفاتر نقدية"/>
    <x v="2"/>
    <s v="سارى"/>
    <n v="8024"/>
    <n v="161"/>
  </r>
  <r>
    <d v="2017-06-20T00:00:00"/>
    <x v="5"/>
    <n v="10000"/>
    <s v="خزينة مدينة نصر"/>
    <s v="تبرعات عامة من زكاة مال وغيرها"/>
    <s v="تبرعات عامة من زكاة مال وغيرها"/>
    <s v="دفاتر نقدية"/>
    <x v="2"/>
    <s v="سارى"/>
    <n v="8025"/>
    <n v="161"/>
  </r>
  <r>
    <d v="2017-06-20T00:00:00"/>
    <x v="5"/>
    <n v="1500"/>
    <s v="خزينة مدينة نصر"/>
    <s v="تبرعات عامة من زكاة مال وغيرها"/>
    <s v="تبرعات عامة من زكاة مال وغيرها"/>
    <s v="دفاتر نقدية"/>
    <x v="2"/>
    <s v="سارى"/>
    <n v="8026"/>
    <n v="161"/>
  </r>
  <r>
    <d v="2017-06-20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8027"/>
    <n v="161"/>
  </r>
  <r>
    <d v="2017-06-20T00:00:00"/>
    <x v="5"/>
    <n v="250"/>
    <s v="خزينة مدينة نصر"/>
    <s v="تبرعات عامة من زكاة مال وغيرها"/>
    <s v="تبرعات عامة من زكاة مال وغيرها"/>
    <s v="دفاتر نقدية"/>
    <x v="2"/>
    <s v="سارى"/>
    <n v="8028"/>
    <n v="161"/>
  </r>
  <r>
    <d v="2017-06-20T00:00:00"/>
    <x v="5"/>
    <n v="5200"/>
    <s v="خزينة مدينة نصر"/>
    <s v="تبرعات عامة من زكاة مال وغيرها"/>
    <s v="تبرعات عامة من زكاة مال وغيرها"/>
    <s v="دفاتر نقدية"/>
    <x v="2"/>
    <s v="سارى"/>
    <n v="8151"/>
    <n v="164"/>
  </r>
  <r>
    <d v="2017-06-20T00:00:00"/>
    <x v="5"/>
    <n v="450"/>
    <s v="خزينة مدينة نصر"/>
    <s v="تبرعات عامة من زكاة مال وغيرها"/>
    <s v="تبرعات عامة من زكاة مال وغيرها"/>
    <s v="دفاتر نقدية"/>
    <x v="2"/>
    <s v="سارى"/>
    <n v="8152"/>
    <n v="164"/>
  </r>
  <r>
    <d v="2017-06-20T00:00:00"/>
    <x v="5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8153"/>
    <n v="164"/>
  </r>
  <r>
    <d v="2017-06-20T00:00:00"/>
    <x v="5"/>
    <n v="1500"/>
    <s v="خزينة مدينة نصر"/>
    <s v="تبرعات عامة من زكاة مال وغيرها"/>
    <s v="تبرعات عامة من زكاة مال وغيرها"/>
    <s v="دفاتر نقدية"/>
    <x v="2"/>
    <s v="سارى"/>
    <n v="8154"/>
    <n v="164"/>
  </r>
  <r>
    <d v="2017-06-20T00:00:00"/>
    <x v="5"/>
    <n v="8300"/>
    <s v="خزينة مدينة نصر"/>
    <s v="تبرعات عامة من زكاة مال وغيرها"/>
    <s v="تبرعات عامة من زكاة مال وغيرها"/>
    <s v="دفاتر نقدية"/>
    <x v="2"/>
    <s v="سارى"/>
    <n v="8155"/>
    <n v="164"/>
  </r>
  <r>
    <d v="2017-06-20T00:00:00"/>
    <x v="5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8156"/>
    <n v="164"/>
  </r>
  <r>
    <d v="2017-06-20T00:00:00"/>
    <x v="5"/>
    <n v="650"/>
    <s v="خزينة مدينة نصر"/>
    <s v="تبرعات نقدية للمرضى"/>
    <s v="نقدية للمرضى"/>
    <s v="دفاتر نقدية"/>
    <x v="2"/>
    <s v="سارى"/>
    <n v="8157"/>
    <n v="164"/>
  </r>
  <r>
    <d v="2017-06-20T00:00:00"/>
    <x v="5"/>
    <n v="500"/>
    <s v="خزينة مدينة نصر"/>
    <s v="تبرعات نقدية للمرضى"/>
    <s v="نقدية للمرضى"/>
    <s v="دفاتر نقدية"/>
    <x v="2"/>
    <s v="سارى"/>
    <n v="8158"/>
    <n v="164"/>
  </r>
  <r>
    <d v="2017-06-20T00:00:00"/>
    <x v="5"/>
    <n v="300"/>
    <s v="خزينة مدينة نصر"/>
    <s v="تبرعات نقدية للمرضى"/>
    <s v="نقدية للمرضى"/>
    <s v="دفاتر نقدية"/>
    <x v="2"/>
    <s v="سارى"/>
    <n v="8159"/>
    <n v="164"/>
  </r>
  <r>
    <d v="2017-06-20T00:00:00"/>
    <x v="5"/>
    <n v="4200"/>
    <s v="خزينة مدينة نصر"/>
    <s v="تبرعات عامة من زكاة مال وغيرها"/>
    <s v="تبرعات عامة من زكاة مال وغيرها"/>
    <s v="دفاتر نقدية"/>
    <x v="2"/>
    <s v="سارى"/>
    <n v="8201"/>
    <n v="165"/>
  </r>
  <r>
    <d v="2017-06-20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8202"/>
    <n v="165"/>
  </r>
  <r>
    <d v="2017-06-20T00:00:00"/>
    <x v="5"/>
    <n v="2100"/>
    <s v="خزينة مدينة نصر"/>
    <s v="تبرعات عامة من زكاة مال وغيرها"/>
    <s v="تبرعات عامة من زكاة مال وغيرها"/>
    <s v="دفاتر نقدية"/>
    <x v="2"/>
    <s v="سارى"/>
    <n v="8204"/>
    <n v="165"/>
  </r>
  <r>
    <d v="2017-06-20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8205"/>
    <n v="165"/>
  </r>
  <r>
    <d v="2017-06-20T00:00:00"/>
    <x v="5"/>
    <n v="7000"/>
    <s v="خزينة مدينة نصر"/>
    <s v="تبرعات عامة من زكاة مال وغيرها"/>
    <s v="تبرعات عامة من زكاة مال وغيرها"/>
    <s v="دفاتر نقدية"/>
    <x v="2"/>
    <s v="سارى"/>
    <n v="8206"/>
    <n v="165"/>
  </r>
  <r>
    <d v="2017-06-20T00:00:00"/>
    <x v="5"/>
    <n v="5000"/>
    <s v="خزينة مدينة نصر"/>
    <s v="تبرعات نقدية للمرضى"/>
    <s v="نقدية للمرضى"/>
    <s v="دفاتر نقدية"/>
    <x v="2"/>
    <s v="سارى"/>
    <n v="8207"/>
    <n v="165"/>
  </r>
  <r>
    <d v="2017-06-20T00:00:00"/>
    <x v="5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8208"/>
    <n v="165"/>
  </r>
  <r>
    <d v="2017-06-20T00:00:00"/>
    <x v="5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8251"/>
    <n v="166"/>
  </r>
  <r>
    <d v="2017-06-20T00:00:00"/>
    <x v="5"/>
    <n v="5000"/>
    <s v="خزينة مدينة نصر"/>
    <s v="تبرعات نقدية للمرضى"/>
    <s v="نقدية للمرضى"/>
    <s v="دفاتر نقدية"/>
    <x v="2"/>
    <s v="سارى"/>
    <n v="8252"/>
    <n v="166"/>
  </r>
  <r>
    <d v="2017-06-20T00:00:00"/>
    <x v="5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8253"/>
    <n v="166"/>
  </r>
  <r>
    <d v="2017-06-20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8254"/>
    <n v="166"/>
  </r>
  <r>
    <d v="2017-06-20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8255"/>
    <n v="166"/>
  </r>
  <r>
    <d v="2017-06-20T00:00:00"/>
    <x v="5"/>
    <n v="855"/>
    <s v="خزينة مدينة نصر"/>
    <s v="تبرعات نقدية للمرضى"/>
    <s v="نقدية للمرضى"/>
    <s v="دفاتر نقدية"/>
    <x v="2"/>
    <s v="سارى"/>
    <n v="8256"/>
    <n v="166"/>
  </r>
  <r>
    <d v="2017-06-20T00:00:00"/>
    <x v="5"/>
    <n v="500"/>
    <s v="خزينة مدينة نصر"/>
    <s v="تبرعات نقدية للمرضى"/>
    <s v="نقدية للمرضى"/>
    <s v="دفاتر نقدية"/>
    <x v="2"/>
    <s v="سارى"/>
    <n v="8257"/>
    <n v="166"/>
  </r>
  <r>
    <d v="2017-06-20T00:00:00"/>
    <x v="5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8258"/>
    <n v="166"/>
  </r>
  <r>
    <d v="2017-06-20T00:00:00"/>
    <x v="5"/>
    <n v="250"/>
    <s v="خزينة مدينة نصر"/>
    <s v="تبرعات عامة من زكاة مال وغيرها"/>
    <s v="تبرعات عامة من زكاة مال وغيرها"/>
    <s v="دفاتر نقدية"/>
    <x v="2"/>
    <s v="سارى"/>
    <n v="8260"/>
    <n v="166"/>
  </r>
  <r>
    <d v="2017-06-20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8261"/>
    <n v="166"/>
  </r>
  <r>
    <d v="2017-06-20T00:00:00"/>
    <x v="5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8262"/>
    <n v="166"/>
  </r>
  <r>
    <d v="2017-06-20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8301"/>
    <n v="167"/>
  </r>
  <r>
    <d v="2017-06-20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8302"/>
    <n v="167"/>
  </r>
  <r>
    <d v="2017-06-20T00:00:00"/>
    <x v="5"/>
    <n v="250"/>
    <s v="خزينة مدينة نصر"/>
    <s v="تبرعات عامة من زكاة مال وغيرها"/>
    <s v="تبرعات عامة من زكاة مال وغيرها"/>
    <s v="دفاتر نقدية"/>
    <x v="2"/>
    <s v="سارى"/>
    <n v="8303"/>
    <n v="167"/>
  </r>
  <r>
    <d v="2017-06-20T00:00:00"/>
    <x v="5"/>
    <n v="70"/>
    <s v="بنك البركة جنيه مصرى"/>
    <s v="تبرعات مباشرة بالبنك"/>
    <m/>
    <s v="بنوك"/>
    <x v="0"/>
    <m/>
    <s v="معاملة بنكية"/>
    <m/>
  </r>
  <r>
    <d v="2017-06-20T00:00:00"/>
    <x v="5"/>
    <n v="500"/>
    <s v="بنك البركة جنيه مصرى"/>
    <s v="تبرعات مباشرة بالبنك"/>
    <m/>
    <s v="بنوك"/>
    <x v="0"/>
    <m/>
    <s v="معاملة بنكية"/>
    <m/>
  </r>
  <r>
    <d v="2017-06-20T00:00:00"/>
    <x v="5"/>
    <n v="400"/>
    <s v="بنك البركة جنيه مصرى"/>
    <s v="تبرعات مباشرة بالبنك"/>
    <m/>
    <s v="بنوك"/>
    <x v="0"/>
    <m/>
    <s v="معاملة بنكية"/>
    <m/>
  </r>
  <r>
    <d v="2017-06-20T00:00:00"/>
    <x v="5"/>
    <n v="4000"/>
    <s v="بنك البركة جنيه مصرى"/>
    <s v="تبرعات مباشرة بالبنك"/>
    <m/>
    <s v="بنوك"/>
    <x v="0"/>
    <m/>
    <s v="معاملة بنكية"/>
    <m/>
  </r>
  <r>
    <d v="2017-06-20T00:00:00"/>
    <x v="5"/>
    <n v="500"/>
    <s v="بنك البركة جنيه مصرى"/>
    <s v="تبرعات مباشرة بالبنك"/>
    <m/>
    <s v="بنوك"/>
    <x v="0"/>
    <m/>
    <s v="معاملة بنكية"/>
    <m/>
  </r>
  <r>
    <d v="2017-06-20T00:00:00"/>
    <x v="5"/>
    <n v="7000"/>
    <s v="بنك البركة جنيه مصرى"/>
    <s v="تبرعات مباشرة بالبنك"/>
    <m/>
    <s v="بنوك"/>
    <x v="0"/>
    <m/>
    <s v="معاملة بنكية"/>
    <m/>
  </r>
  <r>
    <d v="2017-06-20T00:00:00"/>
    <x v="5"/>
    <n v="4550"/>
    <s v="بنك البركة جنيه مصرى"/>
    <s v="تبرعات مباشرة بالبنك"/>
    <m/>
    <s v="بنوك"/>
    <x v="0"/>
    <m/>
    <s v="معاملة بنكية"/>
    <m/>
  </r>
  <r>
    <d v="2017-06-20T00:00:00"/>
    <x v="5"/>
    <n v="5000"/>
    <s v="بنك البركة جنيه مصرى"/>
    <s v="تبرعات مباشرة بالبنك"/>
    <m/>
    <s v="بنوك"/>
    <x v="0"/>
    <m/>
    <s v="معاملة بنكية"/>
    <m/>
  </r>
  <r>
    <d v="2017-06-21T00:00:00"/>
    <x v="5"/>
    <n v="6000"/>
    <s v="خزينة مدينة نصر"/>
    <s v="تبرعات نقدية للمرضى"/>
    <s v="نقدية للمرضى"/>
    <s v="دفاتر نقدية"/>
    <x v="2"/>
    <s v="سارى"/>
    <n v="5485"/>
    <n v="110"/>
  </r>
  <r>
    <d v="2017-06-21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5486"/>
    <n v="110"/>
  </r>
  <r>
    <d v="2017-06-21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5487"/>
    <n v="110"/>
  </r>
  <r>
    <d v="2017-06-21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5488"/>
    <n v="110"/>
  </r>
  <r>
    <d v="2017-06-21T00:00:00"/>
    <x v="5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5489"/>
    <n v="110"/>
  </r>
  <r>
    <d v="2017-06-21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5490"/>
    <n v="110"/>
  </r>
  <r>
    <d v="2017-06-21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5772"/>
    <n v="116"/>
  </r>
  <r>
    <d v="2017-06-21T00:00:00"/>
    <x v="5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5773"/>
    <n v="116"/>
  </r>
  <r>
    <d v="2017-06-21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5774"/>
    <n v="116"/>
  </r>
  <r>
    <d v="2017-06-21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5775"/>
    <n v="116"/>
  </r>
  <r>
    <d v="2017-06-21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5776"/>
    <n v="116"/>
  </r>
  <r>
    <d v="2017-06-21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5777"/>
    <n v="116"/>
  </r>
  <r>
    <d v="2017-06-21T00:00:00"/>
    <x v="5"/>
    <n v="60"/>
    <s v="خزينة مدينة نصر"/>
    <s v="تبرعات عامة من زكاة مال وغيرها"/>
    <s v="تبرعات عامة من زكاة مال وغيرها"/>
    <s v="دفاتر نقدية"/>
    <x v="2"/>
    <s v="سارى"/>
    <n v="5778"/>
    <n v="116"/>
  </r>
  <r>
    <d v="2017-06-21T00:00:00"/>
    <x v="5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5779"/>
    <n v="116"/>
  </r>
  <r>
    <d v="2017-06-21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5780"/>
    <n v="116"/>
  </r>
  <r>
    <d v="2017-06-21T00:00:00"/>
    <x v="5"/>
    <n v="2300"/>
    <s v="خزينة مدينة نصر"/>
    <s v="تبرعات عامة من زكاة مال وغيرها"/>
    <s v="تبرعات عامة من زكاة مال وغيرها"/>
    <s v="دفاتر نقدية"/>
    <x v="2"/>
    <s v="سارى"/>
    <n v="5806"/>
    <n v="117"/>
  </r>
  <r>
    <d v="2017-06-21T00:00:00"/>
    <x v="5"/>
    <n v="4000"/>
    <s v="خزينة مدينة نصر"/>
    <s v="تبرعات عامة من زكاة مال وغيرها"/>
    <s v="تبرعات عامة من زكاة مال وغيرها"/>
    <s v="دفاتر نقدية"/>
    <x v="2"/>
    <s v="سارى"/>
    <n v="6892"/>
    <n v="138"/>
  </r>
  <r>
    <d v="2017-06-21T00:00:00"/>
    <x v="5"/>
    <n v="4000"/>
    <s v="خزينة مدينة نصر"/>
    <s v="تبرعات عامة من زكاة مال وغيرها"/>
    <s v="تبرعات عامة من زكاة مال وغيرها"/>
    <s v="دفاتر نقدية"/>
    <x v="2"/>
    <s v="سارى"/>
    <n v="7196"/>
    <n v="144"/>
  </r>
  <r>
    <d v="2017-06-21T00:00:00"/>
    <x v="5"/>
    <n v="10000"/>
    <s v="خزينة مدينة نصر"/>
    <s v="تبرعات عامة من زكاة مال وغيرها"/>
    <s v="تبرعات عامة من زكاة مال وغيرها"/>
    <s v="دفاتر نقدية"/>
    <x v="2"/>
    <s v="سارى"/>
    <n v="7197"/>
    <n v="144"/>
  </r>
  <r>
    <d v="2017-06-21T00:00:00"/>
    <x v="5"/>
    <n v="100"/>
    <s v="خزينة مدينة نصر"/>
    <s v="تبرعات نقدية للمرضى"/>
    <s v="نقدية للمرضى"/>
    <s v="دفاتر نقدية"/>
    <x v="2"/>
    <s v="سارى"/>
    <n v="7198"/>
    <n v="144"/>
  </r>
  <r>
    <d v="2017-06-21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7199"/>
    <n v="144"/>
  </r>
  <r>
    <d v="2017-06-21T00:00:00"/>
    <x v="5"/>
    <n v="10000"/>
    <s v="خزينة مدينة نصر"/>
    <s v="تبرعات عامة من زكاة مال وغيرها"/>
    <s v="تبرعات عامة من زكاة مال وغيرها"/>
    <s v="دفاتر نقدية"/>
    <x v="2"/>
    <s v="سارى"/>
    <n v="7200"/>
    <n v="144"/>
  </r>
  <r>
    <d v="2017-06-21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7527"/>
    <n v="151"/>
  </r>
  <r>
    <d v="2017-06-21T00:00:00"/>
    <x v="5"/>
    <n v="1250"/>
    <s v="خزينة مدينة نصر"/>
    <s v="تبرعات نقدية للمرضى"/>
    <s v="نقدية للمرضى"/>
    <s v="دفاتر نقدية"/>
    <x v="2"/>
    <s v="سارى"/>
    <n v="7528"/>
    <n v="151"/>
  </r>
  <r>
    <d v="2017-06-21T00:00:00"/>
    <x v="5"/>
    <n v="1500"/>
    <s v="خزينة مدينة نصر"/>
    <s v="تبرعات عامة من زكاة مال وغيرها"/>
    <s v="تبرعات عامة من زكاة مال وغيرها"/>
    <s v="دفاتر نقدية"/>
    <x v="2"/>
    <s v="سارى"/>
    <n v="7529"/>
    <n v="151"/>
  </r>
  <r>
    <d v="2017-06-21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7530"/>
    <n v="151"/>
  </r>
  <r>
    <d v="2017-06-21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7531"/>
    <n v="151"/>
  </r>
  <r>
    <d v="2017-06-21T00:00:00"/>
    <x v="5"/>
    <n v="450"/>
    <s v="خزينة مدينة نصر"/>
    <s v="تبرعات عامة من زكاة مال وغيرها"/>
    <s v="تبرعات عامة من زكاة مال وغيرها"/>
    <s v="دفاتر نقدية"/>
    <x v="2"/>
    <s v="سارى"/>
    <n v="7532"/>
    <n v="151"/>
  </r>
  <r>
    <d v="2017-06-21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7533"/>
    <n v="151"/>
  </r>
  <r>
    <d v="2017-06-21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7534"/>
    <n v="151"/>
  </r>
  <r>
    <d v="2017-06-21T00:00:00"/>
    <x v="5"/>
    <n v="30500"/>
    <s v="خزينة مدينة نصر"/>
    <s v="تبرعات عامة من زكاة مال وغيرها"/>
    <s v="تبرعات عامة من زكاة مال وغيرها"/>
    <s v="دفاتر نقدية"/>
    <x v="2"/>
    <s v="سارى"/>
    <n v="7535"/>
    <n v="151"/>
  </r>
  <r>
    <d v="2017-06-21T00:00:00"/>
    <x v="5"/>
    <n v="10000"/>
    <s v="خزينة مدينة نصر"/>
    <s v="تبرعات عامة من زكاة مال وغيرها"/>
    <s v="تبرعات عامة من زكاة مال وغيرها"/>
    <s v="دفاتر نقدية"/>
    <x v="2"/>
    <s v="سارى"/>
    <n v="7536"/>
    <n v="151"/>
  </r>
  <r>
    <d v="2017-06-21T00:00:00"/>
    <x v="5"/>
    <n v="9950"/>
    <s v="خزينة مدينة نصر"/>
    <s v="تبرعات عامة من زكاة مال وغيرها"/>
    <s v="تبرعات عامة من زكاة مال وغيرها"/>
    <s v="دفاتر نقدية"/>
    <x v="2"/>
    <s v="سارى"/>
    <n v="7537"/>
    <n v="151"/>
  </r>
  <r>
    <d v="2017-06-21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7572"/>
    <n v="152"/>
  </r>
  <r>
    <d v="2017-06-21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7573"/>
    <n v="152"/>
  </r>
  <r>
    <d v="2017-06-21T00:00:00"/>
    <x v="5"/>
    <n v="1100"/>
    <s v="خزينة مدينة نصر"/>
    <s v="تبرعات عامة من زكاة مال وغيرها"/>
    <s v="تبرعات عامة من زكاة مال وغيرها"/>
    <s v="دفاتر نقدية"/>
    <x v="2"/>
    <s v="سارى"/>
    <n v="7574"/>
    <n v="152"/>
  </r>
  <r>
    <d v="2017-06-21T00:00:00"/>
    <x v="5"/>
    <n v="550"/>
    <s v="خزينة مدينة نصر"/>
    <s v="تبرعات عامة من زكاة مال وغيرها"/>
    <s v="تبرعات عامة من زكاة مال وغيرها"/>
    <s v="دفاتر نقدية"/>
    <x v="2"/>
    <s v="سارى"/>
    <n v="7575"/>
    <n v="152"/>
  </r>
  <r>
    <d v="2017-06-21T00:00:00"/>
    <x v="5"/>
    <n v="2000"/>
    <s v="خزينة مدينة نصر"/>
    <s v="تبرعات نقدية للمرضى"/>
    <s v="نقدية للمرضى"/>
    <s v="دفاتر نقدية"/>
    <x v="2"/>
    <s v="سارى"/>
    <n v="7576"/>
    <n v="152"/>
  </r>
  <r>
    <d v="2017-06-21T00:00:00"/>
    <x v="5"/>
    <n v="10000"/>
    <s v="خزينة مدينة نصر"/>
    <s v="تبرعات نقدية للمرضى"/>
    <s v="نقدية للمرضى"/>
    <s v="دفاتر نقدية"/>
    <x v="2"/>
    <s v="سارى"/>
    <n v="7577"/>
    <n v="152"/>
  </r>
  <r>
    <d v="2017-06-21T00:00:00"/>
    <x v="5"/>
    <n v="4000"/>
    <s v="خزينة مدينة نصر"/>
    <s v="تبرعات عامة من زكاة مال وغيرها"/>
    <s v="تبرعات عامة من زكاة مال وغيرها"/>
    <s v="دفاتر نقدية"/>
    <x v="2"/>
    <s v="سارى"/>
    <n v="7578"/>
    <n v="152"/>
  </r>
  <r>
    <d v="2017-06-21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7579"/>
    <n v="152"/>
  </r>
  <r>
    <d v="2017-06-21T00:00:00"/>
    <x v="5"/>
    <n v="750"/>
    <s v="خزينة مدينة نصر"/>
    <s v="تبرعات عامة من زكاة مال وغيرها"/>
    <s v="تبرعات عامة من زكاة مال وغيرها"/>
    <s v="دفاتر نقدية"/>
    <x v="2"/>
    <s v="سارى"/>
    <n v="7580"/>
    <n v="152"/>
  </r>
  <r>
    <d v="2017-06-21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7581"/>
    <n v="152"/>
  </r>
  <r>
    <d v="2017-06-21T00:00:00"/>
    <x v="5"/>
    <n v="1000"/>
    <s v="خزينة مدينة نصر"/>
    <s v="تبرعات نقدية للمرضى"/>
    <s v="نقدية للمرضى"/>
    <s v="دفاتر نقدية"/>
    <x v="2"/>
    <s v="سارى"/>
    <n v="7759"/>
    <n v="156"/>
  </r>
  <r>
    <d v="2017-06-21T00:00:00"/>
    <x v="5"/>
    <n v="5500"/>
    <s v="خزينة مدينة نصر"/>
    <s v="تبرعات عامة من زكاة مال وغيرها"/>
    <s v="تبرعات عامة من زكاة مال وغيرها"/>
    <s v="دفاتر نقدية"/>
    <x v="2"/>
    <s v="سارى"/>
    <n v="7760"/>
    <n v="156"/>
  </r>
  <r>
    <d v="2017-06-21T00:00:00"/>
    <x v="5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7761"/>
    <n v="156"/>
  </r>
  <r>
    <d v="2017-06-21T00:00:00"/>
    <x v="5"/>
    <n v="4000"/>
    <s v="خزينة مدينة نصر"/>
    <s v="تبرعات عامة من زكاة مال وغيرها"/>
    <s v="تبرعات عامة من زكاة مال وغيرها"/>
    <s v="دفاتر نقدية"/>
    <x v="2"/>
    <s v="سارى"/>
    <n v="7762"/>
    <n v="156"/>
  </r>
  <r>
    <d v="2017-06-21T00:00:00"/>
    <x v="5"/>
    <n v="10000"/>
    <s v="خزينة مدينة نصر"/>
    <s v="تبرعات عامة من زكاة مال وغيرها"/>
    <s v="تبرعات عامة من زكاة مال وغيرها"/>
    <s v="دفاتر نقدية"/>
    <x v="2"/>
    <s v="سارى"/>
    <n v="7763"/>
    <n v="156"/>
  </r>
  <r>
    <d v="2017-06-21T00:00:00"/>
    <x v="5"/>
    <n v="5400"/>
    <s v="خزينة مدينة نصر"/>
    <s v="تبرعات نقدية للمرضى"/>
    <s v="نقدية للمرضى"/>
    <s v="دفاتر نقدية"/>
    <x v="2"/>
    <s v="سارى"/>
    <n v="7782"/>
    <n v="156"/>
  </r>
  <r>
    <d v="2017-06-21T00:00:00"/>
    <x v="5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7801"/>
    <n v="157"/>
  </r>
  <r>
    <d v="2017-06-21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7802"/>
    <n v="157"/>
  </r>
  <r>
    <d v="2017-06-21T00:00:00"/>
    <x v="5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7803"/>
    <n v="157"/>
  </r>
  <r>
    <d v="2017-06-21T00:00:00"/>
    <x v="5"/>
    <n v="120000"/>
    <s v="اوراق قبض"/>
    <s v="تبرعات نقدية للمرضى"/>
    <s v="نقدية للمرضى"/>
    <s v="دفاتر نقدية"/>
    <x v="2"/>
    <s v="سارى"/>
    <n v="7804"/>
    <n v="157"/>
  </r>
  <r>
    <d v="2017-06-21T00:00:00"/>
    <x v="5"/>
    <n v="600"/>
    <s v="خزينة مدينة نصر"/>
    <s v="تبرعات عامة من زكاة مال وغيرها"/>
    <s v="تبرعات عامة من زكاة مال وغيرها"/>
    <s v="دفاتر نقدية"/>
    <x v="2"/>
    <s v="سارى"/>
    <n v="7805"/>
    <n v="157"/>
  </r>
  <r>
    <d v="2017-06-21T00:00:00"/>
    <x v="5"/>
    <n v="7300"/>
    <s v="خزينة مدينة نصر"/>
    <s v="تبرعات نقدية للمرضى"/>
    <s v="نقدية للمرضى"/>
    <s v="دفاتر نقدية"/>
    <x v="2"/>
    <s v="سارى"/>
    <n v="7806"/>
    <n v="157"/>
  </r>
  <r>
    <d v="2017-06-21T00:00:00"/>
    <x v="5"/>
    <n v="1250"/>
    <s v="خزينة مدينة نصر"/>
    <s v="تبرعات نقدية للمرضى"/>
    <s v="نقدية للمرضى"/>
    <s v="دفاتر نقدية"/>
    <x v="2"/>
    <s v="سارى"/>
    <n v="7807"/>
    <n v="157"/>
  </r>
  <r>
    <d v="2017-06-21T00:00:00"/>
    <x v="5"/>
    <n v="1250"/>
    <s v="خزينة مدينة نصر"/>
    <s v="تبرعات نقدية للمرضى"/>
    <s v="نقدية للمرضى"/>
    <s v="دفاتر نقدية"/>
    <x v="2"/>
    <s v="سارى"/>
    <n v="7808"/>
    <n v="157"/>
  </r>
  <r>
    <d v="2017-06-21T00:00:00"/>
    <x v="5"/>
    <n v="1000"/>
    <s v="خزينة مدينة نصر"/>
    <s v="تبرعات نقدية للمرضى"/>
    <s v="نقدية للمرضى"/>
    <s v="دفاتر نقدية"/>
    <x v="2"/>
    <s v="سارى"/>
    <n v="7809"/>
    <n v="157"/>
  </r>
  <r>
    <d v="2017-06-21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8029"/>
    <n v="161"/>
  </r>
  <r>
    <d v="2017-06-21T00:00:00"/>
    <x v="5"/>
    <n v="900"/>
    <s v="خزينة مدينة نصر"/>
    <s v="تبرعات عامة من زكاة مال وغيرها"/>
    <s v="تبرعات عامة من زكاة مال وغيرها"/>
    <s v="دفاتر نقدية"/>
    <x v="2"/>
    <s v="سارى"/>
    <n v="8030"/>
    <n v="161"/>
  </r>
  <r>
    <d v="2017-06-21T00:00:00"/>
    <x v="5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8031"/>
    <n v="161"/>
  </r>
  <r>
    <d v="2017-06-21T00:00:00"/>
    <x v="5"/>
    <n v="3065"/>
    <s v="خزينة مدينة نصر"/>
    <s v="تبرعات عامة من زكاة مال وغيرها"/>
    <s v="تبرعات عامة من زكاة مال وغيرها"/>
    <s v="دفاتر نقدية"/>
    <x v="2"/>
    <s v="سارى"/>
    <n v="8032"/>
    <n v="161"/>
  </r>
  <r>
    <d v="2017-06-21T00:00:00"/>
    <x v="5"/>
    <n v="325"/>
    <s v="خزينة مدينة نصر"/>
    <s v="تبرعات عامة من زكاة مال وغيرها"/>
    <s v="تبرعات عامة من زكاة مال وغيرها"/>
    <s v="دفاتر نقدية"/>
    <x v="2"/>
    <s v="سارى"/>
    <n v="8033"/>
    <n v="161"/>
  </r>
  <r>
    <d v="2017-06-21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8034"/>
    <n v="161"/>
  </r>
  <r>
    <d v="2017-06-21T00:00:00"/>
    <x v="5"/>
    <n v="700"/>
    <s v="خزينة مدينة نصر"/>
    <s v="تبرعات عامة من زكاة مال وغيرها"/>
    <s v="تبرعات عامة من زكاة مال وغيرها"/>
    <s v="دفاتر نقدية"/>
    <x v="2"/>
    <s v="سارى"/>
    <n v="8035"/>
    <n v="161"/>
  </r>
  <r>
    <d v="2017-06-21T00:00:00"/>
    <x v="5"/>
    <n v="750"/>
    <s v="خزينة مدينة نصر"/>
    <s v="تبرعات عامة من زكاة مال وغيرها"/>
    <s v="تبرعات عامة من زكاة مال وغيرها"/>
    <s v="دفاتر نقدية"/>
    <x v="2"/>
    <s v="سارى"/>
    <n v="8036"/>
    <n v="161"/>
  </r>
  <r>
    <d v="2017-06-21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8108"/>
    <n v="163"/>
  </r>
  <r>
    <d v="2017-06-21T00:00:00"/>
    <x v="5"/>
    <n v="4000"/>
    <s v="خزينة مدينة نصر"/>
    <s v="تبرعات عامة من زكاة مال وغيرها"/>
    <s v="تبرعات عامة من زكاة مال وغيرها"/>
    <s v="دفاتر نقدية"/>
    <x v="2"/>
    <s v="سارى"/>
    <n v="8109"/>
    <n v="163"/>
  </r>
  <r>
    <d v="2017-06-21T00:00:00"/>
    <x v="5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8110"/>
    <n v="163"/>
  </r>
  <r>
    <d v="2017-06-21T00:00:00"/>
    <x v="5"/>
    <n v="1500"/>
    <s v="خزينة مدينة نصر"/>
    <s v="تبرعات عامة من زكاة مال وغيرها"/>
    <s v="تبرعات عامة من زكاة مال وغيرها"/>
    <s v="دفاتر نقدية"/>
    <x v="2"/>
    <s v="سارى"/>
    <n v="8111"/>
    <n v="163"/>
  </r>
  <r>
    <d v="2017-06-21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8112"/>
    <n v="163"/>
  </r>
  <r>
    <d v="2017-06-21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8113"/>
    <n v="163"/>
  </r>
  <r>
    <d v="2017-06-21T00:00:00"/>
    <x v="5"/>
    <n v="11754"/>
    <s v="خزينة مدينة نصر"/>
    <s v="تبرعات عامة من زكاة مال وغيرها"/>
    <s v="تبرعات عامة من زكاة مال وغيرها"/>
    <s v="دفاتر نقدية"/>
    <x v="2"/>
    <s v="سارى"/>
    <n v="8114"/>
    <n v="163"/>
  </r>
  <r>
    <d v="2017-06-21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8115"/>
    <n v="163"/>
  </r>
  <r>
    <d v="2017-06-21T00:00:00"/>
    <x v="5"/>
    <n v="4000"/>
    <s v="خزينة مدينة نصر"/>
    <s v="تبرعات نقدية للمرضى"/>
    <s v="نقدية للمرضى"/>
    <s v="دفاتر نقدية"/>
    <x v="2"/>
    <s v="سارى"/>
    <n v="8160"/>
    <n v="164"/>
  </r>
  <r>
    <d v="2017-06-21T00:00:00"/>
    <x v="5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8161"/>
    <n v="164"/>
  </r>
  <r>
    <d v="2017-06-21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8162"/>
    <n v="164"/>
  </r>
  <r>
    <d v="2017-06-21T00:00:00"/>
    <x v="5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8163"/>
    <n v="164"/>
  </r>
  <r>
    <d v="2017-06-21T00:00:00"/>
    <x v="5"/>
    <n v="2000"/>
    <s v="خزينة مدينة نصر"/>
    <s v="تبرعات نقدية للمرضى"/>
    <s v="نقدية للمرضى"/>
    <s v="دفاتر نقدية"/>
    <x v="2"/>
    <s v="سارى"/>
    <n v="8164"/>
    <n v="164"/>
  </r>
  <r>
    <d v="2017-06-21T00:00:00"/>
    <x v="5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8165"/>
    <n v="164"/>
  </r>
  <r>
    <d v="2017-06-21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8166"/>
    <n v="164"/>
  </r>
  <r>
    <d v="2017-06-21T00:00:00"/>
    <x v="5"/>
    <n v="265"/>
    <s v="خزينة مدينة نصر"/>
    <s v="تبرعات عامة من زكاة مال وغيرها"/>
    <s v="تبرعات عامة من زكاة مال وغيرها"/>
    <s v="دفاتر نقدية"/>
    <x v="2"/>
    <s v="سارى"/>
    <n v="8167"/>
    <n v="164"/>
  </r>
  <r>
    <d v="2017-06-21T00:00:00"/>
    <x v="5"/>
    <n v="6200"/>
    <s v="خزينة مدينة نصر"/>
    <s v="تبرعات عامة من زكاة مال وغيرها"/>
    <s v="تبرعات عامة من زكاة مال وغيرها"/>
    <s v="دفاتر نقدية"/>
    <x v="2"/>
    <s v="سارى"/>
    <n v="8209"/>
    <n v="165"/>
  </r>
  <r>
    <d v="2017-06-21T00:00:00"/>
    <x v="5"/>
    <n v="6300"/>
    <s v="خزينة مدينة نصر"/>
    <s v="تبرعات عامة من زكاة مال وغيرها"/>
    <s v="تبرعات عامة من زكاة مال وغيرها"/>
    <s v="دفاتر نقدية"/>
    <x v="2"/>
    <s v="سارى"/>
    <n v="8210"/>
    <n v="165"/>
  </r>
  <r>
    <d v="2017-06-21T00:00:00"/>
    <x v="5"/>
    <n v="7000"/>
    <s v="خزينة مدينة نصر"/>
    <s v="تبرعات عامة من زكاة مال وغيرها"/>
    <s v="تبرعات عامة من زكاة مال وغيرها"/>
    <s v="دفاتر نقدية"/>
    <x v="2"/>
    <s v="سارى"/>
    <n v="8211"/>
    <n v="165"/>
  </r>
  <r>
    <d v="2017-06-21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8212"/>
    <n v="165"/>
  </r>
  <r>
    <d v="2017-06-21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8263"/>
    <n v="166"/>
  </r>
  <r>
    <d v="2017-06-21T00:00:00"/>
    <x v="5"/>
    <n v="500"/>
    <s v="خزينة مدينة نصر"/>
    <s v="تبرعات نقدية للمرضى"/>
    <s v="نقدية للمرضى"/>
    <s v="دفاتر نقدية"/>
    <x v="2"/>
    <s v="سارى"/>
    <n v="8264"/>
    <n v="166"/>
  </r>
  <r>
    <d v="2017-06-21T00:00:00"/>
    <x v="5"/>
    <n v="1000"/>
    <s v="خزينة مدينة نصر"/>
    <s v="تبرعات نقدية للمرضى"/>
    <s v="نقدية للمرضى"/>
    <s v="دفاتر نقدية"/>
    <x v="2"/>
    <s v="سارى"/>
    <n v="8265"/>
    <n v="166"/>
  </r>
  <r>
    <d v="2017-06-21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8266"/>
    <n v="166"/>
  </r>
  <r>
    <d v="2017-06-21T00:00:00"/>
    <x v="5"/>
    <n v="8500"/>
    <s v="خزينة مدينة نصر"/>
    <s v="تبرعات عامة من زكاة مال وغيرها"/>
    <s v="تبرعات عامة من زكاة مال وغيرها"/>
    <s v="دفاتر نقدية"/>
    <x v="2"/>
    <s v="سارى"/>
    <n v="8267"/>
    <n v="166"/>
  </r>
  <r>
    <d v="2017-06-21T00:00:00"/>
    <x v="5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8268"/>
    <n v="166"/>
  </r>
  <r>
    <d v="2017-06-21T00:00:00"/>
    <x v="5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8269"/>
    <n v="166"/>
  </r>
  <r>
    <d v="2017-06-21T00:00:00"/>
    <x v="5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8270"/>
    <n v="166"/>
  </r>
  <r>
    <d v="2017-06-21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8271"/>
    <n v="166"/>
  </r>
  <r>
    <d v="2017-06-21T00:00:00"/>
    <x v="5"/>
    <n v="250"/>
    <s v="خزينة مدينة نصر"/>
    <s v="تبرعات عامة من زكاة مال وغيرها"/>
    <s v="تبرعات عامة من زكاة مال وغيرها"/>
    <s v="دفاتر نقدية"/>
    <x v="2"/>
    <s v="سارى"/>
    <n v="8272"/>
    <n v="166"/>
  </r>
  <r>
    <d v="2017-06-21T00:00:00"/>
    <x v="5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8294"/>
    <n v="166"/>
  </r>
  <r>
    <d v="2017-06-21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8304"/>
    <n v="167"/>
  </r>
  <r>
    <d v="2017-06-21T00:00:00"/>
    <x v="5"/>
    <n v="150"/>
    <s v="خزينة مدينة نصر"/>
    <s v="تبرعات عامة من زكاة مال وغيرها"/>
    <s v="تبرعات عامة من زكاة مال وغيرها"/>
    <s v="دفاتر نقدية"/>
    <x v="2"/>
    <s v="سارى"/>
    <n v="8305"/>
    <n v="167"/>
  </r>
  <r>
    <d v="2017-06-21T00:00:00"/>
    <x v="5"/>
    <n v="150"/>
    <s v="خزينة مدينة نصر"/>
    <s v="تبرعات عامة من زكاة مال وغيرها"/>
    <s v="تبرعات عامة من زكاة مال وغيرها"/>
    <s v="دفاتر نقدية"/>
    <x v="2"/>
    <s v="سارى"/>
    <n v="8351"/>
    <n v="168"/>
  </r>
  <r>
    <d v="2017-06-21T00:00:00"/>
    <x v="5"/>
    <n v="1000"/>
    <s v="خزينة مدينة نصر"/>
    <s v="تبرعات نقدية للمرضى"/>
    <s v="نقدية للمرضى"/>
    <s v="دفاتر نقدية"/>
    <x v="2"/>
    <s v="سارى"/>
    <n v="8352"/>
    <n v="168"/>
  </r>
  <r>
    <d v="2017-06-21T00:00:00"/>
    <x v="5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8353"/>
    <n v="168"/>
  </r>
  <r>
    <d v="2017-06-21T00:00:00"/>
    <x v="5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8354"/>
    <n v="168"/>
  </r>
  <r>
    <d v="2017-06-21T00:00:00"/>
    <x v="5"/>
    <n v="10000"/>
    <s v="خزينة مدينة نصر"/>
    <s v="تبرعات عامة من زكاة مال وغيرها"/>
    <s v="تبرعات عامة من زكاة مال وغيرها"/>
    <s v="دفاتر نقدية"/>
    <x v="2"/>
    <s v="سارى"/>
    <n v="8355"/>
    <n v="168"/>
  </r>
  <r>
    <d v="2017-06-21T00:00:00"/>
    <x v="5"/>
    <n v="10000"/>
    <s v="خزينة مدينة نصر"/>
    <s v="تبرعات عامة من زكاة مال وغيرها"/>
    <s v="تبرعات عامة من زكاة مال وغيرها"/>
    <s v="دفاتر نقدية"/>
    <x v="2"/>
    <s v="سارى"/>
    <n v="8356"/>
    <n v="168"/>
  </r>
  <r>
    <d v="2017-06-21T00:00:00"/>
    <x v="5"/>
    <n v="10000"/>
    <s v="خزينة مدينة نصر"/>
    <s v="تبرعات عامة من زكاة مال وغيرها"/>
    <s v="تبرعات عامة من زكاة مال وغيرها"/>
    <s v="دفاتر نقدية"/>
    <x v="2"/>
    <s v="سارى"/>
    <n v="8357"/>
    <n v="168"/>
  </r>
  <r>
    <d v="2017-06-21T00:00:00"/>
    <x v="5"/>
    <n v="10000"/>
    <s v="خزينة مدينة نصر"/>
    <s v="تبرعات عامة من زكاة مال وغيرها"/>
    <s v="تبرعات عامة من زكاة مال وغيرها"/>
    <s v="دفاتر نقدية"/>
    <x v="2"/>
    <s v="سارى"/>
    <n v="8358"/>
    <n v="168"/>
  </r>
  <r>
    <d v="2017-06-21T00:00:00"/>
    <x v="5"/>
    <n v="10000"/>
    <s v="خزينة مدينة نصر"/>
    <s v="تبرعات عامة من زكاة مال وغيرها"/>
    <s v="تبرعات عامة من زكاة مال وغيرها"/>
    <s v="دفاتر نقدية"/>
    <x v="2"/>
    <s v="سارى"/>
    <n v="8359"/>
    <n v="168"/>
  </r>
  <r>
    <d v="2017-06-21T00:00:00"/>
    <x v="5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8451"/>
    <n v="170"/>
  </r>
  <r>
    <d v="2017-06-21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8452"/>
    <n v="170"/>
  </r>
  <r>
    <d v="2017-06-21T00:00:00"/>
    <x v="5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8453"/>
    <n v="170"/>
  </r>
  <r>
    <d v="2017-06-21T00:00:00"/>
    <x v="5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8454"/>
    <n v="170"/>
  </r>
  <r>
    <d v="2017-06-21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8455"/>
    <n v="170"/>
  </r>
  <r>
    <d v="2017-06-21T00:00:00"/>
    <x v="5"/>
    <n v="500"/>
    <s v="خزينة مدينة نصر"/>
    <s v="تبرعات نقدية للمرضى"/>
    <s v="نقدية للمرضى"/>
    <s v="دفاتر نقدية"/>
    <x v="2"/>
    <s v="سارى"/>
    <n v="8456"/>
    <n v="170"/>
  </r>
  <r>
    <d v="2017-06-21T00:00:00"/>
    <x v="5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8457"/>
    <n v="170"/>
  </r>
  <r>
    <d v="2017-06-21T00:00:00"/>
    <x v="5"/>
    <n v="3100"/>
    <s v="بنك البركة جنيه مصرى"/>
    <s v="تبرعات مباشرة بالبنك"/>
    <m/>
    <s v="بنوك"/>
    <x v="0"/>
    <m/>
    <s v="معاملة بنكية"/>
    <m/>
  </r>
  <r>
    <d v="2017-06-21T00:00:00"/>
    <x v="5"/>
    <n v="1000"/>
    <s v="بنك البركة جنيه مصرى"/>
    <s v="تبرعات مباشرة بالبنك"/>
    <m/>
    <s v="بنوك"/>
    <x v="0"/>
    <m/>
    <s v="معاملة بنكية"/>
    <m/>
  </r>
  <r>
    <d v="2017-06-21T00:00:00"/>
    <x v="5"/>
    <n v="3000"/>
    <s v="بنك البركة جنيه مصرى"/>
    <s v="تبرعات مباشرة بالبنك"/>
    <m/>
    <s v="بنوك"/>
    <x v="0"/>
    <m/>
    <s v="معاملة بنكية"/>
    <m/>
  </r>
  <r>
    <d v="2017-06-21T00:00:00"/>
    <x v="5"/>
    <n v="2000"/>
    <s v="بنك البركة جنيه مصرى"/>
    <s v="تبرعات مباشرة بالبنك"/>
    <m/>
    <s v="بنوك"/>
    <x v="0"/>
    <m/>
    <s v="معاملة بنكية"/>
    <m/>
  </r>
  <r>
    <d v="2017-06-21T00:00:00"/>
    <x v="5"/>
    <n v="1450"/>
    <s v="بنك البركة جنيه مصرى"/>
    <s v="تبرعات مباشرة بالبنك"/>
    <m/>
    <s v="بنوك"/>
    <x v="0"/>
    <m/>
    <s v="معاملة بنكية"/>
    <m/>
  </r>
  <r>
    <d v="2017-06-21T00:00:00"/>
    <x v="5"/>
    <n v="500"/>
    <s v="بنك البركة جنيه مصرى"/>
    <s v="تبرعات مباشرة بالبنك"/>
    <m/>
    <s v="بنوك"/>
    <x v="0"/>
    <m/>
    <s v="معاملة بنكية"/>
    <m/>
  </r>
  <r>
    <d v="2017-06-21T00:00:00"/>
    <x v="5"/>
    <n v="8500"/>
    <s v="بنك البركة جنيه مصرى"/>
    <s v="تبرعات مباشرة بالبنك"/>
    <m/>
    <s v="بنوك"/>
    <x v="0"/>
    <m/>
    <s v="معاملة بنكية"/>
    <m/>
  </r>
  <r>
    <d v="2017-06-21T00:00:00"/>
    <x v="5"/>
    <n v="60"/>
    <s v="بنك البركة جنيه مصرى"/>
    <s v="تبرعات مباشرة بالبنك"/>
    <m/>
    <s v="بنوك"/>
    <x v="0"/>
    <m/>
    <s v="معاملة بنكية"/>
    <m/>
  </r>
  <r>
    <d v="2017-06-21T00:00:00"/>
    <x v="5"/>
    <n v="68.75"/>
    <s v="بنك البركة جنيه مصرى"/>
    <s v="تبرعات مباشرة بالبنك"/>
    <m/>
    <s v="بنوك"/>
    <x v="0"/>
    <m/>
    <s v="معاملة بنكية"/>
    <m/>
  </r>
  <r>
    <d v="2017-06-21T00:00:00"/>
    <x v="5"/>
    <n v="150"/>
    <s v="بنك البركة جنيه مصرى"/>
    <s v="تبرعات مباشرة بالبنك"/>
    <m/>
    <s v="بنوك"/>
    <x v="0"/>
    <m/>
    <s v="معاملة بنكية"/>
    <m/>
  </r>
  <r>
    <d v="2017-06-21T00:00:00"/>
    <x v="5"/>
    <n v="1000"/>
    <s v="بنك البركة جنيه مصرى"/>
    <s v="تبرعات مباشرة بالبنك"/>
    <m/>
    <s v="بنوك"/>
    <x v="0"/>
    <m/>
    <s v="معاملة بنكية"/>
    <m/>
  </r>
  <r>
    <d v="2017-06-21T00:00:00"/>
    <x v="5"/>
    <n v="500"/>
    <s v="بنك البركة جنيه مصرى"/>
    <s v="تبرعات مباشرة بالبنك"/>
    <m/>
    <s v="بنوك"/>
    <x v="0"/>
    <m/>
    <s v="معاملة بنكية"/>
    <m/>
  </r>
  <r>
    <d v="2017-06-22T00:00:00"/>
    <x v="5"/>
    <n v="500"/>
    <s v="خزينة مدينة نصر"/>
    <s v="تبرعات نقدية للمرضى"/>
    <s v="نقدية للمرضى"/>
    <s v="دفاتر نقدية"/>
    <x v="2"/>
    <s v="سارى"/>
    <n v="5491"/>
    <n v="110"/>
  </r>
  <r>
    <d v="2017-06-22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5781"/>
    <n v="116"/>
  </r>
  <r>
    <d v="2017-06-22T00:00:00"/>
    <x v="5"/>
    <n v="10"/>
    <s v="خزينة مدينة نصر"/>
    <s v="تبرعات عامة من زكاة مال وغيرها"/>
    <s v="تبرعات عامة من زكاة مال وغيرها"/>
    <s v="دفاتر نقدية"/>
    <x v="2"/>
    <s v="سارى"/>
    <n v="5782"/>
    <n v="116"/>
  </r>
  <r>
    <d v="2017-06-22T00:00:00"/>
    <x v="5"/>
    <n v="10"/>
    <s v="خزينة مدينة نصر"/>
    <s v="تبرعات عامة من زكاة مال وغيرها"/>
    <s v="تبرعات عامة من زكاة مال وغيرها"/>
    <s v="دفاتر نقدية"/>
    <x v="2"/>
    <s v="سارى"/>
    <n v="5783"/>
    <n v="116"/>
  </r>
  <r>
    <d v="2017-06-22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5784"/>
    <n v="116"/>
  </r>
  <r>
    <d v="2017-06-22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5785"/>
    <n v="116"/>
  </r>
  <r>
    <d v="2017-06-22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5786"/>
    <n v="116"/>
  </r>
  <r>
    <d v="2017-06-22T00:00:00"/>
    <x v="5"/>
    <n v="4659.4799999999996"/>
    <s v="خزينة مدينة نصر دولار"/>
    <s v="تبرعات نقدية للمرضى"/>
    <s v="نقدية للمرضى"/>
    <s v="دفاتر نقدية"/>
    <x v="2"/>
    <s v="سارى"/>
    <n v="5802"/>
    <n v="117"/>
  </r>
  <r>
    <d v="2017-06-22T00:00:00"/>
    <x v="5"/>
    <n v="758.52"/>
    <s v="خزينة مدينة نصر دولار"/>
    <s v="تبرعات نقدية للمرضى"/>
    <s v="نقدية للمرضى"/>
    <s v="دفاتر نقدية"/>
    <x v="2"/>
    <s v="سارى"/>
    <n v="5803"/>
    <n v="117"/>
  </r>
  <r>
    <d v="2017-06-22T00:00:00"/>
    <x v="5"/>
    <n v="9000"/>
    <s v="خزينة مدينة نصر"/>
    <s v="تبرعات نقدية للمرضى"/>
    <s v="نقدية للمرضى"/>
    <s v="دفاتر نقدية"/>
    <x v="2"/>
    <s v="سارى"/>
    <n v="5804"/>
    <n v="117"/>
  </r>
  <r>
    <d v="2017-06-22T00:00:00"/>
    <x v="5"/>
    <n v="6750"/>
    <s v="خزينة مدينة نصر"/>
    <s v="تبرعات نقدية للمرضى"/>
    <s v="نقدية للمرضى"/>
    <s v="دفاتر نقدية"/>
    <x v="2"/>
    <s v="سارى"/>
    <n v="5805"/>
    <n v="117"/>
  </r>
  <r>
    <d v="2017-06-22T00:00:00"/>
    <x v="5"/>
    <n v="5500"/>
    <s v="خزينة مدينة نصر"/>
    <s v="تبرعات عامة من زكاة مال وغيرها"/>
    <s v="تبرعات عامة من زكاة مال وغيرها"/>
    <s v="دفاتر نقدية"/>
    <x v="2"/>
    <s v="سارى"/>
    <n v="5807"/>
    <n v="117"/>
  </r>
  <r>
    <d v="2017-06-22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5808"/>
    <n v="117"/>
  </r>
  <r>
    <d v="2017-06-22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5809"/>
    <n v="117"/>
  </r>
  <r>
    <d v="2017-06-22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5810"/>
    <n v="117"/>
  </r>
  <r>
    <d v="2017-06-22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5811"/>
    <n v="117"/>
  </r>
  <r>
    <d v="2017-06-22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5812"/>
    <n v="117"/>
  </r>
  <r>
    <d v="2017-06-22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5813"/>
    <n v="117"/>
  </r>
  <r>
    <d v="2017-06-22T00:00:00"/>
    <x v="5"/>
    <n v="3500"/>
    <s v="خزينة مدينة نصر"/>
    <s v="تبرعات عامة من زكاة مال وغيرها"/>
    <s v="تبرعات عامة من زكاة مال وغيرها"/>
    <s v="دفاتر نقدية"/>
    <x v="2"/>
    <s v="سارى"/>
    <n v="5814"/>
    <n v="117"/>
  </r>
  <r>
    <d v="2017-06-22T00:00:00"/>
    <x v="5"/>
    <n v="510"/>
    <s v="خزينة مدينة نصر"/>
    <s v="تبرعات عامة من زكاة مال وغيرها"/>
    <s v="تبرعات عامة من زكاة مال وغيرها"/>
    <s v="دفاتر نقدية"/>
    <x v="2"/>
    <s v="سارى"/>
    <n v="7459"/>
    <n v="150"/>
  </r>
  <r>
    <d v="2017-06-22T00:00:00"/>
    <x v="5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7460"/>
    <n v="150"/>
  </r>
  <r>
    <d v="2017-06-22T00:00:00"/>
    <x v="5"/>
    <n v="100"/>
    <s v="خزينة مدينة نصر"/>
    <s v="تبرعات نقدية للمرضى"/>
    <s v="نقدية للمرضى"/>
    <s v="دفاتر نقدية"/>
    <x v="2"/>
    <s v="سارى"/>
    <n v="7461"/>
    <n v="150"/>
  </r>
  <r>
    <d v="2017-06-22T00:00:00"/>
    <x v="5"/>
    <n v="2350"/>
    <s v="خزينة مدينة نصر"/>
    <s v="تبرعات عامة من زكاة مال وغيرها"/>
    <s v="تبرعات عامة من زكاة مال وغيرها"/>
    <s v="دفاتر نقدية"/>
    <x v="2"/>
    <s v="سارى"/>
    <n v="7538"/>
    <n v="151"/>
  </r>
  <r>
    <d v="2017-06-22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7539"/>
    <n v="151"/>
  </r>
  <r>
    <d v="2017-06-22T00:00:00"/>
    <x v="5"/>
    <n v="1700"/>
    <s v="خزينة مدينة نصر"/>
    <s v="تبرعات عامة من زكاة مال وغيرها"/>
    <s v="تبرعات عامة من زكاة مال وغيرها"/>
    <s v="دفاتر نقدية"/>
    <x v="2"/>
    <s v="سارى"/>
    <n v="7540"/>
    <n v="151"/>
  </r>
  <r>
    <d v="2017-06-22T00:00:00"/>
    <x v="5"/>
    <n v="2000"/>
    <s v="خزينة مدينة نصر"/>
    <s v="تبرعات نقدية للمرضى"/>
    <s v="نقدية للمرضى"/>
    <s v="دفاتر نقدية"/>
    <x v="2"/>
    <s v="سارى"/>
    <n v="7541"/>
    <n v="151"/>
  </r>
  <r>
    <d v="2017-06-22T00:00:00"/>
    <x v="5"/>
    <n v="1000"/>
    <s v="خزينة مدينة نصر"/>
    <s v="تبرعات نقدية للمرضى"/>
    <s v="نقدية للمرضى"/>
    <s v="دفاتر نقدية"/>
    <x v="2"/>
    <s v="سارى"/>
    <n v="7542"/>
    <n v="151"/>
  </r>
  <r>
    <d v="2017-06-22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7543"/>
    <n v="151"/>
  </r>
  <r>
    <d v="2017-06-22T00:00:00"/>
    <x v="5"/>
    <n v="10000"/>
    <s v="خزينة مدينة نصر"/>
    <s v="تبرعات نقدية للمرضى"/>
    <s v="نقدية للمرضى"/>
    <s v="دفاتر نقدية"/>
    <x v="2"/>
    <s v="سارى"/>
    <n v="7544"/>
    <n v="151"/>
  </r>
  <r>
    <d v="2017-06-22T00:00:00"/>
    <x v="5"/>
    <n v="10000"/>
    <s v="خزينة مدينة نصر"/>
    <s v="تبرعات نقدية للمرضى"/>
    <s v="نقدية للمرضى"/>
    <s v="دفاتر نقدية"/>
    <x v="2"/>
    <s v="سارى"/>
    <n v="7545"/>
    <n v="151"/>
  </r>
  <r>
    <d v="2017-06-22T00:00:00"/>
    <x v="5"/>
    <n v="35000"/>
    <s v="اوراق قبض"/>
    <s v="تبرعات نقدية للمرضى"/>
    <s v="نقدية للمرضى"/>
    <s v="دفاتر نقدية"/>
    <x v="2"/>
    <s v="سارى"/>
    <n v="7546"/>
    <n v="151"/>
  </r>
  <r>
    <d v="2017-06-22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7547"/>
    <n v="151"/>
  </r>
  <r>
    <d v="2017-06-22T00:00:00"/>
    <x v="5"/>
    <n v="4000"/>
    <s v="خزينة مدينة نصر"/>
    <s v="تبرعات عامة من زكاة مال وغيرها"/>
    <s v="تبرعات عامة من زكاة مال وغيرها"/>
    <s v="دفاتر نقدية"/>
    <x v="2"/>
    <s v="سارى"/>
    <n v="7548"/>
    <n v="151"/>
  </r>
  <r>
    <d v="2017-06-22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7549"/>
    <n v="151"/>
  </r>
  <r>
    <d v="2017-06-22T00:00:00"/>
    <x v="5"/>
    <n v="500"/>
    <s v="خزينة مدينة نصر"/>
    <s v="تبرعات نقدية للمرضى"/>
    <s v="نقدية للمرضى"/>
    <s v="دفاتر نقدية"/>
    <x v="2"/>
    <s v="سارى"/>
    <n v="7550"/>
    <n v="151"/>
  </r>
  <r>
    <d v="2017-06-22T00:00:00"/>
    <x v="5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7582"/>
    <n v="152"/>
  </r>
  <r>
    <d v="2017-06-22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7583"/>
    <n v="152"/>
  </r>
  <r>
    <d v="2017-06-22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7584"/>
    <n v="152"/>
  </r>
  <r>
    <d v="2017-06-22T00:00:00"/>
    <x v="5"/>
    <n v="900"/>
    <s v="خزينة مدينة نصر"/>
    <s v="تبرعات عامة من زكاة مال وغيرها"/>
    <s v="تبرعات عامة من زكاة مال وغيرها"/>
    <s v="دفاتر نقدية"/>
    <x v="2"/>
    <s v="سارى"/>
    <n v="7585"/>
    <n v="152"/>
  </r>
  <r>
    <d v="2017-06-22T00:00:00"/>
    <x v="5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7586"/>
    <n v="152"/>
  </r>
  <r>
    <d v="2017-06-22T00:00:00"/>
    <x v="5"/>
    <n v="1650"/>
    <s v="خزينة مدينة نصر"/>
    <s v="تبرعات عامة من زكاة مال وغيرها"/>
    <s v="تبرعات عامة من زكاة مال وغيرها"/>
    <s v="دفاتر نقدية"/>
    <x v="2"/>
    <s v="سارى"/>
    <n v="7588"/>
    <n v="152"/>
  </r>
  <r>
    <d v="2017-06-22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7589"/>
    <n v="152"/>
  </r>
  <r>
    <d v="2017-06-22T00:00:00"/>
    <x v="5"/>
    <n v="3300"/>
    <s v="خزينة مدينة نصر"/>
    <s v="تبرعات عامة من زكاة مال وغيرها"/>
    <s v="تبرعات عامة من زكاة مال وغيرها"/>
    <s v="دفاتر نقدية"/>
    <x v="2"/>
    <s v="سارى"/>
    <n v="7613"/>
    <n v="153"/>
  </r>
  <r>
    <d v="2017-06-22T00:00:00"/>
    <x v="5"/>
    <n v="6600"/>
    <s v="خزينة مدينة نصر"/>
    <s v="تبرعات نقدية للمرضى"/>
    <s v="نقدية للمرضى"/>
    <s v="دفاتر نقدية"/>
    <x v="2"/>
    <s v="سارى"/>
    <n v="7614"/>
    <n v="153"/>
  </r>
  <r>
    <d v="2017-06-22T00:00:00"/>
    <x v="5"/>
    <n v="2500"/>
    <s v="خزينة مدينة نصر"/>
    <s v="تبرعات عامة من زكاة مال وغيرها"/>
    <s v="تبرعات عامة من زكاة مال وغيرها"/>
    <s v="دفاتر نقدية"/>
    <x v="2"/>
    <s v="سارى"/>
    <n v="7615"/>
    <n v="153"/>
  </r>
  <r>
    <d v="2017-06-22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7616"/>
    <n v="153"/>
  </r>
  <r>
    <d v="2017-06-22T00:00:00"/>
    <x v="5"/>
    <n v="2000"/>
    <s v="خزينة مدينة نصر"/>
    <s v="تبرعات نقدية للمرضى"/>
    <s v="نقدية للمرضى"/>
    <s v="دفاتر نقدية"/>
    <x v="2"/>
    <s v="سارى"/>
    <n v="7617"/>
    <n v="153"/>
  </r>
  <r>
    <d v="2017-06-22T00:00:00"/>
    <x v="5"/>
    <n v="200"/>
    <s v="خزينة مدينة نصر"/>
    <s v="تبرعات نقدية للمرضى"/>
    <s v="نقدية للمرضى"/>
    <s v="دفاتر نقدية"/>
    <x v="2"/>
    <s v="سارى"/>
    <n v="7618"/>
    <n v="153"/>
  </r>
  <r>
    <d v="2017-06-22T00:00:00"/>
    <x v="5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7619"/>
    <n v="153"/>
  </r>
  <r>
    <d v="2017-06-22T00:00:00"/>
    <x v="5"/>
    <n v="7000"/>
    <s v="خزينة مدينة نصر"/>
    <s v="تبرعات عامة من زكاة مال وغيرها"/>
    <s v="تبرعات عامة من زكاة مال وغيرها"/>
    <s v="دفاتر نقدية"/>
    <x v="2"/>
    <s v="سارى"/>
    <n v="7764"/>
    <n v="156"/>
  </r>
  <r>
    <d v="2017-06-22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7765"/>
    <n v="156"/>
  </r>
  <r>
    <d v="2017-06-22T00:00:00"/>
    <x v="5"/>
    <n v="400"/>
    <s v="خزينة مدينة نصر"/>
    <s v="تبرعات نقدية للمرضى"/>
    <s v="نقدية للمرضى"/>
    <s v="دفاتر نقدية"/>
    <x v="2"/>
    <s v="سارى"/>
    <n v="7766"/>
    <n v="156"/>
  </r>
  <r>
    <d v="2017-06-22T00:00:00"/>
    <x v="5"/>
    <n v="300"/>
    <s v="خزينة مدينة نصر"/>
    <s v="تبرعات نقدية للمرضى"/>
    <s v="نقدية للمرضى"/>
    <s v="دفاتر نقدية"/>
    <x v="2"/>
    <s v="سارى"/>
    <n v="7767"/>
    <n v="156"/>
  </r>
  <r>
    <d v="2017-06-22T00:00:00"/>
    <x v="5"/>
    <n v="400"/>
    <s v="خزينة مدينة نصر"/>
    <s v="تبرعات نقدية للمرضى"/>
    <s v="نقدية للمرضى"/>
    <s v="دفاتر نقدية"/>
    <x v="2"/>
    <s v="سارى"/>
    <n v="7768"/>
    <n v="156"/>
  </r>
  <r>
    <d v="2017-06-22T00:00:00"/>
    <x v="5"/>
    <n v="6000"/>
    <s v="خزينة مدينة نصر"/>
    <s v="تبرعات عامة من زكاة مال وغيرها"/>
    <s v="تبرعات عامة من زكاة مال وغيرها"/>
    <s v="دفاتر نقدية"/>
    <x v="2"/>
    <s v="سارى"/>
    <n v="7769"/>
    <n v="156"/>
  </r>
  <r>
    <d v="2017-06-22T00:00:00"/>
    <x v="5"/>
    <n v="400"/>
    <s v="خزينة مدينة نصر"/>
    <s v="تبرعات نقدية للمرضى"/>
    <s v="نقدية للمرضى"/>
    <s v="دفاتر نقدية"/>
    <x v="2"/>
    <s v="سارى"/>
    <n v="7770"/>
    <n v="156"/>
  </r>
  <r>
    <d v="2017-06-22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7771"/>
    <n v="156"/>
  </r>
  <r>
    <d v="2017-06-22T00:00:00"/>
    <x v="5"/>
    <n v="6200"/>
    <s v="خزينة مدينة نصر"/>
    <s v="تبرعات عامة من زكاة مال وغيرها"/>
    <s v="تبرعات عامة من زكاة مال وغيرها"/>
    <s v="دفاتر نقدية"/>
    <x v="2"/>
    <s v="سارى"/>
    <n v="7772"/>
    <n v="156"/>
  </r>
  <r>
    <d v="2017-06-22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7773"/>
    <n v="156"/>
  </r>
  <r>
    <d v="2017-06-22T00:00:00"/>
    <x v="5"/>
    <n v="1030"/>
    <s v="خزينة مدينة نصر"/>
    <s v="تبرعات عامة من زكاة مال وغيرها"/>
    <s v="تبرعات عامة من زكاة مال وغيرها"/>
    <s v="دفاتر نقدية"/>
    <x v="2"/>
    <s v="سارى"/>
    <n v="7774"/>
    <n v="156"/>
  </r>
  <r>
    <d v="2017-06-22T00:00:00"/>
    <x v="5"/>
    <n v="1100"/>
    <s v="خزينة مدينة نصر"/>
    <s v="تبرعات عامة من زكاة مال وغيرها"/>
    <s v="تبرعات عامة من زكاة مال وغيرها"/>
    <s v="دفاتر نقدية"/>
    <x v="2"/>
    <s v="سارى"/>
    <n v="7775"/>
    <n v="156"/>
  </r>
  <r>
    <d v="2017-06-22T00:00:00"/>
    <x v="5"/>
    <n v="10000"/>
    <s v="خزينة مدينة نصر"/>
    <s v="تبرعات نقدية للمرضى"/>
    <s v="نقدية للمرضى"/>
    <s v="دفاتر نقدية"/>
    <x v="2"/>
    <s v="سارى"/>
    <n v="7810"/>
    <n v="157"/>
  </r>
  <r>
    <d v="2017-06-22T00:00:00"/>
    <x v="5"/>
    <n v="10000"/>
    <s v="خزينة مدينة نصر"/>
    <s v="تبرعات نقدية للمرضى"/>
    <s v="نقدية للمرضى"/>
    <s v="دفاتر نقدية"/>
    <x v="2"/>
    <s v="سارى"/>
    <n v="7811"/>
    <n v="157"/>
  </r>
  <r>
    <d v="2017-06-22T00:00:00"/>
    <x v="5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7812"/>
    <n v="157"/>
  </r>
  <r>
    <d v="2017-06-22T00:00:00"/>
    <x v="5"/>
    <n v="5000"/>
    <s v="خزينة مدينة نصر"/>
    <s v="تبرعات نقدية للمرضى"/>
    <s v="نقدية للمرضى"/>
    <s v="دفاتر نقدية"/>
    <x v="2"/>
    <s v="سارى"/>
    <n v="7813"/>
    <n v="157"/>
  </r>
  <r>
    <d v="2017-06-22T00:00:00"/>
    <x v="5"/>
    <n v="7500"/>
    <s v="خزينة مدينة نصر"/>
    <s v="تبرعات نقدية للمرضى"/>
    <s v="نقدية للمرضى"/>
    <s v="دفاتر نقدية"/>
    <x v="2"/>
    <s v="سارى"/>
    <n v="7814"/>
    <n v="157"/>
  </r>
  <r>
    <d v="2017-06-22T00:00:00"/>
    <x v="5"/>
    <n v="300"/>
    <s v="خزينة مدينة نصر"/>
    <s v="تبرعات نقدية للمرضى"/>
    <s v="نقدية للمرضى"/>
    <s v="دفاتر نقدية"/>
    <x v="2"/>
    <s v="سارى"/>
    <n v="7815"/>
    <n v="157"/>
  </r>
  <r>
    <d v="2017-06-22T00:00:00"/>
    <x v="5"/>
    <n v="2200"/>
    <s v="خزينة مدينة نصر"/>
    <s v="تبرعات نقدية للمرضى"/>
    <s v="نقدية للمرضى"/>
    <s v="دفاتر نقدية"/>
    <x v="2"/>
    <s v="سارى"/>
    <n v="7816"/>
    <n v="157"/>
  </r>
  <r>
    <d v="2017-06-22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7817"/>
    <n v="157"/>
  </r>
  <r>
    <d v="2017-06-22T00:00:00"/>
    <x v="5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7818"/>
    <n v="157"/>
  </r>
  <r>
    <d v="2017-06-22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7819"/>
    <n v="157"/>
  </r>
  <r>
    <d v="2017-06-22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7820"/>
    <n v="157"/>
  </r>
  <r>
    <d v="2017-06-22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7821"/>
    <n v="157"/>
  </r>
  <r>
    <d v="2017-06-22T00:00:00"/>
    <x v="5"/>
    <n v="1229"/>
    <s v="خزينة مدينة نصر"/>
    <s v="تبرعات نقدية للمرضى"/>
    <s v="نقدية للمرضى"/>
    <s v="دفاتر نقدية"/>
    <x v="2"/>
    <s v="سارى"/>
    <n v="7822"/>
    <n v="157"/>
  </r>
  <r>
    <d v="2017-06-22T00:00:00"/>
    <x v="5"/>
    <n v="350"/>
    <s v="خزينة مدينة نصر"/>
    <s v="تبرعات نقدية للمرضى"/>
    <s v="نقدية للمرضى"/>
    <s v="دفاتر نقدية"/>
    <x v="2"/>
    <s v="سارى"/>
    <n v="7823"/>
    <n v="157"/>
  </r>
  <r>
    <d v="2017-06-22T00:00:00"/>
    <x v="5"/>
    <n v="7000"/>
    <s v="خزينة مدينة نصر"/>
    <s v="تبرعات نقدية للمرضى"/>
    <s v="نقدية للمرضى"/>
    <s v="دفاتر نقدية"/>
    <x v="2"/>
    <s v="سارى"/>
    <n v="7824"/>
    <n v="157"/>
  </r>
  <r>
    <d v="2017-06-22T00:00:00"/>
    <x v="5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7825"/>
    <n v="157"/>
  </r>
  <r>
    <d v="2017-06-22T00:00:00"/>
    <x v="5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7826"/>
    <n v="157"/>
  </r>
  <r>
    <d v="2017-06-22T00:00:00"/>
    <x v="5"/>
    <n v="550"/>
    <s v="خزينة مدينة نصر"/>
    <s v="تبرعات عامة من زكاة مال وغيرها"/>
    <s v="تبرعات عامة من زكاة مال وغيرها"/>
    <s v="دفاتر نقدية"/>
    <x v="2"/>
    <s v="سارى"/>
    <n v="7827"/>
    <n v="157"/>
  </r>
  <r>
    <d v="2017-06-22T00:00:00"/>
    <x v="5"/>
    <n v="3300"/>
    <s v="خزينة مدينة نصر"/>
    <s v="تبرعات نقدية للمرضى"/>
    <s v="نقدية للمرضى"/>
    <s v="دفاتر نقدية"/>
    <x v="2"/>
    <s v="سارى"/>
    <n v="7828"/>
    <n v="157"/>
  </r>
  <r>
    <d v="2017-06-22T00:00:00"/>
    <x v="5"/>
    <n v="2100"/>
    <s v="خزينة مدينة نصر"/>
    <s v="تبرعات عامة من زكاة مال وغيرها"/>
    <s v="تبرعات عامة من زكاة مال وغيرها"/>
    <s v="دفاتر نقدية"/>
    <x v="2"/>
    <s v="سارى"/>
    <n v="7829"/>
    <n v="157"/>
  </r>
  <r>
    <d v="2017-06-22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7830"/>
    <n v="157"/>
  </r>
  <r>
    <d v="2017-06-22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7831"/>
    <n v="157"/>
  </r>
  <r>
    <d v="2017-06-22T00:00:00"/>
    <x v="5"/>
    <n v="100"/>
    <s v="خزينة مدينة نصر"/>
    <s v="تبرعات نقدية للمرضى"/>
    <s v="نقدية للمرضى"/>
    <s v="دفاتر نقدية"/>
    <x v="2"/>
    <s v="سارى"/>
    <n v="7832"/>
    <n v="157"/>
  </r>
  <r>
    <d v="2017-06-22T00:00:00"/>
    <x v="5"/>
    <n v="10000"/>
    <s v="خزينة مدينة نصر"/>
    <s v="تبرعات نقدية للمرضى"/>
    <s v="نقدية للمرضى"/>
    <s v="دفاتر نقدية"/>
    <x v="2"/>
    <s v="سارى"/>
    <n v="7833"/>
    <n v="157"/>
  </r>
  <r>
    <d v="2017-06-22T00:00:00"/>
    <x v="5"/>
    <n v="10000"/>
    <s v="خزينة مدينة نصر"/>
    <s v="تبرعات نقدية للمرضى"/>
    <s v="نقدية للمرضى"/>
    <s v="دفاتر نقدية"/>
    <x v="2"/>
    <s v="سارى"/>
    <n v="7834"/>
    <n v="157"/>
  </r>
  <r>
    <d v="2017-06-22T00:00:00"/>
    <x v="5"/>
    <n v="5000"/>
    <s v="خزينة مدينة نصر"/>
    <s v="تبرعات نقدية للمرضى"/>
    <s v="نقدية للمرضى"/>
    <s v="دفاتر نقدية"/>
    <x v="2"/>
    <s v="سارى"/>
    <n v="7835"/>
    <n v="157"/>
  </r>
  <r>
    <d v="2017-06-22T00:00:00"/>
    <x v="5"/>
    <n v="5000"/>
    <s v="خزينة مدينة نصر"/>
    <s v="تبرعات نقدية للمرضى"/>
    <s v="نقدية للمرضى"/>
    <s v="دفاتر نقدية"/>
    <x v="2"/>
    <s v="سارى"/>
    <n v="7836"/>
    <n v="157"/>
  </r>
  <r>
    <d v="2017-06-22T00:00:00"/>
    <x v="5"/>
    <n v="25"/>
    <s v="خزينة مدينة نصر"/>
    <s v="تبرعات عامة من زكاة مال وغيرها"/>
    <s v="تبرعات عامة من زكاة مال وغيرها"/>
    <s v="دفاتر نقدية"/>
    <x v="2"/>
    <s v="سارى"/>
    <n v="8037"/>
    <n v="161"/>
  </r>
  <r>
    <d v="2017-06-22T00:00:00"/>
    <x v="5"/>
    <n v="6000"/>
    <s v="خزينة مدينة نصر"/>
    <s v="تبرعات عامة من زكاة مال وغيرها"/>
    <s v="تبرعات عامة من زكاة مال وغيرها"/>
    <s v="دفاتر نقدية"/>
    <x v="2"/>
    <s v="سارى"/>
    <n v="8038"/>
    <n v="161"/>
  </r>
  <r>
    <d v="2017-06-22T00:00:00"/>
    <x v="5"/>
    <n v="1100"/>
    <s v="خزينة مدينة نصر"/>
    <s v="تبرعات عامة من زكاة مال وغيرها"/>
    <s v="تبرعات عامة من زكاة مال وغيرها"/>
    <s v="دفاتر نقدية"/>
    <x v="2"/>
    <s v="سارى"/>
    <n v="8039"/>
    <n v="161"/>
  </r>
  <r>
    <d v="2017-06-22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8040"/>
    <n v="161"/>
  </r>
  <r>
    <d v="2017-06-22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8041"/>
    <n v="161"/>
  </r>
  <r>
    <d v="2017-06-22T00:00:00"/>
    <x v="5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8042"/>
    <n v="161"/>
  </r>
  <r>
    <d v="2017-06-22T00:00:00"/>
    <x v="5"/>
    <n v="700"/>
    <s v="خزينة مدينة نصر"/>
    <s v="تبرعات عامة من زكاة مال وغيرها"/>
    <s v="تبرعات عامة من زكاة مال وغيرها"/>
    <s v="دفاتر نقدية"/>
    <x v="2"/>
    <s v="سارى"/>
    <n v="8043"/>
    <n v="161"/>
  </r>
  <r>
    <d v="2017-06-22T00:00:00"/>
    <x v="5"/>
    <n v="1050"/>
    <s v="خزينة مدينة نصر"/>
    <s v="تبرعات نقدية للمرضى"/>
    <s v="نقدية للمرضى"/>
    <s v="دفاتر نقدية"/>
    <x v="2"/>
    <s v="سارى"/>
    <n v="8044"/>
    <n v="161"/>
  </r>
  <r>
    <d v="2017-06-22T00:00:00"/>
    <x v="5"/>
    <n v="850"/>
    <s v="خزينة مدينة نصر"/>
    <s v="تبرعات عامة من زكاة مال وغيرها"/>
    <s v="تبرعات عامة من زكاة مال وغيرها"/>
    <s v="دفاتر نقدية"/>
    <x v="2"/>
    <s v="سارى"/>
    <n v="8045"/>
    <n v="161"/>
  </r>
  <r>
    <d v="2017-06-22T00:00:00"/>
    <x v="5"/>
    <n v="1400"/>
    <s v="خزينة مدينة نصر"/>
    <s v="تبرعات نقدية للمرضى"/>
    <s v="نقدية للمرضى"/>
    <s v="دفاتر نقدية"/>
    <x v="2"/>
    <s v="سارى"/>
    <n v="8046"/>
    <n v="161"/>
  </r>
  <r>
    <d v="2017-06-22T00:00:00"/>
    <x v="5"/>
    <n v="1500"/>
    <s v="خزينة مدينة نصر"/>
    <s v="تبرعات نقدية للمرضى"/>
    <s v="نقدية للمرضى"/>
    <s v="دفاتر نقدية"/>
    <x v="2"/>
    <s v="سارى"/>
    <n v="8048"/>
    <n v="161"/>
  </r>
  <r>
    <d v="2017-06-22T00:00:00"/>
    <x v="5"/>
    <n v="4300"/>
    <s v="خزينة مدينة نصر"/>
    <s v="تبرعات عامة من زكاة مال وغيرها"/>
    <s v="تبرعات عامة من زكاة مال وغيرها"/>
    <s v="دفاتر نقدية"/>
    <x v="2"/>
    <s v="سارى"/>
    <n v="8049"/>
    <n v="161"/>
  </r>
  <r>
    <d v="2017-06-22T00:00:00"/>
    <x v="5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8050"/>
    <n v="161"/>
  </r>
  <r>
    <d v="2017-06-22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8051"/>
    <n v="162"/>
  </r>
  <r>
    <d v="2017-06-22T00:00:00"/>
    <x v="5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8052"/>
    <n v="162"/>
  </r>
  <r>
    <d v="2017-06-22T00:00:00"/>
    <x v="5"/>
    <n v="3340"/>
    <s v="خزينة مدينة نصر"/>
    <s v="تبرعات عامة من زكاة مال وغيرها"/>
    <s v="تبرعات عامة من زكاة مال وغيرها"/>
    <s v="دفاتر نقدية"/>
    <x v="2"/>
    <s v="سارى"/>
    <n v="8053"/>
    <n v="162"/>
  </r>
  <r>
    <d v="2017-06-22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8054"/>
    <n v="162"/>
  </r>
  <r>
    <d v="2017-06-22T00:00:00"/>
    <x v="5"/>
    <n v="3510"/>
    <s v="خزينة مدينة نصر"/>
    <s v="تبرعات عامة من زكاة مال وغيرها"/>
    <s v="تبرعات عامة من زكاة مال وغيرها"/>
    <s v="دفاتر نقدية"/>
    <x v="2"/>
    <s v="سارى"/>
    <n v="8055"/>
    <n v="162"/>
  </r>
  <r>
    <d v="2017-06-22T00:00:00"/>
    <x v="5"/>
    <n v="1500"/>
    <s v="خزينة مدينة نصر"/>
    <s v="تبرعات عامة من زكاة مال وغيرها"/>
    <s v="تبرعات عامة من زكاة مال وغيرها"/>
    <s v="دفاتر نقدية"/>
    <x v="2"/>
    <s v="سارى"/>
    <n v="8056"/>
    <n v="162"/>
  </r>
  <r>
    <d v="2017-06-22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8057"/>
    <n v="162"/>
  </r>
  <r>
    <d v="2017-06-22T00:00:00"/>
    <x v="5"/>
    <n v="1000"/>
    <s v="خزينة مدينة نصر"/>
    <s v="تبرعات نقدية للمرضى"/>
    <s v="نقدية للمرضى"/>
    <s v="دفاتر نقدية"/>
    <x v="2"/>
    <s v="سارى"/>
    <n v="8058"/>
    <n v="162"/>
  </r>
  <r>
    <d v="2017-06-22T00:00:00"/>
    <x v="5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8059"/>
    <n v="162"/>
  </r>
  <r>
    <d v="2017-06-22T00:00:00"/>
    <x v="5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8060"/>
    <n v="162"/>
  </r>
  <r>
    <d v="2017-06-22T00:00:00"/>
    <x v="5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8062"/>
    <n v="162"/>
  </r>
  <r>
    <d v="2017-06-22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8116"/>
    <n v="163"/>
  </r>
  <r>
    <d v="2017-06-22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8117"/>
    <n v="163"/>
  </r>
  <r>
    <d v="2017-06-22T00:00:00"/>
    <x v="5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8168"/>
    <n v="164"/>
  </r>
  <r>
    <d v="2017-06-22T00:00:00"/>
    <x v="5"/>
    <n v="5000"/>
    <s v="خزينة مدينة نصر"/>
    <s v="تبرعات نقدية للمرضى"/>
    <s v="نقدية للمرضى"/>
    <s v="دفاتر نقدية"/>
    <x v="2"/>
    <s v="سارى"/>
    <n v="8169"/>
    <n v="164"/>
  </r>
  <r>
    <d v="2017-06-22T00:00:00"/>
    <x v="5"/>
    <n v="5000"/>
    <s v="خزينة مدينة نصر"/>
    <s v="تبرعات نقدية للمرضى"/>
    <s v="نقدية للمرضى"/>
    <s v="دفاتر نقدية"/>
    <x v="2"/>
    <s v="سارى"/>
    <n v="8170"/>
    <n v="164"/>
  </r>
  <r>
    <d v="2017-06-22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8171"/>
    <n v="164"/>
  </r>
  <r>
    <d v="2017-06-22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8172"/>
    <n v="164"/>
  </r>
  <r>
    <d v="2017-06-22T00:00:00"/>
    <x v="5"/>
    <n v="5000"/>
    <s v="خزينة مدينة نصر"/>
    <s v="تبرعات نقدية للمرضى"/>
    <s v="نقدية للمرضى"/>
    <s v="دفاتر نقدية"/>
    <x v="2"/>
    <s v="سارى"/>
    <n v="8173"/>
    <n v="164"/>
  </r>
  <r>
    <d v="2017-06-22T00:00:00"/>
    <x v="5"/>
    <n v="1150"/>
    <s v="خزينة مدينة نصر"/>
    <s v="تبرعات عامة من زكاة مال وغيرها"/>
    <s v="تبرعات عامة من زكاة مال وغيرها"/>
    <s v="دفاتر نقدية"/>
    <x v="2"/>
    <s v="سارى"/>
    <n v="8174"/>
    <n v="164"/>
  </r>
  <r>
    <d v="2017-06-22T00:00:00"/>
    <x v="5"/>
    <n v="600"/>
    <s v="خزينة مدينة نصر"/>
    <s v="تبرعات نقدية للمرضى"/>
    <s v="نقدية للمرضى"/>
    <s v="دفاتر نقدية"/>
    <x v="2"/>
    <s v="سارى"/>
    <n v="8213"/>
    <n v="165"/>
  </r>
  <r>
    <d v="2017-06-22T00:00:00"/>
    <x v="5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8214"/>
    <n v="165"/>
  </r>
  <r>
    <d v="2017-06-22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8215"/>
    <n v="165"/>
  </r>
  <r>
    <d v="2017-06-22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8216"/>
    <n v="165"/>
  </r>
  <r>
    <d v="2017-06-22T00:00:00"/>
    <x v="5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8273"/>
    <n v="166"/>
  </r>
  <r>
    <d v="2017-06-22T00:00:00"/>
    <x v="5"/>
    <n v="10000"/>
    <s v="خزينة مدينة نصر"/>
    <s v="تبرعات عامة من زكاة مال وغيرها"/>
    <s v="تبرعات عامة من زكاة مال وغيرها"/>
    <s v="دفاتر نقدية"/>
    <x v="2"/>
    <s v="سارى"/>
    <n v="8274"/>
    <n v="166"/>
  </r>
  <r>
    <d v="2017-06-22T00:00:00"/>
    <x v="5"/>
    <n v="1000"/>
    <s v="خزينة مدينة نصر"/>
    <s v="تبرعات نقدية للمرضى"/>
    <s v="نقدية للمرضى"/>
    <s v="دفاتر نقدية"/>
    <x v="2"/>
    <s v="سارى"/>
    <n v="8275"/>
    <n v="166"/>
  </r>
  <r>
    <d v="2017-06-22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8276"/>
    <n v="166"/>
  </r>
  <r>
    <d v="2017-06-22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8277"/>
    <n v="166"/>
  </r>
  <r>
    <d v="2017-06-22T00:00:00"/>
    <x v="5"/>
    <n v="10000"/>
    <s v="خزينة مدينة نصر"/>
    <s v="تبرعات عامة من زكاة مال وغيرها"/>
    <s v="تبرعات عامة من زكاة مال وغيرها"/>
    <s v="دفاتر نقدية"/>
    <x v="2"/>
    <s v="سارى"/>
    <n v="8278"/>
    <n v="166"/>
  </r>
  <r>
    <d v="2017-06-22T00:00:00"/>
    <x v="5"/>
    <n v="1500"/>
    <s v="خزينة مدينة نصر"/>
    <s v="تبرعات عامة من زكاة مال وغيرها"/>
    <s v="تبرعات عامة من زكاة مال وغيرها"/>
    <s v="دفاتر نقدية"/>
    <x v="2"/>
    <s v="سارى"/>
    <n v="8280"/>
    <n v="166"/>
  </r>
  <r>
    <d v="2017-06-22T00:00:00"/>
    <x v="5"/>
    <n v="5330"/>
    <s v="خزينة مدينة نصر"/>
    <s v="تبرعات عامة من زكاة مال وغيرها"/>
    <s v="تبرعات عامة من زكاة مال وغيرها"/>
    <s v="دفاتر نقدية"/>
    <x v="2"/>
    <s v="سارى"/>
    <n v="8281"/>
    <n v="166"/>
  </r>
  <r>
    <d v="2017-06-22T00:00:00"/>
    <x v="5"/>
    <n v="450"/>
    <s v="خزينة مدينة نصر"/>
    <s v="تبرعات عامة من زكاة مال وغيرها"/>
    <s v="تبرعات عامة من زكاة مال وغيرها"/>
    <s v="دفاتر نقدية"/>
    <x v="2"/>
    <s v="سارى"/>
    <n v="8282"/>
    <n v="166"/>
  </r>
  <r>
    <d v="2017-06-22T00:00:00"/>
    <x v="5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8283"/>
    <n v="166"/>
  </r>
  <r>
    <d v="2017-06-22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8284"/>
    <n v="166"/>
  </r>
  <r>
    <d v="2017-06-22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8285"/>
    <n v="166"/>
  </r>
  <r>
    <d v="2017-06-22T00:00:00"/>
    <x v="5"/>
    <n v="2400"/>
    <s v="خزينة مدينة نصر"/>
    <s v="تبرعات عامة من زكاة مال وغيرها"/>
    <s v="تبرعات عامة من زكاة مال وغيرها"/>
    <s v="دفاتر نقدية"/>
    <x v="2"/>
    <s v="سارى"/>
    <n v="8286"/>
    <n v="166"/>
  </r>
  <r>
    <d v="2017-06-22T00:00:00"/>
    <x v="5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8287"/>
    <n v="166"/>
  </r>
  <r>
    <d v="2017-06-22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8288"/>
    <n v="166"/>
  </r>
  <r>
    <d v="2017-06-22T00:00:00"/>
    <x v="5"/>
    <n v="2050"/>
    <s v="خزينة مدينة نصر"/>
    <s v="تبرعات عامة من زكاة مال وغيرها"/>
    <s v="تبرعات عامة من زكاة مال وغيرها"/>
    <s v="دفاتر نقدية"/>
    <x v="2"/>
    <s v="سارى"/>
    <n v="8289"/>
    <n v="166"/>
  </r>
  <r>
    <d v="2017-06-22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8291"/>
    <n v="166"/>
  </r>
  <r>
    <d v="2017-06-22T00:00:00"/>
    <x v="5"/>
    <n v="400"/>
    <s v="خزينة مدينة نصر"/>
    <s v="تبرعات نقدية للمرضى"/>
    <s v="نقدية للمرضى"/>
    <s v="دفاتر نقدية"/>
    <x v="2"/>
    <s v="سارى"/>
    <n v="8292"/>
    <n v="166"/>
  </r>
  <r>
    <d v="2017-06-22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8293"/>
    <n v="166"/>
  </r>
  <r>
    <d v="2017-06-22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8295"/>
    <n v="166"/>
  </r>
  <r>
    <d v="2017-06-22T00:00:00"/>
    <x v="5"/>
    <n v="1000"/>
    <s v="خزينة مدينة نصر"/>
    <s v="تبرعات نقدية للمرضى"/>
    <s v="نقدية للمرضى"/>
    <s v="دفاتر نقدية"/>
    <x v="2"/>
    <s v="سارى"/>
    <n v="8296"/>
    <n v="166"/>
  </r>
  <r>
    <d v="2017-06-22T00:00:00"/>
    <x v="5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8297"/>
    <n v="166"/>
  </r>
  <r>
    <d v="2017-06-22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8306"/>
    <n v="167"/>
  </r>
  <r>
    <d v="2017-06-22T00:00:00"/>
    <x v="5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8307"/>
    <n v="167"/>
  </r>
  <r>
    <d v="2017-06-22T00:00:00"/>
    <x v="5"/>
    <n v="2100"/>
    <s v="خزينة مدينة نصر"/>
    <s v="تبرعات عامة من زكاة مال وغيرها"/>
    <s v="تبرعات عامة من زكاة مال وغيرها"/>
    <s v="دفاتر نقدية"/>
    <x v="2"/>
    <s v="سارى"/>
    <n v="8308"/>
    <n v="167"/>
  </r>
  <r>
    <d v="2017-06-22T00:00:00"/>
    <x v="5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8309"/>
    <n v="167"/>
  </r>
  <r>
    <d v="2017-06-22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8458"/>
    <n v="170"/>
  </r>
  <r>
    <d v="2017-06-22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8459"/>
    <n v="170"/>
  </r>
  <r>
    <d v="2017-06-22T00:00:00"/>
    <x v="5"/>
    <n v="4000"/>
    <s v="خزينة مدينة نصر"/>
    <s v="تبرعات عامة من زكاة مال وغيرها"/>
    <s v="تبرعات عامة من زكاة مال وغيرها"/>
    <s v="دفاتر نقدية"/>
    <x v="2"/>
    <s v="سارى"/>
    <n v="8460"/>
    <n v="170"/>
  </r>
  <r>
    <d v="2017-06-22T00:00:00"/>
    <x v="5"/>
    <n v="1000"/>
    <s v="خزينة مدينة نصر"/>
    <s v="تبرعات نقدية للمرضى"/>
    <s v="نقدية للمرضى"/>
    <s v="دفاتر نقدية"/>
    <x v="2"/>
    <s v="سارى"/>
    <n v="8461"/>
    <n v="170"/>
  </r>
  <r>
    <d v="2017-06-22T00:00:00"/>
    <x v="5"/>
    <n v="1961"/>
    <s v="خزينة مدينة نصر"/>
    <s v="تبرعات نقدية للمرضى"/>
    <s v="نقدية للمرضى"/>
    <s v="دفاتر نقدية"/>
    <x v="2"/>
    <s v="سارى"/>
    <n v="8462"/>
    <n v="170"/>
  </r>
  <r>
    <d v="2017-06-22T00:00:00"/>
    <x v="5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8463"/>
    <n v="170"/>
  </r>
  <r>
    <d v="2017-06-22T00:00:00"/>
    <x v="5"/>
    <n v="75"/>
    <s v="خزينة مدينة نصر"/>
    <s v="تبرعات عامة من زكاة مال وغيرها"/>
    <s v="تبرعات عامة من زكاة مال وغيرها"/>
    <s v="دفاتر نقدية"/>
    <x v="2"/>
    <s v="سارى"/>
    <n v="8464"/>
    <n v="170"/>
  </r>
  <r>
    <d v="2017-06-22T00:00:00"/>
    <x v="5"/>
    <n v="15000"/>
    <s v="بنك البركة جنيه مصرى"/>
    <s v="تبرعات مباشرة بالبنك"/>
    <m/>
    <s v="بنوك"/>
    <x v="0"/>
    <m/>
    <s v="معاملة بنكية"/>
    <m/>
  </r>
  <r>
    <d v="2017-06-22T00:00:00"/>
    <x v="5"/>
    <n v="200"/>
    <s v="بنك البركة جنيه مصرى"/>
    <s v="تبرعات مباشرة بالبنك"/>
    <m/>
    <s v="بنوك"/>
    <x v="0"/>
    <m/>
    <s v="معاملة بنكية"/>
    <m/>
  </r>
  <r>
    <d v="2017-06-22T00:00:00"/>
    <x v="5"/>
    <n v="5000"/>
    <s v="بنك البركة جنيه مصرى"/>
    <s v="تبرعات مباشرة بالبنك"/>
    <m/>
    <s v="بنوك"/>
    <x v="0"/>
    <m/>
    <s v="معاملة بنكية"/>
    <m/>
  </r>
  <r>
    <d v="2017-06-22T00:00:00"/>
    <x v="5"/>
    <n v="15000"/>
    <s v="بنك البركة جنيه مصرى"/>
    <s v="تبرعات مباشرة بالبنك"/>
    <m/>
    <s v="بنوك"/>
    <x v="0"/>
    <m/>
    <s v="معاملة بنكية"/>
    <m/>
  </r>
  <r>
    <d v="2017-06-22T00:00:00"/>
    <x v="5"/>
    <n v="600"/>
    <s v="بنك البركة جنيه مصرى"/>
    <s v="تبرعات مباشرة بالبنك"/>
    <m/>
    <s v="بنوك"/>
    <x v="0"/>
    <m/>
    <s v="معاملة بنكية"/>
    <m/>
  </r>
  <r>
    <d v="2017-06-22T00:00:00"/>
    <x v="5"/>
    <n v="7670"/>
    <s v="بنك البركة جنيه مصرى"/>
    <s v="تبرعات مباشرة بالبنك"/>
    <m/>
    <s v="بنوك"/>
    <x v="0"/>
    <m/>
    <s v="معاملة بنكية"/>
    <m/>
  </r>
  <r>
    <d v="2017-06-22T00:00:00"/>
    <x v="5"/>
    <n v="350"/>
    <s v="بنك البركة جنيه مصرى"/>
    <s v="تبرعات مباشرة بالبنك"/>
    <m/>
    <s v="بنوك"/>
    <x v="0"/>
    <m/>
    <s v="معاملة بنكية"/>
    <m/>
  </r>
  <r>
    <d v="2017-06-22T00:00:00"/>
    <x v="5"/>
    <n v="9005"/>
    <s v="بنك البركة جنيه مصرى"/>
    <s v="تبرعات مباشرة بالبنك"/>
    <m/>
    <s v="بنوك"/>
    <x v="0"/>
    <m/>
    <s v="معاملة بنكية"/>
    <m/>
  </r>
  <r>
    <d v="2017-06-22T00:00:00"/>
    <x v="5"/>
    <n v="4200"/>
    <s v="بنك البركة جنيه مصرى"/>
    <s v="تبرعات مباشرة بالبنك"/>
    <m/>
    <s v="بنوك"/>
    <x v="0"/>
    <m/>
    <s v="معاملة بنكية"/>
    <m/>
  </r>
  <r>
    <d v="2017-06-23T00:00:00"/>
    <x v="5"/>
    <n v="10000"/>
    <s v="خزينة مدينة نصر"/>
    <s v="تبرعات عامة من زكاة مال وغيرها"/>
    <s v="تبرعات عامة من زكاة مال وغيرها"/>
    <s v="دفاتر نقدية"/>
    <x v="2"/>
    <s v="سارى"/>
    <n v="5492"/>
    <n v="110"/>
  </r>
  <r>
    <d v="2017-06-23T00:00:00"/>
    <x v="5"/>
    <n v="10000"/>
    <s v="خزينة مدينة نصر"/>
    <s v="تبرعات عامة من زكاة مال وغيرها"/>
    <s v="تبرعات عامة من زكاة مال وغيرها"/>
    <s v="دفاتر نقدية"/>
    <x v="2"/>
    <s v="سارى"/>
    <n v="5493"/>
    <n v="110"/>
  </r>
  <r>
    <d v="2017-06-23T00:00:00"/>
    <x v="5"/>
    <n v="10000"/>
    <s v="خزينة مدينة نصر"/>
    <s v="تبرعات عامة من زكاة مال وغيرها"/>
    <s v="تبرعات عامة من زكاة مال وغيرها"/>
    <s v="دفاتر نقدية"/>
    <x v="2"/>
    <s v="سارى"/>
    <n v="5494"/>
    <n v="110"/>
  </r>
  <r>
    <d v="2017-06-23T00:00:00"/>
    <x v="5"/>
    <n v="10000"/>
    <s v="خزينة مدينة نصر"/>
    <s v="تبرعات عامة من زكاة مال وغيرها"/>
    <s v="تبرعات عامة من زكاة مال وغيرها"/>
    <s v="دفاتر نقدية"/>
    <x v="2"/>
    <s v="سارى"/>
    <n v="5495"/>
    <n v="110"/>
  </r>
  <r>
    <d v="2017-06-23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5815"/>
    <n v="117"/>
  </r>
  <r>
    <d v="2017-06-23T00:00:00"/>
    <x v="5"/>
    <n v="1150"/>
    <s v="خزينة مدينة نصر"/>
    <s v="تبرعات عامة من زكاة مال وغيرها"/>
    <s v="تبرعات عامة من زكاة مال وغيرها"/>
    <s v="دفاتر نقدية"/>
    <x v="2"/>
    <s v="سارى"/>
    <n v="5816"/>
    <n v="117"/>
  </r>
  <r>
    <d v="2017-06-23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5817"/>
    <n v="117"/>
  </r>
  <r>
    <d v="2017-06-23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5818"/>
    <n v="117"/>
  </r>
  <r>
    <d v="2017-06-23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5819"/>
    <n v="117"/>
  </r>
  <r>
    <d v="2017-06-23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5820"/>
    <n v="117"/>
  </r>
  <r>
    <d v="2017-06-23T00:00:00"/>
    <x v="5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5821"/>
    <n v="117"/>
  </r>
  <r>
    <d v="2017-06-23T00:00:00"/>
    <x v="5"/>
    <n v="3500"/>
    <s v="خزينة مدينة نصر"/>
    <s v="تبرعات عامة من زكاة مال وغيرها"/>
    <s v="تبرعات عامة من زكاة مال وغيرها"/>
    <s v="دفاتر نقدية"/>
    <x v="2"/>
    <s v="سارى"/>
    <n v="6703"/>
    <n v="135"/>
  </r>
  <r>
    <d v="2017-06-23T00:00:00"/>
    <x v="5"/>
    <n v="8000"/>
    <s v="خزينة مدينة نصر"/>
    <s v="تبرعات عامة من زكاة مال وغيرها"/>
    <s v="تبرعات عامة من زكاة مال وغيرها"/>
    <s v="دفاتر نقدية"/>
    <x v="2"/>
    <s v="سارى"/>
    <n v="6705"/>
    <n v="135"/>
  </r>
  <r>
    <d v="2017-06-23T00:00:00"/>
    <x v="5"/>
    <n v="4550"/>
    <s v="خزينة مدينة نصر"/>
    <s v="تبرعات عامة من زكاة مال وغيرها"/>
    <s v="تبرعات عامة من زكاة مال وغيرها"/>
    <s v="دفاتر نقدية"/>
    <x v="2"/>
    <s v="سارى"/>
    <n v="6706"/>
    <n v="135"/>
  </r>
  <r>
    <d v="2017-06-23T00:00:00"/>
    <x v="5"/>
    <n v="1800"/>
    <s v="خزينة مدينة نصر"/>
    <s v="تبرعات عامة من زكاة مال وغيرها"/>
    <s v="تبرعات عامة من زكاة مال وغيرها"/>
    <s v="دفاتر نقدية"/>
    <x v="2"/>
    <s v="سارى"/>
    <n v="6707"/>
    <n v="135"/>
  </r>
  <r>
    <d v="2017-06-23T00:00:00"/>
    <x v="5"/>
    <n v="7000"/>
    <s v="خزينة مدينة نصر"/>
    <s v="تبرعات عامة من زكاة مال وغيرها"/>
    <s v="تبرعات عامة من زكاة مال وغيرها"/>
    <s v="دفاتر نقدية"/>
    <x v="2"/>
    <s v="سارى"/>
    <n v="6708"/>
    <n v="135"/>
  </r>
  <r>
    <d v="2017-06-23T00:00:00"/>
    <x v="5"/>
    <n v="4000"/>
    <s v="خزينة مدينة نصر"/>
    <s v="تبرعات نقدية للمرضى"/>
    <s v="نقدية للمرضى"/>
    <s v="دفاتر نقدية"/>
    <x v="2"/>
    <s v="سارى"/>
    <n v="6709"/>
    <n v="135"/>
  </r>
  <r>
    <d v="2017-06-23T00:00:00"/>
    <x v="5"/>
    <n v="3000"/>
    <s v="خزينة مدينة نصر"/>
    <s v="تبرعات نقدية للمرضى"/>
    <s v="نقدية للمرضى"/>
    <s v="دفاتر نقدية"/>
    <x v="2"/>
    <s v="سارى"/>
    <n v="6710"/>
    <n v="135"/>
  </r>
  <r>
    <d v="2017-06-23T00:00:00"/>
    <x v="5"/>
    <n v="3200"/>
    <s v="خزينة مدينة نصر"/>
    <s v="تبرعات عامة من زكاة مال وغيرها"/>
    <s v="تبرعات عامة من زكاة مال وغيرها"/>
    <s v="دفاتر نقدية"/>
    <x v="2"/>
    <s v="سارى"/>
    <n v="6711"/>
    <n v="135"/>
  </r>
  <r>
    <d v="2017-06-23T00:00:00"/>
    <x v="5"/>
    <n v="1200"/>
    <s v="خزينة مدينة نصر"/>
    <s v="تبرعات عامة من زكاة مال وغيرها"/>
    <s v="تبرعات عامة من زكاة مال وغيرها"/>
    <s v="دفاتر نقدية"/>
    <x v="2"/>
    <s v="سارى"/>
    <n v="6712"/>
    <n v="135"/>
  </r>
  <r>
    <d v="2017-06-23T00:00:00"/>
    <x v="5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6713"/>
    <n v="135"/>
  </r>
  <r>
    <d v="2017-06-23T00:00:00"/>
    <x v="5"/>
    <n v="650"/>
    <s v="خزينة مدينة نصر"/>
    <s v="تبرعات عامة من زكاة مال وغيرها"/>
    <s v="تبرعات عامة من زكاة مال وغيرها"/>
    <s v="دفاتر نقدية"/>
    <x v="2"/>
    <s v="سارى"/>
    <n v="6717"/>
    <n v="135"/>
  </r>
  <r>
    <d v="2017-06-23T00:00:00"/>
    <x v="5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7462"/>
    <n v="150"/>
  </r>
  <r>
    <d v="2017-06-23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7463"/>
    <n v="150"/>
  </r>
  <r>
    <d v="2017-06-23T00:00:00"/>
    <x v="5"/>
    <n v="600"/>
    <s v="خزينة مدينة نصر"/>
    <s v="تبرعات عامة من زكاة مال وغيرها"/>
    <s v="تبرعات عامة من زكاة مال وغيرها"/>
    <s v="دفاتر نقدية"/>
    <x v="2"/>
    <s v="سارى"/>
    <n v="7464"/>
    <n v="150"/>
  </r>
  <r>
    <d v="2017-06-23T00:00:00"/>
    <x v="5"/>
    <n v="2500"/>
    <s v="خزينة مدينة نصر"/>
    <s v="تبرعات نقدية للمرضى"/>
    <s v="نقدية للمرضى"/>
    <s v="دفاتر نقدية"/>
    <x v="2"/>
    <s v="سارى"/>
    <n v="7465"/>
    <n v="150"/>
  </r>
  <r>
    <d v="2017-06-23T00:00:00"/>
    <x v="5"/>
    <n v="300"/>
    <s v="خزينة مدينة نصر"/>
    <s v="تبرعات نقدية للمرضى"/>
    <s v="نقدية للمرضى"/>
    <s v="دفاتر نقدية"/>
    <x v="2"/>
    <s v="سارى"/>
    <n v="7466"/>
    <n v="150"/>
  </r>
  <r>
    <d v="2017-06-23T00:00:00"/>
    <x v="5"/>
    <n v="3000"/>
    <s v="خزينة مدينة نصر"/>
    <s v="تبرعات نقدية للمرضى"/>
    <s v="نقدية للمرضى"/>
    <s v="دفاتر نقدية"/>
    <x v="2"/>
    <s v="سارى"/>
    <n v="7467"/>
    <n v="150"/>
  </r>
  <r>
    <d v="2017-06-23T00:00:00"/>
    <x v="5"/>
    <n v="100"/>
    <s v="خزينة مدينة نصر"/>
    <s v="تبرعات نقدية للمرضى"/>
    <s v="نقدية للمرضى"/>
    <s v="دفاتر نقدية"/>
    <x v="2"/>
    <s v="سارى"/>
    <n v="7468"/>
    <n v="150"/>
  </r>
  <r>
    <d v="2017-06-23T00:00:00"/>
    <x v="5"/>
    <n v="200"/>
    <s v="خزينة مدينة نصر"/>
    <s v="تبرعات نقدية للمرضى"/>
    <s v="نقدية للمرضى"/>
    <s v="دفاتر نقدية"/>
    <x v="2"/>
    <s v="سارى"/>
    <n v="7469"/>
    <n v="150"/>
  </r>
  <r>
    <d v="2017-06-23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7590"/>
    <n v="152"/>
  </r>
  <r>
    <d v="2017-06-23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7591"/>
    <n v="152"/>
  </r>
  <r>
    <d v="2017-06-23T00:00:00"/>
    <x v="5"/>
    <n v="10000"/>
    <s v="خزينة مدينة نصر"/>
    <s v="تبرعات نقدية للمرضى"/>
    <s v="نقدية للمرضى"/>
    <s v="دفاتر نقدية"/>
    <x v="2"/>
    <s v="سارى"/>
    <n v="7592"/>
    <n v="152"/>
  </r>
  <r>
    <d v="2017-06-23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7593"/>
    <n v="152"/>
  </r>
  <r>
    <d v="2017-06-23T00:00:00"/>
    <x v="5"/>
    <n v="2500"/>
    <s v="خزينة مدينة نصر"/>
    <s v="تبرعات عامة من زكاة مال وغيرها"/>
    <s v="تبرعات عامة من زكاة مال وغيرها"/>
    <s v="دفاتر نقدية"/>
    <x v="2"/>
    <s v="سارى"/>
    <n v="7620"/>
    <n v="153"/>
  </r>
  <r>
    <d v="2017-06-23T00:00:00"/>
    <x v="5"/>
    <n v="1000"/>
    <s v="خزينة مدينة نصر"/>
    <s v="تبرعات نقدية للمرضى"/>
    <s v="نقدية للمرضى"/>
    <s v="دفاتر نقدية"/>
    <x v="2"/>
    <s v="سارى"/>
    <n v="7621"/>
    <n v="153"/>
  </r>
  <r>
    <d v="2017-06-23T00:00:00"/>
    <x v="5"/>
    <n v="1500"/>
    <s v="خزينة مدينة نصر"/>
    <s v="تبرعات نقدية للمرضى"/>
    <s v="نقدية للمرضى"/>
    <s v="دفاتر نقدية"/>
    <x v="2"/>
    <s v="سارى"/>
    <n v="7622"/>
    <n v="153"/>
  </r>
  <r>
    <d v="2017-06-23T00:00:00"/>
    <x v="5"/>
    <n v="50"/>
    <s v="خزينة مدينة نصر"/>
    <s v="تبرعات نقدية للمرضى"/>
    <s v="نقدية للمرضى"/>
    <s v="دفاتر نقدية"/>
    <x v="2"/>
    <s v="سارى"/>
    <n v="7623"/>
    <n v="153"/>
  </r>
  <r>
    <d v="2017-06-23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7624"/>
    <n v="153"/>
  </r>
  <r>
    <d v="2017-06-23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7625"/>
    <n v="153"/>
  </r>
  <r>
    <d v="2017-06-23T00:00:00"/>
    <x v="5"/>
    <n v="17600"/>
    <s v="خزينة مدينة نصر"/>
    <s v="تبرعات عامة من زكاة مال وغيرها"/>
    <s v="تبرعات عامة من زكاة مال وغيرها"/>
    <s v="دفاتر نقدية"/>
    <x v="2"/>
    <s v="سارى"/>
    <n v="7776"/>
    <n v="156"/>
  </r>
  <r>
    <d v="2017-06-23T00:00:00"/>
    <x v="5"/>
    <n v="10000"/>
    <s v="خزينة مدينة نصر"/>
    <s v="تبرعات نقدية للمرضى"/>
    <s v="نقدية للمرضى"/>
    <s v="دفاتر نقدية"/>
    <x v="2"/>
    <s v="سارى"/>
    <n v="7777"/>
    <n v="156"/>
  </r>
  <r>
    <d v="2017-06-23T00:00:00"/>
    <x v="5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7778"/>
    <n v="156"/>
  </r>
  <r>
    <d v="2017-06-23T00:00:00"/>
    <x v="5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7779"/>
    <n v="156"/>
  </r>
  <r>
    <d v="2017-06-23T00:00:00"/>
    <x v="5"/>
    <n v="7000"/>
    <s v="خزينة مدينة نصر"/>
    <s v="تبرعات نقدية للمرضى"/>
    <s v="نقدية للمرضى"/>
    <s v="دفاتر نقدية"/>
    <x v="2"/>
    <s v="سارى"/>
    <n v="7780"/>
    <n v="156"/>
  </r>
  <r>
    <d v="2017-06-23T00:00:00"/>
    <x v="5"/>
    <n v="1500"/>
    <s v="خزينة مدينة نصر"/>
    <s v="تبرعات نقدية للمرضى"/>
    <s v="نقدية للمرضى"/>
    <s v="دفاتر نقدية"/>
    <x v="2"/>
    <s v="سارى"/>
    <n v="7781"/>
    <n v="156"/>
  </r>
  <r>
    <d v="2017-06-23T00:00:00"/>
    <x v="5"/>
    <n v="200"/>
    <s v="خزينة مدينة نصر"/>
    <s v="تبرعات نقدية للمرضى"/>
    <s v="نقدية للمرضى"/>
    <s v="دفاتر نقدية"/>
    <x v="2"/>
    <s v="سارى"/>
    <n v="7837"/>
    <n v="157"/>
  </r>
  <r>
    <d v="2017-06-23T00:00:00"/>
    <x v="5"/>
    <n v="300"/>
    <s v="خزينة مدينة نصر"/>
    <s v="تبرعات نقدية للمرضى"/>
    <s v="نقدية للمرضى"/>
    <s v="دفاتر نقدية"/>
    <x v="2"/>
    <s v="سارى"/>
    <n v="7838"/>
    <n v="157"/>
  </r>
  <r>
    <d v="2017-06-23T00:00:00"/>
    <x v="5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7839"/>
    <n v="157"/>
  </r>
  <r>
    <d v="2017-06-23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7840"/>
    <n v="157"/>
  </r>
  <r>
    <d v="2017-06-23T00:00:00"/>
    <x v="5"/>
    <n v="500"/>
    <s v="خزينة مدينة نصر"/>
    <s v="تبرعات نقدية للمرضى"/>
    <s v="نقدية للمرضى"/>
    <s v="دفاتر نقدية"/>
    <x v="2"/>
    <s v="سارى"/>
    <n v="7841"/>
    <n v="157"/>
  </r>
  <r>
    <d v="2017-06-23T00:00:00"/>
    <x v="5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7842"/>
    <n v="157"/>
  </r>
  <r>
    <d v="2017-06-23T00:00:00"/>
    <x v="5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7843"/>
    <n v="157"/>
  </r>
  <r>
    <d v="2017-06-23T00:00:00"/>
    <x v="5"/>
    <n v="200"/>
    <s v="خزينة مدينة نصر"/>
    <s v="تبرعات نقدية للمرضى"/>
    <s v="نقدية للمرضى"/>
    <s v="دفاتر نقدية"/>
    <x v="2"/>
    <s v="سارى"/>
    <n v="7844"/>
    <n v="157"/>
  </r>
  <r>
    <d v="2017-06-23T00:00:00"/>
    <x v="5"/>
    <n v="700"/>
    <s v="خزينة مدينة نصر"/>
    <s v="تبرعات نقدية للمرضى"/>
    <s v="نقدية للمرضى"/>
    <s v="دفاتر نقدية"/>
    <x v="2"/>
    <s v="سارى"/>
    <n v="7845"/>
    <n v="157"/>
  </r>
  <r>
    <d v="2017-06-23T00:00:00"/>
    <x v="5"/>
    <n v="300"/>
    <s v="خزينة مدينة نصر"/>
    <s v="تبرعات نقدية للمرضى"/>
    <s v="نقدية للمرضى"/>
    <s v="دفاتر نقدية"/>
    <x v="2"/>
    <s v="سارى"/>
    <n v="7846"/>
    <n v="157"/>
  </r>
  <r>
    <d v="2017-06-23T00:00:00"/>
    <x v="5"/>
    <n v="1000"/>
    <s v="خزينة مدينة نصر"/>
    <s v="تبرعات نقدية للمرضى"/>
    <s v="نقدية للمرضى"/>
    <s v="دفاتر نقدية"/>
    <x v="2"/>
    <s v="سارى"/>
    <n v="7847"/>
    <n v="157"/>
  </r>
  <r>
    <d v="2017-06-23T00:00:00"/>
    <x v="5"/>
    <n v="1000"/>
    <s v="خزينة مدينة نصر"/>
    <s v="تبرعات نقدية للمرضى"/>
    <s v="نقدية للمرضى"/>
    <s v="دفاتر نقدية"/>
    <x v="2"/>
    <s v="سارى"/>
    <n v="7848"/>
    <n v="157"/>
  </r>
  <r>
    <d v="2017-06-23T00:00:00"/>
    <x v="5"/>
    <n v="500"/>
    <s v="خزينة مدينة نصر"/>
    <s v="تبرعات نقدية للمرضى"/>
    <s v="نقدية للمرضى"/>
    <s v="دفاتر نقدية"/>
    <x v="2"/>
    <s v="سارى"/>
    <n v="7849"/>
    <n v="157"/>
  </r>
  <r>
    <d v="2017-06-23T00:00:00"/>
    <x v="5"/>
    <n v="10000"/>
    <s v="خزينة مدينة نصر"/>
    <s v="تبرعات عامة من زكاة مال وغيرها"/>
    <s v="تبرعات عامة من زكاة مال وغيرها"/>
    <s v="دفاتر نقدية"/>
    <x v="2"/>
    <s v="سارى"/>
    <n v="7850"/>
    <n v="157"/>
  </r>
  <r>
    <d v="2017-06-23T00:00:00"/>
    <x v="5"/>
    <n v="10000"/>
    <s v="خزينة مدينة نصر"/>
    <s v="تبرعات عامة من زكاة مال وغيرها"/>
    <s v="تبرعات عامة من زكاة مال وغيرها"/>
    <s v="دفاتر نقدية"/>
    <x v="2"/>
    <s v="سارى"/>
    <n v="7851"/>
    <n v="158"/>
  </r>
  <r>
    <d v="2017-06-23T00:00:00"/>
    <x v="5"/>
    <n v="10000"/>
    <s v="خزينة مدينة نصر"/>
    <s v="تبرعات عامة من زكاة مال وغيرها"/>
    <s v="تبرعات عامة من زكاة مال وغيرها"/>
    <s v="دفاتر نقدية"/>
    <x v="2"/>
    <s v="سارى"/>
    <n v="7852"/>
    <n v="158"/>
  </r>
  <r>
    <d v="2017-06-23T00:00:00"/>
    <x v="5"/>
    <n v="1000"/>
    <s v="خزينة مدينة نصر"/>
    <s v="تبرعات نقدية للمرضى"/>
    <s v="نقدية للمرضى"/>
    <s v="دفاتر نقدية"/>
    <x v="2"/>
    <s v="سارى"/>
    <n v="7853"/>
    <n v="158"/>
  </r>
  <r>
    <d v="2017-06-23T00:00:00"/>
    <x v="5"/>
    <n v="2500"/>
    <s v="خزينة مدينة نصر"/>
    <s v="تبرعات عامة من زكاة مال وغيرها"/>
    <s v="تبرعات عامة من زكاة مال وغيرها"/>
    <s v="دفاتر نقدية"/>
    <x v="2"/>
    <s v="سارى"/>
    <n v="7854"/>
    <n v="158"/>
  </r>
  <r>
    <d v="2017-06-23T00:00:00"/>
    <x v="5"/>
    <n v="2200"/>
    <s v="خزينة مدينة نصر"/>
    <s v="تبرعات عامة من زكاة مال وغيرها"/>
    <s v="تبرعات عامة من زكاة مال وغيرها"/>
    <s v="دفاتر نقدية"/>
    <x v="2"/>
    <s v="سارى"/>
    <n v="7855"/>
    <n v="158"/>
  </r>
  <r>
    <d v="2017-06-23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7856"/>
    <n v="158"/>
  </r>
  <r>
    <d v="2017-06-23T00:00:00"/>
    <x v="5"/>
    <n v="10000"/>
    <s v="خزينة مدينة نصر"/>
    <s v="تبرعات عامة من زكاة مال وغيرها"/>
    <s v="تبرعات عامة من زكاة مال وغيرها"/>
    <s v="دفاتر نقدية"/>
    <x v="2"/>
    <s v="سارى"/>
    <n v="7857"/>
    <n v="158"/>
  </r>
  <r>
    <d v="2017-06-23T00:00:00"/>
    <x v="5"/>
    <n v="10000"/>
    <s v="خزينة مدينة نصر"/>
    <s v="تبرعات عامة من زكاة مال وغيرها"/>
    <s v="تبرعات عامة من زكاة مال وغيرها"/>
    <s v="دفاتر نقدية"/>
    <x v="2"/>
    <s v="سارى"/>
    <n v="7858"/>
    <n v="158"/>
  </r>
  <r>
    <d v="2017-06-23T00:00:00"/>
    <x v="5"/>
    <n v="10000"/>
    <s v="خزينة مدينة نصر"/>
    <s v="تبرعات عامة من زكاة مال وغيرها"/>
    <s v="تبرعات عامة من زكاة مال وغيرها"/>
    <s v="دفاتر نقدية"/>
    <x v="2"/>
    <s v="سارى"/>
    <n v="7859"/>
    <n v="158"/>
  </r>
  <r>
    <d v="2017-06-23T00:00:00"/>
    <x v="5"/>
    <n v="10000"/>
    <s v="خزينة مدينة نصر"/>
    <s v="تبرعات عامة من زكاة مال وغيرها"/>
    <s v="تبرعات عامة من زكاة مال وغيرها"/>
    <s v="دفاتر نقدية"/>
    <x v="2"/>
    <s v="سارى"/>
    <n v="7860"/>
    <n v="158"/>
  </r>
  <r>
    <d v="2017-06-23T00:00:00"/>
    <x v="5"/>
    <n v="10000"/>
    <s v="خزينة مدينة نصر"/>
    <s v="تبرعات عامة من زكاة مال وغيرها"/>
    <s v="تبرعات عامة من زكاة مال وغيرها"/>
    <s v="دفاتر نقدية"/>
    <x v="2"/>
    <s v="سارى"/>
    <n v="7861"/>
    <n v="158"/>
  </r>
  <r>
    <d v="2017-06-23T00:00:00"/>
    <x v="5"/>
    <n v="10000"/>
    <s v="خزينة مدينة نصر"/>
    <s v="تبرعات عامة من زكاة مال وغيرها"/>
    <s v="تبرعات عامة من زكاة مال وغيرها"/>
    <s v="دفاتر نقدية"/>
    <x v="2"/>
    <s v="سارى"/>
    <n v="7862"/>
    <n v="158"/>
  </r>
  <r>
    <d v="2017-06-23T00:00:00"/>
    <x v="5"/>
    <n v="10000"/>
    <s v="خزينة مدينة نصر"/>
    <s v="تبرعات عامة من زكاة مال وغيرها"/>
    <s v="تبرعات عامة من زكاة مال وغيرها"/>
    <s v="دفاتر نقدية"/>
    <x v="2"/>
    <s v="سارى"/>
    <n v="7863"/>
    <n v="158"/>
  </r>
  <r>
    <d v="2017-06-23T00:00:00"/>
    <x v="5"/>
    <n v="10000"/>
    <s v="خزينة مدينة نصر"/>
    <s v="تبرعات عامة من زكاة مال وغيرها"/>
    <s v="تبرعات عامة من زكاة مال وغيرها"/>
    <s v="دفاتر نقدية"/>
    <x v="2"/>
    <s v="سارى"/>
    <n v="7864"/>
    <n v="158"/>
  </r>
  <r>
    <d v="2017-06-23T00:00:00"/>
    <x v="5"/>
    <n v="10000"/>
    <s v="خزينة مدينة نصر"/>
    <s v="تبرعات عامة من زكاة مال وغيرها"/>
    <s v="تبرعات عامة من زكاة مال وغيرها"/>
    <s v="دفاتر نقدية"/>
    <x v="2"/>
    <s v="سارى"/>
    <n v="7865"/>
    <n v="158"/>
  </r>
  <r>
    <d v="2017-06-23T00:00:00"/>
    <x v="5"/>
    <n v="10000"/>
    <s v="خزينة مدينة نصر"/>
    <s v="تبرعات عامة من زكاة مال وغيرها"/>
    <s v="تبرعات عامة من زكاة مال وغيرها"/>
    <s v="دفاتر نقدية"/>
    <x v="2"/>
    <s v="سارى"/>
    <n v="7866"/>
    <n v="158"/>
  </r>
  <r>
    <d v="2017-06-23T00:00:00"/>
    <x v="5"/>
    <n v="2200"/>
    <s v="خزينة مدينة نصر"/>
    <s v="تبرعات عامة من زكاة مال وغيرها"/>
    <s v="تبرعات عامة من زكاة مال وغيرها"/>
    <s v="دفاتر نقدية"/>
    <x v="2"/>
    <s v="سارى"/>
    <n v="8061"/>
    <n v="162"/>
  </r>
  <r>
    <d v="2017-06-23T00:00:00"/>
    <x v="5"/>
    <n v="4000"/>
    <s v="خزينة مدينة نصر"/>
    <s v="تبرعات عامة من زكاة مال وغيرها"/>
    <s v="تبرعات عامة من زكاة مال وغيرها"/>
    <s v="دفاتر نقدية"/>
    <x v="2"/>
    <s v="سارى"/>
    <n v="8063"/>
    <n v="162"/>
  </r>
  <r>
    <d v="2017-06-23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8064"/>
    <n v="162"/>
  </r>
  <r>
    <d v="2017-06-23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8065"/>
    <n v="162"/>
  </r>
  <r>
    <d v="2017-06-23T00:00:00"/>
    <x v="5"/>
    <n v="1000"/>
    <s v="خزينة مدينة نصر"/>
    <s v="تبرعات نقدية للمرضى"/>
    <s v="نقدية للمرضى"/>
    <s v="دفاتر نقدية"/>
    <x v="2"/>
    <s v="سارى"/>
    <n v="8066"/>
    <n v="162"/>
  </r>
  <r>
    <d v="2017-06-23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8067"/>
    <n v="162"/>
  </r>
  <r>
    <d v="2017-06-23T00:00:00"/>
    <x v="5"/>
    <n v="2000"/>
    <s v="خزينة مدينة نصر"/>
    <s v="تبرعات نقدية للمرضى"/>
    <s v="نقدية للمرضى"/>
    <s v="دفاتر نقدية"/>
    <x v="2"/>
    <s v="سارى"/>
    <n v="8068"/>
    <n v="162"/>
  </r>
  <r>
    <d v="2017-06-23T00:00:00"/>
    <x v="5"/>
    <n v="500"/>
    <s v="خزينة مدينة نصر"/>
    <s v="تبرعات نقدية للمرضى"/>
    <s v="نقدية للمرضى"/>
    <s v="دفاتر نقدية"/>
    <x v="2"/>
    <s v="سارى"/>
    <n v="8069"/>
    <n v="162"/>
  </r>
  <r>
    <d v="2017-06-23T00:00:00"/>
    <x v="5"/>
    <n v="800"/>
    <s v="خزينة مدينة نصر"/>
    <s v="تبرعات نقدية للمرضى"/>
    <s v="نقدية للمرضى"/>
    <s v="دفاتر نقدية"/>
    <x v="2"/>
    <s v="سارى"/>
    <n v="8070"/>
    <n v="162"/>
  </r>
  <r>
    <d v="2017-06-23T00:00:00"/>
    <x v="5"/>
    <n v="800"/>
    <s v="خزينة مدينة نصر"/>
    <s v="تبرعات نقدية للمرضى"/>
    <s v="نقدية للمرضى"/>
    <s v="دفاتر نقدية"/>
    <x v="2"/>
    <s v="سارى"/>
    <n v="8071"/>
    <n v="162"/>
  </r>
  <r>
    <d v="2017-06-23T00:00:00"/>
    <x v="5"/>
    <n v="600"/>
    <s v="خزينة مدينة نصر"/>
    <s v="تبرعات نقدية للمرضى"/>
    <s v="نقدية للمرضى"/>
    <s v="دفاتر نقدية"/>
    <x v="2"/>
    <s v="سارى"/>
    <n v="8072"/>
    <n v="162"/>
  </r>
  <r>
    <d v="2017-06-23T00:00:00"/>
    <x v="5"/>
    <n v="1000"/>
    <s v="خزينة مدينة نصر"/>
    <s v="تبرعات نقدية للمرضى"/>
    <s v="نقدية للمرضى"/>
    <s v="دفاتر نقدية"/>
    <x v="2"/>
    <s v="سارى"/>
    <n v="8073"/>
    <n v="162"/>
  </r>
  <r>
    <d v="2017-06-23T00:00:00"/>
    <x v="5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8074"/>
    <n v="162"/>
  </r>
  <r>
    <d v="2017-06-23T00:00:00"/>
    <x v="5"/>
    <n v="260"/>
    <s v="خزينة مدينة نصر"/>
    <s v="تبرعات نقدية للمرضى"/>
    <s v="نقدية للمرضى"/>
    <s v="دفاتر نقدية"/>
    <x v="2"/>
    <s v="سارى"/>
    <n v="8075"/>
    <n v="162"/>
  </r>
  <r>
    <d v="2017-06-23T00:00:00"/>
    <x v="5"/>
    <n v="2500"/>
    <s v="خزينة مدينة نصر"/>
    <s v="تبرعات عامة من زكاة مال وغيرها"/>
    <s v="تبرعات عامة من زكاة مال وغيرها"/>
    <s v="دفاتر نقدية"/>
    <x v="2"/>
    <s v="سارى"/>
    <n v="8076"/>
    <n v="162"/>
  </r>
  <r>
    <d v="2017-06-23T00:00:00"/>
    <x v="5"/>
    <n v="1500"/>
    <s v="خزينة مدينة نصر"/>
    <s v="تبرعات عامة من زكاة مال وغيرها"/>
    <s v="تبرعات عامة من زكاة مال وغيرها"/>
    <s v="دفاتر نقدية"/>
    <x v="2"/>
    <s v="سارى"/>
    <n v="8077"/>
    <n v="162"/>
  </r>
  <r>
    <d v="2017-06-23T00:00:00"/>
    <x v="5"/>
    <n v="140"/>
    <s v="خزينة مدينة نصر"/>
    <s v="تبرعات عامة من زكاة مال وغيرها"/>
    <s v="تبرعات عامة من زكاة مال وغيرها"/>
    <s v="دفاتر نقدية"/>
    <x v="2"/>
    <s v="سارى"/>
    <n v="8078"/>
    <n v="162"/>
  </r>
  <r>
    <d v="2017-06-23T00:00:00"/>
    <x v="5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8079"/>
    <n v="162"/>
  </r>
  <r>
    <d v="2017-06-23T00:00:00"/>
    <x v="5"/>
    <n v="1000"/>
    <s v="خزينة مدينة نصر"/>
    <s v="تبرعات نقدية للمرضى"/>
    <s v="نقدية للمرضى"/>
    <s v="دفاتر نقدية"/>
    <x v="2"/>
    <s v="سارى"/>
    <n v="8080"/>
    <n v="162"/>
  </r>
  <r>
    <d v="2017-06-23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8081"/>
    <n v="162"/>
  </r>
  <r>
    <d v="2017-06-23T00:00:00"/>
    <x v="5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8082"/>
    <n v="162"/>
  </r>
  <r>
    <d v="2017-06-23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8118"/>
    <n v="163"/>
  </r>
  <r>
    <d v="2017-06-23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8119"/>
    <n v="163"/>
  </r>
  <r>
    <d v="2017-06-23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8120"/>
    <n v="163"/>
  </r>
  <r>
    <d v="2017-06-23T00:00:00"/>
    <x v="5"/>
    <n v="1500"/>
    <s v="خزينة مدينة نصر"/>
    <s v="تبرعات عامة من زكاة مال وغيرها"/>
    <s v="تبرعات عامة من زكاة مال وغيرها"/>
    <s v="دفاتر نقدية"/>
    <x v="2"/>
    <s v="سارى"/>
    <n v="8121"/>
    <n v="163"/>
  </r>
  <r>
    <d v="2017-06-23T00:00:00"/>
    <x v="5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8122"/>
    <n v="163"/>
  </r>
  <r>
    <d v="2017-06-23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8123"/>
    <n v="163"/>
  </r>
  <r>
    <d v="2017-06-23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8133"/>
    <n v="163"/>
  </r>
  <r>
    <d v="2017-06-23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8138"/>
    <n v="163"/>
  </r>
  <r>
    <d v="2017-06-23T00:00:00"/>
    <x v="5"/>
    <n v="40280"/>
    <s v="خزينة مدينة نصر"/>
    <s v="تبرعات عامة من زكاة مال وغيرها"/>
    <s v="تبرعات عامة من زكاة مال وغيرها"/>
    <s v="دفاتر نقدية"/>
    <x v="2"/>
    <s v="سارى"/>
    <n v="8175"/>
    <n v="164"/>
  </r>
  <r>
    <d v="2017-06-23T00:00:00"/>
    <x v="5"/>
    <n v="900"/>
    <s v="خزينة مدينة نصر"/>
    <s v="تبرعات عامة من زكاة مال وغيرها"/>
    <s v="تبرعات عامة من زكاة مال وغيرها"/>
    <s v="دفاتر نقدية"/>
    <x v="2"/>
    <s v="سارى"/>
    <n v="8176"/>
    <n v="164"/>
  </r>
  <r>
    <d v="2017-06-23T00:00:00"/>
    <x v="5"/>
    <n v="1500"/>
    <s v="خزينة مدينة نصر"/>
    <s v="تبرعات عامة من زكاة مال وغيرها"/>
    <s v="تبرعات عامة من زكاة مال وغيرها"/>
    <s v="دفاتر نقدية"/>
    <x v="2"/>
    <s v="سارى"/>
    <n v="8177"/>
    <n v="164"/>
  </r>
  <r>
    <d v="2017-06-23T00:00:00"/>
    <x v="5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8178"/>
    <n v="164"/>
  </r>
  <r>
    <d v="2017-06-23T00:00:00"/>
    <x v="5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8179"/>
    <n v="164"/>
  </r>
  <r>
    <d v="2017-06-23T00:00:00"/>
    <x v="5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8180"/>
    <n v="164"/>
  </r>
  <r>
    <d v="2017-06-23T00:00:00"/>
    <x v="5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8181"/>
    <n v="164"/>
  </r>
  <r>
    <d v="2017-06-23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8182"/>
    <n v="164"/>
  </r>
  <r>
    <d v="2017-06-23T00:00:00"/>
    <x v="5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8183"/>
    <n v="164"/>
  </r>
  <r>
    <d v="2017-06-23T00:00:00"/>
    <x v="5"/>
    <n v="5700"/>
    <s v="خزينة مدينة نصر"/>
    <s v="تبرعات عامة من زكاة مال وغيرها"/>
    <s v="تبرعات عامة من زكاة مال وغيرها"/>
    <s v="دفاتر نقدية"/>
    <x v="2"/>
    <s v="سارى"/>
    <n v="8184"/>
    <n v="164"/>
  </r>
  <r>
    <d v="2017-06-23T00:00:00"/>
    <x v="5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8185"/>
    <n v="164"/>
  </r>
  <r>
    <d v="2017-06-23T00:00:00"/>
    <x v="5"/>
    <n v="5700"/>
    <s v="خزينة مدينة نصر"/>
    <s v="تبرعات عامة من زكاة مال وغيرها"/>
    <s v="تبرعات عامة من زكاة مال وغيرها"/>
    <s v="دفاتر نقدية"/>
    <x v="2"/>
    <s v="سارى"/>
    <n v="8186"/>
    <n v="164"/>
  </r>
  <r>
    <d v="2017-06-23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8217"/>
    <n v="165"/>
  </r>
  <r>
    <d v="2017-06-23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8218"/>
    <n v="165"/>
  </r>
  <r>
    <d v="2017-06-23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8219"/>
    <n v="165"/>
  </r>
  <r>
    <d v="2017-06-23T00:00:00"/>
    <x v="5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8220"/>
    <n v="165"/>
  </r>
  <r>
    <d v="2017-06-23T00:00:00"/>
    <x v="5"/>
    <n v="9000"/>
    <s v="خزينة مدينة نصر"/>
    <s v="تبرعات نقدية للمرضى"/>
    <s v="نقدية للمرضى"/>
    <s v="دفاتر نقدية"/>
    <x v="2"/>
    <s v="سارى"/>
    <n v="8221"/>
    <n v="165"/>
  </r>
  <r>
    <d v="2017-06-23T00:00:00"/>
    <x v="5"/>
    <n v="4000"/>
    <s v="خزينة مدينة نصر"/>
    <s v="تبرعات عامة من زكاة مال وغيرها"/>
    <s v="تبرعات عامة من زكاة مال وغيرها"/>
    <s v="دفاتر نقدية"/>
    <x v="2"/>
    <s v="سارى"/>
    <n v="8222"/>
    <n v="165"/>
  </r>
  <r>
    <d v="2017-06-23T00:00:00"/>
    <x v="5"/>
    <n v="4700"/>
    <s v="خزينة مدينة نصر"/>
    <s v="تبرعات عامة من زكاة مال وغيرها"/>
    <s v="تبرعات عامة من زكاة مال وغيرها"/>
    <s v="دفاتر نقدية"/>
    <x v="2"/>
    <s v="سارى"/>
    <n v="8223"/>
    <n v="165"/>
  </r>
  <r>
    <d v="2017-06-23T00:00:00"/>
    <x v="5"/>
    <n v="550"/>
    <s v="خزينة مدينة نصر"/>
    <s v="تبرعات نقدية للمرضى"/>
    <s v="نقدية للمرضى"/>
    <s v="دفاتر نقدية"/>
    <x v="2"/>
    <s v="سارى"/>
    <n v="8298"/>
    <n v="166"/>
  </r>
  <r>
    <d v="2017-06-23T00:00:00"/>
    <x v="5"/>
    <n v="4500"/>
    <s v="خزينة مدينة نصر"/>
    <s v="تبرعات نقدية للمرضى"/>
    <s v="نقدية للمرضى"/>
    <s v="دفاتر نقدية"/>
    <x v="2"/>
    <s v="سارى"/>
    <n v="8299"/>
    <n v="166"/>
  </r>
  <r>
    <d v="2017-06-23T00:00:00"/>
    <x v="5"/>
    <n v="1500"/>
    <s v="خزينة مدينة نصر"/>
    <s v="تبرعات عامة من زكاة مال وغيرها"/>
    <s v="تبرعات عامة من زكاة مال وغيرها"/>
    <s v="دفاتر نقدية"/>
    <x v="2"/>
    <s v="سارى"/>
    <n v="8300"/>
    <n v="166"/>
  </r>
  <r>
    <d v="2017-06-23T00:00:00"/>
    <x v="5"/>
    <n v="622"/>
    <s v="خزينة مدينة نصر"/>
    <s v="تبرعات عامة من زكاة مال وغيرها"/>
    <s v="تبرعات عامة من زكاة مال وغيرها"/>
    <s v="دفاتر نقدية"/>
    <x v="2"/>
    <s v="سارى"/>
    <n v="8310"/>
    <n v="167"/>
  </r>
  <r>
    <d v="2017-06-23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8311"/>
    <n v="167"/>
  </r>
  <r>
    <d v="2017-06-23T00:00:00"/>
    <x v="5"/>
    <n v="350"/>
    <s v="خزينة مدينة نصر"/>
    <s v="تبرعات عامة من زكاة مال وغيرها"/>
    <s v="تبرعات عامة من زكاة مال وغيرها"/>
    <s v="دفاتر نقدية"/>
    <x v="2"/>
    <s v="سارى"/>
    <n v="8312"/>
    <n v="167"/>
  </r>
  <r>
    <d v="2017-06-23T00:00:00"/>
    <x v="5"/>
    <n v="80"/>
    <s v="خزينة مدينة نصر"/>
    <s v="تبرعات عامة من زكاة مال وغيرها"/>
    <s v="تبرعات عامة من زكاة مال وغيرها"/>
    <s v="دفاتر نقدية"/>
    <x v="2"/>
    <s v="سارى"/>
    <n v="8313"/>
    <n v="167"/>
  </r>
  <r>
    <d v="2017-06-23T00:00:00"/>
    <x v="5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8314"/>
    <n v="167"/>
  </r>
  <r>
    <d v="2017-06-23T00:00:00"/>
    <x v="5"/>
    <n v="7000"/>
    <s v="خزينة مدينة نصر"/>
    <s v="تبرعات عامة من زكاة مال وغيرها"/>
    <s v="تبرعات عامة من زكاة مال وغيرها"/>
    <s v="دفاتر نقدية"/>
    <x v="2"/>
    <s v="سارى"/>
    <n v="8315"/>
    <n v="167"/>
  </r>
  <r>
    <d v="2017-06-23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8316"/>
    <n v="167"/>
  </r>
  <r>
    <d v="2017-06-23T00:00:00"/>
    <x v="5"/>
    <n v="600"/>
    <s v="خزينة مدينة نصر"/>
    <s v="تبرعات عامة من زكاة مال وغيرها"/>
    <s v="تبرعات عامة من زكاة مال وغيرها"/>
    <s v="دفاتر نقدية"/>
    <x v="2"/>
    <s v="سارى"/>
    <n v="8317"/>
    <n v="167"/>
  </r>
  <r>
    <d v="2017-06-23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8318"/>
    <n v="167"/>
  </r>
  <r>
    <d v="2017-06-23T00:00:00"/>
    <x v="5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8319"/>
    <n v="167"/>
  </r>
  <r>
    <d v="2017-06-23T00:00:00"/>
    <x v="5"/>
    <n v="600"/>
    <s v="خزينة مدينة نصر"/>
    <s v="تبرعات عامة من زكاة مال وغيرها"/>
    <s v="تبرعات عامة من زكاة مال وغيرها"/>
    <s v="دفاتر نقدية"/>
    <x v="2"/>
    <s v="سارى"/>
    <n v="8320"/>
    <n v="167"/>
  </r>
  <r>
    <d v="2017-06-23T00:00:00"/>
    <x v="5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8321"/>
    <n v="167"/>
  </r>
  <r>
    <d v="2017-06-23T00:00:00"/>
    <x v="5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8322"/>
    <n v="167"/>
  </r>
  <r>
    <d v="2017-06-23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8323"/>
    <n v="167"/>
  </r>
  <r>
    <d v="2017-06-23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8324"/>
    <n v="167"/>
  </r>
  <r>
    <d v="2017-06-23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8465"/>
    <n v="170"/>
  </r>
  <r>
    <d v="2017-06-23T00:00:00"/>
    <x v="5"/>
    <n v="1000"/>
    <s v="خزينة مدينة نصر"/>
    <s v="تبرعات نقدية للمرضى"/>
    <s v="نقدية للمرضى"/>
    <s v="دفاتر نقدية"/>
    <x v="2"/>
    <s v="سارى"/>
    <n v="8466"/>
    <n v="170"/>
  </r>
  <r>
    <d v="2017-06-23T00:00:00"/>
    <x v="5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8467"/>
    <n v="170"/>
  </r>
  <r>
    <d v="2017-06-23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8468"/>
    <n v="170"/>
  </r>
  <r>
    <d v="2017-06-23T00:00:00"/>
    <x v="5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8469"/>
    <n v="170"/>
  </r>
  <r>
    <d v="2017-06-23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8470"/>
    <n v="170"/>
  </r>
  <r>
    <d v="2017-06-24T00:00:00"/>
    <x v="5"/>
    <n v="1000"/>
    <s v="خزينة مدينة نصر"/>
    <s v="تبرعات نقدية للمرضى"/>
    <s v="نقدية للمرضى"/>
    <s v="دفاتر نقدية"/>
    <x v="2"/>
    <s v="سارى"/>
    <n v="5496"/>
    <n v="110"/>
  </r>
  <r>
    <d v="2017-06-24T00:00:00"/>
    <x v="5"/>
    <n v="500"/>
    <s v="خزينة مدينة نصر"/>
    <s v="تبرعات نقدية للمرضى"/>
    <s v="نقدية للمرضى"/>
    <s v="دفاتر نقدية"/>
    <x v="2"/>
    <s v="سارى"/>
    <n v="5497"/>
    <n v="110"/>
  </r>
  <r>
    <d v="2017-06-24T00:00:00"/>
    <x v="5"/>
    <n v="500"/>
    <s v="خزينة مدينة نصر"/>
    <s v="تبرعات نقدية للمرضى"/>
    <s v="نقدية للمرضى"/>
    <s v="دفاتر نقدية"/>
    <x v="2"/>
    <s v="سارى"/>
    <n v="5498"/>
    <n v="110"/>
  </r>
  <r>
    <d v="2017-06-24T00:00:00"/>
    <x v="5"/>
    <n v="500"/>
    <s v="خزينة مدينة نصر"/>
    <s v="تبرعات نقدية للمرضى"/>
    <s v="نقدية للمرضى"/>
    <s v="دفاتر نقدية"/>
    <x v="2"/>
    <s v="سارى"/>
    <n v="5499"/>
    <n v="110"/>
  </r>
  <r>
    <d v="2017-06-24T00:00:00"/>
    <x v="5"/>
    <n v="1000"/>
    <s v="خزينة مدينة نصر"/>
    <s v="تبرعات نقدية للمرضى"/>
    <s v="نقدية للمرضى"/>
    <s v="دفاتر نقدية"/>
    <x v="2"/>
    <s v="سارى"/>
    <n v="5500"/>
    <n v="110"/>
  </r>
  <r>
    <d v="2017-06-24T00:00:00"/>
    <x v="5"/>
    <n v="30"/>
    <s v="خزينة مدينة نصر"/>
    <s v="تبرعات عامة من زكاة مال وغيرها"/>
    <s v="تبرعات عامة من زكاة مال وغيرها"/>
    <s v="دفاتر نقدية"/>
    <x v="2"/>
    <s v="سارى"/>
    <n v="5787"/>
    <n v="116"/>
  </r>
  <r>
    <d v="2017-06-24T00:00:00"/>
    <x v="5"/>
    <n v="500"/>
    <s v="خزينة مدينة نصر"/>
    <s v="تبرعات نقدية للمرضى"/>
    <s v="نقدية للمرضى"/>
    <s v="دفاتر نقدية"/>
    <x v="2"/>
    <s v="سارى"/>
    <n v="5822"/>
    <n v="117"/>
  </r>
  <r>
    <d v="2017-06-24T00:00:00"/>
    <x v="5"/>
    <n v="1320"/>
    <s v="خزينة مدينة نصر"/>
    <s v="تبرعات نقدية للمرضى"/>
    <s v="نقدية للمرضى"/>
    <s v="دفاتر نقدية"/>
    <x v="2"/>
    <s v="سارى"/>
    <n v="5823"/>
    <n v="117"/>
  </r>
  <r>
    <d v="2017-06-24T00:00:00"/>
    <x v="5"/>
    <n v="200"/>
    <s v="خزينة مدينة نصر"/>
    <s v="تبرعات نقدية للمرضى"/>
    <s v="نقدية للمرضى"/>
    <s v="دفاتر نقدية"/>
    <x v="2"/>
    <s v="سارى"/>
    <n v="5824"/>
    <n v="117"/>
  </r>
  <r>
    <d v="2017-06-24T00:00:00"/>
    <x v="5"/>
    <n v="810"/>
    <s v="خزينة مدينة نصر"/>
    <s v="تبرعات نقدية للمرضى"/>
    <s v="نقدية للمرضى"/>
    <s v="دفاتر نقدية"/>
    <x v="2"/>
    <s v="سارى"/>
    <n v="5825"/>
    <n v="117"/>
  </r>
  <r>
    <d v="2017-06-24T00:00:00"/>
    <x v="5"/>
    <n v="3000"/>
    <s v="خزينة مدينة نصر"/>
    <s v="تبرعات نقدية للمرضى"/>
    <s v="نقدية للمرضى"/>
    <s v="دفاتر نقدية"/>
    <x v="2"/>
    <s v="سارى"/>
    <n v="5826"/>
    <n v="117"/>
  </r>
  <r>
    <d v="2017-06-24T00:00:00"/>
    <x v="5"/>
    <n v="200"/>
    <s v="خزينة مدينة نصر"/>
    <s v="تبرعات نقدية للمرضى"/>
    <s v="نقدية للمرضى"/>
    <s v="دفاتر نقدية"/>
    <x v="2"/>
    <s v="سارى"/>
    <n v="5827"/>
    <n v="117"/>
  </r>
  <r>
    <d v="2017-06-24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5828"/>
    <n v="117"/>
  </r>
  <r>
    <d v="2017-06-24T00:00:00"/>
    <x v="5"/>
    <n v="300"/>
    <s v="خزينة مدينة نصر"/>
    <s v="تبرعات نقدية للمرضى"/>
    <s v="نقدية للمرضى"/>
    <s v="دفاتر نقدية"/>
    <x v="2"/>
    <s v="سارى"/>
    <n v="5829"/>
    <n v="117"/>
  </r>
  <r>
    <d v="2017-06-24T00:00:00"/>
    <x v="5"/>
    <n v="3000"/>
    <s v="خزينة مدينة نصر"/>
    <s v="تبرعات نقدية للمرضى"/>
    <s v="نقدية للمرضى"/>
    <s v="دفاتر نقدية"/>
    <x v="2"/>
    <s v="سارى"/>
    <n v="5830"/>
    <n v="117"/>
  </r>
  <r>
    <d v="2017-06-24T00:00:00"/>
    <x v="5"/>
    <n v="4000"/>
    <s v="خزينة مدينة نصر"/>
    <s v="تبرعات نقدية للمرضى"/>
    <s v="نقدية للمرضى"/>
    <s v="دفاتر نقدية"/>
    <x v="2"/>
    <s v="سارى"/>
    <n v="5831"/>
    <n v="117"/>
  </r>
  <r>
    <d v="2017-06-24T00:00:00"/>
    <x v="5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5832"/>
    <n v="117"/>
  </r>
  <r>
    <d v="2017-06-24T00:00:00"/>
    <x v="5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6403"/>
    <n v="129"/>
  </r>
  <r>
    <d v="2017-06-24T00:00:00"/>
    <x v="5"/>
    <n v="5000"/>
    <s v="خزينة مدينة نصر"/>
    <s v="تبرعات نقدية للمرضى"/>
    <s v="نقدية للمرضى"/>
    <s v="دفاتر نقدية"/>
    <x v="2"/>
    <s v="سارى"/>
    <n v="7470"/>
    <n v="150"/>
  </r>
  <r>
    <d v="2017-06-24T00:00:00"/>
    <x v="5"/>
    <n v="150"/>
    <s v="خزينة مدينة نصر"/>
    <s v="تبرعات نقدية للمرضى"/>
    <s v="نقدية للمرضى"/>
    <s v="دفاتر نقدية"/>
    <x v="2"/>
    <s v="سارى"/>
    <n v="7471"/>
    <n v="150"/>
  </r>
  <r>
    <d v="2017-06-24T00:00:00"/>
    <x v="5"/>
    <n v="400"/>
    <s v="خزينة مدينة نصر"/>
    <s v="تبرعات نقدية للمرضى"/>
    <s v="نقدية للمرضى"/>
    <s v="دفاتر نقدية"/>
    <x v="2"/>
    <s v="سارى"/>
    <n v="7472"/>
    <n v="150"/>
  </r>
  <r>
    <d v="2017-06-24T00:00:00"/>
    <x v="5"/>
    <n v="1100"/>
    <s v="خزينة مدينة نصر"/>
    <s v="تبرعات نقدية للمرضى"/>
    <s v="نقدية للمرضى"/>
    <s v="دفاتر نقدية"/>
    <x v="2"/>
    <s v="سارى"/>
    <n v="7473"/>
    <n v="150"/>
  </r>
  <r>
    <d v="2017-06-24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7474"/>
    <n v="150"/>
  </r>
  <r>
    <d v="2017-06-24T00:00:00"/>
    <x v="5"/>
    <n v="1500"/>
    <s v="خزينة مدينة نصر"/>
    <s v="تبرعات عامة من زكاة مال وغيرها"/>
    <s v="تبرعات عامة من زكاة مال وغيرها"/>
    <s v="دفاتر نقدية"/>
    <x v="2"/>
    <s v="سارى"/>
    <n v="7475"/>
    <n v="150"/>
  </r>
  <r>
    <d v="2017-06-24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7476"/>
    <n v="150"/>
  </r>
  <r>
    <d v="2017-06-24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7477"/>
    <n v="150"/>
  </r>
  <r>
    <d v="2017-06-24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7478"/>
    <n v="150"/>
  </r>
  <r>
    <d v="2017-06-24T00:00:00"/>
    <x v="5"/>
    <n v="500"/>
    <s v="خزينة مدينة نصر"/>
    <s v="تبرعات نقدية للمرضى"/>
    <s v="نقدية للمرضى"/>
    <s v="دفاتر نقدية"/>
    <x v="2"/>
    <s v="سارى"/>
    <n v="7587"/>
    <n v="152"/>
  </r>
  <r>
    <d v="2017-06-24T00:00:00"/>
    <x v="5"/>
    <n v="500"/>
    <s v="خزينة مدينة نصر"/>
    <s v="تبرعات نقدية للمرضى"/>
    <s v="نقدية للمرضى"/>
    <s v="دفاتر نقدية"/>
    <x v="2"/>
    <s v="سارى"/>
    <n v="7594"/>
    <n v="152"/>
  </r>
  <r>
    <d v="2017-06-24T00:00:00"/>
    <x v="5"/>
    <n v="10000"/>
    <s v="خزينة مدينة نصر"/>
    <s v="تبرعات نقدية للمرضى"/>
    <s v="نقدية للمرضى"/>
    <s v="دفاتر نقدية"/>
    <x v="2"/>
    <s v="سارى"/>
    <n v="7595"/>
    <n v="152"/>
  </r>
  <r>
    <d v="2017-06-24T00:00:00"/>
    <x v="5"/>
    <n v="1500"/>
    <s v="خزينة مدينة نصر"/>
    <s v="تبرعات عامة من زكاة مال وغيرها"/>
    <s v="تبرعات عامة من زكاة مال وغيرها"/>
    <s v="دفاتر نقدية"/>
    <x v="2"/>
    <s v="سارى"/>
    <n v="7596"/>
    <n v="152"/>
  </r>
  <r>
    <d v="2017-06-24T00:00:00"/>
    <x v="5"/>
    <n v="4100"/>
    <s v="خزينة مدينة نصر"/>
    <s v="تبرعات عامة من زكاة مال وغيرها"/>
    <s v="تبرعات عامة من زكاة مال وغيرها"/>
    <s v="دفاتر نقدية"/>
    <x v="2"/>
    <s v="سارى"/>
    <n v="7598"/>
    <n v="152"/>
  </r>
  <r>
    <d v="2017-06-24T00:00:00"/>
    <x v="5"/>
    <n v="250"/>
    <s v="خزينة مدينة نصر"/>
    <s v="تبرعات عامة من زكاة مال وغيرها"/>
    <s v="تبرعات عامة من زكاة مال وغيرها"/>
    <s v="دفاتر نقدية"/>
    <x v="2"/>
    <s v="سارى"/>
    <n v="7599"/>
    <n v="152"/>
  </r>
  <r>
    <d v="2017-06-24T00:00:00"/>
    <x v="5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7600"/>
    <n v="152"/>
  </r>
  <r>
    <d v="2017-06-24T00:00:00"/>
    <x v="5"/>
    <n v="30000"/>
    <s v="خزينة مدينة نصر"/>
    <s v="تبرعات عامة من زكاة مال وغيرها"/>
    <s v="تبرعات عامة من زكاة مال وغيرها"/>
    <s v="دفاتر نقدية"/>
    <x v="2"/>
    <s v="سارى"/>
    <n v="7626"/>
    <n v="153"/>
  </r>
  <r>
    <d v="2017-06-24T00:00:00"/>
    <x v="5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7627"/>
    <n v="153"/>
  </r>
  <r>
    <d v="2017-06-24T00:00:00"/>
    <x v="5"/>
    <n v="1000"/>
    <s v="خزينة مدينة نصر"/>
    <s v="تبرعات نقدية للمرضى"/>
    <s v="نقدية للمرضى"/>
    <s v="دفاتر نقدية"/>
    <x v="2"/>
    <s v="سارى"/>
    <n v="7629"/>
    <n v="153"/>
  </r>
  <r>
    <d v="2017-06-24T00:00:00"/>
    <x v="5"/>
    <n v="200"/>
    <s v="خزينة مدينة نصر"/>
    <s v="تبرعات نقدية للمرضى"/>
    <s v="نقدية للمرضى"/>
    <s v="دفاتر نقدية"/>
    <x v="2"/>
    <s v="سارى"/>
    <n v="7630"/>
    <n v="153"/>
  </r>
  <r>
    <d v="2017-06-24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7783"/>
    <n v="156"/>
  </r>
  <r>
    <d v="2017-06-24T00:00:00"/>
    <x v="5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7784"/>
    <n v="156"/>
  </r>
  <r>
    <d v="2017-06-24T00:00:00"/>
    <x v="5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7785"/>
    <n v="156"/>
  </r>
  <r>
    <d v="2017-06-24T00:00:00"/>
    <x v="5"/>
    <n v="6000"/>
    <s v="خزينة مدينة نصر"/>
    <s v="تبرعات عامة من زكاة مال وغيرها"/>
    <s v="تبرعات عامة من زكاة مال وغيرها"/>
    <s v="دفاتر نقدية"/>
    <x v="2"/>
    <s v="سارى"/>
    <n v="7786"/>
    <n v="156"/>
  </r>
  <r>
    <d v="2017-06-24T00:00:00"/>
    <x v="5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7787"/>
    <n v="156"/>
  </r>
  <r>
    <d v="2017-06-24T00:00:00"/>
    <x v="5"/>
    <n v="60"/>
    <s v="خزينة مدينة نصر"/>
    <s v="تبرعات عامة من زكاة مال وغيرها"/>
    <s v="تبرعات عامة من زكاة مال وغيرها"/>
    <s v="دفاتر نقدية"/>
    <x v="2"/>
    <s v="سارى"/>
    <n v="7867"/>
    <n v="158"/>
  </r>
  <r>
    <d v="2017-06-24T00:00:00"/>
    <x v="5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7868"/>
    <n v="158"/>
  </r>
  <r>
    <d v="2017-06-24T00:00:00"/>
    <x v="5"/>
    <n v="40"/>
    <s v="خزينة مدينة نصر"/>
    <s v="تبرعات عامة من زكاة مال وغيرها"/>
    <s v="تبرعات عامة من زكاة مال وغيرها"/>
    <s v="دفاتر نقدية"/>
    <x v="2"/>
    <s v="سارى"/>
    <n v="7869"/>
    <n v="158"/>
  </r>
  <r>
    <d v="2017-06-24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7870"/>
    <n v="158"/>
  </r>
  <r>
    <d v="2017-06-24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7871"/>
    <n v="158"/>
  </r>
  <r>
    <d v="2017-06-24T00:00:00"/>
    <x v="5"/>
    <n v="1000"/>
    <s v="خزينة مدينة نصر"/>
    <s v="تبرعات نقدية للمرضى"/>
    <s v="نقدية للمرضى"/>
    <s v="دفاتر نقدية"/>
    <x v="2"/>
    <s v="سارى"/>
    <n v="7872"/>
    <n v="158"/>
  </r>
  <r>
    <d v="2017-06-24T00:00:00"/>
    <x v="5"/>
    <n v="2300"/>
    <s v="خزينة مدينة نصر"/>
    <s v="تبرعات نقدية للمرضى"/>
    <s v="نقدية للمرضى"/>
    <s v="دفاتر نقدية"/>
    <x v="2"/>
    <s v="سارى"/>
    <n v="7873"/>
    <n v="158"/>
  </r>
  <r>
    <d v="2017-06-24T00:00:00"/>
    <x v="5"/>
    <n v="10000"/>
    <s v="خزينة مدينة نصر"/>
    <s v="تبرعات عامة من زكاة مال وغيرها"/>
    <s v="تبرعات عامة من زكاة مال وغيرها"/>
    <s v="دفاتر نقدية"/>
    <x v="2"/>
    <s v="سارى"/>
    <n v="7874"/>
    <n v="158"/>
  </r>
  <r>
    <d v="2017-06-24T00:00:00"/>
    <x v="5"/>
    <n v="10000"/>
    <s v="خزينة مدينة نصر"/>
    <s v="تبرعات عامة من زكاة مال وغيرها"/>
    <s v="تبرعات عامة من زكاة مال وغيرها"/>
    <s v="دفاتر نقدية"/>
    <x v="2"/>
    <s v="سارى"/>
    <n v="7875"/>
    <n v="158"/>
  </r>
  <r>
    <d v="2017-06-24T00:00:00"/>
    <x v="5"/>
    <n v="10000"/>
    <s v="خزينة مدينة نصر"/>
    <s v="تبرعات نقدية للمرضى"/>
    <s v="نقدية للمرضى"/>
    <s v="دفاتر نقدية"/>
    <x v="2"/>
    <s v="سارى"/>
    <n v="7876"/>
    <n v="158"/>
  </r>
  <r>
    <d v="2017-06-24T00:00:00"/>
    <x v="5"/>
    <n v="10000"/>
    <s v="خزينة مدينة نصر"/>
    <s v="تبرعات عامة من زكاة مال وغيرها"/>
    <s v="تبرعات عامة من زكاة مال وغيرها"/>
    <s v="دفاتر نقدية"/>
    <x v="2"/>
    <s v="سارى"/>
    <n v="7877"/>
    <n v="158"/>
  </r>
  <r>
    <d v="2017-06-24T00:00:00"/>
    <x v="5"/>
    <n v="10000"/>
    <s v="خزينة مدينة نصر"/>
    <s v="تبرعات عامة من زكاة مال وغيرها"/>
    <s v="تبرعات عامة من زكاة مال وغيرها"/>
    <s v="دفاتر نقدية"/>
    <x v="2"/>
    <s v="سارى"/>
    <n v="7878"/>
    <n v="158"/>
  </r>
  <r>
    <d v="2017-06-24T00:00:00"/>
    <x v="5"/>
    <n v="1000"/>
    <s v="خزينة مدينة نصر"/>
    <s v="تبرعات نقدية للمرضى"/>
    <s v="نقدية للمرضى"/>
    <s v="دفاتر نقدية"/>
    <x v="2"/>
    <s v="سارى"/>
    <n v="7879"/>
    <n v="158"/>
  </r>
  <r>
    <d v="2017-06-24T00:00:00"/>
    <x v="5"/>
    <n v="1500"/>
    <s v="خزينة مدينة نصر"/>
    <s v="تبرعات عامة من زكاة مال وغيرها"/>
    <s v="تبرعات عامة من زكاة مال وغيرها"/>
    <s v="دفاتر نقدية"/>
    <x v="2"/>
    <s v="سارى"/>
    <n v="7880"/>
    <n v="158"/>
  </r>
  <r>
    <d v="2017-06-24T00:00:00"/>
    <x v="5"/>
    <n v="300"/>
    <s v="خزينة مدينة نصر"/>
    <s v="تبرعات نقدية للمرضى"/>
    <s v="نقدية للمرضى"/>
    <s v="دفاتر نقدية"/>
    <x v="2"/>
    <s v="سارى"/>
    <n v="7881"/>
    <n v="158"/>
  </r>
  <r>
    <d v="2017-06-24T00:00:00"/>
    <x v="5"/>
    <n v="150"/>
    <s v="خزينة مدينة نصر"/>
    <s v="تبرعات عامة من زكاة مال وغيرها"/>
    <s v="تبرعات عامة من زكاة مال وغيرها"/>
    <s v="دفاتر نقدية"/>
    <x v="2"/>
    <s v="سارى"/>
    <n v="7882"/>
    <n v="158"/>
  </r>
  <r>
    <d v="2017-06-24T00:00:00"/>
    <x v="5"/>
    <n v="50"/>
    <s v="خزينة مدينة نصر"/>
    <s v="تبرعات نقدية للمرضى"/>
    <s v="نقدية للمرضى"/>
    <s v="دفاتر نقدية"/>
    <x v="2"/>
    <s v="سارى"/>
    <n v="7883"/>
    <n v="158"/>
  </r>
  <r>
    <d v="2017-06-24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7884"/>
    <n v="158"/>
  </r>
  <r>
    <d v="2017-06-24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7885"/>
    <n v="158"/>
  </r>
  <r>
    <d v="2017-06-24T00:00:00"/>
    <x v="5"/>
    <n v="500"/>
    <s v="خزينة مدينة نصر"/>
    <s v="تبرعات نقدية للمرضى"/>
    <s v="نقدية للمرضى"/>
    <s v="دفاتر نقدية"/>
    <x v="2"/>
    <s v="سارى"/>
    <n v="7886"/>
    <n v="158"/>
  </r>
  <r>
    <d v="2017-06-24T00:00:00"/>
    <x v="5"/>
    <n v="500"/>
    <s v="خزينة مدينة نصر"/>
    <s v="تبرعات نقدية للمرضى"/>
    <s v="نقدية للمرضى"/>
    <s v="دفاتر نقدية"/>
    <x v="2"/>
    <s v="سارى"/>
    <n v="7887"/>
    <n v="158"/>
  </r>
  <r>
    <d v="2017-06-24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7888"/>
    <n v="158"/>
  </r>
  <r>
    <d v="2017-06-24T00:00:00"/>
    <x v="5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7889"/>
    <n v="158"/>
  </r>
  <r>
    <d v="2017-06-24T00:00:00"/>
    <x v="5"/>
    <n v="3000"/>
    <s v="خزينة مدينة نصر"/>
    <s v="تبرعات نقدية للمرضى"/>
    <s v="نقدية للمرضى"/>
    <s v="دفاتر نقدية"/>
    <x v="2"/>
    <s v="سارى"/>
    <n v="7890"/>
    <n v="158"/>
  </r>
  <r>
    <d v="2017-06-24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7891"/>
    <n v="158"/>
  </r>
  <r>
    <d v="2017-06-24T00:00:00"/>
    <x v="5"/>
    <n v="3600"/>
    <s v="خزينة مدينة نصر"/>
    <s v="تبرعات نقدية للمرضى"/>
    <s v="نقدية للمرضى"/>
    <s v="دفاتر نقدية"/>
    <x v="2"/>
    <s v="سارى"/>
    <n v="7892"/>
    <n v="158"/>
  </r>
  <r>
    <d v="2017-06-24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7893"/>
    <n v="158"/>
  </r>
  <r>
    <d v="2017-06-24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8083"/>
    <n v="162"/>
  </r>
  <r>
    <d v="2017-06-24T00:00:00"/>
    <x v="5"/>
    <n v="600"/>
    <s v="خزينة مدينة نصر"/>
    <s v="تبرعات عامة من زكاة مال وغيرها"/>
    <s v="تبرعات عامة من زكاة مال وغيرها"/>
    <s v="دفاتر نقدية"/>
    <x v="2"/>
    <s v="سارى"/>
    <n v="8084"/>
    <n v="162"/>
  </r>
  <r>
    <d v="2017-06-24T00:00:00"/>
    <x v="5"/>
    <n v="1000"/>
    <s v="خزينة مدينة نصر"/>
    <s v="تبرعات نقدية للمرضى"/>
    <s v="نقدية للمرضى"/>
    <s v="دفاتر نقدية"/>
    <x v="2"/>
    <s v="سارى"/>
    <n v="8085"/>
    <n v="162"/>
  </r>
  <r>
    <d v="2017-06-24T00:00:00"/>
    <x v="5"/>
    <n v="1120"/>
    <s v="خزينة مدينة نصر"/>
    <s v="تبرعات عامة من زكاة مال وغيرها"/>
    <s v="تبرعات عامة من زكاة مال وغيرها"/>
    <s v="دفاتر نقدية"/>
    <x v="2"/>
    <s v="سارى"/>
    <n v="8086"/>
    <n v="162"/>
  </r>
  <r>
    <d v="2017-06-24T00:00:00"/>
    <x v="5"/>
    <n v="10000"/>
    <s v="خزينة مدينة نصر"/>
    <s v="تبرعات عامة من زكاة مال وغيرها"/>
    <s v="تبرعات عامة من زكاة مال وغيرها"/>
    <s v="دفاتر نقدية"/>
    <x v="2"/>
    <s v="سارى"/>
    <n v="8088"/>
    <n v="162"/>
  </r>
  <r>
    <d v="2017-06-24T00:00:00"/>
    <x v="5"/>
    <n v="10000"/>
    <s v="خزينة مدينة نصر"/>
    <s v="تبرعات عامة من زكاة مال وغيرها"/>
    <s v="تبرعات عامة من زكاة مال وغيرها"/>
    <s v="دفاتر نقدية"/>
    <x v="2"/>
    <s v="سارى"/>
    <n v="8089"/>
    <n v="162"/>
  </r>
  <r>
    <d v="2017-06-24T00:00:00"/>
    <x v="5"/>
    <n v="10000"/>
    <s v="خزينة مدينة نصر"/>
    <s v="تبرعات عامة من زكاة مال وغيرها"/>
    <s v="تبرعات عامة من زكاة مال وغيرها"/>
    <s v="دفاتر نقدية"/>
    <x v="2"/>
    <s v="سارى"/>
    <n v="8090"/>
    <n v="162"/>
  </r>
  <r>
    <d v="2017-06-24T00:00:00"/>
    <x v="5"/>
    <n v="10000"/>
    <s v="خزينة مدينة نصر"/>
    <s v="تبرعات عامة من زكاة مال وغيرها"/>
    <s v="تبرعات عامة من زكاة مال وغيرها"/>
    <s v="دفاتر نقدية"/>
    <x v="2"/>
    <s v="سارى"/>
    <n v="8091"/>
    <n v="162"/>
  </r>
  <r>
    <d v="2017-06-24T00:00:00"/>
    <x v="5"/>
    <n v="9373"/>
    <s v="خزينة مدينة نصر"/>
    <s v="تبرعات عامة من زكاة مال وغيرها"/>
    <s v="تبرعات عامة من زكاة مال وغيرها"/>
    <s v="دفاتر نقدية"/>
    <x v="2"/>
    <s v="سارى"/>
    <n v="8092"/>
    <n v="162"/>
  </r>
  <r>
    <d v="2017-06-24T00:00:00"/>
    <x v="5"/>
    <n v="3600"/>
    <s v="خزينة مدينة نصر"/>
    <s v="تبرعات عامة من زكاة مال وغيرها"/>
    <s v="تبرعات عامة من زكاة مال وغيرها"/>
    <s v="دفاتر نقدية"/>
    <x v="2"/>
    <s v="سارى"/>
    <n v="8093"/>
    <n v="162"/>
  </r>
  <r>
    <d v="2017-06-24T00:00:00"/>
    <x v="5"/>
    <n v="250"/>
    <s v="خزينة مدينة نصر"/>
    <s v="تبرعات عامة من زكاة مال وغيرها"/>
    <s v="تبرعات عامة من زكاة مال وغيرها"/>
    <s v="دفاتر نقدية"/>
    <x v="2"/>
    <s v="سارى"/>
    <n v="8094"/>
    <n v="162"/>
  </r>
  <r>
    <d v="2017-06-24T00:00:00"/>
    <x v="5"/>
    <n v="250"/>
    <s v="خزينة مدينة نصر"/>
    <s v="تبرعات عامة من زكاة مال وغيرها"/>
    <s v="تبرعات عامة من زكاة مال وغيرها"/>
    <s v="دفاتر نقدية"/>
    <x v="2"/>
    <s v="سارى"/>
    <n v="8095"/>
    <n v="162"/>
  </r>
  <r>
    <d v="2017-06-24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8096"/>
    <n v="162"/>
  </r>
  <r>
    <d v="2017-06-24T00:00:00"/>
    <x v="5"/>
    <n v="1400"/>
    <s v="خزينة مدينة نصر"/>
    <s v="تبرعات عامة من زكاة مال وغيرها"/>
    <s v="تبرعات عامة من زكاة مال وغيرها"/>
    <s v="دفاتر نقدية"/>
    <x v="2"/>
    <s v="سارى"/>
    <n v="8097"/>
    <n v="162"/>
  </r>
  <r>
    <d v="2017-06-24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8098"/>
    <n v="162"/>
  </r>
  <r>
    <d v="2017-06-24T00:00:00"/>
    <x v="5"/>
    <n v="150"/>
    <s v="خزينة مدينة نصر"/>
    <s v="تبرعات عامة من زكاة مال وغيرها"/>
    <s v="تبرعات عامة من زكاة مال وغيرها"/>
    <s v="دفاتر نقدية"/>
    <x v="2"/>
    <s v="سارى"/>
    <n v="8099"/>
    <n v="162"/>
  </r>
  <r>
    <d v="2017-06-24T00:00:00"/>
    <x v="5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8100"/>
    <n v="162"/>
  </r>
  <r>
    <d v="2017-06-24T00:00:00"/>
    <x v="5"/>
    <n v="200"/>
    <s v="خزينة مدينة نصر"/>
    <s v="تبرعات نقدية للمرضى"/>
    <s v="نقدية للمرضى"/>
    <s v="دفاتر نقدية"/>
    <x v="2"/>
    <s v="سارى"/>
    <n v="8124"/>
    <n v="163"/>
  </r>
  <r>
    <d v="2017-06-24T00:00:00"/>
    <x v="5"/>
    <n v="200"/>
    <s v="خزينة مدينة نصر"/>
    <s v="تبرعات نقدية للمرضى"/>
    <s v="نقدية للمرضى"/>
    <s v="دفاتر نقدية"/>
    <x v="2"/>
    <s v="سارى"/>
    <n v="8125"/>
    <n v="163"/>
  </r>
  <r>
    <d v="2017-06-24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8126"/>
    <n v="163"/>
  </r>
  <r>
    <d v="2017-06-24T00:00:00"/>
    <x v="5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8127"/>
    <n v="163"/>
  </r>
  <r>
    <d v="2017-06-24T00:00:00"/>
    <x v="5"/>
    <n v="2000"/>
    <s v="خزينة مدينة نصر"/>
    <s v="تبرعات نقدية للمرضى"/>
    <s v="نقدية للمرضى"/>
    <s v="دفاتر نقدية"/>
    <x v="2"/>
    <s v="سارى"/>
    <n v="8128"/>
    <n v="163"/>
  </r>
  <r>
    <d v="2017-06-24T00:00:00"/>
    <x v="5"/>
    <n v="300"/>
    <s v="خزينة مدينة نصر"/>
    <s v="تبرعات نقدية للمرضى"/>
    <s v="نقدية للمرضى"/>
    <s v="دفاتر نقدية"/>
    <x v="2"/>
    <s v="سارى"/>
    <n v="8129"/>
    <n v="163"/>
  </r>
  <r>
    <d v="2017-06-24T00:00:00"/>
    <x v="5"/>
    <n v="425"/>
    <s v="خزينة مدينة نصر"/>
    <s v="تبرعات عامة من زكاة مال وغيرها"/>
    <s v="تبرعات عامة من زكاة مال وغيرها"/>
    <s v="دفاتر نقدية"/>
    <x v="2"/>
    <s v="سارى"/>
    <n v="8130"/>
    <n v="163"/>
  </r>
  <r>
    <d v="2017-06-24T00:00:00"/>
    <x v="5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8131"/>
    <n v="163"/>
  </r>
  <r>
    <d v="2017-06-24T00:00:00"/>
    <x v="5"/>
    <n v="3000"/>
    <s v="خزينة مدينة نصر"/>
    <s v="تبرعات نقدية للمرضى"/>
    <s v="نقدية للمرضى"/>
    <s v="دفاتر نقدية"/>
    <x v="2"/>
    <s v="سارى"/>
    <n v="8132"/>
    <n v="163"/>
  </r>
  <r>
    <d v="2017-06-24T00:00:00"/>
    <x v="5"/>
    <n v="500"/>
    <s v="خزينة مدينة نصر"/>
    <s v="تبرعات نقدية للمرضى"/>
    <s v="نقدية للمرضى"/>
    <s v="دفاتر نقدية"/>
    <x v="2"/>
    <s v="سارى"/>
    <n v="8134"/>
    <n v="163"/>
  </r>
  <r>
    <d v="2017-06-24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8135"/>
    <n v="163"/>
  </r>
  <r>
    <d v="2017-06-24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8136"/>
    <n v="163"/>
  </r>
  <r>
    <d v="2017-06-24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8137"/>
    <n v="163"/>
  </r>
  <r>
    <d v="2017-06-24T00:00:00"/>
    <x v="5"/>
    <n v="1500"/>
    <s v="خزينة مدينة نصر"/>
    <s v="تبرعات نقدية للمرضى"/>
    <s v="نقدية للمرضى"/>
    <s v="دفاتر نقدية"/>
    <x v="2"/>
    <s v="سارى"/>
    <n v="8139"/>
    <n v="163"/>
  </r>
  <r>
    <d v="2017-06-24T00:00:00"/>
    <x v="5"/>
    <n v="400"/>
    <s v="خزينة مدينة نصر"/>
    <s v="تبرعات نقدية للمرضى"/>
    <s v="نقدية للمرضى"/>
    <s v="دفاتر نقدية"/>
    <x v="2"/>
    <s v="سارى"/>
    <n v="8140"/>
    <n v="163"/>
  </r>
  <r>
    <d v="2017-06-24T00:00:00"/>
    <x v="5"/>
    <n v="400"/>
    <s v="خزينة مدينة نصر"/>
    <s v="تبرعات نقدية للمرضى"/>
    <s v="نقدية للمرضى"/>
    <s v="دفاتر نقدية"/>
    <x v="2"/>
    <s v="سارى"/>
    <n v="8141"/>
    <n v="163"/>
  </r>
  <r>
    <d v="2017-06-24T00:00:00"/>
    <x v="5"/>
    <n v="1500"/>
    <s v="خزينة مدينة نصر"/>
    <s v="تبرعات نقدية للمرضى"/>
    <s v="نقدية للمرضى"/>
    <s v="دفاتر نقدية"/>
    <x v="2"/>
    <s v="سارى"/>
    <n v="8142"/>
    <n v="163"/>
  </r>
  <r>
    <d v="2017-06-24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8143"/>
    <n v="163"/>
  </r>
  <r>
    <d v="2017-06-24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8144"/>
    <n v="163"/>
  </r>
  <r>
    <d v="2017-06-24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8145"/>
    <n v="163"/>
  </r>
  <r>
    <d v="2017-06-24T00:00:00"/>
    <x v="5"/>
    <n v="1500"/>
    <s v="خزينة مدينة نصر"/>
    <s v="تبرعات نقدية للمرضى"/>
    <s v="نقدية للمرضى"/>
    <s v="دفاتر نقدية"/>
    <x v="2"/>
    <s v="سارى"/>
    <n v="8146"/>
    <n v="163"/>
  </r>
  <r>
    <d v="2017-06-24T00:00:00"/>
    <x v="5"/>
    <n v="200"/>
    <s v="خزينة مدينة نصر"/>
    <s v="تبرعات نقدية للمرضى"/>
    <s v="نقدية للمرضى"/>
    <s v="دفاتر نقدية"/>
    <x v="2"/>
    <s v="سارى"/>
    <n v="8147"/>
    <n v="163"/>
  </r>
  <r>
    <d v="2017-06-24T00:00:00"/>
    <x v="5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8187"/>
    <n v="164"/>
  </r>
  <r>
    <d v="2017-06-24T00:00:00"/>
    <x v="5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8188"/>
    <n v="164"/>
  </r>
  <r>
    <d v="2017-06-24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8189"/>
    <n v="164"/>
  </r>
  <r>
    <d v="2017-06-24T00:00:00"/>
    <x v="5"/>
    <n v="500"/>
    <s v="خزينة مدينة نصر"/>
    <s v="تبرعات نقدية للمرضى"/>
    <s v="نقدية للمرضى"/>
    <s v="دفاتر نقدية"/>
    <x v="2"/>
    <s v="سارى"/>
    <n v="8190"/>
    <n v="164"/>
  </r>
  <r>
    <d v="2017-06-24T00:00:00"/>
    <x v="5"/>
    <n v="450"/>
    <s v="خزينة مدينة نصر"/>
    <s v="تبرعات عامة من زكاة مال وغيرها"/>
    <s v="تبرعات عامة من زكاة مال وغيرها"/>
    <s v="دفاتر نقدية"/>
    <x v="2"/>
    <s v="سارى"/>
    <n v="8224"/>
    <n v="165"/>
  </r>
  <r>
    <d v="2017-06-24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8225"/>
    <n v="165"/>
  </r>
  <r>
    <d v="2017-06-24T00:00:00"/>
    <x v="5"/>
    <n v="2800"/>
    <s v="خزينة مدينة نصر"/>
    <s v="تبرعات عامة من زكاة مال وغيرها"/>
    <s v="تبرعات عامة من زكاة مال وغيرها"/>
    <s v="دفاتر نقدية"/>
    <x v="2"/>
    <s v="سارى"/>
    <n v="8226"/>
    <n v="165"/>
  </r>
  <r>
    <d v="2017-06-24T00:00:00"/>
    <x v="5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8227"/>
    <n v="165"/>
  </r>
  <r>
    <d v="2017-06-24T00:00:00"/>
    <x v="5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8228"/>
    <n v="165"/>
  </r>
  <r>
    <d v="2017-06-24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8229"/>
    <n v="165"/>
  </r>
  <r>
    <d v="2017-06-24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8325"/>
    <n v="167"/>
  </r>
  <r>
    <d v="2017-06-24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8326"/>
    <n v="167"/>
  </r>
  <r>
    <d v="2017-06-24T00:00:00"/>
    <x v="5"/>
    <n v="2300"/>
    <s v="خزينة مدينة نصر"/>
    <s v="تبرعات عامة من زكاة مال وغيرها"/>
    <s v="تبرعات عامة من زكاة مال وغيرها"/>
    <s v="دفاتر نقدية"/>
    <x v="2"/>
    <s v="سارى"/>
    <n v="8327"/>
    <n v="167"/>
  </r>
  <r>
    <d v="2017-06-24T00:00:00"/>
    <x v="5"/>
    <n v="10000"/>
    <s v="خزينة مدينة نصر"/>
    <s v="تبرعات عامة من زكاة مال وغيرها"/>
    <s v="تبرعات عامة من زكاة مال وغيرها"/>
    <s v="دفاتر نقدية"/>
    <x v="2"/>
    <s v="سارى"/>
    <n v="8328"/>
    <n v="167"/>
  </r>
  <r>
    <d v="2017-06-24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8329"/>
    <n v="167"/>
  </r>
  <r>
    <d v="2017-06-24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8330"/>
    <n v="167"/>
  </r>
  <r>
    <d v="2017-06-24T00:00:00"/>
    <x v="5"/>
    <n v="5500"/>
    <s v="خزينة مدينة نصر"/>
    <s v="تبرعات عامة من زكاة مال وغيرها"/>
    <s v="تبرعات عامة من زكاة مال وغيرها"/>
    <s v="دفاتر نقدية"/>
    <x v="2"/>
    <s v="سارى"/>
    <n v="8331"/>
    <n v="167"/>
  </r>
  <r>
    <d v="2017-06-24T00:00:00"/>
    <x v="5"/>
    <n v="600"/>
    <s v="خزينة مدينة نصر"/>
    <s v="تبرعات عامة من زكاة مال وغيرها"/>
    <s v="تبرعات عامة من زكاة مال وغيرها"/>
    <s v="دفاتر نقدية"/>
    <x v="2"/>
    <s v="سارى"/>
    <n v="8361"/>
    <n v="168"/>
  </r>
  <r>
    <d v="2017-06-24T00:00:00"/>
    <x v="5"/>
    <n v="900"/>
    <s v="خزينة مدينة نصر"/>
    <s v="تبرعات عامة من زكاة مال وغيرها"/>
    <s v="تبرعات عامة من زكاة مال وغيرها"/>
    <s v="دفاتر نقدية"/>
    <x v="2"/>
    <s v="سارى"/>
    <n v="8362"/>
    <n v="168"/>
  </r>
  <r>
    <d v="2017-06-24T00:00:00"/>
    <x v="5"/>
    <n v="400"/>
    <s v="خزينة مدينة نصر"/>
    <s v="تبرعات عامة من زكاة مال وغيرها"/>
    <s v="تبرعات عامة من زكاة مال وغيرها"/>
    <s v="دفاتر نقدية"/>
    <x v="2"/>
    <s v="سارى"/>
    <n v="8363"/>
    <n v="168"/>
  </r>
  <r>
    <d v="2017-06-24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8364"/>
    <n v="168"/>
  </r>
  <r>
    <d v="2017-06-24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8365"/>
    <n v="168"/>
  </r>
  <r>
    <d v="2017-06-24T00:00:00"/>
    <x v="5"/>
    <n v="400"/>
    <s v="خزينة مدينة نصر"/>
    <s v="تبرعات نقدية للمرضى"/>
    <s v="نقدية للمرضى"/>
    <s v="دفاتر نقدية"/>
    <x v="2"/>
    <s v="سارى"/>
    <n v="8366"/>
    <n v="168"/>
  </r>
  <r>
    <d v="2017-06-24T00:00:00"/>
    <x v="5"/>
    <n v="400"/>
    <s v="خزينة مدينة نصر"/>
    <s v="تبرعات نقدية للمرضى"/>
    <s v="نقدية للمرضى"/>
    <s v="دفاتر نقدية"/>
    <x v="2"/>
    <s v="سارى"/>
    <n v="8367"/>
    <n v="168"/>
  </r>
  <r>
    <d v="2017-06-24T00:00:00"/>
    <x v="5"/>
    <n v="400"/>
    <s v="خزينة مدينة نصر"/>
    <s v="تبرعات نقدية للمرضى"/>
    <s v="نقدية للمرضى"/>
    <s v="دفاتر نقدية"/>
    <x v="2"/>
    <s v="سارى"/>
    <n v="8369"/>
    <n v="168"/>
  </r>
  <r>
    <d v="2017-06-24T00:00:00"/>
    <x v="5"/>
    <n v="100"/>
    <s v="خزينة مدينة نصر"/>
    <s v="تبرعات نقدية للمرضى"/>
    <s v="نقدية للمرضى"/>
    <s v="دفاتر نقدية"/>
    <x v="2"/>
    <s v="سارى"/>
    <n v="8370"/>
    <n v="168"/>
  </r>
  <r>
    <d v="2017-06-24T00:00:00"/>
    <x v="5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8371"/>
    <n v="168"/>
  </r>
  <r>
    <d v="2017-06-24T00:00:00"/>
    <x v="5"/>
    <n v="500"/>
    <s v="خزينة مدينة نصر"/>
    <s v="تبرعات نقدية للمرضى"/>
    <s v="نقدية للمرضى"/>
    <s v="دفاتر نقدية"/>
    <x v="2"/>
    <s v="سارى"/>
    <n v="8372"/>
    <n v="168"/>
  </r>
  <r>
    <d v="2017-06-24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8373"/>
    <n v="168"/>
  </r>
  <r>
    <d v="2017-06-24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8374"/>
    <n v="168"/>
  </r>
  <r>
    <d v="2017-06-24T00:00:00"/>
    <x v="5"/>
    <n v="50"/>
    <s v="خزينة مدينة نصر"/>
    <s v="تبرعات عامة من زكاة مال وغيرها"/>
    <s v="تبرعات عامة من زكاة مال وغيرها"/>
    <s v="دفاتر نقدية"/>
    <x v="2"/>
    <s v="سارى"/>
    <n v="8375"/>
    <n v="168"/>
  </r>
  <r>
    <d v="2017-06-24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8376"/>
    <n v="168"/>
  </r>
  <r>
    <d v="2017-06-24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8471"/>
    <n v="170"/>
  </r>
  <r>
    <d v="2017-06-24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8701"/>
    <n v="175"/>
  </r>
  <r>
    <d v="2017-06-25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8702"/>
    <n v="175"/>
  </r>
  <r>
    <d v="2017-06-25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8703"/>
    <n v="175"/>
  </r>
  <r>
    <d v="2017-06-28T00:00:00"/>
    <x v="5"/>
    <n v="1400"/>
    <s v="خزينة مدينة نصر"/>
    <s v="تبرعات نقدية للمرضى"/>
    <s v="نقدية للمرضى"/>
    <s v="دفاتر نقدية"/>
    <x v="2"/>
    <s v="سارى"/>
    <n v="6718"/>
    <n v="135"/>
  </r>
  <r>
    <d v="2017-06-28T00:00:00"/>
    <x v="5"/>
    <n v="10000"/>
    <s v="خزينة مدينة نصر"/>
    <s v="تبرعات عامة من زكاة مال وغيرها"/>
    <s v="تبرعات عامة من زكاة مال وغيرها"/>
    <s v="دفاتر نقدية"/>
    <x v="2"/>
    <s v="سارى"/>
    <n v="6719"/>
    <n v="135"/>
  </r>
  <r>
    <d v="2017-06-28T00:00:00"/>
    <x v="5"/>
    <n v="3500"/>
    <s v="خزينة مدينة نصر"/>
    <s v="تبرعات عامة من زكاة مال وغيرها"/>
    <s v="تبرعات عامة من زكاة مال وغيرها"/>
    <s v="دفاتر نقدية"/>
    <x v="2"/>
    <s v="سارى"/>
    <n v="6720"/>
    <n v="135"/>
  </r>
  <r>
    <d v="2017-06-28T00:00:00"/>
    <x v="5"/>
    <n v="5000"/>
    <s v="خزينة مدينة نصر"/>
    <s v="تبرعات عامة من زكاة مال وغيرها"/>
    <s v="تبرعات عامة من زكاة مال وغيرها"/>
    <s v="دفاتر نقدية"/>
    <x v="2"/>
    <s v="سارى"/>
    <n v="6721"/>
    <n v="135"/>
  </r>
  <r>
    <d v="2017-06-28T00:00:00"/>
    <x v="5"/>
    <n v="550"/>
    <s v="خزينة مدينة نصر"/>
    <s v="تبرعات عامة من زكاة مال وغيرها"/>
    <s v="تبرعات عامة من زكاة مال وغيرها"/>
    <s v="دفاتر نقدية"/>
    <x v="2"/>
    <s v="سارى"/>
    <n v="6723"/>
    <n v="135"/>
  </r>
  <r>
    <d v="2017-06-28T00:00:00"/>
    <x v="5"/>
    <n v="2300"/>
    <s v="خزينة مدينة نصر"/>
    <s v="تبرعات عامة من زكاة مال وغيرها"/>
    <s v="تبرعات عامة من زكاة مال وغيرها"/>
    <s v="دفاتر نقدية"/>
    <x v="2"/>
    <s v="سارى"/>
    <n v="6724"/>
    <n v="135"/>
  </r>
  <r>
    <d v="2017-06-28T00:00:00"/>
    <x v="5"/>
    <n v="10000"/>
    <s v="خزينة مدينة نصر"/>
    <s v="تبرعات عامة من زكاة مال وغيرها"/>
    <s v="تبرعات عامة من زكاة مال وغيرها"/>
    <s v="دفاتر نقدية"/>
    <x v="2"/>
    <s v="سارى"/>
    <n v="7894"/>
    <n v="158"/>
  </r>
  <r>
    <d v="2017-06-28T00:00:00"/>
    <x v="5"/>
    <n v="2900"/>
    <s v="خزينة مدينة نصر"/>
    <s v="تبرعات نقدية للمرضى"/>
    <s v="نقدية للمرضى"/>
    <s v="دفاتر نقدية"/>
    <x v="2"/>
    <s v="سارى"/>
    <n v="7895"/>
    <n v="158"/>
  </r>
  <r>
    <d v="2017-06-28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8704"/>
    <n v="175"/>
  </r>
  <r>
    <d v="2017-06-28T00:00:00"/>
    <x v="5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8705"/>
    <n v="175"/>
  </r>
  <r>
    <d v="2017-06-28T00:00:00"/>
    <x v="5"/>
    <n v="1000"/>
    <s v="خزينة مدينة نصر"/>
    <s v="تبرعات عامة من زكاة مال وغيرها"/>
    <s v="تبرعات عامة من زكاة مال وغيرها"/>
    <s v="دفاتر نقدية"/>
    <x v="2"/>
    <s v="سارى"/>
    <n v="8706"/>
    <n v="175"/>
  </r>
  <r>
    <d v="2017-06-28T00:00:00"/>
    <x v="5"/>
    <n v="500"/>
    <s v="خزينة مدينة نصر"/>
    <s v="تبرعات عامة من زكاة مال وغيرها"/>
    <s v="تبرعات عامة من زكاة مال وغيرها"/>
    <s v="دفاتر نقدية"/>
    <x v="2"/>
    <s v="سارى"/>
    <n v="8707"/>
    <n v="175"/>
  </r>
  <r>
    <d v="2017-06-28T00:00:00"/>
    <x v="5"/>
    <n v="150"/>
    <s v="خزينة مدينة نصر"/>
    <s v="تبرعات عامة من زكاة مال وغيرها"/>
    <s v="تبرعات عامة من زكاة مال وغيرها"/>
    <s v="دفاتر نقدية"/>
    <x v="2"/>
    <s v="سارى"/>
    <n v="8708"/>
    <n v="175"/>
  </r>
  <r>
    <d v="2017-06-28T00:00:00"/>
    <x v="5"/>
    <n v="300"/>
    <s v="خزينة مدينة نصر"/>
    <s v="تبرعات عامة من زكاة مال وغيرها"/>
    <s v="تبرعات عامة من زكاة مال وغيرها"/>
    <s v="دفاتر نقدية"/>
    <x v="2"/>
    <s v="سارى"/>
    <n v="8751"/>
    <n v="176"/>
  </r>
  <r>
    <d v="2017-06-28T00:00:00"/>
    <x v="5"/>
    <n v="3000"/>
    <s v="بنك البركة جنيه مصرى"/>
    <s v="تبرعات مباشرة بالبنك"/>
    <m/>
    <s v="بنوك"/>
    <x v="0"/>
    <m/>
    <s v="معاملة بنكية"/>
    <m/>
  </r>
  <r>
    <d v="2017-06-28T00:00:00"/>
    <x v="5"/>
    <n v="30"/>
    <s v="بنك البركة جنيه مصرى"/>
    <s v="تبرعات مباشرة بالبنك"/>
    <m/>
    <s v="بنوك"/>
    <x v="0"/>
    <m/>
    <s v="معاملة بنكية"/>
    <m/>
  </r>
  <r>
    <d v="2017-06-28T00:00:00"/>
    <x v="5"/>
    <n v="200"/>
    <s v="بنك البركة جنيه مصرى"/>
    <s v="تبرعات مباشرة بالبنك"/>
    <m/>
    <s v="بنوك"/>
    <x v="0"/>
    <m/>
    <s v="معاملة بنكية"/>
    <m/>
  </r>
  <r>
    <d v="2017-06-28T00:00:00"/>
    <x v="5"/>
    <n v="150"/>
    <s v="بنك البركة جنيه مصرى"/>
    <s v="تبرعات مباشرة بالبنك"/>
    <m/>
    <s v="بنوك"/>
    <x v="0"/>
    <m/>
    <s v="معاملة بنكية"/>
    <m/>
  </r>
  <r>
    <d v="2017-06-29T00:00:00"/>
    <x v="5"/>
    <n v="2000"/>
    <s v="خزينة مدينة نصر"/>
    <s v="تبرعات عامة من زكاة مال وغيرها"/>
    <s v="تبرعات عامة من زكاة مال وغيرها"/>
    <s v="دفاتر نقدية"/>
    <x v="2"/>
    <s v="سارى"/>
    <n v="6722"/>
    <n v="135"/>
  </r>
  <r>
    <d v="2017-06-29T00:00:00"/>
    <x v="5"/>
    <n v="8645"/>
    <s v="خزينة مدينة نصر"/>
    <s v="تبرعات نقدية للمرضى"/>
    <s v="نقدية للمرضى"/>
    <s v="دفاتر نقدية"/>
    <x v="2"/>
    <s v="سارى"/>
    <n v="7479"/>
    <n v="150"/>
  </r>
  <r>
    <d v="2017-06-29T00:00:00"/>
    <x v="5"/>
    <n v="5000"/>
    <s v="خزينة مدينة نصر"/>
    <s v="تبرعات نقدية للمرضى"/>
    <s v="نقدية للمرضى"/>
    <s v="دفاتر نقدية"/>
    <x v="2"/>
    <s v="سارى"/>
    <n v="7480"/>
    <n v="150"/>
  </r>
  <r>
    <d v="2017-06-29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7788"/>
    <n v="156"/>
  </r>
  <r>
    <d v="2017-06-29T00:00:00"/>
    <x v="5"/>
    <n v="300"/>
    <s v="خزينة مدينة نصر"/>
    <s v="تبرعات نقدية للمرضى"/>
    <s v="نقدية للمرضى"/>
    <s v="دفاتر نقدية"/>
    <x v="2"/>
    <s v="سارى"/>
    <n v="7789"/>
    <n v="156"/>
  </r>
  <r>
    <d v="2017-06-29T00:00:00"/>
    <x v="5"/>
    <n v="10830"/>
    <s v="خزينة مدينة نصر"/>
    <s v="تبرعات عامة من زكاة مال وغيرها"/>
    <s v="تبرعات عامة من زكاة مال وغيرها"/>
    <s v="دفاتر نقدية"/>
    <x v="2"/>
    <s v="سارى"/>
    <n v="7790"/>
    <n v="156"/>
  </r>
  <r>
    <d v="2017-06-29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8377"/>
    <n v="168"/>
  </r>
  <r>
    <d v="2017-06-29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8378"/>
    <n v="168"/>
  </r>
  <r>
    <d v="2017-06-29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8709"/>
    <n v="175"/>
  </r>
  <r>
    <d v="2017-06-29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8710"/>
    <n v="175"/>
  </r>
  <r>
    <d v="2017-06-29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8711"/>
    <n v="175"/>
  </r>
  <r>
    <d v="2017-06-29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8712"/>
    <n v="175"/>
  </r>
  <r>
    <d v="2017-06-29T00:00:00"/>
    <x v="5"/>
    <n v="100"/>
    <s v="خزينة مدينة نصر"/>
    <s v="تبرعات عامة من زكاة مال وغيرها"/>
    <s v="تبرعات عامة من زكاة مال وغيرها"/>
    <s v="دفاتر نقدية"/>
    <x v="2"/>
    <s v="سارى"/>
    <n v="8713"/>
    <n v="175"/>
  </r>
  <r>
    <d v="2017-06-29T00:00:00"/>
    <x v="5"/>
    <n v="200"/>
    <s v="خزينة مدينة نصر"/>
    <s v="تبرعات عامة من زكاة مال وغيرها"/>
    <s v="تبرعات عامة من زكاة مال وغيرها"/>
    <s v="دفاتر نقدية"/>
    <x v="2"/>
    <s v="سارى"/>
    <n v="8714"/>
    <n v="175"/>
  </r>
  <r>
    <d v="2017-06-29T00:00:00"/>
    <x v="5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8802"/>
    <n v="177"/>
  </r>
  <r>
    <d v="2017-06-29T00:00:00"/>
    <x v="5"/>
    <n v="3000"/>
    <s v="خزينة مدينة نصر"/>
    <s v="تبرعات عامة من زكاة مال وغيرها"/>
    <s v="تبرعات عامة من زكاة مال وغيرها"/>
    <s v="دفاتر نقدية"/>
    <x v="2"/>
    <s v="سارى"/>
    <n v="8821"/>
    <n v="177"/>
  </r>
  <r>
    <d v="2017-06-29T00:00:00"/>
    <x v="5"/>
    <n v="35497.439999999995"/>
    <s v="عملاء - ميجا خير"/>
    <s v="تبرعات حسابات قبض - جمع مال"/>
    <m/>
    <s v="عملاء"/>
    <x v="1"/>
    <m/>
    <m/>
    <m/>
  </r>
  <r>
    <d v="2017-06-30T00:00:00"/>
    <x v="5"/>
    <n v="277961"/>
    <s v="عملاء - فورى"/>
    <s v="تبرعات حسابات قبض - جمع مال"/>
    <m/>
    <s v="عملاء"/>
    <x v="1"/>
    <m/>
    <m/>
    <m/>
  </r>
  <r>
    <d v="2017-07-01T00:00:00"/>
    <x v="6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8715"/>
    <n v="175"/>
  </r>
  <r>
    <d v="2017-06-30T00:00:00"/>
    <x v="5"/>
    <n v="45025"/>
    <s v="عملاء - مصارى"/>
    <s v="تبرعات حسابات قبض - جمع مال"/>
    <m/>
    <s v="عملاء"/>
    <x v="1"/>
    <m/>
    <m/>
    <m/>
  </r>
  <r>
    <d v="2017-07-01T00:00:00"/>
    <x v="6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8716"/>
    <n v="175"/>
  </r>
  <r>
    <d v="2017-07-01T00:00:00"/>
    <x v="6"/>
    <n v="5"/>
    <s v="خزينة مدينة نصر"/>
    <s v="تبرعات عامة من زكاة مال وغيرها"/>
    <s v="تبرعات عامة من زكاة مال وغيرها"/>
    <s v="دفاتر جمع مال"/>
    <x v="2"/>
    <s v="سارى"/>
    <n v="8717"/>
    <n v="175"/>
  </r>
  <r>
    <d v="2017-07-01T00:00:00"/>
    <x v="6"/>
    <n v="145"/>
    <s v="خزينة مدينة نصر"/>
    <s v="تبرعات عامة من زكاة مال وغيرها"/>
    <s v="تبرعات عامة من زكاة مال وغيرها"/>
    <s v="دفاتر جمع مال"/>
    <x v="2"/>
    <s v="سارى"/>
    <n v="8718"/>
    <n v="175"/>
  </r>
  <r>
    <d v="2017-07-01T00:00:00"/>
    <x v="6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8719"/>
    <n v="175"/>
  </r>
  <r>
    <d v="2017-07-01T00:00:00"/>
    <x v="6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8720"/>
    <n v="175"/>
  </r>
  <r>
    <d v="2017-07-01T00:00:00"/>
    <x v="6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8721"/>
    <n v="175"/>
  </r>
  <r>
    <d v="2017-07-01T00:00:00"/>
    <x v="6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8722"/>
    <n v="175"/>
  </r>
  <r>
    <d v="2017-07-01T00:00:00"/>
    <x v="6"/>
    <n v="500"/>
    <s v="خزينة مدينة نصر"/>
    <s v="تبرعات نقدية للمرضى"/>
    <s v="نقدية للمرضى"/>
    <s v="دفاتر جمع مال"/>
    <x v="2"/>
    <s v="سارى"/>
    <n v="9001"/>
    <n v="181"/>
  </r>
  <r>
    <d v="2017-07-01T00:00:00"/>
    <x v="6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9002"/>
    <n v="181"/>
  </r>
  <r>
    <d v="2017-07-01T00:00:00"/>
    <x v="6"/>
    <n v="250"/>
    <s v="خزينة مدينة نصر"/>
    <s v="تبرعات عامة من زكاة مال وغيرها"/>
    <s v="تبرعات عامة من زكاة مال وغيرها"/>
    <s v="دفاتر جمع مال"/>
    <x v="2"/>
    <s v="سارى"/>
    <n v="9051"/>
    <n v="182"/>
  </r>
  <r>
    <d v="2017-07-01T00:00:00"/>
    <x v="6"/>
    <n v="7215"/>
    <s v="خزينة مدينة نصر"/>
    <s v="تبرعات عامة من زكاة مال وغيرها"/>
    <s v="تبرعات عامة من زكاة مال وغيرها"/>
    <s v="دفاتر جمع مال"/>
    <x v="2"/>
    <s v="سارى"/>
    <n v="9101"/>
    <n v="183"/>
  </r>
  <r>
    <d v="2017-07-01T00:00:00"/>
    <x v="6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9201"/>
    <n v="185"/>
  </r>
  <r>
    <d v="2017-07-01T00:00:00"/>
    <x v="6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9252"/>
    <n v="186"/>
  </r>
  <r>
    <d v="2017-07-01T00:00:00"/>
    <x v="6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9253"/>
    <n v="186"/>
  </r>
  <r>
    <d v="2017-07-01T00:00:00"/>
    <x v="6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9254"/>
    <n v="186"/>
  </r>
  <r>
    <d v="2017-07-02T00:00:00"/>
    <x v="6"/>
    <n v="9000"/>
    <s v="خزينة مدينة نصر"/>
    <s v="تبرعات نقدية للمرضى"/>
    <s v="نقدية للمرضى"/>
    <s v="دفاتر جمع مال"/>
    <x v="2"/>
    <s v="سارى"/>
    <n v="7901"/>
    <n v="159"/>
  </r>
  <r>
    <d v="2017-07-02T00:00:00"/>
    <x v="6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8332"/>
    <n v="167"/>
  </r>
  <r>
    <d v="2017-07-02T00:00:00"/>
    <x v="6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8333"/>
    <n v="167"/>
  </r>
  <r>
    <d v="2017-07-02T00:00:00"/>
    <x v="6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8723"/>
    <n v="175"/>
  </r>
  <r>
    <d v="2017-07-02T00:00:00"/>
    <x v="6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8724"/>
    <n v="175"/>
  </r>
  <r>
    <d v="2017-07-02T00:00:00"/>
    <x v="6"/>
    <n v="155"/>
    <s v="خزينة مدينة نصر"/>
    <s v="تبرعات عامة من زكاة مال وغيرها"/>
    <s v="تبرعات عامة من زكاة مال وغيرها"/>
    <s v="دفاتر جمع مال"/>
    <x v="2"/>
    <s v="سارى"/>
    <n v="8725"/>
    <n v="175"/>
  </r>
  <r>
    <d v="2017-07-02T00:00:00"/>
    <x v="6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8726"/>
    <n v="175"/>
  </r>
  <r>
    <d v="2017-07-02T00:00:00"/>
    <x v="6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8727"/>
    <n v="175"/>
  </r>
  <r>
    <d v="2017-07-02T00:00:00"/>
    <x v="6"/>
    <n v="1500"/>
    <s v="خزينة مدينة نصر"/>
    <s v="تبرعات عامة من زكاة مال وغيرها"/>
    <s v="تبرعات عامة من زكاة مال وغيرها"/>
    <s v="دفاتر جمع مال"/>
    <x v="2"/>
    <s v="سارى"/>
    <n v="9003"/>
    <n v="181"/>
  </r>
  <r>
    <d v="2017-07-02T00:00:00"/>
    <x v="6"/>
    <n v="400"/>
    <s v="خزينة مدينة نصر"/>
    <s v="تبرعات نقدية للمرضى"/>
    <s v="نقدية للمرضى"/>
    <s v="دفاتر جمع مال"/>
    <x v="2"/>
    <s v="سارى"/>
    <n v="9052"/>
    <n v="182"/>
  </r>
  <r>
    <d v="2017-07-02T00:00:00"/>
    <x v="6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9053"/>
    <n v="182"/>
  </r>
  <r>
    <d v="2017-07-02T00:00:00"/>
    <x v="6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9102"/>
    <n v="183"/>
  </r>
  <r>
    <d v="2017-07-02T00:00:00"/>
    <x v="6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9104"/>
    <n v="183"/>
  </r>
  <r>
    <d v="2017-07-02T00:00:00"/>
    <x v="6"/>
    <n v="7000"/>
    <s v="خزينة مدينة نصر"/>
    <s v="تبرعات عامة من زكاة مال وغيرها"/>
    <s v="تبرعات عامة من زكاة مال وغيرها"/>
    <s v="دفاتر جمع مال"/>
    <x v="2"/>
    <s v="سارى"/>
    <n v="9105"/>
    <n v="183"/>
  </r>
  <r>
    <d v="2017-07-02T00:00:00"/>
    <x v="6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9202"/>
    <n v="185"/>
  </r>
  <r>
    <d v="2017-07-02T00:00:00"/>
    <x v="6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9255"/>
    <n v="186"/>
  </r>
  <r>
    <d v="2017-07-02T00:00:00"/>
    <x v="6"/>
    <n v="500"/>
    <s v="خزينة مدينة نصر"/>
    <s v="تبرعات نقدية للمرضى"/>
    <s v="نقدية للمرضى"/>
    <s v="دفاتر جمع مال"/>
    <x v="2"/>
    <s v="سارى"/>
    <n v="9256"/>
    <n v="186"/>
  </r>
  <r>
    <d v="2017-07-02T00:00:00"/>
    <x v="6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9301"/>
    <n v="187"/>
  </r>
  <r>
    <d v="2017-07-02T00:00:00"/>
    <x v="6"/>
    <n v="50"/>
    <s v="خزينة مدينة نصر"/>
    <s v="تبرعات عامة من زكاة مال وغيرها"/>
    <s v="تبرعات عامة من زكاة مال وغيرها"/>
    <s v="دفاتر جمع مال"/>
    <x v="2"/>
    <s v="سارى"/>
    <n v="9302"/>
    <n v="187"/>
  </r>
  <r>
    <d v="2017-07-02T00:00:00"/>
    <x v="6"/>
    <n v="60"/>
    <s v="خزينة مدينة نصر"/>
    <s v="تبرعات عامة من زكاة مال وغيرها"/>
    <s v="تبرعات عامة من زكاة مال وغيرها"/>
    <s v="دفاتر جمع مال"/>
    <x v="2"/>
    <s v="سارى"/>
    <n v="9303"/>
    <n v="187"/>
  </r>
  <r>
    <d v="2017-07-02T00:00:00"/>
    <x v="6"/>
    <n v="7000"/>
    <s v="خزينة مدينة نصر"/>
    <s v="تبرعات عامة من زكاة مال وغيرها"/>
    <s v="تبرعات عامة من زكاة مال وغيرها"/>
    <s v="دفاتر جمع مال"/>
    <x v="2"/>
    <s v="سارى"/>
    <n v="9351"/>
    <n v="188"/>
  </r>
  <r>
    <d v="2017-07-02T00:00:00"/>
    <x v="6"/>
    <n v="100"/>
    <s v="بنك البركة جنيه مصرى"/>
    <s v="تبرعات مباشرة بالبنك"/>
    <m/>
    <s v="بنوك"/>
    <x v="0"/>
    <m/>
    <s v="معاملة بنكية"/>
    <m/>
  </r>
  <r>
    <d v="2017-07-02T00:00:00"/>
    <x v="6"/>
    <n v="300"/>
    <s v="بنك البركة جنيه مصرى"/>
    <s v="تبرعات مباشرة بالبنك"/>
    <m/>
    <s v="بنوك"/>
    <x v="0"/>
    <m/>
    <s v="معاملة بنكية"/>
    <m/>
  </r>
  <r>
    <d v="2017-07-02T00:00:00"/>
    <x v="6"/>
    <n v="10000"/>
    <s v="بنك البركة جنيه مصرى"/>
    <s v="تبرعات مباشرة بالبنك"/>
    <m/>
    <s v="بنوك"/>
    <x v="0"/>
    <m/>
    <s v="معاملة بنكية"/>
    <m/>
  </r>
  <r>
    <d v="2017-07-02T00:00:00"/>
    <x v="6"/>
    <n v="70"/>
    <s v="بنك البركة جنيه مصرى"/>
    <s v="تبرعات مباشرة بالبنك"/>
    <m/>
    <s v="بنوك"/>
    <x v="0"/>
    <m/>
    <s v="معاملة بنكية"/>
    <m/>
  </r>
  <r>
    <d v="2017-07-02T00:00:00"/>
    <x v="6"/>
    <n v="602"/>
    <s v="بنك البركة جنيه مصرى"/>
    <s v="تبرعات مباشرة بالبنك"/>
    <m/>
    <s v="بنوك"/>
    <x v="0"/>
    <m/>
    <s v="معاملة بنكية"/>
    <m/>
  </r>
  <r>
    <d v="2017-07-02T00:00:00"/>
    <x v="6"/>
    <n v="3783"/>
    <s v="بنك البركة جنيه مصرى"/>
    <s v="تبرعات مباشرة بالبنك"/>
    <m/>
    <s v="بنوك"/>
    <x v="0"/>
    <m/>
    <s v="معاملة بنكية"/>
    <m/>
  </r>
  <r>
    <d v="2017-07-02T00:00:00"/>
    <x v="6"/>
    <n v="2500"/>
    <s v="بنك البركة جنيه مصرى"/>
    <s v="تبرعات مباشرة بالبنك"/>
    <m/>
    <s v="بنوك"/>
    <x v="0"/>
    <m/>
    <s v="معاملة بنكية"/>
    <m/>
  </r>
  <r>
    <d v="2017-07-02T00:00:00"/>
    <x v="6"/>
    <n v="1060"/>
    <s v="بنك البركة جنيه مصرى"/>
    <s v="تبرعات مباشرة بالبنك"/>
    <m/>
    <s v="بنوك"/>
    <x v="0"/>
    <m/>
    <s v="معاملة بنكية"/>
    <m/>
  </r>
  <r>
    <d v="2017-07-02T00:00:00"/>
    <x v="6"/>
    <n v="5880.5"/>
    <s v="بنك البركة جنيه مصرى"/>
    <s v="تبرعات مباشرة بالبنك"/>
    <m/>
    <s v="بنوك"/>
    <x v="0"/>
    <m/>
    <s v="معاملة بنكية"/>
    <m/>
  </r>
  <r>
    <d v="2017-07-02T00:00:00"/>
    <x v="6"/>
    <n v="600"/>
    <s v="بنك البركة جنيه مصرى"/>
    <s v="تبرعات مباشرة بالبنك"/>
    <m/>
    <s v="بنوك"/>
    <x v="0"/>
    <m/>
    <s v="معاملة بنكية"/>
    <m/>
  </r>
  <r>
    <d v="2017-07-02T00:00:00"/>
    <x v="6"/>
    <n v="9375"/>
    <s v="بنك البركة جنيه مصرى"/>
    <s v="تبرعات مباشرة بالبنك"/>
    <m/>
    <s v="بنوك"/>
    <x v="0"/>
    <m/>
    <s v="معاملة بنكية"/>
    <m/>
  </r>
  <r>
    <d v="2017-07-02T00:00:00"/>
    <x v="6"/>
    <n v="3600"/>
    <s v="بنك البركة جنيه مصرى"/>
    <s v="تبرعات مباشرة بالبنك"/>
    <m/>
    <s v="بنوك"/>
    <x v="0"/>
    <m/>
    <s v="معاملة بنكية"/>
    <m/>
  </r>
  <r>
    <d v="2017-07-02T00:00:00"/>
    <x v="6"/>
    <n v="6000"/>
    <s v="بنك البركة جنيه مصرى"/>
    <s v="تبرعات مباشرة بالبنك"/>
    <m/>
    <s v="بنوك"/>
    <x v="0"/>
    <m/>
    <s v="معاملة بنكية"/>
    <m/>
  </r>
  <r>
    <d v="2017-07-02T00:00:00"/>
    <x v="6"/>
    <n v="1000"/>
    <s v="بنك البركة جنيه مصرى"/>
    <s v="تبرعات مباشرة بالبنك"/>
    <m/>
    <s v="بنوك"/>
    <x v="0"/>
    <m/>
    <s v="معاملة بنكية"/>
    <m/>
  </r>
  <r>
    <d v="2017-07-02T00:00:00"/>
    <x v="6"/>
    <n v="8085.75"/>
    <s v="بنك البركة جنيه مصرى"/>
    <s v="تبرعات مباشرة بالبنك"/>
    <m/>
    <s v="بنوك"/>
    <x v="0"/>
    <m/>
    <s v="معاملة بنكية"/>
    <m/>
  </r>
  <r>
    <d v="2017-07-02T00:00:00"/>
    <x v="6"/>
    <n v="4400"/>
    <s v="بنك البركة جنيه مصرى"/>
    <s v="تبرعات مباشرة بالبنك"/>
    <m/>
    <s v="بنوك"/>
    <x v="0"/>
    <m/>
    <s v="معاملة بنكية"/>
    <m/>
  </r>
  <r>
    <d v="2017-07-03T00:00:00"/>
    <x v="6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7652"/>
    <n v="154"/>
  </r>
  <r>
    <d v="2017-07-03T00:00:00"/>
    <x v="6"/>
    <n v="1000"/>
    <s v="خزينة مدينة نصر"/>
    <s v="تبرعات نقدية للمرضى"/>
    <s v="نقدية للمرضى"/>
    <s v="دفاتر جمع مال"/>
    <x v="2"/>
    <s v="سارى"/>
    <n v="7902"/>
    <n v="159"/>
  </r>
  <r>
    <d v="2017-07-03T00:00:00"/>
    <x v="6"/>
    <n v="200"/>
    <s v="خزينة مدينة نصر"/>
    <s v="تبرعات نقدية للمرضى"/>
    <s v="نقدية للمرضى"/>
    <s v="دفاتر جمع مال"/>
    <x v="2"/>
    <s v="سارى"/>
    <n v="7903"/>
    <n v="159"/>
  </r>
  <r>
    <d v="2017-07-03T00:00:00"/>
    <x v="6"/>
    <n v="50"/>
    <s v="خزينة مدينة نصر"/>
    <s v="تبرعات نقدية للمرضى"/>
    <s v="نقدية للمرضى"/>
    <s v="دفاتر جمع مال"/>
    <x v="2"/>
    <s v="سارى"/>
    <n v="7904"/>
    <n v="159"/>
  </r>
  <r>
    <d v="2017-07-03T00:00:00"/>
    <x v="6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8334"/>
    <n v="167"/>
  </r>
  <r>
    <d v="2017-07-03T00:00:00"/>
    <x v="6"/>
    <n v="150"/>
    <s v="خزينة مدينة نصر"/>
    <s v="تبرعات عامة من زكاة مال وغيرها"/>
    <s v="تبرعات عامة من زكاة مال وغيرها"/>
    <s v="دفاتر جمع مال"/>
    <x v="2"/>
    <s v="سارى"/>
    <n v="8335"/>
    <n v="167"/>
  </r>
  <r>
    <d v="2017-07-03T00:00:00"/>
    <x v="6"/>
    <n v="400"/>
    <s v="خزينة مدينة نصر"/>
    <s v="تبرعات عامة من زكاة مال وغيرها"/>
    <s v="تبرعات عامة من زكاة مال وغيرها"/>
    <s v="دفاتر جمع مال"/>
    <x v="2"/>
    <s v="سارى"/>
    <n v="8728"/>
    <n v="175"/>
  </r>
  <r>
    <d v="2017-07-03T00:00:00"/>
    <x v="6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8729"/>
    <n v="175"/>
  </r>
  <r>
    <d v="2017-07-03T00:00:00"/>
    <x v="6"/>
    <n v="1000"/>
    <s v="خزينة مدينة نصر"/>
    <s v="تبرعات نقدية للمرضى"/>
    <s v="نقدية للمرضى"/>
    <s v="دفاتر جمع مال"/>
    <x v="2"/>
    <s v="سارى"/>
    <n v="9004"/>
    <n v="181"/>
  </r>
  <r>
    <d v="2017-07-03T00:00:00"/>
    <x v="6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9005"/>
    <n v="181"/>
  </r>
  <r>
    <d v="2017-07-03T00:00:00"/>
    <x v="6"/>
    <n v="100"/>
    <s v="خزينة مدينة نصر"/>
    <s v="تبرعات نقدية للمرضى"/>
    <s v="نقدية للمرضى"/>
    <s v="دفاتر جمع مال"/>
    <x v="2"/>
    <s v="سارى"/>
    <n v="9054"/>
    <n v="182"/>
  </r>
  <r>
    <d v="2017-07-03T00:00:00"/>
    <x v="6"/>
    <n v="5203"/>
    <s v="خزينة مدينة نصر"/>
    <s v="تبرعات عامة من زكاة مال وغيرها"/>
    <s v="تبرعات عامة من زكاة مال وغيرها"/>
    <s v="دفاتر جمع مال"/>
    <x v="2"/>
    <s v="سارى"/>
    <n v="9055"/>
    <n v="182"/>
  </r>
  <r>
    <d v="2017-07-03T00:00:00"/>
    <x v="6"/>
    <n v="5203"/>
    <s v="خزينة مدينة نصر"/>
    <s v="تبرعات عامة من زكاة مال وغيرها"/>
    <s v="تبرعات عامة من زكاة مال وغيرها"/>
    <s v="دفاتر جمع مال"/>
    <x v="2"/>
    <s v="سارى"/>
    <n v="9056"/>
    <n v="182"/>
  </r>
  <r>
    <d v="2017-07-03T00:00:00"/>
    <x v="6"/>
    <n v="700"/>
    <s v="خزينة مدينة نصر"/>
    <s v="تبرعات عامة من زكاة مال وغيرها"/>
    <s v="تبرعات عامة من زكاة مال وغيرها"/>
    <s v="دفاتر جمع مال"/>
    <x v="2"/>
    <s v="سارى"/>
    <n v="9106"/>
    <n v="183"/>
  </r>
  <r>
    <d v="2017-07-03T00:00:00"/>
    <x v="6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9107"/>
    <n v="183"/>
  </r>
  <r>
    <d v="2017-07-03T00:00:00"/>
    <x v="6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9108"/>
    <n v="183"/>
  </r>
  <r>
    <d v="2017-07-03T00:00:00"/>
    <x v="6"/>
    <n v="400"/>
    <s v="خزينة مدينة نصر"/>
    <s v="تبرعات عامة من زكاة مال وغيرها"/>
    <s v="تبرعات عامة من زكاة مال وغيرها"/>
    <s v="دفاتر جمع مال"/>
    <x v="2"/>
    <s v="سارى"/>
    <n v="9204"/>
    <n v="185"/>
  </r>
  <r>
    <d v="2017-07-03T00:00:00"/>
    <x v="6"/>
    <n v="1000"/>
    <s v="خزينة مدينة نصر"/>
    <s v="تبرعات نقدية للمرضى"/>
    <s v="نقدية للمرضى"/>
    <s v="دفاتر جمع مال"/>
    <x v="2"/>
    <s v="سارى"/>
    <n v="9257"/>
    <n v="186"/>
  </r>
  <r>
    <d v="2017-07-03T00:00:00"/>
    <x v="6"/>
    <n v="600"/>
    <s v="خزينة مدينة نصر"/>
    <s v="تبرعات نقدية للمرضى"/>
    <s v="نقدية للمرضى"/>
    <s v="دفاتر جمع مال"/>
    <x v="2"/>
    <s v="سارى"/>
    <n v="9258"/>
    <n v="186"/>
  </r>
  <r>
    <d v="2017-07-03T00:00:00"/>
    <x v="6"/>
    <n v="1000"/>
    <s v="خزينة مدينة نصر"/>
    <s v="تبرعات نقدية للمرضى"/>
    <s v="نقدية للمرضى"/>
    <s v="دفاتر جمع مال"/>
    <x v="2"/>
    <s v="سارى"/>
    <n v="9259"/>
    <n v="186"/>
  </r>
  <r>
    <d v="2017-07-03T00:00:00"/>
    <x v="6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9304"/>
    <n v="187"/>
  </r>
  <r>
    <d v="2017-07-03T00:00:00"/>
    <x v="6"/>
    <n v="30"/>
    <s v="خزينة مدينة نصر"/>
    <s v="تبرعات عامة من زكاة مال وغيرها"/>
    <s v="تبرعات عامة من زكاة مال وغيرها"/>
    <s v="دفاتر جمع مال"/>
    <x v="2"/>
    <s v="سارى"/>
    <n v="9305"/>
    <n v="187"/>
  </r>
  <r>
    <d v="2017-07-03T00:00:00"/>
    <x v="6"/>
    <n v="50"/>
    <s v="خزينة مدينة نصر"/>
    <s v="تبرعات عامة من زكاة مال وغيرها"/>
    <s v="تبرعات عامة من زكاة مال وغيرها"/>
    <s v="دفاتر جمع مال"/>
    <x v="2"/>
    <s v="سارى"/>
    <n v="9306"/>
    <n v="187"/>
  </r>
  <r>
    <d v="2017-07-03T00:00:00"/>
    <x v="6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9307"/>
    <n v="187"/>
  </r>
  <r>
    <d v="2017-07-03T00:00:00"/>
    <x v="6"/>
    <n v="7000"/>
    <s v="خزينة مدينة نصر"/>
    <s v="تبرعات عامة من زكاة مال وغيرها"/>
    <s v="تبرعات عامة من زكاة مال وغيرها"/>
    <s v="دفاتر جمع مال"/>
    <x v="2"/>
    <s v="سارى"/>
    <n v="9352"/>
    <n v="188"/>
  </r>
  <r>
    <d v="2017-07-03T00:00:00"/>
    <x v="6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9353"/>
    <n v="188"/>
  </r>
  <r>
    <d v="2017-07-03T00:00:00"/>
    <x v="6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9354"/>
    <n v="188"/>
  </r>
  <r>
    <d v="2017-07-03T00:00:00"/>
    <x v="6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9355"/>
    <n v="188"/>
  </r>
  <r>
    <d v="2017-07-03T00:00:00"/>
    <x v="6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9356"/>
    <n v="188"/>
  </r>
  <r>
    <d v="2017-07-03T00:00:00"/>
    <x v="6"/>
    <n v="115"/>
    <s v="بنك البركة جنيه مصرى"/>
    <s v="تبرعات مباشرة بالبنك"/>
    <m/>
    <s v="بنوك"/>
    <x v="0"/>
    <m/>
    <s v="معاملة بنكية"/>
    <m/>
  </r>
  <r>
    <d v="2017-07-04T00:00:00"/>
    <x v="6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7653"/>
    <n v="154"/>
  </r>
  <r>
    <d v="2017-07-04T00:00:00"/>
    <x v="6"/>
    <n v="3500"/>
    <s v="خزينة مدينة نصر"/>
    <s v="تبرعات عامة من زكاة مال وغيرها"/>
    <s v="تبرعات عامة من زكاة مال وغيرها"/>
    <s v="دفاتر جمع مال"/>
    <x v="2"/>
    <s v="سارى"/>
    <n v="7654"/>
    <n v="154"/>
  </r>
  <r>
    <d v="2017-07-04T00:00:00"/>
    <x v="6"/>
    <n v="10000"/>
    <s v="خزينة مدينة نصر"/>
    <s v="تبرعات نقدية للمرضى"/>
    <s v="نقدية للمرضى"/>
    <s v="دفاتر جمع مال"/>
    <x v="2"/>
    <s v="سارى"/>
    <n v="7905"/>
    <n v="159"/>
  </r>
  <r>
    <d v="2017-07-04T00:00:00"/>
    <x v="6"/>
    <n v="10000"/>
    <s v="خزينة مدينة نصر"/>
    <s v="تبرعات نقدية للمرضى"/>
    <s v="نقدية للمرضى"/>
    <s v="دفاتر جمع مال"/>
    <x v="2"/>
    <s v="سارى"/>
    <n v="7906"/>
    <n v="159"/>
  </r>
  <r>
    <d v="2017-07-04T00:00:00"/>
    <x v="6"/>
    <n v="10000"/>
    <s v="خزينة مدينة نصر"/>
    <s v="تبرعات نقدية للمرضى"/>
    <s v="نقدية للمرضى"/>
    <s v="دفاتر جمع مال"/>
    <x v="2"/>
    <s v="سارى"/>
    <n v="7907"/>
    <n v="159"/>
  </r>
  <r>
    <d v="2017-07-04T00:00:00"/>
    <x v="6"/>
    <n v="10000"/>
    <s v="خزينة مدينة نصر"/>
    <s v="تبرعات نقدية للمرضى"/>
    <s v="نقدية للمرضى"/>
    <s v="دفاتر جمع مال"/>
    <x v="2"/>
    <s v="سارى"/>
    <n v="7908"/>
    <n v="159"/>
  </r>
  <r>
    <d v="2017-07-04T00:00:00"/>
    <x v="6"/>
    <n v="10000"/>
    <s v="خزينة مدينة نصر"/>
    <s v="تبرعات نقدية للمرضى"/>
    <s v="نقدية للمرضى"/>
    <s v="دفاتر جمع مال"/>
    <x v="2"/>
    <s v="سارى"/>
    <n v="7909"/>
    <n v="159"/>
  </r>
  <r>
    <d v="2017-07-04T00:00:00"/>
    <x v="6"/>
    <n v="1200"/>
    <s v="خزينة مدينة نصر"/>
    <s v="تبرعات عامة من زكاة مال وغيرها"/>
    <s v="تبرعات عامة من زكاة مال وغيرها"/>
    <s v="دفاتر جمع مال"/>
    <x v="2"/>
    <s v="سارى"/>
    <n v="8336"/>
    <n v="167"/>
  </r>
  <r>
    <d v="2017-07-04T00:00:00"/>
    <x v="6"/>
    <n v="30000"/>
    <s v="خزينة مدينة نصر"/>
    <s v="تبرعات عامة من زكاة مال وغيرها"/>
    <s v="تبرعات عامة من زكاة مال وغيرها"/>
    <s v="دفاتر جمع مال"/>
    <x v="2"/>
    <s v="سارى"/>
    <n v="8337"/>
    <n v="167"/>
  </r>
  <r>
    <d v="2017-07-04T00:00:00"/>
    <x v="6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8338"/>
    <n v="167"/>
  </r>
  <r>
    <d v="2017-07-04T00:00:00"/>
    <x v="6"/>
    <n v="145"/>
    <s v="خزينة مدينة نصر"/>
    <s v="تبرعات عامة من زكاة مال وغيرها"/>
    <s v="تبرعات عامة من زكاة مال وغيرها"/>
    <s v="دفاتر جمع مال"/>
    <x v="2"/>
    <s v="سارى"/>
    <n v="8730"/>
    <n v="175"/>
  </r>
  <r>
    <d v="2017-07-04T00:00:00"/>
    <x v="6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8731"/>
    <n v="175"/>
  </r>
  <r>
    <d v="2017-07-04T00:00:00"/>
    <x v="6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8732"/>
    <n v="175"/>
  </r>
  <r>
    <d v="2017-07-04T00:00:00"/>
    <x v="6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8733"/>
    <n v="175"/>
  </r>
  <r>
    <d v="2017-07-04T00:00:00"/>
    <x v="6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8734"/>
    <n v="175"/>
  </r>
  <r>
    <d v="2017-07-04T00:00:00"/>
    <x v="6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8735"/>
    <n v="175"/>
  </r>
  <r>
    <d v="2017-07-04T00:00:00"/>
    <x v="6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8736"/>
    <n v="175"/>
  </r>
  <r>
    <d v="2017-07-04T00:00:00"/>
    <x v="6"/>
    <n v="150"/>
    <s v="خزينة مدينة نصر"/>
    <s v="تبرعات عامة من زكاة مال وغيرها"/>
    <s v="تبرعات عامة من زكاة مال وغيرها"/>
    <s v="دفاتر جمع مال"/>
    <x v="2"/>
    <s v="سارى"/>
    <n v="8737"/>
    <n v="175"/>
  </r>
  <r>
    <d v="2017-07-04T00:00:00"/>
    <x v="6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8738"/>
    <n v="175"/>
  </r>
  <r>
    <d v="2017-07-04T00:00:00"/>
    <x v="6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9006"/>
    <n v="181"/>
  </r>
  <r>
    <d v="2017-07-04T00:00:00"/>
    <x v="6"/>
    <n v="1500"/>
    <s v="خزينة مدينة نصر"/>
    <s v="تبرعات عامة من زكاة مال وغيرها"/>
    <s v="تبرعات عامة من زكاة مال وغيرها"/>
    <s v="دفاتر جمع مال"/>
    <x v="2"/>
    <s v="سارى"/>
    <n v="9057"/>
    <n v="182"/>
  </r>
  <r>
    <d v="2017-07-04T00:00:00"/>
    <x v="6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9058"/>
    <n v="182"/>
  </r>
  <r>
    <d v="2017-07-04T00:00:00"/>
    <x v="6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9059"/>
    <n v="182"/>
  </r>
  <r>
    <d v="2017-07-04T00:00:00"/>
    <x v="6"/>
    <n v="100"/>
    <s v="خزينة مدينة نصر"/>
    <s v="تبرعات نقدية للمرضى"/>
    <s v="نقدية للمرضى"/>
    <s v="دفاتر جمع مال"/>
    <x v="2"/>
    <s v="سارى"/>
    <n v="9060"/>
    <n v="182"/>
  </r>
  <r>
    <d v="2017-07-04T00:00:00"/>
    <x v="6"/>
    <n v="400"/>
    <s v="خزينة مدينة نصر"/>
    <s v="تبرعات نقدية للمرضى"/>
    <s v="نقدية للمرضى"/>
    <s v="دفاتر جمع مال"/>
    <x v="2"/>
    <s v="سارى"/>
    <n v="9061"/>
    <n v="182"/>
  </r>
  <r>
    <d v="2017-07-04T00:00:00"/>
    <x v="6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9062"/>
    <n v="182"/>
  </r>
  <r>
    <d v="2017-07-04T00:00:00"/>
    <x v="6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9063"/>
    <n v="182"/>
  </r>
  <r>
    <d v="2017-07-04T00:00:00"/>
    <x v="6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9109"/>
    <n v="183"/>
  </r>
  <r>
    <d v="2017-07-04T00:00:00"/>
    <x v="6"/>
    <n v="500"/>
    <s v="خزينة مدينة نصر"/>
    <s v="تبرعات نقدية للمرضى"/>
    <s v="نقدية للمرضى"/>
    <s v="دفاتر جمع مال"/>
    <x v="2"/>
    <s v="سارى"/>
    <n v="9110"/>
    <n v="183"/>
  </r>
  <r>
    <d v="2017-07-04T00:00:00"/>
    <x v="6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9260"/>
    <n v="186"/>
  </r>
  <r>
    <d v="2017-07-04T00:00:00"/>
    <x v="6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9261"/>
    <n v="186"/>
  </r>
  <r>
    <d v="2017-07-04T00:00:00"/>
    <x v="6"/>
    <n v="1500"/>
    <s v="خزينة مدينة نصر"/>
    <s v="تبرعات نقدية للمرضى"/>
    <s v="نقدية للمرضى"/>
    <s v="دفاتر جمع مال"/>
    <x v="2"/>
    <s v="سارى"/>
    <n v="9262"/>
    <n v="186"/>
  </r>
  <r>
    <d v="2017-07-04T00:00:00"/>
    <x v="6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9263"/>
    <n v="186"/>
  </r>
  <r>
    <d v="2017-07-04T00:00:00"/>
    <x v="6"/>
    <n v="800"/>
    <s v="خزينة مدينة نصر"/>
    <s v="تبرعات نقدية للمرضى"/>
    <s v="نقدية للمرضى"/>
    <s v="دفاتر جمع مال"/>
    <x v="2"/>
    <s v="سارى"/>
    <n v="9264"/>
    <n v="186"/>
  </r>
  <r>
    <d v="2017-07-04T00:00:00"/>
    <x v="6"/>
    <n v="1000"/>
    <s v="خزينة مدينة نصر"/>
    <s v="تبرعات نقدية للمرضى"/>
    <s v="نقدية للمرضى"/>
    <s v="دفاتر جمع مال"/>
    <x v="2"/>
    <s v="سارى"/>
    <n v="9265"/>
    <n v="186"/>
  </r>
  <r>
    <d v="2017-07-04T00:00:00"/>
    <x v="6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9308"/>
    <n v="187"/>
  </r>
  <r>
    <d v="2017-07-04T00:00:00"/>
    <x v="6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9309"/>
    <n v="187"/>
  </r>
  <r>
    <d v="2017-07-04T00:00:00"/>
    <x v="6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9310"/>
    <n v="187"/>
  </r>
  <r>
    <d v="2017-07-04T00:00:00"/>
    <x v="6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9311"/>
    <n v="187"/>
  </r>
  <r>
    <d v="2017-07-04T00:00:00"/>
    <x v="6"/>
    <n v="7000"/>
    <s v="خزينة مدينة نصر"/>
    <s v="تبرعات نقدية للمرضى"/>
    <s v="نقدية للمرضى"/>
    <s v="دفاتر جمع مال"/>
    <x v="2"/>
    <s v="سارى"/>
    <n v="9357"/>
    <n v="188"/>
  </r>
  <r>
    <d v="2017-07-04T00:00:00"/>
    <x v="6"/>
    <n v="50"/>
    <s v="بنك البركة جنيه مصرى"/>
    <s v="تبرعات مباشرة بالبنك"/>
    <m/>
    <s v="بنوك"/>
    <x v="0"/>
    <m/>
    <s v="معاملة بنكية"/>
    <m/>
  </r>
  <r>
    <d v="2017-07-04T00:00:00"/>
    <x v="6"/>
    <n v="230"/>
    <s v="بنك البركة جنيه مصرى"/>
    <s v="تبرعات مباشرة بالبنك"/>
    <m/>
    <s v="بنوك"/>
    <x v="0"/>
    <m/>
    <s v="معاملة بنكية"/>
    <m/>
  </r>
  <r>
    <d v="2017-07-04T00:00:00"/>
    <x v="6"/>
    <n v="40"/>
    <s v="بنك البركة جنيه مصرى"/>
    <s v="تبرعات مباشرة بالبنك"/>
    <m/>
    <s v="بنوك"/>
    <x v="0"/>
    <m/>
    <s v="معاملة بنكية"/>
    <m/>
  </r>
  <r>
    <d v="2017-07-05T00:00:00"/>
    <x v="6"/>
    <n v="600"/>
    <s v="بنك البركة جنيه مصرى"/>
    <s v="تبرعات مباشرة بالبنك"/>
    <m/>
    <s v="بنوك"/>
    <x v="0"/>
    <m/>
    <s v="معاملة بنكية"/>
    <m/>
  </r>
  <r>
    <d v="2017-07-05T00:00:00"/>
    <x v="6"/>
    <n v="700"/>
    <s v="بنك البركة جنيه مصرى"/>
    <s v="تبرعات مباشرة بالبنك"/>
    <m/>
    <s v="بنوك"/>
    <x v="0"/>
    <m/>
    <s v="معاملة بنكية"/>
    <m/>
  </r>
  <r>
    <d v="2017-07-05T00:00:00"/>
    <x v="6"/>
    <n v="2500"/>
    <s v="خزينة مدينة نصر"/>
    <s v="تبرعات نقدية للمرضى"/>
    <s v="نقدية للمرضى"/>
    <s v="دفاتر جمع مال"/>
    <x v="2"/>
    <s v="سارى"/>
    <n v="7655"/>
    <n v="154"/>
  </r>
  <r>
    <d v="2017-07-05T00:00:00"/>
    <x v="6"/>
    <n v="2500"/>
    <s v="خزينة مدينة نصر"/>
    <s v="تبرعات نقدية للمرضى"/>
    <s v="نقدية للمرضى"/>
    <s v="دفاتر جمع مال"/>
    <x v="2"/>
    <s v="سارى"/>
    <n v="7656"/>
    <n v="154"/>
  </r>
  <r>
    <d v="2017-07-05T00:00:00"/>
    <x v="6"/>
    <n v="600"/>
    <s v="خزينة مدينة نصر"/>
    <s v="تبرعات نقدية للمرضى"/>
    <s v="نقدية للمرضى"/>
    <s v="دفاتر جمع مال"/>
    <x v="2"/>
    <s v="سارى"/>
    <n v="7657"/>
    <n v="154"/>
  </r>
  <r>
    <d v="2017-07-05T00:00:00"/>
    <x v="6"/>
    <n v="400"/>
    <s v="خزينة مدينة نصر"/>
    <s v="تبرعات نقدية للمرضى"/>
    <s v="نقدية للمرضى"/>
    <s v="دفاتر جمع مال"/>
    <x v="2"/>
    <s v="سارى"/>
    <n v="7658"/>
    <n v="154"/>
  </r>
  <r>
    <d v="2017-07-05T00:00:00"/>
    <x v="6"/>
    <n v="2500"/>
    <s v="خزينة مدينة نصر"/>
    <s v="تبرعات نقدية للمرضى"/>
    <s v="نقدية للمرضى"/>
    <s v="دفاتر جمع مال"/>
    <x v="2"/>
    <s v="سارى"/>
    <n v="7659"/>
    <n v="154"/>
  </r>
  <r>
    <d v="2017-07-05T00:00:00"/>
    <x v="6"/>
    <n v="4500"/>
    <s v="خزينة مدينة نصر"/>
    <s v="تبرعات نقدية للمرضى"/>
    <s v="نقدية للمرضى"/>
    <s v="دفاتر جمع مال"/>
    <x v="2"/>
    <s v="سارى"/>
    <n v="7660"/>
    <n v="154"/>
  </r>
  <r>
    <d v="2017-07-05T00:00:00"/>
    <x v="6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7910"/>
    <n v="159"/>
  </r>
  <r>
    <d v="2017-07-05T00:00:00"/>
    <x v="6"/>
    <n v="100"/>
    <s v="خزينة مدينة نصر"/>
    <s v="تبرعات نقدية للمرضى"/>
    <s v="نقدية للمرضى"/>
    <s v="دفاتر جمع مال"/>
    <x v="2"/>
    <s v="سارى"/>
    <n v="8339"/>
    <n v="167"/>
  </r>
  <r>
    <d v="2017-07-05T00:00:00"/>
    <x v="6"/>
    <n v="400"/>
    <s v="خزينة مدينة نصر"/>
    <s v="تبرعات عامة من زكاة مال وغيرها"/>
    <s v="تبرعات عامة من زكاة مال وغيرها"/>
    <s v="دفاتر جمع مال"/>
    <x v="2"/>
    <s v="سارى"/>
    <n v="8340"/>
    <n v="167"/>
  </r>
  <r>
    <d v="2017-07-05T00:00:00"/>
    <x v="6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8341"/>
    <n v="167"/>
  </r>
  <r>
    <d v="2017-07-05T00:00:00"/>
    <x v="6"/>
    <n v="1300"/>
    <s v="خزينة مدينة نصر"/>
    <s v="تبرعات عامة من زكاة مال وغيرها"/>
    <s v="تبرعات عامة من زكاة مال وغيرها"/>
    <s v="دفاتر جمع مال"/>
    <x v="2"/>
    <s v="سارى"/>
    <n v="8342"/>
    <n v="167"/>
  </r>
  <r>
    <d v="2017-07-05T00:00:00"/>
    <x v="6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8343"/>
    <n v="167"/>
  </r>
  <r>
    <d v="2017-07-05T00:00:00"/>
    <x v="6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9008"/>
    <n v="181"/>
  </r>
  <r>
    <d v="2017-07-05T00:00:00"/>
    <x v="6"/>
    <n v="2000"/>
    <s v="خزينة مدينة نصر"/>
    <s v="تبرعات نقدية للمرضى"/>
    <s v="نقدية للمرضى"/>
    <s v="دفاتر جمع مال"/>
    <x v="2"/>
    <s v="سارى"/>
    <n v="9009"/>
    <n v="181"/>
  </r>
  <r>
    <d v="2017-07-05T00:00:00"/>
    <x v="6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9010"/>
    <n v="181"/>
  </r>
  <r>
    <d v="2017-07-05T00:00:00"/>
    <x v="6"/>
    <n v="260"/>
    <s v="خزينة مدينة نصر"/>
    <s v="تبرعات عامة من زكاة مال وغيرها"/>
    <s v="تبرعات عامة من زكاة مال وغيرها"/>
    <s v="دفاتر جمع مال"/>
    <x v="2"/>
    <s v="سارى"/>
    <n v="9111"/>
    <n v="183"/>
  </r>
  <r>
    <d v="2017-07-05T00:00:00"/>
    <x v="6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9112"/>
    <n v="183"/>
  </r>
  <r>
    <d v="2017-07-05T00:00:00"/>
    <x v="6"/>
    <n v="40"/>
    <s v="خزينة مدينة نصر"/>
    <s v="تبرعات عامة من زكاة مال وغيرها"/>
    <s v="تبرعات عامة من زكاة مال وغيرها"/>
    <s v="دفاتر جمع مال"/>
    <x v="2"/>
    <s v="سارى"/>
    <n v="9113"/>
    <n v="183"/>
  </r>
  <r>
    <d v="2017-07-05T00:00:00"/>
    <x v="6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9114"/>
    <n v="183"/>
  </r>
  <r>
    <d v="2017-07-05T00:00:00"/>
    <x v="6"/>
    <n v="2000"/>
    <s v="خزينة مدينة نصر"/>
    <s v="تبرعات نقدية للمرضى"/>
    <s v="نقدية للمرضى"/>
    <s v="دفاتر جمع مال"/>
    <x v="2"/>
    <s v="سارى"/>
    <n v="9115"/>
    <n v="183"/>
  </r>
  <r>
    <d v="2017-07-05T00:00:00"/>
    <x v="6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9116"/>
    <n v="183"/>
  </r>
  <r>
    <d v="2017-07-05T00:00:00"/>
    <x v="6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9117"/>
    <n v="183"/>
  </r>
  <r>
    <d v="2017-07-05T00:00:00"/>
    <x v="6"/>
    <n v="1500"/>
    <s v="خزينة مدينة نصر"/>
    <s v="تبرعات نقدية للمرضى"/>
    <s v="نقدية للمرضى"/>
    <s v="دفاتر جمع مال"/>
    <x v="2"/>
    <s v="سارى"/>
    <n v="9203"/>
    <n v="185"/>
  </r>
  <r>
    <d v="2017-07-05T00:00:00"/>
    <x v="6"/>
    <n v="200"/>
    <s v="خزينة مدينة نصر"/>
    <s v="تبرعات نقدية للمرضى"/>
    <s v="نقدية للمرضى"/>
    <s v="دفاتر جمع مال"/>
    <x v="2"/>
    <s v="سارى"/>
    <n v="9205"/>
    <n v="185"/>
  </r>
  <r>
    <d v="2017-07-05T00:00:00"/>
    <x v="6"/>
    <n v="1000"/>
    <s v="خزينة مدينة نصر"/>
    <s v="تبرعات نقدية للمرضى"/>
    <s v="نقدية للمرضى"/>
    <s v="دفاتر جمع مال"/>
    <x v="2"/>
    <s v="سارى"/>
    <n v="9266"/>
    <n v="186"/>
  </r>
  <r>
    <d v="2017-07-05T00:00:00"/>
    <x v="6"/>
    <n v="65000"/>
    <s v="بنك البركة جنيه مصرى"/>
    <s v="تبرعات مباشرة بالبنك"/>
    <m/>
    <s v="بنوك"/>
    <x v="0"/>
    <m/>
    <s v="معاملة بنكية"/>
    <m/>
  </r>
  <r>
    <d v="2017-07-05T00:00:00"/>
    <x v="6"/>
    <n v="510"/>
    <s v="بنك البركة جنيه مصرى"/>
    <s v="تبرعات مباشرة بالبنك"/>
    <m/>
    <s v="بنوك"/>
    <x v="0"/>
    <m/>
    <s v="معاملة بنكية"/>
    <m/>
  </r>
  <r>
    <d v="2017-07-05T00:00:00"/>
    <x v="6"/>
    <n v="2450"/>
    <s v="بنك البركة جنيه مصرى"/>
    <s v="تبرعات مباشرة بالبنك"/>
    <m/>
    <s v="بنوك"/>
    <x v="0"/>
    <m/>
    <s v="معاملة بنكية"/>
    <m/>
  </r>
  <r>
    <d v="2017-07-05T00:00:00"/>
    <x v="6"/>
    <n v="5000"/>
    <s v="بنك البركة جنيه مصرى"/>
    <s v="تبرعات مباشرة بالبنك"/>
    <m/>
    <s v="بنوك"/>
    <x v="0"/>
    <m/>
    <s v="معاملة بنكية"/>
    <m/>
  </r>
  <r>
    <d v="2017-07-05T00:00:00"/>
    <x v="6"/>
    <n v="4410"/>
    <s v="بنك البركة جنيه مصرى"/>
    <s v="تبرعات مباشرة بالبنك"/>
    <m/>
    <s v="بنوك"/>
    <x v="0"/>
    <m/>
    <s v="معاملة بنكية"/>
    <m/>
  </r>
  <r>
    <d v="2017-07-05T00:00:00"/>
    <x v="6"/>
    <n v="2820"/>
    <s v="بنك البركة جنيه مصرى"/>
    <s v="تبرعات مباشرة بالبنك"/>
    <m/>
    <s v="بنوك"/>
    <x v="0"/>
    <m/>
    <s v="معاملة بنكية"/>
    <m/>
  </r>
  <r>
    <d v="2017-07-06T00:00:00"/>
    <x v="6"/>
    <n v="100"/>
    <s v="خزينة مدينة نصر"/>
    <s v="تبرعات نقدية للمرضى"/>
    <s v="نقدية للمرضى"/>
    <s v="دفاتر جمع مال"/>
    <x v="2"/>
    <s v="سارى"/>
    <n v="7911"/>
    <n v="159"/>
  </r>
  <r>
    <d v="2017-07-06T00:00:00"/>
    <x v="6"/>
    <n v="250"/>
    <s v="خزينة مدينة نصر"/>
    <s v="تبرعات نقدية للمرضى"/>
    <s v="نقدية للمرضى"/>
    <s v="دفاتر جمع مال"/>
    <x v="2"/>
    <s v="سارى"/>
    <n v="7912"/>
    <n v="159"/>
  </r>
  <r>
    <d v="2017-07-06T00:00:00"/>
    <x v="6"/>
    <n v="900"/>
    <s v="خزينة مدينة نصر"/>
    <s v="تبرعات نقدية للمرضى"/>
    <s v="نقدية للمرضى"/>
    <s v="دفاتر جمع مال"/>
    <x v="2"/>
    <s v="سارى"/>
    <n v="7913"/>
    <n v="159"/>
  </r>
  <r>
    <d v="2017-07-06T00:00:00"/>
    <x v="6"/>
    <n v="300"/>
    <s v="خزينة مدينة نصر"/>
    <s v="تبرعات نقدية للمرضى"/>
    <s v="نقدية للمرضى"/>
    <s v="دفاتر جمع مال"/>
    <x v="2"/>
    <s v="سارى"/>
    <n v="8344"/>
    <n v="167"/>
  </r>
  <r>
    <d v="2017-07-06T00:00:00"/>
    <x v="6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8345"/>
    <n v="167"/>
  </r>
  <r>
    <d v="2017-07-06T00:00:00"/>
    <x v="6"/>
    <n v="6000"/>
    <s v="خزينة مدينة نصر"/>
    <s v="تبرعات عامة من زكاة مال وغيرها"/>
    <s v="تبرعات عامة من زكاة مال وغيرها"/>
    <s v="دفاتر جمع مال"/>
    <x v="2"/>
    <s v="سارى"/>
    <n v="8347"/>
    <n v="167"/>
  </r>
  <r>
    <d v="2017-07-06T00:00:00"/>
    <x v="6"/>
    <n v="1250"/>
    <s v="خزينة مدينة نصر"/>
    <s v="تبرعات عامة من زكاة مال وغيرها"/>
    <s v="تبرعات عامة من زكاة مال وغيرها"/>
    <s v="دفاتر جمع مال"/>
    <x v="2"/>
    <s v="سارى"/>
    <n v="9007"/>
    <n v="181"/>
  </r>
  <r>
    <d v="2017-07-06T00:00:00"/>
    <x v="6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9011"/>
    <n v="181"/>
  </r>
  <r>
    <d v="2017-07-06T00:00:00"/>
    <x v="6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9015"/>
    <n v="181"/>
  </r>
  <r>
    <d v="2017-07-06T00:00:00"/>
    <x v="6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9119"/>
    <n v="183"/>
  </r>
  <r>
    <d v="2017-07-06T00:00:00"/>
    <x v="6"/>
    <n v="600"/>
    <s v="خزينة مدينة نصر"/>
    <s v="تبرعات عامة من زكاة مال وغيرها"/>
    <s v="تبرعات عامة من زكاة مال وغيرها"/>
    <s v="دفاتر جمع مال"/>
    <x v="2"/>
    <s v="سارى"/>
    <n v="9206"/>
    <n v="185"/>
  </r>
  <r>
    <d v="2017-07-06T00:00:00"/>
    <x v="6"/>
    <n v="5500"/>
    <s v="خزينة مدينة نصر"/>
    <s v="تبرعات نقدية للمرضى"/>
    <s v="نقدية للمرضى"/>
    <s v="دفاتر جمع مال"/>
    <x v="2"/>
    <s v="سارى"/>
    <n v="9207"/>
    <n v="185"/>
  </r>
  <r>
    <d v="2017-07-06T00:00:00"/>
    <x v="6"/>
    <n v="7000"/>
    <s v="خزينة مدينة نصر"/>
    <s v="تبرعات نقدية للمرضى"/>
    <s v="نقدية للمرضى"/>
    <s v="دفاتر جمع مال"/>
    <x v="2"/>
    <s v="سارى"/>
    <n v="9267"/>
    <n v="186"/>
  </r>
  <r>
    <d v="2017-07-06T00:00:00"/>
    <x v="6"/>
    <n v="4500"/>
    <s v="خزينة مدينة نصر"/>
    <s v="تبرعات نقدية للمرضى"/>
    <s v="نقدية للمرضى"/>
    <s v="دفاتر جمع مال"/>
    <x v="2"/>
    <s v="سارى"/>
    <n v="9268"/>
    <n v="186"/>
  </r>
  <r>
    <d v="2017-07-06T00:00:00"/>
    <x v="6"/>
    <n v="500"/>
    <s v="خزينة مدينة نصر"/>
    <s v="تبرعات نقدية للمرضى"/>
    <s v="نقدية للمرضى"/>
    <s v="دفاتر جمع مال"/>
    <x v="2"/>
    <s v="سارى"/>
    <n v="9269"/>
    <n v="186"/>
  </r>
  <r>
    <d v="2017-07-06T00:00:00"/>
    <x v="6"/>
    <n v="8250"/>
    <s v="خزينة مدينة نصر"/>
    <s v="تبرعات عامة من زكاة مال وغيرها"/>
    <s v="تبرعات عامة من زكاة مال وغيرها"/>
    <s v="دفاتر جمع مال"/>
    <x v="2"/>
    <s v="سارى"/>
    <n v="9358"/>
    <n v="188"/>
  </r>
  <r>
    <d v="2017-07-06T00:00:00"/>
    <x v="6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9359"/>
    <n v="188"/>
  </r>
  <r>
    <d v="2017-07-06T00:00:00"/>
    <x v="6"/>
    <n v="1000"/>
    <s v="بنك البركة جنيه مصرى"/>
    <s v="تبرعات مباشرة بالبنك"/>
    <m/>
    <s v="بنوك"/>
    <x v="0"/>
    <m/>
    <s v="معاملة بنكية"/>
    <m/>
  </r>
  <r>
    <d v="2017-07-06T00:00:00"/>
    <x v="6"/>
    <n v="1800"/>
    <s v="بنك البركة جنيه مصرى"/>
    <s v="تبرعات مباشرة بالبنك"/>
    <m/>
    <s v="بنوك"/>
    <x v="0"/>
    <m/>
    <s v="معاملة بنكية"/>
    <m/>
  </r>
  <r>
    <d v="2017-07-06T00:00:00"/>
    <x v="6"/>
    <n v="5090"/>
    <s v="بنك البركة جنيه مصرى"/>
    <s v="تبرعات مباشرة بالبنك"/>
    <m/>
    <s v="بنوك"/>
    <x v="0"/>
    <m/>
    <s v="معاملة بنكية"/>
    <m/>
  </r>
  <r>
    <d v="2017-07-06T00:00:00"/>
    <x v="6"/>
    <n v="1116"/>
    <s v="بنك البركة جنيه مصرى"/>
    <s v="تبرعات مباشرة بالبنك"/>
    <m/>
    <s v="بنوك"/>
    <x v="0"/>
    <m/>
    <s v="معاملة بنكية"/>
    <m/>
  </r>
  <r>
    <d v="2017-07-06T00:00:00"/>
    <x v="6"/>
    <n v="400"/>
    <s v="بنك البركة جنيه مصرى"/>
    <s v="تبرعات مباشرة بالبنك"/>
    <m/>
    <s v="بنوك"/>
    <x v="0"/>
    <m/>
    <s v="معاملة بنكية"/>
    <m/>
  </r>
  <r>
    <d v="2017-07-08T00:00:00"/>
    <x v="6"/>
    <n v="100"/>
    <s v="خزينة مدينة نصر"/>
    <s v="تبرعات نقدية للمرضى"/>
    <s v="نقدية للمرضى"/>
    <s v="دفاتر جمع مال"/>
    <x v="2"/>
    <s v="سارى"/>
    <n v="7661"/>
    <n v="154"/>
  </r>
  <r>
    <d v="2017-07-08T00:00:00"/>
    <x v="6"/>
    <n v="100"/>
    <s v="خزينة مدينة نصر"/>
    <s v="تبرعات نقدية للمرضى"/>
    <s v="نقدية للمرضى"/>
    <s v="دفاتر جمع مال"/>
    <x v="2"/>
    <s v="سارى"/>
    <n v="7914"/>
    <n v="159"/>
  </r>
  <r>
    <d v="2017-07-08T00:00:00"/>
    <x v="6"/>
    <n v="30"/>
    <s v="خزينة مدينة نصر"/>
    <s v="تبرعات عامة من زكاة مال وغيرها"/>
    <s v="تبرعات عامة من زكاة مال وغيرها"/>
    <s v="دفاتر جمع مال"/>
    <x v="2"/>
    <s v="سارى"/>
    <n v="7915"/>
    <n v="159"/>
  </r>
  <r>
    <d v="2017-07-08T00:00:00"/>
    <x v="6"/>
    <n v="1000"/>
    <s v="خزينة مدينة نصر"/>
    <s v="تبرعات نقدية للمرضى"/>
    <s v="نقدية للمرضى"/>
    <s v="دفاتر جمع مال"/>
    <x v="2"/>
    <s v="سارى"/>
    <n v="7916"/>
    <n v="159"/>
  </r>
  <r>
    <d v="2017-07-08T00:00:00"/>
    <x v="6"/>
    <n v="2000"/>
    <s v="خزينة مدينة نصر"/>
    <s v="تبرعات نقدية للمرضى"/>
    <s v="نقدية للمرضى"/>
    <s v="دفاتر جمع مال"/>
    <x v="2"/>
    <s v="سارى"/>
    <n v="9064"/>
    <n v="182"/>
  </r>
  <r>
    <d v="2017-07-08T00:00:00"/>
    <x v="6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9120"/>
    <n v="183"/>
  </r>
  <r>
    <d v="2017-07-08T00:00:00"/>
    <x v="6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9121"/>
    <n v="183"/>
  </r>
  <r>
    <d v="2017-07-08T00:00:00"/>
    <x v="6"/>
    <n v="2200"/>
    <s v="خزينة مدينة نصر"/>
    <s v="تبرعات عامة من زكاة مال وغيرها"/>
    <s v="تبرعات عامة من زكاة مال وغيرها"/>
    <s v="دفاتر جمع مال"/>
    <x v="2"/>
    <s v="سارى"/>
    <n v="9208"/>
    <n v="185"/>
  </r>
  <r>
    <d v="2017-07-08T00:00:00"/>
    <x v="6"/>
    <n v="800"/>
    <s v="خزينة مدينة نصر"/>
    <s v="تبرعات عامة من زكاة مال وغيرها"/>
    <s v="تبرعات عامة من زكاة مال وغيرها"/>
    <s v="دفاتر جمع مال"/>
    <x v="2"/>
    <s v="سارى"/>
    <n v="9209"/>
    <n v="185"/>
  </r>
  <r>
    <d v="2017-07-08T00:00:00"/>
    <x v="6"/>
    <n v="8000"/>
    <s v="خزينة مدينة نصر"/>
    <s v="تبرعات عامة من زكاة مال وغيرها"/>
    <s v="تبرعات عامة من زكاة مال وغيرها"/>
    <s v="دفاتر جمع مال"/>
    <x v="2"/>
    <s v="سارى"/>
    <n v="9271"/>
    <n v="186"/>
  </r>
  <r>
    <d v="2017-07-08T00:00:00"/>
    <x v="6"/>
    <n v="1000"/>
    <s v="خزينة مدينة نصر"/>
    <s v="تبرعات نقدية للمرضى"/>
    <s v="نقدية للمرضى"/>
    <s v="دفاتر جمع مال"/>
    <x v="2"/>
    <s v="سارى"/>
    <n v="9272"/>
    <n v="186"/>
  </r>
  <r>
    <d v="2017-07-08T00:00:00"/>
    <x v="6"/>
    <n v="4000"/>
    <s v="خزينة مدينة نصر"/>
    <s v="تبرعات نقدية للمرضى"/>
    <s v="نقدية للمرضى"/>
    <s v="دفاتر جمع مال"/>
    <x v="2"/>
    <s v="سارى"/>
    <n v="9273"/>
    <n v="186"/>
  </r>
  <r>
    <d v="2017-07-08T00:00:00"/>
    <x v="6"/>
    <n v="4000"/>
    <s v="خزينة مدينة نصر"/>
    <s v="تبرعات عامة من زكاة مال وغيرها"/>
    <s v="تبرعات عامة من زكاة مال وغيرها"/>
    <s v="دفاتر جمع مال"/>
    <x v="2"/>
    <s v="سارى"/>
    <n v="9274"/>
    <n v="186"/>
  </r>
  <r>
    <d v="2017-07-08T00:00:00"/>
    <x v="6"/>
    <n v="600"/>
    <s v="خزينة مدينة نصر"/>
    <s v="تبرعات عامة من زكاة مال وغيرها"/>
    <s v="تبرعات عامة من زكاة مال وغيرها"/>
    <s v="دفاتر جمع مال"/>
    <x v="2"/>
    <s v="سارى"/>
    <n v="9275"/>
    <n v="186"/>
  </r>
  <r>
    <d v="2017-07-08T00:00:00"/>
    <x v="6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9360"/>
    <n v="188"/>
  </r>
  <r>
    <d v="2017-07-08T00:00:00"/>
    <x v="6"/>
    <n v="2000"/>
    <s v="خزينة مدينة نصر"/>
    <s v="تبرعات نقدية للمرضى"/>
    <s v="نقدية للمرضى"/>
    <s v="دفاتر جمع مال"/>
    <x v="2"/>
    <s v="سارى"/>
    <n v="9361"/>
    <n v="188"/>
  </r>
  <r>
    <d v="2017-07-08T00:00:00"/>
    <x v="6"/>
    <n v="300"/>
    <s v="خزينة مدينة نصر"/>
    <s v="تبرعات نقدية للمرضى"/>
    <s v="نقدية للمرضى"/>
    <s v="دفاتر جمع مال"/>
    <x v="2"/>
    <s v="سارى"/>
    <n v="9362"/>
    <n v="188"/>
  </r>
  <r>
    <d v="2017-07-09T00:00:00"/>
    <x v="6"/>
    <n v="300"/>
    <s v="خزينة مدينة نصر"/>
    <s v="تبرعات نقدية للمرضى"/>
    <s v="نقدية للمرضى"/>
    <s v="دفاتر جمع مال"/>
    <x v="2"/>
    <s v="سارى"/>
    <n v="7662"/>
    <n v="154"/>
  </r>
  <r>
    <d v="2017-07-09T00:00:00"/>
    <x v="6"/>
    <n v="200"/>
    <s v="خزينة مدينة نصر"/>
    <s v="تبرعات نقدية للمرضى"/>
    <s v="نقدية للمرضى"/>
    <s v="دفاتر جمع مال"/>
    <x v="2"/>
    <s v="سارى"/>
    <n v="9016"/>
    <n v="181"/>
  </r>
  <r>
    <d v="2017-07-09T00:00:00"/>
    <x v="6"/>
    <n v="1984.3999999999999"/>
    <s v="خزينة مدينة نصر"/>
    <s v="تبرعات عامة من زكاة مال وغيرها"/>
    <s v="تبرعات عامة من زكاة مال وغيرها"/>
    <s v="دفاتر جمع مال"/>
    <x v="2"/>
    <s v="سارى"/>
    <n v="9017"/>
    <n v="181"/>
  </r>
  <r>
    <d v="2017-07-09T00:00:00"/>
    <x v="6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9018"/>
    <n v="181"/>
  </r>
  <r>
    <d v="2017-07-09T00:00:00"/>
    <x v="6"/>
    <n v="9500"/>
    <s v="خزينة مدينة نصر"/>
    <s v="تبرعات نقدية للمرضى"/>
    <s v="نقدية للمرضى"/>
    <s v="دفاتر جمع مال"/>
    <x v="2"/>
    <s v="سارى"/>
    <n v="9019"/>
    <n v="181"/>
  </r>
  <r>
    <d v="2017-07-09T00:00:00"/>
    <x v="6"/>
    <n v="7200"/>
    <s v="خزينة مدينة نصر"/>
    <s v="تبرعات عامة من زكاة مال وغيرها"/>
    <s v="تبرعات عامة من زكاة مال وغيرها"/>
    <s v="دفاتر جمع مال"/>
    <x v="2"/>
    <s v="سارى"/>
    <n v="9122"/>
    <n v="183"/>
  </r>
  <r>
    <d v="2017-07-09T00:00:00"/>
    <x v="6"/>
    <n v="4800"/>
    <s v="خزينة مدينة نصر"/>
    <s v="تبرعات عامة من زكاة مال وغيرها"/>
    <s v="تبرعات عامة من زكاة مال وغيرها"/>
    <s v="دفاتر جمع مال"/>
    <x v="2"/>
    <s v="سارى"/>
    <n v="9123"/>
    <n v="183"/>
  </r>
  <r>
    <d v="2017-07-09T00:00:00"/>
    <x v="6"/>
    <n v="2400"/>
    <s v="خزينة مدينة نصر"/>
    <s v="تبرعات نقدية للمرضى"/>
    <s v="نقدية للمرضى"/>
    <s v="دفاتر جمع مال"/>
    <x v="2"/>
    <s v="سارى"/>
    <n v="9124"/>
    <n v="183"/>
  </r>
  <r>
    <d v="2017-07-09T00:00:00"/>
    <x v="6"/>
    <n v="2880"/>
    <s v="خزينة مدينة نصر"/>
    <s v="تبرعات عامة من زكاة مال وغيرها"/>
    <s v="تبرعات عامة من زكاة مال وغيرها"/>
    <s v="دفاتر جمع مال"/>
    <x v="2"/>
    <s v="سارى"/>
    <n v="9125"/>
    <n v="183"/>
  </r>
  <r>
    <d v="2017-07-09T00:00:00"/>
    <x v="6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9126"/>
    <n v="183"/>
  </r>
  <r>
    <d v="2017-07-09T00:00:00"/>
    <x v="6"/>
    <n v="840"/>
    <s v="خزينة مدينة نصر"/>
    <s v="تبرعات عامة من زكاة مال وغيرها"/>
    <s v="تبرعات عامة من زكاة مال وغيرها"/>
    <s v="دفاتر جمع مال"/>
    <x v="2"/>
    <s v="سارى"/>
    <n v="9127"/>
    <n v="183"/>
  </r>
  <r>
    <d v="2017-07-09T00:00:00"/>
    <x v="6"/>
    <n v="1400"/>
    <s v="خزينة مدينة نصر"/>
    <s v="تبرعات عامة من زكاة مال وغيرها"/>
    <s v="تبرعات عامة من زكاة مال وغيرها"/>
    <s v="دفاتر جمع مال"/>
    <x v="2"/>
    <s v="سارى"/>
    <n v="9128"/>
    <n v="183"/>
  </r>
  <r>
    <d v="2017-07-09T00:00:00"/>
    <x v="6"/>
    <n v="800"/>
    <s v="خزينة مدينة نصر"/>
    <s v="تبرعات نقدية للمرضى"/>
    <s v="نقدية للمرضى"/>
    <s v="دفاتر جمع مال"/>
    <x v="2"/>
    <s v="سارى"/>
    <n v="9210"/>
    <n v="185"/>
  </r>
  <r>
    <d v="2017-07-09T00:00:00"/>
    <x v="6"/>
    <n v="500"/>
    <s v="خزينة مدينة نصر"/>
    <s v="تبرعات نقدية للمرضى"/>
    <s v="نقدية للمرضى"/>
    <s v="دفاتر جمع مال"/>
    <x v="2"/>
    <s v="سارى"/>
    <n v="9211"/>
    <n v="185"/>
  </r>
  <r>
    <d v="2017-07-09T00:00:00"/>
    <x v="6"/>
    <n v="1100"/>
    <s v="خزينة مدينة نصر"/>
    <s v="تبرعات عامة من زكاة مال وغيرها"/>
    <s v="تبرعات عامة من زكاة مال وغيرها"/>
    <s v="دفاتر جمع مال"/>
    <x v="2"/>
    <s v="سارى"/>
    <n v="9212"/>
    <n v="185"/>
  </r>
  <r>
    <d v="2017-07-09T00:00:00"/>
    <x v="6"/>
    <n v="6000"/>
    <s v="خزينة مدينة نصر"/>
    <s v="تبرعات عامة من زكاة مال وغيرها"/>
    <s v="تبرعات عامة من زكاة مال وغيرها"/>
    <s v="دفاتر جمع مال"/>
    <x v="2"/>
    <s v="سارى"/>
    <n v="9213"/>
    <n v="185"/>
  </r>
  <r>
    <d v="2017-07-09T00:00:00"/>
    <x v="6"/>
    <n v="1000"/>
    <s v="خزينة مدينة نصر"/>
    <s v="تبرعات نقدية للمرضى"/>
    <s v="نقدية للمرضى"/>
    <s v="دفاتر جمع مال"/>
    <x v="2"/>
    <s v="سارى"/>
    <n v="9276"/>
    <n v="186"/>
  </r>
  <r>
    <d v="2017-07-09T00:00:00"/>
    <x v="6"/>
    <n v="250"/>
    <s v="خزينة مدينة نصر"/>
    <s v="تبرعات نقدية للمرضى"/>
    <s v="نقدية للمرضى"/>
    <s v="دفاتر جمع مال"/>
    <x v="2"/>
    <s v="سارى"/>
    <n v="9277"/>
    <n v="186"/>
  </r>
  <r>
    <d v="2017-07-09T00:00:00"/>
    <x v="6"/>
    <n v="500"/>
    <s v="خزينة مدينة نصر"/>
    <s v="تبرعات نقدية للمرضى"/>
    <s v="نقدية للمرضى"/>
    <s v="دفاتر جمع مال"/>
    <x v="2"/>
    <s v="سارى"/>
    <n v="9278"/>
    <n v="186"/>
  </r>
  <r>
    <d v="2017-07-09T00:00:00"/>
    <x v="6"/>
    <n v="100"/>
    <s v="خزينة مدينة نصر"/>
    <s v="تبرعات نقدية للمرضى"/>
    <s v="نقدية للمرضى"/>
    <s v="دفاتر جمع مال"/>
    <x v="2"/>
    <s v="سارى"/>
    <n v="9363"/>
    <n v="188"/>
  </r>
  <r>
    <d v="2017-07-09T00:00:00"/>
    <x v="6"/>
    <n v="200"/>
    <s v="خزينة مدينة نصر"/>
    <s v="تبرعات نقدية للمرضى"/>
    <s v="نقدية للمرضى"/>
    <s v="دفاتر جمع مال"/>
    <x v="2"/>
    <s v="سارى"/>
    <n v="9364"/>
    <n v="188"/>
  </r>
  <r>
    <d v="2017-07-09T00:00:00"/>
    <x v="6"/>
    <n v="300"/>
    <s v="خزينة مدينة نصر"/>
    <s v="تبرعات نقدية للمرضى"/>
    <s v="نقدية للمرضى"/>
    <s v="دفاتر جمع مال"/>
    <x v="2"/>
    <s v="سارى"/>
    <n v="9380"/>
    <n v="188"/>
  </r>
  <r>
    <d v="2017-07-09T00:00:00"/>
    <x v="6"/>
    <n v="100"/>
    <s v="خزينة مدينة نصر"/>
    <s v="تبرعات نقدية للمرضى"/>
    <s v="نقدية للمرضى"/>
    <s v="دفاتر جمع مال"/>
    <x v="2"/>
    <s v="سارى"/>
    <n v="9381"/>
    <n v="188"/>
  </r>
  <r>
    <d v="2017-07-09T00:00:00"/>
    <x v="6"/>
    <n v="1200"/>
    <s v="بنك البركة جنيه مصرى"/>
    <s v="تبرعات مباشرة بالبنك"/>
    <m/>
    <s v="بنوك"/>
    <x v="0"/>
    <m/>
    <s v="معاملة بنكية"/>
    <m/>
  </r>
  <r>
    <d v="2017-07-09T00:00:00"/>
    <x v="6"/>
    <n v="5000"/>
    <s v="بنك البركة جنيه مصرى"/>
    <s v="تبرعات مباشرة بالبنك"/>
    <m/>
    <s v="بنوك"/>
    <x v="0"/>
    <m/>
    <s v="معاملة بنكية"/>
    <m/>
  </r>
  <r>
    <d v="2017-07-09T00:00:00"/>
    <x v="6"/>
    <n v="1050"/>
    <s v="بنك البركة جنيه مصرى"/>
    <s v="تبرعات مباشرة بالبنك"/>
    <m/>
    <s v="بنوك"/>
    <x v="0"/>
    <m/>
    <s v="معاملة بنكية"/>
    <m/>
  </r>
  <r>
    <d v="2017-07-09T00:00:00"/>
    <x v="6"/>
    <n v="1700"/>
    <s v="بنك البركة جنيه مصرى"/>
    <s v="تبرعات مباشرة بالبنك"/>
    <m/>
    <s v="بنوك"/>
    <x v="0"/>
    <m/>
    <s v="معاملة بنكية"/>
    <m/>
  </r>
  <r>
    <d v="2017-07-09T00:00:00"/>
    <x v="6"/>
    <n v="5050"/>
    <s v="بنك البركة جنيه مصرى"/>
    <s v="تبرعات مباشرة بالبنك"/>
    <m/>
    <s v="بنوك"/>
    <x v="0"/>
    <m/>
    <s v="معاملة بنكية"/>
    <m/>
  </r>
  <r>
    <d v="2017-07-09T00:00:00"/>
    <x v="6"/>
    <n v="100"/>
    <s v="بنك البركة جنيه مصرى"/>
    <s v="تبرعات مباشرة بالبنك"/>
    <m/>
    <s v="بنوك"/>
    <x v="0"/>
    <m/>
    <s v="معاملة بنكية"/>
    <m/>
  </r>
  <r>
    <d v="2017-07-10T00:00:00"/>
    <x v="6"/>
    <n v="1000"/>
    <s v="خزينة مدينة نصر"/>
    <s v="تبرعات نقدية للمرضى"/>
    <s v="نقدية للمرضى"/>
    <s v="دفاتر جمع مال"/>
    <x v="2"/>
    <s v="سارى"/>
    <n v="7917"/>
    <n v="159"/>
  </r>
  <r>
    <d v="2017-07-10T00:00:00"/>
    <x v="6"/>
    <n v="700"/>
    <s v="خزينة مدينة نصر"/>
    <s v="تبرعات نقدية للمرضى"/>
    <s v="نقدية للمرضى"/>
    <s v="دفاتر جمع مال"/>
    <x v="2"/>
    <s v="سارى"/>
    <n v="9066"/>
    <n v="182"/>
  </r>
  <r>
    <d v="2017-07-10T00:00:00"/>
    <x v="6"/>
    <n v="3000"/>
    <s v="خزينة مدينة نصر"/>
    <s v="تبرعات عامة من زكاة مال وغيرها"/>
    <s v="تبرعات عامة من زكاة مال وغيرها"/>
    <s v="دفاتر جمع مال"/>
    <x v="2"/>
    <s v="سارى"/>
    <n v="9067"/>
    <n v="182"/>
  </r>
  <r>
    <d v="2017-07-10T00:00:00"/>
    <x v="6"/>
    <n v="2300"/>
    <s v="خزينة مدينة نصر"/>
    <s v="تبرعات عامة من زكاة مال وغيرها"/>
    <s v="تبرعات عامة من زكاة مال وغيرها"/>
    <s v="دفاتر جمع مال"/>
    <x v="2"/>
    <s v="سارى"/>
    <n v="9068"/>
    <n v="182"/>
  </r>
  <r>
    <d v="2017-07-10T00:00:00"/>
    <x v="6"/>
    <n v="2300"/>
    <s v="خزينة مدينة نصر"/>
    <s v="تبرعات عامة من زكاة مال وغيرها"/>
    <s v="تبرعات عامة من زكاة مال وغيرها"/>
    <s v="دفاتر جمع مال"/>
    <x v="2"/>
    <s v="سارى"/>
    <n v="9069"/>
    <n v="182"/>
  </r>
  <r>
    <d v="2017-07-10T00:00:00"/>
    <x v="6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9070"/>
    <n v="182"/>
  </r>
  <r>
    <d v="2017-07-10T00:00:00"/>
    <x v="6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9129"/>
    <n v="183"/>
  </r>
  <r>
    <d v="2017-07-10T00:00:00"/>
    <x v="6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9130"/>
    <n v="183"/>
  </r>
  <r>
    <d v="2017-07-10T00:00:00"/>
    <x v="6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9131"/>
    <n v="183"/>
  </r>
  <r>
    <d v="2017-07-10T00:00:00"/>
    <x v="6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9132"/>
    <n v="183"/>
  </r>
  <r>
    <d v="2017-07-10T00:00:00"/>
    <x v="6"/>
    <n v="3000"/>
    <s v="خزينة مدينة نصر"/>
    <s v="تبرعات عامة من زكاة مال وغيرها"/>
    <s v="تبرعات عامة من زكاة مال وغيرها"/>
    <s v="دفاتر جمع مال"/>
    <x v="2"/>
    <s v="سارى"/>
    <n v="9133"/>
    <n v="183"/>
  </r>
  <r>
    <d v="2017-07-10T00:00:00"/>
    <x v="6"/>
    <n v="1050"/>
    <s v="خزينة مدينة نصر"/>
    <s v="تبرعات نقدية للمرضى"/>
    <s v="نقدية للمرضى"/>
    <s v="دفاتر جمع مال"/>
    <x v="2"/>
    <s v="سارى"/>
    <n v="9134"/>
    <n v="183"/>
  </r>
  <r>
    <d v="2017-07-10T00:00:00"/>
    <x v="6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9214"/>
    <n v="185"/>
  </r>
  <r>
    <d v="2017-07-10T00:00:00"/>
    <x v="6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9215"/>
    <n v="185"/>
  </r>
  <r>
    <d v="2017-07-10T00:00:00"/>
    <x v="6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9216"/>
    <n v="185"/>
  </r>
  <r>
    <d v="2017-07-10T00:00:00"/>
    <x v="6"/>
    <n v="5200"/>
    <s v="خزينة مدينة نصر"/>
    <s v="تبرعات عامة من زكاة مال وغيرها"/>
    <s v="تبرعات عامة من زكاة مال وغيرها"/>
    <s v="دفاتر جمع مال"/>
    <x v="2"/>
    <s v="سارى"/>
    <n v="9279"/>
    <n v="186"/>
  </r>
  <r>
    <d v="2017-07-10T00:00:00"/>
    <x v="6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9280"/>
    <n v="186"/>
  </r>
  <r>
    <d v="2017-07-10T00:00:00"/>
    <x v="6"/>
    <n v="1000"/>
    <s v="خزينة مدينة نصر"/>
    <s v="تبرعات نقدية للمرضى"/>
    <s v="نقدية للمرضى"/>
    <s v="دفاتر جمع مال"/>
    <x v="2"/>
    <s v="سارى"/>
    <n v="9281"/>
    <n v="186"/>
  </r>
  <r>
    <d v="2017-07-10T00:00:00"/>
    <x v="6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9283"/>
    <n v="186"/>
  </r>
  <r>
    <d v="2017-07-10T00:00:00"/>
    <x v="6"/>
    <n v="3000"/>
    <s v="بنك البركة جنيه مصرى"/>
    <s v="تبرعات مباشرة بالبنك"/>
    <m/>
    <s v="بنوك"/>
    <x v="0"/>
    <m/>
    <s v="معاملة بنكية"/>
    <m/>
  </r>
  <r>
    <d v="2017-07-10T00:00:00"/>
    <x v="6"/>
    <n v="1935"/>
    <s v="بنك البركة جنيه مصرى"/>
    <s v="تبرعات مباشرة بالبنك"/>
    <m/>
    <s v="بنوك"/>
    <x v="0"/>
    <m/>
    <s v="معاملة بنكية"/>
    <m/>
  </r>
  <r>
    <d v="2017-07-10T00:00:00"/>
    <x v="6"/>
    <n v="2500"/>
    <s v="بنك البركة جنيه مصرى"/>
    <s v="تبرعات مباشرة بالبنك"/>
    <m/>
    <s v="بنوك"/>
    <x v="0"/>
    <m/>
    <s v="معاملة بنكية"/>
    <m/>
  </r>
  <r>
    <d v="2017-07-11T00:00:00"/>
    <x v="6"/>
    <n v="1000"/>
    <s v="خزينة مدينة نصر"/>
    <s v="تبرعات نقدية للمرضى"/>
    <s v="نقدية للمرضى"/>
    <s v="دفاتر جمع مال"/>
    <x v="2"/>
    <s v="سارى"/>
    <n v="7663"/>
    <n v="154"/>
  </r>
  <r>
    <d v="2017-07-11T00:00:00"/>
    <x v="6"/>
    <n v="200"/>
    <s v="خزينة مدينة نصر"/>
    <s v="تبرعات نقدية للمرضى"/>
    <s v="نقدية للمرضى"/>
    <s v="دفاتر جمع مال"/>
    <x v="2"/>
    <s v="سارى"/>
    <n v="7664"/>
    <n v="154"/>
  </r>
  <r>
    <d v="2017-07-11T00:00:00"/>
    <x v="6"/>
    <n v="50"/>
    <s v="خزينة مدينة نصر"/>
    <s v="تبرعات نقدية للمرضى"/>
    <s v="نقدية للمرضى"/>
    <s v="دفاتر جمع مال"/>
    <x v="2"/>
    <s v="سارى"/>
    <n v="7665"/>
    <n v="154"/>
  </r>
  <r>
    <d v="2017-07-11T00:00:00"/>
    <x v="6"/>
    <n v="1000"/>
    <s v="خزينة مدينة نصر"/>
    <s v="تبرعات نقدية للمرضى"/>
    <s v="نقدية للمرضى"/>
    <s v="دفاتر جمع مال"/>
    <x v="2"/>
    <s v="سارى"/>
    <n v="7918"/>
    <n v="159"/>
  </r>
  <r>
    <d v="2017-07-11T00:00:00"/>
    <x v="6"/>
    <n v="2700"/>
    <s v="خزينة مدينة نصر"/>
    <s v="تبرعات نقدية للمرضى"/>
    <s v="نقدية للمرضى"/>
    <s v="دفاتر جمع مال"/>
    <x v="2"/>
    <s v="سارى"/>
    <n v="7919"/>
    <n v="159"/>
  </r>
  <r>
    <d v="2017-07-11T00:00:00"/>
    <x v="6"/>
    <n v="300"/>
    <s v="خزينة مدينة نصر"/>
    <s v="تبرعات نقدية للمرضى"/>
    <s v="نقدية للمرضى"/>
    <s v="دفاتر جمع مال"/>
    <x v="2"/>
    <s v="سارى"/>
    <n v="7920"/>
    <n v="159"/>
  </r>
  <r>
    <d v="2017-07-11T00:00:00"/>
    <x v="6"/>
    <n v="300"/>
    <s v="خزينة مدينة نصر"/>
    <s v="تبرعات نقدية للمرضى"/>
    <s v="نقدية للمرضى"/>
    <s v="دفاتر جمع مال"/>
    <x v="2"/>
    <s v="سارى"/>
    <n v="7921"/>
    <n v="159"/>
  </r>
  <r>
    <d v="2017-07-11T00:00:00"/>
    <x v="6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9020"/>
    <n v="181"/>
  </r>
  <r>
    <d v="2017-07-11T00:00:00"/>
    <x v="6"/>
    <n v="6000"/>
    <s v="خزينة مدينة نصر"/>
    <s v="تبرعات عامة من زكاة مال وغيرها"/>
    <s v="تبرعات عامة من زكاة مال وغيرها"/>
    <s v="دفاتر جمع مال"/>
    <x v="2"/>
    <s v="سارى"/>
    <n v="9022"/>
    <n v="181"/>
  </r>
  <r>
    <d v="2017-07-11T00:00:00"/>
    <x v="6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9023"/>
    <n v="181"/>
  </r>
  <r>
    <d v="2017-07-11T00:00:00"/>
    <x v="6"/>
    <n v="1600"/>
    <s v="خزينة مدينة نصر"/>
    <s v="تبرعات عامة من زكاة مال وغيرها"/>
    <s v="تبرعات عامة من زكاة مال وغيرها"/>
    <s v="دفاتر جمع مال"/>
    <x v="2"/>
    <s v="سارى"/>
    <n v="9071"/>
    <n v="182"/>
  </r>
  <r>
    <d v="2017-07-11T00:00:00"/>
    <x v="6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9072"/>
    <n v="182"/>
  </r>
  <r>
    <d v="2017-07-11T00:00:00"/>
    <x v="6"/>
    <n v="1600"/>
    <s v="خزينة مدينة نصر"/>
    <s v="تبرعات عامة من زكاة مال وغيرها"/>
    <s v="تبرعات عامة من زكاة مال وغيرها"/>
    <s v="دفاتر جمع مال"/>
    <x v="2"/>
    <s v="سارى"/>
    <n v="9073"/>
    <n v="182"/>
  </r>
  <r>
    <d v="2017-07-11T00:00:00"/>
    <x v="6"/>
    <n v="600"/>
    <s v="خزينة مدينة نصر"/>
    <s v="تبرعات عامة من زكاة مال وغيرها"/>
    <s v="تبرعات عامة من زكاة مال وغيرها"/>
    <s v="دفاتر جمع مال"/>
    <x v="2"/>
    <s v="سارى"/>
    <n v="9074"/>
    <n v="182"/>
  </r>
  <r>
    <d v="2017-07-11T00:00:00"/>
    <x v="6"/>
    <n v="7125"/>
    <s v="خزينة مدينة نصر"/>
    <s v="تبرعات عامة من زكاة مال وغيرها"/>
    <s v="تبرعات عامة من زكاة مال وغيرها"/>
    <s v="دفاتر جمع مال"/>
    <x v="2"/>
    <s v="سارى"/>
    <n v="9076"/>
    <n v="182"/>
  </r>
  <r>
    <d v="2017-07-11T00:00:00"/>
    <x v="6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9135"/>
    <n v="183"/>
  </r>
  <r>
    <d v="2017-07-11T00:00:00"/>
    <x v="6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9136"/>
    <n v="183"/>
  </r>
  <r>
    <d v="2017-07-11T00:00:00"/>
    <x v="6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9137"/>
    <n v="183"/>
  </r>
  <r>
    <d v="2017-07-11T00:00:00"/>
    <x v="6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9138"/>
    <n v="183"/>
  </r>
  <r>
    <d v="2017-07-11T00:00:00"/>
    <x v="6"/>
    <n v="5412"/>
    <s v="خزينة مدينة نصر"/>
    <s v="تبرعات عامة من زكاة مال وغيرها"/>
    <s v="تبرعات عامة من زكاة مال وغيرها"/>
    <s v="دفاتر جمع مال"/>
    <x v="2"/>
    <s v="سارى"/>
    <n v="9139"/>
    <n v="183"/>
  </r>
  <r>
    <d v="2017-07-11T00:00:00"/>
    <x v="6"/>
    <n v="800"/>
    <s v="خزينة مدينة نصر"/>
    <s v="تبرعات عامة من زكاة مال وغيرها"/>
    <s v="تبرعات عامة من زكاة مال وغيرها"/>
    <s v="دفاتر جمع مال"/>
    <x v="2"/>
    <s v="سارى"/>
    <n v="9140"/>
    <n v="183"/>
  </r>
  <r>
    <d v="2017-07-11T00:00:00"/>
    <x v="6"/>
    <n v="2000"/>
    <s v="خزينة مدينة نصر"/>
    <s v="تبرعات نقدية للمرضى"/>
    <s v="نقدية للمرضى"/>
    <s v="دفاتر جمع مال"/>
    <x v="2"/>
    <s v="سارى"/>
    <n v="9141"/>
    <n v="183"/>
  </r>
  <r>
    <d v="2017-07-11T00:00:00"/>
    <x v="6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9217"/>
    <n v="185"/>
  </r>
  <r>
    <d v="2017-07-11T00:00:00"/>
    <x v="6"/>
    <n v="400"/>
    <s v="خزينة مدينة نصر"/>
    <s v="تبرعات عامة من زكاة مال وغيرها"/>
    <s v="تبرعات عامة من زكاة مال وغيرها"/>
    <s v="دفاتر جمع مال"/>
    <x v="2"/>
    <s v="سارى"/>
    <n v="9218"/>
    <n v="185"/>
  </r>
  <r>
    <d v="2017-07-11T00:00:00"/>
    <x v="6"/>
    <n v="2000"/>
    <s v="خزينة مدينة نصر"/>
    <s v="تبرعات نقدية للمرضى"/>
    <s v="نقدية للمرضى"/>
    <s v="دفاتر جمع مال"/>
    <x v="2"/>
    <s v="سارى"/>
    <n v="9284"/>
    <n v="186"/>
  </r>
  <r>
    <d v="2017-07-11T00:00:00"/>
    <x v="6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9285"/>
    <n v="186"/>
  </r>
  <r>
    <d v="2017-07-11T00:00:00"/>
    <x v="6"/>
    <n v="150"/>
    <s v="خزينة مدينة نصر"/>
    <s v="تبرعات نقدية للمرضى"/>
    <s v="نقدية للمرضى"/>
    <s v="دفاتر جمع مال"/>
    <x v="2"/>
    <s v="سارى"/>
    <n v="9382"/>
    <n v="188"/>
  </r>
  <r>
    <d v="2017-07-11T00:00:00"/>
    <x v="6"/>
    <n v="5000"/>
    <s v="خزينة مدينة نصر"/>
    <s v="تبرعات نقدية للمرضى"/>
    <s v="نقدية للمرضى"/>
    <s v="دفاتر جمع مال"/>
    <x v="2"/>
    <s v="سارى"/>
    <n v="9383"/>
    <n v="188"/>
  </r>
  <r>
    <d v="2017-07-11T00:00:00"/>
    <x v="6"/>
    <n v="1000"/>
    <s v="خزينة مدينة نصر"/>
    <s v="تبرعات نقدية للمرضى"/>
    <s v="نقدية للمرضى"/>
    <s v="دفاتر جمع مال"/>
    <x v="2"/>
    <s v="سارى"/>
    <n v="9384"/>
    <n v="188"/>
  </r>
  <r>
    <d v="2017-07-11T00:00:00"/>
    <x v="6"/>
    <n v="500"/>
    <s v="خزينة مدينة نصر"/>
    <s v="تبرعات نقدية للمرضى"/>
    <s v="نقدية للمرضى"/>
    <s v="دفاتر جمع مال"/>
    <x v="2"/>
    <s v="سارى"/>
    <n v="9385"/>
    <n v="188"/>
  </r>
  <r>
    <d v="2017-07-11T00:00:00"/>
    <x v="6"/>
    <n v="500"/>
    <s v="خزينة مدينة نصر"/>
    <s v="تبرعات نقدية للمرضى"/>
    <s v="نقدية للمرضى"/>
    <s v="دفاتر جمع مال"/>
    <x v="2"/>
    <s v="سارى"/>
    <n v="9386"/>
    <n v="188"/>
  </r>
  <r>
    <d v="2017-07-11T00:00:00"/>
    <x v="6"/>
    <n v="150"/>
    <s v="خزينة مدينة نصر"/>
    <s v="تبرعات نقدية للمرضى"/>
    <s v="نقدية للمرضى"/>
    <s v="دفاتر جمع مال"/>
    <x v="2"/>
    <s v="سارى"/>
    <n v="9387"/>
    <n v="188"/>
  </r>
  <r>
    <d v="2017-07-11T00:00:00"/>
    <x v="6"/>
    <n v="100"/>
    <s v="خزينة مدينة نصر"/>
    <s v="تبرعات نقدية للمرضى"/>
    <s v="نقدية للمرضى"/>
    <s v="دفاتر جمع مال"/>
    <x v="2"/>
    <s v="سارى"/>
    <n v="9388"/>
    <n v="188"/>
  </r>
  <r>
    <d v="2017-07-11T00:00:00"/>
    <x v="6"/>
    <n v="3000"/>
    <s v="خزينة مدينة نصر"/>
    <s v="تبرعات عامة من زكاة مال وغيرها"/>
    <s v="تبرعات عامة من زكاة مال وغيرها"/>
    <s v="دفاتر جمع مال"/>
    <x v="2"/>
    <s v="سارى"/>
    <n v="9389"/>
    <n v="188"/>
  </r>
  <r>
    <d v="2017-07-11T00:00:00"/>
    <x v="6"/>
    <n v="100"/>
    <s v="خزينة مدينة نصر"/>
    <s v="تبرعات نقدية للمرضى"/>
    <s v="نقدية للمرضى"/>
    <s v="دفاتر جمع مال"/>
    <x v="2"/>
    <s v="سارى"/>
    <n v="9390"/>
    <n v="188"/>
  </r>
  <r>
    <d v="2017-07-11T00:00:00"/>
    <x v="6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9391"/>
    <n v="188"/>
  </r>
  <r>
    <d v="2017-07-11T00:00:00"/>
    <x v="6"/>
    <n v="5050"/>
    <s v="بنك البركة جنيه مصرى"/>
    <s v="تبرعات مباشرة بالبنك"/>
    <m/>
    <s v="بنوك"/>
    <x v="0"/>
    <m/>
    <s v="معاملة بنكية"/>
    <m/>
  </r>
  <r>
    <d v="2017-07-11T00:00:00"/>
    <x v="6"/>
    <n v="13.75"/>
    <s v="بنك البركة جنيه مصرى"/>
    <s v="تبرعات مباشرة بالبنك"/>
    <m/>
    <s v="بنوك"/>
    <x v="0"/>
    <m/>
    <s v="معاملة بنكية"/>
    <m/>
  </r>
  <r>
    <d v="2017-07-12T00:00:00"/>
    <x v="6"/>
    <n v="500"/>
    <s v="خزينة مدينة نصر"/>
    <s v="تبرعات نقدية للمرضى"/>
    <s v="نقدية للمرضى"/>
    <s v="دفاتر جمع مال"/>
    <x v="2"/>
    <s v="سارى"/>
    <n v="7922"/>
    <n v="159"/>
  </r>
  <r>
    <d v="2017-07-12T00:00:00"/>
    <x v="6"/>
    <n v="54179.999999999993"/>
    <s v="بنك البركة دولار"/>
    <s v="تبرعات مباشرة بالبنك دولار"/>
    <m/>
    <s v="بنوك"/>
    <x v="0"/>
    <m/>
    <s v="معاملة بنكية"/>
    <m/>
  </r>
  <r>
    <d v="2017-07-12T00:00:00"/>
    <x v="6"/>
    <n v="400"/>
    <s v="خزينة مدينة نصر"/>
    <s v="تبرعات عامة من زكاة مال وغيرها"/>
    <s v="تبرعات عامة من زكاة مال وغيرها"/>
    <s v="دفاتر جمع مال"/>
    <x v="2"/>
    <s v="سارى"/>
    <n v="9024"/>
    <n v="181"/>
  </r>
  <r>
    <d v="2017-07-12T00:00:00"/>
    <x v="6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9075"/>
    <n v="182"/>
  </r>
  <r>
    <d v="2017-07-12T00:00:00"/>
    <x v="6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9077"/>
    <n v="182"/>
  </r>
  <r>
    <d v="2017-07-12T00:00:00"/>
    <x v="6"/>
    <n v="500"/>
    <s v="خزينة مدينة نصر"/>
    <s v="تبرعات نقدية للمرضى"/>
    <s v="نقدية للمرضى"/>
    <s v="دفاتر جمع مال"/>
    <x v="2"/>
    <s v="سارى"/>
    <n v="9078"/>
    <n v="182"/>
  </r>
  <r>
    <d v="2017-07-12T00:00:00"/>
    <x v="6"/>
    <n v="5500"/>
    <s v="خزينة مدينة نصر"/>
    <s v="تبرعات عامة من زكاة مال وغيرها"/>
    <s v="تبرعات عامة من زكاة مال وغيرها"/>
    <s v="دفاتر جمع مال"/>
    <x v="2"/>
    <s v="سارى"/>
    <n v="9286"/>
    <n v="186"/>
  </r>
  <r>
    <d v="2017-07-12T00:00:00"/>
    <x v="6"/>
    <n v="25000"/>
    <s v="خزينة مدينة نصر"/>
    <s v="تبرعات عامة من زكاة مال وغيرها"/>
    <s v="تبرعات عامة من زكاة مال وغيرها"/>
    <s v="دفاتر جمع مال"/>
    <x v="2"/>
    <s v="سارى"/>
    <n v="9287"/>
    <n v="186"/>
  </r>
  <r>
    <d v="2017-07-12T00:00:00"/>
    <x v="6"/>
    <n v="1913"/>
    <s v="بنك البركة جنيه مصرى"/>
    <s v="تبرعات مباشرة بالبنك"/>
    <m/>
    <s v="بنوك"/>
    <x v="0"/>
    <m/>
    <s v="معاملة بنكية"/>
    <m/>
  </r>
  <r>
    <d v="2017-07-12T00:00:00"/>
    <x v="6"/>
    <n v="20"/>
    <s v="بنك البركة جنيه مصرى"/>
    <s v="تبرعات مباشرة بالبنك"/>
    <m/>
    <s v="بنوك"/>
    <x v="0"/>
    <m/>
    <s v="معاملة بنكية"/>
    <m/>
  </r>
  <r>
    <d v="2017-07-13T00:00:00"/>
    <x v="6"/>
    <n v="400"/>
    <s v="خزينة مدينة نصر"/>
    <s v="تبرعات نقدية للمرضى"/>
    <s v="نقدية للمرضى"/>
    <s v="دفاتر جمع مال"/>
    <x v="2"/>
    <s v="سارى"/>
    <n v="7666"/>
    <n v="154"/>
  </r>
  <r>
    <d v="2017-07-13T00:00:00"/>
    <x v="6"/>
    <n v="8000"/>
    <s v="خزينة مدينة نصر"/>
    <s v="تبرعات نقدية للمرضى"/>
    <s v="نقدية للمرضى"/>
    <s v="دفاتر جمع مال"/>
    <x v="2"/>
    <s v="سارى"/>
    <n v="7923"/>
    <n v="159"/>
  </r>
  <r>
    <d v="2017-07-13T00:00:00"/>
    <x v="6"/>
    <n v="5000"/>
    <s v="خزينة مدينة نصر"/>
    <s v="تبرعات نقدية للمرضى"/>
    <s v="نقدية للمرضى"/>
    <s v="دفاتر جمع مال"/>
    <x v="2"/>
    <s v="سارى"/>
    <n v="7924"/>
    <n v="159"/>
  </r>
  <r>
    <d v="2017-07-13T00:00:00"/>
    <x v="6"/>
    <n v="14000"/>
    <s v="خزينة مدينة نصر"/>
    <s v="تبرعات عامة من زكاة مال وغيرها"/>
    <s v="تبرعات عامة من زكاة مال وغيرها"/>
    <s v="دفاتر جمع مال"/>
    <x v="2"/>
    <s v="سارى"/>
    <n v="9013"/>
    <n v="181"/>
  </r>
  <r>
    <d v="2017-07-13T00:00:00"/>
    <x v="6"/>
    <n v="3000"/>
    <s v="خزينة مدينة نصر"/>
    <s v="تبرعات نقدية للمرضى"/>
    <s v="نقدية للمرضى"/>
    <s v="دفاتر جمع مال"/>
    <x v="2"/>
    <s v="سارى"/>
    <n v="9079"/>
    <n v="182"/>
  </r>
  <r>
    <d v="2017-07-13T00:00:00"/>
    <x v="6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9080"/>
    <n v="182"/>
  </r>
  <r>
    <d v="2017-07-13T00:00:00"/>
    <x v="6"/>
    <n v="4300"/>
    <s v="خزينة مدينة نصر"/>
    <s v="تبرعات عامة من زكاة مال وغيرها"/>
    <s v="تبرعات عامة من زكاة مال وغيرها"/>
    <s v="دفاتر جمع مال"/>
    <x v="2"/>
    <s v="سارى"/>
    <n v="9081"/>
    <n v="182"/>
  </r>
  <r>
    <d v="2017-07-13T00:00:00"/>
    <x v="6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9142"/>
    <n v="183"/>
  </r>
  <r>
    <d v="2017-07-13T00:00:00"/>
    <x v="6"/>
    <n v="10000"/>
    <s v="خزينة مدينة نصر"/>
    <s v="تبرعات نقدية للمرضى"/>
    <s v="نقدية للمرضى"/>
    <s v="دفاتر جمع مال"/>
    <x v="2"/>
    <s v="سارى"/>
    <n v="9143"/>
    <n v="183"/>
  </r>
  <r>
    <d v="2017-07-13T00:00:00"/>
    <x v="6"/>
    <n v="800"/>
    <s v="خزينة مدينة نصر"/>
    <s v="تبرعات نقدية للمرضى"/>
    <s v="نقدية للمرضى"/>
    <s v="دفاتر جمع مال"/>
    <x v="2"/>
    <s v="سارى"/>
    <n v="9312"/>
    <n v="187"/>
  </r>
  <r>
    <d v="2017-07-13T00:00:00"/>
    <x v="6"/>
    <n v="9200"/>
    <s v="خزينة مدينة نصر"/>
    <s v="تبرعات عامة من زكاة مال وغيرها"/>
    <s v="تبرعات عامة من زكاة مال وغيرها"/>
    <s v="دفاتر جمع مال"/>
    <x v="2"/>
    <s v="سارى"/>
    <n v="9392"/>
    <n v="188"/>
  </r>
  <r>
    <d v="2017-07-13T00:00:00"/>
    <x v="6"/>
    <n v="5000"/>
    <s v="خزينة مدينة نصر"/>
    <s v="تبرعات نقدية للمرضى"/>
    <s v="نقدية للمرضى"/>
    <s v="دفاتر جمع مال"/>
    <x v="2"/>
    <s v="سارى"/>
    <n v="9393"/>
    <n v="188"/>
  </r>
  <r>
    <d v="2017-07-13T00:00:00"/>
    <x v="6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9394"/>
    <n v="188"/>
  </r>
  <r>
    <d v="2017-07-13T00:00:00"/>
    <x v="6"/>
    <n v="4600"/>
    <s v="خزينة مدينة نصر"/>
    <s v="تبرعات عامة من زكاة مال وغيرها"/>
    <s v="تبرعات عامة من زكاة مال وغيرها"/>
    <s v="دفاتر جمع مال"/>
    <x v="2"/>
    <s v="سارى"/>
    <n v="9395"/>
    <n v="188"/>
  </r>
  <r>
    <d v="2017-07-13T00:00:00"/>
    <x v="6"/>
    <n v="14000"/>
    <s v="بنك البركة جنيه مصرى"/>
    <s v="تبرعات مباشرة بالبنك"/>
    <m/>
    <s v="بنوك"/>
    <x v="0"/>
    <m/>
    <m/>
    <m/>
  </r>
  <r>
    <d v="2017-07-13T00:00:00"/>
    <x v="6"/>
    <n v="1000"/>
    <s v="بنك البركة جنيه مصرى"/>
    <s v="تبرعات مباشرة بالبنك"/>
    <m/>
    <s v="بنوك"/>
    <x v="0"/>
    <m/>
    <s v="معاملة بنكية"/>
    <m/>
  </r>
  <r>
    <d v="2017-07-13T00:00:00"/>
    <x v="6"/>
    <n v="300"/>
    <s v="بنك البركة جنيه مصرى"/>
    <s v="تبرعات مباشرة بالبنك"/>
    <m/>
    <s v="بنوك"/>
    <x v="0"/>
    <m/>
    <s v="معاملة بنكية"/>
    <m/>
  </r>
  <r>
    <d v="2017-07-13T00:00:00"/>
    <x v="6"/>
    <n v="100"/>
    <s v="بنك البركة جنيه مصرى"/>
    <s v="تبرعات مباشرة بالبنك"/>
    <m/>
    <s v="بنوك"/>
    <x v="0"/>
    <m/>
    <s v="معاملة بنكية"/>
    <m/>
  </r>
  <r>
    <d v="2017-07-15T00:00:00"/>
    <x v="6"/>
    <n v="2600"/>
    <s v="خزينة مدينة نصر"/>
    <s v="تبرعات عامة من زكاة مال وغيرها"/>
    <s v="تبرعات عامة من زكاة مال وغيرها"/>
    <s v="دفاتر جمع مال"/>
    <x v="2"/>
    <s v="سارى"/>
    <n v="7925"/>
    <n v="159"/>
  </r>
  <r>
    <d v="2017-07-15T00:00:00"/>
    <x v="6"/>
    <n v="1000"/>
    <s v="خزينة مدينة نصر"/>
    <s v="تبرعات نقدية للمرضى"/>
    <s v="نقدية للمرضى"/>
    <s v="دفاتر جمع مال"/>
    <x v="2"/>
    <s v="سارى"/>
    <n v="7926"/>
    <n v="159"/>
  </r>
  <r>
    <d v="2017-07-15T00:00:00"/>
    <x v="6"/>
    <n v="9000"/>
    <s v="خزينة مدينة نصر"/>
    <s v="تبرعات عامة من زكاة مال وغيرها"/>
    <s v="تبرعات عامة من زكاة مال وغيرها"/>
    <s v="دفاتر جمع مال"/>
    <x v="2"/>
    <s v="سارى"/>
    <n v="9082"/>
    <n v="182"/>
  </r>
  <r>
    <d v="2017-07-15T00:00:00"/>
    <x v="6"/>
    <n v="330"/>
    <s v="خزينة مدينة نصر"/>
    <s v="تبرعات نقدية للمرضى"/>
    <s v="نقدية للمرضى"/>
    <s v="دفاتر جمع مال"/>
    <x v="2"/>
    <s v="سارى"/>
    <n v="9083"/>
    <n v="182"/>
  </r>
  <r>
    <d v="2017-07-15T00:00:00"/>
    <x v="6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9084"/>
    <n v="182"/>
  </r>
  <r>
    <d v="2017-07-15T00:00:00"/>
    <x v="6"/>
    <n v="500"/>
    <s v="خزينة مدينة نصر"/>
    <s v="تبرعات نقدية للمرضى"/>
    <s v="نقدية للمرضى"/>
    <s v="دفاتر جمع مال"/>
    <x v="2"/>
    <s v="سارى"/>
    <n v="9145"/>
    <n v="183"/>
  </r>
  <r>
    <d v="2017-07-15T00:00:00"/>
    <x v="6"/>
    <n v="6000"/>
    <s v="خزينة مدينة نصر"/>
    <s v="تبرعات عامة من زكاة مال وغيرها"/>
    <s v="تبرعات عامة من زكاة مال وغيرها"/>
    <s v="دفاتر جمع مال"/>
    <x v="2"/>
    <s v="سارى"/>
    <n v="9146"/>
    <n v="183"/>
  </r>
  <r>
    <d v="2017-07-15T00:00:00"/>
    <x v="6"/>
    <n v="1500"/>
    <s v="خزينة مدينة نصر"/>
    <s v="تبرعات عامة من زكاة مال وغيرها"/>
    <s v="تبرعات عامة من زكاة مال وغيرها"/>
    <s v="دفاتر جمع مال"/>
    <x v="2"/>
    <s v="سارى"/>
    <n v="9147"/>
    <n v="183"/>
  </r>
  <r>
    <d v="2017-07-15T00:00:00"/>
    <x v="6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9148"/>
    <n v="183"/>
  </r>
  <r>
    <d v="2017-07-15T00:00:00"/>
    <x v="6"/>
    <n v="200"/>
    <s v="خزينة مدينة نصر"/>
    <s v="تبرعات نقدية للمرضى"/>
    <s v="نقدية للمرضى"/>
    <s v="دفاتر جمع مال"/>
    <x v="2"/>
    <s v="سارى"/>
    <n v="9149"/>
    <n v="183"/>
  </r>
  <r>
    <d v="2017-07-15T00:00:00"/>
    <x v="6"/>
    <n v="1000"/>
    <s v="خزينة مدينة نصر"/>
    <s v="تبرعات نقدية للمرضى"/>
    <s v="نقدية للمرضى"/>
    <s v="دفاتر جمع مال"/>
    <x v="2"/>
    <s v="سارى"/>
    <n v="9150"/>
    <n v="183"/>
  </r>
  <r>
    <d v="2017-07-15T00:00:00"/>
    <x v="6"/>
    <n v="200"/>
    <s v="خزينة مدينة نصر"/>
    <s v="تبرعات نقدية للمرضى"/>
    <s v="نقدية للمرضى"/>
    <s v="دفاتر جمع مال"/>
    <x v="2"/>
    <s v="سارى"/>
    <n v="9219"/>
    <n v="185"/>
  </r>
  <r>
    <d v="2017-07-15T00:00:00"/>
    <x v="6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9220"/>
    <n v="185"/>
  </r>
  <r>
    <d v="2017-07-15T00:00:00"/>
    <x v="6"/>
    <n v="10000"/>
    <s v="خزينة مدينة نصر"/>
    <s v="تبرعات نقدية للمرضى"/>
    <s v="نقدية للمرضى"/>
    <s v="دفاتر جمع مال"/>
    <x v="2"/>
    <s v="سارى"/>
    <n v="9221"/>
    <n v="185"/>
  </r>
  <r>
    <d v="2017-07-15T00:00:00"/>
    <x v="6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9222"/>
    <n v="185"/>
  </r>
  <r>
    <d v="2017-07-15T00:00:00"/>
    <x v="6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9223"/>
    <n v="185"/>
  </r>
  <r>
    <d v="2017-07-15T00:00:00"/>
    <x v="6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9224"/>
    <n v="185"/>
  </r>
  <r>
    <d v="2017-07-15T00:00:00"/>
    <x v="6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9225"/>
    <n v="185"/>
  </r>
  <r>
    <d v="2017-07-15T00:00:00"/>
    <x v="6"/>
    <n v="4260"/>
    <s v="خزينة مدينة نصر"/>
    <s v="تبرعات نقدية للمرضى"/>
    <s v="نقدية للمرضى"/>
    <s v="دفاتر جمع مال"/>
    <x v="2"/>
    <s v="سارى"/>
    <n v="9288"/>
    <n v="186"/>
  </r>
  <r>
    <d v="2017-07-15T00:00:00"/>
    <x v="6"/>
    <n v="12628"/>
    <s v="خزينة مدينة نصر"/>
    <s v="تبرعات عامة من زكاة مال وغيرها"/>
    <s v="تبرعات عامة من زكاة مال وغيرها"/>
    <s v="دفاتر جمع مال"/>
    <x v="2"/>
    <s v="سارى"/>
    <n v="9313"/>
    <n v="187"/>
  </r>
  <r>
    <d v="2017-07-15T00:00:00"/>
    <x v="6"/>
    <n v="45000"/>
    <s v="خزينة مدينة نصر"/>
    <s v="تبرعات نقدية للمرضى"/>
    <s v="نقدية للمرضى"/>
    <s v="دفاتر جمع مال"/>
    <x v="2"/>
    <s v="سارى"/>
    <n v="9314"/>
    <n v="187"/>
  </r>
  <r>
    <d v="2017-07-15T00:00:00"/>
    <x v="6"/>
    <n v="50000"/>
    <s v="خزينة مدينة نصر"/>
    <s v="تبرعات نقدية للمرضى"/>
    <s v="نقدية للمرضى"/>
    <s v="دفاتر جمع مال"/>
    <x v="2"/>
    <s v="سارى"/>
    <n v="9315"/>
    <n v="187"/>
  </r>
  <r>
    <d v="2017-07-15T00:00:00"/>
    <x v="6"/>
    <n v="10000"/>
    <s v="خزينة مدينة نصر"/>
    <s v="تبرعات نقدية للمرضى"/>
    <s v="نقدية للمرضى"/>
    <s v="دفاتر جمع مال"/>
    <x v="2"/>
    <s v="سارى"/>
    <n v="9316"/>
    <n v="187"/>
  </r>
  <r>
    <d v="2017-07-15T00:00:00"/>
    <x v="6"/>
    <n v="500"/>
    <s v="خزينة مدينة نصر"/>
    <s v="تبرعات نقدية للمرضى"/>
    <s v="نقدية للمرضى"/>
    <s v="دفاتر جمع مال"/>
    <x v="2"/>
    <s v="سارى"/>
    <n v="9317"/>
    <n v="187"/>
  </r>
  <r>
    <d v="2017-07-16T00:00:00"/>
    <x v="6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7927"/>
    <n v="159"/>
  </r>
  <r>
    <d v="2017-07-16T00:00:00"/>
    <x v="6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7928"/>
    <n v="159"/>
  </r>
  <r>
    <d v="2017-07-16T00:00:00"/>
    <x v="6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8348"/>
    <n v="167"/>
  </r>
  <r>
    <d v="2017-07-16T00:00:00"/>
    <x v="6"/>
    <n v="600"/>
    <s v="خزينة مدينة نصر"/>
    <s v="تبرعات عامة من زكاة مال وغيرها"/>
    <s v="تبرعات عامة من زكاة مال وغيرها"/>
    <s v="دفاتر جمع مال"/>
    <x v="2"/>
    <s v="سارى"/>
    <n v="8349"/>
    <n v="167"/>
  </r>
  <r>
    <d v="2017-07-16T00:00:00"/>
    <x v="6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9025"/>
    <n v="181"/>
  </r>
  <r>
    <d v="2017-07-16T00:00:00"/>
    <x v="6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9085"/>
    <n v="182"/>
  </r>
  <r>
    <d v="2017-07-16T00:00:00"/>
    <x v="6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9086"/>
    <n v="182"/>
  </r>
  <r>
    <d v="2017-07-16T00:00:00"/>
    <x v="6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9087"/>
    <n v="182"/>
  </r>
  <r>
    <d v="2017-07-16T00:00:00"/>
    <x v="6"/>
    <n v="400"/>
    <s v="خزينة مدينة نصر"/>
    <s v="تبرعات عامة من زكاة مال وغيرها"/>
    <s v="تبرعات عامة من زكاة مال وغيرها"/>
    <s v="دفاتر جمع مال"/>
    <x v="2"/>
    <s v="سارى"/>
    <n v="9226"/>
    <n v="185"/>
  </r>
  <r>
    <d v="2017-07-16T00:00:00"/>
    <x v="6"/>
    <n v="150"/>
    <s v="خزينة مدينة نصر"/>
    <s v="تبرعات عامة من زكاة مال وغيرها"/>
    <s v="تبرعات عامة من زكاة مال وغيرها"/>
    <s v="دفاتر جمع مال"/>
    <x v="2"/>
    <s v="سارى"/>
    <n v="9227"/>
    <n v="185"/>
  </r>
  <r>
    <d v="2017-07-16T00:00:00"/>
    <x v="6"/>
    <n v="4000"/>
    <s v="خزينة مدينة نصر"/>
    <s v="تبرعات عامة من زكاة مال وغيرها"/>
    <s v="تبرعات عامة من زكاة مال وغيرها"/>
    <s v="دفاتر جمع مال"/>
    <x v="2"/>
    <s v="سارى"/>
    <n v="9289"/>
    <n v="186"/>
  </r>
  <r>
    <d v="2017-07-16T00:00:00"/>
    <x v="6"/>
    <n v="100"/>
    <s v="خزينة مدينة نصر"/>
    <s v="تبرعات نقدية للمرضى"/>
    <s v="نقدية للمرضى"/>
    <s v="دفاتر جمع مال"/>
    <x v="2"/>
    <s v="سارى"/>
    <n v="9318"/>
    <n v="187"/>
  </r>
  <r>
    <d v="2017-07-16T00:00:00"/>
    <x v="6"/>
    <n v="1000"/>
    <s v="خزينة مدينة نصر"/>
    <s v="تبرعات نقدية للمرضى"/>
    <s v="نقدية للمرضى"/>
    <s v="دفاتر جمع مال"/>
    <x v="2"/>
    <s v="سارى"/>
    <n v="9319"/>
    <n v="187"/>
  </r>
  <r>
    <d v="2017-07-16T00:00:00"/>
    <x v="6"/>
    <n v="2000"/>
    <s v="خزينة مدينة نصر"/>
    <s v="تبرعات نقدية للمرضى"/>
    <s v="نقدية للمرضى"/>
    <s v="دفاتر جمع مال"/>
    <x v="2"/>
    <s v="سارى"/>
    <n v="9320"/>
    <n v="187"/>
  </r>
  <r>
    <d v="2017-07-16T00:00:00"/>
    <x v="6"/>
    <n v="1200"/>
    <s v="خزينة مدينة نصر"/>
    <s v="تبرعات نقدية للمرضى"/>
    <s v="نقدية للمرضى"/>
    <s v="دفاتر جمع مال"/>
    <x v="2"/>
    <s v="سارى"/>
    <n v="9321"/>
    <n v="187"/>
  </r>
  <r>
    <d v="2017-07-16T00:00:00"/>
    <x v="6"/>
    <n v="1200"/>
    <s v="خزينة مدينة نصر"/>
    <s v="تبرعات نقدية للمرضى"/>
    <s v="نقدية للمرضى"/>
    <s v="دفاتر جمع مال"/>
    <x v="2"/>
    <s v="سارى"/>
    <n v="9322"/>
    <n v="187"/>
  </r>
  <r>
    <d v="2017-07-16T00:00:00"/>
    <x v="6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9551"/>
    <n v="192"/>
  </r>
  <r>
    <d v="2017-07-16T00:00:00"/>
    <x v="6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9552"/>
    <n v="192"/>
  </r>
  <r>
    <d v="2017-07-16T00:00:00"/>
    <x v="6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9553"/>
    <n v="192"/>
  </r>
  <r>
    <d v="2017-07-16T00:00:00"/>
    <x v="6"/>
    <n v="50"/>
    <s v="خزينة مدينة نصر"/>
    <s v="تبرعات عامة من زكاة مال وغيرها"/>
    <s v="تبرعات عامة من زكاة مال وغيرها"/>
    <s v="دفاتر جمع مال"/>
    <x v="2"/>
    <s v="سارى"/>
    <n v="9554"/>
    <n v="192"/>
  </r>
  <r>
    <d v="2017-07-16T00:00:00"/>
    <x v="6"/>
    <n v="8000"/>
    <s v="خزينة مدينة نصر"/>
    <s v="تبرعات عامة من زكاة مال وغيرها"/>
    <s v="تبرعات عامة من زكاة مال وغيرها"/>
    <s v="دفاتر جمع مال"/>
    <x v="2"/>
    <s v="سارى"/>
    <n v="9555"/>
    <n v="192"/>
  </r>
  <r>
    <d v="2017-07-16T00:00:00"/>
    <x v="6"/>
    <n v="1000"/>
    <s v="بنك البركة جنيه مصرى"/>
    <s v="تبرعات مباشرة بالبنك"/>
    <m/>
    <s v="بنوك"/>
    <x v="0"/>
    <m/>
    <s v="معاملة بنكية"/>
    <m/>
  </r>
  <r>
    <d v="2017-07-16T00:00:00"/>
    <x v="6"/>
    <n v="11000"/>
    <s v="بنك البركة جنيه مصرى"/>
    <s v="تبرعات مباشرة بالبنك"/>
    <m/>
    <s v="بنوك"/>
    <x v="0"/>
    <m/>
    <s v="معاملة بنكية"/>
    <m/>
  </r>
  <r>
    <d v="2017-07-17T00:00:00"/>
    <x v="6"/>
    <n v="1500"/>
    <s v="خزينة مدينة نصر"/>
    <s v="تبرعات نقدية للمرضى"/>
    <s v="نقدية للمرضى"/>
    <s v="دفاتر جمع مال"/>
    <x v="2"/>
    <s v="سارى"/>
    <n v="7667"/>
    <n v="154"/>
  </r>
  <r>
    <d v="2017-07-17T00:00:00"/>
    <x v="6"/>
    <n v="1805"/>
    <s v="خزينة مدينة نصر"/>
    <s v="تبرعات نقدية للمرضى"/>
    <s v="نقدية للمرضى"/>
    <s v="دفاتر جمع مال"/>
    <x v="2"/>
    <s v="سارى"/>
    <n v="7668"/>
    <n v="154"/>
  </r>
  <r>
    <d v="2017-07-17T00:00:00"/>
    <x v="6"/>
    <n v="5000"/>
    <s v="خزينة مدينة نصر"/>
    <s v="تبرعات نقدية للمرضى"/>
    <s v="نقدية للمرضى"/>
    <s v="دفاتر جمع مال"/>
    <x v="2"/>
    <s v="سارى"/>
    <n v="7929"/>
    <n v="159"/>
  </r>
  <r>
    <d v="2017-07-17T00:00:00"/>
    <x v="6"/>
    <n v="600"/>
    <s v="خزينة مدينة نصر"/>
    <s v="تبرعات نقدية للمرضى"/>
    <s v="نقدية للمرضى"/>
    <s v="دفاتر جمع مال"/>
    <x v="2"/>
    <s v="سارى"/>
    <n v="8350"/>
    <n v="167"/>
  </r>
  <r>
    <d v="2017-07-17T00:00:00"/>
    <x v="6"/>
    <n v="600"/>
    <s v="خزينة مدينة نصر"/>
    <s v="تبرعات عامة من زكاة مال وغيرها"/>
    <s v="تبرعات عامة من زكاة مال وغيرها"/>
    <s v="دفاتر جمع مال"/>
    <x v="2"/>
    <s v="سارى"/>
    <n v="9026"/>
    <n v="181"/>
  </r>
  <r>
    <d v="2017-07-17T00:00:00"/>
    <x v="6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9027"/>
    <n v="181"/>
  </r>
  <r>
    <d v="2017-07-17T00:00:00"/>
    <x v="6"/>
    <n v="100"/>
    <s v="خزينة مدينة نصر"/>
    <s v="تبرعات نقدية للمرضى"/>
    <s v="نقدية للمرضى"/>
    <s v="دفاتر جمع مال"/>
    <x v="2"/>
    <s v="سارى"/>
    <n v="9088"/>
    <n v="182"/>
  </r>
  <r>
    <d v="2017-07-17T00:00:00"/>
    <x v="6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9089"/>
    <n v="182"/>
  </r>
  <r>
    <d v="2017-07-17T00:00:00"/>
    <x v="6"/>
    <n v="10000"/>
    <s v="خزينة مدينة نصر"/>
    <s v="تبرعات نقدية للمرضى"/>
    <s v="نقدية للمرضى"/>
    <s v="دفاتر جمع مال"/>
    <x v="2"/>
    <s v="سارى"/>
    <n v="9090"/>
    <n v="182"/>
  </r>
  <r>
    <d v="2017-07-17T00:00:00"/>
    <x v="6"/>
    <n v="6000"/>
    <s v="خزينة مدينة نصر"/>
    <s v="تبرعات عامة من زكاة مال وغيرها"/>
    <s v="تبرعات عامة من زكاة مال وغيرها"/>
    <s v="دفاتر جمع مال"/>
    <x v="2"/>
    <s v="سارى"/>
    <n v="9091"/>
    <n v="182"/>
  </r>
  <r>
    <d v="2017-07-17T00:00:00"/>
    <x v="6"/>
    <n v="1500"/>
    <s v="خزينة مدينة نصر"/>
    <s v="تبرعات عامة من زكاة مال وغيرها"/>
    <s v="تبرعات عامة من زكاة مال وغيرها"/>
    <s v="دفاتر جمع مال"/>
    <x v="2"/>
    <s v="سارى"/>
    <n v="9151"/>
    <n v="184"/>
  </r>
  <r>
    <d v="2017-07-17T00:00:00"/>
    <x v="6"/>
    <n v="1500"/>
    <s v="خزينة مدينة نصر"/>
    <s v="تبرعات عامة من زكاة مال وغيرها"/>
    <s v="تبرعات عامة من زكاة مال وغيرها"/>
    <s v="دفاتر جمع مال"/>
    <x v="2"/>
    <s v="سارى"/>
    <n v="9152"/>
    <n v="184"/>
  </r>
  <r>
    <d v="2017-07-17T00:00:00"/>
    <x v="6"/>
    <n v="500"/>
    <s v="خزينة مدينة نصر"/>
    <s v="تبرعات نقدية للمرضى"/>
    <s v="نقدية للمرضى"/>
    <s v="دفاتر جمع مال"/>
    <x v="2"/>
    <s v="سارى"/>
    <n v="9153"/>
    <n v="184"/>
  </r>
  <r>
    <d v="2017-07-17T00:00:00"/>
    <x v="6"/>
    <n v="500"/>
    <s v="خزينة مدينة نصر"/>
    <s v="تبرعات نقدية للمرضى"/>
    <s v="نقدية للمرضى"/>
    <s v="دفاتر جمع مال"/>
    <x v="2"/>
    <s v="سارى"/>
    <n v="9154"/>
    <n v="184"/>
  </r>
  <r>
    <d v="2017-07-17T00:00:00"/>
    <x v="6"/>
    <n v="2000"/>
    <s v="خزينة مدينة نصر"/>
    <s v="تبرعات نقدية للمرضى"/>
    <s v="نقدية للمرضى"/>
    <s v="دفاتر جمع مال"/>
    <x v="2"/>
    <s v="سارى"/>
    <n v="9228"/>
    <n v="185"/>
  </r>
  <r>
    <d v="2017-07-17T00:00:00"/>
    <x v="6"/>
    <n v="400"/>
    <s v="خزينة مدينة نصر"/>
    <s v="تبرعات عامة من زكاة مال وغيرها"/>
    <s v="تبرعات عامة من زكاة مال وغيرها"/>
    <s v="دفاتر جمع مال"/>
    <x v="2"/>
    <s v="سارى"/>
    <n v="9229"/>
    <n v="185"/>
  </r>
  <r>
    <d v="2017-07-17T00:00:00"/>
    <x v="6"/>
    <n v="500"/>
    <s v="خزينة مدينة نصر"/>
    <s v="تبرعات نقدية للمرضى"/>
    <s v="نقدية للمرضى"/>
    <s v="دفاتر جمع مال"/>
    <x v="2"/>
    <s v="سارى"/>
    <n v="9290"/>
    <n v="186"/>
  </r>
  <r>
    <d v="2017-07-17T00:00:00"/>
    <x v="6"/>
    <n v="6000"/>
    <s v="خزينة مدينة نصر"/>
    <s v="تبرعات نقدية للمرضى"/>
    <s v="نقدية للمرضى"/>
    <s v="دفاتر جمع مال"/>
    <x v="2"/>
    <s v="سارى"/>
    <n v="9291"/>
    <n v="186"/>
  </r>
  <r>
    <d v="2017-07-17T00:00:00"/>
    <x v="6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9323"/>
    <n v="187"/>
  </r>
  <r>
    <d v="2017-07-17T00:00:00"/>
    <x v="6"/>
    <n v="800"/>
    <s v="خزينة مدينة نصر"/>
    <s v="تبرعات عامة من زكاة مال وغيرها"/>
    <s v="تبرعات عامة من زكاة مال وغيرها"/>
    <s v="دفاتر جمع مال"/>
    <x v="2"/>
    <s v="سارى"/>
    <n v="9556"/>
    <n v="192"/>
  </r>
  <r>
    <d v="2017-07-17T00:00:00"/>
    <x v="6"/>
    <n v="6000"/>
    <s v="خزينة مدينة نصر"/>
    <s v="تبرعات عامة من زكاة مال وغيرها"/>
    <s v="تبرعات عامة من زكاة مال وغيرها"/>
    <s v="دفاتر جمع مال"/>
    <x v="2"/>
    <s v="سارى"/>
    <n v="9557"/>
    <n v="192"/>
  </r>
  <r>
    <d v="2017-07-17T00:00:00"/>
    <x v="6"/>
    <n v="3000"/>
    <s v="بنك البركة جنيه مصرى"/>
    <s v="تبرعات مباشرة بالبنك"/>
    <m/>
    <s v="بنوك"/>
    <x v="0"/>
    <m/>
    <s v="معاملة بنكية"/>
    <m/>
  </r>
  <r>
    <d v="2017-07-17T00:00:00"/>
    <x v="6"/>
    <n v="10000"/>
    <s v="بنك البركة جنيه مصرى"/>
    <s v="تبرعات مباشرة بالبنك"/>
    <m/>
    <s v="بنوك"/>
    <x v="0"/>
    <m/>
    <s v="معاملة بنكية"/>
    <m/>
  </r>
  <r>
    <d v="2017-07-17T00:00:00"/>
    <x v="6"/>
    <n v="100"/>
    <s v="بنك البركة جنيه مصرى"/>
    <s v="تبرعات مباشرة بالبنك"/>
    <m/>
    <s v="بنوك"/>
    <x v="0"/>
    <m/>
    <s v="معاملة بنكية"/>
    <m/>
  </r>
  <r>
    <d v="2017-07-17T00:00:00"/>
    <x v="6"/>
    <n v="4050"/>
    <s v="بنك البركة جنيه مصرى"/>
    <s v="تبرعات مباشرة بالبنك"/>
    <m/>
    <s v="بنوك"/>
    <x v="0"/>
    <m/>
    <s v="معاملة بنكية"/>
    <m/>
  </r>
  <r>
    <d v="2017-07-17T00:00:00"/>
    <x v="6"/>
    <n v="60"/>
    <s v="بنك البركة جنيه مصرى"/>
    <s v="تبرعات مباشرة بالبنك"/>
    <m/>
    <s v="بنوك"/>
    <x v="0"/>
    <m/>
    <s v="معاملة بنكية"/>
    <m/>
  </r>
  <r>
    <d v="2017-07-17T00:00:00"/>
    <x v="6"/>
    <n v="40"/>
    <s v="بنك البركة جنيه مصرى"/>
    <s v="تبرعات مباشرة بالبنك"/>
    <m/>
    <s v="بنوك"/>
    <x v="0"/>
    <m/>
    <s v="معاملة بنكية"/>
    <m/>
  </r>
  <r>
    <d v="2017-07-17T00:00:00"/>
    <x v="6"/>
    <n v="150"/>
    <s v="بنك البركة جنيه مصرى"/>
    <s v="تبرعات مباشرة بالبنك"/>
    <m/>
    <s v="بنوك"/>
    <x v="0"/>
    <m/>
    <s v="معاملة بنكية"/>
    <m/>
  </r>
  <r>
    <d v="2017-07-18T00:00:00"/>
    <x v="6"/>
    <n v="1000"/>
    <s v="خزينة مدينة نصر"/>
    <s v="تبرعات نقدية للمرضى"/>
    <s v="نقدية للمرضى"/>
    <s v="دفاتر جمع مال"/>
    <x v="2"/>
    <s v="سارى"/>
    <n v="5538"/>
    <n v="111"/>
  </r>
  <r>
    <d v="2017-07-18T00:00:00"/>
    <x v="6"/>
    <n v="7000"/>
    <s v="خزينة مدينة نصر"/>
    <s v="تبرعات عامة من زكاة مال وغيرها"/>
    <s v="تبرعات عامة من زكاة مال وغيرها"/>
    <s v="دفاتر جمع مال"/>
    <x v="2"/>
    <s v="سارى"/>
    <n v="7669"/>
    <n v="154"/>
  </r>
  <r>
    <d v="2017-07-18T00:00:00"/>
    <x v="6"/>
    <n v="200"/>
    <s v="خزينة مدينة نصر"/>
    <s v="تبرعات نقدية للمرضى"/>
    <s v="نقدية للمرضى"/>
    <s v="دفاتر جمع مال"/>
    <x v="2"/>
    <s v="سارى"/>
    <n v="7670"/>
    <n v="154"/>
  </r>
  <r>
    <d v="2017-07-18T00:00:00"/>
    <x v="6"/>
    <n v="400"/>
    <s v="خزينة مدينة نصر"/>
    <s v="تبرعات عامة من زكاة مال وغيرها"/>
    <s v="تبرعات عامة من زكاة مال وغيرها"/>
    <s v="دفاتر جمع مال"/>
    <x v="2"/>
    <s v="سارى"/>
    <n v="7671"/>
    <n v="154"/>
  </r>
  <r>
    <d v="2017-07-18T00:00:00"/>
    <x v="6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9028"/>
    <n v="181"/>
  </r>
  <r>
    <d v="2017-07-18T00:00:00"/>
    <x v="6"/>
    <n v="2500"/>
    <s v="خزينة مدينة نصر"/>
    <s v="تبرعات عامة من زكاة مال وغيرها"/>
    <s v="تبرعات عامة من زكاة مال وغيرها"/>
    <s v="دفاتر جمع مال"/>
    <x v="2"/>
    <s v="سارى"/>
    <n v="9029"/>
    <n v="181"/>
  </r>
  <r>
    <d v="2017-07-18T00:00:00"/>
    <x v="6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9155"/>
    <n v="184"/>
  </r>
  <r>
    <d v="2017-07-18T00:00:00"/>
    <x v="6"/>
    <n v="36000"/>
    <s v="خزينة مدينة نصر"/>
    <s v="تبرعات عامة من زكاة مال وغيرها"/>
    <s v="تبرعات عامة من زكاة مال وغيرها"/>
    <s v="دفاتر جمع مال"/>
    <x v="2"/>
    <s v="سارى"/>
    <n v="9230"/>
    <n v="185"/>
  </r>
  <r>
    <d v="2017-07-18T00:00:00"/>
    <x v="6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9231"/>
    <n v="185"/>
  </r>
  <r>
    <d v="2017-07-18T00:00:00"/>
    <x v="6"/>
    <n v="1000"/>
    <s v="خزينة مدينة نصر"/>
    <s v="تبرعات نقدية للمرضى"/>
    <s v="نقدية للمرضى"/>
    <s v="دفاتر جمع مال"/>
    <x v="2"/>
    <s v="سارى"/>
    <n v="9292"/>
    <n v="186"/>
  </r>
  <r>
    <d v="2017-07-18T00:00:00"/>
    <x v="6"/>
    <n v="3000"/>
    <s v="خزينة مدينة نصر"/>
    <s v="تبرعات عامة من زكاة مال وغيرها"/>
    <s v="تبرعات عامة من زكاة مال وغيرها"/>
    <s v="دفاتر جمع مال"/>
    <x v="2"/>
    <s v="سارى"/>
    <n v="9294"/>
    <n v="186"/>
  </r>
  <r>
    <d v="2017-07-18T00:00:00"/>
    <x v="6"/>
    <n v="32000"/>
    <s v="خزينة مدينة نصر"/>
    <s v="تبرعات نقدية للمرضى"/>
    <s v="نقدية للمرضى"/>
    <s v="دفاتر جمع مال"/>
    <x v="2"/>
    <s v="سارى"/>
    <n v="9295"/>
    <n v="186"/>
  </r>
  <r>
    <d v="2017-07-18T00:00:00"/>
    <x v="6"/>
    <n v="2500"/>
    <s v="خزينة مدينة نصر"/>
    <s v="تبرعات عامة من زكاة مال وغيرها"/>
    <s v="تبرعات عامة من زكاة مال وغيرها"/>
    <s v="دفاتر جمع مال"/>
    <x v="2"/>
    <s v="سارى"/>
    <n v="9296"/>
    <n v="186"/>
  </r>
  <r>
    <d v="2017-07-18T00:00:00"/>
    <x v="6"/>
    <n v="250"/>
    <s v="خزينة مدينة نصر"/>
    <s v="تبرعات عامة من زكاة مال وغيرها"/>
    <s v="تبرعات عامة من زكاة مال وغيرها"/>
    <s v="دفاتر جمع مال"/>
    <x v="2"/>
    <s v="سارى"/>
    <n v="9297"/>
    <n v="186"/>
  </r>
  <r>
    <d v="2017-07-18T00:00:00"/>
    <x v="6"/>
    <n v="3000"/>
    <s v="خزينة مدينة نصر"/>
    <s v="تبرعات نقدية للمرضى"/>
    <s v="نقدية للمرضى"/>
    <s v="دفاتر جمع مال"/>
    <x v="2"/>
    <s v="سارى"/>
    <n v="9298"/>
    <n v="186"/>
  </r>
  <r>
    <d v="2017-07-18T00:00:00"/>
    <x v="6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9299"/>
    <n v="186"/>
  </r>
  <r>
    <d v="2017-07-18T00:00:00"/>
    <x v="6"/>
    <n v="5000"/>
    <s v="خزينة مدينة نصر"/>
    <s v="تبرعات نقدية للمرضى"/>
    <s v="نقدية للمرضى"/>
    <s v="دفاتر جمع مال"/>
    <x v="2"/>
    <s v="سارى"/>
    <n v="9300"/>
    <n v="186"/>
  </r>
  <r>
    <d v="2017-07-18T00:00:00"/>
    <x v="6"/>
    <n v="2270"/>
    <s v="خزينة مدينة نصر"/>
    <s v="تبرعات نقدية للمرضى"/>
    <s v="نقدية للمرضى"/>
    <s v="دفاتر جمع مال"/>
    <x v="2"/>
    <s v="سارى"/>
    <n v="9324"/>
    <n v="187"/>
  </r>
  <r>
    <d v="2017-07-18T00:00:00"/>
    <x v="6"/>
    <n v="2000"/>
    <s v="خزينة مدينة نصر"/>
    <s v="تبرعات نقدية للمرضى"/>
    <s v="نقدية للمرضى"/>
    <s v="دفاتر جمع مال"/>
    <x v="2"/>
    <s v="سارى"/>
    <n v="9325"/>
    <n v="187"/>
  </r>
  <r>
    <d v="2017-07-18T00:00:00"/>
    <x v="6"/>
    <n v="5200"/>
    <s v="خزينة مدينة نصر"/>
    <s v="تبرعات نقدية للمرضى"/>
    <s v="نقدية للمرضى"/>
    <s v="دفاتر جمع مال"/>
    <x v="2"/>
    <s v="سارى"/>
    <n v="9326"/>
    <n v="187"/>
  </r>
  <r>
    <d v="2017-07-18T00:00:00"/>
    <x v="6"/>
    <n v="500"/>
    <s v="خزينة مدينة نصر"/>
    <s v="تبرعات نقدية للمرضى"/>
    <s v="نقدية للمرضى"/>
    <s v="دفاتر جمع مال"/>
    <x v="2"/>
    <s v="سارى"/>
    <n v="9327"/>
    <n v="187"/>
  </r>
  <r>
    <d v="2017-07-18T00:00:00"/>
    <x v="6"/>
    <n v="9020"/>
    <s v="خزينة مدينة نصر"/>
    <s v="تبرعات عامة من زكاة مال وغيرها"/>
    <s v="تبرعات عامة من زكاة مال وغيرها"/>
    <s v="دفاتر جمع مال"/>
    <x v="2"/>
    <s v="سارى"/>
    <n v="9558"/>
    <n v="192"/>
  </r>
  <r>
    <d v="2017-07-18T00:00:00"/>
    <x v="6"/>
    <n v="9020"/>
    <s v="خزينة مدينة نصر"/>
    <s v="تبرعات عامة من زكاة مال وغيرها"/>
    <s v="تبرعات عامة من زكاة مال وغيرها"/>
    <s v="دفاتر جمع مال"/>
    <x v="2"/>
    <s v="سارى"/>
    <n v="9559"/>
    <n v="192"/>
  </r>
  <r>
    <d v="2017-07-18T00:00:00"/>
    <x v="6"/>
    <n v="500"/>
    <s v="خزينة مدينة نصر"/>
    <s v="تبرعات نقدية للمرضى"/>
    <s v="نقدية للمرضى"/>
    <s v="دفاتر جمع مال"/>
    <x v="2"/>
    <s v="سارى"/>
    <n v="9560"/>
    <n v="192"/>
  </r>
  <r>
    <d v="2017-07-19T00:00:00"/>
    <x v="6"/>
    <n v="15"/>
    <s v="خزينة مدينة نصر"/>
    <s v="تبرعات نقدية للمرضى"/>
    <s v="نقدية للمرضى"/>
    <s v="دفاتر جمع مال"/>
    <x v="2"/>
    <s v="سارى"/>
    <n v="7701"/>
    <n v="155"/>
  </r>
  <r>
    <d v="2017-07-19T00:00:00"/>
    <x v="6"/>
    <n v="800"/>
    <s v="خزينة مدينة نصر"/>
    <s v="تبرعات عامة من زكاة مال وغيرها"/>
    <s v="تبرعات عامة من زكاة مال وغيرها"/>
    <s v="دفاتر جمع مال"/>
    <x v="2"/>
    <s v="سارى"/>
    <n v="9030"/>
    <n v="181"/>
  </r>
  <r>
    <d v="2017-07-19T00:00:00"/>
    <x v="6"/>
    <n v="1500"/>
    <s v="خزينة مدينة نصر"/>
    <s v="تبرعات عامة من زكاة مال وغيرها"/>
    <s v="تبرعات عامة من زكاة مال وغيرها"/>
    <s v="دفاتر جمع مال"/>
    <x v="2"/>
    <s v="سارى"/>
    <n v="9031"/>
    <n v="181"/>
  </r>
  <r>
    <d v="2017-07-19T00:00:00"/>
    <x v="6"/>
    <n v="3400"/>
    <s v="خزينة مدينة نصر"/>
    <s v="تبرعات عامة من زكاة مال وغيرها"/>
    <s v="تبرعات عامة من زكاة مال وغيرها"/>
    <s v="دفاتر جمع مال"/>
    <x v="2"/>
    <s v="سارى"/>
    <n v="9032"/>
    <n v="181"/>
  </r>
  <r>
    <d v="2017-07-19T00:00:00"/>
    <x v="6"/>
    <n v="300"/>
    <s v="خزينة مدينة نصر"/>
    <s v="تبرعات نقدية للمرضى"/>
    <s v="نقدية للمرضى"/>
    <s v="دفاتر جمع مال"/>
    <x v="2"/>
    <s v="سارى"/>
    <n v="9033"/>
    <n v="181"/>
  </r>
  <r>
    <d v="2017-07-19T00:00:00"/>
    <x v="6"/>
    <n v="5700"/>
    <s v="خزينة مدينة نصر"/>
    <s v="تبرعات عامة من زكاة مال وغيرها"/>
    <s v="تبرعات عامة من زكاة مال وغيرها"/>
    <s v="دفاتر جمع مال"/>
    <x v="2"/>
    <s v="سارى"/>
    <n v="9092"/>
    <n v="182"/>
  </r>
  <r>
    <d v="2017-07-19T00:00:00"/>
    <x v="6"/>
    <n v="250"/>
    <s v="خزينة مدينة نصر"/>
    <s v="تبرعات نقدية للمرضى"/>
    <s v="نقدية للمرضى"/>
    <s v="دفاتر جمع مال"/>
    <x v="2"/>
    <s v="سارى"/>
    <n v="9093"/>
    <n v="182"/>
  </r>
  <r>
    <d v="2017-07-19T00:00:00"/>
    <x v="6"/>
    <n v="400"/>
    <s v="خزينة مدينة نصر"/>
    <s v="تبرعات عامة من زكاة مال وغيرها"/>
    <s v="تبرعات عامة من زكاة مال وغيرها"/>
    <s v="دفاتر جمع مال"/>
    <x v="2"/>
    <s v="سارى"/>
    <n v="9156"/>
    <n v="184"/>
  </r>
  <r>
    <d v="2017-07-19T00:00:00"/>
    <x v="6"/>
    <n v="1000"/>
    <s v="خزينة مدينة نصر"/>
    <s v="تبرعات نقدية للمرضى"/>
    <s v="نقدية للمرضى"/>
    <s v="دفاتر جمع مال"/>
    <x v="2"/>
    <s v="سارى"/>
    <n v="9396"/>
    <n v="188"/>
  </r>
  <r>
    <d v="2017-07-19T00:00:00"/>
    <x v="6"/>
    <n v="1000"/>
    <s v="خزينة مدينة نصر"/>
    <s v="تبرعات نقدية للمرضى"/>
    <s v="نقدية للمرضى"/>
    <s v="دفاتر جمع مال"/>
    <x v="2"/>
    <s v="سارى"/>
    <n v="9397"/>
    <n v="188"/>
  </r>
  <r>
    <d v="2017-07-19T00:00:00"/>
    <x v="6"/>
    <n v="13500"/>
    <s v="خزينة مدينة نصر"/>
    <s v="تبرعات نقدية للمرضى"/>
    <s v="نقدية للمرضى"/>
    <s v="دفاتر جمع مال"/>
    <x v="2"/>
    <s v="سارى"/>
    <n v="9398"/>
    <n v="188"/>
  </r>
  <r>
    <d v="2017-07-19T00:00:00"/>
    <x v="6"/>
    <n v="5000"/>
    <s v="بنك البركة جنيه مصرى"/>
    <s v="تبرعات مباشرة بالبنك"/>
    <m/>
    <s v="بنوك"/>
    <x v="0"/>
    <m/>
    <s v="معاملة بنكية"/>
    <m/>
  </r>
  <r>
    <d v="2017-07-19T00:00:00"/>
    <x v="6"/>
    <n v="400"/>
    <s v="بنك البركة جنيه مصرى"/>
    <s v="تبرعات مباشرة بالبنك"/>
    <m/>
    <s v="بنوك"/>
    <x v="0"/>
    <m/>
    <s v="معاملة بنكية"/>
    <m/>
  </r>
  <r>
    <d v="2017-07-19T00:00:00"/>
    <x v="6"/>
    <n v="5000"/>
    <s v="بنك البركة جنيه مصرى"/>
    <s v="تبرعات مباشرة بالبنك"/>
    <m/>
    <s v="بنوك"/>
    <x v="0"/>
    <m/>
    <s v="معاملة بنكية"/>
    <m/>
  </r>
  <r>
    <d v="2017-07-19T00:00:00"/>
    <x v="6"/>
    <n v="9000"/>
    <s v="بنك البركة جنيه مصرى"/>
    <s v="تبرعات مباشرة بالبنك"/>
    <m/>
    <s v="بنوك"/>
    <x v="0"/>
    <m/>
    <s v="معاملة بنكية"/>
    <m/>
  </r>
  <r>
    <d v="2017-07-19T00:00:00"/>
    <x v="6"/>
    <n v="30"/>
    <s v="بنك البركة جنيه مصرى"/>
    <s v="تبرعات مباشرة بالبنك"/>
    <m/>
    <s v="بنوك"/>
    <x v="0"/>
    <m/>
    <s v="معاملة بنكية"/>
    <m/>
  </r>
  <r>
    <d v="2017-07-20T00:00:00"/>
    <x v="6"/>
    <n v="3570"/>
    <s v="خزينة مدينة نصر"/>
    <s v="تبرعات نقدية للمرضى"/>
    <s v="نقدية للمرضى"/>
    <s v="دفاتر جمع مال"/>
    <x v="2"/>
    <s v="سارى"/>
    <n v="7672"/>
    <n v="154"/>
  </r>
  <r>
    <d v="2017-07-20T00:00:00"/>
    <x v="6"/>
    <n v="350"/>
    <s v="خزينة مدينة نصر"/>
    <s v="تبرعات نقدية للمرضى"/>
    <s v="نقدية للمرضى"/>
    <s v="دفاتر جمع مال"/>
    <x v="2"/>
    <s v="سارى"/>
    <n v="7673"/>
    <n v="154"/>
  </r>
  <r>
    <d v="2017-07-20T00:00:00"/>
    <x v="6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9094"/>
    <n v="182"/>
  </r>
  <r>
    <d v="2017-07-20T00:00:00"/>
    <x v="6"/>
    <n v="400"/>
    <s v="خزينة مدينة نصر"/>
    <s v="تبرعات عامة من زكاة مال وغيرها"/>
    <s v="تبرعات عامة من زكاة مال وغيرها"/>
    <s v="دفاتر جمع مال"/>
    <x v="2"/>
    <s v="سارى"/>
    <n v="9095"/>
    <n v="182"/>
  </r>
  <r>
    <d v="2017-07-20T00:00:00"/>
    <x v="6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9096"/>
    <n v="182"/>
  </r>
  <r>
    <d v="2017-07-20T00:00:00"/>
    <x v="6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9328"/>
    <n v="187"/>
  </r>
  <r>
    <d v="2017-07-20T00:00:00"/>
    <x v="6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9399"/>
    <n v="188"/>
  </r>
  <r>
    <d v="2017-07-20T00:00:00"/>
    <x v="6"/>
    <n v="1804"/>
    <s v="خزينة مدينة نصر"/>
    <s v="تبرعات عامة من زكاة مال وغيرها"/>
    <s v="تبرعات عامة من زكاة مال وغيرها"/>
    <s v="دفاتر جمع مال"/>
    <x v="2"/>
    <s v="سارى"/>
    <n v="9400"/>
    <n v="188"/>
  </r>
  <r>
    <d v="2017-07-20T00:00:00"/>
    <x v="6"/>
    <n v="1200"/>
    <s v="خزينة مدينة نصر"/>
    <s v="تبرعات عامة من زكاة مال وغيرها"/>
    <s v="تبرعات عامة من زكاة مال وغيرها"/>
    <s v="دفاتر جمع مال"/>
    <x v="2"/>
    <s v="سارى"/>
    <n v="9561"/>
    <n v="192"/>
  </r>
  <r>
    <d v="2017-07-20T00:00:00"/>
    <x v="6"/>
    <n v="5000"/>
    <s v="بنك البركة جنيه مصرى"/>
    <s v="تبرعات مباشرة بالبنك"/>
    <m/>
    <s v="بنوك"/>
    <x v="0"/>
    <m/>
    <s v="معاملة بنكية"/>
    <m/>
  </r>
  <r>
    <d v="2017-07-20T00:00:00"/>
    <x v="6"/>
    <n v="5000"/>
    <s v="بنك البركة جنيه مصرى"/>
    <s v="تبرعات مباشرة بالبنك"/>
    <m/>
    <s v="بنوك"/>
    <x v="0"/>
    <m/>
    <s v="معاملة بنكية"/>
    <m/>
  </r>
  <r>
    <d v="2017-07-20T00:00:00"/>
    <x v="6"/>
    <n v="10000"/>
    <s v="بنك البركة جنيه مصرى"/>
    <s v="تبرعات مباشرة بالبنك"/>
    <m/>
    <s v="بنوك"/>
    <x v="0"/>
    <m/>
    <s v="معاملة بنكية"/>
    <m/>
  </r>
  <r>
    <d v="2017-07-20T00:00:00"/>
    <x v="6"/>
    <n v="1500"/>
    <s v="بنك البركة جنيه مصرى"/>
    <s v="تبرعات مباشرة بالبنك"/>
    <m/>
    <s v="بنوك"/>
    <x v="0"/>
    <m/>
    <s v="معاملة بنكية"/>
    <m/>
  </r>
  <r>
    <d v="2017-07-20T00:00:00"/>
    <x v="6"/>
    <n v="700"/>
    <s v="بنك البركة جنيه مصرى"/>
    <s v="تبرعات مباشرة بالبنك"/>
    <m/>
    <s v="بنوك"/>
    <x v="0"/>
    <m/>
    <s v="معاملة بنكية"/>
    <m/>
  </r>
  <r>
    <d v="2017-07-22T00:00:00"/>
    <x v="6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7674"/>
    <n v="154"/>
  </r>
  <r>
    <d v="2017-07-22T00:00:00"/>
    <x v="6"/>
    <n v="10000"/>
    <s v="خزينة مدينة نصر"/>
    <s v="تبرعات نقدية للمرضى"/>
    <s v="نقدية للمرضى"/>
    <s v="دفاتر جمع مال"/>
    <x v="2"/>
    <s v="سارى"/>
    <n v="7930"/>
    <n v="159"/>
  </r>
  <r>
    <d v="2017-07-22T00:00:00"/>
    <x v="6"/>
    <n v="10000"/>
    <s v="خزينة مدينة نصر"/>
    <s v="تبرعات نقدية للمرضى"/>
    <s v="نقدية للمرضى"/>
    <s v="دفاتر جمع مال"/>
    <x v="2"/>
    <s v="سارى"/>
    <n v="7931"/>
    <n v="159"/>
  </r>
  <r>
    <d v="2017-07-22T00:00:00"/>
    <x v="6"/>
    <n v="10000"/>
    <s v="خزينة مدينة نصر"/>
    <s v="تبرعات نقدية للمرضى"/>
    <s v="نقدية للمرضى"/>
    <s v="دفاتر جمع مال"/>
    <x v="2"/>
    <s v="سارى"/>
    <n v="7932"/>
    <n v="159"/>
  </r>
  <r>
    <d v="2017-07-22T00:00:00"/>
    <x v="6"/>
    <n v="10000"/>
    <s v="خزينة مدينة نصر"/>
    <s v="تبرعات نقدية للمرضى"/>
    <s v="نقدية للمرضى"/>
    <s v="دفاتر جمع مال"/>
    <x v="2"/>
    <s v="سارى"/>
    <n v="7933"/>
    <n v="159"/>
  </r>
  <r>
    <d v="2017-07-22T00:00:00"/>
    <x v="6"/>
    <n v="10000"/>
    <s v="خزينة مدينة نصر"/>
    <s v="تبرعات نقدية للمرضى"/>
    <s v="نقدية للمرضى"/>
    <s v="دفاتر جمع مال"/>
    <x v="2"/>
    <s v="سارى"/>
    <n v="7934"/>
    <n v="159"/>
  </r>
  <r>
    <d v="2017-07-22T00:00:00"/>
    <x v="6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7935"/>
    <n v="159"/>
  </r>
  <r>
    <d v="2017-07-22T00:00:00"/>
    <x v="6"/>
    <n v="10000"/>
    <s v="خزينة مدينة نصر"/>
    <s v="تبرعات نقدية للمرضى"/>
    <s v="نقدية للمرضى"/>
    <s v="دفاتر جمع مال"/>
    <x v="2"/>
    <s v="سارى"/>
    <n v="7936"/>
    <n v="159"/>
  </r>
  <r>
    <d v="2017-07-22T00:00:00"/>
    <x v="6"/>
    <n v="10000"/>
    <s v="خزينة مدينة نصر"/>
    <s v="تبرعات نقدية للمرضى"/>
    <s v="نقدية للمرضى"/>
    <s v="دفاتر جمع مال"/>
    <x v="2"/>
    <s v="سارى"/>
    <n v="7937"/>
    <n v="159"/>
  </r>
  <r>
    <d v="2017-07-22T00:00:00"/>
    <x v="6"/>
    <n v="10000"/>
    <s v="خزينة مدينة نصر"/>
    <s v="تبرعات نقدية للمرضى"/>
    <s v="نقدية للمرضى"/>
    <s v="دفاتر جمع مال"/>
    <x v="2"/>
    <s v="سارى"/>
    <n v="7938"/>
    <n v="159"/>
  </r>
  <r>
    <d v="2017-07-22T00:00:00"/>
    <x v="6"/>
    <n v="4000"/>
    <s v="خزينة مدينة نصر"/>
    <s v="تبرعات نقدية للمرضى"/>
    <s v="نقدية للمرضى"/>
    <s v="دفاتر جمع مال"/>
    <x v="2"/>
    <s v="سارى"/>
    <n v="7940"/>
    <n v="159"/>
  </r>
  <r>
    <d v="2017-07-22T00:00:00"/>
    <x v="6"/>
    <n v="2055"/>
    <s v="خزينة مدينة نصر"/>
    <s v="تبرعات نقدية للمرضى"/>
    <s v="نقدية للمرضى"/>
    <s v="دفاتر جمع مال"/>
    <x v="2"/>
    <s v="سارى"/>
    <n v="7941"/>
    <n v="159"/>
  </r>
  <r>
    <d v="2017-07-22T00:00:00"/>
    <x v="6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9097"/>
    <n v="182"/>
  </r>
  <r>
    <d v="2017-07-22T00:00:00"/>
    <x v="6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9157"/>
    <n v="184"/>
  </r>
  <r>
    <d v="2017-07-22T00:00:00"/>
    <x v="6"/>
    <n v="3000"/>
    <s v="خزينة مدينة نصر"/>
    <s v="تبرعات عامة من زكاة مال وغيرها"/>
    <s v="تبرعات عامة من زكاة مال وغيرها"/>
    <s v="دفاتر جمع مال"/>
    <x v="2"/>
    <s v="سارى"/>
    <n v="9329"/>
    <n v="187"/>
  </r>
  <r>
    <d v="2017-07-22T00:00:00"/>
    <x v="6"/>
    <n v="60000"/>
    <s v="خزينة مدينة نصر"/>
    <s v="تبرعات نقدية للمرضى"/>
    <s v="نقدية للمرضى"/>
    <s v="دفاتر جمع مال"/>
    <x v="2"/>
    <s v="سارى"/>
    <n v="9451"/>
    <n v="190"/>
  </r>
  <r>
    <d v="2017-07-22T00:00:00"/>
    <x v="6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9452"/>
    <n v="190"/>
  </r>
  <r>
    <d v="2017-07-22T00:00:00"/>
    <x v="6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9651"/>
    <n v="194"/>
  </r>
  <r>
    <d v="2017-07-22T00:00:00"/>
    <x v="6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9652"/>
    <n v="194"/>
  </r>
  <r>
    <d v="2017-07-22T00:00:00"/>
    <x v="6"/>
    <n v="3608"/>
    <s v="خزينة مدينة نصر"/>
    <s v="تبرعات عامة من زكاة مال وغيرها"/>
    <s v="تبرعات عامة من زكاة مال وغيرها"/>
    <s v="دفاتر جمع مال"/>
    <x v="2"/>
    <s v="سارى"/>
    <n v="9653"/>
    <n v="194"/>
  </r>
  <r>
    <d v="2017-07-23T00:00:00"/>
    <x v="6"/>
    <n v="30"/>
    <s v="خزينة مدينة نصر"/>
    <s v="تبرعات عامة من زكاة مال وغيرها"/>
    <s v="تبرعات عامة من زكاة مال وغيرها"/>
    <s v="دفاتر جمع مال"/>
    <x v="2"/>
    <s v="سارى"/>
    <n v="7942"/>
    <n v="159"/>
  </r>
  <r>
    <d v="2017-07-23T00:00:00"/>
    <x v="6"/>
    <n v="500"/>
    <s v="خزينة مدينة نصر"/>
    <s v="تبرعات نقدية للمرضى"/>
    <s v="نقدية للمرضى"/>
    <s v="دفاتر جمع مال"/>
    <x v="2"/>
    <s v="سارى"/>
    <n v="7943"/>
    <n v="159"/>
  </r>
  <r>
    <d v="2017-07-23T00:00:00"/>
    <x v="6"/>
    <n v="7000"/>
    <s v="خزينة مدينة نصر"/>
    <s v="تبرعات عامة من زكاة مال وغيرها"/>
    <s v="تبرعات عامة من زكاة مال وغيرها"/>
    <s v="دفاتر جمع مال"/>
    <x v="2"/>
    <s v="سارى"/>
    <n v="9034"/>
    <n v="181"/>
  </r>
  <r>
    <d v="2017-07-23T00:00:00"/>
    <x v="6"/>
    <n v="6000"/>
    <s v="خزينة مدينة نصر"/>
    <s v="تبرعات عامة من زكاة مال وغيرها"/>
    <s v="تبرعات عامة من زكاة مال وغيرها"/>
    <s v="دفاتر جمع مال"/>
    <x v="2"/>
    <s v="سارى"/>
    <n v="9035"/>
    <n v="181"/>
  </r>
  <r>
    <d v="2017-07-23T00:00:00"/>
    <x v="6"/>
    <n v="600"/>
    <s v="خزينة مدينة نصر"/>
    <s v="تبرعات عامة من زكاة مال وغيرها"/>
    <s v="تبرعات عامة من زكاة مال وغيرها"/>
    <s v="دفاتر جمع مال"/>
    <x v="2"/>
    <s v="سارى"/>
    <n v="9036"/>
    <n v="181"/>
  </r>
  <r>
    <d v="2017-07-23T00:00:00"/>
    <x v="6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9037"/>
    <n v="181"/>
  </r>
  <r>
    <d v="2017-07-23T00:00:00"/>
    <x v="6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9098"/>
    <n v="182"/>
  </r>
  <r>
    <d v="2017-07-23T00:00:00"/>
    <x v="6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9099"/>
    <n v="182"/>
  </r>
  <r>
    <d v="2017-07-23T00:00:00"/>
    <x v="6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9158"/>
    <n v="184"/>
  </r>
  <r>
    <d v="2017-07-23T00:00:00"/>
    <x v="6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9159"/>
    <n v="184"/>
  </r>
  <r>
    <d v="2017-07-23T00:00:00"/>
    <x v="6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9160"/>
    <n v="184"/>
  </r>
  <r>
    <d v="2017-07-23T00:00:00"/>
    <x v="6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9161"/>
    <n v="184"/>
  </r>
  <r>
    <d v="2017-07-23T00:00:00"/>
    <x v="6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9232"/>
    <n v="185"/>
  </r>
  <r>
    <d v="2017-07-23T00:00:00"/>
    <x v="6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9233"/>
    <n v="185"/>
  </r>
  <r>
    <d v="2017-07-23T00:00:00"/>
    <x v="6"/>
    <n v="150"/>
    <s v="خزينة مدينة نصر"/>
    <s v="تبرعات نقدية للمرضى"/>
    <s v="نقدية للمرضى"/>
    <s v="دفاتر جمع مال"/>
    <x v="2"/>
    <s v="سارى"/>
    <n v="9602"/>
    <n v="193"/>
  </r>
  <r>
    <d v="2017-07-24T00:00:00"/>
    <x v="6"/>
    <n v="1200"/>
    <s v="خزينة مدينة نصر"/>
    <s v="تبرعات عامة من زكاة مال وغيرها"/>
    <s v="تبرعات عامة من زكاة مال وغيرها"/>
    <s v="دفاتر جمع مال"/>
    <x v="2"/>
    <s v="سارى"/>
    <n v="7675"/>
    <n v="154"/>
  </r>
  <r>
    <d v="2017-07-24T00:00:00"/>
    <x v="6"/>
    <n v="6000"/>
    <s v="خزينة مدينة نصر"/>
    <s v="تبرعات نقدية للمرضى"/>
    <s v="نقدية للمرضى"/>
    <s v="دفاتر جمع مال"/>
    <x v="2"/>
    <s v="سارى"/>
    <n v="7676"/>
    <n v="154"/>
  </r>
  <r>
    <d v="2017-07-24T00:00:00"/>
    <x v="6"/>
    <n v="9000"/>
    <s v="خزينة مدينة نصر"/>
    <s v="تبرعات نقدية للمرضى"/>
    <s v="نقدية للمرضى"/>
    <s v="دفاتر جمع مال"/>
    <x v="2"/>
    <s v="سارى"/>
    <n v="7677"/>
    <n v="154"/>
  </r>
  <r>
    <d v="2017-07-24T00:00:00"/>
    <x v="6"/>
    <n v="9000"/>
    <s v="خزينة مدينة نصر"/>
    <s v="تبرعات نقدية للمرضى"/>
    <s v="نقدية للمرضى"/>
    <s v="دفاتر جمع مال"/>
    <x v="2"/>
    <s v="سارى"/>
    <n v="7678"/>
    <n v="154"/>
  </r>
  <r>
    <d v="2017-07-24T00:00:00"/>
    <x v="6"/>
    <n v="7000"/>
    <s v="خزينة مدينة نصر"/>
    <s v="تبرعات نقدية للمرضى"/>
    <s v="نقدية للمرضى"/>
    <s v="دفاتر جمع مال"/>
    <x v="2"/>
    <s v="سارى"/>
    <n v="7679"/>
    <n v="154"/>
  </r>
  <r>
    <d v="2017-07-24T00:00:00"/>
    <x v="6"/>
    <n v="1500"/>
    <s v="خزينة مدينة نصر"/>
    <s v="تبرعات نقدية للمرضى"/>
    <s v="نقدية للمرضى"/>
    <s v="دفاتر جمع مال"/>
    <x v="2"/>
    <s v="سارى"/>
    <n v="9038"/>
    <n v="181"/>
  </r>
  <r>
    <d v="2017-07-24T00:00:00"/>
    <x v="6"/>
    <n v="500"/>
    <s v="خزينة مدينة نصر"/>
    <s v="تبرعات نقدية للمرضى"/>
    <s v="نقدية للمرضى"/>
    <s v="دفاتر جمع مال"/>
    <x v="2"/>
    <s v="سارى"/>
    <n v="9162"/>
    <n v="184"/>
  </r>
  <r>
    <d v="2017-07-24T00:00:00"/>
    <x v="6"/>
    <n v="7500"/>
    <s v="خزينة مدينة نصر"/>
    <s v="تبرعات عامة من زكاة مال وغيرها"/>
    <s v="تبرعات عامة من زكاة مال وغيرها"/>
    <s v="دفاتر جمع مال"/>
    <x v="2"/>
    <s v="سارى"/>
    <n v="9163"/>
    <n v="184"/>
  </r>
  <r>
    <d v="2017-07-24T00:00:00"/>
    <x v="6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9330"/>
    <n v="187"/>
  </r>
  <r>
    <d v="2017-07-24T00:00:00"/>
    <x v="6"/>
    <n v="400"/>
    <s v="خزينة مدينة نصر"/>
    <s v="تبرعات عامة من زكاة مال وغيرها"/>
    <s v="تبرعات عامة من زكاة مال وغيرها"/>
    <s v="دفاتر جمع مال"/>
    <x v="2"/>
    <s v="سارى"/>
    <n v="9331"/>
    <n v="187"/>
  </r>
  <r>
    <d v="2017-07-24T00:00:00"/>
    <x v="6"/>
    <n v="700"/>
    <s v="خزينة مدينة نصر"/>
    <s v="تبرعات نقدية للمرضى"/>
    <s v="نقدية للمرضى"/>
    <s v="دفاتر جمع مال"/>
    <x v="2"/>
    <s v="سارى"/>
    <n v="9332"/>
    <n v="187"/>
  </r>
  <r>
    <d v="2017-07-24T00:00:00"/>
    <x v="6"/>
    <n v="700"/>
    <s v="خزينة مدينة نصر"/>
    <s v="تبرعات نقدية للمرضى"/>
    <s v="نقدية للمرضى"/>
    <s v="دفاتر جمع مال"/>
    <x v="2"/>
    <s v="سارى"/>
    <n v="9333"/>
    <n v="187"/>
  </r>
  <r>
    <d v="2017-07-24T00:00:00"/>
    <x v="6"/>
    <n v="600"/>
    <s v="خزينة مدينة نصر"/>
    <s v="تبرعات عامة من زكاة مال وغيرها"/>
    <s v="تبرعات عامة من زكاة مال وغيرها"/>
    <s v="دفاتر جمع مال"/>
    <x v="2"/>
    <s v="سارى"/>
    <n v="9334"/>
    <n v="187"/>
  </r>
  <r>
    <d v="2017-07-24T00:00:00"/>
    <x v="6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9335"/>
    <n v="187"/>
  </r>
  <r>
    <d v="2017-07-24T00:00:00"/>
    <x v="6"/>
    <n v="600"/>
    <s v="خزينة مدينة نصر"/>
    <s v="تبرعات نقدية للمرضى"/>
    <s v="نقدية للمرضى"/>
    <s v="دفاتر جمع مال"/>
    <x v="2"/>
    <s v="سارى"/>
    <n v="9454"/>
    <n v="190"/>
  </r>
  <r>
    <d v="2017-07-24T00:00:00"/>
    <x v="6"/>
    <n v="500"/>
    <s v="خزينة مدينة نصر"/>
    <s v="تبرعات نقدية للمرضى"/>
    <s v="نقدية للمرضى"/>
    <s v="دفاتر جمع مال"/>
    <x v="2"/>
    <s v="سارى"/>
    <n v="9455"/>
    <n v="190"/>
  </r>
  <r>
    <d v="2017-07-24T00:00:00"/>
    <x v="6"/>
    <n v="400"/>
    <s v="خزينة مدينة نصر"/>
    <s v="تبرعات عامة من زكاة مال وغيرها"/>
    <s v="تبرعات عامة من زكاة مال وغيرها"/>
    <s v="دفاتر جمع مال"/>
    <x v="2"/>
    <s v="سارى"/>
    <n v="9562"/>
    <n v="192"/>
  </r>
  <r>
    <d v="2017-07-24T00:00:00"/>
    <x v="6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9563"/>
    <n v="192"/>
  </r>
  <r>
    <d v="2017-07-24T00:00:00"/>
    <x v="6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9564"/>
    <n v="192"/>
  </r>
  <r>
    <d v="2017-07-24T00:00:00"/>
    <x v="6"/>
    <n v="150"/>
    <s v="بنك البركة جنيه مصرى"/>
    <s v="تبرعات مباشرة بالبنك"/>
    <m/>
    <s v="بنوك"/>
    <x v="0"/>
    <m/>
    <s v="معاملة بنكية"/>
    <m/>
  </r>
  <r>
    <d v="2017-07-24T00:00:00"/>
    <x v="6"/>
    <n v="1500"/>
    <s v="بنك البركة جنيه مصرى"/>
    <s v="تبرعات مباشرة بالبنك"/>
    <m/>
    <s v="بنوك"/>
    <x v="0"/>
    <m/>
    <s v="معاملة بنكية"/>
    <m/>
  </r>
  <r>
    <d v="2017-07-24T00:00:00"/>
    <x v="6"/>
    <n v="110"/>
    <s v="بنك البركة جنيه مصرى"/>
    <s v="تبرعات مباشرة بالبنك"/>
    <m/>
    <s v="بنوك"/>
    <x v="0"/>
    <m/>
    <s v="معاملة بنكية"/>
    <m/>
  </r>
  <r>
    <d v="2017-07-24T00:00:00"/>
    <x v="6"/>
    <n v="28.75"/>
    <s v="بنك البركة جنيه مصرى"/>
    <s v="تبرعات مباشرة بالبنك"/>
    <m/>
    <s v="بنوك"/>
    <x v="0"/>
    <m/>
    <s v="معاملة بنكية"/>
    <m/>
  </r>
  <r>
    <d v="2017-07-24T00:00:00"/>
    <x v="6"/>
    <n v="10"/>
    <s v="بنك البركة جنيه مصرى"/>
    <s v="تبرعات مباشرة بالبنك"/>
    <m/>
    <s v="بنوك"/>
    <x v="0"/>
    <m/>
    <s v="معاملة بنكية"/>
    <m/>
  </r>
  <r>
    <d v="2017-07-24T00:00:00"/>
    <x v="6"/>
    <n v="50"/>
    <s v="بنك البركة جنيه مصرى"/>
    <s v="تبرعات مباشرة بالبنك"/>
    <m/>
    <s v="بنوك"/>
    <x v="0"/>
    <m/>
    <s v="معاملة بنكية"/>
    <m/>
  </r>
  <r>
    <d v="2017-07-25T00:00:00"/>
    <x v="6"/>
    <n v="1600"/>
    <s v="خزينة مدينة نصر"/>
    <s v="تبرعات نقدية للمرضى"/>
    <s v="نقدية للمرضى"/>
    <s v="دفاتر جمع مال"/>
    <x v="2"/>
    <s v="سارى"/>
    <n v="9039"/>
    <n v="181"/>
  </r>
  <r>
    <d v="2017-07-25T00:00:00"/>
    <x v="6"/>
    <n v="3400"/>
    <s v="خزينة مدينة نصر"/>
    <s v="تبرعات نقدية للمرضى"/>
    <s v="نقدية للمرضى"/>
    <s v="دفاتر جمع مال"/>
    <x v="2"/>
    <s v="سارى"/>
    <n v="9040"/>
    <n v="181"/>
  </r>
  <r>
    <d v="2017-07-25T00:00:00"/>
    <x v="6"/>
    <n v="2500"/>
    <s v="خزينة مدينة نصر"/>
    <s v="تبرعات نقدية للمرضى"/>
    <s v="نقدية للمرضى"/>
    <s v="دفاتر جمع مال"/>
    <x v="2"/>
    <s v="سارى"/>
    <n v="9041"/>
    <n v="181"/>
  </r>
  <r>
    <d v="2017-07-25T00:00:00"/>
    <x v="6"/>
    <n v="500"/>
    <s v="خزينة مدينة نصر"/>
    <s v="تبرعات نقدية للمرضى"/>
    <s v="نقدية للمرضى"/>
    <s v="دفاتر جمع مال"/>
    <x v="2"/>
    <s v="سارى"/>
    <n v="9164"/>
    <n v="184"/>
  </r>
  <r>
    <d v="2017-07-25T00:00:00"/>
    <x v="6"/>
    <n v="750"/>
    <s v="خزينة مدينة نصر"/>
    <s v="تبرعات نقدية للمرضى"/>
    <s v="نقدية للمرضى"/>
    <s v="دفاتر جمع مال"/>
    <x v="2"/>
    <s v="سارى"/>
    <n v="9165"/>
    <n v="184"/>
  </r>
  <r>
    <d v="2017-07-25T00:00:00"/>
    <x v="6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9234"/>
    <n v="185"/>
  </r>
  <r>
    <d v="2017-07-25T00:00:00"/>
    <x v="6"/>
    <n v="1500"/>
    <s v="خزينة مدينة نصر"/>
    <s v="تبرعات عامة من زكاة مال وغيرها"/>
    <s v="تبرعات عامة من زكاة مال وغيرها"/>
    <s v="دفاتر جمع مال"/>
    <x v="2"/>
    <s v="سارى"/>
    <n v="9235"/>
    <n v="185"/>
  </r>
  <r>
    <d v="2017-07-25T00:00:00"/>
    <x v="6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9236"/>
    <n v="185"/>
  </r>
  <r>
    <d v="2017-07-25T00:00:00"/>
    <x v="6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9336"/>
    <n v="187"/>
  </r>
  <r>
    <d v="2017-07-25T00:00:00"/>
    <x v="6"/>
    <n v="7500"/>
    <s v="خزينة مدينة نصر"/>
    <s v="تبرعات عامة من زكاة مال وغيرها"/>
    <s v="تبرعات عامة من زكاة مال وغيرها"/>
    <s v="دفاتر جمع مال"/>
    <x v="2"/>
    <s v="سارى"/>
    <n v="9337"/>
    <n v="187"/>
  </r>
  <r>
    <d v="2017-07-25T00:00:00"/>
    <x v="6"/>
    <n v="700"/>
    <s v="خزينة مدينة نصر"/>
    <s v="تبرعات عامة من زكاة مال وغيرها"/>
    <s v="تبرعات عامة من زكاة مال وغيرها"/>
    <s v="دفاتر جمع مال"/>
    <x v="2"/>
    <s v="سارى"/>
    <n v="9338"/>
    <n v="187"/>
  </r>
  <r>
    <d v="2017-07-25T00:00:00"/>
    <x v="6"/>
    <n v="25"/>
    <s v="خزينة مدينة نصر"/>
    <s v="تبرعات عامة من زكاة مال وغيرها"/>
    <s v="تبرعات عامة من زكاة مال وغيرها"/>
    <s v="دفاتر جمع مال"/>
    <x v="2"/>
    <s v="سارى"/>
    <n v="9456"/>
    <n v="190"/>
  </r>
  <r>
    <d v="2017-07-25T00:00:00"/>
    <x v="6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9565"/>
    <n v="192"/>
  </r>
  <r>
    <d v="2017-07-25T00:00:00"/>
    <x v="6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9566"/>
    <n v="192"/>
  </r>
  <r>
    <d v="2017-07-25T00:00:00"/>
    <x v="6"/>
    <n v="1800"/>
    <s v="خزينة مدينة نصر"/>
    <s v="تبرعات عامة من زكاة مال وغيرها"/>
    <s v="تبرعات عامة من زكاة مال وغيرها"/>
    <s v="دفاتر جمع مال"/>
    <x v="2"/>
    <s v="سارى"/>
    <n v="9567"/>
    <n v="192"/>
  </r>
  <r>
    <d v="2017-07-25T00:00:00"/>
    <x v="6"/>
    <n v="10700"/>
    <s v="خزينة مدينة نصر"/>
    <s v="تبرعات عامة من زكاة مال وغيرها"/>
    <s v="تبرعات عامة من زكاة مال وغيرها"/>
    <s v="دفاتر جمع مال"/>
    <x v="2"/>
    <s v="سارى"/>
    <n v="9568"/>
    <n v="192"/>
  </r>
  <r>
    <d v="2017-07-25T00:00:00"/>
    <x v="6"/>
    <n v="1300"/>
    <s v="خزينة مدينة نصر"/>
    <s v="تبرعات عامة من زكاة مال وغيرها"/>
    <s v="تبرعات عامة من زكاة مال وغيرها"/>
    <s v="دفاتر جمع مال"/>
    <x v="2"/>
    <s v="سارى"/>
    <n v="9569"/>
    <n v="192"/>
  </r>
  <r>
    <d v="2017-07-25T00:00:00"/>
    <x v="6"/>
    <n v="3000"/>
    <s v="خزينة مدينة نصر"/>
    <s v="تبرعات نقدية للمرضى"/>
    <s v="نقدية للمرضى"/>
    <s v="دفاتر جمع مال"/>
    <x v="2"/>
    <s v="سارى"/>
    <n v="9570"/>
    <n v="192"/>
  </r>
  <r>
    <d v="2017-07-26T00:00:00"/>
    <x v="6"/>
    <n v="10000"/>
    <s v="خزينة مدينة نصر"/>
    <s v="تبرعات نقدية للمرضى"/>
    <s v="نقدية للمرضى"/>
    <s v="دفاتر جمع مال"/>
    <x v="2"/>
    <s v="سارى"/>
    <n v="9100"/>
    <n v="182"/>
  </r>
  <r>
    <d v="2017-07-26T00:00:00"/>
    <x v="6"/>
    <n v="600"/>
    <s v="خزينة مدينة نصر"/>
    <s v="تبرعات عامة من زكاة مال وغيرها"/>
    <s v="تبرعات عامة من زكاة مال وغيرها"/>
    <s v="دفاتر جمع مال"/>
    <x v="2"/>
    <s v="سارى"/>
    <n v="9166"/>
    <n v="184"/>
  </r>
  <r>
    <d v="2017-07-26T00:00:00"/>
    <x v="6"/>
    <n v="800"/>
    <s v="خزينة مدينة نصر"/>
    <s v="تبرعات عامة من زكاة مال وغيرها"/>
    <s v="تبرعات عامة من زكاة مال وغيرها"/>
    <s v="دفاتر جمع مال"/>
    <x v="2"/>
    <s v="سارى"/>
    <n v="9167"/>
    <n v="184"/>
  </r>
  <r>
    <d v="2017-07-26T00:00:00"/>
    <x v="6"/>
    <n v="300"/>
    <s v="خزينة مدينة نصر"/>
    <s v="تبرعات نقدية للمرضى"/>
    <s v="نقدية للمرضى"/>
    <s v="دفاتر جمع مال"/>
    <x v="2"/>
    <s v="سارى"/>
    <n v="9457"/>
    <n v="190"/>
  </r>
  <r>
    <d v="2017-07-26T00:00:00"/>
    <x v="6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9571"/>
    <n v="192"/>
  </r>
  <r>
    <d v="2017-07-26T00:00:00"/>
    <x v="6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9572"/>
    <n v="192"/>
  </r>
  <r>
    <d v="2017-07-26T00:00:00"/>
    <x v="6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9573"/>
    <n v="192"/>
  </r>
  <r>
    <d v="2017-07-26T00:00:00"/>
    <x v="6"/>
    <n v="10000"/>
    <s v="خزينة مدينة نصر"/>
    <s v="تبرعات نقدية للمرضى"/>
    <s v="نقدية للمرضى"/>
    <s v="دفاتر جمع مال"/>
    <x v="2"/>
    <s v="سارى"/>
    <n v="9701"/>
    <n v="195"/>
  </r>
  <r>
    <d v="2017-07-26T00:00:00"/>
    <x v="6"/>
    <n v="10000"/>
    <s v="خزينة مدينة نصر"/>
    <s v="تبرعات نقدية للمرضى"/>
    <s v="نقدية للمرضى"/>
    <s v="دفاتر جمع مال"/>
    <x v="2"/>
    <s v="سارى"/>
    <n v="9702"/>
    <n v="195"/>
  </r>
  <r>
    <d v="2017-07-26T00:00:00"/>
    <x v="6"/>
    <n v="10000"/>
    <s v="خزينة مدينة نصر"/>
    <s v="تبرعات نقدية للمرضى"/>
    <s v="نقدية للمرضى"/>
    <s v="دفاتر جمع مال"/>
    <x v="2"/>
    <s v="سارى"/>
    <n v="9703"/>
    <n v="195"/>
  </r>
  <r>
    <d v="2017-07-26T00:00:00"/>
    <x v="6"/>
    <n v="10000"/>
    <s v="خزينة مدينة نصر"/>
    <s v="تبرعات نقدية للمرضى"/>
    <s v="نقدية للمرضى"/>
    <s v="دفاتر جمع مال"/>
    <x v="2"/>
    <s v="سارى"/>
    <n v="9704"/>
    <n v="195"/>
  </r>
  <r>
    <d v="2017-07-26T00:00:00"/>
    <x v="6"/>
    <n v="10000"/>
    <s v="خزينة مدينة نصر"/>
    <s v="تبرعات نقدية للمرضى"/>
    <s v="نقدية للمرضى"/>
    <s v="دفاتر جمع مال"/>
    <x v="2"/>
    <s v="سارى"/>
    <n v="9705"/>
    <n v="195"/>
  </r>
  <r>
    <d v="2017-07-26T00:00:00"/>
    <x v="6"/>
    <n v="10000"/>
    <s v="خزينة مدينة نصر"/>
    <s v="تبرعات نقدية للمرضى"/>
    <s v="نقدية للمرضى"/>
    <s v="دفاتر جمع مال"/>
    <x v="2"/>
    <s v="سارى"/>
    <n v="9706"/>
    <n v="195"/>
  </r>
  <r>
    <d v="2017-07-26T00:00:00"/>
    <x v="6"/>
    <n v="10000"/>
    <s v="خزينة مدينة نصر"/>
    <s v="تبرعات نقدية للمرضى"/>
    <s v="نقدية للمرضى"/>
    <s v="دفاتر جمع مال"/>
    <x v="2"/>
    <s v="سارى"/>
    <n v="9707"/>
    <n v="195"/>
  </r>
  <r>
    <d v="2017-07-26T00:00:00"/>
    <x v="6"/>
    <n v="10000"/>
    <s v="خزينة مدينة نصر"/>
    <s v="تبرعات نقدية للمرضى"/>
    <s v="نقدية للمرضى"/>
    <s v="دفاتر جمع مال"/>
    <x v="2"/>
    <s v="سارى"/>
    <n v="9708"/>
    <n v="195"/>
  </r>
  <r>
    <d v="2017-07-26T00:00:00"/>
    <x v="6"/>
    <n v="10000"/>
    <s v="خزينة مدينة نصر"/>
    <s v="تبرعات نقدية للمرضى"/>
    <s v="نقدية للمرضى"/>
    <s v="دفاتر جمع مال"/>
    <x v="2"/>
    <s v="سارى"/>
    <n v="9709"/>
    <n v="195"/>
  </r>
  <r>
    <d v="2017-07-26T00:00:00"/>
    <x v="6"/>
    <n v="16600"/>
    <s v="بنك البركة جنيه مصرى"/>
    <s v="تبرعات مباشرة بالبنك"/>
    <m/>
    <s v="بنوك"/>
    <x v="0"/>
    <m/>
    <s v="معاملة بنكية"/>
    <m/>
  </r>
  <r>
    <d v="2017-07-26T00:00:00"/>
    <x v="6"/>
    <n v="25000"/>
    <s v="بنك البركة جنيه مصرى"/>
    <s v="تبرعات مباشرة بالبنك"/>
    <m/>
    <s v="بنوك"/>
    <x v="0"/>
    <m/>
    <m/>
    <m/>
  </r>
  <r>
    <d v="2017-07-26T00:00:00"/>
    <x v="6"/>
    <n v="3000"/>
    <s v="بنك البركة جنيه مصرى"/>
    <s v="تبرعات مباشرة بالبنك"/>
    <m/>
    <s v="بنوك"/>
    <x v="0"/>
    <m/>
    <s v="معاملة بنكية"/>
    <m/>
  </r>
  <r>
    <d v="2017-07-26T00:00:00"/>
    <x v="6"/>
    <n v="1200"/>
    <s v="بنك البركة جنيه مصرى"/>
    <s v="تبرعات مباشرة بالبنك"/>
    <m/>
    <s v="بنوك"/>
    <x v="0"/>
    <m/>
    <s v="معاملة بنكية"/>
    <m/>
  </r>
  <r>
    <d v="2017-07-27T00:00:00"/>
    <x v="6"/>
    <n v="1500"/>
    <s v="خزينة مدينة نصر"/>
    <s v="تبرعات عامة من زكاة مال وغيرها"/>
    <s v="تبرعات عامة من زكاة مال وغيرها"/>
    <s v="دفاتر جمع مال"/>
    <x v="2"/>
    <s v="سارى"/>
    <n v="7680"/>
    <n v="154"/>
  </r>
  <r>
    <d v="2017-07-27T00:00:00"/>
    <x v="6"/>
    <n v="5000"/>
    <s v="خزينة مدينة نصر"/>
    <s v="تبرعات نقدية للمرضى"/>
    <s v="نقدية للمرضى"/>
    <s v="دفاتر جمع مال"/>
    <x v="2"/>
    <s v="سارى"/>
    <n v="7681"/>
    <n v="154"/>
  </r>
  <r>
    <d v="2017-07-27T00:00:00"/>
    <x v="6"/>
    <n v="5000"/>
    <s v="خزينة مدينة نصر"/>
    <s v="تبرعات نقدية للمرضى"/>
    <s v="نقدية للمرضى"/>
    <s v="دفاتر جمع مال"/>
    <x v="2"/>
    <s v="سارى"/>
    <n v="7682"/>
    <n v="154"/>
  </r>
  <r>
    <d v="2017-07-27T00:00:00"/>
    <x v="6"/>
    <n v="5000"/>
    <s v="خزينة مدينة نصر"/>
    <s v="تبرعات نقدية للمرضى"/>
    <s v="نقدية للمرضى"/>
    <s v="دفاتر جمع مال"/>
    <x v="2"/>
    <s v="سارى"/>
    <n v="7683"/>
    <n v="154"/>
  </r>
  <r>
    <d v="2017-07-27T00:00:00"/>
    <x v="6"/>
    <n v="5000"/>
    <s v="خزينة مدينة نصر"/>
    <s v="تبرعات نقدية للمرضى"/>
    <s v="نقدية للمرضى"/>
    <s v="دفاتر جمع مال"/>
    <x v="2"/>
    <s v="سارى"/>
    <n v="7684"/>
    <n v="154"/>
  </r>
  <r>
    <d v="2017-07-27T00:00:00"/>
    <x v="6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7685"/>
    <n v="154"/>
  </r>
  <r>
    <d v="2017-07-27T00:00:00"/>
    <x v="6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7686"/>
    <n v="154"/>
  </r>
  <r>
    <d v="2017-07-27T00:00:00"/>
    <x v="6"/>
    <n v="1200"/>
    <s v="خزينة مدينة نصر"/>
    <s v="تبرعات نقدية للمرضى"/>
    <s v="نقدية للمرضى"/>
    <s v="دفاتر جمع مال"/>
    <x v="2"/>
    <s v="سارى"/>
    <n v="7944"/>
    <n v="159"/>
  </r>
  <r>
    <d v="2017-07-27T00:00:00"/>
    <x v="6"/>
    <n v="200"/>
    <s v="خزينة مدينة نصر"/>
    <s v="تبرعات نقدية للمرضى"/>
    <s v="نقدية للمرضى"/>
    <s v="دفاتر جمع مال"/>
    <x v="2"/>
    <s v="سارى"/>
    <n v="7945"/>
    <n v="159"/>
  </r>
  <r>
    <d v="2017-07-27T00:00:00"/>
    <x v="6"/>
    <n v="2200"/>
    <s v="خزينة مدينة نصر"/>
    <s v="تبرعات نقدية للمرضى"/>
    <s v="نقدية للمرضى"/>
    <s v="دفاتر جمع مال"/>
    <x v="2"/>
    <s v="سارى"/>
    <n v="7946"/>
    <n v="159"/>
  </r>
  <r>
    <d v="2017-07-27T00:00:00"/>
    <x v="6"/>
    <n v="7500"/>
    <s v="خزينة مدينة نصر"/>
    <s v="تبرعات نقدية للمرضى"/>
    <s v="نقدية للمرضى"/>
    <s v="دفاتر جمع مال"/>
    <x v="2"/>
    <s v="سارى"/>
    <n v="7947"/>
    <n v="159"/>
  </r>
  <r>
    <d v="2017-07-27T00:00:00"/>
    <x v="6"/>
    <n v="400"/>
    <s v="خزينة مدينة نصر"/>
    <s v="تبرعات نقدية للمرضى"/>
    <s v="نقدية للمرضى"/>
    <s v="دفاتر جمع مال"/>
    <x v="2"/>
    <s v="سارى"/>
    <n v="9168"/>
    <n v="184"/>
  </r>
  <r>
    <d v="2017-07-27T00:00:00"/>
    <x v="6"/>
    <n v="2000"/>
    <s v="خزينة مدينة نصر"/>
    <s v="تبرعات نقدية للمرضى"/>
    <s v="نقدية للمرضى"/>
    <s v="دفاتر جمع مال"/>
    <x v="2"/>
    <s v="سارى"/>
    <n v="9339"/>
    <n v="187"/>
  </r>
  <r>
    <d v="2017-07-27T00:00:00"/>
    <x v="6"/>
    <n v="2800"/>
    <s v="خزينة مدينة نصر"/>
    <s v="تبرعات نقدية للمرضى"/>
    <s v="نقدية للمرضى"/>
    <s v="دفاتر جمع مال"/>
    <x v="2"/>
    <s v="سارى"/>
    <n v="9458"/>
    <n v="190"/>
  </r>
  <r>
    <d v="2017-07-27T00:00:00"/>
    <x v="6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9574"/>
    <n v="192"/>
  </r>
  <r>
    <d v="2017-07-27T00:00:00"/>
    <x v="6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9575"/>
    <n v="192"/>
  </r>
  <r>
    <d v="2017-07-27T00:00:00"/>
    <x v="6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9576"/>
    <n v="192"/>
  </r>
  <r>
    <d v="2017-07-27T00:00:00"/>
    <x v="6"/>
    <n v="800"/>
    <s v="خزينة مدينة نصر"/>
    <s v="تبرعات عامة من زكاة مال وغيرها"/>
    <s v="تبرعات عامة من زكاة مال وغيرها"/>
    <s v="دفاتر جمع مال"/>
    <x v="2"/>
    <s v="سارى"/>
    <n v="9577"/>
    <n v="192"/>
  </r>
  <r>
    <d v="2017-07-27T00:00:00"/>
    <x v="6"/>
    <n v="1500"/>
    <s v="خزينة مدينة نصر"/>
    <s v="تبرعات عامة من زكاة مال وغيرها"/>
    <s v="تبرعات عامة من زكاة مال وغيرها"/>
    <s v="دفاتر جمع مال"/>
    <x v="2"/>
    <s v="سارى"/>
    <n v="9654"/>
    <n v="194"/>
  </r>
  <r>
    <d v="2017-07-27T00:00:00"/>
    <x v="6"/>
    <n v="150"/>
    <s v="بنك البركة جنيه مصرى"/>
    <s v="تبرعات مباشرة بالبنك"/>
    <m/>
    <s v="بنوك"/>
    <x v="0"/>
    <m/>
    <s v="معاملة بنكية"/>
    <m/>
  </r>
  <r>
    <d v="2017-07-27T00:00:00"/>
    <x v="6"/>
    <n v="500"/>
    <s v="بنك البركة جنيه مصرى"/>
    <s v="تبرعات مباشرة بالبنك"/>
    <m/>
    <s v="بنوك"/>
    <x v="0"/>
    <m/>
    <s v="معاملة بنكية"/>
    <m/>
  </r>
  <r>
    <d v="2017-07-27T00:00:00"/>
    <x v="6"/>
    <n v="500"/>
    <s v="بنك البركة جنيه مصرى"/>
    <s v="تبرعات مباشرة بالبنك"/>
    <m/>
    <s v="بنوك"/>
    <x v="0"/>
    <m/>
    <s v="معاملة بنكية"/>
    <m/>
  </r>
  <r>
    <d v="2017-07-27T00:00:00"/>
    <x v="6"/>
    <n v="9200"/>
    <s v="بنك البركة جنيه مصرى"/>
    <s v="تبرعات مباشرة بالبنك"/>
    <m/>
    <s v="بنوك"/>
    <x v="0"/>
    <m/>
    <s v="معاملة بنكية"/>
    <m/>
  </r>
  <r>
    <d v="2017-07-29T00:00:00"/>
    <x v="6"/>
    <n v="250"/>
    <s v="خزينة مدينة نصر"/>
    <s v="تبرعات نقدية للمرضى"/>
    <s v="نقدية للمرضى"/>
    <s v="دفاتر جمع مال"/>
    <x v="2"/>
    <s v="سارى"/>
    <n v="7687"/>
    <n v="154"/>
  </r>
  <r>
    <d v="2017-07-29T00:00:00"/>
    <x v="6"/>
    <n v="250"/>
    <s v="خزينة مدينة نصر"/>
    <s v="تبرعات نقدية للمرضى"/>
    <s v="نقدية للمرضى"/>
    <s v="دفاتر جمع مال"/>
    <x v="2"/>
    <s v="سارى"/>
    <n v="7688"/>
    <n v="154"/>
  </r>
  <r>
    <d v="2017-07-29T00:00:00"/>
    <x v="6"/>
    <n v="10000"/>
    <s v="خزينة مدينة نصر"/>
    <s v="تبرعات نقدية للمرضى"/>
    <s v="نقدية للمرضى"/>
    <s v="دفاتر جمع مال"/>
    <x v="2"/>
    <s v="سارى"/>
    <n v="7948"/>
    <n v="159"/>
  </r>
  <r>
    <d v="2017-07-29T00:00:00"/>
    <x v="6"/>
    <n v="5000"/>
    <s v="خزينة مدينة نصر"/>
    <s v="تبرعات نقدية للمرضى"/>
    <s v="نقدية للمرضى"/>
    <s v="دفاتر جمع مال"/>
    <x v="2"/>
    <s v="سارى"/>
    <n v="7949"/>
    <n v="159"/>
  </r>
  <r>
    <d v="2017-07-29T00:00:00"/>
    <x v="6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9169"/>
    <n v="184"/>
  </r>
  <r>
    <d v="2017-07-29T00:00:00"/>
    <x v="6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9170"/>
    <n v="184"/>
  </r>
  <r>
    <d v="2017-07-29T00:00:00"/>
    <x v="6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9171"/>
    <n v="184"/>
  </r>
  <r>
    <d v="2017-07-29T00:00:00"/>
    <x v="6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9172"/>
    <n v="184"/>
  </r>
  <r>
    <d v="2017-07-29T00:00:00"/>
    <x v="6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9173"/>
    <n v="184"/>
  </r>
  <r>
    <d v="2017-07-29T00:00:00"/>
    <x v="6"/>
    <n v="3000"/>
    <s v="خزينة مدينة نصر"/>
    <s v="تبرعات نقدية للمرضى"/>
    <s v="نقدية للمرضى"/>
    <s v="دفاتر جمع مال"/>
    <x v="2"/>
    <s v="سارى"/>
    <n v="9237"/>
    <n v="185"/>
  </r>
  <r>
    <d v="2017-07-29T00:00:00"/>
    <x v="6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9238"/>
    <n v="185"/>
  </r>
  <r>
    <d v="2017-07-29T00:00:00"/>
    <x v="6"/>
    <n v="3608"/>
    <s v="خزينة مدينة نصر"/>
    <s v="تبرعات عامة من زكاة مال وغيرها"/>
    <s v="تبرعات عامة من زكاة مال وغيرها"/>
    <s v="دفاتر جمع مال"/>
    <x v="2"/>
    <s v="سارى"/>
    <n v="9459"/>
    <n v="190"/>
  </r>
  <r>
    <d v="2017-07-29T00:00:00"/>
    <x v="6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9460"/>
    <n v="190"/>
  </r>
  <r>
    <d v="2017-07-29T00:00:00"/>
    <x v="6"/>
    <n v="1600"/>
    <s v="خزينة مدينة نصر"/>
    <s v="تبرعات نقدية للمرضى"/>
    <s v="نقدية للمرضى"/>
    <s v="دفاتر جمع مال"/>
    <x v="2"/>
    <s v="سارى"/>
    <n v="9461"/>
    <n v="190"/>
  </r>
  <r>
    <d v="2017-07-29T00:00:00"/>
    <x v="6"/>
    <n v="4000"/>
    <s v="خزينة مدينة نصر"/>
    <s v="تبرعات نقدية للمرضى"/>
    <s v="نقدية للمرضى"/>
    <s v="دفاتر جمع مال"/>
    <x v="2"/>
    <s v="سارى"/>
    <n v="9463"/>
    <n v="190"/>
  </r>
  <r>
    <d v="2017-07-30T00:00:00"/>
    <x v="6"/>
    <n v="1520"/>
    <s v="خزينة مدينة نصر"/>
    <s v="تبرعات عامة من زكاة مال وغيرها"/>
    <s v="تبرعات عامة من زكاة مال وغيرها"/>
    <s v="دفاتر جمع مال"/>
    <x v="2"/>
    <s v="سارى"/>
    <n v="7689"/>
    <n v="154"/>
  </r>
  <r>
    <d v="2017-07-30T00:00:00"/>
    <x v="6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7690"/>
    <n v="154"/>
  </r>
  <r>
    <d v="2017-07-30T00:00:00"/>
    <x v="6"/>
    <n v="10"/>
    <s v="خزينة مدينة نصر"/>
    <s v="تبرعات نقدية للمرضى"/>
    <s v="نقدية للمرضى"/>
    <s v="دفاتر جمع مال"/>
    <x v="2"/>
    <s v="سارى"/>
    <n v="7691"/>
    <n v="154"/>
  </r>
  <r>
    <d v="2017-07-30T00:00:00"/>
    <x v="6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7950"/>
    <n v="159"/>
  </r>
  <r>
    <d v="2017-07-30T00:00:00"/>
    <x v="6"/>
    <n v="50"/>
    <s v="خزينة مدينة نصر"/>
    <s v="تبرعات عامة من زكاة مال وغيرها"/>
    <s v="تبرعات عامة من زكاة مال وغيرها"/>
    <s v="دفاتر جمع مال"/>
    <x v="2"/>
    <s v="سارى"/>
    <n v="7951"/>
    <n v="160"/>
  </r>
  <r>
    <d v="2017-07-30T00:00:00"/>
    <x v="6"/>
    <n v="50"/>
    <s v="خزينة مدينة نصر"/>
    <s v="تبرعات عامة من زكاة مال وغيرها"/>
    <s v="تبرعات عامة من زكاة مال وغيرها"/>
    <s v="دفاتر جمع مال"/>
    <x v="2"/>
    <s v="سارى"/>
    <n v="7952"/>
    <n v="160"/>
  </r>
  <r>
    <d v="2017-07-30T00:00:00"/>
    <x v="6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9174"/>
    <n v="184"/>
  </r>
  <r>
    <d v="2017-07-30T00:00:00"/>
    <x v="6"/>
    <n v="4100"/>
    <s v="خزينة مدينة نصر"/>
    <s v="تبرعات عامة من زكاة مال وغيرها"/>
    <s v="تبرعات عامة من زكاة مال وغيرها"/>
    <s v="دفاتر جمع مال"/>
    <x v="2"/>
    <s v="سارى"/>
    <n v="9175"/>
    <n v="184"/>
  </r>
  <r>
    <d v="2017-07-30T00:00:00"/>
    <x v="6"/>
    <n v="100"/>
    <s v="خزينة مدينة نصر"/>
    <s v="تبرعات نقدية للمرضى"/>
    <s v="نقدية للمرضى"/>
    <s v="دفاتر جمع مال"/>
    <x v="2"/>
    <s v="سارى"/>
    <n v="9176"/>
    <n v="184"/>
  </r>
  <r>
    <d v="2017-07-30T00:00:00"/>
    <x v="6"/>
    <n v="80"/>
    <s v="خزينة مدينة نصر"/>
    <s v="تبرعات عامة من زكاة مال وغيرها"/>
    <s v="تبرعات عامة من زكاة مال وغيرها"/>
    <s v="دفاتر جمع مال"/>
    <x v="2"/>
    <s v="سارى"/>
    <n v="9177"/>
    <n v="184"/>
  </r>
  <r>
    <d v="2017-07-30T00:00:00"/>
    <x v="6"/>
    <n v="3000"/>
    <s v="خزينة مدينة نصر"/>
    <s v="تبرعات عامة من زكاة مال وغيرها"/>
    <s v="تبرعات عامة من زكاة مال وغيرها"/>
    <s v="دفاتر جمع مال"/>
    <x v="2"/>
    <s v="سارى"/>
    <n v="9178"/>
    <n v="184"/>
  </r>
  <r>
    <d v="2017-07-30T00:00:00"/>
    <x v="6"/>
    <n v="4000"/>
    <s v="خزينة مدينة نصر"/>
    <s v="تبرعات عامة من زكاة مال وغيرها"/>
    <s v="تبرعات عامة من زكاة مال وغيرها"/>
    <s v="دفاتر جمع مال"/>
    <x v="2"/>
    <s v="سارى"/>
    <n v="9239"/>
    <n v="185"/>
  </r>
  <r>
    <d v="2017-07-30T00:00:00"/>
    <x v="6"/>
    <n v="1804"/>
    <s v="خزينة مدينة نصر"/>
    <s v="تبرعات عامة من زكاة مال وغيرها"/>
    <s v="تبرعات عامة من زكاة مال وغيرها"/>
    <s v="دفاتر جمع مال"/>
    <x v="2"/>
    <s v="سارى"/>
    <n v="9240"/>
    <n v="185"/>
  </r>
  <r>
    <d v="2017-07-30T00:00:00"/>
    <x v="6"/>
    <n v="1804"/>
    <s v="خزينة مدينة نصر"/>
    <s v="تبرعات عامة من زكاة مال وغيرها"/>
    <s v="تبرعات عامة من زكاة مال وغيرها"/>
    <s v="دفاتر جمع مال"/>
    <x v="2"/>
    <s v="سارى"/>
    <n v="9241"/>
    <n v="185"/>
  </r>
  <r>
    <d v="2017-07-30T00:00:00"/>
    <x v="6"/>
    <n v="500"/>
    <s v="خزينة مدينة نصر"/>
    <s v="تبرعات نقدية للمرضى"/>
    <s v="نقدية للمرضى"/>
    <s v="دفاتر جمع مال"/>
    <x v="2"/>
    <s v="سارى"/>
    <n v="9244"/>
    <n v="185"/>
  </r>
  <r>
    <d v="2017-07-30T00:00:00"/>
    <x v="6"/>
    <n v="800"/>
    <s v="خزينة مدينة نصر"/>
    <s v="تبرعات نقدية للمرضى"/>
    <s v="نقدية للمرضى"/>
    <s v="دفاتر جمع مال"/>
    <x v="2"/>
    <s v="سارى"/>
    <n v="9464"/>
    <n v="190"/>
  </r>
  <r>
    <d v="2017-07-30T00:00:00"/>
    <x v="6"/>
    <n v="1100"/>
    <s v="خزينة مدينة نصر"/>
    <s v="تبرعات عامة من زكاة مال وغيرها"/>
    <s v="تبرعات عامة من زكاة مال وغيرها"/>
    <s v="دفاتر جمع مال"/>
    <x v="2"/>
    <s v="سارى"/>
    <n v="9578"/>
    <n v="192"/>
  </r>
  <r>
    <d v="2017-07-30T00:00:00"/>
    <x v="6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9710"/>
    <n v="195"/>
  </r>
  <r>
    <d v="2017-07-30T00:00:00"/>
    <x v="6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9711"/>
    <n v="195"/>
  </r>
  <r>
    <d v="2017-07-30T00:00:00"/>
    <x v="6"/>
    <n v="3000"/>
    <s v="خزينة مدينة نصر"/>
    <s v="تبرعات نقدية للمرضى"/>
    <s v="نقدية للمرضى"/>
    <s v="دفاتر جمع مال"/>
    <x v="2"/>
    <s v="سارى"/>
    <n v="9712"/>
    <n v="195"/>
  </r>
  <r>
    <d v="2017-07-30T00:00:00"/>
    <x v="6"/>
    <n v="100"/>
    <s v="بنك البركة جنيه مصرى"/>
    <s v="تبرعات مباشرة بالبنك"/>
    <m/>
    <s v="بنوك"/>
    <x v="0"/>
    <m/>
    <s v="معاملة بنكية"/>
    <m/>
  </r>
  <r>
    <d v="2017-07-30T00:00:00"/>
    <x v="6"/>
    <n v="300"/>
    <s v="بنك البركة جنيه مصرى"/>
    <s v="تبرعات مباشرة بالبنك"/>
    <m/>
    <s v="بنوك"/>
    <x v="0"/>
    <m/>
    <s v="معاملة بنكية"/>
    <m/>
  </r>
  <r>
    <d v="2017-07-30T00:00:00"/>
    <x v="6"/>
    <n v="1000"/>
    <s v="بنك البركة جنيه مصرى"/>
    <s v="تبرعات مباشرة بالبنك"/>
    <m/>
    <s v="بنوك"/>
    <x v="0"/>
    <m/>
    <s v="معاملة بنكية"/>
    <m/>
  </r>
  <r>
    <d v="2017-07-31T00:00:00"/>
    <x v="6"/>
    <n v="1000"/>
    <s v="خزينة مدينة نصر"/>
    <s v="تبرعات نقدية للمرضى"/>
    <s v="نقدية للمرضى"/>
    <s v="دفاتر جمع مال"/>
    <x v="2"/>
    <s v="سارى"/>
    <n v="7953"/>
    <n v="160"/>
  </r>
  <r>
    <d v="2017-07-31T00:00:00"/>
    <x v="6"/>
    <n v="4088.0000000000005"/>
    <s v="خزينة مدينة نصر"/>
    <s v="تبرعات نقدية للمرضى"/>
    <s v="نقدية للمرضى"/>
    <s v="دفاتر جمع مال"/>
    <x v="2"/>
    <s v="سارى"/>
    <n v="9042"/>
    <n v="181"/>
  </r>
  <r>
    <d v="2017-07-31T00:00:00"/>
    <x v="6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9043"/>
    <n v="181"/>
  </r>
  <r>
    <d v="2017-07-31T00:00:00"/>
    <x v="6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9179"/>
    <n v="184"/>
  </r>
  <r>
    <d v="2017-07-31T00:00:00"/>
    <x v="6"/>
    <n v="80"/>
    <s v="خزينة مدينة نصر"/>
    <s v="تبرعات عامة من زكاة مال وغيرها"/>
    <s v="تبرعات عامة من زكاة مال وغيرها"/>
    <s v="دفاتر جمع مال"/>
    <x v="2"/>
    <s v="سارى"/>
    <n v="9180"/>
    <n v="184"/>
  </r>
  <r>
    <d v="2017-07-31T00:00:00"/>
    <x v="6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9242"/>
    <n v="185"/>
  </r>
  <r>
    <d v="2017-07-31T00:00:00"/>
    <x v="6"/>
    <n v="600"/>
    <s v="خزينة مدينة نصر"/>
    <s v="تبرعات نقدية للمرضى"/>
    <s v="نقدية للمرضى"/>
    <s v="دفاتر جمع مال"/>
    <x v="2"/>
    <s v="سارى"/>
    <n v="9243"/>
    <n v="185"/>
  </r>
  <r>
    <d v="2017-07-31T00:00:00"/>
    <x v="6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9713"/>
    <n v="195"/>
  </r>
  <r>
    <d v="2017-07-31T00:00:00"/>
    <x v="6"/>
    <n v="8143.5599999999995"/>
    <s v="عملاء - ميجا خير"/>
    <s v="تبرعات حسابات قبض - جمع مال"/>
    <m/>
    <s v="عملاء"/>
    <x v="1"/>
    <m/>
    <m/>
    <m/>
  </r>
  <r>
    <d v="2017-07-31T00:00:00"/>
    <x v="6"/>
    <n v="72138"/>
    <s v="عملاء - فورى"/>
    <s v="تبرعات حسابات قبض - جمع مال"/>
    <m/>
    <s v="عملاء"/>
    <x v="1"/>
    <m/>
    <m/>
    <m/>
  </r>
  <r>
    <d v="2017-07-31T00:00:00"/>
    <x v="6"/>
    <n v="830"/>
    <s v="بنك البركة جنيه مصرى"/>
    <s v="تبرعات مباشرة بالبنك"/>
    <m/>
    <s v="بنوك"/>
    <x v="0"/>
    <m/>
    <s v="معاملة بنكية"/>
    <m/>
  </r>
  <r>
    <d v="2017-07-31T00:00:00"/>
    <x v="6"/>
    <n v="2000"/>
    <s v="بنك البركة جنيه مصرى"/>
    <s v="تبرعات مباشرة بالبنك"/>
    <m/>
    <s v="بنوك"/>
    <x v="0"/>
    <m/>
    <s v="معاملة بنكية"/>
    <m/>
  </r>
  <r>
    <d v="2017-07-31T00:00:00"/>
    <x v="6"/>
    <n v="100"/>
    <s v="بنك البركة جنيه مصرى"/>
    <s v="تبرعات مباشرة بالبنك"/>
    <m/>
    <s v="بنوك"/>
    <x v="0"/>
    <m/>
    <s v="معاملة بنكية"/>
    <m/>
  </r>
  <r>
    <d v="2017-07-31T00:00:00"/>
    <x v="6"/>
    <n v="1670"/>
    <s v="بنك البركة جنيه مصرى"/>
    <s v="تبرعات مباشرة بالبنك"/>
    <m/>
    <s v="بنوك"/>
    <x v="0"/>
    <m/>
    <s v="معاملة بنكية"/>
    <m/>
  </r>
  <r>
    <d v="2017-07-31T00:00:00"/>
    <x v="6"/>
    <n v="1000"/>
    <s v="بنك البركة جنيه مصرى"/>
    <s v="تبرعات مباشرة بالبنك"/>
    <m/>
    <s v="بنوك"/>
    <x v="0"/>
    <m/>
    <s v="معاملة بنكية"/>
    <m/>
  </r>
  <r>
    <d v="2017-08-01T00:00:00"/>
    <x v="7"/>
    <n v="1000"/>
    <s v="خزينة مدينة نصر"/>
    <s v="تبرعات نقدية للمرضى"/>
    <s v="نقدية للمرضى"/>
    <s v="دفاتر جمع مال"/>
    <x v="2"/>
    <s v="سارى"/>
    <n v="51"/>
    <n v="2"/>
  </r>
  <r>
    <d v="2017-07-31T00:00:00"/>
    <x v="6"/>
    <n v="10515"/>
    <s v="عملاء - مصارى"/>
    <s v="تبرعات حسابات قبض - جمع مال"/>
    <m/>
    <s v="عملاء"/>
    <x v="1"/>
    <m/>
    <m/>
    <m/>
  </r>
  <r>
    <d v="2017-08-01T00:00:00"/>
    <x v="7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101"/>
    <n v="3"/>
  </r>
  <r>
    <d v="2017-08-01T00:00:00"/>
    <x v="7"/>
    <n v="6000"/>
    <s v="خزينة مدينة نصر"/>
    <s v="تبرعات عامة من زكاة مال وغيرها"/>
    <s v="تبرعات عامة من زكاة مال وغيرها"/>
    <s v="دفاتر جمع مال"/>
    <x v="2"/>
    <s v="سارى"/>
    <n v="102"/>
    <n v="3"/>
  </r>
  <r>
    <d v="2017-08-01T00:00:00"/>
    <x v="7"/>
    <n v="3000"/>
    <s v="خزينة مدينة نصر"/>
    <s v="تبرعات نقدية للمرضى"/>
    <s v="نقدية للمرضى"/>
    <s v="دفاتر جمع مال"/>
    <x v="2"/>
    <s v="سارى"/>
    <n v="103"/>
    <n v="3"/>
  </r>
  <r>
    <d v="2017-08-01T00:00:00"/>
    <x v="7"/>
    <n v="300"/>
    <s v="خزينة مدينة نصر"/>
    <s v="تبرعات نقدية للمرضى"/>
    <s v="نقدية للمرضى"/>
    <s v="دفاتر جمع مال"/>
    <x v="2"/>
    <s v="سارى"/>
    <n v="104"/>
    <n v="3"/>
  </r>
  <r>
    <d v="2017-08-01T00:00:00"/>
    <x v="7"/>
    <n v="3100"/>
    <s v="خزينة مدينة نصر"/>
    <s v="تبرعات نقدية للمرضى"/>
    <s v="نقدية للمرضى"/>
    <s v="دفاتر جمع مال"/>
    <x v="2"/>
    <s v="سارى"/>
    <n v="105"/>
    <n v="3"/>
  </r>
  <r>
    <d v="2017-08-01T00:00:00"/>
    <x v="7"/>
    <n v="100"/>
    <s v="خزينة مدينة نصر"/>
    <s v="تبرعات نقدية للمرضى"/>
    <s v="نقدية للمرضى"/>
    <s v="دفاتر جمع مال"/>
    <x v="2"/>
    <s v="سارى"/>
    <n v="106"/>
    <n v="3"/>
  </r>
  <r>
    <d v="2017-08-01T00:00:00"/>
    <x v="7"/>
    <n v="5350"/>
    <s v="خزينة مدينة نصر"/>
    <s v="تبرعات نقدية للمرضى"/>
    <s v="نقدية للمرضى"/>
    <s v="دفاتر جمع مال"/>
    <x v="2"/>
    <s v="سارى"/>
    <n v="107"/>
    <n v="3"/>
  </r>
  <r>
    <d v="2017-08-01T00:00:00"/>
    <x v="7"/>
    <n v="100"/>
    <s v="خزينة مدينة نصر"/>
    <s v="تبرعات نقدية للمرضى"/>
    <s v="نقدية للمرضى"/>
    <s v="دفاتر جمع مال"/>
    <x v="2"/>
    <s v="سارى"/>
    <n v="7692"/>
    <n v="154"/>
  </r>
  <r>
    <d v="2017-08-01T00:00:00"/>
    <x v="7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7693"/>
    <n v="154"/>
  </r>
  <r>
    <d v="2017-08-01T00:00:00"/>
    <x v="7"/>
    <n v="4000"/>
    <s v="خزينة مدينة نصر"/>
    <s v="تبرعات نقدية للمرضى"/>
    <s v="نقدية للمرضى"/>
    <s v="دفاتر جمع مال"/>
    <x v="2"/>
    <s v="سارى"/>
    <n v="7954"/>
    <n v="160"/>
  </r>
  <r>
    <d v="2017-08-01T00:00:00"/>
    <x v="7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7955"/>
    <n v="160"/>
  </r>
  <r>
    <d v="2017-08-01T00:00:00"/>
    <x v="7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7956"/>
    <n v="160"/>
  </r>
  <r>
    <d v="2017-08-01T00:00:00"/>
    <x v="7"/>
    <n v="100"/>
    <s v="خزينة مدينة نصر"/>
    <s v="تبرعات نقدية للمرضى"/>
    <s v="نقدية للمرضى"/>
    <s v="دفاتر جمع مال"/>
    <x v="2"/>
    <s v="سارى"/>
    <n v="7957"/>
    <n v="160"/>
  </r>
  <r>
    <d v="2017-08-01T00:00:00"/>
    <x v="7"/>
    <n v="800"/>
    <s v="خزينة مدينة نصر"/>
    <s v="تبرعات عامة من زكاة مال وغيرها"/>
    <s v="تبرعات عامة من زكاة مال وغيرها"/>
    <s v="دفاتر جمع مال"/>
    <x v="2"/>
    <s v="سارى"/>
    <n v="9181"/>
    <n v="184"/>
  </r>
  <r>
    <d v="2017-08-01T00:00:00"/>
    <x v="7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9182"/>
    <n v="184"/>
  </r>
  <r>
    <d v="2017-08-01T00:00:00"/>
    <x v="7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9183"/>
    <n v="184"/>
  </r>
  <r>
    <d v="2017-08-01T00:00:00"/>
    <x v="7"/>
    <n v="300"/>
    <s v="خزينة مدينة نصر"/>
    <s v="تبرعات نقدية للمرضى"/>
    <s v="نقدية للمرضى"/>
    <s v="دفاتر جمع مال"/>
    <x v="2"/>
    <s v="سارى"/>
    <n v="9184"/>
    <n v="184"/>
  </r>
  <r>
    <d v="2017-08-01T00:00:00"/>
    <x v="7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9185"/>
    <n v="184"/>
  </r>
  <r>
    <d v="2017-08-01T00:00:00"/>
    <x v="7"/>
    <n v="300"/>
    <s v="خزينة مدينة نصر"/>
    <s v="تبرعات نقدية للمرضى"/>
    <s v="نقدية للمرضى"/>
    <s v="دفاتر جمع مال"/>
    <x v="2"/>
    <s v="سارى"/>
    <n v="9186"/>
    <n v="184"/>
  </r>
  <r>
    <d v="2017-08-01T00:00:00"/>
    <x v="7"/>
    <n v="200"/>
    <s v="خزينة مدينة نصر"/>
    <s v="تبرعات نقدية للمرضى"/>
    <s v="نقدية للمرضى"/>
    <s v="دفاتر جمع مال"/>
    <x v="2"/>
    <s v="سارى"/>
    <n v="9187"/>
    <n v="184"/>
  </r>
  <r>
    <d v="2017-08-01T00:00:00"/>
    <x v="7"/>
    <n v="80"/>
    <s v="خزينة مدينة نصر"/>
    <s v="تبرعات نقدية للمرضى"/>
    <s v="نقدية للمرضى"/>
    <s v="دفاتر جمع مال"/>
    <x v="2"/>
    <s v="سارى"/>
    <n v="9245"/>
    <n v="185"/>
  </r>
  <r>
    <d v="2017-08-01T00:00:00"/>
    <x v="7"/>
    <n v="80"/>
    <s v="خزينة مدينة نصر"/>
    <s v="تبرعات نقدية للمرضى"/>
    <s v="نقدية للمرضى"/>
    <s v="دفاتر جمع مال"/>
    <x v="2"/>
    <s v="سارى"/>
    <n v="9246"/>
    <n v="185"/>
  </r>
  <r>
    <d v="2017-08-01T00:00:00"/>
    <x v="7"/>
    <n v="300"/>
    <s v="خزينة مدينة نصر"/>
    <s v="تبرعات نقدية للمرضى"/>
    <s v="نقدية للمرضى"/>
    <s v="دفاتر جمع مال"/>
    <x v="2"/>
    <s v="سارى"/>
    <n v="9247"/>
    <n v="185"/>
  </r>
  <r>
    <d v="2017-08-01T00:00:00"/>
    <x v="7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9248"/>
    <n v="185"/>
  </r>
  <r>
    <d v="2017-08-01T00:00:00"/>
    <x v="7"/>
    <n v="600"/>
    <s v="خزينة مدينة نصر"/>
    <s v="تبرعات نقدية للمرضى"/>
    <s v="نقدية للمرضى"/>
    <s v="دفاتر جمع مال"/>
    <x v="2"/>
    <s v="سارى"/>
    <n v="9249"/>
    <n v="185"/>
  </r>
  <r>
    <d v="2017-08-01T00:00:00"/>
    <x v="7"/>
    <n v="200"/>
    <s v="خزينة مدينة نصر"/>
    <s v="تبرعات نقدية للمرضى"/>
    <s v="نقدية للمرضى"/>
    <s v="دفاتر جمع مال"/>
    <x v="2"/>
    <s v="سارى"/>
    <n v="9466"/>
    <n v="190"/>
  </r>
  <r>
    <d v="2017-08-01T00:00:00"/>
    <x v="7"/>
    <n v="200"/>
    <s v="خزينة مدينة نصر"/>
    <s v="تبرعات نقدية للمرضى"/>
    <s v="نقدية للمرضى"/>
    <s v="دفاتر جمع مال"/>
    <x v="2"/>
    <s v="سارى"/>
    <n v="9467"/>
    <n v="190"/>
  </r>
  <r>
    <d v="2017-08-01T00:00:00"/>
    <x v="7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9468"/>
    <n v="190"/>
  </r>
  <r>
    <d v="2017-08-01T00:00:00"/>
    <x v="7"/>
    <n v="1500"/>
    <s v="خزينة مدينة نصر"/>
    <s v="تبرعات نقدية للمرضى"/>
    <s v="نقدية للمرضى"/>
    <s v="دفاتر جمع مال"/>
    <x v="2"/>
    <s v="سارى"/>
    <n v="9469"/>
    <n v="190"/>
  </r>
  <r>
    <d v="2017-08-01T00:00:00"/>
    <x v="7"/>
    <n v="150"/>
    <s v="خزينة مدينة نصر"/>
    <s v="تبرعات عامة من زكاة مال وغيرها"/>
    <s v="تبرعات عامة من زكاة مال وغيرها"/>
    <s v="دفاتر جمع مال"/>
    <x v="2"/>
    <s v="سارى"/>
    <n v="9470"/>
    <n v="190"/>
  </r>
  <r>
    <d v="2017-08-01T00:00:00"/>
    <x v="7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9714"/>
    <n v="195"/>
  </r>
  <r>
    <d v="2017-08-01T00:00:00"/>
    <x v="7"/>
    <n v="70"/>
    <s v="بنك البركة جنيه مصرى"/>
    <s v="تبرعات مباشرة بالبنك"/>
    <m/>
    <s v="بنوك"/>
    <x v="0"/>
    <m/>
    <s v="معاملة بنكية"/>
    <m/>
  </r>
  <r>
    <d v="2017-08-01T00:00:00"/>
    <x v="7"/>
    <n v="600"/>
    <s v="بنك البركة جنيه مصرى"/>
    <s v="تبرعات مباشرة بالبنك"/>
    <m/>
    <s v="بنوك"/>
    <x v="0"/>
    <m/>
    <s v="معاملة بنكية"/>
    <m/>
  </r>
  <r>
    <d v="2017-08-01T00:00:00"/>
    <x v="7"/>
    <n v="10"/>
    <s v="بنك البركة جنيه مصرى"/>
    <s v="تبرعات مباشرة بالبنك"/>
    <m/>
    <s v="بنوك"/>
    <x v="0"/>
    <m/>
    <s v="معاملة بنكية"/>
    <m/>
  </r>
  <r>
    <d v="2017-08-01T00:00:00"/>
    <x v="7"/>
    <n v="10000"/>
    <s v="بنك البركة جنيه مصرى"/>
    <s v="تبرعات مباشرة بالبنك"/>
    <m/>
    <s v="بنوك"/>
    <x v="0"/>
    <m/>
    <s v="معاملة بنكية"/>
    <m/>
  </r>
  <r>
    <d v="2017-08-01T00:00:00"/>
    <x v="7"/>
    <n v="20"/>
    <s v="بنك البركة جنيه مصرى"/>
    <s v="تبرعات مباشرة بالبنك"/>
    <m/>
    <s v="بنوك"/>
    <x v="0"/>
    <m/>
    <s v="معاملة بنكية"/>
    <m/>
  </r>
  <r>
    <d v="2017-08-01T00:00:00"/>
    <x v="7"/>
    <n v="684.65"/>
    <s v="بنك البركة جنيه مصرى"/>
    <s v="تبرعات مباشرة بالبنك"/>
    <m/>
    <s v="بنوك"/>
    <x v="0"/>
    <m/>
    <s v="معاملة بنكية"/>
    <m/>
  </r>
  <r>
    <d v="2017-08-02T00:00:00"/>
    <x v="7"/>
    <n v="100"/>
    <s v="خزينة مدينة نصر"/>
    <s v="تبرعات نقدية للمرضى"/>
    <s v="نقدية للمرضى"/>
    <s v="دفاتر جمع مال"/>
    <x v="2"/>
    <s v="سارى"/>
    <n v="108"/>
    <n v="3"/>
  </r>
  <r>
    <d v="2017-08-02T00:00:00"/>
    <x v="7"/>
    <n v="1200"/>
    <s v="خزينة مدينة نصر"/>
    <s v="تبرعات نقدية للمرضى"/>
    <s v="نقدية للمرضى"/>
    <s v="دفاتر جمع مال"/>
    <x v="2"/>
    <s v="سارى"/>
    <n v="109"/>
    <n v="3"/>
  </r>
  <r>
    <d v="2017-08-02T00:00:00"/>
    <x v="7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151"/>
    <n v="4"/>
  </r>
  <r>
    <d v="2017-08-02T00:00:00"/>
    <x v="7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152"/>
    <n v="4"/>
  </r>
  <r>
    <d v="2017-08-02T00:00:00"/>
    <x v="7"/>
    <n v="5000"/>
    <s v="خزينة مدينة نصر"/>
    <s v="تبرعات نقدية للمرضى"/>
    <s v="نقدية للمرضى"/>
    <s v="دفاتر جمع مال"/>
    <x v="2"/>
    <s v="سارى"/>
    <n v="7694"/>
    <n v="154"/>
  </r>
  <r>
    <d v="2017-08-02T00:00:00"/>
    <x v="7"/>
    <n v="5000"/>
    <s v="خزينة مدينة نصر"/>
    <s v="تبرعات نقدية للمرضى"/>
    <s v="نقدية للمرضى"/>
    <s v="دفاتر جمع مال"/>
    <x v="2"/>
    <s v="سارى"/>
    <n v="7695"/>
    <n v="154"/>
  </r>
  <r>
    <d v="2017-08-02T00:00:00"/>
    <x v="7"/>
    <n v="9000"/>
    <s v="خزينة مدينة نصر"/>
    <s v="تبرعات نقدية للمرضى"/>
    <s v="نقدية للمرضى"/>
    <s v="دفاتر جمع مال"/>
    <x v="2"/>
    <s v="سارى"/>
    <n v="7696"/>
    <n v="154"/>
  </r>
  <r>
    <d v="2017-08-02T00:00:00"/>
    <x v="7"/>
    <n v="5000"/>
    <s v="خزينة مدينة نصر"/>
    <s v="تبرعات نقدية للمرضى"/>
    <s v="نقدية للمرضى"/>
    <s v="دفاتر جمع مال"/>
    <x v="2"/>
    <s v="سارى"/>
    <n v="7697"/>
    <n v="154"/>
  </r>
  <r>
    <d v="2017-08-02T00:00:00"/>
    <x v="7"/>
    <n v="5000"/>
    <s v="خزينة مدينة نصر"/>
    <s v="تبرعات نقدية للمرضى"/>
    <s v="نقدية للمرضى"/>
    <s v="دفاتر جمع مال"/>
    <x v="2"/>
    <s v="سارى"/>
    <n v="7698"/>
    <n v="154"/>
  </r>
  <r>
    <d v="2017-08-02T00:00:00"/>
    <x v="7"/>
    <n v="428"/>
    <s v="خزينة مدينة نصر"/>
    <s v="تبرعات نقدية للمرضى"/>
    <s v="نقدية للمرضى"/>
    <s v="دفاتر جمع مال"/>
    <x v="2"/>
    <s v="سارى"/>
    <n v="7699"/>
    <n v="154"/>
  </r>
  <r>
    <d v="2017-08-02T00:00:00"/>
    <x v="7"/>
    <n v="7500"/>
    <s v="خزينة مدينة نصر"/>
    <s v="تبرعات نقدية للمرضى"/>
    <s v="نقدية للمرضى"/>
    <s v="دفاتر جمع مال"/>
    <x v="2"/>
    <s v="سارى"/>
    <n v="7700"/>
    <n v="154"/>
  </r>
  <r>
    <d v="2017-08-02T00:00:00"/>
    <x v="7"/>
    <n v="6000"/>
    <s v="خزينة مدينة نصر"/>
    <s v="تبرعات عامة من زكاة مال وغيرها"/>
    <s v="تبرعات عامة من زكاة مال وغيرها"/>
    <s v="دفاتر جمع مال"/>
    <x v="2"/>
    <s v="سارى"/>
    <n v="7702"/>
    <n v="155"/>
  </r>
  <r>
    <d v="2017-08-02T00:00:00"/>
    <x v="7"/>
    <n v="7500"/>
    <s v="خزينة مدينة نصر"/>
    <s v="تبرعات نقدية للمرضى"/>
    <s v="نقدية للمرضى"/>
    <s v="دفاتر جمع مال"/>
    <x v="2"/>
    <s v="سارى"/>
    <n v="7703"/>
    <n v="155"/>
  </r>
  <r>
    <d v="2017-08-02T00:00:00"/>
    <x v="7"/>
    <n v="3000"/>
    <s v="خزينة مدينة نصر"/>
    <s v="تبرعات عامة من زكاة مال وغيرها"/>
    <s v="تبرعات عامة من زكاة مال وغيرها"/>
    <s v="دفاتر جمع مال"/>
    <x v="2"/>
    <s v="سارى"/>
    <n v="7958"/>
    <n v="160"/>
  </r>
  <r>
    <d v="2017-08-02T00:00:00"/>
    <x v="7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7959"/>
    <n v="160"/>
  </r>
  <r>
    <d v="2017-08-02T00:00:00"/>
    <x v="7"/>
    <n v="1000"/>
    <s v="خزينة مدينة نصر"/>
    <s v="تبرعات نقدية للمرضى"/>
    <s v="نقدية للمرضى"/>
    <s v="دفاتر جمع مال"/>
    <x v="2"/>
    <s v="سارى"/>
    <n v="7960"/>
    <n v="160"/>
  </r>
  <r>
    <d v="2017-08-02T00:00:00"/>
    <x v="7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7961"/>
    <n v="160"/>
  </r>
  <r>
    <d v="2017-08-02T00:00:00"/>
    <x v="7"/>
    <n v="100"/>
    <s v="خزينة مدينة نصر"/>
    <s v="تبرعات نقدية للمرضى"/>
    <s v="نقدية للمرضى"/>
    <s v="دفاتر جمع مال"/>
    <x v="2"/>
    <s v="سارى"/>
    <n v="9471"/>
    <n v="190"/>
  </r>
  <r>
    <d v="2017-08-02T00:00:00"/>
    <x v="7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9472"/>
    <n v="190"/>
  </r>
  <r>
    <d v="2017-08-02T00:00:00"/>
    <x v="7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9473"/>
    <n v="190"/>
  </r>
  <r>
    <d v="2017-08-02T00:00:00"/>
    <x v="7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9474"/>
    <n v="190"/>
  </r>
  <r>
    <d v="2017-08-02T00:00:00"/>
    <x v="7"/>
    <n v="1000"/>
    <s v="خزينة مدينة نصر"/>
    <s v="تبرعات نقدية للمرضى"/>
    <s v="نقدية للمرضى"/>
    <s v="دفاتر جمع مال"/>
    <x v="2"/>
    <s v="سارى"/>
    <n v="9475"/>
    <n v="190"/>
  </r>
  <r>
    <d v="2017-08-02T00:00:00"/>
    <x v="7"/>
    <n v="1000"/>
    <s v="خزينة مدينة نصر"/>
    <s v="تبرعات نقدية للمرضى"/>
    <s v="نقدية للمرضى"/>
    <s v="دفاتر جمع مال"/>
    <x v="2"/>
    <s v="سارى"/>
    <n v="9476"/>
    <n v="190"/>
  </r>
  <r>
    <d v="2017-08-02T00:00:00"/>
    <x v="7"/>
    <n v="300"/>
    <s v="خزينة مدينة نصر"/>
    <s v="تبرعات نقدية للمرضى"/>
    <s v="نقدية للمرضى"/>
    <s v="دفاتر جمع مال"/>
    <x v="2"/>
    <s v="سارى"/>
    <n v="9603"/>
    <n v="193"/>
  </r>
  <r>
    <d v="2017-08-02T00:00:00"/>
    <x v="7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9655"/>
    <n v="194"/>
  </r>
  <r>
    <d v="2017-08-02T00:00:00"/>
    <x v="7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9656"/>
    <n v="194"/>
  </r>
  <r>
    <d v="2017-08-02T00:00:00"/>
    <x v="7"/>
    <n v="8126.9999999999991"/>
    <s v="خزينة مدينة نصر دولار"/>
    <s v="تبرعات عامة من زكاة مال وغيرها"/>
    <s v="تبرعات عامة من زكاة مال وغيرها"/>
    <s v="دفاتر جمع مال"/>
    <x v="2"/>
    <s v="سارى"/>
    <n v="9657"/>
    <n v="194"/>
  </r>
  <r>
    <d v="2017-08-02T00:00:00"/>
    <x v="7"/>
    <n v="2200"/>
    <s v="بنك البركة جنيه مصرى"/>
    <s v="تبرعات مباشرة بالبنك"/>
    <m/>
    <s v="بنوك"/>
    <x v="0"/>
    <m/>
    <s v="معاملة بنكية"/>
    <m/>
  </r>
  <r>
    <d v="2017-08-02T00:00:00"/>
    <x v="7"/>
    <n v="29.5"/>
    <s v="بنك البركة جنيه مصرى"/>
    <s v="تبرعات مباشرة بالبنك"/>
    <m/>
    <s v="بنوك"/>
    <x v="0"/>
    <m/>
    <s v="معاملة بنكية"/>
    <m/>
  </r>
  <r>
    <d v="2017-08-02T00:00:00"/>
    <x v="7"/>
    <n v="50"/>
    <s v="بنك البركة جنيه مصرى"/>
    <s v="تبرعات مباشرة بالبنك"/>
    <m/>
    <s v="بنوك"/>
    <x v="0"/>
    <m/>
    <s v="معاملة بنكية"/>
    <m/>
  </r>
  <r>
    <d v="2017-08-03T00:00:00"/>
    <x v="7"/>
    <n v="1500"/>
    <s v="خزينة مدينة نصر"/>
    <s v="تبرعات عامة من زكاة مال وغيرها"/>
    <s v="تبرعات عامة من زكاة مال وغيرها"/>
    <s v="دفاتر جمع مال"/>
    <x v="2"/>
    <s v="سارى"/>
    <n v="110"/>
    <n v="3"/>
  </r>
  <r>
    <d v="2017-08-03T00:00:00"/>
    <x v="7"/>
    <n v="1500"/>
    <s v="خزينة مدينة نصر"/>
    <s v="تبرعات عامة من زكاة مال وغيرها"/>
    <s v="تبرعات عامة من زكاة مال وغيرها"/>
    <s v="دفاتر جمع مال"/>
    <x v="2"/>
    <s v="سارى"/>
    <n v="111"/>
    <n v="3"/>
  </r>
  <r>
    <d v="2017-08-03T00:00:00"/>
    <x v="7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112"/>
    <n v="3"/>
  </r>
  <r>
    <d v="2017-08-03T00:00:00"/>
    <x v="7"/>
    <n v="1500"/>
    <s v="خزينة مدينة نصر"/>
    <s v="تبرعات نقدية للمرضى"/>
    <s v="نقدية للمرضى"/>
    <s v="دفاتر جمع مال"/>
    <x v="2"/>
    <s v="سارى"/>
    <n v="113"/>
    <n v="3"/>
  </r>
  <r>
    <d v="2017-08-03T00:00:00"/>
    <x v="7"/>
    <n v="14250"/>
    <s v="خزينة مدينة نصر"/>
    <s v="تبرعات نقدية للمرضى"/>
    <s v="نقدية للمرضى"/>
    <s v="دفاتر جمع مال"/>
    <x v="2"/>
    <s v="سارى"/>
    <n v="114"/>
    <n v="3"/>
  </r>
  <r>
    <d v="2017-08-03T00:00:00"/>
    <x v="7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153"/>
    <n v="4"/>
  </r>
  <r>
    <d v="2017-08-03T00:00:00"/>
    <x v="7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154"/>
    <n v="4"/>
  </r>
  <r>
    <d v="2017-08-03T00:00:00"/>
    <x v="7"/>
    <n v="50"/>
    <s v="خزينة مدينة نصر"/>
    <s v="تبرعات عامة من زكاة مال وغيرها"/>
    <s v="تبرعات عامة من زكاة مال وغيرها"/>
    <s v="دفاتر جمع مال"/>
    <x v="2"/>
    <s v="سارى"/>
    <n v="201"/>
    <n v="5"/>
  </r>
  <r>
    <d v="2017-08-03T00:00:00"/>
    <x v="7"/>
    <n v="50"/>
    <s v="خزينة مدينة نصر"/>
    <s v="تبرعات عامة من زكاة مال وغيرها"/>
    <s v="تبرعات عامة من زكاة مال وغيرها"/>
    <s v="دفاتر جمع مال"/>
    <x v="2"/>
    <s v="سارى"/>
    <n v="202"/>
    <n v="5"/>
  </r>
  <r>
    <d v="2017-08-03T00:00:00"/>
    <x v="7"/>
    <n v="50"/>
    <s v="خزينة مدينة نصر"/>
    <s v="تبرعات عامة من زكاة مال وغيرها"/>
    <s v="تبرعات عامة من زكاة مال وغيرها"/>
    <s v="دفاتر جمع مال"/>
    <x v="2"/>
    <s v="سارى"/>
    <n v="203"/>
    <n v="5"/>
  </r>
  <r>
    <d v="2017-08-03T00:00:00"/>
    <x v="7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451"/>
    <n v="10"/>
  </r>
  <r>
    <d v="2017-08-03T00:00:00"/>
    <x v="7"/>
    <n v="200"/>
    <s v="خزينة مدينة نصر"/>
    <s v="تبرعات نقدية للمرضى"/>
    <s v="نقدية للمرضى"/>
    <s v="دفاتر جمع مال"/>
    <x v="2"/>
    <s v="سارى"/>
    <n v="7704"/>
    <n v="155"/>
  </r>
  <r>
    <d v="2017-08-03T00:00:00"/>
    <x v="7"/>
    <n v="1500"/>
    <s v="خزينة مدينة نصر"/>
    <s v="تبرعات عامة من زكاة مال وغيرها"/>
    <s v="تبرعات عامة من زكاة مال وغيرها"/>
    <s v="دفاتر جمع مال"/>
    <x v="2"/>
    <s v="سارى"/>
    <n v="9477"/>
    <n v="190"/>
  </r>
  <r>
    <d v="2017-08-03T00:00:00"/>
    <x v="7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9478"/>
    <n v="190"/>
  </r>
  <r>
    <d v="2017-08-03T00:00:00"/>
    <x v="7"/>
    <n v="150"/>
    <s v="خزينة مدينة نصر"/>
    <s v="تبرعات نقدية للمرضى"/>
    <s v="نقدية للمرضى"/>
    <s v="دفاتر جمع مال"/>
    <x v="2"/>
    <s v="سارى"/>
    <n v="9627"/>
    <n v="193"/>
  </r>
  <r>
    <d v="2017-08-03T00:00:00"/>
    <x v="7"/>
    <n v="300"/>
    <s v="بنك البركة جنيه مصرى"/>
    <s v="تبرعات مباشرة بالبنك"/>
    <m/>
    <s v="بنوك"/>
    <x v="0"/>
    <m/>
    <s v="معاملة بنكية"/>
    <m/>
  </r>
  <r>
    <d v="2017-08-03T00:00:00"/>
    <x v="7"/>
    <n v="6000"/>
    <s v="بنك البركة جنيه مصرى"/>
    <s v="تبرعات مباشرة بالبنك"/>
    <m/>
    <s v="بنوك"/>
    <x v="0"/>
    <m/>
    <s v="معاملة بنكية"/>
    <m/>
  </r>
  <r>
    <d v="2017-08-03T00:00:00"/>
    <x v="7"/>
    <n v="600"/>
    <s v="بنك البركة جنيه مصرى"/>
    <s v="تبرعات مباشرة بالبنك"/>
    <m/>
    <s v="بنوك"/>
    <x v="0"/>
    <m/>
    <s v="معاملة بنكية"/>
    <m/>
  </r>
  <r>
    <d v="2017-08-03T00:00:00"/>
    <x v="7"/>
    <n v="100"/>
    <s v="بنك البركة جنيه مصرى"/>
    <s v="تبرعات مباشرة بالبنك"/>
    <m/>
    <s v="بنوك"/>
    <x v="0"/>
    <m/>
    <s v="معاملة بنكية"/>
    <m/>
  </r>
  <r>
    <d v="2017-08-03T00:00:00"/>
    <x v="7"/>
    <n v="3850"/>
    <s v="بنك البركة جنيه مصرى"/>
    <s v="تبرعات مباشرة بالبنك"/>
    <m/>
    <s v="بنوك"/>
    <x v="0"/>
    <m/>
    <s v="معاملة بنكية"/>
    <m/>
  </r>
  <r>
    <d v="2017-08-05T00:00:00"/>
    <x v="7"/>
    <n v="250"/>
    <s v="خزينة مدينة نصر"/>
    <s v="تبرعات نقدية للمرضى"/>
    <s v="نقدية للمرضى"/>
    <s v="دفاتر جمع مال"/>
    <x v="2"/>
    <s v="سارى"/>
    <n v="2"/>
    <n v="1"/>
  </r>
  <r>
    <d v="2017-08-05T00:00:00"/>
    <x v="7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155"/>
    <n v="4"/>
  </r>
  <r>
    <d v="2017-08-05T00:00:00"/>
    <x v="7"/>
    <n v="150"/>
    <s v="خزينة مدينة نصر"/>
    <s v="تبرعات نقدية للمرضى"/>
    <s v="نقدية للمرضى"/>
    <s v="دفاتر جمع مال"/>
    <x v="2"/>
    <s v="سارى"/>
    <n v="204"/>
    <n v="5"/>
  </r>
  <r>
    <d v="2017-08-05T00:00:00"/>
    <x v="7"/>
    <n v="1100"/>
    <s v="خزينة مدينة نصر"/>
    <s v="تبرعات نقدية للمرضى"/>
    <s v="نقدية للمرضى"/>
    <s v="دفاتر جمع مال"/>
    <x v="2"/>
    <s v="سارى"/>
    <n v="205"/>
    <n v="5"/>
  </r>
  <r>
    <d v="2017-08-05T00:00:00"/>
    <x v="7"/>
    <n v="1400"/>
    <s v="خزينة مدينة نصر"/>
    <s v="تبرعات عامة من زكاة مال وغيرها"/>
    <s v="تبرعات عامة من زكاة مال وغيرها"/>
    <s v="دفاتر جمع مال"/>
    <x v="2"/>
    <s v="سارى"/>
    <n v="452"/>
    <n v="10"/>
  </r>
  <r>
    <d v="2017-08-05T00:00:00"/>
    <x v="7"/>
    <n v="9000"/>
    <s v="خزينة مدينة نصر"/>
    <s v="تبرعات عامة من زكاة مال وغيرها"/>
    <s v="تبرعات عامة من زكاة مال وغيرها"/>
    <s v="دفاتر جمع مال"/>
    <x v="2"/>
    <s v="سارى"/>
    <n v="453"/>
    <n v="10"/>
  </r>
  <r>
    <d v="2017-08-05T00:00:00"/>
    <x v="7"/>
    <n v="500"/>
    <s v="خزينة مدينة نصر"/>
    <s v="تبرعات نقدية للمرضى"/>
    <s v="نقدية للمرضى"/>
    <s v="دفاتر جمع مال"/>
    <x v="2"/>
    <s v="سارى"/>
    <n v="454"/>
    <n v="10"/>
  </r>
  <r>
    <d v="2017-08-05T00:00:00"/>
    <x v="7"/>
    <n v="2255"/>
    <s v="خزينة مدينة نصر"/>
    <s v="تبرعات نقدية للمرضى"/>
    <s v="نقدية للمرضى"/>
    <s v="دفاتر جمع مال"/>
    <x v="2"/>
    <s v="سارى"/>
    <n v="455"/>
    <n v="10"/>
  </r>
  <r>
    <d v="2017-08-05T00:00:00"/>
    <x v="7"/>
    <n v="550"/>
    <s v="خزينة مدينة نصر"/>
    <s v="تبرعات نقدية للمرضى"/>
    <s v="نقدية للمرضى"/>
    <s v="دفاتر جمع مال"/>
    <x v="2"/>
    <s v="سارى"/>
    <n v="7705"/>
    <n v="155"/>
  </r>
  <r>
    <d v="2017-08-05T00:00:00"/>
    <x v="7"/>
    <n v="5000"/>
    <s v="خزينة مدينة نصر"/>
    <s v="تبرعات نقدية للمرضى"/>
    <s v="نقدية للمرضى"/>
    <s v="دفاتر جمع مال"/>
    <x v="2"/>
    <s v="سارى"/>
    <n v="8501"/>
    <n v="171"/>
  </r>
  <r>
    <d v="2017-08-05T00:00:00"/>
    <x v="7"/>
    <n v="4000"/>
    <s v="خزينة مدينة نصر"/>
    <s v="تبرعات نقدية للمرضى"/>
    <s v="نقدية للمرضى"/>
    <s v="دفاتر جمع مال"/>
    <x v="2"/>
    <s v="سارى"/>
    <n v="9604"/>
    <n v="193"/>
  </r>
  <r>
    <d v="2017-08-05T00:00:00"/>
    <x v="7"/>
    <n v="1000"/>
    <s v="خزينة مدينة نصر"/>
    <s v="تبرعات نقدية للمرضى"/>
    <s v="نقدية للمرضى"/>
    <s v="دفاتر جمع مال"/>
    <x v="2"/>
    <s v="سارى"/>
    <n v="9605"/>
    <n v="193"/>
  </r>
  <r>
    <d v="2017-08-05T00:00:00"/>
    <x v="7"/>
    <n v="100"/>
    <s v="خزينة مدينة نصر"/>
    <s v="تبرعات نقدية للمرضى"/>
    <s v="نقدية للمرضى"/>
    <s v="دفاتر جمع مال"/>
    <x v="2"/>
    <s v="سارى"/>
    <n v="9606"/>
    <n v="193"/>
  </r>
  <r>
    <d v="2017-08-05T00:00:00"/>
    <x v="7"/>
    <n v="500"/>
    <s v="خزينة مدينة نصر"/>
    <s v="تبرعات نقدية للمرضى"/>
    <s v="نقدية للمرضى"/>
    <s v="دفاتر جمع مال"/>
    <x v="2"/>
    <s v="سارى"/>
    <n v="9607"/>
    <n v="193"/>
  </r>
  <r>
    <d v="2017-08-05T00:00:00"/>
    <x v="7"/>
    <n v="3500"/>
    <s v="خزينة مدينة نصر"/>
    <s v="تبرعات نقدية للمرضى"/>
    <s v="نقدية للمرضى"/>
    <s v="دفاتر جمع مال"/>
    <x v="2"/>
    <s v="سارى"/>
    <n v="9608"/>
    <n v="193"/>
  </r>
  <r>
    <d v="2017-08-06T00:00:00"/>
    <x v="7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3"/>
    <n v="1"/>
  </r>
  <r>
    <d v="2017-08-06T00:00:00"/>
    <x v="7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4"/>
    <n v="1"/>
  </r>
  <r>
    <d v="2017-08-06T00:00:00"/>
    <x v="7"/>
    <n v="100"/>
    <s v="خزينة مدينة نصر"/>
    <s v="تبرعات نقدية للمرضى"/>
    <s v="نقدية للمرضى"/>
    <s v="دفاتر جمع مال"/>
    <x v="2"/>
    <s v="سارى"/>
    <n v="156"/>
    <n v="4"/>
  </r>
  <r>
    <d v="2017-08-06T00:00:00"/>
    <x v="7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157"/>
    <n v="4"/>
  </r>
  <r>
    <d v="2017-08-06T00:00:00"/>
    <x v="7"/>
    <n v="9030"/>
    <s v="خزينة مدينة نصر دولار"/>
    <s v="تبرعات نقدية للمرضى"/>
    <s v="نقدية للمرضى"/>
    <s v="دفاتر جمع مال"/>
    <x v="2"/>
    <s v="سارى"/>
    <n v="158"/>
    <n v="4"/>
  </r>
  <r>
    <d v="2017-08-06T00:00:00"/>
    <x v="7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206"/>
    <n v="5"/>
  </r>
  <r>
    <d v="2017-08-06T00:00:00"/>
    <x v="7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207"/>
    <n v="5"/>
  </r>
  <r>
    <d v="2017-08-06T00:00:00"/>
    <x v="7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456"/>
    <n v="10"/>
  </r>
  <r>
    <d v="2017-08-06T00:00:00"/>
    <x v="7"/>
    <n v="10000"/>
    <s v="خزينة مدينة نصر"/>
    <s v="تبرعات نقدية للمرضى"/>
    <s v="نقدية للمرضى"/>
    <s v="دفاتر جمع مال"/>
    <x v="2"/>
    <s v="سارى"/>
    <n v="9250"/>
    <n v="185"/>
  </r>
  <r>
    <d v="2017-08-06T00:00:00"/>
    <x v="7"/>
    <n v="1000"/>
    <s v="خزينة مدينة نصر"/>
    <s v="تبرعات نقدية للمرضى"/>
    <s v="نقدية للمرضى"/>
    <s v="دفاتر جمع مال"/>
    <x v="2"/>
    <s v="سارى"/>
    <n v="9479"/>
    <n v="190"/>
  </r>
  <r>
    <d v="2017-08-06T00:00:00"/>
    <x v="7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9480"/>
    <n v="190"/>
  </r>
  <r>
    <d v="2017-08-06T00:00:00"/>
    <x v="7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9481"/>
    <n v="190"/>
  </r>
  <r>
    <d v="2017-08-06T00:00:00"/>
    <x v="7"/>
    <n v="1200"/>
    <s v="خزينة مدينة نصر"/>
    <s v="تبرعات عامة من زكاة مال وغيرها"/>
    <s v="تبرعات عامة من زكاة مال وغيرها"/>
    <s v="دفاتر جمع مال"/>
    <x v="2"/>
    <s v="سارى"/>
    <n v="9482"/>
    <n v="190"/>
  </r>
  <r>
    <d v="2017-08-06T00:00:00"/>
    <x v="7"/>
    <n v="10000"/>
    <s v="خزينة مدينة نصر"/>
    <s v="تبرعات نقدية للمرضى"/>
    <s v="نقدية للمرضى"/>
    <s v="دفاتر جمع مال"/>
    <x v="2"/>
    <s v="سارى"/>
    <n v="9609"/>
    <n v="193"/>
  </r>
  <r>
    <d v="2017-08-06T00:00:00"/>
    <x v="7"/>
    <n v="10000"/>
    <s v="خزينة مدينة نصر"/>
    <s v="تبرعات نقدية للمرضى"/>
    <s v="نقدية للمرضى"/>
    <s v="دفاتر جمع مال"/>
    <x v="2"/>
    <s v="سارى"/>
    <n v="9610"/>
    <n v="193"/>
  </r>
  <r>
    <d v="2017-08-06T00:00:00"/>
    <x v="7"/>
    <n v="3000"/>
    <s v="خزينة مدينة نصر"/>
    <s v="تبرعات نقدية للمرضى"/>
    <s v="نقدية للمرضى"/>
    <s v="دفاتر جمع مال"/>
    <x v="2"/>
    <s v="سارى"/>
    <n v="9611"/>
    <n v="193"/>
  </r>
  <r>
    <d v="2017-08-06T00:00:00"/>
    <x v="7"/>
    <n v="150"/>
    <s v="خزينة مدينة نصر"/>
    <s v="تبرعات عامة من زكاة مال وغيرها"/>
    <s v="تبرعات عامة من زكاة مال وغيرها"/>
    <s v="دفاتر جمع مال"/>
    <x v="2"/>
    <s v="سارى"/>
    <n v="9612"/>
    <n v="193"/>
  </r>
  <r>
    <d v="2017-08-06T00:00:00"/>
    <x v="7"/>
    <n v="800"/>
    <s v="خزينة مدينة نصر"/>
    <s v="تبرعات نقدية للمرضى"/>
    <s v="نقدية للمرضى"/>
    <s v="دفاتر جمع مال"/>
    <x v="2"/>
    <s v="سارى"/>
    <n v="9613"/>
    <n v="193"/>
  </r>
  <r>
    <d v="2017-08-06T00:00:00"/>
    <x v="7"/>
    <n v="500"/>
    <s v="خزينة مدينة نصر"/>
    <s v="تبرعات نقدية للمرضى"/>
    <s v="نقدية للمرضى"/>
    <s v="دفاتر جمع مال"/>
    <x v="2"/>
    <s v="سارى"/>
    <n v="9614"/>
    <n v="193"/>
  </r>
  <r>
    <d v="2017-08-06T00:00:00"/>
    <x v="7"/>
    <n v="700"/>
    <s v="خزينة مدينة نصر"/>
    <s v="تبرعات عامة من زكاة مال وغيرها"/>
    <s v="تبرعات عامة من زكاة مال وغيرها"/>
    <s v="دفاتر جمع مال"/>
    <x v="2"/>
    <s v="سارى"/>
    <n v="9615"/>
    <n v="193"/>
  </r>
  <r>
    <d v="2017-08-06T00:00:00"/>
    <x v="7"/>
    <n v="2675"/>
    <s v="بنك البركة جنيه مصرى"/>
    <s v="تبرعات مباشرة بالبنك"/>
    <m/>
    <s v="بنوك"/>
    <x v="0"/>
    <m/>
    <s v="معاملة بنكية"/>
    <m/>
  </r>
  <r>
    <d v="2017-08-06T00:00:00"/>
    <x v="7"/>
    <n v="200"/>
    <s v="بنك البركة جنيه مصرى"/>
    <s v="تبرعات مباشرة بالبنك"/>
    <m/>
    <s v="بنوك"/>
    <x v="0"/>
    <m/>
    <s v="معاملة بنكية"/>
    <m/>
  </r>
  <r>
    <d v="2017-08-07T00:00:00"/>
    <x v="7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5"/>
    <n v="1"/>
  </r>
  <r>
    <d v="2017-08-07T00:00:00"/>
    <x v="7"/>
    <n v="6862.7999999999993"/>
    <s v="خزينة مدينة نصر دولار"/>
    <s v="تبرعات عامة من زكاة مال وغيرها"/>
    <s v="تبرعات عامة من زكاة مال وغيرها"/>
    <s v="دفاتر جمع مال"/>
    <x v="2"/>
    <s v="سارى"/>
    <n v="6"/>
    <n v="1"/>
  </r>
  <r>
    <d v="2017-08-07T00:00:00"/>
    <x v="7"/>
    <n v="3000"/>
    <s v="خزينة مدينة نصر"/>
    <s v="تبرعات عامة من زكاة مال وغيرها"/>
    <s v="تبرعات عامة من زكاة مال وغيرها"/>
    <s v="دفاتر جمع مال"/>
    <x v="2"/>
    <s v="سارى"/>
    <n v="7"/>
    <n v="1"/>
  </r>
  <r>
    <d v="2017-08-07T00:00:00"/>
    <x v="7"/>
    <n v="200"/>
    <s v="خزينة مدينة نصر"/>
    <s v="تبرعات نقدية للمرضى"/>
    <s v="نقدية للمرضى"/>
    <s v="دفاتر جمع مال"/>
    <x v="2"/>
    <s v="سارى"/>
    <n v="8"/>
    <n v="1"/>
  </r>
  <r>
    <d v="2017-08-07T00:00:00"/>
    <x v="7"/>
    <n v="1800"/>
    <s v="خزينة مدينة نصر"/>
    <s v="تبرعات نقدية للمرضى"/>
    <s v="نقدية للمرضى"/>
    <s v="دفاتر جمع مال"/>
    <x v="2"/>
    <s v="سارى"/>
    <n v="159"/>
    <n v="4"/>
  </r>
  <r>
    <d v="2017-08-07T00:00:00"/>
    <x v="7"/>
    <n v="200"/>
    <s v="خزينة مدينة نصر"/>
    <s v="تبرعات نقدية للمرضى"/>
    <s v="نقدية للمرضى"/>
    <s v="دفاتر جمع مال"/>
    <x v="2"/>
    <s v="سارى"/>
    <n v="160"/>
    <n v="4"/>
  </r>
  <r>
    <d v="2017-08-07T00:00:00"/>
    <x v="7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161"/>
    <n v="4"/>
  </r>
  <r>
    <d v="2017-08-07T00:00:00"/>
    <x v="7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162"/>
    <n v="4"/>
  </r>
  <r>
    <d v="2017-08-07T00:00:00"/>
    <x v="7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163"/>
    <n v="4"/>
  </r>
  <r>
    <d v="2017-08-07T00:00:00"/>
    <x v="7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457"/>
    <n v="10"/>
  </r>
  <r>
    <d v="2017-08-07T00:00:00"/>
    <x v="7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458"/>
    <n v="10"/>
  </r>
  <r>
    <d v="2017-08-07T00:00:00"/>
    <x v="7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459"/>
    <n v="10"/>
  </r>
  <r>
    <d v="2017-08-07T00:00:00"/>
    <x v="7"/>
    <n v="10"/>
    <s v="خزينة مدينة نصر"/>
    <s v="تبرعات نقدية للمرضى"/>
    <s v="نقدية للمرضى"/>
    <s v="دفاتر جمع مال"/>
    <x v="2"/>
    <s v="سارى"/>
    <n v="461"/>
    <n v="10"/>
  </r>
  <r>
    <d v="2017-08-07T00:00:00"/>
    <x v="7"/>
    <n v="5000"/>
    <s v="خزينة مدينة نصر"/>
    <s v="تبرعات نقدية للمرضى"/>
    <s v="نقدية للمرضى"/>
    <s v="دفاتر جمع مال"/>
    <x v="2"/>
    <s v="سارى"/>
    <n v="9616"/>
    <n v="193"/>
  </r>
  <r>
    <d v="2017-08-07T00:00:00"/>
    <x v="7"/>
    <n v="9156.42"/>
    <s v="خزينة مدينة نصر دولار"/>
    <s v="تبرعات نقدية للمرضى"/>
    <s v="نقدية للمرضى"/>
    <s v="دفاتر جمع مال"/>
    <x v="2"/>
    <s v="سارى"/>
    <n v="7706"/>
    <n v="155"/>
  </r>
  <r>
    <d v="2017-08-07T00:00:00"/>
    <x v="7"/>
    <n v="7097.58"/>
    <s v="خزينة مدينة نصر دولار"/>
    <s v="تبرعات نقدية للمرضى"/>
    <s v="نقدية للمرضى"/>
    <s v="دفاتر جمع مال"/>
    <x v="2"/>
    <s v="سارى"/>
    <n v="7707"/>
    <n v="155"/>
  </r>
  <r>
    <d v="2017-08-07T00:00:00"/>
    <x v="7"/>
    <n v="2975"/>
    <s v="خزينة مدينة نصر"/>
    <s v="تبرعات نقدية للمرضى"/>
    <s v="نقدية للمرضى"/>
    <s v="دفاتر جمع مال"/>
    <x v="2"/>
    <s v="سارى"/>
    <n v="7708"/>
    <n v="155"/>
  </r>
  <r>
    <d v="2017-08-07T00:00:00"/>
    <x v="7"/>
    <n v="355"/>
    <s v="خزينة مدينة نصر"/>
    <s v="تبرعات نقدية للمرضى"/>
    <s v="نقدية للمرضى"/>
    <s v="دفاتر جمع مال"/>
    <x v="2"/>
    <s v="سارى"/>
    <n v="7709"/>
    <n v="155"/>
  </r>
  <r>
    <d v="2017-08-07T00:00:00"/>
    <x v="7"/>
    <n v="2760"/>
    <s v="خزينة مدينة نصر"/>
    <s v="تبرعات نقدية للمرضى"/>
    <s v="نقدية للمرضى"/>
    <s v="دفاتر جمع مال"/>
    <x v="2"/>
    <s v="سارى"/>
    <n v="9483"/>
    <n v="190"/>
  </r>
  <r>
    <d v="2017-08-07T00:00:00"/>
    <x v="7"/>
    <n v="1520"/>
    <s v="خزينة مدينة نصر"/>
    <s v="تبرعات نقدية للمرضى"/>
    <s v="نقدية للمرضى"/>
    <s v="دفاتر جمع مال"/>
    <x v="2"/>
    <s v="سارى"/>
    <n v="9484"/>
    <n v="190"/>
  </r>
  <r>
    <d v="2017-08-07T00:00:00"/>
    <x v="7"/>
    <n v="2500"/>
    <s v="خزينة مدينة نصر"/>
    <s v="تبرعات نقدية للمرضى"/>
    <s v="نقدية للمرضى"/>
    <s v="دفاتر جمع مال"/>
    <x v="2"/>
    <s v="سارى"/>
    <n v="9485"/>
    <n v="190"/>
  </r>
  <r>
    <d v="2017-08-07T00:00:00"/>
    <x v="7"/>
    <n v="1300"/>
    <s v="خزينة مدينة نصر"/>
    <s v="تبرعات نقدية للمرضى"/>
    <s v="نقدية للمرضى"/>
    <s v="دفاتر جمع مال"/>
    <x v="2"/>
    <s v="سارى"/>
    <n v="9617"/>
    <n v="193"/>
  </r>
  <r>
    <d v="2017-08-07T00:00:00"/>
    <x v="7"/>
    <n v="150"/>
    <s v="خزينة مدينة نصر"/>
    <s v="تبرعات عامة من زكاة مال وغيرها"/>
    <s v="تبرعات عامة من زكاة مال وغيرها"/>
    <s v="دفاتر جمع مال"/>
    <x v="2"/>
    <s v="سارى"/>
    <n v="9618"/>
    <n v="193"/>
  </r>
  <r>
    <d v="2017-08-07T00:00:00"/>
    <x v="7"/>
    <n v="1000"/>
    <s v="بنك البركة جنيه مصرى"/>
    <s v="تبرعات مباشرة بالبنك"/>
    <m/>
    <s v="بنوك"/>
    <x v="0"/>
    <m/>
    <s v="معاملة بنكية"/>
    <m/>
  </r>
  <r>
    <d v="2017-08-07T00:00:00"/>
    <x v="7"/>
    <n v="650"/>
    <s v="بنك البركة جنيه مصرى"/>
    <s v="تبرعات مباشرة بالبنك"/>
    <m/>
    <s v="بنوك"/>
    <x v="0"/>
    <m/>
    <s v="معاملة بنكية"/>
    <m/>
  </r>
  <r>
    <d v="2017-08-07T00:00:00"/>
    <x v="7"/>
    <n v="2500"/>
    <s v="بنك البركة جنيه مصرى"/>
    <s v="تبرعات مباشرة بالبنك"/>
    <m/>
    <s v="بنوك"/>
    <x v="0"/>
    <m/>
    <s v="معاملة بنكية"/>
    <m/>
  </r>
  <r>
    <d v="2017-08-07T00:00:00"/>
    <x v="7"/>
    <n v="538.75"/>
    <s v="بنك البركة جنيه مصرى"/>
    <s v="تبرعات مباشرة بالبنك"/>
    <m/>
    <s v="بنوك"/>
    <x v="0"/>
    <m/>
    <s v="معاملة بنكية"/>
    <m/>
  </r>
  <r>
    <d v="2017-08-07T00:00:00"/>
    <x v="7"/>
    <n v="220"/>
    <s v="بنك البركة جنيه مصرى"/>
    <s v="تبرعات مباشرة بالبنك"/>
    <m/>
    <s v="بنوك"/>
    <x v="0"/>
    <m/>
    <s v="معاملة بنكية"/>
    <m/>
  </r>
  <r>
    <d v="2017-08-07T00:00:00"/>
    <x v="7"/>
    <n v="900"/>
    <s v="بنك البركة جنيه مصرى"/>
    <s v="تبرعات مباشرة بالبنك"/>
    <m/>
    <s v="بنوك"/>
    <x v="0"/>
    <m/>
    <s v="معاملة بنكية"/>
    <m/>
  </r>
  <r>
    <d v="2017-08-07T00:00:00"/>
    <x v="7"/>
    <n v="8800"/>
    <s v="بنك البركة جنيه مصرى"/>
    <s v="تبرعات مباشرة بالبنك"/>
    <m/>
    <s v="بنوك"/>
    <x v="0"/>
    <m/>
    <s v="معاملة بنكية"/>
    <m/>
  </r>
  <r>
    <d v="2017-08-07T00:00:00"/>
    <x v="7"/>
    <n v="1600"/>
    <s v="بنك البركة جنيه مصرى"/>
    <s v="تبرعات مباشرة بالبنك"/>
    <m/>
    <s v="بنوك"/>
    <x v="0"/>
    <m/>
    <s v="معاملة بنكية"/>
    <m/>
  </r>
  <r>
    <d v="2017-08-08T00:00:00"/>
    <x v="7"/>
    <n v="300"/>
    <s v="خزينة مدينة نصر"/>
    <s v="تبرعات نقدية للمرضى"/>
    <s v="نقدية للمرضى"/>
    <s v="دفاتر جمع مال"/>
    <x v="2"/>
    <s v="سارى"/>
    <n v="9"/>
    <n v="1"/>
  </r>
  <r>
    <d v="2017-08-08T00:00:00"/>
    <x v="7"/>
    <n v="310"/>
    <s v="خزينة مدينة نصر"/>
    <s v="تبرعات عامة من زكاة مال وغيرها"/>
    <s v="تبرعات عامة من زكاة مال وغيرها"/>
    <s v="دفاتر جمع مال"/>
    <x v="2"/>
    <s v="سارى"/>
    <n v="10"/>
    <n v="1"/>
  </r>
  <r>
    <d v="2017-08-08T00:00:00"/>
    <x v="7"/>
    <n v="600"/>
    <s v="خزينة مدينة نصر"/>
    <s v="تبرعات نقدية للمرضى"/>
    <s v="نقدية للمرضى"/>
    <s v="دفاتر جمع مال"/>
    <x v="2"/>
    <s v="سارى"/>
    <n v="115"/>
    <n v="3"/>
  </r>
  <r>
    <d v="2017-08-08T00:00:00"/>
    <x v="7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116"/>
    <n v="3"/>
  </r>
  <r>
    <d v="2017-08-08T00:00:00"/>
    <x v="7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117"/>
    <n v="3"/>
  </r>
  <r>
    <d v="2017-08-08T00:00:00"/>
    <x v="7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208"/>
    <n v="5"/>
  </r>
  <r>
    <d v="2017-08-08T00:00:00"/>
    <x v="7"/>
    <n v="10000"/>
    <s v="خزينة مدينة نصر"/>
    <s v="تبرعات نقدية للمرضى"/>
    <s v="نقدية للمرضى"/>
    <s v="دفاتر جمع مال"/>
    <x v="2"/>
    <s v="سارى"/>
    <n v="209"/>
    <n v="5"/>
  </r>
  <r>
    <d v="2017-08-08T00:00:00"/>
    <x v="7"/>
    <n v="10000"/>
    <s v="خزينة مدينة نصر"/>
    <s v="تبرعات نقدية للمرضى"/>
    <s v="نقدية للمرضى"/>
    <s v="دفاتر جمع مال"/>
    <x v="2"/>
    <s v="سارى"/>
    <n v="210"/>
    <n v="5"/>
  </r>
  <r>
    <d v="2017-08-08T00:00:00"/>
    <x v="7"/>
    <n v="3150"/>
    <s v="خزينة مدينة نصر"/>
    <s v="تبرعات نقدية للمرضى"/>
    <s v="نقدية للمرضى"/>
    <s v="دفاتر جمع مال"/>
    <x v="2"/>
    <s v="سارى"/>
    <n v="211"/>
    <n v="5"/>
  </r>
  <r>
    <d v="2017-08-08T00:00:00"/>
    <x v="7"/>
    <n v="10000"/>
    <s v="خزينة مدينة نصر"/>
    <s v="تبرعات نقدية للمرضى"/>
    <s v="نقدية للمرضى"/>
    <s v="دفاتر جمع مال"/>
    <x v="2"/>
    <s v="سارى"/>
    <n v="212"/>
    <n v="5"/>
  </r>
  <r>
    <d v="2017-08-08T00:00:00"/>
    <x v="7"/>
    <n v="3945"/>
    <s v="خزينة مدينة نصر"/>
    <s v="تبرعات نقدية للمرضى"/>
    <s v="نقدية للمرضى"/>
    <s v="دفاتر جمع مال"/>
    <x v="2"/>
    <s v="سارى"/>
    <n v="213"/>
    <n v="5"/>
  </r>
  <r>
    <d v="2017-08-08T00:00:00"/>
    <x v="7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214"/>
    <n v="5"/>
  </r>
  <r>
    <d v="2017-08-08T00:00:00"/>
    <x v="7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215"/>
    <n v="5"/>
  </r>
  <r>
    <d v="2017-08-08T00:00:00"/>
    <x v="7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216"/>
    <n v="5"/>
  </r>
  <r>
    <d v="2017-08-08T00:00:00"/>
    <x v="7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462"/>
    <n v="10"/>
  </r>
  <r>
    <d v="2017-08-08T00:00:00"/>
    <x v="7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9486"/>
    <n v="190"/>
  </r>
  <r>
    <d v="2017-08-08T00:00:00"/>
    <x v="7"/>
    <n v="1000"/>
    <s v="خزينة مدينة نصر"/>
    <s v="تبرعات نقدية للمرضى"/>
    <s v="نقدية للمرضى"/>
    <s v="دفاتر جمع مال"/>
    <x v="2"/>
    <s v="سارى"/>
    <n v="9487"/>
    <n v="190"/>
  </r>
  <r>
    <d v="2017-08-08T00:00:00"/>
    <x v="7"/>
    <n v="1000"/>
    <s v="خزينة مدينة نصر"/>
    <s v="تبرعات نقدية للمرضى"/>
    <s v="نقدية للمرضى"/>
    <s v="دفاتر جمع مال"/>
    <x v="2"/>
    <s v="سارى"/>
    <n v="9490"/>
    <n v="190"/>
  </r>
  <r>
    <d v="2017-08-08T00:00:00"/>
    <x v="7"/>
    <n v="150"/>
    <s v="خزينة مدينة نصر"/>
    <s v="تبرعات نقدية للمرضى"/>
    <s v="نقدية للمرضى"/>
    <s v="دفاتر جمع مال"/>
    <x v="2"/>
    <s v="سارى"/>
    <n v="9491"/>
    <n v="190"/>
  </r>
  <r>
    <d v="2017-08-08T00:00:00"/>
    <x v="7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9619"/>
    <n v="193"/>
  </r>
  <r>
    <d v="2017-08-08T00:00:00"/>
    <x v="7"/>
    <n v="600"/>
    <s v="خزينة مدينة نصر"/>
    <s v="تبرعات عامة من زكاة مال وغيرها"/>
    <s v="تبرعات عامة من زكاة مال وغيرها"/>
    <s v="دفاتر جمع مال"/>
    <x v="2"/>
    <s v="سارى"/>
    <n v="9620"/>
    <n v="193"/>
  </r>
  <r>
    <d v="2017-08-08T00:00:00"/>
    <x v="7"/>
    <n v="400"/>
    <s v="بنك البركة جنيه مصرى"/>
    <s v="تبرعات مباشرة بالبنك"/>
    <m/>
    <s v="بنوك"/>
    <x v="0"/>
    <m/>
    <s v="معاملة بنكية"/>
    <m/>
  </r>
  <r>
    <d v="2017-08-08T00:00:00"/>
    <x v="7"/>
    <n v="750"/>
    <s v="بنك البركة جنيه مصرى"/>
    <s v="تبرعات مباشرة بالبنك"/>
    <m/>
    <s v="بنوك"/>
    <x v="0"/>
    <m/>
    <s v="معاملة بنكية"/>
    <m/>
  </r>
  <r>
    <d v="2017-08-08T00:00:00"/>
    <x v="7"/>
    <n v="550"/>
    <s v="بنك البركة جنيه مصرى"/>
    <s v="تبرعات مباشرة بالبنك"/>
    <m/>
    <s v="بنوك"/>
    <x v="0"/>
    <m/>
    <s v="معاملة بنكية"/>
    <m/>
  </r>
  <r>
    <d v="2017-08-09T00:00:00"/>
    <x v="7"/>
    <n v="1500"/>
    <s v="خزينة مدينة نصر"/>
    <s v="تبرعات عامة من زكاة مال وغيرها"/>
    <s v="تبرعات عامة من زكاة مال وغيرها"/>
    <s v="دفاتر جمع مال"/>
    <x v="2"/>
    <s v="سارى"/>
    <n v="11"/>
    <n v="1"/>
  </r>
  <r>
    <d v="2017-08-09T00:00:00"/>
    <x v="7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12"/>
    <n v="1"/>
  </r>
  <r>
    <d v="2017-08-09T00:00:00"/>
    <x v="7"/>
    <n v="2000"/>
    <s v="خزينة مدينة نصر"/>
    <s v="تبرعات نقدية للمرضى"/>
    <s v="نقدية للمرضى"/>
    <s v="دفاتر جمع مال"/>
    <x v="2"/>
    <s v="سارى"/>
    <n v="14"/>
    <n v="1"/>
  </r>
  <r>
    <d v="2017-08-09T00:00:00"/>
    <x v="7"/>
    <n v="3500"/>
    <s v="خزينة مدينة نصر"/>
    <s v="تبرعات نقدية للمرضى"/>
    <s v="نقدية للمرضى"/>
    <s v="دفاتر جمع مال"/>
    <x v="2"/>
    <s v="سارى"/>
    <n v="15"/>
    <n v="1"/>
  </r>
  <r>
    <d v="2017-08-09T00:00:00"/>
    <x v="7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16"/>
    <n v="1"/>
  </r>
  <r>
    <d v="2017-08-09T00:00:00"/>
    <x v="7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17"/>
    <n v="1"/>
  </r>
  <r>
    <d v="2017-08-09T00:00:00"/>
    <x v="7"/>
    <n v="5000"/>
    <s v="خزينة مدينة نصر"/>
    <s v="تبرعات نقدية للمرضى"/>
    <s v="نقدية للمرضى"/>
    <s v="دفاتر جمع مال"/>
    <x v="2"/>
    <s v="سارى"/>
    <n v="118"/>
    <n v="3"/>
  </r>
  <r>
    <d v="2017-08-09T00:00:00"/>
    <x v="7"/>
    <n v="1000"/>
    <s v="خزينة مدينة نصر"/>
    <s v="تبرعات نقدية للمرضى"/>
    <s v="نقدية للمرضى"/>
    <s v="دفاتر جمع مال"/>
    <x v="2"/>
    <s v="سارى"/>
    <n v="119"/>
    <n v="3"/>
  </r>
  <r>
    <d v="2017-08-09T00:00:00"/>
    <x v="7"/>
    <n v="10000"/>
    <s v="خزينة مدينة نصر"/>
    <s v="تبرعات نقدية للمرضى"/>
    <s v="نقدية للمرضى"/>
    <s v="دفاتر جمع مال"/>
    <x v="2"/>
    <s v="سارى"/>
    <n v="120"/>
    <n v="3"/>
  </r>
  <r>
    <d v="2017-08-09T00:00:00"/>
    <x v="7"/>
    <n v="1500"/>
    <s v="خزينة مدينة نصر"/>
    <s v="تبرعات نقدية للمرضى"/>
    <s v="نقدية للمرضى"/>
    <s v="دفاتر جمع مال"/>
    <x v="2"/>
    <s v="سارى"/>
    <n v="121"/>
    <n v="3"/>
  </r>
  <r>
    <d v="2017-08-09T00:00:00"/>
    <x v="7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164"/>
    <n v="4"/>
  </r>
  <r>
    <d v="2017-08-09T00:00:00"/>
    <x v="7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165"/>
    <n v="4"/>
  </r>
  <r>
    <d v="2017-08-09T00:00:00"/>
    <x v="7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166"/>
    <n v="4"/>
  </r>
  <r>
    <d v="2017-08-09T00:00:00"/>
    <x v="7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217"/>
    <n v="5"/>
  </r>
  <r>
    <d v="2017-08-09T00:00:00"/>
    <x v="7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218"/>
    <n v="5"/>
  </r>
  <r>
    <d v="2017-08-09T00:00:00"/>
    <x v="7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463"/>
    <n v="10"/>
  </r>
  <r>
    <d v="2017-08-09T00:00:00"/>
    <x v="7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464"/>
    <n v="10"/>
  </r>
  <r>
    <d v="2017-08-09T00:00:00"/>
    <x v="7"/>
    <n v="1100"/>
    <s v="خزينة مدينة نصر"/>
    <s v="تبرعات عامة من زكاة مال وغيرها"/>
    <s v="تبرعات عامة من زكاة مال وغيرها"/>
    <s v="دفاتر جمع مال"/>
    <x v="2"/>
    <s v="سارى"/>
    <n v="465"/>
    <n v="10"/>
  </r>
  <r>
    <d v="2017-08-09T00:00:00"/>
    <x v="7"/>
    <n v="350"/>
    <s v="خزينة مدينة نصر"/>
    <s v="تبرعات عامة من زكاة مال وغيرها"/>
    <s v="تبرعات عامة من زكاة مال وغيرها"/>
    <s v="دفاتر جمع مال"/>
    <x v="2"/>
    <s v="سارى"/>
    <n v="466"/>
    <n v="10"/>
  </r>
  <r>
    <d v="2017-08-09T00:00:00"/>
    <x v="7"/>
    <n v="500"/>
    <s v="خزينة مدينة نصر"/>
    <s v="تبرعات نقدية للمرضى"/>
    <s v="نقدية للمرضى"/>
    <s v="دفاتر جمع مال"/>
    <x v="2"/>
    <s v="سارى"/>
    <n v="467"/>
    <n v="10"/>
  </r>
  <r>
    <d v="2017-08-09T00:00:00"/>
    <x v="7"/>
    <n v="200"/>
    <s v="خزينة مدينة نصر"/>
    <s v="تبرعات نقدية للمرضى"/>
    <s v="نقدية للمرضى"/>
    <s v="دفاتر جمع مال"/>
    <x v="2"/>
    <s v="سارى"/>
    <n v="468"/>
    <n v="10"/>
  </r>
  <r>
    <d v="2017-08-09T00:00:00"/>
    <x v="7"/>
    <n v="500"/>
    <s v="خزينة مدينة نصر"/>
    <s v="تبرعات نقدية للمرضى"/>
    <s v="نقدية للمرضى"/>
    <s v="دفاتر جمع مال"/>
    <x v="2"/>
    <s v="سارى"/>
    <n v="7710"/>
    <n v="155"/>
  </r>
  <r>
    <d v="2017-08-09T00:00:00"/>
    <x v="7"/>
    <n v="532.5"/>
    <s v="خزينة مدينة نصر"/>
    <s v="تبرعات نقدية للمرضى"/>
    <s v="نقدية للمرضى"/>
    <s v="دفاتر جمع مال"/>
    <x v="2"/>
    <s v="سارى"/>
    <n v="7711"/>
    <n v="155"/>
  </r>
  <r>
    <d v="2017-08-09T00:00:00"/>
    <x v="7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9492"/>
    <n v="190"/>
  </r>
  <r>
    <d v="2017-08-09T00:00:00"/>
    <x v="7"/>
    <n v="2000"/>
    <s v="خزينة مدينة نصر"/>
    <s v="تبرعات نقدية للمرضى"/>
    <s v="نقدية للمرضى"/>
    <s v="دفاتر جمع مال"/>
    <x v="2"/>
    <s v="سارى"/>
    <n v="9493"/>
    <n v="190"/>
  </r>
  <r>
    <d v="2017-08-09T00:00:00"/>
    <x v="7"/>
    <n v="1000"/>
    <s v="خزينة مدينة نصر"/>
    <s v="تبرعات نقدية للمرضى"/>
    <s v="نقدية للمرضى"/>
    <s v="دفاتر جمع مال"/>
    <x v="2"/>
    <s v="سارى"/>
    <n v="9494"/>
    <n v="190"/>
  </r>
  <r>
    <d v="2017-08-09T00:00:00"/>
    <x v="7"/>
    <n v="350"/>
    <s v="خزينة مدينة نصر"/>
    <s v="تبرعات نقدية للمرضى"/>
    <s v="نقدية للمرضى"/>
    <s v="دفاتر جمع مال"/>
    <x v="2"/>
    <s v="سارى"/>
    <n v="9495"/>
    <n v="190"/>
  </r>
  <r>
    <d v="2017-08-09T00:00:00"/>
    <x v="7"/>
    <n v="740"/>
    <s v="خزينة مدينة نصر"/>
    <s v="تبرعات نقدية للمرضى"/>
    <s v="نقدية للمرضى"/>
    <s v="دفاتر جمع مال"/>
    <x v="2"/>
    <s v="سارى"/>
    <n v="9496"/>
    <n v="190"/>
  </r>
  <r>
    <d v="2017-08-09T00:00:00"/>
    <x v="7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9621"/>
    <n v="193"/>
  </r>
  <r>
    <d v="2017-08-09T00:00:00"/>
    <x v="7"/>
    <n v="400"/>
    <s v="خزينة مدينة نصر"/>
    <s v="تبرعات عامة من زكاة مال وغيرها"/>
    <s v="تبرعات عامة من زكاة مال وغيرها"/>
    <s v="دفاتر جمع مال"/>
    <x v="2"/>
    <s v="سارى"/>
    <n v="9622"/>
    <n v="193"/>
  </r>
  <r>
    <d v="2017-08-09T00:00:00"/>
    <x v="7"/>
    <n v="600"/>
    <s v="خزينة مدينة نصر"/>
    <s v="تبرعات عامة من زكاة مال وغيرها"/>
    <s v="تبرعات عامة من زكاة مال وغيرها"/>
    <s v="دفاتر جمع مال"/>
    <x v="2"/>
    <s v="سارى"/>
    <n v="9623"/>
    <n v="193"/>
  </r>
  <r>
    <d v="2017-08-09T00:00:00"/>
    <x v="7"/>
    <n v="450"/>
    <s v="خزينة مدينة نصر"/>
    <s v="تبرعات عامة من زكاة مال وغيرها"/>
    <s v="تبرعات عامة من زكاة مال وغيرها"/>
    <s v="دفاتر جمع مال"/>
    <x v="2"/>
    <s v="سارى"/>
    <n v="9624"/>
    <n v="193"/>
  </r>
  <r>
    <d v="2017-08-09T00:00:00"/>
    <x v="7"/>
    <n v="450"/>
    <s v="خزينة مدينة نصر"/>
    <s v="تبرعات عامة من زكاة مال وغيرها"/>
    <s v="تبرعات عامة من زكاة مال وغيرها"/>
    <s v="دفاتر جمع مال"/>
    <x v="2"/>
    <s v="سارى"/>
    <n v="9625"/>
    <n v="193"/>
  </r>
  <r>
    <d v="2017-08-09T00:00:00"/>
    <x v="7"/>
    <n v="400"/>
    <s v="خزينة مدينة نصر"/>
    <s v="تبرعات عامة من زكاة مال وغيرها"/>
    <s v="تبرعات عامة من زكاة مال وغيرها"/>
    <s v="دفاتر جمع مال"/>
    <x v="2"/>
    <s v="سارى"/>
    <n v="9626"/>
    <n v="193"/>
  </r>
  <r>
    <d v="2017-08-09T00:00:00"/>
    <x v="7"/>
    <n v="4000"/>
    <s v="بنك البركة جنيه مصرى"/>
    <s v="تبرعات مباشرة بالبنك"/>
    <m/>
    <s v="بنوك"/>
    <x v="0"/>
    <m/>
    <s v="معاملة بنكية"/>
    <m/>
  </r>
  <r>
    <d v="2017-08-09T00:00:00"/>
    <x v="7"/>
    <n v="198"/>
    <s v="بنك البركة جنيه مصرى"/>
    <s v="تبرعات مباشرة بالبنك"/>
    <m/>
    <s v="بنوك"/>
    <x v="0"/>
    <m/>
    <s v="معاملة بنكية"/>
    <m/>
  </r>
  <r>
    <d v="2017-08-10T00:00:00"/>
    <x v="7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52"/>
    <n v="2"/>
  </r>
  <r>
    <d v="2017-08-10T00:00:00"/>
    <x v="7"/>
    <n v="6000"/>
    <s v="خزينة مدينة نصر"/>
    <s v="تبرعات نقدية للمرضى"/>
    <s v="نقدية للمرضى"/>
    <s v="دفاتر جمع مال"/>
    <x v="2"/>
    <s v="سارى"/>
    <n v="53"/>
    <n v="2"/>
  </r>
  <r>
    <d v="2017-08-10T00:00:00"/>
    <x v="7"/>
    <n v="1000"/>
    <s v="خزينة مدينة نصر"/>
    <s v="تبرعات نقدية للمرضى"/>
    <s v="نقدية للمرضى"/>
    <s v="دفاتر جمع مال"/>
    <x v="2"/>
    <s v="سارى"/>
    <n v="54"/>
    <n v="2"/>
  </r>
  <r>
    <d v="2017-08-10T00:00:00"/>
    <x v="7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122"/>
    <n v="3"/>
  </r>
  <r>
    <d v="2017-08-10T00:00:00"/>
    <x v="7"/>
    <n v="600"/>
    <s v="خزينة مدينة نصر"/>
    <s v="تبرعات عامة من زكاة مال وغيرها"/>
    <s v="تبرعات عامة من زكاة مال وغيرها"/>
    <s v="دفاتر جمع مال"/>
    <x v="2"/>
    <s v="سارى"/>
    <n v="123"/>
    <n v="3"/>
  </r>
  <r>
    <d v="2017-08-10T00:00:00"/>
    <x v="7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167"/>
    <n v="4"/>
  </r>
  <r>
    <d v="2017-08-10T00:00:00"/>
    <x v="7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168"/>
    <n v="4"/>
  </r>
  <r>
    <d v="2017-08-10T00:00:00"/>
    <x v="7"/>
    <n v="2700"/>
    <s v="خزينة مدينة نصر"/>
    <s v="تبرعات نقدية للمرضى"/>
    <s v="نقدية للمرضى"/>
    <s v="دفاتر جمع مال"/>
    <x v="2"/>
    <s v="سارى"/>
    <n v="220"/>
    <n v="5"/>
  </r>
  <r>
    <d v="2017-08-10T00:00:00"/>
    <x v="7"/>
    <n v="1000"/>
    <s v="خزينة مدينة نصر"/>
    <s v="تبرعات نقدية للمرضى"/>
    <s v="نقدية للمرضى"/>
    <s v="دفاتر جمع مال"/>
    <x v="2"/>
    <s v="سارى"/>
    <n v="469"/>
    <n v="10"/>
  </r>
  <r>
    <d v="2017-08-10T00:00:00"/>
    <x v="7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470"/>
    <n v="10"/>
  </r>
  <r>
    <d v="2017-08-10T00:00:00"/>
    <x v="7"/>
    <n v="3000"/>
    <s v="خزينة مدينة نصر"/>
    <s v="تبرعات عامة من زكاة مال وغيرها"/>
    <s v="تبرعات عامة من زكاة مال وغيرها"/>
    <s v="دفاتر جمع مال"/>
    <x v="2"/>
    <s v="سارى"/>
    <n v="7712"/>
    <n v="155"/>
  </r>
  <r>
    <d v="2017-08-10T00:00:00"/>
    <x v="7"/>
    <n v="1000"/>
    <s v="خزينة مدينة نصر"/>
    <s v="تبرعات نقدية للمرضى"/>
    <s v="نقدية للمرضى"/>
    <s v="دفاتر جمع مال"/>
    <x v="2"/>
    <s v="سارى"/>
    <n v="7713"/>
    <n v="155"/>
  </r>
  <r>
    <d v="2017-08-10T00:00:00"/>
    <x v="7"/>
    <n v="500"/>
    <s v="خزينة مدينة نصر"/>
    <s v="تبرعات نقدية للمرضى"/>
    <s v="نقدية للمرضى"/>
    <s v="دفاتر جمع مال"/>
    <x v="2"/>
    <s v="سارى"/>
    <n v="7714"/>
    <n v="155"/>
  </r>
  <r>
    <d v="2017-08-10T00:00:00"/>
    <x v="7"/>
    <n v="1500"/>
    <s v="خزينة مدينة نصر"/>
    <s v="تبرعات عامة من زكاة مال وغيرها"/>
    <s v="تبرعات عامة من زكاة مال وغيرها"/>
    <s v="دفاتر جمع مال"/>
    <x v="2"/>
    <s v="سارى"/>
    <n v="9628"/>
    <n v="193"/>
  </r>
  <r>
    <d v="2017-08-10T00:00:00"/>
    <x v="7"/>
    <n v="400"/>
    <s v="بنك البركة جنيه مصرى"/>
    <s v="تبرعات مباشرة بالبنك"/>
    <m/>
    <s v="بنوك"/>
    <x v="0"/>
    <m/>
    <s v="معاملة بنكية"/>
    <m/>
  </r>
  <r>
    <d v="2017-08-10T00:00:00"/>
    <x v="7"/>
    <n v="300"/>
    <s v="بنك البركة جنيه مصرى"/>
    <s v="تبرعات مباشرة بالبنك"/>
    <m/>
    <s v="بنوك"/>
    <x v="0"/>
    <m/>
    <s v="معاملة بنكية"/>
    <m/>
  </r>
  <r>
    <d v="2017-08-10T00:00:00"/>
    <x v="7"/>
    <n v="50"/>
    <s v="بنك البركة جنيه مصرى"/>
    <s v="تبرعات مباشرة بالبنك"/>
    <m/>
    <s v="بنوك"/>
    <x v="0"/>
    <m/>
    <s v="معاملة بنكية"/>
    <m/>
  </r>
  <r>
    <d v="2017-08-10T00:00:00"/>
    <x v="7"/>
    <n v="70"/>
    <s v="بنك البركة جنيه مصرى"/>
    <s v="تبرعات مباشرة بالبنك"/>
    <m/>
    <s v="بنوك"/>
    <x v="0"/>
    <m/>
    <s v="معاملة بنكية"/>
    <m/>
  </r>
  <r>
    <d v="2017-08-10T00:00:00"/>
    <x v="7"/>
    <n v="1010"/>
    <s v="بنك البركة جنيه مصرى"/>
    <s v="تبرعات مباشرة بالبنك"/>
    <m/>
    <s v="بنوك"/>
    <x v="0"/>
    <m/>
    <s v="معاملة بنكية"/>
    <m/>
  </r>
  <r>
    <d v="2017-08-11T00:00:00"/>
    <x v="7"/>
    <n v="50"/>
    <s v="خزينة مدينة نصر"/>
    <s v="تبرعات عامة من زكاة مال وغيرها"/>
    <s v="تبرعات عامة من زكاة مال وغيرها"/>
    <s v="دفاتر جمع مال"/>
    <x v="2"/>
    <s v="سارى"/>
    <n v="9629"/>
    <n v="193"/>
  </r>
  <r>
    <d v="2017-08-11T00:00:00"/>
    <x v="7"/>
    <n v="65"/>
    <s v="خزينة مدينة نصر"/>
    <s v="تبرعات عامة من زكاة مال وغيرها"/>
    <s v="تبرعات عامة من زكاة مال وغيرها"/>
    <s v="دفاتر جمع مال"/>
    <x v="2"/>
    <s v="سارى"/>
    <n v="9630"/>
    <n v="193"/>
  </r>
  <r>
    <d v="2017-08-12T00:00:00"/>
    <x v="7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18"/>
    <n v="1"/>
  </r>
  <r>
    <d v="2017-08-12T00:00:00"/>
    <x v="7"/>
    <n v="7350"/>
    <s v="خزينة مدينة نصر"/>
    <s v="تبرعات نقدية للمرضى"/>
    <s v="نقدية للمرضى"/>
    <s v="دفاتر جمع مال"/>
    <x v="2"/>
    <s v="سارى"/>
    <n v="19"/>
    <n v="1"/>
  </r>
  <r>
    <d v="2017-08-12T00:00:00"/>
    <x v="7"/>
    <n v="2500"/>
    <s v="خزينة مدينة نصر"/>
    <s v="تبرعات عامة من زكاة مال وغيرها"/>
    <s v="تبرعات عامة من زكاة مال وغيرها"/>
    <s v="دفاتر جمع مال"/>
    <x v="2"/>
    <s v="سارى"/>
    <n v="20"/>
    <n v="1"/>
  </r>
  <r>
    <d v="2017-08-12T00:00:00"/>
    <x v="7"/>
    <n v="600"/>
    <s v="خزينة مدينة نصر"/>
    <s v="تبرعات عامة من زكاة مال وغيرها"/>
    <s v="تبرعات عامة من زكاة مال وغيرها"/>
    <s v="دفاتر جمع مال"/>
    <x v="2"/>
    <s v="سارى"/>
    <n v="21"/>
    <n v="1"/>
  </r>
  <r>
    <d v="2017-08-12T00:00:00"/>
    <x v="7"/>
    <n v="200"/>
    <s v="خزينة مدينة نصر"/>
    <s v="تبرعات نقدية للمرضى"/>
    <s v="نقدية للمرضى"/>
    <s v="دفاتر جمع مال"/>
    <x v="2"/>
    <s v="سارى"/>
    <n v="22"/>
    <n v="1"/>
  </r>
  <r>
    <d v="2017-08-12T00:00:00"/>
    <x v="7"/>
    <n v="2600"/>
    <s v="خزينة مدينة نصر"/>
    <s v="تبرعات عامة من زكاة مال وغيرها"/>
    <s v="تبرعات عامة من زكاة مال وغيرها"/>
    <s v="دفاتر جمع مال"/>
    <x v="2"/>
    <s v="سارى"/>
    <n v="23"/>
    <n v="1"/>
  </r>
  <r>
    <d v="2017-08-12T00:00:00"/>
    <x v="7"/>
    <n v="15000"/>
    <s v="خزينة مدينة نصر"/>
    <s v="تبرعات عامة من زكاة مال وغيرها"/>
    <s v="تبرعات عامة من زكاة مال وغيرها"/>
    <s v="دفاتر جمع مال"/>
    <x v="2"/>
    <s v="سارى"/>
    <n v="24"/>
    <n v="1"/>
  </r>
  <r>
    <d v="2017-08-12T00:00:00"/>
    <x v="7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55"/>
    <n v="2"/>
  </r>
  <r>
    <d v="2017-08-12T00:00:00"/>
    <x v="7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56"/>
    <n v="2"/>
  </r>
  <r>
    <d v="2017-08-12T00:00:00"/>
    <x v="7"/>
    <n v="200"/>
    <s v="خزينة مدينة نصر"/>
    <s v="تبرعات نقدية للمرضى"/>
    <s v="نقدية للمرضى"/>
    <s v="دفاتر جمع مال"/>
    <x v="2"/>
    <s v="سارى"/>
    <n v="57"/>
    <n v="2"/>
  </r>
  <r>
    <d v="2017-08-12T00:00:00"/>
    <x v="7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221"/>
    <n v="5"/>
  </r>
  <r>
    <d v="2017-08-12T00:00:00"/>
    <x v="7"/>
    <n v="50"/>
    <s v="خزينة مدينة نصر"/>
    <s v="تبرعات عامة من زكاة مال وغيرها"/>
    <s v="تبرعات عامة من زكاة مال وغيرها"/>
    <s v="دفاتر جمع مال"/>
    <x v="2"/>
    <s v="سارى"/>
    <n v="222"/>
    <n v="5"/>
  </r>
  <r>
    <d v="2017-08-12T00:00:00"/>
    <x v="7"/>
    <n v="3600"/>
    <s v="خزينة مدينة نصر"/>
    <s v="تبرعات نقدية للمرضى"/>
    <s v="نقدية للمرضى"/>
    <s v="دفاتر جمع مال"/>
    <x v="2"/>
    <s v="سارى"/>
    <n v="471"/>
    <n v="10"/>
  </r>
  <r>
    <d v="2017-08-12T00:00:00"/>
    <x v="7"/>
    <n v="950"/>
    <s v="خزينة مدينة نصر"/>
    <s v="تبرعات نقدية للمرضى"/>
    <s v="نقدية للمرضى"/>
    <s v="دفاتر جمع مال"/>
    <x v="2"/>
    <s v="سارى"/>
    <n v="472"/>
    <n v="10"/>
  </r>
  <r>
    <d v="2017-08-12T00:00:00"/>
    <x v="7"/>
    <n v="600"/>
    <s v="خزينة مدينة نصر"/>
    <s v="تبرعات نقدية للمرضى"/>
    <s v="نقدية للمرضى"/>
    <s v="دفاتر جمع مال"/>
    <x v="2"/>
    <s v="سارى"/>
    <n v="7715"/>
    <n v="155"/>
  </r>
  <r>
    <d v="2017-08-12T00:00:00"/>
    <x v="7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9497"/>
    <n v="190"/>
  </r>
  <r>
    <d v="2017-08-13T00:00:00"/>
    <x v="7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25"/>
    <n v="1"/>
  </r>
  <r>
    <d v="2017-08-13T00:00:00"/>
    <x v="7"/>
    <n v="150"/>
    <s v="خزينة مدينة نصر"/>
    <s v="تبرعات عامة من زكاة مال وغيرها"/>
    <s v="تبرعات عامة من زكاة مال وغيرها"/>
    <s v="دفاتر جمع مال"/>
    <x v="2"/>
    <s v="سارى"/>
    <n v="26"/>
    <n v="1"/>
  </r>
  <r>
    <d v="2017-08-13T00:00:00"/>
    <x v="7"/>
    <n v="1000"/>
    <s v="خزينة مدينة نصر"/>
    <s v="تبرعات نقدية للمرضى"/>
    <s v="نقدية للمرضى"/>
    <s v="دفاتر جمع مال"/>
    <x v="2"/>
    <s v="سارى"/>
    <n v="27"/>
    <n v="1"/>
  </r>
  <r>
    <d v="2017-08-13T00:00:00"/>
    <x v="7"/>
    <n v="18000"/>
    <s v="خزينة مدينة نصر"/>
    <s v="تبرعات عامة من زكاة مال وغيرها"/>
    <s v="تبرعات عامة من زكاة مال وغيرها"/>
    <s v="دفاتر جمع مال"/>
    <x v="2"/>
    <s v="سارى"/>
    <n v="28"/>
    <n v="1"/>
  </r>
  <r>
    <d v="2017-08-13T00:00:00"/>
    <x v="7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58"/>
    <n v="2"/>
  </r>
  <r>
    <d v="2017-08-13T00:00:00"/>
    <x v="7"/>
    <n v="3000"/>
    <s v="خزينة مدينة نصر"/>
    <s v="تبرعات نقدية للمرضى"/>
    <s v="نقدية للمرضى"/>
    <s v="دفاتر جمع مال"/>
    <x v="2"/>
    <s v="سارى"/>
    <n v="124"/>
    <n v="3"/>
  </r>
  <r>
    <d v="2017-08-13T00:00:00"/>
    <x v="7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169"/>
    <n v="4"/>
  </r>
  <r>
    <d v="2017-08-13T00:00:00"/>
    <x v="7"/>
    <n v="5000"/>
    <s v="خزينة مدينة نصر"/>
    <s v="تبرعات نقدية للمرضى"/>
    <s v="نقدية للمرضى"/>
    <s v="دفاتر جمع مال"/>
    <x v="2"/>
    <s v="سارى"/>
    <n v="223"/>
    <n v="5"/>
  </r>
  <r>
    <d v="2017-08-13T00:00:00"/>
    <x v="7"/>
    <n v="400"/>
    <s v="خزينة مدينة نصر"/>
    <s v="تبرعات نقدية للمرضى"/>
    <s v="نقدية للمرضى"/>
    <s v="دفاتر جمع مال"/>
    <x v="2"/>
    <s v="سارى"/>
    <n v="473"/>
    <n v="10"/>
  </r>
  <r>
    <d v="2017-08-13T00:00:00"/>
    <x v="7"/>
    <n v="300"/>
    <s v="خزينة مدينة نصر"/>
    <s v="تبرعات نقدية للمرضى"/>
    <s v="نقدية للمرضى"/>
    <s v="دفاتر جمع مال"/>
    <x v="2"/>
    <s v="سارى"/>
    <n v="701"/>
    <n v="15"/>
  </r>
  <r>
    <d v="2017-08-13T00:00:00"/>
    <x v="7"/>
    <n v="300"/>
    <s v="خزينة مدينة نصر"/>
    <s v="تبرعات نقدية للمرضى"/>
    <s v="نقدية للمرضى"/>
    <s v="دفاتر جمع مال"/>
    <x v="2"/>
    <s v="سارى"/>
    <n v="702"/>
    <n v="15"/>
  </r>
  <r>
    <d v="2017-08-13T00:00:00"/>
    <x v="7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703"/>
    <n v="15"/>
  </r>
  <r>
    <d v="2017-08-13T00:00:00"/>
    <x v="7"/>
    <n v="2032"/>
    <s v="خزينة مدينة نصر"/>
    <s v="تبرعات نقدية للمرضى"/>
    <s v="نقدية للمرضى"/>
    <s v="دفاتر جمع مال"/>
    <x v="2"/>
    <s v="سارى"/>
    <n v="704"/>
    <n v="15"/>
  </r>
  <r>
    <d v="2017-08-13T00:00:00"/>
    <x v="7"/>
    <n v="400"/>
    <s v="خزينة مدينة نصر"/>
    <s v="تبرعات نقدية للمرضى"/>
    <s v="نقدية للمرضى"/>
    <s v="دفاتر جمع مال"/>
    <x v="2"/>
    <s v="سارى"/>
    <n v="7716"/>
    <n v="155"/>
  </r>
  <r>
    <d v="2017-08-13T00:00:00"/>
    <x v="7"/>
    <n v="150"/>
    <s v="خزينة مدينة نصر"/>
    <s v="تبرعات نقدية للمرضى"/>
    <s v="نقدية للمرضى"/>
    <s v="دفاتر جمع مال"/>
    <x v="2"/>
    <s v="سارى"/>
    <n v="9631"/>
    <n v="193"/>
  </r>
  <r>
    <d v="2017-08-13T00:00:00"/>
    <x v="7"/>
    <n v="150"/>
    <s v="خزينة مدينة نصر"/>
    <s v="تبرعات عامة من زكاة مال وغيرها"/>
    <s v="تبرعات عامة من زكاة مال وغيرها"/>
    <s v="دفاتر جمع مال"/>
    <x v="2"/>
    <s v="سارى"/>
    <n v="9632"/>
    <n v="193"/>
  </r>
  <r>
    <d v="2017-08-13T00:00:00"/>
    <x v="7"/>
    <n v="800"/>
    <s v="خزينة مدينة نصر"/>
    <s v="تبرعات نقدية للمرضى"/>
    <s v="نقدية للمرضى"/>
    <s v="دفاتر جمع مال"/>
    <x v="2"/>
    <s v="سارى"/>
    <n v="9633"/>
    <n v="193"/>
  </r>
  <r>
    <d v="2017-08-14T00:00:00"/>
    <x v="7"/>
    <n v="300"/>
    <s v="خزينة مدينة نصر"/>
    <s v="تبرعات نقدية للمرضى"/>
    <s v="نقدية للمرضى"/>
    <s v="دفاتر جمع مال"/>
    <x v="2"/>
    <s v="سارى"/>
    <n v="29"/>
    <n v="1"/>
  </r>
  <r>
    <d v="2017-08-14T00:00:00"/>
    <x v="7"/>
    <n v="1000"/>
    <s v="خزينة مدينة نصر"/>
    <s v="تبرعات نقدية للمرضى"/>
    <s v="نقدية للمرضى"/>
    <s v="دفاتر جمع مال"/>
    <x v="2"/>
    <s v="سارى"/>
    <n v="59"/>
    <n v="2"/>
  </r>
  <r>
    <d v="2017-08-14T00:00:00"/>
    <x v="7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60"/>
    <n v="2"/>
  </r>
  <r>
    <d v="2017-08-14T00:00:00"/>
    <x v="7"/>
    <n v="1500"/>
    <s v="خزينة مدينة نصر"/>
    <s v="تبرعات نقدية للمرضى"/>
    <s v="نقدية للمرضى"/>
    <s v="دفاتر جمع مال"/>
    <x v="2"/>
    <s v="سارى"/>
    <n v="61"/>
    <n v="2"/>
  </r>
  <r>
    <d v="2017-08-14T00:00:00"/>
    <x v="7"/>
    <n v="1500"/>
    <s v="خزينة مدينة نصر"/>
    <s v="تبرعات نقدية للمرضى"/>
    <s v="نقدية للمرضى"/>
    <s v="دفاتر جمع مال"/>
    <x v="2"/>
    <s v="سارى"/>
    <n v="62"/>
    <n v="2"/>
  </r>
  <r>
    <d v="2017-08-14T00:00:00"/>
    <x v="7"/>
    <n v="1900"/>
    <s v="خزينة مدينة نصر"/>
    <s v="تبرعات نقدية للمرضى"/>
    <s v="نقدية للمرضى"/>
    <s v="دفاتر جمع مال"/>
    <x v="2"/>
    <s v="سارى"/>
    <n v="125"/>
    <n v="3"/>
  </r>
  <r>
    <d v="2017-08-14T00:00:00"/>
    <x v="7"/>
    <n v="150"/>
    <s v="خزينة مدينة نصر"/>
    <s v="تبرعات نقدية للمرضى"/>
    <s v="نقدية للمرضى"/>
    <s v="دفاتر جمع مال"/>
    <x v="2"/>
    <s v="سارى"/>
    <n v="126"/>
    <n v="3"/>
  </r>
  <r>
    <d v="2017-08-14T00:00:00"/>
    <x v="7"/>
    <n v="400"/>
    <s v="خزينة مدينة نصر"/>
    <s v="تبرعات نقدية للمرضى"/>
    <s v="نقدية للمرضى"/>
    <s v="دفاتر جمع مال"/>
    <x v="2"/>
    <s v="سارى"/>
    <n v="127"/>
    <n v="3"/>
  </r>
  <r>
    <d v="2017-08-14T00:00:00"/>
    <x v="7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170"/>
    <n v="4"/>
  </r>
  <r>
    <d v="2017-08-14T00:00:00"/>
    <x v="7"/>
    <n v="1600"/>
    <s v="خزينة مدينة نصر"/>
    <s v="تبرعات عامة من زكاة مال وغيرها"/>
    <s v="تبرعات عامة من زكاة مال وغيرها"/>
    <s v="دفاتر جمع مال"/>
    <x v="2"/>
    <s v="سارى"/>
    <n v="171"/>
    <n v="4"/>
  </r>
  <r>
    <d v="2017-08-14T00:00:00"/>
    <x v="7"/>
    <n v="2000"/>
    <s v="خزينة مدينة نصر"/>
    <s v="تبرعات نقدية للمرضى"/>
    <s v="نقدية للمرضى"/>
    <s v="دفاتر جمع مال"/>
    <x v="2"/>
    <s v="سارى"/>
    <n v="172"/>
    <n v="4"/>
  </r>
  <r>
    <d v="2017-08-14T00:00:00"/>
    <x v="7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224"/>
    <n v="5"/>
  </r>
  <r>
    <d v="2017-08-14T00:00:00"/>
    <x v="7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225"/>
    <n v="5"/>
  </r>
  <r>
    <d v="2017-08-14T00:00:00"/>
    <x v="7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474"/>
    <n v="10"/>
  </r>
  <r>
    <d v="2017-08-14T00:00:00"/>
    <x v="7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475"/>
    <n v="10"/>
  </r>
  <r>
    <d v="2017-08-14T00:00:00"/>
    <x v="7"/>
    <n v="1000"/>
    <s v="خزينة مدينة نصر"/>
    <s v="تبرعات نقدية للمرضى"/>
    <s v="نقدية للمرضى"/>
    <s v="دفاتر جمع مال"/>
    <x v="2"/>
    <s v="سارى"/>
    <n v="705"/>
    <n v="15"/>
  </r>
  <r>
    <d v="2017-08-14T00:00:00"/>
    <x v="7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706"/>
    <n v="15"/>
  </r>
  <r>
    <d v="2017-08-14T00:00:00"/>
    <x v="7"/>
    <n v="200"/>
    <s v="خزينة مدينة نصر"/>
    <s v="تبرعات نقدية للمرضى"/>
    <s v="نقدية للمرضى"/>
    <s v="دفاتر جمع مال"/>
    <x v="2"/>
    <s v="سارى"/>
    <n v="707"/>
    <n v="15"/>
  </r>
  <r>
    <d v="2017-08-14T00:00:00"/>
    <x v="7"/>
    <n v="800"/>
    <s v="خزينة مدينة نصر"/>
    <s v="تبرعات نقدية للمرضى"/>
    <s v="نقدية للمرضى"/>
    <s v="دفاتر جمع مال"/>
    <x v="2"/>
    <s v="سارى"/>
    <n v="708"/>
    <n v="15"/>
  </r>
  <r>
    <d v="2017-08-14T00:00:00"/>
    <x v="7"/>
    <n v="7000"/>
    <s v="خزينة مدينة نصر"/>
    <s v="تبرعات نقدية للمرضى"/>
    <s v="نقدية للمرضى"/>
    <s v="دفاتر جمع مال"/>
    <x v="2"/>
    <s v="سارى"/>
    <n v="709"/>
    <n v="15"/>
  </r>
  <r>
    <d v="2017-08-14T00:00:00"/>
    <x v="7"/>
    <n v="1000"/>
    <s v="خزينة مدينة نصر"/>
    <s v="تبرعات نقدية للمرضى"/>
    <s v="نقدية للمرضى"/>
    <s v="دفاتر جمع مال"/>
    <x v="2"/>
    <s v="سارى"/>
    <n v="710"/>
    <n v="15"/>
  </r>
  <r>
    <d v="2017-08-14T00:00:00"/>
    <x v="7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711"/>
    <n v="15"/>
  </r>
  <r>
    <d v="2017-08-14T00:00:00"/>
    <x v="7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712"/>
    <n v="15"/>
  </r>
  <r>
    <d v="2017-08-14T00:00:00"/>
    <x v="7"/>
    <n v="820"/>
    <s v="خزينة مدينة نصر"/>
    <s v="تبرعات نقدية للمرضى"/>
    <s v="نقدية للمرضى"/>
    <s v="دفاتر جمع مال"/>
    <x v="2"/>
    <s v="سارى"/>
    <n v="7717"/>
    <n v="155"/>
  </r>
  <r>
    <d v="2017-08-14T00:00:00"/>
    <x v="7"/>
    <n v="2000"/>
    <s v="خزينة مدينة نصر"/>
    <s v="تبرعات نقدية للمرضى"/>
    <s v="نقدية للمرضى"/>
    <s v="دفاتر جمع مال"/>
    <x v="2"/>
    <s v="سارى"/>
    <n v="9634"/>
    <n v="193"/>
  </r>
  <r>
    <d v="2017-08-14T00:00:00"/>
    <x v="7"/>
    <n v="200"/>
    <s v="خزينة مدينة نصر"/>
    <s v="تبرعات نقدية للمرضى"/>
    <s v="نقدية للمرضى"/>
    <s v="دفاتر جمع مال"/>
    <x v="2"/>
    <s v="سارى"/>
    <n v="9635"/>
    <n v="193"/>
  </r>
  <r>
    <d v="2017-08-14T00:00:00"/>
    <x v="7"/>
    <n v="150"/>
    <s v="خزينة مدينة نصر"/>
    <s v="تبرعات عامة من زكاة مال وغيرها"/>
    <s v="تبرعات عامة من زكاة مال وغيرها"/>
    <s v="دفاتر جمع مال"/>
    <x v="2"/>
    <s v="سارى"/>
    <n v="9636"/>
    <n v="193"/>
  </r>
  <r>
    <d v="2017-08-14T00:00:00"/>
    <x v="7"/>
    <n v="150"/>
    <s v="خزينة مدينة نصر"/>
    <s v="تبرعات عامة من زكاة مال وغيرها"/>
    <s v="تبرعات عامة من زكاة مال وغيرها"/>
    <s v="دفاتر جمع مال"/>
    <x v="2"/>
    <s v="سارى"/>
    <n v="9637"/>
    <n v="193"/>
  </r>
  <r>
    <d v="2017-08-14T00:00:00"/>
    <x v="7"/>
    <n v="150"/>
    <s v="خزينة مدينة نصر"/>
    <s v="تبرعات عامة من زكاة مال وغيرها"/>
    <s v="تبرعات عامة من زكاة مال وغيرها"/>
    <s v="دفاتر جمع مال"/>
    <x v="2"/>
    <s v="سارى"/>
    <n v="9638"/>
    <n v="193"/>
  </r>
  <r>
    <d v="2017-08-14T00:00:00"/>
    <x v="7"/>
    <n v="150"/>
    <s v="خزينة مدينة نصر"/>
    <s v="تبرعات عامة من زكاة مال وغيرها"/>
    <s v="تبرعات عامة من زكاة مال وغيرها"/>
    <s v="دفاتر جمع مال"/>
    <x v="2"/>
    <s v="سارى"/>
    <n v="9639"/>
    <n v="193"/>
  </r>
  <r>
    <d v="2017-08-14T00:00:00"/>
    <x v="7"/>
    <n v="150"/>
    <s v="خزينة مدينة نصر"/>
    <s v="تبرعات عامة من زكاة مال وغيرها"/>
    <s v="تبرعات عامة من زكاة مال وغيرها"/>
    <s v="دفاتر جمع مال"/>
    <x v="2"/>
    <s v="سارى"/>
    <n v="9640"/>
    <n v="193"/>
  </r>
  <r>
    <d v="2017-08-14T00:00:00"/>
    <x v="7"/>
    <n v="150"/>
    <s v="خزينة مدينة نصر"/>
    <s v="تبرعات عامة من زكاة مال وغيرها"/>
    <s v="تبرعات عامة من زكاة مال وغيرها"/>
    <s v="دفاتر جمع مال"/>
    <x v="2"/>
    <s v="سارى"/>
    <n v="9641"/>
    <n v="193"/>
  </r>
  <r>
    <d v="2017-08-14T00:00:00"/>
    <x v="7"/>
    <n v="150"/>
    <s v="خزينة مدينة نصر"/>
    <s v="تبرعات عامة من زكاة مال وغيرها"/>
    <s v="تبرعات عامة من زكاة مال وغيرها"/>
    <s v="دفاتر جمع مال"/>
    <x v="2"/>
    <s v="سارى"/>
    <n v="9642"/>
    <n v="193"/>
  </r>
  <r>
    <d v="2017-08-14T00:00:00"/>
    <x v="7"/>
    <n v="150"/>
    <s v="خزينة مدينة نصر"/>
    <s v="تبرعات عامة من زكاة مال وغيرها"/>
    <s v="تبرعات عامة من زكاة مال وغيرها"/>
    <s v="دفاتر جمع مال"/>
    <x v="2"/>
    <s v="سارى"/>
    <n v="9643"/>
    <n v="193"/>
  </r>
  <r>
    <d v="2017-08-14T00:00:00"/>
    <x v="7"/>
    <n v="150"/>
    <s v="خزينة مدينة نصر"/>
    <s v="تبرعات عامة من زكاة مال وغيرها"/>
    <s v="تبرعات عامة من زكاة مال وغيرها"/>
    <s v="دفاتر جمع مال"/>
    <x v="2"/>
    <s v="سارى"/>
    <n v="9644"/>
    <n v="193"/>
  </r>
  <r>
    <d v="2017-08-14T00:00:00"/>
    <x v="7"/>
    <n v="150"/>
    <s v="خزينة مدينة نصر"/>
    <s v="تبرعات عامة من زكاة مال وغيرها"/>
    <s v="تبرعات عامة من زكاة مال وغيرها"/>
    <s v="دفاتر جمع مال"/>
    <x v="2"/>
    <s v="سارى"/>
    <n v="9645"/>
    <n v="193"/>
  </r>
  <r>
    <d v="2017-08-14T00:00:00"/>
    <x v="7"/>
    <n v="150"/>
    <s v="خزينة مدينة نصر"/>
    <s v="تبرعات عامة من زكاة مال وغيرها"/>
    <s v="تبرعات عامة من زكاة مال وغيرها"/>
    <s v="دفاتر جمع مال"/>
    <x v="2"/>
    <s v="سارى"/>
    <n v="9646"/>
    <n v="193"/>
  </r>
  <r>
    <d v="2017-08-14T00:00:00"/>
    <x v="7"/>
    <n v="150"/>
    <s v="خزينة مدينة نصر"/>
    <s v="تبرعات عامة من زكاة مال وغيرها"/>
    <s v="تبرعات عامة من زكاة مال وغيرها"/>
    <s v="دفاتر جمع مال"/>
    <x v="2"/>
    <s v="سارى"/>
    <n v="9647"/>
    <n v="193"/>
  </r>
  <r>
    <d v="2017-08-14T00:00:00"/>
    <x v="7"/>
    <n v="150"/>
    <s v="خزينة مدينة نصر"/>
    <s v="تبرعات عامة من زكاة مال وغيرها"/>
    <s v="تبرعات عامة من زكاة مال وغيرها"/>
    <s v="دفاتر جمع مال"/>
    <x v="2"/>
    <s v="سارى"/>
    <n v="9648"/>
    <n v="193"/>
  </r>
  <r>
    <d v="2017-08-14T00:00:00"/>
    <x v="7"/>
    <n v="150"/>
    <s v="خزينة مدينة نصر"/>
    <s v="تبرعات عامة من زكاة مال وغيرها"/>
    <s v="تبرعات عامة من زكاة مال وغيرها"/>
    <s v="دفاتر جمع مال"/>
    <x v="2"/>
    <s v="سارى"/>
    <n v="9649"/>
    <n v="193"/>
  </r>
  <r>
    <d v="2017-08-14T00:00:00"/>
    <x v="7"/>
    <n v="150"/>
    <s v="خزينة مدينة نصر"/>
    <s v="تبرعات عامة من زكاة مال وغيرها"/>
    <s v="تبرعات عامة من زكاة مال وغيرها"/>
    <s v="دفاتر جمع مال"/>
    <x v="2"/>
    <s v="سارى"/>
    <n v="9650"/>
    <n v="193"/>
  </r>
  <r>
    <d v="2017-08-14T00:00:00"/>
    <x v="7"/>
    <n v="300"/>
    <s v="بنك البركة جنيه مصرى"/>
    <s v="تبرعات مباشرة بالبنك"/>
    <m/>
    <s v="بنوك"/>
    <x v="0"/>
    <m/>
    <s v="معاملة بنكية"/>
    <m/>
  </r>
  <r>
    <d v="2017-08-15T00:00:00"/>
    <x v="7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30"/>
    <n v="1"/>
  </r>
  <r>
    <d v="2017-08-15T00:00:00"/>
    <x v="7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31"/>
    <n v="1"/>
  </r>
  <r>
    <d v="2017-08-15T00:00:00"/>
    <x v="7"/>
    <n v="50"/>
    <s v="خزينة مدينة نصر"/>
    <s v="تبرعات عامة من زكاة مال وغيرها"/>
    <s v="تبرعات عامة من زكاة مال وغيرها"/>
    <s v="دفاتر جمع مال"/>
    <x v="2"/>
    <s v="سارى"/>
    <n v="32"/>
    <n v="1"/>
  </r>
  <r>
    <d v="2017-08-15T00:00:00"/>
    <x v="7"/>
    <n v="2000"/>
    <s v="خزينة مدينة نصر"/>
    <s v="تبرعات نقدية للمرضى"/>
    <s v="نقدية للمرضى"/>
    <s v="دفاتر جمع مال"/>
    <x v="2"/>
    <s v="سارى"/>
    <n v="63"/>
    <n v="2"/>
  </r>
  <r>
    <d v="2017-08-15T00:00:00"/>
    <x v="7"/>
    <n v="200"/>
    <s v="خزينة مدينة نصر"/>
    <s v="تبرعات نقدية للمرضى"/>
    <s v="نقدية للمرضى"/>
    <s v="دفاتر جمع مال"/>
    <x v="2"/>
    <s v="سارى"/>
    <n v="64"/>
    <n v="2"/>
  </r>
  <r>
    <d v="2017-08-15T00:00:00"/>
    <x v="7"/>
    <n v="500"/>
    <s v="خزينة مدينة نصر"/>
    <s v="تبرعات نقدية للمرضى"/>
    <s v="نقدية للمرضى"/>
    <s v="دفاتر جمع مال"/>
    <x v="2"/>
    <s v="سارى"/>
    <n v="65"/>
    <n v="2"/>
  </r>
  <r>
    <d v="2017-08-15T00:00:00"/>
    <x v="7"/>
    <n v="400"/>
    <s v="خزينة مدينة نصر"/>
    <s v="تبرعات عامة من زكاة مال وغيرها"/>
    <s v="تبرعات عامة من زكاة مال وغيرها"/>
    <s v="دفاتر جمع مال"/>
    <x v="2"/>
    <s v="سارى"/>
    <n v="66"/>
    <n v="2"/>
  </r>
  <r>
    <d v="2017-08-15T00:00:00"/>
    <x v="7"/>
    <n v="300"/>
    <s v="خزينة مدينة نصر"/>
    <s v="تبرعات نقدية للمرضى"/>
    <s v="نقدية للمرضى"/>
    <s v="دفاتر جمع مال"/>
    <x v="2"/>
    <s v="سارى"/>
    <n v="67"/>
    <n v="2"/>
  </r>
  <r>
    <d v="2017-08-15T00:00:00"/>
    <x v="7"/>
    <n v="350"/>
    <s v="خزينة مدينة نصر"/>
    <s v="تبرعات نقدية للمرضى"/>
    <s v="نقدية للمرضى"/>
    <s v="دفاتر جمع مال"/>
    <x v="2"/>
    <s v="سارى"/>
    <n v="68"/>
    <n v="2"/>
  </r>
  <r>
    <d v="2017-08-15T00:00:00"/>
    <x v="7"/>
    <n v="500"/>
    <s v="خزينة مدينة نصر"/>
    <s v="تبرعات نقدية للمرضى"/>
    <s v="نقدية للمرضى"/>
    <s v="دفاتر جمع مال"/>
    <x v="2"/>
    <s v="سارى"/>
    <n v="69"/>
    <n v="2"/>
  </r>
  <r>
    <d v="2017-08-15T00:00:00"/>
    <x v="7"/>
    <n v="100"/>
    <s v="خزينة مدينة نصر"/>
    <s v="تبرعات نقدية للمرضى"/>
    <s v="نقدية للمرضى"/>
    <s v="دفاتر جمع مال"/>
    <x v="2"/>
    <s v="سارى"/>
    <n v="70"/>
    <n v="2"/>
  </r>
  <r>
    <d v="2017-08-15T00:00:00"/>
    <x v="7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128"/>
    <n v="3"/>
  </r>
  <r>
    <d v="2017-08-15T00:00:00"/>
    <x v="7"/>
    <n v="700"/>
    <s v="خزينة مدينة نصر"/>
    <s v="تبرعات نقدية للمرضى"/>
    <s v="نقدية للمرضى"/>
    <s v="دفاتر جمع مال"/>
    <x v="2"/>
    <s v="سارى"/>
    <n v="129"/>
    <n v="3"/>
  </r>
  <r>
    <d v="2017-08-15T00:00:00"/>
    <x v="7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130"/>
    <n v="3"/>
  </r>
  <r>
    <d v="2017-08-15T00:00:00"/>
    <x v="7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131"/>
    <n v="3"/>
  </r>
  <r>
    <d v="2017-08-15T00:00:00"/>
    <x v="7"/>
    <n v="400"/>
    <s v="خزينة مدينة نصر"/>
    <s v="تبرعات نقدية للمرضى"/>
    <s v="نقدية للمرضى"/>
    <s v="دفاتر جمع مال"/>
    <x v="2"/>
    <s v="سارى"/>
    <n v="132"/>
    <n v="3"/>
  </r>
  <r>
    <d v="2017-08-15T00:00:00"/>
    <x v="7"/>
    <n v="200"/>
    <s v="خزينة مدينة نصر"/>
    <s v="تبرعات نقدية للمرضى"/>
    <s v="نقدية للمرضى"/>
    <s v="دفاتر جمع مال"/>
    <x v="2"/>
    <s v="سارى"/>
    <n v="133"/>
    <n v="3"/>
  </r>
  <r>
    <d v="2017-08-15T00:00:00"/>
    <x v="7"/>
    <n v="9050"/>
    <s v="خزينة مدينة نصر"/>
    <s v="تبرعات عامة من زكاة مال وغيرها"/>
    <s v="تبرعات عامة من زكاة مال وغيرها"/>
    <s v="دفاتر جمع مال"/>
    <x v="2"/>
    <s v="سارى"/>
    <n v="134"/>
    <n v="3"/>
  </r>
  <r>
    <d v="2017-08-15T00:00:00"/>
    <x v="7"/>
    <n v="31350"/>
    <s v="خزينة مدينة نصر"/>
    <s v="تبرعات عامة من زكاة مال وغيرها"/>
    <s v="تبرعات عامة من زكاة مال وغيرها"/>
    <s v="دفاتر جمع مال"/>
    <x v="2"/>
    <s v="سارى"/>
    <n v="135"/>
    <n v="3"/>
  </r>
  <r>
    <d v="2017-08-15T00:00:00"/>
    <x v="7"/>
    <n v="900"/>
    <s v="خزينة مدينة نصر"/>
    <s v="تبرعات عامة من زكاة مال وغيرها"/>
    <s v="تبرعات عامة من زكاة مال وغيرها"/>
    <s v="دفاتر جمع مال"/>
    <x v="2"/>
    <s v="سارى"/>
    <n v="136"/>
    <n v="3"/>
  </r>
  <r>
    <d v="2017-08-15T00:00:00"/>
    <x v="7"/>
    <n v="795"/>
    <s v="خزينة مدينة نصر"/>
    <s v="تبرعات عامة من زكاة مال وغيرها"/>
    <s v="تبرعات عامة من زكاة مال وغيرها"/>
    <s v="دفاتر جمع مال"/>
    <x v="2"/>
    <s v="سارى"/>
    <n v="137"/>
    <n v="3"/>
  </r>
  <r>
    <d v="2017-08-15T00:00:00"/>
    <x v="7"/>
    <n v="50000"/>
    <s v="خزينة مدينة نصر"/>
    <s v="تبرعات عامة من زكاة مال وغيرها"/>
    <s v="تبرعات عامة من زكاة مال وغيرها"/>
    <s v="دفاتر جمع مال"/>
    <x v="2"/>
    <s v="سارى"/>
    <n v="138"/>
    <n v="3"/>
  </r>
  <r>
    <d v="2017-08-15T00:00:00"/>
    <x v="7"/>
    <n v="100"/>
    <s v="خزينة مدينة نصر"/>
    <s v="تبرعات نقدية للمرضى"/>
    <s v="نقدية للمرضى"/>
    <s v="دفاتر جمع مال"/>
    <x v="2"/>
    <s v="سارى"/>
    <n v="226"/>
    <n v="5"/>
  </r>
  <r>
    <d v="2017-08-15T00:00:00"/>
    <x v="7"/>
    <n v="5000"/>
    <s v="خزينة مدينة نصر"/>
    <s v="تبرعات نقدية للمرضى"/>
    <s v="نقدية للمرضى"/>
    <s v="دفاتر جمع مال"/>
    <x v="2"/>
    <s v="سارى"/>
    <n v="713"/>
    <n v="15"/>
  </r>
  <r>
    <d v="2017-08-15T00:00:00"/>
    <x v="7"/>
    <n v="20227.199999999997"/>
    <s v="خزينة مدينة نصر دولار"/>
    <s v="تبرعات عامة من زكاة مال وغيرها"/>
    <s v="تبرعات عامة من زكاة مال وغيرها"/>
    <s v="دفاتر جمع مال"/>
    <x v="2"/>
    <s v="سارى"/>
    <n v="714"/>
    <n v="15"/>
  </r>
  <r>
    <d v="2017-08-15T00:00:00"/>
    <x v="7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751"/>
    <n v="16"/>
  </r>
  <r>
    <d v="2017-08-15T00:00:00"/>
    <x v="7"/>
    <n v="50"/>
    <s v="خزينة مدينة نصر"/>
    <s v="تبرعات عامة من زكاة مال وغيرها"/>
    <s v="تبرعات عامة من زكاة مال وغيرها"/>
    <s v="دفاتر جمع مال"/>
    <x v="2"/>
    <s v="سارى"/>
    <n v="752"/>
    <n v="16"/>
  </r>
  <r>
    <d v="2017-08-15T00:00:00"/>
    <x v="7"/>
    <n v="250"/>
    <s v="خزينة مدينة نصر"/>
    <s v="تبرعات عامة من زكاة مال وغيرها"/>
    <s v="تبرعات عامة من زكاة مال وغيرها"/>
    <s v="دفاتر جمع مال"/>
    <x v="2"/>
    <s v="سارى"/>
    <n v="753"/>
    <n v="16"/>
  </r>
  <r>
    <d v="2017-08-15T00:00:00"/>
    <x v="7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754"/>
    <n v="16"/>
  </r>
  <r>
    <d v="2017-08-15T00:00:00"/>
    <x v="7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755"/>
    <n v="16"/>
  </r>
  <r>
    <d v="2017-08-15T00:00:00"/>
    <x v="7"/>
    <n v="1098"/>
    <s v="بنك البركة جنيه مصرى"/>
    <s v="تبرعات مباشرة بالبنك"/>
    <m/>
    <s v="بنوك"/>
    <x v="0"/>
    <m/>
    <s v="معاملة بنكية"/>
    <m/>
  </r>
  <r>
    <d v="2017-08-15T00:00:00"/>
    <x v="7"/>
    <n v="405.75"/>
    <s v="بنك البركة جنيه مصرى"/>
    <s v="تبرعات مباشرة بالبنك"/>
    <m/>
    <s v="بنوك"/>
    <x v="0"/>
    <m/>
    <s v="معاملة بنكية"/>
    <m/>
  </r>
  <r>
    <d v="2017-08-16T00:00:00"/>
    <x v="7"/>
    <n v="300"/>
    <s v="خزينة مدينة نصر"/>
    <s v="تبرعات نقدية للمرضى"/>
    <s v="نقدية للمرضى"/>
    <s v="دفاتر جمع مال"/>
    <x v="2"/>
    <s v="سارى"/>
    <n v="33"/>
    <n v="1"/>
  </r>
  <r>
    <d v="2017-08-16T00:00:00"/>
    <x v="7"/>
    <n v="2500"/>
    <s v="خزينة مدينة نصر"/>
    <s v="تبرعات عامة من زكاة مال وغيرها"/>
    <s v="تبرعات عامة من زكاة مال وغيرها"/>
    <s v="دفاتر جمع مال"/>
    <x v="2"/>
    <s v="سارى"/>
    <n v="34"/>
    <n v="1"/>
  </r>
  <r>
    <d v="2017-08-16T00:00:00"/>
    <x v="7"/>
    <n v="3000"/>
    <s v="خزينة مدينة نصر"/>
    <s v="تبرعات عامة من زكاة مال وغيرها"/>
    <s v="تبرعات عامة من زكاة مال وغيرها"/>
    <s v="دفاتر جمع مال"/>
    <x v="2"/>
    <s v="سارى"/>
    <n v="35"/>
    <n v="1"/>
  </r>
  <r>
    <d v="2017-08-16T00:00:00"/>
    <x v="7"/>
    <n v="1200"/>
    <s v="خزينة مدينة نصر"/>
    <s v="تبرعات عامة من زكاة مال وغيرها"/>
    <s v="تبرعات عامة من زكاة مال وغيرها"/>
    <s v="دفاتر جمع مال"/>
    <x v="2"/>
    <s v="سارى"/>
    <n v="139"/>
    <n v="3"/>
  </r>
  <r>
    <d v="2017-08-16T00:00:00"/>
    <x v="7"/>
    <n v="800"/>
    <s v="خزينة مدينة نصر"/>
    <s v="تبرعات عامة من زكاة مال وغيرها"/>
    <s v="تبرعات عامة من زكاة مال وغيرها"/>
    <s v="دفاتر جمع مال"/>
    <x v="2"/>
    <s v="سارى"/>
    <n v="140"/>
    <n v="3"/>
  </r>
  <r>
    <d v="2017-08-16T00:00:00"/>
    <x v="7"/>
    <n v="300"/>
    <s v="خزينة مدينة نصر"/>
    <s v="تبرعات نقدية للمرضى"/>
    <s v="نقدية للمرضى"/>
    <s v="دفاتر جمع مال"/>
    <x v="2"/>
    <s v="سارى"/>
    <n v="173"/>
    <n v="4"/>
  </r>
  <r>
    <d v="2017-08-16T00:00:00"/>
    <x v="7"/>
    <n v="600"/>
    <s v="خزينة مدينة نصر"/>
    <s v="تبرعات عامة من زكاة مال وغيرها"/>
    <s v="تبرعات عامة من زكاة مال وغيرها"/>
    <s v="دفاتر جمع مال"/>
    <x v="2"/>
    <s v="سارى"/>
    <n v="174"/>
    <n v="4"/>
  </r>
  <r>
    <d v="2017-08-16T00:00:00"/>
    <x v="7"/>
    <n v="100"/>
    <s v="خزينة مدينة نصر"/>
    <s v="تبرعات نقدية للمرضى"/>
    <s v="نقدية للمرضى"/>
    <s v="دفاتر جمع مال"/>
    <x v="2"/>
    <s v="سارى"/>
    <n v="175"/>
    <n v="4"/>
  </r>
  <r>
    <d v="2017-08-16T00:00:00"/>
    <x v="7"/>
    <n v="200"/>
    <s v="خزينة مدينة نصر"/>
    <s v="تبرعات نقدية للمرضى"/>
    <s v="نقدية للمرضى"/>
    <s v="دفاتر جمع مال"/>
    <x v="2"/>
    <s v="سارى"/>
    <n v="176"/>
    <n v="4"/>
  </r>
  <r>
    <d v="2017-08-16T00:00:00"/>
    <x v="7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177"/>
    <n v="4"/>
  </r>
  <r>
    <d v="2017-08-16T00:00:00"/>
    <x v="7"/>
    <n v="100"/>
    <s v="خزينة مدينة نصر"/>
    <s v="تبرعات نقدية للمرضى"/>
    <s v="نقدية للمرضى"/>
    <s v="دفاتر جمع مال"/>
    <x v="2"/>
    <s v="سارى"/>
    <n v="178"/>
    <n v="4"/>
  </r>
  <r>
    <d v="2017-08-16T00:00:00"/>
    <x v="7"/>
    <n v="4000"/>
    <s v="خزينة مدينة نصر"/>
    <s v="تبرعات عامة من زكاة مال وغيرها"/>
    <s v="تبرعات عامة من زكاة مال وغيرها"/>
    <s v="دفاتر جمع مال"/>
    <x v="2"/>
    <s v="سارى"/>
    <n v="227"/>
    <n v="5"/>
  </r>
  <r>
    <d v="2017-08-16T00:00:00"/>
    <x v="7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476"/>
    <n v="10"/>
  </r>
  <r>
    <d v="2017-08-16T00:00:00"/>
    <x v="7"/>
    <n v="500"/>
    <s v="خزينة مدينة نصر"/>
    <s v="تبرعات نقدية للمرضى"/>
    <s v="نقدية للمرضى"/>
    <s v="دفاتر جمع مال"/>
    <x v="2"/>
    <s v="سارى"/>
    <n v="477"/>
    <n v="10"/>
  </r>
  <r>
    <d v="2017-08-16T00:00:00"/>
    <x v="7"/>
    <n v="500"/>
    <s v="خزينة مدينة نصر"/>
    <s v="تبرعات نقدية للمرضى"/>
    <s v="نقدية للمرضى"/>
    <s v="دفاتر جمع مال"/>
    <x v="2"/>
    <s v="سارى"/>
    <n v="478"/>
    <n v="10"/>
  </r>
  <r>
    <d v="2017-08-16T00:00:00"/>
    <x v="7"/>
    <n v="500"/>
    <s v="خزينة مدينة نصر"/>
    <s v="تبرعات نقدية للمرضى"/>
    <s v="نقدية للمرضى"/>
    <s v="دفاتر جمع مال"/>
    <x v="2"/>
    <s v="سارى"/>
    <n v="479"/>
    <n v="10"/>
  </r>
  <r>
    <d v="2017-08-16T00:00:00"/>
    <x v="7"/>
    <n v="300"/>
    <s v="خزينة مدينة نصر"/>
    <s v="تبرعات نقدية للمرضى"/>
    <s v="نقدية للمرضى"/>
    <s v="دفاتر جمع مال"/>
    <x v="2"/>
    <s v="سارى"/>
    <n v="480"/>
    <n v="10"/>
  </r>
  <r>
    <d v="2017-08-16T00:00:00"/>
    <x v="7"/>
    <n v="300"/>
    <s v="خزينة مدينة نصر"/>
    <s v="تبرعات نقدية للمرضى"/>
    <s v="نقدية للمرضى"/>
    <s v="دفاتر جمع مال"/>
    <x v="2"/>
    <s v="سارى"/>
    <n v="481"/>
    <n v="10"/>
  </r>
  <r>
    <d v="2017-08-16T00:00:00"/>
    <x v="7"/>
    <n v="300"/>
    <s v="خزينة مدينة نصر"/>
    <s v="تبرعات نقدية للمرضى"/>
    <s v="نقدية للمرضى"/>
    <s v="دفاتر جمع مال"/>
    <x v="2"/>
    <s v="سارى"/>
    <n v="482"/>
    <n v="10"/>
  </r>
  <r>
    <d v="2017-08-16T00:00:00"/>
    <x v="7"/>
    <n v="300"/>
    <s v="خزينة مدينة نصر"/>
    <s v="تبرعات نقدية للمرضى"/>
    <s v="نقدية للمرضى"/>
    <s v="دفاتر جمع مال"/>
    <x v="2"/>
    <s v="سارى"/>
    <n v="483"/>
    <n v="10"/>
  </r>
  <r>
    <d v="2017-08-16T00:00:00"/>
    <x v="7"/>
    <n v="300"/>
    <s v="خزينة مدينة نصر"/>
    <s v="تبرعات نقدية للمرضى"/>
    <s v="نقدية للمرضى"/>
    <s v="دفاتر جمع مال"/>
    <x v="2"/>
    <s v="سارى"/>
    <n v="484"/>
    <n v="10"/>
  </r>
  <r>
    <d v="2017-08-16T00:00:00"/>
    <x v="7"/>
    <n v="300"/>
    <s v="خزينة مدينة نصر"/>
    <s v="تبرعات نقدية للمرضى"/>
    <s v="نقدية للمرضى"/>
    <s v="دفاتر جمع مال"/>
    <x v="2"/>
    <s v="سارى"/>
    <n v="485"/>
    <n v="10"/>
  </r>
  <r>
    <d v="2017-08-16T00:00:00"/>
    <x v="7"/>
    <n v="250"/>
    <s v="خزينة مدينة نصر"/>
    <s v="تبرعات نقدية للمرضى"/>
    <s v="نقدية للمرضى"/>
    <s v="دفاتر جمع مال"/>
    <x v="2"/>
    <s v="سارى"/>
    <n v="486"/>
    <n v="10"/>
  </r>
  <r>
    <d v="2017-08-16T00:00:00"/>
    <x v="7"/>
    <n v="200"/>
    <s v="خزينة مدينة نصر"/>
    <s v="تبرعات نقدية للمرضى"/>
    <s v="نقدية للمرضى"/>
    <s v="دفاتر جمع مال"/>
    <x v="2"/>
    <s v="سارى"/>
    <n v="487"/>
    <n v="10"/>
  </r>
  <r>
    <d v="2017-08-16T00:00:00"/>
    <x v="7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488"/>
    <n v="10"/>
  </r>
  <r>
    <d v="2017-08-16T00:00:00"/>
    <x v="7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489"/>
    <n v="10"/>
  </r>
  <r>
    <d v="2017-08-16T00:00:00"/>
    <x v="7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490"/>
    <n v="10"/>
  </r>
  <r>
    <d v="2017-08-16T00:00:00"/>
    <x v="7"/>
    <n v="100"/>
    <s v="خزينة مدينة نصر"/>
    <s v="تبرعات نقدية للمرضى"/>
    <s v="نقدية للمرضى"/>
    <s v="دفاتر جمع مال"/>
    <x v="2"/>
    <s v="سارى"/>
    <n v="715"/>
    <n v="15"/>
  </r>
  <r>
    <d v="2017-08-16T00:00:00"/>
    <x v="7"/>
    <n v="1000"/>
    <s v="خزينة مدينة نصر"/>
    <s v="تبرعات نقدية للمرضى"/>
    <s v="نقدية للمرضى"/>
    <s v="دفاتر جمع مال"/>
    <x v="2"/>
    <s v="سارى"/>
    <n v="716"/>
    <n v="15"/>
  </r>
  <r>
    <d v="2017-08-16T00:00:00"/>
    <x v="7"/>
    <n v="200"/>
    <s v="خزينة مدينة نصر"/>
    <s v="تبرعات نقدية للمرضى"/>
    <s v="نقدية للمرضى"/>
    <s v="دفاتر جمع مال"/>
    <x v="2"/>
    <s v="سارى"/>
    <n v="717"/>
    <n v="15"/>
  </r>
  <r>
    <d v="2017-08-16T00:00:00"/>
    <x v="7"/>
    <n v="2900"/>
    <s v="خزينة مدينة نصر"/>
    <s v="تبرعات عامة من زكاة مال وغيرها"/>
    <s v="تبرعات عامة من زكاة مال وغيرها"/>
    <s v="دفاتر جمع مال"/>
    <x v="2"/>
    <s v="سارى"/>
    <n v="718"/>
    <n v="15"/>
  </r>
  <r>
    <d v="2017-08-16T00:00:00"/>
    <x v="7"/>
    <n v="170"/>
    <s v="خزينة مدينة نصر"/>
    <s v="تبرعات عامة من زكاة مال وغيرها"/>
    <s v="تبرعات عامة من زكاة مال وغيرها"/>
    <s v="دفاتر جمع مال"/>
    <x v="2"/>
    <s v="سارى"/>
    <n v="756"/>
    <n v="16"/>
  </r>
  <r>
    <d v="2017-08-16T00:00:00"/>
    <x v="7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757"/>
    <n v="16"/>
  </r>
  <r>
    <d v="2017-08-16T00:00:00"/>
    <x v="7"/>
    <n v="20000"/>
    <s v="خزينة مدينة نصر"/>
    <s v="تبرعات عامة من زكاة مال وغيرها"/>
    <s v="تبرعات عامة من زكاة مال وغيرها"/>
    <s v="دفاتر جمع مال"/>
    <x v="2"/>
    <s v="سارى"/>
    <n v="758"/>
    <n v="16"/>
  </r>
  <r>
    <d v="2017-08-16T00:00:00"/>
    <x v="7"/>
    <n v="25"/>
    <s v="خزينة مدينة نصر"/>
    <s v="تبرعات عامة من زكاة مال وغيرها"/>
    <s v="تبرعات عامة من زكاة مال وغيرها"/>
    <s v="دفاتر جمع مال"/>
    <x v="2"/>
    <s v="سارى"/>
    <n v="776"/>
    <n v="16"/>
  </r>
  <r>
    <d v="2017-08-16T00:00:00"/>
    <x v="7"/>
    <n v="2000"/>
    <s v="خزينة مدينة نصر"/>
    <s v="تبرعات نقدية للمرضى"/>
    <s v="نقدية للمرضى"/>
    <s v="دفاتر جمع مال"/>
    <x v="2"/>
    <s v="سارى"/>
    <n v="7718"/>
    <n v="155"/>
  </r>
  <r>
    <d v="2017-08-16T00:00:00"/>
    <x v="7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7719"/>
    <n v="155"/>
  </r>
  <r>
    <d v="2017-08-16T00:00:00"/>
    <x v="7"/>
    <n v="500"/>
    <s v="بنك البركة جنيه مصرى"/>
    <s v="تبرعات مباشرة بالبنك"/>
    <m/>
    <s v="بنوك"/>
    <x v="0"/>
    <m/>
    <s v="معاملة بنكية"/>
    <m/>
  </r>
  <r>
    <d v="2017-08-16T00:00:00"/>
    <x v="7"/>
    <n v="1000"/>
    <s v="بنك البركة جنيه مصرى"/>
    <s v="تبرعات مباشرة بالبنك"/>
    <m/>
    <s v="بنوك"/>
    <x v="0"/>
    <m/>
    <s v="معاملة بنكية"/>
    <m/>
  </r>
  <r>
    <d v="2017-08-17T00:00:00"/>
    <x v="7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71"/>
    <n v="2"/>
  </r>
  <r>
    <d v="2017-08-17T00:00:00"/>
    <x v="7"/>
    <n v="100"/>
    <s v="خزينة مدينة نصر"/>
    <s v="تبرعات نقدية للمرضى"/>
    <s v="نقدية للمرضى"/>
    <s v="دفاتر جمع مال"/>
    <x v="2"/>
    <s v="سارى"/>
    <n v="72"/>
    <n v="2"/>
  </r>
  <r>
    <d v="2017-08-17T00:00:00"/>
    <x v="7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73"/>
    <n v="2"/>
  </r>
  <r>
    <d v="2017-08-17T00:00:00"/>
    <x v="7"/>
    <n v="2000"/>
    <s v="خزينة مدينة نصر"/>
    <s v="تبرعات نقدية للمرضى"/>
    <s v="نقدية للمرضى"/>
    <s v="دفاتر جمع مال"/>
    <x v="2"/>
    <s v="سارى"/>
    <n v="141"/>
    <n v="3"/>
  </r>
  <r>
    <d v="2017-08-17T00:00:00"/>
    <x v="7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142"/>
    <n v="3"/>
  </r>
  <r>
    <d v="2017-08-17T00:00:00"/>
    <x v="7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143"/>
    <n v="3"/>
  </r>
  <r>
    <d v="2017-08-17T00:00:00"/>
    <x v="7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144"/>
    <n v="3"/>
  </r>
  <r>
    <d v="2017-08-17T00:00:00"/>
    <x v="7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145"/>
    <n v="3"/>
  </r>
  <r>
    <d v="2017-08-17T00:00:00"/>
    <x v="7"/>
    <n v="1700"/>
    <s v="خزينة مدينة نصر"/>
    <s v="تبرعات عامة من زكاة مال وغيرها"/>
    <s v="تبرعات عامة من زكاة مال وغيرها"/>
    <s v="دفاتر جمع مال"/>
    <x v="2"/>
    <s v="سارى"/>
    <n v="146"/>
    <n v="3"/>
  </r>
  <r>
    <d v="2017-08-17T00:00:00"/>
    <x v="7"/>
    <n v="200"/>
    <s v="خزينة مدينة نصر"/>
    <s v="تبرعات نقدية للمرضى"/>
    <s v="نقدية للمرضى"/>
    <s v="دفاتر جمع مال"/>
    <x v="2"/>
    <s v="سارى"/>
    <n v="147"/>
    <n v="3"/>
  </r>
  <r>
    <d v="2017-08-17T00:00:00"/>
    <x v="7"/>
    <n v="100"/>
    <s v="خزينة مدينة نصر"/>
    <s v="تبرعات نقدية للمرضى"/>
    <s v="نقدية للمرضى"/>
    <s v="دفاتر جمع مال"/>
    <x v="2"/>
    <s v="سارى"/>
    <n v="148"/>
    <n v="3"/>
  </r>
  <r>
    <d v="2017-08-17T00:00:00"/>
    <x v="7"/>
    <n v="3611.9999999999995"/>
    <s v="خزينة مدينة نصر دولار"/>
    <s v="تبرعات عامة من زكاة مال وغيرها"/>
    <s v="تبرعات عامة من زكاة مال وغيرها"/>
    <s v="دفاتر جمع مال"/>
    <x v="2"/>
    <s v="سارى"/>
    <n v="149"/>
    <n v="3"/>
  </r>
  <r>
    <d v="2017-08-17T00:00:00"/>
    <x v="7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150"/>
    <n v="3"/>
  </r>
  <r>
    <d v="2017-08-17T00:00:00"/>
    <x v="7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179"/>
    <n v="4"/>
  </r>
  <r>
    <d v="2017-08-17T00:00:00"/>
    <x v="7"/>
    <n v="600"/>
    <s v="خزينة مدينة نصر"/>
    <s v="تبرعات عامة من زكاة مال وغيرها"/>
    <s v="تبرعات عامة من زكاة مال وغيرها"/>
    <s v="دفاتر جمع مال"/>
    <x v="2"/>
    <s v="سارى"/>
    <n v="180"/>
    <n v="4"/>
  </r>
  <r>
    <d v="2017-08-17T00:00:00"/>
    <x v="7"/>
    <n v="400"/>
    <s v="خزينة مدينة نصر"/>
    <s v="تبرعات نقدية للمرضى"/>
    <s v="نقدية للمرضى"/>
    <s v="دفاتر جمع مال"/>
    <x v="2"/>
    <s v="سارى"/>
    <n v="181"/>
    <n v="4"/>
  </r>
  <r>
    <d v="2017-08-17T00:00:00"/>
    <x v="7"/>
    <n v="400"/>
    <s v="خزينة مدينة نصر"/>
    <s v="تبرعات نقدية للمرضى"/>
    <s v="نقدية للمرضى"/>
    <s v="دفاتر جمع مال"/>
    <x v="2"/>
    <s v="سارى"/>
    <n v="228"/>
    <n v="5"/>
  </r>
  <r>
    <d v="2017-08-17T00:00:00"/>
    <x v="7"/>
    <n v="2300"/>
    <s v="خزينة مدينة نصر"/>
    <s v="تبرعات عامة من زكاة مال وغيرها"/>
    <s v="تبرعات عامة من زكاة مال وغيرها"/>
    <s v="دفاتر جمع مال"/>
    <x v="2"/>
    <s v="سارى"/>
    <n v="229"/>
    <n v="5"/>
  </r>
  <r>
    <d v="2017-08-17T00:00:00"/>
    <x v="7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491"/>
    <n v="10"/>
  </r>
  <r>
    <d v="2017-08-17T00:00:00"/>
    <x v="7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492"/>
    <n v="10"/>
  </r>
  <r>
    <d v="2017-08-17T00:00:00"/>
    <x v="7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719"/>
    <n v="15"/>
  </r>
  <r>
    <d v="2017-08-17T00:00:00"/>
    <x v="7"/>
    <n v="2200"/>
    <s v="خزينة مدينة نصر"/>
    <s v="تبرعات عامة من زكاة مال وغيرها"/>
    <s v="تبرعات عامة من زكاة مال وغيرها"/>
    <s v="دفاتر جمع مال"/>
    <x v="2"/>
    <s v="سارى"/>
    <n v="720"/>
    <n v="15"/>
  </r>
  <r>
    <d v="2017-08-17T00:00:00"/>
    <x v="7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721"/>
    <n v="15"/>
  </r>
  <r>
    <d v="2017-08-17T00:00:00"/>
    <x v="7"/>
    <n v="100"/>
    <s v="خزينة مدينة نصر"/>
    <s v="تبرعات نقدية للمرضى"/>
    <s v="نقدية للمرضى"/>
    <s v="دفاتر جمع مال"/>
    <x v="2"/>
    <s v="سارى"/>
    <n v="7720"/>
    <n v="155"/>
  </r>
  <r>
    <d v="2017-08-17T00:00:00"/>
    <x v="7"/>
    <n v="250"/>
    <s v="خزينة مدينة نصر"/>
    <s v="تبرعات نقدية للمرضى"/>
    <s v="نقدية للمرضى"/>
    <s v="دفاتر جمع مال"/>
    <x v="2"/>
    <s v="سارى"/>
    <n v="7721"/>
    <n v="155"/>
  </r>
  <r>
    <d v="2017-08-17T00:00:00"/>
    <x v="7"/>
    <n v="200"/>
    <s v="خزينة مدينة نصر"/>
    <s v="تبرعات نقدية للمرضى"/>
    <s v="نقدية للمرضى"/>
    <s v="دفاتر جمع مال"/>
    <x v="2"/>
    <s v="سارى"/>
    <n v="7722"/>
    <n v="155"/>
  </r>
  <r>
    <d v="2017-08-17T00:00:00"/>
    <x v="7"/>
    <n v="500"/>
    <s v="خزينة مدينة نصر"/>
    <s v="تبرعات نقدية للمرضى"/>
    <s v="نقدية للمرضى"/>
    <s v="دفاتر جمع مال"/>
    <x v="2"/>
    <s v="سارى"/>
    <n v="7723"/>
    <n v="155"/>
  </r>
  <r>
    <d v="2017-08-17T00:00:00"/>
    <x v="7"/>
    <n v="300"/>
    <s v="بنك البركة جنيه مصرى"/>
    <s v="تبرعات مباشرة بالبنك"/>
    <m/>
    <s v="بنوك"/>
    <x v="0"/>
    <m/>
    <s v="معاملة بنكية"/>
    <m/>
  </r>
  <r>
    <d v="2017-08-17T00:00:00"/>
    <x v="7"/>
    <n v="30"/>
    <s v="بنك البركة جنيه مصرى"/>
    <s v="تبرعات مباشرة بالبنك"/>
    <m/>
    <s v="بنوك"/>
    <x v="0"/>
    <m/>
    <s v="معاملة بنكية"/>
    <m/>
  </r>
  <r>
    <d v="2017-08-17T00:00:00"/>
    <x v="7"/>
    <n v="10000"/>
    <s v="بنك البركة جنيه مصرى"/>
    <s v="تبرعات مباشرة بالبنك"/>
    <m/>
    <s v="بنوك"/>
    <x v="0"/>
    <m/>
    <s v="معاملة بنكية"/>
    <m/>
  </r>
  <r>
    <d v="2017-08-17T00:00:00"/>
    <x v="7"/>
    <n v="400"/>
    <s v="بنك البركة جنيه مصرى"/>
    <s v="تبرعات مباشرة بالبنك"/>
    <m/>
    <s v="بنوك"/>
    <x v="0"/>
    <m/>
    <s v="معاملة بنكية"/>
    <m/>
  </r>
  <r>
    <d v="2017-08-19T00:00:00"/>
    <x v="7"/>
    <n v="300"/>
    <s v="خزينة مدينة نصر"/>
    <s v="تبرعات نقدية للمرضى"/>
    <s v="نقدية للمرضى"/>
    <s v="دفاتر جمع مال"/>
    <x v="2"/>
    <s v="سارى"/>
    <n v="74"/>
    <n v="2"/>
  </r>
  <r>
    <d v="2017-08-19T00:00:00"/>
    <x v="7"/>
    <n v="26367.599999999999"/>
    <s v="خزينة مدينة نصر دولار"/>
    <s v="تبرعات نقدية للمرضى"/>
    <s v="نقدية للمرضى"/>
    <s v="دفاتر جمع مال"/>
    <x v="2"/>
    <s v="سارى"/>
    <n v="75"/>
    <n v="2"/>
  </r>
  <r>
    <d v="2017-08-19T00:00:00"/>
    <x v="7"/>
    <n v="4000"/>
    <s v="خزينة مدينة نصر"/>
    <s v="تبرعات عامة من زكاة مال وغيرها"/>
    <s v="تبرعات عامة من زكاة مال وغيرها"/>
    <s v="دفاتر جمع مال"/>
    <x v="2"/>
    <s v="سارى"/>
    <n v="76"/>
    <n v="2"/>
  </r>
  <r>
    <d v="2017-08-19T00:00:00"/>
    <x v="7"/>
    <n v="400"/>
    <s v="خزينة مدينة نصر"/>
    <s v="تبرعات عامة من زكاة مال وغيرها"/>
    <s v="تبرعات عامة من زكاة مال وغيرها"/>
    <s v="دفاتر جمع مال"/>
    <x v="2"/>
    <s v="سارى"/>
    <n v="77"/>
    <n v="2"/>
  </r>
  <r>
    <d v="2017-08-19T00:00:00"/>
    <x v="7"/>
    <n v="28354.199999999997"/>
    <s v="خزينة مدينة نصر دولار"/>
    <s v="تبرعات عامة من زكاة مال وغيرها"/>
    <s v="تبرعات عامة من زكاة مال وغيرها"/>
    <s v="دفاتر جمع مال"/>
    <x v="2"/>
    <s v="سارى"/>
    <n v="78"/>
    <n v="2"/>
  </r>
  <r>
    <d v="2017-08-19T00:00:00"/>
    <x v="7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182"/>
    <n v="4"/>
  </r>
  <r>
    <d v="2017-08-19T00:00:00"/>
    <x v="7"/>
    <n v="100"/>
    <s v="خزينة مدينة نصر"/>
    <s v="تبرعات نقدية للمرضى"/>
    <s v="نقدية للمرضى"/>
    <s v="دفاتر جمع مال"/>
    <x v="2"/>
    <s v="سارى"/>
    <n v="183"/>
    <n v="4"/>
  </r>
  <r>
    <d v="2017-08-19T00:00:00"/>
    <x v="7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230"/>
    <n v="5"/>
  </r>
  <r>
    <d v="2017-08-19T00:00:00"/>
    <x v="7"/>
    <n v="500"/>
    <s v="خزينة مدينة نصر"/>
    <s v="تبرعات نقدية للمرضى"/>
    <s v="نقدية للمرضى"/>
    <s v="دفاتر جمع مال"/>
    <x v="2"/>
    <s v="سارى"/>
    <n v="722"/>
    <n v="15"/>
  </r>
  <r>
    <d v="2017-08-19T00:00:00"/>
    <x v="7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759"/>
    <n v="16"/>
  </r>
  <r>
    <d v="2017-08-19T00:00:00"/>
    <x v="7"/>
    <n v="1000"/>
    <s v="خزينة مدينة نصر"/>
    <s v="تبرعات نقدية للمرضى"/>
    <s v="نقدية للمرضى"/>
    <s v="دفاتر جمع مال"/>
    <x v="2"/>
    <s v="سارى"/>
    <n v="760"/>
    <n v="16"/>
  </r>
  <r>
    <d v="2017-08-19T00:00:00"/>
    <x v="7"/>
    <n v="25"/>
    <s v="خزينة مدينة نصر"/>
    <s v="تبرعات عامة من زكاة مال وغيرها"/>
    <s v="تبرعات عامة من زكاة مال وغيرها"/>
    <s v="دفاتر جمع مال"/>
    <x v="2"/>
    <s v="سارى"/>
    <n v="761"/>
    <n v="16"/>
  </r>
  <r>
    <d v="2017-08-19T00:00:00"/>
    <x v="7"/>
    <n v="25"/>
    <s v="خزينة مدينة نصر"/>
    <s v="تبرعات عامة من زكاة مال وغيرها"/>
    <s v="تبرعات عامة من زكاة مال وغيرها"/>
    <s v="دفاتر جمع مال"/>
    <x v="2"/>
    <s v="سارى"/>
    <n v="762"/>
    <n v="16"/>
  </r>
  <r>
    <d v="2017-08-19T00:00:00"/>
    <x v="7"/>
    <n v="25"/>
    <s v="خزينة مدينة نصر"/>
    <s v="تبرعات عامة من زكاة مال وغيرها"/>
    <s v="تبرعات عامة من زكاة مال وغيرها"/>
    <s v="دفاتر جمع مال"/>
    <x v="2"/>
    <s v="سارى"/>
    <n v="763"/>
    <n v="16"/>
  </r>
  <r>
    <d v="2017-08-19T00:00:00"/>
    <x v="7"/>
    <n v="50"/>
    <s v="خزينة مدينة نصر"/>
    <s v="تبرعات عامة من زكاة مال وغيرها"/>
    <s v="تبرعات عامة من زكاة مال وغيرها"/>
    <s v="دفاتر جمع مال"/>
    <x v="2"/>
    <s v="سارى"/>
    <n v="764"/>
    <n v="16"/>
  </r>
  <r>
    <d v="2017-08-19T00:00:00"/>
    <x v="7"/>
    <n v="50"/>
    <s v="خزينة مدينة نصر"/>
    <s v="تبرعات عامة من زكاة مال وغيرها"/>
    <s v="تبرعات عامة من زكاة مال وغيرها"/>
    <s v="دفاتر جمع مال"/>
    <x v="2"/>
    <s v="سارى"/>
    <n v="765"/>
    <n v="16"/>
  </r>
  <r>
    <d v="2017-08-19T00:00:00"/>
    <x v="7"/>
    <n v="25"/>
    <s v="خزينة مدينة نصر"/>
    <s v="تبرعات عامة من زكاة مال وغيرها"/>
    <s v="تبرعات عامة من زكاة مال وغيرها"/>
    <s v="دفاتر جمع مال"/>
    <x v="2"/>
    <s v="سارى"/>
    <n v="766"/>
    <n v="16"/>
  </r>
  <r>
    <d v="2017-08-19T00:00:00"/>
    <x v="7"/>
    <n v="25"/>
    <s v="خزينة مدينة نصر"/>
    <s v="تبرعات عامة من زكاة مال وغيرها"/>
    <s v="تبرعات عامة من زكاة مال وغيرها"/>
    <s v="دفاتر جمع مال"/>
    <x v="2"/>
    <s v="سارى"/>
    <n v="767"/>
    <n v="16"/>
  </r>
  <r>
    <d v="2017-08-19T00:00:00"/>
    <x v="7"/>
    <n v="25"/>
    <s v="خزينة مدينة نصر"/>
    <s v="تبرعات عامة من زكاة مال وغيرها"/>
    <s v="تبرعات عامة من زكاة مال وغيرها"/>
    <s v="دفاتر جمع مال"/>
    <x v="2"/>
    <s v="سارى"/>
    <n v="768"/>
    <n v="16"/>
  </r>
  <r>
    <d v="2017-08-19T00:00:00"/>
    <x v="7"/>
    <n v="12000"/>
    <s v="خزينة مدينة نصر"/>
    <s v="تبرعات نقدية للمرضى"/>
    <s v="نقدية للمرضى"/>
    <s v="دفاتر جمع مال"/>
    <x v="2"/>
    <s v="سارى"/>
    <n v="769"/>
    <n v="16"/>
  </r>
  <r>
    <d v="2017-08-19T00:00:00"/>
    <x v="7"/>
    <n v="25"/>
    <s v="خزينة مدينة نصر"/>
    <s v="تبرعات عامة من زكاة مال وغيرها"/>
    <s v="تبرعات عامة من زكاة مال وغيرها"/>
    <s v="دفاتر جمع مال"/>
    <x v="2"/>
    <s v="سارى"/>
    <n v="770"/>
    <n v="16"/>
  </r>
  <r>
    <d v="2017-08-19T00:00:00"/>
    <x v="7"/>
    <n v="25"/>
    <s v="خزينة مدينة نصر"/>
    <s v="تبرعات عامة من زكاة مال وغيرها"/>
    <s v="تبرعات عامة من زكاة مال وغيرها"/>
    <s v="دفاتر جمع مال"/>
    <x v="2"/>
    <s v="سارى"/>
    <n v="771"/>
    <n v="16"/>
  </r>
  <r>
    <d v="2017-08-19T00:00:00"/>
    <x v="7"/>
    <n v="50"/>
    <s v="خزينة مدينة نصر"/>
    <s v="تبرعات عامة من زكاة مال وغيرها"/>
    <s v="تبرعات عامة من زكاة مال وغيرها"/>
    <s v="دفاتر جمع مال"/>
    <x v="2"/>
    <s v="سارى"/>
    <n v="772"/>
    <n v="16"/>
  </r>
  <r>
    <d v="2017-08-19T00:00:00"/>
    <x v="7"/>
    <n v="25"/>
    <s v="خزينة مدينة نصر"/>
    <s v="تبرعات عامة من زكاة مال وغيرها"/>
    <s v="تبرعات عامة من زكاة مال وغيرها"/>
    <s v="دفاتر جمع مال"/>
    <x v="2"/>
    <s v="سارى"/>
    <n v="773"/>
    <n v="16"/>
  </r>
  <r>
    <d v="2017-08-19T00:00:00"/>
    <x v="7"/>
    <n v="25"/>
    <s v="خزينة مدينة نصر"/>
    <s v="تبرعات عامة من زكاة مال وغيرها"/>
    <s v="تبرعات عامة من زكاة مال وغيرها"/>
    <s v="دفاتر جمع مال"/>
    <x v="2"/>
    <s v="سارى"/>
    <n v="774"/>
    <n v="16"/>
  </r>
  <r>
    <d v="2017-08-19T00:00:00"/>
    <x v="7"/>
    <n v="50"/>
    <s v="خزينة مدينة نصر"/>
    <s v="تبرعات عامة من زكاة مال وغيرها"/>
    <s v="تبرعات عامة من زكاة مال وغيرها"/>
    <s v="دفاتر جمع مال"/>
    <x v="2"/>
    <s v="سارى"/>
    <n v="775"/>
    <n v="16"/>
  </r>
  <r>
    <d v="2017-08-19T00:00:00"/>
    <x v="7"/>
    <n v="25"/>
    <s v="خزينة مدينة نصر"/>
    <s v="تبرعات عامة من زكاة مال وغيرها"/>
    <s v="تبرعات عامة من زكاة مال وغيرها"/>
    <s v="دفاتر جمع مال"/>
    <x v="2"/>
    <s v="سارى"/>
    <n v="777"/>
    <n v="16"/>
  </r>
  <r>
    <d v="2017-08-19T00:00:00"/>
    <x v="7"/>
    <n v="50"/>
    <s v="خزينة مدينة نصر"/>
    <s v="تبرعات عامة من زكاة مال وغيرها"/>
    <s v="تبرعات عامة من زكاة مال وغيرها"/>
    <s v="دفاتر جمع مال"/>
    <x v="2"/>
    <s v="سارى"/>
    <n v="778"/>
    <n v="16"/>
  </r>
  <r>
    <d v="2017-08-19T00:00:00"/>
    <x v="7"/>
    <n v="25"/>
    <s v="خزينة مدينة نصر"/>
    <s v="تبرعات عامة من زكاة مال وغيرها"/>
    <s v="تبرعات عامة من زكاة مال وغيرها"/>
    <s v="دفاتر جمع مال"/>
    <x v="2"/>
    <s v="سارى"/>
    <n v="779"/>
    <n v="16"/>
  </r>
  <r>
    <d v="2017-08-19T00:00:00"/>
    <x v="7"/>
    <n v="25"/>
    <s v="خزينة مدينة نصر"/>
    <s v="تبرعات عامة من زكاة مال وغيرها"/>
    <s v="تبرعات عامة من زكاة مال وغيرها"/>
    <s v="دفاتر جمع مال"/>
    <x v="2"/>
    <s v="سارى"/>
    <n v="780"/>
    <n v="16"/>
  </r>
  <r>
    <d v="2017-08-19T00:00:00"/>
    <x v="7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781"/>
    <n v="16"/>
  </r>
  <r>
    <d v="2017-08-19T00:00:00"/>
    <x v="7"/>
    <n v="25"/>
    <s v="خزينة مدينة نصر"/>
    <s v="تبرعات عامة من زكاة مال وغيرها"/>
    <s v="تبرعات عامة من زكاة مال وغيرها"/>
    <s v="دفاتر جمع مال"/>
    <x v="2"/>
    <s v="سارى"/>
    <n v="782"/>
    <n v="16"/>
  </r>
  <r>
    <d v="2017-08-19T00:00:00"/>
    <x v="7"/>
    <n v="25"/>
    <s v="خزينة مدينة نصر"/>
    <s v="تبرعات عامة من زكاة مال وغيرها"/>
    <s v="تبرعات عامة من زكاة مال وغيرها"/>
    <s v="دفاتر جمع مال"/>
    <x v="2"/>
    <s v="سارى"/>
    <n v="783"/>
    <n v="16"/>
  </r>
  <r>
    <d v="2017-08-19T00:00:00"/>
    <x v="7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7724"/>
    <n v="155"/>
  </r>
  <r>
    <d v="2017-08-19T00:00:00"/>
    <x v="7"/>
    <n v="5000"/>
    <s v="خزينة مدينة نصر"/>
    <s v="تبرعات نقدية للمرضى"/>
    <s v="نقدية للمرضى"/>
    <s v="دفاتر جمع مال"/>
    <x v="2"/>
    <s v="سارى"/>
    <n v="7725"/>
    <n v="155"/>
  </r>
  <r>
    <d v="2017-08-20T00:00:00"/>
    <x v="7"/>
    <n v="150"/>
    <s v="خزينة مدينة نصر"/>
    <s v="تبرعات عامة من زكاة مال وغيرها"/>
    <s v="تبرعات عامة من زكاة مال وغيرها"/>
    <s v="دفاتر جمع مال"/>
    <x v="2"/>
    <s v="سارى"/>
    <n v="36"/>
    <n v="1"/>
  </r>
  <r>
    <d v="2017-08-20T00:00:00"/>
    <x v="7"/>
    <n v="900"/>
    <s v="خزينة مدينة نصر"/>
    <s v="تبرعات نقدية للمرضى"/>
    <s v="نقدية للمرضى"/>
    <s v="دفاتر جمع مال"/>
    <x v="2"/>
    <s v="سارى"/>
    <n v="37"/>
    <n v="1"/>
  </r>
  <r>
    <d v="2017-08-20T00:00:00"/>
    <x v="7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79"/>
    <n v="2"/>
  </r>
  <r>
    <d v="2017-08-20T00:00:00"/>
    <x v="7"/>
    <n v="250"/>
    <s v="خزينة مدينة نصر"/>
    <s v="تبرعات نقدية للمرضى"/>
    <s v="نقدية للمرضى"/>
    <s v="دفاتر جمع مال"/>
    <x v="2"/>
    <s v="سارى"/>
    <n v="80"/>
    <n v="2"/>
  </r>
  <r>
    <d v="2017-08-20T00:00:00"/>
    <x v="7"/>
    <n v="200"/>
    <s v="خزينة مدينة نصر"/>
    <s v="تبرعات نقدية للمرضى"/>
    <s v="نقدية للمرضى"/>
    <s v="دفاتر جمع مال"/>
    <x v="2"/>
    <s v="سارى"/>
    <n v="81"/>
    <n v="2"/>
  </r>
  <r>
    <d v="2017-08-20T00:00:00"/>
    <x v="7"/>
    <n v="200"/>
    <s v="خزينة مدينة نصر"/>
    <s v="تبرعات نقدية للمرضى"/>
    <s v="نقدية للمرضى"/>
    <s v="دفاتر جمع مال"/>
    <x v="2"/>
    <s v="سارى"/>
    <n v="82"/>
    <n v="2"/>
  </r>
  <r>
    <d v="2017-08-20T00:00:00"/>
    <x v="7"/>
    <n v="300"/>
    <s v="خزينة مدينة نصر"/>
    <s v="تبرعات نقدية للمرضى"/>
    <s v="نقدية للمرضى"/>
    <s v="دفاتر جمع مال"/>
    <x v="2"/>
    <s v="سارى"/>
    <n v="83"/>
    <n v="2"/>
  </r>
  <r>
    <d v="2017-08-20T00:00:00"/>
    <x v="7"/>
    <n v="11000"/>
    <s v="خزينة مدينة نصر"/>
    <s v="تبرعات نقدية للمرضى"/>
    <s v="نقدية للمرضى"/>
    <s v="دفاتر جمع مال"/>
    <x v="2"/>
    <s v="سارى"/>
    <n v="184"/>
    <n v="4"/>
  </r>
  <r>
    <d v="2017-08-20T00:00:00"/>
    <x v="7"/>
    <n v="5000"/>
    <s v="خزينة مدينة نصر"/>
    <s v="تبرعات نقدية للمرضى"/>
    <s v="نقدية للمرضى"/>
    <s v="دفاتر جمع مال"/>
    <x v="2"/>
    <s v="سارى"/>
    <n v="185"/>
    <n v="4"/>
  </r>
  <r>
    <d v="2017-08-20T00:00:00"/>
    <x v="7"/>
    <n v="4250"/>
    <s v="خزينة مدينة نصر"/>
    <s v="تبرعات عامة من زكاة مال وغيرها"/>
    <s v="تبرعات عامة من زكاة مال وغيرها"/>
    <s v="دفاتر جمع مال"/>
    <x v="2"/>
    <s v="سارى"/>
    <n v="186"/>
    <n v="4"/>
  </r>
  <r>
    <d v="2017-08-20T00:00:00"/>
    <x v="7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187"/>
    <n v="4"/>
  </r>
  <r>
    <d v="2017-08-20T00:00:00"/>
    <x v="7"/>
    <n v="1500"/>
    <s v="خزينة مدينة نصر"/>
    <s v="تبرعات عامة من زكاة مال وغيرها"/>
    <s v="تبرعات عامة من زكاة مال وغيرها"/>
    <s v="دفاتر جمع مال"/>
    <x v="2"/>
    <s v="سارى"/>
    <n v="188"/>
    <n v="4"/>
  </r>
  <r>
    <d v="2017-08-20T00:00:00"/>
    <x v="7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231"/>
    <n v="5"/>
  </r>
  <r>
    <d v="2017-08-20T00:00:00"/>
    <x v="7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493"/>
    <n v="10"/>
  </r>
  <r>
    <d v="2017-08-20T00:00:00"/>
    <x v="7"/>
    <n v="6100"/>
    <s v="خزينة مدينة نصر"/>
    <s v="تبرعات عامة من زكاة مال وغيرها"/>
    <s v="تبرعات عامة من زكاة مال وغيرها"/>
    <s v="دفاتر جمع مال"/>
    <x v="2"/>
    <s v="سارى"/>
    <n v="494"/>
    <n v="10"/>
  </r>
  <r>
    <d v="2017-08-20T00:00:00"/>
    <x v="7"/>
    <n v="650"/>
    <s v="خزينة مدينة نصر"/>
    <s v="تبرعات عامة من زكاة مال وغيرها"/>
    <s v="تبرعات عامة من زكاة مال وغيرها"/>
    <s v="دفاتر جمع مال"/>
    <x v="2"/>
    <s v="سارى"/>
    <n v="495"/>
    <n v="10"/>
  </r>
  <r>
    <d v="2017-08-20T00:00:00"/>
    <x v="7"/>
    <n v="140"/>
    <s v="خزينة مدينة نصر"/>
    <s v="تبرعات نقدية للمرضى"/>
    <s v="نقدية للمرضى"/>
    <s v="دفاتر جمع مال"/>
    <x v="2"/>
    <s v="سارى"/>
    <n v="723"/>
    <n v="15"/>
  </r>
  <r>
    <d v="2017-08-20T00:00:00"/>
    <x v="7"/>
    <n v="1000"/>
    <s v="خزينة مدينة نصر"/>
    <s v="تبرعات نقدية للمرضى"/>
    <s v="نقدية للمرضى"/>
    <s v="دفاتر جمع مال"/>
    <x v="2"/>
    <s v="سارى"/>
    <n v="801"/>
    <n v="17"/>
  </r>
  <r>
    <d v="2017-08-20T00:00:00"/>
    <x v="7"/>
    <n v="1000"/>
    <s v="خزينة مدينة نصر"/>
    <s v="تبرعات نقدية للمرضى"/>
    <s v="نقدية للمرضى"/>
    <s v="دفاتر جمع مال"/>
    <x v="2"/>
    <s v="سارى"/>
    <n v="802"/>
    <n v="17"/>
  </r>
  <r>
    <d v="2017-08-20T00:00:00"/>
    <x v="7"/>
    <n v="200"/>
    <s v="خزينة مدينة نصر"/>
    <s v="تبرعات نقدية للمرضى"/>
    <s v="نقدية للمرضى"/>
    <s v="دفاتر جمع مال"/>
    <x v="2"/>
    <s v="سارى"/>
    <n v="803"/>
    <n v="17"/>
  </r>
  <r>
    <d v="2017-08-20T00:00:00"/>
    <x v="7"/>
    <n v="800"/>
    <s v="خزينة مدينة نصر"/>
    <s v="تبرعات عامة من زكاة مال وغيرها"/>
    <s v="تبرعات عامة من زكاة مال وغيرها"/>
    <s v="دفاتر جمع مال"/>
    <x v="2"/>
    <s v="سارى"/>
    <n v="804"/>
    <n v="17"/>
  </r>
  <r>
    <d v="2017-08-20T00:00:00"/>
    <x v="7"/>
    <n v="200"/>
    <s v="خزينة مدينة نصر"/>
    <s v="تبرعات نقدية للمرضى"/>
    <s v="نقدية للمرضى"/>
    <s v="دفاتر جمع مال"/>
    <x v="2"/>
    <s v="سارى"/>
    <n v="805"/>
    <n v="17"/>
  </r>
  <r>
    <d v="2017-08-20T00:00:00"/>
    <x v="7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851"/>
    <n v="18"/>
  </r>
  <r>
    <d v="2017-08-20T00:00:00"/>
    <x v="7"/>
    <n v="50"/>
    <s v="خزينة مدينة نصر"/>
    <s v="تبرعات عامة من زكاة مال وغيرها"/>
    <s v="تبرعات عامة من زكاة مال وغيرها"/>
    <s v="دفاتر جمع مال"/>
    <x v="2"/>
    <s v="سارى"/>
    <n v="852"/>
    <n v="18"/>
  </r>
  <r>
    <d v="2017-08-20T00:00:00"/>
    <x v="7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7726"/>
    <n v="155"/>
  </r>
  <r>
    <d v="2017-08-20T00:00:00"/>
    <x v="7"/>
    <n v="700"/>
    <s v="بنك البركة جنيه مصرى"/>
    <s v="تبرعات مباشرة بالبنك"/>
    <m/>
    <s v="بنوك"/>
    <x v="0"/>
    <m/>
    <s v="معاملة بنكية"/>
    <m/>
  </r>
  <r>
    <d v="2017-08-20T00:00:00"/>
    <x v="7"/>
    <n v="600"/>
    <s v="بنك البركة جنيه مصرى"/>
    <s v="تبرعات مباشرة بالبنك"/>
    <m/>
    <s v="بنوك"/>
    <x v="0"/>
    <m/>
    <s v="معاملة بنكية"/>
    <m/>
  </r>
  <r>
    <d v="2017-08-20T00:00:00"/>
    <x v="7"/>
    <n v="50000"/>
    <s v="بنك البركة جنيه مصرى"/>
    <s v="تبرعات مباشرة بالبنك"/>
    <m/>
    <s v="بنوك"/>
    <x v="0"/>
    <m/>
    <m/>
    <m/>
  </r>
  <r>
    <d v="2017-08-21T00:00:00"/>
    <x v="7"/>
    <n v="400"/>
    <s v="خزينة مدينة نصر"/>
    <s v="تبرعات عامة من زكاة مال وغيرها"/>
    <s v="تبرعات عامة من زكاة مال وغيرها"/>
    <s v="دفاتر جمع مال"/>
    <x v="2"/>
    <s v="سارى"/>
    <n v="38"/>
    <n v="1"/>
  </r>
  <r>
    <d v="2017-08-21T00:00:00"/>
    <x v="7"/>
    <n v="50"/>
    <s v="خزينة مدينة نصر"/>
    <s v="تبرعات نقدية للمرضى"/>
    <s v="نقدية للمرضى"/>
    <s v="دفاتر جمع مال"/>
    <x v="2"/>
    <s v="سارى"/>
    <n v="84"/>
    <n v="2"/>
  </r>
  <r>
    <d v="2017-08-21T00:00:00"/>
    <x v="7"/>
    <n v="700"/>
    <s v="خزينة مدينة نصر"/>
    <s v="تبرعات نقدية للمرضى"/>
    <s v="نقدية للمرضى"/>
    <s v="دفاتر جمع مال"/>
    <x v="2"/>
    <s v="سارى"/>
    <n v="85"/>
    <n v="2"/>
  </r>
  <r>
    <d v="2017-08-21T00:00:00"/>
    <x v="7"/>
    <n v="600"/>
    <s v="خزينة مدينة نصر"/>
    <s v="تبرعات نقدية للمرضى"/>
    <s v="نقدية للمرضى"/>
    <s v="دفاتر جمع مال"/>
    <x v="2"/>
    <s v="سارى"/>
    <n v="86"/>
    <n v="2"/>
  </r>
  <r>
    <d v="2017-08-21T00:00:00"/>
    <x v="7"/>
    <n v="18060"/>
    <s v="خزينة مدينة نصر دولار"/>
    <s v="تبرعات نقدية للمرضى"/>
    <s v="نقدية للمرضى"/>
    <s v="دفاتر جمع مال"/>
    <x v="2"/>
    <s v="سارى"/>
    <n v="189"/>
    <n v="4"/>
  </r>
  <r>
    <d v="2017-08-21T00:00:00"/>
    <x v="7"/>
    <n v="10000"/>
    <s v="خزينة مدينة نصر"/>
    <s v="تبرعات نقدية للمرضى"/>
    <s v="نقدية للمرضى"/>
    <s v="دفاتر جمع مال"/>
    <x v="2"/>
    <s v="سارى"/>
    <n v="190"/>
    <n v="4"/>
  </r>
  <r>
    <d v="2017-08-21T00:00:00"/>
    <x v="7"/>
    <n v="50"/>
    <s v="خزينة مدينة نصر"/>
    <s v="تبرعات عامة من زكاة مال وغيرها"/>
    <s v="تبرعات عامة من زكاة مال وغيرها"/>
    <s v="دفاتر جمع مال"/>
    <x v="2"/>
    <s v="سارى"/>
    <n v="191"/>
    <n v="4"/>
  </r>
  <r>
    <d v="2017-08-21T00:00:00"/>
    <x v="7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232"/>
    <n v="5"/>
  </r>
  <r>
    <d v="2017-08-21T00:00:00"/>
    <x v="7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233"/>
    <n v="5"/>
  </r>
  <r>
    <d v="2017-08-21T00:00:00"/>
    <x v="7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234"/>
    <n v="5"/>
  </r>
  <r>
    <d v="2017-08-21T00:00:00"/>
    <x v="7"/>
    <n v="10000"/>
    <s v="خزينة مدينة نصر"/>
    <s v="تبرعات نقدية للمرضى"/>
    <s v="نقدية للمرضى"/>
    <s v="دفاتر جمع مال"/>
    <x v="2"/>
    <s v="سارى"/>
    <n v="235"/>
    <n v="5"/>
  </r>
  <r>
    <d v="2017-08-21T00:00:00"/>
    <x v="7"/>
    <n v="6120"/>
    <s v="خزينة مدينة نصر"/>
    <s v="تبرعات عامة من زكاة مال وغيرها"/>
    <s v="تبرعات عامة من زكاة مال وغيرها"/>
    <s v="دفاتر جمع مال"/>
    <x v="2"/>
    <s v="سارى"/>
    <n v="496"/>
    <n v="10"/>
  </r>
  <r>
    <d v="2017-08-21T00:00:00"/>
    <x v="7"/>
    <n v="5000"/>
    <s v="خزينة مدينة نصر"/>
    <s v="تبرعات نقدية للمرضى"/>
    <s v="نقدية للمرضى"/>
    <s v="دفاتر جمع مال"/>
    <x v="2"/>
    <s v="سارى"/>
    <n v="497"/>
    <n v="10"/>
  </r>
  <r>
    <d v="2017-08-21T00:00:00"/>
    <x v="7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498"/>
    <n v="10"/>
  </r>
  <r>
    <d v="2017-08-21T00:00:00"/>
    <x v="7"/>
    <n v="150"/>
    <s v="خزينة مدينة نصر"/>
    <s v="تبرعات عامة من زكاة مال وغيرها"/>
    <s v="تبرعات عامة من زكاة مال وغيرها"/>
    <s v="دفاتر جمع مال"/>
    <x v="2"/>
    <s v="سارى"/>
    <n v="784"/>
    <n v="16"/>
  </r>
  <r>
    <d v="2017-08-21T00:00:00"/>
    <x v="7"/>
    <n v="600"/>
    <s v="خزينة مدينة نصر"/>
    <s v="تبرعات نقدية للمرضى"/>
    <s v="نقدية للمرضى"/>
    <s v="دفاتر جمع مال"/>
    <x v="2"/>
    <s v="سارى"/>
    <n v="785"/>
    <n v="16"/>
  </r>
  <r>
    <d v="2017-08-21T00:00:00"/>
    <x v="7"/>
    <n v="150"/>
    <s v="خزينة مدينة نصر"/>
    <s v="تبرعات عامة من زكاة مال وغيرها"/>
    <s v="تبرعات عامة من زكاة مال وغيرها"/>
    <s v="دفاتر جمع مال"/>
    <x v="2"/>
    <s v="سارى"/>
    <n v="786"/>
    <n v="16"/>
  </r>
  <r>
    <d v="2017-08-21T00:00:00"/>
    <x v="7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788"/>
    <n v="16"/>
  </r>
  <r>
    <d v="2017-08-21T00:00:00"/>
    <x v="7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789"/>
    <n v="16"/>
  </r>
  <r>
    <d v="2017-08-21T00:00:00"/>
    <x v="7"/>
    <n v="200"/>
    <s v="خزينة مدينة نصر"/>
    <s v="تبرعات نقدية للمرضى"/>
    <s v="نقدية للمرضى"/>
    <s v="دفاتر جمع مال"/>
    <x v="2"/>
    <s v="سارى"/>
    <n v="806"/>
    <n v="17"/>
  </r>
  <r>
    <d v="2017-08-21T00:00:00"/>
    <x v="7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807"/>
    <n v="17"/>
  </r>
  <r>
    <d v="2017-08-21T00:00:00"/>
    <x v="7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808"/>
    <n v="17"/>
  </r>
  <r>
    <d v="2017-08-21T00:00:00"/>
    <x v="7"/>
    <n v="400"/>
    <s v="خزينة مدينة نصر"/>
    <s v="تبرعات عامة من زكاة مال وغيرها"/>
    <s v="تبرعات عامة من زكاة مال وغيرها"/>
    <s v="دفاتر جمع مال"/>
    <x v="2"/>
    <s v="سارى"/>
    <n v="809"/>
    <n v="17"/>
  </r>
  <r>
    <d v="2017-08-21T00:00:00"/>
    <x v="7"/>
    <n v="2293.62"/>
    <s v="خزينة مدينة نصر دولار"/>
    <s v="تبرعات نقدية للمرضى"/>
    <s v="نقدية للمرضى"/>
    <s v="دفاتر جمع مال"/>
    <x v="2"/>
    <s v="سارى"/>
    <n v="810"/>
    <n v="17"/>
  </r>
  <r>
    <d v="2017-08-21T00:00:00"/>
    <x v="7"/>
    <n v="20000"/>
    <s v="خزينة مدينة نصر"/>
    <s v="تبرعات نقدية للمرضى"/>
    <s v="نقدية للمرضى"/>
    <s v="دفاتر جمع مال"/>
    <x v="2"/>
    <s v="سارى"/>
    <n v="811"/>
    <n v="17"/>
  </r>
  <r>
    <d v="2017-08-21T00:00:00"/>
    <x v="7"/>
    <n v="5000"/>
    <s v="خزينة مدينة نصر"/>
    <s v="تبرعات نقدية للمرضى"/>
    <s v="نقدية للمرضى"/>
    <s v="دفاتر جمع مال"/>
    <x v="2"/>
    <s v="سارى"/>
    <n v="7727"/>
    <n v="155"/>
  </r>
  <r>
    <d v="2017-08-21T00:00:00"/>
    <x v="7"/>
    <n v="5000"/>
    <s v="خزينة مدينة نصر"/>
    <s v="تبرعات نقدية للمرضى"/>
    <s v="نقدية للمرضى"/>
    <s v="دفاتر جمع مال"/>
    <x v="2"/>
    <s v="سارى"/>
    <n v="7728"/>
    <n v="155"/>
  </r>
  <r>
    <d v="2017-08-21T00:00:00"/>
    <x v="7"/>
    <n v="1000"/>
    <s v="خزينة مدينة نصر"/>
    <s v="تبرعات نقدية للمرضى"/>
    <s v="نقدية للمرضى"/>
    <s v="دفاتر جمع مال"/>
    <x v="2"/>
    <s v="سارى"/>
    <n v="7729"/>
    <n v="155"/>
  </r>
  <r>
    <d v="2017-08-21T00:00:00"/>
    <x v="7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7730"/>
    <n v="155"/>
  </r>
  <r>
    <d v="2017-08-21T00:00:00"/>
    <x v="7"/>
    <n v="86"/>
    <s v="بنك البركة جنيه مصرى"/>
    <s v="تبرعات مباشرة بالبنك"/>
    <m/>
    <s v="بنوك"/>
    <x v="0"/>
    <m/>
    <s v="معاملة بنكية"/>
    <m/>
  </r>
  <r>
    <d v="2017-08-21T00:00:00"/>
    <x v="7"/>
    <n v="3000"/>
    <s v="بنك البركة جنيه مصرى"/>
    <s v="تبرعات مباشرة بالبنك"/>
    <m/>
    <s v="بنوك"/>
    <x v="0"/>
    <m/>
    <s v="معاملة بنكية"/>
    <m/>
  </r>
  <r>
    <d v="2017-08-21T00:00:00"/>
    <x v="7"/>
    <n v="12000"/>
    <s v="بنك البركة جنيه مصرى"/>
    <s v="تبرعات مباشرة بالبنك"/>
    <m/>
    <s v="بنوك"/>
    <x v="0"/>
    <m/>
    <s v="معاملة بنكية"/>
    <m/>
  </r>
  <r>
    <d v="2017-08-22T00:00:00"/>
    <x v="7"/>
    <n v="45000"/>
    <s v="برامج الحاسب الالي"/>
    <s v="تبرعات برامج حاسب الى"/>
    <s v="تبرعات برامج حاسب الى"/>
    <s v="تبرع عينى"/>
    <x v="3"/>
    <m/>
    <n v="4"/>
    <n v="1"/>
  </r>
  <r>
    <d v="2017-08-22T00:00:00"/>
    <x v="7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39"/>
    <n v="1"/>
  </r>
  <r>
    <d v="2017-08-22T00:00:00"/>
    <x v="7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87"/>
    <n v="2"/>
  </r>
  <r>
    <d v="2017-08-22T00:00:00"/>
    <x v="7"/>
    <n v="10000"/>
    <s v="خزينة مدينة نصر"/>
    <s v="تبرعات نقدية للمرضى"/>
    <s v="نقدية للمرضى"/>
    <s v="دفاتر جمع مال"/>
    <x v="2"/>
    <s v="سارى"/>
    <n v="499"/>
    <n v="10"/>
  </r>
  <r>
    <d v="2017-08-22T00:00:00"/>
    <x v="7"/>
    <n v="1500"/>
    <s v="خزينة مدينة نصر"/>
    <s v="تبرعات نقدية للمرضى"/>
    <s v="نقدية للمرضى"/>
    <s v="دفاتر جمع مال"/>
    <x v="2"/>
    <s v="سارى"/>
    <n v="500"/>
    <n v="10"/>
  </r>
  <r>
    <d v="2017-08-22T00:00:00"/>
    <x v="7"/>
    <n v="3564.72"/>
    <s v="خزينة مدينة نصر"/>
    <s v="تبرعات نقدية للمرضى"/>
    <s v="نقدية للمرضى"/>
    <s v="دفاتر جمع مال"/>
    <x v="2"/>
    <s v="سارى"/>
    <n v="501"/>
    <n v="11"/>
  </r>
  <r>
    <d v="2017-08-22T00:00:00"/>
    <x v="7"/>
    <n v="1000"/>
    <s v="خزينة مدينة نصر"/>
    <s v="تبرعات نقدية للمرضى"/>
    <s v="نقدية للمرضى"/>
    <s v="دفاتر جمع مال"/>
    <x v="2"/>
    <s v="سارى"/>
    <n v="724"/>
    <n v="15"/>
  </r>
  <r>
    <d v="2017-08-22T00:00:00"/>
    <x v="7"/>
    <n v="3000"/>
    <s v="خزينة مدينة نصر"/>
    <s v="تبرعات نقدية للمرضى"/>
    <s v="نقدية للمرضى"/>
    <s v="دفاتر جمع مال"/>
    <x v="2"/>
    <s v="سارى"/>
    <n v="725"/>
    <n v="15"/>
  </r>
  <r>
    <d v="2017-08-22T00:00:00"/>
    <x v="7"/>
    <n v="1500"/>
    <s v="خزينة مدينة نصر"/>
    <s v="تبرعات نقدية للمرضى"/>
    <s v="نقدية للمرضى"/>
    <s v="دفاتر جمع مال"/>
    <x v="2"/>
    <s v="سارى"/>
    <n v="726"/>
    <n v="15"/>
  </r>
  <r>
    <d v="2017-08-22T00:00:00"/>
    <x v="7"/>
    <n v="9200"/>
    <s v="خزينة مدينة نصر"/>
    <s v="تبرعات نقدية للمرضى"/>
    <s v="نقدية للمرضى"/>
    <s v="دفاتر جمع مال"/>
    <x v="2"/>
    <s v="سارى"/>
    <n v="790"/>
    <n v="16"/>
  </r>
  <r>
    <d v="2017-08-22T00:00:00"/>
    <x v="7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791"/>
    <n v="16"/>
  </r>
  <r>
    <d v="2017-08-22T00:00:00"/>
    <x v="7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812"/>
    <n v="17"/>
  </r>
  <r>
    <d v="2017-08-22T00:00:00"/>
    <x v="7"/>
    <n v="1000"/>
    <s v="خزينة مدينة نصر"/>
    <s v="تبرعات نقدية للمرضى"/>
    <s v="نقدية للمرضى"/>
    <s v="دفاتر جمع مال"/>
    <x v="2"/>
    <s v="سارى"/>
    <n v="813"/>
    <n v="17"/>
  </r>
  <r>
    <d v="2017-08-22T00:00:00"/>
    <x v="7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814"/>
    <n v="17"/>
  </r>
  <r>
    <d v="2017-08-22T00:00:00"/>
    <x v="7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815"/>
    <n v="17"/>
  </r>
  <r>
    <d v="2017-08-22T00:00:00"/>
    <x v="7"/>
    <n v="2500"/>
    <s v="خزينة مدينة نصر"/>
    <s v="تبرعات نقدية للمرضى"/>
    <s v="نقدية للمرضى"/>
    <s v="دفاتر جمع مال"/>
    <x v="2"/>
    <s v="سارى"/>
    <n v="901"/>
    <n v="19"/>
  </r>
  <r>
    <d v="2017-08-22T00:00:00"/>
    <x v="7"/>
    <n v="2000"/>
    <s v="خزينة مدينة نصر"/>
    <s v="تبرعات نقدية للمرضى"/>
    <s v="نقدية للمرضى"/>
    <s v="دفاتر جمع مال"/>
    <x v="2"/>
    <s v="سارى"/>
    <n v="7731"/>
    <n v="155"/>
  </r>
  <r>
    <d v="2017-08-22T00:00:00"/>
    <x v="7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7732"/>
    <n v="155"/>
  </r>
  <r>
    <d v="2017-08-22T00:00:00"/>
    <x v="7"/>
    <n v="500"/>
    <s v="خزينة مدينة نصر"/>
    <s v="تبرعات نقدية للمرضى"/>
    <s v="نقدية للمرضى"/>
    <s v="دفاتر جمع مال"/>
    <x v="2"/>
    <s v="سارى"/>
    <n v="7733"/>
    <n v="155"/>
  </r>
  <r>
    <d v="2017-08-22T00:00:00"/>
    <x v="7"/>
    <n v="5000"/>
    <s v="بنك البركة جنيه مصرى"/>
    <s v="تبرعات مباشرة بالبنك"/>
    <m/>
    <s v="بنوك"/>
    <x v="0"/>
    <m/>
    <s v="معاملة بنكية"/>
    <m/>
  </r>
  <r>
    <d v="2017-08-22T00:00:00"/>
    <x v="7"/>
    <n v="100"/>
    <s v="بنك البركة جنيه مصرى"/>
    <s v="تبرعات مباشرة بالبنك"/>
    <m/>
    <s v="بنوك"/>
    <x v="0"/>
    <m/>
    <s v="معاملة بنكية"/>
    <m/>
  </r>
  <r>
    <d v="2017-08-23T00:00:00"/>
    <x v="7"/>
    <n v="250"/>
    <s v="خزينة مدينة نصر"/>
    <s v="تبرعات عامة من زكاة مال وغيرها"/>
    <s v="تبرعات عامة من زكاة مال وغيرها"/>
    <s v="دفاتر جمع مال"/>
    <x v="2"/>
    <s v="سارى"/>
    <n v="41"/>
    <n v="1"/>
  </r>
  <r>
    <d v="2017-08-23T00:00:00"/>
    <x v="7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42"/>
    <n v="1"/>
  </r>
  <r>
    <d v="2017-08-23T00:00:00"/>
    <x v="7"/>
    <n v="2870"/>
    <s v="خزينة مدينة نصر"/>
    <s v="تبرعات عامة من زكاة مال وغيرها"/>
    <s v="تبرعات عامة من زكاة مال وغيرها"/>
    <s v="دفاتر جمع مال"/>
    <x v="2"/>
    <s v="سارى"/>
    <n v="43"/>
    <n v="1"/>
  </r>
  <r>
    <d v="2017-08-23T00:00:00"/>
    <x v="7"/>
    <n v="7000"/>
    <s v="خزينة مدينة نصر"/>
    <s v="تبرعات عامة من زكاة مال وغيرها"/>
    <s v="تبرعات عامة من زكاة مال وغيرها"/>
    <s v="دفاتر جمع مال"/>
    <x v="2"/>
    <s v="سارى"/>
    <n v="44"/>
    <n v="1"/>
  </r>
  <r>
    <d v="2017-08-23T00:00:00"/>
    <x v="7"/>
    <n v="1500"/>
    <s v="خزينة مدينة نصر"/>
    <s v="تبرعات نقدية للمرضى"/>
    <s v="نقدية للمرضى"/>
    <s v="دفاتر جمع مال"/>
    <x v="2"/>
    <s v="سارى"/>
    <n v="192"/>
    <n v="4"/>
  </r>
  <r>
    <d v="2017-08-23T00:00:00"/>
    <x v="7"/>
    <n v="1500"/>
    <s v="خزينة مدينة نصر"/>
    <s v="تبرعات عامة من زكاة مال وغيرها"/>
    <s v="تبرعات عامة من زكاة مال وغيرها"/>
    <s v="دفاتر جمع مال"/>
    <x v="2"/>
    <s v="سارى"/>
    <n v="193"/>
    <n v="4"/>
  </r>
  <r>
    <d v="2017-08-23T00:00:00"/>
    <x v="7"/>
    <n v="3564"/>
    <s v="خزينة مدينة نصر"/>
    <s v="تبرعات نقدية للمرضى"/>
    <s v="نقدية للمرضى"/>
    <s v="دفاتر جمع مال"/>
    <x v="2"/>
    <s v="سارى"/>
    <n v="194"/>
    <n v="4"/>
  </r>
  <r>
    <d v="2017-08-23T00:00:00"/>
    <x v="7"/>
    <n v="200"/>
    <s v="خزينة مدينة نصر"/>
    <s v="تبرعات نقدية للمرضى"/>
    <s v="نقدية للمرضى"/>
    <s v="دفاتر جمع مال"/>
    <x v="2"/>
    <s v="سارى"/>
    <n v="195"/>
    <n v="4"/>
  </r>
  <r>
    <d v="2017-08-23T00:00:00"/>
    <x v="7"/>
    <n v="300"/>
    <s v="خزينة مدينة نصر"/>
    <s v="تبرعات نقدية للمرضى"/>
    <s v="نقدية للمرضى"/>
    <s v="دفاتر جمع مال"/>
    <x v="2"/>
    <s v="سارى"/>
    <n v="196"/>
    <n v="4"/>
  </r>
  <r>
    <d v="2017-08-23T00:00:00"/>
    <x v="7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197"/>
    <n v="4"/>
  </r>
  <r>
    <d v="2017-08-23T00:00:00"/>
    <x v="7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236"/>
    <n v="5"/>
  </r>
  <r>
    <d v="2017-08-23T00:00:00"/>
    <x v="7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237"/>
    <n v="5"/>
  </r>
  <r>
    <d v="2017-08-23T00:00:00"/>
    <x v="7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238"/>
    <n v="5"/>
  </r>
  <r>
    <d v="2017-08-23T00:00:00"/>
    <x v="7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239"/>
    <n v="5"/>
  </r>
  <r>
    <d v="2017-08-23T00:00:00"/>
    <x v="7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240"/>
    <n v="5"/>
  </r>
  <r>
    <d v="2017-08-23T00:00:00"/>
    <x v="7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241"/>
    <n v="5"/>
  </r>
  <r>
    <d v="2017-08-23T00:00:00"/>
    <x v="7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242"/>
    <n v="5"/>
  </r>
  <r>
    <d v="2017-08-23T00:00:00"/>
    <x v="7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243"/>
    <n v="5"/>
  </r>
  <r>
    <d v="2017-08-23T00:00:00"/>
    <x v="7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244"/>
    <n v="5"/>
  </r>
  <r>
    <d v="2017-08-23T00:00:00"/>
    <x v="7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245"/>
    <n v="5"/>
  </r>
  <r>
    <d v="2017-08-23T00:00:00"/>
    <x v="7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246"/>
    <n v="5"/>
  </r>
  <r>
    <d v="2017-08-23T00:00:00"/>
    <x v="7"/>
    <n v="200"/>
    <s v="خزينة مدينة نصر"/>
    <s v="تبرعات نقدية للمرضى"/>
    <s v="نقدية للمرضى"/>
    <s v="دفاتر جمع مال"/>
    <x v="2"/>
    <s v="سارى"/>
    <n v="247"/>
    <n v="5"/>
  </r>
  <r>
    <d v="2017-08-23T00:00:00"/>
    <x v="7"/>
    <n v="200"/>
    <s v="خزينة مدينة نصر"/>
    <s v="تبرعات نقدية للمرضى"/>
    <s v="نقدية للمرضى"/>
    <s v="دفاتر جمع مال"/>
    <x v="2"/>
    <s v="سارى"/>
    <n v="248"/>
    <n v="5"/>
  </r>
  <r>
    <d v="2017-08-23T00:00:00"/>
    <x v="7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249"/>
    <n v="5"/>
  </r>
  <r>
    <d v="2017-08-23T00:00:00"/>
    <x v="7"/>
    <n v="1000"/>
    <s v="خزينة مدينة نصر"/>
    <s v="تبرعات نقدية للمرضى"/>
    <s v="نقدية للمرضى"/>
    <s v="دفاتر جمع مال"/>
    <x v="2"/>
    <s v="سارى"/>
    <n v="250"/>
    <n v="5"/>
  </r>
  <r>
    <d v="2017-08-23T00:00:00"/>
    <x v="7"/>
    <n v="2600"/>
    <s v="خزينة مدينة نصر"/>
    <s v="تبرعات نقدية للمرضى"/>
    <s v="نقدية للمرضى"/>
    <s v="دفاتر جمع مال"/>
    <x v="2"/>
    <s v="سارى"/>
    <n v="251"/>
    <n v="6"/>
  </r>
  <r>
    <d v="2017-08-23T00:00:00"/>
    <x v="7"/>
    <n v="400"/>
    <s v="خزينة مدينة نصر"/>
    <s v="تبرعات نقدية للمرضى"/>
    <s v="نقدية للمرضى"/>
    <s v="دفاتر جمع مال"/>
    <x v="2"/>
    <s v="سارى"/>
    <n v="252"/>
    <n v="6"/>
  </r>
  <r>
    <d v="2017-08-23T00:00:00"/>
    <x v="7"/>
    <n v="4000"/>
    <s v="خزينة مدينة نصر"/>
    <s v="تبرعات عامة من زكاة مال وغيرها"/>
    <s v="تبرعات عامة من زكاة مال وغيرها"/>
    <s v="دفاتر جمع مال"/>
    <x v="2"/>
    <s v="سارى"/>
    <n v="502"/>
    <n v="11"/>
  </r>
  <r>
    <d v="2017-08-23T00:00:00"/>
    <x v="7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503"/>
    <n v="11"/>
  </r>
  <r>
    <d v="2017-08-23T00:00:00"/>
    <x v="7"/>
    <n v="600"/>
    <s v="خزينة مدينة نصر"/>
    <s v="تبرعات نقدية للمرضى"/>
    <s v="نقدية للمرضى"/>
    <s v="دفاتر جمع مال"/>
    <x v="2"/>
    <s v="سارى"/>
    <n v="504"/>
    <n v="11"/>
  </r>
  <r>
    <d v="2017-08-23T00:00:00"/>
    <x v="7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505"/>
    <n v="11"/>
  </r>
  <r>
    <d v="2017-08-23T00:00:00"/>
    <x v="7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727"/>
    <n v="15"/>
  </r>
  <r>
    <d v="2017-08-23T00:00:00"/>
    <x v="7"/>
    <n v="100"/>
    <s v="خزينة مدينة نصر"/>
    <s v="تبرعات نقدية للمرضى"/>
    <s v="نقدية للمرضى"/>
    <s v="دفاتر جمع مال"/>
    <x v="2"/>
    <s v="سارى"/>
    <n v="728"/>
    <n v="15"/>
  </r>
  <r>
    <d v="2017-08-23T00:00:00"/>
    <x v="7"/>
    <n v="1000"/>
    <s v="خزينة مدينة نصر"/>
    <s v="تبرعات نقدية للمرضى"/>
    <s v="نقدية للمرضى"/>
    <s v="دفاتر جمع مال"/>
    <x v="2"/>
    <s v="سارى"/>
    <n v="729"/>
    <n v="15"/>
  </r>
  <r>
    <d v="2017-08-23T00:00:00"/>
    <x v="7"/>
    <n v="800"/>
    <s v="خزينة مدينة نصر"/>
    <s v="تبرعات نقدية للمرضى"/>
    <s v="نقدية للمرضى"/>
    <s v="دفاتر جمع مال"/>
    <x v="2"/>
    <s v="سارى"/>
    <n v="730"/>
    <n v="15"/>
  </r>
  <r>
    <d v="2017-08-23T00:00:00"/>
    <x v="7"/>
    <n v="1000"/>
    <s v="خزينة مدينة نصر"/>
    <s v="تبرعات نقدية للمرضى"/>
    <s v="نقدية للمرضى"/>
    <s v="دفاتر جمع مال"/>
    <x v="2"/>
    <s v="سارى"/>
    <n v="731"/>
    <n v="15"/>
  </r>
  <r>
    <d v="2017-08-23T00:00:00"/>
    <x v="7"/>
    <n v="1000"/>
    <s v="خزينة مدينة نصر"/>
    <s v="تبرعات نقدية للمرضى"/>
    <s v="نقدية للمرضى"/>
    <s v="دفاتر جمع مال"/>
    <x v="2"/>
    <s v="سارى"/>
    <n v="732"/>
    <n v="15"/>
  </r>
  <r>
    <d v="2017-08-23T00:00:00"/>
    <x v="7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733"/>
    <n v="15"/>
  </r>
  <r>
    <d v="2017-08-23T00:00:00"/>
    <x v="7"/>
    <n v="2347.7999999999997"/>
    <s v="خزينة مدينة نصر دولار"/>
    <s v="تبرعات عامة من زكاة مال وغيرها"/>
    <s v="تبرعات عامة من زكاة مال وغيرها"/>
    <s v="دفاتر جمع مال"/>
    <x v="2"/>
    <s v="سارى"/>
    <n v="734"/>
    <n v="15"/>
  </r>
  <r>
    <d v="2017-08-23T00:00:00"/>
    <x v="7"/>
    <n v="200"/>
    <s v="خزينة مدينة نصر"/>
    <s v="تبرعات نقدية للمرضى"/>
    <s v="نقدية للمرضى"/>
    <s v="دفاتر جمع مال"/>
    <x v="2"/>
    <s v="سارى"/>
    <n v="736"/>
    <n v="15"/>
  </r>
  <r>
    <d v="2017-08-23T00:00:00"/>
    <x v="7"/>
    <n v="1500"/>
    <s v="خزينة مدينة نصر"/>
    <s v="تبرعات عامة من زكاة مال وغيرها"/>
    <s v="تبرعات عامة من زكاة مال وغيرها"/>
    <s v="دفاتر جمع مال"/>
    <x v="2"/>
    <s v="سارى"/>
    <n v="792"/>
    <n v="16"/>
  </r>
  <r>
    <d v="2017-08-23T00:00:00"/>
    <x v="7"/>
    <n v="4760"/>
    <s v="خزينة مدينة نصر"/>
    <s v="تبرعات نقدية للمرضى"/>
    <s v="نقدية للمرضى"/>
    <s v="دفاتر جمع مال"/>
    <x v="2"/>
    <s v="سارى"/>
    <n v="793"/>
    <n v="16"/>
  </r>
  <r>
    <d v="2017-08-23T00:00:00"/>
    <x v="7"/>
    <n v="8000"/>
    <s v="خزينة مدينة نصر"/>
    <s v="تبرعات عامة من زكاة مال وغيرها"/>
    <s v="تبرعات عامة من زكاة مال وغيرها"/>
    <s v="دفاتر جمع مال"/>
    <x v="2"/>
    <s v="سارى"/>
    <n v="816"/>
    <n v="17"/>
  </r>
  <r>
    <d v="2017-08-23T00:00:00"/>
    <x v="7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817"/>
    <n v="17"/>
  </r>
  <r>
    <d v="2017-08-23T00:00:00"/>
    <x v="7"/>
    <n v="1500"/>
    <s v="خزينة مدينة نصر"/>
    <s v="تبرعات نقدية للمرضى"/>
    <s v="نقدية للمرضى"/>
    <s v="دفاتر جمع مال"/>
    <x v="2"/>
    <s v="سارى"/>
    <n v="818"/>
    <n v="17"/>
  </r>
  <r>
    <d v="2017-08-23T00:00:00"/>
    <x v="7"/>
    <n v="5500"/>
    <s v="خزينة مدينة نصر"/>
    <s v="تبرعات نقدية للمرضى"/>
    <s v="نقدية للمرضى"/>
    <s v="دفاتر جمع مال"/>
    <x v="2"/>
    <s v="سارى"/>
    <n v="819"/>
    <n v="17"/>
  </r>
  <r>
    <d v="2017-08-23T00:00:00"/>
    <x v="7"/>
    <n v="400"/>
    <s v="خزينة مدينة نصر"/>
    <s v="تبرعات عامة من زكاة مال وغيرها"/>
    <s v="تبرعات عامة من زكاة مال وغيرها"/>
    <s v="دفاتر جمع مال"/>
    <x v="2"/>
    <s v="سارى"/>
    <n v="820"/>
    <n v="17"/>
  </r>
  <r>
    <d v="2017-08-23T00:00:00"/>
    <x v="7"/>
    <n v="3450"/>
    <s v="خزينة مدينة نصر"/>
    <s v="تبرعات نقدية للمرضى"/>
    <s v="نقدية للمرضى"/>
    <s v="دفاتر جمع مال"/>
    <x v="2"/>
    <s v="سارى"/>
    <n v="7734"/>
    <n v="155"/>
  </r>
  <r>
    <d v="2017-08-23T00:00:00"/>
    <x v="7"/>
    <n v="2000"/>
    <s v="بنك البركة جنيه مصرى"/>
    <s v="تبرعات مباشرة بالبنك"/>
    <m/>
    <s v="بنوك"/>
    <x v="0"/>
    <m/>
    <s v="معاملة بنكية"/>
    <m/>
  </r>
  <r>
    <d v="2017-08-23T00:00:00"/>
    <x v="7"/>
    <n v="1280"/>
    <s v="بنك البركة جنيه مصرى"/>
    <s v="تبرعات مباشرة بالبنك"/>
    <m/>
    <s v="بنوك"/>
    <x v="0"/>
    <m/>
    <s v="معاملة بنكية"/>
    <m/>
  </r>
  <r>
    <d v="2017-08-23T00:00:00"/>
    <x v="7"/>
    <n v="10"/>
    <s v="بنك البركة جنيه مصرى"/>
    <s v="تبرعات مباشرة بالبنك"/>
    <m/>
    <s v="بنوك"/>
    <x v="0"/>
    <m/>
    <s v="معاملة بنكية"/>
    <m/>
  </r>
  <r>
    <d v="2017-08-23T00:00:00"/>
    <x v="7"/>
    <n v="100000"/>
    <s v="بنك البركة جنيه مصرى"/>
    <s v="تبرعات مباشرة بالبنك"/>
    <m/>
    <s v="بنوك"/>
    <x v="0"/>
    <m/>
    <m/>
    <m/>
  </r>
  <r>
    <d v="2017-08-23T00:00:00"/>
    <x v="7"/>
    <n v="2000"/>
    <s v="بنك البركة جنيه مصرى"/>
    <s v="تبرعات مباشرة بالبنك"/>
    <m/>
    <s v="بنوك"/>
    <x v="0"/>
    <m/>
    <s v="معاملة بنكية"/>
    <m/>
  </r>
  <r>
    <d v="2017-08-24T00:00:00"/>
    <x v="7"/>
    <n v="5500"/>
    <s v="خزينة مدينة نصر"/>
    <s v="تبرعات عامة من زكاة مال وغيرها"/>
    <s v="تبرعات عامة من زكاة مال وغيرها"/>
    <s v="دفاتر جمع مال"/>
    <x v="2"/>
    <s v="سارى"/>
    <n v="88"/>
    <n v="2"/>
  </r>
  <r>
    <d v="2017-08-24T00:00:00"/>
    <x v="7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89"/>
    <n v="2"/>
  </r>
  <r>
    <d v="2017-08-24T00:00:00"/>
    <x v="7"/>
    <n v="13000"/>
    <s v="خزينة مدينة نصر"/>
    <s v="تبرعات عامة من زكاة مال وغيرها"/>
    <s v="تبرعات عامة من زكاة مال وغيرها"/>
    <s v="دفاتر جمع مال"/>
    <x v="2"/>
    <s v="سارى"/>
    <n v="90"/>
    <n v="2"/>
  </r>
  <r>
    <d v="2017-08-24T00:00:00"/>
    <x v="7"/>
    <n v="18000"/>
    <s v="خزينة مدينة نصر"/>
    <s v="تبرعات عامة من زكاة مال وغيرها"/>
    <s v="تبرعات عامة من زكاة مال وغيرها"/>
    <s v="دفاتر جمع مال"/>
    <x v="2"/>
    <s v="سارى"/>
    <n v="91"/>
    <n v="2"/>
  </r>
  <r>
    <d v="2017-08-24T00:00:00"/>
    <x v="7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92"/>
    <n v="2"/>
  </r>
  <r>
    <d v="2017-08-24T00:00:00"/>
    <x v="7"/>
    <n v="700"/>
    <s v="خزينة مدينة نصر"/>
    <s v="تبرعات عامة من زكاة مال وغيرها"/>
    <s v="تبرعات عامة من زكاة مال وغيرها"/>
    <s v="دفاتر جمع مال"/>
    <x v="2"/>
    <s v="سارى"/>
    <n v="93"/>
    <n v="2"/>
  </r>
  <r>
    <d v="2017-08-24T00:00:00"/>
    <x v="7"/>
    <n v="2500"/>
    <s v="خزينة مدينة نصر"/>
    <s v="تبرعات عامة من زكاة مال وغيرها"/>
    <s v="تبرعات عامة من زكاة مال وغيرها"/>
    <s v="دفاتر جمع مال"/>
    <x v="2"/>
    <s v="سارى"/>
    <n v="94"/>
    <n v="2"/>
  </r>
  <r>
    <d v="2017-08-24T00:00:00"/>
    <x v="7"/>
    <n v="350"/>
    <s v="خزينة مدينة نصر"/>
    <s v="تبرعات نقدية للمرضى"/>
    <s v="نقدية للمرضى"/>
    <s v="دفاتر جمع مال"/>
    <x v="2"/>
    <s v="سارى"/>
    <n v="198"/>
    <n v="4"/>
  </r>
  <r>
    <d v="2017-08-24T00:00:00"/>
    <x v="7"/>
    <n v="250"/>
    <s v="خزينة مدينة نصر"/>
    <s v="تبرعات نقدية للمرضى"/>
    <s v="نقدية للمرضى"/>
    <s v="دفاتر جمع مال"/>
    <x v="2"/>
    <s v="سارى"/>
    <n v="199"/>
    <n v="4"/>
  </r>
  <r>
    <d v="2017-08-24T00:00:00"/>
    <x v="7"/>
    <n v="300"/>
    <s v="خزينة مدينة نصر"/>
    <s v="تبرعات نقدية للمرضى"/>
    <s v="نقدية للمرضى"/>
    <s v="دفاتر جمع مال"/>
    <x v="2"/>
    <s v="سارى"/>
    <n v="200"/>
    <n v="4"/>
  </r>
  <r>
    <d v="2017-08-24T00:00:00"/>
    <x v="7"/>
    <n v="5000"/>
    <s v="خزينة مدينة نصر"/>
    <s v="تبرعات نقدية للمرضى"/>
    <s v="نقدية للمرضى"/>
    <s v="دفاتر جمع مال"/>
    <x v="2"/>
    <s v="سارى"/>
    <n v="253"/>
    <n v="6"/>
  </r>
  <r>
    <d v="2017-08-24T00:00:00"/>
    <x v="7"/>
    <n v="750"/>
    <s v="خزينة مدينة نصر"/>
    <s v="تبرعات عامة من زكاة مال وغيرها"/>
    <s v="تبرعات عامة من زكاة مال وغيرها"/>
    <s v="دفاتر جمع مال"/>
    <x v="2"/>
    <s v="سارى"/>
    <n v="506"/>
    <n v="11"/>
  </r>
  <r>
    <d v="2017-08-24T00:00:00"/>
    <x v="7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507"/>
    <n v="11"/>
  </r>
  <r>
    <d v="2017-08-24T00:00:00"/>
    <x v="7"/>
    <n v="400"/>
    <s v="خزينة مدينة نصر"/>
    <s v="تبرعات نقدية للمرضى"/>
    <s v="نقدية للمرضى"/>
    <s v="دفاتر جمع مال"/>
    <x v="2"/>
    <s v="سارى"/>
    <n v="508"/>
    <n v="11"/>
  </r>
  <r>
    <d v="2017-08-24T00:00:00"/>
    <x v="7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509"/>
    <n v="11"/>
  </r>
  <r>
    <d v="2017-08-24T00:00:00"/>
    <x v="7"/>
    <n v="1500"/>
    <s v="خزينة مدينة نصر"/>
    <s v="تبرعات نقدية للمرضى"/>
    <s v="نقدية للمرضى"/>
    <s v="دفاتر جمع مال"/>
    <x v="2"/>
    <s v="سارى"/>
    <n v="511"/>
    <n v="11"/>
  </r>
  <r>
    <d v="2017-08-24T00:00:00"/>
    <x v="7"/>
    <n v="1000"/>
    <s v="خزينة مدينة نصر"/>
    <s v="تبرعات نقدية للمرضى"/>
    <s v="نقدية للمرضى"/>
    <s v="دفاتر جمع مال"/>
    <x v="2"/>
    <s v="سارى"/>
    <n v="512"/>
    <n v="11"/>
  </r>
  <r>
    <d v="2017-08-24T00:00:00"/>
    <x v="7"/>
    <n v="2000"/>
    <s v="خزينة مدينة نصر"/>
    <s v="تبرعات نقدية للمرضى"/>
    <s v="نقدية للمرضى"/>
    <s v="دفاتر جمع مال"/>
    <x v="2"/>
    <s v="سارى"/>
    <n v="513"/>
    <n v="11"/>
  </r>
  <r>
    <d v="2017-08-24T00:00:00"/>
    <x v="7"/>
    <n v="3000"/>
    <s v="خزينة مدينة نصر"/>
    <s v="تبرعات عامة من زكاة مال وغيرها"/>
    <s v="تبرعات عامة من زكاة مال وغيرها"/>
    <s v="دفاتر جمع مال"/>
    <x v="2"/>
    <s v="سارى"/>
    <n v="514"/>
    <n v="11"/>
  </r>
  <r>
    <d v="2017-08-24T00:00:00"/>
    <x v="7"/>
    <n v="1000"/>
    <s v="خزينة مدينة نصر"/>
    <s v="تبرعات نقدية للمرضى"/>
    <s v="نقدية للمرضى"/>
    <s v="دفاتر جمع مال"/>
    <x v="2"/>
    <s v="سارى"/>
    <n v="515"/>
    <n v="11"/>
  </r>
  <r>
    <d v="2017-08-24T00:00:00"/>
    <x v="7"/>
    <n v="1400"/>
    <s v="خزينة مدينة نصر"/>
    <s v="تبرعات عامة من زكاة مال وغيرها"/>
    <s v="تبرعات عامة من زكاة مال وغيرها"/>
    <s v="دفاتر جمع مال"/>
    <x v="2"/>
    <s v="سارى"/>
    <n v="516"/>
    <n v="11"/>
  </r>
  <r>
    <d v="2017-08-24T00:00:00"/>
    <x v="7"/>
    <n v="300"/>
    <s v="خزينة مدينة نصر"/>
    <s v="تبرعات نقدية للمرضى"/>
    <s v="نقدية للمرضى"/>
    <s v="دفاتر جمع مال"/>
    <x v="2"/>
    <s v="سارى"/>
    <n v="738"/>
    <n v="15"/>
  </r>
  <r>
    <d v="2017-08-24T00:00:00"/>
    <x v="7"/>
    <n v="2500"/>
    <s v="خزينة مدينة نصر"/>
    <s v="تبرعات نقدية للمرضى"/>
    <s v="نقدية للمرضى"/>
    <s v="دفاتر جمع مال"/>
    <x v="2"/>
    <s v="سارى"/>
    <n v="794"/>
    <n v="16"/>
  </r>
  <r>
    <d v="2017-08-24T00:00:00"/>
    <x v="7"/>
    <n v="400"/>
    <s v="خزينة مدينة نصر"/>
    <s v="تبرعات عامة من زكاة مال وغيرها"/>
    <s v="تبرعات عامة من زكاة مال وغيرها"/>
    <s v="دفاتر جمع مال"/>
    <x v="2"/>
    <s v="سارى"/>
    <n v="821"/>
    <n v="17"/>
  </r>
  <r>
    <d v="2017-08-24T00:00:00"/>
    <x v="7"/>
    <n v="1500"/>
    <s v="خزينة مدينة نصر"/>
    <s v="تبرعات عامة من زكاة مال وغيرها"/>
    <s v="تبرعات عامة من زكاة مال وغيرها"/>
    <s v="دفاتر جمع مال"/>
    <x v="2"/>
    <s v="سارى"/>
    <n v="822"/>
    <n v="17"/>
  </r>
  <r>
    <d v="2017-08-24T00:00:00"/>
    <x v="7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823"/>
    <n v="17"/>
  </r>
  <r>
    <d v="2017-08-24T00:00:00"/>
    <x v="7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824"/>
    <n v="17"/>
  </r>
  <r>
    <d v="2017-08-24T00:00:00"/>
    <x v="7"/>
    <n v="15000"/>
    <s v="خزينة مدينة نصر"/>
    <s v="تبرعات عامة من زكاة مال وغيرها"/>
    <s v="تبرعات عامة من زكاة مال وغيرها"/>
    <s v="دفاتر جمع مال"/>
    <x v="2"/>
    <s v="سارى"/>
    <n v="853"/>
    <n v="18"/>
  </r>
  <r>
    <d v="2017-08-24T00:00:00"/>
    <x v="7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854"/>
    <n v="18"/>
  </r>
  <r>
    <d v="2017-08-24T00:00:00"/>
    <x v="7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855"/>
    <n v="18"/>
  </r>
  <r>
    <d v="2017-08-24T00:00:00"/>
    <x v="7"/>
    <n v="3500"/>
    <s v="خزينة مدينة نصر"/>
    <s v="تبرعات عامة من زكاة مال وغيرها"/>
    <s v="تبرعات عامة من زكاة مال وغيرها"/>
    <s v="دفاتر جمع مال"/>
    <x v="2"/>
    <s v="سارى"/>
    <n v="7735"/>
    <n v="155"/>
  </r>
  <r>
    <d v="2017-08-24T00:00:00"/>
    <x v="7"/>
    <n v="230"/>
    <s v="بنك البركة جنيه مصرى"/>
    <s v="تبرعات مباشرة بالبنك"/>
    <m/>
    <s v="بنوك"/>
    <x v="0"/>
    <m/>
    <s v="معاملة بنكية"/>
    <m/>
  </r>
  <r>
    <d v="2017-08-24T00:00:00"/>
    <x v="7"/>
    <n v="150"/>
    <s v="بنك البركة جنيه مصرى"/>
    <s v="تبرعات مباشرة بالبنك"/>
    <m/>
    <s v="بنوك"/>
    <x v="0"/>
    <m/>
    <s v="معاملة بنكية"/>
    <m/>
  </r>
  <r>
    <d v="2017-08-25T00:00:00"/>
    <x v="7"/>
    <n v="850"/>
    <s v="خزينة مدينة نصر"/>
    <s v="تبرعات عامة من زكاة مال وغيرها"/>
    <s v="تبرعات عامة من زكاة مال وغيرها"/>
    <s v="دفاتر جمع مال"/>
    <x v="2"/>
    <s v="سارى"/>
    <n v="1001"/>
    <n v="21"/>
  </r>
  <r>
    <d v="2017-08-25T00:00:00"/>
    <x v="7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1002"/>
    <n v="21"/>
  </r>
  <r>
    <d v="2017-08-26T00:00:00"/>
    <x v="7"/>
    <n v="555"/>
    <s v="خزينة مدينة نصر"/>
    <s v="تبرعات عامة من زكاة مال وغيرها"/>
    <s v="تبرعات عامة من زكاة مال وغيرها"/>
    <s v="دفاتر جمع مال"/>
    <x v="2"/>
    <s v="سارى"/>
    <n v="45"/>
    <n v="1"/>
  </r>
  <r>
    <d v="2017-08-26T00:00:00"/>
    <x v="7"/>
    <n v="250"/>
    <s v="خزينة مدينة نصر"/>
    <s v="تبرعات عامة من زكاة مال وغيرها"/>
    <s v="تبرعات عامة من زكاة مال وغيرها"/>
    <s v="دفاتر جمع مال"/>
    <x v="2"/>
    <s v="سارى"/>
    <n v="95"/>
    <n v="2"/>
  </r>
  <r>
    <d v="2017-08-26T00:00:00"/>
    <x v="7"/>
    <n v="2375"/>
    <s v="خزينة مدينة نصر"/>
    <s v="تبرعات عامة من زكاة مال وغيرها"/>
    <s v="تبرعات عامة من زكاة مال وغيرها"/>
    <s v="دفاتر جمع مال"/>
    <x v="2"/>
    <s v="سارى"/>
    <n v="96"/>
    <n v="2"/>
  </r>
  <r>
    <d v="2017-08-26T00:00:00"/>
    <x v="7"/>
    <n v="7223.9999999999991"/>
    <s v="خزينة مدينة نصر دولار"/>
    <s v="تبرعات عامة من زكاة مال وغيرها"/>
    <s v="تبرعات عامة من زكاة مال وغيرها"/>
    <s v="دفاتر جمع مال"/>
    <x v="2"/>
    <s v="سارى"/>
    <n v="97"/>
    <n v="2"/>
  </r>
  <r>
    <d v="2017-08-26T00:00:00"/>
    <x v="7"/>
    <n v="600"/>
    <s v="خزينة مدينة نصر"/>
    <s v="تبرعات نقدية للمرضى"/>
    <s v="نقدية للمرضى"/>
    <s v="دفاتر جمع مال"/>
    <x v="2"/>
    <s v="سارى"/>
    <n v="99"/>
    <n v="2"/>
  </r>
  <r>
    <d v="2017-08-26T00:00:00"/>
    <x v="7"/>
    <n v="1800"/>
    <s v="خزينة مدينة نصر"/>
    <s v="تبرعات نقدية للمرضى"/>
    <s v="نقدية للمرضى"/>
    <s v="دفاتر جمع مال"/>
    <x v="2"/>
    <s v="سارى"/>
    <n v="254"/>
    <n v="6"/>
  </r>
  <r>
    <d v="2017-08-26T00:00:00"/>
    <x v="7"/>
    <n v="2200"/>
    <s v="خزينة مدينة نصر"/>
    <s v="تبرعات نقدية للمرضى"/>
    <s v="نقدية للمرضى"/>
    <s v="دفاتر جمع مال"/>
    <x v="2"/>
    <s v="سارى"/>
    <n v="255"/>
    <n v="6"/>
  </r>
  <r>
    <d v="2017-08-26T00:00:00"/>
    <x v="7"/>
    <n v="400"/>
    <s v="خزينة مدينة نصر"/>
    <s v="تبرعات عامة من زكاة مال وغيرها"/>
    <s v="تبرعات عامة من زكاة مال وغيرها"/>
    <s v="دفاتر جمع مال"/>
    <x v="2"/>
    <s v="سارى"/>
    <n v="256"/>
    <n v="6"/>
  </r>
  <r>
    <d v="2017-08-26T00:00:00"/>
    <x v="7"/>
    <n v="7000"/>
    <s v="خزينة مدينة نصر"/>
    <s v="تبرعات عامة من زكاة مال وغيرها"/>
    <s v="تبرعات عامة من زكاة مال وغيرها"/>
    <s v="دفاتر جمع مال"/>
    <x v="2"/>
    <s v="سارى"/>
    <n v="257"/>
    <n v="6"/>
  </r>
  <r>
    <d v="2017-08-26T00:00:00"/>
    <x v="7"/>
    <n v="300"/>
    <s v="خزينة مدينة نصر"/>
    <s v="تبرعات نقدية للمرضى"/>
    <s v="نقدية للمرضى"/>
    <s v="دفاتر جمع مال"/>
    <x v="2"/>
    <s v="سارى"/>
    <n v="258"/>
    <n v="6"/>
  </r>
  <r>
    <d v="2017-08-26T00:00:00"/>
    <x v="7"/>
    <n v="100"/>
    <s v="خزينة مدينة نصر"/>
    <s v="تبرعات نقدية للمرضى"/>
    <s v="نقدية للمرضى"/>
    <s v="دفاتر جمع مال"/>
    <x v="2"/>
    <s v="سارى"/>
    <n v="259"/>
    <n v="6"/>
  </r>
  <r>
    <d v="2017-08-26T00:00:00"/>
    <x v="7"/>
    <n v="22575"/>
    <s v="خزينة مدينة نصر دولار"/>
    <s v="تبرعات عامة من زكاة مال وغيرها"/>
    <s v="تبرعات عامة من زكاة مال وغيرها"/>
    <s v="دفاتر جمع مال"/>
    <x v="2"/>
    <s v="سارى"/>
    <n v="260"/>
    <n v="6"/>
  </r>
  <r>
    <d v="2017-08-26T00:00:00"/>
    <x v="7"/>
    <n v="6000"/>
    <s v="خزينة مدينة نصر"/>
    <s v="تبرعات عامة من زكاة مال وغيرها"/>
    <s v="تبرعات عامة من زكاة مال وغيرها"/>
    <s v="دفاتر جمع مال"/>
    <x v="2"/>
    <s v="سارى"/>
    <n v="517"/>
    <n v="11"/>
  </r>
  <r>
    <d v="2017-08-26T00:00:00"/>
    <x v="7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518"/>
    <n v="11"/>
  </r>
  <r>
    <d v="2017-08-26T00:00:00"/>
    <x v="7"/>
    <n v="150"/>
    <s v="خزينة مدينة نصر"/>
    <s v="تبرعات عامة من زكاة مال وغيرها"/>
    <s v="تبرعات عامة من زكاة مال وغيرها"/>
    <s v="دفاتر جمع مال"/>
    <x v="2"/>
    <s v="سارى"/>
    <n v="519"/>
    <n v="11"/>
  </r>
  <r>
    <d v="2017-08-26T00:00:00"/>
    <x v="7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520"/>
    <n v="11"/>
  </r>
  <r>
    <d v="2017-08-26T00:00:00"/>
    <x v="7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521"/>
    <n v="11"/>
  </r>
  <r>
    <d v="2017-08-26T00:00:00"/>
    <x v="7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522"/>
    <n v="11"/>
  </r>
  <r>
    <d v="2017-08-26T00:00:00"/>
    <x v="7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523"/>
    <n v="11"/>
  </r>
  <r>
    <d v="2017-08-26T00:00:00"/>
    <x v="7"/>
    <n v="750"/>
    <s v="خزينة مدينة نصر"/>
    <s v="تبرعات نقدية للمرضى"/>
    <s v="نقدية للمرضى"/>
    <s v="دفاتر جمع مال"/>
    <x v="2"/>
    <s v="سارى"/>
    <n v="524"/>
    <n v="11"/>
  </r>
  <r>
    <d v="2017-08-26T00:00:00"/>
    <x v="7"/>
    <n v="400"/>
    <s v="خزينة مدينة نصر"/>
    <s v="تبرعات نقدية للمرضى"/>
    <s v="نقدية للمرضى"/>
    <s v="دفاتر جمع مال"/>
    <x v="2"/>
    <s v="سارى"/>
    <n v="739"/>
    <n v="15"/>
  </r>
  <r>
    <d v="2017-08-26T00:00:00"/>
    <x v="7"/>
    <n v="2500"/>
    <s v="خزينة مدينة نصر"/>
    <s v="تبرعات عامة من زكاة مال وغيرها"/>
    <s v="تبرعات عامة من زكاة مال وغيرها"/>
    <s v="دفاتر جمع مال"/>
    <x v="2"/>
    <s v="سارى"/>
    <n v="741"/>
    <n v="15"/>
  </r>
  <r>
    <d v="2017-08-26T00:00:00"/>
    <x v="7"/>
    <n v="700"/>
    <s v="خزينة مدينة نصر"/>
    <s v="تبرعات نقدية للمرضى"/>
    <s v="نقدية للمرضى"/>
    <s v="دفاتر جمع مال"/>
    <x v="2"/>
    <s v="سارى"/>
    <n v="742"/>
    <n v="15"/>
  </r>
  <r>
    <d v="2017-08-26T00:00:00"/>
    <x v="7"/>
    <n v="770"/>
    <s v="خزينة مدينة نصر"/>
    <s v="تبرعات نقدية للمرضى"/>
    <s v="نقدية للمرضى"/>
    <s v="دفاتر جمع مال"/>
    <x v="2"/>
    <s v="سارى"/>
    <n v="744"/>
    <n v="15"/>
  </r>
  <r>
    <d v="2017-08-26T00:00:00"/>
    <x v="7"/>
    <n v="300"/>
    <s v="خزينة مدينة نصر"/>
    <s v="تبرعات نقدية للمرضى"/>
    <s v="نقدية للمرضى"/>
    <s v="دفاتر جمع مال"/>
    <x v="2"/>
    <s v="سارى"/>
    <n v="745"/>
    <n v="15"/>
  </r>
  <r>
    <d v="2017-08-26T00:00:00"/>
    <x v="7"/>
    <n v="100"/>
    <s v="خزينة مدينة نصر"/>
    <s v="تبرعات نقدية للمرضى"/>
    <s v="نقدية للمرضى"/>
    <s v="دفاتر جمع مال"/>
    <x v="2"/>
    <s v="سارى"/>
    <n v="746"/>
    <n v="15"/>
  </r>
  <r>
    <d v="2017-08-26T00:00:00"/>
    <x v="7"/>
    <n v="100"/>
    <s v="خزينة مدينة نصر"/>
    <s v="تبرعات نقدية للمرضى"/>
    <s v="نقدية للمرضى"/>
    <s v="دفاتر جمع مال"/>
    <x v="2"/>
    <s v="سارى"/>
    <n v="747"/>
    <n v="15"/>
  </r>
  <r>
    <d v="2017-08-26T00:00:00"/>
    <x v="7"/>
    <n v="500"/>
    <s v="خزينة مدينة نصر"/>
    <s v="تبرعات نقدية للمرضى"/>
    <s v="نقدية للمرضى"/>
    <s v="دفاتر جمع مال"/>
    <x v="2"/>
    <s v="سارى"/>
    <n v="748"/>
    <n v="15"/>
  </r>
  <r>
    <d v="2017-08-26T00:00:00"/>
    <x v="7"/>
    <n v="200"/>
    <s v="خزينة مدينة نصر"/>
    <s v="تبرعات نقدية للمرضى"/>
    <s v="نقدية للمرضى"/>
    <s v="دفاتر جمع مال"/>
    <x v="2"/>
    <s v="سارى"/>
    <n v="749"/>
    <n v="15"/>
  </r>
  <r>
    <d v="2017-08-26T00:00:00"/>
    <x v="7"/>
    <n v="300"/>
    <s v="خزينة مدينة نصر"/>
    <s v="تبرعات نقدية للمرضى"/>
    <s v="نقدية للمرضى"/>
    <s v="دفاتر جمع مال"/>
    <x v="2"/>
    <s v="سارى"/>
    <n v="750"/>
    <n v="15"/>
  </r>
  <r>
    <d v="2017-08-26T00:00:00"/>
    <x v="7"/>
    <n v="4000"/>
    <s v="خزينة مدينة نصر"/>
    <s v="تبرعات نقدية للمرضى"/>
    <s v="نقدية للمرضى"/>
    <s v="دفاتر جمع مال"/>
    <x v="2"/>
    <s v="سارى"/>
    <n v="795"/>
    <n v="16"/>
  </r>
  <r>
    <d v="2017-08-26T00:00:00"/>
    <x v="7"/>
    <n v="3000"/>
    <s v="خزينة مدينة نصر"/>
    <s v="تبرعات نقدية للمرضى"/>
    <s v="نقدية للمرضى"/>
    <s v="دفاتر جمع مال"/>
    <x v="2"/>
    <s v="سارى"/>
    <n v="796"/>
    <n v="16"/>
  </r>
  <r>
    <d v="2017-08-26T00:00:00"/>
    <x v="7"/>
    <n v="250"/>
    <s v="خزينة مدينة نصر"/>
    <s v="تبرعات نقدية للمرضى"/>
    <s v="نقدية للمرضى"/>
    <s v="دفاتر جمع مال"/>
    <x v="2"/>
    <s v="سارى"/>
    <n v="902"/>
    <n v="19"/>
  </r>
  <r>
    <d v="2017-08-26T00:00:00"/>
    <x v="7"/>
    <n v="4600"/>
    <s v="خزينة مدينة نصر"/>
    <s v="تبرعات نقدية للمرضى"/>
    <s v="نقدية للمرضى"/>
    <s v="دفاتر جمع مال"/>
    <x v="2"/>
    <s v="سارى"/>
    <n v="903"/>
    <n v="19"/>
  </r>
  <r>
    <d v="2017-08-26T00:00:00"/>
    <x v="7"/>
    <n v="400"/>
    <s v="خزينة مدينة نصر"/>
    <s v="تبرعات نقدية للمرضى"/>
    <s v="نقدية للمرضى"/>
    <s v="دفاتر جمع مال"/>
    <x v="2"/>
    <s v="سارى"/>
    <n v="904"/>
    <n v="19"/>
  </r>
  <r>
    <d v="2017-08-26T00:00:00"/>
    <x v="7"/>
    <n v="6000"/>
    <s v="خزينة مدينة نصر"/>
    <s v="تبرعات نقدية للمرضى"/>
    <s v="نقدية للمرضى"/>
    <s v="دفاتر جمع مال"/>
    <x v="2"/>
    <s v="سارى"/>
    <n v="905"/>
    <n v="19"/>
  </r>
  <r>
    <d v="2017-08-26T00:00:00"/>
    <x v="7"/>
    <n v="1200"/>
    <s v="خزينة مدينة نصر"/>
    <s v="تبرعات نقدية للمرضى"/>
    <s v="نقدية للمرضى"/>
    <s v="دفاتر جمع مال"/>
    <x v="2"/>
    <s v="سارى"/>
    <n v="906"/>
    <n v="19"/>
  </r>
  <r>
    <d v="2017-08-26T00:00:00"/>
    <x v="7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907"/>
    <n v="19"/>
  </r>
  <r>
    <d v="2017-08-26T00:00:00"/>
    <x v="7"/>
    <n v="700"/>
    <s v="خزينة مدينة نصر"/>
    <s v="تبرعات نقدية للمرضى"/>
    <s v="نقدية للمرضى"/>
    <s v="دفاتر جمع مال"/>
    <x v="2"/>
    <s v="سارى"/>
    <n v="908"/>
    <n v="19"/>
  </r>
  <r>
    <d v="2017-08-26T00:00:00"/>
    <x v="7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909"/>
    <n v="19"/>
  </r>
  <r>
    <d v="2017-08-26T00:00:00"/>
    <x v="7"/>
    <n v="500"/>
    <s v="خزينة مدينة نصر"/>
    <s v="تبرعات نقدية للمرضى"/>
    <s v="نقدية للمرضى"/>
    <s v="دفاتر جمع مال"/>
    <x v="2"/>
    <s v="سارى"/>
    <n v="910"/>
    <n v="19"/>
  </r>
  <r>
    <d v="2017-08-26T00:00:00"/>
    <x v="7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951"/>
    <n v="20"/>
  </r>
  <r>
    <d v="2017-08-26T00:00:00"/>
    <x v="7"/>
    <n v="50"/>
    <s v="خزينة مدينة نصر"/>
    <s v="تبرعات عامة من زكاة مال وغيرها"/>
    <s v="تبرعات عامة من زكاة مال وغيرها"/>
    <s v="دفاتر جمع مال"/>
    <x v="2"/>
    <s v="سارى"/>
    <n v="952"/>
    <n v="20"/>
  </r>
  <r>
    <d v="2017-08-26T00:00:00"/>
    <x v="7"/>
    <n v="3000"/>
    <s v="خزينة مدينة نصر"/>
    <s v="تبرعات عامة من زكاة مال وغيرها"/>
    <s v="تبرعات عامة من زكاة مال وغيرها"/>
    <s v="دفاتر جمع مال"/>
    <x v="2"/>
    <s v="سارى"/>
    <n v="953"/>
    <n v="20"/>
  </r>
  <r>
    <d v="2017-08-26T00:00:00"/>
    <x v="7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954"/>
    <n v="20"/>
  </r>
  <r>
    <d v="2017-08-26T00:00:00"/>
    <x v="7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1004"/>
    <n v="21"/>
  </r>
  <r>
    <d v="2017-08-26T00:00:00"/>
    <x v="7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7736"/>
    <n v="155"/>
  </r>
  <r>
    <d v="2017-08-26T00:00:00"/>
    <x v="7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7737"/>
    <n v="155"/>
  </r>
  <r>
    <d v="2017-08-26T00:00:00"/>
    <x v="7"/>
    <n v="4000"/>
    <s v="خزينة مدينة نصر"/>
    <s v="تبرعات نقدية للمرضى"/>
    <s v="نقدية للمرضى"/>
    <s v="دفاتر جمع مال"/>
    <x v="2"/>
    <s v="سارى"/>
    <n v="7738"/>
    <n v="155"/>
  </r>
  <r>
    <d v="2017-08-26T00:00:00"/>
    <x v="7"/>
    <n v="1300"/>
    <s v="خزينة مدينة نصر"/>
    <s v="تبرعات عامة من زكاة مال وغيرها"/>
    <s v="تبرعات عامة من زكاة مال وغيرها"/>
    <s v="دفاتر جمع مال"/>
    <x v="2"/>
    <s v="سارى"/>
    <n v="7739"/>
    <n v="155"/>
  </r>
  <r>
    <d v="2017-08-27T00:00:00"/>
    <x v="7"/>
    <n v="625"/>
    <s v="خزينة مدينة نصر"/>
    <s v="تبرعات نقدية للمرضى"/>
    <s v="نقدية للمرضى"/>
    <s v="دفاتر جمع مال"/>
    <x v="2"/>
    <s v="سارى"/>
    <n v="46"/>
    <n v="1"/>
  </r>
  <r>
    <d v="2017-08-27T00:00:00"/>
    <x v="7"/>
    <n v="600"/>
    <s v="خزينة مدينة نصر"/>
    <s v="تبرعات عامة من زكاة مال وغيرها"/>
    <s v="تبرعات عامة من زكاة مال وغيرها"/>
    <s v="دفاتر جمع مال"/>
    <x v="2"/>
    <s v="سارى"/>
    <n v="47"/>
    <n v="1"/>
  </r>
  <r>
    <d v="2017-08-27T00:00:00"/>
    <x v="7"/>
    <n v="2000"/>
    <s v="خزينة مدينة نصر"/>
    <s v="تبرعات نقدية للمرضى"/>
    <s v="نقدية للمرضى"/>
    <s v="دفاتر جمع مال"/>
    <x v="2"/>
    <s v="سارى"/>
    <n v="261"/>
    <n v="6"/>
  </r>
  <r>
    <d v="2017-08-27T00:00:00"/>
    <x v="7"/>
    <n v="700"/>
    <s v="خزينة مدينة نصر"/>
    <s v="تبرعات نقدية للمرضى"/>
    <s v="نقدية للمرضى"/>
    <s v="دفاتر جمع مال"/>
    <x v="2"/>
    <s v="سارى"/>
    <n v="263"/>
    <n v="6"/>
  </r>
  <r>
    <d v="2017-08-27T00:00:00"/>
    <x v="7"/>
    <n v="5500"/>
    <s v="خزينة مدينة نصر"/>
    <s v="تبرعات عامة من زكاة مال وغيرها"/>
    <s v="تبرعات عامة من زكاة مال وغيرها"/>
    <s v="دفاتر جمع مال"/>
    <x v="2"/>
    <s v="سارى"/>
    <n v="525"/>
    <n v="11"/>
  </r>
  <r>
    <d v="2017-08-27T00:00:00"/>
    <x v="7"/>
    <n v="1000"/>
    <s v="خزينة مدينة نصر"/>
    <s v="تبرعات نقدية للمرضى"/>
    <s v="نقدية للمرضى"/>
    <s v="دفاتر جمع مال"/>
    <x v="2"/>
    <s v="سارى"/>
    <n v="526"/>
    <n v="11"/>
  </r>
  <r>
    <d v="2017-08-27T00:00:00"/>
    <x v="7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527"/>
    <n v="11"/>
  </r>
  <r>
    <d v="2017-08-27T00:00:00"/>
    <x v="7"/>
    <n v="1000"/>
    <s v="خزينة مدينة نصر"/>
    <s v="تبرعات نقدية للمرضى"/>
    <s v="نقدية للمرضى"/>
    <s v="دفاتر جمع مال"/>
    <x v="2"/>
    <s v="سارى"/>
    <n v="528"/>
    <n v="11"/>
  </r>
  <r>
    <d v="2017-08-27T00:00:00"/>
    <x v="7"/>
    <n v="10000"/>
    <s v="خزينة مدينة نصر"/>
    <s v="تبرعات نقدية للمرضى"/>
    <s v="نقدية للمرضى"/>
    <s v="دفاتر جمع مال"/>
    <x v="2"/>
    <s v="سارى"/>
    <n v="529"/>
    <n v="11"/>
  </r>
  <r>
    <d v="2017-08-27T00:00:00"/>
    <x v="7"/>
    <n v="400"/>
    <s v="خزينة مدينة نصر"/>
    <s v="تبرعات نقدية للمرضى"/>
    <s v="نقدية للمرضى"/>
    <s v="دفاتر جمع مال"/>
    <x v="2"/>
    <s v="سارى"/>
    <n v="530"/>
    <n v="11"/>
  </r>
  <r>
    <d v="2017-08-27T00:00:00"/>
    <x v="7"/>
    <n v="500"/>
    <s v="خزينة مدينة نصر"/>
    <s v="تبرعات نقدية للمرضى"/>
    <s v="نقدية للمرضى"/>
    <s v="دفاتر جمع مال"/>
    <x v="2"/>
    <s v="سارى"/>
    <n v="531"/>
    <n v="11"/>
  </r>
  <r>
    <d v="2017-08-27T00:00:00"/>
    <x v="7"/>
    <n v="2000"/>
    <s v="خزينة مدينة نصر"/>
    <s v="تبرعات نقدية للمرضى"/>
    <s v="نقدية للمرضى"/>
    <s v="دفاتر جمع مال"/>
    <x v="2"/>
    <s v="سارى"/>
    <n v="532"/>
    <n v="11"/>
  </r>
  <r>
    <d v="2017-08-27T00:00:00"/>
    <x v="7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787"/>
    <n v="16"/>
  </r>
  <r>
    <d v="2017-08-27T00:00:00"/>
    <x v="7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825"/>
    <n v="17"/>
  </r>
  <r>
    <d v="2017-08-27T00:00:00"/>
    <x v="7"/>
    <n v="1000"/>
    <s v="خزينة مدينة نصر"/>
    <s v="تبرعات نقدية للمرضى"/>
    <s v="نقدية للمرضى"/>
    <s v="دفاتر جمع مال"/>
    <x v="2"/>
    <s v="سارى"/>
    <n v="826"/>
    <n v="17"/>
  </r>
  <r>
    <d v="2017-08-27T00:00:00"/>
    <x v="7"/>
    <n v="5000"/>
    <s v="خزينة مدينة نصر"/>
    <s v="تبرعات نقدية للمرضى"/>
    <s v="نقدية للمرضى"/>
    <s v="دفاتر جمع مال"/>
    <x v="2"/>
    <s v="سارى"/>
    <n v="827"/>
    <n v="17"/>
  </r>
  <r>
    <d v="2017-08-27T00:00:00"/>
    <x v="7"/>
    <n v="400"/>
    <s v="خزينة مدينة نصر"/>
    <s v="تبرعات عامة من زكاة مال وغيرها"/>
    <s v="تبرعات عامة من زكاة مال وغيرها"/>
    <s v="دفاتر جمع مال"/>
    <x v="2"/>
    <s v="سارى"/>
    <n v="828"/>
    <n v="17"/>
  </r>
  <r>
    <d v="2017-08-27T00:00:00"/>
    <x v="7"/>
    <n v="2400"/>
    <s v="خزينة مدينة نصر"/>
    <s v="تبرعات عامة من زكاة مال وغيرها"/>
    <s v="تبرعات عامة من زكاة مال وغيرها"/>
    <s v="دفاتر جمع مال"/>
    <x v="2"/>
    <s v="سارى"/>
    <n v="829"/>
    <n v="17"/>
  </r>
  <r>
    <d v="2017-08-27T00:00:00"/>
    <x v="7"/>
    <n v="300"/>
    <s v="خزينة مدينة نصر"/>
    <s v="تبرعات نقدية للمرضى"/>
    <s v="نقدية للمرضى"/>
    <s v="دفاتر جمع مال"/>
    <x v="2"/>
    <s v="سارى"/>
    <n v="830"/>
    <n v="17"/>
  </r>
  <r>
    <d v="2017-08-27T00:00:00"/>
    <x v="7"/>
    <n v="1500"/>
    <s v="خزينة مدينة نصر"/>
    <s v="تبرعات نقدية للمرضى"/>
    <s v="نقدية للمرضى"/>
    <s v="دفاتر جمع مال"/>
    <x v="2"/>
    <s v="سارى"/>
    <n v="831"/>
    <n v="17"/>
  </r>
  <r>
    <d v="2017-08-27T00:00:00"/>
    <x v="7"/>
    <n v="1500"/>
    <s v="خزينة مدينة نصر"/>
    <s v="تبرعات عامة من زكاة مال وغيرها"/>
    <s v="تبرعات عامة من زكاة مال وغيرها"/>
    <s v="دفاتر جمع مال"/>
    <x v="2"/>
    <s v="سارى"/>
    <n v="955"/>
    <n v="20"/>
  </r>
  <r>
    <d v="2017-08-27T00:00:00"/>
    <x v="7"/>
    <n v="1500"/>
    <s v="خزينة مدينة نصر"/>
    <s v="تبرعات عامة من زكاة مال وغيرها"/>
    <s v="تبرعات عامة من زكاة مال وغيرها"/>
    <s v="دفاتر جمع مال"/>
    <x v="2"/>
    <s v="سارى"/>
    <n v="956"/>
    <n v="20"/>
  </r>
  <r>
    <d v="2017-08-27T00:00:00"/>
    <x v="7"/>
    <n v="4650"/>
    <s v="خزينة مدينة نصر"/>
    <s v="تبرعات عامة من زكاة مال وغيرها"/>
    <s v="تبرعات عامة من زكاة مال وغيرها"/>
    <s v="دفاتر جمع مال"/>
    <x v="2"/>
    <s v="سارى"/>
    <n v="957"/>
    <n v="20"/>
  </r>
  <r>
    <d v="2017-08-27T00:00:00"/>
    <x v="7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958"/>
    <n v="20"/>
  </r>
  <r>
    <d v="2017-08-27T00:00:00"/>
    <x v="7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959"/>
    <n v="20"/>
  </r>
  <r>
    <d v="2017-08-27T00:00:00"/>
    <x v="7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960"/>
    <n v="20"/>
  </r>
  <r>
    <d v="2017-08-27T00:00:00"/>
    <x v="7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1051"/>
    <n v="22"/>
  </r>
  <r>
    <d v="2017-08-27T00:00:00"/>
    <x v="7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1052"/>
    <n v="22"/>
  </r>
  <r>
    <d v="2017-08-27T00:00:00"/>
    <x v="7"/>
    <n v="8000"/>
    <s v="خزينة مدينة نصر"/>
    <s v="تبرعات عامة من زكاة مال وغيرها"/>
    <s v="تبرعات عامة من زكاة مال وغيرها"/>
    <s v="دفاتر جمع مال"/>
    <x v="2"/>
    <s v="سارى"/>
    <n v="1053"/>
    <n v="22"/>
  </r>
  <r>
    <d v="2017-08-27T00:00:00"/>
    <x v="7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1054"/>
    <n v="22"/>
  </r>
  <r>
    <d v="2017-08-27T00:00:00"/>
    <x v="7"/>
    <n v="6000"/>
    <s v="خزينة مدينة نصر"/>
    <s v="تبرعات عامة من زكاة مال وغيرها"/>
    <s v="تبرعات عامة من زكاة مال وغيرها"/>
    <s v="دفاتر جمع مال"/>
    <x v="2"/>
    <s v="سارى"/>
    <n v="1055"/>
    <n v="22"/>
  </r>
  <r>
    <d v="2017-08-27T00:00:00"/>
    <x v="7"/>
    <n v="750"/>
    <s v="خزينة مدينة نصر"/>
    <s v="تبرعات نقدية للمرضى"/>
    <s v="نقدية للمرضى"/>
    <s v="دفاتر جمع مال"/>
    <x v="2"/>
    <s v="سارى"/>
    <n v="7740"/>
    <n v="155"/>
  </r>
  <r>
    <d v="2017-08-27T00:00:00"/>
    <x v="7"/>
    <n v="500"/>
    <s v="خزينة مدينة نصر"/>
    <s v="تبرعات نقدية للمرضى"/>
    <s v="نقدية للمرضى"/>
    <s v="دفاتر جمع مال"/>
    <x v="2"/>
    <s v="سارى"/>
    <n v="7741"/>
    <n v="155"/>
  </r>
  <r>
    <d v="2017-08-27T00:00:00"/>
    <x v="7"/>
    <n v="1250"/>
    <s v="خزينة مدينة نصر"/>
    <s v="تبرعات عامة من زكاة مال وغيرها"/>
    <s v="تبرعات عامة من زكاة مال وغيرها"/>
    <s v="دفاتر جمع مال"/>
    <x v="2"/>
    <s v="سارى"/>
    <n v="7742"/>
    <n v="155"/>
  </r>
  <r>
    <d v="2017-08-27T00:00:00"/>
    <x v="7"/>
    <n v="3500"/>
    <s v="خزينة مدينة نصر"/>
    <s v="تبرعات نقدية للمرضى"/>
    <s v="نقدية للمرضى"/>
    <s v="دفاتر جمع مال"/>
    <x v="2"/>
    <s v="سارى"/>
    <n v="7743"/>
    <n v="155"/>
  </r>
  <r>
    <d v="2017-08-27T00:00:00"/>
    <x v="7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8502"/>
    <n v="171"/>
  </r>
  <r>
    <d v="2017-08-27T00:00:00"/>
    <x v="7"/>
    <n v="400"/>
    <s v="خزينة مدينة نصر"/>
    <s v="تبرعات نقدية للمرضى"/>
    <s v="نقدية للمرضى"/>
    <s v="دفاتر جمع مال"/>
    <x v="2"/>
    <s v="سارى"/>
    <n v="8503"/>
    <n v="171"/>
  </r>
  <r>
    <d v="2017-08-27T00:00:00"/>
    <x v="7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8504"/>
    <n v="171"/>
  </r>
  <r>
    <d v="2017-08-27T00:00:00"/>
    <x v="7"/>
    <n v="550"/>
    <s v="بنك البركة جنيه مصرى"/>
    <s v="تبرعات مباشرة بالبنك"/>
    <m/>
    <s v="بنوك"/>
    <x v="0"/>
    <m/>
    <s v="معاملة بنكية"/>
    <m/>
  </r>
  <r>
    <d v="2017-08-27T00:00:00"/>
    <x v="7"/>
    <n v="3000"/>
    <s v="بنك البركة جنيه مصرى"/>
    <s v="تبرعات مباشرة بالبنك"/>
    <m/>
    <s v="بنوك"/>
    <x v="0"/>
    <m/>
    <s v="معاملة بنكية"/>
    <m/>
  </r>
  <r>
    <d v="2017-08-27T00:00:00"/>
    <x v="7"/>
    <n v="1000"/>
    <s v="بنك البركة جنيه مصرى"/>
    <s v="تبرعات مباشرة بالبنك"/>
    <m/>
    <s v="بنوك"/>
    <x v="0"/>
    <m/>
    <s v="معاملة بنكية"/>
    <m/>
  </r>
  <r>
    <d v="2017-08-27T00:00:00"/>
    <x v="7"/>
    <n v="1000"/>
    <s v="بنك البركة جنيه مصرى"/>
    <s v="تبرعات مباشرة بالبنك"/>
    <m/>
    <s v="بنوك"/>
    <x v="0"/>
    <m/>
    <s v="معاملة بنكية"/>
    <m/>
  </r>
  <r>
    <d v="2017-08-27T00:00:00"/>
    <x v="7"/>
    <n v="100"/>
    <s v="بنك البركة جنيه مصرى"/>
    <s v="تبرعات مباشرة بالبنك"/>
    <m/>
    <s v="بنوك"/>
    <x v="0"/>
    <m/>
    <s v="معاملة بنكية"/>
    <m/>
  </r>
  <r>
    <d v="2017-08-27T00:00:00"/>
    <x v="7"/>
    <n v="300"/>
    <s v="بنك البركة جنيه مصرى"/>
    <s v="تبرعات مباشرة بالبنك"/>
    <m/>
    <s v="بنوك"/>
    <x v="0"/>
    <m/>
    <s v="معاملة بنكية"/>
    <m/>
  </r>
  <r>
    <d v="2017-08-27T00:00:00"/>
    <x v="7"/>
    <n v="1400"/>
    <s v="بنك البركة جنيه مصرى"/>
    <s v="تبرعات مباشرة بالبنك"/>
    <m/>
    <s v="بنوك"/>
    <x v="0"/>
    <m/>
    <s v="معاملة بنكية"/>
    <m/>
  </r>
  <r>
    <d v="2017-08-27T00:00:00"/>
    <x v="7"/>
    <n v="150"/>
    <s v="بنك البركة جنيه مصرى"/>
    <s v="تبرعات مباشرة بالبنك"/>
    <m/>
    <s v="بنوك"/>
    <x v="0"/>
    <m/>
    <s v="معاملة بنكية"/>
    <m/>
  </r>
  <r>
    <d v="2017-08-27T00:00:00"/>
    <x v="7"/>
    <n v="160"/>
    <s v="بنك البركة جنيه مصرى"/>
    <s v="تبرعات مباشرة بالبنك"/>
    <m/>
    <s v="بنوك"/>
    <x v="0"/>
    <m/>
    <s v="معاملة بنكية"/>
    <m/>
  </r>
  <r>
    <d v="2017-08-27T00:00:00"/>
    <x v="7"/>
    <n v="1250"/>
    <s v="خزينة مدينة نصر"/>
    <s v="تبرعات نقدية للمرضى"/>
    <s v="نقدية للمرضى"/>
    <s v="دفاتر جمع مال"/>
    <x v="2"/>
    <m/>
    <m/>
    <m/>
  </r>
  <r>
    <d v="2017-08-28T00:00:00"/>
    <x v="7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48"/>
    <n v="1"/>
  </r>
  <r>
    <d v="2017-08-28T00:00:00"/>
    <x v="7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49"/>
    <n v="1"/>
  </r>
  <r>
    <d v="2017-08-28T00:00:00"/>
    <x v="7"/>
    <n v="1200"/>
    <s v="خزينة مدينة نصر"/>
    <s v="تبرعات عامة من زكاة مال وغيرها"/>
    <s v="تبرعات عامة من زكاة مال وغيرها"/>
    <s v="دفاتر جمع مال"/>
    <x v="2"/>
    <s v="سارى"/>
    <n v="264"/>
    <n v="6"/>
  </r>
  <r>
    <d v="2017-08-28T00:00:00"/>
    <x v="7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265"/>
    <n v="6"/>
  </r>
  <r>
    <d v="2017-08-28T00:00:00"/>
    <x v="7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266"/>
    <n v="6"/>
  </r>
  <r>
    <d v="2017-08-28T00:00:00"/>
    <x v="7"/>
    <n v="600"/>
    <s v="خزينة مدينة نصر"/>
    <s v="تبرعات نقدية للمرضى"/>
    <s v="نقدية للمرضى"/>
    <s v="دفاتر جمع مال"/>
    <x v="2"/>
    <s v="سارى"/>
    <n v="267"/>
    <n v="6"/>
  </r>
  <r>
    <d v="2017-08-28T00:00:00"/>
    <x v="7"/>
    <n v="3000"/>
    <s v="خزينة مدينة نصر"/>
    <s v="تبرعات عامة من زكاة مال وغيرها"/>
    <s v="تبرعات عامة من زكاة مال وغيرها"/>
    <s v="دفاتر جمع مال"/>
    <x v="2"/>
    <s v="سارى"/>
    <n v="268"/>
    <n v="6"/>
  </r>
  <r>
    <d v="2017-08-28T00:00:00"/>
    <x v="7"/>
    <n v="500"/>
    <s v="خزينة مدينة نصر"/>
    <s v="تبرعات نقدية للمرضى"/>
    <s v="نقدية للمرضى"/>
    <s v="دفاتر جمع مال"/>
    <x v="2"/>
    <s v="سارى"/>
    <n v="269"/>
    <n v="6"/>
  </r>
  <r>
    <d v="2017-08-28T00:00:00"/>
    <x v="7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270"/>
    <n v="6"/>
  </r>
  <r>
    <d v="2017-08-28T00:00:00"/>
    <x v="7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272"/>
    <n v="6"/>
  </r>
  <r>
    <d v="2017-08-28T00:00:00"/>
    <x v="7"/>
    <n v="100"/>
    <s v="خزينة مدينة نصر"/>
    <s v="تبرعات نقدية للمرضى"/>
    <s v="نقدية للمرضى"/>
    <s v="دفاتر جمع مال"/>
    <x v="2"/>
    <s v="سارى"/>
    <n v="533"/>
    <n v="11"/>
  </r>
  <r>
    <d v="2017-08-28T00:00:00"/>
    <x v="7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534"/>
    <n v="11"/>
  </r>
  <r>
    <d v="2017-08-28T00:00:00"/>
    <x v="7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535"/>
    <n v="11"/>
  </r>
  <r>
    <d v="2017-08-28T00:00:00"/>
    <x v="7"/>
    <n v="9030"/>
    <s v="خزينة مدينة نصر دولار"/>
    <s v="تبرعات نقدية للمرضى"/>
    <s v="نقدية للمرضى"/>
    <s v="دفاتر جمع مال"/>
    <x v="2"/>
    <s v="سارى"/>
    <n v="797"/>
    <n v="16"/>
  </r>
  <r>
    <d v="2017-08-28T00:00:00"/>
    <x v="7"/>
    <n v="1000"/>
    <s v="خزينة مدينة نصر"/>
    <s v="تبرعات نقدية للمرضى"/>
    <s v="نقدية للمرضى"/>
    <s v="دفاتر جمع مال"/>
    <x v="2"/>
    <s v="سارى"/>
    <n v="798"/>
    <n v="16"/>
  </r>
  <r>
    <d v="2017-08-28T00:00:00"/>
    <x v="7"/>
    <n v="9000"/>
    <s v="خزينة مدينة نصر"/>
    <s v="تبرعات نقدية للمرضى"/>
    <s v="نقدية للمرضى"/>
    <s v="دفاتر جمع مال"/>
    <x v="2"/>
    <s v="سارى"/>
    <n v="799"/>
    <n v="16"/>
  </r>
  <r>
    <d v="2017-08-28T00:00:00"/>
    <x v="7"/>
    <n v="1000"/>
    <s v="خزينة مدينة نصر"/>
    <s v="تبرعات نقدية للمرضى"/>
    <s v="نقدية للمرضى"/>
    <s v="دفاتر جمع مال"/>
    <x v="2"/>
    <s v="سارى"/>
    <n v="800"/>
    <n v="16"/>
  </r>
  <r>
    <d v="2017-08-28T00:00:00"/>
    <x v="7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832"/>
    <n v="17"/>
  </r>
  <r>
    <d v="2017-08-28T00:00:00"/>
    <x v="7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833"/>
    <n v="17"/>
  </r>
  <r>
    <d v="2017-08-28T00:00:00"/>
    <x v="7"/>
    <n v="7350"/>
    <s v="خزينة مدينة نصر"/>
    <s v="تبرعات عامة من زكاة مال وغيرها"/>
    <s v="تبرعات عامة من زكاة مال وغيرها"/>
    <s v="دفاتر جمع مال"/>
    <x v="2"/>
    <s v="سارى"/>
    <n v="834"/>
    <n v="17"/>
  </r>
  <r>
    <d v="2017-08-28T00:00:00"/>
    <x v="7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835"/>
    <n v="17"/>
  </r>
  <r>
    <d v="2017-08-28T00:00:00"/>
    <x v="7"/>
    <n v="1000"/>
    <s v="خزينة مدينة نصر"/>
    <s v="تبرعات نقدية للمرضى"/>
    <s v="نقدية للمرضى"/>
    <s v="دفاتر جمع مال"/>
    <x v="2"/>
    <s v="سارى"/>
    <n v="856"/>
    <n v="18"/>
  </r>
  <r>
    <d v="2017-08-28T00:00:00"/>
    <x v="7"/>
    <n v="3500"/>
    <s v="خزينة مدينة نصر"/>
    <s v="تبرعات نقدية للمرضى"/>
    <s v="نقدية للمرضى"/>
    <s v="دفاتر جمع مال"/>
    <x v="2"/>
    <s v="سارى"/>
    <n v="857"/>
    <n v="18"/>
  </r>
  <r>
    <d v="2017-08-28T00:00:00"/>
    <x v="7"/>
    <n v="53000"/>
    <s v="خزينة مدينة نصر"/>
    <s v="تبرعات نقدية للمرضى"/>
    <s v="نقدية للمرضى"/>
    <s v="دفاتر جمع مال"/>
    <x v="2"/>
    <s v="سارى"/>
    <n v="911"/>
    <n v="19"/>
  </r>
  <r>
    <d v="2017-08-28T00:00:00"/>
    <x v="7"/>
    <n v="12600"/>
    <s v="خزينة مدينة نصر"/>
    <s v="تبرعات نقدية للمرضى"/>
    <s v="نقدية للمرضى"/>
    <s v="دفاتر جمع مال"/>
    <x v="2"/>
    <s v="سارى"/>
    <n v="913"/>
    <n v="19"/>
  </r>
  <r>
    <d v="2017-08-28T00:00:00"/>
    <x v="7"/>
    <n v="1200"/>
    <s v="خزينة مدينة نصر"/>
    <s v="تبرعات عامة من زكاة مال وغيرها"/>
    <s v="تبرعات عامة من زكاة مال وغيرها"/>
    <s v="دفاتر جمع مال"/>
    <x v="2"/>
    <s v="سارى"/>
    <n v="914"/>
    <n v="19"/>
  </r>
  <r>
    <d v="2017-08-28T00:00:00"/>
    <x v="7"/>
    <n v="1800"/>
    <s v="خزينة مدينة نصر"/>
    <s v="تبرعات عامة من زكاة مال وغيرها"/>
    <s v="تبرعات عامة من زكاة مال وغيرها"/>
    <s v="دفاتر جمع مال"/>
    <x v="2"/>
    <s v="سارى"/>
    <n v="924"/>
    <n v="19"/>
  </r>
  <r>
    <d v="2017-08-28T00:00:00"/>
    <x v="7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961"/>
    <n v="20"/>
  </r>
  <r>
    <d v="2017-08-28T00:00:00"/>
    <x v="7"/>
    <n v="2700"/>
    <s v="خزينة مدينة نصر"/>
    <s v="تبرعات نقدية للمرضى"/>
    <s v="نقدية للمرضى"/>
    <s v="دفاتر جمع مال"/>
    <x v="2"/>
    <s v="سارى"/>
    <n v="962"/>
    <n v="20"/>
  </r>
  <r>
    <d v="2017-08-28T00:00:00"/>
    <x v="7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963"/>
    <n v="20"/>
  </r>
  <r>
    <d v="2017-08-28T00:00:00"/>
    <x v="7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1006"/>
    <n v="21"/>
  </r>
  <r>
    <d v="2017-08-28T00:00:00"/>
    <x v="7"/>
    <n v="1000"/>
    <s v="خزينة مدينة نصر"/>
    <s v="تبرعات نقدية للمرضى"/>
    <s v="نقدية للمرضى"/>
    <s v="دفاتر جمع مال"/>
    <x v="2"/>
    <s v="سارى"/>
    <n v="1007"/>
    <n v="21"/>
  </r>
  <r>
    <d v="2017-08-28T00:00:00"/>
    <x v="7"/>
    <n v="3000"/>
    <s v="خزينة مدينة نصر"/>
    <s v="تبرعات نقدية للمرضى"/>
    <s v="نقدية للمرضى"/>
    <s v="دفاتر جمع مال"/>
    <x v="2"/>
    <s v="سارى"/>
    <n v="1008"/>
    <n v="21"/>
  </r>
  <r>
    <d v="2017-08-28T00:00:00"/>
    <x v="7"/>
    <n v="2500"/>
    <s v="خزينة مدينة نصر"/>
    <s v="تبرعات عامة من زكاة مال وغيرها"/>
    <s v="تبرعات عامة من زكاة مال وغيرها"/>
    <s v="دفاتر جمع مال"/>
    <x v="2"/>
    <s v="سارى"/>
    <n v="1009"/>
    <n v="21"/>
  </r>
  <r>
    <d v="2017-08-28T00:00:00"/>
    <x v="7"/>
    <n v="20000"/>
    <s v="خزينة مدينة نصر"/>
    <s v="تبرعات عامة من زكاة مال وغيرها"/>
    <s v="تبرعات عامة من زكاة مال وغيرها"/>
    <s v="دفاتر جمع مال"/>
    <x v="2"/>
    <s v="سارى"/>
    <n v="1056"/>
    <n v="22"/>
  </r>
  <r>
    <d v="2017-08-28T00:00:00"/>
    <x v="7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1101"/>
    <n v="23"/>
  </r>
  <r>
    <d v="2017-08-28T00:00:00"/>
    <x v="7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1102"/>
    <n v="23"/>
  </r>
  <r>
    <d v="2017-08-28T00:00:00"/>
    <x v="7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1103"/>
    <n v="23"/>
  </r>
  <r>
    <d v="2017-08-28T00:00:00"/>
    <x v="7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1104"/>
    <n v="23"/>
  </r>
  <r>
    <d v="2017-08-28T00:00:00"/>
    <x v="7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1105"/>
    <n v="23"/>
  </r>
  <r>
    <d v="2017-08-28T00:00:00"/>
    <x v="7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1106"/>
    <n v="23"/>
  </r>
  <r>
    <d v="2017-08-28T00:00:00"/>
    <x v="7"/>
    <n v="7000"/>
    <s v="خزينة مدينة نصر"/>
    <s v="تبرعات عامة من زكاة مال وغيرها"/>
    <s v="تبرعات عامة من زكاة مال وغيرها"/>
    <s v="دفاتر جمع مال"/>
    <x v="2"/>
    <s v="سارى"/>
    <n v="1107"/>
    <n v="23"/>
  </r>
  <r>
    <d v="2017-08-28T00:00:00"/>
    <x v="7"/>
    <n v="3000"/>
    <s v="خزينة مدينة نصر"/>
    <s v="تبرعات عامة من زكاة مال وغيرها"/>
    <s v="تبرعات عامة من زكاة مال وغيرها"/>
    <s v="دفاتر جمع مال"/>
    <x v="2"/>
    <s v="سارى"/>
    <n v="1108"/>
    <n v="23"/>
  </r>
  <r>
    <d v="2017-08-28T00:00:00"/>
    <x v="7"/>
    <n v="300"/>
    <s v="خزينة مدينة نصر"/>
    <s v="تبرعات نقدية للمرضى"/>
    <s v="نقدية للمرضى"/>
    <s v="دفاتر جمع مال"/>
    <x v="2"/>
    <s v="سارى"/>
    <n v="1151"/>
    <n v="24"/>
  </r>
  <r>
    <d v="2017-08-28T00:00:00"/>
    <x v="7"/>
    <n v="1369"/>
    <s v="بنك البركة جنيه مصرى"/>
    <s v="تبرعات مباشرة بالبنك"/>
    <m/>
    <s v="بنوك"/>
    <x v="0"/>
    <m/>
    <s v="معاملة بنكية"/>
    <m/>
  </r>
  <r>
    <d v="2017-08-28T00:00:00"/>
    <x v="7"/>
    <n v="120"/>
    <s v="بنك البركة جنيه مصرى"/>
    <s v="تبرعات مباشرة بالبنك"/>
    <m/>
    <s v="بنوك"/>
    <x v="0"/>
    <m/>
    <s v="معاملة بنكية"/>
    <m/>
  </r>
  <r>
    <d v="2017-08-28T00:00:00"/>
    <x v="7"/>
    <n v="30"/>
    <s v="بنك البركة جنيه مصرى"/>
    <s v="تبرعات مباشرة بالبنك"/>
    <m/>
    <s v="بنوك"/>
    <x v="0"/>
    <m/>
    <s v="معاملة بنكية"/>
    <m/>
  </r>
  <r>
    <d v="2017-08-28T00:00:00"/>
    <x v="7"/>
    <n v="2000"/>
    <s v="بنك البركة جنيه مصرى"/>
    <s v="تبرعات مباشرة بالبنك"/>
    <m/>
    <s v="بنوك"/>
    <x v="0"/>
    <m/>
    <s v="معاملة بنكية"/>
    <m/>
  </r>
  <r>
    <d v="2017-08-28T00:00:00"/>
    <x v="7"/>
    <n v="4000"/>
    <s v="بنك البركة جنيه مصرى"/>
    <s v="تبرعات مباشرة بالبنك"/>
    <m/>
    <s v="بنوك"/>
    <x v="0"/>
    <m/>
    <s v="معاملة بنكية"/>
    <m/>
  </r>
  <r>
    <d v="2017-08-28T00:00:00"/>
    <x v="7"/>
    <n v="7000"/>
    <s v="بنك البركة جنيه مصرى"/>
    <s v="تبرعات مباشرة بالبنك"/>
    <m/>
    <s v="بنوك"/>
    <x v="0"/>
    <m/>
    <s v="معاملة بنكية"/>
    <m/>
  </r>
  <r>
    <d v="2017-08-28T00:00:00"/>
    <x v="7"/>
    <n v="200"/>
    <s v="بنك البركة جنيه مصرى"/>
    <s v="تبرعات مباشرة بالبنك"/>
    <m/>
    <s v="بنوك"/>
    <x v="0"/>
    <m/>
    <s v="معاملة بنكية"/>
    <m/>
  </r>
  <r>
    <d v="2017-08-29T00:00:00"/>
    <x v="7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50"/>
    <n v="1"/>
  </r>
  <r>
    <d v="2017-08-29T00:00:00"/>
    <x v="7"/>
    <n v="7000"/>
    <s v="خزينة مدينة نصر"/>
    <s v="تبرعات نقدية للمرضى"/>
    <s v="نقدية للمرضى"/>
    <s v="دفاتر جمع مال"/>
    <x v="2"/>
    <s v="سارى"/>
    <n v="273"/>
    <n v="6"/>
  </r>
  <r>
    <d v="2017-08-29T00:00:00"/>
    <x v="7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274"/>
    <n v="6"/>
  </r>
  <r>
    <d v="2017-08-29T00:00:00"/>
    <x v="7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275"/>
    <n v="6"/>
  </r>
  <r>
    <d v="2017-08-29T00:00:00"/>
    <x v="7"/>
    <n v="1500"/>
    <s v="خزينة مدينة نصر"/>
    <s v="تبرعات عامة من زكاة مال وغيرها"/>
    <s v="تبرعات عامة من زكاة مال وغيرها"/>
    <s v="دفاتر جمع مال"/>
    <x v="2"/>
    <s v="سارى"/>
    <n v="536"/>
    <n v="11"/>
  </r>
  <r>
    <d v="2017-08-29T00:00:00"/>
    <x v="7"/>
    <n v="650"/>
    <s v="خزينة مدينة نصر"/>
    <s v="تبرعات نقدية للمرضى"/>
    <s v="نقدية للمرضى"/>
    <s v="دفاتر جمع مال"/>
    <x v="2"/>
    <s v="سارى"/>
    <n v="537"/>
    <n v="11"/>
  </r>
  <r>
    <d v="2017-08-29T00:00:00"/>
    <x v="7"/>
    <n v="400"/>
    <s v="خزينة مدينة نصر"/>
    <s v="تبرعات نقدية للمرضى"/>
    <s v="نقدية للمرضى"/>
    <s v="دفاتر جمع مال"/>
    <x v="2"/>
    <s v="سارى"/>
    <n v="538"/>
    <n v="11"/>
  </r>
  <r>
    <d v="2017-08-29T00:00:00"/>
    <x v="7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539"/>
    <n v="11"/>
  </r>
  <r>
    <d v="2017-08-29T00:00:00"/>
    <x v="7"/>
    <n v="2270"/>
    <s v="خزينة مدينة نصر"/>
    <s v="تبرعات عامة من زكاة مال وغيرها"/>
    <s v="تبرعات عامة من زكاة مال وغيرها"/>
    <s v="دفاتر جمع مال"/>
    <x v="2"/>
    <s v="سارى"/>
    <n v="836"/>
    <n v="17"/>
  </r>
  <r>
    <d v="2017-08-29T00:00:00"/>
    <x v="7"/>
    <n v="428.7"/>
    <s v="خزينة مدينة نصر"/>
    <s v="تبرعات عامة من زكاة مال وغيرها"/>
    <s v="تبرعات عامة من زكاة مال وغيرها"/>
    <s v="دفاتر جمع مال"/>
    <x v="2"/>
    <s v="سارى"/>
    <n v="837"/>
    <n v="17"/>
  </r>
  <r>
    <d v="2017-08-29T00:00:00"/>
    <x v="7"/>
    <n v="550"/>
    <s v="خزينة مدينة نصر"/>
    <s v="تبرعات عامة من زكاة مال وغيرها"/>
    <s v="تبرعات عامة من زكاة مال وغيرها"/>
    <s v="دفاتر جمع مال"/>
    <x v="2"/>
    <s v="سارى"/>
    <n v="838"/>
    <n v="17"/>
  </r>
  <r>
    <d v="2017-08-29T00:00:00"/>
    <x v="7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839"/>
    <n v="17"/>
  </r>
  <r>
    <d v="2017-08-29T00:00:00"/>
    <x v="7"/>
    <n v="4200"/>
    <s v="خزينة مدينة نصر"/>
    <s v="تبرعات نقدية للمرضى"/>
    <s v="نقدية للمرضى"/>
    <s v="دفاتر جمع مال"/>
    <x v="2"/>
    <s v="سارى"/>
    <n v="915"/>
    <n v="19"/>
  </r>
  <r>
    <d v="2017-08-29T00:00:00"/>
    <x v="7"/>
    <n v="6300"/>
    <s v="خزينة مدينة نصر"/>
    <s v="تبرعات نقدية للمرضى"/>
    <s v="نقدية للمرضى"/>
    <s v="دفاتر جمع مال"/>
    <x v="2"/>
    <s v="سارى"/>
    <n v="916"/>
    <n v="19"/>
  </r>
  <r>
    <d v="2017-08-29T00:00:00"/>
    <x v="7"/>
    <n v="400"/>
    <s v="خزينة مدينة نصر"/>
    <s v="تبرعات عامة من زكاة مال وغيرها"/>
    <s v="تبرعات عامة من زكاة مال وغيرها"/>
    <s v="دفاتر جمع مال"/>
    <x v="2"/>
    <s v="سارى"/>
    <n v="918"/>
    <n v="19"/>
  </r>
  <r>
    <d v="2017-08-29T00:00:00"/>
    <x v="7"/>
    <n v="200"/>
    <s v="خزينة مدينة نصر"/>
    <s v="تبرعات نقدية للمرضى"/>
    <s v="نقدية للمرضى"/>
    <s v="دفاتر جمع مال"/>
    <x v="2"/>
    <s v="سارى"/>
    <n v="964"/>
    <n v="20"/>
  </r>
  <r>
    <d v="2017-08-29T00:00:00"/>
    <x v="7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965"/>
    <n v="20"/>
  </r>
  <r>
    <d v="2017-08-29T00:00:00"/>
    <x v="7"/>
    <n v="280"/>
    <s v="خزينة مدينة نصر"/>
    <s v="تبرعات عامة من زكاة مال وغيرها"/>
    <s v="تبرعات عامة من زكاة مال وغيرها"/>
    <s v="دفاتر جمع مال"/>
    <x v="2"/>
    <s v="سارى"/>
    <n v="966"/>
    <n v="20"/>
  </r>
  <r>
    <d v="2017-08-29T00:00:00"/>
    <x v="7"/>
    <n v="200"/>
    <s v="خزينة مدينة نصر"/>
    <s v="تبرعات نقدية للمرضى"/>
    <s v="نقدية للمرضى"/>
    <s v="دفاتر جمع مال"/>
    <x v="2"/>
    <s v="سارى"/>
    <n v="968"/>
    <n v="20"/>
  </r>
  <r>
    <d v="2017-08-29T00:00:00"/>
    <x v="7"/>
    <n v="8400"/>
    <s v="خزينة مدينة نصر"/>
    <s v="تبرعات عامة من زكاة مال وغيرها"/>
    <s v="تبرعات عامة من زكاة مال وغيرها"/>
    <s v="دفاتر جمع مال"/>
    <x v="2"/>
    <s v="سارى"/>
    <n v="969"/>
    <n v="20"/>
  </r>
  <r>
    <d v="2017-08-29T00:00:00"/>
    <x v="7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970"/>
    <n v="20"/>
  </r>
  <r>
    <d v="2017-08-29T00:00:00"/>
    <x v="7"/>
    <n v="100"/>
    <s v="خزينة مدينة نصر"/>
    <s v="تبرعات نقدية للمرضى"/>
    <s v="نقدية للمرضى"/>
    <s v="دفاتر جمع مال"/>
    <x v="2"/>
    <s v="سارى"/>
    <n v="971"/>
    <n v="20"/>
  </r>
  <r>
    <d v="2017-08-29T00:00:00"/>
    <x v="7"/>
    <n v="3300"/>
    <s v="خزينة مدينة نصر"/>
    <s v="تبرعات نقدية للمرضى"/>
    <s v="نقدية للمرضى"/>
    <s v="دفاتر جمع مال"/>
    <x v="2"/>
    <s v="سارى"/>
    <n v="972"/>
    <n v="20"/>
  </r>
  <r>
    <d v="2017-08-29T00:00:00"/>
    <x v="7"/>
    <n v="200"/>
    <s v="خزينة مدينة نصر"/>
    <s v="تبرعات نقدية للمرضى"/>
    <s v="نقدية للمرضى"/>
    <s v="دفاتر جمع مال"/>
    <x v="2"/>
    <s v="سارى"/>
    <n v="973"/>
    <n v="20"/>
  </r>
  <r>
    <d v="2017-08-29T00:00:00"/>
    <x v="7"/>
    <n v="1200"/>
    <s v="خزينة مدينة نصر"/>
    <s v="تبرعات عامة من زكاة مال وغيرها"/>
    <s v="تبرعات عامة من زكاة مال وغيرها"/>
    <s v="دفاتر جمع مال"/>
    <x v="2"/>
    <s v="سارى"/>
    <n v="974"/>
    <n v="20"/>
  </r>
  <r>
    <d v="2017-08-29T00:00:00"/>
    <x v="7"/>
    <n v="100"/>
    <s v="خزينة مدينة نصر"/>
    <s v="تبرعات نقدية للمرضى"/>
    <s v="نقدية للمرضى"/>
    <s v="دفاتر جمع مال"/>
    <x v="2"/>
    <s v="سارى"/>
    <n v="975"/>
    <n v="20"/>
  </r>
  <r>
    <d v="2017-08-29T00:00:00"/>
    <x v="7"/>
    <n v="3400"/>
    <s v="خزينة مدينة نصر"/>
    <s v="تبرعات عامة من زكاة مال وغيرها"/>
    <s v="تبرعات عامة من زكاة مال وغيرها"/>
    <s v="دفاتر جمع مال"/>
    <x v="2"/>
    <s v="سارى"/>
    <n v="976"/>
    <n v="20"/>
  </r>
  <r>
    <d v="2017-08-29T00:00:00"/>
    <x v="7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977"/>
    <n v="20"/>
  </r>
  <r>
    <d v="2017-08-29T00:00:00"/>
    <x v="7"/>
    <n v="200"/>
    <s v="خزينة مدينة نصر"/>
    <s v="تبرعات نقدية للمرضى"/>
    <s v="نقدية للمرضى"/>
    <s v="دفاتر جمع مال"/>
    <x v="2"/>
    <s v="سارى"/>
    <n v="978"/>
    <n v="20"/>
  </r>
  <r>
    <d v="2017-08-29T00:00:00"/>
    <x v="7"/>
    <n v="20"/>
    <s v="خزينة مدينة نصر"/>
    <s v="تبرعات عامة من زكاة مال وغيرها"/>
    <s v="تبرعات عامة من زكاة مال وغيرها"/>
    <s v="دفاتر جمع مال"/>
    <x v="2"/>
    <s v="سارى"/>
    <n v="979"/>
    <n v="20"/>
  </r>
  <r>
    <d v="2017-08-29T00:00:00"/>
    <x v="7"/>
    <n v="800"/>
    <s v="خزينة مدينة نصر"/>
    <s v="تبرعات نقدية للمرضى"/>
    <s v="نقدية للمرضى"/>
    <s v="دفاتر جمع مال"/>
    <x v="2"/>
    <s v="سارى"/>
    <n v="980"/>
    <n v="20"/>
  </r>
  <r>
    <d v="2017-08-29T00:00:00"/>
    <x v="7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981"/>
    <n v="20"/>
  </r>
  <r>
    <d v="2017-08-29T00:00:00"/>
    <x v="7"/>
    <n v="1500"/>
    <s v="خزينة مدينة نصر"/>
    <s v="تبرعات عامة من زكاة مال وغيرها"/>
    <s v="تبرعات عامة من زكاة مال وغيرها"/>
    <s v="دفاتر جمع مال"/>
    <x v="2"/>
    <s v="سارى"/>
    <n v="1010"/>
    <n v="21"/>
  </r>
  <r>
    <d v="2017-08-29T00:00:00"/>
    <x v="7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1011"/>
    <n v="21"/>
  </r>
  <r>
    <d v="2017-08-29T00:00:00"/>
    <x v="7"/>
    <n v="2500"/>
    <s v="خزينة مدينة نصر"/>
    <s v="تبرعات نقدية للمرضى"/>
    <s v="نقدية للمرضى"/>
    <s v="دفاتر جمع مال"/>
    <x v="2"/>
    <s v="سارى"/>
    <n v="1012"/>
    <n v="21"/>
  </r>
  <r>
    <d v="2017-08-29T00:00:00"/>
    <x v="7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1013"/>
    <n v="21"/>
  </r>
  <r>
    <d v="2017-08-29T00:00:00"/>
    <x v="7"/>
    <n v="12700"/>
    <s v="خزينة مدينة نصر"/>
    <s v="تبرعات نقدية للمرضى"/>
    <s v="نقدية للمرضى"/>
    <s v="دفاتر جمع مال"/>
    <x v="2"/>
    <s v="سارى"/>
    <n v="1057"/>
    <n v="22"/>
  </r>
  <r>
    <d v="2017-08-29T00:00:00"/>
    <x v="7"/>
    <n v="6600"/>
    <s v="خزينة مدينة نصر"/>
    <s v="تبرعات نقدية للمرضى"/>
    <s v="نقدية للمرضى"/>
    <s v="دفاتر جمع مال"/>
    <x v="2"/>
    <s v="سارى"/>
    <n v="1058"/>
    <n v="22"/>
  </r>
  <r>
    <d v="2017-08-29T00:00:00"/>
    <x v="7"/>
    <n v="4750"/>
    <s v="خزينة مدينة نصر"/>
    <s v="تبرعات نقدية للمرضى"/>
    <s v="نقدية للمرضى"/>
    <s v="دفاتر جمع مال"/>
    <x v="2"/>
    <s v="سارى"/>
    <n v="1059"/>
    <n v="22"/>
  </r>
  <r>
    <d v="2017-08-29T00:00:00"/>
    <x v="7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1060"/>
    <n v="22"/>
  </r>
  <r>
    <d v="2017-08-29T00:00:00"/>
    <x v="7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1061"/>
    <n v="22"/>
  </r>
  <r>
    <d v="2017-08-29T00:00:00"/>
    <x v="7"/>
    <n v="200"/>
    <s v="خزينة مدينة نصر"/>
    <s v="تبرعات نقدية للمرضى"/>
    <s v="نقدية للمرضى"/>
    <s v="دفاتر جمع مال"/>
    <x v="2"/>
    <s v="سارى"/>
    <n v="1062"/>
    <n v="22"/>
  </r>
  <r>
    <d v="2017-08-29T00:00:00"/>
    <x v="7"/>
    <n v="200"/>
    <s v="خزينة مدينة نصر"/>
    <s v="تبرعات نقدية للمرضى"/>
    <s v="نقدية للمرضى"/>
    <s v="دفاتر جمع مال"/>
    <x v="2"/>
    <s v="سارى"/>
    <n v="1063"/>
    <n v="22"/>
  </r>
  <r>
    <d v="2017-08-29T00:00:00"/>
    <x v="7"/>
    <n v="100"/>
    <s v="خزينة مدينة نصر"/>
    <s v="تبرعات نقدية للمرضى"/>
    <s v="نقدية للمرضى"/>
    <s v="دفاتر جمع مال"/>
    <x v="2"/>
    <s v="سارى"/>
    <n v="1109"/>
    <n v="23"/>
  </r>
  <r>
    <d v="2017-08-29T00:00:00"/>
    <x v="7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1110"/>
    <n v="23"/>
  </r>
  <r>
    <d v="2017-08-29T00:00:00"/>
    <x v="7"/>
    <n v="900"/>
    <s v="خزينة مدينة نصر"/>
    <s v="تبرعات نقدية للمرضى"/>
    <s v="نقدية للمرضى"/>
    <s v="دفاتر جمع مال"/>
    <x v="2"/>
    <s v="سارى"/>
    <n v="1111"/>
    <n v="23"/>
  </r>
  <r>
    <d v="2017-08-29T00:00:00"/>
    <x v="7"/>
    <n v="150"/>
    <s v="خزينة مدينة نصر"/>
    <s v="تبرعات نقدية للمرضى"/>
    <s v="نقدية للمرضى"/>
    <s v="دفاتر جمع مال"/>
    <x v="2"/>
    <s v="سارى"/>
    <n v="1112"/>
    <n v="23"/>
  </r>
  <r>
    <d v="2017-08-29T00:00:00"/>
    <x v="7"/>
    <n v="135"/>
    <s v="خزينة مدينة نصر"/>
    <s v="تبرعات عامة من زكاة مال وغيرها"/>
    <s v="تبرعات عامة من زكاة مال وغيرها"/>
    <s v="دفاتر جمع مال"/>
    <x v="2"/>
    <s v="سارى"/>
    <n v="1351"/>
    <n v="28"/>
  </r>
  <r>
    <d v="2017-08-29T00:00:00"/>
    <x v="7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1352"/>
    <n v="28"/>
  </r>
  <r>
    <d v="2017-08-29T00:00:00"/>
    <x v="7"/>
    <n v="2000"/>
    <s v="بنك البركة جنيه مصرى"/>
    <s v="تبرعات مباشرة بالبنك"/>
    <m/>
    <s v="بنوك"/>
    <x v="0"/>
    <m/>
    <s v="معاملة بنكية"/>
    <m/>
  </r>
  <r>
    <d v="2017-08-29T00:00:00"/>
    <x v="7"/>
    <n v="210"/>
    <s v="بنك البركة جنيه مصرى"/>
    <s v="تبرعات مباشرة بالبنك"/>
    <m/>
    <s v="بنوك"/>
    <x v="0"/>
    <m/>
    <s v="معاملة بنكية"/>
    <m/>
  </r>
  <r>
    <d v="2017-08-29T00:00:00"/>
    <x v="7"/>
    <n v="1500"/>
    <s v="بنك البركة جنيه مصرى"/>
    <s v="تبرعات مباشرة بالبنك"/>
    <m/>
    <s v="بنوك"/>
    <x v="0"/>
    <m/>
    <s v="معاملة بنكية"/>
    <m/>
  </r>
  <r>
    <d v="2017-08-29T00:00:00"/>
    <x v="7"/>
    <n v="2000"/>
    <s v="بنك البركة جنيه مصرى"/>
    <s v="تبرعات مباشرة بالبنك"/>
    <m/>
    <s v="بنوك"/>
    <x v="0"/>
    <m/>
    <s v="معاملة بنكية"/>
    <m/>
  </r>
  <r>
    <d v="2017-08-29T00:00:00"/>
    <x v="7"/>
    <n v="660"/>
    <s v="بنك البركة جنيه مصرى"/>
    <s v="تبرعات مباشرة بالبنك"/>
    <m/>
    <s v="بنوك"/>
    <x v="0"/>
    <m/>
    <s v="معاملة بنكية"/>
    <m/>
  </r>
  <r>
    <d v="2017-08-29T00:00:00"/>
    <x v="7"/>
    <n v="24930"/>
    <s v="بنك البركة جنيه مصرى"/>
    <s v="تبرعات مباشرة بالبنك"/>
    <m/>
    <s v="بنوك"/>
    <x v="0"/>
    <m/>
    <s v="معاملة بنكية"/>
    <m/>
  </r>
  <r>
    <d v="2017-08-29T00:00:00"/>
    <x v="7"/>
    <n v="210"/>
    <s v="بنك البركة جنيه مصرى"/>
    <s v="تبرعات مباشرة بالبنك"/>
    <m/>
    <s v="بنوك"/>
    <x v="0"/>
    <m/>
    <s v="معاملة بنكية"/>
    <m/>
  </r>
  <r>
    <d v="2017-08-30T00:00:00"/>
    <x v="7"/>
    <n v="5000"/>
    <s v="خزينة مدينة نصر"/>
    <s v="تبرعات نقدية للمرضى"/>
    <s v="نقدية للمرضى"/>
    <s v="دفاتر جمع مال"/>
    <x v="2"/>
    <s v="سارى"/>
    <n v="276"/>
    <n v="6"/>
  </r>
  <r>
    <d v="2017-08-30T00:00:00"/>
    <x v="7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277"/>
    <n v="6"/>
  </r>
  <r>
    <d v="2017-08-30T00:00:00"/>
    <x v="7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278"/>
    <n v="6"/>
  </r>
  <r>
    <d v="2017-08-30T00:00:00"/>
    <x v="7"/>
    <n v="3600"/>
    <s v="خزينة مدينة نصر"/>
    <s v="تبرعات عامة من زكاة مال وغيرها"/>
    <s v="تبرعات عامة من زكاة مال وغيرها"/>
    <s v="دفاتر جمع مال"/>
    <x v="2"/>
    <s v="سارى"/>
    <n v="279"/>
    <n v="6"/>
  </r>
  <r>
    <d v="2017-08-30T00:00:00"/>
    <x v="7"/>
    <n v="150"/>
    <s v="خزينة مدينة نصر"/>
    <s v="تبرعات عامة من زكاة مال وغيرها"/>
    <s v="تبرعات عامة من زكاة مال وغيرها"/>
    <s v="دفاتر جمع مال"/>
    <x v="2"/>
    <s v="سارى"/>
    <n v="280"/>
    <n v="6"/>
  </r>
  <r>
    <d v="2017-08-30T00:00:00"/>
    <x v="7"/>
    <n v="600"/>
    <s v="خزينة مدينة نصر"/>
    <s v="تبرعات عامة من زكاة مال وغيرها"/>
    <s v="تبرعات عامة من زكاة مال وغيرها"/>
    <s v="دفاتر جمع مال"/>
    <x v="2"/>
    <s v="سارى"/>
    <n v="281"/>
    <n v="6"/>
  </r>
  <r>
    <d v="2017-08-30T00:00:00"/>
    <x v="7"/>
    <n v="200"/>
    <s v="خزينة مدينة نصر"/>
    <s v="تبرعات نقدية للمرضى"/>
    <s v="نقدية للمرضى"/>
    <s v="دفاتر جمع مال"/>
    <x v="2"/>
    <s v="سارى"/>
    <n v="282"/>
    <n v="6"/>
  </r>
  <r>
    <d v="2017-08-30T00:00:00"/>
    <x v="7"/>
    <n v="50"/>
    <s v="خزينة مدينة نصر"/>
    <s v="تبرعات عامة من زكاة مال وغيرها"/>
    <s v="تبرعات عامة من زكاة مال وغيرها"/>
    <s v="دفاتر جمع مال"/>
    <x v="2"/>
    <s v="سارى"/>
    <n v="283"/>
    <n v="6"/>
  </r>
  <r>
    <d v="2017-08-30T00:00:00"/>
    <x v="7"/>
    <n v="4000"/>
    <s v="خزينة مدينة نصر"/>
    <s v="تبرعات نقدية للمرضى"/>
    <s v="نقدية للمرضى"/>
    <s v="دفاتر جمع مال"/>
    <x v="2"/>
    <s v="سارى"/>
    <n v="284"/>
    <n v="6"/>
  </r>
  <r>
    <d v="2017-08-30T00:00:00"/>
    <x v="7"/>
    <n v="10000"/>
    <s v="خزينة مدينة نصر"/>
    <s v="تبرعات نقدية للمرضى"/>
    <s v="نقدية للمرضى"/>
    <s v="دفاتر جمع مال"/>
    <x v="2"/>
    <s v="سارى"/>
    <n v="285"/>
    <n v="6"/>
  </r>
  <r>
    <d v="2017-08-30T00:00:00"/>
    <x v="7"/>
    <n v="2000"/>
    <s v="خزينة مدينة نصر"/>
    <s v="تبرعات نقدية للمرضى"/>
    <s v="نقدية للمرضى"/>
    <s v="دفاتر جمع مال"/>
    <x v="2"/>
    <s v="سارى"/>
    <n v="286"/>
    <n v="6"/>
  </r>
  <r>
    <d v="2017-08-30T00:00:00"/>
    <x v="7"/>
    <n v="3000"/>
    <s v="خزينة مدينة نصر"/>
    <s v="تبرعات عامة من زكاة مال وغيرها"/>
    <s v="تبرعات عامة من زكاة مال وغيرها"/>
    <s v="دفاتر جمع مال"/>
    <x v="2"/>
    <s v="سارى"/>
    <n v="540"/>
    <n v="11"/>
  </r>
  <r>
    <d v="2017-08-30T00:00:00"/>
    <x v="7"/>
    <n v="100"/>
    <s v="خزينة مدينة نصر"/>
    <s v="تبرعات نقدية للمرضى"/>
    <s v="نقدية للمرضى"/>
    <s v="دفاتر جمع مال"/>
    <x v="2"/>
    <s v="سارى"/>
    <n v="541"/>
    <n v="11"/>
  </r>
  <r>
    <d v="2017-08-30T00:00:00"/>
    <x v="7"/>
    <n v="100"/>
    <s v="خزينة مدينة نصر"/>
    <s v="تبرعات نقدية للمرضى"/>
    <s v="نقدية للمرضى"/>
    <s v="دفاتر جمع مال"/>
    <x v="2"/>
    <s v="سارى"/>
    <n v="542"/>
    <n v="11"/>
  </r>
  <r>
    <d v="2017-08-30T00:00:00"/>
    <x v="7"/>
    <n v="900"/>
    <s v="خزينة مدينة نصر"/>
    <s v="تبرعات نقدية للمرضى"/>
    <s v="نقدية للمرضى"/>
    <s v="دفاتر جمع مال"/>
    <x v="2"/>
    <s v="سارى"/>
    <n v="543"/>
    <n v="11"/>
  </r>
  <r>
    <d v="2017-08-30T00:00:00"/>
    <x v="7"/>
    <n v="8000"/>
    <s v="خزينة مدينة نصر"/>
    <s v="تبرعات نقدية للمرضى"/>
    <s v="نقدية للمرضى"/>
    <s v="دفاتر جمع مال"/>
    <x v="2"/>
    <s v="سارى"/>
    <n v="544"/>
    <n v="11"/>
  </r>
  <r>
    <d v="2017-08-30T00:00:00"/>
    <x v="7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545"/>
    <n v="11"/>
  </r>
  <r>
    <d v="2017-08-30T00:00:00"/>
    <x v="7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547"/>
    <n v="11"/>
  </r>
  <r>
    <d v="2017-08-30T00:00:00"/>
    <x v="7"/>
    <n v="1200"/>
    <s v="خزينة مدينة نصر"/>
    <s v="تبرعات عامة من زكاة مال وغيرها"/>
    <s v="تبرعات عامة من زكاة مال وغيرها"/>
    <s v="دفاتر جمع مال"/>
    <x v="2"/>
    <s v="سارى"/>
    <n v="840"/>
    <n v="17"/>
  </r>
  <r>
    <d v="2017-08-30T00:00:00"/>
    <x v="7"/>
    <n v="350"/>
    <s v="خزينة مدينة نصر"/>
    <s v="تبرعات عامة من زكاة مال وغيرها"/>
    <s v="تبرعات عامة من زكاة مال وغيرها"/>
    <s v="دفاتر جمع مال"/>
    <x v="2"/>
    <s v="سارى"/>
    <n v="841"/>
    <n v="17"/>
  </r>
  <r>
    <d v="2017-08-30T00:00:00"/>
    <x v="7"/>
    <n v="350"/>
    <s v="خزينة مدينة نصر"/>
    <s v="تبرعات عامة من زكاة مال وغيرها"/>
    <s v="تبرعات عامة من زكاة مال وغيرها"/>
    <s v="دفاتر جمع مال"/>
    <x v="2"/>
    <s v="سارى"/>
    <n v="842"/>
    <n v="17"/>
  </r>
  <r>
    <d v="2017-08-30T00:00:00"/>
    <x v="7"/>
    <n v="200"/>
    <s v="خزينة مدينة نصر"/>
    <s v="تبرعات نقدية للمرضى"/>
    <s v="نقدية للمرضى"/>
    <s v="دفاتر جمع مال"/>
    <x v="2"/>
    <s v="سارى"/>
    <n v="843"/>
    <n v="17"/>
  </r>
  <r>
    <d v="2017-08-30T00:00:00"/>
    <x v="7"/>
    <n v="1150"/>
    <s v="خزينة مدينة نصر"/>
    <s v="تبرعات نقدية للمرضى"/>
    <s v="نقدية للمرضى"/>
    <s v="دفاتر جمع مال"/>
    <x v="2"/>
    <s v="سارى"/>
    <n v="844"/>
    <n v="17"/>
  </r>
  <r>
    <d v="2017-08-30T00:00:00"/>
    <x v="7"/>
    <n v="3000"/>
    <s v="خزينة مدينة نصر"/>
    <s v="تبرعات نقدية للمرضى"/>
    <s v="نقدية للمرضى"/>
    <s v="دفاتر جمع مال"/>
    <x v="2"/>
    <s v="سارى"/>
    <n v="845"/>
    <n v="17"/>
  </r>
  <r>
    <d v="2017-08-30T00:00:00"/>
    <x v="7"/>
    <n v="1600"/>
    <s v="خزينة مدينة نصر"/>
    <s v="تبرعات عامة من زكاة مال وغيرها"/>
    <s v="تبرعات عامة من زكاة مال وغيرها"/>
    <s v="دفاتر جمع مال"/>
    <x v="2"/>
    <s v="سارى"/>
    <n v="846"/>
    <n v="17"/>
  </r>
  <r>
    <d v="2017-08-30T00:00:00"/>
    <x v="7"/>
    <n v="200"/>
    <s v="خزينة مدينة نصر"/>
    <s v="تبرعات نقدية للمرضى"/>
    <s v="نقدية للمرضى"/>
    <s v="دفاتر جمع مال"/>
    <x v="2"/>
    <s v="سارى"/>
    <n v="847"/>
    <n v="17"/>
  </r>
  <r>
    <d v="2017-08-30T00:00:00"/>
    <x v="7"/>
    <n v="500"/>
    <s v="خزينة مدينة نصر"/>
    <s v="تبرعات نقدية للمرضى"/>
    <s v="نقدية للمرضى"/>
    <s v="دفاتر جمع مال"/>
    <x v="2"/>
    <s v="سارى"/>
    <n v="848"/>
    <n v="17"/>
  </r>
  <r>
    <d v="2017-08-30T00:00:00"/>
    <x v="7"/>
    <n v="60000"/>
    <s v="خزينة مدينة نصر"/>
    <s v="تبرعات عامة من زكاة مال وغيرها"/>
    <s v="تبرعات عامة من زكاة مال وغيرها"/>
    <s v="دفاتر جمع مال"/>
    <x v="2"/>
    <s v="سارى"/>
    <n v="849"/>
    <n v="17"/>
  </r>
  <r>
    <d v="2017-08-30T00:00:00"/>
    <x v="7"/>
    <n v="5200"/>
    <s v="خزينة مدينة نصر"/>
    <s v="تبرعات عامة من زكاة مال وغيرها"/>
    <s v="تبرعات عامة من زكاة مال وغيرها"/>
    <s v="دفاتر جمع مال"/>
    <x v="2"/>
    <s v="سارى"/>
    <n v="850"/>
    <n v="17"/>
  </r>
  <r>
    <d v="2017-08-30T00:00:00"/>
    <x v="7"/>
    <n v="3000"/>
    <s v="خزينة مدينة نصر"/>
    <s v="تبرعات عامة من زكاة مال وغيرها"/>
    <s v="تبرعات عامة من زكاة مال وغيرها"/>
    <s v="دفاتر جمع مال"/>
    <x v="2"/>
    <s v="سارى"/>
    <n v="858"/>
    <n v="18"/>
  </r>
  <r>
    <d v="2017-08-30T00:00:00"/>
    <x v="7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859"/>
    <n v="18"/>
  </r>
  <r>
    <d v="2017-08-30T00:00:00"/>
    <x v="7"/>
    <n v="8000"/>
    <s v="خزينة مدينة نصر"/>
    <s v="تبرعات نقدية للمرضى"/>
    <s v="نقدية للمرضى"/>
    <s v="دفاتر جمع مال"/>
    <x v="2"/>
    <s v="سارى"/>
    <n v="917"/>
    <n v="19"/>
  </r>
  <r>
    <d v="2017-08-30T00:00:00"/>
    <x v="7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919"/>
    <n v="19"/>
  </r>
  <r>
    <d v="2017-08-30T00:00:00"/>
    <x v="7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920"/>
    <n v="19"/>
  </r>
  <r>
    <d v="2017-08-30T00:00:00"/>
    <x v="7"/>
    <n v="7500"/>
    <s v="خزينة مدينة نصر"/>
    <s v="تبرعات عامة من زكاة مال وغيرها"/>
    <s v="تبرعات عامة من زكاة مال وغيرها"/>
    <s v="دفاتر جمع مال"/>
    <x v="2"/>
    <s v="سارى"/>
    <n v="921"/>
    <n v="19"/>
  </r>
  <r>
    <d v="2017-08-30T00:00:00"/>
    <x v="7"/>
    <n v="100"/>
    <s v="خزينة مدينة نصر"/>
    <s v="تبرعات نقدية للمرضى"/>
    <s v="نقدية للمرضى"/>
    <s v="دفاتر جمع مال"/>
    <x v="2"/>
    <s v="سارى"/>
    <n v="922"/>
    <n v="19"/>
  </r>
  <r>
    <d v="2017-08-30T00:00:00"/>
    <x v="7"/>
    <n v="3000"/>
    <s v="خزينة مدينة نصر"/>
    <s v="تبرعات عامة من زكاة مال وغيرها"/>
    <s v="تبرعات عامة من زكاة مال وغيرها"/>
    <s v="دفاتر جمع مال"/>
    <x v="2"/>
    <s v="سارى"/>
    <n v="925"/>
    <n v="19"/>
  </r>
  <r>
    <d v="2017-08-30T00:00:00"/>
    <x v="7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926"/>
    <n v="19"/>
  </r>
  <r>
    <d v="2017-08-30T00:00:00"/>
    <x v="7"/>
    <n v="600"/>
    <s v="خزينة مدينة نصر"/>
    <s v="تبرعات عامة من زكاة مال وغيرها"/>
    <s v="تبرعات عامة من زكاة مال وغيرها"/>
    <s v="دفاتر جمع مال"/>
    <x v="2"/>
    <s v="سارى"/>
    <n v="927"/>
    <n v="19"/>
  </r>
  <r>
    <d v="2017-08-30T00:00:00"/>
    <x v="7"/>
    <n v="3000"/>
    <s v="خزينة مدينة نصر"/>
    <s v="تبرعات نقدية للمرضى"/>
    <s v="نقدية للمرضى"/>
    <s v="دفاتر جمع مال"/>
    <x v="2"/>
    <s v="سارى"/>
    <n v="928"/>
    <n v="19"/>
  </r>
  <r>
    <d v="2017-08-30T00:00:00"/>
    <x v="7"/>
    <n v="200"/>
    <s v="خزينة مدينة نصر"/>
    <s v="تبرعات نقدية للمرضى"/>
    <s v="نقدية للمرضى"/>
    <s v="دفاتر جمع مال"/>
    <x v="2"/>
    <s v="سارى"/>
    <n v="929"/>
    <n v="19"/>
  </r>
  <r>
    <d v="2017-08-30T00:00:00"/>
    <x v="7"/>
    <n v="100"/>
    <s v="خزينة مدينة نصر"/>
    <s v="تبرعات نقدية للمرضى"/>
    <s v="نقدية للمرضى"/>
    <s v="دفاتر جمع مال"/>
    <x v="2"/>
    <s v="سارى"/>
    <n v="930"/>
    <n v="19"/>
  </r>
  <r>
    <d v="2017-08-30T00:00:00"/>
    <x v="7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982"/>
    <n v="20"/>
  </r>
  <r>
    <d v="2017-08-30T00:00:00"/>
    <x v="7"/>
    <n v="5000"/>
    <s v="خزينة مدينة نصر"/>
    <s v="تبرعات نقدية للمرضى"/>
    <s v="نقدية للمرضى"/>
    <s v="دفاتر جمع مال"/>
    <x v="2"/>
    <s v="سارى"/>
    <n v="983"/>
    <n v="20"/>
  </r>
  <r>
    <d v="2017-08-30T00:00:00"/>
    <x v="7"/>
    <n v="5000"/>
    <s v="خزينة مدينة نصر"/>
    <s v="تبرعات نقدية للمرضى"/>
    <s v="نقدية للمرضى"/>
    <s v="دفاتر جمع مال"/>
    <x v="2"/>
    <s v="سارى"/>
    <n v="984"/>
    <n v="20"/>
  </r>
  <r>
    <d v="2017-08-30T00:00:00"/>
    <x v="7"/>
    <n v="2100"/>
    <s v="خزينة مدينة نصر"/>
    <s v="تبرعات نقدية للمرضى"/>
    <s v="نقدية للمرضى"/>
    <s v="دفاتر جمع مال"/>
    <x v="2"/>
    <s v="سارى"/>
    <n v="985"/>
    <n v="20"/>
  </r>
  <r>
    <d v="2017-08-30T00:00:00"/>
    <x v="7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1014"/>
    <n v="21"/>
  </r>
  <r>
    <d v="2017-08-30T00:00:00"/>
    <x v="7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1015"/>
    <n v="21"/>
  </r>
  <r>
    <d v="2017-08-30T00:00:00"/>
    <x v="7"/>
    <n v="2600"/>
    <s v="خزينة مدينة نصر"/>
    <s v="تبرعات نقدية للمرضى"/>
    <s v="نقدية للمرضى"/>
    <s v="دفاتر جمع مال"/>
    <x v="2"/>
    <s v="سارى"/>
    <n v="1064"/>
    <n v="22"/>
  </r>
  <r>
    <d v="2017-08-30T00:00:00"/>
    <x v="7"/>
    <n v="600"/>
    <s v="خزينة مدينة نصر"/>
    <s v="تبرعات نقدية للمرضى"/>
    <s v="نقدية للمرضى"/>
    <s v="دفاتر جمع مال"/>
    <x v="2"/>
    <s v="سارى"/>
    <n v="1065"/>
    <n v="22"/>
  </r>
  <r>
    <d v="2017-08-30T00:00:00"/>
    <x v="7"/>
    <n v="200"/>
    <s v="خزينة مدينة نصر"/>
    <s v="تبرعات نقدية للمرضى"/>
    <s v="نقدية للمرضى"/>
    <s v="دفاتر جمع مال"/>
    <x v="2"/>
    <s v="سارى"/>
    <n v="1113"/>
    <n v="23"/>
  </r>
  <r>
    <d v="2017-08-30T00:00:00"/>
    <x v="7"/>
    <n v="5000"/>
    <s v="خزينة مدينة نصر"/>
    <s v="تبرعات نقدية للمرضى"/>
    <s v="نقدية للمرضى"/>
    <s v="دفاتر جمع مال"/>
    <x v="2"/>
    <s v="سارى"/>
    <n v="1114"/>
    <n v="23"/>
  </r>
  <r>
    <d v="2017-08-30T00:00:00"/>
    <x v="7"/>
    <n v="3000"/>
    <s v="خزينة مدينة نصر"/>
    <s v="تبرعات نقدية للمرضى"/>
    <s v="نقدية للمرضى"/>
    <s v="دفاتر جمع مال"/>
    <x v="2"/>
    <s v="سارى"/>
    <n v="1115"/>
    <n v="23"/>
  </r>
  <r>
    <d v="2017-08-30T00:00:00"/>
    <x v="7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1116"/>
    <n v="23"/>
  </r>
  <r>
    <d v="2017-08-30T00:00:00"/>
    <x v="7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1117"/>
    <n v="23"/>
  </r>
  <r>
    <d v="2017-08-30T00:00:00"/>
    <x v="7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1118"/>
    <n v="23"/>
  </r>
  <r>
    <d v="2017-08-30T00:00:00"/>
    <x v="7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1119"/>
    <n v="23"/>
  </r>
  <r>
    <d v="2017-08-30T00:00:00"/>
    <x v="7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1120"/>
    <n v="23"/>
  </r>
  <r>
    <d v="2017-08-30T00:00:00"/>
    <x v="7"/>
    <n v="4500"/>
    <s v="خزينة مدينة نصر"/>
    <s v="تبرعات نقدية للمرضى"/>
    <s v="نقدية للمرضى"/>
    <s v="دفاتر جمع مال"/>
    <x v="2"/>
    <s v="سارى"/>
    <n v="1121"/>
    <n v="23"/>
  </r>
  <r>
    <d v="2017-08-30T00:00:00"/>
    <x v="7"/>
    <n v="4375"/>
    <s v="خزينة مدينة نصر"/>
    <s v="تبرعات نقدية للمرضى"/>
    <s v="نقدية للمرضى"/>
    <s v="دفاتر جمع مال"/>
    <x v="2"/>
    <s v="سارى"/>
    <n v="1122"/>
    <n v="23"/>
  </r>
  <r>
    <d v="2017-08-30T00:00:00"/>
    <x v="7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1123"/>
    <n v="23"/>
  </r>
  <r>
    <d v="2017-08-30T00:00:00"/>
    <x v="7"/>
    <n v="200"/>
    <s v="خزينة مدينة نصر"/>
    <s v="تبرعات نقدية للمرضى"/>
    <s v="نقدية للمرضى"/>
    <s v="دفاتر جمع مال"/>
    <x v="2"/>
    <s v="سارى"/>
    <n v="1124"/>
    <n v="23"/>
  </r>
  <r>
    <d v="2017-08-30T00:00:00"/>
    <x v="7"/>
    <n v="7500"/>
    <s v="خزينة مدينة نصر"/>
    <s v="تبرعات نقدية للمرضى"/>
    <s v="نقدية للمرضى"/>
    <s v="دفاتر جمع مال"/>
    <x v="2"/>
    <s v="سارى"/>
    <n v="1152"/>
    <n v="24"/>
  </r>
  <r>
    <d v="2017-08-30T00:00:00"/>
    <x v="7"/>
    <n v="7500"/>
    <s v="خزينة مدينة نصر"/>
    <s v="تبرعات نقدية للمرضى"/>
    <s v="نقدية للمرضى"/>
    <s v="دفاتر جمع مال"/>
    <x v="2"/>
    <s v="سارى"/>
    <n v="1153"/>
    <n v="24"/>
  </r>
  <r>
    <d v="2017-08-30T00:00:00"/>
    <x v="7"/>
    <n v="500"/>
    <s v="خزينة مدينة نصر"/>
    <s v="تبرعات نقدية للمرضى"/>
    <s v="نقدية للمرضى"/>
    <s v="دفاتر جمع مال"/>
    <x v="2"/>
    <s v="سارى"/>
    <n v="1154"/>
    <n v="24"/>
  </r>
  <r>
    <d v="2017-08-30T00:00:00"/>
    <x v="7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1353"/>
    <n v="28"/>
  </r>
  <r>
    <d v="2017-08-30T00:00:00"/>
    <x v="7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1354"/>
    <n v="28"/>
  </r>
  <r>
    <d v="2017-08-30T00:00:00"/>
    <x v="7"/>
    <n v="5400"/>
    <s v="خزينة مدينة نصر"/>
    <s v="تبرعات عامة من زكاة مال وغيرها"/>
    <s v="تبرعات عامة من زكاة مال وغيرها"/>
    <s v="دفاتر جمع مال"/>
    <x v="2"/>
    <s v="سارى"/>
    <n v="1451"/>
    <n v="30"/>
  </r>
  <r>
    <d v="2017-08-30T00:00:00"/>
    <x v="7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1452"/>
    <n v="30"/>
  </r>
  <r>
    <d v="2017-08-30T00:00:00"/>
    <x v="7"/>
    <n v="9430"/>
    <s v="خزينة مدينة نصر يورو"/>
    <s v="تبرعات عامة من زكاة مال وغيرها"/>
    <s v="تبرعات عامة من زكاة مال وغيرها"/>
    <s v="دفاتر جمع مال"/>
    <x v="2"/>
    <s v="سارى"/>
    <n v="1453"/>
    <n v="30"/>
  </r>
  <r>
    <d v="2017-08-30T00:00:00"/>
    <x v="7"/>
    <n v="17820"/>
    <s v="خزينة مدينة نصر"/>
    <s v="تبرعات عامة من زكاة مال وغيرها"/>
    <s v="تبرعات عامة من زكاة مال وغيرها"/>
    <s v="دفاتر جمع مال"/>
    <x v="2"/>
    <s v="سارى"/>
    <n v="1454"/>
    <n v="30"/>
  </r>
  <r>
    <d v="2017-08-30T00:00:00"/>
    <x v="7"/>
    <n v="1600"/>
    <s v="بنك البركة جنيه مصرى"/>
    <s v="تبرعات مباشرة بالبنك"/>
    <m/>
    <s v="بنوك"/>
    <x v="0"/>
    <m/>
    <s v="معاملة بنكية"/>
    <m/>
  </r>
  <r>
    <d v="2017-08-30T00:00:00"/>
    <x v="7"/>
    <n v="6000"/>
    <s v="بنك البركة جنيه مصرى"/>
    <s v="تبرعات مباشرة بالبنك"/>
    <m/>
    <s v="بنوك"/>
    <x v="0"/>
    <m/>
    <s v="معاملة بنكية"/>
    <m/>
  </r>
  <r>
    <d v="2017-08-30T00:00:00"/>
    <x v="7"/>
    <n v="1000"/>
    <s v="بنك البركة جنيه مصرى"/>
    <s v="تبرعات مباشرة بالبنك"/>
    <m/>
    <s v="بنوك"/>
    <x v="0"/>
    <m/>
    <s v="معاملة بنكية"/>
    <m/>
  </r>
  <r>
    <d v="2017-08-30T00:00:00"/>
    <x v="7"/>
    <n v="2500"/>
    <s v="بنك البركة جنيه مصرى"/>
    <s v="تبرعات مباشرة بالبنك"/>
    <m/>
    <s v="بنوك"/>
    <x v="0"/>
    <m/>
    <s v="معاملة بنكية"/>
    <m/>
  </r>
  <r>
    <d v="2017-08-30T00:00:00"/>
    <x v="7"/>
    <n v="1750"/>
    <s v="بنك البركة جنيه مصرى"/>
    <s v="تبرعات مباشرة بالبنك"/>
    <m/>
    <s v="بنوك"/>
    <x v="0"/>
    <m/>
    <s v="معاملة بنكية"/>
    <m/>
  </r>
  <r>
    <d v="2017-08-30T00:00:00"/>
    <x v="7"/>
    <n v="9000"/>
    <s v="بنك البركة جنيه مصرى"/>
    <s v="تبرعات مباشرة بالبنك"/>
    <m/>
    <s v="بنوك"/>
    <x v="0"/>
    <m/>
    <s v="معاملة بنكية"/>
    <m/>
  </r>
  <r>
    <d v="2017-08-30T00:00:00"/>
    <x v="7"/>
    <n v="3010"/>
    <s v="بنك البركة جنيه مصرى"/>
    <s v="تبرعات مباشرة بالبنك"/>
    <m/>
    <s v="بنوك"/>
    <x v="0"/>
    <m/>
    <s v="معاملة بنكية"/>
    <m/>
  </r>
  <r>
    <d v="2017-08-30T00:00:00"/>
    <x v="7"/>
    <n v="220"/>
    <s v="بنك البركة جنيه مصرى"/>
    <s v="تبرعات مباشرة بالبنك"/>
    <m/>
    <s v="بنوك"/>
    <x v="0"/>
    <m/>
    <s v="معاملة بنكية"/>
    <m/>
  </r>
  <r>
    <d v="2017-08-31T00:00:00"/>
    <x v="7"/>
    <n v="250"/>
    <s v="خزينة مدينة نصر"/>
    <s v="تبرعات نقدية للمرضى"/>
    <s v="نقدية للمرضى"/>
    <s v="دفاتر جمع مال"/>
    <x v="2"/>
    <s v="سارى"/>
    <n v="287"/>
    <n v="6"/>
  </r>
  <r>
    <d v="2017-08-31T00:00:00"/>
    <x v="7"/>
    <n v="50"/>
    <s v="خزينة مدينة نصر"/>
    <s v="تبرعات نقدية للمرضى"/>
    <s v="نقدية للمرضى"/>
    <s v="دفاتر جمع مال"/>
    <x v="2"/>
    <s v="سارى"/>
    <n v="288"/>
    <n v="6"/>
  </r>
  <r>
    <d v="2017-08-31T00:00:00"/>
    <x v="7"/>
    <n v="26614.560000000001"/>
    <s v="خزينة مدينة نصر"/>
    <s v="تبرعات نقدية للمرضى"/>
    <s v="نقدية للمرضى"/>
    <s v="دفاتر جمع مال"/>
    <x v="2"/>
    <s v="سارى"/>
    <n v="289"/>
    <n v="6"/>
  </r>
  <r>
    <d v="2017-08-31T00:00:00"/>
    <x v="7"/>
    <n v="10000"/>
    <s v="خزينة مدينة نصر"/>
    <s v="تبرعات نقدية للمرضى"/>
    <s v="نقدية للمرضى"/>
    <s v="دفاتر جمع مال"/>
    <x v="2"/>
    <s v="سارى"/>
    <n v="290"/>
    <n v="6"/>
  </r>
  <r>
    <d v="2017-08-31T00:00:00"/>
    <x v="7"/>
    <n v="3040"/>
    <s v="خزينة مدينة نصر"/>
    <s v="تبرعات عامة من زكاة مال وغيرها"/>
    <s v="تبرعات عامة من زكاة مال وغيرها"/>
    <s v="دفاتر جمع مال"/>
    <x v="2"/>
    <s v="سارى"/>
    <n v="291"/>
    <n v="6"/>
  </r>
  <r>
    <d v="2017-08-31T00:00:00"/>
    <x v="7"/>
    <n v="200"/>
    <s v="خزينة مدينة نصر"/>
    <s v="تبرعات نقدية للمرضى"/>
    <s v="نقدية للمرضى"/>
    <s v="دفاتر جمع مال"/>
    <x v="2"/>
    <s v="سارى"/>
    <n v="292"/>
    <n v="6"/>
  </r>
  <r>
    <d v="2017-08-31T00:00:00"/>
    <x v="7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293"/>
    <n v="6"/>
  </r>
  <r>
    <d v="2017-08-31T00:00:00"/>
    <x v="7"/>
    <n v="1000"/>
    <s v="خزينة مدينة نصر"/>
    <s v="تبرعات نقدية للمرضى"/>
    <s v="نقدية للمرضى"/>
    <s v="دفاتر جمع مال"/>
    <x v="2"/>
    <s v="سارى"/>
    <n v="294"/>
    <n v="6"/>
  </r>
  <r>
    <d v="2017-08-31T00:00:00"/>
    <x v="7"/>
    <n v="1000"/>
    <s v="خزينة مدينة نصر"/>
    <s v="تبرعات نقدية للمرضى"/>
    <s v="نقدية للمرضى"/>
    <s v="دفاتر جمع مال"/>
    <x v="2"/>
    <s v="سارى"/>
    <n v="295"/>
    <n v="6"/>
  </r>
  <r>
    <d v="2017-08-31T00:00:00"/>
    <x v="7"/>
    <n v="6000"/>
    <s v="خزينة مدينة نصر"/>
    <s v="تبرعات نقدية للمرضى"/>
    <s v="نقدية للمرضى"/>
    <s v="دفاتر جمع مال"/>
    <x v="2"/>
    <s v="سارى"/>
    <n v="296"/>
    <n v="6"/>
  </r>
  <r>
    <d v="2017-08-31T00:00:00"/>
    <x v="7"/>
    <n v="3564.72"/>
    <s v="خزينة مدينة نصر"/>
    <s v="تبرعات نقدية للمرضى"/>
    <s v="نقدية للمرضى"/>
    <s v="دفاتر جمع مال"/>
    <x v="2"/>
    <s v="سارى"/>
    <n v="297"/>
    <n v="6"/>
  </r>
  <r>
    <d v="2017-08-31T00:00:00"/>
    <x v="7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298"/>
    <n v="6"/>
  </r>
  <r>
    <d v="2017-08-31T00:00:00"/>
    <x v="7"/>
    <n v="1000"/>
    <s v="خزينة مدينة نصر"/>
    <s v="تبرعات نقدية للمرضى"/>
    <s v="نقدية للمرضى"/>
    <s v="دفاتر جمع مال"/>
    <x v="2"/>
    <s v="سارى"/>
    <n v="299"/>
    <n v="6"/>
  </r>
  <r>
    <d v="2017-08-31T00:00:00"/>
    <x v="7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300"/>
    <n v="6"/>
  </r>
  <r>
    <d v="2017-08-31T00:00:00"/>
    <x v="7"/>
    <n v="1782.36"/>
    <s v="خزينة مدينة نصر"/>
    <s v="تبرعات نقدية للمرضى"/>
    <s v="نقدية للمرضى"/>
    <s v="دفاتر جمع مال"/>
    <x v="2"/>
    <s v="سارى"/>
    <n v="301"/>
    <n v="7"/>
  </r>
  <r>
    <d v="2017-08-31T00:00:00"/>
    <x v="7"/>
    <n v="800"/>
    <s v="خزينة مدينة نصر"/>
    <s v="تبرعات نقدية للمرضى"/>
    <s v="نقدية للمرضى"/>
    <s v="دفاتر جمع مال"/>
    <x v="2"/>
    <s v="سارى"/>
    <n v="548"/>
    <n v="11"/>
  </r>
  <r>
    <d v="2017-08-31T00:00:00"/>
    <x v="7"/>
    <n v="500"/>
    <s v="خزينة مدينة نصر"/>
    <s v="تبرعات نقدية للمرضى"/>
    <s v="نقدية للمرضى"/>
    <s v="دفاتر جمع مال"/>
    <x v="2"/>
    <s v="سارى"/>
    <n v="549"/>
    <n v="11"/>
  </r>
  <r>
    <d v="2017-08-31T00:00:00"/>
    <x v="7"/>
    <n v="4850"/>
    <s v="خزينة مدينة نصر"/>
    <s v="تبرعات نقدية للمرضى"/>
    <s v="نقدية للمرضى"/>
    <s v="دفاتر جمع مال"/>
    <x v="2"/>
    <s v="سارى"/>
    <n v="550"/>
    <n v="11"/>
  </r>
  <r>
    <d v="2017-08-31T00:00:00"/>
    <x v="7"/>
    <n v="600"/>
    <s v="خزينة مدينة نصر"/>
    <s v="تبرعات نقدية للمرضى"/>
    <s v="نقدية للمرضى"/>
    <s v="دفاتر جمع مال"/>
    <x v="2"/>
    <s v="سارى"/>
    <n v="551"/>
    <n v="12"/>
  </r>
  <r>
    <d v="2017-08-31T00:00:00"/>
    <x v="7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552"/>
    <n v="12"/>
  </r>
  <r>
    <d v="2017-08-31T00:00:00"/>
    <x v="7"/>
    <n v="200"/>
    <s v="خزينة مدينة نصر"/>
    <s v="تبرعات نقدية للمرضى"/>
    <s v="نقدية للمرضى"/>
    <s v="دفاتر جمع مال"/>
    <x v="2"/>
    <s v="سارى"/>
    <n v="553"/>
    <n v="12"/>
  </r>
  <r>
    <d v="2017-08-31T00:00:00"/>
    <x v="7"/>
    <n v="1000"/>
    <s v="خزينة مدينة نصر"/>
    <s v="تبرعات نقدية للمرضى"/>
    <s v="نقدية للمرضى"/>
    <s v="دفاتر جمع مال"/>
    <x v="2"/>
    <s v="سارى"/>
    <n v="554"/>
    <n v="12"/>
  </r>
  <r>
    <d v="2017-08-31T00:00:00"/>
    <x v="7"/>
    <n v="250"/>
    <s v="خزينة مدينة نصر"/>
    <s v="تبرعات نقدية للمرضى"/>
    <s v="نقدية للمرضى"/>
    <s v="دفاتر جمع مال"/>
    <x v="2"/>
    <s v="سارى"/>
    <n v="555"/>
    <n v="12"/>
  </r>
  <r>
    <d v="2017-08-31T00:00:00"/>
    <x v="7"/>
    <n v="4000"/>
    <s v="خزينة مدينة نصر"/>
    <s v="تبرعات نقدية للمرضى"/>
    <s v="نقدية للمرضى"/>
    <s v="دفاتر جمع مال"/>
    <x v="2"/>
    <s v="سارى"/>
    <n v="556"/>
    <n v="12"/>
  </r>
  <r>
    <d v="2017-08-31T00:00:00"/>
    <x v="7"/>
    <n v="1000"/>
    <s v="خزينة مدينة نصر"/>
    <s v="تبرعات نقدية للمرضى"/>
    <s v="نقدية للمرضى"/>
    <s v="دفاتر جمع مال"/>
    <x v="2"/>
    <s v="سارى"/>
    <n v="557"/>
    <n v="12"/>
  </r>
  <r>
    <d v="2017-08-31T00:00:00"/>
    <x v="7"/>
    <n v="500"/>
    <s v="خزينة مدينة نصر"/>
    <s v="تبرعات نقدية للمرضى"/>
    <s v="نقدية للمرضى"/>
    <s v="دفاتر جمع مال"/>
    <x v="2"/>
    <s v="سارى"/>
    <n v="558"/>
    <n v="12"/>
  </r>
  <r>
    <d v="2017-08-31T00:00:00"/>
    <x v="7"/>
    <n v="500"/>
    <s v="خزينة مدينة نصر"/>
    <s v="تبرعات نقدية للمرضى"/>
    <s v="نقدية للمرضى"/>
    <s v="دفاتر جمع مال"/>
    <x v="2"/>
    <s v="سارى"/>
    <n v="559"/>
    <n v="12"/>
  </r>
  <r>
    <d v="2017-08-31T00:00:00"/>
    <x v="7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860"/>
    <n v="18"/>
  </r>
  <r>
    <d v="2017-08-31T00:00:00"/>
    <x v="7"/>
    <n v="29000"/>
    <s v="خزينة مدينة نصر"/>
    <s v="تبرعات عامة من زكاة مال وغيرها"/>
    <s v="تبرعات عامة من زكاة مال وغيرها"/>
    <s v="دفاتر جمع مال"/>
    <x v="2"/>
    <s v="سارى"/>
    <n v="861"/>
    <n v="18"/>
  </r>
  <r>
    <d v="2017-08-31T00:00:00"/>
    <x v="7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931"/>
    <n v="19"/>
  </r>
  <r>
    <d v="2017-08-31T00:00:00"/>
    <x v="7"/>
    <n v="35000"/>
    <s v="خزينة مدينة نصر"/>
    <s v="تبرعات نقدية للمرضى"/>
    <s v="نقدية للمرضى"/>
    <s v="دفاتر جمع مال"/>
    <x v="2"/>
    <s v="سارى"/>
    <n v="932"/>
    <n v="19"/>
  </r>
  <r>
    <d v="2017-08-31T00:00:00"/>
    <x v="7"/>
    <n v="1500"/>
    <s v="خزينة مدينة نصر"/>
    <s v="تبرعات نقدية للمرضى"/>
    <s v="نقدية للمرضى"/>
    <s v="دفاتر جمع مال"/>
    <x v="2"/>
    <s v="سارى"/>
    <n v="933"/>
    <n v="19"/>
  </r>
  <r>
    <d v="2017-08-31T00:00:00"/>
    <x v="7"/>
    <n v="2300"/>
    <s v="خزينة مدينة نصر"/>
    <s v="تبرعات نقدية للمرضى"/>
    <s v="نقدية للمرضى"/>
    <s v="دفاتر جمع مال"/>
    <x v="2"/>
    <s v="سارى"/>
    <n v="935"/>
    <n v="19"/>
  </r>
  <r>
    <d v="2017-08-31T00:00:00"/>
    <x v="7"/>
    <n v="250"/>
    <s v="خزينة مدينة نصر"/>
    <s v="تبرعات عامة من زكاة مال وغيرها"/>
    <s v="تبرعات عامة من زكاة مال وغيرها"/>
    <s v="دفاتر جمع مال"/>
    <x v="2"/>
    <s v="سارى"/>
    <n v="936"/>
    <n v="19"/>
  </r>
  <r>
    <d v="2017-08-31T00:00:00"/>
    <x v="7"/>
    <n v="250"/>
    <s v="خزينة مدينة نصر"/>
    <s v="تبرعات نقدية للمرضى"/>
    <s v="نقدية للمرضى"/>
    <s v="دفاتر جمع مال"/>
    <x v="2"/>
    <s v="سارى"/>
    <n v="937"/>
    <n v="19"/>
  </r>
  <r>
    <d v="2017-08-31T00:00:00"/>
    <x v="7"/>
    <n v="6800"/>
    <s v="خزينة مدينة نصر"/>
    <s v="تبرعات نقدية للمرضى"/>
    <s v="نقدية للمرضى"/>
    <s v="دفاتر جمع مال"/>
    <x v="2"/>
    <s v="سارى"/>
    <n v="938"/>
    <n v="19"/>
  </r>
  <r>
    <d v="2017-08-31T00:00:00"/>
    <x v="7"/>
    <n v="3200"/>
    <s v="خزينة مدينة نصر"/>
    <s v="تبرعات نقدية للمرضى"/>
    <s v="نقدية للمرضى"/>
    <s v="دفاتر جمع مال"/>
    <x v="2"/>
    <s v="سارى"/>
    <n v="939"/>
    <n v="19"/>
  </r>
  <r>
    <d v="2017-08-31T00:00:00"/>
    <x v="7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940"/>
    <n v="19"/>
  </r>
  <r>
    <d v="2017-08-31T00:00:00"/>
    <x v="7"/>
    <n v="1700"/>
    <s v="خزينة مدينة نصر"/>
    <s v="تبرعات عامة من زكاة مال وغيرها"/>
    <s v="تبرعات عامة من زكاة مال وغيرها"/>
    <s v="دفاتر جمع مال"/>
    <x v="2"/>
    <s v="سارى"/>
    <n v="986"/>
    <n v="20"/>
  </r>
  <r>
    <d v="2017-08-31T00:00:00"/>
    <x v="7"/>
    <n v="500"/>
    <s v="خزينة مدينة نصر"/>
    <s v="تبرعات نقدية للمرضى"/>
    <s v="نقدية للمرضى"/>
    <s v="دفاتر جمع مال"/>
    <x v="2"/>
    <s v="سارى"/>
    <n v="1066"/>
    <n v="22"/>
  </r>
  <r>
    <d v="2017-08-31T00:00:00"/>
    <x v="7"/>
    <n v="3000"/>
    <s v="خزينة مدينة نصر"/>
    <s v="تبرعات نقدية للمرضى"/>
    <s v="نقدية للمرضى"/>
    <s v="دفاتر جمع مال"/>
    <x v="2"/>
    <s v="سارى"/>
    <n v="1067"/>
    <n v="22"/>
  </r>
  <r>
    <d v="2017-08-31T00:00:00"/>
    <x v="7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1068"/>
    <n v="22"/>
  </r>
  <r>
    <d v="2017-08-31T00:00:00"/>
    <x v="7"/>
    <n v="5000"/>
    <s v="خزينة مدينة نصر"/>
    <s v="تبرعات نقدية للمرضى"/>
    <s v="نقدية للمرضى"/>
    <s v="دفاتر جمع مال"/>
    <x v="2"/>
    <s v="سارى"/>
    <n v="1125"/>
    <n v="23"/>
  </r>
  <r>
    <d v="2017-08-31T00:00:00"/>
    <x v="7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1126"/>
    <n v="23"/>
  </r>
  <r>
    <d v="2017-08-31T00:00:00"/>
    <x v="7"/>
    <n v="1000"/>
    <s v="خزينة مدينة نصر"/>
    <s v="تبرعات نقدية للمرضى"/>
    <s v="نقدية للمرضى"/>
    <s v="دفاتر جمع مال"/>
    <x v="2"/>
    <s v="سارى"/>
    <n v="1127"/>
    <n v="23"/>
  </r>
  <r>
    <d v="2017-08-31T00:00:00"/>
    <x v="7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1128"/>
    <n v="23"/>
  </r>
  <r>
    <d v="2017-08-31T00:00:00"/>
    <x v="7"/>
    <n v="500"/>
    <s v="خزينة مدينة نصر"/>
    <s v="تبرعات نقدية للمرضى"/>
    <s v="نقدية للمرضى"/>
    <s v="دفاتر جمع مال"/>
    <x v="2"/>
    <s v="سارى"/>
    <n v="1129"/>
    <n v="23"/>
  </r>
  <r>
    <d v="2017-08-31T00:00:00"/>
    <x v="7"/>
    <n v="3520.0000000000005"/>
    <s v="خزينة مدينة نصر"/>
    <s v="تبرعات نقدية للمرضى"/>
    <s v="نقدية للمرضى"/>
    <s v="دفاتر جمع مال"/>
    <x v="2"/>
    <s v="سارى"/>
    <n v="1130"/>
    <n v="23"/>
  </r>
  <r>
    <d v="2017-08-31T00:00:00"/>
    <x v="7"/>
    <n v="500"/>
    <s v="خزينة مدينة نصر"/>
    <s v="تبرعات نقدية للمرضى"/>
    <s v="نقدية للمرضى"/>
    <s v="دفاتر جمع مال"/>
    <x v="2"/>
    <s v="سارى"/>
    <n v="1455"/>
    <n v="30"/>
  </r>
  <r>
    <d v="2017-08-31T00:00:00"/>
    <x v="7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1456"/>
    <n v="30"/>
  </r>
  <r>
    <d v="2017-08-31T00:00:00"/>
    <x v="7"/>
    <n v="4400"/>
    <s v="خزينة مدينة نصر"/>
    <s v="تبرعات نقدية للمرضى"/>
    <s v="نقدية للمرضى"/>
    <s v="دفاتر جمع مال"/>
    <x v="2"/>
    <s v="سارى"/>
    <n v="1457"/>
    <n v="30"/>
  </r>
  <r>
    <d v="2017-08-31T00:00:00"/>
    <x v="7"/>
    <n v="700"/>
    <s v="خزينة مدينة نصر"/>
    <s v="تبرعات عامة من زكاة مال وغيرها"/>
    <s v="تبرعات عامة من زكاة مال وغيرها"/>
    <s v="دفاتر جمع مال"/>
    <x v="2"/>
    <s v="سارى"/>
    <n v="1501"/>
    <n v="31"/>
  </r>
  <r>
    <d v="2017-08-31T00:00:00"/>
    <x v="7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1502"/>
    <n v="31"/>
  </r>
  <r>
    <d v="2017-08-31T00:00:00"/>
    <x v="7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1504"/>
    <n v="31"/>
  </r>
  <r>
    <d v="2017-08-31T00:00:00"/>
    <x v="7"/>
    <n v="1500"/>
    <s v="خزينة مدينة نصر"/>
    <s v="تبرعات عامة من زكاة مال وغيرها"/>
    <s v="تبرعات عامة من زكاة مال وغيرها"/>
    <s v="دفاتر جمع مال"/>
    <x v="2"/>
    <s v="سارى"/>
    <n v="1505"/>
    <n v="31"/>
  </r>
  <r>
    <d v="2017-08-31T00:00:00"/>
    <x v="7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1506"/>
    <n v="31"/>
  </r>
  <r>
    <d v="2017-08-31T00:00:00"/>
    <x v="7"/>
    <n v="1500"/>
    <s v="خزينة مدينة نصر"/>
    <s v="تبرعات نقدية للمرضى"/>
    <s v="نقدية للمرضى"/>
    <s v="دفاتر جمع مال"/>
    <x v="2"/>
    <s v="سارى"/>
    <n v="1507"/>
    <n v="31"/>
  </r>
  <r>
    <d v="2017-08-31T00:00:00"/>
    <x v="7"/>
    <n v="1000"/>
    <s v="خزينة مدينة نصر"/>
    <s v="تبرعات نقدية للمرضى"/>
    <s v="نقدية للمرضى"/>
    <s v="دفاتر جمع مال"/>
    <x v="2"/>
    <s v="سارى"/>
    <n v="1508"/>
    <n v="31"/>
  </r>
  <r>
    <d v="2017-08-31T00:00:00"/>
    <x v="7"/>
    <n v="20000"/>
    <s v="خزينة مدينة نصر"/>
    <s v="تبرعات عامة من زكاة مال وغيرها"/>
    <s v="تبرعات عامة من زكاة مال وغيرها"/>
    <s v="دفاتر جمع مال"/>
    <x v="2"/>
    <s v="سارى"/>
    <n v="1509"/>
    <n v="31"/>
  </r>
  <r>
    <d v="2017-08-31T00:00:00"/>
    <x v="7"/>
    <n v="500"/>
    <s v="خزينة مدينة نصر"/>
    <s v="تبرعات نقدية للمرضى"/>
    <s v="نقدية للمرضى"/>
    <s v="دفاتر جمع مال"/>
    <x v="2"/>
    <s v="سارى"/>
    <n v="1551"/>
    <n v="32"/>
  </r>
  <r>
    <d v="2017-08-31T00:00:00"/>
    <x v="7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1552"/>
    <n v="32"/>
  </r>
  <r>
    <d v="2017-08-31T00:00:00"/>
    <x v="7"/>
    <n v="500000"/>
    <s v="خزينة مدينة نصر"/>
    <s v="تبرعات عامة من زكاة مال وغيرها"/>
    <s v="تبرعات عامة من زكاة مال وغيرها"/>
    <s v="دفاتر جمع مال"/>
    <x v="2"/>
    <s v="سارى"/>
    <s v="مفترض"/>
    <s v="مفترض"/>
  </r>
  <r>
    <d v="2017-08-31T00:00:00"/>
    <x v="7"/>
    <n v="10558.77"/>
    <s v="عملاء - ميجا خير"/>
    <s v="تبرعات حسابات قبض - جمع مال"/>
    <m/>
    <s v="عملاء"/>
    <x v="1"/>
    <m/>
    <m/>
    <m/>
  </r>
  <r>
    <d v="2017-08-31T00:00:00"/>
    <x v="7"/>
    <n v="115708"/>
    <s v="عملاء - فورى"/>
    <s v="تبرعات حسابات قبض - جمع مال"/>
    <m/>
    <s v="عملاء"/>
    <x v="1"/>
    <m/>
    <m/>
    <m/>
  </r>
  <r>
    <d v="2017-09-01T00:00:00"/>
    <x v="8"/>
    <n v="1805.9999999999998"/>
    <s v="خزينة مدينة نصر دولار"/>
    <s v="تبرعات عامة من زكاة مال وغيرها"/>
    <s v="تبرعات عامة من زكاة مال وغيرها"/>
    <s v="دفاتر جمع مال"/>
    <x v="2"/>
    <s v="سارى"/>
    <n v="1503"/>
    <n v="31"/>
  </r>
  <r>
    <d v="2017-08-31T00:00:00"/>
    <x v="7"/>
    <n v="9125"/>
    <s v="عملاء - مصارى"/>
    <s v="تبرعات حسابات قبض - جمع مال"/>
    <m/>
    <s v="عملاء"/>
    <x v="1"/>
    <m/>
    <m/>
    <m/>
  </r>
  <r>
    <d v="2017-09-01T00:00:00"/>
    <x v="8"/>
    <n v="2320"/>
    <s v="خزينة مدينة نصر"/>
    <s v="تبرعات عامة من زكاة مال وغيرها"/>
    <s v="تبرعات عامة من زكاة مال وغيرها"/>
    <s v="دفاتر جمع مال"/>
    <x v="2"/>
    <s v="سارى"/>
    <n v="1553"/>
    <n v="32"/>
  </r>
  <r>
    <d v="2017-09-04T00:00:00"/>
    <x v="8"/>
    <n v="110"/>
    <s v="خزينة مدينة نصر"/>
    <s v="تبرعات نقدية للمرضى"/>
    <s v="نقدية للمرضى"/>
    <s v="دفاتر جمع مال"/>
    <x v="2"/>
    <s v="سارى"/>
    <n v="560"/>
    <n v="12"/>
  </r>
  <r>
    <d v="2017-09-04T00:00:00"/>
    <x v="8"/>
    <n v="1011.3599999999999"/>
    <s v="خزينة مدينة نصر دولار"/>
    <s v="تبرعات عامة من زكاة مال وغيرها"/>
    <s v="تبرعات عامة من زكاة مال وغيرها"/>
    <s v="دفاتر جمع مال"/>
    <x v="2"/>
    <s v="سارى"/>
    <n v="941"/>
    <n v="19"/>
  </r>
  <r>
    <d v="2017-09-04T00:00:00"/>
    <x v="8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1131"/>
    <n v="23"/>
  </r>
  <r>
    <d v="2017-09-04T00:00:00"/>
    <x v="8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1458"/>
    <n v="30"/>
  </r>
  <r>
    <d v="2017-09-05T00:00:00"/>
    <x v="8"/>
    <n v="19237.2"/>
    <s v="خزينة مدينة نصر يورو"/>
    <s v="تبرعات نقدية للمرضى"/>
    <s v="نقدية للمرضى"/>
    <s v="دفاتر جمع مال"/>
    <x v="2"/>
    <s v="سارى"/>
    <n v="302"/>
    <n v="7"/>
  </r>
  <r>
    <d v="2017-09-05T00:00:00"/>
    <x v="8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303"/>
    <n v="7"/>
  </r>
  <r>
    <d v="2017-09-05T00:00:00"/>
    <x v="8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304"/>
    <n v="7"/>
  </r>
  <r>
    <d v="2017-09-05T00:00:00"/>
    <x v="8"/>
    <n v="500"/>
    <s v="خزينة مدينة نصر"/>
    <s v="تبرعات نقدية للمرضى"/>
    <s v="نقدية للمرضى"/>
    <s v="دفاتر جمع مال"/>
    <x v="2"/>
    <s v="سارى"/>
    <n v="305"/>
    <n v="7"/>
  </r>
  <r>
    <d v="2017-09-05T00:00:00"/>
    <x v="8"/>
    <n v="295"/>
    <s v="خزينة مدينة نصر"/>
    <s v="تبرعات عامة من زكاة مال وغيرها"/>
    <s v="تبرعات عامة من زكاة مال وغيرها"/>
    <s v="دفاتر جمع مال"/>
    <x v="2"/>
    <s v="سارى"/>
    <n v="561"/>
    <n v="12"/>
  </r>
  <r>
    <d v="2017-09-05T00:00:00"/>
    <x v="8"/>
    <n v="397.32"/>
    <s v="خزينة مدينة نصر دولار"/>
    <s v="تبرعات عامة من زكاة مال وغيرها"/>
    <s v="تبرعات عامة من زكاة مال وغيرها"/>
    <s v="دفاتر جمع مال"/>
    <x v="2"/>
    <s v="سارى"/>
    <n v="562"/>
    <n v="12"/>
  </r>
  <r>
    <d v="2017-09-05T00:00:00"/>
    <x v="8"/>
    <n v="4099.62"/>
    <s v="خزينة مدينة نصر دولار"/>
    <s v="تبرعات نقدية للمرضى"/>
    <s v="نقدية للمرضى"/>
    <s v="دفاتر جمع مال"/>
    <x v="2"/>
    <s v="سارى"/>
    <n v="942"/>
    <n v="19"/>
  </r>
  <r>
    <d v="2017-09-05T00:00:00"/>
    <x v="8"/>
    <n v="1200"/>
    <s v="خزينة مدينة نصر"/>
    <s v="تبرعات نقدية للمرضى"/>
    <s v="نقدية للمرضى"/>
    <s v="دفاتر جمع مال"/>
    <x v="2"/>
    <s v="سارى"/>
    <n v="943"/>
    <n v="19"/>
  </r>
  <r>
    <d v="2017-09-05T00:00:00"/>
    <x v="8"/>
    <n v="1886"/>
    <s v="خزينة مدينة نصر يورو"/>
    <s v="تبرعات عامة من زكاة مال وغيرها"/>
    <s v="تبرعات عامة من زكاة مال وغيرها"/>
    <s v="دفاتر جمع مال"/>
    <x v="2"/>
    <s v="سارى"/>
    <n v="1016"/>
    <n v="21"/>
  </r>
  <r>
    <d v="2017-09-05T00:00:00"/>
    <x v="8"/>
    <n v="307.02"/>
    <s v="خزينة مدينة نصر دولار"/>
    <s v="تبرعات عامة من زكاة مال وغيرها"/>
    <s v="تبرعات عامة من زكاة مال وغيرها"/>
    <s v="دفاتر جمع مال"/>
    <x v="2"/>
    <s v="سارى"/>
    <n v="1017"/>
    <n v="21"/>
  </r>
  <r>
    <d v="2017-09-05T00:00:00"/>
    <x v="8"/>
    <n v="300"/>
    <s v="خزينة مدينة نصر"/>
    <s v="تبرعات نقدية للمرضى"/>
    <s v="نقدية للمرضى"/>
    <s v="دفاتر جمع مال"/>
    <x v="2"/>
    <s v="سارى"/>
    <n v="1018"/>
    <n v="21"/>
  </r>
  <r>
    <d v="2017-09-05T00:00:00"/>
    <x v="8"/>
    <n v="1029.4199999999998"/>
    <s v="خزينة مدينة نصر دولار"/>
    <s v="تبرعات عامة من زكاة مال وغيرها"/>
    <s v="تبرعات عامة من زكاة مال وغيرها"/>
    <s v="دفاتر جمع مال"/>
    <x v="2"/>
    <s v="سارى"/>
    <n v="1132"/>
    <n v="23"/>
  </r>
  <r>
    <d v="2017-09-05T00:00:00"/>
    <x v="8"/>
    <n v="1000"/>
    <s v="خزينة مدينة نصر"/>
    <s v="تبرعات نقدية للمرضى"/>
    <s v="نقدية للمرضى"/>
    <s v="دفاتر جمع مال"/>
    <x v="2"/>
    <s v="سارى"/>
    <n v="1133"/>
    <n v="23"/>
  </r>
  <r>
    <d v="2017-09-05T00:00:00"/>
    <x v="8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1459"/>
    <n v="30"/>
  </r>
  <r>
    <d v="2017-09-05T00:00:00"/>
    <x v="8"/>
    <n v="20000"/>
    <s v="بنك البركة جنيه مصرى"/>
    <s v="تبرعات مباشرة بالبنك"/>
    <m/>
    <s v="بنوك"/>
    <x v="0"/>
    <m/>
    <s v="معاملة بنكية"/>
    <m/>
  </r>
  <r>
    <d v="2017-09-05T00:00:00"/>
    <x v="8"/>
    <n v="25000"/>
    <s v="بنك البركة جنيه مصرى"/>
    <s v="تبرعات مباشرة بالبنك"/>
    <m/>
    <s v="بنوك"/>
    <x v="0"/>
    <m/>
    <s v="معاملة بنكية"/>
    <m/>
  </r>
  <r>
    <d v="2017-09-06T00:00:00"/>
    <x v="8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306"/>
    <n v="7"/>
  </r>
  <r>
    <d v="2017-09-06T00:00:00"/>
    <x v="8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307"/>
    <n v="7"/>
  </r>
  <r>
    <d v="2017-09-06T00:00:00"/>
    <x v="8"/>
    <n v="500"/>
    <s v="خزينة مدينة نصر"/>
    <s v="تبرعات نقدية للمرضى"/>
    <s v="نقدية للمرضى"/>
    <s v="دفاتر جمع مال"/>
    <x v="2"/>
    <s v="سارى"/>
    <n v="308"/>
    <n v="7"/>
  </r>
  <r>
    <d v="2017-09-06T00:00:00"/>
    <x v="8"/>
    <n v="100"/>
    <s v="خزينة مدينة نصر"/>
    <s v="تبرعات نقدية للمرضى"/>
    <s v="نقدية للمرضى"/>
    <s v="دفاتر جمع مال"/>
    <x v="2"/>
    <s v="سارى"/>
    <n v="563"/>
    <n v="12"/>
  </r>
  <r>
    <d v="2017-09-06T00:00:00"/>
    <x v="8"/>
    <n v="1000"/>
    <s v="خزينة مدينة نصر"/>
    <s v="تبرعات نقدية للمرضى"/>
    <s v="نقدية للمرضى"/>
    <s v="دفاتر جمع مال"/>
    <x v="2"/>
    <s v="سارى"/>
    <n v="564"/>
    <n v="12"/>
  </r>
  <r>
    <d v="2017-09-06T00:00:00"/>
    <x v="8"/>
    <n v="6000"/>
    <s v="خزينة مدينة نصر"/>
    <s v="تبرعات عامة من زكاة مال وغيرها"/>
    <s v="تبرعات عامة من زكاة مال وغيرها"/>
    <s v="دفاتر جمع مال"/>
    <x v="2"/>
    <s v="سارى"/>
    <n v="565"/>
    <n v="12"/>
  </r>
  <r>
    <d v="2017-09-06T00:00:00"/>
    <x v="8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944"/>
    <n v="19"/>
  </r>
  <r>
    <d v="2017-09-06T00:00:00"/>
    <x v="8"/>
    <n v="144.47999999999999"/>
    <s v="خزينة مدينة نصر دولار"/>
    <s v="تبرعات نقدية للمرضى"/>
    <s v="نقدية للمرضى"/>
    <s v="دفاتر جمع مال"/>
    <x v="2"/>
    <s v="سارى"/>
    <n v="945"/>
    <n v="19"/>
  </r>
  <r>
    <d v="2017-09-06T00:00:00"/>
    <x v="8"/>
    <n v="2040.7799999999997"/>
    <s v="خزينة مدينة نصر دولار"/>
    <s v="تبرعات نقدية للمرضى"/>
    <s v="نقدية للمرضى"/>
    <s v="دفاتر جمع مال"/>
    <x v="2"/>
    <s v="سارى"/>
    <n v="946"/>
    <n v="19"/>
  </r>
  <r>
    <d v="2017-09-06T00:00:00"/>
    <x v="8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1019"/>
    <n v="21"/>
  </r>
  <r>
    <d v="2017-09-06T00:00:00"/>
    <x v="8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1020"/>
    <n v="21"/>
  </r>
  <r>
    <d v="2017-09-06T00:00:00"/>
    <x v="8"/>
    <n v="1805.9999999999998"/>
    <s v="خزينة مدينة نصر دولار"/>
    <s v="تبرعات عامة من زكاة مال وغيرها"/>
    <s v="تبرعات عامة من زكاة مال وغيرها"/>
    <s v="دفاتر جمع مال"/>
    <x v="2"/>
    <s v="سارى"/>
    <n v="1021"/>
    <n v="21"/>
  </r>
  <r>
    <d v="2017-09-06T00:00:00"/>
    <x v="8"/>
    <n v="800"/>
    <s v="خزينة مدينة نصر"/>
    <s v="تبرعات نقدية للمرضى"/>
    <s v="نقدية للمرضى"/>
    <s v="دفاتر جمع مال"/>
    <x v="2"/>
    <s v="سارى"/>
    <n v="1022"/>
    <n v="21"/>
  </r>
  <r>
    <d v="2017-09-06T00:00:00"/>
    <x v="8"/>
    <n v="500"/>
    <s v="خزينة مدينة نصر"/>
    <s v="تبرعات نقدية للمرضى"/>
    <s v="نقدية للمرضى"/>
    <s v="دفاتر جمع مال"/>
    <x v="2"/>
    <s v="سارى"/>
    <n v="1023"/>
    <n v="21"/>
  </r>
  <r>
    <d v="2017-09-06T00:00:00"/>
    <x v="8"/>
    <n v="3400"/>
    <s v="خزينة مدينة نصر"/>
    <s v="تبرعات عامة من زكاة مال وغيرها"/>
    <s v="تبرعات عامة من زكاة مال وغيرها"/>
    <s v="دفاتر جمع مال"/>
    <x v="2"/>
    <s v="سارى"/>
    <n v="1355"/>
    <n v="28"/>
  </r>
  <r>
    <d v="2017-09-06T00:00:00"/>
    <x v="8"/>
    <n v="350"/>
    <s v="خزينة مدينة نصر"/>
    <s v="تبرعات نقدية للمرضى"/>
    <s v="نقدية للمرضى"/>
    <s v="دفاتر جمع مال"/>
    <x v="2"/>
    <s v="سارى"/>
    <n v="1356"/>
    <n v="28"/>
  </r>
  <r>
    <d v="2017-09-06T00:00:00"/>
    <x v="8"/>
    <n v="10000"/>
    <s v="خزينة مدينة نصر"/>
    <s v="تبرعات نقدية للمرضى"/>
    <s v="نقدية للمرضى"/>
    <s v="دفاتر جمع مال"/>
    <x v="2"/>
    <s v="سارى"/>
    <n v="1510"/>
    <n v="31"/>
  </r>
  <r>
    <d v="2017-09-06T00:00:00"/>
    <x v="8"/>
    <n v="6146.25"/>
    <s v="بنك البركة جنيه مصرى"/>
    <s v="تبرعات مباشرة بالبنك"/>
    <m/>
    <s v="بنوك"/>
    <x v="0"/>
    <m/>
    <s v="معاملة بنكية"/>
    <m/>
  </r>
  <r>
    <d v="2017-09-06T00:00:00"/>
    <x v="8"/>
    <n v="500"/>
    <s v="بنك البركة جنيه مصرى"/>
    <s v="تبرعات مباشرة بالبنك"/>
    <m/>
    <s v="بنوك"/>
    <x v="0"/>
    <m/>
    <s v="معاملة بنكية"/>
    <m/>
  </r>
  <r>
    <d v="2017-09-06T00:00:00"/>
    <x v="8"/>
    <n v="3000"/>
    <s v="بنك البركة جنيه مصرى"/>
    <s v="تبرعات مباشرة بالبنك"/>
    <m/>
    <s v="بنوك"/>
    <x v="0"/>
    <m/>
    <s v="معاملة بنكية"/>
    <m/>
  </r>
  <r>
    <d v="2017-09-07T00:00:00"/>
    <x v="8"/>
    <n v="7000"/>
    <s v="خزينة مدينة نصر"/>
    <s v="تبرعات عامة من زكاة مال وغيرها"/>
    <s v="تبرعات عامة من زكاة مال وغيرها"/>
    <s v="دفاتر جمع مال"/>
    <x v="2"/>
    <s v="سارى"/>
    <n v="309"/>
    <n v="7"/>
  </r>
  <r>
    <d v="2017-09-07T00:00:00"/>
    <x v="8"/>
    <n v="800"/>
    <s v="خزينة مدينة نصر"/>
    <s v="تبرعات عامة من زكاة مال وغيرها"/>
    <s v="تبرعات عامة من زكاة مال وغيرها"/>
    <s v="دفاتر جمع مال"/>
    <x v="2"/>
    <s v="سارى"/>
    <n v="310"/>
    <n v="7"/>
  </r>
  <r>
    <d v="2017-09-07T00:00:00"/>
    <x v="8"/>
    <n v="750"/>
    <s v="خزينة مدينة نصر"/>
    <s v="تبرعات عامة من زكاة مال وغيرها"/>
    <s v="تبرعات عامة من زكاة مال وغيرها"/>
    <s v="دفاتر جمع مال"/>
    <x v="2"/>
    <s v="سارى"/>
    <n v="311"/>
    <n v="7"/>
  </r>
  <r>
    <d v="2017-09-07T00:00:00"/>
    <x v="8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566"/>
    <n v="12"/>
  </r>
  <r>
    <d v="2017-09-07T00:00:00"/>
    <x v="8"/>
    <n v="100"/>
    <s v="خزينة مدينة نصر"/>
    <s v="تبرعات نقدية للمرضى"/>
    <s v="نقدية للمرضى"/>
    <s v="دفاتر جمع مال"/>
    <x v="2"/>
    <s v="سارى"/>
    <n v="567"/>
    <n v="12"/>
  </r>
  <r>
    <d v="2017-09-07T00:00:00"/>
    <x v="8"/>
    <n v="1550"/>
    <s v="خزينة مدينة نصر"/>
    <s v="تبرعات نقدية للمرضى"/>
    <s v="نقدية للمرضى"/>
    <s v="دفاتر جمع مال"/>
    <x v="2"/>
    <s v="سارى"/>
    <n v="1024"/>
    <n v="21"/>
  </r>
  <r>
    <d v="2017-09-07T00:00:00"/>
    <x v="8"/>
    <n v="2100"/>
    <s v="خزينة مدينة نصر"/>
    <s v="تبرعات عامة من زكاة مال وغيرها"/>
    <s v="تبرعات عامة من زكاة مال وغيرها"/>
    <s v="دفاتر جمع مال"/>
    <x v="2"/>
    <s v="سارى"/>
    <n v="1025"/>
    <n v="21"/>
  </r>
  <r>
    <d v="2017-09-07T00:00:00"/>
    <x v="8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1069"/>
    <n v="22"/>
  </r>
  <r>
    <d v="2017-09-07T00:00:00"/>
    <x v="8"/>
    <n v="20000"/>
    <s v="خزينة مدينة نصر"/>
    <s v="تبرعات عامة من زكاة مال وغيرها"/>
    <s v="تبرعات عامة من زكاة مال وغيرها"/>
    <s v="دفاتر جمع مال"/>
    <x v="2"/>
    <s v="سارى"/>
    <n v="1070"/>
    <n v="22"/>
  </r>
  <r>
    <d v="2017-09-07T00:00:00"/>
    <x v="8"/>
    <n v="15000"/>
    <s v="خزينة مدينة نصر"/>
    <s v="تبرعات نقدية للمرضى"/>
    <s v="نقدية للمرضى"/>
    <s v="دفاتر جمع مال"/>
    <x v="2"/>
    <s v="سارى"/>
    <n v="1071"/>
    <n v="22"/>
  </r>
  <r>
    <d v="2017-09-07T00:00:00"/>
    <x v="8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1074"/>
    <n v="22"/>
  </r>
  <r>
    <d v="2017-09-07T00:00:00"/>
    <x v="8"/>
    <n v="15000"/>
    <s v="خزينة مدينة نصر"/>
    <s v="تبرعات نقدية للمرضى"/>
    <s v="نقدية للمرضى"/>
    <s v="دفاتر جمع مال"/>
    <x v="2"/>
    <s v="سارى"/>
    <n v="1075"/>
    <n v="22"/>
  </r>
  <r>
    <d v="2017-09-07T00:00:00"/>
    <x v="8"/>
    <n v="6685.4160000000002"/>
    <s v="خزينة مدينة نصر"/>
    <s v="تبرعات نقدية للمرضى"/>
    <s v="نقدية للمرضى"/>
    <s v="دفاتر جمع مال"/>
    <x v="2"/>
    <s v="سارى"/>
    <n v="1134"/>
    <n v="23"/>
  </r>
  <r>
    <d v="2017-09-07T00:00:00"/>
    <x v="8"/>
    <n v="6685.4160000000002"/>
    <s v="خزينة مدينة نصر"/>
    <s v="تبرعات نقدية للمرضى"/>
    <s v="نقدية للمرضى"/>
    <s v="دفاتر جمع مال"/>
    <x v="2"/>
    <s v="سارى"/>
    <n v="1135"/>
    <n v="23"/>
  </r>
  <r>
    <d v="2017-09-07T00:00:00"/>
    <x v="8"/>
    <n v="6685.4160000000002"/>
    <s v="خزينة مدينة نصر"/>
    <s v="تبرعات نقدية للمرضى"/>
    <s v="نقدية للمرضى"/>
    <s v="دفاتر جمع مال"/>
    <x v="2"/>
    <s v="سارى"/>
    <n v="1136"/>
    <n v="23"/>
  </r>
  <r>
    <d v="2017-09-07T00:00:00"/>
    <x v="8"/>
    <n v="5453.8919999999998"/>
    <s v="خزينة مدينة نصر"/>
    <s v="تبرعات نقدية للمرضى"/>
    <s v="نقدية للمرضى"/>
    <s v="دفاتر جمع مال"/>
    <x v="2"/>
    <s v="سارى"/>
    <n v="1137"/>
    <n v="23"/>
  </r>
  <r>
    <d v="2017-09-07T00:00:00"/>
    <x v="8"/>
    <n v="5453.8919999999998"/>
    <s v="خزينة مدينة نصر"/>
    <s v="تبرعات نقدية للمرضى"/>
    <s v="نقدية للمرضى"/>
    <s v="دفاتر جمع مال"/>
    <x v="2"/>
    <s v="سارى"/>
    <n v="1138"/>
    <n v="23"/>
  </r>
  <r>
    <d v="2017-09-07T00:00:00"/>
    <x v="8"/>
    <n v="1500"/>
    <s v="خزينة مدينة نصر"/>
    <s v="تبرعات عامة من زكاة مال وغيرها"/>
    <s v="تبرعات عامة من زكاة مال وغيرها"/>
    <s v="دفاتر جمع مال"/>
    <x v="2"/>
    <s v="سارى"/>
    <n v="1139"/>
    <n v="23"/>
  </r>
  <r>
    <d v="2017-09-07T00:00:00"/>
    <x v="8"/>
    <n v="1400"/>
    <s v="خزينة مدينة نصر"/>
    <s v="تبرعات عامة من زكاة مال وغيرها"/>
    <s v="تبرعات عامة من زكاة مال وغيرها"/>
    <s v="دفاتر جمع مال"/>
    <x v="2"/>
    <s v="سارى"/>
    <n v="1511"/>
    <n v="31"/>
  </r>
  <r>
    <d v="2017-09-07T00:00:00"/>
    <x v="8"/>
    <n v="2600"/>
    <s v="خزينة مدينة نصر"/>
    <s v="تبرعات عامة من زكاة مال وغيرها"/>
    <s v="تبرعات عامة من زكاة مال وغيرها"/>
    <s v="دفاتر جمع مال"/>
    <x v="2"/>
    <s v="سارى"/>
    <n v="1512"/>
    <n v="31"/>
  </r>
  <r>
    <d v="2017-09-07T00:00:00"/>
    <x v="8"/>
    <n v="20"/>
    <s v="بنك البركة جنيه مصرى"/>
    <s v="تبرعات مباشرة بالبنك"/>
    <m/>
    <s v="بنوك"/>
    <x v="0"/>
    <m/>
    <s v="معاملة بنكية"/>
    <m/>
  </r>
  <r>
    <d v="2017-09-07T00:00:00"/>
    <x v="8"/>
    <n v="405"/>
    <s v="بنك البركة جنيه مصرى"/>
    <s v="تبرعات مباشرة بالبنك"/>
    <m/>
    <s v="بنوك"/>
    <x v="0"/>
    <m/>
    <s v="معاملة بنكية"/>
    <m/>
  </r>
  <r>
    <d v="2017-09-07T00:00:00"/>
    <x v="8"/>
    <n v="4290"/>
    <s v="بنك البركة جنيه مصرى"/>
    <s v="تبرعات مباشرة بالبنك"/>
    <m/>
    <s v="بنوك"/>
    <x v="0"/>
    <m/>
    <s v="معاملة بنكية"/>
    <m/>
  </r>
  <r>
    <d v="2017-09-07T00:00:00"/>
    <x v="8"/>
    <n v="3157.75"/>
    <s v="بنك البركة جنيه مصرى"/>
    <s v="تبرعات مباشرة بالبنك"/>
    <m/>
    <s v="بنوك"/>
    <x v="0"/>
    <m/>
    <s v="معاملة بنكية"/>
    <m/>
  </r>
  <r>
    <d v="2017-09-07T00:00:00"/>
    <x v="8"/>
    <n v="450"/>
    <s v="بنك البركة جنيه مصرى"/>
    <s v="تبرعات مباشرة بالبنك"/>
    <m/>
    <s v="بنوك"/>
    <x v="0"/>
    <m/>
    <s v="معاملة بنكية"/>
    <m/>
  </r>
  <r>
    <d v="2017-09-07T00:00:00"/>
    <x v="8"/>
    <n v="3820"/>
    <s v="بنك البركة جنيه مصرى"/>
    <s v="تبرعات مباشرة بالبنك"/>
    <m/>
    <s v="بنوك"/>
    <x v="0"/>
    <m/>
    <s v="معاملة بنكية"/>
    <m/>
  </r>
  <r>
    <d v="2017-09-07T00:00:00"/>
    <x v="8"/>
    <n v="50"/>
    <s v="بنك البركة جنيه مصرى"/>
    <s v="تبرعات مباشرة بالبنك"/>
    <m/>
    <s v="بنوك"/>
    <x v="0"/>
    <m/>
    <s v="معاملة بنكية"/>
    <m/>
  </r>
  <r>
    <d v="2017-09-09T00:00:00"/>
    <x v="8"/>
    <n v="100"/>
    <s v="خزينة مدينة نصر"/>
    <s v="تبرعات نقدية للمرضى"/>
    <s v="نقدية للمرضى"/>
    <s v="دفاتر جمع مال"/>
    <x v="2"/>
    <s v="سارى"/>
    <n v="312"/>
    <n v="7"/>
  </r>
  <r>
    <d v="2017-09-09T00:00:00"/>
    <x v="8"/>
    <n v="108.35999999999999"/>
    <s v="خزينة مدينة نصر دولار"/>
    <s v="تبرعات عامة من زكاة مال وغيرها"/>
    <s v="تبرعات عامة من زكاة مال وغيرها"/>
    <s v="دفاتر جمع مال"/>
    <x v="2"/>
    <s v="سارى"/>
    <n v="313"/>
    <n v="7"/>
  </r>
  <r>
    <d v="2017-09-09T00:00:00"/>
    <x v="8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314"/>
    <n v="7"/>
  </r>
  <r>
    <d v="2017-09-09T00:00:00"/>
    <x v="8"/>
    <n v="20000"/>
    <s v="خزينة مدينة نصر"/>
    <s v="تبرعات عامة من زكاة مال وغيرها"/>
    <s v="تبرعات عامة من زكاة مال وغيرها"/>
    <s v="دفاتر جمع مال"/>
    <x v="2"/>
    <s v="سارى"/>
    <n v="987"/>
    <n v="20"/>
  </r>
  <r>
    <d v="2017-09-09T00:00:00"/>
    <x v="8"/>
    <n v="54.179999999999993"/>
    <s v="خزينة مدينة نصر دولار"/>
    <s v="تبرعات نقدية للمرضى"/>
    <s v="نقدية للمرضى"/>
    <s v="دفاتر جمع مال"/>
    <x v="2"/>
    <s v="سارى"/>
    <n v="1026"/>
    <n v="21"/>
  </r>
  <r>
    <d v="2017-09-09T00:00:00"/>
    <x v="8"/>
    <n v="45000"/>
    <s v="خزينة مدينة نصر"/>
    <s v="تبرعات عامة من زكاة مال وغيرها"/>
    <s v="تبرعات عامة من زكاة مال وغيرها"/>
    <s v="دفاتر جمع مال"/>
    <x v="2"/>
    <s v="سارى"/>
    <n v="1076"/>
    <n v="22"/>
  </r>
  <r>
    <d v="2017-09-09T00:00:00"/>
    <x v="8"/>
    <n v="200"/>
    <s v="خزينة مدينة نصر"/>
    <s v="تبرعات نقدية للمرضى"/>
    <s v="نقدية للمرضى"/>
    <s v="دفاتر جمع مال"/>
    <x v="2"/>
    <s v="سارى"/>
    <n v="1077"/>
    <n v="22"/>
  </r>
  <r>
    <d v="2017-09-09T00:00:00"/>
    <x v="8"/>
    <n v="2022.7199999999998"/>
    <s v="خزينة مدينة نصر دولار"/>
    <s v="تبرعات نقدية للمرضى"/>
    <s v="نقدية للمرضى"/>
    <s v="دفاتر جمع مال"/>
    <x v="2"/>
    <s v="سارى"/>
    <n v="1078"/>
    <n v="22"/>
  </r>
  <r>
    <d v="2017-09-09T00:00:00"/>
    <x v="8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1140"/>
    <n v="23"/>
  </r>
  <r>
    <d v="2017-09-09T00:00:00"/>
    <x v="8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1141"/>
    <n v="23"/>
  </r>
  <r>
    <d v="2017-09-09T00:00:00"/>
    <x v="8"/>
    <n v="200"/>
    <s v="خزينة مدينة نصر"/>
    <s v="تبرعات نقدية للمرضى"/>
    <s v="نقدية للمرضى"/>
    <s v="دفاتر جمع مال"/>
    <x v="2"/>
    <s v="سارى"/>
    <n v="1460"/>
    <n v="30"/>
  </r>
  <r>
    <d v="2017-09-09T00:00:00"/>
    <x v="8"/>
    <n v="4785.8999999999996"/>
    <s v="خزينة مدينة نصر دولار"/>
    <s v="تبرعات عامة من زكاة مال وغيرها"/>
    <s v="تبرعات عامة من زكاة مال وغيرها"/>
    <s v="دفاتر جمع مال"/>
    <x v="2"/>
    <s v="سارى"/>
    <n v="1461"/>
    <n v="30"/>
  </r>
  <r>
    <d v="2017-09-10T00:00:00"/>
    <x v="8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315"/>
    <n v="7"/>
  </r>
  <r>
    <d v="2017-09-10T00:00:00"/>
    <x v="8"/>
    <n v="2100"/>
    <s v="خزينة مدينة نصر"/>
    <s v="تبرعات عامة من زكاة مال وغيرها"/>
    <s v="تبرعات عامة من زكاة مال وغيرها"/>
    <s v="دفاتر جمع مال"/>
    <x v="2"/>
    <s v="سارى"/>
    <n v="316"/>
    <n v="7"/>
  </r>
  <r>
    <d v="2017-09-10T00:00:00"/>
    <x v="8"/>
    <n v="2040.7799999999997"/>
    <s v="خزينة مدينة نصر دولار"/>
    <s v="تبرعات نقدية للمرضى"/>
    <s v="نقدية للمرضى"/>
    <s v="دفاتر جمع مال"/>
    <x v="2"/>
    <s v="سارى"/>
    <n v="862"/>
    <n v="18"/>
  </r>
  <r>
    <d v="2017-09-10T00:00:00"/>
    <x v="8"/>
    <n v="1000"/>
    <s v="خزينة مدينة نصر"/>
    <s v="تبرعات نقدية للمرضى"/>
    <s v="نقدية للمرضى"/>
    <s v="دفاتر جمع مال"/>
    <x v="2"/>
    <s v="سارى"/>
    <n v="863"/>
    <n v="18"/>
  </r>
  <r>
    <d v="2017-09-10T00:00:00"/>
    <x v="8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864"/>
    <n v="18"/>
  </r>
  <r>
    <d v="2017-09-10T00:00:00"/>
    <x v="8"/>
    <n v="800"/>
    <s v="خزينة مدينة نصر"/>
    <s v="تبرعات نقدية للمرضى"/>
    <s v="نقدية للمرضى"/>
    <s v="دفاتر جمع مال"/>
    <x v="2"/>
    <s v="سارى"/>
    <n v="947"/>
    <n v="19"/>
  </r>
  <r>
    <d v="2017-09-10T00:00:00"/>
    <x v="8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988"/>
    <n v="20"/>
  </r>
  <r>
    <d v="2017-09-10T00:00:00"/>
    <x v="8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989"/>
    <n v="20"/>
  </r>
  <r>
    <d v="2017-09-10T00:00:00"/>
    <x v="8"/>
    <n v="27089.999999999996"/>
    <s v="خزينة مدينة نصر دولار"/>
    <s v="تبرعات عامة من زكاة مال وغيرها"/>
    <s v="تبرعات عامة من زكاة مال وغيرها"/>
    <s v="دفاتر جمع مال"/>
    <x v="2"/>
    <s v="سارى"/>
    <n v="990"/>
    <n v="20"/>
  </r>
  <r>
    <d v="2017-09-10T00:00:00"/>
    <x v="8"/>
    <n v="200"/>
    <s v="خزينة مدينة نصر"/>
    <s v="تبرعات نقدية للمرضى"/>
    <s v="نقدية للمرضى"/>
    <s v="دفاتر جمع مال"/>
    <x v="2"/>
    <s v="سارى"/>
    <n v="991"/>
    <n v="20"/>
  </r>
  <r>
    <d v="2017-09-10T00:00:00"/>
    <x v="8"/>
    <n v="5500"/>
    <s v="خزينة مدينة نصر"/>
    <s v="تبرعات نقدية للمرضى"/>
    <s v="نقدية للمرضى"/>
    <s v="دفاتر جمع مال"/>
    <x v="2"/>
    <s v="سارى"/>
    <n v="1079"/>
    <n v="22"/>
  </r>
  <r>
    <d v="2017-09-10T00:00:00"/>
    <x v="8"/>
    <n v="5000"/>
    <s v="خزينة مدينة نصر"/>
    <s v="تبرعات نقدية للمرضى"/>
    <s v="نقدية للمرضى"/>
    <s v="دفاتر جمع مال"/>
    <x v="2"/>
    <s v="سارى"/>
    <n v="1080"/>
    <n v="22"/>
  </r>
  <r>
    <d v="2017-09-10T00:00:00"/>
    <x v="8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1082"/>
    <n v="22"/>
  </r>
  <r>
    <d v="2017-09-10T00:00:00"/>
    <x v="8"/>
    <n v="200"/>
    <s v="خزينة مدينة نصر"/>
    <s v="تبرعات نقدية للمرضى"/>
    <s v="نقدية للمرضى"/>
    <s v="دفاتر جمع مال"/>
    <x v="2"/>
    <s v="سارى"/>
    <n v="1083"/>
    <n v="22"/>
  </r>
  <r>
    <d v="2017-09-10T00:00:00"/>
    <x v="8"/>
    <n v="200"/>
    <s v="خزينة مدينة نصر"/>
    <s v="تبرعات نقدية للمرضى"/>
    <s v="نقدية للمرضى"/>
    <s v="دفاتر جمع مال"/>
    <x v="2"/>
    <s v="سارى"/>
    <n v="1084"/>
    <n v="22"/>
  </r>
  <r>
    <d v="2017-09-10T00:00:00"/>
    <x v="8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1085"/>
    <n v="22"/>
  </r>
  <r>
    <d v="2017-09-10T00:00:00"/>
    <x v="8"/>
    <n v="6075"/>
    <s v="خزينة مدينة نصر"/>
    <s v="تبرعات نقدية للمرضى"/>
    <s v="نقدية للمرضى"/>
    <s v="دفاتر جمع مال"/>
    <x v="2"/>
    <s v="سارى"/>
    <n v="1142"/>
    <n v="23"/>
  </r>
  <r>
    <d v="2017-09-10T00:00:00"/>
    <x v="8"/>
    <n v="100"/>
    <s v="خزينة مدينة نصر"/>
    <s v="تبرعات نقدية للمرضى"/>
    <s v="نقدية للمرضى"/>
    <s v="دفاتر جمع مال"/>
    <x v="2"/>
    <s v="سارى"/>
    <n v="1143"/>
    <n v="23"/>
  </r>
  <r>
    <d v="2017-09-10T00:00:00"/>
    <x v="8"/>
    <n v="5000"/>
    <s v="بنك البركة جنيه مصرى"/>
    <s v="تبرعات مباشرة بالبنك"/>
    <m/>
    <s v="بنوك"/>
    <x v="0"/>
    <m/>
    <s v="معاملة بنكية"/>
    <m/>
  </r>
  <r>
    <d v="2017-09-10T00:00:00"/>
    <x v="8"/>
    <n v="30"/>
    <s v="بنك البركة جنيه مصرى"/>
    <s v="تبرعات مباشرة بالبنك"/>
    <m/>
    <s v="بنوك"/>
    <x v="0"/>
    <m/>
    <s v="معاملة بنكية"/>
    <m/>
  </r>
  <r>
    <d v="2017-09-11T00:00:00"/>
    <x v="8"/>
    <n v="10000"/>
    <s v="خزينة مدينة نصر"/>
    <s v="تبرعات نقدية للمرضى"/>
    <s v="نقدية للمرضى"/>
    <s v="دفاتر جمع مال"/>
    <x v="2"/>
    <s v="سارى"/>
    <n v="317"/>
    <n v="7"/>
  </r>
  <r>
    <d v="2017-09-11T00:00:00"/>
    <x v="8"/>
    <n v="10000"/>
    <s v="خزينة مدينة نصر"/>
    <s v="تبرعات نقدية للمرضى"/>
    <s v="نقدية للمرضى"/>
    <s v="دفاتر جمع مال"/>
    <x v="2"/>
    <s v="سارى"/>
    <n v="318"/>
    <n v="7"/>
  </r>
  <r>
    <d v="2017-09-11T00:00:00"/>
    <x v="8"/>
    <n v="5000"/>
    <s v="خزينة مدينة نصر"/>
    <s v="تبرعات نقدية للمرضى"/>
    <s v="نقدية للمرضى"/>
    <s v="دفاتر جمع مال"/>
    <x v="2"/>
    <s v="سارى"/>
    <n v="319"/>
    <n v="7"/>
  </r>
  <r>
    <d v="2017-09-11T00:00:00"/>
    <x v="8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568"/>
    <n v="12"/>
  </r>
  <r>
    <d v="2017-09-11T00:00:00"/>
    <x v="8"/>
    <n v="3000"/>
    <s v="خزينة مدينة نصر"/>
    <s v="تبرعات نقدية للمرضى"/>
    <s v="نقدية للمرضى"/>
    <s v="دفاتر جمع مال"/>
    <x v="2"/>
    <s v="سارى"/>
    <n v="569"/>
    <n v="12"/>
  </r>
  <r>
    <d v="2017-09-11T00:00:00"/>
    <x v="8"/>
    <n v="1400"/>
    <s v="خزينة مدينة نصر"/>
    <s v="تبرعات نقدية للمرضى"/>
    <s v="نقدية للمرضى"/>
    <s v="دفاتر جمع مال"/>
    <x v="2"/>
    <s v="سارى"/>
    <n v="570"/>
    <n v="12"/>
  </r>
  <r>
    <d v="2017-09-11T00:00:00"/>
    <x v="8"/>
    <n v="500"/>
    <s v="خزينة مدينة نصر"/>
    <s v="تبرعات نقدية للمرضى"/>
    <s v="نقدية للمرضى"/>
    <s v="دفاتر جمع مال"/>
    <x v="2"/>
    <s v="سارى"/>
    <n v="948"/>
    <n v="19"/>
  </r>
  <r>
    <d v="2017-09-11T00:00:00"/>
    <x v="8"/>
    <n v="5000"/>
    <s v="خزينة مدينة نصر"/>
    <s v="تبرعات نقدية للمرضى"/>
    <s v="نقدية للمرضى"/>
    <s v="دفاتر جمع مال"/>
    <x v="2"/>
    <s v="سارى"/>
    <n v="949"/>
    <n v="19"/>
  </r>
  <r>
    <d v="2017-09-11T00:00:00"/>
    <x v="8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992"/>
    <n v="20"/>
  </r>
  <r>
    <d v="2017-09-11T00:00:00"/>
    <x v="8"/>
    <n v="450"/>
    <s v="خزينة مدينة نصر"/>
    <s v="تبرعات نقدية للمرضى"/>
    <s v="نقدية للمرضى"/>
    <s v="دفاتر جمع مال"/>
    <x v="2"/>
    <s v="سارى"/>
    <n v="993"/>
    <n v="20"/>
  </r>
  <r>
    <d v="2017-09-11T00:00:00"/>
    <x v="8"/>
    <n v="10000"/>
    <s v="خزينة مدينة نصر"/>
    <s v="تبرعات نقدية للمرضى"/>
    <s v="نقدية للمرضى"/>
    <s v="دفاتر جمع مال"/>
    <x v="2"/>
    <s v="سارى"/>
    <n v="994"/>
    <n v="20"/>
  </r>
  <r>
    <d v="2017-09-11T00:00:00"/>
    <x v="8"/>
    <n v="10203.9"/>
    <s v="خزينة مدينة نصر دولار"/>
    <s v="تبرعات نقدية للمرضى"/>
    <s v="نقدية للمرضى"/>
    <s v="دفاتر جمع مال"/>
    <x v="2"/>
    <s v="سارى"/>
    <n v="995"/>
    <n v="20"/>
  </r>
  <r>
    <d v="2017-09-11T00:00:00"/>
    <x v="8"/>
    <n v="10203.9"/>
    <s v="خزينة مدينة نصر دولار"/>
    <s v="تبرعات نقدية للمرضى"/>
    <s v="نقدية للمرضى"/>
    <s v="دفاتر جمع مال"/>
    <x v="2"/>
    <s v="سارى"/>
    <n v="996"/>
    <n v="20"/>
  </r>
  <r>
    <d v="2017-09-11T00:00:00"/>
    <x v="8"/>
    <n v="10203.9"/>
    <s v="خزينة مدينة نصر دولار"/>
    <s v="تبرعات عامة من زكاة مال وغيرها"/>
    <s v="تبرعات عامة من زكاة مال وغيرها"/>
    <s v="دفاتر جمع مال"/>
    <x v="2"/>
    <s v="سارى"/>
    <n v="997"/>
    <n v="20"/>
  </r>
  <r>
    <d v="2017-09-11T00:00:00"/>
    <x v="8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998"/>
    <n v="20"/>
  </r>
  <r>
    <d v="2017-09-11T00:00:00"/>
    <x v="8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999"/>
    <n v="20"/>
  </r>
  <r>
    <d v="2017-09-11T00:00:00"/>
    <x v="8"/>
    <n v="6000"/>
    <s v="خزينة مدينة نصر"/>
    <s v="تبرعات نقدية للمرضى"/>
    <s v="نقدية للمرضى"/>
    <s v="دفاتر جمع مال"/>
    <x v="2"/>
    <s v="سارى"/>
    <n v="1081"/>
    <n v="22"/>
  </r>
  <r>
    <d v="2017-09-11T00:00:00"/>
    <x v="8"/>
    <n v="100"/>
    <s v="خزينة مدينة نصر"/>
    <s v="تبرعات نقدية للمرضى"/>
    <s v="نقدية للمرضى"/>
    <s v="دفاتر جمع مال"/>
    <x v="2"/>
    <s v="سارى"/>
    <n v="1086"/>
    <n v="22"/>
  </r>
  <r>
    <d v="2017-09-11T00:00:00"/>
    <x v="8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1087"/>
    <n v="22"/>
  </r>
  <r>
    <d v="2017-09-11T00:00:00"/>
    <x v="8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1088"/>
    <n v="22"/>
  </r>
  <r>
    <d v="2017-09-11T00:00:00"/>
    <x v="8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1089"/>
    <n v="22"/>
  </r>
  <r>
    <d v="2017-09-11T00:00:00"/>
    <x v="8"/>
    <n v="200"/>
    <s v="خزينة مدينة نصر"/>
    <s v="تبرعات نقدية للمرضى"/>
    <s v="نقدية للمرضى"/>
    <s v="دفاتر جمع مال"/>
    <x v="2"/>
    <s v="سارى"/>
    <n v="1090"/>
    <n v="22"/>
  </r>
  <r>
    <d v="2017-09-11T00:00:00"/>
    <x v="8"/>
    <n v="100"/>
    <s v="خزينة مدينة نصر"/>
    <s v="تبرعات نقدية للمرضى"/>
    <s v="نقدية للمرضى"/>
    <s v="دفاتر جمع مال"/>
    <x v="2"/>
    <s v="سارى"/>
    <n v="1091"/>
    <n v="22"/>
  </r>
  <r>
    <d v="2017-09-11T00:00:00"/>
    <x v="8"/>
    <n v="2860"/>
    <s v="خزينة مدينة نصر"/>
    <s v="تبرعات عامة من زكاة مال وغيرها"/>
    <s v="تبرعات عامة من زكاة مال وغيرها"/>
    <s v="دفاتر جمع مال"/>
    <x v="2"/>
    <s v="سارى"/>
    <n v="1462"/>
    <n v="30"/>
  </r>
  <r>
    <d v="2017-09-11T00:00:00"/>
    <x v="8"/>
    <n v="1570"/>
    <s v="خزينة مدينة نصر"/>
    <s v="تبرعات نقدية للمرضى"/>
    <s v="نقدية للمرضى"/>
    <s v="دفاتر جمع مال"/>
    <x v="2"/>
    <s v="سارى"/>
    <n v="1463"/>
    <n v="30"/>
  </r>
  <r>
    <d v="2017-09-11T00:00:00"/>
    <x v="8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1464"/>
    <n v="30"/>
  </r>
  <r>
    <d v="2017-09-11T00:00:00"/>
    <x v="8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1465"/>
    <n v="30"/>
  </r>
  <r>
    <d v="2017-09-11T00:00:00"/>
    <x v="8"/>
    <n v="1600"/>
    <s v="خزينة مدينة نصر"/>
    <s v="تبرعات نقدية للمرضى"/>
    <s v="نقدية للمرضى"/>
    <s v="دفاتر جمع مال"/>
    <x v="2"/>
    <s v="سارى"/>
    <n v="1513"/>
    <n v="31"/>
  </r>
  <r>
    <d v="2017-09-11T00:00:00"/>
    <x v="8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1514"/>
    <n v="31"/>
  </r>
  <r>
    <d v="2017-09-11T00:00:00"/>
    <x v="8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1515"/>
    <n v="31"/>
  </r>
  <r>
    <d v="2017-09-11T00:00:00"/>
    <x v="8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1516"/>
    <n v="31"/>
  </r>
  <r>
    <d v="2017-09-11T00:00:00"/>
    <x v="8"/>
    <n v="1015"/>
    <s v="بنك البركة جنيه مصرى"/>
    <s v="تبرعات مباشرة بالبنك"/>
    <m/>
    <s v="بنوك"/>
    <x v="0"/>
    <m/>
    <s v="معاملة بنكية"/>
    <m/>
  </r>
  <r>
    <d v="2017-09-11T00:00:00"/>
    <x v="8"/>
    <n v="155"/>
    <s v="بنك البركة جنيه مصرى"/>
    <s v="تبرعات مباشرة بالبنك"/>
    <m/>
    <s v="بنوك"/>
    <x v="0"/>
    <m/>
    <s v="معاملة بنكية"/>
    <m/>
  </r>
  <r>
    <d v="2017-09-11T00:00:00"/>
    <x v="8"/>
    <n v="3000"/>
    <s v="بنك البركة جنيه مصرى"/>
    <s v="تبرعات مباشرة بالبنك"/>
    <m/>
    <s v="بنوك"/>
    <x v="0"/>
    <m/>
    <s v="معاملة بنكية"/>
    <m/>
  </r>
  <r>
    <d v="2017-09-12T00:00:00"/>
    <x v="8"/>
    <n v="500"/>
    <s v="خزينة مدينة نصر"/>
    <s v="تبرعات نقدية للمرضى"/>
    <s v="نقدية للمرضى"/>
    <s v="دفاتر جمع مال"/>
    <x v="2"/>
    <s v="سارى"/>
    <n v="320"/>
    <n v="7"/>
  </r>
  <r>
    <d v="2017-09-12T00:00:00"/>
    <x v="8"/>
    <n v="7000"/>
    <s v="خزينة مدينة نصر"/>
    <s v="تبرعات نقدية للمرضى"/>
    <s v="نقدية للمرضى"/>
    <s v="دفاتر جمع مال"/>
    <x v="2"/>
    <s v="سارى"/>
    <n v="571"/>
    <n v="12"/>
  </r>
  <r>
    <d v="2017-09-12T00:00:00"/>
    <x v="8"/>
    <n v="250"/>
    <s v="خزينة مدينة نصر"/>
    <s v="تبرعات عامة من زكاة مال وغيرها"/>
    <s v="تبرعات عامة من زكاة مال وغيرها"/>
    <s v="دفاتر جمع مال"/>
    <x v="2"/>
    <s v="سارى"/>
    <n v="1027"/>
    <n v="21"/>
  </r>
  <r>
    <d v="2017-09-12T00:00:00"/>
    <x v="8"/>
    <n v="600"/>
    <s v="خزينة مدينة نصر"/>
    <s v="تبرعات نقدية للمرضى"/>
    <s v="نقدية للمرضى"/>
    <s v="دفاتر جمع مال"/>
    <x v="2"/>
    <s v="سارى"/>
    <n v="1092"/>
    <n v="22"/>
  </r>
  <r>
    <d v="2017-09-12T00:00:00"/>
    <x v="8"/>
    <n v="902.99999999999989"/>
    <s v="خزينة مدينة نصر دولار"/>
    <s v="تبرعات نقدية للمرضى"/>
    <s v="نقدية للمرضى"/>
    <s v="دفاتر جمع مال"/>
    <x v="2"/>
    <s v="سارى"/>
    <n v="1144"/>
    <n v="23"/>
  </r>
  <r>
    <d v="2017-09-12T00:00:00"/>
    <x v="8"/>
    <n v="700"/>
    <s v="خزينة مدينة نصر"/>
    <s v="تبرعات نقدية للمرضى"/>
    <s v="نقدية للمرضى"/>
    <s v="دفاتر جمع مال"/>
    <x v="2"/>
    <s v="سارى"/>
    <n v="1145"/>
    <n v="23"/>
  </r>
  <r>
    <d v="2017-09-12T00:00:00"/>
    <x v="8"/>
    <n v="252.83999999999997"/>
    <s v="خزينة مدينة نصر دولار"/>
    <s v="تبرعات نقدية للمرضى"/>
    <s v="نقدية للمرضى"/>
    <s v="دفاتر جمع مال"/>
    <x v="2"/>
    <s v="سارى"/>
    <n v="1357"/>
    <n v="28"/>
  </r>
  <r>
    <d v="2017-09-12T00:00:00"/>
    <x v="8"/>
    <n v="7000"/>
    <s v="خزينة مدينة نصر"/>
    <s v="تبرعات نقدية للمرضى"/>
    <s v="نقدية للمرضى"/>
    <s v="دفاتر جمع مال"/>
    <x v="2"/>
    <s v="سارى"/>
    <n v="1466"/>
    <n v="30"/>
  </r>
  <r>
    <d v="2017-09-12T00:00:00"/>
    <x v="8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1468"/>
    <n v="30"/>
  </r>
  <r>
    <d v="2017-09-12T00:00:00"/>
    <x v="8"/>
    <n v="300"/>
    <s v="خزينة مدينة نصر"/>
    <s v="تبرعات نقدية للمرضى"/>
    <s v="نقدية للمرضى"/>
    <s v="دفاتر جمع مال"/>
    <x v="2"/>
    <s v="سارى"/>
    <n v="1469"/>
    <n v="30"/>
  </r>
  <r>
    <d v="2017-09-12T00:00:00"/>
    <x v="8"/>
    <n v="200"/>
    <s v="خزينة مدينة نصر"/>
    <s v="تبرعات نقدية للمرضى"/>
    <s v="نقدية للمرضى"/>
    <s v="دفاتر جمع مال"/>
    <x v="2"/>
    <s v="سارى"/>
    <n v="1517"/>
    <n v="31"/>
  </r>
  <r>
    <d v="2017-09-12T00:00:00"/>
    <x v="8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1518"/>
    <n v="31"/>
  </r>
  <r>
    <d v="2017-09-12T00:00:00"/>
    <x v="8"/>
    <n v="200"/>
    <s v="خزينة مدينة نصر"/>
    <s v="تبرعات نقدية للمرضى"/>
    <s v="نقدية للمرضى"/>
    <s v="دفاتر جمع مال"/>
    <x v="2"/>
    <s v="سارى"/>
    <n v="1519"/>
    <n v="31"/>
  </r>
  <r>
    <d v="2017-09-12T00:00:00"/>
    <x v="8"/>
    <n v="58"/>
    <s v="بنك البركة جنيه مصرى"/>
    <s v="تبرعات مباشرة بالبنك"/>
    <m/>
    <s v="بنوك"/>
    <x v="0"/>
    <m/>
    <s v="معاملة بنكية"/>
    <m/>
  </r>
  <r>
    <d v="2017-09-12T00:00:00"/>
    <x v="8"/>
    <n v="30200"/>
    <s v="بنك البركة جنيه مصرى"/>
    <s v="تبرعات مباشرة بالبنك"/>
    <m/>
    <s v="بنوك"/>
    <x v="0"/>
    <m/>
    <s v="معاملة بنكية"/>
    <m/>
  </r>
  <r>
    <d v="2017-09-13T00:00:00"/>
    <x v="8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572"/>
    <n v="12"/>
  </r>
  <r>
    <d v="2017-09-13T00:00:00"/>
    <x v="8"/>
    <n v="100"/>
    <s v="خزينة مدينة نصر"/>
    <s v="تبرعات نقدية للمرضى"/>
    <s v="نقدية للمرضى"/>
    <s v="دفاتر جمع مال"/>
    <x v="2"/>
    <s v="سارى"/>
    <n v="573"/>
    <n v="12"/>
  </r>
  <r>
    <d v="2017-09-13T00:00:00"/>
    <x v="8"/>
    <n v="397.32"/>
    <s v="خزينة مدينة نصر دولار"/>
    <s v="تبرعات نقدية للمرضى"/>
    <s v="نقدية للمرضى"/>
    <s v="دفاتر جمع مال"/>
    <x v="2"/>
    <s v="سارى"/>
    <n v="1000"/>
    <n v="20"/>
  </r>
  <r>
    <d v="2017-09-13T00:00:00"/>
    <x v="8"/>
    <n v="2800"/>
    <s v="خزينة مدينة نصر"/>
    <s v="تبرعات عامة من زكاة مال وغيرها"/>
    <s v="تبرعات عامة من زكاة مال وغيرها"/>
    <s v="دفاتر جمع مال"/>
    <x v="2"/>
    <s v="سارى"/>
    <n v="1028"/>
    <n v="21"/>
  </r>
  <r>
    <d v="2017-09-13T00:00:00"/>
    <x v="8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1029"/>
    <n v="21"/>
  </r>
  <r>
    <d v="2017-09-13T00:00:00"/>
    <x v="8"/>
    <n v="300"/>
    <s v="خزينة مدينة نصر"/>
    <s v="تبرعات نقدية للمرضى"/>
    <s v="نقدية للمرضى"/>
    <s v="دفاتر جمع مال"/>
    <x v="2"/>
    <s v="سارى"/>
    <n v="1358"/>
    <n v="28"/>
  </r>
  <r>
    <d v="2017-09-13T00:00:00"/>
    <x v="8"/>
    <n v="200"/>
    <s v="خزينة مدينة نصر"/>
    <s v="تبرعات نقدية للمرضى"/>
    <s v="نقدية للمرضى"/>
    <s v="دفاتر جمع مال"/>
    <x v="2"/>
    <s v="سارى"/>
    <n v="1359"/>
    <n v="28"/>
  </r>
  <r>
    <d v="2017-09-13T00:00:00"/>
    <x v="8"/>
    <n v="300"/>
    <s v="خزينة مدينة نصر"/>
    <s v="تبرعات نقدية للمرضى"/>
    <s v="نقدية للمرضى"/>
    <s v="دفاتر جمع مال"/>
    <x v="2"/>
    <s v="سارى"/>
    <n v="1401"/>
    <n v="29"/>
  </r>
  <r>
    <d v="2017-09-13T00:00:00"/>
    <x v="8"/>
    <n v="2000"/>
    <s v="خزينة مدينة نصر"/>
    <s v="تبرعات نقدية للمرضى"/>
    <s v="نقدية للمرضى"/>
    <s v="دفاتر جمع مال"/>
    <x v="2"/>
    <s v="سارى"/>
    <n v="1402"/>
    <n v="29"/>
  </r>
  <r>
    <d v="2017-09-13T00:00:00"/>
    <x v="8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1470"/>
    <n v="30"/>
  </r>
  <r>
    <d v="2017-09-13T00:00:00"/>
    <x v="8"/>
    <n v="700"/>
    <s v="خزينة مدينة نصر"/>
    <s v="تبرعات نقدية للمرضى"/>
    <s v="نقدية للمرضى"/>
    <s v="دفاتر جمع مال"/>
    <x v="2"/>
    <s v="سارى"/>
    <n v="1471"/>
    <n v="30"/>
  </r>
  <r>
    <d v="2017-09-13T00:00:00"/>
    <x v="8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1472"/>
    <n v="30"/>
  </r>
  <r>
    <d v="2017-09-13T00:00:00"/>
    <x v="8"/>
    <n v="1000"/>
    <s v="خزينة مدينة نصر"/>
    <s v="تبرعات نقدية للمرضى"/>
    <s v="نقدية للمرضى"/>
    <s v="دفاتر جمع مال"/>
    <x v="2"/>
    <s v="سارى"/>
    <n v="1520"/>
    <n v="31"/>
  </r>
  <r>
    <d v="2017-09-13T00:00:00"/>
    <x v="8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1521"/>
    <n v="31"/>
  </r>
  <r>
    <d v="2017-09-13T00:00:00"/>
    <x v="8"/>
    <n v="500"/>
    <s v="خزينة مدينة نصر"/>
    <s v="تبرعات نقدية للمرضى"/>
    <s v="نقدية للمرضى"/>
    <s v="دفاتر جمع مال"/>
    <x v="2"/>
    <s v="سارى"/>
    <n v="1601"/>
    <n v="33"/>
  </r>
  <r>
    <d v="2017-09-13T00:00:00"/>
    <x v="8"/>
    <n v="10000"/>
    <s v="بنك البركة جنيه مصرى"/>
    <s v="تبرعات مباشرة بالبنك"/>
    <m/>
    <s v="بنوك"/>
    <x v="0"/>
    <m/>
    <s v="معاملة بنكية"/>
    <m/>
  </r>
  <r>
    <d v="2017-09-13T00:00:00"/>
    <x v="8"/>
    <n v="10000"/>
    <s v="بنك البركة جنيه مصرى"/>
    <s v="تبرعات مباشرة بالبنك"/>
    <m/>
    <s v="بنوك"/>
    <x v="0"/>
    <m/>
    <s v="معاملة بنكية"/>
    <m/>
  </r>
  <r>
    <d v="2017-09-13T00:00:00"/>
    <x v="8"/>
    <n v="2000"/>
    <s v="بنك البركة جنيه مصرى"/>
    <s v="تبرعات مباشرة بالبنك"/>
    <m/>
    <s v="بنوك"/>
    <x v="0"/>
    <m/>
    <s v="معاملة بنكية"/>
    <m/>
  </r>
  <r>
    <d v="2017-09-13T00:00:00"/>
    <x v="8"/>
    <n v="600"/>
    <s v="بنك البركة جنيه مصرى"/>
    <s v="تبرعات مباشرة بالبنك"/>
    <m/>
    <s v="بنوك"/>
    <x v="0"/>
    <m/>
    <s v="معاملة بنكية"/>
    <m/>
  </r>
  <r>
    <d v="2017-09-14T00:00:00"/>
    <x v="8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321"/>
    <n v="7"/>
  </r>
  <r>
    <d v="2017-09-14T00:00:00"/>
    <x v="8"/>
    <n v="100"/>
    <s v="خزينة مدينة نصر"/>
    <s v="تبرعات نقدية للمرضى"/>
    <s v="نقدية للمرضى"/>
    <s v="دفاتر جمع مال"/>
    <x v="2"/>
    <s v="سارى"/>
    <n v="322"/>
    <n v="7"/>
  </r>
  <r>
    <d v="2017-09-14T00:00:00"/>
    <x v="8"/>
    <n v="1000"/>
    <s v="خزينة مدينة نصر"/>
    <s v="تبرعات نقدية للمرضى"/>
    <s v="نقدية للمرضى"/>
    <s v="دفاتر جمع مال"/>
    <x v="2"/>
    <s v="سارى"/>
    <n v="323"/>
    <n v="7"/>
  </r>
  <r>
    <d v="2017-09-14T00:00:00"/>
    <x v="8"/>
    <n v="5400"/>
    <s v="خزينة مدينة نصر"/>
    <s v="تبرعات نقدية للمرضى"/>
    <s v="نقدية للمرضى"/>
    <s v="دفاتر جمع مال"/>
    <x v="2"/>
    <s v="سارى"/>
    <n v="574"/>
    <n v="12"/>
  </r>
  <r>
    <d v="2017-09-14T00:00:00"/>
    <x v="8"/>
    <n v="800"/>
    <s v="خزينة مدينة نصر"/>
    <s v="تبرعات عامة من زكاة مال وغيرها"/>
    <s v="تبرعات عامة من زكاة مال وغيرها"/>
    <s v="دفاتر جمع مال"/>
    <x v="2"/>
    <s v="سارى"/>
    <n v="1030"/>
    <n v="21"/>
  </r>
  <r>
    <d v="2017-09-14T00:00:00"/>
    <x v="8"/>
    <n v="400"/>
    <s v="خزينة مدينة نصر"/>
    <s v="تبرعات نقدية للمرضى"/>
    <s v="نقدية للمرضى"/>
    <s v="دفاتر جمع مال"/>
    <x v="2"/>
    <s v="سارى"/>
    <n v="1031"/>
    <n v="21"/>
  </r>
  <r>
    <d v="2017-09-14T00:00:00"/>
    <x v="8"/>
    <n v="800"/>
    <s v="خزينة مدينة نصر"/>
    <s v="تبرعات نقدية للمرضى"/>
    <s v="نقدية للمرضى"/>
    <s v="دفاتر جمع مال"/>
    <x v="2"/>
    <s v="سارى"/>
    <n v="1032"/>
    <n v="21"/>
  </r>
  <r>
    <d v="2017-09-14T00:00:00"/>
    <x v="8"/>
    <n v="5000"/>
    <s v="خزينة مدينة نصر"/>
    <s v="تبرعات نقدية للمرضى"/>
    <s v="نقدية للمرضى"/>
    <s v="دفاتر جمع مال"/>
    <x v="2"/>
    <s v="سارى"/>
    <n v="1146"/>
    <n v="23"/>
  </r>
  <r>
    <d v="2017-09-14T00:00:00"/>
    <x v="8"/>
    <n v="5000"/>
    <s v="خزينة مدينة نصر"/>
    <s v="تبرعات نقدية للمرضى"/>
    <s v="نقدية للمرضى"/>
    <s v="دفاتر جمع مال"/>
    <x v="2"/>
    <s v="سارى"/>
    <n v="1147"/>
    <n v="23"/>
  </r>
  <r>
    <d v="2017-09-14T00:00:00"/>
    <x v="8"/>
    <n v="550"/>
    <s v="خزينة مدينة نصر"/>
    <s v="تبرعات عامة من زكاة مال وغيرها"/>
    <s v="تبرعات عامة من زكاة مال وغيرها"/>
    <s v="دفاتر جمع مال"/>
    <x v="2"/>
    <s v="سارى"/>
    <n v="1522"/>
    <n v="31"/>
  </r>
  <r>
    <d v="2017-09-14T00:00:00"/>
    <x v="8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1523"/>
    <n v="31"/>
  </r>
  <r>
    <d v="2017-09-14T00:00:00"/>
    <x v="8"/>
    <n v="2900"/>
    <s v="خزينة مدينة نصر"/>
    <s v="تبرعات عامة من زكاة مال وغيرها"/>
    <s v="تبرعات عامة من زكاة مال وغيرها"/>
    <s v="دفاتر جمع مال"/>
    <x v="2"/>
    <s v="سارى"/>
    <n v="1524"/>
    <n v="31"/>
  </r>
  <r>
    <d v="2017-09-14T00:00:00"/>
    <x v="8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1525"/>
    <n v="31"/>
  </r>
  <r>
    <d v="2017-09-14T00:00:00"/>
    <x v="8"/>
    <n v="9030"/>
    <s v="خزينة مدينة نصر دولار"/>
    <s v="تبرعات عامة من زكاة مال وغيرها"/>
    <s v="تبرعات عامة من زكاة مال وغيرها"/>
    <s v="دفاتر جمع مال"/>
    <x v="2"/>
    <s v="سارى"/>
    <n v="1602"/>
    <n v="33"/>
  </r>
  <r>
    <d v="2017-09-14T00:00:00"/>
    <x v="8"/>
    <n v="20"/>
    <s v="بنك البركة جنيه مصرى"/>
    <s v="تبرعات مباشرة بالبنك"/>
    <m/>
    <s v="بنوك"/>
    <x v="0"/>
    <m/>
    <s v="معاملة بنكية"/>
    <m/>
  </r>
  <r>
    <d v="2017-09-14T00:00:00"/>
    <x v="8"/>
    <n v="20000"/>
    <s v="بنك البركة جنيه مصرى"/>
    <s v="تبرعات مباشرة بالبنك"/>
    <m/>
    <s v="بنوك"/>
    <x v="0"/>
    <m/>
    <m/>
    <m/>
  </r>
  <r>
    <d v="2017-09-14T00:00:00"/>
    <x v="8"/>
    <n v="15000"/>
    <s v="بنك البركة جنيه مصرى"/>
    <s v="تبرعات مباشرة بالبنك"/>
    <m/>
    <s v="بنوك"/>
    <x v="0"/>
    <m/>
    <m/>
    <m/>
  </r>
  <r>
    <d v="2017-09-14T00:00:00"/>
    <x v="8"/>
    <n v="5000"/>
    <s v="بنك البركة جنيه مصرى"/>
    <s v="تبرعات مباشرة بالبنك"/>
    <m/>
    <s v="بنوك"/>
    <x v="0"/>
    <m/>
    <m/>
    <m/>
  </r>
  <r>
    <d v="2017-09-14T00:00:00"/>
    <x v="8"/>
    <n v="15000"/>
    <s v="بنك البركة جنيه مصرى"/>
    <s v="تبرعات مباشرة بالبنك"/>
    <m/>
    <s v="بنوك"/>
    <x v="0"/>
    <m/>
    <m/>
    <m/>
  </r>
  <r>
    <d v="2017-09-14T00:00:00"/>
    <x v="8"/>
    <n v="1000"/>
    <s v="بنك البركة جنيه مصرى"/>
    <s v="تبرعات مباشرة بالبنك"/>
    <m/>
    <s v="بنوك"/>
    <x v="0"/>
    <m/>
    <s v="معاملة بنكية"/>
    <m/>
  </r>
  <r>
    <d v="2017-09-16T00:00:00"/>
    <x v="8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324"/>
    <n v="7"/>
  </r>
  <r>
    <d v="2017-09-16T00:00:00"/>
    <x v="8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325"/>
    <n v="7"/>
  </r>
  <r>
    <d v="2017-09-16T00:00:00"/>
    <x v="8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326"/>
    <n v="7"/>
  </r>
  <r>
    <d v="2017-09-16T00:00:00"/>
    <x v="8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327"/>
    <n v="7"/>
  </r>
  <r>
    <d v="2017-09-16T00:00:00"/>
    <x v="8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328"/>
    <n v="7"/>
  </r>
  <r>
    <d v="2017-09-16T00:00:00"/>
    <x v="8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575"/>
    <n v="12"/>
  </r>
  <r>
    <d v="2017-09-16T00:00:00"/>
    <x v="8"/>
    <n v="3000"/>
    <s v="خزينة مدينة نصر"/>
    <s v="تبرعات عامة من زكاة مال وغيرها"/>
    <s v="تبرعات عامة من زكاة مال وغيرها"/>
    <s v="دفاتر جمع مال"/>
    <x v="2"/>
    <s v="سارى"/>
    <n v="576"/>
    <n v="12"/>
  </r>
  <r>
    <d v="2017-09-16T00:00:00"/>
    <x v="8"/>
    <n v="450"/>
    <s v="خزينة مدينة نصر"/>
    <s v="تبرعات عامة من زكاة مال وغيرها"/>
    <s v="تبرعات عامة من زكاة مال وغيرها"/>
    <s v="دفاتر جمع مال"/>
    <x v="2"/>
    <s v="سارى"/>
    <n v="1033"/>
    <n v="21"/>
  </r>
  <r>
    <d v="2017-09-16T00:00:00"/>
    <x v="8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1148"/>
    <n v="23"/>
  </r>
  <r>
    <d v="2017-09-16T00:00:00"/>
    <x v="8"/>
    <n v="19000"/>
    <s v="خزينة مدينة نصر"/>
    <s v="تبرعات عامة من زكاة مال وغيرها"/>
    <s v="تبرعات عامة من زكاة مال وغيرها"/>
    <s v="دفاتر جمع مال"/>
    <x v="2"/>
    <s v="سارى"/>
    <n v="1363"/>
    <n v="28"/>
  </r>
  <r>
    <d v="2017-09-16T00:00:00"/>
    <x v="8"/>
    <n v="1100"/>
    <s v="خزينة مدينة نصر"/>
    <s v="تبرعات عامة من زكاة مال وغيرها"/>
    <s v="تبرعات عامة من زكاة مال وغيرها"/>
    <s v="دفاتر جمع مال"/>
    <x v="2"/>
    <s v="سارى"/>
    <n v="1364"/>
    <n v="28"/>
  </r>
  <r>
    <d v="2017-09-17T00:00:00"/>
    <x v="8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329"/>
    <n v="7"/>
  </r>
  <r>
    <d v="2017-09-17T00:00:00"/>
    <x v="8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330"/>
    <n v="7"/>
  </r>
  <r>
    <d v="2017-09-17T00:00:00"/>
    <x v="8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577"/>
    <n v="12"/>
  </r>
  <r>
    <d v="2017-09-17T00:00:00"/>
    <x v="8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578"/>
    <n v="12"/>
  </r>
  <r>
    <d v="2017-09-17T00:00:00"/>
    <x v="8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579"/>
    <n v="12"/>
  </r>
  <r>
    <d v="2017-09-17T00:00:00"/>
    <x v="8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580"/>
    <n v="12"/>
  </r>
  <r>
    <d v="2017-09-17T00:00:00"/>
    <x v="8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581"/>
    <n v="12"/>
  </r>
  <r>
    <d v="2017-09-17T00:00:00"/>
    <x v="8"/>
    <n v="50"/>
    <s v="خزينة مدينة نصر"/>
    <s v="تبرعات نقدية للمرضى"/>
    <s v="نقدية للمرضى"/>
    <s v="دفاتر جمع مال"/>
    <x v="2"/>
    <s v="سارى"/>
    <n v="582"/>
    <n v="12"/>
  </r>
  <r>
    <d v="2017-09-17T00:00:00"/>
    <x v="8"/>
    <n v="100"/>
    <s v="خزينة مدينة نصر"/>
    <s v="تبرعات نقدية للمرضى"/>
    <s v="نقدية للمرضى"/>
    <s v="دفاتر جمع مال"/>
    <x v="2"/>
    <s v="سارى"/>
    <n v="583"/>
    <n v="12"/>
  </r>
  <r>
    <d v="2017-09-17T00:00:00"/>
    <x v="8"/>
    <n v="50"/>
    <s v="خزينة مدينة نصر"/>
    <s v="تبرعات نقدية للمرضى"/>
    <s v="نقدية للمرضى"/>
    <s v="دفاتر جمع مال"/>
    <x v="2"/>
    <s v="سارى"/>
    <n v="584"/>
    <n v="12"/>
  </r>
  <r>
    <d v="2017-09-17T00:00:00"/>
    <x v="8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865"/>
    <n v="18"/>
  </r>
  <r>
    <d v="2017-09-17T00:00:00"/>
    <x v="8"/>
    <n v="1444.8"/>
    <s v="خزينة مدينة نصر دولار"/>
    <s v="تبرعات عامة من زكاة مال وغيرها"/>
    <s v="تبرعات عامة من زكاة مال وغيرها"/>
    <s v="دفاتر جمع مال"/>
    <x v="2"/>
    <s v="سارى"/>
    <n v="1034"/>
    <n v="21"/>
  </r>
  <r>
    <d v="2017-09-17T00:00:00"/>
    <x v="8"/>
    <n v="300"/>
    <s v="خزينة مدينة نصر"/>
    <s v="تبرعات نقدية للمرضى"/>
    <s v="نقدية للمرضى"/>
    <s v="دفاتر جمع مال"/>
    <x v="2"/>
    <s v="سارى"/>
    <n v="1093"/>
    <n v="22"/>
  </r>
  <r>
    <d v="2017-09-17T00:00:00"/>
    <x v="8"/>
    <n v="100"/>
    <s v="خزينة مدينة نصر"/>
    <s v="تبرعات نقدية للمرضى"/>
    <s v="نقدية للمرضى"/>
    <s v="دفاتر جمع مال"/>
    <x v="2"/>
    <s v="سارى"/>
    <n v="1094"/>
    <n v="22"/>
  </r>
  <r>
    <d v="2017-09-17T00:00:00"/>
    <x v="8"/>
    <n v="400"/>
    <s v="خزينة مدينة نصر"/>
    <s v="تبرعات عامة من زكاة مال وغيرها"/>
    <s v="تبرعات عامة من زكاة مال وغيرها"/>
    <s v="دفاتر جمع مال"/>
    <x v="2"/>
    <s v="سارى"/>
    <n v="1095"/>
    <n v="22"/>
  </r>
  <r>
    <d v="2017-09-17T00:00:00"/>
    <x v="8"/>
    <n v="100"/>
    <s v="خزينة مدينة نصر"/>
    <s v="تبرعات نقدية للمرضى"/>
    <s v="نقدية للمرضى"/>
    <s v="دفاتر جمع مال"/>
    <x v="2"/>
    <s v="سارى"/>
    <n v="1096"/>
    <n v="22"/>
  </r>
  <r>
    <d v="2017-09-17T00:00:00"/>
    <x v="8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1097"/>
    <n v="22"/>
  </r>
  <r>
    <d v="2017-09-17T00:00:00"/>
    <x v="8"/>
    <n v="200"/>
    <s v="خزينة مدينة نصر"/>
    <s v="تبرعات نقدية للمرضى"/>
    <s v="نقدية للمرضى"/>
    <s v="دفاتر جمع مال"/>
    <x v="2"/>
    <s v="سارى"/>
    <n v="1098"/>
    <n v="22"/>
  </r>
  <r>
    <d v="2017-09-17T00:00:00"/>
    <x v="8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1099"/>
    <n v="22"/>
  </r>
  <r>
    <d v="2017-09-17T00:00:00"/>
    <x v="8"/>
    <n v="200"/>
    <s v="خزينة مدينة نصر"/>
    <s v="تبرعات نقدية للمرضى"/>
    <s v="نقدية للمرضى"/>
    <s v="دفاتر جمع مال"/>
    <x v="2"/>
    <s v="سارى"/>
    <n v="1100"/>
    <n v="22"/>
  </r>
  <r>
    <d v="2017-09-17T00:00:00"/>
    <x v="8"/>
    <n v="4180"/>
    <s v="خزينة مدينة نصر"/>
    <s v="تبرعات نقدية للمرضى"/>
    <s v="نقدية للمرضى"/>
    <s v="دفاتر جمع مال"/>
    <x v="2"/>
    <s v="سارى"/>
    <n v="1365"/>
    <n v="28"/>
  </r>
  <r>
    <d v="2017-09-17T00:00:00"/>
    <x v="8"/>
    <n v="600"/>
    <s v="خزينة مدينة نصر"/>
    <s v="تبرعات نقدية للمرضى"/>
    <s v="نقدية للمرضى"/>
    <s v="دفاتر جمع مال"/>
    <x v="2"/>
    <s v="سارى"/>
    <n v="1403"/>
    <n v="29"/>
  </r>
  <r>
    <d v="2017-09-17T00:00:00"/>
    <x v="8"/>
    <n v="7050"/>
    <s v="خزينة مدينة نصر"/>
    <s v="تبرعات عامة من زكاة مال وغيرها"/>
    <s v="تبرعات عامة من زكاة مال وغيرها"/>
    <s v="دفاتر جمع مال"/>
    <x v="2"/>
    <s v="سارى"/>
    <n v="1404"/>
    <n v="29"/>
  </r>
  <r>
    <d v="2017-09-17T00:00:00"/>
    <x v="8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1405"/>
    <n v="29"/>
  </r>
  <r>
    <d v="2017-09-17T00:00:00"/>
    <x v="8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1406"/>
    <n v="29"/>
  </r>
  <r>
    <d v="2017-09-17T00:00:00"/>
    <x v="8"/>
    <n v="18060"/>
    <s v="خزينة مدينة نصر دولار"/>
    <s v="تبرعات عامة من زكاة مال وغيرها"/>
    <s v="تبرعات عامة من زكاة مال وغيرها"/>
    <s v="دفاتر جمع مال"/>
    <x v="2"/>
    <s v="سارى"/>
    <n v="1407"/>
    <n v="29"/>
  </r>
  <r>
    <d v="2017-09-17T00:00:00"/>
    <x v="8"/>
    <n v="700"/>
    <s v="خزينة مدينة نصر"/>
    <s v="تبرعات نقدية للمرضى"/>
    <s v="نقدية للمرضى"/>
    <s v="دفاتر جمع مال"/>
    <x v="2"/>
    <s v="سارى"/>
    <n v="1473"/>
    <n v="30"/>
  </r>
  <r>
    <d v="2017-09-17T00:00:00"/>
    <x v="8"/>
    <n v="3000"/>
    <s v="خزينة مدينة نصر"/>
    <s v="تبرعات نقدية للمرضى"/>
    <s v="نقدية للمرضى"/>
    <s v="دفاتر جمع مال"/>
    <x v="2"/>
    <s v="سارى"/>
    <n v="1474"/>
    <n v="30"/>
  </r>
  <r>
    <d v="2017-09-17T00:00:00"/>
    <x v="8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1475"/>
    <n v="30"/>
  </r>
  <r>
    <d v="2017-09-17T00:00:00"/>
    <x v="8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1526"/>
    <n v="31"/>
  </r>
  <r>
    <d v="2017-09-17T00:00:00"/>
    <x v="8"/>
    <n v="3000"/>
    <s v="خزينة مدينة نصر"/>
    <s v="تبرعات عامة من زكاة مال وغيرها"/>
    <s v="تبرعات عامة من زكاة مال وغيرها"/>
    <s v="دفاتر جمع مال"/>
    <x v="2"/>
    <s v="سارى"/>
    <n v="1527"/>
    <n v="31"/>
  </r>
  <r>
    <d v="2017-09-17T00:00:00"/>
    <x v="8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1528"/>
    <n v="31"/>
  </r>
  <r>
    <d v="2017-09-17T00:00:00"/>
    <x v="8"/>
    <n v="12000"/>
    <s v="خزينة مدينة نصر"/>
    <s v="تبرعات عامة من زكاة مال وغيرها"/>
    <s v="تبرعات عامة من زكاة مال وغيرها"/>
    <s v="دفاتر جمع مال"/>
    <x v="2"/>
    <s v="سارى"/>
    <n v="1529"/>
    <n v="31"/>
  </r>
  <r>
    <d v="2017-09-17T00:00:00"/>
    <x v="8"/>
    <n v="500"/>
    <s v="خزينة مدينة نصر"/>
    <s v="تبرعات نقدية للمرضى"/>
    <s v="نقدية للمرضى"/>
    <s v="دفاتر جمع مال"/>
    <x v="2"/>
    <s v="سارى"/>
    <n v="1530"/>
    <n v="31"/>
  </r>
  <r>
    <d v="2017-09-17T00:00:00"/>
    <x v="8"/>
    <n v="400"/>
    <s v="خزينة مدينة نصر"/>
    <s v="تبرعات نقدية للمرضى"/>
    <s v="نقدية للمرضى"/>
    <s v="دفاتر جمع مال"/>
    <x v="2"/>
    <s v="سارى"/>
    <n v="1531"/>
    <n v="31"/>
  </r>
  <r>
    <d v="2017-09-17T00:00:00"/>
    <x v="8"/>
    <n v="300"/>
    <s v="خزينة مدينة نصر"/>
    <s v="تبرعات نقدية للمرضى"/>
    <s v="نقدية للمرضى"/>
    <s v="دفاتر جمع مال"/>
    <x v="2"/>
    <s v="سارى"/>
    <n v="1532"/>
    <n v="31"/>
  </r>
  <r>
    <d v="2017-09-17T00:00:00"/>
    <x v="8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1533"/>
    <n v="31"/>
  </r>
  <r>
    <d v="2017-09-17T00:00:00"/>
    <x v="8"/>
    <n v="400"/>
    <s v="خزينة مدينة نصر"/>
    <s v="تبرعات عامة من زكاة مال وغيرها"/>
    <s v="تبرعات عامة من زكاة مال وغيرها"/>
    <s v="دفاتر جمع مال"/>
    <x v="2"/>
    <s v="سارى"/>
    <n v="1534"/>
    <n v="31"/>
  </r>
  <r>
    <d v="2017-09-17T00:00:00"/>
    <x v="8"/>
    <n v="100"/>
    <s v="خزينة مدينة نصر"/>
    <s v="تبرعات نقدية للمرضى"/>
    <s v="نقدية للمرضى"/>
    <s v="دفاتر جمع مال"/>
    <x v="2"/>
    <s v="سارى"/>
    <n v="1535"/>
    <n v="31"/>
  </r>
  <r>
    <d v="2017-09-17T00:00:00"/>
    <x v="8"/>
    <n v="50"/>
    <s v="خزينة مدينة نصر"/>
    <s v="تبرعات عامة من زكاة مال وغيرها"/>
    <s v="تبرعات عامة من زكاة مال وغيرها"/>
    <s v="دفاتر جمع مال"/>
    <x v="2"/>
    <s v="سارى"/>
    <n v="1536"/>
    <n v="31"/>
  </r>
  <r>
    <d v="2017-09-17T00:00:00"/>
    <x v="8"/>
    <n v="400"/>
    <s v="بنك البركة جنيه مصرى"/>
    <s v="تبرعات مباشرة بالبنك"/>
    <m/>
    <s v="بنوك"/>
    <x v="0"/>
    <m/>
    <s v="معاملة بنكية"/>
    <m/>
  </r>
  <r>
    <d v="2017-09-18T00:00:00"/>
    <x v="8"/>
    <n v="800"/>
    <s v="خزينة مدينة نصر"/>
    <s v="تبرعات عامة من زكاة مال وغيرها"/>
    <s v="تبرعات عامة من زكاة مال وغيرها"/>
    <s v="دفاتر جمع مال"/>
    <x v="2"/>
    <s v="سارى"/>
    <n v="585"/>
    <n v="12"/>
  </r>
  <r>
    <d v="2017-09-18T00:00:00"/>
    <x v="8"/>
    <n v="200"/>
    <s v="خزينة مدينة نصر"/>
    <s v="تبرعات نقدية للمرضى"/>
    <s v="نقدية للمرضى"/>
    <s v="دفاتر جمع مال"/>
    <x v="2"/>
    <s v="سارى"/>
    <n v="586"/>
    <n v="12"/>
  </r>
  <r>
    <d v="2017-09-18T00:00:00"/>
    <x v="8"/>
    <n v="2150"/>
    <s v="خزينة مدينة نصر"/>
    <s v="تبرعات عامة من زكاة مال وغيرها"/>
    <s v="تبرعات عامة من زكاة مال وغيرها"/>
    <s v="دفاتر جمع مال"/>
    <x v="2"/>
    <s v="سارى"/>
    <n v="1035"/>
    <n v="21"/>
  </r>
  <r>
    <d v="2017-09-18T00:00:00"/>
    <x v="8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1149"/>
    <n v="23"/>
  </r>
  <r>
    <d v="2017-09-18T00:00:00"/>
    <x v="8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1150"/>
    <n v="23"/>
  </r>
  <r>
    <d v="2017-09-18T00:00:00"/>
    <x v="8"/>
    <n v="3900"/>
    <s v="خزينة مدينة نصر"/>
    <s v="تبرعات نقدية للمرضى"/>
    <s v="نقدية للمرضى"/>
    <s v="دفاتر جمع مال"/>
    <x v="2"/>
    <s v="سارى"/>
    <n v="1366"/>
    <n v="28"/>
  </r>
  <r>
    <d v="2017-09-18T00:00:00"/>
    <x v="8"/>
    <n v="2500"/>
    <s v="خزينة مدينة نصر"/>
    <s v="تبرعات نقدية للمرضى"/>
    <s v="نقدية للمرضى"/>
    <s v="دفاتر جمع مال"/>
    <x v="2"/>
    <s v="سارى"/>
    <n v="1367"/>
    <n v="28"/>
  </r>
  <r>
    <d v="2017-09-18T00:00:00"/>
    <x v="8"/>
    <n v="1500"/>
    <s v="خزينة مدينة نصر"/>
    <s v="تبرعات نقدية للمرضى"/>
    <s v="نقدية للمرضى"/>
    <s v="دفاتر جمع مال"/>
    <x v="2"/>
    <s v="سارى"/>
    <n v="1368"/>
    <n v="28"/>
  </r>
  <r>
    <d v="2017-09-18T00:00:00"/>
    <x v="8"/>
    <n v="100"/>
    <s v="خزينة مدينة نصر"/>
    <s v="تبرعات نقدية للمرضى"/>
    <s v="نقدية للمرضى"/>
    <s v="دفاتر جمع مال"/>
    <x v="2"/>
    <s v="سارى"/>
    <n v="1408"/>
    <n v="29"/>
  </r>
  <r>
    <d v="2017-09-18T00:00:00"/>
    <x v="8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1409"/>
    <n v="29"/>
  </r>
  <r>
    <d v="2017-09-18T00:00:00"/>
    <x v="8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1410"/>
    <n v="29"/>
  </r>
  <r>
    <d v="2017-09-18T00:00:00"/>
    <x v="8"/>
    <n v="400"/>
    <s v="خزينة مدينة نصر"/>
    <s v="تبرعات عامة من زكاة مال وغيرها"/>
    <s v="تبرعات عامة من زكاة مال وغيرها"/>
    <s v="دفاتر جمع مال"/>
    <x v="2"/>
    <s v="سارى"/>
    <n v="1476"/>
    <n v="30"/>
  </r>
  <r>
    <d v="2017-09-18T00:00:00"/>
    <x v="8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1477"/>
    <n v="30"/>
  </r>
  <r>
    <d v="2017-09-18T00:00:00"/>
    <x v="8"/>
    <n v="392"/>
    <s v="خزينة مدينة نصر"/>
    <s v="تبرعات عامة من زكاة مال وغيرها"/>
    <s v="تبرعات عامة من زكاة مال وغيرها"/>
    <s v="دفاتر جمع مال"/>
    <x v="2"/>
    <s v="سارى"/>
    <n v="1537"/>
    <n v="31"/>
  </r>
  <r>
    <d v="2017-09-18T00:00:00"/>
    <x v="8"/>
    <n v="600"/>
    <s v="خزينة مدينة نصر"/>
    <s v="تبرعات نقدية للمرضى"/>
    <s v="نقدية للمرضى"/>
    <s v="دفاتر جمع مال"/>
    <x v="2"/>
    <s v="سارى"/>
    <n v="1538"/>
    <n v="31"/>
  </r>
  <r>
    <d v="2017-09-18T00:00:00"/>
    <x v="8"/>
    <n v="6000"/>
    <s v="خزينة مدينة نصر"/>
    <s v="تبرعات عامة من زكاة مال وغيرها"/>
    <s v="تبرعات عامة من زكاة مال وغيرها"/>
    <s v="دفاتر جمع مال"/>
    <x v="2"/>
    <s v="سارى"/>
    <n v="1651"/>
    <n v="34"/>
  </r>
  <r>
    <d v="2017-09-18T00:00:00"/>
    <x v="8"/>
    <n v="600"/>
    <s v="خزينة مدينة نصر"/>
    <s v="تبرعات عامة من زكاة مال وغيرها"/>
    <s v="تبرعات عامة من زكاة مال وغيرها"/>
    <s v="دفاتر جمع مال"/>
    <x v="2"/>
    <s v="سارى"/>
    <n v="1652"/>
    <n v="34"/>
  </r>
  <r>
    <d v="2017-09-18T00:00:00"/>
    <x v="8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1653"/>
    <n v="34"/>
  </r>
  <r>
    <d v="2017-09-18T00:00:00"/>
    <x v="8"/>
    <n v="15000"/>
    <s v="خزينة مدينة نصر"/>
    <s v="تبرعات نقدية للمرضى"/>
    <s v="نقدية للمرضى"/>
    <s v="دفاتر جمع مال"/>
    <x v="2"/>
    <s v="سارى"/>
    <n v="1654"/>
    <n v="34"/>
  </r>
  <r>
    <d v="2017-09-18T00:00:00"/>
    <x v="8"/>
    <n v="50"/>
    <s v="بنك البركة جنيه مصرى"/>
    <s v="تبرعات مباشرة بالبنك"/>
    <m/>
    <s v="بنوك"/>
    <x v="0"/>
    <m/>
    <s v="معاملة بنكية"/>
    <m/>
  </r>
  <r>
    <d v="2017-09-18T00:00:00"/>
    <x v="8"/>
    <n v="45"/>
    <s v="بنك البركة جنيه مصرى"/>
    <s v="تبرعات مباشرة بالبنك"/>
    <m/>
    <s v="بنوك"/>
    <x v="0"/>
    <m/>
    <s v="معاملة بنكية"/>
    <m/>
  </r>
  <r>
    <d v="2017-09-18T00:00:00"/>
    <x v="8"/>
    <n v="100"/>
    <s v="بنك البركة جنيه مصرى"/>
    <s v="تبرعات مباشرة بالبنك"/>
    <m/>
    <s v="بنوك"/>
    <x v="0"/>
    <m/>
    <s v="معاملة بنكية"/>
    <m/>
  </r>
  <r>
    <d v="2017-09-18T00:00:00"/>
    <x v="8"/>
    <n v="5255"/>
    <s v="بنك البركة جنيه مصرى"/>
    <s v="تبرعات مباشرة بالبنك"/>
    <m/>
    <s v="بنوك"/>
    <x v="0"/>
    <m/>
    <s v="معاملة بنكية"/>
    <m/>
  </r>
  <r>
    <d v="2017-09-18T00:00:00"/>
    <x v="8"/>
    <n v="600"/>
    <s v="بنك البركة جنيه مصرى"/>
    <s v="تبرعات مباشرة بالبنك"/>
    <m/>
    <s v="بنوك"/>
    <x v="0"/>
    <m/>
    <s v="معاملة بنكية"/>
    <m/>
  </r>
  <r>
    <d v="2017-09-18T00:00:00"/>
    <x v="8"/>
    <n v="1000"/>
    <s v="بنك البركة جنيه مصرى"/>
    <s v="تبرعات مباشرة بالبنك"/>
    <m/>
    <s v="بنوك"/>
    <x v="0"/>
    <m/>
    <s v="معاملة بنكية"/>
    <m/>
  </r>
  <r>
    <d v="2017-09-19T00:00:00"/>
    <x v="8"/>
    <n v="4000"/>
    <s v="خزينة مدينة نصر"/>
    <s v="تبرعات نقدية للمرضى"/>
    <s v="نقدية للمرضى"/>
    <s v="دفاتر جمع مال"/>
    <x v="2"/>
    <s v="سارى"/>
    <n v="331"/>
    <n v="7"/>
  </r>
  <r>
    <d v="2017-09-19T00:00:00"/>
    <x v="8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587"/>
    <n v="12"/>
  </r>
  <r>
    <d v="2017-09-19T00:00:00"/>
    <x v="8"/>
    <n v="4063.4999999999995"/>
    <s v="خزينة مدينة نصر دولار"/>
    <s v="تبرعات نقدية للمرضى"/>
    <s v="نقدية للمرضى"/>
    <s v="دفاتر جمع مال"/>
    <x v="2"/>
    <s v="سارى"/>
    <n v="1036"/>
    <n v="21"/>
  </r>
  <r>
    <d v="2017-09-19T00:00:00"/>
    <x v="8"/>
    <n v="2000"/>
    <s v="خزينة مدينة نصر"/>
    <s v="تبرعات نقدية للمرضى"/>
    <s v="نقدية للمرضى"/>
    <s v="دفاتر جمع مال"/>
    <x v="2"/>
    <s v="سارى"/>
    <n v="1037"/>
    <n v="21"/>
  </r>
  <r>
    <d v="2017-09-19T00:00:00"/>
    <x v="8"/>
    <n v="150"/>
    <s v="خزينة مدينة نصر"/>
    <s v="تبرعات عامة من زكاة مال وغيرها"/>
    <s v="تبرعات عامة من زكاة مال وغيرها"/>
    <s v="دفاتر جمع مال"/>
    <x v="2"/>
    <s v="سارى"/>
    <n v="1038"/>
    <n v="21"/>
  </r>
  <r>
    <d v="2017-09-19T00:00:00"/>
    <x v="8"/>
    <n v="400"/>
    <s v="خزينة مدينة نصر"/>
    <s v="تبرعات عامة من زكاة مال وغيرها"/>
    <s v="تبرعات عامة من زكاة مال وغيرها"/>
    <s v="دفاتر جمع مال"/>
    <x v="2"/>
    <s v="سارى"/>
    <n v="1039"/>
    <n v="21"/>
  </r>
  <r>
    <d v="2017-09-19T00:00:00"/>
    <x v="8"/>
    <n v="1200"/>
    <s v="خزينة مدينة نصر"/>
    <s v="تبرعات نقدية للمرضى"/>
    <s v="نقدية للمرضى"/>
    <s v="دفاتر جمع مال"/>
    <x v="2"/>
    <s v="سارى"/>
    <n v="1157"/>
    <n v="24"/>
  </r>
  <r>
    <d v="2017-09-19T00:00:00"/>
    <x v="8"/>
    <n v="3000"/>
    <s v="خزينة مدينة نصر"/>
    <s v="تبرعات نقدية للمرضى"/>
    <s v="نقدية للمرضى"/>
    <s v="دفاتر جمع مال"/>
    <x v="2"/>
    <s v="سارى"/>
    <n v="1369"/>
    <n v="28"/>
  </r>
  <r>
    <d v="2017-09-19T00:00:00"/>
    <x v="8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1370"/>
    <n v="28"/>
  </r>
  <r>
    <d v="2017-09-19T00:00:00"/>
    <x v="8"/>
    <n v="4081.5599999999995"/>
    <s v="خزينة مدينة نصر دولار"/>
    <s v="تبرعات نقدية للمرضى"/>
    <s v="نقدية للمرضى"/>
    <s v="دفاتر جمع مال"/>
    <x v="2"/>
    <s v="سارى"/>
    <n v="1411"/>
    <n v="29"/>
  </r>
  <r>
    <d v="2017-09-19T00:00:00"/>
    <x v="8"/>
    <n v="1000"/>
    <s v="خزينة مدينة نصر"/>
    <s v="تبرعات نقدية للمرضى"/>
    <s v="نقدية للمرضى"/>
    <s v="دفاتر جمع مال"/>
    <x v="2"/>
    <s v="سارى"/>
    <n v="1412"/>
    <n v="29"/>
  </r>
  <r>
    <d v="2017-09-19T00:00:00"/>
    <x v="8"/>
    <n v="1000"/>
    <s v="خزينة مدينة نصر"/>
    <s v="تبرعات نقدية للمرضى"/>
    <s v="نقدية للمرضى"/>
    <s v="دفاتر جمع مال"/>
    <x v="2"/>
    <s v="سارى"/>
    <n v="1413"/>
    <n v="29"/>
  </r>
  <r>
    <d v="2017-09-19T00:00:00"/>
    <x v="8"/>
    <n v="1000"/>
    <s v="خزينة مدينة نصر"/>
    <s v="تبرعات نقدية للمرضى"/>
    <s v="نقدية للمرضى"/>
    <s v="دفاتر جمع مال"/>
    <x v="2"/>
    <s v="سارى"/>
    <n v="1414"/>
    <n v="29"/>
  </r>
  <r>
    <d v="2017-09-19T00:00:00"/>
    <x v="8"/>
    <n v="1000"/>
    <s v="خزينة مدينة نصر"/>
    <s v="تبرعات نقدية للمرضى"/>
    <s v="نقدية للمرضى"/>
    <s v="دفاتر جمع مال"/>
    <x v="2"/>
    <s v="سارى"/>
    <n v="1415"/>
    <n v="29"/>
  </r>
  <r>
    <d v="2017-09-19T00:00:00"/>
    <x v="8"/>
    <n v="1500"/>
    <s v="خزينة مدينة نصر"/>
    <s v="تبرعات نقدية للمرضى"/>
    <s v="نقدية للمرضى"/>
    <s v="دفاتر جمع مال"/>
    <x v="2"/>
    <s v="سارى"/>
    <n v="1416"/>
    <n v="29"/>
  </r>
  <r>
    <d v="2017-09-19T00:00:00"/>
    <x v="8"/>
    <n v="500"/>
    <s v="خزينة مدينة نصر"/>
    <s v="تبرعات نقدية للمرضى"/>
    <s v="نقدية للمرضى"/>
    <s v="دفاتر جمع مال"/>
    <x v="2"/>
    <s v="سارى"/>
    <n v="1417"/>
    <n v="29"/>
  </r>
  <r>
    <d v="2017-09-19T00:00:00"/>
    <x v="8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1418"/>
    <n v="29"/>
  </r>
  <r>
    <d v="2017-09-19T00:00:00"/>
    <x v="8"/>
    <n v="50"/>
    <s v="خزينة مدينة نصر"/>
    <s v="تبرعات نقدية للمرضى"/>
    <s v="نقدية للمرضى"/>
    <s v="دفاتر جمع مال"/>
    <x v="2"/>
    <s v="سارى"/>
    <n v="1478"/>
    <n v="30"/>
  </r>
  <r>
    <d v="2017-09-19T00:00:00"/>
    <x v="8"/>
    <n v="13963"/>
    <s v="خزينة مدينة نصر"/>
    <s v="تبرعات نقدية للمرضى"/>
    <s v="نقدية للمرضى"/>
    <s v="دفاتر جمع مال"/>
    <x v="2"/>
    <s v="سارى"/>
    <n v="1479"/>
    <n v="30"/>
  </r>
  <r>
    <d v="2017-09-19T00:00:00"/>
    <x v="8"/>
    <n v="21672"/>
    <s v="خزينة مدينة نصر دولار"/>
    <s v="تبرعات عامة من زكاة مال وغيرها"/>
    <s v="تبرعات عامة من زكاة مال وغيرها"/>
    <s v="دفاتر جمع مال"/>
    <x v="2"/>
    <s v="سارى"/>
    <n v="1480"/>
    <n v="30"/>
  </r>
  <r>
    <d v="2017-09-19T00:00:00"/>
    <x v="8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1481"/>
    <n v="30"/>
  </r>
  <r>
    <d v="2017-09-19T00:00:00"/>
    <x v="8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1482"/>
    <n v="30"/>
  </r>
  <r>
    <d v="2017-09-19T00:00:00"/>
    <x v="8"/>
    <n v="800"/>
    <s v="خزينة مدينة نصر"/>
    <s v="تبرعات نقدية للمرضى"/>
    <s v="نقدية للمرضى"/>
    <s v="دفاتر جمع مال"/>
    <x v="2"/>
    <s v="سارى"/>
    <n v="1655"/>
    <n v="34"/>
  </r>
  <r>
    <d v="2017-09-19T00:00:00"/>
    <x v="8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1656"/>
    <n v="34"/>
  </r>
  <r>
    <d v="2017-09-19T00:00:00"/>
    <x v="8"/>
    <n v="7200"/>
    <s v="خزينة مدينة نصر"/>
    <s v="تبرعات عامة من زكاة مال وغيرها"/>
    <s v="تبرعات عامة من زكاة مال وغيرها"/>
    <s v="دفاتر جمع مال"/>
    <x v="2"/>
    <s v="سارى"/>
    <n v="1657"/>
    <n v="34"/>
  </r>
  <r>
    <d v="2017-09-19T00:00:00"/>
    <x v="8"/>
    <n v="75"/>
    <s v="بنك البركة جنيه مصرى"/>
    <s v="تبرعات مباشرة بالبنك"/>
    <m/>
    <s v="بنوك"/>
    <x v="0"/>
    <m/>
    <s v="معاملة بنكية"/>
    <m/>
  </r>
  <r>
    <d v="2017-09-19T00:00:00"/>
    <x v="8"/>
    <n v="6500"/>
    <s v="بنك البركة جنيه مصرى"/>
    <s v="تبرعات مباشرة بالبنك"/>
    <m/>
    <s v="بنوك"/>
    <x v="0"/>
    <m/>
    <s v="معاملة بنكية"/>
    <m/>
  </r>
  <r>
    <d v="2017-09-19T00:00:00"/>
    <x v="8"/>
    <n v="4100"/>
    <s v="بنك البركة جنيه مصرى"/>
    <s v="تبرعات مباشرة بالبنك"/>
    <m/>
    <s v="بنوك"/>
    <x v="0"/>
    <m/>
    <s v="معاملة بنكية"/>
    <m/>
  </r>
  <r>
    <d v="2017-09-20T00:00:00"/>
    <x v="8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332"/>
    <n v="7"/>
  </r>
  <r>
    <d v="2017-09-20T00:00:00"/>
    <x v="8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333"/>
    <n v="7"/>
  </r>
  <r>
    <d v="2017-09-20T00:00:00"/>
    <x v="8"/>
    <n v="4100"/>
    <s v="خزينة مدينة نصر"/>
    <s v="تبرعات عامة من زكاة مال وغيرها"/>
    <s v="تبرعات عامة من زكاة مال وغيرها"/>
    <s v="دفاتر جمع مال"/>
    <x v="2"/>
    <s v="سارى"/>
    <n v="334"/>
    <n v="7"/>
  </r>
  <r>
    <d v="2017-09-20T00:00:00"/>
    <x v="8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335"/>
    <n v="7"/>
  </r>
  <r>
    <d v="2017-09-20T00:00:00"/>
    <x v="8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336"/>
    <n v="7"/>
  </r>
  <r>
    <d v="2017-09-20T00:00:00"/>
    <x v="8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588"/>
    <n v="12"/>
  </r>
  <r>
    <d v="2017-09-20T00:00:00"/>
    <x v="8"/>
    <n v="1100"/>
    <s v="خزينة مدينة نصر"/>
    <s v="تبرعات نقدية للمرضى"/>
    <s v="نقدية للمرضى"/>
    <s v="دفاتر جمع مال"/>
    <x v="2"/>
    <s v="سارى"/>
    <n v="589"/>
    <n v="12"/>
  </r>
  <r>
    <d v="2017-09-20T00:00:00"/>
    <x v="8"/>
    <n v="2500"/>
    <s v="خزينة مدينة نصر"/>
    <s v="تبرعات نقدية للمرضى"/>
    <s v="نقدية للمرضى"/>
    <s v="دفاتر جمع مال"/>
    <x v="2"/>
    <s v="سارى"/>
    <n v="866"/>
    <n v="18"/>
  </r>
  <r>
    <d v="2017-09-20T00:00:00"/>
    <x v="8"/>
    <n v="1000"/>
    <s v="خزينة مدينة نصر"/>
    <s v="تبرعات نقدية للمرضى"/>
    <s v="نقدية للمرضى"/>
    <s v="دفاتر جمع مال"/>
    <x v="2"/>
    <s v="سارى"/>
    <n v="1040"/>
    <n v="21"/>
  </r>
  <r>
    <d v="2017-09-20T00:00:00"/>
    <x v="8"/>
    <n v="500"/>
    <s v="خزينة مدينة نصر"/>
    <s v="تبرعات نقدية للمرضى"/>
    <s v="نقدية للمرضى"/>
    <s v="دفاتر جمع مال"/>
    <x v="2"/>
    <s v="سارى"/>
    <n v="1371"/>
    <n v="28"/>
  </r>
  <r>
    <d v="2017-09-20T00:00:00"/>
    <x v="8"/>
    <n v="200"/>
    <s v="خزينة مدينة نصر"/>
    <s v="تبرعات نقدية للمرضى"/>
    <s v="نقدية للمرضى"/>
    <s v="دفاتر جمع مال"/>
    <x v="2"/>
    <s v="سارى"/>
    <n v="1419"/>
    <n v="29"/>
  </r>
  <r>
    <d v="2017-09-20T00:00:00"/>
    <x v="8"/>
    <n v="200"/>
    <s v="خزينة مدينة نصر"/>
    <s v="تبرعات نقدية للمرضى"/>
    <s v="نقدية للمرضى"/>
    <s v="دفاتر جمع مال"/>
    <x v="2"/>
    <s v="سارى"/>
    <n v="1420"/>
    <n v="29"/>
  </r>
  <r>
    <d v="2017-09-20T00:00:00"/>
    <x v="8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1421"/>
    <n v="29"/>
  </r>
  <r>
    <d v="2017-09-20T00:00:00"/>
    <x v="8"/>
    <n v="50"/>
    <s v="خزينة مدينة نصر"/>
    <s v="تبرعات نقدية للمرضى"/>
    <s v="نقدية للمرضى"/>
    <s v="دفاتر جمع مال"/>
    <x v="2"/>
    <s v="سارى"/>
    <n v="1483"/>
    <n v="30"/>
  </r>
  <r>
    <d v="2017-09-20T00:00:00"/>
    <x v="8"/>
    <n v="100"/>
    <s v="خزينة مدينة نصر"/>
    <s v="تبرعات نقدية للمرضى"/>
    <s v="نقدية للمرضى"/>
    <s v="دفاتر جمع مال"/>
    <x v="2"/>
    <s v="سارى"/>
    <n v="1484"/>
    <n v="30"/>
  </r>
  <r>
    <d v="2017-09-20T00:00:00"/>
    <x v="8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1539"/>
    <n v="31"/>
  </r>
  <r>
    <d v="2017-09-20T00:00:00"/>
    <x v="8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1540"/>
    <n v="31"/>
  </r>
  <r>
    <d v="2017-09-20T00:00:00"/>
    <x v="8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1541"/>
    <n v="31"/>
  </r>
  <r>
    <d v="2017-09-20T00:00:00"/>
    <x v="8"/>
    <n v="300"/>
    <s v="خزينة مدينة نصر"/>
    <s v="تبرعات نقدية للمرضى"/>
    <s v="نقدية للمرضى"/>
    <s v="دفاتر جمع مال"/>
    <x v="2"/>
    <s v="سارى"/>
    <n v="1542"/>
    <n v="31"/>
  </r>
  <r>
    <d v="2017-09-20T00:00:00"/>
    <x v="8"/>
    <n v="5418"/>
    <s v="خزينة مدينة نصر دولار"/>
    <s v="تبرعات عامة من زكاة مال وغيرها"/>
    <s v="تبرعات عامة من زكاة مال وغيرها"/>
    <s v="دفاتر جمع مال"/>
    <x v="2"/>
    <s v="سارى"/>
    <n v="1543"/>
    <n v="31"/>
  </r>
  <r>
    <d v="2017-09-20T00:00:00"/>
    <x v="8"/>
    <n v="400"/>
    <s v="خزينة مدينة نصر"/>
    <s v="تبرعات عامة من زكاة مال وغيرها"/>
    <s v="تبرعات عامة من زكاة مال وغيرها"/>
    <s v="دفاتر جمع مال"/>
    <x v="2"/>
    <s v="سارى"/>
    <n v="1544"/>
    <n v="31"/>
  </r>
  <r>
    <d v="2017-09-21T00:00:00"/>
    <x v="8"/>
    <n v="1000"/>
    <s v="خزينة مدينة نصر"/>
    <s v="تبرعات نقدية للمرضى"/>
    <s v="نقدية للمرضى"/>
    <s v="دفاتر جمع مال"/>
    <x v="2"/>
    <s v="سارى"/>
    <n v="337"/>
    <n v="7"/>
  </r>
  <r>
    <d v="2017-09-21T00:00:00"/>
    <x v="8"/>
    <n v="200"/>
    <s v="خزينة مدينة نصر"/>
    <s v="تبرعات نقدية للمرضى"/>
    <s v="نقدية للمرضى"/>
    <s v="دفاتر جمع مال"/>
    <x v="2"/>
    <s v="سارى"/>
    <n v="338"/>
    <n v="7"/>
  </r>
  <r>
    <d v="2017-09-21T00:00:00"/>
    <x v="8"/>
    <n v="2500"/>
    <s v="خزينة مدينة نصر"/>
    <s v="تبرعات عامة من زكاة مال وغيرها"/>
    <s v="تبرعات عامة من زكاة مال وغيرها"/>
    <s v="دفاتر جمع مال"/>
    <x v="2"/>
    <s v="سارى"/>
    <n v="339"/>
    <n v="7"/>
  </r>
  <r>
    <d v="2017-09-21T00:00:00"/>
    <x v="8"/>
    <n v="2000"/>
    <s v="خزينة مدينة نصر"/>
    <s v="تبرعات نقدية للمرضى"/>
    <s v="نقدية للمرضى"/>
    <s v="دفاتر جمع مال"/>
    <x v="2"/>
    <s v="سارى"/>
    <n v="590"/>
    <n v="12"/>
  </r>
  <r>
    <d v="2017-09-21T00:00:00"/>
    <x v="8"/>
    <n v="3000"/>
    <s v="خزينة مدينة نصر"/>
    <s v="تبرعات نقدية للمرضى"/>
    <s v="نقدية للمرضى"/>
    <s v="دفاتر جمع مال"/>
    <x v="2"/>
    <s v="سارى"/>
    <n v="591"/>
    <n v="12"/>
  </r>
  <r>
    <d v="2017-09-21T00:00:00"/>
    <x v="8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1158"/>
    <n v="24"/>
  </r>
  <r>
    <d v="2017-09-21T00:00:00"/>
    <x v="8"/>
    <n v="10203.9"/>
    <s v="خزينة مدينة نصر دولار"/>
    <s v="تبرعات نقدية للمرضى"/>
    <s v="نقدية للمرضى"/>
    <s v="دفاتر جمع مال"/>
    <x v="2"/>
    <s v="سارى"/>
    <n v="1372"/>
    <n v="28"/>
  </r>
  <r>
    <d v="2017-09-21T00:00:00"/>
    <x v="8"/>
    <n v="5000"/>
    <s v="خزينة مدينة نصر"/>
    <s v="تبرعات نقدية للمرضى"/>
    <s v="نقدية للمرضى"/>
    <s v="دفاتر جمع مال"/>
    <x v="2"/>
    <s v="سارى"/>
    <n v="1374"/>
    <n v="28"/>
  </r>
  <r>
    <d v="2017-09-21T00:00:00"/>
    <x v="8"/>
    <n v="10203.9"/>
    <s v="خزينة مدينة نصر دولار"/>
    <s v="تبرعات نقدية للمرضى"/>
    <s v="نقدية للمرضى"/>
    <s v="دفاتر جمع مال"/>
    <x v="2"/>
    <s v="سارى"/>
    <n v="1375"/>
    <n v="28"/>
  </r>
  <r>
    <d v="2017-09-21T00:00:00"/>
    <x v="8"/>
    <n v="7000"/>
    <s v="خزينة مدينة نصر"/>
    <s v="تبرعات نقدية للمرضى"/>
    <s v="نقدية للمرضى"/>
    <s v="دفاتر جمع مال"/>
    <x v="2"/>
    <s v="سارى"/>
    <n v="1376"/>
    <n v="28"/>
  </r>
  <r>
    <d v="2017-09-21T00:00:00"/>
    <x v="8"/>
    <n v="10203.9"/>
    <s v="خزينة مدينة نصر دولار"/>
    <s v="تبرعات نقدية للمرضى"/>
    <s v="نقدية للمرضى"/>
    <s v="دفاتر جمع مال"/>
    <x v="2"/>
    <s v="سارى"/>
    <n v="1377"/>
    <n v="28"/>
  </r>
  <r>
    <d v="2017-09-21T00:00:00"/>
    <x v="8"/>
    <n v="10203.9"/>
    <s v="خزينة مدينة نصر دولار"/>
    <s v="تبرعات نقدية للمرضى"/>
    <s v="نقدية للمرضى"/>
    <s v="دفاتر جمع مال"/>
    <x v="2"/>
    <s v="سارى"/>
    <n v="1378"/>
    <n v="28"/>
  </r>
  <r>
    <d v="2017-09-21T00:00:00"/>
    <x v="8"/>
    <n v="10000"/>
    <s v="خزينة مدينة نصر"/>
    <s v="تبرعات نقدية للمرضى"/>
    <s v="نقدية للمرضى"/>
    <s v="دفاتر جمع مال"/>
    <x v="2"/>
    <s v="سارى"/>
    <n v="1379"/>
    <n v="28"/>
  </r>
  <r>
    <d v="2017-09-21T00:00:00"/>
    <x v="8"/>
    <n v="5000"/>
    <s v="خزينة مدينة نصر"/>
    <s v="تبرعات نقدية للمرضى"/>
    <s v="نقدية للمرضى"/>
    <s v="دفاتر جمع مال"/>
    <x v="2"/>
    <s v="سارى"/>
    <n v="1380"/>
    <n v="28"/>
  </r>
  <r>
    <d v="2017-09-21T00:00:00"/>
    <x v="8"/>
    <n v="300"/>
    <s v="خزينة مدينة نصر"/>
    <s v="تبرعات نقدية للمرضى"/>
    <s v="نقدية للمرضى"/>
    <s v="دفاتر جمع مال"/>
    <x v="2"/>
    <s v="سارى"/>
    <n v="1381"/>
    <n v="28"/>
  </r>
  <r>
    <d v="2017-09-21T00:00:00"/>
    <x v="8"/>
    <n v="10000"/>
    <s v="خزينة مدينة نصر"/>
    <s v="تبرعات نقدية للمرضى"/>
    <s v="نقدية للمرضى"/>
    <s v="دفاتر جمع مال"/>
    <x v="2"/>
    <s v="سارى"/>
    <n v="1382"/>
    <n v="28"/>
  </r>
  <r>
    <d v="2017-09-21T00:00:00"/>
    <x v="8"/>
    <n v="5000"/>
    <s v="خزينة مدينة نصر"/>
    <s v="تبرعات نقدية للمرضى"/>
    <s v="نقدية للمرضى"/>
    <s v="دفاتر جمع مال"/>
    <x v="2"/>
    <s v="سارى"/>
    <n v="1383"/>
    <n v="28"/>
  </r>
  <r>
    <d v="2017-09-21T00:00:00"/>
    <x v="8"/>
    <n v="10000"/>
    <s v="خزينة مدينة نصر"/>
    <s v="تبرعات نقدية للمرضى"/>
    <s v="نقدية للمرضى"/>
    <s v="دفاتر جمع مال"/>
    <x v="2"/>
    <s v="سارى"/>
    <n v="1384"/>
    <n v="28"/>
  </r>
  <r>
    <d v="2017-09-21T00:00:00"/>
    <x v="8"/>
    <n v="8000"/>
    <s v="خزينة مدينة نصر"/>
    <s v="تبرعات نقدية للمرضى"/>
    <s v="نقدية للمرضى"/>
    <s v="دفاتر جمع مال"/>
    <x v="2"/>
    <s v="سارى"/>
    <n v="1385"/>
    <n v="28"/>
  </r>
  <r>
    <d v="2017-09-21T00:00:00"/>
    <x v="8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1422"/>
    <n v="29"/>
  </r>
  <r>
    <d v="2017-09-21T00:00:00"/>
    <x v="8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1423"/>
    <n v="29"/>
  </r>
  <r>
    <d v="2017-09-21T00:00:00"/>
    <x v="8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1545"/>
    <n v="31"/>
  </r>
  <r>
    <d v="2017-09-21T00:00:00"/>
    <x v="8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1546"/>
    <n v="31"/>
  </r>
  <r>
    <d v="2017-09-21T00:00:00"/>
    <x v="8"/>
    <n v="500"/>
    <s v="خزينة مدينة نصر"/>
    <s v="تبرعات نقدية للمرضى"/>
    <s v="نقدية للمرضى"/>
    <s v="دفاتر جمع مال"/>
    <x v="2"/>
    <s v="سارى"/>
    <n v="1658"/>
    <n v="34"/>
  </r>
  <r>
    <d v="2017-09-21T00:00:00"/>
    <x v="8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1659"/>
    <n v="34"/>
  </r>
  <r>
    <d v="2017-09-23T00:00:00"/>
    <x v="8"/>
    <n v="10836"/>
    <s v="خزينة مدينة نصر دولار"/>
    <s v="تبرعات عامة من زكاة مال وغيرها"/>
    <s v="تبرعات عامة من زكاة مال وغيرها"/>
    <s v="دفاتر جمع مال"/>
    <x v="2"/>
    <s v="سارى"/>
    <n v="340"/>
    <n v="7"/>
  </r>
  <r>
    <d v="2017-09-23T00:00:00"/>
    <x v="8"/>
    <n v="10836"/>
    <s v="خزينة مدينة نصر دولار"/>
    <s v="تبرعات عامة من زكاة مال وغيرها"/>
    <s v="تبرعات عامة من زكاة مال وغيرها"/>
    <s v="دفاتر جمع مال"/>
    <x v="2"/>
    <s v="سارى"/>
    <n v="341"/>
    <n v="7"/>
  </r>
  <r>
    <d v="2017-09-23T00:00:00"/>
    <x v="8"/>
    <n v="500"/>
    <s v="خزينة مدينة نصر"/>
    <s v="تبرعات نقدية للمرضى"/>
    <s v="نقدية للمرضى"/>
    <s v="دفاتر جمع مال"/>
    <x v="2"/>
    <s v="سارى"/>
    <n v="342"/>
    <n v="7"/>
  </r>
  <r>
    <d v="2017-09-23T00:00:00"/>
    <x v="8"/>
    <n v="800"/>
    <s v="خزينة مدينة نصر"/>
    <s v="تبرعات عامة من زكاة مال وغيرها"/>
    <s v="تبرعات عامة من زكاة مال وغيرها"/>
    <s v="دفاتر جمع مال"/>
    <x v="2"/>
    <s v="سارى"/>
    <n v="343"/>
    <n v="7"/>
  </r>
  <r>
    <d v="2017-09-23T00:00:00"/>
    <x v="8"/>
    <n v="6000"/>
    <s v="خزينة مدينة نصر"/>
    <s v="تبرعات عامة من زكاة مال وغيرها"/>
    <s v="تبرعات عامة من زكاة مال وغيرها"/>
    <s v="دفاتر جمع مال"/>
    <x v="2"/>
    <s v="سارى"/>
    <n v="592"/>
    <n v="12"/>
  </r>
  <r>
    <d v="2017-09-23T00:00:00"/>
    <x v="8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593"/>
    <n v="12"/>
  </r>
  <r>
    <d v="2017-09-23T00:00:00"/>
    <x v="8"/>
    <n v="4885"/>
    <s v="خزينة مدينة نصر"/>
    <s v="تبرعات نقدية للمرضى"/>
    <s v="نقدية للمرضى"/>
    <s v="دفاتر جمع مال"/>
    <x v="2"/>
    <s v="سارى"/>
    <n v="594"/>
    <n v="12"/>
  </r>
  <r>
    <d v="2017-09-23T00:00:00"/>
    <x v="8"/>
    <n v="5000"/>
    <s v="خزينة مدينة نصر"/>
    <s v="تبرعات نقدية للمرضى"/>
    <s v="نقدية للمرضى"/>
    <s v="دفاتر جمع مال"/>
    <x v="2"/>
    <s v="سارى"/>
    <n v="595"/>
    <n v="12"/>
  </r>
  <r>
    <d v="2017-09-23T00:00:00"/>
    <x v="8"/>
    <n v="5000"/>
    <s v="خزينة مدينة نصر"/>
    <s v="تبرعات نقدية للمرضى"/>
    <s v="نقدية للمرضى"/>
    <s v="دفاتر جمع مال"/>
    <x v="2"/>
    <s v="سارى"/>
    <n v="596"/>
    <n v="12"/>
  </r>
  <r>
    <d v="2017-09-23T00:00:00"/>
    <x v="8"/>
    <n v="5000"/>
    <s v="خزينة مدينة نصر"/>
    <s v="تبرعات نقدية للمرضى"/>
    <s v="نقدية للمرضى"/>
    <s v="دفاتر جمع مال"/>
    <x v="2"/>
    <s v="سارى"/>
    <n v="597"/>
    <n v="12"/>
  </r>
  <r>
    <d v="2017-09-23T00:00:00"/>
    <x v="8"/>
    <n v="200"/>
    <s v="خزينة مدينة نصر"/>
    <s v="تبرعات نقدية للمرضى"/>
    <s v="نقدية للمرضى"/>
    <s v="دفاتر جمع مال"/>
    <x v="2"/>
    <s v="سارى"/>
    <n v="598"/>
    <n v="12"/>
  </r>
  <r>
    <d v="2017-09-23T00:00:00"/>
    <x v="8"/>
    <n v="600"/>
    <s v="خزينة مدينة نصر"/>
    <s v="تبرعات عامة من زكاة مال وغيرها"/>
    <s v="تبرعات عامة من زكاة مال وغيرها"/>
    <s v="دفاتر جمع مال"/>
    <x v="2"/>
    <s v="سارى"/>
    <n v="1159"/>
    <n v="24"/>
  </r>
  <r>
    <d v="2017-09-23T00:00:00"/>
    <x v="8"/>
    <n v="2600"/>
    <s v="خزينة مدينة نصر"/>
    <s v="تبرعات عامة من زكاة مال وغيرها"/>
    <s v="تبرعات عامة من زكاة مال وغيرها"/>
    <s v="دفاتر جمع مال"/>
    <x v="2"/>
    <s v="سارى"/>
    <n v="1160"/>
    <n v="24"/>
  </r>
  <r>
    <d v="2017-09-23T00:00:00"/>
    <x v="8"/>
    <n v="1000"/>
    <s v="خزينة مدينة نصر"/>
    <s v="تبرعات نقدية للمرضى"/>
    <s v="نقدية للمرضى"/>
    <s v="دفاتر جمع مال"/>
    <x v="2"/>
    <s v="سارى"/>
    <n v="1386"/>
    <n v="28"/>
  </r>
  <r>
    <d v="2017-09-23T00:00:00"/>
    <x v="8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1424"/>
    <n v="29"/>
  </r>
  <r>
    <d v="2017-09-23T00:00:00"/>
    <x v="8"/>
    <n v="400"/>
    <s v="خزينة مدينة نصر"/>
    <s v="تبرعات عامة من زكاة مال وغيرها"/>
    <s v="تبرعات عامة من زكاة مال وغيرها"/>
    <s v="دفاتر جمع مال"/>
    <x v="2"/>
    <s v="سارى"/>
    <n v="1425"/>
    <n v="29"/>
  </r>
  <r>
    <d v="2017-09-23T00:00:00"/>
    <x v="8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1426"/>
    <n v="29"/>
  </r>
  <r>
    <d v="2017-09-24T00:00:00"/>
    <x v="8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344"/>
    <n v="7"/>
  </r>
  <r>
    <d v="2017-09-24T00:00:00"/>
    <x v="8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346"/>
    <n v="7"/>
  </r>
  <r>
    <d v="2017-09-24T00:00:00"/>
    <x v="8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347"/>
    <n v="7"/>
  </r>
  <r>
    <d v="2017-09-24T00:00:00"/>
    <x v="8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599"/>
    <n v="12"/>
  </r>
  <r>
    <d v="2017-09-24T00:00:00"/>
    <x v="8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600"/>
    <n v="12"/>
  </r>
  <r>
    <d v="2017-09-24T00:00:00"/>
    <x v="8"/>
    <n v="7465"/>
    <s v="خزينة مدينة نصر"/>
    <s v="تبرعات عامة من زكاة مال وغيرها"/>
    <s v="تبرعات عامة من زكاة مال وغيرها"/>
    <s v="دفاتر جمع مال"/>
    <x v="2"/>
    <s v="سارى"/>
    <n v="1041"/>
    <n v="21"/>
  </r>
  <r>
    <d v="2017-09-24T00:00:00"/>
    <x v="8"/>
    <n v="7000"/>
    <s v="خزينة مدينة نصر"/>
    <s v="تبرعات عامة من زكاة مال وغيرها"/>
    <s v="تبرعات عامة من زكاة مال وغيرها"/>
    <s v="دفاتر جمع مال"/>
    <x v="2"/>
    <s v="سارى"/>
    <n v="1042"/>
    <n v="21"/>
  </r>
  <r>
    <d v="2017-09-24T00:00:00"/>
    <x v="8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1043"/>
    <n v="21"/>
  </r>
  <r>
    <d v="2017-09-24T00:00:00"/>
    <x v="8"/>
    <n v="4250"/>
    <s v="خزينة مدينة نصر"/>
    <s v="تبرعات نقدية للمرضى"/>
    <s v="نقدية للمرضى"/>
    <s v="دفاتر جمع مال"/>
    <x v="2"/>
    <s v="سارى"/>
    <n v="1044"/>
    <n v="21"/>
  </r>
  <r>
    <d v="2017-09-24T00:00:00"/>
    <x v="8"/>
    <n v="600"/>
    <s v="خزينة مدينة نصر"/>
    <s v="تبرعات عامة من زكاة مال وغيرها"/>
    <s v="تبرعات عامة من زكاة مال وغيرها"/>
    <s v="دفاتر جمع مال"/>
    <x v="2"/>
    <s v="سارى"/>
    <n v="1427"/>
    <n v="29"/>
  </r>
  <r>
    <d v="2017-09-24T00:00:00"/>
    <x v="8"/>
    <n v="1200"/>
    <s v="خزينة مدينة نصر"/>
    <s v="تبرعات عامة من زكاة مال وغيرها"/>
    <s v="تبرعات عامة من زكاة مال وغيرها"/>
    <s v="دفاتر جمع مال"/>
    <x v="2"/>
    <s v="سارى"/>
    <n v="1428"/>
    <n v="29"/>
  </r>
  <r>
    <d v="2017-09-24T00:00:00"/>
    <x v="8"/>
    <n v="1500"/>
    <s v="خزينة مدينة نصر"/>
    <s v="تبرعات عامة من زكاة مال وغيرها"/>
    <s v="تبرعات عامة من زكاة مال وغيرها"/>
    <s v="دفاتر جمع مال"/>
    <x v="2"/>
    <s v="سارى"/>
    <n v="1485"/>
    <n v="30"/>
  </r>
  <r>
    <d v="2017-09-24T00:00:00"/>
    <x v="8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1486"/>
    <n v="30"/>
  </r>
  <r>
    <d v="2017-09-24T00:00:00"/>
    <x v="8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1487"/>
    <n v="30"/>
  </r>
  <r>
    <d v="2017-09-24T00:00:00"/>
    <x v="8"/>
    <n v="4500"/>
    <s v="خزينة مدينة نصر"/>
    <s v="تبرعات عامة من زكاة مال وغيرها"/>
    <s v="تبرعات عامة من زكاة مال وغيرها"/>
    <s v="دفاتر جمع مال"/>
    <x v="2"/>
    <s v="سارى"/>
    <n v="1488"/>
    <n v="30"/>
  </r>
  <r>
    <d v="2017-09-24T00:00:00"/>
    <x v="8"/>
    <n v="700"/>
    <s v="خزينة مدينة نصر"/>
    <s v="تبرعات عامة من زكاة مال وغيرها"/>
    <s v="تبرعات عامة من زكاة مال وغيرها"/>
    <s v="دفاتر جمع مال"/>
    <x v="2"/>
    <s v="سارى"/>
    <n v="1489"/>
    <n v="30"/>
  </r>
  <r>
    <d v="2017-09-24T00:00:00"/>
    <x v="8"/>
    <n v="1000"/>
    <s v="خزينة مدينة نصر"/>
    <s v="تبرعات نقدية للمرضى"/>
    <s v="نقدية للمرضى"/>
    <s v="دفاتر جمع مال"/>
    <x v="2"/>
    <s v="سارى"/>
    <n v="1660"/>
    <n v="34"/>
  </r>
  <r>
    <d v="2017-09-24T00:00:00"/>
    <x v="8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1661"/>
    <n v="34"/>
  </r>
  <r>
    <d v="2017-09-24T00:00:00"/>
    <x v="8"/>
    <n v="41538"/>
    <s v="خزينة مدينة نصر دولار"/>
    <s v="تبرعات عامة من زكاة مال وغيرها"/>
    <s v="تبرعات عامة من زكاة مال وغيرها"/>
    <s v="دفاتر جمع مال"/>
    <x v="2"/>
    <s v="سارى"/>
    <n v="1663"/>
    <n v="34"/>
  </r>
  <r>
    <d v="2017-09-24T00:00:00"/>
    <x v="8"/>
    <n v="1000"/>
    <s v="خزينة مدينة نصر"/>
    <s v="تبرعات نقدية للمرضى"/>
    <s v="نقدية للمرضى"/>
    <s v="دفاتر جمع مال"/>
    <x v="2"/>
    <s v="سارى"/>
    <n v="1665"/>
    <n v="34"/>
  </r>
  <r>
    <d v="2017-09-24T00:00:00"/>
    <x v="8"/>
    <n v="400"/>
    <s v="بنك البركة جنيه مصرى"/>
    <s v="تبرعات مباشرة بالبنك"/>
    <m/>
    <s v="بنوك"/>
    <x v="0"/>
    <m/>
    <s v="معاملة بنكية"/>
    <m/>
  </r>
  <r>
    <d v="2017-09-24T00:00:00"/>
    <x v="8"/>
    <n v="27146"/>
    <s v="بنك البركة جنيه مصرى"/>
    <s v="تبرعات مباشرة بالبنك"/>
    <m/>
    <s v="بنوك"/>
    <x v="0"/>
    <m/>
    <s v="معاملة بنكية"/>
    <m/>
  </r>
  <r>
    <d v="2017-09-24T00:00:00"/>
    <x v="8"/>
    <n v="500"/>
    <s v="بنك البركة جنيه مصرى"/>
    <s v="تبرعات مباشرة بالبنك"/>
    <m/>
    <s v="بنوك"/>
    <x v="0"/>
    <m/>
    <s v="معاملة بنكية"/>
    <m/>
  </r>
  <r>
    <d v="2017-09-24T00:00:00"/>
    <x v="8"/>
    <n v="1100"/>
    <s v="بنك البركة جنيه مصرى"/>
    <s v="تبرعات مباشرة بالبنك"/>
    <m/>
    <s v="بنوك"/>
    <x v="0"/>
    <m/>
    <s v="معاملة بنكية"/>
    <m/>
  </r>
  <r>
    <d v="2017-09-24T00:00:00"/>
    <x v="8"/>
    <n v="100"/>
    <s v="بنك البركة جنيه مصرى"/>
    <s v="تبرعات مباشرة بالبنك"/>
    <m/>
    <s v="بنوك"/>
    <x v="0"/>
    <m/>
    <s v="معاملة بنكية"/>
    <m/>
  </r>
  <r>
    <d v="2017-09-24T00:00:00"/>
    <x v="8"/>
    <n v="1320"/>
    <s v="بنك البركة جنيه مصرى"/>
    <s v="تبرعات مباشرة بالبنك"/>
    <m/>
    <s v="بنوك"/>
    <x v="0"/>
    <m/>
    <s v="معاملة بنكية"/>
    <m/>
  </r>
  <r>
    <d v="2017-09-24T00:00:00"/>
    <x v="8"/>
    <n v="190"/>
    <s v="بنك البركة جنيه مصرى"/>
    <s v="تبرعات مباشرة بالبنك"/>
    <m/>
    <s v="بنوك"/>
    <x v="0"/>
    <m/>
    <s v="معاملة بنكية"/>
    <m/>
  </r>
  <r>
    <d v="2017-09-24T00:00:00"/>
    <x v="8"/>
    <n v="2700"/>
    <s v="بنك البركة جنيه مصرى"/>
    <s v="تبرعات مباشرة بالبنك"/>
    <m/>
    <s v="بنوك"/>
    <x v="0"/>
    <m/>
    <s v="معاملة بنكية"/>
    <m/>
  </r>
  <r>
    <d v="2017-09-24T00:00:00"/>
    <x v="8"/>
    <n v="1825"/>
    <s v="بنك البركة جنيه مصرى"/>
    <s v="تبرعات مباشرة بالبنك"/>
    <m/>
    <s v="بنوك"/>
    <x v="0"/>
    <m/>
    <s v="معاملة بنكية"/>
    <m/>
  </r>
  <r>
    <d v="2017-09-25T00:00:00"/>
    <x v="8"/>
    <n v="600"/>
    <s v="خزينة مدينة نصر"/>
    <s v="تبرعات نقدية للمرضى"/>
    <s v="نقدية للمرضى"/>
    <s v="دفاتر جمع مال"/>
    <x v="2"/>
    <s v="سارى"/>
    <n v="601"/>
    <n v="13"/>
  </r>
  <r>
    <d v="2017-09-25T00:00:00"/>
    <x v="8"/>
    <n v="750"/>
    <s v="خزينة مدينة نصر"/>
    <s v="تبرعات نقدية للمرضى"/>
    <s v="نقدية للمرضى"/>
    <s v="دفاتر جمع مال"/>
    <x v="2"/>
    <s v="سارى"/>
    <n v="602"/>
    <n v="13"/>
  </r>
  <r>
    <d v="2017-09-25T00:00:00"/>
    <x v="8"/>
    <n v="1000"/>
    <s v="خزينة مدينة نصر"/>
    <s v="تبرعات نقدية للمرضى"/>
    <s v="نقدية للمرضى"/>
    <s v="دفاتر جمع مال"/>
    <x v="2"/>
    <s v="سارى"/>
    <n v="603"/>
    <n v="13"/>
  </r>
  <r>
    <d v="2017-09-25T00:00:00"/>
    <x v="8"/>
    <n v="2638.5"/>
    <s v="خزينة مدينة نصر"/>
    <s v="تبرعات عامة من زكاة مال وغيرها"/>
    <s v="تبرعات عامة من زكاة مال وغيرها"/>
    <s v="دفاتر جمع مال"/>
    <x v="2"/>
    <s v="سارى"/>
    <n v="867"/>
    <n v="18"/>
  </r>
  <r>
    <d v="2017-09-25T00:00:00"/>
    <x v="8"/>
    <n v="505.67999999999995"/>
    <s v="خزينة مدينة نصر دولار"/>
    <s v="تبرعات نقدية للمرضى"/>
    <s v="نقدية للمرضى"/>
    <s v="دفاتر جمع مال"/>
    <x v="2"/>
    <s v="سارى"/>
    <n v="1045"/>
    <n v="21"/>
  </r>
  <r>
    <d v="2017-09-25T00:00:00"/>
    <x v="8"/>
    <n v="800"/>
    <s v="خزينة مدينة نصر"/>
    <s v="تبرعات نقدية للمرضى"/>
    <s v="نقدية للمرضى"/>
    <s v="دفاتر جمع مال"/>
    <x v="2"/>
    <s v="سارى"/>
    <n v="1046"/>
    <n v="21"/>
  </r>
  <r>
    <d v="2017-09-25T00:00:00"/>
    <x v="8"/>
    <n v="1500"/>
    <s v="خزينة مدينة نصر"/>
    <s v="تبرعات نقدية للمرضى"/>
    <s v="نقدية للمرضى"/>
    <s v="دفاتر جمع مال"/>
    <x v="2"/>
    <s v="سارى"/>
    <n v="1047"/>
    <n v="21"/>
  </r>
  <r>
    <d v="2017-09-25T00:00:00"/>
    <x v="8"/>
    <n v="4500"/>
    <s v="خزينة مدينة نصر"/>
    <s v="تبرعات نقدية للمرضى"/>
    <s v="نقدية للمرضى"/>
    <s v="دفاتر جمع مال"/>
    <x v="2"/>
    <s v="سارى"/>
    <n v="1048"/>
    <n v="21"/>
  </r>
  <r>
    <d v="2017-09-25T00:00:00"/>
    <x v="8"/>
    <n v="3500"/>
    <s v="خزينة مدينة نصر"/>
    <s v="تبرعات عامة من زكاة مال وغيرها"/>
    <s v="تبرعات عامة من زكاة مال وغيرها"/>
    <s v="دفاتر جمع مال"/>
    <x v="2"/>
    <s v="سارى"/>
    <n v="1491"/>
    <n v="30"/>
  </r>
  <r>
    <d v="2017-09-25T00:00:00"/>
    <x v="8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1492"/>
    <n v="30"/>
  </r>
  <r>
    <d v="2017-09-25T00:00:00"/>
    <x v="8"/>
    <n v="100"/>
    <s v="بنك البركة جنيه مصرى"/>
    <s v="تبرعات مباشرة بالبنك"/>
    <m/>
    <s v="بنوك"/>
    <x v="0"/>
    <m/>
    <s v="معاملة بنكية"/>
    <m/>
  </r>
  <r>
    <d v="2017-09-25T00:00:00"/>
    <x v="8"/>
    <n v="200"/>
    <s v="بنك البركة جنيه مصرى"/>
    <s v="تبرعات مباشرة بالبنك"/>
    <m/>
    <s v="بنوك"/>
    <x v="0"/>
    <m/>
    <s v="معاملة بنكية"/>
    <m/>
  </r>
  <r>
    <d v="2017-09-26T00:00:00"/>
    <x v="8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348"/>
    <n v="7"/>
  </r>
  <r>
    <d v="2017-09-26T00:00:00"/>
    <x v="8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349"/>
    <n v="7"/>
  </r>
  <r>
    <d v="2017-09-26T00:00:00"/>
    <x v="8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350"/>
    <n v="7"/>
  </r>
  <r>
    <d v="2017-09-26T00:00:00"/>
    <x v="8"/>
    <n v="10203.9"/>
    <s v="خزينة مدينة نصر دولار"/>
    <s v="تبرعات عامة من زكاة مال وغيرها"/>
    <s v="تبرعات عامة من زكاة مال وغيرها"/>
    <s v="دفاتر جمع مال"/>
    <x v="2"/>
    <s v="سارى"/>
    <n v="351"/>
    <n v="8"/>
  </r>
  <r>
    <d v="2017-09-26T00:00:00"/>
    <x v="8"/>
    <n v="5092.92"/>
    <s v="خزينة مدينة نصر دولار"/>
    <s v="تبرعات عامة من زكاة مال وغيرها"/>
    <s v="تبرعات عامة من زكاة مال وغيرها"/>
    <s v="دفاتر جمع مال"/>
    <x v="2"/>
    <s v="سارى"/>
    <n v="352"/>
    <n v="8"/>
  </r>
  <r>
    <d v="2017-09-26T00:00:00"/>
    <x v="8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604"/>
    <n v="13"/>
  </r>
  <r>
    <d v="2017-09-26T00:00:00"/>
    <x v="8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605"/>
    <n v="13"/>
  </r>
  <r>
    <d v="2017-09-26T00:00:00"/>
    <x v="8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606"/>
    <n v="13"/>
  </r>
  <r>
    <d v="2017-09-26T00:00:00"/>
    <x v="8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607"/>
    <n v="13"/>
  </r>
  <r>
    <d v="2017-09-26T00:00:00"/>
    <x v="8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608"/>
    <n v="13"/>
  </r>
  <r>
    <d v="2017-09-26T00:00:00"/>
    <x v="8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609"/>
    <n v="13"/>
  </r>
  <r>
    <d v="2017-09-26T00:00:00"/>
    <x v="8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610"/>
    <n v="13"/>
  </r>
  <r>
    <d v="2017-09-26T00:00:00"/>
    <x v="8"/>
    <n v="200"/>
    <s v="خزينة مدينة نصر"/>
    <s v="تبرعات نقدية للمرضى"/>
    <s v="نقدية للمرضى"/>
    <s v="دفاتر جمع مال"/>
    <x v="2"/>
    <s v="سارى"/>
    <n v="611"/>
    <n v="13"/>
  </r>
  <r>
    <d v="2017-09-26T00:00:00"/>
    <x v="8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868"/>
    <n v="18"/>
  </r>
  <r>
    <d v="2017-09-26T00:00:00"/>
    <x v="8"/>
    <n v="2000"/>
    <s v="خزينة مدينة نصر"/>
    <s v="تبرعات نقدية للمرضى"/>
    <s v="نقدية للمرضى"/>
    <s v="دفاتر جمع مال"/>
    <x v="2"/>
    <s v="سارى"/>
    <n v="1161"/>
    <n v="24"/>
  </r>
  <r>
    <d v="2017-09-26T00:00:00"/>
    <x v="8"/>
    <n v="7500"/>
    <s v="خزينة مدينة نصر"/>
    <s v="تبرعات نقدية للمرضى"/>
    <s v="نقدية للمرضى"/>
    <s v="دفاتر جمع مال"/>
    <x v="2"/>
    <s v="سارى"/>
    <n v="1162"/>
    <n v="24"/>
  </r>
  <r>
    <d v="2017-09-26T00:00:00"/>
    <x v="8"/>
    <n v="7500"/>
    <s v="خزينة مدينة نصر"/>
    <s v="تبرعات نقدية للمرضى"/>
    <s v="نقدية للمرضى"/>
    <s v="دفاتر جمع مال"/>
    <x v="2"/>
    <s v="سارى"/>
    <n v="1163"/>
    <n v="24"/>
  </r>
  <r>
    <d v="2017-09-26T00:00:00"/>
    <x v="8"/>
    <n v="3000"/>
    <s v="خزينة مدينة نصر"/>
    <s v="تبرعات نقدية للمرضى"/>
    <s v="نقدية للمرضى"/>
    <s v="دفاتر جمع مال"/>
    <x v="2"/>
    <s v="سارى"/>
    <n v="1387"/>
    <n v="28"/>
  </r>
  <r>
    <d v="2017-09-26T00:00:00"/>
    <x v="8"/>
    <n v="600"/>
    <s v="خزينة مدينة نصر"/>
    <s v="تبرعات نقدية للمرضى"/>
    <s v="نقدية للمرضى"/>
    <s v="دفاتر جمع مال"/>
    <x v="2"/>
    <s v="سارى"/>
    <n v="1388"/>
    <n v="28"/>
  </r>
  <r>
    <d v="2017-09-26T00:00:00"/>
    <x v="8"/>
    <n v="150"/>
    <s v="خزينة مدينة نصر"/>
    <s v="تبرعات عامة من زكاة مال وغيرها"/>
    <s v="تبرعات عامة من زكاة مال وغيرها"/>
    <s v="دفاتر جمع مال"/>
    <x v="2"/>
    <s v="سارى"/>
    <n v="1389"/>
    <n v="28"/>
  </r>
  <r>
    <d v="2017-09-26T00:00:00"/>
    <x v="8"/>
    <n v="1000"/>
    <s v="خزينة مدينة نصر"/>
    <s v="تبرعات نقدية للمرضى"/>
    <s v="نقدية للمرضى"/>
    <s v="دفاتر جمع مال"/>
    <x v="2"/>
    <s v="سارى"/>
    <n v="1390"/>
    <n v="28"/>
  </r>
  <r>
    <d v="2017-09-26T00:00:00"/>
    <x v="8"/>
    <n v="150"/>
    <s v="خزينة مدينة نصر"/>
    <s v="تبرعات عامة من زكاة مال وغيرها"/>
    <s v="تبرعات عامة من زكاة مال وغيرها"/>
    <s v="دفاتر جمع مال"/>
    <x v="2"/>
    <s v="سارى"/>
    <n v="1493"/>
    <n v="30"/>
  </r>
  <r>
    <d v="2017-09-26T00:00:00"/>
    <x v="8"/>
    <n v="17000"/>
    <s v="خزينة مدينة نصر"/>
    <s v="تبرعات عامة من زكاة مال وغيرها"/>
    <s v="تبرعات عامة من زكاة مال وغيرها"/>
    <s v="دفاتر جمع مال"/>
    <x v="2"/>
    <s v="سارى"/>
    <n v="1547"/>
    <n v="31"/>
  </r>
  <r>
    <d v="2017-09-26T00:00:00"/>
    <x v="8"/>
    <n v="450"/>
    <s v="خزينة مدينة نصر"/>
    <s v="تبرعات عامة من زكاة مال وغيرها"/>
    <s v="تبرعات عامة من زكاة مال وغيرها"/>
    <s v="دفاتر جمع مال"/>
    <x v="2"/>
    <s v="سارى"/>
    <n v="1666"/>
    <n v="34"/>
  </r>
  <r>
    <d v="2017-09-26T00:00:00"/>
    <x v="8"/>
    <n v="300"/>
    <s v="خزينة مدينة نصر"/>
    <s v="تبرعات نقدية للمرضى"/>
    <s v="نقدية للمرضى"/>
    <s v="دفاتر جمع مال"/>
    <x v="2"/>
    <s v="سارى"/>
    <n v="1667"/>
    <n v="34"/>
  </r>
  <r>
    <d v="2017-09-26T00:00:00"/>
    <x v="8"/>
    <n v="610"/>
    <s v="بنك البركة جنيه مصرى"/>
    <s v="تبرعات مباشرة بالبنك"/>
    <m/>
    <s v="بنوك"/>
    <x v="0"/>
    <m/>
    <s v="معاملة بنكية"/>
    <m/>
  </r>
  <r>
    <d v="2017-09-26T00:00:00"/>
    <x v="8"/>
    <n v="300"/>
    <s v="بنك البركة جنيه مصرى"/>
    <s v="تبرعات مباشرة بالبنك"/>
    <m/>
    <s v="بنوك"/>
    <x v="0"/>
    <m/>
    <s v="معاملة بنكية"/>
    <m/>
  </r>
  <r>
    <d v="2017-09-27T00:00:00"/>
    <x v="8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353"/>
    <n v="8"/>
  </r>
  <r>
    <d v="2017-09-27T00:00:00"/>
    <x v="8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354"/>
    <n v="8"/>
  </r>
  <r>
    <d v="2017-09-27T00:00:00"/>
    <x v="8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355"/>
    <n v="8"/>
  </r>
  <r>
    <d v="2017-09-27T00:00:00"/>
    <x v="8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356"/>
    <n v="8"/>
  </r>
  <r>
    <d v="2017-09-27T00:00:00"/>
    <x v="8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358"/>
    <n v="8"/>
  </r>
  <r>
    <d v="2017-09-27T00:00:00"/>
    <x v="8"/>
    <n v="500"/>
    <s v="خزينة مدينة نصر"/>
    <s v="تبرعات نقدية للمرضى"/>
    <s v="نقدية للمرضى"/>
    <s v="دفاتر جمع مال"/>
    <x v="2"/>
    <s v="سارى"/>
    <n v="613"/>
    <n v="13"/>
  </r>
  <r>
    <d v="2017-09-27T00:00:00"/>
    <x v="8"/>
    <n v="800"/>
    <s v="خزينة مدينة نصر"/>
    <s v="تبرعات عامة من زكاة مال وغيرها"/>
    <s v="تبرعات عامة من زكاة مال وغيرها"/>
    <s v="دفاتر جمع مال"/>
    <x v="2"/>
    <s v="سارى"/>
    <n v="871"/>
    <n v="18"/>
  </r>
  <r>
    <d v="2017-09-27T00:00:00"/>
    <x v="8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872"/>
    <n v="18"/>
  </r>
  <r>
    <d v="2017-09-27T00:00:00"/>
    <x v="8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873"/>
    <n v="18"/>
  </r>
  <r>
    <d v="2017-09-27T00:00:00"/>
    <x v="8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874"/>
    <n v="18"/>
  </r>
  <r>
    <d v="2017-09-27T00:00:00"/>
    <x v="8"/>
    <n v="1000"/>
    <s v="خزينة مدينة نصر"/>
    <s v="تبرعات نقدية للمرضى"/>
    <s v="نقدية للمرضى"/>
    <s v="دفاتر جمع مال"/>
    <x v="2"/>
    <s v="سارى"/>
    <n v="1049"/>
    <n v="21"/>
  </r>
  <r>
    <d v="2017-09-27T00:00:00"/>
    <x v="8"/>
    <n v="2000"/>
    <s v="خزينة مدينة نصر"/>
    <s v="تبرعات نقدية للمرضى"/>
    <s v="نقدية للمرضى"/>
    <s v="دفاتر جمع مال"/>
    <x v="2"/>
    <s v="سارى"/>
    <n v="1050"/>
    <n v="21"/>
  </r>
  <r>
    <d v="2017-09-27T00:00:00"/>
    <x v="8"/>
    <n v="1000"/>
    <s v="خزينة مدينة نصر"/>
    <s v="تبرعات نقدية للمرضى"/>
    <s v="نقدية للمرضى"/>
    <s v="دفاتر جمع مال"/>
    <x v="2"/>
    <s v="سارى"/>
    <n v="1164"/>
    <n v="24"/>
  </r>
  <r>
    <d v="2017-09-27T00:00:00"/>
    <x v="8"/>
    <n v="400"/>
    <s v="خزينة مدينة نصر"/>
    <s v="تبرعات عامة من زكاة مال وغيرها"/>
    <s v="تبرعات عامة من زكاة مال وغيرها"/>
    <s v="دفاتر جمع مال"/>
    <x v="2"/>
    <s v="سارى"/>
    <n v="1165"/>
    <n v="24"/>
  </r>
  <r>
    <d v="2017-09-27T00:00:00"/>
    <x v="8"/>
    <n v="500"/>
    <s v="خزينة مدينة نصر"/>
    <s v="تبرعات نقدية للمرضى"/>
    <s v="نقدية للمرضى"/>
    <s v="دفاتر جمع مال"/>
    <x v="2"/>
    <s v="سارى"/>
    <n v="1166"/>
    <n v="24"/>
  </r>
  <r>
    <d v="2017-09-27T00:00:00"/>
    <x v="8"/>
    <n v="200"/>
    <s v="خزينة مدينة نصر"/>
    <s v="تبرعات نقدية للمرضى"/>
    <s v="نقدية للمرضى"/>
    <s v="دفاتر جمع مال"/>
    <x v="2"/>
    <s v="سارى"/>
    <n v="1167"/>
    <n v="24"/>
  </r>
  <r>
    <d v="2017-09-27T00:00:00"/>
    <x v="8"/>
    <n v="3000"/>
    <s v="خزينة مدينة نصر"/>
    <s v="تبرعات عامة من زكاة مال وغيرها"/>
    <s v="تبرعات عامة من زكاة مال وغيرها"/>
    <s v="دفاتر جمع مال"/>
    <x v="2"/>
    <s v="سارى"/>
    <n v="1391"/>
    <n v="28"/>
  </r>
  <r>
    <d v="2017-09-27T00:00:00"/>
    <x v="8"/>
    <n v="4000"/>
    <s v="خزينة مدينة نصر"/>
    <s v="تبرعات نقدية للمرضى"/>
    <s v="نقدية للمرضى"/>
    <s v="دفاتر جمع مال"/>
    <x v="2"/>
    <s v="سارى"/>
    <n v="1494"/>
    <n v="30"/>
  </r>
  <r>
    <d v="2017-09-27T00:00:00"/>
    <x v="8"/>
    <n v="1500"/>
    <s v="خزينة مدينة نصر"/>
    <s v="تبرعات عامة من زكاة مال وغيرها"/>
    <s v="تبرعات عامة من زكاة مال وغيرها"/>
    <s v="دفاتر جمع مال"/>
    <x v="2"/>
    <s v="سارى"/>
    <n v="1495"/>
    <n v="30"/>
  </r>
  <r>
    <d v="2017-09-27T00:00:00"/>
    <x v="8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1668"/>
    <n v="31"/>
  </r>
  <r>
    <d v="2017-09-27T00:00:00"/>
    <x v="8"/>
    <n v="16253.999999999998"/>
    <s v="خزينة مدينة نصر دولار"/>
    <s v="تبرعات عامة من زكاة مال وغيرها"/>
    <s v="تبرعات عامة من زكاة مال وغيرها"/>
    <s v="دفاتر جمع مال"/>
    <x v="2"/>
    <s v="سارى"/>
    <n v="1669"/>
    <n v="34"/>
  </r>
  <r>
    <d v="2017-09-27T00:00:00"/>
    <x v="8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1670"/>
    <n v="34"/>
  </r>
  <r>
    <d v="2017-09-27T00:00:00"/>
    <x v="8"/>
    <n v="47"/>
    <s v="بنك البركة جنيه مصرى"/>
    <s v="تبرعات مباشرة بالبنك"/>
    <m/>
    <s v="بنوك"/>
    <x v="0"/>
    <m/>
    <s v="معاملة بنكية"/>
    <m/>
  </r>
  <r>
    <d v="2017-09-27T00:00:00"/>
    <x v="8"/>
    <n v="138.75"/>
    <s v="بنك البركة جنيه مصرى"/>
    <s v="تبرعات مباشرة بالبنك"/>
    <m/>
    <s v="بنوك"/>
    <x v="0"/>
    <m/>
    <s v="معاملة بنكية"/>
    <m/>
  </r>
  <r>
    <d v="2017-09-27T00:00:00"/>
    <x v="8"/>
    <n v="300"/>
    <s v="بنك البركة جنيه مصرى"/>
    <s v="تبرعات مباشرة بالبنك"/>
    <m/>
    <s v="بنوك"/>
    <x v="0"/>
    <m/>
    <s v="معاملة بنكية"/>
    <m/>
  </r>
  <r>
    <d v="2017-09-27T00:00:00"/>
    <x v="8"/>
    <n v="100"/>
    <s v="بنك البركة جنيه مصرى"/>
    <s v="تبرعات مباشرة بالبنك"/>
    <m/>
    <s v="بنوك"/>
    <x v="0"/>
    <m/>
    <s v="معاملة بنكية"/>
    <m/>
  </r>
  <r>
    <d v="2017-09-27T00:00:00"/>
    <x v="8"/>
    <n v="4200"/>
    <s v="بنك البركة جنيه مصرى"/>
    <s v="تبرعات مباشرة بالبنك"/>
    <m/>
    <s v="بنوك"/>
    <x v="0"/>
    <m/>
    <s v="معاملة بنكية"/>
    <m/>
  </r>
  <r>
    <d v="2017-09-27T00:00:00"/>
    <x v="8"/>
    <n v="570"/>
    <s v="بنك البركة جنيه مصرى"/>
    <s v="تبرعات مباشرة بالبنك"/>
    <m/>
    <s v="بنوك"/>
    <x v="0"/>
    <m/>
    <s v="معاملة بنكية"/>
    <m/>
  </r>
  <r>
    <d v="2017-09-27T00:00:00"/>
    <x v="8"/>
    <n v="15000"/>
    <s v="بنك البركة جنيه مصرى"/>
    <s v="تبرعات مباشرة بالبنك"/>
    <m/>
    <s v="بنوك"/>
    <x v="0"/>
    <m/>
    <s v="معاملة بنكية"/>
    <m/>
  </r>
  <r>
    <d v="2017-09-28T00:00:00"/>
    <x v="8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359"/>
    <m/>
  </r>
  <r>
    <d v="2017-09-28T00:00:00"/>
    <x v="8"/>
    <n v="2300"/>
    <s v="خزينة مدينة نصر"/>
    <s v="تبرعات نقدية للمرضى"/>
    <s v="نقدية للمرضى"/>
    <s v="دفاتر جمع مال"/>
    <x v="2"/>
    <s v="سارى"/>
    <n v="360"/>
    <n v="8"/>
  </r>
  <r>
    <d v="2017-09-28T00:00:00"/>
    <x v="8"/>
    <n v="1200"/>
    <s v="خزينة مدينة نصر"/>
    <s v="تبرعات نقدية للمرضى"/>
    <s v="نقدية للمرضى"/>
    <s v="دفاتر جمع مال"/>
    <x v="2"/>
    <s v="سارى"/>
    <n v="614"/>
    <n v="13"/>
  </r>
  <r>
    <d v="2017-09-28T00:00:00"/>
    <x v="8"/>
    <n v="400"/>
    <s v="خزينة مدينة نصر"/>
    <s v="تبرعات نقدية للمرضى"/>
    <s v="نقدية للمرضى"/>
    <s v="دفاتر جمع مال"/>
    <x v="2"/>
    <s v="سارى"/>
    <n v="1168"/>
    <n v="24"/>
  </r>
  <r>
    <d v="2017-09-28T00:00:00"/>
    <x v="8"/>
    <n v="200"/>
    <s v="خزينة مدينة نصر"/>
    <s v="تبرعات نقدية للمرضى"/>
    <s v="نقدية للمرضى"/>
    <s v="دفاتر جمع مال"/>
    <x v="2"/>
    <s v="سارى"/>
    <n v="1169"/>
    <n v="24"/>
  </r>
  <r>
    <d v="2017-09-28T00:00:00"/>
    <x v="8"/>
    <n v="1500"/>
    <s v="خزينة مدينة نصر"/>
    <s v="تبرعات عامة من زكاة مال وغيرها"/>
    <s v="تبرعات عامة من زكاة مال وغيرها"/>
    <s v="دفاتر جمع مال"/>
    <x v="2"/>
    <s v="سارى"/>
    <n v="1429"/>
    <n v="29"/>
  </r>
  <r>
    <d v="2017-09-28T00:00:00"/>
    <x v="8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1430"/>
    <n v="29"/>
  </r>
  <r>
    <d v="2017-09-28T00:00:00"/>
    <x v="8"/>
    <n v="18764"/>
    <s v="خزينة مدينة نصر"/>
    <s v="تبرعات عامة من زكاة مال وغيرها"/>
    <s v="تبرعات عامة من زكاة مال وغيرها"/>
    <s v="دفاتر جمع مال"/>
    <x v="2"/>
    <s v="سارى"/>
    <n v="1671"/>
    <n v="34"/>
  </r>
  <r>
    <d v="2017-09-28T00:00:00"/>
    <x v="8"/>
    <n v="500"/>
    <s v="خزينة مدينة نصر"/>
    <s v="تبرعات نقدية للمرضى"/>
    <s v="نقدية للمرضى"/>
    <s v="دفاتر جمع مال"/>
    <x v="2"/>
    <s v="سارى"/>
    <n v="1672"/>
    <n v="34"/>
  </r>
  <r>
    <d v="2017-09-28T00:00:00"/>
    <x v="8"/>
    <n v="2638.98"/>
    <s v="خزينة مدينة نصر"/>
    <s v="تبرعات عامة من زكاة مال وغيرها"/>
    <s v="تبرعات عامة من زكاة مال وغيرها"/>
    <s v="دفاتر جمع مال"/>
    <x v="2"/>
    <s v="سارى"/>
    <n v="1673"/>
    <n v="34"/>
  </r>
  <r>
    <d v="2017-09-28T00:00:00"/>
    <x v="8"/>
    <n v="200"/>
    <s v="خزينة مدينة نصر"/>
    <s v="تبرعات نقدية للمرضى"/>
    <s v="نقدية للمرضى"/>
    <s v="دفاتر جمع مال"/>
    <x v="2"/>
    <s v="سارى"/>
    <n v="1701"/>
    <n v="34"/>
  </r>
  <r>
    <d v="2017-09-28T00:00:00"/>
    <x v="8"/>
    <n v="300"/>
    <s v="بنك البركة جنيه مصرى"/>
    <s v="تبرعات مباشرة بالبنك"/>
    <m/>
    <s v="بنوك"/>
    <x v="0"/>
    <m/>
    <s v="معاملة بنكية"/>
    <m/>
  </r>
  <r>
    <d v="2017-09-28T00:00:00"/>
    <x v="8"/>
    <n v="600"/>
    <s v="بنك البركة جنيه مصرى"/>
    <s v="تبرعات مباشرة بالبنك"/>
    <m/>
    <s v="بنوك"/>
    <x v="0"/>
    <m/>
    <s v="معاملة بنكية"/>
    <m/>
  </r>
  <r>
    <d v="2017-09-28T00:00:00"/>
    <x v="8"/>
    <n v="6590"/>
    <s v="بنك البركة جنيه مصرى"/>
    <s v="تبرعات مباشرة بالبنك"/>
    <m/>
    <s v="بنوك"/>
    <x v="0"/>
    <m/>
    <s v="معاملة بنكية"/>
    <m/>
  </r>
  <r>
    <d v="2017-09-28T00:00:00"/>
    <x v="8"/>
    <n v="200"/>
    <s v="بنك البركة جنيه مصرى"/>
    <s v="تبرعات مباشرة بالبنك"/>
    <m/>
    <s v="بنوك"/>
    <x v="0"/>
    <m/>
    <s v="معاملة بنكية"/>
    <m/>
  </r>
  <r>
    <d v="2017-09-30T00:00:00"/>
    <x v="8"/>
    <n v="8000"/>
    <s v="خزينة مدينة نصر"/>
    <s v="تبرعات نقدية للمرضى"/>
    <s v="نقدية للمرضى"/>
    <s v="دفاتر جمع مال"/>
    <x v="2"/>
    <s v="سارى"/>
    <n v="361"/>
    <m/>
  </r>
  <r>
    <d v="2017-09-30T00:00:00"/>
    <x v="8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616"/>
    <n v="13"/>
  </r>
  <r>
    <d v="2017-09-30T00:00:00"/>
    <x v="8"/>
    <n v="50"/>
    <s v="خزينة مدينة نصر"/>
    <s v="تبرعات عامة من زكاة مال وغيرها"/>
    <s v="تبرعات عامة من زكاة مال وغيرها"/>
    <s v="دفاتر جمع مال"/>
    <x v="2"/>
    <s v="سارى"/>
    <n v="1392"/>
    <n v="28"/>
  </r>
  <r>
    <d v="2017-09-30T00:00:00"/>
    <x v="8"/>
    <n v="500"/>
    <s v="خزينة مدينة نصر"/>
    <s v="تبرعات نقدية للمرضى"/>
    <s v="نقدية للمرضى"/>
    <s v="دفاتر جمع مال"/>
    <x v="2"/>
    <s v="سارى"/>
    <n v="1431"/>
    <n v="29"/>
  </r>
  <r>
    <d v="2017-09-30T00:00:00"/>
    <x v="8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1496"/>
    <n v="30"/>
  </r>
  <r>
    <d v="2017-09-30T00:00:00"/>
    <x v="8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1497"/>
    <n v="30"/>
  </r>
  <r>
    <d v="2017-09-30T00:00:00"/>
    <x v="8"/>
    <n v="400000"/>
    <s v="خزينة مدينة نصر"/>
    <s v="تبرعات نقدية للمرضى"/>
    <s v="تبرعات نقدية للمرضى"/>
    <s v="دفاتر جمع مال"/>
    <x v="2"/>
    <s v="مفترض"/>
    <s v="مفترض"/>
    <s v="مفترض"/>
  </r>
  <r>
    <d v="2017-09-30T00:00:00"/>
    <x v="8"/>
    <n v="5810.63"/>
    <s v="عملاء - ميجا خير"/>
    <s v="تبرعات حسابات قبض - جمع مال"/>
    <m/>
    <s v="عملاء"/>
    <x v="1"/>
    <m/>
    <m/>
    <m/>
  </r>
  <r>
    <d v="2017-09-30T00:00:00"/>
    <x v="8"/>
    <n v="62040"/>
    <s v="عملاء - فورى"/>
    <s v="تبرعات حسابات قبض - جمع مال"/>
    <m/>
    <s v="عملاء"/>
    <x v="1"/>
    <m/>
    <m/>
    <m/>
  </r>
  <r>
    <d v="2017-10-01T00:00:00"/>
    <x v="9"/>
    <n v="18060"/>
    <s v="خزينة مدينة نصر دولار"/>
    <s v="تبرعات عامة من زكاة مال وغيرها"/>
    <s v="تبرعات عامة من زكاة مال وغيرها"/>
    <s v="دفاتر جمع مال"/>
    <x v="2"/>
    <s v="سارى"/>
    <n v="1548"/>
    <m/>
  </r>
  <r>
    <d v="2017-09-30T00:00:00"/>
    <x v="8"/>
    <n v="7053"/>
    <s v="عملاء - مصارى"/>
    <s v="تبرعات حسابات قبض - جمع مال"/>
    <m/>
    <s v="عملاء"/>
    <x v="1"/>
    <m/>
    <m/>
    <m/>
  </r>
  <r>
    <d v="2017-10-01T00:00:00"/>
    <x v="9"/>
    <n v="4800"/>
    <s v="خزينة مدينة نصر"/>
    <s v="تبرعات نقدية للمرضى"/>
    <s v="نقدية للمرضى"/>
    <s v="دفاتر جمع مال"/>
    <x v="2"/>
    <s v="سارى"/>
    <n v="362"/>
    <n v="8"/>
  </r>
  <r>
    <d v="2017-10-01T00:00:00"/>
    <x v="9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363"/>
    <n v="8"/>
  </r>
  <r>
    <d v="2017-10-01T00:00:00"/>
    <x v="9"/>
    <n v="1000"/>
    <s v="خزينة مدينة نصر"/>
    <s v="تبرعات نقدية للمرضى"/>
    <s v="نقدية للمرضى"/>
    <s v="دفاتر جمع مال"/>
    <x v="2"/>
    <s v="سارى"/>
    <n v="364"/>
    <n v="8"/>
  </r>
  <r>
    <d v="2017-10-01T00:00:00"/>
    <x v="9"/>
    <n v="5000"/>
    <s v="خزينة مدينة نصر"/>
    <s v="تبرعات نقدية للمرضى"/>
    <s v="نقدية للمرضى"/>
    <s v="دفاتر جمع مال"/>
    <x v="2"/>
    <s v="سارى"/>
    <n v="617"/>
    <n v="13"/>
  </r>
  <r>
    <d v="2017-10-01T00:00:00"/>
    <x v="9"/>
    <n v="200"/>
    <s v="خزينة مدينة نصر"/>
    <s v="تبرعات نقدية للمرضى"/>
    <s v="نقدية للمرضى"/>
    <s v="دفاتر جمع مال"/>
    <x v="2"/>
    <s v="سارى"/>
    <n v="618"/>
    <n v="13"/>
  </r>
  <r>
    <d v="2017-10-01T00:00:00"/>
    <x v="9"/>
    <n v="200"/>
    <s v="خزينة مدينة نصر"/>
    <s v="تبرعات نقدية للمرضى"/>
    <s v="نقدية للمرضى"/>
    <s v="دفاتر جمع مال"/>
    <x v="2"/>
    <s v="سارى"/>
    <n v="619"/>
    <n v="13"/>
  </r>
  <r>
    <d v="2017-10-01T00:00:00"/>
    <x v="9"/>
    <n v="200"/>
    <s v="خزينة مدينة نصر"/>
    <s v="تبرعات نقدية للمرضى"/>
    <s v="نقدية للمرضى"/>
    <s v="دفاتر جمع مال"/>
    <x v="2"/>
    <s v="سارى"/>
    <n v="620"/>
    <n v="13"/>
  </r>
  <r>
    <d v="2017-10-01T00:00:00"/>
    <x v="9"/>
    <n v="4000"/>
    <s v="خزينة مدينة نصر"/>
    <s v="تبرعات عامة من زكاة مال وغيرها"/>
    <s v="تبرعات عامة من زكاة مال وغيرها"/>
    <s v="دفاتر جمع مال"/>
    <x v="2"/>
    <s v="سارى"/>
    <n v="875"/>
    <n v="18"/>
  </r>
  <r>
    <d v="2017-10-01T00:00:00"/>
    <x v="9"/>
    <n v="3000"/>
    <s v="خزينة مدينة نصر"/>
    <s v="تبرعات نقدية للمرضى"/>
    <s v="نقدية للمرضى"/>
    <s v="دفاتر جمع مال"/>
    <x v="2"/>
    <s v="سارى"/>
    <n v="876"/>
    <n v="18"/>
  </r>
  <r>
    <d v="2017-10-01T00:00:00"/>
    <x v="9"/>
    <n v="1000"/>
    <s v="خزينة مدينة نصر"/>
    <s v="تبرعات نقدية للمرضى"/>
    <s v="نقدية للمرضى"/>
    <s v="دفاتر جمع مال"/>
    <x v="2"/>
    <s v="سارى"/>
    <n v="1170"/>
    <n v="24"/>
  </r>
  <r>
    <d v="2017-10-01T00:00:00"/>
    <x v="9"/>
    <n v="500"/>
    <s v="خزينة مدينة نصر"/>
    <s v="تبرعات نقدية للمرضى"/>
    <s v="نقدية للمرضى"/>
    <s v="دفاتر جمع مال"/>
    <x v="2"/>
    <s v="سارى"/>
    <n v="1171"/>
    <n v="24"/>
  </r>
  <r>
    <d v="2017-10-01T00:00:00"/>
    <x v="9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1393"/>
    <n v="28"/>
  </r>
  <r>
    <d v="2017-10-01T00:00:00"/>
    <x v="9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1394"/>
    <n v="28"/>
  </r>
  <r>
    <d v="2017-10-01T00:00:00"/>
    <x v="9"/>
    <n v="2500"/>
    <s v="خزينة مدينة نصر"/>
    <s v="تبرعات عامة من زكاة مال وغيرها"/>
    <s v="تبرعات عامة من زكاة مال وغيرها"/>
    <s v="دفاتر جمع مال"/>
    <x v="2"/>
    <s v="سارى"/>
    <n v="1432"/>
    <n v="29"/>
  </r>
  <r>
    <d v="2017-10-01T00:00:00"/>
    <x v="9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1498"/>
    <n v="30"/>
  </r>
  <r>
    <d v="2017-10-01T00:00:00"/>
    <x v="9"/>
    <n v="100"/>
    <s v="خزينة مدينة نصر"/>
    <s v="تبرعات نقدية للمرضى"/>
    <s v="نقدية للمرضى"/>
    <s v="دفاتر جمع مال"/>
    <x v="2"/>
    <s v="سارى"/>
    <n v="1499"/>
    <n v="30"/>
  </r>
  <r>
    <d v="2017-10-01T00:00:00"/>
    <x v="9"/>
    <n v="1200"/>
    <s v="خزينة مدينة نصر"/>
    <s v="تبرعات عامة من زكاة مال وغيرها"/>
    <s v="تبرعات عامة من زكاة مال وغيرها"/>
    <s v="دفاتر جمع مال"/>
    <x v="2"/>
    <s v="سارى"/>
    <n v="1500"/>
    <n v="30"/>
  </r>
  <r>
    <d v="2017-10-01T00:00:00"/>
    <x v="9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1702"/>
    <n v="35"/>
  </r>
  <r>
    <d v="2017-10-01T00:00:00"/>
    <x v="9"/>
    <n v="400"/>
    <s v="بنك البركة جنيه مصرى"/>
    <s v="تبرعات مباشرة بالبنك"/>
    <m/>
    <s v="بنوك"/>
    <x v="0"/>
    <m/>
    <s v="معاملة بنكية"/>
    <m/>
  </r>
  <r>
    <d v="2017-10-01T00:00:00"/>
    <x v="9"/>
    <n v="4100"/>
    <s v="بنك البركة جنيه مصرى"/>
    <s v="تبرعات مباشرة بالبنك"/>
    <m/>
    <s v="بنوك"/>
    <x v="0"/>
    <m/>
    <s v="معاملة بنكية"/>
    <m/>
  </r>
  <r>
    <d v="2017-10-01T00:00:00"/>
    <x v="9"/>
    <n v="5800"/>
    <s v="بنك البركة جنيه مصرى"/>
    <s v="تبرعات مباشرة بالبنك"/>
    <m/>
    <s v="بنوك"/>
    <x v="0"/>
    <m/>
    <s v="معاملة بنكية"/>
    <m/>
  </r>
  <r>
    <d v="2017-10-01T00:00:00"/>
    <x v="9"/>
    <n v="1550"/>
    <s v="بنك البركة جنيه مصرى"/>
    <s v="تبرعات مباشرة بالبنك"/>
    <m/>
    <s v="بنوك"/>
    <x v="0"/>
    <m/>
    <s v="معاملة بنكية"/>
    <m/>
  </r>
  <r>
    <d v="2017-10-01T00:00:00"/>
    <x v="9"/>
    <n v="350"/>
    <s v="بنك البركة جنيه مصرى"/>
    <s v="تبرعات مباشرة بالبنك"/>
    <m/>
    <s v="بنوك"/>
    <x v="0"/>
    <m/>
    <s v="معاملة بنكية"/>
    <m/>
  </r>
  <r>
    <d v="2017-10-02T00:00:00"/>
    <x v="9"/>
    <n v="900"/>
    <s v="خزينة مدينة نصر"/>
    <s v="تبرعات عامة من زكاة مال وغيرها"/>
    <s v="تبرعات عامة من زكاة مال وغيرها"/>
    <s v="دفاتر جمع مال"/>
    <x v="2"/>
    <s v="سارى"/>
    <n v="365"/>
    <n v="8"/>
  </r>
  <r>
    <d v="2017-10-02T00:00:00"/>
    <x v="9"/>
    <n v="10000"/>
    <s v="خزينة مدينة نصر"/>
    <s v="تبرعات نقدية للمرضى"/>
    <s v="نقدية للمرضى"/>
    <s v="دفاتر جمع مال"/>
    <x v="2"/>
    <s v="سارى"/>
    <n v="366"/>
    <n v="8"/>
  </r>
  <r>
    <d v="2017-10-02T00:00:00"/>
    <x v="9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367"/>
    <n v="8"/>
  </r>
  <r>
    <d v="2017-10-02T00:00:00"/>
    <x v="9"/>
    <n v="500"/>
    <s v="خزينة مدينة نصر"/>
    <s v="تبرعات نقدية للمرضى"/>
    <s v="نقدية للمرضى"/>
    <s v="دفاتر جمع مال"/>
    <x v="2"/>
    <s v="سارى"/>
    <n v="368"/>
    <n v="8"/>
  </r>
  <r>
    <d v="2017-10-02T00:00:00"/>
    <x v="9"/>
    <n v="750"/>
    <s v="خزينة مدينة نصر"/>
    <s v="تبرعات عامة من زكاة مال وغيرها"/>
    <s v="تبرعات عامة من زكاة مال وغيرها"/>
    <s v="دفاتر جمع مال"/>
    <x v="2"/>
    <s v="سارى"/>
    <n v="621"/>
    <n v="13"/>
  </r>
  <r>
    <d v="2017-10-02T00:00:00"/>
    <x v="9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622"/>
    <n v="13"/>
  </r>
  <r>
    <d v="2017-10-02T00:00:00"/>
    <x v="9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623"/>
    <n v="13"/>
  </r>
  <r>
    <d v="2017-10-02T00:00:00"/>
    <x v="9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624"/>
    <n v="13"/>
  </r>
  <r>
    <d v="2017-10-02T00:00:00"/>
    <x v="9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877"/>
    <n v="18"/>
  </r>
  <r>
    <d v="2017-10-02T00:00:00"/>
    <x v="9"/>
    <n v="100"/>
    <s v="خزينة مدينة نصر"/>
    <s v="تبرعات نقدية للمرضى"/>
    <s v="نقدية للمرضى"/>
    <s v="دفاتر جمع مال"/>
    <x v="2"/>
    <s v="سارى"/>
    <n v="878"/>
    <n v="18"/>
  </r>
  <r>
    <d v="2017-10-02T00:00:00"/>
    <x v="9"/>
    <n v="200"/>
    <s v="خزينة مدينة نصر"/>
    <s v="تبرعات نقدية للمرضى"/>
    <s v="نقدية للمرضى"/>
    <s v="دفاتر جمع مال"/>
    <x v="2"/>
    <s v="سارى"/>
    <n v="879"/>
    <n v="18"/>
  </r>
  <r>
    <d v="2017-10-02T00:00:00"/>
    <x v="9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880"/>
    <n v="18"/>
  </r>
  <r>
    <d v="2017-10-02T00:00:00"/>
    <x v="9"/>
    <n v="6000"/>
    <s v="خزينة مدينة نصر"/>
    <s v="تبرعات عامة من زكاة مال وغيرها"/>
    <s v="تبرعات عامة من زكاة مال وغيرها"/>
    <s v="دفاتر جمع مال"/>
    <x v="2"/>
    <s v="سارى"/>
    <n v="881"/>
    <n v="18"/>
  </r>
  <r>
    <d v="2017-10-02T00:00:00"/>
    <x v="9"/>
    <n v="1000"/>
    <s v="خزينة مدينة نصر"/>
    <s v="تبرعات نقدية للمرضى"/>
    <s v="نقدية للمرضى"/>
    <s v="دفاتر جمع مال"/>
    <x v="2"/>
    <s v="سارى"/>
    <n v="1172"/>
    <n v="24"/>
  </r>
  <r>
    <d v="2017-10-02T00:00:00"/>
    <x v="9"/>
    <n v="2709"/>
    <s v="خزينة مدينة نصر دولار"/>
    <s v="تبرعات نقدية للمرضى"/>
    <s v="نقدية للمرضى"/>
    <s v="دفاتر جمع مال"/>
    <x v="2"/>
    <s v="سارى"/>
    <n v="1174"/>
    <n v="24"/>
  </r>
  <r>
    <d v="2017-10-02T00:00:00"/>
    <x v="9"/>
    <n v="5418"/>
    <s v="خزينة مدينة نصر دولار"/>
    <s v="تبرعات نقدية للمرضى"/>
    <s v="نقدية للمرضى"/>
    <s v="دفاتر جمع مال"/>
    <x v="2"/>
    <s v="سارى"/>
    <n v="1175"/>
    <n v="24"/>
  </r>
  <r>
    <d v="2017-10-02T00:00:00"/>
    <x v="9"/>
    <n v="5418"/>
    <s v="خزينة مدينة نصر دولار"/>
    <s v="تبرعات نقدية للمرضى"/>
    <s v="نقدية للمرضى"/>
    <s v="دفاتر جمع مال"/>
    <x v="2"/>
    <s v="سارى"/>
    <n v="1176"/>
    <n v="24"/>
  </r>
  <r>
    <d v="2017-10-02T00:00:00"/>
    <x v="9"/>
    <n v="500"/>
    <s v="خزينة مدينة نصر"/>
    <s v="تبرعات نقدية للمرضى"/>
    <s v="نقدية للمرضى"/>
    <s v="دفاتر جمع مال"/>
    <x v="2"/>
    <s v="سارى"/>
    <n v="1177"/>
    <n v="24"/>
  </r>
  <r>
    <d v="2017-10-02T00:00:00"/>
    <x v="9"/>
    <n v="5418"/>
    <s v="خزينة مدينة نصر دولار"/>
    <s v="تبرعات نقدية للمرضى"/>
    <s v="نقدية للمرضى"/>
    <s v="دفاتر جمع مال"/>
    <x v="2"/>
    <s v="سارى"/>
    <n v="1178"/>
    <n v="24"/>
  </r>
  <r>
    <d v="2017-10-02T00:00:00"/>
    <x v="9"/>
    <n v="5418"/>
    <s v="خزينة مدينة نصر دولار"/>
    <s v="تبرعات نقدية للمرضى"/>
    <s v="نقدية للمرضى"/>
    <s v="دفاتر جمع مال"/>
    <x v="2"/>
    <s v="سارى"/>
    <n v="1179"/>
    <n v="24"/>
  </r>
  <r>
    <d v="2017-10-02T00:00:00"/>
    <x v="9"/>
    <n v="3000"/>
    <s v="خزينة مدينة نصر"/>
    <s v="تبرعات نقدية للمرضى"/>
    <s v="نقدية للمرضى"/>
    <s v="دفاتر جمع مال"/>
    <x v="2"/>
    <s v="سارى"/>
    <n v="1395"/>
    <n v="28"/>
  </r>
  <r>
    <d v="2017-10-02T00:00:00"/>
    <x v="9"/>
    <n v="500"/>
    <s v="خزينة مدينة نصر"/>
    <s v="تبرعات نقدية للمرضى"/>
    <s v="نقدية للمرضى"/>
    <s v="دفاتر جمع مال"/>
    <x v="2"/>
    <s v="سارى"/>
    <n v="1396"/>
    <n v="28"/>
  </r>
  <r>
    <d v="2017-10-02T00:00:00"/>
    <x v="9"/>
    <n v="1000"/>
    <s v="خزينة مدينة نصر"/>
    <s v="تبرعات نقدية للمرضى"/>
    <s v="نقدية للمرضى"/>
    <s v="دفاتر جمع مال"/>
    <x v="2"/>
    <s v="سارى"/>
    <n v="1397"/>
    <n v="28"/>
  </r>
  <r>
    <d v="2017-10-02T00:00:00"/>
    <x v="9"/>
    <n v="2000"/>
    <s v="خزينة مدينة نصر"/>
    <s v="تبرعات نقدية للمرضى"/>
    <s v="نقدية للمرضى"/>
    <s v="دفاتر جمع مال"/>
    <x v="2"/>
    <s v="سارى"/>
    <n v="1433"/>
    <n v="29"/>
  </r>
  <r>
    <d v="2017-10-02T00:00:00"/>
    <x v="9"/>
    <n v="2500"/>
    <s v="خزينة مدينة نصر"/>
    <s v="تبرعات عامة من زكاة مال وغيرها"/>
    <s v="تبرعات عامة من زكاة مال وغيرها"/>
    <s v="دفاتر جمع مال"/>
    <x v="2"/>
    <s v="سارى"/>
    <n v="1434"/>
    <n v="29"/>
  </r>
  <r>
    <d v="2017-10-02T00:00:00"/>
    <x v="9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1435"/>
    <n v="29"/>
  </r>
  <r>
    <d v="2017-10-02T00:00:00"/>
    <x v="9"/>
    <n v="500"/>
    <s v="خزينة مدينة نصر"/>
    <s v="تبرعات نقدية للمرضى"/>
    <s v="نقدية للمرضى"/>
    <s v="دفاتر جمع مال"/>
    <x v="2"/>
    <s v="سارى"/>
    <n v="1436"/>
    <n v="29"/>
  </r>
  <r>
    <d v="2017-10-02T00:00:00"/>
    <x v="9"/>
    <n v="100"/>
    <s v="خزينة مدينة نصر"/>
    <s v="تبرعات نقدية للمرضى"/>
    <s v="نقدية للمرضى"/>
    <s v="دفاتر جمع مال"/>
    <x v="2"/>
    <s v="سارى"/>
    <n v="1703"/>
    <n v="35"/>
  </r>
  <r>
    <d v="2017-10-02T00:00:00"/>
    <x v="9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1704"/>
    <n v="35"/>
  </r>
  <r>
    <d v="2017-10-02T00:00:00"/>
    <x v="9"/>
    <n v="300"/>
    <s v="خزينة مدينة نصر"/>
    <s v="تبرعات نقدية للمرضى"/>
    <s v="نقدية للمرضى"/>
    <s v="دفاتر جمع مال"/>
    <x v="2"/>
    <s v="سارى"/>
    <n v="1751"/>
    <n v="36"/>
  </r>
  <r>
    <d v="2017-10-02T00:00:00"/>
    <x v="9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1752"/>
    <n v="36"/>
  </r>
  <r>
    <d v="2017-10-02T00:00:00"/>
    <x v="9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1753"/>
    <n v="36"/>
  </r>
  <r>
    <d v="2017-10-02T00:00:00"/>
    <x v="9"/>
    <n v="200"/>
    <s v="خزينة مدينة نصر"/>
    <s v="تبرعات نقدية للمرضى"/>
    <s v="نقدية للمرضى"/>
    <s v="دفاتر جمع مال"/>
    <x v="2"/>
    <s v="سارى"/>
    <n v="1754"/>
    <n v="36"/>
  </r>
  <r>
    <d v="2017-10-02T00:00:00"/>
    <x v="9"/>
    <n v="7000"/>
    <s v="بنك البركة جنيه مصرى"/>
    <s v="تبرعات مباشرة بالبنك"/>
    <m/>
    <s v="بنوك"/>
    <x v="0"/>
    <m/>
    <s v="معاملة بنكية"/>
    <m/>
  </r>
  <r>
    <d v="2017-10-02T00:00:00"/>
    <x v="9"/>
    <n v="400"/>
    <s v="بنك البركة جنيه مصرى"/>
    <s v="تبرعات مباشرة بالبنك"/>
    <m/>
    <s v="بنوك"/>
    <x v="0"/>
    <m/>
    <s v="معاملة بنكية"/>
    <m/>
  </r>
  <r>
    <d v="2017-10-02T00:00:00"/>
    <x v="9"/>
    <n v="500"/>
    <s v="بنك البركة جنيه مصرى"/>
    <s v="تبرعات مباشرة بالبنك"/>
    <m/>
    <s v="بنوك"/>
    <x v="0"/>
    <m/>
    <s v="معاملة بنكية"/>
    <m/>
  </r>
  <r>
    <d v="2017-10-02T00:00:00"/>
    <x v="9"/>
    <n v="2575"/>
    <s v="بنك البركة جنيه مصرى"/>
    <s v="تبرعات مباشرة بالبنك"/>
    <m/>
    <s v="بنوك"/>
    <x v="0"/>
    <m/>
    <s v="معاملة بنكية"/>
    <m/>
  </r>
  <r>
    <d v="2017-10-03T00:00:00"/>
    <x v="9"/>
    <n v="150"/>
    <s v="خزينة مدينة نصر"/>
    <s v="تبرعات عامة من زكاة مال وغيرها"/>
    <s v="تبرعات عامة من زكاة مال وغيرها"/>
    <s v="دفاتر جمع مال"/>
    <x v="2"/>
    <s v="سارى"/>
    <n v="369"/>
    <n v="8"/>
  </r>
  <r>
    <d v="2017-10-03T00:00:00"/>
    <x v="9"/>
    <n v="200"/>
    <s v="خزينة مدينة نصر"/>
    <s v="تبرعات نقدية للمرضى"/>
    <s v="نقدية للمرضى"/>
    <s v="دفاتر جمع مال"/>
    <x v="2"/>
    <s v="سارى"/>
    <n v="370"/>
    <n v="8"/>
  </r>
  <r>
    <d v="2017-10-03T00:00:00"/>
    <x v="9"/>
    <n v="50"/>
    <s v="خزينة مدينة نصر"/>
    <s v="تبرعات نقدية للمرضى"/>
    <s v="نقدية للمرضى"/>
    <s v="دفاتر جمع مال"/>
    <x v="2"/>
    <s v="سارى"/>
    <n v="625"/>
    <n v="13"/>
  </r>
  <r>
    <d v="2017-10-03T00:00:00"/>
    <x v="9"/>
    <n v="2800"/>
    <s v="خزينة مدينة نصر"/>
    <s v="تبرعات نقدية للمرضى"/>
    <s v="نقدية للمرضى"/>
    <s v="دفاتر جمع مال"/>
    <x v="2"/>
    <s v="سارى"/>
    <n v="626"/>
    <n v="13"/>
  </r>
  <r>
    <d v="2017-10-03T00:00:00"/>
    <x v="9"/>
    <n v="1775"/>
    <s v="خزينة مدينة نصر"/>
    <s v="تبرعات نقدية للمرضى"/>
    <s v="نقدية للمرضى"/>
    <s v="دفاتر جمع مال"/>
    <x v="2"/>
    <s v="سارى"/>
    <n v="627"/>
    <n v="13"/>
  </r>
  <r>
    <d v="2017-10-03T00:00:00"/>
    <x v="9"/>
    <n v="200"/>
    <s v="خزينة مدينة نصر"/>
    <s v="تبرعات نقدية للمرضى"/>
    <s v="نقدية للمرضى"/>
    <s v="دفاتر جمع مال"/>
    <x v="2"/>
    <s v="سارى"/>
    <n v="1180"/>
    <n v="24"/>
  </r>
  <r>
    <d v="2017-10-03T00:00:00"/>
    <x v="9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1181"/>
    <n v="24"/>
  </r>
  <r>
    <d v="2017-10-03T00:00:00"/>
    <x v="9"/>
    <n v="1000"/>
    <s v="خزينة مدينة نصر"/>
    <s v="تبرعات نقدية للمرضى"/>
    <s v="نقدية للمرضى"/>
    <s v="دفاتر جمع مال"/>
    <x v="2"/>
    <s v="سارى"/>
    <n v="1201"/>
    <n v="25"/>
  </r>
  <r>
    <d v="2017-10-03T00:00:00"/>
    <x v="9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1398"/>
    <n v="28"/>
  </r>
  <r>
    <d v="2017-10-03T00:00:00"/>
    <x v="9"/>
    <n v="200"/>
    <s v="خزينة مدينة نصر"/>
    <s v="تبرعات نقدية للمرضى"/>
    <s v="نقدية للمرضى"/>
    <s v="دفاتر جمع مال"/>
    <x v="2"/>
    <s v="سارى"/>
    <n v="1603"/>
    <n v="33"/>
  </r>
  <r>
    <d v="2017-10-03T00:00:00"/>
    <x v="9"/>
    <n v="1000"/>
    <s v="خزينة مدينة نصر"/>
    <s v="تبرعات نقدية للمرضى"/>
    <s v="نقدية للمرضى"/>
    <s v="دفاتر جمع مال"/>
    <x v="2"/>
    <s v="سارى"/>
    <n v="1705"/>
    <n v="35"/>
  </r>
  <r>
    <d v="2017-10-03T00:00:00"/>
    <x v="9"/>
    <n v="800"/>
    <s v="خزينة مدينة نصر"/>
    <s v="تبرعات نقدية للمرضى"/>
    <s v="نقدية للمرضى"/>
    <s v="دفاتر جمع مال"/>
    <x v="2"/>
    <s v="سارى"/>
    <n v="1706"/>
    <n v="35"/>
  </r>
  <r>
    <d v="2017-10-03T00:00:00"/>
    <x v="9"/>
    <n v="500"/>
    <s v="خزينة مدينة نصر"/>
    <s v="تبرعات نقدية للمرضى"/>
    <s v="نقدية للمرضى"/>
    <s v="دفاتر جمع مال"/>
    <x v="2"/>
    <s v="سارى"/>
    <n v="1707"/>
    <n v="35"/>
  </r>
  <r>
    <d v="2017-10-03T00:00:00"/>
    <x v="9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1755"/>
    <n v="36"/>
  </r>
  <r>
    <d v="2017-10-03T00:00:00"/>
    <x v="9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1756"/>
    <n v="36"/>
  </r>
  <r>
    <d v="2017-10-03T00:00:00"/>
    <x v="9"/>
    <n v="350"/>
    <s v="خزينة مدينة نصر"/>
    <s v="تبرعات عامة من زكاة مال وغيرها"/>
    <s v="تبرعات عامة من زكاة مال وغيرها"/>
    <s v="دفاتر جمع مال"/>
    <x v="2"/>
    <s v="سارى"/>
    <n v="1757"/>
    <n v="36"/>
  </r>
  <r>
    <d v="2017-10-03T00:00:00"/>
    <x v="9"/>
    <n v="6000"/>
    <s v="بنك البركة جنيه مصرى"/>
    <s v="تبرعات مباشرة بالبنك"/>
    <m/>
    <s v="بنوك"/>
    <x v="0"/>
    <m/>
    <s v="معاملة بنكية"/>
    <m/>
  </r>
  <r>
    <d v="2017-10-03T00:00:00"/>
    <x v="9"/>
    <n v="170"/>
    <s v="بنك البركة جنيه مصرى"/>
    <s v="تبرعات مباشرة بالبنك"/>
    <m/>
    <s v="بنوك"/>
    <x v="0"/>
    <m/>
    <s v="معاملة بنكية"/>
    <m/>
  </r>
  <r>
    <d v="2017-10-03T00:00:00"/>
    <x v="9"/>
    <n v="30"/>
    <s v="بنك البركة جنيه مصرى"/>
    <s v="تبرعات مباشرة بالبنك"/>
    <m/>
    <s v="بنوك"/>
    <x v="0"/>
    <m/>
    <s v="معاملة بنكية"/>
    <m/>
  </r>
  <r>
    <d v="2017-10-03T00:00:00"/>
    <x v="9"/>
    <n v="2500"/>
    <s v="بنك البركة جنيه مصرى"/>
    <s v="تبرعات مباشرة بالبنك"/>
    <m/>
    <s v="بنوك"/>
    <x v="0"/>
    <m/>
    <s v="معاملة بنكية"/>
    <m/>
  </r>
  <r>
    <d v="2017-10-04T00:00:00"/>
    <x v="9"/>
    <n v="1000"/>
    <s v="خزينة مدينة نصر"/>
    <s v="تبرعات نقدية للمرضى"/>
    <s v="نقدية للمرضى"/>
    <s v="دفاتر جمع مال"/>
    <x v="2"/>
    <s v="سارى"/>
    <n v="371"/>
    <n v="8"/>
  </r>
  <r>
    <d v="2017-10-04T00:00:00"/>
    <x v="9"/>
    <n v="200"/>
    <s v="خزينة مدينة نصر"/>
    <s v="تبرعات نقدية للمرضى"/>
    <s v="نقدية للمرضى"/>
    <s v="دفاتر جمع مال"/>
    <x v="2"/>
    <s v="سارى"/>
    <n v="372"/>
    <n v="8"/>
  </r>
  <r>
    <d v="2017-10-04T00:00:00"/>
    <x v="9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373"/>
    <n v="8"/>
  </r>
  <r>
    <d v="2017-10-04T00:00:00"/>
    <x v="9"/>
    <n v="900"/>
    <s v="خزينة مدينة نصر"/>
    <s v="تبرعات نقدية للمرضى"/>
    <s v="نقدية للمرضى"/>
    <s v="دفاتر جمع مال"/>
    <x v="2"/>
    <s v="سارى"/>
    <n v="374"/>
    <n v="8"/>
  </r>
  <r>
    <d v="2017-10-04T00:00:00"/>
    <x v="9"/>
    <n v="9933"/>
    <s v="خزينة مدينة نصر دولار"/>
    <s v="تبرعات نقدية للمرضى"/>
    <s v="نقدية للمرضى"/>
    <s v="دفاتر جمع مال"/>
    <x v="2"/>
    <s v="سارى"/>
    <n v="628"/>
    <n v="13"/>
  </r>
  <r>
    <d v="2017-10-04T00:00:00"/>
    <x v="9"/>
    <n v="10000"/>
    <s v="خزينة مدينة نصر"/>
    <s v="تبرعات نقدية للمرضى"/>
    <s v="نقدية للمرضى"/>
    <s v="دفاتر جمع مال"/>
    <x v="2"/>
    <s v="سارى"/>
    <n v="629"/>
    <n v="13"/>
  </r>
  <r>
    <d v="2017-10-04T00:00:00"/>
    <x v="9"/>
    <n v="10000"/>
    <s v="خزينة مدينة نصر"/>
    <s v="تبرعات نقدية للمرضى"/>
    <s v="نقدية للمرضى"/>
    <s v="دفاتر جمع مال"/>
    <x v="2"/>
    <s v="سارى"/>
    <n v="630"/>
    <n v="13"/>
  </r>
  <r>
    <d v="2017-10-04T00:00:00"/>
    <x v="9"/>
    <n v="3200"/>
    <s v="خزينة مدينة نصر"/>
    <s v="تبرعات نقدية للمرضى"/>
    <s v="نقدية للمرضى"/>
    <s v="دفاتر جمع مال"/>
    <x v="2"/>
    <s v="سارى"/>
    <n v="631"/>
    <n v="13"/>
  </r>
  <r>
    <d v="2017-10-04T00:00:00"/>
    <x v="9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882"/>
    <n v="18"/>
  </r>
  <r>
    <d v="2017-10-04T00:00:00"/>
    <x v="9"/>
    <n v="300"/>
    <s v="خزينة مدينة نصر"/>
    <s v="تبرعات نقدية للمرضى"/>
    <s v="نقدية للمرضى"/>
    <s v="دفاتر جمع مال"/>
    <x v="2"/>
    <s v="سارى"/>
    <n v="883"/>
    <n v="18"/>
  </r>
  <r>
    <d v="2017-10-04T00:00:00"/>
    <x v="9"/>
    <n v="200"/>
    <s v="خزينة مدينة نصر"/>
    <s v="تبرعات نقدية للمرضى"/>
    <s v="نقدية للمرضى"/>
    <s v="دفاتر جمع مال"/>
    <x v="2"/>
    <s v="سارى"/>
    <n v="884"/>
    <n v="18"/>
  </r>
  <r>
    <d v="2017-10-04T00:00:00"/>
    <x v="9"/>
    <n v="5000"/>
    <s v="خزينة مدينة نصر"/>
    <s v="تبرعات نقدية للمرضى"/>
    <s v="نقدية للمرضى"/>
    <s v="دفاتر جمع مال"/>
    <x v="2"/>
    <s v="سارى"/>
    <n v="1182"/>
    <n v="24"/>
  </r>
  <r>
    <d v="2017-10-04T00:00:00"/>
    <x v="9"/>
    <n v="150"/>
    <s v="خزينة مدينة نصر"/>
    <s v="تبرعات نقدية للمرضى"/>
    <s v="نقدية للمرضى"/>
    <s v="دفاتر جمع مال"/>
    <x v="2"/>
    <s v="سارى"/>
    <n v="1183"/>
    <n v="24"/>
  </r>
  <r>
    <d v="2017-10-04T00:00:00"/>
    <x v="9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1400"/>
    <n v="28"/>
  </r>
  <r>
    <d v="2017-10-04T00:00:00"/>
    <x v="9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1437"/>
    <n v="29"/>
  </r>
  <r>
    <d v="2017-10-04T00:00:00"/>
    <x v="9"/>
    <n v="1350"/>
    <s v="خزينة مدينة نصر"/>
    <s v="تبرعات عامة من زكاة مال وغيرها"/>
    <s v="تبرعات عامة من زكاة مال وغيرها"/>
    <s v="دفاتر جمع مال"/>
    <x v="2"/>
    <s v="سارى"/>
    <n v="1438"/>
    <n v="29"/>
  </r>
  <r>
    <d v="2017-10-04T00:00:00"/>
    <x v="9"/>
    <n v="950"/>
    <s v="خزينة مدينة نصر"/>
    <s v="تبرعات عامة من زكاة مال وغيرها"/>
    <s v="تبرعات عامة من زكاة مال وغيرها"/>
    <s v="دفاتر جمع مال"/>
    <x v="2"/>
    <s v="سارى"/>
    <n v="1439"/>
    <n v="29"/>
  </r>
  <r>
    <d v="2017-10-04T00:00:00"/>
    <x v="9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1440"/>
    <n v="29"/>
  </r>
  <r>
    <d v="2017-10-04T00:00:00"/>
    <x v="9"/>
    <n v="200"/>
    <s v="خزينة مدينة نصر"/>
    <s v="تبرعات نقدية للمرضى"/>
    <s v="نقدية للمرضى"/>
    <s v="دفاتر جمع مال"/>
    <x v="2"/>
    <s v="سارى"/>
    <n v="1549"/>
    <n v="31"/>
  </r>
  <r>
    <d v="2017-10-04T00:00:00"/>
    <x v="9"/>
    <n v="77"/>
    <s v="خزينة مدينة نصر"/>
    <s v="تبرعات عامة من زكاة مال وغيرها"/>
    <s v="تبرعات عامة من زكاة مال وغيرها"/>
    <s v="دفاتر جمع مال"/>
    <x v="2"/>
    <s v="سارى"/>
    <n v="1550"/>
    <n v="31"/>
  </r>
  <r>
    <d v="2017-10-04T00:00:00"/>
    <x v="9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1604"/>
    <n v="33"/>
  </r>
  <r>
    <d v="2017-10-04T00:00:00"/>
    <x v="9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1605"/>
    <n v="33"/>
  </r>
  <r>
    <d v="2017-10-04T00:00:00"/>
    <x v="9"/>
    <n v="2000"/>
    <s v="خزينة مدينة نصر"/>
    <s v="تبرعات نقدية للمرضى"/>
    <s v="نقدية للمرضى"/>
    <s v="دفاتر جمع مال"/>
    <x v="2"/>
    <s v="سارى"/>
    <n v="1606"/>
    <n v="33"/>
  </r>
  <r>
    <d v="2017-10-04T00:00:00"/>
    <x v="9"/>
    <n v="100"/>
    <s v="خزينة مدينة نصر"/>
    <s v="تبرعات نقدية للمرضى"/>
    <s v="نقدية للمرضى"/>
    <s v="دفاتر جمع مال"/>
    <x v="2"/>
    <s v="سارى"/>
    <n v="1607"/>
    <n v="33"/>
  </r>
  <r>
    <d v="2017-10-04T00:00:00"/>
    <x v="9"/>
    <n v="3000"/>
    <s v="خزينة مدينة نصر"/>
    <s v="تبرعات عامة من زكاة مال وغيرها"/>
    <s v="تبرعات عامة من زكاة مال وغيرها"/>
    <s v="دفاتر جمع مال"/>
    <x v="2"/>
    <s v="سارى"/>
    <n v="1674"/>
    <n v="34"/>
  </r>
  <r>
    <d v="2017-10-04T00:00:00"/>
    <x v="9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1708"/>
    <n v="35"/>
  </r>
  <r>
    <d v="2017-10-04T00:00:00"/>
    <x v="9"/>
    <n v="220"/>
    <s v="خزينة مدينة نصر"/>
    <s v="تبرعات عامة من زكاة مال وغيرها"/>
    <s v="تبرعات عامة من زكاة مال وغيرها"/>
    <s v="دفاتر جمع مال"/>
    <x v="2"/>
    <s v="سارى"/>
    <n v="1709"/>
    <n v="35"/>
  </r>
  <r>
    <d v="2017-10-04T00:00:00"/>
    <x v="9"/>
    <n v="50"/>
    <s v="خزينة مدينة نصر"/>
    <s v="تبرعات عامة من زكاة مال وغيرها"/>
    <s v="تبرعات عامة من زكاة مال وغيرها"/>
    <s v="دفاتر جمع مال"/>
    <x v="2"/>
    <s v="سارى"/>
    <n v="1710"/>
    <n v="35"/>
  </r>
  <r>
    <d v="2017-10-04T00:00:00"/>
    <x v="9"/>
    <n v="100"/>
    <s v="خزينة مدينة نصر"/>
    <s v="تبرعات نقدية للمرضى"/>
    <s v="نقدية للمرضى"/>
    <s v="دفاتر جمع مال"/>
    <x v="2"/>
    <s v="سارى"/>
    <n v="1722"/>
    <n v="35"/>
  </r>
  <r>
    <d v="2017-10-04T00:00:00"/>
    <x v="9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1723"/>
    <n v="35"/>
  </r>
  <r>
    <d v="2017-10-04T00:00:00"/>
    <x v="9"/>
    <n v="300"/>
    <s v="خزينة مدينة نصر"/>
    <s v="تبرعات نقدية للمرضى"/>
    <s v="نقدية للمرضى"/>
    <s v="دفاتر جمع مال"/>
    <x v="2"/>
    <s v="سارى"/>
    <n v="1801"/>
    <n v="37"/>
  </r>
  <r>
    <d v="2017-10-04T00:00:00"/>
    <x v="9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1802"/>
    <n v="37"/>
  </r>
  <r>
    <d v="2017-10-04T00:00:00"/>
    <x v="9"/>
    <n v="4000"/>
    <s v="خزينة مدينة نصر"/>
    <s v="تبرعات نقدية للمرضى"/>
    <s v="نقدية للمرضى"/>
    <s v="دفاتر جمع مال"/>
    <x v="2"/>
    <s v="سارى"/>
    <n v="1803"/>
    <n v="37"/>
  </r>
  <r>
    <d v="2017-10-04T00:00:00"/>
    <x v="9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1804"/>
    <n v="37"/>
  </r>
  <r>
    <d v="2017-10-04T00:00:00"/>
    <x v="9"/>
    <n v="1200"/>
    <s v="خزينة مدينة نصر"/>
    <s v="تبرعات عامة من زكاة مال وغيرها"/>
    <s v="تبرعات عامة من زكاة مال وغيرها"/>
    <s v="دفاتر جمع مال"/>
    <x v="2"/>
    <s v="سارى"/>
    <n v="1805"/>
    <n v="37"/>
  </r>
  <r>
    <d v="2017-10-04T00:00:00"/>
    <x v="9"/>
    <n v="2500"/>
    <s v="خزينة مدينة نصر"/>
    <s v="تبرعات عامة من زكاة مال وغيرها"/>
    <s v="تبرعات عامة من زكاة مال وغيرها"/>
    <s v="دفاتر جمع مال"/>
    <x v="2"/>
    <s v="سارى"/>
    <n v="1806"/>
    <n v="37"/>
  </r>
  <r>
    <d v="2017-10-04T00:00:00"/>
    <x v="9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1807"/>
    <n v="37"/>
  </r>
  <r>
    <d v="2017-10-04T00:00:00"/>
    <x v="9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1808"/>
    <n v="37"/>
  </r>
  <r>
    <d v="2017-10-04T00:00:00"/>
    <x v="9"/>
    <n v="1200"/>
    <s v="خزينة مدينة نصر"/>
    <s v="تبرعات نقدية للمرضى"/>
    <s v="نقدية للمرضى"/>
    <s v="دفاتر جمع مال"/>
    <x v="2"/>
    <s v="سارى"/>
    <n v="1851"/>
    <n v="38"/>
  </r>
  <r>
    <d v="2017-10-04T00:00:00"/>
    <x v="9"/>
    <n v="3000"/>
    <s v="خزينة مدينة نصر"/>
    <s v="تبرعات عامة من زكاة مال وغيرها"/>
    <s v="تبرعات عامة من زكاة مال وغيرها"/>
    <s v="دفاتر جمع مال"/>
    <x v="2"/>
    <s v="سارى"/>
    <n v="1852"/>
    <n v="38"/>
  </r>
  <r>
    <d v="2017-10-04T00:00:00"/>
    <x v="9"/>
    <n v="9400"/>
    <s v="بنك البركة جنيه مصرى"/>
    <s v="تبرعات مباشرة بالبنك"/>
    <m/>
    <s v="بنوك"/>
    <x v="0"/>
    <m/>
    <s v="معاملة بنكية"/>
    <m/>
  </r>
  <r>
    <d v="2017-10-04T00:00:00"/>
    <x v="9"/>
    <n v="200"/>
    <s v="بنك البركة جنيه مصرى"/>
    <s v="تبرعات مباشرة بالبنك"/>
    <m/>
    <s v="بنوك"/>
    <x v="0"/>
    <m/>
    <s v="معاملة بنكية"/>
    <m/>
  </r>
  <r>
    <d v="2017-10-04T00:00:00"/>
    <x v="9"/>
    <n v="1000"/>
    <s v="بنك البركة جنيه مصرى"/>
    <s v="تبرعات مباشرة بالبنك"/>
    <m/>
    <s v="بنوك"/>
    <x v="0"/>
    <m/>
    <s v="معاملة بنكية"/>
    <m/>
  </r>
  <r>
    <d v="2017-10-05T00:00:00"/>
    <x v="9"/>
    <n v="1200"/>
    <s v="خزينة مدينة نصر"/>
    <s v="تبرعات نقدية للمرضى"/>
    <s v="نقدية للمرضى"/>
    <s v="دفاتر جمع مال"/>
    <x v="2"/>
    <s v="سارى"/>
    <n v="375"/>
    <n v="8"/>
  </r>
  <r>
    <d v="2017-10-05T00:00:00"/>
    <x v="9"/>
    <n v="2600"/>
    <s v="خزينة مدينة نصر"/>
    <s v="تبرعات نقدية للمرضى"/>
    <s v="نقدية للمرضى"/>
    <s v="دفاتر جمع مال"/>
    <x v="2"/>
    <s v="سارى"/>
    <n v="376"/>
    <n v="8"/>
  </r>
  <r>
    <d v="2017-10-05T00:00:00"/>
    <x v="9"/>
    <n v="1800"/>
    <s v="خزينة مدينة نصر"/>
    <s v="تبرعات نقدية للمرضى"/>
    <s v="نقدية للمرضى"/>
    <s v="دفاتر جمع مال"/>
    <x v="2"/>
    <s v="سارى"/>
    <n v="377"/>
    <n v="8"/>
  </r>
  <r>
    <d v="2017-10-05T00:00:00"/>
    <x v="9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885"/>
    <n v="18"/>
  </r>
  <r>
    <d v="2017-10-05T00:00:00"/>
    <x v="9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886"/>
    <n v="18"/>
  </r>
  <r>
    <d v="2017-10-05T00:00:00"/>
    <x v="9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887"/>
    <n v="18"/>
  </r>
  <r>
    <d v="2017-10-05T00:00:00"/>
    <x v="9"/>
    <n v="4000"/>
    <s v="خزينة مدينة نصر"/>
    <s v="تبرعات نقدية للمرضى"/>
    <s v="نقدية للمرضى"/>
    <s v="دفاتر جمع مال"/>
    <x v="2"/>
    <s v="سارى"/>
    <n v="1185"/>
    <n v="24"/>
  </r>
  <r>
    <d v="2017-10-05T00:00:00"/>
    <x v="9"/>
    <n v="200"/>
    <s v="خزينة مدينة نصر"/>
    <s v="تبرعات نقدية للمرضى"/>
    <s v="نقدية للمرضى"/>
    <s v="دفاتر جمع مال"/>
    <x v="2"/>
    <s v="سارى"/>
    <n v="1441"/>
    <n v="29"/>
  </r>
  <r>
    <d v="2017-10-05T00:00:00"/>
    <x v="9"/>
    <n v="150"/>
    <s v="خزينة مدينة نصر"/>
    <s v="تبرعات نقدية للمرضى"/>
    <s v="نقدية للمرضى"/>
    <s v="دفاتر جمع مال"/>
    <x v="2"/>
    <s v="سارى"/>
    <n v="1442"/>
    <n v="29"/>
  </r>
  <r>
    <d v="2017-10-05T00:00:00"/>
    <x v="9"/>
    <n v="300"/>
    <s v="خزينة مدينة نصر"/>
    <s v="تبرعات نقدية للمرضى"/>
    <s v="نقدية للمرضى"/>
    <s v="دفاتر جمع مال"/>
    <x v="2"/>
    <s v="سارى"/>
    <n v="1443"/>
    <n v="29"/>
  </r>
  <r>
    <d v="2017-10-05T00:00:00"/>
    <x v="9"/>
    <n v="400"/>
    <s v="خزينة مدينة نصر"/>
    <s v="تبرعات عامة من زكاة مال وغيرها"/>
    <s v="تبرعات عامة من زكاة مال وغيرها"/>
    <s v="دفاتر جمع مال"/>
    <x v="2"/>
    <s v="سارى"/>
    <n v="1444"/>
    <n v="29"/>
  </r>
  <r>
    <d v="2017-10-05T00:00:00"/>
    <x v="9"/>
    <n v="4400"/>
    <s v="خزينة مدينة نصر"/>
    <s v="تبرعات عامة من زكاة مال وغيرها"/>
    <s v="تبرعات عامة من زكاة مال وغيرها"/>
    <s v="دفاتر جمع مال"/>
    <x v="2"/>
    <s v="سارى"/>
    <n v="1445"/>
    <n v="29"/>
  </r>
  <r>
    <d v="2017-10-05T00:00:00"/>
    <x v="9"/>
    <n v="6000"/>
    <s v="خزينة مدينة نصر"/>
    <s v="تبرعات نقدية للمرضى"/>
    <s v="نقدية للمرضى"/>
    <s v="دفاتر جمع مال"/>
    <x v="2"/>
    <s v="سارى"/>
    <n v="1853"/>
    <n v="38"/>
  </r>
  <r>
    <d v="2017-10-05T00:00:00"/>
    <x v="9"/>
    <n v="1000"/>
    <s v="خزينة مدينة نصر"/>
    <s v="تبرعات نقدية للمرضى"/>
    <s v="نقدية للمرضى"/>
    <s v="دفاتر جمع مال"/>
    <x v="2"/>
    <s v="سارى"/>
    <n v="1854"/>
    <n v="38"/>
  </r>
  <r>
    <d v="2017-10-07T00:00:00"/>
    <x v="9"/>
    <n v="1000"/>
    <s v="خزينة مدينة نصر"/>
    <s v="تبرعات نقدية للمرضى"/>
    <s v="نقدية للمرضى"/>
    <s v="دفاتر جمع مال"/>
    <x v="2"/>
    <s v="سارى"/>
    <n v="378"/>
    <n v="8"/>
  </r>
  <r>
    <d v="2017-10-07T00:00:00"/>
    <x v="9"/>
    <n v="500"/>
    <s v="خزينة مدينة نصر"/>
    <s v="تبرعات نقدية للمرضى"/>
    <s v="نقدية للمرضى"/>
    <s v="دفاتر جمع مال"/>
    <x v="2"/>
    <s v="سارى"/>
    <n v="379"/>
    <n v="8"/>
  </r>
  <r>
    <d v="2017-10-07T00:00:00"/>
    <x v="9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380"/>
    <n v="8"/>
  </r>
  <r>
    <d v="2017-10-07T00:00:00"/>
    <x v="9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381"/>
    <n v="8"/>
  </r>
  <r>
    <d v="2017-10-07T00:00:00"/>
    <x v="9"/>
    <n v="200"/>
    <s v="خزينة مدينة نصر"/>
    <s v="تبرعات نقدية للمرضى"/>
    <s v="نقدية للمرضى"/>
    <s v="دفاتر جمع مال"/>
    <x v="2"/>
    <s v="سارى"/>
    <n v="382"/>
    <n v="8"/>
  </r>
  <r>
    <d v="2017-10-07T00:00:00"/>
    <x v="9"/>
    <n v="3000"/>
    <s v="خزينة مدينة نصر"/>
    <s v="تبرعات عامة من زكاة مال وغيرها"/>
    <s v="تبرعات عامة من زكاة مال وغيرها"/>
    <s v="دفاتر جمع مال"/>
    <x v="2"/>
    <s v="سارى"/>
    <n v="632"/>
    <n v="13"/>
  </r>
  <r>
    <d v="2017-10-07T00:00:00"/>
    <x v="9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633"/>
    <n v="13"/>
  </r>
  <r>
    <d v="2017-10-07T00:00:00"/>
    <x v="9"/>
    <n v="1800"/>
    <s v="خزينة مدينة نصر"/>
    <s v="تبرعات نقدية للمرضى"/>
    <s v="نقدية للمرضى"/>
    <s v="دفاتر جمع مال"/>
    <x v="2"/>
    <s v="سارى"/>
    <n v="634"/>
    <n v="13"/>
  </r>
  <r>
    <d v="2017-10-07T00:00:00"/>
    <x v="9"/>
    <n v="1800"/>
    <s v="خزينة مدينة نصر"/>
    <s v="تبرعات نقدية للمرضى"/>
    <s v="نقدية للمرضى"/>
    <s v="دفاتر جمع مال"/>
    <x v="2"/>
    <s v="سارى"/>
    <n v="635"/>
    <n v="13"/>
  </r>
  <r>
    <d v="2017-10-07T00:00:00"/>
    <x v="9"/>
    <n v="15000"/>
    <s v="خزينة مدينة نصر"/>
    <s v="تبرعات عامة من زكاة مال وغيرها"/>
    <s v="تبرعات عامة من زكاة مال وغيرها"/>
    <s v="دفاتر جمع مال"/>
    <x v="2"/>
    <s v="سارى"/>
    <n v="636"/>
    <n v="13"/>
  </r>
  <r>
    <d v="2017-10-07T00:00:00"/>
    <x v="9"/>
    <n v="2000"/>
    <s v="خزينة مدينة نصر"/>
    <s v="تبرعات نقدية للمرضى"/>
    <s v="نقدية للمرضى"/>
    <s v="دفاتر جمع مال"/>
    <x v="2"/>
    <s v="سارى"/>
    <n v="1186"/>
    <n v="24"/>
  </r>
  <r>
    <d v="2017-10-07T00:00:00"/>
    <x v="9"/>
    <n v="300"/>
    <s v="خزينة مدينة نصر"/>
    <s v="تبرعات نقدية للمرضى"/>
    <s v="نقدية للمرضى"/>
    <s v="دفاتر جمع مال"/>
    <x v="2"/>
    <s v="سارى"/>
    <n v="1608"/>
    <n v="33"/>
  </r>
  <r>
    <d v="2017-10-07T00:00:00"/>
    <x v="9"/>
    <n v="2000"/>
    <s v="خزينة مدينة نصر"/>
    <s v="تبرعات نقدية للمرضى"/>
    <s v="نقدية للمرضى"/>
    <s v="دفاتر جمع مال"/>
    <x v="2"/>
    <s v="سارى"/>
    <n v="1609"/>
    <n v="33"/>
  </r>
  <r>
    <d v="2017-10-07T00:00:00"/>
    <x v="9"/>
    <n v="500"/>
    <s v="خزينة مدينة نصر"/>
    <s v="تبرعات نقدية للمرضى"/>
    <s v="نقدية للمرضى"/>
    <s v="دفاتر جمع مال"/>
    <x v="2"/>
    <s v="سارى"/>
    <n v="1610"/>
    <n v="33"/>
  </r>
  <r>
    <d v="2017-10-07T00:00:00"/>
    <x v="9"/>
    <n v="400"/>
    <s v="خزينة مدينة نصر"/>
    <s v="تبرعات نقدية للمرضى"/>
    <s v="نقدية للمرضى"/>
    <s v="دفاتر جمع مال"/>
    <x v="2"/>
    <s v="سارى"/>
    <n v="1611"/>
    <n v="33"/>
  </r>
  <r>
    <d v="2017-10-07T00:00:00"/>
    <x v="9"/>
    <n v="300"/>
    <s v="خزينة مدينة نصر"/>
    <s v="تبرعات نقدية للمرضى"/>
    <s v="نقدية للمرضى"/>
    <s v="دفاتر جمع مال"/>
    <x v="2"/>
    <s v="سارى"/>
    <n v="1612"/>
    <n v="33"/>
  </r>
  <r>
    <d v="2017-10-07T00:00:00"/>
    <x v="9"/>
    <n v="200"/>
    <s v="خزينة مدينة نصر"/>
    <s v="تبرعات نقدية للمرضى"/>
    <s v="نقدية للمرضى"/>
    <s v="دفاتر جمع مال"/>
    <x v="2"/>
    <s v="سارى"/>
    <n v="1613"/>
    <n v="33"/>
  </r>
  <r>
    <d v="2017-10-07T00:00:00"/>
    <x v="9"/>
    <n v="14104"/>
    <s v="خزينة مدينة نصر"/>
    <s v="تبرعات عامة من زكاة مال وغيرها"/>
    <s v="تبرعات عامة من زكاة مال وغيرها"/>
    <s v="دفاتر جمع مال"/>
    <x v="2"/>
    <s v="سارى"/>
    <n v="1711"/>
    <n v="35"/>
  </r>
  <r>
    <d v="2017-10-07T00:00:00"/>
    <x v="9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1758"/>
    <n v="36"/>
  </r>
  <r>
    <d v="2017-10-07T00:00:00"/>
    <x v="9"/>
    <n v="3520"/>
    <s v="خزينة مدينة نصر"/>
    <s v="تبرعات نقدية للمرضى"/>
    <s v="نقدية للمرضى"/>
    <s v="دفاتر جمع مال"/>
    <x v="2"/>
    <s v="سارى"/>
    <n v="1855"/>
    <n v="38"/>
  </r>
  <r>
    <d v="2017-10-07T00:00:00"/>
    <x v="9"/>
    <n v="1000"/>
    <s v="خزينة مدينة نصر"/>
    <s v="تبرعات نقدية للمرضى"/>
    <s v="نقدية للمرضى"/>
    <s v="دفاتر جمع مال"/>
    <x v="2"/>
    <s v="سارى"/>
    <n v="1856"/>
    <n v="38"/>
  </r>
  <r>
    <d v="2017-10-07T00:00:00"/>
    <x v="9"/>
    <n v="450"/>
    <s v="خزينة مدينة نصر"/>
    <s v="تبرعات عامة من زكاة مال وغيرها"/>
    <s v="تبرعات عامة من زكاة مال وغيرها"/>
    <s v="دفاتر جمع مال"/>
    <x v="2"/>
    <s v="سارى"/>
    <n v="1857"/>
    <n v="38"/>
  </r>
  <r>
    <d v="2017-10-07T00:00:00"/>
    <x v="9"/>
    <n v="1000"/>
    <s v="خزينة مدينة نصر"/>
    <s v="تبرعات نقدية للمرضى"/>
    <s v="نقدية للمرضى"/>
    <s v="دفاتر جمع مال"/>
    <x v="2"/>
    <s v="سارى"/>
    <n v="1858"/>
    <n v="38"/>
  </r>
  <r>
    <d v="2017-10-08T00:00:00"/>
    <x v="9"/>
    <n v="500"/>
    <s v="خزينة مدينة نصر"/>
    <s v="تبرعات نقدية للمرضى"/>
    <s v="نقدية للمرضى"/>
    <s v="دفاتر جمع مال"/>
    <x v="2"/>
    <s v="سارى"/>
    <n v="383"/>
    <n v="8"/>
  </r>
  <r>
    <d v="2017-10-08T00:00:00"/>
    <x v="9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638"/>
    <n v="13"/>
  </r>
  <r>
    <d v="2017-10-08T00:00:00"/>
    <x v="9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888"/>
    <n v="18"/>
  </r>
  <r>
    <d v="2017-10-08T00:00:00"/>
    <x v="9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889"/>
    <n v="18"/>
  </r>
  <r>
    <d v="2017-10-08T00:00:00"/>
    <x v="9"/>
    <n v="200"/>
    <s v="خزينة مدينة نصر"/>
    <s v="تبرعات نقدية للمرضى"/>
    <s v="نقدية للمرضى"/>
    <s v="دفاتر جمع مال"/>
    <x v="2"/>
    <s v="سارى"/>
    <n v="1187"/>
    <n v="24"/>
  </r>
  <r>
    <d v="2017-10-08T00:00:00"/>
    <x v="9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1446"/>
    <n v="29"/>
  </r>
  <r>
    <d v="2017-10-08T00:00:00"/>
    <x v="9"/>
    <n v="500"/>
    <s v="خزينة مدينة نصر"/>
    <s v="تبرعات نقدية للمرضى"/>
    <s v="نقدية للمرضى"/>
    <s v="دفاتر جمع مال"/>
    <x v="2"/>
    <s v="سارى"/>
    <n v="1447"/>
    <n v="29"/>
  </r>
  <r>
    <d v="2017-10-08T00:00:00"/>
    <x v="9"/>
    <n v="1000"/>
    <s v="خزينة مدينة نصر"/>
    <s v="تبرعات نقدية للمرضى"/>
    <s v="نقدية للمرضى"/>
    <s v="دفاتر جمع مال"/>
    <x v="2"/>
    <s v="سارى"/>
    <n v="1448"/>
    <n v="29"/>
  </r>
  <r>
    <d v="2017-10-08T00:00:00"/>
    <x v="9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1449"/>
    <n v="29"/>
  </r>
  <r>
    <d v="2017-10-08T00:00:00"/>
    <x v="9"/>
    <n v="4617"/>
    <s v="خزينة مدينة نصر"/>
    <s v="تبرعات عامة من زكاة مال وغيرها"/>
    <s v="تبرعات عامة من زكاة مال وغيرها"/>
    <s v="دفاتر جمع مال"/>
    <x v="2"/>
    <s v="سارى"/>
    <n v="1615"/>
    <n v="33"/>
  </r>
  <r>
    <d v="2017-10-08T00:00:00"/>
    <x v="9"/>
    <n v="6000"/>
    <s v="خزينة مدينة نصر"/>
    <s v="تبرعات نقدية للمرضى"/>
    <s v="نقدية للمرضى"/>
    <s v="دفاتر جمع مال"/>
    <x v="2"/>
    <s v="سارى"/>
    <n v="1616"/>
    <n v="33"/>
  </r>
  <r>
    <d v="2017-10-08T00:00:00"/>
    <x v="9"/>
    <n v="100"/>
    <s v="خزينة مدينة نصر"/>
    <s v="تبرعات نقدية للمرضى"/>
    <s v="نقدية للمرضى"/>
    <s v="دفاتر جمع مال"/>
    <x v="2"/>
    <s v="سارى"/>
    <n v="1617"/>
    <n v="33"/>
  </r>
  <r>
    <d v="2017-10-08T00:00:00"/>
    <x v="9"/>
    <n v="100"/>
    <s v="خزينة مدينة نصر"/>
    <s v="تبرعات نقدية للمرضى"/>
    <s v="نقدية للمرضى"/>
    <s v="دفاتر جمع مال"/>
    <x v="2"/>
    <s v="سارى"/>
    <n v="1618"/>
    <n v="33"/>
  </r>
  <r>
    <d v="2017-10-08T00:00:00"/>
    <x v="9"/>
    <n v="9030"/>
    <s v="خزينة مدينة نصر دولار"/>
    <s v="تبرعات عامة من زكاة مال وغيرها"/>
    <s v="تبرعات عامة من زكاة مال وغيرها"/>
    <s v="دفاتر جمع مال"/>
    <x v="2"/>
    <s v="سارى"/>
    <n v="1619"/>
    <n v="33"/>
  </r>
  <r>
    <d v="2017-10-08T00:00:00"/>
    <x v="9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1712"/>
    <n v="35"/>
  </r>
  <r>
    <d v="2017-10-08T00:00:00"/>
    <x v="9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1713"/>
    <n v="35"/>
  </r>
  <r>
    <d v="2017-10-08T00:00:00"/>
    <x v="9"/>
    <n v="400"/>
    <s v="خزينة مدينة نصر"/>
    <s v="تبرعات عامة من زكاة مال وغيرها"/>
    <s v="تبرعات عامة من زكاة مال وغيرها"/>
    <s v="دفاتر جمع مال"/>
    <x v="2"/>
    <s v="سارى"/>
    <n v="1714"/>
    <n v="35"/>
  </r>
  <r>
    <d v="2017-10-08T00:00:00"/>
    <x v="9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1759"/>
    <n v="36"/>
  </r>
  <r>
    <d v="2017-10-08T00:00:00"/>
    <x v="9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1760"/>
    <n v="36"/>
  </r>
  <r>
    <d v="2017-10-08T00:00:00"/>
    <x v="9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1761"/>
    <n v="36"/>
  </r>
  <r>
    <d v="2017-10-08T00:00:00"/>
    <x v="9"/>
    <n v="300"/>
    <s v="خزينة مدينة نصر"/>
    <s v="تبرعات نقدية للمرضى"/>
    <s v="نقدية للمرضى"/>
    <s v="دفاتر جمع مال"/>
    <x v="2"/>
    <s v="سارى"/>
    <n v="1762"/>
    <n v="36"/>
  </r>
  <r>
    <d v="2017-10-08T00:00:00"/>
    <x v="9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1763"/>
    <n v="36"/>
  </r>
  <r>
    <d v="2017-10-08T00:00:00"/>
    <x v="9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1764"/>
    <n v="36"/>
  </r>
  <r>
    <d v="2017-10-08T00:00:00"/>
    <x v="9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1809"/>
    <n v="37"/>
  </r>
  <r>
    <d v="2017-10-08T00:00:00"/>
    <x v="9"/>
    <n v="200"/>
    <s v="خزينة مدينة نصر"/>
    <s v="تبرعات نقدية للمرضى"/>
    <s v="نقدية للمرضى"/>
    <s v="دفاتر جمع مال"/>
    <x v="2"/>
    <s v="سارى"/>
    <n v="1810"/>
    <n v="37"/>
  </r>
  <r>
    <d v="2017-10-08T00:00:00"/>
    <x v="9"/>
    <n v="200"/>
    <s v="خزينة مدينة نصر"/>
    <s v="تبرعات نقدية للمرضى"/>
    <s v="نقدية للمرضى"/>
    <s v="دفاتر جمع مال"/>
    <x v="2"/>
    <s v="سارى"/>
    <n v="1811"/>
    <n v="37"/>
  </r>
  <r>
    <d v="2017-10-08T00:00:00"/>
    <x v="9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1812"/>
    <n v="37"/>
  </r>
  <r>
    <d v="2017-10-08T00:00:00"/>
    <x v="9"/>
    <n v="3000"/>
    <s v="خزينة مدينة نصر"/>
    <s v="تبرعات نقدية للمرضى"/>
    <s v="نقدية للمرضى"/>
    <s v="دفاتر جمع مال"/>
    <x v="2"/>
    <s v="سارى"/>
    <n v="1813"/>
    <n v="37"/>
  </r>
  <r>
    <d v="2017-10-08T00:00:00"/>
    <x v="9"/>
    <n v="150"/>
    <s v="خزينة مدينة نصر"/>
    <s v="تبرعات نقدية للمرضى"/>
    <s v="نقدية للمرضى"/>
    <s v="دفاتر جمع مال"/>
    <x v="2"/>
    <s v="سارى"/>
    <n v="1814"/>
    <n v="37"/>
  </r>
  <r>
    <d v="2017-10-08T00:00:00"/>
    <x v="9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1860"/>
    <n v="38"/>
  </r>
  <r>
    <d v="2017-10-08T00:00:00"/>
    <x v="9"/>
    <n v="100"/>
    <s v="بنك البركة جنيه مصرى"/>
    <s v="تبرعات مباشرة بالبنك"/>
    <m/>
    <s v="بنوك"/>
    <x v="0"/>
    <m/>
    <s v="معاملة بنكية"/>
    <m/>
  </r>
  <r>
    <d v="2017-10-08T00:00:00"/>
    <x v="9"/>
    <n v="50"/>
    <s v="بنك البركة جنيه مصرى"/>
    <s v="تبرعات مباشرة بالبنك"/>
    <m/>
    <s v="بنوك"/>
    <x v="0"/>
    <m/>
    <s v="معاملة بنكية"/>
    <m/>
  </r>
  <r>
    <d v="2017-10-08T00:00:00"/>
    <x v="9"/>
    <n v="500"/>
    <s v="بنك البركة جنيه مصرى"/>
    <s v="تبرعات مباشرة بالبنك"/>
    <m/>
    <s v="بنوك"/>
    <x v="0"/>
    <m/>
    <s v="معاملة بنكية"/>
    <m/>
  </r>
  <r>
    <d v="2017-10-08T00:00:00"/>
    <x v="9"/>
    <n v="700"/>
    <s v="بنك البركة جنيه مصرى"/>
    <s v="تبرعات مباشرة بالبنك"/>
    <m/>
    <s v="بنوك"/>
    <x v="0"/>
    <m/>
    <s v="معاملة بنكية"/>
    <m/>
  </r>
  <r>
    <d v="2017-10-08T00:00:00"/>
    <x v="9"/>
    <n v="3760"/>
    <s v="بنك البركة جنيه مصرى"/>
    <s v="تبرعات مباشرة بالبنك"/>
    <m/>
    <s v="بنوك"/>
    <x v="0"/>
    <m/>
    <s v="معاملة بنكية"/>
    <m/>
  </r>
  <r>
    <d v="2017-10-08T00:00:00"/>
    <x v="9"/>
    <n v="150"/>
    <s v="بنك البركة جنيه مصرى"/>
    <s v="تبرعات مباشرة بالبنك"/>
    <m/>
    <s v="بنوك"/>
    <x v="0"/>
    <m/>
    <s v="معاملة بنكية"/>
    <m/>
  </r>
  <r>
    <d v="2017-10-08T00:00:00"/>
    <x v="9"/>
    <n v="1664"/>
    <s v="بنك البركة جنيه مصرى"/>
    <s v="تبرعات مباشرة بالبنك"/>
    <m/>
    <s v="بنوك"/>
    <x v="0"/>
    <m/>
    <s v="معاملة بنكية"/>
    <m/>
  </r>
  <r>
    <d v="2017-10-09T00:00:00"/>
    <x v="9"/>
    <n v="2500"/>
    <s v="خزينة مدينة نصر"/>
    <s v="تبرعات عامة من زكاة مال وغيرها"/>
    <s v="تبرعات عامة من زكاة مال وغيرها"/>
    <s v="دفاتر جمع مال"/>
    <x v="2"/>
    <s v="سارى"/>
    <n v="384"/>
    <n v="8"/>
  </r>
  <r>
    <d v="2017-10-09T00:00:00"/>
    <x v="9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385"/>
    <n v="8"/>
  </r>
  <r>
    <d v="2017-10-09T00:00:00"/>
    <x v="9"/>
    <n v="5000"/>
    <s v="خزينة مدينة نصر"/>
    <s v="تبرعات نقدية للمرضى"/>
    <s v="نقدية للمرضى"/>
    <s v="دفاتر جمع مال"/>
    <x v="2"/>
    <s v="سارى"/>
    <n v="386"/>
    <n v="8"/>
  </r>
  <r>
    <d v="2017-10-09T00:00:00"/>
    <x v="9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387"/>
    <n v="8"/>
  </r>
  <r>
    <d v="2017-10-09T00:00:00"/>
    <x v="9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388"/>
    <n v="8"/>
  </r>
  <r>
    <d v="2017-10-09T00:00:00"/>
    <x v="9"/>
    <n v="7000"/>
    <s v="خزينة مدينة نصر"/>
    <s v="تبرعات عامة من زكاة مال وغيرها"/>
    <s v="تبرعات عامة من زكاة مال وغيرها"/>
    <s v="دفاتر جمع مال"/>
    <x v="2"/>
    <s v="سارى"/>
    <n v="389"/>
    <n v="8"/>
  </r>
  <r>
    <d v="2017-10-09T00:00:00"/>
    <x v="9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639"/>
    <n v="13"/>
  </r>
  <r>
    <d v="2017-10-09T00:00:00"/>
    <x v="9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890"/>
    <n v="18"/>
  </r>
  <r>
    <d v="2017-10-09T00:00:00"/>
    <x v="9"/>
    <n v="1000"/>
    <s v="خزينة مدينة نصر"/>
    <s v="تبرعات نقدية للمرضى"/>
    <s v="نقدية للمرضى"/>
    <s v="دفاتر جمع مال"/>
    <x v="2"/>
    <s v="سارى"/>
    <n v="891"/>
    <n v="18"/>
  </r>
  <r>
    <d v="2017-10-09T00:00:00"/>
    <x v="9"/>
    <n v="4500"/>
    <s v="خزينة مدينة نصر"/>
    <s v="تبرعات نقدية للمرضى"/>
    <s v="نقدية للمرضى"/>
    <s v="دفاتر جمع مال"/>
    <x v="2"/>
    <s v="سارى"/>
    <n v="1188"/>
    <n v="24"/>
  </r>
  <r>
    <d v="2017-10-09T00:00:00"/>
    <x v="9"/>
    <n v="6000"/>
    <s v="خزينة مدينة نصر"/>
    <s v="تبرعات عامة من زكاة مال وغيرها"/>
    <s v="تبرعات عامة من زكاة مال وغيرها"/>
    <s v="دفاتر جمع مال"/>
    <x v="2"/>
    <s v="سارى"/>
    <n v="1450"/>
    <n v="29"/>
  </r>
  <r>
    <d v="2017-10-09T00:00:00"/>
    <x v="9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1620"/>
    <n v="33"/>
  </r>
  <r>
    <d v="2017-10-09T00:00:00"/>
    <x v="9"/>
    <n v="200"/>
    <s v="خزينة مدينة نصر"/>
    <s v="تبرعات نقدية للمرضى"/>
    <s v="نقدية للمرضى"/>
    <s v="دفاتر جمع مال"/>
    <x v="2"/>
    <s v="سارى"/>
    <n v="1765"/>
    <n v="36"/>
  </r>
  <r>
    <d v="2017-10-09T00:00:00"/>
    <x v="9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1815"/>
    <n v="37"/>
  </r>
  <r>
    <d v="2017-10-09T00:00:00"/>
    <x v="9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1816"/>
    <n v="37"/>
  </r>
  <r>
    <d v="2017-10-09T00:00:00"/>
    <x v="9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1817"/>
    <n v="37"/>
  </r>
  <r>
    <d v="2017-10-09T00:00:00"/>
    <x v="9"/>
    <n v="13000"/>
    <s v="خزينة مدينة نصر"/>
    <s v="تبرعات عامة من زكاة مال وغيرها"/>
    <s v="تبرعات عامة من زكاة مال وغيرها"/>
    <s v="دفاتر جمع مال"/>
    <x v="2"/>
    <s v="سارى"/>
    <n v="1820"/>
    <n v="37"/>
  </r>
  <r>
    <d v="2017-10-09T00:00:00"/>
    <x v="9"/>
    <n v="36120"/>
    <s v="خزينة مدينة نصر دولار"/>
    <s v="تبرعات عامة من زكاة مال وغيرها"/>
    <s v="تبرعات عامة من زكاة مال وغيرها"/>
    <s v="دفاتر جمع مال"/>
    <x v="2"/>
    <s v="سارى"/>
    <n v="1859"/>
    <n v="38"/>
  </r>
  <r>
    <d v="2017-10-09T00:00:00"/>
    <x v="9"/>
    <n v="600"/>
    <s v="خزينة مدينة نصر"/>
    <s v="تبرعات عامة من زكاة مال وغيرها"/>
    <s v="تبرعات عامة من زكاة مال وغيرها"/>
    <s v="دفاتر جمع مال"/>
    <x v="2"/>
    <s v="سارى"/>
    <n v="1861"/>
    <n v="38"/>
  </r>
  <r>
    <d v="2017-10-09T00:00:00"/>
    <x v="9"/>
    <n v="5000"/>
    <s v="خزينة مدينة نصر"/>
    <s v="تبرعات نقدية للمرضى"/>
    <s v="نقدية للمرضى"/>
    <s v="دفاتر جمع مال"/>
    <x v="2"/>
    <s v="سارى"/>
    <n v="1862"/>
    <n v="38"/>
  </r>
  <r>
    <d v="2017-10-09T00:00:00"/>
    <x v="9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1864"/>
    <n v="38"/>
  </r>
  <r>
    <d v="2017-10-09T00:00:00"/>
    <x v="9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1865"/>
    <n v="38"/>
  </r>
  <r>
    <d v="2017-10-09T00:00:00"/>
    <x v="9"/>
    <n v="100"/>
    <s v="خزينة مدينة نصر"/>
    <s v="تبرعات نقدية للمرضى"/>
    <s v="نقدية للمرضى"/>
    <s v="دفاتر جمع مال"/>
    <x v="2"/>
    <s v="سارى"/>
    <n v="1866"/>
    <n v="38"/>
  </r>
  <r>
    <d v="2017-10-09T00:00:00"/>
    <x v="9"/>
    <n v="4000"/>
    <s v="خزينة مدينة نصر"/>
    <s v="تبرعات عامة من زكاة مال وغيرها"/>
    <s v="تبرعات عامة من زكاة مال وغيرها"/>
    <s v="دفاتر جمع مال"/>
    <x v="2"/>
    <s v="سارى"/>
    <n v="1867"/>
    <n v="38"/>
  </r>
  <r>
    <d v="2017-10-09T00:00:00"/>
    <x v="9"/>
    <n v="2750"/>
    <s v="خزينة مدينة نصر"/>
    <s v="تبرعات نقدية للمرضى"/>
    <s v="نقدية للمرضى"/>
    <s v="دفاتر جمع مال"/>
    <x v="2"/>
    <s v="سارى"/>
    <n v="1868"/>
    <n v="38"/>
  </r>
  <r>
    <d v="2017-10-09T00:00:00"/>
    <x v="9"/>
    <n v="2300"/>
    <s v="خزينة مدينة نصر"/>
    <s v="تبرعات عامة من زكاة مال وغيرها"/>
    <s v="تبرعات عامة من زكاة مال وغيرها"/>
    <s v="دفاتر جمع مال"/>
    <x v="2"/>
    <s v="سارى"/>
    <n v="1901"/>
    <n v="39"/>
  </r>
  <r>
    <d v="2017-10-09T00:00:00"/>
    <x v="9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1902"/>
    <n v="39"/>
  </r>
  <r>
    <d v="2017-10-09T00:00:00"/>
    <x v="9"/>
    <n v="100"/>
    <s v="خزينة مدينة نصر"/>
    <s v="تبرعات نقدية للمرضى"/>
    <s v="نقدية للمرضى"/>
    <s v="دفاتر جمع مال"/>
    <x v="2"/>
    <s v="سارى"/>
    <n v="1903"/>
    <n v="39"/>
  </r>
  <r>
    <d v="2017-10-09T00:00:00"/>
    <x v="9"/>
    <n v="2300"/>
    <s v="خزينة مدينة نصر"/>
    <s v="تبرعات عامة من زكاة مال وغيرها"/>
    <s v="تبرعات عامة من زكاة مال وغيرها"/>
    <s v="دفاتر جمع مال"/>
    <x v="2"/>
    <s v="سارى"/>
    <n v="1904"/>
    <n v="39"/>
  </r>
  <r>
    <d v="2017-10-09T00:00:00"/>
    <x v="9"/>
    <n v="148"/>
    <s v="بنك البركة جنيه مصرى"/>
    <s v="تبرعات مباشرة بالبنك"/>
    <m/>
    <s v="بنوك"/>
    <x v="0"/>
    <m/>
    <s v="معاملة بنكية"/>
    <m/>
  </r>
  <r>
    <d v="2017-10-09T00:00:00"/>
    <x v="9"/>
    <n v="1447"/>
    <s v="بنك البركة جنيه مصرى"/>
    <s v="تبرعات مباشرة بالبنك"/>
    <m/>
    <s v="بنوك"/>
    <x v="0"/>
    <m/>
    <s v="معاملة بنكية"/>
    <m/>
  </r>
  <r>
    <d v="2017-10-09T00:00:00"/>
    <x v="9"/>
    <n v="70"/>
    <s v="بنك البركة جنيه مصرى"/>
    <s v="تبرعات مباشرة بالبنك"/>
    <m/>
    <s v="بنوك"/>
    <x v="0"/>
    <m/>
    <s v="معاملة بنكية"/>
    <m/>
  </r>
  <r>
    <d v="2017-10-09T00:00:00"/>
    <x v="9"/>
    <n v="30"/>
    <s v="بنك البركة جنيه مصرى"/>
    <s v="تبرعات مباشرة بالبنك"/>
    <m/>
    <s v="بنوك"/>
    <x v="0"/>
    <m/>
    <s v="معاملة بنكية"/>
    <m/>
  </r>
  <r>
    <d v="2017-10-10T00:00:00"/>
    <x v="9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390"/>
    <n v="8"/>
  </r>
  <r>
    <d v="2017-10-10T00:00:00"/>
    <x v="9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391"/>
    <n v="8"/>
  </r>
  <r>
    <d v="2017-10-10T00:00:00"/>
    <x v="9"/>
    <n v="100"/>
    <s v="خزينة مدينة نصر"/>
    <s v="تبرعات نقدية للمرضى"/>
    <s v="نقدية للمرضى"/>
    <s v="دفاتر جمع مال"/>
    <x v="2"/>
    <s v="سارى"/>
    <n v="640"/>
    <n v="13"/>
  </r>
  <r>
    <d v="2017-10-10T00:00:00"/>
    <x v="9"/>
    <n v="1000"/>
    <s v="خزينة مدينة نصر"/>
    <s v="تبرعات نقدية للمرضى"/>
    <s v="نقدية للمرضى"/>
    <s v="دفاتر جمع مال"/>
    <x v="2"/>
    <s v="سارى"/>
    <n v="641"/>
    <n v="13"/>
  </r>
  <r>
    <d v="2017-10-10T00:00:00"/>
    <x v="9"/>
    <n v="700"/>
    <s v="خزينة مدينة نصر"/>
    <s v="تبرعات نقدية للمرضى"/>
    <s v="نقدية للمرضى"/>
    <s v="دفاتر جمع مال"/>
    <x v="2"/>
    <s v="سارى"/>
    <n v="642"/>
    <n v="13"/>
  </r>
  <r>
    <d v="2017-10-10T00:00:00"/>
    <x v="9"/>
    <n v="400"/>
    <s v="خزينة مدينة نصر"/>
    <s v="تبرعات عامة من زكاة مال وغيرها"/>
    <s v="تبرعات عامة من زكاة مال وغيرها"/>
    <s v="دفاتر جمع مال"/>
    <x v="2"/>
    <s v="سارى"/>
    <n v="643"/>
    <n v="13"/>
  </r>
  <r>
    <d v="2017-10-10T00:00:00"/>
    <x v="9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892"/>
    <n v="18"/>
  </r>
  <r>
    <d v="2017-10-10T00:00:00"/>
    <x v="9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893"/>
    <n v="18"/>
  </r>
  <r>
    <d v="2017-10-10T00:00:00"/>
    <x v="9"/>
    <n v="200"/>
    <s v="خزينة مدينة نصر"/>
    <s v="تبرعات نقدية للمرضى"/>
    <s v="نقدية للمرضى"/>
    <s v="دفاتر جمع مال"/>
    <x v="2"/>
    <s v="سارى"/>
    <n v="1189"/>
    <n v="24"/>
  </r>
  <r>
    <d v="2017-10-10T00:00:00"/>
    <x v="9"/>
    <n v="500"/>
    <s v="خزينة مدينة نصر"/>
    <s v="تبرعات نقدية للمرضى"/>
    <s v="نقدية للمرضى"/>
    <s v="دفاتر جمع مال"/>
    <x v="2"/>
    <s v="سارى"/>
    <n v="1621"/>
    <n v="33"/>
  </r>
  <r>
    <d v="2017-10-10T00:00:00"/>
    <x v="9"/>
    <n v="900"/>
    <s v="خزينة مدينة نصر"/>
    <s v="تبرعات عامة من زكاة مال وغيرها"/>
    <s v="تبرعات عامة من زكاة مال وغيرها"/>
    <s v="دفاتر جمع مال"/>
    <x v="2"/>
    <s v="سارى"/>
    <n v="1622"/>
    <n v="33"/>
  </r>
  <r>
    <d v="2017-10-10T00:00:00"/>
    <x v="9"/>
    <n v="400"/>
    <s v="خزينة مدينة نصر"/>
    <s v="تبرعات عامة من زكاة مال وغيرها"/>
    <s v="تبرعات عامة من زكاة مال وغيرها"/>
    <s v="دفاتر جمع مال"/>
    <x v="2"/>
    <s v="سارى"/>
    <n v="1715"/>
    <n v="35"/>
  </r>
  <r>
    <d v="2017-10-10T00:00:00"/>
    <x v="9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1716"/>
    <n v="35"/>
  </r>
  <r>
    <d v="2017-10-10T00:00:00"/>
    <x v="9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1766"/>
    <n v="36"/>
  </r>
  <r>
    <d v="2017-10-10T00:00:00"/>
    <x v="9"/>
    <n v="100"/>
    <s v="خزينة مدينة نصر"/>
    <s v="تبرعات نقدية للمرضى"/>
    <s v="نقدية للمرضى"/>
    <s v="دفاتر جمع مال"/>
    <x v="2"/>
    <s v="سارى"/>
    <n v="1767"/>
    <n v="36"/>
  </r>
  <r>
    <d v="2017-10-10T00:00:00"/>
    <x v="9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1768"/>
    <n v="36"/>
  </r>
  <r>
    <d v="2017-10-10T00:00:00"/>
    <x v="9"/>
    <n v="22000"/>
    <s v="خزينة مدينة نصر"/>
    <s v="تبرعات عامة من زكاة مال وغيرها"/>
    <s v="تبرعات عامة من زكاة مال وغيرها"/>
    <s v="دفاتر جمع مال"/>
    <x v="2"/>
    <s v="سارى"/>
    <n v="1769"/>
    <n v="36"/>
  </r>
  <r>
    <d v="2017-10-10T00:00:00"/>
    <x v="9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1818"/>
    <n v="37"/>
  </r>
  <r>
    <d v="2017-10-10T00:00:00"/>
    <x v="9"/>
    <n v="150"/>
    <s v="خزينة مدينة نصر"/>
    <s v="تبرعات عامة من زكاة مال وغيرها"/>
    <s v="تبرعات عامة من زكاة مال وغيرها"/>
    <s v="دفاتر جمع مال"/>
    <x v="2"/>
    <s v="سارى"/>
    <n v="1819"/>
    <n v="37"/>
  </r>
  <r>
    <d v="2017-10-10T00:00:00"/>
    <x v="9"/>
    <n v="1000"/>
    <s v="خزينة مدينة نصر"/>
    <s v="تبرعات نقدية للمرضى"/>
    <s v="نقدية للمرضى"/>
    <s v="دفاتر جمع مال"/>
    <x v="2"/>
    <s v="سارى"/>
    <n v="1869"/>
    <n v="38"/>
  </r>
  <r>
    <d v="2017-10-10T00:00:00"/>
    <x v="9"/>
    <n v="16200"/>
    <s v="خزينة مدينة نصر"/>
    <s v="تبرعات عامة من زكاة مال وغيرها"/>
    <s v="تبرعات عامة من زكاة مال وغيرها"/>
    <s v="دفاتر جمع مال"/>
    <x v="2"/>
    <s v="سارى"/>
    <n v="1870"/>
    <n v="38"/>
  </r>
  <r>
    <d v="2017-10-10T00:00:00"/>
    <x v="9"/>
    <n v="200"/>
    <s v="خزينة مدينة نصر"/>
    <s v="تبرعات نقدية للمرضى"/>
    <s v="نقدية للمرضى"/>
    <s v="دفاتر جمع مال"/>
    <x v="2"/>
    <s v="سارى"/>
    <n v="1871"/>
    <n v="38"/>
  </r>
  <r>
    <d v="2017-10-10T00:00:00"/>
    <x v="9"/>
    <n v="100"/>
    <s v="بنك البركة جنيه مصرى"/>
    <s v="تبرعات مباشرة بالبنك"/>
    <m/>
    <s v="بنوك"/>
    <x v="0"/>
    <m/>
    <s v="معاملة بنكية"/>
    <m/>
  </r>
  <r>
    <d v="2017-10-10T00:00:00"/>
    <x v="9"/>
    <n v="1500"/>
    <s v="بنك البركة جنيه مصرى"/>
    <s v="تبرعات مباشرة بالبنك"/>
    <m/>
    <s v="بنوك"/>
    <x v="0"/>
    <m/>
    <s v="معاملة بنكية"/>
    <m/>
  </r>
  <r>
    <d v="2017-10-10T00:00:00"/>
    <x v="9"/>
    <n v="2640"/>
    <s v="بنك البركة جنيه مصرى"/>
    <s v="تبرعات مباشرة بالبنك"/>
    <m/>
    <s v="بنوك"/>
    <x v="0"/>
    <m/>
    <s v="معاملة بنكية"/>
    <m/>
  </r>
  <r>
    <d v="2017-10-10T00:00:00"/>
    <x v="9"/>
    <n v="1000"/>
    <s v="بنك البركة جنيه مصرى"/>
    <s v="تبرعات مباشرة بالبنك"/>
    <m/>
    <s v="بنوك"/>
    <x v="0"/>
    <m/>
    <s v="معاملة بنكية"/>
    <m/>
  </r>
  <r>
    <d v="2017-10-10T00:00:00"/>
    <x v="9"/>
    <n v="4000"/>
    <s v="بنك البركة جنيه مصرى"/>
    <s v="تبرعات مباشرة بالبنك"/>
    <m/>
    <s v="بنوك"/>
    <x v="0"/>
    <m/>
    <s v="معاملة بنكية"/>
    <m/>
  </r>
  <r>
    <d v="2017-10-10T00:00:00"/>
    <x v="9"/>
    <n v="1650"/>
    <s v="بنك البركة جنيه مصرى"/>
    <s v="تبرعات مباشرة بالبنك"/>
    <m/>
    <s v="بنوك"/>
    <x v="0"/>
    <m/>
    <s v="معاملة بنكية"/>
    <m/>
  </r>
  <r>
    <d v="2017-10-11T00:00:00"/>
    <x v="9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392"/>
    <n v="8"/>
  </r>
  <r>
    <d v="2017-10-11T00:00:00"/>
    <x v="9"/>
    <n v="8500"/>
    <s v="خزينة مدينة نصر"/>
    <s v="تبرعات عامة من زكاة مال وغيرها"/>
    <s v="تبرعات عامة من زكاة مال وغيرها"/>
    <s v="دفاتر جمع مال"/>
    <x v="2"/>
    <s v="سارى"/>
    <n v="393"/>
    <n v="8"/>
  </r>
  <r>
    <d v="2017-10-11T00:00:00"/>
    <x v="9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394"/>
    <n v="8"/>
  </r>
  <r>
    <d v="2017-10-11T00:00:00"/>
    <x v="9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395"/>
    <n v="8"/>
  </r>
  <r>
    <d v="2017-10-11T00:00:00"/>
    <x v="9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396"/>
    <n v="8"/>
  </r>
  <r>
    <d v="2017-10-11T00:00:00"/>
    <x v="9"/>
    <n v="1000"/>
    <s v="خزينة مدينة نصر"/>
    <s v="تبرعات نقدية للمرضى"/>
    <s v="نقدية للمرضى"/>
    <s v="دفاتر جمع مال"/>
    <x v="2"/>
    <s v="سارى"/>
    <n v="397"/>
    <n v="8"/>
  </r>
  <r>
    <d v="2017-10-11T00:00:00"/>
    <x v="9"/>
    <n v="1050"/>
    <s v="خزينة مدينة نصر"/>
    <s v="تبرعات نقدية للمرضى"/>
    <s v="نقدية للمرضى"/>
    <s v="دفاتر جمع مال"/>
    <x v="2"/>
    <s v="سارى"/>
    <n v="644"/>
    <n v="13"/>
  </r>
  <r>
    <d v="2017-10-11T00:00:00"/>
    <x v="9"/>
    <n v="1050"/>
    <s v="خزينة مدينة نصر"/>
    <s v="تبرعات عامة من زكاة مال وغيرها"/>
    <s v="تبرعات عامة من زكاة مال وغيرها"/>
    <s v="دفاتر جمع مال"/>
    <x v="2"/>
    <s v="سارى"/>
    <n v="645"/>
    <n v="13"/>
  </r>
  <r>
    <d v="2017-10-11T00:00:00"/>
    <x v="9"/>
    <n v="6000"/>
    <s v="خزينة مدينة نصر"/>
    <s v="تبرعات عامة من زكاة مال وغيرها"/>
    <s v="تبرعات عامة من زكاة مال وغيرها"/>
    <s v="دفاتر جمع مال"/>
    <x v="2"/>
    <s v="سارى"/>
    <n v="646"/>
    <n v="13"/>
  </r>
  <r>
    <d v="2017-10-11T00:00:00"/>
    <x v="9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1717"/>
    <n v="35"/>
  </r>
  <r>
    <d v="2017-10-11T00:00:00"/>
    <x v="9"/>
    <n v="6000"/>
    <s v="خزينة مدينة نصر"/>
    <s v="تبرعات نقدية للمرضى"/>
    <s v="نقدية للمرضى"/>
    <s v="دفاتر جمع مال"/>
    <x v="2"/>
    <s v="سارى"/>
    <n v="1770"/>
    <n v="36"/>
  </r>
  <r>
    <d v="2017-10-11T00:00:00"/>
    <x v="9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1821"/>
    <n v="37"/>
  </r>
  <r>
    <d v="2017-10-11T00:00:00"/>
    <x v="9"/>
    <n v="27089.999999999996"/>
    <s v="خزينة مدينة نصر دولار"/>
    <s v="تبرعات عامة من زكاة مال وغيرها"/>
    <s v="تبرعات عامة من زكاة مال وغيرها"/>
    <s v="دفاتر جمع مال"/>
    <x v="2"/>
    <s v="سارى"/>
    <n v="1872"/>
    <n v="38"/>
  </r>
  <r>
    <d v="2017-10-11T00:00:00"/>
    <x v="9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1873"/>
    <n v="38"/>
  </r>
  <r>
    <d v="2017-10-11T00:00:00"/>
    <x v="9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1874"/>
    <n v="38"/>
  </r>
  <r>
    <d v="2017-10-11T00:00:00"/>
    <x v="9"/>
    <n v="600"/>
    <s v="خزينة مدينة نصر"/>
    <s v="تبرعات عامة من زكاة مال وغيرها"/>
    <s v="تبرعات عامة من زكاة مال وغيرها"/>
    <s v="دفاتر جمع مال"/>
    <x v="2"/>
    <s v="سارى"/>
    <n v="1875"/>
    <n v="38"/>
  </r>
  <r>
    <d v="2017-10-11T00:00:00"/>
    <x v="9"/>
    <n v="800"/>
    <s v="خزينة مدينة نصر"/>
    <s v="تبرعات نقدية للمرضى"/>
    <s v="نقدية للمرضى"/>
    <s v="دفاتر جمع مال"/>
    <x v="2"/>
    <s v="سارى"/>
    <n v="1876"/>
    <n v="38"/>
  </r>
  <r>
    <d v="2017-10-11T00:00:00"/>
    <x v="9"/>
    <n v="1200"/>
    <s v="خزينة مدينة نصر"/>
    <s v="تبرعات عامة من زكاة مال وغيرها"/>
    <s v="تبرعات عامة من زكاة مال وغيرها"/>
    <s v="دفاتر جمع مال"/>
    <x v="2"/>
    <s v="سارى"/>
    <n v="1905"/>
    <n v="39"/>
  </r>
  <r>
    <d v="2017-10-11T00:00:00"/>
    <x v="9"/>
    <n v="200"/>
    <s v="خزينة مدينة نصر"/>
    <s v="تبرعات نقدية للمرضى"/>
    <s v="نقدية للمرضى"/>
    <s v="دفاتر جمع مال"/>
    <x v="2"/>
    <s v="سارى"/>
    <n v="1906"/>
    <n v="39"/>
  </r>
  <r>
    <d v="2017-10-11T00:00:00"/>
    <x v="9"/>
    <n v="100"/>
    <s v="بنك البركة جنيه مصرى"/>
    <s v="تبرعات مباشرة بالبنك"/>
    <m/>
    <s v="بنوك"/>
    <x v="0"/>
    <m/>
    <s v="معاملة بنكية"/>
    <m/>
  </r>
  <r>
    <d v="2017-10-11T00:00:00"/>
    <x v="9"/>
    <n v="400"/>
    <s v="بنك البركة جنيه مصرى"/>
    <s v="تبرعات مباشرة بالبنك"/>
    <m/>
    <s v="بنوك"/>
    <x v="0"/>
    <m/>
    <s v="معاملة بنكية"/>
    <m/>
  </r>
  <r>
    <d v="2017-10-11T00:00:00"/>
    <x v="9"/>
    <n v="100000"/>
    <s v="بنك البركة جنيه مصرى"/>
    <s v="تبرعات مباشرة بالبنك"/>
    <m/>
    <s v="بنوك"/>
    <x v="0"/>
    <m/>
    <s v="معاملة بنكية"/>
    <m/>
  </r>
  <r>
    <d v="2017-10-11T00:00:00"/>
    <x v="9"/>
    <n v="3000"/>
    <s v="بنك البركة جنيه مصرى"/>
    <s v="تبرعات مباشرة بالبنك"/>
    <m/>
    <s v="بنوك"/>
    <x v="0"/>
    <m/>
    <s v="معاملة بنكية"/>
    <m/>
  </r>
  <r>
    <d v="2017-10-11T00:00:00"/>
    <x v="9"/>
    <n v="2400"/>
    <s v="بنك البركة جنيه مصرى"/>
    <s v="تبرعات مباشرة بالبنك"/>
    <m/>
    <s v="بنوك"/>
    <x v="0"/>
    <m/>
    <s v="معاملة بنكية"/>
    <m/>
  </r>
  <r>
    <d v="2017-10-11T00:00:00"/>
    <x v="9"/>
    <n v="98.25"/>
    <s v="بنك البركة جنيه مصرى"/>
    <s v="تبرعات مباشرة بالبنك"/>
    <m/>
    <s v="بنوك"/>
    <x v="0"/>
    <m/>
    <s v="معاملة بنكية"/>
    <m/>
  </r>
  <r>
    <d v="2017-10-12T00:00:00"/>
    <x v="9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398"/>
    <n v="8"/>
  </r>
  <r>
    <d v="2017-10-12T00:00:00"/>
    <x v="9"/>
    <n v="50"/>
    <s v="خزينة مدينة نصر"/>
    <s v="تبرعات نقدية للمرضى"/>
    <s v="نقدية للمرضى"/>
    <s v="دفاتر جمع مال"/>
    <x v="2"/>
    <s v="سارى"/>
    <n v="400"/>
    <n v="8"/>
  </r>
  <r>
    <d v="2017-10-12T00:00:00"/>
    <x v="9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401"/>
    <n v="9"/>
  </r>
  <r>
    <d v="2017-10-12T00:00:00"/>
    <x v="9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402"/>
    <n v="9"/>
  </r>
  <r>
    <d v="2017-10-12T00:00:00"/>
    <x v="9"/>
    <n v="200"/>
    <s v="خزينة مدينة نصر"/>
    <s v="تبرعات نقدية للمرضى"/>
    <s v="نقدية للمرضى"/>
    <s v="دفاتر جمع مال"/>
    <x v="2"/>
    <s v="سارى"/>
    <n v="647"/>
    <n v="13"/>
  </r>
  <r>
    <d v="2017-10-12T00:00:00"/>
    <x v="9"/>
    <n v="1400"/>
    <s v="خزينة مدينة نصر"/>
    <s v="تبرعات نقدية للمرضى"/>
    <s v="نقدية للمرضى"/>
    <s v="دفاتر جمع مال"/>
    <x v="2"/>
    <s v="سارى"/>
    <n v="648"/>
    <n v="13"/>
  </r>
  <r>
    <d v="2017-10-12T00:00:00"/>
    <x v="9"/>
    <n v="3000"/>
    <s v="خزينة مدينة نصر"/>
    <s v="تبرعات عامة من زكاة مال وغيرها"/>
    <s v="تبرعات عامة من زكاة مال وغيرها"/>
    <s v="دفاتر جمع مال"/>
    <x v="2"/>
    <s v="سارى"/>
    <n v="649"/>
    <n v="13"/>
  </r>
  <r>
    <d v="2017-10-12T00:00:00"/>
    <x v="9"/>
    <n v="800"/>
    <s v="خزينة مدينة نصر"/>
    <s v="تبرعات عامة من زكاة مال وغيرها"/>
    <s v="تبرعات عامة من زكاة مال وغيرها"/>
    <s v="دفاتر جمع مال"/>
    <x v="2"/>
    <s v="سارى"/>
    <n v="650"/>
    <n v="13"/>
  </r>
  <r>
    <d v="2017-10-12T00:00:00"/>
    <x v="9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894"/>
    <n v="18"/>
  </r>
  <r>
    <d v="2017-10-12T00:00:00"/>
    <x v="9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895"/>
    <n v="18"/>
  </r>
  <r>
    <d v="2017-10-12T00:00:00"/>
    <x v="9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896"/>
    <n v="18"/>
  </r>
  <r>
    <d v="2017-10-12T00:00:00"/>
    <x v="9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897"/>
    <n v="18"/>
  </r>
  <r>
    <d v="2017-10-12T00:00:00"/>
    <x v="9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898"/>
    <n v="18"/>
  </r>
  <r>
    <d v="2017-10-12T00:00:00"/>
    <x v="9"/>
    <n v="300"/>
    <s v="خزينة مدينة نصر"/>
    <s v="تبرعات نقدية للمرضى"/>
    <s v="نقدية للمرضى"/>
    <s v="دفاتر جمع مال"/>
    <x v="2"/>
    <s v="سارى"/>
    <n v="1190"/>
    <n v="24"/>
  </r>
  <r>
    <d v="2017-10-12T00:00:00"/>
    <x v="9"/>
    <n v="2000"/>
    <s v="خزينة مدينة نصر"/>
    <s v="تبرعات نقدية للمرضى"/>
    <s v="نقدية للمرضى"/>
    <s v="دفاتر جمع مال"/>
    <x v="2"/>
    <s v="سارى"/>
    <n v="1623"/>
    <n v="33"/>
  </r>
  <r>
    <d v="2017-10-12T00:00:00"/>
    <x v="9"/>
    <n v="700"/>
    <s v="خزينة مدينة نصر"/>
    <s v="تبرعات نقدية للمرضى"/>
    <s v="نقدية للمرضى"/>
    <s v="دفاتر جمع مال"/>
    <x v="2"/>
    <s v="سارى"/>
    <n v="1624"/>
    <n v="33"/>
  </r>
  <r>
    <d v="2017-10-12T00:00:00"/>
    <x v="9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1625"/>
    <n v="33"/>
  </r>
  <r>
    <d v="2017-10-12T00:00:00"/>
    <x v="9"/>
    <n v="150"/>
    <s v="خزينة مدينة نصر"/>
    <s v="تبرعات عامة من زكاة مال وغيرها"/>
    <s v="تبرعات عامة من زكاة مال وغيرها"/>
    <s v="دفاتر جمع مال"/>
    <x v="2"/>
    <s v="سارى"/>
    <n v="1626"/>
    <n v="33"/>
  </r>
  <r>
    <d v="2017-10-12T00:00:00"/>
    <x v="9"/>
    <n v="3000"/>
    <s v="خزينة مدينة نصر"/>
    <s v="تبرعات عامة من زكاة مال وغيرها"/>
    <s v="تبرعات عامة من زكاة مال وغيرها"/>
    <s v="دفاتر جمع مال"/>
    <x v="2"/>
    <s v="سارى"/>
    <n v="1627"/>
    <n v="33"/>
  </r>
  <r>
    <d v="2017-10-12T00:00:00"/>
    <x v="9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1628"/>
    <n v="33"/>
  </r>
  <r>
    <d v="2017-10-12T00:00:00"/>
    <x v="9"/>
    <n v="400"/>
    <s v="خزينة مدينة نصر"/>
    <s v="تبرعات نقدية للمرضى"/>
    <s v="نقدية للمرضى"/>
    <s v="دفاتر جمع مال"/>
    <x v="2"/>
    <s v="سارى"/>
    <n v="1718"/>
    <n v="35"/>
  </r>
  <r>
    <d v="2017-10-12T00:00:00"/>
    <x v="9"/>
    <n v="400"/>
    <s v="خزينة مدينة نصر"/>
    <s v="تبرعات عامة من زكاة مال وغيرها"/>
    <s v="تبرعات عامة من زكاة مال وغيرها"/>
    <s v="دفاتر جمع مال"/>
    <x v="2"/>
    <s v="سارى"/>
    <n v="1719"/>
    <n v="35"/>
  </r>
  <r>
    <d v="2017-10-12T00:00:00"/>
    <x v="9"/>
    <n v="500"/>
    <s v="خزينة مدينة نصر"/>
    <s v="تبرعات نقدية للمرضى"/>
    <s v="نقدية للمرضى"/>
    <s v="دفاتر جمع مال"/>
    <x v="2"/>
    <s v="سارى"/>
    <n v="1822"/>
    <n v="37"/>
  </r>
  <r>
    <d v="2017-10-12T00:00:00"/>
    <x v="9"/>
    <n v="1000"/>
    <s v="خزينة مدينة نصر"/>
    <s v="تبرعات نقدية للمرضى"/>
    <s v="نقدية للمرضى"/>
    <s v="دفاتر جمع مال"/>
    <x v="2"/>
    <s v="سارى"/>
    <n v="1823"/>
    <n v="37"/>
  </r>
  <r>
    <d v="2017-10-12T00:00:00"/>
    <x v="9"/>
    <n v="250"/>
    <s v="خزينة مدينة نصر"/>
    <s v="تبرعات عامة من زكاة مال وغيرها"/>
    <s v="تبرعات عامة من زكاة مال وغيرها"/>
    <s v="دفاتر جمع مال"/>
    <x v="2"/>
    <s v="سارى"/>
    <n v="1824"/>
    <n v="37"/>
  </r>
  <r>
    <d v="2017-10-12T00:00:00"/>
    <x v="9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1825"/>
    <n v="37"/>
  </r>
  <r>
    <d v="2017-10-12T00:00:00"/>
    <x v="9"/>
    <n v="400"/>
    <s v="خزينة مدينة نصر"/>
    <s v="تبرعات نقدية للمرضى"/>
    <s v="نقدية للمرضى"/>
    <s v="دفاتر جمع مال"/>
    <x v="2"/>
    <s v="سارى"/>
    <n v="1826"/>
    <n v="37"/>
  </r>
  <r>
    <d v="2017-10-12T00:00:00"/>
    <x v="9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1877"/>
    <n v="38"/>
  </r>
  <r>
    <d v="2017-10-12T00:00:00"/>
    <x v="9"/>
    <n v="400"/>
    <s v="خزينة مدينة نصر"/>
    <s v="تبرعات نقدية للمرضى"/>
    <s v="نقدية للمرضى"/>
    <s v="دفاتر جمع مال"/>
    <x v="2"/>
    <s v="سارى"/>
    <n v="1907"/>
    <n v="39"/>
  </r>
  <r>
    <d v="2017-10-12T00:00:00"/>
    <x v="9"/>
    <n v="100"/>
    <s v="خزينة مدينة نصر"/>
    <s v="تبرعات نقدية للمرضى"/>
    <s v="نقدية للمرضى"/>
    <s v="دفاتر جمع مال"/>
    <x v="2"/>
    <s v="سارى"/>
    <n v="1908"/>
    <n v="39"/>
  </r>
  <r>
    <d v="2017-10-12T00:00:00"/>
    <x v="9"/>
    <n v="500"/>
    <s v="بنك البركة جنيه مصرى"/>
    <s v="تبرعات مباشرة بالبنك"/>
    <m/>
    <s v="بنوك"/>
    <x v="0"/>
    <m/>
    <s v="معاملة بنكية"/>
    <m/>
  </r>
  <r>
    <d v="2017-10-12T00:00:00"/>
    <x v="9"/>
    <n v="20"/>
    <s v="بنك البركة جنيه مصرى"/>
    <s v="تبرعات مباشرة بالبنك"/>
    <m/>
    <s v="بنوك"/>
    <x v="0"/>
    <m/>
    <s v="معاملة بنكية"/>
    <m/>
  </r>
  <r>
    <d v="2017-10-12T00:00:00"/>
    <x v="9"/>
    <n v="100"/>
    <s v="بنك البركة جنيه مصرى"/>
    <s v="تبرعات مباشرة بالبنك"/>
    <m/>
    <s v="بنوك"/>
    <x v="0"/>
    <m/>
    <s v="معاملة بنكية"/>
    <m/>
  </r>
  <r>
    <d v="2017-10-13T00:00:00"/>
    <x v="9"/>
    <n v="300"/>
    <s v="خزينة مدينة نصر"/>
    <s v="تبرعات نقدية للمرضى"/>
    <s v="نقدية للمرضى"/>
    <s v="دفاتر جمع مال"/>
    <x v="2"/>
    <s v="سارى"/>
    <n v="403"/>
    <n v="9"/>
  </r>
  <r>
    <d v="2017-10-13T00:00:00"/>
    <x v="9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404"/>
    <n v="9"/>
  </r>
  <r>
    <d v="2017-10-13T00:00:00"/>
    <x v="9"/>
    <n v="20"/>
    <s v="خزينة مدينة نصر"/>
    <s v="تبرعات عامة من زكاة مال وغيرها"/>
    <s v="تبرعات عامة من زكاة مال وغيرها"/>
    <s v="دفاتر جمع مال"/>
    <x v="2"/>
    <s v="سارى"/>
    <n v="405"/>
    <n v="9"/>
  </r>
  <r>
    <d v="2017-10-14T00:00:00"/>
    <x v="9"/>
    <n v="1500"/>
    <s v="خزينة مدينة نصر"/>
    <s v="تبرعات نقدية للمرضى"/>
    <s v="نقدية للمرضى"/>
    <s v="دفاتر جمع مال"/>
    <x v="2"/>
    <s v="سارى"/>
    <n v="406"/>
    <n v="9"/>
  </r>
  <r>
    <d v="2017-10-14T00:00:00"/>
    <x v="9"/>
    <n v="300"/>
    <s v="خزينة مدينة نصر"/>
    <s v="تبرعات نقدية للمرضى"/>
    <s v="نقدية للمرضى"/>
    <s v="دفاتر جمع مال"/>
    <x v="2"/>
    <s v="سارى"/>
    <n v="407"/>
    <n v="9"/>
  </r>
  <r>
    <d v="2017-10-14T00:00:00"/>
    <x v="9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408"/>
    <n v="9"/>
  </r>
  <r>
    <d v="2017-10-14T00:00:00"/>
    <x v="9"/>
    <n v="85"/>
    <s v="خزينة مدينة نصر"/>
    <s v="تبرعات نقدية للمرضى"/>
    <s v="نقدية للمرضى"/>
    <s v="دفاتر جمع مال"/>
    <x v="2"/>
    <s v="سارى"/>
    <n v="651"/>
    <n v="14"/>
  </r>
  <r>
    <d v="2017-10-14T00:00:00"/>
    <x v="9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652"/>
    <n v="14"/>
  </r>
  <r>
    <d v="2017-10-14T00:00:00"/>
    <x v="9"/>
    <n v="2250"/>
    <s v="خزينة مدينة نصر"/>
    <s v="تبرعات نقدية للمرضى"/>
    <s v="نقدية للمرضى"/>
    <s v="دفاتر جمع مال"/>
    <x v="2"/>
    <s v="سارى"/>
    <n v="1191"/>
    <n v="24"/>
  </r>
  <r>
    <d v="2017-10-14T00:00:00"/>
    <x v="9"/>
    <n v="1000"/>
    <s v="خزينة مدينة نصر"/>
    <s v="تبرعات نقدية للمرضى"/>
    <s v="نقدية للمرضى"/>
    <s v="دفاتر جمع مال"/>
    <x v="2"/>
    <s v="سارى"/>
    <n v="1192"/>
    <n v="24"/>
  </r>
  <r>
    <d v="2017-10-14T00:00:00"/>
    <x v="9"/>
    <n v="1500"/>
    <s v="خزينة مدينة نصر"/>
    <s v="تبرعات عامة من زكاة مال وغيرها"/>
    <s v="تبرعات عامة من زكاة مال وغيرها"/>
    <s v="دفاتر جمع مال"/>
    <x v="2"/>
    <s v="سارى"/>
    <n v="1554"/>
    <n v="32"/>
  </r>
  <r>
    <d v="2017-10-14T00:00:00"/>
    <x v="9"/>
    <n v="4300"/>
    <s v="خزينة مدينة نصر"/>
    <s v="تبرعات عامة من زكاة مال وغيرها"/>
    <s v="تبرعات عامة من زكاة مال وغيرها"/>
    <s v="دفاتر جمع مال"/>
    <x v="2"/>
    <s v="سارى"/>
    <n v="1629"/>
    <n v="33"/>
  </r>
  <r>
    <d v="2017-10-14T00:00:00"/>
    <x v="9"/>
    <n v="150"/>
    <s v="خزينة مدينة نصر"/>
    <s v="تبرعات نقدية للمرضى"/>
    <s v="نقدية للمرضى"/>
    <s v="دفاتر جمع مال"/>
    <x v="2"/>
    <s v="سارى"/>
    <n v="1724"/>
    <n v="35"/>
  </r>
  <r>
    <d v="2017-10-14T00:00:00"/>
    <x v="9"/>
    <n v="300"/>
    <s v="خزينة مدينة نصر"/>
    <s v="تبرعات نقدية للمرضى"/>
    <s v="نقدية للمرضى"/>
    <s v="دفاتر جمع مال"/>
    <x v="2"/>
    <s v="سارى"/>
    <n v="1725"/>
    <n v="35"/>
  </r>
  <r>
    <d v="2017-10-14T00:00:00"/>
    <x v="9"/>
    <n v="2000"/>
    <s v="خزينة مدينة نصر"/>
    <s v="تبرعات نقدية للمرضى"/>
    <s v="نقدية للمرضى"/>
    <s v="دفاتر جمع مال"/>
    <x v="2"/>
    <s v="سارى"/>
    <n v="1726"/>
    <n v="35"/>
  </r>
  <r>
    <d v="2017-10-14T00:00:00"/>
    <x v="9"/>
    <n v="200"/>
    <s v="خزينة مدينة نصر"/>
    <s v="تبرعات نقدية للمرضى"/>
    <s v="نقدية للمرضى"/>
    <s v="دفاتر جمع مال"/>
    <x v="2"/>
    <s v="سارى"/>
    <n v="1878"/>
    <n v="38"/>
  </r>
  <r>
    <d v="2017-10-14T00:00:00"/>
    <x v="9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1909"/>
    <n v="39"/>
  </r>
  <r>
    <d v="2017-10-14T00:00:00"/>
    <x v="9"/>
    <n v="100"/>
    <s v="خزينة مدينة نصر"/>
    <s v="تبرعات نقدية للمرضى"/>
    <s v="نقدية للمرضى"/>
    <s v="دفاتر جمع مال"/>
    <x v="2"/>
    <s v="سارى"/>
    <n v="1910"/>
    <n v="39"/>
  </r>
  <r>
    <d v="2017-10-14T00:00:00"/>
    <x v="9"/>
    <n v="500"/>
    <s v="خزينة مدينة نصر"/>
    <s v="تبرعات نقدية للمرضى"/>
    <s v="نقدية للمرضى"/>
    <s v="دفاتر جمع مال"/>
    <x v="2"/>
    <s v="سارى"/>
    <n v="1911"/>
    <n v="39"/>
  </r>
  <r>
    <d v="2017-10-14T00:00:00"/>
    <x v="9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1912"/>
    <n v="39"/>
  </r>
  <r>
    <d v="2017-10-15T00:00:00"/>
    <x v="9"/>
    <n v="150"/>
    <s v="خزينة مدينة نصر"/>
    <s v="تبرعات عامة من زكاة مال وغيرها"/>
    <s v="تبرعات عامة من زكاة مال وغيرها"/>
    <s v="دفاتر جمع مال"/>
    <x v="2"/>
    <s v="سارى"/>
    <n v="409"/>
    <n v="9"/>
  </r>
  <r>
    <d v="2017-10-15T00:00:00"/>
    <x v="9"/>
    <n v="110"/>
    <s v="خزينة مدينة نصر"/>
    <s v="تبرعات عامة من زكاة مال وغيرها"/>
    <s v="تبرعات عامة من زكاة مال وغيرها"/>
    <s v="دفاتر جمع مال"/>
    <x v="2"/>
    <s v="سارى"/>
    <n v="653"/>
    <n v="14"/>
  </r>
  <r>
    <d v="2017-10-15T00:00:00"/>
    <x v="9"/>
    <n v="200"/>
    <s v="خزينة مدينة نصر"/>
    <s v="تبرعات نقدية للمرضى"/>
    <s v="نقدية للمرضى"/>
    <s v="دفاتر جمع مال"/>
    <x v="2"/>
    <s v="سارى"/>
    <n v="899"/>
    <n v="18"/>
  </r>
  <r>
    <d v="2017-10-15T00:00:00"/>
    <x v="9"/>
    <n v="100"/>
    <s v="خزينة مدينة نصر"/>
    <s v="تبرعات نقدية للمرضى"/>
    <s v="نقدية للمرضى"/>
    <s v="دفاتر جمع مال"/>
    <x v="2"/>
    <s v="سارى"/>
    <n v="900"/>
    <n v="18"/>
  </r>
  <r>
    <d v="2017-10-15T00:00:00"/>
    <x v="9"/>
    <n v="500"/>
    <s v="خزينة مدينة نصر"/>
    <s v="تبرعات نقدية للمرضى"/>
    <s v="نقدية للمرضى"/>
    <s v="دفاتر جمع مال"/>
    <x v="2"/>
    <s v="سارى"/>
    <n v="1193"/>
    <n v="24"/>
  </r>
  <r>
    <d v="2017-10-15T00:00:00"/>
    <x v="9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1630"/>
    <n v="33"/>
  </r>
  <r>
    <d v="2017-10-15T00:00:00"/>
    <x v="9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1631"/>
    <n v="33"/>
  </r>
  <r>
    <d v="2017-10-15T00:00:00"/>
    <x v="9"/>
    <n v="1000"/>
    <s v="خزينة مدينة نصر"/>
    <s v="تبرعات نقدية للمرضى"/>
    <s v="نقدية للمرضى"/>
    <s v="دفاتر جمع مال"/>
    <x v="2"/>
    <s v="سارى"/>
    <n v="1727"/>
    <n v="35"/>
  </r>
  <r>
    <d v="2017-10-15T00:00:00"/>
    <x v="9"/>
    <n v="50"/>
    <s v="خزينة مدينة نصر"/>
    <s v="تبرعات عامة من زكاة مال وغيرها"/>
    <s v="تبرعات عامة من زكاة مال وغيرها"/>
    <s v="دفاتر جمع مال"/>
    <x v="2"/>
    <s v="سارى"/>
    <n v="1728"/>
    <n v="35"/>
  </r>
  <r>
    <d v="2017-10-15T00:00:00"/>
    <x v="9"/>
    <n v="600"/>
    <s v="خزينة مدينة نصر"/>
    <s v="تبرعات عامة من زكاة مال وغيرها"/>
    <s v="تبرعات عامة من زكاة مال وغيرها"/>
    <s v="دفاتر جمع مال"/>
    <x v="2"/>
    <s v="سارى"/>
    <n v="1827"/>
    <n v="37"/>
  </r>
  <r>
    <d v="2017-10-15T00:00:00"/>
    <x v="9"/>
    <n v="850"/>
    <s v="خزينة مدينة نصر"/>
    <s v="تبرعات عامة من زكاة مال وغيرها"/>
    <s v="تبرعات عامة من زكاة مال وغيرها"/>
    <s v="دفاتر جمع مال"/>
    <x v="2"/>
    <s v="سارى"/>
    <n v="1828"/>
    <n v="37"/>
  </r>
  <r>
    <d v="2017-10-15T00:00:00"/>
    <x v="9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1913"/>
    <n v="39"/>
  </r>
  <r>
    <d v="2017-10-15T00:00:00"/>
    <x v="9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1914"/>
    <n v="39"/>
  </r>
  <r>
    <d v="2017-10-15T00:00:00"/>
    <x v="9"/>
    <n v="2900"/>
    <s v="خزينة مدينة نصر"/>
    <s v="تبرعات عامة من زكاة مال وغيرها"/>
    <s v="تبرعات عامة من زكاة مال وغيرها"/>
    <s v="دفاتر جمع مال"/>
    <x v="2"/>
    <s v="سارى"/>
    <n v="1915"/>
    <n v="39"/>
  </r>
  <r>
    <d v="2017-10-15T00:00:00"/>
    <x v="9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1916"/>
    <n v="39"/>
  </r>
  <r>
    <d v="2017-10-15T00:00:00"/>
    <x v="9"/>
    <n v="100"/>
    <s v="خزينة مدينة نصر"/>
    <s v="تبرعات نقدية للمرضى"/>
    <s v="نقدية للمرضى"/>
    <s v="دفاتر جمع مال"/>
    <x v="2"/>
    <s v="سارى"/>
    <n v="1917"/>
    <n v="39"/>
  </r>
  <r>
    <d v="2017-10-15T00:00:00"/>
    <x v="9"/>
    <n v="400"/>
    <s v="بنك البركة جنيه مصرى"/>
    <s v="تبرعات مباشرة بالبنك"/>
    <m/>
    <s v="بنوك"/>
    <x v="0"/>
    <m/>
    <s v="معاملة بنكية"/>
    <m/>
  </r>
  <r>
    <d v="2017-10-15T00:00:00"/>
    <x v="9"/>
    <n v="200"/>
    <s v="بنك البركة جنيه مصرى"/>
    <s v="تبرعات مباشرة بالبنك"/>
    <m/>
    <s v="بنوك"/>
    <x v="0"/>
    <m/>
    <s v="معاملة بنكية"/>
    <m/>
  </r>
  <r>
    <d v="2017-10-15T00:00:00"/>
    <x v="9"/>
    <n v="179"/>
    <s v="بنك البركة جنيه مصرى"/>
    <s v="تبرعات مباشرة بالبنك"/>
    <m/>
    <s v="بنوك"/>
    <x v="0"/>
    <m/>
    <s v="معاملة بنكية"/>
    <m/>
  </r>
  <r>
    <d v="2017-10-15T00:00:00"/>
    <x v="9"/>
    <n v="60"/>
    <s v="بنك البركة جنيه مصرى"/>
    <s v="تبرعات مباشرة بالبنك"/>
    <m/>
    <s v="بنوك"/>
    <x v="0"/>
    <m/>
    <s v="معاملة بنكية"/>
    <m/>
  </r>
  <r>
    <d v="2017-10-15T00:00:00"/>
    <x v="9"/>
    <n v="200"/>
    <s v="بنك البركة جنيه مصرى"/>
    <s v="تبرعات مباشرة بالبنك"/>
    <m/>
    <s v="بنوك"/>
    <x v="0"/>
    <m/>
    <s v="معاملة بنكية"/>
    <m/>
  </r>
  <r>
    <d v="2017-10-16T00:00:00"/>
    <x v="9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410"/>
    <n v="9"/>
  </r>
  <r>
    <d v="2017-10-16T00:00:00"/>
    <x v="9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411"/>
    <n v="9"/>
  </r>
  <r>
    <d v="2017-10-16T00:00:00"/>
    <x v="9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412"/>
    <n v="9"/>
  </r>
  <r>
    <d v="2017-10-16T00:00:00"/>
    <x v="9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413"/>
    <n v="9"/>
  </r>
  <r>
    <d v="2017-10-16T00:00:00"/>
    <x v="9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414"/>
    <n v="9"/>
  </r>
  <r>
    <d v="2017-10-16T00:00:00"/>
    <x v="9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415"/>
    <n v="9"/>
  </r>
  <r>
    <d v="2017-10-16T00:00:00"/>
    <x v="9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416"/>
    <n v="9"/>
  </r>
  <r>
    <d v="2017-10-16T00:00:00"/>
    <x v="9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417"/>
    <n v="9"/>
  </r>
  <r>
    <d v="2017-10-16T00:00:00"/>
    <x v="9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418"/>
    <n v="9"/>
  </r>
  <r>
    <d v="2017-10-16T00:00:00"/>
    <x v="9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419"/>
    <n v="9"/>
  </r>
  <r>
    <d v="2017-10-16T00:00:00"/>
    <x v="9"/>
    <n v="1400"/>
    <s v="خزينة مدينة نصر"/>
    <s v="تبرعات نقدية للمرضى"/>
    <s v="نقدية للمرضى"/>
    <s v="دفاتر جمع مال"/>
    <x v="2"/>
    <s v="سارى"/>
    <n v="420"/>
    <n v="9"/>
  </r>
  <r>
    <d v="2017-10-16T00:00:00"/>
    <x v="9"/>
    <n v="1300"/>
    <s v="خزينة مدينة نصر"/>
    <s v="تبرعات نقدية للمرضى"/>
    <s v="نقدية للمرضى"/>
    <s v="دفاتر جمع مال"/>
    <x v="2"/>
    <s v="سارى"/>
    <n v="421"/>
    <n v="9"/>
  </r>
  <r>
    <d v="2017-10-16T00:00:00"/>
    <x v="9"/>
    <n v="4000"/>
    <s v="خزينة مدينة نصر"/>
    <s v="تبرعات نقدية للمرضى"/>
    <s v="نقدية للمرضى"/>
    <s v="دفاتر جمع مال"/>
    <x v="2"/>
    <s v="سارى"/>
    <n v="422"/>
    <n v="9"/>
  </r>
  <r>
    <d v="2017-10-16T00:00:00"/>
    <x v="9"/>
    <n v="4000"/>
    <s v="خزينة مدينة نصر"/>
    <s v="تبرعات نقدية للمرضى"/>
    <s v="نقدية للمرضى"/>
    <s v="دفاتر جمع مال"/>
    <x v="2"/>
    <s v="سارى"/>
    <n v="654"/>
    <n v="14"/>
  </r>
  <r>
    <d v="2017-10-16T00:00:00"/>
    <x v="9"/>
    <n v="302"/>
    <s v="خزينة مدينة نصر"/>
    <s v="تبرعات نقدية للمرضى"/>
    <s v="نقدية للمرضى"/>
    <s v="دفاتر جمع مال"/>
    <x v="2"/>
    <s v="سارى"/>
    <n v="655"/>
    <n v="14"/>
  </r>
  <r>
    <d v="2017-10-16T00:00:00"/>
    <x v="9"/>
    <n v="3000"/>
    <s v="خزينة مدينة نصر"/>
    <s v="تبرعات نقدية للمرضى"/>
    <s v="نقدية للمرضى"/>
    <s v="دفاتر جمع مال"/>
    <x v="2"/>
    <s v="سارى"/>
    <n v="1632"/>
    <n v="33"/>
  </r>
  <r>
    <d v="2017-10-16T00:00:00"/>
    <x v="9"/>
    <n v="150"/>
    <s v="خزينة مدينة نصر"/>
    <s v="تبرعات عامة من زكاة مال وغيرها"/>
    <s v="تبرعات عامة من زكاة مال وغيرها"/>
    <s v="دفاتر جمع مال"/>
    <x v="2"/>
    <s v="سارى"/>
    <n v="1633"/>
    <n v="33"/>
  </r>
  <r>
    <d v="2017-10-16T00:00:00"/>
    <x v="9"/>
    <n v="400"/>
    <s v="خزينة مدينة نصر"/>
    <s v="تبرعات نقدية للمرضى"/>
    <s v="نقدية للمرضى"/>
    <s v="دفاتر جمع مال"/>
    <x v="2"/>
    <s v="سارى"/>
    <n v="1634"/>
    <n v="33"/>
  </r>
  <r>
    <d v="2017-10-16T00:00:00"/>
    <x v="9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1635"/>
    <n v="33"/>
  </r>
  <r>
    <d v="2017-10-16T00:00:00"/>
    <x v="9"/>
    <n v="500"/>
    <s v="خزينة مدينة نصر"/>
    <s v="تبرعات نقدية للمرضى"/>
    <s v="نقدية للمرضى"/>
    <s v="دفاتر جمع مال"/>
    <x v="2"/>
    <s v="سارى"/>
    <n v="1729"/>
    <n v="35"/>
  </r>
  <r>
    <d v="2017-10-16T00:00:00"/>
    <x v="9"/>
    <n v="2500"/>
    <s v="خزينة مدينة نصر"/>
    <s v="تبرعات نقدية للمرضى"/>
    <s v="نقدية للمرضى"/>
    <s v="دفاتر جمع مال"/>
    <x v="2"/>
    <s v="سارى"/>
    <n v="1730"/>
    <n v="35"/>
  </r>
  <r>
    <d v="2017-10-16T00:00:00"/>
    <x v="9"/>
    <n v="50"/>
    <s v="خزينة مدينة نصر"/>
    <s v="تبرعات عامة من زكاة مال وغيرها"/>
    <s v="تبرعات عامة من زكاة مال وغيرها"/>
    <s v="دفاتر جمع مال"/>
    <x v="2"/>
    <s v="سارى"/>
    <n v="1829"/>
    <n v="37"/>
  </r>
  <r>
    <d v="2017-10-16T00:00:00"/>
    <x v="9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1918"/>
    <n v="39"/>
  </r>
  <r>
    <d v="2017-10-16T00:00:00"/>
    <x v="9"/>
    <n v="200"/>
    <s v="خزينة مدينة نصر"/>
    <s v="تبرعات نقدية للمرضى"/>
    <s v="نقدية للمرضى"/>
    <s v="دفاتر جمع مال"/>
    <x v="2"/>
    <s v="سارى"/>
    <n v="1919"/>
    <n v="39"/>
  </r>
  <r>
    <d v="2017-10-16T00:00:00"/>
    <x v="9"/>
    <n v="200"/>
    <s v="خزينة مدينة نصر"/>
    <s v="تبرعات نقدية للمرضى"/>
    <s v="نقدية للمرضى"/>
    <s v="دفاتر جمع مال"/>
    <x v="2"/>
    <s v="سارى"/>
    <n v="1920"/>
    <n v="39"/>
  </r>
  <r>
    <d v="2017-10-16T00:00:00"/>
    <x v="9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1921"/>
    <n v="39"/>
  </r>
  <r>
    <d v="2017-10-16T00:00:00"/>
    <x v="9"/>
    <n v="3800"/>
    <s v="خزينة مدينة نصر"/>
    <s v="تبرعات عامة من زكاة مال وغيرها"/>
    <s v="تبرعات عامة من زكاة مال وغيرها"/>
    <s v="دفاتر جمع مال"/>
    <x v="2"/>
    <s v="سارى"/>
    <n v="1951"/>
    <n v="40"/>
  </r>
  <r>
    <d v="2017-10-16T00:00:00"/>
    <x v="9"/>
    <n v="1000"/>
    <s v="بنك البركة جنيه مصرى"/>
    <s v="تبرعات مباشرة بالبنك"/>
    <m/>
    <s v="بنوك"/>
    <x v="0"/>
    <m/>
    <s v="معاملة بنكية"/>
    <m/>
  </r>
  <r>
    <d v="2017-10-16T00:00:00"/>
    <x v="9"/>
    <n v="400"/>
    <s v="بنك البركة جنيه مصرى"/>
    <s v="تبرعات مباشرة بالبنك"/>
    <m/>
    <s v="بنوك"/>
    <x v="0"/>
    <m/>
    <s v="معاملة بنكية"/>
    <m/>
  </r>
  <r>
    <d v="2017-10-16T00:00:00"/>
    <x v="9"/>
    <n v="1019"/>
    <s v="بنك البركة جنيه مصرى"/>
    <s v="تبرعات مباشرة بالبنك"/>
    <m/>
    <s v="بنوك"/>
    <x v="0"/>
    <m/>
    <s v="معاملة بنكية"/>
    <m/>
  </r>
  <r>
    <d v="2017-10-16T00:00:00"/>
    <x v="9"/>
    <n v="5050"/>
    <s v="بنك البركة جنيه مصرى"/>
    <s v="تبرعات مباشرة بالبنك"/>
    <m/>
    <s v="بنوك"/>
    <x v="0"/>
    <m/>
    <s v="معاملة بنكية"/>
    <m/>
  </r>
  <r>
    <d v="2017-10-16T00:00:00"/>
    <x v="9"/>
    <n v="200"/>
    <s v="بنك البركة جنيه مصرى"/>
    <s v="تبرعات مباشرة بالبنك"/>
    <m/>
    <s v="بنوك"/>
    <x v="0"/>
    <m/>
    <s v="معاملة بنكية"/>
    <m/>
  </r>
  <r>
    <d v="2017-10-17T00:00:00"/>
    <x v="9"/>
    <n v="1500"/>
    <s v="خزينة مدينة نصر"/>
    <s v="تبرعات نقدية للمرضى"/>
    <s v="نقدية للمرضى"/>
    <s v="دفاتر جمع مال"/>
    <x v="2"/>
    <s v="سارى"/>
    <n v="423"/>
    <n v="9"/>
  </r>
  <r>
    <d v="2017-10-17T00:00:00"/>
    <x v="9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1555"/>
    <n v="32"/>
  </r>
  <r>
    <d v="2017-10-17T00:00:00"/>
    <x v="9"/>
    <n v="400"/>
    <s v="خزينة مدينة نصر"/>
    <s v="تبرعات نقدية للمرضى"/>
    <s v="نقدية للمرضى"/>
    <s v="دفاتر جمع مال"/>
    <x v="2"/>
    <s v="سارى"/>
    <n v="1636"/>
    <n v="33"/>
  </r>
  <r>
    <d v="2017-10-17T00:00:00"/>
    <x v="9"/>
    <n v="1200"/>
    <s v="خزينة مدينة نصر"/>
    <s v="تبرعات عامة من زكاة مال وغيرها"/>
    <s v="تبرعات عامة من زكاة مال وغيرها"/>
    <s v="دفاتر جمع مال"/>
    <x v="2"/>
    <s v="سارى"/>
    <n v="1637"/>
    <n v="33"/>
  </r>
  <r>
    <d v="2017-10-17T00:00:00"/>
    <x v="9"/>
    <n v="100"/>
    <s v="خزينة مدينة نصر"/>
    <s v="تبرعات نقدية للمرضى"/>
    <s v="نقدية للمرضى"/>
    <s v="دفاتر جمع مال"/>
    <x v="2"/>
    <s v="سارى"/>
    <n v="1638"/>
    <n v="33"/>
  </r>
  <r>
    <d v="2017-10-17T00:00:00"/>
    <x v="9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1639"/>
    <n v="33"/>
  </r>
  <r>
    <d v="2017-10-17T00:00:00"/>
    <x v="9"/>
    <n v="600"/>
    <s v="خزينة مدينة نصر"/>
    <s v="تبرعات نقدية للمرضى"/>
    <s v="نقدية للمرضى"/>
    <s v="دفاتر جمع مال"/>
    <x v="2"/>
    <s v="سارى"/>
    <n v="1731"/>
    <n v="35"/>
  </r>
  <r>
    <d v="2017-10-17T00:00:00"/>
    <x v="9"/>
    <n v="500"/>
    <s v="خزينة مدينة نصر"/>
    <s v="تبرعات نقدية للمرضى"/>
    <s v="نقدية للمرضى"/>
    <s v="دفاتر جمع مال"/>
    <x v="2"/>
    <s v="سارى"/>
    <n v="1732"/>
    <n v="35"/>
  </r>
  <r>
    <d v="2017-10-17T00:00:00"/>
    <x v="9"/>
    <n v="20"/>
    <s v="خزينة مدينة نصر"/>
    <s v="تبرعات نقدية للمرضى"/>
    <s v="نقدية للمرضى"/>
    <s v="دفاتر جمع مال"/>
    <x v="2"/>
    <s v="سارى"/>
    <n v="1830"/>
    <n v="37"/>
  </r>
  <r>
    <d v="2017-10-17T00:00:00"/>
    <x v="9"/>
    <n v="200"/>
    <s v="خزينة مدينة نصر"/>
    <s v="تبرعات نقدية للمرضى"/>
    <s v="نقدية للمرضى"/>
    <s v="دفاتر جمع مال"/>
    <x v="2"/>
    <s v="سارى"/>
    <n v="1831"/>
    <n v="37"/>
  </r>
  <r>
    <d v="2017-10-17T00:00:00"/>
    <x v="9"/>
    <n v="150"/>
    <s v="خزينة مدينة نصر"/>
    <s v="تبرعات عامة من زكاة مال وغيرها"/>
    <s v="تبرعات عامة من زكاة مال وغيرها"/>
    <s v="دفاتر جمع مال"/>
    <x v="2"/>
    <s v="سارى"/>
    <n v="2001"/>
    <n v="41"/>
  </r>
  <r>
    <d v="2017-10-17T00:00:00"/>
    <x v="9"/>
    <n v="902.99999999999989"/>
    <s v="خزينة مدينة نصر دولار"/>
    <s v="تبرعات عامة من زكاة مال وغيرها"/>
    <s v="تبرعات عامة من زكاة مال وغيرها"/>
    <s v="دفاتر جمع مال"/>
    <x v="2"/>
    <s v="سارى"/>
    <n v="2002"/>
    <n v="41"/>
  </r>
  <r>
    <d v="2017-10-17T00:00:00"/>
    <x v="9"/>
    <n v="2350"/>
    <s v="خزينة مدينة نصر"/>
    <s v="تبرعات عامة من زكاة مال وغيرها"/>
    <s v="تبرعات عامة من زكاة مال وغيرها"/>
    <s v="دفاتر جمع مال"/>
    <x v="2"/>
    <s v="سارى"/>
    <n v="2003"/>
    <n v="41"/>
  </r>
  <r>
    <d v="2017-10-17T00:00:00"/>
    <x v="9"/>
    <n v="500"/>
    <s v="بنك البركة جنيه مصرى"/>
    <s v="تبرعات مباشرة بالبنك"/>
    <m/>
    <s v="بنوك"/>
    <x v="0"/>
    <m/>
    <s v="معاملة بنكية"/>
    <m/>
  </r>
  <r>
    <d v="2017-10-17T00:00:00"/>
    <x v="9"/>
    <n v="10"/>
    <s v="بنك البركة جنيه مصرى"/>
    <s v="تبرعات مباشرة بالبنك"/>
    <m/>
    <s v="بنوك"/>
    <x v="0"/>
    <m/>
    <s v="معاملة بنكية"/>
    <m/>
  </r>
  <r>
    <d v="2017-10-17T00:00:00"/>
    <x v="9"/>
    <n v="498.75"/>
    <s v="بنك البركة جنيه مصرى"/>
    <s v="تبرعات مباشرة بالبنك"/>
    <m/>
    <s v="بنوك"/>
    <x v="0"/>
    <m/>
    <s v="معاملة بنكية"/>
    <m/>
  </r>
  <r>
    <d v="2017-10-18T00:00:00"/>
    <x v="9"/>
    <n v="50"/>
    <s v="خزينة مدينة نصر"/>
    <s v="تبرعات عامة من زكاة مال وغيرها"/>
    <s v="تبرعات عامة من زكاة مال وغيرها"/>
    <s v="دفاتر جمع مال"/>
    <x v="2"/>
    <s v="سارى"/>
    <n v="656"/>
    <n v="14"/>
  </r>
  <r>
    <d v="2017-10-18T00:00:00"/>
    <x v="9"/>
    <n v="4000"/>
    <s v="خزينة مدينة نصر"/>
    <s v="تبرعات عامة من زكاة مال وغيرها"/>
    <s v="تبرعات عامة من زكاة مال وغيرها"/>
    <s v="دفاتر جمع مال"/>
    <x v="2"/>
    <s v="سارى"/>
    <n v="1194"/>
    <n v="24"/>
  </r>
  <r>
    <d v="2017-10-18T00:00:00"/>
    <x v="9"/>
    <n v="5000"/>
    <s v="خزينة مدينة نصر"/>
    <s v="تبرعات نقدية للمرضى"/>
    <s v="نقدية للمرضى"/>
    <s v="دفاتر جمع مال"/>
    <x v="2"/>
    <s v="سارى"/>
    <n v="1195"/>
    <n v="24"/>
  </r>
  <r>
    <d v="2017-10-18T00:00:00"/>
    <x v="9"/>
    <n v="600"/>
    <s v="خزينة مدينة نصر"/>
    <s v="تبرعات عامة من زكاة مال وغيرها"/>
    <s v="تبرعات عامة من زكاة مال وغيرها"/>
    <s v="دفاتر جمع مال"/>
    <x v="2"/>
    <s v="سارى"/>
    <n v="1640"/>
    <n v="33"/>
  </r>
  <r>
    <d v="2017-10-18T00:00:00"/>
    <x v="9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1641"/>
    <n v="33"/>
  </r>
  <r>
    <d v="2017-10-18T00:00:00"/>
    <x v="9"/>
    <n v="800"/>
    <s v="خزينة مدينة نصر"/>
    <s v="تبرعات نقدية للمرضى"/>
    <s v="نقدية للمرضى"/>
    <s v="دفاتر جمع مال"/>
    <x v="2"/>
    <s v="سارى"/>
    <n v="1642"/>
    <n v="33"/>
  </r>
  <r>
    <d v="2017-10-18T00:00:00"/>
    <x v="9"/>
    <n v="100"/>
    <s v="خزينة مدينة نصر"/>
    <s v="تبرعات نقدية للمرضى"/>
    <s v="نقدية للمرضى"/>
    <s v="دفاتر جمع مال"/>
    <x v="2"/>
    <s v="سارى"/>
    <n v="1832"/>
    <n v="37"/>
  </r>
  <r>
    <d v="2017-10-18T00:00:00"/>
    <x v="9"/>
    <n v="150"/>
    <s v="خزينة مدينة نصر"/>
    <s v="تبرعات عامة من زكاة مال وغيرها"/>
    <s v="تبرعات عامة من زكاة مال وغيرها"/>
    <s v="دفاتر جمع مال"/>
    <x v="2"/>
    <s v="سارى"/>
    <n v="1833"/>
    <n v="37"/>
  </r>
  <r>
    <d v="2017-10-18T00:00:00"/>
    <x v="9"/>
    <n v="200"/>
    <s v="خزينة مدينة نصر"/>
    <s v="تبرعات نقدية للمرضى"/>
    <s v="نقدية للمرضى"/>
    <s v="دفاتر جمع مال"/>
    <x v="2"/>
    <s v="سارى"/>
    <n v="1834"/>
    <n v="37"/>
  </r>
  <r>
    <d v="2017-10-18T00:00:00"/>
    <x v="9"/>
    <n v="500"/>
    <s v="خزينة مدينة نصر"/>
    <s v="تبرعات نقدية للمرضى"/>
    <s v="نقدية للمرضى"/>
    <s v="دفاتر جمع مال"/>
    <x v="2"/>
    <s v="سارى"/>
    <n v="1835"/>
    <n v="37"/>
  </r>
  <r>
    <d v="2017-10-18T00:00:00"/>
    <x v="9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1836"/>
    <n v="37"/>
  </r>
  <r>
    <d v="2017-10-18T00:00:00"/>
    <x v="9"/>
    <n v="3000"/>
    <s v="خزينة مدينة نصر"/>
    <s v="تبرعات نقدية للمرضى"/>
    <s v="نقدية للمرضى"/>
    <s v="دفاتر جمع مال"/>
    <x v="2"/>
    <s v="سارى"/>
    <n v="1879"/>
    <n v="38"/>
  </r>
  <r>
    <d v="2017-10-18T00:00:00"/>
    <x v="9"/>
    <n v="500"/>
    <s v="خزينة مدينة نصر"/>
    <s v="تبرعات نقدية للمرضى"/>
    <s v="نقدية للمرضى"/>
    <s v="دفاتر جمع مال"/>
    <x v="2"/>
    <s v="سارى"/>
    <n v="1922"/>
    <n v="39"/>
  </r>
  <r>
    <d v="2017-10-18T00:00:00"/>
    <x v="9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1923"/>
    <n v="39"/>
  </r>
  <r>
    <d v="2017-10-18T00:00:00"/>
    <x v="9"/>
    <n v="150"/>
    <s v="خزينة مدينة نصر"/>
    <s v="تبرعات نقدية للمرضى"/>
    <s v="نقدية للمرضى"/>
    <s v="دفاتر جمع مال"/>
    <x v="2"/>
    <s v="سارى"/>
    <n v="1924"/>
    <n v="39"/>
  </r>
  <r>
    <d v="2017-10-18T00:00:00"/>
    <x v="9"/>
    <n v="250"/>
    <s v="خزينة مدينة نصر"/>
    <s v="تبرعات عامة من زكاة مال وغيرها"/>
    <s v="تبرعات عامة من زكاة مال وغيرها"/>
    <s v="دفاتر جمع مال"/>
    <x v="2"/>
    <s v="سارى"/>
    <n v="1925"/>
    <n v="39"/>
  </r>
  <r>
    <d v="2017-10-18T00:00:00"/>
    <x v="9"/>
    <n v="3000"/>
    <s v="خزينة مدينة نصر"/>
    <s v="تبرعات نقدية للمرضى"/>
    <s v="نقدية للمرضى"/>
    <s v="دفاتر جمع مال"/>
    <x v="2"/>
    <s v="سارى"/>
    <n v="1952"/>
    <n v="40"/>
  </r>
  <r>
    <d v="2017-10-18T00:00:00"/>
    <x v="9"/>
    <n v="1000"/>
    <s v="خزينة مدينة نصر"/>
    <s v="تبرعات نقدية للمرضى"/>
    <s v="نقدية للمرضى"/>
    <s v="دفاتر جمع مال"/>
    <x v="2"/>
    <s v="سارى"/>
    <n v="1953"/>
    <n v="40"/>
  </r>
  <r>
    <d v="2017-10-18T00:00:00"/>
    <x v="9"/>
    <n v="1000"/>
    <s v="خزينة مدينة نصر"/>
    <s v="تبرعات نقدية للمرضى"/>
    <s v="نقدية للمرضى"/>
    <s v="دفاتر جمع مال"/>
    <x v="2"/>
    <s v="سارى"/>
    <n v="1954"/>
    <n v="40"/>
  </r>
  <r>
    <d v="2017-10-18T00:00:00"/>
    <x v="9"/>
    <n v="3000"/>
    <s v="خزينة مدينة نصر"/>
    <s v="تبرعات نقدية للمرضى"/>
    <s v="نقدية للمرضى"/>
    <s v="دفاتر جمع مال"/>
    <x v="2"/>
    <s v="سارى"/>
    <n v="1955"/>
    <n v="40"/>
  </r>
  <r>
    <d v="2017-10-18T00:00:00"/>
    <x v="9"/>
    <n v="1500"/>
    <s v="خزينة مدينة نصر"/>
    <s v="تبرعات عامة من زكاة مال وغيرها"/>
    <s v="تبرعات عامة من زكاة مال وغيرها"/>
    <s v="دفاتر جمع مال"/>
    <x v="2"/>
    <s v="سارى"/>
    <n v="1956"/>
    <n v="40"/>
  </r>
  <r>
    <d v="2017-10-18T00:00:00"/>
    <x v="9"/>
    <n v="1500"/>
    <s v="خزينة مدينة نصر"/>
    <s v="تبرعات عامة من زكاة مال وغيرها"/>
    <s v="تبرعات عامة من زكاة مال وغيرها"/>
    <s v="دفاتر جمع مال"/>
    <x v="2"/>
    <s v="سارى"/>
    <n v="2004"/>
    <n v="41"/>
  </r>
  <r>
    <d v="2017-10-18T00:00:00"/>
    <x v="9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2005"/>
    <n v="41"/>
  </r>
  <r>
    <d v="2017-10-18T00:00:00"/>
    <x v="9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2006"/>
    <n v="41"/>
  </r>
  <r>
    <d v="2017-10-18T00:00:00"/>
    <x v="9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2007"/>
    <n v="41"/>
  </r>
  <r>
    <d v="2017-10-18T00:00:00"/>
    <x v="9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2008"/>
    <n v="41"/>
  </r>
  <r>
    <d v="2017-10-18T00:00:00"/>
    <x v="9"/>
    <n v="1000"/>
    <s v="بنك البركة جنيه مصرى"/>
    <s v="تبرعات مباشرة بالبنك"/>
    <m/>
    <s v="بنوك"/>
    <x v="0"/>
    <m/>
    <s v="معاملة بنكية"/>
    <m/>
  </r>
  <r>
    <d v="2017-10-18T00:00:00"/>
    <x v="9"/>
    <n v="398.25"/>
    <s v="بنك البركة جنيه مصرى"/>
    <s v="تبرعات مباشرة بالبنك"/>
    <m/>
    <s v="بنوك"/>
    <x v="0"/>
    <m/>
    <s v="معاملة بنكية"/>
    <m/>
  </r>
  <r>
    <d v="2017-10-18T00:00:00"/>
    <x v="9"/>
    <n v="810"/>
    <s v="بنك البركة جنيه مصرى"/>
    <s v="تبرعات مباشرة بالبنك"/>
    <m/>
    <s v="بنوك"/>
    <x v="0"/>
    <m/>
    <s v="معاملة بنكية"/>
    <m/>
  </r>
  <r>
    <d v="2017-10-19T00:00:00"/>
    <x v="9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424"/>
    <n v="9"/>
  </r>
  <r>
    <d v="2017-10-19T00:00:00"/>
    <x v="9"/>
    <n v="200"/>
    <s v="خزينة مدينة نصر"/>
    <s v="تبرعات نقدية للمرضى"/>
    <s v="نقدية للمرضى"/>
    <s v="دفاتر جمع مال"/>
    <x v="2"/>
    <s v="سارى"/>
    <n v="425"/>
    <n v="9"/>
  </r>
  <r>
    <d v="2017-10-19T00:00:00"/>
    <x v="9"/>
    <n v="600"/>
    <s v="خزينة مدينة نصر"/>
    <s v="تبرعات عامة من زكاة مال وغيرها"/>
    <s v="تبرعات عامة من زكاة مال وغيرها"/>
    <s v="دفاتر جمع مال"/>
    <x v="2"/>
    <s v="سارى"/>
    <n v="426"/>
    <n v="9"/>
  </r>
  <r>
    <d v="2017-10-19T00:00:00"/>
    <x v="9"/>
    <n v="5000"/>
    <s v="خزينة مدينة نصر"/>
    <s v="تبرعات نقدية للمرضى"/>
    <s v="نقدية للمرضى"/>
    <s v="دفاتر جمع مال"/>
    <x v="2"/>
    <s v="سارى"/>
    <n v="427"/>
    <n v="9"/>
  </r>
  <r>
    <d v="2017-10-19T00:00:00"/>
    <x v="9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657"/>
    <n v="14"/>
  </r>
  <r>
    <d v="2017-10-19T00:00:00"/>
    <x v="9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1643"/>
    <n v="33"/>
  </r>
  <r>
    <d v="2017-10-19T00:00:00"/>
    <x v="9"/>
    <n v="10000"/>
    <s v="خزينة مدينة نصر"/>
    <s v="تبرعات نقدية للمرضى"/>
    <s v="نقدية للمرضى"/>
    <s v="دفاتر جمع مال"/>
    <x v="2"/>
    <s v="سارى"/>
    <n v="1644"/>
    <n v="33"/>
  </r>
  <r>
    <d v="2017-10-19T00:00:00"/>
    <x v="9"/>
    <n v="10000"/>
    <s v="خزينة مدينة نصر"/>
    <s v="تبرعات نقدية للمرضى"/>
    <s v="نقدية للمرضى"/>
    <s v="دفاتر جمع مال"/>
    <x v="2"/>
    <s v="سارى"/>
    <n v="1645"/>
    <n v="33"/>
  </r>
  <r>
    <d v="2017-10-19T00:00:00"/>
    <x v="9"/>
    <n v="5000"/>
    <s v="خزينة مدينة نصر"/>
    <s v="تبرعات نقدية للمرضى"/>
    <s v="نقدية للمرضى"/>
    <s v="دفاتر جمع مال"/>
    <x v="2"/>
    <s v="سارى"/>
    <n v="1646"/>
    <n v="33"/>
  </r>
  <r>
    <d v="2017-10-19T00:00:00"/>
    <x v="9"/>
    <n v="2000"/>
    <s v="خزينة مدينة نصر"/>
    <s v="تبرعات نقدية للمرضى"/>
    <s v="نقدية للمرضى"/>
    <s v="دفاتر جمع مال"/>
    <x v="2"/>
    <s v="سارى"/>
    <n v="1647"/>
    <n v="33"/>
  </r>
  <r>
    <d v="2017-10-19T00:00:00"/>
    <x v="9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1648"/>
    <n v="33"/>
  </r>
  <r>
    <d v="2017-10-19T00:00:00"/>
    <x v="9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1649"/>
    <n v="33"/>
  </r>
  <r>
    <d v="2017-10-19T00:00:00"/>
    <x v="9"/>
    <n v="150"/>
    <s v="خزينة مدينة نصر"/>
    <s v="تبرعات نقدية للمرضى"/>
    <s v="نقدية للمرضى"/>
    <s v="دفاتر جمع مال"/>
    <x v="2"/>
    <s v="سارى"/>
    <n v="1733"/>
    <n v="35"/>
  </r>
  <r>
    <d v="2017-10-19T00:00:00"/>
    <x v="9"/>
    <n v="300"/>
    <s v="خزينة مدينة نصر"/>
    <s v="تبرعات نقدية للمرضى"/>
    <s v="نقدية للمرضى"/>
    <s v="دفاتر جمع مال"/>
    <x v="2"/>
    <s v="سارى"/>
    <n v="1734"/>
    <n v="35"/>
  </r>
  <r>
    <d v="2017-10-19T00:00:00"/>
    <x v="9"/>
    <n v="1800"/>
    <s v="خزينة مدينة نصر"/>
    <s v="تبرعات عامة من زكاة مال وغيرها"/>
    <s v="تبرعات عامة من زكاة مال وغيرها"/>
    <s v="دفاتر جمع مال"/>
    <x v="2"/>
    <s v="سارى"/>
    <n v="1735"/>
    <n v="35"/>
  </r>
  <r>
    <d v="2017-10-19T00:00:00"/>
    <x v="9"/>
    <n v="800"/>
    <s v="خزينة مدينة نصر"/>
    <s v="تبرعات عامة من زكاة مال وغيرها"/>
    <s v="تبرعات عامة من زكاة مال وغيرها"/>
    <s v="دفاتر جمع مال"/>
    <x v="2"/>
    <s v="سارى"/>
    <n v="1736"/>
    <n v="35"/>
  </r>
  <r>
    <d v="2017-10-19T00:00:00"/>
    <x v="9"/>
    <n v="500"/>
    <s v="خزينة مدينة نصر"/>
    <s v="تبرعات نقدية للمرضى"/>
    <s v="نقدية للمرضى"/>
    <s v="دفاتر جمع مال"/>
    <x v="2"/>
    <s v="سارى"/>
    <n v="1737"/>
    <n v="35"/>
  </r>
  <r>
    <d v="2017-10-19T00:00:00"/>
    <x v="9"/>
    <n v="1400"/>
    <s v="خزينة مدينة نصر"/>
    <s v="تبرعات عامة من زكاة مال وغيرها"/>
    <s v="تبرعات عامة من زكاة مال وغيرها"/>
    <s v="دفاتر جمع مال"/>
    <x v="2"/>
    <s v="سارى"/>
    <n v="1738"/>
    <n v="35"/>
  </r>
  <r>
    <d v="2017-10-19T00:00:00"/>
    <x v="9"/>
    <n v="1500"/>
    <s v="خزينة مدينة نصر"/>
    <s v="تبرعات عامة من زكاة مال وغيرها"/>
    <s v="تبرعات عامة من زكاة مال وغيرها"/>
    <s v="دفاتر جمع مال"/>
    <x v="2"/>
    <s v="سارى"/>
    <n v="1837"/>
    <n v="37"/>
  </r>
  <r>
    <d v="2017-10-19T00:00:00"/>
    <x v="9"/>
    <n v="970"/>
    <s v="خزينة مدينة نصر"/>
    <s v="تبرعات نقدية للمرضى"/>
    <s v="نقدية للمرضى"/>
    <s v="دفاتر جمع مال"/>
    <x v="2"/>
    <s v="سارى"/>
    <n v="1838"/>
    <n v="37"/>
  </r>
  <r>
    <d v="2017-10-19T00:00:00"/>
    <x v="9"/>
    <n v="1600"/>
    <s v="خزينة مدينة نصر"/>
    <s v="تبرعات نقدية للمرضى"/>
    <s v="نقدية للمرضى"/>
    <s v="دفاتر جمع مال"/>
    <x v="2"/>
    <s v="سارى"/>
    <n v="1839"/>
    <n v="37"/>
  </r>
  <r>
    <d v="2017-10-19T00:00:00"/>
    <x v="9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1840"/>
    <n v="37"/>
  </r>
  <r>
    <d v="2017-10-19T00:00:00"/>
    <x v="9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1841"/>
    <n v="37"/>
  </r>
  <r>
    <d v="2017-10-19T00:00:00"/>
    <x v="9"/>
    <n v="34600"/>
    <s v="خزينة مدينة نصر"/>
    <s v="تبرعات عامة من زكاة مال وغيرها"/>
    <s v="تبرعات عامة من زكاة مال وغيرها"/>
    <s v="دفاتر جمع مال"/>
    <x v="2"/>
    <s v="سارى"/>
    <n v="1842"/>
    <n v="37"/>
  </r>
  <r>
    <d v="2017-10-19T00:00:00"/>
    <x v="9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1843"/>
    <n v="37"/>
  </r>
  <r>
    <d v="2017-10-19T00:00:00"/>
    <x v="9"/>
    <n v="400"/>
    <s v="خزينة مدينة نصر"/>
    <s v="تبرعات نقدية للمرضى"/>
    <s v="نقدية للمرضى"/>
    <s v="دفاتر جمع مال"/>
    <x v="2"/>
    <s v="سارى"/>
    <n v="1880"/>
    <n v="38"/>
  </r>
  <r>
    <d v="2017-10-19T00:00:00"/>
    <x v="9"/>
    <n v="25000"/>
    <s v="خزينة مدينة نصر"/>
    <s v="تبرعات عامة من زكاة مال وغيرها"/>
    <s v="تبرعات عامة من زكاة مال وغيرها"/>
    <s v="دفاتر جمع مال"/>
    <x v="2"/>
    <s v="سارى"/>
    <n v="1881"/>
    <n v="38"/>
  </r>
  <r>
    <d v="2017-10-19T00:00:00"/>
    <x v="9"/>
    <n v="15000"/>
    <s v="خزينة مدينة نصر"/>
    <s v="تبرعات عامة من زكاة مال وغيرها"/>
    <s v="تبرعات عامة من زكاة مال وغيرها"/>
    <s v="دفاتر جمع مال"/>
    <x v="2"/>
    <s v="سارى"/>
    <n v="1882"/>
    <n v="38"/>
  </r>
  <r>
    <d v="2017-10-19T00:00:00"/>
    <x v="9"/>
    <n v="3500"/>
    <s v="خزينة مدينة نصر"/>
    <s v="تبرعات عامة من زكاة مال وغيرها"/>
    <s v="تبرعات عامة من زكاة مال وغيرها"/>
    <s v="دفاتر جمع مال"/>
    <x v="2"/>
    <s v="سارى"/>
    <n v="1926"/>
    <n v="39"/>
  </r>
  <r>
    <d v="2017-10-19T00:00:00"/>
    <x v="9"/>
    <n v="1000"/>
    <s v="خزينة مدينة نصر"/>
    <s v="تبرعات نقدية للمرضى"/>
    <s v="نقدية للمرضى"/>
    <s v="دفاتر جمع مال"/>
    <x v="2"/>
    <s v="سارى"/>
    <n v="1957"/>
    <n v="40"/>
  </r>
  <r>
    <d v="2017-10-19T00:00:00"/>
    <x v="9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1958"/>
    <n v="40"/>
  </r>
  <r>
    <d v="2017-10-19T00:00:00"/>
    <x v="9"/>
    <n v="450"/>
    <s v="بنك البركة جنيه مصرى"/>
    <s v="تبرعات مباشرة بالبنك"/>
    <m/>
    <s v="بنوك"/>
    <x v="0"/>
    <m/>
    <s v="معاملة بنكية"/>
    <m/>
  </r>
  <r>
    <d v="2017-10-19T00:00:00"/>
    <x v="9"/>
    <n v="700"/>
    <s v="بنك البركة جنيه مصرى"/>
    <s v="تبرعات مباشرة بالبنك"/>
    <m/>
    <s v="بنوك"/>
    <x v="0"/>
    <m/>
    <s v="معاملة بنكية"/>
    <m/>
  </r>
  <r>
    <d v="2017-10-20T00:00:00"/>
    <x v="9"/>
    <n v="20"/>
    <s v="خزينة مدينة نصر"/>
    <s v="تبرعات عامة من زكاة مال وغيرها"/>
    <s v="تبرعات عامة من زكاة مال وغيرها"/>
    <s v="دفاتر جمع مال"/>
    <x v="2"/>
    <s v="سارى"/>
    <n v="1739"/>
    <n v="35"/>
  </r>
  <r>
    <d v="2017-10-20T00:00:00"/>
    <x v="9"/>
    <n v="50"/>
    <s v="خزينة مدينة نصر"/>
    <s v="تبرعات نقدية للمرضى"/>
    <s v="نقدية للمرضى"/>
    <s v="دفاتر جمع مال"/>
    <x v="2"/>
    <s v="سارى"/>
    <n v="1740"/>
    <n v="35"/>
  </r>
  <r>
    <d v="2017-10-20T00:00:00"/>
    <x v="9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1741"/>
    <n v="35"/>
  </r>
  <r>
    <d v="2017-10-20T00:00:00"/>
    <x v="9"/>
    <n v="150"/>
    <s v="خزينة مدينة نصر"/>
    <s v="تبرعات عامة من زكاة مال وغيرها"/>
    <s v="تبرعات عامة من زكاة مال وغيرها"/>
    <s v="دفاتر جمع مال"/>
    <x v="2"/>
    <s v="سارى"/>
    <n v="1742"/>
    <n v="35"/>
  </r>
  <r>
    <d v="2017-10-20T00:00:00"/>
    <x v="9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1743"/>
    <n v="35"/>
  </r>
  <r>
    <d v="2017-10-20T00:00:00"/>
    <x v="9"/>
    <n v="50"/>
    <s v="خزينة مدينة نصر"/>
    <s v="تبرعات عامة من زكاة مال وغيرها"/>
    <s v="تبرعات عامة من زكاة مال وغيرها"/>
    <s v="دفاتر جمع مال"/>
    <x v="2"/>
    <s v="سارى"/>
    <n v="1744"/>
    <n v="35"/>
  </r>
  <r>
    <d v="2017-10-20T00:00:00"/>
    <x v="9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1745"/>
    <n v="35"/>
  </r>
  <r>
    <d v="2017-10-20T00:00:00"/>
    <x v="9"/>
    <n v="10"/>
    <s v="خزينة مدينة نصر"/>
    <s v="تبرعات عامة من زكاة مال وغيرها"/>
    <s v="تبرعات عامة من زكاة مال وغيرها"/>
    <s v="دفاتر جمع مال"/>
    <x v="2"/>
    <s v="سارى"/>
    <n v="1746"/>
    <n v="35"/>
  </r>
  <r>
    <d v="2017-10-20T00:00:00"/>
    <x v="9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1747"/>
    <n v="35"/>
  </r>
  <r>
    <d v="2017-10-20T00:00:00"/>
    <x v="9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1748"/>
    <n v="35"/>
  </r>
  <r>
    <d v="2017-10-20T00:00:00"/>
    <x v="9"/>
    <n v="40"/>
    <s v="خزينة مدينة نصر"/>
    <s v="تبرعات عامة من زكاة مال وغيرها"/>
    <s v="تبرعات عامة من زكاة مال وغيرها"/>
    <s v="دفاتر جمع مال"/>
    <x v="2"/>
    <s v="سارى"/>
    <n v="1749"/>
    <n v="35"/>
  </r>
  <r>
    <d v="2017-10-20T00:00:00"/>
    <x v="9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1750"/>
    <n v="35"/>
  </r>
  <r>
    <d v="2017-10-21T00:00:00"/>
    <x v="9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428"/>
    <n v="9"/>
  </r>
  <r>
    <d v="2017-10-21T00:00:00"/>
    <x v="9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429"/>
    <n v="9"/>
  </r>
  <r>
    <d v="2017-10-21T00:00:00"/>
    <x v="9"/>
    <n v="1000"/>
    <s v="خزينة مدينة نصر"/>
    <s v="تبرعات نقدية للمرضى"/>
    <s v="نقدية للمرضى"/>
    <s v="دفاتر جمع مال"/>
    <x v="2"/>
    <s v="سارى"/>
    <n v="430"/>
    <n v="9"/>
  </r>
  <r>
    <d v="2017-10-21T00:00:00"/>
    <x v="9"/>
    <n v="5100"/>
    <s v="خزينة مدينة نصر"/>
    <s v="تبرعات عامة من زكاة مال وغيرها"/>
    <s v="تبرعات عامة من زكاة مال وغيرها"/>
    <s v="دفاتر جمع مال"/>
    <x v="2"/>
    <s v="سارى"/>
    <n v="658"/>
    <n v="14"/>
  </r>
  <r>
    <d v="2017-10-21T00:00:00"/>
    <x v="9"/>
    <n v="550"/>
    <s v="خزينة مدينة نصر"/>
    <s v="تبرعات عامة من زكاة مال وغيرها"/>
    <s v="تبرعات عامة من زكاة مال وغيرها"/>
    <s v="دفاتر جمع مال"/>
    <x v="2"/>
    <s v="سارى"/>
    <n v="1650"/>
    <n v="33"/>
  </r>
  <r>
    <d v="2017-10-21T00:00:00"/>
    <x v="9"/>
    <n v="1000"/>
    <s v="خزينة مدينة نصر"/>
    <s v="تبرعات نقدية للمرضى"/>
    <s v="نقدية للمرضى"/>
    <s v="دفاتر جمع مال"/>
    <x v="2"/>
    <s v="سارى"/>
    <n v="1883"/>
    <n v="38"/>
  </r>
  <r>
    <d v="2017-10-21T00:00:00"/>
    <x v="9"/>
    <n v="100"/>
    <s v="خزينة مدينة نصر"/>
    <s v="تبرعات نقدية للمرضى"/>
    <s v="نقدية للمرضى"/>
    <s v="دفاتر جمع مال"/>
    <x v="2"/>
    <s v="سارى"/>
    <n v="1927"/>
    <n v="39"/>
  </r>
  <r>
    <d v="2017-10-21T00:00:00"/>
    <x v="9"/>
    <n v="1000"/>
    <s v="خزينة مدينة نصر"/>
    <s v="تبرعات نقدية للمرضى"/>
    <s v="نقدية للمرضى"/>
    <s v="دفاتر جمع مال"/>
    <x v="2"/>
    <s v="سارى"/>
    <n v="1928"/>
    <n v="39"/>
  </r>
  <r>
    <d v="2017-10-21T00:00:00"/>
    <x v="9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1959"/>
    <n v="40"/>
  </r>
  <r>
    <d v="2017-10-21T00:00:00"/>
    <x v="9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2051"/>
    <n v="42"/>
  </r>
  <r>
    <d v="2017-10-21T00:00:00"/>
    <x v="9"/>
    <n v="3500"/>
    <s v="خزينة مدينة نصر"/>
    <s v="تبرعات عامة من زكاة مال وغيرها"/>
    <s v="تبرعات عامة من زكاة مال وغيرها"/>
    <s v="دفاتر جمع مال"/>
    <x v="2"/>
    <s v="سارى"/>
    <n v="2052"/>
    <n v="42"/>
  </r>
  <r>
    <d v="2017-10-21T00:00:00"/>
    <x v="9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2053"/>
    <n v="42"/>
  </r>
  <r>
    <d v="2017-10-22T00:00:00"/>
    <x v="9"/>
    <n v="5000"/>
    <s v="خزينة مدينة نصر"/>
    <s v="تبرعات نقدية للمرضى"/>
    <s v="نقدية للمرضى"/>
    <s v="دفاتر جمع مال"/>
    <x v="2"/>
    <s v="سارى"/>
    <n v="431"/>
    <n v="9"/>
  </r>
  <r>
    <d v="2017-10-22T00:00:00"/>
    <x v="9"/>
    <n v="1000"/>
    <s v="خزينة مدينة نصر"/>
    <s v="تبرعات نقدية للمرضى"/>
    <s v="نقدية للمرضى"/>
    <s v="دفاتر جمع مال"/>
    <x v="2"/>
    <s v="سارى"/>
    <n v="432"/>
    <n v="9"/>
  </r>
  <r>
    <d v="2017-10-22T00:00:00"/>
    <x v="9"/>
    <n v="200"/>
    <s v="خزينة مدينة نصر"/>
    <s v="تبرعات نقدية للمرضى"/>
    <s v="نقدية للمرضى"/>
    <s v="دفاتر جمع مال"/>
    <x v="2"/>
    <s v="سارى"/>
    <n v="1675"/>
    <n v="34"/>
  </r>
  <r>
    <d v="2017-10-22T00:00:00"/>
    <x v="9"/>
    <n v="7500"/>
    <s v="خزينة مدينة نصر"/>
    <s v="تبرعات عامة من زكاة مال وغيرها"/>
    <s v="تبرعات عامة من زكاة مال وغيرها"/>
    <s v="دفاتر جمع مال"/>
    <x v="2"/>
    <s v="سارى"/>
    <n v="1884"/>
    <n v="38"/>
  </r>
  <r>
    <d v="2017-10-22T00:00:00"/>
    <x v="9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1962"/>
    <n v="40"/>
  </r>
  <r>
    <d v="2017-10-22T00:00:00"/>
    <x v="9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2009"/>
    <n v="41"/>
  </r>
  <r>
    <d v="2017-10-22T00:00:00"/>
    <x v="9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2010"/>
    <n v="41"/>
  </r>
  <r>
    <d v="2017-10-22T00:00:00"/>
    <x v="9"/>
    <n v="9000"/>
    <s v="خزينة مدينة نصر"/>
    <s v="تبرعات عامة من زكاة مال وغيرها"/>
    <s v="تبرعات عامة من زكاة مال وغيرها"/>
    <s v="دفاتر جمع مال"/>
    <x v="2"/>
    <s v="سارى"/>
    <n v="2011"/>
    <n v="41"/>
  </r>
  <r>
    <d v="2017-10-22T00:00:00"/>
    <x v="9"/>
    <n v="1500"/>
    <s v="خزينة مدينة نصر"/>
    <s v="تبرعات نقدية للمرضى"/>
    <s v="نقدية للمرضى"/>
    <s v="دفاتر جمع مال"/>
    <x v="2"/>
    <s v="سارى"/>
    <n v="2054"/>
    <n v="42"/>
  </r>
  <r>
    <d v="2017-10-22T00:00:00"/>
    <x v="9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2055"/>
    <n v="42"/>
  </r>
  <r>
    <d v="2017-10-22T00:00:00"/>
    <x v="9"/>
    <n v="50"/>
    <s v="خزينة مدينة نصر"/>
    <s v="تبرعات عامة من زكاة مال وغيرها"/>
    <s v="تبرعات عامة من زكاة مال وغيرها"/>
    <s v="دفاتر جمع مال"/>
    <x v="2"/>
    <s v="سارى"/>
    <n v="2101"/>
    <n v="43"/>
  </r>
  <r>
    <d v="2017-10-22T00:00:00"/>
    <x v="9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2102"/>
    <n v="43"/>
  </r>
  <r>
    <d v="2017-10-22T00:00:00"/>
    <x v="9"/>
    <n v="1600"/>
    <s v="بنك البركة جنيه مصرى"/>
    <s v="تبرعات مباشرة بالبنك"/>
    <m/>
    <s v="بنوك"/>
    <x v="0"/>
    <m/>
    <s v="معاملة بنكية"/>
    <m/>
  </r>
  <r>
    <d v="2017-10-22T00:00:00"/>
    <x v="9"/>
    <n v="100"/>
    <s v="بنك البركة جنيه مصرى"/>
    <s v="تبرعات مباشرة بالبنك"/>
    <m/>
    <s v="بنوك"/>
    <x v="0"/>
    <m/>
    <s v="معاملة بنكية"/>
    <m/>
  </r>
  <r>
    <d v="2017-10-22T00:00:00"/>
    <x v="9"/>
    <n v="550"/>
    <s v="بنك البركة جنيه مصرى"/>
    <s v="تبرعات مباشرة بالبنك"/>
    <m/>
    <s v="بنوك"/>
    <x v="0"/>
    <m/>
    <s v="معاملة بنكية"/>
    <m/>
  </r>
  <r>
    <d v="2017-10-22T00:00:00"/>
    <x v="9"/>
    <n v="160"/>
    <s v="بنك البركة جنيه مصرى"/>
    <s v="تبرعات مباشرة بالبنك"/>
    <m/>
    <s v="بنوك"/>
    <x v="0"/>
    <m/>
    <s v="معاملة بنكية"/>
    <m/>
  </r>
  <r>
    <d v="2017-10-22T00:00:00"/>
    <x v="9"/>
    <n v="180"/>
    <s v="بنك البركة جنيه مصرى"/>
    <s v="تبرعات مباشرة بالبنك"/>
    <m/>
    <s v="بنوك"/>
    <x v="0"/>
    <m/>
    <s v="معاملة بنكية"/>
    <m/>
  </r>
  <r>
    <d v="2017-10-22T00:00:00"/>
    <x v="9"/>
    <n v="6000"/>
    <s v="بنك البركة جنيه مصرى"/>
    <s v="تبرعات مباشرة بالبنك"/>
    <m/>
    <s v="بنوك"/>
    <x v="0"/>
    <m/>
    <s v="معاملة بنكية"/>
    <m/>
  </r>
  <r>
    <d v="2017-10-22T00:00:00"/>
    <x v="9"/>
    <n v="250"/>
    <s v="بنك البركة جنيه مصرى"/>
    <s v="تبرعات مباشرة بالبنك"/>
    <m/>
    <s v="بنوك"/>
    <x v="0"/>
    <m/>
    <s v="معاملة بنكية"/>
    <m/>
  </r>
  <r>
    <d v="2017-10-23T00:00:00"/>
    <x v="9"/>
    <n v="2000"/>
    <s v="خزينة مدينة نصر"/>
    <s v="تبرعات نقدية للمرضى"/>
    <s v="نقدية للمرضى"/>
    <s v="دفاتر جمع مال"/>
    <x v="2"/>
    <s v="سارى"/>
    <n v="433"/>
    <n v="9"/>
  </r>
  <r>
    <d v="2017-10-23T00:00:00"/>
    <x v="9"/>
    <n v="10000"/>
    <s v="خزينة مدينة نصر"/>
    <s v="تبرعات نقدية للمرضى"/>
    <s v="نقدية للمرضى"/>
    <s v="دفاتر جمع مال"/>
    <x v="2"/>
    <s v="سارى"/>
    <n v="434"/>
    <n v="9"/>
  </r>
  <r>
    <d v="2017-10-23T00:00:00"/>
    <x v="9"/>
    <n v="5000"/>
    <s v="خزينة مدينة نصر"/>
    <s v="تبرعات نقدية للمرضى"/>
    <s v="نقدية للمرضى"/>
    <s v="دفاتر جمع مال"/>
    <x v="2"/>
    <s v="سارى"/>
    <n v="435"/>
    <n v="9"/>
  </r>
  <r>
    <d v="2017-10-23T00:00:00"/>
    <x v="9"/>
    <n v="400"/>
    <s v="خزينة مدينة نصر"/>
    <s v="تبرعات عامة من زكاة مال وغيرها"/>
    <s v="تبرعات عامة من زكاة مال وغيرها"/>
    <s v="دفاتر جمع مال"/>
    <x v="2"/>
    <s v="سارى"/>
    <n v="660"/>
    <n v="14"/>
  </r>
  <r>
    <d v="2017-10-23T00:00:00"/>
    <x v="9"/>
    <n v="900"/>
    <s v="خزينة مدينة نصر"/>
    <s v="تبرعات نقدية للمرضى"/>
    <s v="نقدية للمرضى"/>
    <s v="دفاتر جمع مال"/>
    <x v="2"/>
    <s v="سارى"/>
    <n v="661"/>
    <n v="14"/>
  </r>
  <r>
    <d v="2017-10-23T00:00:00"/>
    <x v="9"/>
    <n v="500"/>
    <s v="خزينة مدينة نصر"/>
    <s v="تبرعات نقدية للمرضى"/>
    <s v="نقدية للمرضى"/>
    <s v="دفاتر جمع مال"/>
    <x v="2"/>
    <s v="سارى"/>
    <n v="1196"/>
    <n v="24"/>
  </r>
  <r>
    <d v="2017-10-23T00:00:00"/>
    <x v="9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1885"/>
    <n v="38"/>
  </r>
  <r>
    <d v="2017-10-23T00:00:00"/>
    <x v="9"/>
    <n v="500"/>
    <s v="خزينة مدينة نصر"/>
    <s v="تبرعات نقدية للمرضى"/>
    <s v="نقدية للمرضى"/>
    <s v="دفاتر جمع مال"/>
    <x v="2"/>
    <s v="سارى"/>
    <n v="1886"/>
    <n v="38"/>
  </r>
  <r>
    <d v="2017-10-23T00:00:00"/>
    <x v="9"/>
    <n v="500"/>
    <s v="خزينة مدينة نصر"/>
    <s v="تبرعات نقدية للمرضى"/>
    <s v="نقدية للمرضى"/>
    <s v="دفاتر جمع مال"/>
    <x v="2"/>
    <s v="سارى"/>
    <n v="1887"/>
    <n v="38"/>
  </r>
  <r>
    <d v="2017-10-23T00:00:00"/>
    <x v="9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1929"/>
    <n v="39"/>
  </r>
  <r>
    <d v="2017-10-23T00:00:00"/>
    <x v="9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1930"/>
    <n v="39"/>
  </r>
  <r>
    <d v="2017-10-23T00:00:00"/>
    <x v="9"/>
    <n v="40000"/>
    <s v="خزينة مدينة نصر"/>
    <s v="تبرعات عامة من زكاة مال وغيرها"/>
    <s v="تبرعات عامة من زكاة مال وغيرها"/>
    <s v="دفاتر جمع مال"/>
    <x v="2"/>
    <s v="سارى"/>
    <n v="1931"/>
    <n v="39"/>
  </r>
  <r>
    <d v="2017-10-23T00:00:00"/>
    <x v="9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2056"/>
    <n v="42"/>
  </r>
  <r>
    <d v="2017-10-23T00:00:00"/>
    <x v="9"/>
    <n v="1200"/>
    <s v="خزينة مدينة نصر"/>
    <s v="تبرعات عامة من زكاة مال وغيرها"/>
    <s v="تبرعات عامة من زكاة مال وغيرها"/>
    <s v="دفاتر جمع مال"/>
    <x v="2"/>
    <s v="سارى"/>
    <n v="2103"/>
    <n v="43"/>
  </r>
  <r>
    <d v="2017-10-23T00:00:00"/>
    <x v="9"/>
    <n v="800"/>
    <s v="خزينة مدينة نصر"/>
    <s v="تبرعات عامة من زكاة مال وغيرها"/>
    <s v="تبرعات عامة من زكاة مال وغيرها"/>
    <s v="دفاتر جمع مال"/>
    <x v="2"/>
    <s v="سارى"/>
    <n v="2104"/>
    <n v="43"/>
  </r>
  <r>
    <d v="2017-10-23T00:00:00"/>
    <x v="9"/>
    <n v="1000"/>
    <s v="خزينة مدينة نصر"/>
    <s v="تبرعات نقدية للمرضى"/>
    <s v="نقدية للمرضى"/>
    <s v="دفاتر جمع مال"/>
    <x v="2"/>
    <s v="سارى"/>
    <n v="2105"/>
    <n v="43"/>
  </r>
  <r>
    <d v="2017-10-23T00:00:00"/>
    <x v="9"/>
    <n v="5500"/>
    <s v="بنك البركة جنيه مصرى"/>
    <s v="تبرعات مباشرة بالبنك"/>
    <m/>
    <s v="بنوك"/>
    <x v="0"/>
    <m/>
    <s v="معاملة بنكية"/>
    <m/>
  </r>
  <r>
    <d v="2017-10-23T00:00:00"/>
    <x v="9"/>
    <n v="85610"/>
    <s v="بنك البركة جنيه مصرى"/>
    <s v="تبرعات مباشرة بالبنك"/>
    <m/>
    <s v="بنوك"/>
    <x v="0"/>
    <m/>
    <s v="معاملة بنكية"/>
    <m/>
  </r>
  <r>
    <d v="2017-10-23T00:00:00"/>
    <x v="9"/>
    <n v="510"/>
    <s v="بنك البركة جنيه مصرى"/>
    <s v="تبرعات مباشرة بالبنك"/>
    <m/>
    <s v="بنوك"/>
    <x v="0"/>
    <m/>
    <s v="معاملة بنكية"/>
    <m/>
  </r>
  <r>
    <d v="2017-10-24T00:00:00"/>
    <x v="9"/>
    <n v="2000"/>
    <s v="خزينة مدينة نصر"/>
    <s v="تبرعات نقدية للمرضى"/>
    <s v="نقدية للمرضى"/>
    <s v="دفاتر جمع مال"/>
    <x v="2"/>
    <s v="سارى"/>
    <n v="662"/>
    <n v="14"/>
  </r>
  <r>
    <d v="2017-10-24T00:00:00"/>
    <x v="9"/>
    <n v="3000"/>
    <s v="خزينة مدينة نصر"/>
    <s v="تبرعات نقدية للمرضى"/>
    <s v="نقدية للمرضى"/>
    <s v="دفاتر جمع مال"/>
    <x v="2"/>
    <s v="سارى"/>
    <n v="663"/>
    <n v="14"/>
  </r>
  <r>
    <d v="2017-10-24T00:00:00"/>
    <x v="9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664"/>
    <n v="14"/>
  </r>
  <r>
    <d v="2017-10-24T00:00:00"/>
    <x v="9"/>
    <n v="600"/>
    <s v="خزينة مدينة نصر"/>
    <s v="تبرعات نقدية للمرضى"/>
    <s v="نقدية للمرضى"/>
    <s v="دفاتر جمع مال"/>
    <x v="2"/>
    <s v="سارى"/>
    <n v="665"/>
    <n v="14"/>
  </r>
  <r>
    <d v="2017-10-24T00:00:00"/>
    <x v="9"/>
    <n v="1150"/>
    <s v="خزينة مدينة نصر"/>
    <s v="تبرعات عامة من زكاة مال وغيرها"/>
    <s v="تبرعات عامة من زكاة مال وغيرها"/>
    <s v="دفاتر جمع مال"/>
    <x v="2"/>
    <s v="سارى"/>
    <n v="1197"/>
    <n v="24"/>
  </r>
  <r>
    <d v="2017-10-24T00:00:00"/>
    <x v="9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1198"/>
    <n v="24"/>
  </r>
  <r>
    <d v="2017-10-24T00:00:00"/>
    <x v="9"/>
    <n v="5418"/>
    <s v="خزينة مدينة نصر دولار"/>
    <s v="تبرعات نقدية للمرضى"/>
    <s v="نقدية للمرضى"/>
    <s v="دفاتر جمع مال"/>
    <x v="2"/>
    <s v="سارى"/>
    <n v="1199"/>
    <n v="24"/>
  </r>
  <r>
    <d v="2017-10-24T00:00:00"/>
    <x v="9"/>
    <n v="1500"/>
    <s v="خزينة مدينة نصر"/>
    <s v="تبرعات عامة من زكاة مال وغيرها"/>
    <s v="تبرعات عامة من زكاة مال وغيرها"/>
    <s v="دفاتر جمع مال"/>
    <x v="2"/>
    <s v="سارى"/>
    <n v="1200"/>
    <n v="24"/>
  </r>
  <r>
    <d v="2017-10-24T00:00:00"/>
    <x v="9"/>
    <n v="1761"/>
    <s v="خزينة مدينة نصر"/>
    <s v="تبرعات نقدية للمرضى"/>
    <s v="نقدية للمرضى"/>
    <s v="دفاتر جمع مال"/>
    <x v="2"/>
    <s v="سارى"/>
    <n v="1202"/>
    <n v="25"/>
  </r>
  <r>
    <d v="2017-10-24T00:00:00"/>
    <x v="9"/>
    <n v="2500"/>
    <s v="خزينة مدينة نصر"/>
    <s v="تبرعات نقدية للمرضى"/>
    <s v="نقدية للمرضى"/>
    <s v="دفاتر جمع مال"/>
    <x v="2"/>
    <s v="سارى"/>
    <n v="1203"/>
    <n v="25"/>
  </r>
  <r>
    <d v="2017-10-24T00:00:00"/>
    <x v="9"/>
    <n v="5000"/>
    <s v="خزينة مدينة نصر"/>
    <s v="تبرعات نقدية للمرضى"/>
    <s v="نقدية للمرضى"/>
    <s v="دفاتر جمع مال"/>
    <x v="2"/>
    <s v="سارى"/>
    <n v="1205"/>
    <n v="25"/>
  </r>
  <r>
    <d v="2017-10-24T00:00:00"/>
    <x v="9"/>
    <n v="760"/>
    <s v="خزينة مدينة نصر"/>
    <s v="تبرعات نقدية للمرضى"/>
    <s v="نقدية للمرضى"/>
    <s v="دفاتر جمع مال"/>
    <x v="2"/>
    <s v="سارى"/>
    <n v="1206"/>
    <n v="25"/>
  </r>
  <r>
    <d v="2017-10-24T00:00:00"/>
    <x v="9"/>
    <n v="2350"/>
    <s v="خزينة مدينة نصر"/>
    <s v="تبرعات نقدية للمرضى"/>
    <s v="نقدية للمرضى"/>
    <s v="دفاتر جمع مال"/>
    <x v="2"/>
    <s v="سارى"/>
    <n v="1207"/>
    <n v="25"/>
  </r>
  <r>
    <d v="2017-10-24T00:00:00"/>
    <x v="9"/>
    <n v="2103.9899999999998"/>
    <s v="خزينة مدينة نصر دولار"/>
    <s v="تبرعات نقدية للمرضى"/>
    <s v="نقدية للمرضى"/>
    <s v="دفاتر جمع مال"/>
    <x v="2"/>
    <s v="سارى"/>
    <n v="1208"/>
    <n v="25"/>
  </r>
  <r>
    <d v="2017-10-24T00:00:00"/>
    <x v="9"/>
    <n v="400"/>
    <s v="خزينة مدينة نصر"/>
    <s v="تبرعات نقدية للمرضى"/>
    <s v="نقدية للمرضى"/>
    <s v="دفاتر جمع مال"/>
    <x v="2"/>
    <s v="سارى"/>
    <n v="1844"/>
    <n v="37"/>
  </r>
  <r>
    <d v="2017-10-24T00:00:00"/>
    <x v="9"/>
    <n v="3000"/>
    <s v="خزينة مدينة نصر"/>
    <s v="تبرعات عامة من زكاة مال وغيرها"/>
    <s v="تبرعات عامة من زكاة مال وغيرها"/>
    <s v="دفاتر جمع مال"/>
    <x v="2"/>
    <s v="سارى"/>
    <n v="1845"/>
    <n v="37"/>
  </r>
  <r>
    <d v="2017-10-24T00:00:00"/>
    <x v="9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1846"/>
    <n v="37"/>
  </r>
  <r>
    <d v="2017-10-24T00:00:00"/>
    <x v="9"/>
    <n v="3000"/>
    <s v="خزينة مدينة نصر"/>
    <s v="تبرعات نقدية للمرضى"/>
    <s v="نقدية للمرضى"/>
    <s v="دفاتر جمع مال"/>
    <x v="2"/>
    <s v="سارى"/>
    <n v="1888"/>
    <n v="38"/>
  </r>
  <r>
    <d v="2017-10-24T00:00:00"/>
    <x v="9"/>
    <n v="1100"/>
    <s v="خزينة مدينة نصر"/>
    <s v="تبرعات عامة من زكاة مال وغيرها"/>
    <s v="تبرعات عامة من زكاة مال وغيرها"/>
    <s v="دفاتر جمع مال"/>
    <x v="2"/>
    <s v="سارى"/>
    <n v="1889"/>
    <n v="38"/>
  </r>
  <r>
    <d v="2017-10-24T00:00:00"/>
    <x v="9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1932"/>
    <n v="39"/>
  </r>
  <r>
    <d v="2017-10-24T00:00:00"/>
    <x v="9"/>
    <n v="8000"/>
    <s v="خزينة مدينة نصر"/>
    <s v="تبرعات عامة من زكاة مال وغيرها"/>
    <s v="تبرعات عامة من زكاة مال وغيرها"/>
    <s v="دفاتر جمع مال"/>
    <x v="2"/>
    <s v="سارى"/>
    <n v="2014"/>
    <n v="41"/>
  </r>
  <r>
    <d v="2017-10-24T00:00:00"/>
    <x v="9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2015"/>
    <n v="41"/>
  </r>
  <r>
    <d v="2017-10-24T00:00:00"/>
    <x v="9"/>
    <n v="3648.12"/>
    <s v="خزينة مدينة نصر دولار"/>
    <s v="تبرعات عامة من زكاة مال وغيرها"/>
    <s v="تبرعات عامة من زكاة مال وغيرها"/>
    <s v="دفاتر جمع مال"/>
    <x v="2"/>
    <s v="سارى"/>
    <n v="2057"/>
    <n v="42"/>
  </r>
  <r>
    <d v="2017-10-24T00:00:00"/>
    <x v="9"/>
    <n v="250"/>
    <s v="خزينة مدينة نصر"/>
    <s v="تبرعات نقدية للمرضى"/>
    <s v="نقدية للمرضى"/>
    <s v="دفاتر جمع مال"/>
    <x v="2"/>
    <s v="سارى"/>
    <n v="2058"/>
    <n v="42"/>
  </r>
  <r>
    <d v="2017-10-24T00:00:00"/>
    <x v="9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2059"/>
    <n v="42"/>
  </r>
  <r>
    <d v="2017-10-24T00:00:00"/>
    <x v="9"/>
    <n v="600"/>
    <s v="خزينة مدينة نصر"/>
    <s v="تبرعات عامة من زكاة مال وغيرها"/>
    <s v="تبرعات عامة من زكاة مال وغيرها"/>
    <s v="دفاتر جمع مال"/>
    <x v="2"/>
    <s v="سارى"/>
    <n v="2106"/>
    <n v="43"/>
  </r>
  <r>
    <d v="2017-10-24T00:00:00"/>
    <x v="9"/>
    <n v="1000"/>
    <s v="خزينة مدينة نصر"/>
    <s v="تبرعات نقدية للمرضى"/>
    <s v="نقدية للمرضى"/>
    <s v="دفاتر جمع مال"/>
    <x v="2"/>
    <s v="سارى"/>
    <n v="2107"/>
    <n v="43"/>
  </r>
  <r>
    <d v="2017-10-24T00:00:00"/>
    <x v="9"/>
    <n v="4380"/>
    <s v="خزينة مدينة نصر"/>
    <s v="تبرعات نقدية للمرضى"/>
    <s v="نقدية للمرضى"/>
    <s v="دفاتر جمع مال"/>
    <x v="2"/>
    <s v="سارى"/>
    <n v="2108"/>
    <n v="43"/>
  </r>
  <r>
    <d v="2017-10-24T00:00:00"/>
    <x v="9"/>
    <n v="300"/>
    <s v="خزينة مدينة نصر"/>
    <s v="تبرعات نقدية للمرضى"/>
    <s v="نقدية للمرضى"/>
    <s v="دفاتر جمع مال"/>
    <x v="2"/>
    <s v="سارى"/>
    <n v="2109"/>
    <n v="43"/>
  </r>
  <r>
    <d v="2017-10-24T00:00:00"/>
    <x v="9"/>
    <n v="3000"/>
    <s v="خزينة مدينة نصر"/>
    <s v="تبرعات نقدية للمرضى"/>
    <s v="نقدية للمرضى"/>
    <s v="دفاتر جمع مال"/>
    <x v="2"/>
    <s v="سارى"/>
    <n v="2110"/>
    <n v="43"/>
  </r>
  <r>
    <d v="2017-10-24T00:00:00"/>
    <x v="9"/>
    <n v="1400"/>
    <s v="بنك البركة جنيه مصرى"/>
    <s v="تبرعات مباشرة بالبنك"/>
    <m/>
    <s v="بنوك"/>
    <x v="0"/>
    <m/>
    <s v="معاملة بنكية"/>
    <m/>
  </r>
  <r>
    <d v="2017-10-24T00:00:00"/>
    <x v="9"/>
    <n v="25000"/>
    <s v="بنك البركة جنيه مصرى"/>
    <s v="تبرعات مباشرة بالبنك"/>
    <m/>
    <s v="بنوك"/>
    <x v="0"/>
    <m/>
    <m/>
    <m/>
  </r>
  <r>
    <d v="2017-10-24T00:00:00"/>
    <x v="9"/>
    <n v="670"/>
    <s v="بنك البركة جنيه مصرى"/>
    <s v="تبرعات مباشرة بالبنك"/>
    <m/>
    <s v="بنوك"/>
    <x v="0"/>
    <m/>
    <s v="معاملة بنكية"/>
    <m/>
  </r>
  <r>
    <d v="2017-10-25T00:00:00"/>
    <x v="9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666"/>
    <n v="14"/>
  </r>
  <r>
    <d v="2017-10-25T00:00:00"/>
    <x v="9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667"/>
    <n v="14"/>
  </r>
  <r>
    <d v="2017-10-25T00:00:00"/>
    <x v="9"/>
    <n v="1400"/>
    <s v="خزينة مدينة نصر"/>
    <s v="تبرعات نقدية للمرضى"/>
    <s v="نقدية للمرضى"/>
    <s v="دفاتر جمع مال"/>
    <x v="2"/>
    <s v="سارى"/>
    <n v="1209"/>
    <n v="25"/>
  </r>
  <r>
    <d v="2017-10-25T00:00:00"/>
    <x v="9"/>
    <n v="1500"/>
    <s v="خزينة مدينة نصر"/>
    <s v="تبرعات عامة من زكاة مال وغيرها"/>
    <s v="تبرعات عامة من زكاة مال وغيرها"/>
    <s v="دفاتر جمع مال"/>
    <x v="2"/>
    <s v="سارى"/>
    <n v="1210"/>
    <n v="25"/>
  </r>
  <r>
    <d v="2017-10-25T00:00:00"/>
    <x v="9"/>
    <n v="200"/>
    <s v="خزينة مدينة نصر"/>
    <s v="تبرعات نقدية للمرضى"/>
    <s v="نقدية للمرضى"/>
    <s v="دفاتر جمع مال"/>
    <x v="2"/>
    <s v="سارى"/>
    <n v="1211"/>
    <n v="25"/>
  </r>
  <r>
    <d v="2017-10-25T00:00:00"/>
    <x v="9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1212"/>
    <n v="25"/>
  </r>
  <r>
    <d v="2017-10-25T00:00:00"/>
    <x v="9"/>
    <n v="5000"/>
    <s v="خزينة مدينة نصر"/>
    <s v="تبرعات نقدية للمرضى"/>
    <s v="نقدية للمرضى"/>
    <s v="دفاتر جمع مال"/>
    <x v="2"/>
    <s v="سارى"/>
    <n v="1213"/>
    <n v="25"/>
  </r>
  <r>
    <d v="2017-10-25T00:00:00"/>
    <x v="9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1251"/>
    <n v="26"/>
  </r>
  <r>
    <d v="2017-10-25T00:00:00"/>
    <x v="9"/>
    <n v="1310"/>
    <s v="خزينة مدينة نصر"/>
    <s v="تبرعات نقدية للمرضى"/>
    <s v="نقدية للمرضى"/>
    <s v="دفاتر جمع مال"/>
    <x v="2"/>
    <s v="سارى"/>
    <n v="1252"/>
    <n v="26"/>
  </r>
  <r>
    <d v="2017-10-25T00:00:00"/>
    <x v="9"/>
    <n v="3000"/>
    <s v="خزينة مدينة نصر"/>
    <s v="تبرعات عامة من زكاة مال وغيرها"/>
    <s v="تبرعات عامة من زكاة مال وغيرها"/>
    <s v="دفاتر جمع مال"/>
    <x v="2"/>
    <s v="سارى"/>
    <n v="1847"/>
    <n v="37"/>
  </r>
  <r>
    <d v="2017-10-25T00:00:00"/>
    <x v="9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1933"/>
    <n v="39"/>
  </r>
  <r>
    <d v="2017-10-25T00:00:00"/>
    <x v="9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1934"/>
    <n v="39"/>
  </r>
  <r>
    <d v="2017-10-25T00:00:00"/>
    <x v="9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1935"/>
    <n v="39"/>
  </r>
  <r>
    <d v="2017-10-25T00:00:00"/>
    <x v="9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1936"/>
    <n v="39"/>
  </r>
  <r>
    <d v="2017-10-25T00:00:00"/>
    <x v="9"/>
    <n v="956.8"/>
    <s v="خزينة مدينة نصر"/>
    <s v="تبرعات عامة من زكاة مال وغيرها"/>
    <s v="تبرعات عامة من زكاة مال وغيرها"/>
    <s v="دفاتر جمع مال"/>
    <x v="2"/>
    <s v="سارى"/>
    <n v="1937"/>
    <n v="39"/>
  </r>
  <r>
    <d v="2017-10-25T00:00:00"/>
    <x v="9"/>
    <n v="200"/>
    <s v="خزينة مدينة نصر"/>
    <s v="تبرعات نقدية للمرضى"/>
    <s v="نقدية للمرضى"/>
    <s v="دفاتر جمع مال"/>
    <x v="2"/>
    <s v="سارى"/>
    <n v="1938"/>
    <n v="39"/>
  </r>
  <r>
    <d v="2017-10-25T00:00:00"/>
    <x v="9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1963"/>
    <n v="40"/>
  </r>
  <r>
    <d v="2017-10-25T00:00:00"/>
    <x v="9"/>
    <n v="600"/>
    <s v="خزينة مدينة نصر"/>
    <s v="تبرعات عامة من زكاة مال وغيرها"/>
    <s v="تبرعات عامة من زكاة مال وغيرها"/>
    <s v="دفاتر جمع مال"/>
    <x v="2"/>
    <s v="سارى"/>
    <n v="1964"/>
    <n v="40"/>
  </r>
  <r>
    <d v="2017-10-25T00:00:00"/>
    <x v="9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1965"/>
    <n v="40"/>
  </r>
  <r>
    <d v="2017-10-25T00:00:00"/>
    <x v="9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2060"/>
    <n v="42"/>
  </r>
  <r>
    <d v="2017-10-25T00:00:00"/>
    <x v="9"/>
    <n v="3000"/>
    <s v="خزينة مدينة نصر"/>
    <s v="تبرعات عامة من زكاة مال وغيرها"/>
    <s v="تبرعات عامة من زكاة مال وغيرها"/>
    <s v="دفاتر جمع مال"/>
    <x v="2"/>
    <s v="سارى"/>
    <n v="2111"/>
    <n v="43"/>
  </r>
  <r>
    <d v="2017-10-25T00:00:00"/>
    <x v="9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2399"/>
    <n v="48"/>
  </r>
  <r>
    <d v="2017-10-25T00:00:00"/>
    <x v="9"/>
    <n v="3000"/>
    <s v="خزينة مدينة نصر"/>
    <s v="تبرعات عامة من زكاة مال وغيرها"/>
    <s v="تبرعات عامة من زكاة مال وغيرها"/>
    <s v="دفاتر جمع مال"/>
    <x v="2"/>
    <s v="سارى"/>
    <n v="2400"/>
    <n v="48"/>
  </r>
  <r>
    <d v="2017-10-25T00:00:00"/>
    <x v="9"/>
    <n v="1600"/>
    <s v="بنك البركة جنيه مصرى"/>
    <s v="تبرعات مباشرة بالبنك"/>
    <m/>
    <s v="بنوك"/>
    <x v="0"/>
    <m/>
    <s v="معاملة بنكية"/>
    <m/>
  </r>
  <r>
    <d v="2017-10-26T00:00:00"/>
    <x v="9"/>
    <n v="10000"/>
    <s v="خزينة مدينة نصر"/>
    <s v="تبرعات نقدية للمرضى"/>
    <s v="نقدية للمرضى"/>
    <s v="دفاتر جمع مال"/>
    <x v="2"/>
    <s v="سارى"/>
    <n v="436"/>
    <n v="9"/>
  </r>
  <r>
    <d v="2017-10-26T00:00:00"/>
    <x v="9"/>
    <n v="900"/>
    <s v="خزينة مدينة نصر"/>
    <s v="تبرعات نقدية للمرضى"/>
    <s v="نقدية للمرضى"/>
    <s v="دفاتر جمع مال"/>
    <x v="2"/>
    <s v="سارى"/>
    <n v="437"/>
    <n v="9"/>
  </r>
  <r>
    <d v="2017-10-26T00:00:00"/>
    <x v="9"/>
    <n v="500"/>
    <s v="خزينة مدينة نصر"/>
    <s v="تبرعات نقدية للمرضى"/>
    <s v="نقدية للمرضى"/>
    <s v="دفاتر جمع مال"/>
    <x v="2"/>
    <s v="سارى"/>
    <n v="438"/>
    <n v="9"/>
  </r>
  <r>
    <d v="2017-10-26T00:00:00"/>
    <x v="9"/>
    <n v="2000"/>
    <s v="خزينة مدينة نصر"/>
    <s v="تبرعات نقدية للمرضى"/>
    <s v="نقدية للمرضى"/>
    <s v="دفاتر جمع مال"/>
    <x v="2"/>
    <s v="سارى"/>
    <n v="668"/>
    <n v="14"/>
  </r>
  <r>
    <d v="2017-10-26T00:00:00"/>
    <x v="9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669"/>
    <n v="14"/>
  </r>
  <r>
    <d v="2017-10-26T00:00:00"/>
    <x v="9"/>
    <n v="500"/>
    <s v="خزينة مدينة نصر"/>
    <s v="تبرعات نقدية للمرضى"/>
    <s v="نقدية للمرضى"/>
    <s v="دفاتر جمع مال"/>
    <x v="2"/>
    <s v="سارى"/>
    <n v="1890"/>
    <n v="38"/>
  </r>
  <r>
    <d v="2017-10-26T00:00:00"/>
    <x v="9"/>
    <n v="10000"/>
    <s v="خزينة مدينة نصر"/>
    <s v="تبرعات نقدية للمرضى"/>
    <s v="نقدية للمرضى"/>
    <s v="دفاتر جمع مال"/>
    <x v="2"/>
    <s v="سارى"/>
    <n v="1891"/>
    <n v="38"/>
  </r>
  <r>
    <d v="2017-10-26T00:00:00"/>
    <x v="9"/>
    <n v="10000"/>
    <s v="خزينة مدينة نصر"/>
    <s v="تبرعات نقدية للمرضى"/>
    <s v="نقدية للمرضى"/>
    <s v="دفاتر جمع مال"/>
    <x v="2"/>
    <s v="سارى"/>
    <n v="1892"/>
    <n v="38"/>
  </r>
  <r>
    <d v="2017-10-26T00:00:00"/>
    <x v="9"/>
    <n v="10000"/>
    <s v="خزينة مدينة نصر"/>
    <s v="تبرعات نقدية للمرضى"/>
    <s v="نقدية للمرضى"/>
    <s v="دفاتر جمع مال"/>
    <x v="2"/>
    <s v="سارى"/>
    <n v="1893"/>
    <n v="38"/>
  </r>
  <r>
    <d v="2017-10-26T00:00:00"/>
    <x v="9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1894"/>
    <n v="38"/>
  </r>
  <r>
    <d v="2017-10-26T00:00:00"/>
    <x v="9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1895"/>
    <n v="38"/>
  </r>
  <r>
    <d v="2017-10-26T00:00:00"/>
    <x v="9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1896"/>
    <n v="38"/>
  </r>
  <r>
    <d v="2017-10-26T00:00:00"/>
    <x v="9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1897"/>
    <n v="38"/>
  </r>
  <r>
    <d v="2017-10-26T00:00:00"/>
    <x v="9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1898"/>
    <n v="38"/>
  </r>
  <r>
    <d v="2017-10-26T00:00:00"/>
    <x v="9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1899"/>
    <n v="38"/>
  </r>
  <r>
    <d v="2017-10-26T00:00:00"/>
    <x v="9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1900"/>
    <n v="38"/>
  </r>
  <r>
    <d v="2017-10-26T00:00:00"/>
    <x v="9"/>
    <n v="300"/>
    <s v="خزينة مدينة نصر"/>
    <s v="تبرعات نقدية للمرضى"/>
    <s v="نقدية للمرضى"/>
    <s v="دفاتر جمع مال"/>
    <x v="2"/>
    <s v="سارى"/>
    <n v="1939"/>
    <n v="39"/>
  </r>
  <r>
    <d v="2017-10-26T00:00:00"/>
    <x v="9"/>
    <n v="1000"/>
    <s v="خزينة مدينة نصر"/>
    <s v="تبرعات نقدية للمرضى"/>
    <s v="نقدية للمرضى"/>
    <s v="دفاتر جمع مال"/>
    <x v="2"/>
    <s v="سارى"/>
    <n v="1940"/>
    <n v="39"/>
  </r>
  <r>
    <d v="2017-10-26T00:00:00"/>
    <x v="9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1942"/>
    <n v="39"/>
  </r>
  <r>
    <d v="2017-10-26T00:00:00"/>
    <x v="9"/>
    <n v="200"/>
    <s v="خزينة مدينة نصر"/>
    <s v="تبرعات نقدية للمرضى"/>
    <s v="نقدية للمرضى"/>
    <s v="دفاتر جمع مال"/>
    <x v="2"/>
    <s v="سارى"/>
    <n v="2061"/>
    <n v="42"/>
  </r>
  <r>
    <d v="2017-10-26T00:00:00"/>
    <x v="9"/>
    <n v="250"/>
    <s v="خزينة مدينة نصر"/>
    <s v="تبرعات عامة من زكاة مال وغيرها"/>
    <s v="تبرعات عامة من زكاة مال وغيرها"/>
    <s v="دفاتر جمع مال"/>
    <x v="2"/>
    <s v="سارى"/>
    <n v="2062"/>
    <n v="42"/>
  </r>
  <r>
    <d v="2017-10-26T00:00:00"/>
    <x v="9"/>
    <n v="5000"/>
    <s v="خزينة مدينة نصر"/>
    <s v="تبرعات نقدية للمرضى"/>
    <s v="نقدية للمرضى"/>
    <s v="دفاتر جمع مال"/>
    <x v="2"/>
    <s v="سارى"/>
    <n v="2112"/>
    <n v="43"/>
  </r>
  <r>
    <d v="2017-10-26T00:00:00"/>
    <x v="9"/>
    <n v="500"/>
    <s v="خزينة مدينة نصر"/>
    <s v="تبرعات نقدية للمرضى"/>
    <s v="نقدية للمرضى"/>
    <s v="دفاتر جمع مال"/>
    <x v="2"/>
    <s v="سارى"/>
    <n v="2113"/>
    <n v="43"/>
  </r>
  <r>
    <d v="2017-10-26T00:00:00"/>
    <x v="9"/>
    <n v="53800"/>
    <s v="بنك البركة جنيه مصرى"/>
    <s v="تبرعات مباشرة بالبنك"/>
    <m/>
    <s v="بنوك"/>
    <x v="0"/>
    <m/>
    <s v="معاملة بنكية"/>
    <m/>
  </r>
  <r>
    <d v="2017-10-26T00:00:00"/>
    <x v="9"/>
    <n v="30"/>
    <s v="بنك البركة جنيه مصرى"/>
    <s v="تبرعات مباشرة بالبنك"/>
    <m/>
    <s v="بنوك"/>
    <x v="0"/>
    <m/>
    <s v="معاملة بنكية"/>
    <m/>
  </r>
  <r>
    <d v="2017-10-26T00:00:00"/>
    <x v="9"/>
    <n v="1000"/>
    <s v="بنك البركة جنيه مصرى"/>
    <s v="تبرعات مباشرة بالبنك"/>
    <m/>
    <s v="بنوك"/>
    <x v="0"/>
    <m/>
    <s v="معاملة بنكية"/>
    <m/>
  </r>
  <r>
    <d v="2017-10-26T00:00:00"/>
    <x v="9"/>
    <n v="500"/>
    <s v="بنك البركة جنيه مصرى"/>
    <s v="تبرعات مباشرة بالبنك"/>
    <m/>
    <s v="بنوك"/>
    <x v="0"/>
    <m/>
    <s v="معاملة بنكية"/>
    <m/>
  </r>
  <r>
    <d v="2017-10-26T00:00:00"/>
    <x v="9"/>
    <n v="630"/>
    <s v="بنك البركة جنيه مصرى"/>
    <s v="تبرعات مباشرة بالبنك"/>
    <m/>
    <s v="بنوك"/>
    <x v="0"/>
    <m/>
    <s v="معاملة بنكية"/>
    <m/>
  </r>
  <r>
    <d v="2017-10-26T00:00:00"/>
    <x v="9"/>
    <n v="700"/>
    <s v="بنك البركة جنيه مصرى"/>
    <s v="تبرعات مباشرة بالبنك"/>
    <m/>
    <s v="بنوك"/>
    <x v="0"/>
    <m/>
    <s v="معاملة بنكية"/>
    <m/>
  </r>
  <r>
    <d v="2017-10-28T00:00:00"/>
    <x v="9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670"/>
    <n v="14"/>
  </r>
  <r>
    <d v="2017-10-28T00:00:00"/>
    <x v="9"/>
    <n v="6000"/>
    <s v="خزينة مدينة نصر"/>
    <s v="تبرعات نقدية للمرضى"/>
    <s v="نقدية للمرضى"/>
    <s v="دفاتر جمع مال"/>
    <x v="2"/>
    <s v="سارى"/>
    <n v="1214"/>
    <n v="25"/>
  </r>
  <r>
    <d v="2017-10-28T00:00:00"/>
    <x v="9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1943"/>
    <n v="39"/>
  </r>
  <r>
    <d v="2017-10-28T00:00:00"/>
    <x v="9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1944"/>
    <n v="39"/>
  </r>
  <r>
    <d v="2017-10-28T00:00:00"/>
    <x v="9"/>
    <n v="2300"/>
    <s v="خزينة مدينة نصر"/>
    <s v="تبرعات عامة من زكاة مال وغيرها"/>
    <s v="تبرعات عامة من زكاة مال وغيرها"/>
    <s v="دفاتر جمع مال"/>
    <x v="2"/>
    <s v="سارى"/>
    <n v="2063"/>
    <n v="42"/>
  </r>
  <r>
    <d v="2017-10-28T00:00:00"/>
    <x v="9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2064"/>
    <n v="42"/>
  </r>
  <r>
    <d v="2017-10-29T00:00:00"/>
    <x v="9"/>
    <n v="8000"/>
    <s v="خزينة مدينة نصر"/>
    <s v="تبرعات عامة من زكاة مال وغيرها"/>
    <s v="تبرعات عامة من زكاة مال وغيرها"/>
    <s v="دفاتر جمع مال"/>
    <x v="2"/>
    <s v="سارى"/>
    <n v="671"/>
    <n v="14"/>
  </r>
  <r>
    <d v="2017-10-29T00:00:00"/>
    <x v="9"/>
    <n v="1444.8"/>
    <s v="خزينة مدينة نصر دولار"/>
    <s v="تبرعات نقدية للمرضى"/>
    <s v="نقدية للمرضى"/>
    <s v="دفاتر جمع مال"/>
    <x v="2"/>
    <s v="سارى"/>
    <n v="672"/>
    <n v="14"/>
  </r>
  <r>
    <d v="2017-10-29T00:00:00"/>
    <x v="9"/>
    <n v="400"/>
    <s v="خزينة مدينة نصر"/>
    <s v="تبرعات نقدية للمرضى"/>
    <s v="نقدية للمرضى"/>
    <s v="دفاتر جمع مال"/>
    <x v="2"/>
    <s v="سارى"/>
    <n v="673"/>
    <n v="14"/>
  </r>
  <r>
    <d v="2017-10-29T00:00:00"/>
    <x v="9"/>
    <n v="63.209999999999994"/>
    <s v="خزينة مدينة نصر دولار"/>
    <s v="تبرعات عامة من زكاة مال وغيرها"/>
    <s v="تبرعات عامة من زكاة مال وغيرها"/>
    <s v="دفاتر جمع مال"/>
    <x v="2"/>
    <s v="سارى"/>
    <n v="674"/>
    <n v="14"/>
  </r>
  <r>
    <d v="2017-10-29T00:00:00"/>
    <x v="9"/>
    <n v="600"/>
    <s v="خزينة مدينة نصر"/>
    <s v="تبرعات نقدية للمرضى"/>
    <s v="نقدية للمرضى"/>
    <s v="دفاتر جمع مال"/>
    <x v="2"/>
    <s v="سارى"/>
    <n v="1215"/>
    <n v="25"/>
  </r>
  <r>
    <d v="2017-10-29T00:00:00"/>
    <x v="9"/>
    <n v="300"/>
    <s v="خزينة مدينة نصر"/>
    <s v="تبرعات نقدية للمرضى"/>
    <s v="نقدية للمرضى"/>
    <s v="دفاتر جمع مال"/>
    <x v="2"/>
    <s v="سارى"/>
    <n v="1216"/>
    <n v="25"/>
  </r>
  <r>
    <d v="2017-10-29T00:00:00"/>
    <x v="9"/>
    <n v="3000"/>
    <s v="خزينة مدينة نصر"/>
    <s v="تبرعات نقدية للمرضى"/>
    <s v="نقدية للمرضى"/>
    <s v="دفاتر جمع مال"/>
    <x v="2"/>
    <s v="سارى"/>
    <n v="1966"/>
    <n v="40"/>
  </r>
  <r>
    <d v="2017-10-29T00:00:00"/>
    <x v="9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1967"/>
    <n v="40"/>
  </r>
  <r>
    <d v="2017-10-29T00:00:00"/>
    <x v="9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1968"/>
    <n v="40"/>
  </r>
  <r>
    <d v="2017-10-29T00:00:00"/>
    <x v="9"/>
    <n v="400"/>
    <s v="خزينة مدينة نصر"/>
    <s v="تبرعات نقدية للمرضى"/>
    <s v="نقدية للمرضى"/>
    <s v="دفاتر جمع مال"/>
    <x v="2"/>
    <s v="سارى"/>
    <n v="2065"/>
    <n v="42"/>
  </r>
  <r>
    <d v="2017-10-29T00:00:00"/>
    <x v="9"/>
    <n v="500"/>
    <s v="خزينة مدينة نصر"/>
    <s v="تبرعات نقدية للمرضى"/>
    <s v="نقدية للمرضى"/>
    <s v="دفاتر جمع مال"/>
    <x v="2"/>
    <s v="سارى"/>
    <n v="2351"/>
    <n v="48"/>
  </r>
  <r>
    <d v="2017-10-29T00:00:00"/>
    <x v="9"/>
    <n v="10"/>
    <s v="بنك البركة جنيه مصرى"/>
    <s v="تبرعات مباشرة بالبنك"/>
    <m/>
    <s v="بنوك"/>
    <x v="0"/>
    <m/>
    <s v="معاملة بنكية"/>
    <m/>
  </r>
  <r>
    <d v="2017-10-29T00:00:00"/>
    <x v="9"/>
    <n v="1968.75"/>
    <s v="بنك البركة جنيه مصرى"/>
    <s v="تبرعات مباشرة بالبنك"/>
    <m/>
    <s v="بنوك"/>
    <x v="0"/>
    <m/>
    <s v="معاملة بنكية"/>
    <m/>
  </r>
  <r>
    <d v="2017-10-29T00:00:00"/>
    <x v="9"/>
    <n v="810"/>
    <s v="بنك البركة جنيه مصرى"/>
    <s v="تبرعات مباشرة بالبنك"/>
    <m/>
    <s v="بنوك"/>
    <x v="0"/>
    <m/>
    <s v="معاملة بنكية"/>
    <m/>
  </r>
  <r>
    <d v="2017-10-29T00:00:00"/>
    <x v="9"/>
    <n v="2110"/>
    <s v="بنك البركة جنيه مصرى"/>
    <s v="تبرعات مباشرة بالبنك"/>
    <m/>
    <s v="بنوك"/>
    <x v="0"/>
    <m/>
    <s v="معاملة بنكية"/>
    <m/>
  </r>
  <r>
    <d v="2017-10-29T00:00:00"/>
    <x v="9"/>
    <n v="360"/>
    <s v="بنك البركة جنيه مصرى"/>
    <s v="تبرعات مباشرة بالبنك"/>
    <m/>
    <s v="بنوك"/>
    <x v="0"/>
    <m/>
    <s v="معاملة بنكية"/>
    <m/>
  </r>
  <r>
    <d v="2017-10-29T00:00:00"/>
    <x v="9"/>
    <n v="140"/>
    <s v="بنك البركة جنيه مصرى"/>
    <s v="تبرعات مباشرة بالبنك"/>
    <m/>
    <s v="بنوك"/>
    <x v="0"/>
    <m/>
    <s v="معاملة بنكية"/>
    <m/>
  </r>
  <r>
    <d v="2017-10-30T00:00:00"/>
    <x v="9"/>
    <n v="1000"/>
    <s v="خزينة مدينة نصر"/>
    <s v="تبرعات نقدية للمرضى"/>
    <s v="نقدية للمرضى"/>
    <s v="دفاتر جمع مال"/>
    <x v="2"/>
    <s v="سارى"/>
    <n v="439"/>
    <n v="9"/>
  </r>
  <r>
    <d v="2017-10-30T00:00:00"/>
    <x v="9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440"/>
    <n v="9"/>
  </r>
  <r>
    <d v="2017-10-30T00:00:00"/>
    <x v="9"/>
    <n v="550"/>
    <s v="خزينة مدينة نصر"/>
    <s v="تبرعات نقدية للمرضى"/>
    <s v="نقدية للمرضى"/>
    <s v="دفاتر جمع مال"/>
    <x v="2"/>
    <s v="سارى"/>
    <n v="1217"/>
    <n v="25"/>
  </r>
  <r>
    <d v="2017-10-30T00:00:00"/>
    <x v="9"/>
    <n v="200"/>
    <s v="خزينة مدينة نصر"/>
    <s v="تبرعات نقدية للمرضى"/>
    <s v="نقدية للمرضى"/>
    <s v="دفاتر جمع مال"/>
    <x v="2"/>
    <s v="سارى"/>
    <n v="1218"/>
    <n v="25"/>
  </r>
  <r>
    <d v="2017-10-30T00:00:00"/>
    <x v="9"/>
    <n v="1000"/>
    <s v="خزينة مدينة نصر"/>
    <s v="تبرعات نقدية للمرضى"/>
    <s v="نقدية للمرضى"/>
    <s v="دفاتر جمع مال"/>
    <x v="2"/>
    <s v="سارى"/>
    <n v="1219"/>
    <n v="25"/>
  </r>
  <r>
    <d v="2017-10-30T00:00:00"/>
    <x v="9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1771"/>
    <n v="36"/>
  </r>
  <r>
    <d v="2017-10-30T00:00:00"/>
    <x v="9"/>
    <n v="4000"/>
    <s v="خزينة مدينة نصر"/>
    <s v="تبرعات عامة من زكاة مال وغيرها"/>
    <s v="تبرعات عامة من زكاة مال وغيرها"/>
    <s v="دفاتر جمع مال"/>
    <x v="2"/>
    <s v="سارى"/>
    <n v="1772"/>
    <n v="36"/>
  </r>
  <r>
    <d v="2017-10-30T00:00:00"/>
    <x v="9"/>
    <n v="100"/>
    <s v="خزينة مدينة نصر"/>
    <s v="تبرعات نقدية للمرضى"/>
    <s v="نقدية للمرضى"/>
    <s v="دفاتر جمع مال"/>
    <x v="2"/>
    <s v="سارى"/>
    <n v="1945"/>
    <n v="39"/>
  </r>
  <r>
    <d v="2017-10-30T00:00:00"/>
    <x v="9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1946"/>
    <n v="39"/>
  </r>
  <r>
    <d v="2017-10-30T00:00:00"/>
    <x v="9"/>
    <n v="1700"/>
    <s v="خزينة مدينة نصر"/>
    <s v="تبرعات عامة من زكاة مال وغيرها"/>
    <s v="تبرعات عامة من زكاة مال وغيرها"/>
    <s v="دفاتر جمع مال"/>
    <x v="2"/>
    <s v="سارى"/>
    <n v="1969"/>
    <n v="40"/>
  </r>
  <r>
    <d v="2017-10-30T00:00:00"/>
    <x v="9"/>
    <n v="4200"/>
    <s v="خزينة مدينة نصر"/>
    <s v="تبرعات عامة من زكاة مال وغيرها"/>
    <s v="تبرعات عامة من زكاة مال وغيرها"/>
    <s v="دفاتر جمع مال"/>
    <x v="2"/>
    <s v="سارى"/>
    <n v="1970"/>
    <n v="40"/>
  </r>
  <r>
    <d v="2017-10-30T00:00:00"/>
    <x v="9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1971"/>
    <n v="40"/>
  </r>
  <r>
    <d v="2017-10-30T00:00:00"/>
    <x v="9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2066"/>
    <n v="42"/>
  </r>
  <r>
    <d v="2017-10-30T00:00:00"/>
    <x v="9"/>
    <n v="4200"/>
    <s v="خزينة مدينة نصر"/>
    <s v="تبرعات عامة من زكاة مال وغيرها"/>
    <s v="تبرعات عامة من زكاة مال وغيرها"/>
    <s v="دفاتر جمع مال"/>
    <x v="2"/>
    <s v="سارى"/>
    <n v="2067"/>
    <n v="42"/>
  </r>
  <r>
    <d v="2017-10-30T00:00:00"/>
    <x v="9"/>
    <n v="1500"/>
    <s v="خزينة مدينة نصر"/>
    <s v="تبرعات نقدية للمرضى"/>
    <s v="نقدية للمرضى"/>
    <s v="دفاتر جمع مال"/>
    <x v="2"/>
    <s v="سارى"/>
    <n v="2114"/>
    <n v="43"/>
  </r>
  <r>
    <d v="2017-10-30T00:00:00"/>
    <x v="9"/>
    <n v="1000"/>
    <s v="خزينة مدينة نصر"/>
    <s v="تبرعات نقدية للمرضى"/>
    <s v="نقدية للمرضى"/>
    <s v="دفاتر جمع مال"/>
    <x v="2"/>
    <s v="سارى"/>
    <n v="2115"/>
    <n v="43"/>
  </r>
  <r>
    <d v="2017-10-30T00:00:00"/>
    <x v="9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2116"/>
    <n v="43"/>
  </r>
  <r>
    <d v="2017-10-30T00:00:00"/>
    <x v="9"/>
    <n v="4670"/>
    <s v="خزينة مدينة نصر"/>
    <s v="تبرعات نقدية للمرضى"/>
    <s v="نقدية للمرضى"/>
    <s v="دفاتر جمع مال"/>
    <x v="2"/>
    <s v="سارى"/>
    <n v="2117"/>
    <n v="43"/>
  </r>
  <r>
    <d v="2017-10-30T00:00:00"/>
    <x v="9"/>
    <n v="1500"/>
    <s v="خزينة مدينة نصر"/>
    <s v="تبرعات عامة من زكاة مال وغيرها"/>
    <s v="تبرعات عامة من زكاة مال وغيرها"/>
    <s v="دفاتر جمع مال"/>
    <x v="2"/>
    <s v="سارى"/>
    <n v="2352"/>
    <n v="48"/>
  </r>
  <r>
    <d v="2017-10-30T00:00:00"/>
    <x v="9"/>
    <n v="10250"/>
    <s v="بنك البركة جنيه مصرى"/>
    <s v="تبرعات مباشرة بالبنك"/>
    <m/>
    <s v="بنوك"/>
    <x v="0"/>
    <m/>
    <s v="معاملة بنكية"/>
    <m/>
  </r>
  <r>
    <d v="2017-10-30T00:00:00"/>
    <x v="9"/>
    <n v="9000"/>
    <s v="بنك البركة جنيه مصرى"/>
    <s v="تبرعات مباشرة بالبنك"/>
    <m/>
    <s v="بنوك"/>
    <x v="0"/>
    <m/>
    <s v="معاملة بنكية"/>
    <m/>
  </r>
  <r>
    <d v="2017-10-30T00:00:00"/>
    <x v="9"/>
    <n v="1000"/>
    <s v="بنك البركة جنيه مصرى"/>
    <s v="تبرعات مباشرة بالبنك"/>
    <m/>
    <s v="بنوك"/>
    <x v="0"/>
    <m/>
    <s v="معاملة بنكية"/>
    <m/>
  </r>
  <r>
    <d v="2017-10-30T00:00:00"/>
    <x v="9"/>
    <n v="356"/>
    <s v="بنك البركة جنيه مصرى"/>
    <s v="تبرعات مباشرة بالبنك"/>
    <m/>
    <s v="بنوك"/>
    <x v="0"/>
    <m/>
    <s v="معاملة بنكية"/>
    <m/>
  </r>
  <r>
    <d v="2017-10-30T00:00:00"/>
    <x v="9"/>
    <n v="1400"/>
    <s v="بنك البركة جنيه مصرى"/>
    <s v="تبرعات مباشرة بالبنك"/>
    <m/>
    <s v="بنوك"/>
    <x v="0"/>
    <m/>
    <s v="معاملة بنكية"/>
    <m/>
  </r>
  <r>
    <d v="2017-10-30T00:00:00"/>
    <x v="9"/>
    <n v="460"/>
    <s v="بنك البركة جنيه مصرى"/>
    <s v="تبرعات مباشرة بالبنك"/>
    <m/>
    <s v="بنوك"/>
    <x v="0"/>
    <m/>
    <s v="معاملة بنكية"/>
    <m/>
  </r>
  <r>
    <d v="2017-10-31T00:00:00"/>
    <x v="9"/>
    <n v="3000"/>
    <s v="خزينة مدينة نصر"/>
    <s v="تبرعات نقدية للمرضى"/>
    <s v="نقدية للمرضى"/>
    <s v="دفاتر جمع مال"/>
    <x v="2"/>
    <s v="سارى"/>
    <n v="675"/>
    <n v="14"/>
  </r>
  <r>
    <d v="2017-10-31T00:00:00"/>
    <x v="9"/>
    <n v="2000"/>
    <s v="خزينة مدينة نصر"/>
    <s v="تبرعات نقدية للمرضى"/>
    <s v="نقدية للمرضى"/>
    <s v="دفاتر جمع مال"/>
    <x v="2"/>
    <s v="سارى"/>
    <n v="676"/>
    <n v="14"/>
  </r>
  <r>
    <d v="2017-10-31T00:00:00"/>
    <x v="9"/>
    <n v="150"/>
    <s v="خزينة مدينة نصر"/>
    <s v="تبرعات نقدية للمرضى"/>
    <s v="نقدية للمرضى"/>
    <s v="دفاتر جمع مال"/>
    <x v="2"/>
    <s v="سارى"/>
    <n v="677"/>
    <n v="14"/>
  </r>
  <r>
    <d v="2017-10-31T00:00:00"/>
    <x v="9"/>
    <n v="700"/>
    <s v="خزينة مدينة نصر"/>
    <s v="تبرعات عامة من زكاة مال وغيرها"/>
    <s v="تبرعات عامة من زكاة مال وغيرها"/>
    <s v="دفاتر جمع مال"/>
    <x v="2"/>
    <s v="سارى"/>
    <n v="678"/>
    <n v="14"/>
  </r>
  <r>
    <d v="2017-10-31T00:00:00"/>
    <x v="9"/>
    <n v="700"/>
    <s v="خزينة مدينة نصر"/>
    <s v="تبرعات عامة من زكاة مال وغيرها"/>
    <s v="تبرعات عامة من زكاة مال وغيرها"/>
    <s v="دفاتر جمع مال"/>
    <x v="2"/>
    <s v="سارى"/>
    <n v="1773"/>
    <n v="36"/>
  </r>
  <r>
    <d v="2017-10-31T00:00:00"/>
    <x v="9"/>
    <n v="700"/>
    <s v="خزينة مدينة نصر"/>
    <s v="تبرعات عامة من زكاة مال وغيرها"/>
    <s v="تبرعات عامة من زكاة مال وغيرها"/>
    <s v="دفاتر جمع مال"/>
    <x v="2"/>
    <s v="سارى"/>
    <n v="2016"/>
    <n v="41"/>
  </r>
  <r>
    <d v="2017-10-31T00:00:00"/>
    <x v="9"/>
    <n v="3000"/>
    <s v="خزينة مدينة نصر"/>
    <s v="تبرعات عامة من زكاة مال وغيرها"/>
    <s v="تبرعات عامة من زكاة مال وغيرها"/>
    <s v="دفاتر جمع مال"/>
    <x v="2"/>
    <s v="سارى"/>
    <n v="2017"/>
    <n v="41"/>
  </r>
  <r>
    <d v="2017-10-31T00:00:00"/>
    <x v="9"/>
    <n v="6000"/>
    <s v="خزينة مدينة نصر"/>
    <s v="تبرعات عامة من زكاة مال وغيرها"/>
    <s v="تبرعات عامة من زكاة مال وغيرها"/>
    <s v="دفاتر جمع مال"/>
    <x v="2"/>
    <s v="سارى"/>
    <n v="2018"/>
    <n v="41"/>
  </r>
  <r>
    <d v="2017-10-31T00:00:00"/>
    <x v="9"/>
    <n v="400"/>
    <s v="خزينة مدينة نصر"/>
    <s v="تبرعات نقدية للمرضى"/>
    <s v="نقدية للمرضى"/>
    <s v="دفاتر جمع مال"/>
    <x v="2"/>
    <s v="سارى"/>
    <n v="2068"/>
    <n v="42"/>
  </r>
  <r>
    <d v="2017-10-31T00:00:00"/>
    <x v="9"/>
    <n v="1000"/>
    <s v="خزينة مدينة نصر"/>
    <s v="تبرعات نقدية للمرضى"/>
    <s v="نقدية للمرضى"/>
    <s v="دفاتر جمع مال"/>
    <x v="2"/>
    <s v="سارى"/>
    <n v="2069"/>
    <n v="42"/>
  </r>
  <r>
    <d v="2017-10-31T00:00:00"/>
    <x v="9"/>
    <n v="100"/>
    <s v="خزينة مدينة نصر"/>
    <s v="تبرعات نقدية للمرضى"/>
    <s v="نقدية للمرضى"/>
    <s v="دفاتر جمع مال"/>
    <x v="2"/>
    <s v="سارى"/>
    <n v="2070"/>
    <n v="42"/>
  </r>
  <r>
    <d v="2017-10-31T00:00:00"/>
    <x v="9"/>
    <n v="542971.78"/>
    <s v="خزينة مدينة نصر"/>
    <s v="تبرعات نقدية للمرضى"/>
    <s v="نقدية للمرضى"/>
    <s v="دفاتر جمع مال"/>
    <x v="2"/>
    <s v="مفترض"/>
    <s v="مفترض"/>
    <s v="مفترض"/>
  </r>
  <r>
    <d v="2017-10-31T00:00:00"/>
    <x v="9"/>
    <n v="3388.2999999999997"/>
    <s v="عملاء - ميجا خير"/>
    <s v="تبرعات حسابات قبض - جمع مال"/>
    <m/>
    <s v="عملاء"/>
    <x v="1"/>
    <m/>
    <m/>
    <m/>
  </r>
  <r>
    <d v="2017-10-31T00:00:00"/>
    <x v="9"/>
    <n v="114975"/>
    <s v="عملاء - فورى"/>
    <s v="تبرعات حسابات قبض - جمع مال"/>
    <m/>
    <s v="عملاء"/>
    <x v="1"/>
    <m/>
    <m/>
    <m/>
  </r>
  <r>
    <d v="2017-10-31T00:00:00"/>
    <x v="9"/>
    <n v="4724"/>
    <s v="بنك البركة جنيه مصرى"/>
    <s v="تبرعات مباشرة بالبنك"/>
    <m/>
    <s v="بنوك"/>
    <x v="0"/>
    <m/>
    <s v="معاملة بنكية"/>
    <m/>
  </r>
  <r>
    <d v="2017-11-01T00:00:00"/>
    <x v="10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441"/>
    <n v="9"/>
  </r>
  <r>
    <d v="2017-10-31T00:00:00"/>
    <x v="9"/>
    <n v="8380"/>
    <s v="عملاء - مصارى"/>
    <s v="تبرعات حسابات قبض - جمع مال"/>
    <m/>
    <s v="عملاء"/>
    <x v="1"/>
    <m/>
    <m/>
    <m/>
  </r>
  <r>
    <d v="2017-11-01T00:00:00"/>
    <x v="10"/>
    <n v="3500"/>
    <s v="خزينة مدينة نصر"/>
    <s v="تبرعات عامة من زكاة مال وغيرها"/>
    <s v="تبرعات عامة من زكاة مال وغيرها"/>
    <s v="دفاتر جمع مال"/>
    <x v="2"/>
    <s v="سارى"/>
    <n v="680"/>
    <n v="14"/>
  </r>
  <r>
    <d v="2017-11-01T00:00:00"/>
    <x v="10"/>
    <n v="150"/>
    <s v="خزينة مدينة نصر"/>
    <s v="تبرعات عامة من زكاة مال وغيرها"/>
    <s v="تبرعات عامة من زكاة مال وغيرها"/>
    <s v="دفاتر جمع مال"/>
    <x v="2"/>
    <s v="سارى"/>
    <n v="1220"/>
    <n v="25"/>
  </r>
  <r>
    <d v="2017-11-01T00:00:00"/>
    <x v="10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1221"/>
    <n v="25"/>
  </r>
  <r>
    <d v="2017-11-01T00:00:00"/>
    <x v="10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1947"/>
    <n v="39"/>
  </r>
  <r>
    <d v="2017-11-01T00:00:00"/>
    <x v="10"/>
    <n v="2100"/>
    <s v="خزينة مدينة نصر"/>
    <s v="تبرعات عامة من زكاة مال وغيرها"/>
    <s v="تبرعات عامة من زكاة مال وغيرها"/>
    <s v="دفاتر جمع مال"/>
    <x v="2"/>
    <s v="سارى"/>
    <n v="1972"/>
    <n v="40"/>
  </r>
  <r>
    <d v="2017-11-01T00:00:00"/>
    <x v="10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2019"/>
    <n v="41"/>
  </r>
  <r>
    <d v="2017-11-01T00:00:00"/>
    <x v="10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2020"/>
    <n v="41"/>
  </r>
  <r>
    <d v="2017-11-01T00:00:00"/>
    <x v="10"/>
    <n v="1500"/>
    <s v="خزينة مدينة نصر"/>
    <s v="تبرعات نقدية للمرضى"/>
    <s v="نقدية للمرضى"/>
    <s v="دفاتر جمع مال"/>
    <x v="2"/>
    <s v="سارى"/>
    <n v="2021"/>
    <n v="41"/>
  </r>
  <r>
    <d v="2017-11-01T00:00:00"/>
    <x v="10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2022"/>
    <n v="41"/>
  </r>
  <r>
    <d v="2017-11-01T00:00:00"/>
    <x v="10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2023"/>
    <n v="41"/>
  </r>
  <r>
    <d v="2017-11-01T00:00:00"/>
    <x v="10"/>
    <n v="3000"/>
    <s v="خزينة مدينة نصر"/>
    <s v="تبرعات نقدية للمرضى"/>
    <s v="نقدية للمرضى"/>
    <s v="دفاتر جمع مال"/>
    <x v="2"/>
    <s v="سارى"/>
    <n v="2118"/>
    <n v="43"/>
  </r>
  <r>
    <d v="2017-11-01T00:00:00"/>
    <x v="10"/>
    <n v="800"/>
    <s v="خزينة مدينة نصر"/>
    <s v="تبرعات نقدية للمرضى"/>
    <s v="نقدية للمرضى"/>
    <s v="دفاتر جمع مال"/>
    <x v="2"/>
    <s v="سارى"/>
    <n v="2119"/>
    <n v="43"/>
  </r>
  <r>
    <d v="2017-11-01T00:00:00"/>
    <x v="10"/>
    <n v="880"/>
    <s v="بنك البركة جنيه مصرى"/>
    <s v="تبرعات مباشرة بالبنك"/>
    <m/>
    <s v="بنوك"/>
    <x v="0"/>
    <m/>
    <s v="معاملة بنكية"/>
    <m/>
  </r>
  <r>
    <d v="2017-11-01T00:00:00"/>
    <x v="10"/>
    <n v="100"/>
    <s v="بنك البركة جنيه مصرى"/>
    <s v="تبرعات مباشرة بالبنك"/>
    <m/>
    <s v="بنوك"/>
    <x v="0"/>
    <m/>
    <s v="معاملة بنكية"/>
    <m/>
  </r>
  <r>
    <d v="2017-11-01T00:00:00"/>
    <x v="10"/>
    <n v="900"/>
    <s v="بنك البركة جنيه مصرى"/>
    <s v="تبرعات مباشرة بالبنك"/>
    <m/>
    <s v="بنوك"/>
    <x v="0"/>
    <m/>
    <s v="معاملة بنكية"/>
    <m/>
  </r>
  <r>
    <d v="2017-11-02T00:00:00"/>
    <x v="10"/>
    <n v="400"/>
    <s v="خزينة مدينة نصر"/>
    <s v="تبرعات عامة من زكاة مال وغيرها"/>
    <s v="تبرعات عامة من زكاة مال وغيرها"/>
    <s v="دفاتر جمع مال"/>
    <x v="2"/>
    <s v="سارى"/>
    <n v="442"/>
    <n v="9"/>
  </r>
  <r>
    <d v="2017-11-02T00:00:00"/>
    <x v="10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443"/>
    <n v="9"/>
  </r>
  <r>
    <d v="2017-11-02T00:00:00"/>
    <x v="10"/>
    <n v="200"/>
    <s v="خزينة مدينة نصر"/>
    <s v="تبرعات نقدية للمرضى"/>
    <s v="نقدية للمرضى"/>
    <s v="دفاتر جمع مال"/>
    <x v="2"/>
    <s v="سارى"/>
    <n v="444"/>
    <n v="9"/>
  </r>
  <r>
    <d v="2017-11-02T00:00:00"/>
    <x v="10"/>
    <n v="100"/>
    <s v="خزينة مدينة نصر"/>
    <s v="تبرعات نقدية للمرضى"/>
    <s v="نقدية للمرضى"/>
    <s v="دفاتر جمع مال"/>
    <x v="2"/>
    <s v="سارى"/>
    <n v="445"/>
    <n v="9"/>
  </r>
  <r>
    <d v="2017-11-02T00:00:00"/>
    <x v="10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446"/>
    <n v="9"/>
  </r>
  <r>
    <d v="2017-11-02T00:00:00"/>
    <x v="10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681"/>
    <n v="14"/>
  </r>
  <r>
    <d v="2017-11-02T00:00:00"/>
    <x v="10"/>
    <n v="750"/>
    <s v="خزينة مدينة نصر"/>
    <s v="تبرعات عامة من زكاة مال وغيرها"/>
    <s v="تبرعات عامة من زكاة مال وغيرها"/>
    <s v="دفاتر جمع مال"/>
    <x v="2"/>
    <s v="سارى"/>
    <n v="682"/>
    <n v="14"/>
  </r>
  <r>
    <d v="2017-11-02T00:00:00"/>
    <x v="10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684"/>
    <n v="14"/>
  </r>
  <r>
    <d v="2017-11-02T00:00:00"/>
    <x v="10"/>
    <n v="120"/>
    <s v="خزينة مدينة نصر"/>
    <s v="تبرعات عامة من زكاة مال وغيرها"/>
    <s v="تبرعات عامة من زكاة مال وغيرها"/>
    <s v="دفاتر جمع مال"/>
    <x v="2"/>
    <s v="سارى"/>
    <n v="685"/>
    <n v="14"/>
  </r>
  <r>
    <d v="2017-11-02T00:00:00"/>
    <x v="10"/>
    <n v="200"/>
    <s v="خزينة مدينة نصر"/>
    <s v="تبرعات نقدية للمرضى"/>
    <s v="نقدية للمرضى"/>
    <s v="دفاتر جمع مال"/>
    <x v="2"/>
    <s v="سارى"/>
    <n v="1222"/>
    <n v="25"/>
  </r>
  <r>
    <d v="2017-11-02T00:00:00"/>
    <x v="10"/>
    <n v="5000"/>
    <s v="خزينة مدينة نصر"/>
    <s v="تبرعات نقدية للمرضى"/>
    <s v="نقدية للمرضى"/>
    <s v="دفاتر جمع مال"/>
    <x v="2"/>
    <s v="سارى"/>
    <n v="1223"/>
    <n v="25"/>
  </r>
  <r>
    <d v="2017-11-02T00:00:00"/>
    <x v="10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1253"/>
    <n v="26"/>
  </r>
  <r>
    <d v="2017-11-02T00:00:00"/>
    <x v="10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1254"/>
    <n v="26"/>
  </r>
  <r>
    <d v="2017-11-02T00:00:00"/>
    <x v="10"/>
    <n v="4200"/>
    <s v="خزينة مدينة نصر"/>
    <s v="تبرعات نقدية للمرضى"/>
    <s v="نقدية للمرضى"/>
    <s v="دفاتر جمع مال"/>
    <x v="2"/>
    <s v="سارى"/>
    <n v="1255"/>
    <n v="26"/>
  </r>
  <r>
    <d v="2017-11-02T00:00:00"/>
    <x v="10"/>
    <n v="800"/>
    <s v="خزينة مدينة نصر"/>
    <s v="تبرعات نقدية للمرضى"/>
    <s v="نقدية للمرضى"/>
    <s v="دفاتر جمع مال"/>
    <x v="2"/>
    <s v="سارى"/>
    <n v="1256"/>
    <n v="26"/>
  </r>
  <r>
    <d v="2017-11-02T00:00:00"/>
    <x v="10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2071"/>
    <n v="42"/>
  </r>
  <r>
    <d v="2017-11-02T00:00:00"/>
    <x v="10"/>
    <n v="22000"/>
    <s v="خزينة مدينة نصر"/>
    <s v="تبرعات نقدية للمرضى"/>
    <s v="نقدية للمرضى"/>
    <s v="دفاتر جمع مال"/>
    <x v="2"/>
    <s v="سارى"/>
    <n v="2072"/>
    <n v="42"/>
  </r>
  <r>
    <d v="2017-11-02T00:00:00"/>
    <x v="10"/>
    <n v="1200"/>
    <s v="خزينة مدينة نصر"/>
    <s v="تبرعات عامة من زكاة مال وغيرها"/>
    <s v="تبرعات عامة من زكاة مال وغيرها"/>
    <s v="دفاتر جمع مال"/>
    <x v="2"/>
    <s v="سارى"/>
    <n v="2073"/>
    <n v="42"/>
  </r>
  <r>
    <d v="2017-11-02T00:00:00"/>
    <x v="10"/>
    <n v="100"/>
    <s v="خزينة مدينة نصر"/>
    <s v="تبرعات نقدية للمرضى"/>
    <s v="نقدية للمرضى"/>
    <s v="دفاتر جمع مال"/>
    <x v="2"/>
    <s v="سارى"/>
    <n v="2120"/>
    <n v="43"/>
  </r>
  <r>
    <d v="2017-11-02T00:00:00"/>
    <x v="10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2353"/>
    <n v="48"/>
  </r>
  <r>
    <d v="2017-11-02T00:00:00"/>
    <x v="10"/>
    <n v="400"/>
    <s v="بنك البركة جنيه مصرى"/>
    <s v="تبرعات مباشرة بالبنك"/>
    <m/>
    <s v="بنوك"/>
    <x v="0"/>
    <m/>
    <s v="معاملة بنكية"/>
    <m/>
  </r>
  <r>
    <d v="2017-11-02T00:00:00"/>
    <x v="10"/>
    <n v="10"/>
    <s v="بنك البركة جنيه مصرى"/>
    <s v="تبرعات مباشرة بالبنك"/>
    <m/>
    <s v="بنوك"/>
    <x v="0"/>
    <m/>
    <s v="معاملة بنكية"/>
    <m/>
  </r>
  <r>
    <d v="2017-11-02T00:00:00"/>
    <x v="10"/>
    <n v="520"/>
    <s v="بنك البركة جنيه مصرى"/>
    <s v="تبرعات مباشرة بالبنك"/>
    <m/>
    <s v="بنوك"/>
    <x v="0"/>
    <m/>
    <s v="معاملة بنكية"/>
    <m/>
  </r>
  <r>
    <d v="2017-11-02T00:00:00"/>
    <x v="10"/>
    <n v="7500"/>
    <s v="بنك البركة جنيه مصرى"/>
    <s v="تبرعات مباشرة بالبنك"/>
    <m/>
    <s v="بنوك"/>
    <x v="0"/>
    <m/>
    <s v="معاملة بنكية"/>
    <m/>
  </r>
  <r>
    <d v="2017-11-02T00:00:00"/>
    <x v="10"/>
    <n v="100"/>
    <s v="بنك البركة جنيه مصرى"/>
    <s v="تبرعات مباشرة بالبنك"/>
    <m/>
    <s v="بنوك"/>
    <x v="0"/>
    <m/>
    <s v="معاملة بنكية"/>
    <m/>
  </r>
  <r>
    <d v="2017-11-04T00:00:00"/>
    <x v="10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447"/>
    <n v="9"/>
  </r>
  <r>
    <d v="2017-11-04T00:00:00"/>
    <x v="10"/>
    <n v="600"/>
    <s v="خزينة مدينة نصر"/>
    <s v="تبرعات نقدية للمرضى"/>
    <s v="نقدية للمرضى"/>
    <s v="دفاتر جمع مال"/>
    <x v="2"/>
    <s v="سارى"/>
    <n v="448"/>
    <n v="9"/>
  </r>
  <r>
    <d v="2017-11-04T00:00:00"/>
    <x v="10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686"/>
    <n v="14"/>
  </r>
  <r>
    <d v="2017-11-04T00:00:00"/>
    <x v="10"/>
    <n v="9000"/>
    <s v="خزينة مدينة نصر"/>
    <s v="تبرعات عامة من زكاة مال وغيرها"/>
    <s v="تبرعات عامة من زكاة مال وغيرها"/>
    <s v="دفاتر جمع مال"/>
    <x v="2"/>
    <s v="سارى"/>
    <n v="687"/>
    <n v="14"/>
  </r>
  <r>
    <d v="2017-11-04T00:00:00"/>
    <x v="10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688"/>
    <n v="14"/>
  </r>
  <r>
    <d v="2017-11-04T00:00:00"/>
    <x v="10"/>
    <n v="100"/>
    <s v="خزينة مدينة نصر"/>
    <s v="تبرعات نقدية للمرضى"/>
    <s v="نقدية للمرضى"/>
    <s v="دفاتر جمع مال"/>
    <x v="2"/>
    <s v="سارى"/>
    <n v="689"/>
    <n v="14"/>
  </r>
  <r>
    <d v="2017-11-04T00:00:00"/>
    <x v="10"/>
    <n v="310"/>
    <s v="خزينة مدينة نصر"/>
    <s v="تبرعات نقدية للمرضى"/>
    <s v="نقدية للمرضى"/>
    <s v="دفاتر جمع مال"/>
    <x v="2"/>
    <s v="سارى"/>
    <n v="1224"/>
    <n v="25"/>
  </r>
  <r>
    <d v="2017-11-04T00:00:00"/>
    <x v="10"/>
    <n v="120"/>
    <s v="خزينة مدينة نصر"/>
    <s v="تبرعات نقدية للمرضى"/>
    <s v="نقدية للمرضى"/>
    <s v="دفاتر جمع مال"/>
    <x v="2"/>
    <s v="سارى"/>
    <n v="1225"/>
    <n v="25"/>
  </r>
  <r>
    <d v="2017-11-04T00:00:00"/>
    <x v="10"/>
    <n v="3000"/>
    <s v="خزينة مدينة نصر"/>
    <s v="تبرعات نقدية للمرضى"/>
    <s v="نقدية للمرضى"/>
    <s v="دفاتر جمع مال"/>
    <x v="2"/>
    <s v="سارى"/>
    <n v="1774"/>
    <n v="36"/>
  </r>
  <r>
    <d v="2017-11-04T00:00:00"/>
    <x v="10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1775"/>
    <n v="36"/>
  </r>
  <r>
    <d v="2017-11-04T00:00:00"/>
    <x v="10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1948"/>
    <n v="39"/>
  </r>
  <r>
    <d v="2017-11-04T00:00:00"/>
    <x v="10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2024"/>
    <n v="41"/>
  </r>
  <r>
    <d v="2017-11-04T00:00:00"/>
    <x v="10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2025"/>
    <n v="41"/>
  </r>
  <r>
    <d v="2017-11-04T00:00:00"/>
    <x v="10"/>
    <n v="3000"/>
    <s v="خزينة مدينة نصر"/>
    <s v="تبرعات نقدية للمرضى"/>
    <s v="نقدية للمرضى"/>
    <s v="دفاتر جمع مال"/>
    <x v="2"/>
    <s v="سارى"/>
    <n v="2026"/>
    <n v="41"/>
  </r>
  <r>
    <d v="2017-11-04T00:00:00"/>
    <x v="10"/>
    <n v="4000"/>
    <s v="خزينة مدينة نصر"/>
    <s v="تبرعات نقدية للمرضى"/>
    <s v="نقدية للمرضى"/>
    <s v="دفاتر جمع مال"/>
    <x v="2"/>
    <s v="سارى"/>
    <n v="2121"/>
    <n v="43"/>
  </r>
  <r>
    <d v="2017-11-04T00:00:00"/>
    <x v="10"/>
    <n v="200"/>
    <s v="خزينة مدينة نصر"/>
    <s v="تبرعات نقدية للمرضى"/>
    <s v="نقدية للمرضى"/>
    <s v="دفاتر جمع مال"/>
    <x v="2"/>
    <s v="سارى"/>
    <n v="2122"/>
    <n v="43"/>
  </r>
  <r>
    <d v="2017-11-05T00:00:00"/>
    <x v="10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449"/>
    <n v="9"/>
  </r>
  <r>
    <d v="2017-11-05T00:00:00"/>
    <x v="10"/>
    <n v="10000"/>
    <s v="خزينة مدينة نصر"/>
    <s v="تبرعات نقدية للمرضى"/>
    <s v="نقدية للمرضى"/>
    <s v="دفاتر جمع مال"/>
    <x v="2"/>
    <s v="سارى"/>
    <n v="450"/>
    <n v="9"/>
  </r>
  <r>
    <d v="2017-11-05T00:00:00"/>
    <x v="10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690"/>
    <n v="14"/>
  </r>
  <r>
    <d v="2017-11-05T00:00:00"/>
    <x v="10"/>
    <n v="30"/>
    <s v="خزينة مدينة نصر"/>
    <s v="تبرعات نقدية للمرضى"/>
    <s v="نقدية للمرضى"/>
    <s v="دفاتر جمع مال"/>
    <x v="2"/>
    <s v="سارى"/>
    <n v="1226"/>
    <n v="25"/>
  </r>
  <r>
    <d v="2017-11-05T00:00:00"/>
    <x v="10"/>
    <n v="850"/>
    <s v="خزينة مدينة نصر"/>
    <s v="تبرعات نقدية للمرضى"/>
    <s v="نقدية للمرضى"/>
    <s v="دفاتر جمع مال"/>
    <x v="2"/>
    <s v="سارى"/>
    <n v="1227"/>
    <n v="25"/>
  </r>
  <r>
    <d v="2017-11-05T00:00:00"/>
    <x v="10"/>
    <n v="5000"/>
    <s v="خزينة مدينة نصر"/>
    <s v="تبرعات نقدية للمرضى"/>
    <s v="نقدية للمرضى"/>
    <s v="دفاتر جمع مال"/>
    <x v="2"/>
    <s v="سارى"/>
    <n v="1257"/>
    <n v="26"/>
  </r>
  <r>
    <d v="2017-11-05T00:00:00"/>
    <x v="10"/>
    <n v="5000"/>
    <s v="خزينة مدينة نصر"/>
    <s v="تبرعات نقدية للمرضى"/>
    <s v="نقدية للمرضى"/>
    <s v="دفاتر جمع مال"/>
    <x v="2"/>
    <s v="سارى"/>
    <n v="1258"/>
    <n v="26"/>
  </r>
  <r>
    <d v="2017-11-05T00:00:00"/>
    <x v="10"/>
    <n v="5000"/>
    <s v="خزينة مدينة نصر"/>
    <s v="تبرعات نقدية للمرضى"/>
    <s v="نقدية للمرضى"/>
    <s v="دفاتر جمع مال"/>
    <x v="2"/>
    <s v="سارى"/>
    <n v="1259"/>
    <n v="26"/>
  </r>
  <r>
    <d v="2017-11-05T00:00:00"/>
    <x v="10"/>
    <n v="5000"/>
    <s v="خزينة مدينة نصر"/>
    <s v="تبرعات نقدية للمرضى"/>
    <s v="نقدية للمرضى"/>
    <s v="دفاتر جمع مال"/>
    <x v="2"/>
    <s v="سارى"/>
    <n v="1260"/>
    <n v="26"/>
  </r>
  <r>
    <d v="2017-11-05T00:00:00"/>
    <x v="10"/>
    <n v="5000"/>
    <s v="خزينة مدينة نصر"/>
    <s v="تبرعات نقدية للمرضى"/>
    <s v="نقدية للمرضى"/>
    <s v="دفاتر جمع مال"/>
    <x v="2"/>
    <s v="سارى"/>
    <n v="1261"/>
    <n v="26"/>
  </r>
  <r>
    <d v="2017-11-05T00:00:00"/>
    <x v="10"/>
    <n v="50"/>
    <s v="خزينة مدينة نصر"/>
    <s v="تبرعات نقدية للمرضى"/>
    <s v="نقدية للمرضى"/>
    <s v="دفاتر جمع مال"/>
    <x v="2"/>
    <s v="سارى"/>
    <n v="1262"/>
    <n v="26"/>
  </r>
  <r>
    <d v="2017-11-05T00:00:00"/>
    <x v="10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1776"/>
    <n v="36"/>
  </r>
  <r>
    <d v="2017-11-05T00:00:00"/>
    <x v="10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1777"/>
    <n v="36"/>
  </r>
  <r>
    <d v="2017-11-05T00:00:00"/>
    <x v="10"/>
    <n v="800"/>
    <s v="خزينة مدينة نصر"/>
    <s v="تبرعات عامة من زكاة مال وغيرها"/>
    <s v="تبرعات عامة من زكاة مال وغيرها"/>
    <s v="دفاتر جمع مال"/>
    <x v="2"/>
    <s v="سارى"/>
    <n v="1949"/>
    <n v="39"/>
  </r>
  <r>
    <d v="2017-11-05T00:00:00"/>
    <x v="10"/>
    <n v="100"/>
    <s v="خزينة مدينة نصر"/>
    <s v="تبرعات نقدية للمرضى"/>
    <s v="نقدية للمرضى"/>
    <s v="دفاتر جمع مال"/>
    <x v="2"/>
    <s v="سارى"/>
    <n v="1950"/>
    <n v="39"/>
  </r>
  <r>
    <d v="2017-11-05T00:00:00"/>
    <x v="10"/>
    <n v="200"/>
    <s v="خزينة مدينة نصر"/>
    <s v="تبرعات نقدية للمرضى"/>
    <s v="نقدية للمرضى"/>
    <s v="دفاتر جمع مال"/>
    <x v="2"/>
    <s v="سارى"/>
    <n v="1973"/>
    <n v="40"/>
  </r>
  <r>
    <d v="2017-11-05T00:00:00"/>
    <x v="10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1974"/>
    <n v="40"/>
  </r>
  <r>
    <d v="2017-11-05T00:00:00"/>
    <x v="10"/>
    <n v="1200"/>
    <s v="خزينة مدينة نصر"/>
    <s v="تبرعات عامة من زكاة مال وغيرها"/>
    <s v="تبرعات عامة من زكاة مال وغيرها"/>
    <s v="دفاتر جمع مال"/>
    <x v="2"/>
    <s v="سارى"/>
    <n v="1975"/>
    <n v="40"/>
  </r>
  <r>
    <d v="2017-11-05T00:00:00"/>
    <x v="10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1976"/>
    <n v="40"/>
  </r>
  <r>
    <d v="2017-11-05T00:00:00"/>
    <x v="10"/>
    <n v="2000"/>
    <s v="خزينة مدينة نصر"/>
    <s v="تبرعات نقدية للمرضى"/>
    <s v="نقدية للمرضى"/>
    <s v="دفاتر جمع مال"/>
    <x v="2"/>
    <s v="سارى"/>
    <n v="2027"/>
    <n v="41"/>
  </r>
  <r>
    <d v="2017-11-05T00:00:00"/>
    <x v="10"/>
    <n v="100"/>
    <s v="خزينة مدينة نصر"/>
    <s v="تبرعات نقدية للمرضى"/>
    <s v="نقدية للمرضى"/>
    <s v="دفاتر جمع مال"/>
    <x v="2"/>
    <s v="سارى"/>
    <n v="2028"/>
    <n v="41"/>
  </r>
  <r>
    <d v="2017-11-05T00:00:00"/>
    <x v="10"/>
    <n v="100"/>
    <s v="خزينة مدينة نصر"/>
    <s v="تبرعات نقدية للمرضى"/>
    <s v="نقدية للمرضى"/>
    <s v="دفاتر جمع مال"/>
    <x v="2"/>
    <s v="سارى"/>
    <n v="2029"/>
    <n v="41"/>
  </r>
  <r>
    <d v="2017-11-05T00:00:00"/>
    <x v="10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2074"/>
    <n v="42"/>
  </r>
  <r>
    <d v="2017-11-05T00:00:00"/>
    <x v="10"/>
    <n v="250"/>
    <s v="خزينة مدينة نصر"/>
    <s v="تبرعات عامة من زكاة مال وغيرها"/>
    <s v="تبرعات عامة من زكاة مال وغيرها"/>
    <s v="دفاتر جمع مال"/>
    <x v="2"/>
    <s v="سارى"/>
    <n v="2123"/>
    <n v="43"/>
  </r>
  <r>
    <d v="2017-11-05T00:00:00"/>
    <x v="10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2124"/>
    <n v="43"/>
  </r>
  <r>
    <d v="2017-11-05T00:00:00"/>
    <x v="10"/>
    <n v="1000"/>
    <s v="خزينة مدينة نصر"/>
    <s v="تبرعات نقدية للمرضى"/>
    <s v="نقدية للمرضى"/>
    <s v="دفاتر جمع مال"/>
    <x v="2"/>
    <s v="سارى"/>
    <n v="2125"/>
    <n v="43"/>
  </r>
  <r>
    <d v="2017-11-05T00:00:00"/>
    <x v="10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2126"/>
    <n v="43"/>
  </r>
  <r>
    <d v="2017-11-05T00:00:00"/>
    <x v="10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2151"/>
    <n v="44"/>
  </r>
  <r>
    <d v="2017-11-05T00:00:00"/>
    <x v="10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2152"/>
    <n v="44"/>
  </r>
  <r>
    <d v="2017-11-05T00:00:00"/>
    <x v="10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2153"/>
    <n v="44"/>
  </r>
  <r>
    <d v="2017-11-05T00:00:00"/>
    <x v="10"/>
    <n v="10000"/>
    <s v="خزينة مدينة نصر"/>
    <s v="تبرعات نقدية للمرضى"/>
    <s v="نقدية للمرضى"/>
    <s v="دفاتر جمع مال"/>
    <x v="2"/>
    <s v="سارى"/>
    <n v="2154"/>
    <n v="44"/>
  </r>
  <r>
    <d v="2017-11-05T00:00:00"/>
    <x v="10"/>
    <n v="10000"/>
    <s v="خزينة مدينة نصر"/>
    <s v="تبرعات نقدية للمرضى"/>
    <s v="نقدية للمرضى"/>
    <s v="دفاتر جمع مال"/>
    <x v="2"/>
    <s v="سارى"/>
    <n v="2155"/>
    <n v="44"/>
  </r>
  <r>
    <d v="2017-11-05T00:00:00"/>
    <x v="10"/>
    <n v="5000"/>
    <s v="خزينة مدينة نصر"/>
    <s v="تبرعات نقدية للمرضى"/>
    <s v="نقدية للمرضى"/>
    <s v="دفاتر جمع مال"/>
    <x v="2"/>
    <s v="سارى"/>
    <n v="2156"/>
    <n v="44"/>
  </r>
  <r>
    <d v="2017-11-05T00:00:00"/>
    <x v="10"/>
    <n v="15000"/>
    <s v="خزينة مدينة نصر"/>
    <s v="تبرعات نقدية للمرضى"/>
    <s v="نقدية للمرضى"/>
    <s v="دفاتر جمع مال"/>
    <x v="2"/>
    <s v="سارى"/>
    <n v="2354"/>
    <n v="48"/>
  </r>
  <r>
    <d v="2017-11-05T00:00:00"/>
    <x v="10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2355"/>
    <n v="48"/>
  </r>
  <r>
    <d v="2017-11-05T00:00:00"/>
    <x v="10"/>
    <n v="5000"/>
    <s v="بنك البركة جنيه مصرى"/>
    <s v="تبرعات مباشرة بالبنك"/>
    <m/>
    <s v="بنوك"/>
    <x v="0"/>
    <m/>
    <s v="معاملة بنكية"/>
    <m/>
  </r>
  <r>
    <d v="2017-11-05T00:00:00"/>
    <x v="10"/>
    <n v="500"/>
    <s v="بنك البركة جنيه مصرى"/>
    <s v="تبرعات مباشرة بالبنك"/>
    <m/>
    <s v="بنوك"/>
    <x v="0"/>
    <m/>
    <s v="معاملة بنكية"/>
    <m/>
  </r>
  <r>
    <d v="2017-11-05T00:00:00"/>
    <x v="10"/>
    <n v="1750"/>
    <s v="بنك البركة جنيه مصرى"/>
    <s v="تبرعات مباشرة بالبنك"/>
    <m/>
    <s v="بنوك"/>
    <x v="0"/>
    <m/>
    <s v="معاملة بنكية"/>
    <m/>
  </r>
  <r>
    <d v="2017-11-06T00:00:00"/>
    <x v="10"/>
    <n v="35"/>
    <s v="خزينة مدينة نصر"/>
    <s v="تبرعات عامة من زكاة مال وغيرها"/>
    <s v="تبرعات عامة من زكاة مال وغيرها"/>
    <s v="دفاتر جمع مال"/>
    <x v="2"/>
    <s v="سارى"/>
    <n v="691"/>
    <n v="14"/>
  </r>
  <r>
    <d v="2017-11-06T00:00:00"/>
    <x v="10"/>
    <n v="3611.9999999999995"/>
    <s v="خزينة مدينة نصر دولار"/>
    <s v="تبرعات نقدية للمرضى"/>
    <s v="نقدية للمرضى"/>
    <s v="دفاتر جمع مال"/>
    <x v="2"/>
    <s v="سارى"/>
    <n v="1228"/>
    <n v="25"/>
  </r>
  <r>
    <d v="2017-11-06T00:00:00"/>
    <x v="10"/>
    <n v="1000"/>
    <s v="خزينة مدينة نصر"/>
    <s v="تبرعات نقدية للمرضى"/>
    <s v="نقدية للمرضى"/>
    <s v="دفاتر جمع مال"/>
    <x v="2"/>
    <s v="سارى"/>
    <n v="1229"/>
    <n v="25"/>
  </r>
  <r>
    <d v="2017-11-06T00:00:00"/>
    <x v="10"/>
    <n v="11000"/>
    <s v="خزينة مدينة نصر"/>
    <s v="تبرعات عامة من زكاة مال وغيرها"/>
    <s v="تبرعات عامة من زكاة مال وغيرها"/>
    <s v="دفاتر جمع مال"/>
    <x v="2"/>
    <s v="سارى"/>
    <n v="1778"/>
    <n v="36"/>
  </r>
  <r>
    <d v="2017-11-06T00:00:00"/>
    <x v="10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1779"/>
    <n v="36"/>
  </r>
  <r>
    <d v="2017-11-06T00:00:00"/>
    <x v="10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1977"/>
    <n v="40"/>
  </r>
  <r>
    <d v="2017-11-06T00:00:00"/>
    <x v="10"/>
    <n v="300"/>
    <s v="خزينة مدينة نصر"/>
    <s v="تبرعات نقدية للمرضى"/>
    <s v="نقدية للمرضى"/>
    <s v="دفاتر جمع مال"/>
    <x v="2"/>
    <s v="سارى"/>
    <n v="2030"/>
    <n v="41"/>
  </r>
  <r>
    <d v="2017-11-06T00:00:00"/>
    <x v="10"/>
    <n v="200"/>
    <s v="خزينة مدينة نصر"/>
    <s v="تبرعات نقدية للمرضى"/>
    <s v="نقدية للمرضى"/>
    <s v="دفاتر جمع مال"/>
    <x v="2"/>
    <s v="سارى"/>
    <n v="2075"/>
    <n v="42"/>
  </r>
  <r>
    <d v="2017-11-06T00:00:00"/>
    <x v="10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2076"/>
    <n v="42"/>
  </r>
  <r>
    <d v="2017-11-06T00:00:00"/>
    <x v="10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2077"/>
    <n v="42"/>
  </r>
  <r>
    <d v="2017-11-06T00:00:00"/>
    <x v="10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2078"/>
    <n v="42"/>
  </r>
  <r>
    <d v="2017-11-06T00:00:00"/>
    <x v="10"/>
    <n v="100"/>
    <s v="خزينة مدينة نصر"/>
    <s v="تبرعات نقدية للمرضى"/>
    <s v="نقدية للمرضى"/>
    <s v="دفاتر جمع مال"/>
    <x v="2"/>
    <s v="سارى"/>
    <n v="2079"/>
    <n v="42"/>
  </r>
  <r>
    <d v="2017-11-06T00:00:00"/>
    <x v="10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2080"/>
    <n v="42"/>
  </r>
  <r>
    <d v="2017-11-06T00:00:00"/>
    <x v="10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2127"/>
    <n v="43"/>
  </r>
  <r>
    <d v="2017-11-06T00:00:00"/>
    <x v="10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2128"/>
    <n v="43"/>
  </r>
  <r>
    <d v="2017-11-06T00:00:00"/>
    <x v="10"/>
    <n v="50"/>
    <s v="خزينة مدينة نصر"/>
    <s v="تبرعات عامة من زكاة مال وغيرها"/>
    <s v="تبرعات عامة من زكاة مال وغيرها"/>
    <s v="دفاتر جمع مال"/>
    <x v="2"/>
    <s v="سارى"/>
    <n v="2129"/>
    <n v="43"/>
  </r>
  <r>
    <d v="2017-11-06T00:00:00"/>
    <x v="10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2131"/>
    <n v="43"/>
  </r>
  <r>
    <d v="2017-11-06T00:00:00"/>
    <x v="10"/>
    <n v="10000"/>
    <s v="خزينة مدينة نصر"/>
    <s v="تبرعات نقدية للمرضى"/>
    <s v="نقدية للمرضى"/>
    <s v="دفاتر جمع مال"/>
    <x v="2"/>
    <s v="سارى"/>
    <n v="2157"/>
    <n v="44"/>
  </r>
  <r>
    <d v="2017-11-06T00:00:00"/>
    <x v="10"/>
    <n v="1000"/>
    <s v="خزينة مدينة نصر"/>
    <s v="تبرعات نقدية للمرضى"/>
    <s v="نقدية للمرضى"/>
    <s v="دفاتر جمع مال"/>
    <x v="2"/>
    <s v="سارى"/>
    <n v="2158"/>
    <n v="44"/>
  </r>
  <r>
    <d v="2017-11-06T00:00:00"/>
    <x v="10"/>
    <n v="5000"/>
    <s v="خزينة مدينة نصر"/>
    <s v="تبرعات نقدية للمرضى"/>
    <s v="نقدية للمرضى"/>
    <s v="دفاتر جمع مال"/>
    <x v="2"/>
    <s v="سارى"/>
    <n v="2356"/>
    <n v="48"/>
  </r>
  <r>
    <d v="2017-11-06T00:00:00"/>
    <x v="10"/>
    <n v="2000"/>
    <s v="خزينة مدينة نصر"/>
    <s v="تبرعات نقدية للمرضى"/>
    <s v="نقدية للمرضى"/>
    <s v="دفاتر جمع مال"/>
    <x v="2"/>
    <s v="سارى"/>
    <n v="2401"/>
    <n v="49"/>
  </r>
  <r>
    <d v="2017-11-06T00:00:00"/>
    <x v="10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2705"/>
    <n v="35"/>
  </r>
  <r>
    <d v="2017-11-06T00:00:00"/>
    <x v="10"/>
    <n v="100"/>
    <s v="بنك البركة جنيه مصرى"/>
    <s v="تبرعات مباشرة بالبنك"/>
    <m/>
    <s v="بنوك"/>
    <x v="0"/>
    <m/>
    <s v="معاملة بنكية"/>
    <m/>
  </r>
  <r>
    <d v="2017-11-06T00:00:00"/>
    <x v="10"/>
    <n v="1500"/>
    <s v="بنك البركة جنيه مصرى"/>
    <s v="تبرعات مباشرة بالبنك"/>
    <m/>
    <s v="بنوك"/>
    <x v="0"/>
    <m/>
    <s v="معاملة بنكية"/>
    <m/>
  </r>
  <r>
    <d v="2017-11-06T00:00:00"/>
    <x v="10"/>
    <n v="5000"/>
    <s v="بنك البركة جنيه مصرى"/>
    <s v="تبرعات مباشرة بالبنك"/>
    <m/>
    <s v="بنوك"/>
    <x v="0"/>
    <m/>
    <s v="معاملة بنكية"/>
    <m/>
  </r>
  <r>
    <d v="2017-11-06T00:00:00"/>
    <x v="10"/>
    <n v="1130"/>
    <s v="بنك البركة جنيه مصرى"/>
    <s v="تبرعات مباشرة بالبنك"/>
    <m/>
    <s v="بنوك"/>
    <x v="0"/>
    <m/>
    <s v="معاملة بنكية"/>
    <m/>
  </r>
  <r>
    <d v="2017-11-06T00:00:00"/>
    <x v="10"/>
    <n v="1002"/>
    <s v="بنك البركة جنيه مصرى"/>
    <s v="تبرعات مباشرة بالبنك"/>
    <m/>
    <s v="بنوك"/>
    <x v="0"/>
    <m/>
    <s v="معاملة بنكية"/>
    <m/>
  </r>
  <r>
    <d v="2017-11-06T00:00:00"/>
    <x v="10"/>
    <n v="315"/>
    <s v="بنك البركة جنيه مصرى"/>
    <s v="تبرعات مباشرة بالبنك"/>
    <m/>
    <s v="بنوك"/>
    <x v="0"/>
    <m/>
    <s v="معاملة بنكية"/>
    <m/>
  </r>
  <r>
    <d v="2017-11-06T00:00:00"/>
    <x v="10"/>
    <n v="159"/>
    <s v="بنك البركة جنيه مصرى"/>
    <s v="تبرعات مباشرة بالبنك"/>
    <m/>
    <s v="بنوك"/>
    <x v="0"/>
    <m/>
    <s v="معاملة بنكية"/>
    <m/>
  </r>
  <r>
    <d v="2017-11-06T00:00:00"/>
    <x v="10"/>
    <n v="2300"/>
    <s v="بنك البركة جنيه مصرى"/>
    <s v="تبرعات مباشرة بالبنك"/>
    <m/>
    <s v="بنوك"/>
    <x v="0"/>
    <m/>
    <s v="معاملة بنكية"/>
    <m/>
  </r>
  <r>
    <d v="2017-11-07T00:00:00"/>
    <x v="10"/>
    <n v="7500"/>
    <s v="خزينة مدينة نصر"/>
    <s v="تبرعات عامة من زكاة مال وغيرها"/>
    <s v="تبرعات عامة من زكاة مال وغيرها"/>
    <s v="دفاتر جمع مال"/>
    <x v="2"/>
    <s v="سارى"/>
    <n v="692"/>
    <n v="14"/>
  </r>
  <r>
    <d v="2017-11-07T00:00:00"/>
    <x v="10"/>
    <n v="1200"/>
    <s v="خزينة مدينة نصر"/>
    <s v="تبرعات عامة من زكاة مال وغيرها"/>
    <s v="تبرعات عامة من زكاة مال وغيرها"/>
    <s v="دفاتر جمع مال"/>
    <x v="2"/>
    <s v="سارى"/>
    <n v="1978"/>
    <n v="40"/>
  </r>
  <r>
    <d v="2017-11-07T00:00:00"/>
    <x v="10"/>
    <n v="12875"/>
    <s v="خزينة مدينة نصر"/>
    <s v="تبرعات عامة من زكاة مال وغيرها"/>
    <s v="تبرعات عامة من زكاة مال وغيرها"/>
    <s v="دفاتر جمع مال"/>
    <x v="2"/>
    <s v="سارى"/>
    <n v="1980"/>
    <n v="40"/>
  </r>
  <r>
    <d v="2017-11-07T00:00:00"/>
    <x v="10"/>
    <n v="200"/>
    <s v="خزينة مدينة نصر"/>
    <s v="تبرعات نقدية للمرضى"/>
    <s v="نقدية للمرضى"/>
    <s v="دفاتر جمع مال"/>
    <x v="2"/>
    <s v="سارى"/>
    <n v="1981"/>
    <n v="40"/>
  </r>
  <r>
    <d v="2017-11-07T00:00:00"/>
    <x v="10"/>
    <n v="10000"/>
    <s v="خزينة مدينة نصر"/>
    <s v="تبرعات نقدية للمرضى"/>
    <s v="نقدية للمرضى"/>
    <s v="دفاتر جمع مال"/>
    <x v="2"/>
    <s v="سارى"/>
    <n v="2032"/>
    <n v="41"/>
  </r>
  <r>
    <d v="2017-11-07T00:00:00"/>
    <x v="10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2033"/>
    <n v="41"/>
  </r>
  <r>
    <d v="2017-11-07T00:00:00"/>
    <x v="10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2081"/>
    <n v="42"/>
  </r>
  <r>
    <d v="2017-11-07T00:00:00"/>
    <x v="10"/>
    <n v="300"/>
    <s v="خزينة مدينة نصر"/>
    <s v="تبرعات نقدية للمرضى"/>
    <s v="نقدية للمرضى"/>
    <s v="دفاتر جمع مال"/>
    <x v="2"/>
    <s v="سارى"/>
    <n v="2082"/>
    <n v="42"/>
  </r>
  <r>
    <d v="2017-11-07T00:00:00"/>
    <x v="10"/>
    <n v="1100"/>
    <s v="خزينة مدينة نصر"/>
    <s v="تبرعات نقدية للمرضى"/>
    <s v="نقدية للمرضى"/>
    <s v="دفاتر جمع مال"/>
    <x v="2"/>
    <s v="سارى"/>
    <n v="2083"/>
    <n v="42"/>
  </r>
  <r>
    <d v="2017-11-07T00:00:00"/>
    <x v="10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2084"/>
    <n v="42"/>
  </r>
  <r>
    <d v="2017-11-07T00:00:00"/>
    <x v="10"/>
    <n v="1000"/>
    <s v="خزينة مدينة نصر"/>
    <s v="تبرعات نقدية للمرضى"/>
    <s v="نقدية للمرضى"/>
    <s v="دفاتر جمع مال"/>
    <x v="2"/>
    <s v="سارى"/>
    <n v="2085"/>
    <n v="42"/>
  </r>
  <r>
    <d v="2017-11-07T00:00:00"/>
    <x v="10"/>
    <n v="200"/>
    <s v="خزينة مدينة نصر"/>
    <s v="تبرعات نقدية للمرضى"/>
    <s v="نقدية للمرضى"/>
    <s v="دفاتر جمع مال"/>
    <x v="2"/>
    <s v="سارى"/>
    <n v="2086"/>
    <n v="42"/>
  </r>
  <r>
    <d v="2017-11-07T00:00:00"/>
    <x v="10"/>
    <n v="1200"/>
    <s v="خزينة مدينة نصر"/>
    <s v="تبرعات نقدية للمرضى"/>
    <s v="نقدية للمرضى"/>
    <s v="دفاتر جمع مال"/>
    <x v="2"/>
    <s v="سارى"/>
    <n v="2133"/>
    <n v="43"/>
  </r>
  <r>
    <d v="2017-11-07T00:00:00"/>
    <x v="10"/>
    <n v="4500"/>
    <s v="خزينة مدينة نصر"/>
    <s v="تبرعات عامة من زكاة مال وغيرها"/>
    <s v="تبرعات عامة من زكاة مال وغيرها"/>
    <s v="دفاتر جمع مال"/>
    <x v="2"/>
    <s v="سارى"/>
    <n v="2159"/>
    <n v="44"/>
  </r>
  <r>
    <d v="2017-11-07T00:00:00"/>
    <x v="10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2403"/>
    <n v="49"/>
  </r>
  <r>
    <d v="2017-11-07T00:00:00"/>
    <x v="10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2404"/>
    <n v="49"/>
  </r>
  <r>
    <d v="2017-11-07T00:00:00"/>
    <x v="10"/>
    <n v="1450"/>
    <s v="بنك البركة جنيه مصرى"/>
    <s v="تبرعات مباشرة بالبنك"/>
    <m/>
    <s v="بنوك"/>
    <x v="0"/>
    <m/>
    <s v="معاملة بنكية"/>
    <m/>
  </r>
  <r>
    <d v="2017-11-07T00:00:00"/>
    <x v="10"/>
    <n v="6000"/>
    <s v="بنك البركة جنيه مصرى"/>
    <s v="تبرعات مباشرة بالبنك"/>
    <m/>
    <s v="بنوك"/>
    <x v="0"/>
    <m/>
    <s v="معاملة بنكية"/>
    <m/>
  </r>
  <r>
    <d v="2017-11-07T00:00:00"/>
    <x v="10"/>
    <n v="650"/>
    <s v="بنك البركة جنيه مصرى"/>
    <s v="تبرعات مباشرة بالبنك"/>
    <m/>
    <s v="بنوك"/>
    <x v="0"/>
    <m/>
    <s v="معاملة بنكية"/>
    <m/>
  </r>
  <r>
    <d v="2017-11-07T00:00:00"/>
    <x v="10"/>
    <n v="10000"/>
    <s v="بنك البركة جنيه مصرى"/>
    <s v="تبرعات مباشرة بالبنك"/>
    <m/>
    <s v="بنوك"/>
    <x v="0"/>
    <m/>
    <s v="معاملة بنكية"/>
    <m/>
  </r>
  <r>
    <d v="2017-11-07T00:00:00"/>
    <x v="10"/>
    <n v="300"/>
    <s v="بنك البركة جنيه مصرى"/>
    <s v="تبرعات مباشرة بالبنك"/>
    <m/>
    <s v="بنوك"/>
    <x v="0"/>
    <m/>
    <s v="معاملة بنكية"/>
    <m/>
  </r>
  <r>
    <d v="2017-11-08T00:00:00"/>
    <x v="10"/>
    <n v="500"/>
    <s v="خزينة مدينة نصر"/>
    <s v="تبرعات نقدية للمرضى"/>
    <s v="نقدية للمرضى"/>
    <s v="دفاتر جمع مال"/>
    <x v="2"/>
    <s v="سارى"/>
    <n v="1230"/>
    <n v="25"/>
  </r>
  <r>
    <d v="2017-11-08T00:00:00"/>
    <x v="10"/>
    <n v="500"/>
    <s v="خزينة مدينة نصر"/>
    <s v="تبرعات نقدية للمرضى"/>
    <s v="نقدية للمرضى"/>
    <s v="دفاتر جمع مال"/>
    <x v="2"/>
    <s v="سارى"/>
    <n v="1231"/>
    <n v="25"/>
  </r>
  <r>
    <d v="2017-11-08T00:00:00"/>
    <x v="10"/>
    <n v="400"/>
    <s v="خزينة مدينة نصر"/>
    <s v="تبرعات نقدية للمرضى"/>
    <s v="نقدية للمرضى"/>
    <s v="دفاتر جمع مال"/>
    <x v="2"/>
    <s v="سارى"/>
    <n v="1232"/>
    <n v="25"/>
  </r>
  <r>
    <d v="2017-11-08T00:00:00"/>
    <x v="10"/>
    <n v="2650"/>
    <s v="خزينة مدينة نصر"/>
    <s v="تبرعات عامة من زكاة مال وغيرها"/>
    <s v="تبرعات عامة من زكاة مال وغيرها"/>
    <s v="دفاتر جمع مال"/>
    <x v="2"/>
    <s v="سارى"/>
    <n v="1982"/>
    <n v="40"/>
  </r>
  <r>
    <d v="2017-11-08T00:00:00"/>
    <x v="10"/>
    <n v="400"/>
    <s v="خزينة مدينة نصر"/>
    <s v="تبرعات نقدية للمرضى"/>
    <s v="نقدية للمرضى"/>
    <s v="دفاتر جمع مال"/>
    <x v="2"/>
    <s v="سارى"/>
    <n v="1983"/>
    <n v="40"/>
  </r>
  <r>
    <d v="2017-11-08T00:00:00"/>
    <x v="10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2034"/>
    <n v="41"/>
  </r>
  <r>
    <d v="2017-11-08T00:00:00"/>
    <x v="10"/>
    <n v="550"/>
    <s v="خزينة مدينة نصر"/>
    <s v="تبرعات عامة من زكاة مال وغيرها"/>
    <s v="تبرعات عامة من زكاة مال وغيرها"/>
    <s v="دفاتر جمع مال"/>
    <x v="2"/>
    <s v="سارى"/>
    <n v="2035"/>
    <n v="41"/>
  </r>
  <r>
    <d v="2017-11-08T00:00:00"/>
    <x v="10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2036"/>
    <n v="41"/>
  </r>
  <r>
    <d v="2017-11-08T00:00:00"/>
    <x v="10"/>
    <n v="500"/>
    <s v="خزينة مدينة نصر"/>
    <s v="تبرعات نقدية للمرضى"/>
    <s v="نقدية للمرضى"/>
    <s v="دفاتر جمع مال"/>
    <x v="2"/>
    <s v="سارى"/>
    <n v="2037"/>
    <n v="41"/>
  </r>
  <r>
    <d v="2017-11-08T00:00:00"/>
    <x v="10"/>
    <n v="300"/>
    <s v="خزينة مدينة نصر"/>
    <s v="تبرعات نقدية للمرضى"/>
    <s v="نقدية للمرضى"/>
    <s v="دفاتر جمع مال"/>
    <x v="2"/>
    <s v="سارى"/>
    <n v="2038"/>
    <n v="41"/>
  </r>
  <r>
    <d v="2017-11-08T00:00:00"/>
    <x v="10"/>
    <n v="400"/>
    <s v="خزينة مدينة نصر"/>
    <s v="تبرعات نقدية للمرضى"/>
    <s v="نقدية للمرضى"/>
    <s v="دفاتر جمع مال"/>
    <x v="2"/>
    <s v="سارى"/>
    <n v="2039"/>
    <n v="41"/>
  </r>
  <r>
    <d v="2017-11-08T00:00:00"/>
    <x v="10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2040"/>
    <n v="41"/>
  </r>
  <r>
    <d v="2017-11-08T00:00:00"/>
    <x v="10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2041"/>
    <n v="41"/>
  </r>
  <r>
    <d v="2017-11-08T00:00:00"/>
    <x v="10"/>
    <n v="10000"/>
    <s v="خزينة مدينة نصر"/>
    <s v="تبرعات نقدية للمرضى"/>
    <s v="نقدية للمرضى"/>
    <s v="دفاتر جمع مال"/>
    <x v="2"/>
    <s v="سارى"/>
    <n v="2135"/>
    <n v="43"/>
  </r>
  <r>
    <d v="2017-11-08T00:00:00"/>
    <x v="10"/>
    <n v="200"/>
    <s v="خزينة مدينة نصر"/>
    <s v="تبرعات نقدية للمرضى"/>
    <s v="نقدية للمرضى"/>
    <s v="دفاتر جمع مال"/>
    <x v="2"/>
    <s v="سارى"/>
    <n v="2136"/>
    <n v="43"/>
  </r>
  <r>
    <d v="2017-11-08T00:00:00"/>
    <x v="10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2137"/>
    <n v="43"/>
  </r>
  <r>
    <d v="2017-11-08T00:00:00"/>
    <x v="10"/>
    <n v="100"/>
    <s v="خزينة مدينة نصر"/>
    <s v="تبرعات نقدية للمرضى"/>
    <s v="نقدية للمرضى"/>
    <s v="دفاتر جمع مال"/>
    <x v="2"/>
    <s v="سارى"/>
    <n v="2138"/>
    <n v="43"/>
  </r>
  <r>
    <d v="2017-11-08T00:00:00"/>
    <x v="10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2139"/>
    <n v="43"/>
  </r>
  <r>
    <d v="2017-11-08T00:00:00"/>
    <x v="10"/>
    <n v="100"/>
    <s v="خزينة مدينة نصر"/>
    <s v="تبرعات نقدية للمرضى"/>
    <s v="نقدية للمرضى"/>
    <s v="دفاتر جمع مال"/>
    <x v="2"/>
    <s v="سارى"/>
    <n v="2140"/>
    <n v="43"/>
  </r>
  <r>
    <d v="2017-11-08T00:00:00"/>
    <x v="10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2141"/>
    <n v="43"/>
  </r>
  <r>
    <d v="2017-11-08T00:00:00"/>
    <x v="10"/>
    <n v="4000"/>
    <s v="خزينة مدينة نصر"/>
    <s v="تبرعات نقدية للمرضى"/>
    <s v="نقدية للمرضى"/>
    <s v="دفاتر جمع مال"/>
    <x v="2"/>
    <s v="سارى"/>
    <n v="2142"/>
    <n v="43"/>
  </r>
  <r>
    <d v="2017-11-08T00:00:00"/>
    <x v="10"/>
    <n v="5000"/>
    <s v="خزينة مدينة نصر"/>
    <s v="تبرعات نقدية للمرضى"/>
    <s v="نقدية للمرضى"/>
    <s v="دفاتر جمع مال"/>
    <x v="2"/>
    <s v="سارى"/>
    <n v="2160"/>
    <n v="44"/>
  </r>
  <r>
    <d v="2017-11-08T00:00:00"/>
    <x v="10"/>
    <n v="40"/>
    <s v="خزينة مدينة نصر"/>
    <s v="تبرعات عامة من زكاة مال وغيرها"/>
    <s v="تبرعات عامة من زكاة مال وغيرها"/>
    <s v="دفاتر جمع مال"/>
    <x v="2"/>
    <s v="سارى"/>
    <n v="2161"/>
    <n v="44"/>
  </r>
  <r>
    <d v="2017-11-08T00:00:00"/>
    <x v="10"/>
    <n v="2600"/>
    <s v="خزينة مدينة نصر"/>
    <s v="تبرعات نقدية للمرضى"/>
    <s v="نقدية للمرضى"/>
    <s v="دفاتر جمع مال"/>
    <x v="2"/>
    <s v="سارى"/>
    <n v="2162"/>
    <n v="44"/>
  </r>
  <r>
    <d v="2017-11-08T00:00:00"/>
    <x v="10"/>
    <n v="10000"/>
    <s v="خزينة مدينة نصر"/>
    <s v="تبرعات نقدية للمرضى"/>
    <s v="نقدية للمرضى"/>
    <s v="دفاتر جمع مال"/>
    <x v="2"/>
    <s v="سارى"/>
    <n v="2357"/>
    <n v="48"/>
  </r>
  <r>
    <d v="2017-11-08T00:00:00"/>
    <x v="10"/>
    <n v="10000"/>
    <s v="خزينة مدينة نصر"/>
    <s v="تبرعات نقدية للمرضى"/>
    <s v="نقدية للمرضى"/>
    <s v="دفاتر جمع مال"/>
    <x v="2"/>
    <s v="سارى"/>
    <n v="2358"/>
    <n v="48"/>
  </r>
  <r>
    <d v="2017-11-08T00:00:00"/>
    <x v="10"/>
    <n v="5000"/>
    <s v="خزينة مدينة نصر"/>
    <s v="تبرعات نقدية للمرضى"/>
    <s v="نقدية للمرضى"/>
    <s v="دفاتر جمع مال"/>
    <x v="2"/>
    <s v="سارى"/>
    <n v="2360"/>
    <n v="48"/>
  </r>
  <r>
    <d v="2017-11-08T00:00:00"/>
    <x v="10"/>
    <n v="1120"/>
    <s v="خزينة مدينة نصر"/>
    <s v="تبرعات نقدية للمرضى"/>
    <s v="نقدية للمرضى"/>
    <s v="دفاتر جمع مال"/>
    <x v="2"/>
    <s v="سارى"/>
    <n v="2405"/>
    <n v="49"/>
  </r>
  <r>
    <d v="2017-11-08T00:00:00"/>
    <x v="10"/>
    <n v="200"/>
    <s v="خزينة مدينة نصر"/>
    <s v="تبرعات نقدية للمرضى"/>
    <s v="نقدية للمرضى"/>
    <s v="دفاتر جمع مال"/>
    <x v="2"/>
    <s v="سارى"/>
    <n v="2406"/>
    <n v="49"/>
  </r>
  <r>
    <d v="2017-11-08T00:00:00"/>
    <x v="10"/>
    <n v="100"/>
    <s v="خزينة مدينة نصر"/>
    <s v="تبرعات نقدية للمرضى"/>
    <s v="نقدية للمرضى"/>
    <s v="دفاتر جمع مال"/>
    <x v="2"/>
    <s v="سارى"/>
    <n v="2407"/>
    <n v="49"/>
  </r>
  <r>
    <d v="2017-11-08T00:00:00"/>
    <x v="10"/>
    <n v="150"/>
    <s v="خزينة مدينة نصر"/>
    <s v="تبرعات نقدية للمرضى"/>
    <s v="نقدية للمرضى"/>
    <s v="دفاتر جمع مال"/>
    <x v="2"/>
    <s v="سارى"/>
    <n v="2408"/>
    <n v="49"/>
  </r>
  <r>
    <d v="2017-11-08T00:00:00"/>
    <x v="10"/>
    <n v="10000"/>
    <s v="بنك البركة جنيه مصرى"/>
    <s v="تبرعات مباشرة بالبنك"/>
    <m/>
    <s v="بنوك"/>
    <x v="0"/>
    <m/>
    <s v="معاملة بنكية"/>
    <m/>
  </r>
  <r>
    <d v="2017-11-08T00:00:00"/>
    <x v="10"/>
    <n v="20000"/>
    <s v="بنك البركة جنيه مصرى"/>
    <s v="تبرعات مباشرة بالبنك"/>
    <m/>
    <s v="بنوك"/>
    <x v="0"/>
    <m/>
    <s v="معاملة بنكية"/>
    <m/>
  </r>
  <r>
    <d v="2017-11-08T00:00:00"/>
    <x v="10"/>
    <n v="3000"/>
    <s v="بنك البركة جنيه مصرى"/>
    <s v="تبرعات مباشرة بالبنك"/>
    <m/>
    <s v="بنوك"/>
    <x v="0"/>
    <m/>
    <s v="معاملة بنكية"/>
    <m/>
  </r>
  <r>
    <d v="2017-11-08T00:00:00"/>
    <x v="10"/>
    <n v="10"/>
    <s v="بنك البركة جنيه مصرى"/>
    <s v="تبرعات مباشرة بالبنك"/>
    <m/>
    <s v="بنوك"/>
    <x v="0"/>
    <m/>
    <s v="معاملة بنكية"/>
    <m/>
  </r>
  <r>
    <d v="2017-11-08T00:00:00"/>
    <x v="10"/>
    <n v="310"/>
    <s v="بنك البركة جنيه مصرى"/>
    <s v="تبرعات مباشرة بالبنك"/>
    <m/>
    <s v="بنوك"/>
    <x v="0"/>
    <m/>
    <s v="معاملة بنكية"/>
    <m/>
  </r>
  <r>
    <d v="2017-11-09T00:00:00"/>
    <x v="10"/>
    <n v="300"/>
    <s v="خزينة مدينة نصر"/>
    <s v="تبرعات نقدية للمرضى"/>
    <s v="نقدية للمرضى"/>
    <s v="دفاتر جمع مال"/>
    <x v="2"/>
    <s v="سارى"/>
    <n v="693"/>
    <n v="14"/>
  </r>
  <r>
    <d v="2017-11-09T00:00:00"/>
    <x v="10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694"/>
    <n v="14"/>
  </r>
  <r>
    <d v="2017-11-09T00:00:00"/>
    <x v="10"/>
    <n v="6700"/>
    <s v="خزينة مدينة نصر"/>
    <s v="تبرعات نقدية للمرضى"/>
    <s v="نقدية للمرضى"/>
    <s v="دفاتر جمع مال"/>
    <x v="2"/>
    <s v="سارى"/>
    <n v="695"/>
    <n v="14"/>
  </r>
  <r>
    <d v="2017-11-09T00:00:00"/>
    <x v="10"/>
    <n v="1000"/>
    <s v="خزينة مدينة نصر"/>
    <s v="تبرعات نقدية للمرضى"/>
    <s v="نقدية للمرضى"/>
    <s v="دفاتر جمع مال"/>
    <x v="2"/>
    <s v="سارى"/>
    <n v="696"/>
    <n v="14"/>
  </r>
  <r>
    <d v="2017-11-09T00:00:00"/>
    <x v="10"/>
    <n v="1000"/>
    <s v="خزينة مدينة نصر"/>
    <s v="تبرعات نقدية للمرضى"/>
    <s v="نقدية للمرضى"/>
    <s v="دفاتر جمع مال"/>
    <x v="2"/>
    <s v="سارى"/>
    <n v="697"/>
    <n v="14"/>
  </r>
  <r>
    <d v="2017-11-09T00:00:00"/>
    <x v="10"/>
    <n v="1100"/>
    <s v="خزينة مدينة نصر"/>
    <s v="تبرعات نقدية للمرضى"/>
    <s v="نقدية للمرضى"/>
    <s v="دفاتر جمع مال"/>
    <x v="2"/>
    <s v="سارى"/>
    <n v="698"/>
    <n v="14"/>
  </r>
  <r>
    <d v="2017-11-09T00:00:00"/>
    <x v="10"/>
    <n v="200"/>
    <s v="خزينة مدينة نصر"/>
    <s v="تبرعات نقدية للمرضى"/>
    <s v="نقدية للمرضى"/>
    <s v="دفاتر جمع مال"/>
    <x v="2"/>
    <s v="سارى"/>
    <n v="699"/>
    <n v="14"/>
  </r>
  <r>
    <d v="2017-11-09T00:00:00"/>
    <x v="10"/>
    <n v="6000"/>
    <s v="خزينة مدينة نصر"/>
    <s v="تبرعات نقدية للمرضى"/>
    <s v="نقدية للمرضى"/>
    <s v="دفاتر جمع مال"/>
    <x v="2"/>
    <s v="سارى"/>
    <n v="700"/>
    <n v="14"/>
  </r>
  <r>
    <d v="2017-11-09T00:00:00"/>
    <x v="10"/>
    <n v="3611.9999999999995"/>
    <s v="خزينة مدينة نصر دولار"/>
    <s v="تبرعات نقدية للمرضى"/>
    <s v="نقدية للمرضى"/>
    <s v="دفاتر جمع مال"/>
    <x v="2"/>
    <s v="سارى"/>
    <n v="1233"/>
    <n v="25"/>
  </r>
  <r>
    <d v="2017-11-09T00:00:00"/>
    <x v="10"/>
    <n v="1000"/>
    <s v="خزينة مدينة نصر"/>
    <s v="تبرعات نقدية للمرضى"/>
    <s v="نقدية للمرضى"/>
    <s v="دفاتر جمع مال"/>
    <x v="2"/>
    <s v="سارى"/>
    <n v="1234"/>
    <n v="25"/>
  </r>
  <r>
    <d v="2017-11-09T00:00:00"/>
    <x v="10"/>
    <n v="1000"/>
    <s v="خزينة مدينة نصر"/>
    <s v="تبرعات نقدية للمرضى"/>
    <s v="نقدية للمرضى"/>
    <s v="دفاتر جمع مال"/>
    <x v="2"/>
    <s v="سارى"/>
    <n v="1235"/>
    <n v="25"/>
  </r>
  <r>
    <d v="2017-11-09T00:00:00"/>
    <x v="10"/>
    <n v="250"/>
    <s v="خزينة مدينة نصر"/>
    <s v="تبرعات عامة من زكاة مال وغيرها"/>
    <s v="تبرعات عامة من زكاة مال وغيرها"/>
    <s v="دفاتر جمع مال"/>
    <x v="2"/>
    <s v="سارى"/>
    <n v="1781"/>
    <n v="36"/>
  </r>
  <r>
    <d v="2017-11-09T00:00:00"/>
    <x v="10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1984"/>
    <n v="40"/>
  </r>
  <r>
    <d v="2017-11-09T00:00:00"/>
    <x v="10"/>
    <n v="400"/>
    <s v="خزينة مدينة نصر"/>
    <s v="تبرعات نقدية للمرضى"/>
    <s v="نقدية للمرضى"/>
    <s v="دفاتر جمع مال"/>
    <x v="2"/>
    <s v="سارى"/>
    <n v="2087"/>
    <n v="42"/>
  </r>
  <r>
    <d v="2017-11-09T00:00:00"/>
    <x v="10"/>
    <n v="200"/>
    <s v="خزينة مدينة نصر"/>
    <s v="تبرعات نقدية للمرضى"/>
    <s v="نقدية للمرضى"/>
    <s v="دفاتر جمع مال"/>
    <x v="2"/>
    <s v="سارى"/>
    <n v="2088"/>
    <n v="42"/>
  </r>
  <r>
    <d v="2017-11-09T00:00:00"/>
    <x v="10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2089"/>
    <n v="42"/>
  </r>
  <r>
    <d v="2017-11-09T00:00:00"/>
    <x v="10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2090"/>
    <n v="42"/>
  </r>
  <r>
    <d v="2017-11-09T00:00:00"/>
    <x v="10"/>
    <n v="600"/>
    <s v="خزينة مدينة نصر"/>
    <s v="تبرعات عامة من زكاة مال وغيرها"/>
    <s v="تبرعات عامة من زكاة مال وغيرها"/>
    <s v="دفاتر جمع مال"/>
    <x v="2"/>
    <s v="سارى"/>
    <n v="2143"/>
    <n v="43"/>
  </r>
  <r>
    <d v="2017-11-09T00:00:00"/>
    <x v="10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2144"/>
    <n v="43"/>
  </r>
  <r>
    <d v="2017-11-09T00:00:00"/>
    <x v="10"/>
    <n v="4200"/>
    <s v="خزينة مدينة نصر"/>
    <s v="تبرعات عامة من زكاة مال وغيرها"/>
    <s v="تبرعات عامة من زكاة مال وغيرها"/>
    <s v="دفاتر جمع مال"/>
    <x v="2"/>
    <s v="سارى"/>
    <n v="2145"/>
    <n v="43"/>
  </r>
  <r>
    <d v="2017-11-09T00:00:00"/>
    <x v="10"/>
    <n v="2500"/>
    <s v="خزينة مدينة نصر"/>
    <s v="تبرعات عامة من زكاة مال وغيرها"/>
    <s v="تبرعات عامة من زكاة مال وغيرها"/>
    <s v="دفاتر جمع مال"/>
    <x v="2"/>
    <s v="سارى"/>
    <n v="2163"/>
    <n v="44"/>
  </r>
  <r>
    <d v="2017-11-09T00:00:00"/>
    <x v="10"/>
    <n v="1000"/>
    <s v="خزينة مدينة نصر"/>
    <s v="تبرعات نقدية للمرضى"/>
    <s v="نقدية للمرضى"/>
    <s v="دفاتر جمع مال"/>
    <x v="2"/>
    <s v="سارى"/>
    <n v="2164"/>
    <n v="44"/>
  </r>
  <r>
    <d v="2017-11-09T00:00:00"/>
    <x v="10"/>
    <n v="9030"/>
    <s v="خزينة مدينة نصر دولار"/>
    <s v="تبرعات عامة من زكاة مال وغيرها"/>
    <s v="تبرعات عامة من زكاة مال وغيرها"/>
    <s v="دفاتر جمع مال"/>
    <x v="2"/>
    <s v="سارى"/>
    <n v="2165"/>
    <n v="44"/>
  </r>
  <r>
    <d v="2017-11-09T00:00:00"/>
    <x v="10"/>
    <n v="2709"/>
    <s v="خزينة مدينة نصر دولار"/>
    <s v="تبرعات عامة من زكاة مال وغيرها"/>
    <s v="تبرعات عامة من زكاة مال وغيرها"/>
    <s v="دفاتر جمع مال"/>
    <x v="2"/>
    <s v="سارى"/>
    <n v="2166"/>
    <n v="44"/>
  </r>
  <r>
    <d v="2017-11-09T00:00:00"/>
    <x v="10"/>
    <n v="100"/>
    <s v="خزينة مدينة نصر"/>
    <s v="تبرعات نقدية للمرضى"/>
    <s v="نقدية للمرضى"/>
    <s v="دفاتر جمع مال"/>
    <x v="2"/>
    <s v="سارى"/>
    <n v="2167"/>
    <n v="44"/>
  </r>
  <r>
    <d v="2017-11-09T00:00:00"/>
    <x v="10"/>
    <n v="2300"/>
    <s v="خزينة مدينة نصر"/>
    <s v="تبرعات نقدية للمرضى"/>
    <s v="نقدية للمرضى"/>
    <s v="دفاتر جمع مال"/>
    <x v="2"/>
    <s v="سارى"/>
    <n v="2251"/>
    <n v="46"/>
  </r>
  <r>
    <d v="2017-11-09T00:00:00"/>
    <x v="10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2361"/>
    <n v="48"/>
  </r>
  <r>
    <d v="2017-11-09T00:00:00"/>
    <x v="10"/>
    <n v="30"/>
    <s v="بنك البركة جنيه مصرى"/>
    <s v="تبرعات مباشرة بالبنك"/>
    <m/>
    <s v="بنوك"/>
    <x v="0"/>
    <m/>
    <s v="معاملة بنكية"/>
    <m/>
  </r>
  <r>
    <d v="2017-11-09T00:00:00"/>
    <x v="10"/>
    <n v="1000"/>
    <s v="بنك البركة جنيه مصرى"/>
    <s v="تبرعات مباشرة بالبنك"/>
    <m/>
    <s v="بنوك"/>
    <x v="0"/>
    <m/>
    <s v="معاملة بنكية"/>
    <m/>
  </r>
  <r>
    <d v="2017-11-09T00:00:00"/>
    <x v="10"/>
    <n v="800"/>
    <s v="بنك البركة جنيه مصرى"/>
    <s v="تبرعات مباشرة بالبنك"/>
    <m/>
    <s v="بنوك"/>
    <x v="0"/>
    <m/>
    <s v="معاملة بنكية"/>
    <m/>
  </r>
  <r>
    <d v="2017-11-10T00:00:00"/>
    <x v="10"/>
    <n v="50"/>
    <s v="خزينة مدينة نصر"/>
    <s v="تبرعات عامة من زكاة مال وغيرها"/>
    <s v="تبرعات عامة من زكاة مال وغيرها"/>
    <s v="دفاتر جمع مال"/>
    <x v="2"/>
    <s v="سارى"/>
    <n v="2168"/>
    <n v="44"/>
  </r>
  <r>
    <d v="2017-11-10T00:00:00"/>
    <x v="10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2169"/>
    <n v="44"/>
  </r>
  <r>
    <d v="2017-11-11T00:00:00"/>
    <x v="10"/>
    <n v="320"/>
    <s v="خزينة مدينة نصر"/>
    <s v="تبرعات نقدية للمرضى"/>
    <s v="نقدية للمرضى"/>
    <s v="دفاتر جمع مال"/>
    <x v="2"/>
    <s v="سارى"/>
    <n v="1236"/>
    <n v="25"/>
  </r>
  <r>
    <d v="2017-11-11T00:00:00"/>
    <x v="10"/>
    <n v="500"/>
    <s v="خزينة مدينة نصر"/>
    <s v="تبرعات نقدية للمرضى"/>
    <s v="نقدية للمرضى"/>
    <s v="دفاتر جمع مال"/>
    <x v="2"/>
    <s v="سارى"/>
    <n v="1263"/>
    <n v="26"/>
  </r>
  <r>
    <d v="2017-11-11T00:00:00"/>
    <x v="10"/>
    <n v="1500"/>
    <s v="خزينة مدينة نصر"/>
    <s v="تبرعات نقدية للمرضى"/>
    <s v="نقدية للمرضى"/>
    <s v="دفاتر جمع مال"/>
    <x v="2"/>
    <s v="سارى"/>
    <n v="1782"/>
    <n v="36"/>
  </r>
  <r>
    <d v="2017-11-11T00:00:00"/>
    <x v="10"/>
    <n v="6000"/>
    <s v="خزينة مدينة نصر"/>
    <s v="تبرعات عامة من زكاة مال وغيرها"/>
    <s v="تبرعات عامة من زكاة مال وغيرها"/>
    <s v="دفاتر جمع مال"/>
    <x v="2"/>
    <s v="سارى"/>
    <n v="2042"/>
    <n v="41"/>
  </r>
  <r>
    <d v="2017-11-11T00:00:00"/>
    <x v="10"/>
    <n v="6000"/>
    <s v="خزينة مدينة نصر"/>
    <s v="تبرعات عامة من زكاة مال وغيرها"/>
    <s v="تبرعات عامة من زكاة مال وغيرها"/>
    <s v="دفاتر جمع مال"/>
    <x v="2"/>
    <s v="سارى"/>
    <n v="2043"/>
    <n v="41"/>
  </r>
  <r>
    <d v="2017-11-11T00:00:00"/>
    <x v="10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2044"/>
    <n v="41"/>
  </r>
  <r>
    <d v="2017-11-11T00:00:00"/>
    <x v="10"/>
    <n v="450"/>
    <s v="خزينة مدينة نصر"/>
    <s v="تبرعات عامة من زكاة مال وغيرها"/>
    <s v="تبرعات عامة من زكاة مال وغيرها"/>
    <s v="دفاتر جمع مال"/>
    <x v="2"/>
    <s v="سارى"/>
    <n v="2146"/>
    <n v="43"/>
  </r>
  <r>
    <d v="2017-11-11T00:00:00"/>
    <x v="10"/>
    <n v="150"/>
    <s v="خزينة مدينة نصر"/>
    <s v="تبرعات نقدية للمرضى"/>
    <s v="نقدية للمرضى"/>
    <s v="دفاتر جمع مال"/>
    <x v="2"/>
    <s v="سارى"/>
    <n v="2147"/>
    <n v="43"/>
  </r>
  <r>
    <d v="2017-11-11T00:00:00"/>
    <x v="10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2148"/>
    <n v="43"/>
  </r>
  <r>
    <d v="2017-11-11T00:00:00"/>
    <x v="10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2149"/>
    <n v="43"/>
  </r>
  <r>
    <d v="2017-11-11T00:00:00"/>
    <x v="10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2252"/>
    <n v="46"/>
  </r>
  <r>
    <d v="2017-11-11T00:00:00"/>
    <x v="10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2253"/>
    <n v="46"/>
  </r>
  <r>
    <d v="2017-11-11T00:00:00"/>
    <x v="10"/>
    <n v="500"/>
    <s v="خزينة مدينة نصر"/>
    <s v="تبرعات نقدية للمرضى"/>
    <s v="نقدية للمرضى"/>
    <s v="دفاتر جمع مال"/>
    <x v="2"/>
    <s v="سارى"/>
    <n v="2254"/>
    <n v="46"/>
  </r>
  <r>
    <d v="2017-11-11T00:00:00"/>
    <x v="10"/>
    <n v="500"/>
    <s v="خزينة مدينة نصر"/>
    <s v="تبرعات نقدية للمرضى"/>
    <s v="نقدية للمرضى"/>
    <s v="دفاتر جمع مال"/>
    <x v="2"/>
    <s v="سارى"/>
    <n v="2255"/>
    <n v="46"/>
  </r>
  <r>
    <d v="2017-11-11T00:00:00"/>
    <x v="10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2256"/>
    <n v="46"/>
  </r>
  <r>
    <d v="2017-11-11T00:00:00"/>
    <x v="10"/>
    <n v="10000"/>
    <s v="خزينة مدينة نصر"/>
    <s v="تبرعات نقدية للمرضى"/>
    <s v="نقدية للمرضى"/>
    <s v="دفاتر جمع مال"/>
    <x v="2"/>
    <s v="سارى"/>
    <n v="2257"/>
    <n v="46"/>
  </r>
  <r>
    <d v="2017-11-11T00:00:00"/>
    <x v="10"/>
    <n v="10000"/>
    <s v="خزينة مدينة نصر"/>
    <s v="تبرعات نقدية للمرضى"/>
    <s v="نقدية للمرضى"/>
    <s v="دفاتر جمع مال"/>
    <x v="2"/>
    <s v="سارى"/>
    <n v="2258"/>
    <n v="46"/>
  </r>
  <r>
    <d v="2017-11-11T00:00:00"/>
    <x v="10"/>
    <n v="10000"/>
    <s v="خزينة مدينة نصر"/>
    <s v="تبرعات نقدية للمرضى"/>
    <s v="نقدية للمرضى"/>
    <s v="دفاتر جمع مال"/>
    <x v="2"/>
    <s v="سارى"/>
    <n v="2259"/>
    <n v="46"/>
  </r>
  <r>
    <d v="2017-11-11T00:00:00"/>
    <x v="10"/>
    <n v="4450"/>
    <s v="خزينة مدينة نصر"/>
    <s v="تبرعات نقدية للمرضى"/>
    <s v="نقدية للمرضى"/>
    <s v="دفاتر جمع مال"/>
    <x v="2"/>
    <s v="سارى"/>
    <n v="2260"/>
    <n v="46"/>
  </r>
  <r>
    <d v="2017-11-11T00:00:00"/>
    <x v="10"/>
    <n v="300"/>
    <s v="خزينة مدينة نصر"/>
    <s v="تبرعات نقدية للمرضى"/>
    <s v="نقدية للمرضى"/>
    <s v="دفاتر جمع مال"/>
    <x v="2"/>
    <s v="سارى"/>
    <n v="2362"/>
    <n v="48"/>
  </r>
  <r>
    <d v="2017-11-11T00:00:00"/>
    <x v="10"/>
    <n v="4000"/>
    <s v="خزينة مدينة نصر"/>
    <s v="تبرعات نقدية للمرضى"/>
    <s v="نقدية للمرضى"/>
    <s v="دفاتر جمع مال"/>
    <x v="2"/>
    <s v="سارى"/>
    <n v="2363"/>
    <n v="48"/>
  </r>
  <r>
    <d v="2017-11-11T00:00:00"/>
    <x v="10"/>
    <n v="2500"/>
    <s v="خزينة مدينة نصر"/>
    <s v="تبرعات عامة من زكاة مال وغيرها"/>
    <s v="تبرعات عامة من زكاة مال وغيرها"/>
    <s v="دفاتر جمع مال"/>
    <x v="2"/>
    <s v="سارى"/>
    <n v="2364"/>
    <n v="48"/>
  </r>
  <r>
    <d v="2017-11-11T00:00:00"/>
    <x v="10"/>
    <n v="100"/>
    <s v="خزينة مدينة نصر"/>
    <s v="تبرعات نقدية للمرضى"/>
    <s v="نقدية للمرضى"/>
    <s v="دفاتر جمع مال"/>
    <x v="2"/>
    <s v="سارى"/>
    <n v="2409"/>
    <n v="49"/>
  </r>
  <r>
    <d v="2017-11-12T00:00:00"/>
    <x v="10"/>
    <n v="1000"/>
    <s v="خزينة مدينة نصر"/>
    <s v="تبرعات نقدية للمرضى"/>
    <s v="نقدية للمرضى"/>
    <s v="دفاتر جمع مال"/>
    <x v="2"/>
    <s v="سارى"/>
    <n v="1237"/>
    <n v="25"/>
  </r>
  <r>
    <d v="2017-11-12T00:00:00"/>
    <x v="10"/>
    <n v="3000"/>
    <s v="خزينة مدينة نصر"/>
    <s v="تبرعات نقدية للمرضى"/>
    <s v="نقدية للمرضى"/>
    <s v="دفاتر جمع مال"/>
    <x v="2"/>
    <s v="سارى"/>
    <n v="1238"/>
    <n v="25"/>
  </r>
  <r>
    <d v="2017-11-12T00:00:00"/>
    <x v="10"/>
    <n v="300"/>
    <s v="خزينة مدينة نصر"/>
    <s v="تبرعات نقدية للمرضى"/>
    <s v="نقدية للمرضى"/>
    <s v="دفاتر جمع مال"/>
    <x v="2"/>
    <s v="سارى"/>
    <n v="1239"/>
    <n v="25"/>
  </r>
  <r>
    <d v="2017-11-12T00:00:00"/>
    <x v="10"/>
    <n v="750"/>
    <s v="خزينة مدينة نصر"/>
    <s v="تبرعات عامة من زكاة مال وغيرها"/>
    <s v="تبرعات عامة من زكاة مال وغيرها"/>
    <s v="دفاتر جمع مال"/>
    <x v="2"/>
    <s v="سارى"/>
    <n v="1783"/>
    <n v="36"/>
  </r>
  <r>
    <d v="2017-11-12T00:00:00"/>
    <x v="10"/>
    <n v="400"/>
    <s v="خزينة مدينة نصر"/>
    <s v="تبرعات عامة من زكاة مال وغيرها"/>
    <s v="تبرعات عامة من زكاة مال وغيرها"/>
    <s v="دفاتر جمع مال"/>
    <x v="2"/>
    <s v="سارى"/>
    <n v="1985"/>
    <n v="40"/>
  </r>
  <r>
    <d v="2017-11-12T00:00:00"/>
    <x v="10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1986"/>
    <n v="40"/>
  </r>
  <r>
    <d v="2017-11-12T00:00:00"/>
    <x v="10"/>
    <n v="1620"/>
    <s v="خزينة مدينة نصر"/>
    <s v="تبرعات نقدية للمرضى"/>
    <s v="نقدية للمرضى"/>
    <s v="دفاتر جمع مال"/>
    <x v="2"/>
    <s v="سارى"/>
    <n v="1987"/>
    <n v="40"/>
  </r>
  <r>
    <d v="2017-11-12T00:00:00"/>
    <x v="10"/>
    <n v="1200"/>
    <s v="خزينة مدينة نصر"/>
    <s v="تبرعات نقدية للمرضى"/>
    <s v="نقدية للمرضى"/>
    <s v="دفاتر جمع مال"/>
    <x v="2"/>
    <s v="سارى"/>
    <n v="1988"/>
    <n v="40"/>
  </r>
  <r>
    <d v="2017-11-12T00:00:00"/>
    <x v="10"/>
    <n v="5150"/>
    <s v="خزينة مدينة نصر"/>
    <s v="تبرعات عامة من زكاة مال وغيرها"/>
    <s v="تبرعات عامة من زكاة مال وغيرها"/>
    <s v="دفاتر جمع مال"/>
    <x v="2"/>
    <s v="سارى"/>
    <n v="2045"/>
    <n v="41"/>
  </r>
  <r>
    <d v="2017-11-12T00:00:00"/>
    <x v="10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2091"/>
    <n v="42"/>
  </r>
  <r>
    <d v="2017-11-12T00:00:00"/>
    <x v="10"/>
    <n v="100"/>
    <s v="خزينة مدينة نصر"/>
    <s v="تبرعات نقدية للمرضى"/>
    <s v="نقدية للمرضى"/>
    <s v="دفاتر جمع مال"/>
    <x v="2"/>
    <s v="سارى"/>
    <n v="2092"/>
    <n v="42"/>
  </r>
  <r>
    <d v="2017-11-12T00:00:00"/>
    <x v="10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2093"/>
    <n v="42"/>
  </r>
  <r>
    <d v="2017-11-12T00:00:00"/>
    <x v="10"/>
    <n v="400"/>
    <s v="خزينة مدينة نصر"/>
    <s v="تبرعات نقدية للمرضى"/>
    <s v="نقدية للمرضى"/>
    <s v="دفاتر جمع مال"/>
    <x v="2"/>
    <s v="سارى"/>
    <n v="2095"/>
    <n v="42"/>
  </r>
  <r>
    <d v="2017-11-12T00:00:00"/>
    <x v="10"/>
    <n v="1000"/>
    <s v="خزينة مدينة نصر"/>
    <s v="تبرعات نقدية للمرضى"/>
    <s v="نقدية للمرضى"/>
    <s v="دفاتر جمع مال"/>
    <x v="2"/>
    <s v="سارى"/>
    <n v="2150"/>
    <n v="43"/>
  </r>
  <r>
    <d v="2017-11-12T00:00:00"/>
    <x v="10"/>
    <n v="24200"/>
    <s v="خزينة مدينة نصر"/>
    <s v="تبرعات عامة من زكاة مال وغيرها"/>
    <s v="تبرعات عامة من زكاة مال وغيرها"/>
    <s v="دفاتر جمع مال"/>
    <x v="2"/>
    <s v="سارى"/>
    <n v="2170"/>
    <n v="44"/>
  </r>
  <r>
    <d v="2017-11-12T00:00:00"/>
    <x v="10"/>
    <n v="500"/>
    <s v="خزينة مدينة نصر"/>
    <s v="تبرعات نقدية للمرضى"/>
    <s v="نقدية للمرضى"/>
    <s v="دفاتر جمع مال"/>
    <x v="2"/>
    <s v="سارى"/>
    <n v="2171"/>
    <n v="44"/>
  </r>
  <r>
    <d v="2017-11-12T00:00:00"/>
    <x v="10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2261"/>
    <n v="46"/>
  </r>
  <r>
    <d v="2017-11-12T00:00:00"/>
    <x v="10"/>
    <n v="250"/>
    <s v="خزينة مدينة نصر"/>
    <s v="تبرعات نقدية للمرضى"/>
    <s v="نقدية للمرضى"/>
    <s v="دفاتر جمع مال"/>
    <x v="2"/>
    <s v="سارى"/>
    <n v="2262"/>
    <n v="46"/>
  </r>
  <r>
    <d v="2017-11-12T00:00:00"/>
    <x v="10"/>
    <n v="2800"/>
    <s v="خزينة مدينة نصر"/>
    <s v="تبرعات نقدية للمرضى"/>
    <s v="نقدية للمرضى"/>
    <s v="دفاتر جمع مال"/>
    <x v="2"/>
    <s v="سارى"/>
    <n v="2365"/>
    <n v="48"/>
  </r>
  <r>
    <d v="2017-11-12T00:00:00"/>
    <x v="10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2410"/>
    <n v="49"/>
  </r>
  <r>
    <d v="2017-11-12T00:00:00"/>
    <x v="10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2411"/>
    <n v="49"/>
  </r>
  <r>
    <d v="2017-11-12T00:00:00"/>
    <x v="10"/>
    <n v="610"/>
    <s v="بنك البركة جنيه مصرى"/>
    <s v="تبرعات مباشرة بالبنك"/>
    <m/>
    <s v="بنوك"/>
    <x v="0"/>
    <m/>
    <s v="معاملة بنكية"/>
    <m/>
  </r>
  <r>
    <d v="2017-11-12T00:00:00"/>
    <x v="10"/>
    <n v="520"/>
    <s v="بنك البركة جنيه مصرى"/>
    <s v="تبرعات مباشرة بالبنك"/>
    <m/>
    <s v="بنوك"/>
    <x v="0"/>
    <m/>
    <s v="معاملة بنكية"/>
    <m/>
  </r>
  <r>
    <d v="2017-11-12T00:00:00"/>
    <x v="10"/>
    <n v="150"/>
    <s v="بنك البركة جنيه مصرى"/>
    <s v="تبرعات مباشرة بالبنك"/>
    <m/>
    <s v="بنوك"/>
    <x v="0"/>
    <m/>
    <s v="معاملة بنكية"/>
    <m/>
  </r>
  <r>
    <d v="2017-11-12T00:00:00"/>
    <x v="10"/>
    <n v="50"/>
    <s v="بنك البركة جنيه مصرى"/>
    <s v="تبرعات مباشرة بالبنك"/>
    <m/>
    <s v="بنوك"/>
    <x v="0"/>
    <m/>
    <s v="معاملة بنكية"/>
    <m/>
  </r>
  <r>
    <d v="2017-11-13T00:00:00"/>
    <x v="10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1784"/>
    <n v="36"/>
  </r>
  <r>
    <d v="2017-11-13T00:00:00"/>
    <x v="10"/>
    <n v="800"/>
    <s v="خزينة مدينة نصر"/>
    <s v="تبرعات عامة من زكاة مال وغيرها"/>
    <s v="تبرعات عامة من زكاة مال وغيرها"/>
    <s v="دفاتر جمع مال"/>
    <x v="2"/>
    <s v="سارى"/>
    <n v="1990"/>
    <n v="40"/>
  </r>
  <r>
    <d v="2017-11-13T00:00:00"/>
    <x v="10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1991"/>
    <n v="40"/>
  </r>
  <r>
    <d v="2017-11-13T00:00:00"/>
    <x v="10"/>
    <n v="200"/>
    <s v="خزينة مدينة نصر"/>
    <s v="تبرعات نقدية للمرضى"/>
    <s v="نقدية للمرضى"/>
    <s v="دفاتر جمع مال"/>
    <x v="2"/>
    <s v="سارى"/>
    <n v="2046"/>
    <n v="41"/>
  </r>
  <r>
    <d v="2017-11-13T00:00:00"/>
    <x v="10"/>
    <n v="430"/>
    <s v="خزينة مدينة نصر"/>
    <s v="تبرعات نقدية للمرضى"/>
    <s v="نقدية للمرضى"/>
    <s v="دفاتر جمع مال"/>
    <x v="2"/>
    <s v="سارى"/>
    <n v="2047"/>
    <n v="41"/>
  </r>
  <r>
    <d v="2017-11-13T00:00:00"/>
    <x v="10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2048"/>
    <n v="41"/>
  </r>
  <r>
    <d v="2017-11-13T00:00:00"/>
    <x v="10"/>
    <n v="2500"/>
    <s v="خزينة مدينة نصر"/>
    <s v="تبرعات نقدية للمرضى"/>
    <s v="نقدية للمرضى"/>
    <s v="دفاتر جمع مال"/>
    <x v="2"/>
    <s v="سارى"/>
    <n v="2049"/>
    <n v="41"/>
  </r>
  <r>
    <d v="2017-11-13T00:00:00"/>
    <x v="10"/>
    <n v="500"/>
    <s v="خزينة مدينة نصر"/>
    <s v="تبرعات نقدية للمرضى"/>
    <s v="نقدية للمرضى"/>
    <s v="دفاتر جمع مال"/>
    <x v="2"/>
    <s v="سارى"/>
    <n v="2050"/>
    <n v="41"/>
  </r>
  <r>
    <d v="2017-11-13T00:00:00"/>
    <x v="10"/>
    <n v="17187.5"/>
    <s v="خزينة مدينة نصر"/>
    <s v="تبرعات عامة من زكاة مال وغيرها"/>
    <s v="تبرعات عامة من زكاة مال وغيرها"/>
    <s v="دفاتر جمع مال"/>
    <x v="2"/>
    <s v="سارى"/>
    <n v="2097"/>
    <n v="42"/>
  </r>
  <r>
    <d v="2017-11-13T00:00:00"/>
    <x v="10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2172"/>
    <n v="44"/>
  </r>
  <r>
    <d v="2017-11-13T00:00:00"/>
    <x v="10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2173"/>
    <n v="44"/>
  </r>
  <r>
    <d v="2017-11-13T00:00:00"/>
    <x v="10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2174"/>
    <n v="44"/>
  </r>
  <r>
    <d v="2017-11-13T00:00:00"/>
    <x v="10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2175"/>
    <n v="44"/>
  </r>
  <r>
    <d v="2017-11-13T00:00:00"/>
    <x v="10"/>
    <n v="7800"/>
    <s v="خزينة مدينة نصر"/>
    <s v="تبرعات عامة من زكاة مال وغيرها"/>
    <s v="تبرعات عامة من زكاة مال وغيرها"/>
    <s v="دفاتر جمع مال"/>
    <x v="2"/>
    <s v="سارى"/>
    <n v="2176"/>
    <n v="44"/>
  </r>
  <r>
    <d v="2017-11-13T00:00:00"/>
    <x v="10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2263"/>
    <n v="46"/>
  </r>
  <r>
    <d v="2017-11-13T00:00:00"/>
    <x v="10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2412"/>
    <n v="49"/>
  </r>
  <r>
    <d v="2017-11-13T00:00:00"/>
    <x v="10"/>
    <n v="1200"/>
    <s v="خزينة مدينة نصر"/>
    <s v="تبرعات نقدية للمرضى"/>
    <s v="نقدية للمرضى"/>
    <s v="دفاتر جمع مال"/>
    <x v="2"/>
    <s v="سارى"/>
    <n v="2413"/>
    <n v="49"/>
  </r>
  <r>
    <d v="2017-11-13T00:00:00"/>
    <x v="10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2414"/>
    <n v="49"/>
  </r>
  <r>
    <d v="2017-11-13T00:00:00"/>
    <x v="10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2415"/>
    <n v="49"/>
  </r>
  <r>
    <d v="2017-11-13T00:00:00"/>
    <x v="10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2451"/>
    <n v="50"/>
  </r>
  <r>
    <d v="2017-11-13T00:00:00"/>
    <x v="10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2452"/>
    <n v="50"/>
  </r>
  <r>
    <d v="2017-11-13T00:00:00"/>
    <x v="10"/>
    <n v="10000"/>
    <s v="بنك البركة جنيه مصرى"/>
    <s v="تبرعات مباشرة بالبنك"/>
    <m/>
    <s v="بنوك"/>
    <x v="0"/>
    <m/>
    <s v="معاملة بنكية"/>
    <m/>
  </r>
  <r>
    <d v="2017-11-13T00:00:00"/>
    <x v="10"/>
    <n v="3000"/>
    <s v="بنك البركة جنيه مصرى"/>
    <s v="تبرعات مباشرة بالبنك"/>
    <m/>
    <s v="بنوك"/>
    <x v="0"/>
    <m/>
    <s v="معاملة بنكية"/>
    <m/>
  </r>
  <r>
    <d v="2017-11-13T00:00:00"/>
    <x v="10"/>
    <n v="110"/>
    <s v="بنك البركة جنيه مصرى"/>
    <s v="تبرعات مباشرة بالبنك"/>
    <m/>
    <s v="بنوك"/>
    <x v="0"/>
    <m/>
    <s v="معاملة بنكية"/>
    <m/>
  </r>
  <r>
    <d v="2017-11-14T00:00:00"/>
    <x v="10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1240"/>
    <n v="25"/>
  </r>
  <r>
    <d v="2017-11-14T00:00:00"/>
    <x v="10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1676"/>
    <n v="34"/>
  </r>
  <r>
    <d v="2017-11-14T00:00:00"/>
    <x v="10"/>
    <n v="6000"/>
    <s v="خزينة مدينة نصر"/>
    <s v="تبرعات عامة من زكاة مال وغيرها"/>
    <s v="تبرعات عامة من زكاة مال وغيرها"/>
    <s v="دفاتر جمع مال"/>
    <x v="2"/>
    <s v="سارى"/>
    <n v="1677"/>
    <n v="34"/>
  </r>
  <r>
    <d v="2017-11-14T00:00:00"/>
    <x v="10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1992"/>
    <n v="40"/>
  </r>
  <r>
    <d v="2017-11-14T00:00:00"/>
    <x v="10"/>
    <n v="700"/>
    <s v="خزينة مدينة نصر"/>
    <s v="تبرعات نقدية للمرضى"/>
    <s v="نقدية للمرضى"/>
    <s v="دفاتر جمع مال"/>
    <x v="2"/>
    <s v="سارى"/>
    <n v="2098"/>
    <n v="42"/>
  </r>
  <r>
    <d v="2017-11-14T00:00:00"/>
    <x v="10"/>
    <n v="5000"/>
    <s v="خزينة مدينة نصر"/>
    <s v="تبرعات نقدية للمرضى"/>
    <s v="نقدية للمرضى"/>
    <s v="دفاتر جمع مال"/>
    <x v="2"/>
    <s v="سارى"/>
    <n v="2177"/>
    <n v="44"/>
  </r>
  <r>
    <d v="2017-11-14T00:00:00"/>
    <x v="10"/>
    <n v="10000"/>
    <s v="خزينة مدينة نصر"/>
    <s v="تبرعات نقدية للمرضى"/>
    <s v="نقدية للمرضى"/>
    <s v="دفاتر جمع مال"/>
    <x v="2"/>
    <s v="سارى"/>
    <n v="2178"/>
    <n v="44"/>
  </r>
  <r>
    <d v="2017-11-14T00:00:00"/>
    <x v="10"/>
    <n v="5000"/>
    <s v="خزينة مدينة نصر"/>
    <s v="تبرعات نقدية للمرضى"/>
    <s v="نقدية للمرضى"/>
    <s v="دفاتر جمع مال"/>
    <x v="2"/>
    <s v="سارى"/>
    <n v="2179"/>
    <n v="44"/>
  </r>
  <r>
    <d v="2017-11-14T00:00:00"/>
    <x v="10"/>
    <n v="1000"/>
    <s v="خزينة مدينة نصر"/>
    <s v="تبرعات نقدية للمرضى"/>
    <s v="نقدية للمرضى"/>
    <s v="دفاتر جمع مال"/>
    <x v="2"/>
    <s v="سارى"/>
    <n v="2180"/>
    <n v="44"/>
  </r>
  <r>
    <d v="2017-11-14T00:00:00"/>
    <x v="10"/>
    <n v="1000"/>
    <s v="خزينة مدينة نصر"/>
    <s v="تبرعات نقدية للمرضى"/>
    <s v="نقدية للمرضى"/>
    <s v="دفاتر جمع مال"/>
    <x v="2"/>
    <s v="سارى"/>
    <n v="2181"/>
    <n v="44"/>
  </r>
  <r>
    <d v="2017-11-14T00:00:00"/>
    <x v="10"/>
    <n v="902.99999999999989"/>
    <s v="خزينة مدينة نصر دولار"/>
    <s v="تبرعات نقدية للمرضى"/>
    <s v="نقدية للمرضى"/>
    <s v="دفاتر جمع مال"/>
    <x v="2"/>
    <s v="سارى"/>
    <n v="2182"/>
    <n v="44"/>
  </r>
  <r>
    <d v="2017-11-14T00:00:00"/>
    <x v="10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2183"/>
    <n v="44"/>
  </r>
  <r>
    <d v="2017-11-14T00:00:00"/>
    <x v="10"/>
    <n v="550"/>
    <s v="خزينة مدينة نصر"/>
    <s v="تبرعات نقدية للمرضى"/>
    <s v="نقدية للمرضى"/>
    <s v="دفاتر جمع مال"/>
    <x v="2"/>
    <s v="سارى"/>
    <n v="2184"/>
    <n v="44"/>
  </r>
  <r>
    <d v="2017-11-14T00:00:00"/>
    <x v="10"/>
    <n v="352.09800000000001"/>
    <s v="خزينة مدينة نصر"/>
    <s v="تبرعات نقدية للمرضى"/>
    <s v="نقدية للمرضى"/>
    <s v="دفاتر جمع مال"/>
    <x v="2"/>
    <s v="سارى"/>
    <n v="2264"/>
    <n v="46"/>
  </r>
  <r>
    <d v="2017-11-14T00:00:00"/>
    <x v="10"/>
    <n v="20"/>
    <s v="خزينة مدينة نصر"/>
    <s v="تبرعات عامة من زكاة مال وغيرها"/>
    <s v="تبرعات عامة من زكاة مال وغيرها"/>
    <s v="دفاتر جمع مال"/>
    <x v="2"/>
    <s v="سارى"/>
    <n v="2265"/>
    <n v="46"/>
  </r>
  <r>
    <d v="2017-11-14T00:00:00"/>
    <x v="10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2266"/>
    <n v="46"/>
  </r>
  <r>
    <d v="2017-11-14T00:00:00"/>
    <x v="10"/>
    <n v="200"/>
    <s v="خزينة مدينة نصر"/>
    <s v="تبرعات نقدية للمرضى"/>
    <s v="نقدية للمرضى"/>
    <s v="دفاتر جمع مال"/>
    <x v="2"/>
    <s v="سارى"/>
    <n v="2267"/>
    <n v="46"/>
  </r>
  <r>
    <d v="2017-11-14T00:00:00"/>
    <x v="10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2268"/>
    <n v="46"/>
  </r>
  <r>
    <d v="2017-11-14T00:00:00"/>
    <x v="10"/>
    <n v="2150"/>
    <s v="خزينة مدينة نصر"/>
    <s v="تبرعات عامة من زكاة مال وغيرها"/>
    <s v="تبرعات عامة من زكاة مال وغيرها"/>
    <s v="دفاتر جمع مال"/>
    <x v="2"/>
    <s v="سارى"/>
    <n v="2366"/>
    <n v="48"/>
  </r>
  <r>
    <d v="2017-11-14T00:00:00"/>
    <x v="10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2367"/>
    <n v="48"/>
  </r>
  <r>
    <d v="2017-11-14T00:00:00"/>
    <x v="10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2368"/>
    <n v="48"/>
  </r>
  <r>
    <d v="2017-11-14T00:00:00"/>
    <x v="10"/>
    <n v="150"/>
    <s v="خزينة مدينة نصر"/>
    <s v="تبرعات عامة من زكاة مال وغيرها"/>
    <s v="تبرعات عامة من زكاة مال وغيرها"/>
    <s v="دفاتر جمع مال"/>
    <x v="2"/>
    <s v="سارى"/>
    <n v="2453"/>
    <n v="50"/>
  </r>
  <r>
    <d v="2017-11-14T00:00:00"/>
    <x v="10"/>
    <n v="125"/>
    <s v="خزينة مدينة نصر"/>
    <s v="تبرعات نقدية للمرضى"/>
    <s v="نقدية للمرضى"/>
    <s v="دفاتر جمع مال"/>
    <x v="2"/>
    <s v="سارى"/>
    <n v="2454"/>
    <n v="50"/>
  </r>
  <r>
    <d v="2017-11-14T00:00:00"/>
    <x v="10"/>
    <n v="250"/>
    <s v="بنك البركة جنيه مصرى"/>
    <s v="تبرعات مباشرة بالبنك"/>
    <m/>
    <s v="بنوك"/>
    <x v="0"/>
    <m/>
    <s v="معاملة بنكية"/>
    <m/>
  </r>
  <r>
    <d v="2017-11-14T00:00:00"/>
    <x v="10"/>
    <n v="2000"/>
    <s v="بنك البركة جنيه مصرى"/>
    <s v="تبرعات مباشرة بالبنك"/>
    <m/>
    <s v="بنوك"/>
    <x v="0"/>
    <m/>
    <s v="معاملة بنكية"/>
    <m/>
  </r>
  <r>
    <d v="2017-11-14T00:00:00"/>
    <x v="10"/>
    <n v="1260"/>
    <s v="بنك البركة جنيه مصرى"/>
    <s v="تبرعات مباشرة بالبنك"/>
    <m/>
    <s v="بنوك"/>
    <x v="0"/>
    <m/>
    <s v="معاملة بنكية"/>
    <m/>
  </r>
  <r>
    <d v="2017-11-15T00:00:00"/>
    <x v="10"/>
    <n v="300"/>
    <s v="خزينة مدينة نصر"/>
    <s v="تبرعات نقدية للمرضى"/>
    <s v="نقدية للمرضى"/>
    <s v="دفاتر جمع مال"/>
    <x v="2"/>
    <s v="سارى"/>
    <n v="1678"/>
    <n v="34"/>
  </r>
  <r>
    <d v="2017-11-15T00:00:00"/>
    <x v="10"/>
    <n v="1500"/>
    <s v="خزينة مدينة نصر"/>
    <s v="تبرعات عامة من زكاة مال وغيرها"/>
    <s v="تبرعات عامة من زكاة مال وغيرها"/>
    <s v="دفاتر جمع مال"/>
    <x v="2"/>
    <s v="سارى"/>
    <n v="1679"/>
    <n v="34"/>
  </r>
  <r>
    <d v="2017-11-15T00:00:00"/>
    <x v="10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1680"/>
    <n v="34"/>
  </r>
  <r>
    <d v="2017-11-15T00:00:00"/>
    <x v="10"/>
    <n v="20000"/>
    <s v="خزينة مدينة نصر"/>
    <s v="تبرعات نقدية للمرضى"/>
    <s v="نقدية للمرضى"/>
    <s v="دفاتر جمع مال"/>
    <x v="2"/>
    <s v="سارى"/>
    <n v="1785"/>
    <n v="36"/>
  </r>
  <r>
    <d v="2017-11-15T00:00:00"/>
    <x v="10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1786"/>
    <n v="36"/>
  </r>
  <r>
    <d v="2017-11-15T00:00:00"/>
    <x v="10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1993"/>
    <n v="40"/>
  </r>
  <r>
    <d v="2017-11-15T00:00:00"/>
    <x v="10"/>
    <n v="400"/>
    <s v="خزينة مدينة نصر"/>
    <s v="تبرعات عامة من زكاة مال وغيرها"/>
    <s v="تبرعات عامة من زكاة مال وغيرها"/>
    <s v="دفاتر جمع مال"/>
    <x v="2"/>
    <s v="سارى"/>
    <n v="1994"/>
    <n v="40"/>
  </r>
  <r>
    <d v="2017-11-15T00:00:00"/>
    <x v="10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1995"/>
    <n v="40"/>
  </r>
  <r>
    <d v="2017-11-15T00:00:00"/>
    <x v="10"/>
    <n v="1500"/>
    <s v="خزينة مدينة نصر"/>
    <s v="تبرعات عامة من زكاة مال وغيرها"/>
    <s v="تبرعات عامة من زكاة مال وغيرها"/>
    <s v="دفاتر جمع مال"/>
    <x v="2"/>
    <s v="سارى"/>
    <n v="1996"/>
    <n v="40"/>
  </r>
  <r>
    <d v="2017-11-15T00:00:00"/>
    <x v="10"/>
    <n v="150"/>
    <s v="خزينة مدينة نصر"/>
    <s v="تبرعات عامة من زكاة مال وغيرها"/>
    <s v="تبرعات عامة من زكاة مال وغيرها"/>
    <s v="دفاتر جمع مال"/>
    <x v="2"/>
    <s v="سارى"/>
    <n v="1997"/>
    <n v="40"/>
  </r>
  <r>
    <d v="2017-11-15T00:00:00"/>
    <x v="10"/>
    <n v="7000"/>
    <s v="خزينة مدينة نصر"/>
    <s v="تبرعات نقدية للمرضى"/>
    <s v="نقدية للمرضى"/>
    <s v="دفاتر جمع مال"/>
    <x v="2"/>
    <s v="سارى"/>
    <n v="2185"/>
    <n v="44"/>
  </r>
  <r>
    <d v="2017-11-15T00:00:00"/>
    <x v="10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2186"/>
    <n v="44"/>
  </r>
  <r>
    <d v="2017-11-15T00:00:00"/>
    <x v="10"/>
    <n v="100"/>
    <s v="خزينة مدينة نصر"/>
    <s v="تبرعات نقدية للمرضى"/>
    <s v="نقدية للمرضى"/>
    <s v="دفاتر جمع مال"/>
    <x v="2"/>
    <s v="سارى"/>
    <n v="2269"/>
    <n v="46"/>
  </r>
  <r>
    <d v="2017-11-15T00:00:00"/>
    <x v="10"/>
    <n v="250"/>
    <s v="خزينة مدينة نصر"/>
    <s v="تبرعات نقدية للمرضى"/>
    <s v="نقدية للمرضى"/>
    <s v="دفاتر جمع مال"/>
    <x v="2"/>
    <s v="سارى"/>
    <n v="2270"/>
    <n v="46"/>
  </r>
  <r>
    <d v="2017-11-15T00:00:00"/>
    <x v="10"/>
    <n v="250"/>
    <s v="خزينة مدينة نصر"/>
    <s v="تبرعات نقدية للمرضى"/>
    <s v="نقدية للمرضى"/>
    <s v="دفاتر جمع مال"/>
    <x v="2"/>
    <s v="سارى"/>
    <n v="2271"/>
    <n v="46"/>
  </r>
  <r>
    <d v="2017-11-15T00:00:00"/>
    <x v="10"/>
    <n v="10000"/>
    <s v="خزينة مدينة نصر"/>
    <s v="تبرعات نقدية للمرضى"/>
    <s v="نقدية للمرضى"/>
    <s v="دفاتر جمع مال"/>
    <x v="2"/>
    <s v="سارى"/>
    <n v="2369"/>
    <n v="48"/>
  </r>
  <r>
    <d v="2017-11-15T00:00:00"/>
    <x v="10"/>
    <n v="10000"/>
    <s v="خزينة مدينة نصر"/>
    <s v="تبرعات نقدية للمرضى"/>
    <s v="نقدية للمرضى"/>
    <s v="دفاتر جمع مال"/>
    <x v="2"/>
    <s v="سارى"/>
    <n v="2370"/>
    <n v="48"/>
  </r>
  <r>
    <d v="2017-11-15T00:00:00"/>
    <x v="10"/>
    <n v="10000"/>
    <s v="خزينة مدينة نصر"/>
    <s v="تبرعات نقدية للمرضى"/>
    <s v="نقدية للمرضى"/>
    <s v="دفاتر جمع مال"/>
    <x v="2"/>
    <s v="سارى"/>
    <n v="2371"/>
    <n v="48"/>
  </r>
  <r>
    <d v="2017-11-15T00:00:00"/>
    <x v="10"/>
    <n v="10000"/>
    <s v="خزينة مدينة نصر"/>
    <s v="تبرعات نقدية للمرضى"/>
    <s v="نقدية للمرضى"/>
    <s v="دفاتر جمع مال"/>
    <x v="2"/>
    <s v="سارى"/>
    <n v="2372"/>
    <n v="48"/>
  </r>
  <r>
    <d v="2017-11-15T00:00:00"/>
    <x v="10"/>
    <n v="10000"/>
    <s v="خزينة مدينة نصر"/>
    <s v="تبرعات نقدية للمرضى"/>
    <s v="نقدية للمرضى"/>
    <s v="دفاتر جمع مال"/>
    <x v="2"/>
    <s v="سارى"/>
    <n v="2373"/>
    <n v="48"/>
  </r>
  <r>
    <d v="2017-11-15T00:00:00"/>
    <x v="10"/>
    <n v="10000"/>
    <s v="خزينة مدينة نصر"/>
    <s v="تبرعات نقدية للمرضى"/>
    <s v="نقدية للمرضى"/>
    <s v="دفاتر جمع مال"/>
    <x v="2"/>
    <s v="سارى"/>
    <n v="2374"/>
    <n v="48"/>
  </r>
  <r>
    <d v="2017-11-15T00:00:00"/>
    <x v="10"/>
    <n v="10000"/>
    <s v="خزينة مدينة نصر"/>
    <s v="تبرعات نقدية للمرضى"/>
    <s v="نقدية للمرضى"/>
    <s v="دفاتر جمع مال"/>
    <x v="2"/>
    <s v="سارى"/>
    <n v="2375"/>
    <n v="48"/>
  </r>
  <r>
    <d v="2017-11-15T00:00:00"/>
    <x v="10"/>
    <n v="10000"/>
    <s v="خزينة مدينة نصر"/>
    <s v="تبرعات نقدية للمرضى"/>
    <s v="نقدية للمرضى"/>
    <s v="دفاتر جمع مال"/>
    <x v="2"/>
    <s v="سارى"/>
    <n v="2376"/>
    <n v="48"/>
  </r>
  <r>
    <d v="2017-11-15T00:00:00"/>
    <x v="10"/>
    <n v="10000"/>
    <s v="خزينة مدينة نصر"/>
    <s v="تبرعات نقدية للمرضى"/>
    <s v="نقدية للمرضى"/>
    <s v="دفاتر جمع مال"/>
    <x v="2"/>
    <s v="سارى"/>
    <n v="2377"/>
    <n v="48"/>
  </r>
  <r>
    <d v="2017-11-15T00:00:00"/>
    <x v="10"/>
    <n v="10000"/>
    <s v="خزينة مدينة نصر"/>
    <s v="تبرعات نقدية للمرضى"/>
    <s v="نقدية للمرضى"/>
    <s v="دفاتر جمع مال"/>
    <x v="2"/>
    <s v="سارى"/>
    <n v="2378"/>
    <n v="48"/>
  </r>
  <r>
    <d v="2017-11-15T00:00:00"/>
    <x v="10"/>
    <n v="150"/>
    <s v="خزينة مدينة نصر"/>
    <s v="تبرعات نقدية للمرضى"/>
    <s v="نقدية للمرضى"/>
    <s v="دفاتر جمع مال"/>
    <x v="2"/>
    <s v="سارى"/>
    <n v="2379"/>
    <n v="48"/>
  </r>
  <r>
    <d v="2017-11-15T00:00:00"/>
    <x v="10"/>
    <n v="300"/>
    <s v="خزينة مدينة نصر"/>
    <s v="تبرعات نقدية للمرضى"/>
    <s v="نقدية للمرضى"/>
    <s v="دفاتر جمع مال"/>
    <x v="2"/>
    <s v="سارى"/>
    <n v="2380"/>
    <n v="48"/>
  </r>
  <r>
    <d v="2017-11-15T00:00:00"/>
    <x v="10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2416"/>
    <n v="49"/>
  </r>
  <r>
    <d v="2017-11-15T00:00:00"/>
    <x v="10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2417"/>
    <n v="49"/>
  </r>
  <r>
    <d v="2017-11-15T00:00:00"/>
    <x v="10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2418"/>
    <n v="49"/>
  </r>
  <r>
    <d v="2017-11-15T00:00:00"/>
    <x v="10"/>
    <n v="800"/>
    <s v="خزينة مدينة نصر"/>
    <s v="تبرعات نقدية للمرضى"/>
    <s v="نقدية للمرضى"/>
    <s v="دفاتر جمع مال"/>
    <x v="2"/>
    <s v="سارى"/>
    <n v="2502"/>
    <n v="51"/>
  </r>
  <r>
    <d v="2017-11-15T00:00:00"/>
    <x v="10"/>
    <n v="500"/>
    <s v="خزينة مدينة نصر"/>
    <s v="تبرعات نقدية للمرضى"/>
    <s v="نقدية للمرضى"/>
    <s v="دفاتر جمع مال"/>
    <x v="2"/>
    <s v="سارى"/>
    <n v="2503"/>
    <n v="51"/>
  </r>
  <r>
    <d v="2017-11-15T00:00:00"/>
    <x v="10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2504"/>
    <n v="51"/>
  </r>
  <r>
    <d v="2017-11-15T00:00:00"/>
    <x v="10"/>
    <n v="150"/>
    <s v="بنك البركة جنيه مصرى"/>
    <s v="تبرعات مباشرة بالبنك"/>
    <m/>
    <s v="بنوك"/>
    <x v="0"/>
    <m/>
    <s v="معاملة بنكية"/>
    <m/>
  </r>
  <r>
    <d v="2017-11-15T00:00:00"/>
    <x v="10"/>
    <n v="980"/>
    <s v="بنك البركة جنيه مصرى"/>
    <s v="تبرعات مباشرة بالبنك"/>
    <m/>
    <s v="بنوك"/>
    <x v="0"/>
    <m/>
    <s v="معاملة بنكية"/>
    <m/>
  </r>
  <r>
    <d v="2017-11-16T00:00:00"/>
    <x v="10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1681"/>
    <n v="34"/>
  </r>
  <r>
    <d v="2017-11-16T00:00:00"/>
    <x v="10"/>
    <n v="150"/>
    <s v="خزينة مدينة نصر"/>
    <s v="تبرعات عامة من زكاة مال وغيرها"/>
    <s v="تبرعات عامة من زكاة مال وغيرها"/>
    <s v="دفاتر جمع مال"/>
    <x v="2"/>
    <s v="سارى"/>
    <n v="1787"/>
    <n v="36"/>
  </r>
  <r>
    <d v="2017-11-16T00:00:00"/>
    <x v="10"/>
    <n v="930"/>
    <s v="خزينة مدينة نصر"/>
    <s v="تبرعات عامة من زكاة مال وغيرها"/>
    <s v="تبرعات عامة من زكاة مال وغيرها"/>
    <s v="دفاتر جمع مال"/>
    <x v="2"/>
    <s v="سارى"/>
    <n v="1788"/>
    <n v="36"/>
  </r>
  <r>
    <d v="2017-11-16T00:00:00"/>
    <x v="10"/>
    <n v="850"/>
    <s v="خزينة مدينة نصر"/>
    <s v="تبرعات عامة من زكاة مال وغيرها"/>
    <s v="تبرعات عامة من زكاة مال وغيرها"/>
    <s v="دفاتر جمع مال"/>
    <x v="2"/>
    <s v="سارى"/>
    <n v="1998"/>
    <n v="40"/>
  </r>
  <r>
    <d v="2017-11-16T00:00:00"/>
    <x v="10"/>
    <n v="1000"/>
    <s v="خزينة مدينة نصر"/>
    <s v="تبرعات نقدية للمرضى"/>
    <s v="نقدية للمرضى"/>
    <s v="دفاتر جمع مال"/>
    <x v="2"/>
    <s v="سارى"/>
    <n v="1999"/>
    <n v="40"/>
  </r>
  <r>
    <d v="2017-11-16T00:00:00"/>
    <x v="10"/>
    <n v="2700"/>
    <s v="خزينة مدينة نصر"/>
    <s v="تبرعات نقدية للمرضى"/>
    <s v="نقدية للمرضى"/>
    <s v="دفاتر جمع مال"/>
    <x v="2"/>
    <s v="سارى"/>
    <n v="2187"/>
    <n v="44"/>
  </r>
  <r>
    <d v="2017-11-16T00:00:00"/>
    <x v="10"/>
    <n v="200"/>
    <s v="خزينة مدينة نصر"/>
    <s v="تبرعات نقدية للمرضى"/>
    <s v="نقدية للمرضى"/>
    <s v="دفاتر جمع مال"/>
    <x v="2"/>
    <s v="سارى"/>
    <n v="2188"/>
    <n v="44"/>
  </r>
  <r>
    <d v="2017-11-16T00:00:00"/>
    <x v="10"/>
    <n v="400"/>
    <s v="خزينة مدينة نصر"/>
    <s v="تبرعات نقدية للمرضى"/>
    <s v="نقدية للمرضى"/>
    <s v="دفاتر جمع مال"/>
    <x v="2"/>
    <s v="سارى"/>
    <n v="2272"/>
    <n v="46"/>
  </r>
  <r>
    <d v="2017-11-16T00:00:00"/>
    <x v="10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2273"/>
    <n v="46"/>
  </r>
  <r>
    <d v="2017-11-16T00:00:00"/>
    <x v="10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2274"/>
    <n v="46"/>
  </r>
  <r>
    <d v="2017-11-16T00:00:00"/>
    <x v="10"/>
    <n v="675"/>
    <s v="خزينة مدينة نصر"/>
    <s v="تبرعات نقدية للمرضى"/>
    <s v="نقدية للمرضى"/>
    <s v="دفاتر جمع مال"/>
    <x v="2"/>
    <s v="سارى"/>
    <n v="2381"/>
    <n v="48"/>
  </r>
  <r>
    <d v="2017-11-16T00:00:00"/>
    <x v="10"/>
    <n v="1886"/>
    <s v="خزينة مدينة نصر يورو"/>
    <s v="تبرعات نقدية للمرضى"/>
    <s v="نقدية للمرضى"/>
    <s v="دفاتر جمع مال"/>
    <x v="2"/>
    <s v="سارى"/>
    <n v="2505"/>
    <n v="51"/>
  </r>
  <r>
    <d v="2017-11-16T00:00:00"/>
    <x v="10"/>
    <n v="1000"/>
    <s v="بنك البركة جنيه مصرى"/>
    <s v="تبرعات مباشرة بالبنك"/>
    <m/>
    <s v="بنوك"/>
    <x v="0"/>
    <m/>
    <s v="معاملة بنكية"/>
    <m/>
  </r>
  <r>
    <d v="2017-11-16T00:00:00"/>
    <x v="10"/>
    <n v="195"/>
    <s v="بنك البركة جنيه مصرى"/>
    <s v="تبرعات مباشرة بالبنك"/>
    <m/>
    <s v="بنوك"/>
    <x v="0"/>
    <m/>
    <s v="معاملة بنكية"/>
    <m/>
  </r>
  <r>
    <d v="2017-11-18T00:00:00"/>
    <x v="10"/>
    <n v="1010"/>
    <s v="خزينة مدينة نصر"/>
    <s v="تبرعات نقدية للمرضى"/>
    <s v="نقدية للمرضى"/>
    <s v="دفاتر جمع مال"/>
    <x v="2"/>
    <s v="سارى"/>
    <n v="1241"/>
    <n v="25"/>
  </r>
  <r>
    <d v="2017-11-18T00:00:00"/>
    <x v="10"/>
    <n v="1160"/>
    <s v="خزينة مدينة نصر"/>
    <s v="تبرعات نقدية للمرضى"/>
    <s v="نقدية للمرضى"/>
    <s v="دفاتر جمع مال"/>
    <x v="2"/>
    <s v="سارى"/>
    <n v="1242"/>
    <n v="25"/>
  </r>
  <r>
    <d v="2017-11-18T00:00:00"/>
    <x v="10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1243"/>
    <n v="25"/>
  </r>
  <r>
    <d v="2017-11-18T00:00:00"/>
    <x v="10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1244"/>
    <n v="25"/>
  </r>
  <r>
    <d v="2017-11-18T00:00:00"/>
    <x v="10"/>
    <n v="400"/>
    <s v="خزينة مدينة نصر"/>
    <s v="تبرعات عامة من زكاة مال وغيرها"/>
    <s v="تبرعات عامة من زكاة مال وغيرها"/>
    <s v="دفاتر جمع مال"/>
    <x v="2"/>
    <s v="سارى"/>
    <n v="1682"/>
    <n v="34"/>
  </r>
  <r>
    <d v="2017-11-18T00:00:00"/>
    <x v="10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1683"/>
    <n v="34"/>
  </r>
  <r>
    <d v="2017-11-18T00:00:00"/>
    <x v="10"/>
    <n v="200"/>
    <s v="خزينة مدينة نصر"/>
    <s v="تبرعات نقدية للمرضى"/>
    <s v="نقدية للمرضى"/>
    <s v="دفاتر جمع مال"/>
    <x v="2"/>
    <s v="سارى"/>
    <n v="1684"/>
    <n v="34"/>
  </r>
  <r>
    <d v="2017-11-18T00:00:00"/>
    <x v="10"/>
    <n v="10000"/>
    <s v="خزينة مدينة نصر"/>
    <s v="تبرعات نقدية للمرضى"/>
    <s v="نقدية للمرضى"/>
    <s v="دفاتر جمع مال"/>
    <x v="2"/>
    <s v="سارى"/>
    <n v="1685"/>
    <n v="34"/>
  </r>
  <r>
    <d v="2017-11-18T00:00:00"/>
    <x v="10"/>
    <n v="10000"/>
    <s v="خزينة مدينة نصر"/>
    <s v="تبرعات نقدية للمرضى"/>
    <s v="نقدية للمرضى"/>
    <s v="دفاتر جمع مال"/>
    <x v="2"/>
    <s v="سارى"/>
    <n v="1686"/>
    <n v="34"/>
  </r>
  <r>
    <d v="2017-11-18T00:00:00"/>
    <x v="10"/>
    <n v="2000"/>
    <s v="خزينة مدينة نصر"/>
    <s v="تبرعات نقدية للمرضى"/>
    <s v="نقدية للمرضى"/>
    <s v="دفاتر جمع مال"/>
    <x v="2"/>
    <s v="سارى"/>
    <n v="1687"/>
    <n v="34"/>
  </r>
  <r>
    <d v="2017-11-18T00:00:00"/>
    <x v="10"/>
    <n v="250"/>
    <s v="خزينة مدينة نصر"/>
    <s v="تبرعات عامة من زكاة مال وغيرها"/>
    <s v="تبرعات عامة من زكاة مال وغيرها"/>
    <s v="دفاتر جمع مال"/>
    <x v="2"/>
    <s v="سارى"/>
    <n v="1789"/>
    <n v="36"/>
  </r>
  <r>
    <d v="2017-11-18T00:00:00"/>
    <x v="10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1790"/>
    <n v="36"/>
  </r>
  <r>
    <d v="2017-11-18T00:00:00"/>
    <x v="10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2099"/>
    <n v="42"/>
  </r>
  <r>
    <d v="2017-11-18T00:00:00"/>
    <x v="10"/>
    <n v="80"/>
    <s v="خزينة مدينة نصر"/>
    <s v="تبرعات نقدية للمرضى"/>
    <s v="نقدية للمرضى"/>
    <s v="دفاتر جمع مال"/>
    <x v="2"/>
    <s v="سارى"/>
    <n v="2189"/>
    <n v="44"/>
  </r>
  <r>
    <d v="2017-11-18T00:00:00"/>
    <x v="10"/>
    <n v="4652.7519999999995"/>
    <s v="خزينة مدينة نصر"/>
    <s v="تبرعات عامة من زكاة مال وغيرها"/>
    <s v="تبرعات عامة من زكاة مال وغيرها"/>
    <s v="دفاتر جمع مال"/>
    <x v="2"/>
    <s v="سارى"/>
    <n v="2275"/>
    <n v="46"/>
  </r>
  <r>
    <d v="2017-11-18T00:00:00"/>
    <x v="10"/>
    <n v="1000"/>
    <s v="خزينة مدينة نصر"/>
    <s v="تبرعات نقدية للمرضى"/>
    <s v="نقدية للمرضى"/>
    <s v="دفاتر جمع مال"/>
    <x v="2"/>
    <s v="سارى"/>
    <n v="2506"/>
    <n v="51"/>
  </r>
  <r>
    <d v="2017-11-18T00:00:00"/>
    <x v="10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2508"/>
    <n v="51"/>
  </r>
  <r>
    <d v="2017-11-18T00:00:00"/>
    <x v="10"/>
    <n v="1600"/>
    <s v="خزينة مدينة نصر"/>
    <s v="تبرعات نقدية للمرضى"/>
    <s v="نقدية للمرضى"/>
    <s v="دفاتر جمع مال"/>
    <x v="2"/>
    <s v="سارى"/>
    <n v="2509"/>
    <n v="51"/>
  </r>
  <r>
    <d v="2017-11-18T00:00:00"/>
    <x v="10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2510"/>
    <n v="51"/>
  </r>
  <r>
    <d v="2017-11-18T00:00:00"/>
    <x v="10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2511"/>
    <n v="51"/>
  </r>
  <r>
    <d v="2017-11-18T00:00:00"/>
    <x v="10"/>
    <n v="10"/>
    <s v="خزينة مدينة نصر"/>
    <s v="تبرعات عامة من زكاة مال وغيرها"/>
    <s v="تبرعات عامة من زكاة مال وغيرها"/>
    <s v="دفاتر جمع مال"/>
    <x v="2"/>
    <s v="سارى"/>
    <n v="2512"/>
    <n v="51"/>
  </r>
  <r>
    <d v="2017-11-18T00:00:00"/>
    <x v="10"/>
    <n v="4250"/>
    <s v="خزينة مدينة نصر"/>
    <s v="تبرعات عامة من زكاة مال وغيرها"/>
    <s v="تبرعات عامة من زكاة مال وغيرها"/>
    <s v="دفاتر جمع مال"/>
    <x v="2"/>
    <s v="سارى"/>
    <n v="2513"/>
    <n v="51"/>
  </r>
  <r>
    <d v="2017-11-18T00:00:00"/>
    <x v="10"/>
    <n v="100"/>
    <s v="خزينة مدينة نصر"/>
    <s v="تبرعات نقدية للمرضى"/>
    <s v="نقدية للمرضى"/>
    <s v="دفاتر جمع مال"/>
    <x v="2"/>
    <s v="سارى"/>
    <n v="2514"/>
    <n v="51"/>
  </r>
  <r>
    <d v="2017-11-18T00:00:00"/>
    <x v="10"/>
    <n v="50"/>
    <s v="خزينة مدينة نصر"/>
    <s v="تبرعات نقدية للمرضى"/>
    <s v="نقدية للمرضى"/>
    <s v="دفاتر جمع مال"/>
    <x v="2"/>
    <s v="سارى"/>
    <n v="2515"/>
    <n v="51"/>
  </r>
  <r>
    <d v="2017-11-18T00:00:00"/>
    <x v="10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2516"/>
    <n v="51"/>
  </r>
  <r>
    <d v="2017-11-18T00:00:00"/>
    <x v="10"/>
    <n v="50"/>
    <s v="خزينة مدينة نصر"/>
    <s v="تبرعات نقدية للمرضى"/>
    <s v="نقدية للمرضى"/>
    <s v="دفاتر جمع مال"/>
    <x v="2"/>
    <s v="سارى"/>
    <n v="2517"/>
    <n v="51"/>
  </r>
  <r>
    <d v="2017-11-18T00:00:00"/>
    <x v="10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2518"/>
    <n v="51"/>
  </r>
  <r>
    <d v="2017-11-18T00:00:00"/>
    <x v="10"/>
    <n v="1500"/>
    <s v="خزينة مدينة نصر"/>
    <s v="تبرعات عامة من زكاة مال وغيرها"/>
    <s v="تبرعات عامة من زكاة مال وغيرها"/>
    <s v="دفاتر جمع مال"/>
    <x v="2"/>
    <s v="سارى"/>
    <n v="2519"/>
    <n v="51"/>
  </r>
  <r>
    <d v="2017-11-18T00:00:00"/>
    <x v="10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2520"/>
    <n v="51"/>
  </r>
  <r>
    <d v="2017-11-19T00:00:00"/>
    <x v="10"/>
    <n v="500"/>
    <s v="خزينة مدينة نصر"/>
    <s v="تبرعات نقدية للمرضى"/>
    <s v="نقدية للمرضى"/>
    <s v="دفاتر جمع مال"/>
    <x v="2"/>
    <s v="سارى"/>
    <n v="1245"/>
    <n v="25"/>
  </r>
  <r>
    <d v="2017-11-19T00:00:00"/>
    <x v="10"/>
    <n v="1000"/>
    <s v="خزينة مدينة نصر"/>
    <s v="تبرعات نقدية للمرضى"/>
    <s v="نقدية للمرضى"/>
    <s v="دفاتر جمع مال"/>
    <x v="2"/>
    <s v="سارى"/>
    <n v="1246"/>
    <n v="25"/>
  </r>
  <r>
    <d v="2017-11-19T00:00:00"/>
    <x v="10"/>
    <n v="1000"/>
    <s v="خزينة مدينة نصر"/>
    <s v="تبرعات نقدية للمرضى"/>
    <s v="نقدية للمرضى"/>
    <s v="دفاتر جمع مال"/>
    <x v="2"/>
    <s v="سارى"/>
    <n v="1688"/>
    <n v="34"/>
  </r>
  <r>
    <d v="2017-11-19T00:00:00"/>
    <x v="10"/>
    <n v="500"/>
    <s v="خزينة مدينة نصر"/>
    <s v="تبرعات نقدية للمرضى"/>
    <s v="نقدية للمرضى"/>
    <s v="دفاتر جمع مال"/>
    <x v="2"/>
    <s v="سارى"/>
    <n v="1689"/>
    <n v="34"/>
  </r>
  <r>
    <d v="2017-11-19T00:00:00"/>
    <x v="10"/>
    <n v="800"/>
    <s v="خزينة مدينة نصر"/>
    <s v="تبرعات نقدية للمرضى"/>
    <s v="نقدية للمرضى"/>
    <s v="دفاتر جمع مال"/>
    <x v="2"/>
    <s v="سارى"/>
    <n v="1690"/>
    <n v="34"/>
  </r>
  <r>
    <d v="2017-11-19T00:00:00"/>
    <x v="10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1791"/>
    <n v="36"/>
  </r>
  <r>
    <d v="2017-11-19T00:00:00"/>
    <x v="10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1792"/>
    <n v="36"/>
  </r>
  <r>
    <d v="2017-11-19T00:00:00"/>
    <x v="10"/>
    <n v="1500"/>
    <s v="خزينة مدينة نصر"/>
    <s v="تبرعات نقدية للمرضى"/>
    <s v="نقدية للمرضى"/>
    <s v="دفاتر جمع مال"/>
    <x v="2"/>
    <s v="سارى"/>
    <n v="2190"/>
    <n v="44"/>
  </r>
  <r>
    <d v="2017-11-19T00:00:00"/>
    <x v="10"/>
    <n v="1000"/>
    <s v="خزينة مدينة نصر"/>
    <s v="تبرعات نقدية للمرضى"/>
    <s v="نقدية للمرضى"/>
    <s v="دفاتر جمع مال"/>
    <x v="2"/>
    <s v="سارى"/>
    <n v="2191"/>
    <n v="44"/>
  </r>
  <r>
    <d v="2017-11-19T00:00:00"/>
    <x v="10"/>
    <n v="1000"/>
    <s v="خزينة مدينة نصر"/>
    <s v="تبرعات نقدية للمرضى"/>
    <s v="نقدية للمرضى"/>
    <s v="دفاتر جمع مال"/>
    <x v="2"/>
    <s v="سارى"/>
    <n v="2192"/>
    <n v="44"/>
  </r>
  <r>
    <d v="2017-11-19T00:00:00"/>
    <x v="10"/>
    <n v="3600"/>
    <s v="خزينة مدينة نصر"/>
    <s v="تبرعات عامة من زكاة مال وغيرها"/>
    <s v="تبرعات عامة من زكاة مال وغيرها"/>
    <s v="دفاتر جمع مال"/>
    <x v="2"/>
    <s v="سارى"/>
    <n v="2193"/>
    <n v="44"/>
  </r>
  <r>
    <d v="2017-11-19T00:00:00"/>
    <x v="10"/>
    <n v="1450"/>
    <s v="خزينة مدينة نصر"/>
    <s v="تبرعات عامة من زكاة مال وغيرها"/>
    <s v="تبرعات عامة من زكاة مال وغيرها"/>
    <s v="دفاتر جمع مال"/>
    <x v="2"/>
    <s v="سارى"/>
    <n v="2276"/>
    <n v="46"/>
  </r>
  <r>
    <d v="2017-11-19T00:00:00"/>
    <x v="10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2382"/>
    <n v="48"/>
  </r>
  <r>
    <d v="2017-11-19T00:00:00"/>
    <x v="10"/>
    <n v="400"/>
    <s v="خزينة مدينة نصر"/>
    <s v="تبرعات عامة من زكاة مال وغيرها"/>
    <s v="تبرعات عامة من زكاة مال وغيرها"/>
    <s v="دفاتر جمع مال"/>
    <x v="2"/>
    <s v="سارى"/>
    <n v="2420"/>
    <n v="49"/>
  </r>
  <r>
    <d v="2017-11-19T00:00:00"/>
    <x v="10"/>
    <n v="450"/>
    <s v="خزينة مدينة نصر"/>
    <s v="تبرعات نقدية للمرضى"/>
    <s v="نقدية للمرضى"/>
    <s v="دفاتر جمع مال"/>
    <x v="2"/>
    <s v="سارى"/>
    <n v="2421"/>
    <n v="49"/>
  </r>
  <r>
    <d v="2017-11-19T00:00:00"/>
    <x v="10"/>
    <n v="2500"/>
    <s v="خزينة مدينة نصر"/>
    <s v="تبرعات نقدية للمرضى"/>
    <s v="نقدية للمرضى"/>
    <s v="دفاتر جمع مال"/>
    <x v="2"/>
    <s v="سارى"/>
    <n v="2422"/>
    <n v="49"/>
  </r>
  <r>
    <d v="2017-11-19T00:00:00"/>
    <x v="10"/>
    <n v="5500"/>
    <s v="خزينة مدينة نصر"/>
    <s v="تبرعات عامة من زكاة مال وغيرها"/>
    <s v="تبرعات عامة من زكاة مال وغيرها"/>
    <s v="دفاتر جمع مال"/>
    <x v="2"/>
    <s v="سارى"/>
    <n v="2423"/>
    <n v="49"/>
  </r>
  <r>
    <d v="2017-11-19T00:00:00"/>
    <x v="10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2424"/>
    <n v="49"/>
  </r>
  <r>
    <d v="2017-11-19T00:00:00"/>
    <x v="10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2455"/>
    <n v="50"/>
  </r>
  <r>
    <d v="2017-11-19T00:00:00"/>
    <x v="10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2456"/>
    <n v="50"/>
  </r>
  <r>
    <d v="2017-11-19T00:00:00"/>
    <x v="10"/>
    <n v="500"/>
    <s v="خزينة مدينة نصر"/>
    <s v="تبرعات نقدية للمرضى"/>
    <s v="نقدية للمرضى"/>
    <s v="دفاتر جمع مال"/>
    <x v="2"/>
    <s v="سارى"/>
    <n v="2457"/>
    <n v="50"/>
  </r>
  <r>
    <d v="2017-11-19T00:00:00"/>
    <x v="10"/>
    <n v="200"/>
    <s v="خزينة مدينة نصر"/>
    <s v="تبرعات نقدية للمرضى"/>
    <s v="نقدية للمرضى"/>
    <s v="دفاتر جمع مال"/>
    <x v="2"/>
    <s v="سارى"/>
    <n v="2458"/>
    <n v="50"/>
  </r>
  <r>
    <d v="2017-11-19T00:00:00"/>
    <x v="10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2459"/>
    <n v="50"/>
  </r>
  <r>
    <d v="2017-11-19T00:00:00"/>
    <x v="10"/>
    <n v="9500"/>
    <s v="خزينة مدينة نصر"/>
    <s v="تبرعات عامة من زكاة مال وغيرها"/>
    <s v="تبرعات عامة من زكاة مال وغيرها"/>
    <s v="دفاتر جمع مال"/>
    <x v="2"/>
    <s v="سارى"/>
    <n v="2460"/>
    <n v="50"/>
  </r>
  <r>
    <d v="2017-11-19T00:00:00"/>
    <x v="10"/>
    <n v="200"/>
    <s v="خزينة مدينة نصر"/>
    <s v="تبرعات نقدية للمرضى"/>
    <s v="نقدية للمرضى"/>
    <s v="دفاتر جمع مال"/>
    <x v="2"/>
    <s v="سارى"/>
    <n v="2521"/>
    <n v="51"/>
  </r>
  <r>
    <d v="2017-11-19T00:00:00"/>
    <x v="10"/>
    <n v="200"/>
    <s v="خزينة مدينة نصر"/>
    <s v="تبرعات نقدية للمرضى"/>
    <s v="نقدية للمرضى"/>
    <s v="دفاتر جمع مال"/>
    <x v="2"/>
    <s v="سارى"/>
    <n v="2522"/>
    <n v="51"/>
  </r>
  <r>
    <d v="2017-11-19T00:00:00"/>
    <x v="10"/>
    <n v="2000"/>
    <s v="خزينة مدينة نصر"/>
    <s v="تبرعات نقدية للمرضى"/>
    <s v="نقدية للمرضى"/>
    <s v="دفاتر جمع مال"/>
    <x v="2"/>
    <s v="سارى"/>
    <n v="2551"/>
    <n v="52"/>
  </r>
  <r>
    <d v="2017-11-19T00:00:00"/>
    <x v="10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2552"/>
    <n v="52"/>
  </r>
  <r>
    <d v="2017-11-19T00:00:00"/>
    <x v="10"/>
    <n v="3000"/>
    <s v="بنك البركة جنيه مصرى"/>
    <s v="تبرعات مباشرة بالبنك"/>
    <m/>
    <s v="بنوك"/>
    <x v="0"/>
    <m/>
    <s v="معاملة بنكية"/>
    <m/>
  </r>
  <r>
    <d v="2017-11-19T00:00:00"/>
    <x v="10"/>
    <n v="500"/>
    <s v="بنك البركة جنيه مصرى"/>
    <s v="تبرعات مباشرة بالبنك"/>
    <m/>
    <s v="بنوك"/>
    <x v="0"/>
    <m/>
    <s v="معاملة بنكية"/>
    <m/>
  </r>
  <r>
    <d v="2017-11-19T00:00:00"/>
    <x v="10"/>
    <n v="1520"/>
    <s v="بنك البركة جنيه مصرى"/>
    <s v="تبرعات مباشرة بالبنك"/>
    <m/>
    <s v="بنوك"/>
    <x v="0"/>
    <m/>
    <s v="معاملة بنكية"/>
    <m/>
  </r>
  <r>
    <d v="2017-11-19T00:00:00"/>
    <x v="10"/>
    <n v="2570"/>
    <s v="بنك البركة جنيه مصرى"/>
    <s v="تبرعات مباشرة بالبنك"/>
    <m/>
    <s v="بنوك"/>
    <x v="0"/>
    <m/>
    <s v="معاملة بنكية"/>
    <m/>
  </r>
  <r>
    <d v="2017-11-19T00:00:00"/>
    <x v="10"/>
    <n v="1098.75"/>
    <s v="بنك البركة جنيه مصرى"/>
    <s v="تبرعات مباشرة بالبنك"/>
    <m/>
    <s v="بنوك"/>
    <x v="0"/>
    <m/>
    <s v="معاملة بنكية"/>
    <m/>
  </r>
  <r>
    <d v="2017-11-19T00:00:00"/>
    <x v="10"/>
    <n v="470"/>
    <s v="بنك البركة جنيه مصرى"/>
    <s v="تبرعات مباشرة بالبنك"/>
    <m/>
    <s v="بنوك"/>
    <x v="0"/>
    <m/>
    <s v="معاملة بنكية"/>
    <m/>
  </r>
  <r>
    <d v="2017-11-19T00:00:00"/>
    <x v="10"/>
    <n v="498.25"/>
    <s v="بنك البركة جنيه مصرى"/>
    <s v="تبرعات مباشرة بالبنك"/>
    <m/>
    <s v="بنوك"/>
    <x v="0"/>
    <m/>
    <s v="معاملة بنكية"/>
    <m/>
  </r>
  <r>
    <d v="2017-11-19T00:00:00"/>
    <x v="10"/>
    <n v="100"/>
    <s v="بنك البركة جنيه مصرى"/>
    <s v="تبرعات مباشرة بالبنك"/>
    <m/>
    <s v="بنوك"/>
    <x v="0"/>
    <m/>
    <s v="معاملة بنكية"/>
    <m/>
  </r>
  <r>
    <d v="2017-11-20T00:00:00"/>
    <x v="10"/>
    <n v="20"/>
    <s v="خزينة مدينة نصر"/>
    <s v="تبرعات عامة من زكاة مال وغيرها"/>
    <s v="تبرعات عامة من زكاة مال وغيرها"/>
    <s v="دفاتر جمع مال"/>
    <x v="2"/>
    <s v="سارى"/>
    <n v="1247"/>
    <n v="25"/>
  </r>
  <r>
    <d v="2017-11-20T00:00:00"/>
    <x v="10"/>
    <n v="10"/>
    <s v="خزينة مدينة نصر"/>
    <s v="تبرعات عامة من زكاة مال وغيرها"/>
    <s v="تبرعات عامة من زكاة مال وغيرها"/>
    <s v="دفاتر جمع مال"/>
    <x v="2"/>
    <s v="سارى"/>
    <n v="1248"/>
    <n v="25"/>
  </r>
  <r>
    <d v="2017-11-20T00:00:00"/>
    <x v="10"/>
    <n v="400"/>
    <s v="خزينة مدينة نصر"/>
    <s v="تبرعات نقدية للمرضى"/>
    <s v="نقدية للمرضى"/>
    <s v="دفاتر جمع مال"/>
    <x v="2"/>
    <s v="سارى"/>
    <n v="1691"/>
    <n v="34"/>
  </r>
  <r>
    <d v="2017-11-20T00:00:00"/>
    <x v="10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1793"/>
    <n v="36"/>
  </r>
  <r>
    <d v="2017-11-20T00:00:00"/>
    <x v="10"/>
    <n v="100000"/>
    <s v="خزينة مدينة نصر"/>
    <s v="تبرعات نقدية للمرضى"/>
    <s v="نقدية للمرضى"/>
    <s v="دفاتر جمع مال"/>
    <x v="2"/>
    <s v="سارى"/>
    <n v="1849"/>
    <n v="37"/>
  </r>
  <r>
    <d v="2017-11-20T00:00:00"/>
    <x v="10"/>
    <n v="40"/>
    <s v="خزينة مدينة نصر"/>
    <s v="تبرعات عامة من زكاة مال وغيرها"/>
    <s v="تبرعات عامة من زكاة مال وغيرها"/>
    <s v="دفاتر جمع مال"/>
    <x v="2"/>
    <s v="سارى"/>
    <n v="2194"/>
    <n v="44"/>
  </r>
  <r>
    <d v="2017-11-20T00:00:00"/>
    <x v="10"/>
    <n v="959"/>
    <s v="خزينة مدينة نصر"/>
    <s v="تبرعات نقدية للمرضى"/>
    <s v="نقدية للمرضى"/>
    <s v="دفاتر جمع مال"/>
    <x v="2"/>
    <s v="سارى"/>
    <n v="2195"/>
    <n v="44"/>
  </r>
  <r>
    <d v="2017-11-20T00:00:00"/>
    <x v="10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2196"/>
    <n v="44"/>
  </r>
  <r>
    <d v="2017-11-20T00:00:00"/>
    <x v="10"/>
    <n v="100"/>
    <s v="خزينة مدينة نصر"/>
    <s v="تبرعات نقدية للمرضى"/>
    <s v="نقدية للمرضى"/>
    <s v="دفاتر جمع مال"/>
    <x v="2"/>
    <s v="سارى"/>
    <n v="2197"/>
    <n v="44"/>
  </r>
  <r>
    <d v="2017-11-20T00:00:00"/>
    <x v="10"/>
    <n v="100"/>
    <s v="خزينة مدينة نصر"/>
    <s v="تبرعات نقدية للمرضى"/>
    <s v="نقدية للمرضى"/>
    <s v="دفاتر جمع مال"/>
    <x v="2"/>
    <s v="سارى"/>
    <n v="2198"/>
    <n v="44"/>
  </r>
  <r>
    <d v="2017-11-20T00:00:00"/>
    <x v="10"/>
    <n v="3000"/>
    <s v="خزينة مدينة نصر"/>
    <s v="تبرعات نقدية للمرضى"/>
    <s v="نقدية للمرضى"/>
    <s v="دفاتر جمع مال"/>
    <x v="2"/>
    <s v="سارى"/>
    <n v="2199"/>
    <n v="44"/>
  </r>
  <r>
    <d v="2017-11-20T00:00:00"/>
    <x v="10"/>
    <n v="3000"/>
    <s v="خزينة مدينة نصر"/>
    <s v="تبرعات نقدية للمرضى"/>
    <s v="نقدية للمرضى"/>
    <s v="دفاتر جمع مال"/>
    <x v="2"/>
    <s v="سارى"/>
    <n v="2200"/>
    <n v="44"/>
  </r>
  <r>
    <d v="2017-11-20T00:00:00"/>
    <x v="10"/>
    <n v="100"/>
    <s v="خزينة مدينة نصر"/>
    <s v="تبرعات نقدية للمرضى"/>
    <s v="نقدية للمرضى"/>
    <s v="دفاتر جمع مال"/>
    <x v="2"/>
    <s v="سارى"/>
    <n v="2201"/>
    <n v="45"/>
  </r>
  <r>
    <d v="2017-11-20T00:00:00"/>
    <x v="10"/>
    <n v="400"/>
    <s v="خزينة مدينة نصر"/>
    <s v="تبرعات نقدية للمرضى"/>
    <s v="نقدية للمرضى"/>
    <s v="دفاتر جمع مال"/>
    <x v="2"/>
    <s v="سارى"/>
    <n v="2202"/>
    <n v="45"/>
  </r>
  <r>
    <d v="2017-11-20T00:00:00"/>
    <x v="10"/>
    <n v="10000"/>
    <s v="خزينة مدينة نصر"/>
    <s v="تبرعات نقدية للمرضى"/>
    <s v="نقدية للمرضى"/>
    <s v="دفاتر جمع مال"/>
    <x v="2"/>
    <s v="سارى"/>
    <n v="2277"/>
    <n v="46"/>
  </r>
  <r>
    <d v="2017-11-20T00:00:00"/>
    <x v="10"/>
    <n v="9989.7000000000007"/>
    <s v="خزينة مدينة نصر"/>
    <s v="تبرعات نقدية للمرضى"/>
    <s v="نقدية للمرضى"/>
    <s v="دفاتر جمع مال"/>
    <x v="2"/>
    <s v="سارى"/>
    <n v="2387"/>
    <n v="48"/>
  </r>
  <r>
    <d v="2017-11-20T00:00:00"/>
    <x v="10"/>
    <n v="10013.150000000001"/>
    <s v="خزينة مدينة نصر"/>
    <s v="تبرعات نقدية للمرضى"/>
    <s v="نقدية للمرضى"/>
    <s v="دفاتر جمع مال"/>
    <x v="2"/>
    <s v="سارى"/>
    <n v="2388"/>
    <n v="48"/>
  </r>
  <r>
    <d v="2017-11-20T00:00:00"/>
    <x v="10"/>
    <n v="9989.7000000000007"/>
    <s v="خزينة مدينة نصر"/>
    <s v="تبرعات نقدية للمرضى"/>
    <s v="نقدية للمرضى"/>
    <s v="دفاتر جمع مال"/>
    <x v="2"/>
    <s v="سارى"/>
    <n v="2389"/>
    <n v="48"/>
  </r>
  <r>
    <d v="2017-11-20T00:00:00"/>
    <x v="10"/>
    <n v="10013.150000000001"/>
    <s v="خزينة مدينة نصر"/>
    <s v="تبرعات نقدية للمرضى"/>
    <s v="نقدية للمرضى"/>
    <s v="دفاتر جمع مال"/>
    <x v="2"/>
    <s v="سارى"/>
    <n v="2390"/>
    <n v="48"/>
  </r>
  <r>
    <d v="2017-11-20T00:00:00"/>
    <x v="10"/>
    <n v="9989.7000000000007"/>
    <s v="خزينة مدينة نصر"/>
    <s v="تبرعات نقدية للمرضى"/>
    <s v="نقدية للمرضى"/>
    <s v="دفاتر جمع مال"/>
    <x v="2"/>
    <s v="سارى"/>
    <n v="2391"/>
    <n v="48"/>
  </r>
  <r>
    <d v="2017-11-20T00:00:00"/>
    <x v="10"/>
    <n v="8488.9000000000015"/>
    <s v="خزينة مدينة نصر"/>
    <s v="تبرعات نقدية للمرضى"/>
    <s v="نقدية للمرضى"/>
    <s v="دفاتر جمع مال"/>
    <x v="2"/>
    <s v="سارى"/>
    <n v="2392"/>
    <n v="48"/>
  </r>
  <r>
    <d v="2017-11-20T00:00:00"/>
    <x v="10"/>
    <n v="9989.7000000000007"/>
    <s v="خزينة مدينة نصر"/>
    <s v="تبرعات نقدية للمرضى"/>
    <s v="نقدية للمرضى"/>
    <s v="دفاتر جمع مال"/>
    <x v="2"/>
    <s v="سارى"/>
    <n v="2393"/>
    <n v="48"/>
  </r>
  <r>
    <d v="2017-11-20T00:00:00"/>
    <x v="10"/>
    <n v="1876.0000000000002"/>
    <s v="خزينة مدينة نصر"/>
    <s v="تبرعات نقدية للمرضى"/>
    <s v="نقدية للمرضى"/>
    <s v="دفاتر جمع مال"/>
    <x v="2"/>
    <s v="سارى"/>
    <n v="2394"/>
    <n v="48"/>
  </r>
  <r>
    <d v="2017-11-20T00:00:00"/>
    <x v="10"/>
    <n v="100"/>
    <s v="خزينة مدينة نصر"/>
    <s v="تبرعات نقدية للمرضى"/>
    <s v="نقدية للمرضى"/>
    <s v="دفاتر جمع مال"/>
    <x v="2"/>
    <s v="سارى"/>
    <n v="2425"/>
    <n v="49"/>
  </r>
  <r>
    <d v="2017-11-20T00:00:00"/>
    <x v="10"/>
    <n v="2130"/>
    <s v="خزينة مدينة نصر"/>
    <s v="تبرعات نقدية للمرضى"/>
    <s v="نقدية للمرضى"/>
    <s v="دفاتر جمع مال"/>
    <x v="2"/>
    <s v="سارى"/>
    <n v="2461"/>
    <n v="50"/>
  </r>
  <r>
    <d v="2017-11-20T00:00:00"/>
    <x v="10"/>
    <n v="88024.5"/>
    <s v="خزينة مدينة نصر"/>
    <s v="تبرعات عامة من زكاة مال وغيرها"/>
    <s v="تبرعات عامة من زكاة مال وغيرها"/>
    <s v="دفاتر جمع مال"/>
    <x v="2"/>
    <s v="سارى"/>
    <n v="2462"/>
    <n v="50"/>
  </r>
  <r>
    <d v="2017-11-20T00:00:00"/>
    <x v="10"/>
    <n v="1000"/>
    <s v="خزينة مدينة نصر"/>
    <s v="تبرعات نقدية للمرضى"/>
    <s v="نقدية للمرضى"/>
    <s v="دفاتر جمع مال"/>
    <x v="2"/>
    <s v="سارى"/>
    <n v="2523"/>
    <n v="51"/>
  </r>
  <r>
    <d v="2017-11-20T00:00:00"/>
    <x v="10"/>
    <n v="200"/>
    <s v="خزينة مدينة نصر"/>
    <s v="تبرعات نقدية للمرضى"/>
    <s v="نقدية للمرضى"/>
    <s v="دفاتر جمع مال"/>
    <x v="2"/>
    <s v="سارى"/>
    <n v="2524"/>
    <n v="51"/>
  </r>
  <r>
    <d v="2017-11-20T00:00:00"/>
    <x v="10"/>
    <n v="1500"/>
    <s v="خزينة مدينة نصر"/>
    <s v="تبرعات نقدية للمرضى"/>
    <s v="نقدية للمرضى"/>
    <s v="دفاتر جمع مال"/>
    <x v="2"/>
    <s v="سارى"/>
    <n v="2525"/>
    <n v="51"/>
  </r>
  <r>
    <d v="2017-11-20T00:00:00"/>
    <x v="10"/>
    <n v="9203.68"/>
    <s v="خزينة مدينة نصر يورو"/>
    <s v="تبرعات نقدية للمرضى"/>
    <s v="نقدية للمرضى"/>
    <s v="دفاتر جمع مال"/>
    <x v="2"/>
    <s v="سارى"/>
    <n v="2528"/>
    <n v="51"/>
  </r>
  <r>
    <d v="2017-11-20T00:00:00"/>
    <x v="10"/>
    <n v="2000"/>
    <s v="خزينة مدينة نصر"/>
    <s v="تبرعات نقدية للمرضى"/>
    <s v="نقدية للمرضى"/>
    <s v="دفاتر جمع مال"/>
    <x v="2"/>
    <s v="سارى"/>
    <n v="2529"/>
    <n v="51"/>
  </r>
  <r>
    <d v="2017-11-20T00:00:00"/>
    <x v="10"/>
    <n v="30"/>
    <s v="بنك البركة جنيه مصرى"/>
    <s v="تبرعات مباشرة بالبنك"/>
    <m/>
    <s v="بنوك"/>
    <x v="0"/>
    <m/>
    <s v="معاملة بنكية"/>
    <m/>
  </r>
  <r>
    <d v="2017-11-20T00:00:00"/>
    <x v="10"/>
    <n v="17187.5"/>
    <s v="بنك البركة جنيه مصرى"/>
    <s v="تبرعات مباشرة بالبنك"/>
    <m/>
    <s v="بنوك"/>
    <x v="0"/>
    <m/>
    <m/>
    <m/>
  </r>
  <r>
    <d v="2017-11-20T00:00:00"/>
    <x v="10"/>
    <n v="1400"/>
    <s v="بنك البركة جنيه مصرى"/>
    <s v="تبرعات مباشرة بالبنك"/>
    <m/>
    <s v="بنوك"/>
    <x v="0"/>
    <m/>
    <s v="معاملة بنكية"/>
    <m/>
  </r>
  <r>
    <d v="2017-11-20T00:00:00"/>
    <x v="10"/>
    <n v="458.75"/>
    <s v="بنك البركة جنيه مصرى"/>
    <s v="تبرعات مباشرة بالبنك"/>
    <m/>
    <s v="بنوك"/>
    <x v="0"/>
    <m/>
    <s v="معاملة بنكية"/>
    <m/>
  </r>
  <r>
    <d v="2017-11-20T00:00:00"/>
    <x v="10"/>
    <n v="200"/>
    <s v="بنك البركة جنيه مصرى"/>
    <s v="تبرعات مباشرة بالبنك"/>
    <m/>
    <s v="بنوك"/>
    <x v="0"/>
    <m/>
    <s v="معاملة بنكية"/>
    <m/>
  </r>
  <r>
    <d v="2017-11-20T00:00:00"/>
    <x v="10"/>
    <n v="1000"/>
    <s v="بنك البركة جنيه مصرى"/>
    <s v="تبرعات مباشرة بالبنك"/>
    <m/>
    <s v="بنوك"/>
    <x v="0"/>
    <m/>
    <s v="معاملة بنكية"/>
    <m/>
  </r>
  <r>
    <d v="2017-11-21T00:00:00"/>
    <x v="10"/>
    <n v="600"/>
    <s v="خزينة مدينة نصر"/>
    <s v="تبرعات نقدية للمرضى"/>
    <s v="نقدية للمرضى"/>
    <s v="دفاتر جمع مال"/>
    <x v="2"/>
    <s v="سارى"/>
    <n v="1249"/>
    <n v="25"/>
  </r>
  <r>
    <d v="2017-11-21T00:00:00"/>
    <x v="10"/>
    <n v="1000"/>
    <s v="خزينة مدينة نصر"/>
    <s v="تبرعات نقدية للمرضى"/>
    <s v="نقدية للمرضى"/>
    <s v="دفاتر جمع مال"/>
    <x v="2"/>
    <s v="سارى"/>
    <n v="1250"/>
    <n v="25"/>
  </r>
  <r>
    <d v="2017-11-21T00:00:00"/>
    <x v="10"/>
    <n v="320.62"/>
    <s v="خزينة مدينة نصر يورو"/>
    <s v="تبرعات عامة من زكاة مال وغيرها"/>
    <s v="تبرعات عامة من زكاة مال وغيرها"/>
    <s v="دفاتر جمع مال"/>
    <x v="2"/>
    <s v="سارى"/>
    <n v="1264"/>
    <n v="26"/>
  </r>
  <r>
    <d v="2017-11-21T00:00:00"/>
    <x v="10"/>
    <n v="500"/>
    <s v="خزينة مدينة نصر"/>
    <s v="تبرعات نقدية للمرضى"/>
    <s v="نقدية للمرضى"/>
    <s v="دفاتر جمع مال"/>
    <x v="2"/>
    <s v="سارى"/>
    <n v="1265"/>
    <n v="26"/>
  </r>
  <r>
    <d v="2017-11-21T00:00:00"/>
    <x v="10"/>
    <n v="1805.9999999999998"/>
    <s v="خزينة مدينة نصر دولار"/>
    <s v="تبرعات نقدية للمرضى"/>
    <s v="نقدية للمرضى"/>
    <s v="دفاتر جمع مال"/>
    <x v="2"/>
    <s v="سارى"/>
    <n v="1266"/>
    <n v="26"/>
  </r>
  <r>
    <d v="2017-11-21T00:00:00"/>
    <x v="10"/>
    <n v="3677.7"/>
    <s v="خزينة مدينة نصر يورو"/>
    <s v="تبرعات عامة من زكاة مال وغيرها"/>
    <s v="تبرعات عامة من زكاة مال وغيرها"/>
    <s v="دفاتر جمع مال"/>
    <x v="2"/>
    <s v="سارى"/>
    <n v="1795"/>
    <n v="36"/>
  </r>
  <r>
    <d v="2017-11-21T00:00:00"/>
    <x v="10"/>
    <n v="500"/>
    <s v="خزينة مدينة نصر"/>
    <s v="تبرعات نقدية للمرضى"/>
    <s v="نقدية للمرضى"/>
    <s v="دفاتر جمع مال"/>
    <x v="2"/>
    <s v="سارى"/>
    <n v="1796"/>
    <n v="36"/>
  </r>
  <r>
    <d v="2017-11-21T00:00:00"/>
    <x v="10"/>
    <n v="9030"/>
    <s v="خزينة مدينة نصر دولار"/>
    <s v="تبرعات عامة من زكاة مال وغيرها"/>
    <s v="تبرعات عامة من زكاة مال وغيرها"/>
    <s v="دفاتر جمع مال"/>
    <x v="2"/>
    <s v="سارى"/>
    <n v="1797"/>
    <n v="36"/>
  </r>
  <r>
    <d v="2017-11-21T00:00:00"/>
    <x v="10"/>
    <n v="9030"/>
    <s v="خزينة مدينة نصر دولار"/>
    <s v="تبرعات عامة من زكاة مال وغيرها"/>
    <s v="تبرعات عامة من زكاة مال وغيرها"/>
    <s v="دفاتر جمع مال"/>
    <x v="2"/>
    <s v="سارى"/>
    <n v="1798"/>
    <n v="36"/>
  </r>
  <r>
    <d v="2017-11-21T00:00:00"/>
    <x v="10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1799"/>
    <n v="36"/>
  </r>
  <r>
    <d v="2017-11-21T00:00:00"/>
    <x v="10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2203"/>
    <n v="45"/>
  </r>
  <r>
    <d v="2017-11-21T00:00:00"/>
    <x v="10"/>
    <n v="600"/>
    <s v="خزينة مدينة نصر"/>
    <s v="تبرعات نقدية للمرضى"/>
    <s v="نقدية للمرضى"/>
    <s v="دفاتر جمع مال"/>
    <x v="2"/>
    <s v="سارى"/>
    <n v="2204"/>
    <n v="45"/>
  </r>
  <r>
    <d v="2017-11-21T00:00:00"/>
    <x v="10"/>
    <n v="700"/>
    <s v="خزينة مدينة نصر"/>
    <s v="تبرعات عامة من زكاة مال وغيرها"/>
    <s v="تبرعات عامة من زكاة مال وغيرها"/>
    <s v="دفاتر جمع مال"/>
    <x v="2"/>
    <s v="سارى"/>
    <n v="2395"/>
    <n v="48"/>
  </r>
  <r>
    <d v="2017-11-21T00:00:00"/>
    <x v="10"/>
    <n v="5000"/>
    <s v="خزينة مدينة نصر"/>
    <s v="تبرعات نقدية للمرضى"/>
    <s v="نقدية للمرضى"/>
    <s v="دفاتر جمع مال"/>
    <x v="2"/>
    <s v="سارى"/>
    <n v="2426"/>
    <n v="49"/>
  </r>
  <r>
    <d v="2017-11-21T00:00:00"/>
    <x v="10"/>
    <n v="100"/>
    <s v="خزينة مدينة نصر"/>
    <s v="تبرعات نقدية للمرضى"/>
    <s v="نقدية للمرضى"/>
    <s v="دفاتر جمع مال"/>
    <x v="2"/>
    <s v="سارى"/>
    <n v="2427"/>
    <n v="49"/>
  </r>
  <r>
    <d v="2017-11-21T00:00:00"/>
    <x v="10"/>
    <n v="450"/>
    <s v="بنك البركة جنيه مصرى"/>
    <s v="تبرعات مباشرة بالبنك"/>
    <m/>
    <s v="بنوك"/>
    <x v="0"/>
    <m/>
    <s v="معاملة بنكية"/>
    <m/>
  </r>
  <r>
    <d v="2017-11-21T00:00:00"/>
    <x v="10"/>
    <n v="1800"/>
    <s v="بنك البركة جنيه مصرى"/>
    <s v="تبرعات مباشرة بالبنك"/>
    <m/>
    <s v="بنوك"/>
    <x v="0"/>
    <m/>
    <s v="معاملة بنكية"/>
    <m/>
  </r>
  <r>
    <d v="2017-11-21T00:00:00"/>
    <x v="10"/>
    <n v="225"/>
    <s v="بنك البركة جنيه مصرى"/>
    <s v="تبرعات مباشرة بالبنك"/>
    <m/>
    <s v="بنوك"/>
    <x v="0"/>
    <m/>
    <s v="معاملة بنكية"/>
    <m/>
  </r>
  <r>
    <d v="2017-11-21T00:00:00"/>
    <x v="10"/>
    <n v="25"/>
    <s v="بنك البركة جنيه مصرى"/>
    <s v="تبرعات مباشرة بالبنك"/>
    <m/>
    <s v="بنوك"/>
    <x v="0"/>
    <m/>
    <s v="معاملة بنكية"/>
    <m/>
  </r>
  <r>
    <d v="2017-11-21T00:00:00"/>
    <x v="10"/>
    <n v="630"/>
    <s v="بنك البركة جنيه مصرى"/>
    <s v="تبرعات مباشرة بالبنك"/>
    <m/>
    <s v="بنوك"/>
    <x v="0"/>
    <m/>
    <s v="معاملة بنكية"/>
    <m/>
  </r>
  <r>
    <d v="2017-11-22T00:00:00"/>
    <x v="10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1692"/>
    <n v="34"/>
  </r>
  <r>
    <d v="2017-11-22T00:00:00"/>
    <x v="10"/>
    <n v="2000"/>
    <s v="خزينة مدينة نصر"/>
    <s v="تبرعات نقدية للمرضى"/>
    <s v="نقدية للمرضى"/>
    <s v="دفاتر جمع مال"/>
    <x v="2"/>
    <s v="سارى"/>
    <n v="1693"/>
    <n v="34"/>
  </r>
  <r>
    <d v="2017-11-22T00:00:00"/>
    <x v="10"/>
    <n v="800"/>
    <s v="خزينة مدينة نصر"/>
    <s v="تبرعات عامة من زكاة مال وغيرها"/>
    <s v="تبرعات عامة من زكاة مال وغيرها"/>
    <s v="دفاتر جمع مال"/>
    <x v="2"/>
    <s v="سارى"/>
    <n v="1694"/>
    <n v="34"/>
  </r>
  <r>
    <d v="2017-11-22T00:00:00"/>
    <x v="10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1695"/>
    <n v="34"/>
  </r>
  <r>
    <d v="2017-11-22T00:00:00"/>
    <x v="10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1696"/>
    <n v="34"/>
  </r>
  <r>
    <d v="2017-11-22T00:00:00"/>
    <x v="10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1697"/>
    <n v="34"/>
  </r>
  <r>
    <d v="2017-11-22T00:00:00"/>
    <x v="10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1698"/>
    <n v="34"/>
  </r>
  <r>
    <d v="2017-11-22T00:00:00"/>
    <x v="10"/>
    <n v="3000"/>
    <s v="خزينة مدينة نصر"/>
    <s v="تبرعات عامة من زكاة مال وغيرها"/>
    <s v="تبرعات عامة من زكاة مال وغيرها"/>
    <s v="دفاتر جمع مال"/>
    <x v="2"/>
    <s v="سارى"/>
    <n v="1699"/>
    <n v="34"/>
  </r>
  <r>
    <d v="2017-11-22T00:00:00"/>
    <x v="10"/>
    <n v="400"/>
    <s v="خزينة مدينة نصر"/>
    <s v="تبرعات عامة من زكاة مال وغيرها"/>
    <s v="تبرعات عامة من زكاة مال وغيرها"/>
    <s v="دفاتر جمع مال"/>
    <x v="2"/>
    <s v="سارى"/>
    <n v="1700"/>
    <n v="34"/>
  </r>
  <r>
    <d v="2017-11-22T00:00:00"/>
    <x v="10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1800"/>
    <n v="36"/>
  </r>
  <r>
    <d v="2017-11-22T00:00:00"/>
    <x v="10"/>
    <n v="100000"/>
    <s v="خزينة مدينة نصر"/>
    <s v="تبرعات عامة من زكاة مال وغيرها"/>
    <s v="تبرعات عامة من زكاة مال وغيرها"/>
    <s v="دفاتر جمع مال"/>
    <x v="2"/>
    <s v="سارى"/>
    <n v="1848"/>
    <n v="37"/>
  </r>
  <r>
    <d v="2017-11-22T00:00:00"/>
    <x v="10"/>
    <n v="360"/>
    <s v="خزينة مدينة نصر"/>
    <s v="تبرعات نقدية للمرضى"/>
    <s v="نقدية للمرضى"/>
    <s v="دفاتر جمع مال"/>
    <x v="2"/>
    <s v="سارى"/>
    <n v="2205"/>
    <n v="45"/>
  </r>
  <r>
    <d v="2017-11-22T00:00:00"/>
    <x v="10"/>
    <n v="400"/>
    <s v="خزينة مدينة نصر"/>
    <s v="تبرعات نقدية للمرضى"/>
    <s v="نقدية للمرضى"/>
    <s v="دفاتر جمع مال"/>
    <x v="2"/>
    <s v="سارى"/>
    <n v="2206"/>
    <n v="45"/>
  </r>
  <r>
    <d v="2017-11-22T00:00:00"/>
    <x v="10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2279"/>
    <n v="46"/>
  </r>
  <r>
    <d v="2017-11-22T00:00:00"/>
    <x v="10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2280"/>
    <n v="46"/>
  </r>
  <r>
    <d v="2017-11-22T00:00:00"/>
    <x v="10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2281"/>
    <n v="46"/>
  </r>
  <r>
    <d v="2017-11-22T00:00:00"/>
    <x v="10"/>
    <n v="100"/>
    <s v="خزينة مدينة نصر"/>
    <s v="تبرعات نقدية للمرضى"/>
    <s v="نقدية للمرضى"/>
    <s v="دفاتر جمع مال"/>
    <x v="2"/>
    <s v="سارى"/>
    <n v="2428"/>
    <n v="49"/>
  </r>
  <r>
    <d v="2017-11-22T00:00:00"/>
    <x v="10"/>
    <n v="1000"/>
    <s v="خزينة مدينة نصر"/>
    <s v="تبرعات نقدية للمرضى"/>
    <s v="نقدية للمرضى"/>
    <s v="دفاتر جمع مال"/>
    <x v="2"/>
    <s v="سارى"/>
    <n v="2429"/>
    <n v="49"/>
  </r>
  <r>
    <d v="2017-11-22T00:00:00"/>
    <x v="10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2531"/>
    <n v="51"/>
  </r>
  <r>
    <d v="2017-11-22T00:00:00"/>
    <x v="10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2601"/>
    <n v="53"/>
  </r>
  <r>
    <d v="2017-11-22T00:00:00"/>
    <x v="10"/>
    <n v="50"/>
    <s v="بنك البركة جنيه مصرى"/>
    <s v="تبرعات مباشرة بالبنك"/>
    <m/>
    <s v="بنوك"/>
    <x v="0"/>
    <m/>
    <s v="معاملة بنكية"/>
    <m/>
  </r>
  <r>
    <d v="2017-11-22T00:00:00"/>
    <x v="10"/>
    <n v="10000"/>
    <s v="بنك البركة جنيه مصرى"/>
    <s v="تبرعات مباشرة بالبنك"/>
    <m/>
    <s v="بنوك"/>
    <x v="0"/>
    <m/>
    <s v="معاملة بنكية"/>
    <m/>
  </r>
  <r>
    <d v="2017-11-22T00:00:00"/>
    <x v="10"/>
    <n v="450"/>
    <s v="بنك البركة جنيه مصرى"/>
    <s v="تبرعات مباشرة بالبنك"/>
    <m/>
    <s v="بنوك"/>
    <x v="0"/>
    <m/>
    <s v="معاملة بنكية"/>
    <m/>
  </r>
  <r>
    <d v="2017-11-23T00:00:00"/>
    <x v="10"/>
    <n v="28895.999999999996"/>
    <s v="خزينة مدينة نصر دولار"/>
    <s v="تبرعات نقدية للمرضى"/>
    <s v="نقدية للمرضى"/>
    <s v="دفاتر جمع مال"/>
    <x v="2"/>
    <s v="سارى"/>
    <n v="1267"/>
    <n v="26"/>
  </r>
  <r>
    <d v="2017-11-23T00:00:00"/>
    <x v="10"/>
    <n v="1760.49"/>
    <s v="خزينة مدينة نصر"/>
    <s v="تبرعات نقدية للمرضى"/>
    <s v="نقدية للمرضى"/>
    <s v="دفاتر جمع مال"/>
    <x v="2"/>
    <s v="سارى"/>
    <n v="1268"/>
    <n v="26"/>
  </r>
  <r>
    <d v="2017-11-23T00:00:00"/>
    <x v="10"/>
    <n v="7000"/>
    <s v="خزينة مدينة نصر"/>
    <s v="تبرعات نقدية للمرضى"/>
    <s v="نقدية للمرضى"/>
    <s v="دفاتر جمع مال"/>
    <x v="2"/>
    <s v="سارى"/>
    <n v="1269"/>
    <n v="26"/>
  </r>
  <r>
    <d v="2017-11-23T00:00:00"/>
    <x v="10"/>
    <n v="350"/>
    <s v="خزينة مدينة نصر"/>
    <s v="تبرعات عامة من زكاة مال وغيرها"/>
    <s v="تبرعات عامة من زكاة مال وغيرها"/>
    <s v="دفاتر جمع مال"/>
    <x v="2"/>
    <s v="سارى"/>
    <n v="1270"/>
    <n v="26"/>
  </r>
  <r>
    <d v="2017-11-23T00:00:00"/>
    <x v="10"/>
    <n v="150"/>
    <s v="خزينة مدينة نصر"/>
    <s v="تبرعات نقدية للمرضى"/>
    <s v="نقدية للمرضى"/>
    <s v="دفاتر جمع مال"/>
    <x v="2"/>
    <s v="سارى"/>
    <n v="1271"/>
    <n v="26"/>
  </r>
  <r>
    <d v="2017-11-23T00:00:00"/>
    <x v="10"/>
    <n v="500"/>
    <s v="خزينة مدينة نصر"/>
    <s v="تبرعات نقدية للمرضى"/>
    <s v="نقدية للمرضى"/>
    <s v="دفاتر جمع مال"/>
    <x v="2"/>
    <s v="سارى"/>
    <n v="1272"/>
    <n v="26"/>
  </r>
  <r>
    <d v="2017-11-23T00:00:00"/>
    <x v="10"/>
    <n v="2000"/>
    <s v="خزينة مدينة نصر"/>
    <s v="تبرعات نقدية للمرضى"/>
    <s v="نقدية للمرضى"/>
    <s v="دفاتر جمع مال"/>
    <x v="2"/>
    <s v="سارى"/>
    <n v="2207"/>
    <n v="45"/>
  </r>
  <r>
    <d v="2017-11-23T00:00:00"/>
    <x v="10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2208"/>
    <n v="45"/>
  </r>
  <r>
    <d v="2017-11-23T00:00:00"/>
    <x v="10"/>
    <n v="2200"/>
    <s v="خزينة مدينة نصر"/>
    <s v="تبرعات عامة من زكاة مال وغيرها"/>
    <s v="تبرعات عامة من زكاة مال وغيرها"/>
    <s v="دفاتر جمع مال"/>
    <x v="2"/>
    <s v="سارى"/>
    <n v="2209"/>
    <n v="45"/>
  </r>
  <r>
    <d v="2017-11-23T00:00:00"/>
    <x v="10"/>
    <n v="500"/>
    <s v="خزينة مدينة نصر"/>
    <s v="تبرعات نقدية للمرضى"/>
    <s v="نقدية للمرضى"/>
    <s v="دفاتر جمع مال"/>
    <x v="2"/>
    <s v="سارى"/>
    <n v="2282"/>
    <n v="46"/>
  </r>
  <r>
    <d v="2017-11-23T00:00:00"/>
    <x v="10"/>
    <n v="100"/>
    <s v="خزينة مدينة نصر"/>
    <s v="تبرعات نقدية للمرضى"/>
    <s v="نقدية للمرضى"/>
    <s v="دفاتر جمع مال"/>
    <x v="2"/>
    <s v="سارى"/>
    <n v="2283"/>
    <n v="46"/>
  </r>
  <r>
    <d v="2017-11-23T00:00:00"/>
    <x v="10"/>
    <n v="1000"/>
    <s v="خزينة مدينة نصر"/>
    <s v="تبرعات نقدية للمرضى"/>
    <s v="نقدية للمرضى"/>
    <s v="دفاتر جمع مال"/>
    <x v="2"/>
    <s v="سارى"/>
    <n v="2430"/>
    <n v="49"/>
  </r>
  <r>
    <d v="2017-11-23T00:00:00"/>
    <x v="10"/>
    <n v="10000"/>
    <s v="خزينة مدينة نصر"/>
    <s v="تبرعات نقدية للمرضى"/>
    <s v="نقدية للمرضى"/>
    <s v="دفاتر جمع مال"/>
    <x v="2"/>
    <s v="سارى"/>
    <n v="2431"/>
    <n v="49"/>
  </r>
  <r>
    <d v="2017-11-23T00:00:00"/>
    <x v="10"/>
    <n v="450"/>
    <s v="خزينة مدينة نصر"/>
    <s v="تبرعات نقدية للمرضى"/>
    <s v="نقدية للمرضى"/>
    <s v="دفاتر جمع مال"/>
    <x v="2"/>
    <s v="سارى"/>
    <n v="2432"/>
    <n v="49"/>
  </r>
  <r>
    <d v="2017-11-23T00:00:00"/>
    <x v="10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2532"/>
    <n v="51"/>
  </r>
  <r>
    <d v="2017-11-23T00:00:00"/>
    <x v="10"/>
    <n v="1500"/>
    <s v="خزينة مدينة نصر"/>
    <s v="تبرعات نقدية للمرضى"/>
    <s v="نقدية للمرضى"/>
    <s v="دفاتر جمع مال"/>
    <x v="2"/>
    <s v="سارى"/>
    <n v="2533"/>
    <n v="51"/>
  </r>
  <r>
    <d v="2017-11-23T00:00:00"/>
    <x v="10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2534"/>
    <n v="51"/>
  </r>
  <r>
    <d v="2017-11-23T00:00:00"/>
    <x v="10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2535"/>
    <n v="51"/>
  </r>
  <r>
    <d v="2017-11-23T00:00:00"/>
    <x v="10"/>
    <n v="50"/>
    <s v="خزينة مدينة نصر"/>
    <s v="تبرعات عامة من زكاة مال وغيرها"/>
    <s v="تبرعات عامة من زكاة مال وغيرها"/>
    <s v="دفاتر جمع مال"/>
    <x v="2"/>
    <s v="سارى"/>
    <n v="2537"/>
    <n v="51"/>
  </r>
  <r>
    <d v="2017-11-23T00:00:00"/>
    <x v="10"/>
    <n v="1500"/>
    <s v="خزينة مدينة نصر"/>
    <s v="تبرعات عامة من زكاة مال وغيرها"/>
    <s v="تبرعات عامة من زكاة مال وغيرها"/>
    <s v="دفاتر جمع مال"/>
    <x v="2"/>
    <s v="سارى"/>
    <n v="2555"/>
    <n v="52"/>
  </r>
  <r>
    <d v="2017-11-23T00:00:00"/>
    <x v="10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2556"/>
    <n v="52"/>
  </r>
  <r>
    <d v="2017-11-23T00:00:00"/>
    <x v="10"/>
    <n v="400"/>
    <s v="خزينة مدينة نصر"/>
    <s v="تبرعات نقدية للمرضى"/>
    <s v="نقدية للمرضى"/>
    <s v="دفاتر جمع مال"/>
    <x v="2"/>
    <s v="سارى"/>
    <n v="2605"/>
    <n v="53"/>
  </r>
  <r>
    <d v="2017-11-23T00:00:00"/>
    <x v="10"/>
    <n v="100"/>
    <s v="خزينة مدينة نصر"/>
    <s v="تبرعات نقدية للمرضى"/>
    <s v="نقدية للمرضى"/>
    <s v="دفاتر جمع مال"/>
    <x v="2"/>
    <s v="سارى"/>
    <n v="2651"/>
    <n v="54"/>
  </r>
  <r>
    <d v="2017-11-23T00:00:00"/>
    <x v="10"/>
    <n v="9000"/>
    <s v="خزينة مدينة نصر"/>
    <s v="تبرعات نقدية للمرضى"/>
    <s v="نقدية للمرضى"/>
    <s v="دفاتر جمع مال"/>
    <x v="2"/>
    <s v="سارى"/>
    <n v="2652"/>
    <n v="54"/>
  </r>
  <r>
    <d v="2017-11-23T00:00:00"/>
    <x v="10"/>
    <n v="3000"/>
    <s v="خزينة مدينة نصر"/>
    <s v="تبرعات نقدية للمرضى"/>
    <s v="نقدية للمرضى"/>
    <s v="دفاتر جمع مال"/>
    <x v="2"/>
    <s v="سارى"/>
    <n v="2653"/>
    <n v="54"/>
  </r>
  <r>
    <d v="2017-11-23T00:00:00"/>
    <x v="10"/>
    <n v="200"/>
    <s v="خزينة مدينة نصر"/>
    <s v="تبرعات نقدية للمرضى"/>
    <s v="نقدية للمرضى"/>
    <s v="دفاتر جمع مال"/>
    <x v="2"/>
    <s v="سارى"/>
    <n v="2654"/>
    <n v="54"/>
  </r>
  <r>
    <d v="2017-11-23T00:00:00"/>
    <x v="10"/>
    <n v="17650"/>
    <s v="خزينة مدينة نصر"/>
    <s v="تبرعات نقدية للمرضى"/>
    <s v="نقدية للمرضى"/>
    <s v="دفاتر جمع مال"/>
    <x v="2"/>
    <s v="سارى"/>
    <n v="2701"/>
    <n v="55"/>
  </r>
  <r>
    <d v="2017-11-23T00:00:00"/>
    <x v="10"/>
    <n v="600"/>
    <s v="بنك البركة جنيه مصرى"/>
    <s v="تبرعات مباشرة بالبنك"/>
    <m/>
    <s v="بنوك"/>
    <x v="0"/>
    <m/>
    <s v="معاملة بنكية"/>
    <m/>
  </r>
  <r>
    <d v="2017-11-25T00:00:00"/>
    <x v="10"/>
    <n v="2112.5880000000002"/>
    <s v="خزينة مدينة نصر"/>
    <s v="تبرعات نقدية للمرضى"/>
    <s v="نقدية للمرضى"/>
    <s v="دفاتر جمع مال"/>
    <x v="2"/>
    <s v="سارى"/>
    <n v="1273"/>
    <n v="26"/>
  </r>
  <r>
    <d v="2017-11-25T00:00:00"/>
    <x v="10"/>
    <n v="10"/>
    <s v="خزينة مدينة نصر"/>
    <s v="تبرعات عامة من زكاة مال وغيرها"/>
    <s v="تبرعات عامة من زكاة مال وغيرها"/>
    <s v="دفاتر جمع مال"/>
    <x v="2"/>
    <s v="سارى"/>
    <n v="1275"/>
    <n v="26"/>
  </r>
  <r>
    <d v="2017-11-25T00:00:00"/>
    <x v="10"/>
    <n v="20"/>
    <s v="خزينة مدينة نصر"/>
    <s v="تبرعات نقدية للمرضى"/>
    <s v="نقدية للمرضى"/>
    <s v="دفاتر جمع مال"/>
    <x v="2"/>
    <s v="سارى"/>
    <n v="1276"/>
    <n v="26"/>
  </r>
  <r>
    <d v="2017-11-25T00:00:00"/>
    <x v="10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1556"/>
    <n v="32"/>
  </r>
  <r>
    <d v="2017-11-25T00:00:00"/>
    <x v="10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2210"/>
    <n v="45"/>
  </r>
  <r>
    <d v="2017-11-25T00:00:00"/>
    <x v="10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2211"/>
    <n v="45"/>
  </r>
  <r>
    <d v="2017-11-25T00:00:00"/>
    <x v="10"/>
    <n v="50"/>
    <s v="خزينة مدينة نصر"/>
    <s v="تبرعات نقدية للمرضى"/>
    <s v="نقدية للمرضى"/>
    <s v="دفاتر جمع مال"/>
    <x v="2"/>
    <s v="سارى"/>
    <n v="2212"/>
    <n v="45"/>
  </r>
  <r>
    <d v="2017-11-25T00:00:00"/>
    <x v="10"/>
    <n v="500"/>
    <s v="خزينة مدينة نصر"/>
    <s v="تبرعات نقدية للمرضى"/>
    <s v="نقدية للمرضى"/>
    <s v="دفاتر جمع مال"/>
    <x v="2"/>
    <s v="سارى"/>
    <n v="2213"/>
    <n v="45"/>
  </r>
  <r>
    <d v="2017-11-25T00:00:00"/>
    <x v="10"/>
    <n v="35"/>
    <s v="خزينة مدينة نصر"/>
    <s v="تبرعات عامة من زكاة مال وغيرها"/>
    <s v="تبرعات عامة من زكاة مال وغيرها"/>
    <s v="دفاتر جمع مال"/>
    <x v="2"/>
    <s v="سارى"/>
    <n v="2284"/>
    <n v="46"/>
  </r>
  <r>
    <d v="2017-11-25T00:00:00"/>
    <x v="10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2285"/>
    <n v="46"/>
  </r>
  <r>
    <d v="2017-11-25T00:00:00"/>
    <x v="10"/>
    <n v="40"/>
    <s v="خزينة مدينة نصر"/>
    <s v="تبرعات نقدية للمرضى"/>
    <s v="نقدية للمرضى"/>
    <s v="دفاتر جمع مال"/>
    <x v="2"/>
    <s v="سارى"/>
    <n v="2286"/>
    <n v="46"/>
  </r>
  <r>
    <d v="2017-11-25T00:00:00"/>
    <x v="10"/>
    <n v="1200"/>
    <s v="خزينة مدينة نصر"/>
    <s v="تبرعات عامة من زكاة مال وغيرها"/>
    <s v="تبرعات عامة من زكاة مال وغيرها"/>
    <s v="دفاتر جمع مال"/>
    <x v="2"/>
    <s v="سارى"/>
    <n v="2396"/>
    <n v="48"/>
  </r>
  <r>
    <d v="2017-11-25T00:00:00"/>
    <x v="10"/>
    <n v="3400"/>
    <s v="خزينة مدينة نصر"/>
    <s v="تبرعات نقدية للمرضى"/>
    <s v="نقدية للمرضى"/>
    <s v="دفاتر جمع مال"/>
    <x v="2"/>
    <s v="سارى"/>
    <n v="2397"/>
    <n v="48"/>
  </r>
  <r>
    <d v="2017-11-25T00:00:00"/>
    <x v="10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2433"/>
    <n v="49"/>
  </r>
  <r>
    <d v="2017-11-25T00:00:00"/>
    <x v="10"/>
    <n v="20"/>
    <s v="خزينة مدينة نصر"/>
    <s v="تبرعات نقدية للمرضى"/>
    <s v="نقدية للمرضى"/>
    <s v="دفاتر جمع مال"/>
    <x v="2"/>
    <s v="سارى"/>
    <n v="2434"/>
    <n v="49"/>
  </r>
  <r>
    <d v="2017-11-25T00:00:00"/>
    <x v="10"/>
    <n v="30"/>
    <s v="خزينة مدينة نصر"/>
    <s v="تبرعات نقدية للمرضى"/>
    <s v="نقدية للمرضى"/>
    <s v="دفاتر جمع مال"/>
    <x v="2"/>
    <s v="سارى"/>
    <n v="2435"/>
    <n v="49"/>
  </r>
  <r>
    <d v="2017-11-25T00:00:00"/>
    <x v="10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2463"/>
    <n v="50"/>
  </r>
  <r>
    <d v="2017-11-25T00:00:00"/>
    <x v="10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2538"/>
    <n v="51"/>
  </r>
  <r>
    <d v="2017-11-25T00:00:00"/>
    <x v="10"/>
    <n v="2000"/>
    <s v="خزينة مدينة نصر"/>
    <s v="تبرعات نقدية للمرضى"/>
    <s v="نقدية للمرضى"/>
    <s v="دفاتر جمع مال"/>
    <x v="2"/>
    <s v="سارى"/>
    <n v="2539"/>
    <n v="51"/>
  </r>
  <r>
    <d v="2017-11-25T00:00:00"/>
    <x v="10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2557"/>
    <n v="52"/>
  </r>
  <r>
    <d v="2017-11-25T00:00:00"/>
    <x v="10"/>
    <n v="6000"/>
    <s v="خزينة مدينة نصر"/>
    <s v="تبرعات عامة من زكاة مال وغيرها"/>
    <s v="تبرعات عامة من زكاة مال وغيرها"/>
    <s v="دفاتر جمع مال"/>
    <x v="2"/>
    <s v="سارى"/>
    <n v="2603"/>
    <n v="53"/>
  </r>
  <r>
    <d v="2017-11-25T00:00:00"/>
    <x v="10"/>
    <n v="700"/>
    <s v="خزينة مدينة نصر"/>
    <s v="تبرعات عامة من زكاة مال وغيرها"/>
    <s v="تبرعات عامة من زكاة مال وغيرها"/>
    <s v="دفاتر جمع مال"/>
    <x v="2"/>
    <s v="سارى"/>
    <n v="2604"/>
    <n v="53"/>
  </r>
  <r>
    <d v="2017-11-25T00:00:00"/>
    <x v="10"/>
    <n v="670"/>
    <s v="خزينة مدينة نصر"/>
    <s v="تبرعات نقدية للمرضى"/>
    <s v="نقدية للمرضى"/>
    <s v="دفاتر جمع مال"/>
    <x v="2"/>
    <s v="سارى"/>
    <n v="2606"/>
    <n v="53"/>
  </r>
  <r>
    <d v="2017-11-26T00:00:00"/>
    <x v="10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2000"/>
    <n v="40"/>
  </r>
  <r>
    <d v="2017-11-26T00:00:00"/>
    <x v="10"/>
    <n v="9550"/>
    <s v="خزينة مدينة نصر"/>
    <s v="تبرعات عامة من زكاة مال وغيرها"/>
    <s v="تبرعات عامة من زكاة مال وغيرها"/>
    <s v="دفاتر جمع مال"/>
    <x v="2"/>
    <s v="سارى"/>
    <n v="2214"/>
    <n v="45"/>
  </r>
  <r>
    <d v="2017-11-26T00:00:00"/>
    <x v="10"/>
    <n v="300"/>
    <s v="خزينة مدينة نصر"/>
    <s v="تبرعات نقدية للمرضى"/>
    <s v="نقدية للمرضى"/>
    <s v="دفاتر جمع مال"/>
    <x v="2"/>
    <s v="سارى"/>
    <n v="2215"/>
    <n v="45"/>
  </r>
  <r>
    <d v="2017-11-26T00:00:00"/>
    <x v="10"/>
    <n v="200"/>
    <s v="خزينة مدينة نصر"/>
    <s v="تبرعات نقدية للمرضى"/>
    <s v="نقدية للمرضى"/>
    <s v="دفاتر جمع مال"/>
    <x v="2"/>
    <s v="سارى"/>
    <n v="2216"/>
    <n v="45"/>
  </r>
  <r>
    <d v="2017-11-26T00:00:00"/>
    <x v="10"/>
    <n v="1000"/>
    <s v="خزينة مدينة نصر"/>
    <s v="تبرعات نقدية للمرضى"/>
    <s v="نقدية للمرضى"/>
    <s v="دفاتر جمع مال"/>
    <x v="2"/>
    <s v="سارى"/>
    <n v="2287"/>
    <n v="46"/>
  </r>
  <r>
    <d v="2017-11-26T00:00:00"/>
    <x v="10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2288"/>
    <n v="46"/>
  </r>
  <r>
    <d v="2017-11-26T00:00:00"/>
    <x v="10"/>
    <n v="10000"/>
    <s v="خزينة مدينة نصر"/>
    <s v="تبرعات نقدية للمرضى"/>
    <s v="نقدية للمرضى"/>
    <s v="دفاتر جمع مال"/>
    <x v="2"/>
    <s v="سارى"/>
    <n v="2289"/>
    <n v="46"/>
  </r>
  <r>
    <d v="2017-11-26T00:00:00"/>
    <x v="10"/>
    <n v="3800"/>
    <s v="خزينة مدينة نصر"/>
    <s v="تبرعات نقدية للمرضى"/>
    <s v="نقدية للمرضى"/>
    <s v="دفاتر جمع مال"/>
    <x v="2"/>
    <s v="سارى"/>
    <n v="2290"/>
    <n v="46"/>
  </r>
  <r>
    <d v="2017-11-26T00:00:00"/>
    <x v="10"/>
    <n v="10000"/>
    <s v="خزينة مدينة نصر"/>
    <s v="تبرعات نقدية للمرضى"/>
    <s v="نقدية للمرضى"/>
    <s v="دفاتر جمع مال"/>
    <x v="2"/>
    <s v="سارى"/>
    <n v="2291"/>
    <n v="46"/>
  </r>
  <r>
    <d v="2017-11-26T00:00:00"/>
    <x v="10"/>
    <n v="4000"/>
    <s v="خزينة مدينة نصر"/>
    <s v="تبرعات نقدية للمرضى"/>
    <s v="نقدية للمرضى"/>
    <s v="دفاتر جمع مال"/>
    <x v="2"/>
    <s v="سارى"/>
    <n v="2292"/>
    <n v="46"/>
  </r>
  <r>
    <d v="2017-11-26T00:00:00"/>
    <x v="10"/>
    <n v="4400"/>
    <s v="خزينة مدينة نصر"/>
    <s v="تبرعات نقدية للمرضى"/>
    <s v="نقدية للمرضى"/>
    <s v="دفاتر جمع مال"/>
    <x v="2"/>
    <s v="سارى"/>
    <n v="2293"/>
    <n v="46"/>
  </r>
  <r>
    <d v="2017-11-26T00:00:00"/>
    <x v="10"/>
    <n v="10000"/>
    <s v="خزينة مدينة نصر"/>
    <s v="تبرعات نقدية للمرضى"/>
    <s v="نقدية للمرضى"/>
    <s v="دفاتر جمع مال"/>
    <x v="2"/>
    <s v="سارى"/>
    <n v="2294"/>
    <n v="46"/>
  </r>
  <r>
    <d v="2017-11-26T00:00:00"/>
    <x v="10"/>
    <n v="10000"/>
    <s v="خزينة مدينة نصر"/>
    <s v="تبرعات نقدية للمرضى"/>
    <s v="نقدية للمرضى"/>
    <s v="دفاتر جمع مال"/>
    <x v="2"/>
    <s v="سارى"/>
    <n v="2295"/>
    <n v="46"/>
  </r>
  <r>
    <d v="2017-11-26T00:00:00"/>
    <x v="10"/>
    <n v="4500"/>
    <s v="خزينة مدينة نصر"/>
    <s v="تبرعات نقدية للمرضى"/>
    <s v="نقدية للمرضى"/>
    <s v="دفاتر جمع مال"/>
    <x v="2"/>
    <s v="سارى"/>
    <n v="2296"/>
    <n v="46"/>
  </r>
  <r>
    <d v="2017-11-26T00:00:00"/>
    <x v="10"/>
    <n v="2000"/>
    <s v="خزينة مدينة نصر"/>
    <s v="تبرعات نقدية للمرضى"/>
    <s v="نقدية للمرضى"/>
    <s v="دفاتر جمع مال"/>
    <x v="2"/>
    <s v="سارى"/>
    <n v="2297"/>
    <n v="46"/>
  </r>
  <r>
    <d v="2017-11-26T00:00:00"/>
    <x v="10"/>
    <n v="10000"/>
    <s v="خزينة مدينة نصر"/>
    <s v="تبرعات نقدية للمرضى"/>
    <s v="نقدية للمرضى"/>
    <s v="دفاتر جمع مال"/>
    <x v="2"/>
    <s v="سارى"/>
    <n v="2436"/>
    <n v="49"/>
  </r>
  <r>
    <d v="2017-11-26T00:00:00"/>
    <x v="10"/>
    <n v="1500"/>
    <s v="خزينة مدينة نصر"/>
    <s v="تبرعات عامة من زكاة مال وغيرها"/>
    <s v="تبرعات عامة من زكاة مال وغيرها"/>
    <s v="دفاتر جمع مال"/>
    <x v="2"/>
    <s v="سارى"/>
    <n v="2464"/>
    <n v="50"/>
  </r>
  <r>
    <d v="2017-11-26T00:00:00"/>
    <x v="10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2540"/>
    <n v="51"/>
  </r>
  <r>
    <d v="2017-11-26T00:00:00"/>
    <x v="10"/>
    <n v="700"/>
    <s v="خزينة مدينة نصر"/>
    <s v="تبرعات نقدية للمرضى"/>
    <s v="نقدية للمرضى"/>
    <s v="دفاتر جمع مال"/>
    <x v="2"/>
    <s v="سارى"/>
    <n v="2541"/>
    <n v="51"/>
  </r>
  <r>
    <d v="2017-11-26T00:00:00"/>
    <x v="10"/>
    <n v="1500"/>
    <s v="خزينة مدينة نصر"/>
    <s v="تبرعات عامة من زكاة مال وغيرها"/>
    <s v="تبرعات عامة من زكاة مال وغيرها"/>
    <s v="دفاتر جمع مال"/>
    <x v="2"/>
    <s v="سارى"/>
    <n v="2542"/>
    <n v="51"/>
  </r>
  <r>
    <d v="2017-11-26T00:00:00"/>
    <x v="10"/>
    <n v="150"/>
    <s v="خزينة مدينة نصر"/>
    <s v="تبرعات نقدية للمرضى"/>
    <s v="نقدية للمرضى"/>
    <s v="دفاتر جمع مال"/>
    <x v="2"/>
    <s v="سارى"/>
    <n v="2543"/>
    <n v="51"/>
  </r>
  <r>
    <d v="2017-11-26T00:00:00"/>
    <x v="10"/>
    <n v="3000"/>
    <s v="خزينة مدينة نصر"/>
    <s v="تبرعات نقدية للمرضى"/>
    <s v="نقدية للمرضى"/>
    <s v="دفاتر جمع مال"/>
    <x v="2"/>
    <s v="سارى"/>
    <n v="2558"/>
    <n v="52"/>
  </r>
  <r>
    <d v="2017-11-26T00:00:00"/>
    <x v="10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2559"/>
    <n v="52"/>
  </r>
  <r>
    <d v="2017-11-26T00:00:00"/>
    <x v="10"/>
    <n v="400"/>
    <s v="خزينة مدينة نصر"/>
    <s v="تبرعات عامة من زكاة مال وغيرها"/>
    <s v="تبرعات عامة من زكاة مال وغيرها"/>
    <s v="دفاتر جمع مال"/>
    <x v="2"/>
    <s v="سارى"/>
    <n v="2607"/>
    <n v="53"/>
  </r>
  <r>
    <d v="2017-11-26T00:00:00"/>
    <x v="10"/>
    <n v="900"/>
    <s v="خزينة مدينة نصر"/>
    <s v="تبرعات نقدية للمرضى"/>
    <s v="نقدية للمرضى"/>
    <s v="دفاتر جمع مال"/>
    <x v="2"/>
    <s v="سارى"/>
    <n v="2656"/>
    <n v="54"/>
  </r>
  <r>
    <d v="2017-11-26T00:00:00"/>
    <x v="10"/>
    <n v="1720"/>
    <s v="بنك البركة جنيه مصرى"/>
    <s v="تبرعات مباشرة بالبنك"/>
    <m/>
    <s v="بنوك"/>
    <x v="0"/>
    <m/>
    <s v="معاملة بنكية"/>
    <m/>
  </r>
  <r>
    <d v="2017-11-26T00:00:00"/>
    <x v="10"/>
    <n v="100000"/>
    <s v="بنك البركة جنيه مصرى"/>
    <s v="تبرعات مباشرة بالبنك"/>
    <m/>
    <s v="بنوك"/>
    <x v="0"/>
    <m/>
    <m/>
    <m/>
  </r>
  <r>
    <d v="2017-11-26T00:00:00"/>
    <x v="10"/>
    <n v="300"/>
    <s v="بنك البركة جنيه مصرى"/>
    <s v="تبرعات مباشرة بالبنك"/>
    <m/>
    <s v="بنوك"/>
    <x v="0"/>
    <m/>
    <s v="معاملة بنكية"/>
    <m/>
  </r>
  <r>
    <d v="2017-11-26T00:00:00"/>
    <x v="10"/>
    <n v="220"/>
    <s v="بنك البركة جنيه مصرى"/>
    <s v="تبرعات مباشرة بالبنك"/>
    <m/>
    <s v="بنوك"/>
    <x v="0"/>
    <m/>
    <s v="معاملة بنكية"/>
    <m/>
  </r>
  <r>
    <d v="2017-11-26T00:00:00"/>
    <x v="10"/>
    <n v="110"/>
    <s v="بنك البركة جنيه مصرى"/>
    <s v="تبرعات مباشرة بالبنك"/>
    <m/>
    <s v="بنوك"/>
    <x v="0"/>
    <m/>
    <s v="معاملة بنكية"/>
    <m/>
  </r>
  <r>
    <d v="2017-11-27T00:00:00"/>
    <x v="10"/>
    <n v="4500"/>
    <s v="خزينة مدينة نصر"/>
    <s v="تبرعات نقدية للمرضى"/>
    <s v="نقدية للمرضى"/>
    <s v="دفاتر جمع مال"/>
    <x v="2"/>
    <s v="سارى"/>
    <n v="1850"/>
    <n v="37"/>
  </r>
  <r>
    <d v="2017-11-27T00:00:00"/>
    <x v="10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2217"/>
    <n v="45"/>
  </r>
  <r>
    <d v="2017-11-27T00:00:00"/>
    <x v="10"/>
    <n v="200"/>
    <s v="خزينة مدينة نصر"/>
    <s v="تبرعات نقدية للمرضى"/>
    <s v="نقدية للمرضى"/>
    <s v="دفاتر جمع مال"/>
    <x v="2"/>
    <s v="سارى"/>
    <n v="2398"/>
    <n v="48"/>
  </r>
  <r>
    <d v="2017-11-27T00:00:00"/>
    <x v="10"/>
    <n v="400"/>
    <s v="خزينة مدينة نصر"/>
    <s v="تبرعات عامة من زكاة مال وغيرها"/>
    <s v="تبرعات عامة من زكاة مال وغيرها"/>
    <s v="دفاتر جمع مال"/>
    <x v="2"/>
    <s v="سارى"/>
    <n v="2465"/>
    <n v="50"/>
  </r>
  <r>
    <d v="2017-11-27T00:00:00"/>
    <x v="10"/>
    <n v="500"/>
    <s v="خزينة مدينة نصر"/>
    <s v="تبرعات نقدية للمرضى"/>
    <s v="نقدية للمرضى"/>
    <s v="دفاتر جمع مال"/>
    <x v="2"/>
    <s v="سارى"/>
    <n v="2544"/>
    <n v="51"/>
  </r>
  <r>
    <d v="2017-11-27T00:00:00"/>
    <x v="10"/>
    <n v="10000"/>
    <s v="خزينة مدينة نصر"/>
    <s v="تبرعات نقدية للمرضى"/>
    <s v="نقدية للمرضى"/>
    <s v="دفاتر جمع مال"/>
    <x v="2"/>
    <s v="سارى"/>
    <n v="2554"/>
    <n v="52"/>
  </r>
  <r>
    <d v="2017-11-27T00:00:00"/>
    <x v="10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2560"/>
    <n v="52"/>
  </r>
  <r>
    <d v="2017-11-27T00:00:00"/>
    <x v="10"/>
    <n v="1900"/>
    <s v="خزينة مدينة نصر"/>
    <s v="تبرعات نقدية للمرضى"/>
    <s v="نقدية للمرضى"/>
    <s v="دفاتر جمع مال"/>
    <x v="2"/>
    <s v="سارى"/>
    <n v="2752"/>
    <n v="56"/>
  </r>
  <r>
    <d v="2017-11-27T00:00:00"/>
    <x v="10"/>
    <n v="1415.2"/>
    <s v="خزينة مدينة نصر"/>
    <s v="تبرعات عامة من زكاة مال وغيرها"/>
    <s v="تبرعات عامة من زكاة مال وغيرها"/>
    <s v="دفاتر جمع مال"/>
    <x v="2"/>
    <s v="سارى"/>
    <n v="2753"/>
    <n v="56"/>
  </r>
  <r>
    <d v="2017-11-27T00:00:00"/>
    <x v="10"/>
    <n v="700"/>
    <s v="خزينة مدينة نصر"/>
    <s v="تبرعات عامة من زكاة مال وغيرها"/>
    <s v="تبرعات عامة من زكاة مال وغيرها"/>
    <s v="دفاتر جمع مال"/>
    <x v="2"/>
    <s v="سارى"/>
    <n v="2756"/>
    <n v="56"/>
  </r>
  <r>
    <d v="2017-11-27T00:00:00"/>
    <x v="10"/>
    <n v="1500"/>
    <s v="خزينة مدينة نصر"/>
    <s v="تبرعات نقدية للمرضى"/>
    <s v="نقدية للمرضى"/>
    <s v="دفاتر جمع مال"/>
    <x v="2"/>
    <s v="سارى"/>
    <n v="2801"/>
    <n v="57"/>
  </r>
  <r>
    <d v="2017-11-27T00:00:00"/>
    <x v="10"/>
    <n v="800"/>
    <s v="بنك البركة جنيه مصرى"/>
    <s v="تبرعات مباشرة بالبنك"/>
    <m/>
    <s v="بنوك"/>
    <x v="0"/>
    <m/>
    <s v="معاملة بنكية"/>
    <m/>
  </r>
  <r>
    <d v="2017-11-27T00:00:00"/>
    <x v="10"/>
    <n v="220"/>
    <s v="بنك البركة جنيه مصرى"/>
    <s v="تبرعات مباشرة بالبنك"/>
    <m/>
    <s v="بنوك"/>
    <x v="0"/>
    <m/>
    <s v="معاملة بنكية"/>
    <m/>
  </r>
  <r>
    <d v="2017-11-28T00:00:00"/>
    <x v="10"/>
    <n v="10"/>
    <s v="خزينة مدينة نصر"/>
    <s v="تبرعات عامة من زكاة مال وغيرها"/>
    <s v="تبرعات عامة من زكاة مال وغيرها"/>
    <s v="دفاتر جمع مال"/>
    <x v="2"/>
    <s v="سارى"/>
    <n v="1277"/>
    <n v="26"/>
  </r>
  <r>
    <d v="2017-11-28T00:00:00"/>
    <x v="10"/>
    <n v="500"/>
    <s v="خزينة مدينة نصر"/>
    <s v="تبرعات نقدية للمرضى"/>
    <s v="نقدية للمرضى"/>
    <s v="دفاتر جمع مال"/>
    <x v="2"/>
    <s v="سارى"/>
    <n v="1278"/>
    <n v="26"/>
  </r>
  <r>
    <d v="2017-11-28T00:00:00"/>
    <x v="10"/>
    <n v="3520.98"/>
    <s v="خزينة مدينة نصر"/>
    <s v="تبرعات عامة من زكاة مال وغيرها"/>
    <s v="تبرعات عامة من زكاة مال وغيرها"/>
    <s v="دفاتر جمع مال"/>
    <x v="2"/>
    <s v="سارى"/>
    <n v="1279"/>
    <n v="26"/>
  </r>
  <r>
    <d v="2017-11-28T00:00:00"/>
    <x v="10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1280"/>
    <n v="26"/>
  </r>
  <r>
    <d v="2017-11-28T00:00:00"/>
    <x v="10"/>
    <n v="40"/>
    <s v="خزينة مدينة نصر"/>
    <s v="تبرعات عامة من زكاة مال وغيرها"/>
    <s v="تبرعات عامة من زكاة مال وغيرها"/>
    <s v="دفاتر جمع مال"/>
    <x v="2"/>
    <s v="سارى"/>
    <n v="2218"/>
    <n v="45"/>
  </r>
  <r>
    <d v="2017-11-28T00:00:00"/>
    <x v="10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2219"/>
    <n v="45"/>
  </r>
  <r>
    <d v="2017-11-28T00:00:00"/>
    <x v="10"/>
    <n v="1000"/>
    <s v="خزينة مدينة نصر"/>
    <s v="تبرعات نقدية للمرضى"/>
    <s v="نقدية للمرضى"/>
    <s v="دفاتر جمع مال"/>
    <x v="2"/>
    <s v="سارى"/>
    <n v="2220"/>
    <n v="45"/>
  </r>
  <r>
    <d v="2017-11-28T00:00:00"/>
    <x v="10"/>
    <n v="500"/>
    <s v="خزينة مدينة نصر"/>
    <s v="تبرعات نقدية للمرضى"/>
    <s v="نقدية للمرضى"/>
    <s v="دفاتر جمع مال"/>
    <x v="2"/>
    <s v="سارى"/>
    <n v="2221"/>
    <n v="45"/>
  </r>
  <r>
    <d v="2017-11-28T00:00:00"/>
    <x v="10"/>
    <n v="1000"/>
    <s v="خزينة مدينة نصر"/>
    <s v="تبرعات نقدية للمرضى"/>
    <s v="نقدية للمرضى"/>
    <s v="دفاتر جمع مال"/>
    <x v="2"/>
    <s v="سارى"/>
    <n v="2222"/>
    <n v="45"/>
  </r>
  <r>
    <d v="2017-11-28T00:00:00"/>
    <x v="10"/>
    <n v="100"/>
    <s v="خزينة مدينة نصر"/>
    <s v="تبرعات نقدية للمرضى"/>
    <s v="نقدية للمرضى"/>
    <s v="دفاتر جمع مال"/>
    <x v="2"/>
    <s v="سارى"/>
    <n v="2223"/>
    <n v="45"/>
  </r>
  <r>
    <d v="2017-11-28T00:00:00"/>
    <x v="10"/>
    <n v="250"/>
    <s v="خزينة مدينة نصر"/>
    <s v="تبرعات نقدية للمرضى"/>
    <s v="نقدية للمرضى"/>
    <s v="دفاتر جمع مال"/>
    <x v="2"/>
    <s v="سارى"/>
    <n v="2224"/>
    <n v="45"/>
  </r>
  <r>
    <d v="2017-11-28T00:00:00"/>
    <x v="10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2298"/>
    <n v="46"/>
  </r>
  <r>
    <d v="2017-11-28T00:00:00"/>
    <x v="10"/>
    <n v="3000"/>
    <s v="خزينة مدينة نصر"/>
    <s v="تبرعات نقدية للمرضى"/>
    <s v="نقدية للمرضى"/>
    <s v="دفاتر جمع مال"/>
    <x v="2"/>
    <s v="سارى"/>
    <n v="2299"/>
    <n v="46"/>
  </r>
  <r>
    <d v="2017-11-28T00:00:00"/>
    <x v="10"/>
    <n v="1100"/>
    <s v="خزينة مدينة نصر"/>
    <s v="تبرعات عامة من زكاة مال وغيرها"/>
    <s v="تبرعات عامة من زكاة مال وغيرها"/>
    <s v="دفاتر جمع مال"/>
    <x v="2"/>
    <s v="سارى"/>
    <n v="2300"/>
    <n v="46"/>
  </r>
  <r>
    <d v="2017-11-28T00:00:00"/>
    <x v="10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2301"/>
    <n v="47"/>
  </r>
  <r>
    <d v="2017-11-28T00:00:00"/>
    <x v="10"/>
    <n v="2500"/>
    <s v="خزينة مدينة نصر"/>
    <s v="تبرعات نقدية للمرضى"/>
    <s v="نقدية للمرضى"/>
    <s v="دفاتر جمع مال"/>
    <x v="2"/>
    <s v="سارى"/>
    <n v="2302"/>
    <n v="47"/>
  </r>
  <r>
    <d v="2017-11-28T00:00:00"/>
    <x v="10"/>
    <n v="100"/>
    <s v="خزينة مدينة نصر"/>
    <s v="تبرعات نقدية للمرضى"/>
    <s v="نقدية للمرضى"/>
    <s v="دفاتر جمع مال"/>
    <x v="2"/>
    <s v="سارى"/>
    <n v="2303"/>
    <n v="47"/>
  </r>
  <r>
    <d v="2017-11-28T00:00:00"/>
    <x v="10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2545"/>
    <n v="51"/>
  </r>
  <r>
    <d v="2017-11-28T00:00:00"/>
    <x v="10"/>
    <n v="2000"/>
    <s v="خزينة مدينة نصر"/>
    <s v="تبرعات نقدية للمرضى"/>
    <s v="نقدية للمرضى"/>
    <s v="دفاتر جمع مال"/>
    <x v="2"/>
    <s v="سارى"/>
    <n v="2546"/>
    <n v="51"/>
  </r>
  <r>
    <d v="2017-11-28T00:00:00"/>
    <x v="10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2547"/>
    <n v="51"/>
  </r>
  <r>
    <d v="2017-11-28T00:00:00"/>
    <x v="10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2548"/>
    <n v="51"/>
  </r>
  <r>
    <d v="2017-11-28T00:00:00"/>
    <x v="10"/>
    <n v="3000"/>
    <s v="خزينة مدينة نصر"/>
    <s v="تبرعات نقدية للمرضى"/>
    <s v="نقدية للمرضى"/>
    <s v="دفاتر جمع مال"/>
    <x v="2"/>
    <s v="سارى"/>
    <n v="2549"/>
    <n v="51"/>
  </r>
  <r>
    <d v="2017-11-28T00:00:00"/>
    <x v="10"/>
    <n v="100"/>
    <s v="خزينة مدينة نصر"/>
    <s v="تبرعات نقدية للمرضى"/>
    <s v="نقدية للمرضى"/>
    <s v="دفاتر جمع مال"/>
    <x v="2"/>
    <s v="سارى"/>
    <n v="2550"/>
    <n v="51"/>
  </r>
  <r>
    <d v="2017-11-28T00:00:00"/>
    <x v="10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2561"/>
    <n v="52"/>
  </r>
  <r>
    <d v="2017-11-28T00:00:00"/>
    <x v="10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2562"/>
    <n v="52"/>
  </r>
  <r>
    <d v="2017-11-28T00:00:00"/>
    <x v="10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2563"/>
    <n v="52"/>
  </r>
  <r>
    <d v="2017-11-28T00:00:00"/>
    <x v="10"/>
    <n v="100"/>
    <s v="خزينة مدينة نصر"/>
    <s v="تبرعات نقدية للمرضى"/>
    <s v="نقدية للمرضى"/>
    <s v="دفاتر جمع مال"/>
    <x v="2"/>
    <s v="سارى"/>
    <n v="2564"/>
    <n v="52"/>
  </r>
  <r>
    <d v="2017-11-28T00:00:00"/>
    <x v="10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2608"/>
    <n v="53"/>
  </r>
  <r>
    <d v="2017-11-28T00:00:00"/>
    <x v="10"/>
    <n v="3055"/>
    <s v="خزينة مدينة نصر"/>
    <s v="تبرعات نقدية للمرضى"/>
    <s v="نقدية للمرضى"/>
    <s v="دفاتر جمع مال"/>
    <x v="2"/>
    <s v="سارى"/>
    <n v="2702"/>
    <n v="55"/>
  </r>
  <r>
    <d v="2017-11-28T00:00:00"/>
    <x v="10"/>
    <n v="2750"/>
    <s v="خزينة مدينة نصر"/>
    <s v="تبرعات عامة من زكاة مال وغيرها"/>
    <s v="تبرعات عامة من زكاة مال وغيرها"/>
    <s v="دفاتر جمع مال"/>
    <x v="2"/>
    <s v="سارى"/>
    <n v="2758"/>
    <n v="56"/>
  </r>
  <r>
    <d v="2017-11-28T00:00:00"/>
    <x v="10"/>
    <n v="240"/>
    <s v="خزينة مدينة نصر"/>
    <s v="تبرعات عامة من زكاة مال وغيرها"/>
    <s v="تبرعات عامة من زكاة مال وغيرها"/>
    <s v="دفاتر جمع مال"/>
    <x v="2"/>
    <s v="سارى"/>
    <n v="2759"/>
    <n v="56"/>
  </r>
  <r>
    <d v="2017-11-28T00:00:00"/>
    <x v="10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2760"/>
    <n v="56"/>
  </r>
  <r>
    <d v="2017-11-28T00:00:00"/>
    <x v="10"/>
    <n v="10000"/>
    <s v="خزينة مدينة نصر"/>
    <s v="تبرعات نقدية للمرضى"/>
    <s v="نقدية للمرضى"/>
    <s v="دفاتر جمع مال"/>
    <x v="2"/>
    <s v="سارى"/>
    <n v="2802"/>
    <n v="57"/>
  </r>
  <r>
    <d v="2017-11-28T00:00:00"/>
    <x v="10"/>
    <n v="5000"/>
    <s v="خزينة مدينة نصر"/>
    <s v="تبرعات نقدية للمرضى"/>
    <s v="نقدية للمرضى"/>
    <s v="دفاتر جمع مال"/>
    <x v="2"/>
    <s v="سارى"/>
    <n v="2803"/>
    <n v="57"/>
  </r>
  <r>
    <d v="2017-11-28T00:00:00"/>
    <x v="10"/>
    <n v="10000"/>
    <s v="خزينة مدينة نصر"/>
    <s v="تبرعات نقدية للمرضى"/>
    <s v="نقدية للمرضى"/>
    <s v="دفاتر جمع مال"/>
    <x v="2"/>
    <s v="سارى"/>
    <n v="2804"/>
    <n v="57"/>
  </r>
  <r>
    <d v="2017-11-28T00:00:00"/>
    <x v="10"/>
    <n v="6000"/>
    <s v="خزينة مدينة نصر"/>
    <s v="تبرعات نقدية للمرضى"/>
    <s v="نقدية للمرضى"/>
    <s v="دفاتر جمع مال"/>
    <x v="2"/>
    <s v="سارى"/>
    <n v="2806"/>
    <n v="57"/>
  </r>
  <r>
    <d v="2017-11-28T00:00:00"/>
    <x v="10"/>
    <n v="1000"/>
    <s v="خزينة مدينة نصر"/>
    <s v="تبرعات نقدية للمرضى"/>
    <s v="نقدية للمرضى"/>
    <s v="دفاتر جمع مال"/>
    <x v="2"/>
    <s v="سارى"/>
    <n v="2807"/>
    <n v="57"/>
  </r>
  <r>
    <d v="2017-11-28T00:00:00"/>
    <x v="10"/>
    <n v="300"/>
    <s v="خزينة مدينة نصر"/>
    <s v="تبرعات نقدية للمرضى"/>
    <s v="نقدية للمرضى"/>
    <s v="دفاتر جمع مال"/>
    <x v="2"/>
    <s v="سارى"/>
    <n v="2851"/>
    <n v="58"/>
  </r>
  <r>
    <d v="2017-11-28T00:00:00"/>
    <x v="10"/>
    <n v="2000"/>
    <s v="خزينة مدينة نصر"/>
    <s v="تبرعات نقدية للمرضى"/>
    <s v="نقدية للمرضى"/>
    <s v="دفاتر جمع مال"/>
    <x v="2"/>
    <s v="سارى"/>
    <n v="2852"/>
    <n v="58"/>
  </r>
  <r>
    <d v="2017-11-28T00:00:00"/>
    <x v="10"/>
    <n v="2000"/>
    <s v="خزينة مدينة نصر"/>
    <s v="تبرعات نقدية للمرضى"/>
    <s v="نقدية للمرضى"/>
    <s v="دفاتر جمع مال"/>
    <x v="2"/>
    <s v="سارى"/>
    <n v="2853"/>
    <n v="58"/>
  </r>
  <r>
    <d v="2017-11-28T00:00:00"/>
    <x v="10"/>
    <n v="5000"/>
    <s v="خزينة مدينة نصر"/>
    <s v="تبرعات نقدية للمرضى"/>
    <s v="نقدية للمرضى"/>
    <s v="دفاتر جمع مال"/>
    <x v="2"/>
    <s v="سارى"/>
    <n v="2854"/>
    <n v="58"/>
  </r>
  <r>
    <d v="2017-11-28T00:00:00"/>
    <x v="10"/>
    <n v="100000"/>
    <s v="بنك البركة جنيه مصرى"/>
    <s v="تبرعات مباشرة بالبنك"/>
    <m/>
    <s v="بنوك"/>
    <x v="0"/>
    <m/>
    <m/>
    <m/>
  </r>
  <r>
    <d v="2017-11-28T00:00:00"/>
    <x v="10"/>
    <n v="180"/>
    <s v="بنك البركة جنيه مصرى"/>
    <s v="تبرعات مباشرة بالبنك"/>
    <m/>
    <s v="بنوك"/>
    <x v="0"/>
    <m/>
    <s v="معاملة بنكية"/>
    <m/>
  </r>
  <r>
    <d v="2017-11-28T00:00:00"/>
    <x v="10"/>
    <n v="1615"/>
    <s v="بنك البركة جنيه مصرى"/>
    <s v="تبرعات مباشرة بالبنك"/>
    <m/>
    <s v="بنوك"/>
    <x v="0"/>
    <m/>
    <s v="معاملة بنكية"/>
    <m/>
  </r>
  <r>
    <d v="2017-11-28T00:00:00"/>
    <x v="10"/>
    <n v="650"/>
    <s v="بنك البركة جنيه مصرى"/>
    <s v="تبرعات مباشرة بالبنك"/>
    <m/>
    <s v="بنوك"/>
    <x v="0"/>
    <m/>
    <s v="معاملة بنكية"/>
    <m/>
  </r>
  <r>
    <d v="2017-11-28T00:00:00"/>
    <x v="10"/>
    <n v="500"/>
    <s v="بنك البركة جنيه مصرى"/>
    <s v="تبرعات مباشرة بالبنك"/>
    <m/>
    <s v="بنوك"/>
    <x v="0"/>
    <m/>
    <s v="معاملة بنكية"/>
    <m/>
  </r>
  <r>
    <d v="2017-11-28T00:00:00"/>
    <x v="10"/>
    <n v="15000"/>
    <s v="بنك البركة جنيه مصرى"/>
    <s v="تبرعات مباشرة بالبنك"/>
    <m/>
    <s v="بنوك"/>
    <x v="0"/>
    <m/>
    <s v="معاملة بنكية"/>
    <m/>
  </r>
  <r>
    <d v="2017-11-28T00:00:00"/>
    <x v="10"/>
    <n v="1000"/>
    <s v="بنك البركة جنيه مصرى"/>
    <s v="تبرعات مباشرة بالبنك"/>
    <m/>
    <s v="بنوك"/>
    <x v="0"/>
    <m/>
    <s v="معاملة بنكية"/>
    <m/>
  </r>
  <r>
    <d v="2017-11-28T00:00:00"/>
    <x v="10"/>
    <n v="20000"/>
    <s v="بنك البركة جنيه مصرى"/>
    <s v="تبرعات مباشرة بالبنك"/>
    <m/>
    <s v="بنوك"/>
    <x v="0"/>
    <m/>
    <s v="معاملة بنكية"/>
    <m/>
  </r>
  <r>
    <d v="2017-11-28T00:00:00"/>
    <x v="10"/>
    <n v="22000"/>
    <s v="بنك البركة جنيه مصرى"/>
    <s v="تبرعات مباشرة بالبنك"/>
    <m/>
    <s v="بنوك"/>
    <x v="0"/>
    <m/>
    <s v="معاملة بنكية"/>
    <m/>
  </r>
  <r>
    <d v="2017-11-28T00:00:00"/>
    <x v="10"/>
    <n v="400"/>
    <s v="بنك البركة جنيه مصرى"/>
    <s v="تبرعات مباشرة بالبنك"/>
    <m/>
    <s v="بنوك"/>
    <x v="0"/>
    <m/>
    <s v="معاملة بنكية"/>
    <m/>
  </r>
  <r>
    <d v="2017-11-29T00:00:00"/>
    <x v="10"/>
    <n v="405"/>
    <s v="خزينة مدينة نصر"/>
    <s v="تبرعات عامة من زكاة مال وغيرها"/>
    <s v="تبرعات عامة من زكاة مال وغيرها"/>
    <s v="دفاتر جمع مال"/>
    <x v="2"/>
    <s v="سارى"/>
    <n v="1281"/>
    <n v="26"/>
  </r>
  <r>
    <d v="2017-11-29T00:00:00"/>
    <x v="10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1282"/>
    <n v="26"/>
  </r>
  <r>
    <d v="2017-11-29T00:00:00"/>
    <x v="10"/>
    <n v="9000"/>
    <s v="خزينة مدينة نصر"/>
    <s v="تبرعات عامة من زكاة مال وغيرها"/>
    <s v="تبرعات عامة من زكاة مال وغيرها"/>
    <s v="دفاتر جمع مال"/>
    <x v="2"/>
    <s v="سارى"/>
    <n v="1283"/>
    <n v="26"/>
  </r>
  <r>
    <d v="2017-11-29T00:00:00"/>
    <x v="10"/>
    <n v="3000"/>
    <s v="خزينة مدينة نصر"/>
    <s v="تبرعات عامة من زكاة مال وغيرها"/>
    <s v="تبرعات عامة من زكاة مال وغيرها"/>
    <s v="دفاتر جمع مال"/>
    <x v="2"/>
    <s v="سارى"/>
    <n v="1284"/>
    <n v="26"/>
  </r>
  <r>
    <d v="2017-11-29T00:00:00"/>
    <x v="10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1287"/>
    <n v="26"/>
  </r>
  <r>
    <d v="2017-11-29T00:00:00"/>
    <x v="10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1288"/>
    <n v="26"/>
  </r>
  <r>
    <d v="2017-11-29T00:00:00"/>
    <x v="10"/>
    <n v="3112"/>
    <s v="خزينة مدينة نصر"/>
    <s v="تبرعات عامة من زكاة مال وغيرها"/>
    <s v="تبرعات عامة من زكاة مال وغيرها"/>
    <s v="دفاتر جمع مال"/>
    <x v="2"/>
    <s v="سارى"/>
    <n v="1289"/>
    <n v="26"/>
  </r>
  <r>
    <d v="2017-11-29T00:00:00"/>
    <x v="10"/>
    <n v="7088"/>
    <s v="خزينة مدينة نصر"/>
    <s v="تبرعات عامة من زكاة مال وغيرها"/>
    <s v="تبرعات عامة من زكاة مال وغيرها"/>
    <s v="دفاتر جمع مال"/>
    <x v="2"/>
    <s v="سارى"/>
    <n v="1290"/>
    <n v="26"/>
  </r>
  <r>
    <d v="2017-11-29T00:00:00"/>
    <x v="10"/>
    <n v="5418"/>
    <s v="خزينة مدينة نصر دولار"/>
    <s v="تبرعات عامة من زكاة مال وغيرها"/>
    <s v="تبرعات عامة من زكاة مال وغيرها"/>
    <s v="دفاتر جمع مال"/>
    <x v="2"/>
    <s v="سارى"/>
    <n v="1291"/>
    <n v="26"/>
  </r>
  <r>
    <d v="2017-11-29T00:00:00"/>
    <x v="10"/>
    <n v="1600"/>
    <s v="خزينة مدينة نصر"/>
    <s v="تبرعات نقدية للمرضى"/>
    <s v="نقدية للمرضى"/>
    <s v="دفاتر جمع مال"/>
    <x v="2"/>
    <s v="سارى"/>
    <n v="1292"/>
    <n v="26"/>
  </r>
  <r>
    <d v="2017-11-29T00:00:00"/>
    <x v="10"/>
    <n v="1000"/>
    <s v="خزينة مدينة نصر"/>
    <s v="تبرعات نقدية للمرضى"/>
    <s v="نقدية للمرضى"/>
    <s v="دفاتر جمع مال"/>
    <x v="2"/>
    <s v="سارى"/>
    <n v="2225"/>
    <n v="45"/>
  </r>
  <r>
    <d v="2017-11-29T00:00:00"/>
    <x v="10"/>
    <n v="2200"/>
    <s v="خزينة مدينة نصر"/>
    <s v="تبرعات نقدية للمرضى"/>
    <s v="نقدية للمرضى"/>
    <s v="دفاتر جمع مال"/>
    <x v="2"/>
    <s v="سارى"/>
    <n v="2226"/>
    <n v="45"/>
  </r>
  <r>
    <d v="2017-11-29T00:00:00"/>
    <x v="10"/>
    <n v="600"/>
    <s v="خزينة مدينة نصر"/>
    <s v="تبرعات نقدية للمرضى"/>
    <s v="نقدية للمرضى"/>
    <s v="دفاتر جمع مال"/>
    <x v="2"/>
    <s v="سارى"/>
    <n v="2227"/>
    <n v="45"/>
  </r>
  <r>
    <d v="2017-11-29T00:00:00"/>
    <x v="10"/>
    <n v="9030"/>
    <s v="خزينة مدينة نصر دولار"/>
    <s v="تبرعات نقدية للمرضى"/>
    <s v="نقدية للمرضى"/>
    <s v="دفاتر جمع مال"/>
    <x v="2"/>
    <s v="سارى"/>
    <n v="2228"/>
    <n v="45"/>
  </r>
  <r>
    <d v="2017-11-29T00:00:00"/>
    <x v="10"/>
    <n v="8802.4500000000007"/>
    <s v="خزينة مدينة نصر"/>
    <s v="تبرعات نقدية للمرضى"/>
    <s v="نقدية للمرضى"/>
    <s v="دفاتر جمع مال"/>
    <x v="2"/>
    <s v="سارى"/>
    <n v="2229"/>
    <n v="45"/>
  </r>
  <r>
    <d v="2017-11-29T00:00:00"/>
    <x v="10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2230"/>
    <n v="45"/>
  </r>
  <r>
    <d v="2017-11-29T00:00:00"/>
    <x v="10"/>
    <n v="5000"/>
    <s v="خزينة مدينة نصر"/>
    <s v="تبرعات نقدية للمرضى"/>
    <s v="نقدية للمرضى"/>
    <s v="دفاتر جمع مال"/>
    <x v="2"/>
    <s v="سارى"/>
    <n v="2231"/>
    <n v="45"/>
  </r>
  <r>
    <d v="2017-11-29T00:00:00"/>
    <x v="10"/>
    <n v="1000"/>
    <s v="خزينة مدينة نصر"/>
    <s v="تبرعات نقدية للمرضى"/>
    <s v="نقدية للمرضى"/>
    <s v="دفاتر جمع مال"/>
    <x v="2"/>
    <s v="سارى"/>
    <n v="2304"/>
    <n v="47"/>
  </r>
  <r>
    <d v="2017-11-29T00:00:00"/>
    <x v="10"/>
    <n v="3000"/>
    <s v="خزينة مدينة نصر"/>
    <s v="تبرعات نقدية للمرضى"/>
    <s v="نقدية للمرضى"/>
    <s v="دفاتر جمع مال"/>
    <x v="2"/>
    <s v="سارى"/>
    <n v="2305"/>
    <n v="47"/>
  </r>
  <r>
    <d v="2017-11-29T00:00:00"/>
    <x v="10"/>
    <n v="7400"/>
    <s v="خزينة مدينة نصر"/>
    <s v="تبرعات نقدية للمرضى"/>
    <s v="نقدية للمرضى"/>
    <s v="دفاتر جمع مال"/>
    <x v="2"/>
    <s v="سارى"/>
    <n v="2307"/>
    <n v="47"/>
  </r>
  <r>
    <d v="2017-11-29T00:00:00"/>
    <x v="10"/>
    <n v="100"/>
    <s v="خزينة مدينة نصر"/>
    <s v="تبرعات نقدية للمرضى"/>
    <s v="نقدية للمرضى"/>
    <s v="دفاتر جمع مال"/>
    <x v="2"/>
    <s v="سارى"/>
    <n v="2308"/>
    <n v="47"/>
  </r>
  <r>
    <d v="2017-11-29T00:00:00"/>
    <x v="10"/>
    <n v="800"/>
    <s v="خزينة مدينة نصر"/>
    <s v="تبرعات نقدية للمرضى"/>
    <s v="نقدية للمرضى"/>
    <s v="دفاتر جمع مال"/>
    <x v="2"/>
    <s v="سارى"/>
    <n v="2309"/>
    <n v="47"/>
  </r>
  <r>
    <d v="2017-11-29T00:00:00"/>
    <x v="10"/>
    <n v="750"/>
    <s v="خزينة مدينة نصر"/>
    <s v="تبرعات عامة من زكاة مال وغيرها"/>
    <s v="تبرعات عامة من زكاة مال وغيرها"/>
    <s v="دفاتر جمع مال"/>
    <x v="2"/>
    <s v="سارى"/>
    <n v="2437"/>
    <n v="49"/>
  </r>
  <r>
    <d v="2017-11-29T00:00:00"/>
    <x v="10"/>
    <n v="5000"/>
    <s v="خزينة مدينة نصر"/>
    <s v="تبرعات نقدية للمرضى"/>
    <s v="نقدية للمرضى"/>
    <s v="دفاتر جمع مال"/>
    <x v="2"/>
    <s v="سارى"/>
    <n v="2438"/>
    <n v="49"/>
  </r>
  <r>
    <d v="2017-11-29T00:00:00"/>
    <x v="10"/>
    <n v="200"/>
    <s v="خزينة مدينة نصر"/>
    <s v="تبرعات نقدية للمرضى"/>
    <s v="نقدية للمرضى"/>
    <s v="دفاتر جمع مال"/>
    <x v="2"/>
    <s v="سارى"/>
    <n v="2439"/>
    <n v="49"/>
  </r>
  <r>
    <d v="2017-11-29T00:00:00"/>
    <x v="10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2440"/>
    <n v="49"/>
  </r>
  <r>
    <d v="2017-11-29T00:00:00"/>
    <x v="10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2441"/>
    <n v="49"/>
  </r>
  <r>
    <d v="2017-11-29T00:00:00"/>
    <x v="10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2442"/>
    <n v="49"/>
  </r>
  <r>
    <d v="2017-11-29T00:00:00"/>
    <x v="10"/>
    <n v="10614"/>
    <s v="خزينة مدينة نصر"/>
    <s v="تبرعات نقدية للمرضى"/>
    <s v="نقدية للمرضى"/>
    <s v="دفاتر جمع مال"/>
    <x v="2"/>
    <s v="سارى"/>
    <n v="2443"/>
    <n v="49"/>
  </r>
  <r>
    <d v="2017-11-29T00:00:00"/>
    <x v="10"/>
    <n v="2600"/>
    <s v="خزينة مدينة نصر"/>
    <s v="تبرعات عامة من زكاة مال وغيرها"/>
    <s v="تبرعات عامة من زكاة مال وغيرها"/>
    <s v="دفاتر جمع مال"/>
    <x v="2"/>
    <s v="سارى"/>
    <n v="2444"/>
    <n v="49"/>
  </r>
  <r>
    <d v="2017-11-29T00:00:00"/>
    <x v="10"/>
    <n v="400"/>
    <s v="خزينة مدينة نصر"/>
    <s v="تبرعات عامة من زكاة مال وغيرها"/>
    <s v="تبرعات عامة من زكاة مال وغيرها"/>
    <s v="دفاتر جمع مال"/>
    <x v="2"/>
    <s v="سارى"/>
    <n v="2445"/>
    <n v="49"/>
  </r>
  <r>
    <d v="2017-11-29T00:00:00"/>
    <x v="10"/>
    <n v="25000"/>
    <s v="خزينة مدينة نصر"/>
    <s v="تبرعات عامة من زكاة مال وغيرها"/>
    <s v="تبرعات عامة من زكاة مال وغيرها"/>
    <s v="دفاتر جمع مال"/>
    <x v="2"/>
    <s v="سارى"/>
    <n v="2466"/>
    <n v="50"/>
  </r>
  <r>
    <d v="2017-11-29T00:00:00"/>
    <x v="10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2609"/>
    <n v="53"/>
  </r>
  <r>
    <d v="2017-11-29T00:00:00"/>
    <x v="10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2610"/>
    <n v="53"/>
  </r>
  <r>
    <d v="2017-11-29T00:00:00"/>
    <x v="10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2611"/>
    <n v="53"/>
  </r>
  <r>
    <d v="2017-11-29T00:00:00"/>
    <x v="10"/>
    <n v="600"/>
    <s v="خزينة مدينة نصر"/>
    <s v="تبرعات عامة من زكاة مال وغيرها"/>
    <s v="تبرعات عامة من زكاة مال وغيرها"/>
    <s v="دفاتر جمع مال"/>
    <x v="2"/>
    <s v="سارى"/>
    <n v="2612"/>
    <n v="53"/>
  </r>
  <r>
    <d v="2017-11-29T00:00:00"/>
    <x v="10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2613"/>
    <n v="53"/>
  </r>
  <r>
    <d v="2017-11-29T00:00:00"/>
    <x v="10"/>
    <n v="2200"/>
    <s v="خزينة مدينة نصر"/>
    <s v="تبرعات عامة من زكاة مال وغيرها"/>
    <s v="تبرعات عامة من زكاة مال وغيرها"/>
    <s v="دفاتر جمع مال"/>
    <x v="2"/>
    <s v="سارى"/>
    <n v="2614"/>
    <n v="53"/>
  </r>
  <r>
    <d v="2017-11-29T00:00:00"/>
    <x v="10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2615"/>
    <n v="53"/>
  </r>
  <r>
    <d v="2017-11-29T00:00:00"/>
    <x v="10"/>
    <n v="200"/>
    <s v="خزينة مدينة نصر"/>
    <s v="تبرعات نقدية للمرضى"/>
    <s v="نقدية للمرضى"/>
    <s v="دفاتر جمع مال"/>
    <x v="2"/>
    <s v="سارى"/>
    <n v="2657"/>
    <n v="54"/>
  </r>
  <r>
    <d v="2017-11-29T00:00:00"/>
    <x v="10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2658"/>
    <n v="54"/>
  </r>
  <r>
    <d v="2017-11-29T00:00:00"/>
    <x v="10"/>
    <n v="400"/>
    <s v="خزينة مدينة نصر"/>
    <s v="تبرعات عامة من زكاة مال وغيرها"/>
    <s v="تبرعات عامة من زكاة مال وغيرها"/>
    <s v="دفاتر جمع مال"/>
    <x v="2"/>
    <s v="سارى"/>
    <n v="2659"/>
    <n v="54"/>
  </r>
  <r>
    <d v="2017-11-29T00:00:00"/>
    <x v="10"/>
    <n v="600"/>
    <s v="خزينة مدينة نصر"/>
    <s v="تبرعات نقدية للمرضى"/>
    <s v="نقدية للمرضى"/>
    <s v="دفاتر جمع مال"/>
    <x v="2"/>
    <s v="سارى"/>
    <n v="2660"/>
    <n v="54"/>
  </r>
  <r>
    <d v="2017-11-29T00:00:00"/>
    <x v="10"/>
    <n v="10000"/>
    <s v="خزينة مدينة نصر"/>
    <s v="تبرعات نقدية للمرضى"/>
    <s v="نقدية للمرضى"/>
    <s v="دفاتر جمع مال"/>
    <x v="2"/>
    <s v="سارى"/>
    <n v="2661"/>
    <n v="54"/>
  </r>
  <r>
    <d v="2017-11-29T00:00:00"/>
    <x v="10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2662"/>
    <n v="54"/>
  </r>
  <r>
    <d v="2017-11-29T00:00:00"/>
    <x v="10"/>
    <n v="300"/>
    <s v="خزينة مدينة نصر"/>
    <s v="تبرعات نقدية للمرضى"/>
    <s v="نقدية للمرضى"/>
    <s v="دفاتر جمع مال"/>
    <x v="2"/>
    <s v="سارى"/>
    <n v="2663"/>
    <n v="54"/>
  </r>
  <r>
    <d v="2017-11-29T00:00:00"/>
    <x v="10"/>
    <n v="30000"/>
    <s v="خزينة مدينة نصر"/>
    <s v="تبرعات عامة من زكاة مال وغيرها"/>
    <s v="تبرعات عامة من زكاة مال وغيرها"/>
    <s v="دفاتر جمع مال"/>
    <x v="2"/>
    <s v="سارى"/>
    <n v="2664"/>
    <n v="54"/>
  </r>
  <r>
    <d v="2017-11-29T00:00:00"/>
    <x v="10"/>
    <n v="800"/>
    <s v="خزينة مدينة نصر"/>
    <s v="تبرعات نقدية للمرضى"/>
    <s v="نقدية للمرضى"/>
    <s v="دفاتر جمع مال"/>
    <x v="2"/>
    <s v="سارى"/>
    <n v="2665"/>
    <n v="54"/>
  </r>
  <r>
    <d v="2017-11-29T00:00:00"/>
    <x v="10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2666"/>
    <n v="54"/>
  </r>
  <r>
    <d v="2017-11-29T00:00:00"/>
    <x v="10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2667"/>
    <n v="54"/>
  </r>
  <r>
    <d v="2017-11-29T00:00:00"/>
    <x v="10"/>
    <n v="2055"/>
    <s v="خزينة مدينة نصر"/>
    <s v="تبرعات نقدية للمرضى"/>
    <s v="نقدية للمرضى"/>
    <s v="دفاتر جمع مال"/>
    <x v="2"/>
    <s v="سارى"/>
    <n v="2703"/>
    <n v="55"/>
  </r>
  <r>
    <d v="2017-11-29T00:00:00"/>
    <x v="10"/>
    <n v="3000"/>
    <s v="خزينة مدينة نصر"/>
    <s v="تبرعات عامة من زكاة مال وغيرها"/>
    <s v="تبرعات عامة من زكاة مال وغيرها"/>
    <s v="دفاتر جمع مال"/>
    <x v="2"/>
    <s v="سارى"/>
    <n v="2761"/>
    <n v="56"/>
  </r>
  <r>
    <d v="2017-11-29T00:00:00"/>
    <x v="10"/>
    <n v="850"/>
    <s v="خزينة مدينة نصر"/>
    <s v="تبرعات نقدية للمرضى"/>
    <s v="نقدية للمرضى"/>
    <s v="دفاتر جمع مال"/>
    <x v="2"/>
    <s v="سارى"/>
    <n v="2762"/>
    <n v="56"/>
  </r>
  <r>
    <d v="2017-11-29T00:00:00"/>
    <x v="10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2763"/>
    <n v="56"/>
  </r>
  <r>
    <d v="2017-11-29T00:00:00"/>
    <x v="10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2764"/>
    <n v="56"/>
  </r>
  <r>
    <d v="2017-11-29T00:00:00"/>
    <x v="10"/>
    <n v="1100"/>
    <s v="خزينة مدينة نصر"/>
    <s v="تبرعات نقدية للمرضى"/>
    <s v="نقدية للمرضى"/>
    <s v="دفاتر جمع مال"/>
    <x v="2"/>
    <s v="سارى"/>
    <n v="2765"/>
    <n v="56"/>
  </r>
  <r>
    <d v="2017-11-29T00:00:00"/>
    <x v="10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2808"/>
    <n v="57"/>
  </r>
  <r>
    <d v="2017-11-29T00:00:00"/>
    <x v="10"/>
    <n v="5000"/>
    <s v="خزينة مدينة نصر"/>
    <s v="تبرعات نقدية للمرضى"/>
    <s v="نقدية للمرضى"/>
    <s v="دفاتر جمع مال"/>
    <x v="2"/>
    <s v="سارى"/>
    <n v="2855"/>
    <n v="58"/>
  </r>
  <r>
    <d v="2017-11-29T00:00:00"/>
    <x v="10"/>
    <n v="4000"/>
    <s v="خزينة مدينة نصر"/>
    <s v="تبرعات نقدية للمرضى"/>
    <s v="نقدية للمرضى"/>
    <s v="دفاتر جمع مال"/>
    <x v="2"/>
    <s v="سارى"/>
    <n v="2856"/>
    <n v="58"/>
  </r>
  <r>
    <d v="2017-11-29T00:00:00"/>
    <x v="10"/>
    <n v="30"/>
    <s v="خزينة مدينة نصر"/>
    <s v="تبرعات نقدية للمرضى"/>
    <s v="نقدية للمرضى"/>
    <s v="دفاتر جمع مال"/>
    <x v="2"/>
    <s v="سارى"/>
    <n v="2857"/>
    <n v="58"/>
  </r>
  <r>
    <d v="2017-11-29T00:00:00"/>
    <x v="10"/>
    <n v="500"/>
    <s v="خزينة مدينة نصر"/>
    <s v="تبرعات نقدية للمرضى"/>
    <s v="نقدية للمرضى"/>
    <s v="دفاتر جمع مال"/>
    <x v="2"/>
    <s v="سارى"/>
    <n v="2858"/>
    <n v="58"/>
  </r>
  <r>
    <d v="2017-11-29T00:00:00"/>
    <x v="10"/>
    <n v="50"/>
    <s v="خزينة مدينة نصر"/>
    <s v="تبرعات نقدية للمرضى"/>
    <s v="نقدية للمرضى"/>
    <s v="دفاتر جمع مال"/>
    <x v="2"/>
    <s v="سارى"/>
    <n v="2860"/>
    <n v="58"/>
  </r>
  <r>
    <d v="2017-11-29T00:00:00"/>
    <x v="10"/>
    <n v="400"/>
    <s v="خزينة مدينة نصر"/>
    <s v="تبرعات نقدية للمرضى"/>
    <s v="نقدية للمرضى"/>
    <s v="دفاتر جمع مال"/>
    <x v="2"/>
    <s v="سارى"/>
    <n v="2861"/>
    <n v="58"/>
  </r>
  <r>
    <d v="2017-11-29T00:00:00"/>
    <x v="10"/>
    <n v="1000"/>
    <s v="بنك البركة جنيه مصرى"/>
    <s v="تبرعات مباشرة بالبنك"/>
    <m/>
    <s v="بنوك"/>
    <x v="0"/>
    <m/>
    <s v="معاملة بنكية"/>
    <m/>
  </r>
  <r>
    <d v="2017-11-29T00:00:00"/>
    <x v="10"/>
    <n v="6000"/>
    <s v="بنك البركة جنيه مصرى"/>
    <s v="تبرعات مباشرة بالبنك"/>
    <m/>
    <s v="بنوك"/>
    <x v="0"/>
    <m/>
    <s v="معاملة بنكية"/>
    <m/>
  </r>
  <r>
    <d v="2017-11-29T00:00:00"/>
    <x v="10"/>
    <n v="1000"/>
    <s v="بنك البركة جنيه مصرى"/>
    <s v="تبرعات مباشرة بالبنك"/>
    <m/>
    <s v="بنوك"/>
    <x v="0"/>
    <m/>
    <s v="معاملة بنكية"/>
    <m/>
  </r>
  <r>
    <d v="2017-11-29T00:00:00"/>
    <x v="10"/>
    <n v="1000"/>
    <s v="بنك البركة جنيه مصرى"/>
    <s v="تبرعات مباشرة بالبنك"/>
    <m/>
    <s v="بنوك"/>
    <x v="0"/>
    <m/>
    <s v="معاملة بنكية"/>
    <m/>
  </r>
  <r>
    <d v="2017-11-29T00:00:00"/>
    <x v="10"/>
    <n v="17690"/>
    <s v="بنك البركة جنيه مصرى"/>
    <s v="تبرعات مباشرة بالبنك"/>
    <m/>
    <s v="بنوك"/>
    <x v="0"/>
    <m/>
    <s v="معاملة بنكية"/>
    <m/>
  </r>
  <r>
    <d v="2017-11-29T00:00:00"/>
    <x v="10"/>
    <n v="1200"/>
    <s v="بنك البركة جنيه مصرى"/>
    <s v="تبرعات مباشرة بالبنك"/>
    <m/>
    <s v="بنوك"/>
    <x v="0"/>
    <m/>
    <s v="معاملة بنكية"/>
    <m/>
  </r>
  <r>
    <d v="2017-11-29T00:00:00"/>
    <x v="10"/>
    <n v="8639"/>
    <s v="بنك البركة جنيه مصرى"/>
    <s v="تبرعات مباشرة بالبنك"/>
    <m/>
    <s v="بنوك"/>
    <x v="0"/>
    <m/>
    <s v="معاملة بنكية"/>
    <m/>
  </r>
  <r>
    <d v="2017-11-29T00:00:00"/>
    <x v="10"/>
    <n v="210"/>
    <s v="بنك البركة جنيه مصرى"/>
    <s v="تبرعات مباشرة بالبنك"/>
    <m/>
    <s v="بنوك"/>
    <x v="0"/>
    <m/>
    <s v="معاملة بنكية"/>
    <m/>
  </r>
  <r>
    <d v="2017-11-29T00:00:00"/>
    <x v="10"/>
    <n v="2000"/>
    <s v="بنك البركة جنيه مصرى"/>
    <s v="تبرعات مباشرة بالبنك"/>
    <m/>
    <s v="بنوك"/>
    <x v="0"/>
    <m/>
    <s v="معاملة بنكية"/>
    <m/>
  </r>
  <r>
    <d v="2017-11-29T00:00:00"/>
    <x v="10"/>
    <n v="300"/>
    <s v="بنك البركة جنيه مصرى"/>
    <s v="تبرعات مباشرة بالبنك"/>
    <m/>
    <s v="بنوك"/>
    <x v="0"/>
    <m/>
    <s v="معاملة بنكية"/>
    <m/>
  </r>
  <r>
    <d v="2017-11-29T00:00:00"/>
    <x v="10"/>
    <n v="550"/>
    <s v="بنك البركة جنيه مصرى"/>
    <s v="تبرعات مباشرة بالبنك"/>
    <m/>
    <s v="بنوك"/>
    <x v="0"/>
    <m/>
    <s v="معاملة بنكية"/>
    <m/>
  </r>
  <r>
    <d v="2017-11-29T00:00:00"/>
    <x v="10"/>
    <n v="50"/>
    <s v="بنك البركة جنيه مصرى"/>
    <s v="تبرعات مباشرة بالبنك"/>
    <m/>
    <s v="بنوك"/>
    <x v="0"/>
    <m/>
    <s v="معاملة بنكية"/>
    <m/>
  </r>
  <r>
    <d v="2017-11-30T00:00:00"/>
    <x v="10"/>
    <n v="1001"/>
    <s v="خزينة مدينة نصر"/>
    <s v="تبرعات نقدية للمرضى"/>
    <s v="نقدية للمرضى"/>
    <s v="دفاتر جمع مال"/>
    <x v="2"/>
    <s v="سارى"/>
    <n v="1294"/>
    <n v="26"/>
  </r>
  <r>
    <d v="2017-11-30T00:00:00"/>
    <x v="10"/>
    <n v="17.604900000000001"/>
    <s v="خزينة مدينة نصر"/>
    <s v="تبرعات نقدية للمرضى"/>
    <s v="نقدية للمرضى"/>
    <s v="دفاتر جمع مال"/>
    <x v="2"/>
    <s v="سارى"/>
    <n v="1295"/>
    <n v="26"/>
  </r>
  <r>
    <d v="2017-11-30T00:00:00"/>
    <x v="10"/>
    <n v="20"/>
    <s v="خزينة مدينة نصر"/>
    <s v="تبرعات نقدية للمرضى"/>
    <s v="نقدية للمرضى"/>
    <s v="دفاتر جمع مال"/>
    <x v="2"/>
    <s v="سارى"/>
    <n v="1296"/>
    <n v="26"/>
  </r>
  <r>
    <d v="2017-11-30T00:00:00"/>
    <x v="10"/>
    <n v="350"/>
    <s v="خزينة مدينة نصر"/>
    <s v="تبرعات عامة من زكاة مال وغيرها"/>
    <s v="تبرعات عامة من زكاة مال وغيرها"/>
    <s v="دفاتر جمع مال"/>
    <x v="2"/>
    <s v="سارى"/>
    <n v="1298"/>
    <n v="26"/>
  </r>
  <r>
    <d v="2017-11-30T00:00:00"/>
    <x v="10"/>
    <n v="200"/>
    <s v="خزينة مدينة نصر"/>
    <s v="تبرعات نقدية للمرضى"/>
    <s v="نقدية للمرضى"/>
    <s v="دفاتر جمع مال"/>
    <x v="2"/>
    <s v="سارى"/>
    <n v="1299"/>
    <n v="26"/>
  </r>
  <r>
    <d v="2017-11-30T00:00:00"/>
    <x v="10"/>
    <n v="800"/>
    <s v="خزينة مدينة نصر"/>
    <s v="تبرعات نقدية للمرضى"/>
    <s v="نقدية للمرضى"/>
    <s v="دفاتر جمع مال"/>
    <x v="2"/>
    <s v="سارى"/>
    <n v="1301"/>
    <n v="27"/>
  </r>
  <r>
    <d v="2017-11-30T00:00:00"/>
    <x v="10"/>
    <n v="300"/>
    <s v="خزينة مدينة نصر"/>
    <s v="تبرعات نقدية للمرضى"/>
    <s v="نقدية للمرضى"/>
    <s v="دفاتر جمع مال"/>
    <x v="2"/>
    <s v="سارى"/>
    <n v="1557"/>
    <n v="32"/>
  </r>
  <r>
    <d v="2017-11-30T00:00:00"/>
    <x v="10"/>
    <n v="200"/>
    <s v="خزينة مدينة نصر"/>
    <s v="تبرعات نقدية للمرضى"/>
    <s v="نقدية للمرضى"/>
    <s v="دفاتر جمع مال"/>
    <x v="2"/>
    <s v="سارى"/>
    <n v="2232"/>
    <n v="45"/>
  </r>
  <r>
    <d v="2017-11-30T00:00:00"/>
    <x v="10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2233"/>
    <n v="45"/>
  </r>
  <r>
    <d v="2017-11-30T00:00:00"/>
    <x v="10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2234"/>
    <n v="45"/>
  </r>
  <r>
    <d v="2017-11-30T00:00:00"/>
    <x v="10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2235"/>
    <n v="45"/>
  </r>
  <r>
    <d v="2017-11-30T00:00:00"/>
    <x v="10"/>
    <n v="6000"/>
    <s v="خزينة مدينة نصر"/>
    <s v="تبرعات عامة من زكاة مال وغيرها"/>
    <s v="تبرعات عامة من زكاة مال وغيرها"/>
    <s v="دفاتر جمع مال"/>
    <x v="2"/>
    <s v="سارى"/>
    <n v="2236"/>
    <n v="45"/>
  </r>
  <r>
    <d v="2017-11-30T00:00:00"/>
    <x v="10"/>
    <n v="1200"/>
    <s v="خزينة مدينة نصر"/>
    <s v="تبرعات نقدية للمرضى"/>
    <s v="نقدية للمرضى"/>
    <s v="دفاتر جمع مال"/>
    <x v="2"/>
    <s v="سارى"/>
    <n v="2237"/>
    <n v="45"/>
  </r>
  <r>
    <d v="2017-11-30T00:00:00"/>
    <x v="10"/>
    <n v="1000"/>
    <s v="خزينة مدينة نصر"/>
    <s v="تبرعات نقدية للمرضى"/>
    <s v="نقدية للمرضى"/>
    <s v="دفاتر جمع مال"/>
    <x v="2"/>
    <s v="سارى"/>
    <n v="2238"/>
    <n v="45"/>
  </r>
  <r>
    <d v="2017-11-30T00:00:00"/>
    <x v="10"/>
    <n v="1300"/>
    <s v="خزينة مدينة نصر"/>
    <s v="تبرعات نقدية للمرضى"/>
    <s v="نقدية للمرضى"/>
    <s v="دفاتر جمع مال"/>
    <x v="2"/>
    <s v="سارى"/>
    <n v="2239"/>
    <n v="45"/>
  </r>
  <r>
    <d v="2017-11-30T00:00:00"/>
    <x v="10"/>
    <n v="1000"/>
    <s v="خزينة مدينة نصر"/>
    <s v="تبرعات نقدية للمرضى"/>
    <s v="نقدية للمرضى"/>
    <s v="دفاتر جمع مال"/>
    <x v="2"/>
    <s v="سارى"/>
    <n v="2240"/>
    <n v="45"/>
  </r>
  <r>
    <d v="2017-11-30T00:00:00"/>
    <x v="10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2241"/>
    <n v="45"/>
  </r>
  <r>
    <d v="2017-11-30T00:00:00"/>
    <x v="10"/>
    <n v="3000"/>
    <s v="خزينة مدينة نصر"/>
    <s v="تبرعات نقدية للمرضى"/>
    <s v="نقدية للمرضى"/>
    <s v="دفاتر جمع مال"/>
    <x v="2"/>
    <s v="سارى"/>
    <n v="2242"/>
    <n v="45"/>
  </r>
  <r>
    <d v="2017-11-30T00:00:00"/>
    <x v="10"/>
    <n v="10000"/>
    <s v="خزينة مدينة نصر"/>
    <s v="تبرعات نقدية للمرضى"/>
    <s v="نقدية للمرضى"/>
    <s v="دفاتر جمع مال"/>
    <x v="2"/>
    <s v="سارى"/>
    <n v="2310"/>
    <n v="47"/>
  </r>
  <r>
    <d v="2017-11-30T00:00:00"/>
    <x v="10"/>
    <n v="10000"/>
    <s v="خزينة مدينة نصر"/>
    <s v="تبرعات نقدية للمرضى"/>
    <s v="نقدية للمرضى"/>
    <s v="دفاتر جمع مال"/>
    <x v="2"/>
    <s v="سارى"/>
    <n v="2311"/>
    <n v="47"/>
  </r>
  <r>
    <d v="2017-11-30T00:00:00"/>
    <x v="10"/>
    <n v="550"/>
    <s v="خزينة مدينة نصر"/>
    <s v="تبرعات عامة من زكاة مال وغيرها"/>
    <s v="تبرعات عامة من زكاة مال وغيرها"/>
    <s v="دفاتر جمع مال"/>
    <x v="2"/>
    <s v="سارى"/>
    <n v="2312"/>
    <n v="47"/>
  </r>
  <r>
    <d v="2017-11-30T00:00:00"/>
    <x v="10"/>
    <n v="750"/>
    <s v="خزينة مدينة نصر"/>
    <s v="تبرعات نقدية للمرضى"/>
    <s v="نقدية للمرضى"/>
    <s v="دفاتر جمع مال"/>
    <x v="2"/>
    <s v="سارى"/>
    <n v="2313"/>
    <n v="47"/>
  </r>
  <r>
    <d v="2017-11-30T00:00:00"/>
    <x v="10"/>
    <n v="1200"/>
    <s v="خزينة مدينة نصر"/>
    <s v="تبرعات نقدية للمرضى"/>
    <s v="نقدية للمرضى"/>
    <s v="دفاتر جمع مال"/>
    <x v="2"/>
    <s v="سارى"/>
    <n v="2314"/>
    <n v="47"/>
  </r>
  <r>
    <d v="2017-11-30T00:00:00"/>
    <x v="10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2446"/>
    <n v="49"/>
  </r>
  <r>
    <d v="2017-11-30T00:00:00"/>
    <x v="10"/>
    <n v="200"/>
    <s v="خزينة مدينة نصر"/>
    <s v="تبرعات نقدية للمرضى"/>
    <s v="نقدية للمرضى"/>
    <s v="دفاتر جمع مال"/>
    <x v="2"/>
    <s v="سارى"/>
    <n v="2447"/>
    <n v="49"/>
  </r>
  <r>
    <d v="2017-11-30T00:00:00"/>
    <x v="10"/>
    <n v="470"/>
    <s v="خزينة مدينة نصر"/>
    <s v="تبرعات نقدية للمرضى"/>
    <s v="نقدية للمرضى"/>
    <s v="دفاتر جمع مال"/>
    <x v="2"/>
    <s v="سارى"/>
    <n v="2448"/>
    <n v="49"/>
  </r>
  <r>
    <d v="2017-11-30T00:00:00"/>
    <x v="10"/>
    <n v="10000"/>
    <s v="خزينة مدينة نصر"/>
    <s v="تبرعات نقدية للمرضى"/>
    <s v="نقدية للمرضى"/>
    <s v="دفاتر جمع مال"/>
    <x v="2"/>
    <s v="سارى"/>
    <n v="2449"/>
    <n v="49"/>
  </r>
  <r>
    <d v="2017-11-30T00:00:00"/>
    <x v="10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2450"/>
    <n v="49"/>
  </r>
  <r>
    <d v="2017-11-30T00:00:00"/>
    <x v="10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2565"/>
    <n v="52"/>
  </r>
  <r>
    <d v="2017-11-30T00:00:00"/>
    <x v="10"/>
    <n v="1769.0000000000002"/>
    <s v="خزينة مدينة نصر"/>
    <s v="تبرعات نقدية للمرضى"/>
    <s v="نقدية للمرضى"/>
    <s v="دفاتر جمع مال"/>
    <x v="2"/>
    <s v="سارى"/>
    <n v="2668"/>
    <n v="54"/>
  </r>
  <r>
    <d v="2017-11-30T00:00:00"/>
    <x v="10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2669"/>
    <n v="54"/>
  </r>
  <r>
    <d v="2017-11-30T00:00:00"/>
    <x v="10"/>
    <n v="700"/>
    <s v="خزينة مدينة نصر"/>
    <s v="تبرعات عامة من زكاة مال وغيرها"/>
    <s v="تبرعات عامة من زكاة مال وغيرها"/>
    <s v="دفاتر جمع مال"/>
    <x v="2"/>
    <s v="سارى"/>
    <n v="2670"/>
    <n v="54"/>
  </r>
  <r>
    <d v="2017-11-30T00:00:00"/>
    <x v="10"/>
    <n v="2500"/>
    <s v="خزينة مدينة نصر"/>
    <s v="تبرعات نقدية للمرضى"/>
    <s v="نقدية للمرضى"/>
    <s v="دفاتر جمع مال"/>
    <x v="2"/>
    <s v="سارى"/>
    <n v="2671"/>
    <n v="54"/>
  </r>
  <r>
    <d v="2017-11-30T00:00:00"/>
    <x v="10"/>
    <n v="1000"/>
    <s v="خزينة مدينة نصر"/>
    <s v="تبرعات نقدية للمرضى"/>
    <s v="نقدية للمرضى"/>
    <s v="دفاتر جمع مال"/>
    <x v="2"/>
    <s v="سارى"/>
    <n v="2672"/>
    <n v="54"/>
  </r>
  <r>
    <d v="2017-11-30T00:00:00"/>
    <x v="10"/>
    <n v="8845"/>
    <s v="خزينة مدينة نصر"/>
    <s v="تبرعات نقدية للمرضى"/>
    <s v="نقدية للمرضى"/>
    <s v="دفاتر جمع مال"/>
    <x v="2"/>
    <s v="سارى"/>
    <n v="2673"/>
    <n v="54"/>
  </r>
  <r>
    <d v="2017-11-30T00:00:00"/>
    <x v="10"/>
    <n v="5000"/>
    <s v="خزينة مدينة نصر"/>
    <s v="تبرعات نقدية للمرضى"/>
    <s v="نقدية للمرضى"/>
    <s v="دفاتر جمع مال"/>
    <x v="2"/>
    <s v="سارى"/>
    <n v="2674"/>
    <n v="54"/>
  </r>
  <r>
    <d v="2017-11-30T00:00:00"/>
    <x v="10"/>
    <n v="500"/>
    <s v="خزينة مدينة نصر"/>
    <s v="تبرعات نقدية للمرضى"/>
    <s v="نقدية للمرضى"/>
    <s v="دفاتر جمع مال"/>
    <x v="2"/>
    <s v="سارى"/>
    <n v="2675"/>
    <n v="54"/>
  </r>
  <r>
    <d v="2017-11-30T00:00:00"/>
    <x v="10"/>
    <n v="150"/>
    <s v="خزينة مدينة نصر"/>
    <s v="تبرعات نقدية للمرضى"/>
    <s v="نقدية للمرضى"/>
    <s v="دفاتر جمع مال"/>
    <x v="2"/>
    <s v="سارى"/>
    <n v="2676"/>
    <n v="54"/>
  </r>
  <r>
    <d v="2017-11-30T00:00:00"/>
    <x v="10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2766"/>
    <n v="56"/>
  </r>
  <r>
    <d v="2017-11-30T00:00:00"/>
    <x v="10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2767"/>
    <n v="56"/>
  </r>
  <r>
    <d v="2017-11-30T00:00:00"/>
    <x v="10"/>
    <n v="1000"/>
    <s v="خزينة مدينة نصر"/>
    <s v="تبرعات نقدية للمرضى"/>
    <s v="نقدية للمرضى"/>
    <s v="دفاتر جمع مال"/>
    <x v="2"/>
    <s v="سارى"/>
    <n v="2768"/>
    <n v="56"/>
  </r>
  <r>
    <d v="2017-11-30T00:00:00"/>
    <x v="10"/>
    <n v="100"/>
    <s v="خزينة مدينة نصر"/>
    <s v="تبرعات نقدية للمرضى"/>
    <s v="نقدية للمرضى"/>
    <s v="دفاتر جمع مال"/>
    <x v="2"/>
    <s v="سارى"/>
    <n v="2769"/>
    <n v="56"/>
  </r>
  <r>
    <d v="2017-11-30T00:00:00"/>
    <x v="10"/>
    <n v="100"/>
    <s v="خزينة مدينة نصر"/>
    <s v="تبرعات نقدية للمرضى"/>
    <s v="نقدية للمرضى"/>
    <s v="دفاتر جمع مال"/>
    <x v="2"/>
    <s v="سارى"/>
    <n v="2770"/>
    <n v="56"/>
  </r>
  <r>
    <d v="2017-11-30T00:00:00"/>
    <x v="10"/>
    <n v="1500"/>
    <s v="خزينة مدينة نصر"/>
    <s v="تبرعات نقدية للمرضى"/>
    <s v="نقدية للمرضى"/>
    <s v="دفاتر جمع مال"/>
    <x v="2"/>
    <s v="سارى"/>
    <n v="2771"/>
    <n v="56"/>
  </r>
  <r>
    <d v="2017-11-30T00:00:00"/>
    <x v="10"/>
    <n v="600"/>
    <s v="خزينة مدينة نصر"/>
    <s v="تبرعات عامة من زكاة مال وغيرها"/>
    <s v="تبرعات عامة من زكاة مال وغيرها"/>
    <s v="دفاتر جمع مال"/>
    <x v="2"/>
    <s v="سارى"/>
    <n v="2772"/>
    <n v="56"/>
  </r>
  <r>
    <d v="2017-11-30T00:00:00"/>
    <x v="10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2809"/>
    <n v="57"/>
  </r>
  <r>
    <d v="2017-11-30T00:00:00"/>
    <x v="10"/>
    <n v="800"/>
    <s v="خزينة مدينة نصر"/>
    <s v="تبرعات نقدية للمرضى"/>
    <s v="نقدية للمرضى"/>
    <s v="دفاتر جمع مال"/>
    <x v="2"/>
    <s v="سارى"/>
    <n v="2862"/>
    <n v="58"/>
  </r>
  <r>
    <d v="2017-11-30T00:00:00"/>
    <x v="10"/>
    <n v="600"/>
    <s v="خزينة مدينة نصر"/>
    <s v="تبرعات نقدية للمرضى"/>
    <s v="نقدية للمرضى"/>
    <s v="دفاتر جمع مال"/>
    <x v="2"/>
    <s v="سارى"/>
    <n v="2863"/>
    <n v="58"/>
  </r>
  <r>
    <d v="2017-11-30T00:00:00"/>
    <x v="10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2864"/>
    <n v="58"/>
  </r>
  <r>
    <d v="2017-11-30T00:00:00"/>
    <x v="10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2865"/>
    <n v="58"/>
  </r>
  <r>
    <d v="2017-11-30T00:00:00"/>
    <x v="10"/>
    <n v="510"/>
    <s v="خزينة مدينة نصر"/>
    <s v="تبرعات نقدية للمرضى"/>
    <s v="نقدية للمرضى"/>
    <s v="دفاتر جمع مال"/>
    <x v="2"/>
    <s v="سارى"/>
    <n v="2866"/>
    <n v="58"/>
  </r>
  <r>
    <d v="2017-11-30T00:00:00"/>
    <x v="10"/>
    <n v="1500"/>
    <s v="خزينة مدينة نصر"/>
    <s v="تبرعات نقدية للمرضى"/>
    <s v="نقدية للمرضى"/>
    <s v="دفاتر جمع مال"/>
    <x v="2"/>
    <s v="سارى"/>
    <n v="2867"/>
    <n v="58"/>
  </r>
  <r>
    <d v="2017-11-30T00:00:00"/>
    <x v="10"/>
    <n v="1800"/>
    <s v="خزينة مدينة نصر"/>
    <s v="تبرعات نقدية للمرضى"/>
    <s v="نقدية للمرضى"/>
    <s v="دفاتر جمع مال"/>
    <x v="2"/>
    <s v="سارى"/>
    <n v="2868"/>
    <n v="58"/>
  </r>
  <r>
    <d v="2017-11-30T00:00:00"/>
    <x v="10"/>
    <n v="1700"/>
    <s v="خزينة مدينة نصر"/>
    <s v="تبرعات عامة من زكاة مال وغيرها"/>
    <s v="تبرعات عامة من زكاة مال وغيرها"/>
    <s v="دفاتر جمع مال"/>
    <x v="2"/>
    <s v="سارى"/>
    <n v="2869"/>
    <n v="58"/>
  </r>
  <r>
    <d v="2017-11-30T00:00:00"/>
    <x v="10"/>
    <n v="1800"/>
    <s v="خزينة مدينة نصر"/>
    <s v="تبرعات نقدية للمرضى"/>
    <s v="نقدية للمرضى"/>
    <s v="دفاتر جمع مال"/>
    <x v="2"/>
    <s v="سارى"/>
    <n v="2870"/>
    <n v="58"/>
  </r>
  <r>
    <d v="2017-11-30T00:00:00"/>
    <x v="10"/>
    <n v="10000"/>
    <s v="خزينة مدينة نصر"/>
    <s v="تبرعات نقدية للمرضى"/>
    <s v="نقدية للمرضى"/>
    <s v="دفاتر جمع مال"/>
    <x v="2"/>
    <s v="سارى"/>
    <n v="2901"/>
    <n v="59"/>
  </r>
  <r>
    <d v="2017-11-30T00:00:00"/>
    <x v="10"/>
    <n v="250"/>
    <s v="خزينة مدينة نصر"/>
    <s v="تبرعات عامة من زكاة مال وغيرها"/>
    <s v="تبرعات عامة من زكاة مال وغيرها"/>
    <s v="دفاتر جمع مال"/>
    <x v="2"/>
    <s v="سارى"/>
    <n v="2902"/>
    <n v="59"/>
  </r>
  <r>
    <d v="2017-11-30T00:00:00"/>
    <x v="10"/>
    <n v="4275.8600000000006"/>
    <s v="عملاء - ميجا خير"/>
    <s v="تبرعات حسابات قبض - جمع مال"/>
    <m/>
    <s v="عملاء"/>
    <x v="1"/>
    <m/>
    <m/>
    <m/>
  </r>
  <r>
    <d v="2017-11-30T00:00:00"/>
    <x v="10"/>
    <n v="130396"/>
    <s v="عملاء - فورى"/>
    <s v="تبرعات حسابات قبض - جمع مال"/>
    <m/>
    <s v="عملاء"/>
    <x v="1"/>
    <m/>
    <m/>
    <m/>
  </r>
  <r>
    <d v="2017-12-01T00:00:00"/>
    <x v="11"/>
    <n v="49000"/>
    <s v="خزينة مدينة نصر دولار"/>
    <s v="تبرعات نقدية للمرضى"/>
    <s v="نقدية للمرضى"/>
    <s v="دفاتر جمع مال"/>
    <x v="2"/>
    <s v="سارى"/>
    <n v="2566"/>
    <n v="52"/>
  </r>
  <r>
    <d v="2017-11-30T00:00:00"/>
    <x v="10"/>
    <n v="15441"/>
    <s v="عملاء - مصارى"/>
    <s v="تبرعات حسابات قبض - جمع مال"/>
    <m/>
    <s v="عملاء"/>
    <x v="1"/>
    <m/>
    <m/>
    <m/>
  </r>
  <r>
    <d v="2017-12-02T00:00:00"/>
    <x v="11"/>
    <n v="4500"/>
    <s v="خزينة مدينة نصر"/>
    <s v="تبرعات عامة من زكاة مال وغيرها"/>
    <s v="تبرعات عامة من زكاة مال وغيرها"/>
    <s v="دفاتر جمع مال"/>
    <x v="2"/>
    <s v="سارى"/>
    <n v="1300"/>
    <n v="26"/>
  </r>
  <r>
    <d v="2017-12-02T00:00:00"/>
    <x v="11"/>
    <n v="100"/>
    <s v="خزينة مدينة نصر دولار"/>
    <s v="تبرعات نقدية للمرضى"/>
    <s v="نقدية للمرضى"/>
    <s v="دفاتر جمع مال"/>
    <x v="2"/>
    <s v="سارى"/>
    <n v="1302"/>
    <n v="27"/>
  </r>
  <r>
    <d v="2017-12-02T00:00:00"/>
    <x v="11"/>
    <n v="100"/>
    <s v="خزينة مدينة نصر"/>
    <s v="تبرعات نقدية للمرضى"/>
    <s v="نقدية للمرضى"/>
    <s v="دفاتر جمع مال"/>
    <x v="2"/>
    <s v="سارى"/>
    <n v="1303"/>
    <n v="27"/>
  </r>
  <r>
    <d v="2017-12-02T00:00:00"/>
    <x v="11"/>
    <n v="1000"/>
    <s v="خزينة مدينة نصر دولار"/>
    <s v="تبرعات عامة من زكاة مال وغيرها"/>
    <s v="تبرعات عامة من زكاة مال وغيرها"/>
    <s v="دفاتر جمع مال"/>
    <x v="2"/>
    <s v="سارى"/>
    <n v="1304"/>
    <n v="27"/>
  </r>
  <r>
    <d v="2017-12-02T00:00:00"/>
    <x v="11"/>
    <n v="500"/>
    <s v="خزينة مدينة نصر"/>
    <s v="تبرعات نقدية للمرضى"/>
    <s v="نقدية للمرضى"/>
    <s v="دفاتر جمع مال"/>
    <x v="2"/>
    <s v="سارى"/>
    <n v="1306"/>
    <n v="27"/>
  </r>
  <r>
    <d v="2017-12-02T00:00:00"/>
    <x v="11"/>
    <n v="1000"/>
    <s v="خزينة مدينة نصر"/>
    <s v="تبرعات نقدية للمرضى"/>
    <s v="نقدية للمرضى"/>
    <s v="دفاتر جمع مال"/>
    <x v="2"/>
    <s v="سارى"/>
    <n v="2243"/>
    <n v="45"/>
  </r>
  <r>
    <d v="2017-12-02T00:00:00"/>
    <x v="11"/>
    <n v="1000"/>
    <s v="خزينة مدينة نصر"/>
    <s v="تبرعات نقدية للمرضى"/>
    <s v="نقدية للمرضى"/>
    <s v="دفاتر جمع مال"/>
    <x v="2"/>
    <s v="سارى"/>
    <n v="2244"/>
    <n v="45"/>
  </r>
  <r>
    <d v="2017-12-02T00:00:00"/>
    <x v="11"/>
    <n v="500"/>
    <s v="خزينة مدينة نصر"/>
    <s v="تبرعات نقدية للمرضى"/>
    <s v="نقدية للمرضى"/>
    <s v="دفاتر جمع مال"/>
    <x v="2"/>
    <s v="سارى"/>
    <n v="2245"/>
    <n v="45"/>
  </r>
  <r>
    <d v="2017-12-02T00:00:00"/>
    <x v="11"/>
    <n v="200"/>
    <s v="خزينة مدينة نصر"/>
    <s v="تبرعات نقدية للمرضى"/>
    <s v="نقدية للمرضى"/>
    <s v="دفاتر جمع مال"/>
    <x v="2"/>
    <s v="سارى"/>
    <n v="2246"/>
    <n v="45"/>
  </r>
  <r>
    <d v="2017-12-02T00:00:00"/>
    <x v="11"/>
    <n v="10000"/>
    <s v="خزينة مدينة نصر دولار"/>
    <s v="تبرعات نقدية للمرضى"/>
    <s v="نقدية للمرضى"/>
    <s v="دفاتر جمع مال"/>
    <x v="2"/>
    <s v="سارى"/>
    <n v="2315"/>
    <n v="47"/>
  </r>
  <r>
    <d v="2017-12-02T00:00:00"/>
    <x v="11"/>
    <n v="7000"/>
    <s v="خزينة مدينة نصر"/>
    <s v="تبرعات نقدية للمرضى"/>
    <s v="نقدية للمرضى"/>
    <s v="دفاتر جمع مال"/>
    <x v="2"/>
    <s v="سارى"/>
    <n v="2316"/>
    <n v="47"/>
  </r>
  <r>
    <d v="2017-12-02T00:00:00"/>
    <x v="11"/>
    <n v="3000"/>
    <s v="خزينة مدينة نصر"/>
    <s v="تبرعات نقدية للمرضى"/>
    <s v="نقدية للمرضى"/>
    <s v="دفاتر جمع مال"/>
    <x v="2"/>
    <s v="سارى"/>
    <n v="2317"/>
    <n v="47"/>
  </r>
  <r>
    <d v="2017-12-02T00:00:00"/>
    <x v="11"/>
    <n v="800"/>
    <s v="خزينة مدينة نصر"/>
    <s v="تبرعات نقدية للمرضى"/>
    <s v="نقدية للمرضى"/>
    <s v="دفاتر جمع مال"/>
    <x v="2"/>
    <s v="سارى"/>
    <n v="2318"/>
    <n v="47"/>
  </r>
  <r>
    <d v="2017-12-02T00:00:00"/>
    <x v="11"/>
    <n v="115"/>
    <s v="خزينة مدينة نصر"/>
    <s v="تبرعات نقدية للمرضى"/>
    <s v="نقدية للمرضى"/>
    <s v="دفاتر جمع مال"/>
    <x v="2"/>
    <s v="سارى"/>
    <n v="2319"/>
    <n v="47"/>
  </r>
  <r>
    <d v="2017-12-02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2320"/>
    <n v="47"/>
  </r>
  <r>
    <d v="2017-12-02T00:00:00"/>
    <x v="11"/>
    <n v="800"/>
    <s v="خزينة مدينة نصر"/>
    <s v="تبرعات نقدية للمرضى"/>
    <s v="نقدية للمرضى"/>
    <s v="دفاتر جمع مال"/>
    <x v="2"/>
    <s v="سارى"/>
    <n v="2467"/>
    <n v="50"/>
  </r>
  <r>
    <d v="2017-12-02T00:00:00"/>
    <x v="11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2468"/>
    <n v="50"/>
  </r>
  <r>
    <d v="2017-12-02T00:00:00"/>
    <x v="11"/>
    <n v="500"/>
    <s v="خزينة مدينة نصر"/>
    <s v="تبرعات نقدية للمرضى"/>
    <s v="نقدية للمرضى"/>
    <s v="دفاتر جمع مال"/>
    <x v="2"/>
    <s v="سارى"/>
    <n v="2567"/>
    <n v="52"/>
  </r>
  <r>
    <d v="2017-12-02T00:00:00"/>
    <x v="11"/>
    <n v="4000"/>
    <s v="خزينة مدينة نصر"/>
    <s v="تبرعات نقدية للمرضى"/>
    <s v="نقدية للمرضى"/>
    <s v="دفاتر جمع مال"/>
    <x v="2"/>
    <s v="سارى"/>
    <n v="2568"/>
    <n v="52"/>
  </r>
  <r>
    <d v="2017-12-02T00:00:00"/>
    <x v="11"/>
    <n v="100"/>
    <s v="خزينة مدينة نصر"/>
    <s v="تبرعات نقدية للمرضى"/>
    <s v="نقدية للمرضى"/>
    <s v="دفاتر جمع مال"/>
    <x v="2"/>
    <s v="سارى"/>
    <n v="2569"/>
    <n v="52"/>
  </r>
  <r>
    <d v="2017-12-02T00:00:00"/>
    <x v="11"/>
    <n v="800"/>
    <s v="خزينة مدينة نصر"/>
    <s v="تبرعات عامة من زكاة مال وغيرها"/>
    <s v="تبرعات عامة من زكاة مال وغيرها"/>
    <s v="دفاتر جمع مال"/>
    <x v="2"/>
    <s v="سارى"/>
    <n v="2570"/>
    <n v="52"/>
  </r>
  <r>
    <d v="2017-12-02T00:00:00"/>
    <x v="11"/>
    <n v="750"/>
    <s v="خزينة مدينة نصر"/>
    <s v="تبرعات نقدية للمرضى"/>
    <s v="نقدية للمرضى"/>
    <s v="دفاتر جمع مال"/>
    <x v="2"/>
    <s v="سارى"/>
    <n v="2571"/>
    <n v="52"/>
  </r>
  <r>
    <d v="2017-12-02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2572"/>
    <n v="52"/>
  </r>
  <r>
    <d v="2017-12-02T00:00:00"/>
    <x v="11"/>
    <n v="150"/>
    <s v="خزينة مدينة نصر"/>
    <s v="تبرعات عامة من زكاة مال وغيرها"/>
    <s v="تبرعات عامة من زكاة مال وغيرها"/>
    <s v="دفاتر جمع مال"/>
    <x v="2"/>
    <s v="سارى"/>
    <n v="2573"/>
    <n v="52"/>
  </r>
  <r>
    <d v="2017-12-02T00:00:00"/>
    <x v="11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2616"/>
    <n v="53"/>
  </r>
  <r>
    <d v="2017-12-02T00:00:00"/>
    <x v="11"/>
    <n v="2500"/>
    <s v="خزينة مدينة نصر"/>
    <s v="تبرعات عامة من زكاة مال وغيرها"/>
    <s v="تبرعات عامة من زكاة مال وغيرها"/>
    <s v="دفاتر جمع مال"/>
    <x v="2"/>
    <s v="سارى"/>
    <n v="2617"/>
    <n v="53"/>
  </r>
  <r>
    <d v="2017-12-02T00:00:00"/>
    <x v="11"/>
    <n v="150"/>
    <s v="خزينة مدينة نصر"/>
    <s v="تبرعات عامة من زكاة مال وغيرها"/>
    <s v="تبرعات عامة من زكاة مال وغيرها"/>
    <s v="دفاتر جمع مال"/>
    <x v="2"/>
    <s v="سارى"/>
    <n v="2618"/>
    <n v="53"/>
  </r>
  <r>
    <d v="2017-12-02T00:00:00"/>
    <x v="11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2619"/>
    <n v="53"/>
  </r>
  <r>
    <d v="2017-12-02T00:00:00"/>
    <x v="11"/>
    <n v="600"/>
    <s v="خزينة مدينة نصر"/>
    <s v="تبرعات نقدية للمرضى"/>
    <s v="نقدية للمرضى"/>
    <s v="دفاتر جمع مال"/>
    <x v="2"/>
    <s v="سارى"/>
    <n v="2810"/>
    <n v="57"/>
  </r>
  <r>
    <d v="2017-12-02T00:00:00"/>
    <x v="11"/>
    <n v="10000"/>
    <s v="خزينة مدينة نصر دولار"/>
    <s v="تبرعات نقدية للمرضى"/>
    <s v="نقدية للمرضى"/>
    <s v="دفاتر جمع مال"/>
    <x v="2"/>
    <s v="سارى"/>
    <n v="2811"/>
    <n v="57"/>
  </r>
  <r>
    <d v="2017-12-02T00:00:00"/>
    <x v="11"/>
    <n v="10000"/>
    <s v="خزينة مدينة نصر دولار"/>
    <s v="تبرعات نقدية للمرضى"/>
    <s v="نقدية للمرضى"/>
    <s v="دفاتر جمع مال"/>
    <x v="2"/>
    <s v="سارى"/>
    <n v="2812"/>
    <n v="57"/>
  </r>
  <r>
    <d v="2017-12-02T00:00:00"/>
    <x v="11"/>
    <n v="10000"/>
    <s v="خزينة مدينة نصر دولار"/>
    <s v="تبرعات نقدية للمرضى"/>
    <s v="نقدية للمرضى"/>
    <s v="دفاتر جمع مال"/>
    <x v="2"/>
    <s v="سارى"/>
    <n v="2813"/>
    <n v="57"/>
  </r>
  <r>
    <d v="2017-12-02T00:00:00"/>
    <x v="11"/>
    <n v="10000"/>
    <s v="خزينة مدينة نصر دولار"/>
    <s v="تبرعات نقدية للمرضى"/>
    <s v="نقدية للمرضى"/>
    <s v="دفاتر جمع مال"/>
    <x v="2"/>
    <s v="سارى"/>
    <n v="2814"/>
    <n v="57"/>
  </r>
  <r>
    <d v="2017-12-02T00:00:00"/>
    <x v="11"/>
    <n v="10000"/>
    <s v="خزينة مدينة نصر دولار"/>
    <s v="تبرعات نقدية للمرضى"/>
    <s v="نقدية للمرضى"/>
    <s v="دفاتر جمع مال"/>
    <x v="2"/>
    <s v="سارى"/>
    <n v="2815"/>
    <n v="57"/>
  </r>
  <r>
    <d v="2017-12-02T00:00:00"/>
    <x v="11"/>
    <n v="2500"/>
    <s v="خزينة مدينة نصر"/>
    <s v="تبرعات نقدية للمرضى"/>
    <s v="نقدية للمرضى"/>
    <s v="دفاتر جمع مال"/>
    <x v="2"/>
    <s v="سارى"/>
    <n v="2816"/>
    <n v="57"/>
  </r>
  <r>
    <d v="2017-12-02T00:00:00"/>
    <x v="11"/>
    <n v="110"/>
    <s v="خزينة مدينة نصر"/>
    <s v="تبرعات عامة من زكاة مال وغيرها"/>
    <s v="تبرعات عامة من زكاة مال وغيرها"/>
    <s v="دفاتر جمع مال"/>
    <x v="2"/>
    <s v="سارى"/>
    <n v="2872"/>
    <n v="58"/>
  </r>
  <r>
    <d v="2017-12-02T00:00:00"/>
    <x v="11"/>
    <n v="500"/>
    <s v="خزينة مدينة نصر"/>
    <s v="تبرعات نقدية للمرضى"/>
    <s v="نقدية للمرضى"/>
    <s v="دفاتر جمع مال"/>
    <x v="2"/>
    <s v="سارى"/>
    <n v="2873"/>
    <n v="58"/>
  </r>
  <r>
    <d v="2017-12-02T00:00:00"/>
    <x v="11"/>
    <n v="2200"/>
    <s v="خزينة مدينة نصر"/>
    <s v="تبرعات نقدية للمرضى"/>
    <s v="نقدية للمرضى"/>
    <s v="دفاتر جمع مال"/>
    <x v="2"/>
    <s v="سارى"/>
    <n v="2874"/>
    <n v="58"/>
  </r>
  <r>
    <d v="2017-12-02T00:00:00"/>
    <x v="11"/>
    <n v="1000"/>
    <s v="خزينة مدينة نصر"/>
    <s v="تبرعات نقدية للمرضى"/>
    <s v="نقدية للمرضى"/>
    <s v="دفاتر جمع مال"/>
    <x v="2"/>
    <s v="سارى"/>
    <n v="2875"/>
    <n v="58"/>
  </r>
  <r>
    <d v="2017-12-02T00:00:00"/>
    <x v="11"/>
    <n v="1000"/>
    <s v="خزينة مدينة نصر"/>
    <s v="تبرعات نقدية للمرضى"/>
    <s v="نقدية للمرضى"/>
    <s v="دفاتر جمع مال"/>
    <x v="2"/>
    <s v="سارى"/>
    <n v="2876"/>
    <n v="58"/>
  </r>
  <r>
    <d v="2017-12-02T00:00:00"/>
    <x v="11"/>
    <n v="2300"/>
    <s v="خزينة مدينة نصر"/>
    <s v="تبرعات نقدية للمرضى"/>
    <s v="نقدية للمرضى"/>
    <s v="دفاتر جمع مال"/>
    <x v="2"/>
    <s v="سارى"/>
    <n v="2877"/>
    <n v="58"/>
  </r>
  <r>
    <d v="2017-12-02T00:00:00"/>
    <x v="11"/>
    <n v="500"/>
    <s v="خزينة مدينة نصر"/>
    <s v="تبرعات نقدية للمرضى"/>
    <s v="نقدية للمرضى"/>
    <s v="دفاتر جمع مال"/>
    <x v="2"/>
    <s v="سارى"/>
    <n v="2878"/>
    <n v="58"/>
  </r>
  <r>
    <d v="2017-12-02T00:00:00"/>
    <x v="11"/>
    <n v="450"/>
    <s v="خزينة مدينة نصر"/>
    <s v="تبرعات نقدية للمرضى"/>
    <s v="نقدية للمرضى"/>
    <s v="دفاتر جمع مال"/>
    <x v="2"/>
    <s v="سارى"/>
    <n v="2879"/>
    <n v="58"/>
  </r>
  <r>
    <d v="2017-12-02T00:00:00"/>
    <x v="11"/>
    <n v="200"/>
    <s v="خزينة مدينة نصر"/>
    <s v="تبرعات نقدية للمرضى"/>
    <s v="نقدية للمرضى"/>
    <s v="دفاتر جمع مال"/>
    <x v="2"/>
    <s v="سارى"/>
    <n v="2880"/>
    <n v="58"/>
  </r>
  <r>
    <d v="2017-12-02T00:00:00"/>
    <x v="11"/>
    <n v="1400"/>
    <s v="خزينة مدينة نصر"/>
    <s v="تبرعات عامة من زكاة مال وغيرها"/>
    <s v="تبرعات عامة من زكاة مال وغيرها"/>
    <s v="دفاتر جمع مال"/>
    <x v="2"/>
    <s v="سارى"/>
    <n v="2881"/>
    <n v="58"/>
  </r>
  <r>
    <d v="2017-12-02T00:00:00"/>
    <x v="11"/>
    <n v="5000"/>
    <s v="خزينة مدينة نصر"/>
    <s v="تبرعات نقدية للمرضى"/>
    <s v="نقدية للمرضى"/>
    <s v="دفاتر جمع مال"/>
    <x v="2"/>
    <s v="سارى"/>
    <n v="3251"/>
    <n v="66"/>
  </r>
  <r>
    <d v="2017-12-02T00:00:00"/>
    <x v="11"/>
    <n v="4710"/>
    <s v="خزينة مدينة نصر"/>
    <s v="تبرعات نقدية للمرضى"/>
    <s v="نقدية للمرضى"/>
    <s v="دفاتر جمع مال"/>
    <x v="2"/>
    <s v="سارى"/>
    <n v="3252"/>
    <n v="66"/>
  </r>
  <r>
    <d v="2017-12-02T00:00:00"/>
    <x v="11"/>
    <n v="2500"/>
    <s v="خزينة مدينة نصر"/>
    <s v="تبرعات عامة من زكاة مال وغيرها"/>
    <s v="تبرعات عامة من زكاة مال وغيرها"/>
    <s v="دفاتر جمع مال"/>
    <x v="2"/>
    <s v="سارى"/>
    <n v="3253"/>
    <n v="66"/>
  </r>
  <r>
    <d v="2017-12-02T00:00:00"/>
    <x v="11"/>
    <n v="1000"/>
    <s v="خزينة مدينة نصر"/>
    <s v="تبرعات نقدية للمرضى"/>
    <s v="نقدية للمرضى"/>
    <s v="دفاتر جمع مال"/>
    <x v="2"/>
    <s v="سارى"/>
    <n v="3256"/>
    <n v="66"/>
  </r>
  <r>
    <d v="2017-12-02T00:00:00"/>
    <x v="11"/>
    <n v="500"/>
    <s v="خزينة مدينة نصر"/>
    <s v="تبرعات نقدية للمرضى"/>
    <s v="نقدية للمرضى"/>
    <s v="دفاتر جمع مال"/>
    <x v="2"/>
    <s v="سارى"/>
    <n v="3257"/>
    <n v="66"/>
  </r>
  <r>
    <d v="2017-12-03T00:00:00"/>
    <x v="11"/>
    <n v="9420"/>
    <s v="خزينة مدينة نصر"/>
    <s v="تبرعات نقدية للمرضى"/>
    <s v="نقدية للمرضى"/>
    <s v="دفاتر جمع مال"/>
    <x v="2"/>
    <s v="سارى"/>
    <n v="1307"/>
    <n v="27"/>
  </r>
  <r>
    <d v="2017-12-03T00:00:00"/>
    <x v="11"/>
    <n v="9420"/>
    <s v="خزينة مدينة نصر"/>
    <s v="تبرعات نقدية للمرضى"/>
    <s v="نقدية للمرضى"/>
    <s v="دفاتر جمع مال"/>
    <x v="2"/>
    <s v="سارى"/>
    <n v="1308"/>
    <n v="27"/>
  </r>
  <r>
    <d v="2017-12-03T00:00:00"/>
    <x v="11"/>
    <n v="4710"/>
    <s v="خزينة مدينة نصر"/>
    <s v="تبرعات نقدية للمرضى"/>
    <s v="نقدية للمرضى"/>
    <s v="دفاتر جمع مال"/>
    <x v="2"/>
    <s v="سارى"/>
    <n v="1309"/>
    <n v="27"/>
  </r>
  <r>
    <d v="2017-12-03T00:00:00"/>
    <x v="11"/>
    <n v="4710"/>
    <s v="خزينة مدينة نصر"/>
    <s v="تبرعات نقدية للمرضى"/>
    <s v="نقدية للمرضى"/>
    <s v="دفاتر جمع مال"/>
    <x v="2"/>
    <s v="سارى"/>
    <n v="1310"/>
    <n v="27"/>
  </r>
  <r>
    <d v="2017-12-03T00:00:00"/>
    <x v="11"/>
    <n v="200"/>
    <s v="خزينة مدينة نصر"/>
    <s v="تبرعات نقدية للمرضى"/>
    <s v="نقدية للمرضى"/>
    <s v="دفاتر جمع مال"/>
    <x v="2"/>
    <s v="سارى"/>
    <n v="1311"/>
    <n v="27"/>
  </r>
  <r>
    <d v="2017-12-03T00:00:00"/>
    <x v="11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1312"/>
    <n v="27"/>
  </r>
  <r>
    <d v="2017-12-03T00:00:00"/>
    <x v="11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1313"/>
    <n v="27"/>
  </r>
  <r>
    <d v="2017-12-03T00:00:00"/>
    <x v="11"/>
    <n v="5000"/>
    <s v="خزينة مدينة نصر"/>
    <s v="تبرعات نقدية للمرضى"/>
    <s v="نقدية للمرضى"/>
    <s v="دفاتر جمع مال"/>
    <x v="2"/>
    <s v="سارى"/>
    <n v="2247"/>
    <n v="45"/>
  </r>
  <r>
    <d v="2017-12-03T00:00:00"/>
    <x v="11"/>
    <n v="500"/>
    <s v="خزينة مدينة نصر"/>
    <s v="تبرعات نقدية للمرضى"/>
    <s v="نقدية للمرضى"/>
    <s v="دفاتر جمع مال"/>
    <x v="2"/>
    <s v="سارى"/>
    <n v="2248"/>
    <n v="45"/>
  </r>
  <r>
    <d v="2017-12-03T00:00:00"/>
    <x v="11"/>
    <n v="200"/>
    <s v="خزينة مدينة نصر"/>
    <s v="تبرعات نقدية للمرضى"/>
    <s v="نقدية للمرضى"/>
    <s v="دفاتر جمع مال"/>
    <x v="2"/>
    <s v="سارى"/>
    <n v="2249"/>
    <n v="45"/>
  </r>
  <r>
    <d v="2017-12-03T00:00:00"/>
    <x v="11"/>
    <n v="200"/>
    <s v="خزينة مدينة نصر"/>
    <s v="تبرعات نقدية للمرضى"/>
    <s v="نقدية للمرضى"/>
    <s v="دفاتر جمع مال"/>
    <x v="2"/>
    <s v="سارى"/>
    <n v="2250"/>
    <n v="45"/>
  </r>
  <r>
    <d v="2017-12-03T00:00:00"/>
    <x v="11"/>
    <n v="6000"/>
    <s v="خزينة مدينة نصر دولار"/>
    <s v="تبرعات عامة من زكاة مال وغيرها"/>
    <s v="تبرعات عامة من زكاة مال وغيرها"/>
    <s v="دفاتر جمع مال"/>
    <x v="2"/>
    <s v="سارى"/>
    <n v="2321"/>
    <n v="47"/>
  </r>
  <r>
    <d v="2017-12-03T00:00:00"/>
    <x v="11"/>
    <n v="400"/>
    <s v="خزينة مدينة نصر"/>
    <s v="تبرعات نقدية للمرضى"/>
    <s v="نقدية للمرضى"/>
    <s v="دفاتر جمع مال"/>
    <x v="2"/>
    <s v="سارى"/>
    <n v="2322"/>
    <n v="47"/>
  </r>
  <r>
    <d v="2017-12-03T00:00:00"/>
    <x v="11"/>
    <n v="750"/>
    <s v="خزينة مدينة نصر"/>
    <s v="تبرعات عامة من زكاة مال وغيرها"/>
    <s v="تبرعات عامة من زكاة مال وغيرها"/>
    <s v="دفاتر جمع مال"/>
    <x v="2"/>
    <s v="سارى"/>
    <n v="2323"/>
    <n v="47"/>
  </r>
  <r>
    <d v="2017-12-03T00:00:00"/>
    <x v="11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2324"/>
    <n v="47"/>
  </r>
  <r>
    <d v="2017-12-03T00:00:00"/>
    <x v="11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2325"/>
    <n v="47"/>
  </r>
  <r>
    <d v="2017-12-03T00:00:00"/>
    <x v="11"/>
    <n v="370"/>
    <s v="خزينة مدينة نصر"/>
    <s v="تبرعات نقدية للمرضى"/>
    <s v="نقدية للمرضى"/>
    <s v="دفاتر جمع مال"/>
    <x v="2"/>
    <s v="سارى"/>
    <n v="2326"/>
    <n v="47"/>
  </r>
  <r>
    <d v="2017-12-03T00:00:00"/>
    <x v="11"/>
    <n v="1200"/>
    <s v="خزينة مدينة نصر"/>
    <s v="تبرعات نقدية للمرضى"/>
    <s v="نقدية للمرضى"/>
    <s v="دفاتر جمع مال"/>
    <x v="2"/>
    <s v="سارى"/>
    <n v="2327"/>
    <n v="47"/>
  </r>
  <r>
    <d v="2017-12-03T00:00:00"/>
    <x v="11"/>
    <n v="6000"/>
    <s v="خزينة مدينة نصر"/>
    <s v="تبرعات عامة من زكاة مال وغيرها"/>
    <s v="تبرعات عامة من زكاة مال وغيرها"/>
    <s v="دفاتر جمع مال"/>
    <x v="2"/>
    <s v="سارى"/>
    <n v="2469"/>
    <n v="50"/>
  </r>
  <r>
    <d v="2017-12-03T00:00:00"/>
    <x v="11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2470"/>
    <n v="50"/>
  </r>
  <r>
    <d v="2017-12-03T00:00:00"/>
    <x v="11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2471"/>
    <n v="50"/>
  </r>
  <r>
    <d v="2017-12-03T00:00:00"/>
    <x v="11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2574"/>
    <n v="52"/>
  </r>
  <r>
    <d v="2017-12-03T00:00:00"/>
    <x v="11"/>
    <n v="1000"/>
    <s v="خزينة مدينة نصر"/>
    <s v="تبرعات نقدية للمرضى"/>
    <s v="نقدية للمرضى"/>
    <s v="دفاتر جمع مال"/>
    <x v="2"/>
    <s v="سارى"/>
    <n v="2575"/>
    <n v="52"/>
  </r>
  <r>
    <d v="2017-12-03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2620"/>
    <n v="53"/>
  </r>
  <r>
    <d v="2017-12-03T00:00:00"/>
    <x v="11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2621"/>
    <n v="53"/>
  </r>
  <r>
    <d v="2017-12-03T00:00:00"/>
    <x v="11"/>
    <n v="2020"/>
    <s v="خزينة مدينة نصر"/>
    <s v="تبرعات عامة من زكاة مال وغيرها"/>
    <s v="تبرعات عامة من زكاة مال وغيرها"/>
    <s v="دفاتر جمع مال"/>
    <x v="2"/>
    <s v="سارى"/>
    <n v="2677"/>
    <n v="54"/>
  </r>
  <r>
    <d v="2017-12-03T00:00:00"/>
    <x v="11"/>
    <n v="3000"/>
    <s v="خزينة مدينة نصر"/>
    <s v="تبرعات نقدية للمرضى"/>
    <s v="نقدية للمرضى"/>
    <s v="دفاتر جمع مال"/>
    <x v="2"/>
    <s v="سارى"/>
    <n v="2678"/>
    <n v="54"/>
  </r>
  <r>
    <d v="2017-12-03T00:00:00"/>
    <x v="11"/>
    <n v="1700"/>
    <s v="خزينة مدينة نصر"/>
    <s v="تبرعات نقدية للمرضى"/>
    <s v="نقدية للمرضى"/>
    <s v="دفاتر جمع مال"/>
    <x v="2"/>
    <s v="سارى"/>
    <n v="2679"/>
    <n v="54"/>
  </r>
  <r>
    <d v="2017-12-03T00:00:00"/>
    <x v="11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2680"/>
    <n v="54"/>
  </r>
  <r>
    <d v="2017-12-03T00:00:00"/>
    <x v="11"/>
    <n v="500"/>
    <s v="خزينة مدينة نصر"/>
    <s v="تبرعات نقدية للمرضى"/>
    <s v="نقدية للمرضى"/>
    <s v="دفاتر جمع مال"/>
    <x v="2"/>
    <s v="سارى"/>
    <n v="2681"/>
    <n v="54"/>
  </r>
  <r>
    <d v="2017-12-03T00:00:00"/>
    <x v="11"/>
    <n v="10000"/>
    <s v="خزينة مدينة نصر دولار"/>
    <s v="تبرعات عامة من زكاة مال وغيرها"/>
    <s v="تبرعات عامة من زكاة مال وغيرها"/>
    <s v="دفاتر جمع مال"/>
    <x v="2"/>
    <s v="سارى"/>
    <n v="2682"/>
    <n v="54"/>
  </r>
  <r>
    <d v="2017-12-03T00:00:00"/>
    <x v="11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2683"/>
    <n v="54"/>
  </r>
  <r>
    <d v="2017-12-03T00:00:00"/>
    <x v="11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2684"/>
    <n v="54"/>
  </r>
  <r>
    <d v="2017-12-03T00:00:00"/>
    <x v="11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2685"/>
    <n v="54"/>
  </r>
  <r>
    <d v="2017-12-03T00:00:00"/>
    <x v="11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2686"/>
    <n v="54"/>
  </r>
  <r>
    <d v="2017-12-03T00:00:00"/>
    <x v="11"/>
    <n v="2800"/>
    <s v="خزينة مدينة نصر"/>
    <s v="تبرعات نقدية للمرضى"/>
    <s v="نقدية للمرضى"/>
    <s v="دفاتر جمع مال"/>
    <x v="2"/>
    <s v="سارى"/>
    <n v="2773"/>
    <n v="56"/>
  </r>
  <r>
    <d v="2017-12-03T00:00:00"/>
    <x v="11"/>
    <n v="9000"/>
    <s v="خزينة مدينة نصر"/>
    <s v="تبرعات عامة من زكاة مال وغيرها"/>
    <s v="تبرعات عامة من زكاة مال وغيرها"/>
    <s v="دفاتر جمع مال"/>
    <x v="2"/>
    <s v="سارى"/>
    <n v="2774"/>
    <n v="56"/>
  </r>
  <r>
    <d v="2017-12-03T00:00:00"/>
    <x v="11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2775"/>
    <n v="56"/>
  </r>
  <r>
    <d v="2017-12-03T00:00:00"/>
    <x v="11"/>
    <n v="4100"/>
    <s v="خزينة مدينة نصر"/>
    <s v="تبرعات عامة من زكاة مال وغيرها"/>
    <s v="تبرعات عامة من زكاة مال وغيرها"/>
    <s v="دفاتر جمع مال"/>
    <x v="2"/>
    <s v="سارى"/>
    <n v="2776"/>
    <n v="56"/>
  </r>
  <r>
    <d v="2017-12-03T00:00:00"/>
    <x v="11"/>
    <n v="2800"/>
    <s v="خزينة مدينة نصر"/>
    <s v="تبرعات عامة من زكاة مال وغيرها"/>
    <s v="تبرعات عامة من زكاة مال وغيرها"/>
    <s v="دفاتر جمع مال"/>
    <x v="2"/>
    <s v="سارى"/>
    <n v="2777"/>
    <n v="56"/>
  </r>
  <r>
    <d v="2017-12-03T00:00:00"/>
    <x v="11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2778"/>
    <n v="56"/>
  </r>
  <r>
    <d v="2017-12-03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2817"/>
    <n v="57"/>
  </r>
  <r>
    <d v="2017-12-03T00:00:00"/>
    <x v="11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2871"/>
    <n v="58"/>
  </r>
  <r>
    <d v="2017-12-03T00:00:00"/>
    <x v="11"/>
    <n v="200"/>
    <s v="خزينة مدينة نصر"/>
    <s v="تبرعات نقدية للمرضى"/>
    <s v="نقدية للمرضى"/>
    <s v="دفاتر جمع مال"/>
    <x v="2"/>
    <s v="سارى"/>
    <n v="2882"/>
    <n v="58"/>
  </r>
  <r>
    <d v="2017-12-03T00:00:00"/>
    <x v="11"/>
    <n v="1900"/>
    <s v="خزينة مدينة نصر"/>
    <s v="تبرعات نقدية للمرضى"/>
    <s v="نقدية للمرضى"/>
    <s v="دفاتر جمع مال"/>
    <x v="2"/>
    <s v="سارى"/>
    <n v="2883"/>
    <n v="58"/>
  </r>
  <r>
    <d v="2017-12-03T00:00:00"/>
    <x v="11"/>
    <n v="3500"/>
    <s v="خزينة مدينة نصر"/>
    <s v="تبرعات نقدية للمرضى"/>
    <s v="نقدية للمرضى"/>
    <s v="دفاتر جمع مال"/>
    <x v="2"/>
    <s v="سارى"/>
    <n v="2885"/>
    <n v="58"/>
  </r>
  <r>
    <d v="2017-12-03T00:00:00"/>
    <x v="11"/>
    <n v="200"/>
    <s v="خزينة مدينة نصر"/>
    <s v="تبرعات نقدية للمرضى"/>
    <s v="نقدية للمرضى"/>
    <s v="دفاتر جمع مال"/>
    <x v="2"/>
    <s v="سارى"/>
    <n v="2886"/>
    <n v="58"/>
  </r>
  <r>
    <d v="2017-12-03T00:00:00"/>
    <x v="11"/>
    <n v="31.05"/>
    <s v="خزينة مدينة نصر دولار"/>
    <s v="تبرعات عامة من زكاة مال وغيرها"/>
    <s v="تبرعات عامة من زكاة مال وغيرها"/>
    <s v="دفاتر جمع مال"/>
    <x v="2"/>
    <s v="سارى"/>
    <n v="2903"/>
    <n v="59"/>
  </r>
  <r>
    <d v="2017-12-03T00:00:00"/>
    <x v="11"/>
    <n v="500"/>
    <s v="خزينة مدينة نصر"/>
    <s v="تبرعات نقدية للمرضى"/>
    <s v="نقدية للمرضى"/>
    <s v="دفاتر جمع مال"/>
    <x v="2"/>
    <s v="سارى"/>
    <n v="2904"/>
    <n v="59"/>
  </r>
  <r>
    <d v="2017-12-03T00:00:00"/>
    <x v="11"/>
    <n v="400"/>
    <s v="خزينة مدينة نصر"/>
    <s v="تبرعات عامة من زكاة مال وغيرها"/>
    <s v="تبرعات عامة من زكاة مال وغيرها"/>
    <s v="دفاتر جمع مال"/>
    <x v="2"/>
    <s v="سارى"/>
    <n v="2905"/>
    <n v="59"/>
  </r>
  <r>
    <d v="2017-12-03T00:00:00"/>
    <x v="11"/>
    <n v="900"/>
    <s v="خزينة مدينة نصر"/>
    <s v="تبرعات نقدية للمرضى"/>
    <s v="نقدية للمرضى"/>
    <s v="دفاتر جمع مال"/>
    <x v="2"/>
    <s v="سارى"/>
    <n v="2906"/>
    <n v="59"/>
  </r>
  <r>
    <d v="2017-12-03T00:00:00"/>
    <x v="11"/>
    <n v="500"/>
    <s v="خزينة مدينة نصر"/>
    <s v="تبرعات نقدية للمرضى"/>
    <s v="نقدية للمرضى"/>
    <s v="دفاتر جمع مال"/>
    <x v="2"/>
    <s v="سارى"/>
    <n v="2907"/>
    <n v="59"/>
  </r>
  <r>
    <d v="2017-12-03T00:00:00"/>
    <x v="11"/>
    <n v="5100"/>
    <s v="خزينة مدينة نصر"/>
    <s v="تبرعات نقدية للمرضى"/>
    <s v="نقدية للمرضى"/>
    <s v="دفاتر جمع مال"/>
    <x v="2"/>
    <s v="سارى"/>
    <n v="2908"/>
    <n v="59"/>
  </r>
  <r>
    <d v="2017-12-03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2911"/>
    <n v="59"/>
  </r>
  <r>
    <d v="2017-12-03T00:00:00"/>
    <x v="11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2912"/>
    <n v="59"/>
  </r>
  <r>
    <d v="2017-12-03T00:00:00"/>
    <x v="11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3001"/>
    <n v="61"/>
  </r>
  <r>
    <d v="2017-12-03T00:00:00"/>
    <x v="11"/>
    <n v="1000"/>
    <s v="خزينة مدينة نصر"/>
    <s v="تبرعات نقدية للمرضى"/>
    <s v="نقدية للمرضى"/>
    <s v="دفاتر جمع مال"/>
    <x v="2"/>
    <s v="سارى"/>
    <n v="3002"/>
    <n v="61"/>
  </r>
  <r>
    <d v="2017-12-03T00:00:00"/>
    <x v="11"/>
    <n v="1500"/>
    <s v="خزينة مدينة نصر"/>
    <s v="تبرعات نقدية للمرضى"/>
    <s v="نقدية للمرضى"/>
    <s v="دفاتر جمع مال"/>
    <x v="2"/>
    <s v="سارى"/>
    <n v="3258"/>
    <n v="66"/>
  </r>
  <r>
    <d v="2017-12-03T00:00:00"/>
    <x v="11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3301"/>
    <n v="67"/>
  </r>
  <r>
    <d v="2017-12-03T00:00:00"/>
    <x v="11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3302"/>
    <n v="67"/>
  </r>
  <r>
    <d v="2017-12-03T00:00:00"/>
    <x v="11"/>
    <n v="20000"/>
    <s v="بنك البركة جنيه مصرى"/>
    <s v="تبرعات مباشرة بالبنك"/>
    <m/>
    <s v="بنوك"/>
    <x v="0"/>
    <m/>
    <s v="معاملة بنكية"/>
    <m/>
  </r>
  <r>
    <d v="2017-12-03T00:00:00"/>
    <x v="11"/>
    <n v="550"/>
    <s v="بنك البركة جنيه مصرى"/>
    <s v="تبرعات مباشرة بالبنك"/>
    <m/>
    <s v="بنوك"/>
    <x v="0"/>
    <m/>
    <s v="معاملة بنكية"/>
    <m/>
  </r>
  <r>
    <d v="2017-12-03T00:00:00"/>
    <x v="11"/>
    <n v="20000"/>
    <s v="بنك البركة جنيه مصرى"/>
    <s v="تبرعات مباشرة بالبنك"/>
    <m/>
    <s v="بنوك"/>
    <x v="0"/>
    <m/>
    <s v="معاملة بنكية"/>
    <m/>
  </r>
  <r>
    <d v="2017-12-03T00:00:00"/>
    <x v="11"/>
    <n v="1000"/>
    <s v="بنك البركة جنيه مصرى"/>
    <s v="تبرعات مباشرة بالبنك"/>
    <m/>
    <s v="بنوك"/>
    <x v="0"/>
    <m/>
    <s v="معاملة بنكية"/>
    <m/>
  </r>
  <r>
    <d v="2017-12-03T00:00:00"/>
    <x v="11"/>
    <n v="4078"/>
    <s v="بنك البركة جنيه مصرى"/>
    <s v="تبرعات مباشرة بالبنك"/>
    <m/>
    <s v="بنوك"/>
    <x v="0"/>
    <m/>
    <s v="معاملة بنكية"/>
    <m/>
  </r>
  <r>
    <d v="2017-12-03T00:00:00"/>
    <x v="11"/>
    <n v="905"/>
    <s v="بنك البركة جنيه مصرى"/>
    <s v="تبرعات مباشرة بالبنك"/>
    <m/>
    <s v="بنوك"/>
    <x v="0"/>
    <m/>
    <s v="معاملة بنكية"/>
    <m/>
  </r>
  <r>
    <d v="2017-12-03T00:00:00"/>
    <x v="11"/>
    <n v="14500"/>
    <s v="بنك البركة جنيه مصرى"/>
    <s v="تبرعات مباشرة بالبنك"/>
    <m/>
    <s v="بنوك"/>
    <x v="0"/>
    <m/>
    <s v="معاملة بنكية"/>
    <m/>
  </r>
  <r>
    <d v="2017-12-03T00:00:00"/>
    <x v="11"/>
    <n v="2940"/>
    <s v="بنك البركة جنيه مصرى"/>
    <s v="تبرعات مباشرة بالبنك"/>
    <m/>
    <s v="بنوك"/>
    <x v="0"/>
    <m/>
    <s v="معاملة بنكية"/>
    <m/>
  </r>
  <r>
    <d v="2017-12-03T00:00:00"/>
    <x v="11"/>
    <n v="6495"/>
    <s v="بنك البركة جنيه مصرى"/>
    <s v="تبرعات مباشرة بالبنك"/>
    <m/>
    <s v="بنوك"/>
    <x v="0"/>
    <m/>
    <s v="معاملة بنكية"/>
    <m/>
  </r>
  <r>
    <d v="2017-12-03T00:00:00"/>
    <x v="11"/>
    <n v="30"/>
    <s v="بنك البركة جنيه مصرى"/>
    <s v="تبرعات مباشرة بالبنك"/>
    <m/>
    <s v="بنوك"/>
    <x v="0"/>
    <m/>
    <s v="معاملة بنكية"/>
    <m/>
  </r>
  <r>
    <d v="2017-12-03T00:00:00"/>
    <x v="11"/>
    <n v="611.75"/>
    <s v="بنك البركة جنيه مصرى"/>
    <s v="تبرعات مباشرة بالبنك"/>
    <m/>
    <s v="بنوك"/>
    <x v="0"/>
    <m/>
    <s v="معاملة بنكية"/>
    <m/>
  </r>
  <r>
    <d v="2017-12-04T00:00:00"/>
    <x v="11"/>
    <n v="1000"/>
    <s v="خزينة مدينة نصر"/>
    <s v="تبرعات نقدية للمرضى"/>
    <s v="نقدية للمرضى"/>
    <s v="دفاتر جمع مال"/>
    <x v="2"/>
    <s v="سارى"/>
    <n v="1314"/>
    <n v="27"/>
  </r>
  <r>
    <d v="2017-12-04T00:00:00"/>
    <x v="11"/>
    <n v="10"/>
    <s v="خزينة مدينة نصر"/>
    <s v="تبرعات نقدية للمرضى"/>
    <s v="نقدية للمرضى"/>
    <s v="دفاتر جمع مال"/>
    <x v="2"/>
    <s v="سارى"/>
    <n v="1315"/>
    <n v="27"/>
  </r>
  <r>
    <d v="2017-12-04T00:00:00"/>
    <x v="11"/>
    <n v="10"/>
    <s v="خزينة مدينة نصر يورو"/>
    <s v="تبرعات نقدية للمرضى"/>
    <s v="نقدية للمرضى"/>
    <s v="دفاتر جمع مال"/>
    <x v="2"/>
    <s v="سارى"/>
    <n v="1316"/>
    <n v="27"/>
  </r>
  <r>
    <d v="2017-12-04T00:00:00"/>
    <x v="11"/>
    <n v="250"/>
    <s v="خزينة مدينة نصر"/>
    <s v="تبرعات نقدية للمرضى"/>
    <s v="نقدية للمرضى"/>
    <s v="دفاتر جمع مال"/>
    <x v="2"/>
    <s v="سارى"/>
    <n v="2328"/>
    <n v="47"/>
  </r>
  <r>
    <d v="2017-12-04T00:00:00"/>
    <x v="11"/>
    <n v="400"/>
    <s v="خزينة مدينة نصر"/>
    <s v="تبرعات نقدية للمرضى"/>
    <s v="نقدية للمرضى"/>
    <s v="دفاتر جمع مال"/>
    <x v="2"/>
    <s v="سارى"/>
    <n v="2329"/>
    <n v="47"/>
  </r>
  <r>
    <d v="2017-12-04T00:00:00"/>
    <x v="11"/>
    <n v="1000"/>
    <s v="خزينة مدينة نصر"/>
    <s v="تبرعات نقدية للمرضى"/>
    <s v="نقدية للمرضى"/>
    <s v="دفاتر جمع مال"/>
    <x v="2"/>
    <s v="سارى"/>
    <n v="2330"/>
    <n v="47"/>
  </r>
  <r>
    <d v="2017-12-04T00:00:00"/>
    <x v="11"/>
    <n v="400"/>
    <s v="خزينة مدينة نصر"/>
    <s v="تبرعات نقدية للمرضى"/>
    <s v="نقدية للمرضى"/>
    <s v="دفاتر جمع مال"/>
    <x v="2"/>
    <s v="سارى"/>
    <n v="2331"/>
    <n v="47"/>
  </r>
  <r>
    <d v="2017-12-04T00:00:00"/>
    <x v="11"/>
    <n v="2190.7328000000002"/>
    <s v="خزينة مدينة نصر"/>
    <s v="تبرعات عامة من زكاة مال وغيرها"/>
    <s v="تبرعات عامة من زكاة مال وغيرها"/>
    <s v="دفاتر جمع مال"/>
    <x v="2"/>
    <s v="سارى"/>
    <n v="2332"/>
    <n v="47"/>
  </r>
  <r>
    <d v="2017-12-04T00:00:00"/>
    <x v="11"/>
    <n v="6000"/>
    <s v="خزينة مدينة نصر"/>
    <s v="تبرعات عامة من زكاة مال وغيرها"/>
    <s v="تبرعات عامة من زكاة مال وغيرها"/>
    <s v="دفاتر جمع مال"/>
    <x v="2"/>
    <s v="سارى"/>
    <n v="2333"/>
    <n v="47"/>
  </r>
  <r>
    <d v="2017-12-04T00:00:00"/>
    <x v="11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2472"/>
    <n v="50"/>
  </r>
  <r>
    <d v="2017-12-04T00:00:00"/>
    <x v="11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2473"/>
    <n v="50"/>
  </r>
  <r>
    <d v="2017-12-04T00:00:00"/>
    <x v="11"/>
    <n v="100"/>
    <s v="خزينة مدينة نصر"/>
    <s v="تبرعات نقدية للمرضى"/>
    <s v="نقدية للمرضى"/>
    <s v="دفاتر جمع مال"/>
    <x v="2"/>
    <s v="سارى"/>
    <n v="2474"/>
    <n v="50"/>
  </r>
  <r>
    <d v="2017-12-04T00:00:00"/>
    <x v="11"/>
    <n v="100"/>
    <s v="خزينة مدينة نصر"/>
    <s v="تبرعات نقدية للمرضى"/>
    <s v="نقدية للمرضى"/>
    <s v="دفاتر جمع مال"/>
    <x v="2"/>
    <s v="سارى"/>
    <n v="2475"/>
    <n v="50"/>
  </r>
  <r>
    <d v="2017-12-04T00:00:00"/>
    <x v="11"/>
    <n v="1000"/>
    <s v="خزينة مدينة نصر"/>
    <s v="تبرعات نقدية للمرضى"/>
    <s v="نقدية للمرضى"/>
    <s v="دفاتر جمع مال"/>
    <x v="2"/>
    <s v="سارى"/>
    <n v="2476"/>
    <n v="50"/>
  </r>
  <r>
    <d v="2017-12-04T00:00:00"/>
    <x v="11"/>
    <n v="400"/>
    <s v="خزينة مدينة نصر"/>
    <s v="تبرعات عامة من زكاة مال وغيرها"/>
    <s v="تبرعات عامة من زكاة مال وغيرها"/>
    <s v="دفاتر جمع مال"/>
    <x v="2"/>
    <s v="سارى"/>
    <n v="2477"/>
    <n v="50"/>
  </r>
  <r>
    <d v="2017-12-04T00:00:00"/>
    <x v="11"/>
    <n v="1766.72"/>
    <s v="خزينة مدينة نصر"/>
    <s v="تبرعات عامة من زكاة مال وغيرها"/>
    <s v="تبرعات عامة من زكاة مال وغيرها"/>
    <s v="دفاتر جمع مال"/>
    <x v="2"/>
    <s v="سارى"/>
    <n v="2479"/>
    <n v="50"/>
  </r>
  <r>
    <d v="2017-12-04T00:00:00"/>
    <x v="11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2480"/>
    <n v="50"/>
  </r>
  <r>
    <d v="2017-12-04T00:00:00"/>
    <x v="11"/>
    <n v="2000"/>
    <s v="خزينة مدينة نصر"/>
    <s v="تبرعات نقدية للمرضى"/>
    <s v="نقدية للمرضى"/>
    <s v="دفاتر جمع مال"/>
    <x v="2"/>
    <s v="سارى"/>
    <n v="2481"/>
    <n v="50"/>
  </r>
  <r>
    <d v="2017-12-04T00:00:00"/>
    <x v="11"/>
    <n v="2000"/>
    <s v="خزينة مدينة نصر"/>
    <s v="تبرعات نقدية للمرضى"/>
    <s v="نقدية للمرضى"/>
    <s v="دفاتر جمع مال"/>
    <x v="2"/>
    <s v="سارى"/>
    <n v="2482"/>
    <n v="50"/>
  </r>
  <r>
    <d v="2017-12-04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2483"/>
    <n v="50"/>
  </r>
  <r>
    <d v="2017-12-04T00:00:00"/>
    <x v="11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2576"/>
    <n v="52"/>
  </r>
  <r>
    <d v="2017-12-04T00:00:00"/>
    <x v="11"/>
    <n v="200"/>
    <s v="خزينة مدينة نصر"/>
    <s v="تبرعات نقدية للمرضى"/>
    <s v="نقدية للمرضى"/>
    <s v="دفاتر جمع مال"/>
    <x v="2"/>
    <s v="سارى"/>
    <n v="2577"/>
    <n v="52"/>
  </r>
  <r>
    <d v="2017-12-04T00:00:00"/>
    <x v="11"/>
    <n v="400"/>
    <s v="خزينة مدينة نصر"/>
    <s v="تبرعات عامة من زكاة مال وغيرها"/>
    <s v="تبرعات عامة من زكاة مال وغيرها"/>
    <s v="دفاتر جمع مال"/>
    <x v="2"/>
    <s v="سارى"/>
    <n v="2578"/>
    <n v="52"/>
  </r>
  <r>
    <d v="2017-12-04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2579"/>
    <n v="52"/>
  </r>
  <r>
    <d v="2017-12-04T00:00:00"/>
    <x v="11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2580"/>
    <n v="52"/>
  </r>
  <r>
    <d v="2017-12-04T00:00:00"/>
    <x v="11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2581"/>
    <n v="52"/>
  </r>
  <r>
    <d v="2017-12-04T00:00:00"/>
    <x v="11"/>
    <n v="50"/>
    <s v="خزينة مدينة نصر"/>
    <s v="تبرعات عامة من زكاة مال وغيرها"/>
    <s v="تبرعات عامة من زكاة مال وغيرها"/>
    <s v="دفاتر جمع مال"/>
    <x v="2"/>
    <s v="سارى"/>
    <n v="2622"/>
    <n v="53"/>
  </r>
  <r>
    <d v="2017-12-04T00:00:00"/>
    <x v="11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2623"/>
    <n v="53"/>
  </r>
  <r>
    <d v="2017-12-04T00:00:00"/>
    <x v="11"/>
    <n v="1000"/>
    <s v="خزينة مدينة نصر"/>
    <s v="تبرعات نقدية للمرضى"/>
    <s v="نقدية للمرضى"/>
    <s v="دفاتر جمع مال"/>
    <x v="2"/>
    <s v="سارى"/>
    <n v="2624"/>
    <n v="53"/>
  </r>
  <r>
    <d v="2017-12-04T00:00:00"/>
    <x v="11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2779"/>
    <n v="56"/>
  </r>
  <r>
    <d v="2017-12-04T00:00:00"/>
    <x v="11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2780"/>
    <n v="56"/>
  </r>
  <r>
    <d v="2017-12-04T00:00:00"/>
    <x v="11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2781"/>
    <n v="56"/>
  </r>
  <r>
    <d v="2017-12-04T00:00:00"/>
    <x v="11"/>
    <n v="5000"/>
    <s v="خزينة مدينة نصر"/>
    <s v="تبرعات نقدية للمرضى"/>
    <s v="نقدية للمرضى"/>
    <s v="دفاتر جمع مال"/>
    <x v="2"/>
    <s v="سارى"/>
    <n v="2782"/>
    <n v="56"/>
  </r>
  <r>
    <d v="2017-12-04T00:00:00"/>
    <x v="11"/>
    <n v="650"/>
    <s v="خزينة مدينة نصر"/>
    <s v="تبرعات نقدية للمرضى"/>
    <s v="نقدية للمرضى"/>
    <s v="دفاتر جمع مال"/>
    <x v="2"/>
    <s v="سارى"/>
    <n v="2818"/>
    <n v="57"/>
  </r>
  <r>
    <d v="2017-12-04T00:00:00"/>
    <x v="11"/>
    <n v="7500"/>
    <s v="خزينة مدينة نصر"/>
    <s v="تبرعات نقدية للمرضى"/>
    <s v="نقدية للمرضى"/>
    <s v="دفاتر جمع مال"/>
    <x v="2"/>
    <s v="سارى"/>
    <n v="2819"/>
    <n v="57"/>
  </r>
  <r>
    <d v="2017-12-04T00:00:00"/>
    <x v="11"/>
    <n v="2400"/>
    <s v="خزينة مدينة نصر"/>
    <s v="تبرعات نقدية للمرضى"/>
    <s v="نقدية للمرضى"/>
    <s v="دفاتر جمع مال"/>
    <x v="2"/>
    <s v="سارى"/>
    <n v="2820"/>
    <n v="57"/>
  </r>
  <r>
    <d v="2017-12-04T00:00:00"/>
    <x v="11"/>
    <n v="500"/>
    <s v="خزينة مدينة نصر"/>
    <s v="تبرعات نقدية للمرضى"/>
    <s v="نقدية للمرضى"/>
    <s v="دفاتر جمع مال"/>
    <x v="2"/>
    <s v="سارى"/>
    <n v="2822"/>
    <n v="57"/>
  </r>
  <r>
    <d v="2017-12-04T00:00:00"/>
    <x v="11"/>
    <n v="150"/>
    <s v="خزينة مدينة نصر"/>
    <s v="تبرعات نقدية للمرضى"/>
    <s v="نقدية للمرضى"/>
    <s v="دفاتر جمع مال"/>
    <x v="2"/>
    <s v="سارى"/>
    <n v="2884"/>
    <n v="58"/>
  </r>
  <r>
    <d v="2017-12-04T00:00:00"/>
    <x v="11"/>
    <n v="10000"/>
    <s v="خزينة مدينة نصر"/>
    <s v="تبرعات نقدية للمرضى"/>
    <s v="نقدية للمرضى"/>
    <s v="دفاتر جمع مال"/>
    <x v="2"/>
    <s v="سارى"/>
    <n v="2887"/>
    <n v="58"/>
  </r>
  <r>
    <d v="2017-12-04T00:00:00"/>
    <x v="11"/>
    <n v="3000"/>
    <s v="خزينة مدينة نصر"/>
    <s v="تبرعات نقدية للمرضى"/>
    <s v="نقدية للمرضى"/>
    <s v="دفاتر جمع مال"/>
    <x v="2"/>
    <s v="سارى"/>
    <n v="2888"/>
    <n v="58"/>
  </r>
  <r>
    <d v="2017-12-04T00:00:00"/>
    <x v="11"/>
    <n v="10000"/>
    <s v="خزينة مدينة نصر"/>
    <s v="تبرعات نقدية للمرضى"/>
    <s v="نقدية للمرضى"/>
    <s v="دفاتر جمع مال"/>
    <x v="2"/>
    <s v="سارى"/>
    <n v="2889"/>
    <n v="58"/>
  </r>
  <r>
    <d v="2017-12-04T00:00:00"/>
    <x v="11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2890"/>
    <n v="58"/>
  </r>
  <r>
    <d v="2017-12-04T00:00:00"/>
    <x v="11"/>
    <n v="7066.88"/>
    <s v="خزينة مدينة نصر"/>
    <s v="تبرعات نقدية للمرضى"/>
    <s v="نقدية للمرضى"/>
    <s v="دفاتر جمع مال"/>
    <x v="2"/>
    <s v="سارى"/>
    <n v="2891"/>
    <n v="58"/>
  </r>
  <r>
    <d v="2017-12-04T00:00:00"/>
    <x v="11"/>
    <n v="200"/>
    <s v="خزينة مدينة نصر"/>
    <s v="تبرعات نقدية للمرضى"/>
    <s v="نقدية للمرضى"/>
    <s v="دفاتر جمع مال"/>
    <x v="2"/>
    <s v="سارى"/>
    <n v="2892"/>
    <n v="58"/>
  </r>
  <r>
    <d v="2017-12-04T00:00:00"/>
    <x v="11"/>
    <n v="1000"/>
    <s v="خزينة مدينة نصر"/>
    <s v="تبرعات نقدية للمرضى"/>
    <s v="نقدية للمرضى"/>
    <s v="دفاتر جمع مال"/>
    <x v="2"/>
    <s v="سارى"/>
    <n v="2894"/>
    <n v="58"/>
  </r>
  <r>
    <d v="2017-12-04T00:00:00"/>
    <x v="11"/>
    <n v="400"/>
    <s v="خزينة مدينة نصر"/>
    <s v="تبرعات نقدية للمرضى"/>
    <s v="نقدية للمرضى"/>
    <s v="دفاتر جمع مال"/>
    <x v="2"/>
    <s v="سارى"/>
    <n v="2895"/>
    <n v="58"/>
  </r>
  <r>
    <d v="2017-12-04T00:00:00"/>
    <x v="11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2896"/>
    <n v="58"/>
  </r>
  <r>
    <d v="2017-12-04T00:00:00"/>
    <x v="11"/>
    <n v="500"/>
    <s v="خزينة مدينة نصر"/>
    <s v="تبرعات نقدية للمرضى"/>
    <s v="نقدية للمرضى"/>
    <s v="دفاتر جمع مال"/>
    <x v="2"/>
    <s v="سارى"/>
    <n v="2913"/>
    <n v="59"/>
  </r>
  <r>
    <d v="2017-12-04T00:00:00"/>
    <x v="11"/>
    <n v="400"/>
    <s v="خزينة مدينة نصر"/>
    <s v="تبرعات عامة من زكاة مال وغيرها"/>
    <s v="تبرعات عامة من زكاة مال وغيرها"/>
    <s v="دفاتر جمع مال"/>
    <x v="2"/>
    <s v="سارى"/>
    <n v="2914"/>
    <n v="59"/>
  </r>
  <r>
    <d v="2017-12-04T00:00:00"/>
    <x v="11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2915"/>
    <n v="59"/>
  </r>
  <r>
    <d v="2017-12-04T00:00:00"/>
    <x v="11"/>
    <n v="5000"/>
    <s v="خزينة مدينة نصر"/>
    <s v="تبرعات نقدية للمرضى"/>
    <s v="نقدية للمرضى"/>
    <s v="دفاتر جمع مال"/>
    <x v="2"/>
    <s v="سارى"/>
    <n v="2916"/>
    <n v="59"/>
  </r>
  <r>
    <d v="2017-12-04T00:00:00"/>
    <x v="11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2917"/>
    <n v="59"/>
  </r>
  <r>
    <d v="2017-12-04T00:00:00"/>
    <x v="11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2918"/>
    <n v="59"/>
  </r>
  <r>
    <d v="2017-12-04T00:00:00"/>
    <x v="11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2919"/>
    <n v="59"/>
  </r>
  <r>
    <d v="2017-12-04T00:00:00"/>
    <x v="11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3003"/>
    <n v="61"/>
  </r>
  <r>
    <d v="2017-12-04T00:00:00"/>
    <x v="11"/>
    <n v="5000"/>
    <s v="خزينة مدينة نصر"/>
    <s v="تبرعات نقدية للمرضى"/>
    <s v="نقدية للمرضى"/>
    <s v="دفاتر جمع مال"/>
    <x v="2"/>
    <s v="سارى"/>
    <n v="3303"/>
    <n v="67"/>
  </r>
  <r>
    <d v="2017-12-04T00:00:00"/>
    <x v="11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3304"/>
    <n v="67"/>
  </r>
  <r>
    <d v="2017-12-04T00:00:00"/>
    <x v="11"/>
    <n v="1500"/>
    <s v="خزينة مدينة نصر"/>
    <s v="تبرعات نقدية للمرضى"/>
    <s v="نقدية للمرضى"/>
    <s v="دفاتر جمع مال"/>
    <x v="2"/>
    <s v="سارى"/>
    <n v="3305"/>
    <n v="67"/>
  </r>
  <r>
    <d v="2017-12-04T00:00:00"/>
    <x v="11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3306"/>
    <n v="67"/>
  </r>
  <r>
    <d v="2017-12-04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3307"/>
    <n v="67"/>
  </r>
  <r>
    <d v="2017-12-04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3308"/>
    <n v="67"/>
  </r>
  <r>
    <d v="2017-12-04T00:00:00"/>
    <x v="11"/>
    <n v="5400"/>
    <s v="خزينة مدينة نصر"/>
    <s v="تبرعات عامة من زكاة مال وغيرها"/>
    <s v="تبرعات عامة من زكاة مال وغيرها"/>
    <s v="دفاتر جمع مال"/>
    <x v="2"/>
    <s v="سارى"/>
    <n v="3309"/>
    <n v="67"/>
  </r>
  <r>
    <d v="2017-12-04T00:00:00"/>
    <x v="11"/>
    <n v="5000"/>
    <s v="خزينة مدينة نصر"/>
    <s v="تبرعات نقدية للمرضى"/>
    <s v="نقدية للمرضى"/>
    <s v="دفاتر جمع مال"/>
    <x v="2"/>
    <s v="سارى"/>
    <n v="3310"/>
    <n v="67"/>
  </r>
  <r>
    <d v="2017-12-04T00:00:00"/>
    <x v="11"/>
    <n v="1800"/>
    <s v="خزينة مدينة نصر"/>
    <s v="تبرعات نقدية للمرضى"/>
    <s v="نقدية للمرضى"/>
    <s v="دفاتر جمع مال"/>
    <x v="2"/>
    <s v="سارى"/>
    <n v="3311"/>
    <n v="67"/>
  </r>
  <r>
    <d v="2017-12-04T00:00:00"/>
    <x v="11"/>
    <n v="1000"/>
    <s v="بنك البركة جنيه مصرى"/>
    <s v="تبرعات مباشرة بالبنك"/>
    <m/>
    <s v="بنوك"/>
    <x v="0"/>
    <m/>
    <s v="معاملة بنكية"/>
    <m/>
  </r>
  <r>
    <d v="2017-12-04T00:00:00"/>
    <x v="11"/>
    <n v="10000"/>
    <s v="بنك البركة جنيه مصرى"/>
    <s v="تبرعات مباشرة بالبنك"/>
    <m/>
    <s v="بنوك"/>
    <x v="0"/>
    <m/>
    <s v="معاملة بنكية"/>
    <m/>
  </r>
  <r>
    <d v="2017-12-04T00:00:00"/>
    <x v="11"/>
    <n v="3000"/>
    <s v="بنك البركة جنيه مصرى"/>
    <s v="تبرعات مباشرة بالبنك"/>
    <m/>
    <s v="بنوك"/>
    <x v="0"/>
    <m/>
    <s v="معاملة بنكية"/>
    <m/>
  </r>
  <r>
    <d v="2017-12-04T00:00:00"/>
    <x v="11"/>
    <n v="36000"/>
    <s v="بنك البركة جنيه مصرى"/>
    <s v="تبرعات مباشرة بالبنك"/>
    <m/>
    <s v="بنوك"/>
    <x v="0"/>
    <m/>
    <s v="معاملة بنكية"/>
    <m/>
  </r>
  <r>
    <d v="2017-12-04T00:00:00"/>
    <x v="11"/>
    <n v="100"/>
    <s v="بنك البركة جنيه مصرى"/>
    <s v="تبرعات مباشرة بالبنك"/>
    <m/>
    <s v="بنوك"/>
    <x v="0"/>
    <m/>
    <s v="معاملة بنكية"/>
    <m/>
  </r>
  <r>
    <d v="2017-12-04T00:00:00"/>
    <x v="11"/>
    <n v="700"/>
    <s v="بنك البركة جنيه مصرى"/>
    <s v="تبرعات مباشرة بالبنك"/>
    <m/>
    <s v="بنوك"/>
    <x v="0"/>
    <m/>
    <s v="معاملة بنكية"/>
    <m/>
  </r>
  <r>
    <d v="2017-12-04T00:00:00"/>
    <x v="11"/>
    <n v="200"/>
    <s v="بنك البركة جنيه مصرى"/>
    <s v="تبرعات مباشرة بالبنك"/>
    <m/>
    <s v="بنوك"/>
    <x v="0"/>
    <m/>
    <s v="معاملة بنكية"/>
    <m/>
  </r>
  <r>
    <d v="2017-12-04T00:00:00"/>
    <x v="11"/>
    <n v="300"/>
    <s v="بنك البركة جنيه مصرى"/>
    <s v="تبرعات مباشرة بالبنك"/>
    <m/>
    <s v="بنوك"/>
    <x v="0"/>
    <m/>
    <s v="معاملة بنكية"/>
    <m/>
  </r>
  <r>
    <d v="2017-12-04T00:00:00"/>
    <x v="11"/>
    <n v="3610"/>
    <s v="بنك البركة جنيه مصرى"/>
    <s v="تبرعات مباشرة بالبنك"/>
    <m/>
    <s v="بنوك"/>
    <x v="0"/>
    <m/>
    <s v="معاملة بنكية"/>
    <m/>
  </r>
  <r>
    <d v="2017-12-04T00:00:00"/>
    <x v="11"/>
    <n v="180600"/>
    <s v="بنك البركة دولار"/>
    <s v="تبرعات مباشرة بالبنك دولار"/>
    <m/>
    <s v="بنوك"/>
    <x v="0"/>
    <m/>
    <m/>
    <m/>
  </r>
  <r>
    <d v="2017-12-05T00:00:00"/>
    <x v="11"/>
    <n v="1000"/>
    <s v="خزينة مدينة نصر"/>
    <s v="تبرعات نقدية للمرضى"/>
    <s v="نقدية للمرضى"/>
    <s v="دفاتر جمع مال"/>
    <x v="2"/>
    <s v="سارى"/>
    <n v="1317"/>
    <n v="27"/>
  </r>
  <r>
    <d v="2017-12-05T00:00:00"/>
    <x v="11"/>
    <n v="200"/>
    <s v="خزينة مدينة نصر"/>
    <s v="تبرعات نقدية للمرضى"/>
    <s v="نقدية للمرضى"/>
    <s v="دفاتر جمع مال"/>
    <x v="2"/>
    <s v="سارى"/>
    <n v="1318"/>
    <n v="27"/>
  </r>
  <r>
    <d v="2017-12-05T00:00:00"/>
    <x v="11"/>
    <n v="50"/>
    <s v="خزينة مدينة نصر"/>
    <s v="تبرعات نقدية للمرضى"/>
    <s v="نقدية للمرضى"/>
    <s v="دفاتر جمع مال"/>
    <x v="2"/>
    <s v="سارى"/>
    <n v="1319"/>
    <n v="27"/>
  </r>
  <r>
    <d v="2017-12-05T00:00:00"/>
    <x v="11"/>
    <n v="200"/>
    <s v="خزينة مدينة نصر"/>
    <s v="تبرعات نقدية للمرضى"/>
    <s v="نقدية للمرضى"/>
    <s v="دفاتر جمع مال"/>
    <x v="2"/>
    <s v="سارى"/>
    <n v="1320"/>
    <n v="27"/>
  </r>
  <r>
    <d v="2017-12-05T00:00:00"/>
    <x v="11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2334"/>
    <n v="47"/>
  </r>
  <r>
    <d v="2017-12-05T00:00:00"/>
    <x v="11"/>
    <n v="100"/>
    <s v="خزينة مدينة نصر"/>
    <s v="تبرعات نقدية للمرضى"/>
    <s v="نقدية للمرضى"/>
    <s v="دفاتر جمع مال"/>
    <x v="2"/>
    <s v="سارى"/>
    <n v="2335"/>
    <n v="47"/>
  </r>
  <r>
    <d v="2017-12-05T00:00:00"/>
    <x v="11"/>
    <n v="500"/>
    <s v="خزينة مدينة نصر"/>
    <s v="تبرعات نقدية للمرضى"/>
    <s v="نقدية للمرضى"/>
    <s v="دفاتر جمع مال"/>
    <x v="2"/>
    <s v="سارى"/>
    <n v="2336"/>
    <n v="47"/>
  </r>
  <r>
    <d v="2017-12-05T00:00:00"/>
    <x v="11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2484"/>
    <n v="50"/>
  </r>
  <r>
    <d v="2017-12-05T00:00:00"/>
    <x v="11"/>
    <n v="1450"/>
    <s v="خزينة مدينة نصر"/>
    <s v="تبرعات نقدية للمرضى"/>
    <s v="نقدية للمرضى"/>
    <s v="دفاتر جمع مال"/>
    <x v="2"/>
    <s v="سارى"/>
    <n v="2485"/>
    <n v="50"/>
  </r>
  <r>
    <d v="2017-12-05T00:00:00"/>
    <x v="11"/>
    <n v="3650"/>
    <s v="خزينة مدينة نصر"/>
    <s v="تبرعات نقدية للمرضى"/>
    <s v="نقدية للمرضى"/>
    <s v="دفاتر جمع مال"/>
    <x v="2"/>
    <s v="سارى"/>
    <n v="2486"/>
    <n v="50"/>
  </r>
  <r>
    <d v="2017-12-05T00:00:00"/>
    <x v="11"/>
    <n v="1500"/>
    <s v="خزينة مدينة نصر"/>
    <s v="تبرعات نقدية للمرضى"/>
    <s v="نقدية للمرضى"/>
    <s v="دفاتر جمع مال"/>
    <x v="2"/>
    <s v="سارى"/>
    <n v="2487"/>
    <n v="50"/>
  </r>
  <r>
    <d v="2017-12-05T00:00:00"/>
    <x v="11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2488"/>
    <n v="50"/>
  </r>
  <r>
    <d v="2017-12-05T00:00:00"/>
    <x v="11"/>
    <n v="200"/>
    <s v="خزينة مدينة نصر"/>
    <s v="تبرعات نقدية للمرضى"/>
    <s v="نقدية للمرضى"/>
    <s v="دفاتر جمع مال"/>
    <x v="2"/>
    <s v="سارى"/>
    <n v="2582"/>
    <n v="52"/>
  </r>
  <r>
    <d v="2017-12-05T00:00:00"/>
    <x v="11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2583"/>
    <n v="52"/>
  </r>
  <r>
    <d v="2017-12-05T00:00:00"/>
    <x v="11"/>
    <n v="1000"/>
    <s v="خزينة مدينة نصر"/>
    <s v="تبرعات نقدية للمرضى"/>
    <s v="نقدية للمرضى"/>
    <s v="دفاتر جمع مال"/>
    <x v="2"/>
    <s v="سارى"/>
    <n v="2584"/>
    <n v="52"/>
  </r>
  <r>
    <d v="2017-12-05T00:00:00"/>
    <x v="11"/>
    <n v="2340"/>
    <s v="خزينة مدينة نصر"/>
    <s v="تبرعات نقدية للمرضى"/>
    <s v="نقدية للمرضى"/>
    <s v="دفاتر جمع مال"/>
    <x v="2"/>
    <s v="سارى"/>
    <n v="2585"/>
    <n v="52"/>
  </r>
  <r>
    <d v="2017-12-05T00:00:00"/>
    <x v="11"/>
    <n v="600"/>
    <s v="خزينة مدينة نصر"/>
    <s v="تبرعات نقدية للمرضى"/>
    <s v="نقدية للمرضى"/>
    <s v="دفاتر جمع مال"/>
    <x v="2"/>
    <s v="سارى"/>
    <n v="2586"/>
    <n v="52"/>
  </r>
  <r>
    <d v="2017-12-05T00:00:00"/>
    <x v="11"/>
    <n v="2500"/>
    <s v="خزينة مدينة نصر"/>
    <s v="تبرعات نقدية للمرضى"/>
    <s v="نقدية للمرضى"/>
    <s v="دفاتر جمع مال"/>
    <x v="2"/>
    <s v="سارى"/>
    <n v="2587"/>
    <n v="52"/>
  </r>
  <r>
    <d v="2017-12-05T00:00:00"/>
    <x v="11"/>
    <n v="400"/>
    <s v="خزينة مدينة نصر"/>
    <s v="تبرعات عامة من زكاة مال وغيرها"/>
    <s v="تبرعات عامة من زكاة مال وغيرها"/>
    <s v="دفاتر جمع مال"/>
    <x v="2"/>
    <s v="سارى"/>
    <n v="2687"/>
    <n v="54"/>
  </r>
  <r>
    <d v="2017-12-05T00:00:00"/>
    <x v="11"/>
    <n v="5000"/>
    <s v="خزينة مدينة نصر"/>
    <s v="تبرعات نقدية للمرضى"/>
    <s v="نقدية للمرضى"/>
    <s v="دفاتر جمع مال"/>
    <x v="2"/>
    <s v="سارى"/>
    <n v="2688"/>
    <n v="54"/>
  </r>
  <r>
    <d v="2017-12-05T00:00:00"/>
    <x v="11"/>
    <n v="8000"/>
    <s v="خزينة مدينة نصر"/>
    <s v="تبرعات عامة من زكاة مال وغيرها"/>
    <s v="تبرعات عامة من زكاة مال وغيرها"/>
    <s v="دفاتر جمع مال"/>
    <x v="2"/>
    <s v="سارى"/>
    <n v="2689"/>
    <n v="54"/>
  </r>
  <r>
    <d v="2017-12-05T00:00:00"/>
    <x v="11"/>
    <n v="1000"/>
    <s v="خزينة مدينة نصر"/>
    <s v="تبرعات نقدية للمرضى"/>
    <s v="نقدية للمرضى"/>
    <s v="دفاتر جمع مال"/>
    <x v="2"/>
    <s v="سارى"/>
    <n v="2690"/>
    <n v="54"/>
  </r>
  <r>
    <d v="2017-12-05T00:00:00"/>
    <x v="11"/>
    <n v="4000"/>
    <s v="خزينة مدينة نصر"/>
    <s v="تبرعات عامة من زكاة مال وغيرها"/>
    <s v="تبرعات عامة من زكاة مال وغيرها"/>
    <s v="دفاتر جمع مال"/>
    <x v="2"/>
    <s v="سارى"/>
    <n v="2783"/>
    <n v="56"/>
  </r>
  <r>
    <d v="2017-12-05T00:00:00"/>
    <x v="11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2784"/>
    <n v="56"/>
  </r>
  <r>
    <d v="2017-12-05T00:00:00"/>
    <x v="11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2785"/>
    <n v="56"/>
  </r>
  <r>
    <d v="2017-12-05T00:00:00"/>
    <x v="11"/>
    <n v="800"/>
    <s v="خزينة مدينة نصر"/>
    <s v="تبرعات عامة من زكاة مال وغيرها"/>
    <s v="تبرعات عامة من زكاة مال وغيرها"/>
    <s v="دفاتر جمع مال"/>
    <x v="2"/>
    <s v="سارى"/>
    <n v="2786"/>
    <n v="56"/>
  </r>
  <r>
    <d v="2017-12-05T00:00:00"/>
    <x v="11"/>
    <n v="600"/>
    <s v="خزينة مدينة نصر"/>
    <s v="تبرعات عامة من زكاة مال وغيرها"/>
    <s v="تبرعات عامة من زكاة مال وغيرها"/>
    <s v="دفاتر جمع مال"/>
    <x v="2"/>
    <s v="سارى"/>
    <n v="5822"/>
    <n v="117"/>
  </r>
  <r>
    <d v="2017-12-05T00:00:00"/>
    <x v="11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5823"/>
    <n v="117"/>
  </r>
  <r>
    <d v="2017-12-05T00:00:00"/>
    <x v="11"/>
    <n v="400"/>
    <s v="خزينة مدينة نصر"/>
    <s v="تبرعات نقدية للمرضى"/>
    <s v="نقدية للمرضى"/>
    <s v="دفاتر جمع مال"/>
    <x v="2"/>
    <s v="سارى"/>
    <n v="2893"/>
    <n v="58"/>
  </r>
  <r>
    <d v="2017-12-05T00:00:00"/>
    <x v="11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2897"/>
    <n v="58"/>
  </r>
  <r>
    <d v="2017-12-05T00:00:00"/>
    <x v="11"/>
    <n v="700"/>
    <s v="خزينة مدينة نصر"/>
    <s v="تبرعات نقدية للمرضى"/>
    <s v="نقدية للمرضى"/>
    <s v="دفاتر جمع مال"/>
    <x v="2"/>
    <s v="سارى"/>
    <n v="2898"/>
    <n v="58"/>
  </r>
  <r>
    <d v="2017-12-05T00:00:00"/>
    <x v="11"/>
    <n v="200"/>
    <s v="خزينة مدينة نصر"/>
    <s v="تبرعات نقدية للمرضى"/>
    <s v="نقدية للمرضى"/>
    <s v="دفاتر جمع مال"/>
    <x v="2"/>
    <s v="سارى"/>
    <n v="2899"/>
    <n v="58"/>
  </r>
  <r>
    <d v="2017-12-05T00:00:00"/>
    <x v="11"/>
    <n v="5000"/>
    <s v="خزينة مدينة نصر"/>
    <s v="تبرعات نقدية للمرضى"/>
    <s v="نقدية للمرضى"/>
    <s v="دفاتر جمع مال"/>
    <x v="2"/>
    <s v="سارى"/>
    <n v="2900"/>
    <n v="58"/>
  </r>
  <r>
    <d v="2017-12-05T00:00:00"/>
    <x v="11"/>
    <n v="500"/>
    <s v="خزينة مدينة نصر"/>
    <s v="تبرعات نقدية للمرضى"/>
    <s v="نقدية للمرضى"/>
    <s v="دفاتر جمع مال"/>
    <x v="2"/>
    <s v="سارى"/>
    <n v="3259"/>
    <n v="66"/>
  </r>
  <r>
    <d v="2017-12-05T00:00:00"/>
    <x v="11"/>
    <n v="1000"/>
    <s v="خزينة مدينة نصر"/>
    <s v="تبرعات نقدية للمرضى"/>
    <s v="نقدية للمرضى"/>
    <s v="دفاتر جمع مال"/>
    <x v="2"/>
    <s v="سارى"/>
    <n v="3260"/>
    <n v="66"/>
  </r>
  <r>
    <d v="2017-12-05T00:00:00"/>
    <x v="11"/>
    <n v="500"/>
    <s v="خزينة مدينة نصر"/>
    <s v="تبرعات نقدية للمرضى"/>
    <s v="نقدية للمرضى"/>
    <s v="دفاتر جمع مال"/>
    <x v="2"/>
    <s v="سارى"/>
    <n v="3261"/>
    <n v="66"/>
  </r>
  <r>
    <d v="2017-12-05T00:00:00"/>
    <x v="11"/>
    <n v="3500"/>
    <s v="خزينة مدينة نصر"/>
    <s v="تبرعات نقدية للمرضى"/>
    <s v="نقدية للمرضى"/>
    <s v="دفاتر جمع مال"/>
    <x v="2"/>
    <s v="سارى"/>
    <n v="3312"/>
    <n v="67"/>
  </r>
  <r>
    <d v="2017-12-05T00:00:00"/>
    <x v="11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3313"/>
    <n v="67"/>
  </r>
  <r>
    <d v="2017-12-05T00:00:00"/>
    <x v="11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3314"/>
    <n v="67"/>
  </r>
  <r>
    <d v="2017-12-05T00:00:00"/>
    <x v="11"/>
    <n v="1300"/>
    <s v="خزينة مدينة نصر"/>
    <s v="تبرعات عامة من زكاة مال وغيرها"/>
    <s v="تبرعات عامة من زكاة مال وغيرها"/>
    <s v="دفاتر جمع مال"/>
    <x v="2"/>
    <s v="سارى"/>
    <n v="3315"/>
    <n v="67"/>
  </r>
  <r>
    <d v="2017-12-05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3501"/>
    <n v="71"/>
  </r>
  <r>
    <d v="2017-12-05T00:00:00"/>
    <x v="11"/>
    <n v="10"/>
    <s v="خزينة مدينة نصر"/>
    <s v="تبرعات عامة من زكاة مال وغيرها"/>
    <s v="تبرعات عامة من زكاة مال وغيرها"/>
    <s v="دفاتر جمع مال"/>
    <x v="2"/>
    <s v="سارى"/>
    <n v="3502"/>
    <n v="71"/>
  </r>
  <r>
    <d v="2017-12-05T00:00:00"/>
    <x v="11"/>
    <n v="500"/>
    <s v="بنك البركة جنيه مصرى"/>
    <s v="تبرعات مباشرة بالبنك"/>
    <m/>
    <s v="بنوك"/>
    <x v="0"/>
    <m/>
    <s v="معاملة بنكية"/>
    <m/>
  </r>
  <r>
    <d v="2017-12-05T00:00:00"/>
    <x v="11"/>
    <n v="2500"/>
    <s v="بنك البركة جنيه مصرى"/>
    <s v="تبرعات مباشرة بالبنك"/>
    <m/>
    <s v="بنوك"/>
    <x v="0"/>
    <m/>
    <s v="معاملة بنكية"/>
    <m/>
  </r>
  <r>
    <d v="2017-12-05T00:00:00"/>
    <x v="11"/>
    <n v="15000"/>
    <s v="بنك البركة جنيه مصرى"/>
    <s v="تبرعات مباشرة بالبنك"/>
    <m/>
    <s v="بنوك"/>
    <x v="0"/>
    <m/>
    <m/>
    <m/>
  </r>
  <r>
    <d v="2017-12-05T00:00:00"/>
    <x v="11"/>
    <n v="5000"/>
    <s v="بنك البركة جنيه مصرى"/>
    <s v="تبرعات مباشرة بالبنك"/>
    <m/>
    <s v="بنوك"/>
    <x v="0"/>
    <m/>
    <s v="معاملة بنكية"/>
    <m/>
  </r>
  <r>
    <d v="2017-12-05T00:00:00"/>
    <x v="11"/>
    <n v="2200"/>
    <s v="بنك البركة جنيه مصرى"/>
    <s v="تبرعات مباشرة بالبنك"/>
    <m/>
    <s v="بنوك"/>
    <x v="0"/>
    <m/>
    <s v="معاملة بنكية"/>
    <m/>
  </r>
  <r>
    <d v="2017-12-05T00:00:00"/>
    <x v="11"/>
    <n v="500"/>
    <s v="بنك البركة جنيه مصرى"/>
    <s v="تبرعات مباشرة بالبنك"/>
    <m/>
    <s v="بنوك"/>
    <x v="0"/>
    <m/>
    <s v="معاملة بنكية"/>
    <m/>
  </r>
  <r>
    <d v="2017-12-05T00:00:00"/>
    <x v="11"/>
    <n v="1000"/>
    <s v="بنك البركة جنيه مصرى"/>
    <s v="تبرعات مباشرة بالبنك"/>
    <m/>
    <s v="بنوك"/>
    <x v="0"/>
    <m/>
    <s v="معاملة بنكية"/>
    <m/>
  </r>
  <r>
    <d v="2017-12-05T00:00:00"/>
    <x v="11"/>
    <n v="1770"/>
    <s v="بنك البركة جنيه مصرى"/>
    <s v="تبرعات مباشرة بالبنك"/>
    <m/>
    <s v="بنوك"/>
    <x v="0"/>
    <m/>
    <s v="معاملة بنكية"/>
    <m/>
  </r>
  <r>
    <d v="2017-12-05T00:00:00"/>
    <x v="11"/>
    <n v="600"/>
    <s v="بنك البركة جنيه مصرى"/>
    <s v="تبرعات مباشرة بالبنك"/>
    <m/>
    <s v="بنوك"/>
    <x v="0"/>
    <m/>
    <s v="معاملة بنكية"/>
    <m/>
  </r>
  <r>
    <d v="2017-12-05T00:00:00"/>
    <x v="11"/>
    <n v="15"/>
    <s v="بنك البركة جنيه مصرى"/>
    <s v="تبرعات مباشرة بالبنك"/>
    <m/>
    <s v="بنوك"/>
    <x v="0"/>
    <m/>
    <s v="معاملة بنكية"/>
    <m/>
  </r>
  <r>
    <d v="2017-12-06T00:00:00"/>
    <x v="11"/>
    <n v="600"/>
    <s v="خزينة مدينة نصر"/>
    <s v="تبرعات نقدية للمرضى"/>
    <s v="نقدية للمرضى"/>
    <s v="دفاتر جمع مال"/>
    <x v="2"/>
    <s v="سارى"/>
    <n v="1321"/>
    <n v="27"/>
  </r>
  <r>
    <d v="2017-12-06T00:00:00"/>
    <x v="11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1322"/>
    <n v="27"/>
  </r>
  <r>
    <d v="2017-12-06T00:00:00"/>
    <x v="11"/>
    <n v="4500"/>
    <s v="خزينة مدينة نصر"/>
    <s v="تبرعات نقدية للمرضى"/>
    <s v="نقدية للمرضى"/>
    <s v="دفاتر جمع مال"/>
    <x v="2"/>
    <s v="سارى"/>
    <n v="2337"/>
    <n v="47"/>
  </r>
  <r>
    <d v="2017-12-06T00:00:00"/>
    <x v="11"/>
    <n v="100"/>
    <s v="خزينة مدينة نصر"/>
    <s v="تبرعات نقدية للمرضى"/>
    <s v="نقدية للمرضى"/>
    <s v="دفاتر جمع مال"/>
    <x v="2"/>
    <s v="سارى"/>
    <n v="2338"/>
    <n v="47"/>
  </r>
  <r>
    <d v="2017-12-06T00:00:00"/>
    <x v="11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2339"/>
    <n v="47"/>
  </r>
  <r>
    <d v="2017-12-06T00:00:00"/>
    <x v="11"/>
    <n v="420"/>
    <s v="خزينة مدينة نصر"/>
    <s v="تبرعات نقدية للمرضى"/>
    <s v="نقدية للمرضى"/>
    <s v="دفاتر جمع مال"/>
    <x v="2"/>
    <s v="سارى"/>
    <n v="2340"/>
    <n v="47"/>
  </r>
  <r>
    <d v="2017-12-06T00:00:00"/>
    <x v="11"/>
    <n v="30"/>
    <s v="خزينة مدينة نصر"/>
    <s v="تبرعات نقدية للمرضى"/>
    <s v="نقدية للمرضى"/>
    <s v="دفاتر جمع مال"/>
    <x v="2"/>
    <s v="سارى"/>
    <n v="2341"/>
    <n v="47"/>
  </r>
  <r>
    <d v="2017-12-06T00:00:00"/>
    <x v="11"/>
    <n v="2600"/>
    <s v="خزينة مدينة نصر"/>
    <s v="تبرعات نقدية للمرضى"/>
    <s v="نقدية للمرضى"/>
    <s v="دفاتر جمع مال"/>
    <x v="2"/>
    <s v="سارى"/>
    <n v="2342"/>
    <n v="47"/>
  </r>
  <r>
    <d v="2017-12-06T00:00:00"/>
    <x v="11"/>
    <n v="10000"/>
    <s v="خزينة مدينة نصر"/>
    <s v="تبرعات نقدية للمرضى"/>
    <s v="نقدية للمرضى"/>
    <s v="دفاتر جمع مال"/>
    <x v="2"/>
    <s v="سارى"/>
    <n v="2343"/>
    <n v="47"/>
  </r>
  <r>
    <d v="2017-12-06T00:00:00"/>
    <x v="11"/>
    <n v="7000"/>
    <s v="خزينة مدينة نصر"/>
    <s v="تبرعات نقدية للمرضى"/>
    <s v="نقدية للمرضى"/>
    <s v="دفاتر جمع مال"/>
    <x v="2"/>
    <s v="سارى"/>
    <n v="2344"/>
    <n v="47"/>
  </r>
  <r>
    <d v="2017-12-06T00:00:00"/>
    <x v="11"/>
    <n v="100"/>
    <s v="خزينة مدينة نصر"/>
    <s v="تبرعات نقدية للمرضى"/>
    <s v="نقدية للمرضى"/>
    <s v="دفاتر جمع مال"/>
    <x v="2"/>
    <s v="سارى"/>
    <n v="2489"/>
    <n v="50"/>
  </r>
  <r>
    <d v="2017-12-06T00:00:00"/>
    <x v="11"/>
    <n v="150"/>
    <s v="خزينة مدينة نصر"/>
    <s v="تبرعات نقدية للمرضى"/>
    <s v="نقدية للمرضى"/>
    <s v="دفاتر جمع مال"/>
    <x v="2"/>
    <s v="سارى"/>
    <n v="2490"/>
    <n v="50"/>
  </r>
  <r>
    <d v="2017-12-06T00:00:00"/>
    <x v="11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2491"/>
    <n v="50"/>
  </r>
  <r>
    <d v="2017-12-06T00:00:00"/>
    <x v="11"/>
    <n v="180"/>
    <s v="خزينة مدينة نصر"/>
    <s v="تبرعات عامة من زكاة مال وغيرها"/>
    <s v="تبرعات عامة من زكاة مال وغيرها"/>
    <s v="دفاتر جمع مال"/>
    <x v="2"/>
    <s v="سارى"/>
    <n v="2492"/>
    <n v="50"/>
  </r>
  <r>
    <d v="2017-12-06T00:00:00"/>
    <x v="11"/>
    <n v="200"/>
    <s v="خزينة مدينة نصر"/>
    <s v="تبرعات نقدية للمرضى"/>
    <s v="نقدية للمرضى"/>
    <s v="دفاتر جمع مال"/>
    <x v="2"/>
    <s v="سارى"/>
    <n v="2588"/>
    <n v="52"/>
  </r>
  <r>
    <d v="2017-12-06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2625"/>
    <n v="53"/>
  </r>
  <r>
    <d v="2017-12-06T00:00:00"/>
    <x v="11"/>
    <n v="2400"/>
    <s v="خزينة مدينة نصر"/>
    <s v="تبرعات عامة من زكاة مال وغيرها"/>
    <s v="تبرعات عامة من زكاة مال وغيرها"/>
    <s v="دفاتر جمع مال"/>
    <x v="2"/>
    <s v="سارى"/>
    <n v="2626"/>
    <n v="53"/>
  </r>
  <r>
    <d v="2017-12-06T00:00:00"/>
    <x v="11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2627"/>
    <n v="53"/>
  </r>
  <r>
    <d v="2017-12-06T00:00:00"/>
    <x v="11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2628"/>
    <n v="53"/>
  </r>
  <r>
    <d v="2017-12-06T00:00:00"/>
    <x v="11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2629"/>
    <n v="53"/>
  </r>
  <r>
    <d v="2017-12-06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2691"/>
    <n v="54"/>
  </r>
  <r>
    <d v="2017-12-06T00:00:00"/>
    <x v="11"/>
    <n v="2000"/>
    <s v="خزينة مدينة نصر"/>
    <s v="تبرعات نقدية للمرضى"/>
    <s v="نقدية للمرضى"/>
    <s v="دفاتر جمع مال"/>
    <x v="2"/>
    <s v="سارى"/>
    <n v="2692"/>
    <n v="54"/>
  </r>
  <r>
    <d v="2017-12-06T00:00:00"/>
    <x v="11"/>
    <n v="100"/>
    <s v="خزينة مدينة نصر"/>
    <s v="تبرعات نقدية للمرضى"/>
    <s v="نقدية للمرضى"/>
    <s v="دفاتر جمع مال"/>
    <x v="2"/>
    <s v="سارى"/>
    <n v="2693"/>
    <n v="54"/>
  </r>
  <r>
    <d v="2017-12-06T00:00:00"/>
    <x v="11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2694"/>
    <n v="54"/>
  </r>
  <r>
    <d v="2017-12-06T00:00:00"/>
    <x v="11"/>
    <n v="2000"/>
    <s v="خزينة مدينة نصر"/>
    <s v="تبرعات نقدية للمرضى"/>
    <s v="نقدية للمرضى"/>
    <s v="دفاتر جمع مال"/>
    <x v="2"/>
    <s v="سارى"/>
    <n v="2695"/>
    <n v="54"/>
  </r>
  <r>
    <d v="2017-12-06T00:00:00"/>
    <x v="11"/>
    <n v="500"/>
    <s v="خزينة مدينة نصر"/>
    <s v="تبرعات نقدية للمرضى"/>
    <s v="نقدية للمرضى"/>
    <s v="دفاتر جمع مال"/>
    <x v="2"/>
    <s v="سارى"/>
    <n v="2696"/>
    <n v="54"/>
  </r>
  <r>
    <d v="2017-12-06T00:00:00"/>
    <x v="11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2697"/>
    <n v="54"/>
  </r>
  <r>
    <d v="2017-12-06T00:00:00"/>
    <x v="11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2698"/>
    <n v="54"/>
  </r>
  <r>
    <d v="2017-12-06T00:00:00"/>
    <x v="11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2787"/>
    <n v="56"/>
  </r>
  <r>
    <d v="2017-12-06T00:00:00"/>
    <x v="11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2788"/>
    <n v="56"/>
  </r>
  <r>
    <d v="2017-12-06T00:00:00"/>
    <x v="11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2789"/>
    <n v="56"/>
  </r>
  <r>
    <d v="2017-12-06T00:00:00"/>
    <x v="11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2825"/>
    <n v="57"/>
  </r>
  <r>
    <d v="2017-12-06T00:00:00"/>
    <x v="11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2826"/>
    <n v="57"/>
  </r>
  <r>
    <d v="2017-12-06T00:00:00"/>
    <x v="11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2827"/>
    <n v="57"/>
  </r>
  <r>
    <d v="2017-12-06T00:00:00"/>
    <x v="11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2920"/>
    <n v="59"/>
  </r>
  <r>
    <d v="2017-12-06T00:00:00"/>
    <x v="11"/>
    <n v="600"/>
    <s v="خزينة مدينة نصر"/>
    <s v="تبرعات نقدية للمرضى"/>
    <s v="نقدية للمرضى"/>
    <s v="دفاتر جمع مال"/>
    <x v="2"/>
    <s v="سارى"/>
    <n v="3004"/>
    <n v="61"/>
  </r>
  <r>
    <d v="2017-12-06T00:00:00"/>
    <x v="11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3005"/>
    <n v="61"/>
  </r>
  <r>
    <d v="2017-12-06T00:00:00"/>
    <x v="11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3006"/>
    <n v="61"/>
  </r>
  <r>
    <d v="2017-12-06T00:00:00"/>
    <x v="11"/>
    <n v="600"/>
    <s v="خزينة مدينة نصر"/>
    <s v="تبرعات عامة من زكاة مال وغيرها"/>
    <s v="تبرعات عامة من زكاة مال وغيرها"/>
    <s v="دفاتر جمع مال"/>
    <x v="2"/>
    <s v="سارى"/>
    <n v="3007"/>
    <n v="61"/>
  </r>
  <r>
    <d v="2017-12-06T00:00:00"/>
    <x v="11"/>
    <n v="5000"/>
    <s v="خزينة مدينة نصر"/>
    <s v="تبرعات نقدية للمرضى"/>
    <s v="نقدية للمرضى"/>
    <s v="دفاتر جمع مال"/>
    <x v="2"/>
    <s v="سارى"/>
    <n v="3262"/>
    <n v="66"/>
  </r>
  <r>
    <d v="2017-12-06T00:00:00"/>
    <x v="11"/>
    <n v="2000"/>
    <s v="خزينة مدينة نصر"/>
    <s v="تبرعات نقدية للمرضى"/>
    <s v="نقدية للمرضى"/>
    <s v="دفاتر جمع مال"/>
    <x v="2"/>
    <s v="سارى"/>
    <n v="3263"/>
    <n v="66"/>
  </r>
  <r>
    <d v="2017-12-06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3264"/>
    <n v="66"/>
  </r>
  <r>
    <d v="2017-12-06T00:00:00"/>
    <x v="11"/>
    <n v="500"/>
    <s v="خزينة مدينة نصر"/>
    <s v="تبرعات نقدية للمرضى"/>
    <s v="نقدية للمرضى"/>
    <s v="دفاتر جمع مال"/>
    <x v="2"/>
    <s v="سارى"/>
    <n v="3265"/>
    <n v="66"/>
  </r>
  <r>
    <d v="2017-12-06T00:00:00"/>
    <x v="11"/>
    <n v="500"/>
    <s v="خزينة مدينة نصر"/>
    <s v="تبرعات نقدية للمرضى"/>
    <s v="نقدية للمرضى"/>
    <s v="دفاتر جمع مال"/>
    <x v="2"/>
    <s v="سارى"/>
    <n v="3266"/>
    <n v="66"/>
  </r>
  <r>
    <d v="2017-12-06T00:00:00"/>
    <x v="11"/>
    <n v="300"/>
    <s v="خزينة مدينة نصر"/>
    <s v="تبرعات نقدية للمرضى"/>
    <s v="نقدية للمرضى"/>
    <s v="دفاتر جمع مال"/>
    <x v="2"/>
    <s v="سارى"/>
    <n v="3267"/>
    <n v="66"/>
  </r>
  <r>
    <d v="2017-12-06T00:00:00"/>
    <x v="11"/>
    <n v="200"/>
    <s v="خزينة مدينة نصر"/>
    <s v="تبرعات نقدية للمرضى"/>
    <s v="نقدية للمرضى"/>
    <s v="دفاتر جمع مال"/>
    <x v="2"/>
    <s v="سارى"/>
    <n v="3268"/>
    <n v="66"/>
  </r>
  <r>
    <d v="2017-12-06T00:00:00"/>
    <x v="11"/>
    <n v="500"/>
    <s v="خزينة مدينة نصر"/>
    <s v="تبرعات نقدية للمرضى"/>
    <s v="نقدية للمرضى"/>
    <s v="دفاتر جمع مال"/>
    <x v="2"/>
    <s v="سارى"/>
    <n v="3269"/>
    <n v="66"/>
  </r>
  <r>
    <d v="2017-12-06T00:00:00"/>
    <x v="11"/>
    <n v="300"/>
    <s v="خزينة مدينة نصر"/>
    <s v="تبرعات نقدية للمرضى"/>
    <s v="نقدية للمرضى"/>
    <s v="دفاتر جمع مال"/>
    <x v="2"/>
    <s v="سارى"/>
    <n v="3270"/>
    <n v="66"/>
  </r>
  <r>
    <d v="2017-12-06T00:00:00"/>
    <x v="11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3316"/>
    <n v="67"/>
  </r>
  <r>
    <d v="2017-12-06T00:00:00"/>
    <x v="11"/>
    <n v="7000"/>
    <s v="خزينة مدينة نصر"/>
    <s v="تبرعات عامة من زكاة مال وغيرها"/>
    <s v="تبرعات عامة من زكاة مال وغيرها"/>
    <s v="دفاتر جمع مال"/>
    <x v="2"/>
    <s v="سارى"/>
    <n v="3317"/>
    <n v="67"/>
  </r>
  <r>
    <d v="2017-12-06T00:00:00"/>
    <x v="11"/>
    <n v="1000"/>
    <s v="خزينة مدينة نصر"/>
    <s v="تبرعات نقدية للمرضى"/>
    <s v="نقدية للمرضى"/>
    <s v="دفاتر جمع مال"/>
    <x v="2"/>
    <s v="سارى"/>
    <n v="3318"/>
    <n v="67"/>
  </r>
  <r>
    <d v="2017-12-06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3319"/>
    <n v="67"/>
  </r>
  <r>
    <d v="2017-12-06T00:00:00"/>
    <x v="11"/>
    <n v="250"/>
    <s v="خزينة مدينة نصر"/>
    <s v="تبرعات عامة من زكاة مال وغيرها"/>
    <s v="تبرعات عامة من زكاة مال وغيرها"/>
    <s v="دفاتر جمع مال"/>
    <x v="2"/>
    <s v="سارى"/>
    <n v="3320"/>
    <n v="67"/>
  </r>
  <r>
    <d v="2017-12-06T00:00:00"/>
    <x v="11"/>
    <n v="400"/>
    <s v="خزينة مدينة نصر"/>
    <s v="تبرعات نقدية للمرضى"/>
    <s v="نقدية للمرضى"/>
    <s v="دفاتر جمع مال"/>
    <x v="2"/>
    <s v="سارى"/>
    <n v="3503"/>
    <n v="71"/>
  </r>
  <r>
    <d v="2017-12-06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3504"/>
    <n v="71"/>
  </r>
  <r>
    <d v="2017-12-06T00:00:00"/>
    <x v="11"/>
    <n v="50"/>
    <s v="خزينة مدينة نصر"/>
    <s v="تبرعات عامة من زكاة مال وغيرها"/>
    <s v="تبرعات عامة من زكاة مال وغيرها"/>
    <s v="دفاتر جمع مال"/>
    <x v="2"/>
    <s v="سارى"/>
    <n v="3505"/>
    <n v="71"/>
  </r>
  <r>
    <d v="2017-12-06T00:00:00"/>
    <x v="11"/>
    <n v="50"/>
    <s v="خزينة مدينة نصر"/>
    <s v="تبرعات عامة من زكاة مال وغيرها"/>
    <s v="تبرعات عامة من زكاة مال وغيرها"/>
    <s v="دفاتر جمع مال"/>
    <x v="2"/>
    <s v="سارى"/>
    <n v="3506"/>
    <n v="71"/>
  </r>
  <r>
    <d v="2017-12-06T00:00:00"/>
    <x v="11"/>
    <n v="25000"/>
    <s v="بنك البركة جنيه مصرى"/>
    <s v="تبرعات مباشرة بالبنك"/>
    <m/>
    <s v="بنوك"/>
    <x v="0"/>
    <m/>
    <m/>
    <m/>
  </r>
  <r>
    <d v="2017-12-06T00:00:00"/>
    <x v="11"/>
    <n v="30000"/>
    <s v="بنك البركة جنيه مصرى"/>
    <s v="تبرعات مباشرة بالبنك"/>
    <m/>
    <s v="بنوك"/>
    <x v="0"/>
    <m/>
    <m/>
    <m/>
  </r>
  <r>
    <d v="2017-12-06T00:00:00"/>
    <x v="11"/>
    <n v="500"/>
    <s v="بنك البركة جنيه مصرى"/>
    <s v="تبرعات مباشرة بالبنك"/>
    <m/>
    <s v="بنوك"/>
    <x v="0"/>
    <m/>
    <s v="معاملة بنكية"/>
    <m/>
  </r>
  <r>
    <d v="2017-12-06T00:00:00"/>
    <x v="11"/>
    <n v="3000"/>
    <s v="بنك البركة جنيه مصرى"/>
    <s v="تبرعات مباشرة بالبنك"/>
    <m/>
    <s v="بنوك"/>
    <x v="0"/>
    <m/>
    <s v="معاملة بنكية"/>
    <m/>
  </r>
  <r>
    <d v="2017-12-06T00:00:00"/>
    <x v="11"/>
    <n v="50"/>
    <s v="بنك البركة جنيه مصرى"/>
    <s v="تبرعات مباشرة بالبنك"/>
    <m/>
    <s v="بنوك"/>
    <x v="0"/>
    <m/>
    <s v="معاملة بنكية"/>
    <m/>
  </r>
  <r>
    <d v="2017-12-07T00:00:00"/>
    <x v="11"/>
    <n v="500"/>
    <s v="خزينة مدينة نصر"/>
    <s v="تبرعات نقدية للمرضى"/>
    <s v="نقدية للمرضى"/>
    <s v="دفاتر جمع مال"/>
    <x v="2"/>
    <s v="سارى"/>
    <n v="2345"/>
    <n v="47"/>
  </r>
  <r>
    <d v="2017-12-07T00:00:00"/>
    <x v="11"/>
    <n v="500"/>
    <s v="خزينة مدينة نصر"/>
    <s v="تبرعات نقدية للمرضى"/>
    <s v="نقدية للمرضى"/>
    <s v="دفاتر جمع مال"/>
    <x v="2"/>
    <s v="سارى"/>
    <n v="2346"/>
    <n v="47"/>
  </r>
  <r>
    <d v="2017-12-07T00:00:00"/>
    <x v="11"/>
    <n v="2400"/>
    <s v="خزينة مدينة نصر"/>
    <s v="تبرعات نقدية للمرضى"/>
    <s v="نقدية للمرضى"/>
    <s v="دفاتر جمع مال"/>
    <x v="2"/>
    <s v="سارى"/>
    <n v="2347"/>
    <n v="47"/>
  </r>
  <r>
    <d v="2017-12-07T00:00:00"/>
    <x v="11"/>
    <n v="1300"/>
    <s v="خزينة مدينة نصر"/>
    <s v="تبرعات عامة من زكاة مال وغيرها"/>
    <s v="تبرعات عامة من زكاة مال وغيرها"/>
    <s v="دفاتر جمع مال"/>
    <x v="2"/>
    <s v="سارى"/>
    <n v="2348"/>
    <n v="47"/>
  </r>
  <r>
    <d v="2017-12-07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2589"/>
    <n v="52"/>
  </r>
  <r>
    <d v="2017-12-07T00:00:00"/>
    <x v="11"/>
    <n v="600"/>
    <s v="خزينة مدينة نصر"/>
    <s v="تبرعات نقدية للمرضى"/>
    <s v="نقدية للمرضى"/>
    <s v="دفاتر جمع مال"/>
    <x v="2"/>
    <s v="سارى"/>
    <n v="2590"/>
    <n v="52"/>
  </r>
  <r>
    <d v="2017-12-07T00:00:00"/>
    <x v="11"/>
    <n v="450"/>
    <s v="خزينة مدينة نصر"/>
    <s v="تبرعات عامة من زكاة مال وغيرها"/>
    <s v="تبرعات عامة من زكاة مال وغيرها"/>
    <s v="دفاتر جمع مال"/>
    <x v="2"/>
    <s v="سارى"/>
    <n v="2591"/>
    <n v="52"/>
  </r>
  <r>
    <d v="2017-12-07T00:00:00"/>
    <x v="11"/>
    <n v="100"/>
    <s v="خزينة مدينة نصر"/>
    <s v="تبرعات نقدية للمرضى"/>
    <s v="نقدية للمرضى"/>
    <s v="دفاتر جمع مال"/>
    <x v="2"/>
    <s v="سارى"/>
    <n v="2592"/>
    <n v="52"/>
  </r>
  <r>
    <d v="2017-12-07T00:00:00"/>
    <x v="11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2593"/>
    <n v="52"/>
  </r>
  <r>
    <d v="2017-12-07T00:00:00"/>
    <x v="11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2790"/>
    <n v="56"/>
  </r>
  <r>
    <d v="2017-12-07T00:00:00"/>
    <x v="11"/>
    <n v="3000"/>
    <s v="خزينة مدينة نصر"/>
    <s v="تبرعات عامة من زكاة مال وغيرها"/>
    <s v="تبرعات عامة من زكاة مال وغيرها"/>
    <s v="دفاتر جمع مال"/>
    <x v="2"/>
    <s v="سارى"/>
    <n v="2791"/>
    <n v="56"/>
  </r>
  <r>
    <d v="2017-12-07T00:00:00"/>
    <x v="11"/>
    <n v="150"/>
    <s v="خزينة مدينة نصر"/>
    <s v="تبرعات نقدية للمرضى"/>
    <s v="نقدية للمرضى"/>
    <s v="دفاتر جمع مال"/>
    <x v="2"/>
    <s v="سارى"/>
    <n v="2828"/>
    <n v="57"/>
  </r>
  <r>
    <d v="2017-12-07T00:00:00"/>
    <x v="11"/>
    <n v="10000"/>
    <s v="خزينة مدينة نصر"/>
    <s v="تبرعات نقدية للمرضى"/>
    <s v="نقدية للمرضى"/>
    <s v="دفاتر جمع مال"/>
    <x v="2"/>
    <s v="سارى"/>
    <n v="2829"/>
    <n v="57"/>
  </r>
  <r>
    <d v="2017-12-07T00:00:00"/>
    <x v="11"/>
    <n v="9550"/>
    <s v="خزينة مدينة نصر"/>
    <s v="تبرعات نقدية للمرضى"/>
    <s v="نقدية للمرضى"/>
    <s v="دفاتر جمع مال"/>
    <x v="2"/>
    <s v="سارى"/>
    <n v="2830"/>
    <n v="57"/>
  </r>
  <r>
    <d v="2017-12-07T00:00:00"/>
    <x v="11"/>
    <n v="700"/>
    <s v="خزينة مدينة نصر"/>
    <s v="تبرعات نقدية للمرضى"/>
    <s v="نقدية للمرضى"/>
    <s v="دفاتر جمع مال"/>
    <x v="2"/>
    <s v="سارى"/>
    <n v="2831"/>
    <n v="57"/>
  </r>
  <r>
    <d v="2017-12-07T00:00:00"/>
    <x v="11"/>
    <n v="500"/>
    <s v="خزينة مدينة نصر"/>
    <s v="تبرعات نقدية للمرضى"/>
    <s v="نقدية للمرضى"/>
    <s v="دفاتر جمع مال"/>
    <x v="2"/>
    <s v="سارى"/>
    <n v="2921"/>
    <n v="59"/>
  </r>
  <r>
    <d v="2017-12-07T00:00:00"/>
    <x v="11"/>
    <n v="2500"/>
    <s v="خزينة مدينة نصر"/>
    <s v="تبرعات عامة من زكاة مال وغيرها"/>
    <s v="تبرعات عامة من زكاة مال وغيرها"/>
    <s v="دفاتر جمع مال"/>
    <x v="2"/>
    <s v="سارى"/>
    <n v="2922"/>
    <n v="59"/>
  </r>
  <r>
    <d v="2017-12-07T00:00:00"/>
    <x v="11"/>
    <n v="2500"/>
    <s v="خزينة مدينة نصر"/>
    <s v="تبرعات عامة من زكاة مال وغيرها"/>
    <s v="تبرعات عامة من زكاة مال وغيرها"/>
    <s v="دفاتر جمع مال"/>
    <x v="2"/>
    <s v="سارى"/>
    <n v="2923"/>
    <n v="59"/>
  </r>
  <r>
    <d v="2017-12-07T00:00:00"/>
    <x v="11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2924"/>
    <n v="59"/>
  </r>
  <r>
    <d v="2017-12-07T00:00:00"/>
    <x v="11"/>
    <n v="100"/>
    <s v="خزينة مدينة نصر"/>
    <s v="تبرعات نقدية للمرضى"/>
    <s v="نقدية للمرضى"/>
    <s v="دفاتر جمع مال"/>
    <x v="2"/>
    <s v="سارى"/>
    <n v="2925"/>
    <n v="59"/>
  </r>
  <r>
    <d v="2017-12-07T00:00:00"/>
    <x v="11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3272"/>
    <n v="66"/>
  </r>
  <r>
    <d v="2017-12-07T00:00:00"/>
    <x v="11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3273"/>
    <n v="66"/>
  </r>
  <r>
    <d v="2017-12-07T00:00:00"/>
    <x v="11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3274"/>
    <n v="66"/>
  </r>
  <r>
    <d v="2017-12-07T00:00:00"/>
    <x v="11"/>
    <n v="1000"/>
    <s v="خزينة مدينة نصر"/>
    <s v="تبرعات نقدية للمرضى"/>
    <s v="نقدية للمرضى"/>
    <s v="دفاتر جمع مال"/>
    <x v="2"/>
    <s v="سارى"/>
    <n v="3275"/>
    <n v="66"/>
  </r>
  <r>
    <d v="2017-12-07T00:00:00"/>
    <x v="11"/>
    <n v="200"/>
    <s v="خزينة مدينة نصر"/>
    <s v="تبرعات نقدية للمرضى"/>
    <s v="نقدية للمرضى"/>
    <s v="دفاتر جمع مال"/>
    <x v="2"/>
    <s v="سارى"/>
    <n v="3276"/>
    <n v="66"/>
  </r>
  <r>
    <d v="2017-12-07T00:00:00"/>
    <x v="11"/>
    <n v="1000"/>
    <s v="خزينة مدينة نصر"/>
    <s v="تبرعات نقدية للمرضى"/>
    <s v="نقدية للمرضى"/>
    <s v="دفاتر جمع مال"/>
    <x v="2"/>
    <s v="سارى"/>
    <n v="3277"/>
    <n v="66"/>
  </r>
  <r>
    <d v="2017-12-07T00:00:00"/>
    <x v="11"/>
    <n v="4000"/>
    <s v="خزينة مدينة نصر"/>
    <s v="تبرعات عامة من زكاة مال وغيرها"/>
    <s v="تبرعات عامة من زكاة مال وغيرها"/>
    <s v="دفاتر جمع مال"/>
    <x v="2"/>
    <s v="سارى"/>
    <n v="3321"/>
    <n v="67"/>
  </r>
  <r>
    <d v="2017-12-07T00:00:00"/>
    <x v="11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3322"/>
    <n v="67"/>
  </r>
  <r>
    <d v="2017-12-07T00:00:00"/>
    <x v="11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3323"/>
    <n v="67"/>
  </r>
  <r>
    <d v="2017-12-07T00:00:00"/>
    <x v="11"/>
    <n v="50"/>
    <s v="خزينة مدينة نصر"/>
    <s v="تبرعات عامة من زكاة مال وغيرها"/>
    <s v="تبرعات عامة من زكاة مال وغيرها"/>
    <s v="دفاتر جمع مال"/>
    <x v="2"/>
    <s v="سارى"/>
    <n v="3324"/>
    <n v="67"/>
  </r>
  <r>
    <d v="2017-12-07T00:00:00"/>
    <x v="11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3325"/>
    <n v="67"/>
  </r>
  <r>
    <d v="2017-12-07T00:00:00"/>
    <x v="11"/>
    <n v="450"/>
    <s v="خزينة مدينة نصر"/>
    <s v="تبرعات عامة من زكاة مال وغيرها"/>
    <s v="تبرعات عامة من زكاة مال وغيرها"/>
    <s v="دفاتر جمع مال"/>
    <x v="2"/>
    <s v="سارى"/>
    <n v="3326"/>
    <n v="67"/>
  </r>
  <r>
    <d v="2017-12-07T00:00:00"/>
    <x v="11"/>
    <n v="225"/>
    <s v="خزينة مدينة نصر"/>
    <s v="تبرعات عامة من زكاة مال وغيرها"/>
    <s v="تبرعات عامة من زكاة مال وغيرها"/>
    <s v="دفاتر جمع مال"/>
    <x v="2"/>
    <s v="سارى"/>
    <n v="3327"/>
    <n v="67"/>
  </r>
  <r>
    <d v="2017-12-07T00:00:00"/>
    <x v="11"/>
    <n v="2000"/>
    <s v="خزينة مدينة نصر"/>
    <s v="تبرعات نقدية للمرضى"/>
    <s v="نقدية للمرضى"/>
    <s v="دفاتر جمع مال"/>
    <x v="2"/>
    <s v="سارى"/>
    <n v="3328"/>
    <n v="67"/>
  </r>
  <r>
    <d v="2017-12-07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3329"/>
    <n v="67"/>
  </r>
  <r>
    <d v="2017-12-07T00:00:00"/>
    <x v="11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3330"/>
    <n v="67"/>
  </r>
  <r>
    <d v="2017-12-07T00:00:00"/>
    <x v="11"/>
    <n v="883.36"/>
    <s v="خزينة مدينة نصر"/>
    <s v="تبرعات نقدية للمرضى"/>
    <s v="نقدية للمرضى"/>
    <s v="دفاتر جمع مال"/>
    <x v="2"/>
    <s v="سارى"/>
    <n v="3507"/>
    <n v="71"/>
  </r>
  <r>
    <d v="2017-12-07T00:00:00"/>
    <x v="11"/>
    <n v="883.36"/>
    <s v="خزينة مدينة نصر"/>
    <s v="تبرعات نقدية للمرضى"/>
    <s v="نقدية للمرضى"/>
    <s v="دفاتر جمع مال"/>
    <x v="2"/>
    <s v="سارى"/>
    <n v="3508"/>
    <n v="71"/>
  </r>
  <r>
    <d v="2017-12-07T00:00:00"/>
    <x v="11"/>
    <n v="3000"/>
    <s v="خزينة مدينة نصر"/>
    <s v="تبرعات عامة من زكاة مال وغيرها"/>
    <s v="تبرعات عامة من زكاة مال وغيرها"/>
    <s v="دفاتر جمع مال"/>
    <x v="2"/>
    <s v="سارى"/>
    <n v="3509"/>
    <n v="71"/>
  </r>
  <r>
    <d v="2017-12-07T00:00:00"/>
    <x v="11"/>
    <n v="50"/>
    <s v="خزينة مدينة نصر"/>
    <s v="تبرعات عامة من زكاة مال وغيرها"/>
    <s v="تبرعات عامة من زكاة مال وغيرها"/>
    <s v="دفاتر جمع مال"/>
    <x v="2"/>
    <s v="سارى"/>
    <n v="3510"/>
    <n v="71"/>
  </r>
  <r>
    <d v="2017-12-07T00:00:00"/>
    <x v="11"/>
    <n v="1150"/>
    <s v="خزينة مدينة نصر"/>
    <s v="تبرعات عامة من زكاة مال وغيرها"/>
    <s v="تبرعات عامة من زكاة مال وغيرها"/>
    <s v="دفاتر جمع مال"/>
    <x v="2"/>
    <s v="سارى"/>
    <n v="3511"/>
    <n v="71"/>
  </r>
  <r>
    <d v="2017-12-07T00:00:00"/>
    <x v="11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3512"/>
    <n v="71"/>
  </r>
  <r>
    <d v="2017-12-07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3513"/>
    <n v="71"/>
  </r>
  <r>
    <d v="2017-12-07T00:00:00"/>
    <x v="11"/>
    <n v="200"/>
    <s v="خزينة مدينة نصر"/>
    <s v="تبرعات نقدية للمرضى"/>
    <s v="نقدية للمرضى"/>
    <s v="دفاتر جمع مال"/>
    <x v="2"/>
    <s v="سارى"/>
    <n v="3514"/>
    <n v="71"/>
  </r>
  <r>
    <d v="2017-12-07T00:00:00"/>
    <x v="11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3515"/>
    <n v="71"/>
  </r>
  <r>
    <d v="2017-12-07T00:00:00"/>
    <x v="11"/>
    <n v="883.36"/>
    <s v="خزينة مدينة نصر"/>
    <s v="تبرعات نقدية للمرضى"/>
    <s v="نقدية للمرضى"/>
    <s v="دفاتر جمع مال"/>
    <x v="2"/>
    <s v="سارى"/>
    <n v="3516"/>
    <n v="71"/>
  </r>
  <r>
    <d v="2017-12-07T00:00:00"/>
    <x v="11"/>
    <n v="883.36"/>
    <s v="خزينة مدينة نصر"/>
    <s v="تبرعات نقدية للمرضى"/>
    <s v="نقدية للمرضى"/>
    <s v="دفاتر جمع مال"/>
    <x v="2"/>
    <s v="سارى"/>
    <n v="3517"/>
    <n v="71"/>
  </r>
  <r>
    <d v="2017-12-07T00:00:00"/>
    <x v="11"/>
    <n v="400"/>
    <s v="خزينة مدينة نصر"/>
    <s v="تبرعات عامة من زكاة مال وغيرها"/>
    <s v="تبرعات عامة من زكاة مال وغيرها"/>
    <s v="دفاتر جمع مال"/>
    <x v="2"/>
    <s v="سارى"/>
    <n v="3518"/>
    <n v="71"/>
  </r>
  <r>
    <d v="2017-12-07T00:00:00"/>
    <x v="11"/>
    <n v="60"/>
    <s v="خزينة مدينة نصر"/>
    <s v="تبرعات عامة من زكاة مال وغيرها"/>
    <s v="تبرعات عامة من زكاة مال وغيرها"/>
    <s v="دفاتر جمع مال"/>
    <x v="2"/>
    <s v="سارى"/>
    <n v="3519"/>
    <n v="71"/>
  </r>
  <r>
    <d v="2017-12-07T00:00:00"/>
    <x v="11"/>
    <n v="5300"/>
    <s v="خزينة مدينة نصر"/>
    <s v="تبرعات عامة من زكاة مال وغيرها"/>
    <s v="تبرعات عامة من زكاة مال وغيرها"/>
    <s v="دفاتر جمع مال"/>
    <x v="2"/>
    <s v="سارى"/>
    <n v="3520"/>
    <n v="71"/>
  </r>
  <r>
    <d v="2017-12-07T00:00:00"/>
    <x v="11"/>
    <n v="150"/>
    <s v="خزينة مدينة نصر"/>
    <s v="تبرعات عامة من زكاة مال وغيرها"/>
    <s v="تبرعات عامة من زكاة مال وغيرها"/>
    <s v="دفاتر جمع مال"/>
    <x v="2"/>
    <s v="سارى"/>
    <n v="3521"/>
    <n v="71"/>
  </r>
  <r>
    <d v="2017-12-07T00:00:00"/>
    <x v="11"/>
    <n v="2000"/>
    <s v="خزينة مدينة نصر"/>
    <s v="تبرعات نقدية للمرضى"/>
    <s v="نقدية للمرضى"/>
    <s v="دفاتر جمع مال"/>
    <x v="2"/>
    <s v="سارى"/>
    <n v="3522"/>
    <n v="71"/>
  </r>
  <r>
    <d v="2017-12-07T00:00:00"/>
    <x v="11"/>
    <n v="800"/>
    <s v="بنك البركة جنيه مصرى"/>
    <s v="تبرعات مباشرة بالبنك"/>
    <m/>
    <s v="بنوك"/>
    <x v="0"/>
    <m/>
    <s v="معاملة بنكية"/>
    <m/>
  </r>
  <r>
    <d v="2017-12-07T00:00:00"/>
    <x v="11"/>
    <n v="1000"/>
    <s v="بنك البركة جنيه مصرى"/>
    <s v="تبرعات مباشرة بالبنك"/>
    <m/>
    <s v="بنوك"/>
    <x v="0"/>
    <m/>
    <s v="معاملة بنكية"/>
    <m/>
  </r>
  <r>
    <d v="2017-12-07T00:00:00"/>
    <x v="11"/>
    <n v="10"/>
    <s v="بنك البركة جنيه مصرى"/>
    <s v="تبرعات مباشرة بالبنك"/>
    <m/>
    <s v="بنوك"/>
    <x v="0"/>
    <m/>
    <s v="معاملة بنكية"/>
    <m/>
  </r>
  <r>
    <d v="2017-12-07T00:00:00"/>
    <x v="11"/>
    <n v="500"/>
    <s v="بنك البركة جنيه مصرى"/>
    <s v="تبرعات مباشرة بالبنك"/>
    <m/>
    <s v="بنوك"/>
    <x v="0"/>
    <m/>
    <s v="معاملة بنكية"/>
    <m/>
  </r>
  <r>
    <d v="2017-12-07T00:00:00"/>
    <x v="11"/>
    <n v="350"/>
    <s v="بنك البركة جنيه مصرى"/>
    <s v="تبرعات مباشرة بالبنك"/>
    <m/>
    <s v="بنوك"/>
    <x v="0"/>
    <m/>
    <s v="معاملة بنكية"/>
    <m/>
  </r>
  <r>
    <d v="2017-12-07T00:00:00"/>
    <x v="11"/>
    <n v="985"/>
    <s v="بنك البركة جنيه مصرى"/>
    <s v="تبرعات مباشرة بالبنك"/>
    <m/>
    <s v="بنوك"/>
    <x v="0"/>
    <m/>
    <s v="معاملة بنكية"/>
    <m/>
  </r>
  <r>
    <d v="2017-12-07T00:00:00"/>
    <x v="11"/>
    <n v="977"/>
    <s v="بنك البركة جنيه مصرى"/>
    <s v="تبرعات مباشرة بالبنك"/>
    <m/>
    <s v="بنوك"/>
    <x v="0"/>
    <m/>
    <s v="معاملة بنكية"/>
    <m/>
  </r>
  <r>
    <d v="2017-12-08T00:00:00"/>
    <x v="11"/>
    <n v="675"/>
    <s v="خزينة مدينة نصر"/>
    <s v="تبرعات عامة من زكاة مال وغيرها"/>
    <s v="تبرعات عامة من زكاة مال وغيرها"/>
    <s v="دفاتر جمع مال"/>
    <x v="2"/>
    <s v="سارى"/>
    <n v="3331"/>
    <n v="67"/>
  </r>
  <r>
    <d v="2017-12-08T00:00:00"/>
    <x v="11"/>
    <n v="325"/>
    <s v="خزينة مدينة نصر"/>
    <s v="تبرعات نقدية للمرضى"/>
    <s v="نقدية للمرضى"/>
    <s v="دفاتر جمع مال"/>
    <x v="2"/>
    <s v="سارى"/>
    <n v="3332"/>
    <n v="67"/>
  </r>
  <r>
    <d v="2017-12-09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1323"/>
    <n v="27"/>
  </r>
  <r>
    <d v="2017-12-09T00:00:00"/>
    <x v="11"/>
    <n v="500"/>
    <s v="خزينة مدينة نصر"/>
    <s v="تبرعات نقدية للمرضى"/>
    <s v="نقدية للمرضى"/>
    <s v="دفاتر جمع مال"/>
    <x v="2"/>
    <s v="سارى"/>
    <n v="1324"/>
    <n v="27"/>
  </r>
  <r>
    <d v="2017-12-09T00:00:00"/>
    <x v="11"/>
    <n v="150"/>
    <s v="خزينة مدينة نصر"/>
    <s v="تبرعات عامة من زكاة مال وغيرها"/>
    <s v="تبرعات عامة من زكاة مال وغيرها"/>
    <s v="دفاتر جمع مال"/>
    <x v="2"/>
    <s v="سارى"/>
    <n v="1325"/>
    <n v="27"/>
  </r>
  <r>
    <d v="2017-12-09T00:00:00"/>
    <x v="11"/>
    <n v="50"/>
    <s v="خزينة مدينة نصر"/>
    <s v="تبرعات عامة من زكاة مال وغيرها"/>
    <s v="تبرعات عامة من زكاة مال وغيرها"/>
    <s v="دفاتر جمع مال"/>
    <x v="2"/>
    <s v="سارى"/>
    <n v="1326"/>
    <n v="27"/>
  </r>
  <r>
    <d v="2017-12-09T00:00:00"/>
    <x v="11"/>
    <n v="500"/>
    <s v="خزينة مدينة نصر"/>
    <s v="تبرعات نقدية للمرضى"/>
    <s v="نقدية للمرضى"/>
    <s v="دفاتر جمع مال"/>
    <x v="2"/>
    <s v="سارى"/>
    <n v="1327"/>
    <n v="27"/>
  </r>
  <r>
    <d v="2017-12-09T00:00:00"/>
    <x v="11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1558"/>
    <n v="32"/>
  </r>
  <r>
    <d v="2017-12-09T00:00:00"/>
    <x v="11"/>
    <n v="300"/>
    <s v="خزينة مدينة نصر"/>
    <s v="تبرعات نقدية للمرضى"/>
    <s v="نقدية للمرضى"/>
    <s v="دفاتر جمع مال"/>
    <x v="2"/>
    <s v="سارى"/>
    <n v="2349"/>
    <n v="47"/>
  </r>
  <r>
    <d v="2017-12-09T00:00:00"/>
    <x v="11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2350"/>
    <n v="47"/>
  </r>
  <r>
    <d v="2017-12-09T00:00:00"/>
    <x v="11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2594"/>
    <n v="52"/>
  </r>
  <r>
    <d v="2017-12-09T00:00:00"/>
    <x v="11"/>
    <n v="500"/>
    <s v="خزينة مدينة نصر"/>
    <s v="تبرعات نقدية للمرضى"/>
    <s v="نقدية للمرضى"/>
    <s v="دفاتر جمع مال"/>
    <x v="2"/>
    <s v="سارى"/>
    <n v="2595"/>
    <n v="52"/>
  </r>
  <r>
    <d v="2017-12-09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2596"/>
    <n v="52"/>
  </r>
  <r>
    <d v="2017-12-09T00:00:00"/>
    <x v="11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2630"/>
    <n v="53"/>
  </r>
  <r>
    <d v="2017-12-09T00:00:00"/>
    <x v="11"/>
    <n v="200"/>
    <s v="خزينة مدينة نصر"/>
    <s v="تبرعات نقدية للمرضى"/>
    <s v="نقدية للمرضى"/>
    <s v="دفاتر جمع مال"/>
    <x v="2"/>
    <s v="سارى"/>
    <n v="2699"/>
    <n v="54"/>
  </r>
  <r>
    <d v="2017-12-09T00:00:00"/>
    <x v="11"/>
    <n v="1000"/>
    <s v="خزينة مدينة نصر"/>
    <s v="تبرعات نقدية للمرضى"/>
    <s v="نقدية للمرضى"/>
    <s v="دفاتر جمع مال"/>
    <x v="2"/>
    <s v="سارى"/>
    <n v="2910"/>
    <n v="59"/>
  </r>
  <r>
    <d v="2017-12-09T00:00:00"/>
    <x v="11"/>
    <n v="400"/>
    <s v="خزينة مدينة نصر"/>
    <s v="تبرعات عامة من زكاة مال وغيرها"/>
    <s v="تبرعات عامة من زكاة مال وغيرها"/>
    <s v="دفاتر جمع مال"/>
    <x v="2"/>
    <s v="سارى"/>
    <n v="2926"/>
    <n v="59"/>
  </r>
  <r>
    <d v="2017-12-09T00:00:00"/>
    <x v="11"/>
    <n v="50"/>
    <s v="خزينة مدينة نصر"/>
    <s v="تبرعات عامة من زكاة مال وغيرها"/>
    <s v="تبرعات عامة من زكاة مال وغيرها"/>
    <s v="دفاتر جمع مال"/>
    <x v="2"/>
    <s v="سارى"/>
    <n v="3278"/>
    <n v="66"/>
  </r>
  <r>
    <d v="2017-12-09T00:00:00"/>
    <x v="11"/>
    <n v="1000"/>
    <s v="خزينة مدينة نصر"/>
    <s v="تبرعات نقدية للمرضى"/>
    <s v="نقدية للمرضى"/>
    <s v="دفاتر جمع مال"/>
    <x v="2"/>
    <s v="سارى"/>
    <n v="3279"/>
    <n v="66"/>
  </r>
  <r>
    <d v="2017-12-09T00:00:00"/>
    <x v="11"/>
    <n v="8000"/>
    <s v="خزينة مدينة نصر"/>
    <s v="تبرعات عامة من زكاة مال وغيرها"/>
    <s v="تبرعات عامة من زكاة مال وغيرها"/>
    <s v="دفاتر جمع مال"/>
    <x v="2"/>
    <s v="سارى"/>
    <n v="3280"/>
    <n v="66"/>
  </r>
  <r>
    <d v="2017-12-09T00:00:00"/>
    <x v="11"/>
    <n v="1500"/>
    <s v="خزينة مدينة نصر"/>
    <s v="تبرعات عامة من زكاة مال وغيرها"/>
    <s v="تبرعات عامة من زكاة مال وغيرها"/>
    <s v="دفاتر جمع مال"/>
    <x v="2"/>
    <s v="سارى"/>
    <n v="3281"/>
    <n v="66"/>
  </r>
  <r>
    <d v="2017-12-09T00:00:00"/>
    <x v="11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3333"/>
    <n v="67"/>
  </r>
  <r>
    <d v="2017-12-09T00:00:00"/>
    <x v="11"/>
    <n v="200"/>
    <s v="خزينة مدينة نصر"/>
    <s v="تبرعات نقدية للمرضى"/>
    <s v="نقدية للمرضى"/>
    <s v="دفاتر جمع مال"/>
    <x v="2"/>
    <s v="سارى"/>
    <n v="3334"/>
    <n v="67"/>
  </r>
  <r>
    <d v="2017-12-09T00:00:00"/>
    <x v="11"/>
    <n v="50"/>
    <s v="خزينة مدينة نصر"/>
    <s v="تبرعات عامة من زكاة مال وغيرها"/>
    <s v="تبرعات عامة من زكاة مال وغيرها"/>
    <s v="دفاتر جمع مال"/>
    <x v="2"/>
    <s v="سارى"/>
    <n v="3335"/>
    <n v="67"/>
  </r>
  <r>
    <d v="2017-12-09T00:00:00"/>
    <x v="11"/>
    <n v="50"/>
    <s v="خزينة مدينة نصر"/>
    <s v="تبرعات نقدية للمرضى"/>
    <s v="نقدية للمرضى"/>
    <s v="دفاتر جمع مال"/>
    <x v="2"/>
    <s v="سارى"/>
    <n v="3336"/>
    <n v="67"/>
  </r>
  <r>
    <d v="2017-12-09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3337"/>
    <n v="67"/>
  </r>
  <r>
    <d v="2017-12-09T00:00:00"/>
    <x v="11"/>
    <n v="100"/>
    <s v="خزينة مدينة نصر"/>
    <s v="تبرعات نقدية للمرضى"/>
    <s v="نقدية للمرضى"/>
    <s v="دفاتر جمع مال"/>
    <x v="2"/>
    <s v="سارى"/>
    <n v="3338"/>
    <n v="67"/>
  </r>
  <r>
    <d v="2017-12-09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3339"/>
    <n v="67"/>
  </r>
  <r>
    <d v="2017-12-09T00:00:00"/>
    <x v="11"/>
    <n v="300"/>
    <s v="خزينة مدينة نصر"/>
    <s v="تبرعات نقدية للمرضى"/>
    <s v="نقدية للمرضى"/>
    <s v="دفاتر جمع مال"/>
    <x v="2"/>
    <s v="سارى"/>
    <n v="3340"/>
    <n v="67"/>
  </r>
  <r>
    <d v="2017-12-09T00:00:00"/>
    <x v="11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3341"/>
    <n v="67"/>
  </r>
  <r>
    <d v="2017-12-09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3342"/>
    <n v="67"/>
  </r>
  <r>
    <d v="2017-12-09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3343"/>
    <n v="67"/>
  </r>
  <r>
    <d v="2017-12-09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3344"/>
    <n v="67"/>
  </r>
  <r>
    <d v="2017-12-09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3345"/>
    <n v="67"/>
  </r>
  <r>
    <d v="2017-12-09T00:00:00"/>
    <x v="11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3346"/>
    <n v="67"/>
  </r>
  <r>
    <d v="2017-12-09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3347"/>
    <n v="67"/>
  </r>
  <r>
    <d v="2017-12-09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3348"/>
    <n v="67"/>
  </r>
  <r>
    <d v="2017-12-09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3349"/>
    <n v="67"/>
  </r>
  <r>
    <d v="2017-12-09T00:00:00"/>
    <x v="11"/>
    <n v="1000"/>
    <s v="خزينة مدينة نصر"/>
    <s v="تبرعات نقدية للمرضى"/>
    <s v="نقدية للمرضى"/>
    <s v="دفاتر جمع مال"/>
    <x v="2"/>
    <s v="سارى"/>
    <n v="3350"/>
    <n v="67"/>
  </r>
  <r>
    <d v="2017-12-09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3351"/>
    <n v="68"/>
  </r>
  <r>
    <d v="2017-12-09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3352"/>
    <n v="68"/>
  </r>
  <r>
    <d v="2017-12-09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3353"/>
    <n v="68"/>
  </r>
  <r>
    <d v="2017-12-09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3354"/>
    <n v="68"/>
  </r>
  <r>
    <d v="2017-12-09T00:00:00"/>
    <x v="11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3355"/>
    <n v="68"/>
  </r>
  <r>
    <d v="2017-12-09T00:00:00"/>
    <x v="11"/>
    <n v="250"/>
    <s v="خزينة مدينة نصر"/>
    <s v="تبرعات نقدية للمرضى"/>
    <s v="نقدية للمرضى"/>
    <s v="دفاتر جمع مال"/>
    <x v="2"/>
    <s v="سارى"/>
    <n v="3356"/>
    <n v="68"/>
  </r>
  <r>
    <d v="2017-12-09T00:00:00"/>
    <x v="11"/>
    <n v="400"/>
    <s v="خزينة مدينة نصر"/>
    <s v="تبرعات عامة من زكاة مال وغيرها"/>
    <s v="تبرعات عامة من زكاة مال وغيرها"/>
    <s v="دفاتر جمع مال"/>
    <x v="2"/>
    <s v="سارى"/>
    <n v="3357"/>
    <n v="68"/>
  </r>
  <r>
    <d v="2017-12-09T00:00:00"/>
    <x v="11"/>
    <n v="400"/>
    <s v="خزينة مدينة نصر"/>
    <s v="تبرعات عامة من زكاة مال وغيرها"/>
    <s v="تبرعات عامة من زكاة مال وغيرها"/>
    <s v="دفاتر جمع مال"/>
    <x v="2"/>
    <s v="سارى"/>
    <n v="3358"/>
    <n v="68"/>
  </r>
  <r>
    <d v="2017-12-09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3359"/>
    <n v="68"/>
  </r>
  <r>
    <d v="2017-12-09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3360"/>
    <n v="68"/>
  </r>
  <r>
    <d v="2017-12-09T00:00:00"/>
    <x v="11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3361"/>
    <n v="68"/>
  </r>
  <r>
    <d v="2017-12-09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3362"/>
    <n v="68"/>
  </r>
  <r>
    <d v="2017-12-09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3364"/>
    <n v="68"/>
  </r>
  <r>
    <d v="2017-12-09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3365"/>
    <n v="68"/>
  </r>
  <r>
    <d v="2017-12-09T00:00:00"/>
    <x v="11"/>
    <n v="1500"/>
    <s v="خزينة مدينة نصر"/>
    <s v="تبرعات عامة من زكاة مال وغيرها"/>
    <s v="تبرعات عامة من زكاة مال وغيرها"/>
    <s v="دفاتر جمع مال"/>
    <x v="2"/>
    <s v="سارى"/>
    <n v="3366"/>
    <n v="68"/>
  </r>
  <r>
    <d v="2017-12-09T00:00:00"/>
    <x v="11"/>
    <n v="20"/>
    <s v="خزينة مدينة نصر يورو"/>
    <s v="تبرعات عامة من زكاة مال وغيرها"/>
    <s v="تبرعات عامة من زكاة مال وغيرها"/>
    <s v="دفاتر جمع مال"/>
    <x v="2"/>
    <s v="سارى"/>
    <n v="3367"/>
    <n v="68"/>
  </r>
  <r>
    <d v="2017-12-09T00:00:00"/>
    <x v="11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3368"/>
    <n v="68"/>
  </r>
  <r>
    <d v="2017-12-09T00:00:00"/>
    <x v="11"/>
    <n v="400"/>
    <s v="خزينة مدينة نصر"/>
    <s v="تبرعات نقدية للمرضى"/>
    <s v="نقدية للمرضى"/>
    <s v="دفاتر جمع مال"/>
    <x v="2"/>
    <s v="سارى"/>
    <n v="3401"/>
    <n v="69"/>
  </r>
  <r>
    <d v="2017-12-09T00:00:00"/>
    <x v="11"/>
    <n v="80"/>
    <s v="خزينة مدينة نصر"/>
    <s v="تبرعات عامة من زكاة مال وغيرها"/>
    <s v="تبرعات عامة من زكاة مال وغيرها"/>
    <s v="دفاتر جمع مال"/>
    <x v="2"/>
    <s v="سارى"/>
    <n v="3402"/>
    <n v="69"/>
  </r>
  <r>
    <d v="2017-12-09T00:00:00"/>
    <x v="11"/>
    <n v="5100"/>
    <s v="خزينة مدينة نصر"/>
    <s v="تبرعات عامة من زكاة مال وغيرها"/>
    <s v="تبرعات عامة من زكاة مال وغيرها"/>
    <s v="دفاتر جمع مال"/>
    <x v="2"/>
    <s v="سارى"/>
    <n v="3403"/>
    <n v="69"/>
  </r>
  <r>
    <d v="2017-12-09T00:00:00"/>
    <x v="11"/>
    <n v="110"/>
    <s v="خزينة مدينة نصر"/>
    <s v="تبرعات عامة من زكاة مال وغيرها"/>
    <s v="تبرعات عامة من زكاة مال وغيرها"/>
    <s v="دفاتر جمع مال"/>
    <x v="2"/>
    <s v="سارى"/>
    <n v="3404"/>
    <n v="69"/>
  </r>
  <r>
    <d v="2017-12-09T00:00:00"/>
    <x v="11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3523"/>
    <n v="71"/>
  </r>
  <r>
    <d v="2017-12-09T00:00:00"/>
    <x v="11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3524"/>
    <n v="71"/>
  </r>
  <r>
    <d v="2017-12-09T00:00:00"/>
    <x v="11"/>
    <n v="4500"/>
    <s v="خزينة مدينة نصر"/>
    <s v="تبرعات عامة من زكاة مال وغيرها"/>
    <s v="تبرعات عامة من زكاة مال وغيرها"/>
    <s v="دفاتر جمع مال"/>
    <x v="2"/>
    <s v="سارى"/>
    <n v="3525"/>
    <n v="71"/>
  </r>
  <r>
    <d v="2017-12-09T00:00:00"/>
    <x v="11"/>
    <n v="4000"/>
    <s v="خزينة مدينة نصر"/>
    <s v="تبرعات نقدية للمرضى"/>
    <s v="نقدية للمرضى"/>
    <s v="دفاتر جمع مال"/>
    <x v="2"/>
    <s v="سارى"/>
    <n v="3526"/>
    <n v="71"/>
  </r>
  <r>
    <d v="2017-12-09T00:00:00"/>
    <x v="11"/>
    <n v="110"/>
    <s v="خزينة مدينة نصر"/>
    <s v="تبرعات عامة من زكاة مال وغيرها"/>
    <s v="تبرعات عامة من زكاة مال وغيرها"/>
    <s v="دفاتر جمع مال"/>
    <x v="2"/>
    <s v="سارى"/>
    <n v="3528"/>
    <n v="71"/>
  </r>
  <r>
    <d v="2017-12-09T00:00:00"/>
    <x v="11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3529"/>
    <n v="71"/>
  </r>
  <r>
    <d v="2017-12-09T00:00:00"/>
    <x v="11"/>
    <n v="2000"/>
    <s v="خزينة مدينة نصر"/>
    <s v="تبرعات نقدية للمرضى"/>
    <s v="نقدية للمرضى"/>
    <s v="دفاتر جمع مال"/>
    <x v="2"/>
    <s v="سارى"/>
    <n v="3530"/>
    <n v="71"/>
  </r>
  <r>
    <d v="2017-12-09T00:00:00"/>
    <x v="11"/>
    <n v="10000"/>
    <s v="خزينة مدينة نصر"/>
    <s v="تبرعات نقدية للمرضى"/>
    <s v="نقدية للمرضى"/>
    <s v="دفاتر جمع مال"/>
    <x v="2"/>
    <s v="سارى"/>
    <n v="3531"/>
    <n v="71"/>
  </r>
  <r>
    <d v="2017-12-09T00:00:00"/>
    <x v="11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3551"/>
    <n v="72"/>
  </r>
  <r>
    <d v="2017-12-09T00:00:00"/>
    <x v="11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3552"/>
    <n v="72"/>
  </r>
  <r>
    <d v="2017-12-09T00:00:00"/>
    <x v="11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3553"/>
    <n v="72"/>
  </r>
  <r>
    <d v="2017-12-09T00:00:00"/>
    <x v="11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3554"/>
    <n v="72"/>
  </r>
  <r>
    <d v="2017-12-09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3555"/>
    <n v="72"/>
  </r>
  <r>
    <d v="2017-12-09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3556"/>
    <n v="72"/>
  </r>
  <r>
    <d v="2017-12-10T00:00:00"/>
    <x v="11"/>
    <n v="900"/>
    <s v="خزينة مدينة نصر"/>
    <s v="تبرعات نقدية للمرضى"/>
    <s v="نقدية للمرضى"/>
    <s v="دفاتر جمع مال"/>
    <x v="2"/>
    <s v="سارى"/>
    <n v="1328"/>
    <n v="27"/>
  </r>
  <r>
    <d v="2017-12-10T00:00:00"/>
    <x v="11"/>
    <n v="2500"/>
    <s v="خزينة مدينة نصر"/>
    <s v="تبرعات نقدية للمرضى"/>
    <s v="نقدية للمرضى"/>
    <s v="دفاتر جمع مال"/>
    <x v="2"/>
    <s v="سارى"/>
    <n v="2597"/>
    <n v="52"/>
  </r>
  <r>
    <d v="2017-12-10T00:00:00"/>
    <x v="11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2598"/>
    <n v="52"/>
  </r>
  <r>
    <d v="2017-12-10T00:00:00"/>
    <x v="11"/>
    <n v="10000"/>
    <s v="خزينة مدينة نصر"/>
    <s v="تبرعات نقدية للمرضى"/>
    <s v="نقدية للمرضى"/>
    <s v="دفاتر جمع مال"/>
    <x v="2"/>
    <s v="سارى"/>
    <n v="2599"/>
    <n v="52"/>
  </r>
  <r>
    <d v="2017-12-10T00:00:00"/>
    <x v="11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2600"/>
    <n v="52"/>
  </r>
  <r>
    <d v="2017-12-10T00:00:00"/>
    <x v="11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2631"/>
    <n v="53"/>
  </r>
  <r>
    <d v="2017-12-10T00:00:00"/>
    <x v="11"/>
    <n v="10000"/>
    <s v="خزينة مدينة نصر"/>
    <s v="تبرعات نقدية للمرضى"/>
    <s v="نقدية للمرضى"/>
    <s v="دفاتر جمع مال"/>
    <x v="2"/>
    <s v="سارى"/>
    <n v="2832"/>
    <n v="57"/>
  </r>
  <r>
    <d v="2017-12-10T00:00:00"/>
    <x v="11"/>
    <n v="10000"/>
    <s v="خزينة مدينة نصر"/>
    <s v="تبرعات نقدية للمرضى"/>
    <s v="نقدية للمرضى"/>
    <s v="دفاتر جمع مال"/>
    <x v="2"/>
    <s v="سارى"/>
    <n v="2833"/>
    <n v="57"/>
  </r>
  <r>
    <d v="2017-12-10T00:00:00"/>
    <x v="11"/>
    <n v="10000"/>
    <s v="خزينة مدينة نصر"/>
    <s v="تبرعات نقدية للمرضى"/>
    <s v="نقدية للمرضى"/>
    <s v="دفاتر جمع مال"/>
    <x v="2"/>
    <s v="سارى"/>
    <n v="2834"/>
    <n v="57"/>
  </r>
  <r>
    <d v="2017-12-10T00:00:00"/>
    <x v="11"/>
    <n v="1500"/>
    <s v="خزينة مدينة نصر"/>
    <s v="تبرعات عامة من زكاة مال وغيرها"/>
    <s v="تبرعات عامة من زكاة مال وغيرها"/>
    <s v="دفاتر جمع مال"/>
    <x v="2"/>
    <s v="سارى"/>
    <n v="2835"/>
    <n v="57"/>
  </r>
  <r>
    <d v="2017-12-10T00:00:00"/>
    <x v="11"/>
    <n v="10000"/>
    <s v="اوراق قبض"/>
    <s v="تبرعات عامة من زكاة مال وغيرها"/>
    <s v="تبرعات عامة من زكاة مال وغيرها"/>
    <s v="دفاتر جمع مال"/>
    <x v="2"/>
    <s v="سارى"/>
    <n v="2909"/>
    <n v="59"/>
  </r>
  <r>
    <d v="2017-12-10T00:00:00"/>
    <x v="11"/>
    <n v="5000"/>
    <s v="خزينة مدينة نصر"/>
    <s v="تبرعات نقدية للمرضى"/>
    <s v="نقدية للمرضى"/>
    <s v="دفاتر جمع مال"/>
    <x v="2"/>
    <s v="سارى"/>
    <n v="2927"/>
    <n v="59"/>
  </r>
  <r>
    <d v="2017-12-10T00:00:00"/>
    <x v="11"/>
    <n v="500"/>
    <s v="خزينة مدينة نصر"/>
    <s v="تبرعات نقدية للمرضى"/>
    <s v="نقدية للمرضى"/>
    <s v="دفاتر جمع مال"/>
    <x v="2"/>
    <s v="سارى"/>
    <n v="2928"/>
    <n v="59"/>
  </r>
  <r>
    <d v="2017-12-10T00:00:00"/>
    <x v="11"/>
    <n v="3000"/>
    <s v="خزينة مدينة نصر"/>
    <s v="تبرعات نقدية للمرضى"/>
    <s v="نقدية للمرضى"/>
    <s v="دفاتر جمع مال"/>
    <x v="2"/>
    <s v="سارى"/>
    <n v="2929"/>
    <n v="59"/>
  </r>
  <r>
    <d v="2017-12-10T00:00:00"/>
    <x v="11"/>
    <n v="200"/>
    <s v="خزينة مدينة نصر"/>
    <s v="تبرعات نقدية للمرضى"/>
    <s v="نقدية للمرضى"/>
    <s v="دفاتر جمع مال"/>
    <x v="2"/>
    <s v="سارى"/>
    <n v="2951"/>
    <n v="60"/>
  </r>
  <r>
    <d v="2017-12-10T00:00:00"/>
    <x v="11"/>
    <n v="400"/>
    <s v="خزينة مدينة نصر"/>
    <s v="تبرعات نقدية للمرضى"/>
    <s v="نقدية للمرضى"/>
    <s v="دفاتر جمع مال"/>
    <x v="2"/>
    <s v="سارى"/>
    <n v="3282"/>
    <n v="66"/>
  </r>
  <r>
    <d v="2017-12-10T00:00:00"/>
    <x v="11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3369"/>
    <n v="68"/>
  </r>
  <r>
    <d v="2017-12-10T00:00:00"/>
    <x v="11"/>
    <n v="50"/>
    <s v="خزينة مدينة نصر"/>
    <s v="تبرعات عامة من زكاة مال وغيرها"/>
    <s v="تبرعات عامة من زكاة مال وغيرها"/>
    <s v="دفاتر جمع مال"/>
    <x v="2"/>
    <s v="سارى"/>
    <n v="3370"/>
    <n v="68"/>
  </r>
  <r>
    <d v="2017-12-10T00:00:00"/>
    <x v="11"/>
    <n v="10000"/>
    <s v="خزينة مدينة نصر"/>
    <s v="تبرعات نقدية للمرضى"/>
    <s v="نقدية للمرضى"/>
    <s v="دفاتر جمع مال"/>
    <x v="2"/>
    <s v="سارى"/>
    <n v="3405"/>
    <n v="69"/>
  </r>
  <r>
    <d v="2017-12-10T00:00:00"/>
    <x v="11"/>
    <n v="500"/>
    <s v="خزينة مدينة نصر"/>
    <s v="تبرعات نقدية للمرضى"/>
    <s v="نقدية للمرضى"/>
    <s v="دفاتر جمع مال"/>
    <x v="2"/>
    <s v="سارى"/>
    <n v="3406"/>
    <n v="69"/>
  </r>
  <r>
    <d v="2017-12-10T00:00:00"/>
    <x v="11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3407"/>
    <n v="69"/>
  </r>
  <r>
    <d v="2017-12-10T00:00:00"/>
    <x v="11"/>
    <n v="5000"/>
    <s v="خزينة مدينة نصر"/>
    <s v="تبرعات نقدية للمرضى"/>
    <s v="نقدية للمرضى"/>
    <s v="دفاتر جمع مال"/>
    <x v="2"/>
    <s v="سارى"/>
    <n v="3408"/>
    <n v="69"/>
  </r>
  <r>
    <d v="2017-12-10T00:00:00"/>
    <x v="11"/>
    <n v="350"/>
    <s v="خزينة مدينة نصر"/>
    <s v="تبرعات عامة من زكاة مال وغيرها"/>
    <s v="تبرعات عامة من زكاة مال وغيرها"/>
    <s v="دفاتر جمع مال"/>
    <x v="2"/>
    <s v="سارى"/>
    <n v="3409"/>
    <n v="69"/>
  </r>
  <r>
    <d v="2017-12-10T00:00:00"/>
    <x v="11"/>
    <n v="50"/>
    <s v="خزينة مدينة نصر"/>
    <s v="تبرعات عامة من زكاة مال وغيرها"/>
    <s v="تبرعات عامة من زكاة مال وغيرها"/>
    <s v="دفاتر جمع مال"/>
    <x v="2"/>
    <s v="سارى"/>
    <n v="3410"/>
    <n v="69"/>
  </r>
  <r>
    <d v="2017-12-10T00:00:00"/>
    <x v="11"/>
    <n v="2200"/>
    <s v="خزينة مدينة نصر"/>
    <s v="تبرعات عامة من زكاة مال وغيرها"/>
    <s v="تبرعات عامة من زكاة مال وغيرها"/>
    <s v="دفاتر جمع مال"/>
    <x v="2"/>
    <s v="سارى"/>
    <n v="3411"/>
    <n v="69"/>
  </r>
  <r>
    <d v="2017-12-10T00:00:00"/>
    <x v="11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3412"/>
    <n v="69"/>
  </r>
  <r>
    <d v="2017-12-10T00:00:00"/>
    <x v="11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3527"/>
    <n v="71"/>
  </r>
  <r>
    <d v="2017-12-10T00:00:00"/>
    <x v="11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3532"/>
    <n v="71"/>
  </r>
  <r>
    <d v="2017-12-10T00:00:00"/>
    <x v="11"/>
    <n v="800"/>
    <s v="خزينة مدينة نصر"/>
    <s v="تبرعات نقدية للمرضى"/>
    <s v="نقدية للمرضى"/>
    <s v="دفاتر جمع مال"/>
    <x v="2"/>
    <s v="سارى"/>
    <n v="3533"/>
    <n v="71"/>
  </r>
  <r>
    <d v="2017-12-10T00:00:00"/>
    <x v="11"/>
    <n v="500"/>
    <s v="خزينة مدينة نصر"/>
    <s v="تبرعات نقدية للمرضى"/>
    <s v="نقدية للمرضى"/>
    <s v="دفاتر جمع مال"/>
    <x v="2"/>
    <s v="سارى"/>
    <n v="3534"/>
    <n v="71"/>
  </r>
  <r>
    <d v="2017-12-10T00:00:00"/>
    <x v="11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3535"/>
    <n v="71"/>
  </r>
  <r>
    <d v="2017-12-10T00:00:00"/>
    <x v="11"/>
    <n v="150"/>
    <s v="خزينة مدينة نصر"/>
    <s v="تبرعات عامة من زكاة مال وغيرها"/>
    <s v="تبرعات عامة من زكاة مال وغيرها"/>
    <s v="دفاتر جمع مال"/>
    <x v="2"/>
    <s v="سارى"/>
    <n v="3536"/>
    <n v="71"/>
  </r>
  <r>
    <d v="2017-12-10T00:00:00"/>
    <x v="11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3537"/>
    <n v="71"/>
  </r>
  <r>
    <d v="2017-12-10T00:00:00"/>
    <x v="11"/>
    <n v="2000"/>
    <s v="بنك البركة جنيه مصرى"/>
    <s v="تبرعات مباشرة بالبنك"/>
    <m/>
    <s v="بنوك"/>
    <x v="0"/>
    <m/>
    <s v="معاملة بنكية"/>
    <m/>
  </r>
  <r>
    <d v="2017-12-10T00:00:00"/>
    <x v="11"/>
    <n v="1000"/>
    <s v="بنك البركة جنيه مصرى"/>
    <s v="تبرعات مباشرة بالبنك"/>
    <m/>
    <s v="بنوك"/>
    <x v="0"/>
    <m/>
    <s v="معاملة بنكية"/>
    <m/>
  </r>
  <r>
    <d v="2017-12-10T00:00:00"/>
    <x v="11"/>
    <n v="1500"/>
    <s v="بنك البركة جنيه مصرى"/>
    <s v="تبرعات مباشرة بالبنك"/>
    <m/>
    <s v="بنوك"/>
    <x v="0"/>
    <m/>
    <s v="معاملة بنكية"/>
    <m/>
  </r>
  <r>
    <d v="2017-12-10T00:00:00"/>
    <x v="11"/>
    <n v="25000"/>
    <s v="بنك البركة جنيه مصرى"/>
    <s v="تبرعات مباشرة بالبنك"/>
    <m/>
    <s v="بنوك"/>
    <x v="0"/>
    <m/>
    <s v="معاملة بنكية"/>
    <m/>
  </r>
  <r>
    <d v="2017-12-10T00:00:00"/>
    <x v="11"/>
    <n v="720"/>
    <s v="بنك البركة جنيه مصرى"/>
    <s v="تبرعات مباشرة بالبنك"/>
    <m/>
    <s v="بنوك"/>
    <x v="0"/>
    <m/>
    <s v="معاملة بنكية"/>
    <m/>
  </r>
  <r>
    <d v="2017-12-10T00:00:00"/>
    <x v="11"/>
    <n v="110"/>
    <s v="بنك البركة جنيه مصرى"/>
    <s v="تبرعات مباشرة بالبنك"/>
    <m/>
    <s v="بنوك"/>
    <x v="0"/>
    <m/>
    <s v="معاملة بنكية"/>
    <m/>
  </r>
  <r>
    <d v="2017-12-10T00:00:00"/>
    <x v="11"/>
    <n v="3050"/>
    <s v="بنك البركة جنيه مصرى"/>
    <s v="تبرعات مباشرة بالبنك"/>
    <m/>
    <s v="بنوك"/>
    <x v="0"/>
    <m/>
    <s v="معاملة بنكية"/>
    <m/>
  </r>
  <r>
    <d v="2017-12-10T00:00:00"/>
    <x v="11"/>
    <n v="500"/>
    <s v="بنك البركة جنيه مصرى"/>
    <s v="تبرعات مباشرة بالبنك"/>
    <m/>
    <s v="بنوك"/>
    <x v="0"/>
    <m/>
    <s v="معاملة بنكية"/>
    <m/>
  </r>
  <r>
    <d v="2017-12-11T00:00:00"/>
    <x v="11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2493"/>
    <n v="50"/>
  </r>
  <r>
    <d v="2017-12-11T00:00:00"/>
    <x v="11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2792"/>
    <n v="56"/>
  </r>
  <r>
    <d v="2017-12-11T00:00:00"/>
    <x v="11"/>
    <n v="800"/>
    <s v="خزينة مدينة نصر"/>
    <s v="تبرعات نقدية للمرضى"/>
    <s v="نقدية للمرضى"/>
    <s v="دفاتر جمع مال"/>
    <x v="2"/>
    <s v="سارى"/>
    <n v="2836"/>
    <n v="57"/>
  </r>
  <r>
    <d v="2017-12-11T00:00:00"/>
    <x v="11"/>
    <n v="600"/>
    <s v="خزينة مدينة نصر"/>
    <s v="تبرعات عامة من زكاة مال وغيرها"/>
    <s v="تبرعات عامة من زكاة مال وغيرها"/>
    <s v="دفاتر جمع مال"/>
    <x v="2"/>
    <s v="سارى"/>
    <n v="2930"/>
    <n v="59"/>
  </r>
  <r>
    <d v="2017-12-11T00:00:00"/>
    <x v="11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2931"/>
    <n v="59"/>
  </r>
  <r>
    <d v="2017-12-11T00:00:00"/>
    <x v="11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3283"/>
    <n v="66"/>
  </r>
  <r>
    <d v="2017-12-11T00:00:00"/>
    <x v="11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3284"/>
    <n v="66"/>
  </r>
  <r>
    <d v="2017-12-11T00:00:00"/>
    <x v="11"/>
    <n v="800"/>
    <s v="خزينة مدينة نصر"/>
    <s v="تبرعات نقدية للمرضى"/>
    <s v="نقدية للمرضى"/>
    <s v="دفاتر جمع مال"/>
    <x v="2"/>
    <s v="سارى"/>
    <n v="3285"/>
    <n v="66"/>
  </r>
  <r>
    <d v="2017-12-11T00:00:00"/>
    <x v="11"/>
    <n v="1500"/>
    <s v="خزينة مدينة نصر"/>
    <s v="تبرعات عامة من زكاة مال وغيرها"/>
    <s v="تبرعات عامة من زكاة مال وغيرها"/>
    <s v="دفاتر جمع مال"/>
    <x v="2"/>
    <s v="سارى"/>
    <n v="3286"/>
    <n v="66"/>
  </r>
  <r>
    <d v="2017-12-11T00:00:00"/>
    <x v="11"/>
    <n v="40"/>
    <s v="خزينة مدينة نصر"/>
    <s v="تبرعات عامة من زكاة مال وغيرها"/>
    <s v="تبرعات عامة من زكاة مال وغيرها"/>
    <s v="دفاتر جمع مال"/>
    <x v="2"/>
    <s v="سارى"/>
    <n v="3371"/>
    <n v="68"/>
  </r>
  <r>
    <d v="2017-12-11T00:00:00"/>
    <x v="11"/>
    <n v="10000"/>
    <s v="خزينة مدينة نصر"/>
    <s v="تبرعات نقدية للمرضى"/>
    <s v="نقدية للمرضى"/>
    <s v="دفاتر جمع مال"/>
    <x v="2"/>
    <s v="سارى"/>
    <n v="3372"/>
    <n v="68"/>
  </r>
  <r>
    <d v="2017-12-11T00:00:00"/>
    <x v="11"/>
    <n v="2000"/>
    <s v="خزينة مدينة نصر"/>
    <s v="تبرعات نقدية للمرضى"/>
    <s v="نقدية للمرضى"/>
    <s v="دفاتر جمع مال"/>
    <x v="2"/>
    <s v="سارى"/>
    <n v="3538"/>
    <n v="71"/>
  </r>
  <r>
    <d v="2017-12-11T00:00:00"/>
    <x v="11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3539"/>
    <n v="71"/>
  </r>
  <r>
    <d v="2017-12-11T00:00:00"/>
    <x v="11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3540"/>
    <n v="71"/>
  </r>
  <r>
    <d v="2017-12-11T00:00:00"/>
    <x v="11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3541"/>
    <n v="71"/>
  </r>
  <r>
    <d v="2017-12-11T00:00:00"/>
    <x v="11"/>
    <n v="2500"/>
    <s v="خزينة مدينة نصر"/>
    <s v="تبرعات نقدية للمرضى"/>
    <s v="نقدية للمرضى"/>
    <s v="دفاتر جمع مال"/>
    <x v="2"/>
    <s v="سارى"/>
    <n v="3542"/>
    <n v="71"/>
  </r>
  <r>
    <d v="2017-12-11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3543"/>
    <n v="71"/>
  </r>
  <r>
    <d v="2017-12-11T00:00:00"/>
    <x v="11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3544"/>
    <n v="71"/>
  </r>
  <r>
    <d v="2017-12-11T00:00:00"/>
    <x v="11"/>
    <n v="3000"/>
    <s v="خزينة مدينة نصر"/>
    <s v="تبرعات عامة من زكاة مال وغيرها"/>
    <s v="تبرعات عامة من زكاة مال وغيرها"/>
    <s v="دفاتر جمع مال"/>
    <x v="2"/>
    <s v="سارى"/>
    <n v="3545"/>
    <n v="71"/>
  </r>
  <r>
    <d v="2017-12-11T00:00:00"/>
    <x v="11"/>
    <n v="800"/>
    <s v="خزينة مدينة نصر"/>
    <s v="تبرعات نقدية للمرضى"/>
    <s v="نقدية للمرضى"/>
    <s v="دفاتر جمع مال"/>
    <x v="2"/>
    <s v="سارى"/>
    <n v="3546"/>
    <n v="71"/>
  </r>
  <r>
    <d v="2017-12-11T00:00:00"/>
    <x v="11"/>
    <n v="500"/>
    <s v="خزينة مدينة نصر"/>
    <s v="تبرعات نقدية للمرضى"/>
    <s v="نقدية للمرضى"/>
    <s v="دفاتر جمع مال"/>
    <x v="2"/>
    <s v="سارى"/>
    <n v="3547"/>
    <n v="71"/>
  </r>
  <r>
    <d v="2017-12-11T00:00:00"/>
    <x v="11"/>
    <n v="2880"/>
    <s v="خزينة مدينة نصر"/>
    <s v="تبرعات عامة من زكاة مال وغيرها"/>
    <s v="تبرعات عامة من زكاة مال وغيرها"/>
    <s v="دفاتر جمع مال"/>
    <x v="2"/>
    <s v="سارى"/>
    <n v="3557"/>
    <n v="72"/>
  </r>
  <r>
    <d v="2017-12-11T00:00:00"/>
    <x v="11"/>
    <n v="1925.7248000000002"/>
    <s v="خزينة مدينة نصر"/>
    <s v="تبرعات عامة من زكاة مال وغيرها"/>
    <s v="تبرعات عامة من زكاة مال وغيرها"/>
    <s v="دفاتر جمع مال"/>
    <x v="2"/>
    <s v="سارى"/>
    <n v="3558"/>
    <n v="72"/>
  </r>
  <r>
    <d v="2017-12-11T00:00:00"/>
    <x v="11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3559"/>
    <n v="72"/>
  </r>
  <r>
    <d v="2017-12-11T00:00:00"/>
    <x v="11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3560"/>
    <n v="72"/>
  </r>
  <r>
    <d v="2017-12-11T00:00:00"/>
    <x v="11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3561"/>
    <n v="72"/>
  </r>
  <r>
    <d v="2017-12-11T00:00:00"/>
    <x v="11"/>
    <n v="600"/>
    <s v="بنك البركة جنيه مصرى"/>
    <s v="تبرعات مباشرة بالبنك"/>
    <m/>
    <s v="بنوك"/>
    <x v="0"/>
    <m/>
    <s v="معاملة بنكية"/>
    <m/>
  </r>
  <r>
    <d v="2017-12-11T00:00:00"/>
    <x v="11"/>
    <n v="760"/>
    <s v="بنك البركة جنيه مصرى"/>
    <s v="تبرعات مباشرة بالبنك"/>
    <m/>
    <s v="بنوك"/>
    <x v="0"/>
    <m/>
    <s v="معاملة بنكية"/>
    <m/>
  </r>
  <r>
    <d v="2017-12-11T00:00:00"/>
    <x v="11"/>
    <n v="140"/>
    <s v="بنك البركة جنيه مصرى"/>
    <s v="تبرعات مباشرة بالبنك"/>
    <m/>
    <s v="بنوك"/>
    <x v="0"/>
    <m/>
    <s v="معاملة بنكية"/>
    <m/>
  </r>
  <r>
    <d v="2017-12-11T00:00:00"/>
    <x v="11"/>
    <n v="100"/>
    <s v="بنك البركة جنيه مصرى"/>
    <s v="تبرعات مباشرة بالبنك"/>
    <m/>
    <s v="بنوك"/>
    <x v="0"/>
    <m/>
    <s v="معاملة بنكية"/>
    <m/>
  </r>
  <r>
    <d v="2017-12-11T00:00:00"/>
    <x v="11"/>
    <n v="97"/>
    <s v="بنك البركة جنيه مصرى"/>
    <s v="تبرعات مباشرة بالبنك"/>
    <m/>
    <s v="بنوك"/>
    <x v="0"/>
    <m/>
    <s v="معاملة بنكية"/>
    <m/>
  </r>
  <r>
    <d v="2017-12-12T00:00:00"/>
    <x v="11"/>
    <n v="3000"/>
    <s v="خزينة مدينة نصر"/>
    <s v="تبرعات نقدية للمرضى"/>
    <s v="نقدية للمرضى"/>
    <s v="دفاتر جمع مال"/>
    <x v="2"/>
    <s v="سارى"/>
    <n v="1329"/>
    <n v="27"/>
  </r>
  <r>
    <d v="2017-12-12T00:00:00"/>
    <x v="11"/>
    <n v="1000"/>
    <s v="خزينة مدينة نصر"/>
    <s v="تبرعات نقدية للمرضى"/>
    <s v="نقدية للمرضى"/>
    <s v="دفاتر جمع مال"/>
    <x v="2"/>
    <s v="سارى"/>
    <n v="1330"/>
    <n v="27"/>
  </r>
  <r>
    <d v="2017-12-12T00:00:00"/>
    <x v="11"/>
    <n v="1000"/>
    <s v="خزينة مدينة نصر"/>
    <s v="تبرعات نقدية للمرضى"/>
    <s v="نقدية للمرضى"/>
    <s v="دفاتر جمع مال"/>
    <x v="2"/>
    <s v="سارى"/>
    <n v="1331"/>
    <n v="27"/>
  </r>
  <r>
    <d v="2017-12-12T00:00:00"/>
    <x v="11"/>
    <n v="4000"/>
    <s v="خزينة مدينة نصر"/>
    <s v="تبرعات عامة من زكاة مال وغيرها"/>
    <s v="تبرعات عامة من زكاة مال وغيرها"/>
    <s v="دفاتر جمع مال"/>
    <x v="2"/>
    <s v="سارى"/>
    <n v="1332"/>
    <n v="27"/>
  </r>
  <r>
    <d v="2017-12-12T00:00:00"/>
    <x v="11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2494"/>
    <n v="50"/>
  </r>
  <r>
    <d v="2017-12-12T00:00:00"/>
    <x v="11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2495"/>
    <n v="50"/>
  </r>
  <r>
    <d v="2017-12-12T00:00:00"/>
    <x v="11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2496"/>
    <n v="50"/>
  </r>
  <r>
    <d v="2017-12-12T00:00:00"/>
    <x v="11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2497"/>
    <n v="50"/>
  </r>
  <r>
    <d v="2017-12-12T00:00:00"/>
    <x v="11"/>
    <n v="19051.95"/>
    <s v="خزينة مدينة نصر"/>
    <s v="تبرعات عامة من زكاة مال وغيرها"/>
    <s v="تبرعات عامة من زكاة مال وغيرها"/>
    <s v="دفاتر جمع مال"/>
    <x v="2"/>
    <s v="سارى"/>
    <n v="2498"/>
    <n v="50"/>
  </r>
  <r>
    <d v="2017-12-12T00:00:00"/>
    <x v="11"/>
    <n v="5181"/>
    <s v="خزينة مدينة نصر"/>
    <s v="تبرعات عامة من زكاة مال وغيرها"/>
    <s v="تبرعات عامة من زكاة مال وغيرها"/>
    <s v="دفاتر جمع مال"/>
    <x v="2"/>
    <s v="سارى"/>
    <n v="2499"/>
    <n v="50"/>
  </r>
  <r>
    <d v="2017-12-12T00:00:00"/>
    <x v="11"/>
    <n v="600"/>
    <s v="خزينة مدينة نصر"/>
    <s v="تبرعات عامة من زكاة مال وغيرها"/>
    <s v="تبرعات عامة من زكاة مال وغيرها"/>
    <s v="دفاتر جمع مال"/>
    <x v="2"/>
    <s v="سارى"/>
    <n v="2500"/>
    <n v="50"/>
  </r>
  <r>
    <d v="2017-12-12T00:00:00"/>
    <x v="11"/>
    <n v="2800"/>
    <s v="خزينة مدينة نصر"/>
    <s v="تبرعات عامة من زكاة مال وغيرها"/>
    <s v="تبرعات عامة من زكاة مال وغيرها"/>
    <s v="دفاتر جمع مال"/>
    <x v="2"/>
    <s v="سارى"/>
    <n v="2632"/>
    <n v="53"/>
  </r>
  <r>
    <d v="2017-12-12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2633"/>
    <n v="53"/>
  </r>
  <r>
    <d v="2017-12-12T00:00:00"/>
    <x v="11"/>
    <n v="100"/>
    <s v="خزينة مدينة نصر"/>
    <s v="تبرعات نقدية للمرضى"/>
    <s v="نقدية للمرضى"/>
    <s v="دفاتر جمع مال"/>
    <x v="2"/>
    <s v="سارى"/>
    <n v="2634"/>
    <n v="53"/>
  </r>
  <r>
    <d v="2017-12-12T00:00:00"/>
    <x v="11"/>
    <n v="700"/>
    <s v="خزينة مدينة نصر"/>
    <s v="تبرعات عامة من زكاة مال وغيرها"/>
    <s v="تبرعات عامة من زكاة مال وغيرها"/>
    <s v="دفاتر جمع مال"/>
    <x v="2"/>
    <s v="سارى"/>
    <n v="2635"/>
    <n v="53"/>
  </r>
  <r>
    <d v="2017-12-12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2636"/>
    <n v="53"/>
  </r>
  <r>
    <d v="2017-12-12T00:00:00"/>
    <x v="11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2637"/>
    <n v="53"/>
  </r>
  <r>
    <d v="2017-12-12T00:00:00"/>
    <x v="11"/>
    <n v="8833.6"/>
    <s v="خزينة مدينة نصر"/>
    <s v="تبرعات عامة من زكاة مال وغيرها"/>
    <s v="تبرعات عامة من زكاة مال وغيرها"/>
    <s v="دفاتر جمع مال"/>
    <x v="2"/>
    <s v="سارى"/>
    <n v="2793"/>
    <n v="56"/>
  </r>
  <r>
    <d v="2017-12-12T00:00:00"/>
    <x v="11"/>
    <n v="8833.6"/>
    <s v="خزينة مدينة نصر"/>
    <s v="تبرعات عامة من زكاة مال وغيرها"/>
    <s v="تبرعات عامة من زكاة مال وغيرها"/>
    <s v="دفاتر جمع مال"/>
    <x v="2"/>
    <s v="سارى"/>
    <n v="2794"/>
    <n v="56"/>
  </r>
  <r>
    <d v="2017-12-12T00:00:00"/>
    <x v="11"/>
    <n v="8833.6"/>
    <s v="خزينة مدينة نصر"/>
    <s v="تبرعات عامة من زكاة مال وغيرها"/>
    <s v="تبرعات عامة من زكاة مال وغيرها"/>
    <s v="دفاتر جمع مال"/>
    <x v="2"/>
    <s v="سارى"/>
    <n v="2795"/>
    <n v="56"/>
  </r>
  <r>
    <d v="2017-12-12T00:00:00"/>
    <x v="11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2796"/>
    <n v="56"/>
  </r>
  <r>
    <d v="2017-12-12T00:00:00"/>
    <x v="11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2797"/>
    <n v="6"/>
  </r>
  <r>
    <d v="2017-12-12T00:00:00"/>
    <x v="11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2798"/>
    <n v="56"/>
  </r>
  <r>
    <d v="2017-12-12T00:00:00"/>
    <x v="11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2799"/>
    <n v="56"/>
  </r>
  <r>
    <d v="2017-12-12T00:00:00"/>
    <x v="11"/>
    <n v="7000"/>
    <s v="خزينة مدينة نصر"/>
    <s v="تبرعات عامة من زكاة مال وغيرها"/>
    <s v="تبرعات عامة من زكاة مال وغيرها"/>
    <s v="دفاتر جمع مال"/>
    <x v="2"/>
    <s v="سارى"/>
    <n v="2952"/>
    <n v="60"/>
  </r>
  <r>
    <d v="2017-12-12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2953"/>
    <n v="60"/>
  </r>
  <r>
    <d v="2017-12-12T00:00:00"/>
    <x v="11"/>
    <n v="350"/>
    <s v="خزينة مدينة نصر"/>
    <s v="تبرعات نقدية للمرضى"/>
    <s v="نقدية للمرضى"/>
    <s v="دفاتر جمع مال"/>
    <x v="2"/>
    <s v="سارى"/>
    <n v="2954"/>
    <n v="60"/>
  </r>
  <r>
    <d v="2017-12-12T00:00:00"/>
    <x v="11"/>
    <n v="30"/>
    <s v="خزينة مدينة نصر"/>
    <s v="تبرعات عامة من زكاة مال وغيرها"/>
    <s v="تبرعات عامة من زكاة مال وغيرها"/>
    <s v="دفاتر جمع مال"/>
    <x v="2"/>
    <s v="سارى"/>
    <n v="3413"/>
    <n v="69"/>
  </r>
  <r>
    <d v="2017-12-12T00:00:00"/>
    <x v="11"/>
    <n v="2150"/>
    <s v="خزينة مدينة نصر"/>
    <s v="تبرعات عامة من زكاة مال وغيرها"/>
    <s v="تبرعات عامة من زكاة مال وغيرها"/>
    <s v="دفاتر جمع مال"/>
    <x v="2"/>
    <s v="سارى"/>
    <n v="3548"/>
    <n v="71"/>
  </r>
  <r>
    <d v="2017-12-12T00:00:00"/>
    <x v="11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3549"/>
    <n v="71"/>
  </r>
  <r>
    <d v="2017-12-12T00:00:00"/>
    <x v="11"/>
    <n v="3000"/>
    <s v="خزينة مدينة نصر"/>
    <s v="تبرعات عامة من زكاة مال وغيرها"/>
    <s v="تبرعات عامة من زكاة مال وغيرها"/>
    <s v="دفاتر جمع مال"/>
    <x v="2"/>
    <s v="سارى"/>
    <n v="3550"/>
    <n v="71"/>
  </r>
  <r>
    <d v="2017-12-12T00:00:00"/>
    <x v="11"/>
    <n v="100"/>
    <s v="خزينة مدينة نصر"/>
    <s v="تبرعات نقدية للمرضى"/>
    <s v="نقدية للمرضى"/>
    <s v="دفاتر جمع مال"/>
    <x v="2"/>
    <s v="سارى"/>
    <n v="3562"/>
    <n v="72"/>
  </r>
  <r>
    <d v="2017-12-12T00:00:00"/>
    <x v="11"/>
    <n v="100"/>
    <s v="خزينة مدينة نصر"/>
    <s v="تبرعات نقدية للمرضى"/>
    <s v="نقدية للمرضى"/>
    <s v="دفاتر جمع مال"/>
    <x v="2"/>
    <s v="سارى"/>
    <n v="3563"/>
    <n v="72"/>
  </r>
  <r>
    <d v="2017-12-12T00:00:00"/>
    <x v="11"/>
    <n v="150"/>
    <s v="خزينة مدينة نصر"/>
    <s v="تبرعات عامة من زكاة مال وغيرها"/>
    <s v="تبرعات عامة من زكاة مال وغيرها"/>
    <s v="دفاتر جمع مال"/>
    <x v="2"/>
    <s v="سارى"/>
    <n v="3564"/>
    <n v="72"/>
  </r>
  <r>
    <d v="2017-12-12T00:00:00"/>
    <x v="11"/>
    <n v="1000"/>
    <s v="خزينة مدينة نصر"/>
    <s v="تبرعات نقدية للمرضى"/>
    <s v="نقدية للمرضى"/>
    <s v="دفاتر جمع مال"/>
    <x v="2"/>
    <s v="سارى"/>
    <n v="3565"/>
    <n v="72"/>
  </r>
  <r>
    <d v="2017-12-12T00:00:00"/>
    <x v="11"/>
    <n v="400"/>
    <s v="خزينة مدينة نصر"/>
    <s v="تبرعات عامة من زكاة مال وغيرها"/>
    <s v="تبرعات عامة من زكاة مال وغيرها"/>
    <s v="دفاتر جمع مال"/>
    <x v="2"/>
    <s v="سارى"/>
    <n v="3566"/>
    <n v="72"/>
  </r>
  <r>
    <d v="2017-12-12T00:00:00"/>
    <x v="11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3567"/>
    <n v="72"/>
  </r>
  <r>
    <d v="2017-12-12T00:00:00"/>
    <x v="11"/>
    <n v="100"/>
    <s v="خزينة مدينة نصر"/>
    <s v="تبرعات نقدية للمرضى"/>
    <s v="نقدية للمرضى"/>
    <s v="دفاتر جمع مال"/>
    <x v="2"/>
    <s v="سارى"/>
    <n v="3568"/>
    <n v="72"/>
  </r>
  <r>
    <d v="2017-12-12T00:00:00"/>
    <x v="11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3569"/>
    <n v="72"/>
  </r>
  <r>
    <d v="2017-12-12T00:00:00"/>
    <x v="11"/>
    <n v="5760"/>
    <s v="خزينة مدينة نصر"/>
    <s v="تبرعات عامة من زكاة مال وغيرها"/>
    <s v="تبرعات عامة من زكاة مال وغيرها"/>
    <s v="دفاتر جمع مال"/>
    <x v="2"/>
    <s v="سارى"/>
    <n v="3570"/>
    <n v="72"/>
  </r>
  <r>
    <d v="2017-12-12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3612"/>
    <n v="73"/>
  </r>
  <r>
    <d v="2017-12-12T00:00:00"/>
    <x v="11"/>
    <n v="1500"/>
    <s v="خزينة مدينة نصر"/>
    <s v="تبرعات عامة من زكاة مال وغيرها"/>
    <s v="تبرعات عامة من زكاة مال وغيرها"/>
    <s v="دفاتر جمع مال"/>
    <x v="2"/>
    <s v="سارى"/>
    <n v="3701"/>
    <n v="75"/>
  </r>
  <r>
    <d v="2017-12-12T00:00:00"/>
    <x v="11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3702"/>
    <n v="75"/>
  </r>
  <r>
    <d v="2017-12-12T00:00:00"/>
    <x v="11"/>
    <n v="1500"/>
    <s v="خزينة مدينة نصر"/>
    <s v="تبرعات نقدية للمرضى"/>
    <s v="نقدية للمرضى"/>
    <s v="دفاتر جمع مال"/>
    <x v="2"/>
    <s v="سارى"/>
    <n v="3703"/>
    <n v="75"/>
  </r>
  <r>
    <d v="2017-12-12T00:00:00"/>
    <x v="11"/>
    <n v="600"/>
    <s v="خزينة مدينة نصر"/>
    <s v="تبرعات عامة من زكاة مال وغيرها"/>
    <s v="تبرعات عامة من زكاة مال وغيرها"/>
    <s v="دفاتر جمع مال"/>
    <x v="2"/>
    <s v="سارى"/>
    <n v="3704"/>
    <n v="75"/>
  </r>
  <r>
    <d v="2017-12-12T00:00:00"/>
    <x v="11"/>
    <n v="100"/>
    <s v="خزينة مدينة نصر"/>
    <s v="تبرعات نقدية للمرضى"/>
    <s v="نقدية للمرضى"/>
    <s v="دفاتر جمع مال"/>
    <x v="2"/>
    <s v="سارى"/>
    <n v="3707"/>
    <n v="75"/>
  </r>
  <r>
    <d v="2017-12-12T00:00:00"/>
    <x v="11"/>
    <n v="2000"/>
    <s v="بنك البركة جنيه مصرى"/>
    <s v="تبرعات مباشرة بالبنك"/>
    <m/>
    <s v="بنوك"/>
    <x v="0"/>
    <m/>
    <s v="معاملة بنكية"/>
    <m/>
  </r>
  <r>
    <d v="2017-12-12T00:00:00"/>
    <x v="11"/>
    <n v="10000"/>
    <s v="بنك البركة جنيه مصرى"/>
    <s v="تبرعات مباشرة بالبنك"/>
    <m/>
    <s v="بنوك"/>
    <x v="0"/>
    <m/>
    <s v="معاملة بنكية"/>
    <m/>
  </r>
  <r>
    <d v="2017-12-12T00:00:00"/>
    <x v="11"/>
    <n v="13500"/>
    <s v="بنك البركة جنيه مصرى"/>
    <s v="تبرعات مباشرة بالبنك"/>
    <m/>
    <s v="بنوك"/>
    <x v="0"/>
    <m/>
    <s v="معاملة بنكية"/>
    <m/>
  </r>
  <r>
    <d v="2017-12-12T00:00:00"/>
    <x v="11"/>
    <n v="6300"/>
    <s v="بنك البركة جنيه مصرى"/>
    <s v="تبرعات مباشرة بالبنك"/>
    <m/>
    <s v="بنوك"/>
    <x v="0"/>
    <m/>
    <s v="معاملة بنكية"/>
    <m/>
  </r>
  <r>
    <d v="2017-12-12T00:00:00"/>
    <x v="11"/>
    <n v="100"/>
    <s v="بنك البركة جنيه مصرى"/>
    <s v="تبرعات مباشرة بالبنك"/>
    <m/>
    <s v="بنوك"/>
    <x v="0"/>
    <m/>
    <s v="معاملة بنكية"/>
    <m/>
  </r>
  <r>
    <d v="2017-12-12T00:00:00"/>
    <x v="11"/>
    <n v="800"/>
    <s v="بنك البركة جنيه مصرى"/>
    <s v="تبرعات مباشرة بالبنك"/>
    <m/>
    <s v="بنوك"/>
    <x v="0"/>
    <m/>
    <s v="معاملة بنكية"/>
    <m/>
  </r>
  <r>
    <d v="2017-12-13T00:00:00"/>
    <x v="11"/>
    <n v="400"/>
    <s v="خزينة مدينة نصر"/>
    <s v="تبرعات نقدية للمرضى"/>
    <s v="نقدية للمرضى"/>
    <s v="دفاتر جمع مال"/>
    <x v="2"/>
    <s v="سارى"/>
    <n v="1333"/>
    <n v="27"/>
  </r>
  <r>
    <d v="2017-12-13T00:00:00"/>
    <x v="11"/>
    <n v="2200"/>
    <s v="خزينة مدينة نصر"/>
    <s v="تبرعات عامة من زكاة مال وغيرها"/>
    <s v="تبرعات عامة من زكاة مال وغيرها"/>
    <s v="دفاتر جمع مال"/>
    <x v="2"/>
    <s v="سارى"/>
    <n v="1334"/>
    <n v="27"/>
  </r>
  <r>
    <d v="2017-12-13T00:00:00"/>
    <x v="11"/>
    <n v="5300.1600000000008"/>
    <s v="خزينة مدينة نصر"/>
    <s v="تبرعات نقدية للمرضى"/>
    <s v="نقدية للمرضى"/>
    <s v="دفاتر جمع مال"/>
    <x v="2"/>
    <s v="سارى"/>
    <n v="1335"/>
    <n v="27"/>
  </r>
  <r>
    <d v="2017-12-13T00:00:00"/>
    <x v="11"/>
    <n v="500"/>
    <s v="خزينة مدينة نصر"/>
    <s v="تبرعات نقدية للمرضى"/>
    <s v="نقدية للمرضى"/>
    <s v="دفاتر جمع مال"/>
    <x v="2"/>
    <s v="سارى"/>
    <n v="2638"/>
    <n v="53"/>
  </r>
  <r>
    <d v="2017-12-13T00:00:00"/>
    <x v="11"/>
    <n v="200"/>
    <s v="خزينة مدينة نصر"/>
    <s v="تبرعات نقدية للمرضى"/>
    <s v="نقدية للمرضى"/>
    <s v="دفاتر جمع مال"/>
    <x v="2"/>
    <s v="سارى"/>
    <n v="2837"/>
    <n v="57"/>
  </r>
  <r>
    <d v="2017-12-13T00:00:00"/>
    <x v="11"/>
    <n v="100"/>
    <s v="خزينة مدينة نصر"/>
    <s v="تبرعات نقدية للمرضى"/>
    <s v="نقدية للمرضى"/>
    <s v="دفاتر جمع مال"/>
    <x v="2"/>
    <s v="سارى"/>
    <n v="2838"/>
    <n v="57"/>
  </r>
  <r>
    <d v="2017-12-13T00:00:00"/>
    <x v="11"/>
    <n v="50"/>
    <s v="خزينة مدينة نصر"/>
    <s v="تبرعات نقدية للمرضى"/>
    <s v="نقدية للمرضى"/>
    <s v="دفاتر جمع مال"/>
    <x v="2"/>
    <s v="سارى"/>
    <n v="2839"/>
    <n v="57"/>
  </r>
  <r>
    <d v="2017-12-13T00:00:00"/>
    <x v="11"/>
    <n v="250"/>
    <s v="خزينة مدينة نصر"/>
    <s v="تبرعات نقدية للمرضى"/>
    <s v="نقدية للمرضى"/>
    <s v="دفاتر جمع مال"/>
    <x v="2"/>
    <s v="سارى"/>
    <n v="2932"/>
    <n v="59"/>
  </r>
  <r>
    <d v="2017-12-13T00:00:00"/>
    <x v="11"/>
    <n v="1000"/>
    <s v="خزينة مدينة نصر"/>
    <s v="تبرعات نقدية للمرضى"/>
    <s v="نقدية للمرضى"/>
    <s v="دفاتر جمع مال"/>
    <x v="2"/>
    <s v="سارى"/>
    <n v="3287"/>
    <n v="66"/>
  </r>
  <r>
    <d v="2017-12-13T00:00:00"/>
    <x v="11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3288"/>
    <n v="66"/>
  </r>
  <r>
    <d v="2017-12-13T00:00:00"/>
    <x v="11"/>
    <n v="250"/>
    <s v="خزينة مدينة نصر"/>
    <s v="تبرعات عامة من زكاة مال وغيرها"/>
    <s v="تبرعات عامة من زكاة مال وغيرها"/>
    <s v="دفاتر جمع مال"/>
    <x v="2"/>
    <s v="سارى"/>
    <n v="3373"/>
    <n v="68"/>
  </r>
  <r>
    <d v="2017-12-13T00:00:00"/>
    <x v="11"/>
    <n v="5200"/>
    <s v="خزينة مدينة نصر"/>
    <s v="تبرعات نقدية للمرضى"/>
    <s v="نقدية للمرضى"/>
    <s v="دفاتر جمع مال"/>
    <x v="2"/>
    <s v="سارى"/>
    <n v="3374"/>
    <n v="68"/>
  </r>
  <r>
    <d v="2017-12-13T00:00:00"/>
    <x v="11"/>
    <n v="200"/>
    <s v="خزينة مدينة نصر"/>
    <s v="تبرعات نقدية للمرضى"/>
    <s v="نقدية للمرضى"/>
    <s v="دفاتر جمع مال"/>
    <x v="2"/>
    <s v="سارى"/>
    <n v="3375"/>
    <n v="68"/>
  </r>
  <r>
    <d v="2017-12-13T00:00:00"/>
    <x v="11"/>
    <n v="10000"/>
    <s v="خزينة مدينة نصر"/>
    <s v="تبرعات نقدية للمرضى"/>
    <s v="نقدية للمرضى"/>
    <s v="دفاتر جمع مال"/>
    <x v="2"/>
    <s v="سارى"/>
    <n v="3376"/>
    <n v="68"/>
  </r>
  <r>
    <d v="2017-12-13T00:00:00"/>
    <x v="11"/>
    <n v="600"/>
    <s v="خزينة مدينة نصر"/>
    <s v="تبرعات نقدية للمرضى"/>
    <s v="نقدية للمرضى"/>
    <s v="دفاتر جمع مال"/>
    <x v="2"/>
    <s v="سارى"/>
    <n v="3377"/>
    <n v="68"/>
  </r>
  <r>
    <d v="2017-12-13T00:00:00"/>
    <x v="11"/>
    <n v="7000"/>
    <s v="خزينة مدينة نصر"/>
    <s v="تبرعات نقدية للمرضى"/>
    <s v="نقدية للمرضى"/>
    <s v="دفاتر جمع مال"/>
    <x v="2"/>
    <s v="سارى"/>
    <n v="3378"/>
    <n v="68"/>
  </r>
  <r>
    <d v="2017-12-13T00:00:00"/>
    <x v="11"/>
    <n v="10000"/>
    <s v="خزينة مدينة نصر"/>
    <s v="تبرعات نقدية للمرضى"/>
    <s v="نقدية للمرضى"/>
    <s v="دفاتر جمع مال"/>
    <x v="2"/>
    <s v="سارى"/>
    <n v="3379"/>
    <n v="68"/>
  </r>
  <r>
    <d v="2017-12-13T00:00:00"/>
    <x v="11"/>
    <n v="6500"/>
    <s v="خزينة مدينة نصر"/>
    <s v="تبرعات عامة من زكاة مال وغيرها"/>
    <s v="تبرعات عامة من زكاة مال وغيرها"/>
    <s v="دفاتر جمع مال"/>
    <x v="2"/>
    <s v="سارى"/>
    <n v="3380"/>
    <n v="68"/>
  </r>
  <r>
    <d v="2017-12-13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3381"/>
    <n v="68"/>
  </r>
  <r>
    <d v="2017-12-13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3382"/>
    <n v="68"/>
  </r>
  <r>
    <d v="2017-12-13T00:00:00"/>
    <x v="11"/>
    <n v="500"/>
    <s v="خزينة مدينة نصر"/>
    <s v="تبرعات نقدية للمرضى"/>
    <s v="نقدية للمرضى"/>
    <s v="دفاتر جمع مال"/>
    <x v="2"/>
    <s v="سارى"/>
    <n v="3383"/>
    <n v="68"/>
  </r>
  <r>
    <d v="2017-12-13T00:00:00"/>
    <x v="11"/>
    <n v="150"/>
    <s v="خزينة مدينة نصر"/>
    <s v="تبرعات نقدية للمرضى"/>
    <s v="نقدية للمرضى"/>
    <s v="دفاتر جمع مال"/>
    <x v="2"/>
    <s v="سارى"/>
    <n v="3414"/>
    <n v="69"/>
  </r>
  <r>
    <d v="2017-12-13T00:00:00"/>
    <x v="11"/>
    <n v="10000"/>
    <s v="خزينة مدينة نصر"/>
    <s v="تبرعات نقدية للمرضى"/>
    <s v="نقدية للمرضى"/>
    <s v="دفاتر جمع مال"/>
    <x v="2"/>
    <s v="سارى"/>
    <n v="3415"/>
    <n v="69"/>
  </r>
  <r>
    <d v="2017-12-13T00:00:00"/>
    <x v="11"/>
    <n v="8000"/>
    <s v="خزينة مدينة نصر"/>
    <s v="تبرعات نقدية للمرضى"/>
    <s v="نقدية للمرضى"/>
    <s v="دفاتر جمع مال"/>
    <x v="2"/>
    <s v="سارى"/>
    <n v="3416"/>
    <n v="69"/>
  </r>
  <r>
    <d v="2017-12-13T00:00:00"/>
    <x v="11"/>
    <n v="1400"/>
    <s v="خزينة مدينة نصر"/>
    <s v="تبرعات عامة من زكاة مال وغيرها"/>
    <s v="تبرعات عامة من زكاة مال وغيرها"/>
    <s v="دفاتر جمع مال"/>
    <x v="2"/>
    <s v="سارى"/>
    <n v="3417"/>
    <n v="69"/>
  </r>
  <r>
    <d v="2017-12-13T00:00:00"/>
    <x v="11"/>
    <n v="1000"/>
    <s v="خزينة مدينة نصر"/>
    <s v="تبرعات نقدية للمرضى"/>
    <s v="نقدية للمرضى"/>
    <s v="دفاتر جمع مال"/>
    <x v="2"/>
    <s v="سارى"/>
    <n v="3418"/>
    <n v="69"/>
  </r>
  <r>
    <d v="2017-12-13T00:00:00"/>
    <x v="11"/>
    <n v="100"/>
    <s v="خزينة مدينة نصر"/>
    <s v="تبرعات نقدية للمرضى"/>
    <s v="نقدية للمرضى"/>
    <s v="دفاتر جمع مال"/>
    <x v="2"/>
    <s v="سارى"/>
    <n v="3571"/>
    <n v="72"/>
  </r>
  <r>
    <d v="2017-12-13T00:00:00"/>
    <x v="11"/>
    <n v="2500"/>
    <s v="خزينة مدينة نصر"/>
    <s v="تبرعات عامة من زكاة مال وغيرها"/>
    <s v="تبرعات عامة من زكاة مال وغيرها"/>
    <s v="دفاتر جمع مال"/>
    <x v="2"/>
    <s v="سارى"/>
    <n v="3572"/>
    <n v="72"/>
  </r>
  <r>
    <d v="2017-12-13T00:00:00"/>
    <x v="11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3573"/>
    <n v="72"/>
  </r>
  <r>
    <d v="2017-12-13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3705"/>
    <n v="75"/>
  </r>
  <r>
    <d v="2017-12-13T00:00:00"/>
    <x v="11"/>
    <n v="6400"/>
    <s v="خزينة مدينة نصر"/>
    <s v="تبرعات نقدية للمرضى"/>
    <s v="نقدية للمرضى"/>
    <s v="دفاتر جمع مال"/>
    <x v="2"/>
    <s v="سارى"/>
    <n v="3708"/>
    <n v="75"/>
  </r>
  <r>
    <d v="2017-12-13T00:00:00"/>
    <x v="11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3709"/>
    <n v="75"/>
  </r>
  <r>
    <d v="2017-12-13T00:00:00"/>
    <x v="11"/>
    <n v="3000"/>
    <s v="خزينة مدينة نصر"/>
    <s v="تبرعات نقدية للمرضى"/>
    <s v="نقدية للمرضى"/>
    <s v="دفاتر جمع مال"/>
    <x v="2"/>
    <s v="سارى"/>
    <n v="3711"/>
    <n v="75"/>
  </r>
  <r>
    <d v="2017-12-13T00:00:00"/>
    <x v="11"/>
    <n v="400"/>
    <s v="خزينة مدينة نصر"/>
    <s v="تبرعات عامة من زكاة مال وغيرها"/>
    <s v="تبرعات عامة من زكاة مال وغيرها"/>
    <s v="دفاتر جمع مال"/>
    <x v="2"/>
    <s v="سارى"/>
    <n v="3712"/>
    <n v="75"/>
  </r>
  <r>
    <d v="2017-12-13T00:00:00"/>
    <x v="11"/>
    <n v="11708.144"/>
    <s v="خزينة مدينة نصر"/>
    <s v="تبرعات نقدية للمرضى"/>
    <s v="نقدية للمرضى"/>
    <s v="دفاتر جمع مال"/>
    <x v="2"/>
    <s v="سارى"/>
    <n v="3713"/>
    <n v="75"/>
  </r>
  <r>
    <d v="2017-12-13T00:00:00"/>
    <x v="11"/>
    <n v="1000"/>
    <s v="خزينة مدينة نصر"/>
    <s v="تبرعات نقدية للمرضى"/>
    <s v="نقدية للمرضى"/>
    <s v="دفاتر جمع مال"/>
    <x v="2"/>
    <s v="سارى"/>
    <n v="3714"/>
    <n v="75"/>
  </r>
  <r>
    <d v="2017-12-13T00:00:00"/>
    <x v="11"/>
    <n v="1100"/>
    <s v="خزينة مدينة نصر"/>
    <s v="تبرعات نقدية للمرضى"/>
    <s v="نقدية للمرضى"/>
    <s v="دفاتر جمع مال"/>
    <x v="2"/>
    <s v="سارى"/>
    <n v="3715"/>
    <n v="75"/>
  </r>
  <r>
    <d v="2017-12-13T00:00:00"/>
    <x v="11"/>
    <n v="50"/>
    <s v="خزينة مدينة نصر"/>
    <s v="تبرعات نقدية للمرضى"/>
    <s v="نقدية للمرضى"/>
    <s v="دفاتر جمع مال"/>
    <x v="2"/>
    <s v="سارى"/>
    <n v="3716"/>
    <n v="75"/>
  </r>
  <r>
    <d v="2017-12-13T00:00:00"/>
    <x v="11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3717"/>
    <n v="75"/>
  </r>
  <r>
    <d v="2017-12-13T00:00:00"/>
    <x v="11"/>
    <n v="1000"/>
    <s v="خزينة مدينة نصر"/>
    <s v="تبرعات نقدية للمرضى"/>
    <s v="نقدية للمرضى"/>
    <s v="دفاتر جمع مال"/>
    <x v="2"/>
    <s v="سارى"/>
    <n v="3718"/>
    <n v="75"/>
  </r>
  <r>
    <d v="2017-12-13T00:00:00"/>
    <x v="11"/>
    <n v="500"/>
    <s v="خزينة مدينة نصر"/>
    <s v="تبرعات نقدية للمرضى"/>
    <s v="نقدية للمرضى"/>
    <s v="دفاتر جمع مال"/>
    <x v="2"/>
    <s v="سارى"/>
    <n v="3719"/>
    <n v="75"/>
  </r>
  <r>
    <d v="2017-12-13T00:00:00"/>
    <x v="11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3720"/>
    <n v="75"/>
  </r>
  <r>
    <d v="2017-12-13T00:00:00"/>
    <x v="11"/>
    <n v="10000"/>
    <s v="خزينة مدينة نصر"/>
    <s v="تبرعات نقدية للمرضى"/>
    <s v="نقدية للمرضى"/>
    <s v="دفاتر جمع مال"/>
    <x v="2"/>
    <s v="سارى"/>
    <n v="3801"/>
    <n v="77"/>
  </r>
  <r>
    <d v="2017-12-13T00:00:00"/>
    <x v="11"/>
    <n v="100"/>
    <s v="خزينة مدينة نصر"/>
    <s v="تبرعات نقدية للمرضى"/>
    <s v="نقدية للمرضى"/>
    <s v="دفاتر جمع مال"/>
    <x v="2"/>
    <s v="سارى"/>
    <n v="3802"/>
    <n v="77"/>
  </r>
  <r>
    <d v="2017-12-13T00:00:00"/>
    <x v="11"/>
    <n v="19100"/>
    <s v="بنك البركة جنيه مصرى"/>
    <s v="تبرعات مباشرة بالبنك"/>
    <m/>
    <s v="بنوك"/>
    <x v="0"/>
    <m/>
    <s v="معاملة بنكية"/>
    <m/>
  </r>
  <r>
    <d v="2017-12-13T00:00:00"/>
    <x v="11"/>
    <n v="1000"/>
    <s v="بنك البركة جنيه مصرى"/>
    <s v="تبرعات مباشرة بالبنك"/>
    <m/>
    <s v="بنوك"/>
    <x v="0"/>
    <m/>
    <s v="معاملة بنكية"/>
    <m/>
  </r>
  <r>
    <d v="2017-12-13T00:00:00"/>
    <x v="11"/>
    <n v="42000"/>
    <s v="بنك البركة جنيه مصرى"/>
    <s v="تبرعات مباشرة بالبنك"/>
    <m/>
    <s v="بنوك"/>
    <x v="0"/>
    <m/>
    <s v="معاملة بنكية"/>
    <m/>
  </r>
  <r>
    <d v="2017-12-13T00:00:00"/>
    <x v="11"/>
    <n v="810"/>
    <s v="بنك البركة جنيه مصرى"/>
    <s v="تبرعات مباشرة بالبنك"/>
    <m/>
    <s v="بنوك"/>
    <x v="0"/>
    <m/>
    <s v="معاملة بنكية"/>
    <m/>
  </r>
  <r>
    <d v="2017-12-13T00:00:00"/>
    <x v="11"/>
    <n v="700"/>
    <s v="بنك البركة جنيه مصرى"/>
    <s v="تبرعات مباشرة بالبنك"/>
    <m/>
    <s v="بنوك"/>
    <x v="0"/>
    <m/>
    <s v="معاملة بنكية"/>
    <m/>
  </r>
  <r>
    <d v="2017-12-14T00:00:00"/>
    <x v="11"/>
    <n v="6600"/>
    <s v="خزينة مدينة نصر"/>
    <s v="تبرعات نقدية للمرضى"/>
    <s v="نقدية للمرضى"/>
    <s v="دفاتر جمع مال"/>
    <x v="2"/>
    <s v="سارى"/>
    <n v="1336"/>
    <n v="27"/>
  </r>
  <r>
    <d v="2017-12-14T00:00:00"/>
    <x v="11"/>
    <n v="4000"/>
    <s v="خزينة مدينة نصر"/>
    <s v="تبرعات نقدية للمرضى"/>
    <s v="نقدية للمرضى"/>
    <s v="دفاتر جمع مال"/>
    <x v="2"/>
    <s v="سارى"/>
    <n v="1337"/>
    <n v="27"/>
  </r>
  <r>
    <d v="2017-12-14T00:00:00"/>
    <x v="11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2800"/>
    <n v="56"/>
  </r>
  <r>
    <d v="2017-12-14T00:00:00"/>
    <x v="11"/>
    <n v="2000"/>
    <s v="خزينة مدينة نصر"/>
    <s v="تبرعات نقدية للمرضى"/>
    <s v="نقدية للمرضى"/>
    <s v="دفاتر جمع مال"/>
    <x v="2"/>
    <s v="سارى"/>
    <n v="2840"/>
    <n v="57"/>
  </r>
  <r>
    <d v="2017-12-14T00:00:00"/>
    <x v="11"/>
    <n v="8833.6"/>
    <s v="خزينة مدينة نصر"/>
    <s v="تبرعات عامة من زكاة مال وغيرها"/>
    <s v="تبرعات عامة من زكاة مال وغيرها"/>
    <s v="دفاتر جمع مال"/>
    <x v="2"/>
    <s v="سارى"/>
    <n v="2841"/>
    <n v="57"/>
  </r>
  <r>
    <d v="2017-12-14T00:00:00"/>
    <x v="11"/>
    <n v="8833.6"/>
    <s v="خزينة مدينة نصر"/>
    <s v="تبرعات عامة من زكاة مال وغيرها"/>
    <s v="تبرعات عامة من زكاة مال وغيرها"/>
    <s v="دفاتر جمع مال"/>
    <x v="2"/>
    <s v="سارى"/>
    <n v="2842"/>
    <n v="57"/>
  </r>
  <r>
    <d v="2017-12-14T00:00:00"/>
    <x v="11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2933"/>
    <n v="59"/>
  </r>
  <r>
    <d v="2017-12-14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2934"/>
    <n v="59"/>
  </r>
  <r>
    <d v="2017-12-14T00:00:00"/>
    <x v="11"/>
    <n v="1700"/>
    <s v="خزينة مدينة نصر"/>
    <s v="تبرعات عامة من زكاة مال وغيرها"/>
    <s v="تبرعات عامة من زكاة مال وغيرها"/>
    <s v="دفاتر جمع مال"/>
    <x v="2"/>
    <s v="سارى"/>
    <n v="2935"/>
    <n v="59"/>
  </r>
  <r>
    <d v="2017-12-14T00:00:00"/>
    <x v="11"/>
    <n v="400"/>
    <s v="خزينة مدينة نصر"/>
    <s v="تبرعات عامة من زكاة مال وغيرها"/>
    <s v="تبرعات عامة من زكاة مال وغيرها"/>
    <s v="دفاتر جمع مال"/>
    <x v="2"/>
    <s v="سارى"/>
    <n v="2936"/>
    <n v="59"/>
  </r>
  <r>
    <d v="2017-12-14T00:00:00"/>
    <x v="11"/>
    <n v="400"/>
    <s v="خزينة مدينة نصر"/>
    <s v="تبرعات عامة من زكاة مال وغيرها"/>
    <s v="تبرعات عامة من زكاة مال وغيرها"/>
    <s v="دفاتر جمع مال"/>
    <x v="2"/>
    <s v="سارى"/>
    <n v="2937"/>
    <n v="59"/>
  </r>
  <r>
    <d v="2017-12-14T00:00:00"/>
    <x v="11"/>
    <n v="1200"/>
    <s v="خزينة مدينة نصر"/>
    <s v="تبرعات نقدية للمرضى"/>
    <s v="نقدية للمرضى"/>
    <s v="دفاتر جمع مال"/>
    <x v="2"/>
    <s v="سارى"/>
    <n v="2955"/>
    <n v="60"/>
  </r>
  <r>
    <d v="2017-12-14T00:00:00"/>
    <x v="11"/>
    <n v="200"/>
    <s v="خزينة مدينة نصر"/>
    <s v="تبرعات نقدية للمرضى"/>
    <s v="نقدية للمرضى"/>
    <s v="دفاتر جمع مال"/>
    <x v="2"/>
    <s v="سارى"/>
    <n v="3289"/>
    <n v="66"/>
  </r>
  <r>
    <d v="2017-12-14T00:00:00"/>
    <x v="11"/>
    <n v="2000"/>
    <s v="خزينة مدينة نصر"/>
    <s v="تبرعات نقدية للمرضى"/>
    <s v="نقدية للمرضى"/>
    <s v="دفاتر جمع مال"/>
    <x v="2"/>
    <s v="سارى"/>
    <n v="3290"/>
    <n v="66"/>
  </r>
  <r>
    <d v="2017-12-14T00:00:00"/>
    <x v="11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3384"/>
    <n v="68"/>
  </r>
  <r>
    <d v="2017-12-14T00:00:00"/>
    <x v="11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3385"/>
    <n v="68"/>
  </r>
  <r>
    <d v="2017-12-14T00:00:00"/>
    <x v="11"/>
    <n v="10000"/>
    <s v="خزينة مدينة نصر"/>
    <s v="تبرعات نقدية للمرضى"/>
    <s v="نقدية للمرضى"/>
    <s v="دفاتر جمع مال"/>
    <x v="2"/>
    <s v="سارى"/>
    <n v="3386"/>
    <n v="68"/>
  </r>
  <r>
    <d v="2017-12-14T00:00:00"/>
    <x v="11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3387"/>
    <n v="68"/>
  </r>
  <r>
    <d v="2017-12-14T00:00:00"/>
    <x v="11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3388"/>
    <n v="68"/>
  </r>
  <r>
    <d v="2017-12-14T00:00:00"/>
    <x v="11"/>
    <n v="7400"/>
    <s v="خزينة مدينة نصر"/>
    <s v="تبرعات عامة من زكاة مال وغيرها"/>
    <s v="تبرعات عامة من زكاة مال وغيرها"/>
    <s v="دفاتر جمع مال"/>
    <x v="2"/>
    <s v="سارى"/>
    <n v="3389"/>
    <n v="68"/>
  </r>
  <r>
    <d v="2017-12-14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3390"/>
    <n v="68"/>
  </r>
  <r>
    <d v="2017-12-14T00:00:00"/>
    <x v="11"/>
    <n v="800"/>
    <s v="خزينة مدينة نصر"/>
    <s v="تبرعات نقدية للمرضى"/>
    <s v="نقدية للمرضى"/>
    <s v="دفاتر جمع مال"/>
    <x v="2"/>
    <s v="سارى"/>
    <n v="3391"/>
    <n v="68"/>
  </r>
  <r>
    <d v="2017-12-14T00:00:00"/>
    <x v="11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3392"/>
    <n v="68"/>
  </r>
  <r>
    <d v="2017-12-14T00:00:00"/>
    <x v="11"/>
    <n v="300"/>
    <s v="خزينة مدينة نصر"/>
    <s v="تبرعات نقدية للمرضى"/>
    <s v="نقدية للمرضى"/>
    <s v="دفاتر جمع مال"/>
    <x v="2"/>
    <s v="سارى"/>
    <n v="3419"/>
    <n v="69"/>
  </r>
  <r>
    <d v="2017-12-14T00:00:00"/>
    <x v="11"/>
    <n v="1200"/>
    <s v="خزينة مدينة نصر"/>
    <s v="تبرعات نقدية للمرضى"/>
    <s v="نقدية للمرضى"/>
    <s v="دفاتر جمع مال"/>
    <x v="2"/>
    <s v="سارى"/>
    <n v="3420"/>
    <n v="69"/>
  </r>
  <r>
    <d v="2017-12-14T00:00:00"/>
    <x v="11"/>
    <n v="500"/>
    <s v="خزينة مدينة نصر"/>
    <s v="تبرعات نقدية للمرضى"/>
    <s v="نقدية للمرضى"/>
    <s v="دفاتر جمع مال"/>
    <x v="2"/>
    <s v="سارى"/>
    <n v="3421"/>
    <n v="69"/>
  </r>
  <r>
    <d v="2017-12-14T00:00:00"/>
    <x v="11"/>
    <n v="2000"/>
    <s v="خزينة مدينة نصر يورو"/>
    <s v="تبرعات نقدية للمرضى"/>
    <s v="نقدية للمرضى"/>
    <s v="دفاتر جمع مال"/>
    <x v="2"/>
    <s v="سارى"/>
    <n v="3422"/>
    <n v="69"/>
  </r>
  <r>
    <d v="2017-12-14T00:00:00"/>
    <x v="11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3721"/>
    <n v="75"/>
  </r>
  <r>
    <d v="2017-12-14T00:00:00"/>
    <x v="11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3722"/>
    <n v="75"/>
  </r>
  <r>
    <d v="2017-12-14T00:00:00"/>
    <x v="11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3751"/>
    <n v="76"/>
  </r>
  <r>
    <d v="2017-12-14T00:00:00"/>
    <x v="11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3752"/>
    <n v="76"/>
  </r>
  <r>
    <d v="2017-12-14T00:00:00"/>
    <x v="11"/>
    <n v="5226.8499999999995"/>
    <s v="خزينة مدينة نصر"/>
    <s v="تبرعات نقدية للمرضى"/>
    <s v="نقدية للمرضى"/>
    <s v="دفاتر جمع مال"/>
    <x v="2"/>
    <s v="سارى"/>
    <n v="3753"/>
    <n v="76"/>
  </r>
  <r>
    <d v="2017-12-14T00:00:00"/>
    <x v="11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3754"/>
    <n v="76"/>
  </r>
  <r>
    <d v="2017-12-14T00:00:00"/>
    <x v="11"/>
    <n v="3400"/>
    <s v="بنك البركة جنيه مصرى"/>
    <s v="تبرعات مباشرة بالبنك"/>
    <m/>
    <s v="بنوك"/>
    <x v="0"/>
    <m/>
    <s v="معاملة بنكية"/>
    <m/>
  </r>
  <r>
    <d v="2017-12-14T00:00:00"/>
    <x v="11"/>
    <n v="1000"/>
    <s v="بنك البركة جنيه مصرى"/>
    <s v="تبرعات مباشرة بالبنك"/>
    <m/>
    <s v="بنوك"/>
    <x v="0"/>
    <m/>
    <s v="معاملة بنكية"/>
    <m/>
  </r>
  <r>
    <d v="2017-12-14T00:00:00"/>
    <x v="11"/>
    <n v="3000"/>
    <s v="بنك البركة جنيه مصرى"/>
    <s v="تبرعات مباشرة بالبنك"/>
    <m/>
    <s v="بنوك"/>
    <x v="0"/>
    <m/>
    <s v="معاملة بنكية"/>
    <m/>
  </r>
  <r>
    <d v="2017-12-14T00:00:00"/>
    <x v="11"/>
    <n v="800"/>
    <s v="بنك البركة جنيه مصرى"/>
    <s v="تبرعات مباشرة بالبنك"/>
    <m/>
    <s v="بنوك"/>
    <x v="0"/>
    <m/>
    <s v="معاملة بنكية"/>
    <m/>
  </r>
  <r>
    <d v="2017-12-14T00:00:00"/>
    <x v="11"/>
    <n v="20"/>
    <s v="بنك البركة جنيه مصرى"/>
    <s v="تبرعات مباشرة بالبنك"/>
    <m/>
    <s v="بنوك"/>
    <x v="0"/>
    <m/>
    <s v="معاملة بنكية"/>
    <m/>
  </r>
  <r>
    <d v="2017-12-14T00:00:00"/>
    <x v="11"/>
    <n v="65"/>
    <s v="بنك البركة جنيه مصرى"/>
    <s v="تبرعات مباشرة بالبنك"/>
    <m/>
    <s v="بنوك"/>
    <x v="0"/>
    <m/>
    <s v="معاملة بنكية"/>
    <m/>
  </r>
  <r>
    <d v="2017-12-14T00:00:00"/>
    <x v="11"/>
    <n v="5000"/>
    <s v="بنك البركة جنيه مصرى"/>
    <s v="تبرعات مباشرة بالبنك"/>
    <m/>
    <s v="بنوك"/>
    <x v="0"/>
    <m/>
    <s v="معاملة بنكية"/>
    <m/>
  </r>
  <r>
    <d v="2017-12-15T00:00:00"/>
    <x v="11"/>
    <n v="24000"/>
    <s v="خزينة مدينة نصر"/>
    <s v="تبرعات نقدية للمرضى"/>
    <s v="نقدية للمرضى"/>
    <s v="دفاتر جمع مال"/>
    <x v="2"/>
    <s v="سارى"/>
    <n v="3723"/>
    <n v="75"/>
  </r>
  <r>
    <d v="2017-12-16T00:00:00"/>
    <x v="11"/>
    <n v="1220"/>
    <s v="خزينة مدينة نصر"/>
    <s v="تبرعات نقدية للمرضى"/>
    <s v="نقدية للمرضى"/>
    <s v="دفاتر جمع مال"/>
    <x v="2"/>
    <s v="سارى"/>
    <n v="1338"/>
    <n v="27"/>
  </r>
  <r>
    <d v="2017-12-16T00:00:00"/>
    <x v="11"/>
    <n v="45"/>
    <s v="خزينة مدينة نصر يورو"/>
    <s v="تبرعات نقدية للمرضى"/>
    <s v="نقدية للمرضى"/>
    <s v="دفاتر جمع مال"/>
    <x v="2"/>
    <s v="سارى"/>
    <n v="1339"/>
    <n v="27"/>
  </r>
  <r>
    <d v="2017-12-16T00:00:00"/>
    <x v="11"/>
    <n v="5"/>
    <s v="خزينة مدينة نصر"/>
    <s v="تبرعات نقدية للمرضى"/>
    <s v="نقدية للمرضى"/>
    <s v="دفاتر جمع مال"/>
    <x v="2"/>
    <s v="سارى"/>
    <n v="1340"/>
    <n v="27"/>
  </r>
  <r>
    <d v="2017-12-16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2639"/>
    <n v="53"/>
  </r>
  <r>
    <d v="2017-12-16T00:00:00"/>
    <x v="11"/>
    <n v="550"/>
    <s v="خزينة مدينة نصر"/>
    <s v="تبرعات عامة من زكاة مال وغيرها"/>
    <s v="تبرعات عامة من زكاة مال وغيرها"/>
    <s v="دفاتر جمع مال"/>
    <x v="2"/>
    <s v="سارى"/>
    <n v="2843"/>
    <n v="57"/>
  </r>
  <r>
    <d v="2017-12-16T00:00:00"/>
    <x v="11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2844"/>
    <n v="57"/>
  </r>
  <r>
    <d v="2017-12-16T00:00:00"/>
    <x v="11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2845"/>
    <n v="57"/>
  </r>
  <r>
    <d v="2017-12-16T00:00:00"/>
    <x v="11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2938"/>
    <n v="59"/>
  </r>
  <r>
    <d v="2017-12-16T00:00:00"/>
    <x v="11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2939"/>
    <n v="59"/>
  </r>
  <r>
    <d v="2017-12-16T00:00:00"/>
    <x v="11"/>
    <n v="1450"/>
    <s v="خزينة مدينة نصر"/>
    <s v="تبرعات عامة من زكاة مال وغيرها"/>
    <s v="تبرعات عامة من زكاة مال وغيرها"/>
    <s v="دفاتر جمع مال"/>
    <x v="2"/>
    <s v="سارى"/>
    <n v="2940"/>
    <n v="59"/>
  </r>
  <r>
    <d v="2017-12-16T00:00:00"/>
    <x v="11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2941"/>
    <n v="59"/>
  </r>
  <r>
    <d v="2017-12-16T00:00:00"/>
    <x v="11"/>
    <n v="200"/>
    <s v="خزينة مدينة نصر"/>
    <s v="تبرعات نقدية للمرضى"/>
    <s v="نقدية للمرضى"/>
    <s v="دفاتر جمع مال"/>
    <x v="2"/>
    <s v="سارى"/>
    <n v="2942"/>
    <n v="59"/>
  </r>
  <r>
    <d v="2017-12-16T00:00:00"/>
    <x v="11"/>
    <n v="100"/>
    <s v="خزينة مدينة نصر"/>
    <s v="تبرعات نقدية للمرضى"/>
    <s v="نقدية للمرضى"/>
    <s v="دفاتر جمع مال"/>
    <x v="2"/>
    <s v="سارى"/>
    <n v="2943"/>
    <n v="59"/>
  </r>
  <r>
    <d v="2017-12-16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2944"/>
    <n v="59"/>
  </r>
  <r>
    <d v="2017-12-16T00:00:00"/>
    <x v="11"/>
    <n v="500"/>
    <s v="خزينة مدينة نصر"/>
    <s v="تبرعات نقدية للمرضى"/>
    <s v="نقدية للمرضى"/>
    <s v="دفاتر جمع مال"/>
    <x v="2"/>
    <s v="سارى"/>
    <n v="2956"/>
    <n v="60"/>
  </r>
  <r>
    <d v="2017-12-16T00:00:00"/>
    <x v="11"/>
    <n v="500"/>
    <s v="خزينة مدينة نصر"/>
    <s v="تبرعات نقدية للمرضى"/>
    <s v="نقدية للمرضى"/>
    <s v="دفاتر جمع مال"/>
    <x v="2"/>
    <s v="سارى"/>
    <n v="2957"/>
    <n v="60"/>
  </r>
  <r>
    <d v="2017-12-16T00:00:00"/>
    <x v="11"/>
    <n v="500"/>
    <s v="خزينة مدينة نصر"/>
    <s v="تبرعات نقدية للمرضى"/>
    <s v="نقدية للمرضى"/>
    <s v="دفاتر جمع مال"/>
    <x v="2"/>
    <s v="سارى"/>
    <n v="3291"/>
    <n v="66"/>
  </r>
  <r>
    <d v="2017-12-16T00:00:00"/>
    <x v="11"/>
    <n v="500"/>
    <s v="خزينة مدينة نصر"/>
    <s v="تبرعات نقدية للمرضى"/>
    <s v="نقدية للمرضى"/>
    <s v="دفاتر جمع مال"/>
    <x v="2"/>
    <s v="سارى"/>
    <n v="3292"/>
    <n v="66"/>
  </r>
  <r>
    <d v="2017-12-16T00:00:00"/>
    <x v="11"/>
    <n v="600"/>
    <s v="خزينة مدينة نصر"/>
    <s v="تبرعات نقدية للمرضى"/>
    <s v="نقدية للمرضى"/>
    <s v="دفاتر جمع مال"/>
    <x v="2"/>
    <s v="سارى"/>
    <n v="3293"/>
    <n v="66"/>
  </r>
  <r>
    <d v="2017-12-16T00:00:00"/>
    <x v="11"/>
    <n v="1000"/>
    <s v="خزينة مدينة نصر"/>
    <s v="تبرعات نقدية للمرضى"/>
    <s v="نقدية للمرضى"/>
    <s v="دفاتر جمع مال"/>
    <x v="2"/>
    <s v="سارى"/>
    <n v="3294"/>
    <n v="66"/>
  </r>
  <r>
    <d v="2017-12-16T00:00:00"/>
    <x v="11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3393"/>
    <n v="68"/>
  </r>
  <r>
    <d v="2017-12-16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3394"/>
    <n v="68"/>
  </r>
  <r>
    <d v="2017-12-16T00:00:00"/>
    <x v="11"/>
    <n v="10000"/>
    <s v="خزينة مدينة نصر"/>
    <s v="تبرعات نقدية للمرضى"/>
    <s v="نقدية للمرضى"/>
    <s v="دفاتر جمع مال"/>
    <x v="2"/>
    <s v="سارى"/>
    <n v="3395"/>
    <n v="68"/>
  </r>
  <r>
    <d v="2017-12-16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3396"/>
    <n v="68"/>
  </r>
  <r>
    <d v="2017-12-16T00:00:00"/>
    <x v="11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3397"/>
    <n v="68"/>
  </r>
  <r>
    <d v="2017-12-16T00:00:00"/>
    <x v="11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3398"/>
    <n v="68"/>
  </r>
  <r>
    <d v="2017-12-16T00:00:00"/>
    <x v="11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3399"/>
    <n v="68"/>
  </r>
  <r>
    <d v="2017-12-16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3400"/>
    <n v="68"/>
  </r>
  <r>
    <d v="2017-12-16T00:00:00"/>
    <x v="11"/>
    <n v="6750"/>
    <s v="خزينة مدينة نصر"/>
    <s v="تبرعات عامة من زكاة مال وغيرها"/>
    <s v="تبرعات عامة من زكاة مال وغيرها"/>
    <s v="دفاتر جمع مال"/>
    <x v="2"/>
    <s v="سارى"/>
    <n v="3423"/>
    <n v="69"/>
  </r>
  <r>
    <d v="2017-12-16T00:00:00"/>
    <x v="11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3424"/>
    <n v="69"/>
  </r>
  <r>
    <d v="2017-12-16T00:00:00"/>
    <x v="11"/>
    <n v="10000"/>
    <s v="خزينة مدينة نصر"/>
    <s v="تبرعات نقدية للمرضى"/>
    <s v="نقدية للمرضى"/>
    <s v="دفاتر جمع مال"/>
    <x v="2"/>
    <s v="سارى"/>
    <n v="3425"/>
    <n v="69"/>
  </r>
  <r>
    <d v="2017-12-16T00:00:00"/>
    <x v="11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3426"/>
    <n v="69"/>
  </r>
  <r>
    <d v="2017-12-16T00:00:00"/>
    <x v="11"/>
    <n v="10000"/>
    <s v="خزينة مدينة نصر"/>
    <s v="تبرعات نقدية للمرضى"/>
    <s v="نقدية للمرضى"/>
    <s v="دفاتر جمع مال"/>
    <x v="2"/>
    <s v="سارى"/>
    <n v="3427"/>
    <n v="69"/>
  </r>
  <r>
    <d v="2017-12-16T00:00:00"/>
    <x v="11"/>
    <n v="5000"/>
    <s v="خزينة مدينة نصر"/>
    <s v="تبرعات نقدية للمرضى"/>
    <s v="نقدية للمرضى"/>
    <s v="دفاتر جمع مال"/>
    <x v="2"/>
    <s v="سارى"/>
    <n v="3428"/>
    <n v="69"/>
  </r>
  <r>
    <d v="2017-12-16T00:00:00"/>
    <x v="11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3429"/>
    <n v="69"/>
  </r>
  <r>
    <d v="2017-12-16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3601"/>
    <n v="73"/>
  </r>
  <r>
    <d v="2017-12-16T00:00:00"/>
    <x v="11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3602"/>
    <n v="73"/>
  </r>
  <r>
    <d v="2017-12-16T00:00:00"/>
    <x v="11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3603"/>
    <n v="73"/>
  </r>
  <r>
    <d v="2017-12-16T00:00:00"/>
    <x v="11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3604"/>
    <n v="73"/>
  </r>
  <r>
    <d v="2017-12-16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3605"/>
    <n v="73"/>
  </r>
  <r>
    <d v="2017-12-16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3606"/>
    <n v="73"/>
  </r>
  <r>
    <d v="2017-12-16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3607"/>
    <n v="73"/>
  </r>
  <r>
    <d v="2017-12-16T00:00:00"/>
    <x v="11"/>
    <n v="4650"/>
    <s v="خزينة مدينة نصر"/>
    <s v="تبرعات نقدية للمرضى"/>
    <s v="نقدية للمرضى"/>
    <s v="دفاتر جمع مال"/>
    <x v="2"/>
    <s v="سارى"/>
    <n v="3803"/>
    <n v="77"/>
  </r>
  <r>
    <d v="2017-12-16T00:00:00"/>
    <x v="11"/>
    <n v="4610"/>
    <s v="خزينة مدينة نصر"/>
    <s v="تبرعات نقدية للمرضى"/>
    <s v="نقدية للمرضى"/>
    <s v="دفاتر جمع مال"/>
    <x v="2"/>
    <s v="سارى"/>
    <n v="3804"/>
    <n v="77"/>
  </r>
  <r>
    <d v="2017-12-16T00:00:00"/>
    <x v="11"/>
    <n v="600"/>
    <s v="خزينة مدينة نصر"/>
    <s v="تبرعات عامة من زكاة مال وغيرها"/>
    <s v="تبرعات عامة من زكاة مال وغيرها"/>
    <s v="دفاتر جمع مال"/>
    <x v="2"/>
    <s v="سارى"/>
    <n v="3851"/>
    <n v="78"/>
  </r>
  <r>
    <d v="2017-12-16T00:00:00"/>
    <x v="11"/>
    <n v="600"/>
    <s v="خزينة مدينة نصر"/>
    <s v="تبرعات عامة من زكاة مال وغيرها"/>
    <s v="تبرعات عامة من زكاة مال وغيرها"/>
    <s v="دفاتر جمع مال"/>
    <x v="2"/>
    <s v="سارى"/>
    <n v="3852"/>
    <n v="78"/>
  </r>
  <r>
    <d v="2017-12-16T00:00:00"/>
    <x v="11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3853"/>
    <n v="78"/>
  </r>
  <r>
    <d v="2017-12-16T00:00:00"/>
    <x v="11"/>
    <n v="800"/>
    <s v="خزينة مدينة نصر"/>
    <s v="تبرعات عامة من زكاة مال وغيرها"/>
    <s v="تبرعات عامة من زكاة مال وغيرها"/>
    <s v="دفاتر جمع مال"/>
    <x v="2"/>
    <s v="سارى"/>
    <n v="3854"/>
    <n v="78"/>
  </r>
  <r>
    <d v="2017-12-16T00:00:00"/>
    <x v="11"/>
    <n v="400"/>
    <s v="خزينة مدينة نصر"/>
    <s v="تبرعات عامة من زكاة مال وغيرها"/>
    <s v="تبرعات عامة من زكاة مال وغيرها"/>
    <s v="دفاتر جمع مال"/>
    <x v="2"/>
    <s v="سارى"/>
    <n v="3855"/>
    <n v="78"/>
  </r>
  <r>
    <d v="2017-12-16T00:00:00"/>
    <x v="11"/>
    <n v="800"/>
    <s v="خزينة مدينة نصر"/>
    <s v="تبرعات عامة من زكاة مال وغيرها"/>
    <s v="تبرعات عامة من زكاة مال وغيرها"/>
    <s v="دفاتر جمع مال"/>
    <x v="2"/>
    <s v="سارى"/>
    <n v="3856"/>
    <n v="78"/>
  </r>
  <r>
    <d v="2017-12-16T00:00:00"/>
    <x v="11"/>
    <n v="800"/>
    <s v="خزينة مدينة نصر"/>
    <s v="تبرعات عامة من زكاة مال وغيرها"/>
    <s v="تبرعات عامة من زكاة مال وغيرها"/>
    <s v="دفاتر جمع مال"/>
    <x v="2"/>
    <s v="سارى"/>
    <n v="3857"/>
    <n v="78"/>
  </r>
  <r>
    <d v="2017-12-16T00:00:00"/>
    <x v="11"/>
    <n v="800"/>
    <s v="خزينة مدينة نصر"/>
    <s v="تبرعات عامة من زكاة مال وغيرها"/>
    <s v="تبرعات عامة من زكاة مال وغيرها"/>
    <s v="دفاتر جمع مال"/>
    <x v="2"/>
    <s v="سارى"/>
    <n v="3858"/>
    <n v="78"/>
  </r>
  <r>
    <d v="2017-12-16T00:00:00"/>
    <x v="11"/>
    <n v="900"/>
    <s v="خزينة مدينة نصر"/>
    <s v="تبرعات عامة من زكاة مال وغيرها"/>
    <s v="تبرعات عامة من زكاة مال وغيرها"/>
    <s v="دفاتر جمع مال"/>
    <x v="2"/>
    <s v="سارى"/>
    <n v="3859"/>
    <n v="78"/>
  </r>
  <r>
    <d v="2017-12-16T00:00:00"/>
    <x v="11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3860"/>
    <n v="78"/>
  </r>
  <r>
    <d v="2017-12-16T00:00:00"/>
    <x v="11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3861"/>
    <n v="78"/>
  </r>
  <r>
    <d v="2017-12-16T00:00:00"/>
    <x v="11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3862"/>
    <n v="78"/>
  </r>
  <r>
    <d v="2017-12-16T00:00:00"/>
    <x v="11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3863"/>
    <n v="78"/>
  </r>
  <r>
    <d v="2017-12-16T00:00:00"/>
    <x v="11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3864"/>
    <n v="78"/>
  </r>
  <r>
    <d v="2017-12-17T00:00:00"/>
    <x v="11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2640"/>
    <n v="53"/>
  </r>
  <r>
    <d v="2017-12-17T00:00:00"/>
    <x v="11"/>
    <n v="320"/>
    <s v="خزينة مدينة نصر"/>
    <s v="تبرعات عامة من زكاة مال وغيرها"/>
    <s v="تبرعات عامة من زكاة مال وغيرها"/>
    <s v="دفاتر جمع مال"/>
    <x v="2"/>
    <s v="سارى"/>
    <n v="2641"/>
    <n v="53"/>
  </r>
  <r>
    <d v="2017-12-17T00:00:00"/>
    <x v="11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2945"/>
    <n v="59"/>
  </r>
  <r>
    <d v="2017-12-17T00:00:00"/>
    <x v="11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2946"/>
    <n v="59"/>
  </r>
  <r>
    <d v="2017-12-17T00:00:00"/>
    <x v="11"/>
    <n v="945"/>
    <s v="خزينة مدينة نصر"/>
    <s v="تبرعات نقدية للمرضى"/>
    <s v="نقدية للمرضى"/>
    <s v="دفاتر جمع مال"/>
    <x v="2"/>
    <s v="سارى"/>
    <n v="2947"/>
    <n v="59"/>
  </r>
  <r>
    <d v="2017-12-17T00:00:00"/>
    <x v="11"/>
    <n v="3200"/>
    <s v="خزينة مدينة نصر"/>
    <s v="تبرعات عامة من زكاة مال وغيرها"/>
    <s v="تبرعات عامة من زكاة مال وغيرها"/>
    <s v="دفاتر جمع مال"/>
    <x v="2"/>
    <s v="سارى"/>
    <n v="3295"/>
    <n v="66"/>
  </r>
  <r>
    <d v="2017-12-17T00:00:00"/>
    <x v="11"/>
    <n v="2090.7399999999998"/>
    <s v="خزينة مدينة نصر"/>
    <s v="تبرعات عامة من زكاة مال وغيرها"/>
    <s v="تبرعات عامة من زكاة مال وغيرها"/>
    <s v="دفاتر جمع مال"/>
    <x v="2"/>
    <s v="سارى"/>
    <n v="3430"/>
    <n v="69"/>
  </r>
  <r>
    <d v="2017-12-17T00:00:00"/>
    <x v="11"/>
    <n v="2000"/>
    <s v="خزينة مدينة نصر"/>
    <s v="تبرعات نقدية للمرضى"/>
    <s v="نقدية للمرضى"/>
    <s v="دفاتر جمع مال"/>
    <x v="2"/>
    <s v="سارى"/>
    <n v="3431"/>
    <n v="69"/>
  </r>
  <r>
    <d v="2017-12-17T00:00:00"/>
    <x v="11"/>
    <n v="1550"/>
    <s v="خزينة مدينة نصر"/>
    <s v="تبرعات عامة من زكاة مال وغيرها"/>
    <s v="تبرعات عامة من زكاة مال وغيرها"/>
    <s v="دفاتر جمع مال"/>
    <x v="2"/>
    <s v="سارى"/>
    <n v="3432"/>
    <n v="69"/>
  </r>
  <r>
    <d v="2017-12-17T00:00:00"/>
    <x v="11"/>
    <n v="10000"/>
    <s v="خزينة مدينة نصر"/>
    <s v="تبرعات نقدية للمرضى"/>
    <s v="نقدية للمرضى"/>
    <s v="دفاتر جمع مال"/>
    <x v="2"/>
    <s v="سارى"/>
    <n v="3433"/>
    <n v="69"/>
  </r>
  <r>
    <d v="2017-12-17T00:00:00"/>
    <x v="11"/>
    <n v="10000"/>
    <s v="خزينة مدينة نصر"/>
    <s v="تبرعات نقدية للمرضى"/>
    <s v="نقدية للمرضى"/>
    <s v="دفاتر جمع مال"/>
    <x v="2"/>
    <s v="سارى"/>
    <n v="3434"/>
    <n v="69"/>
  </r>
  <r>
    <d v="2017-12-17T00:00:00"/>
    <x v="11"/>
    <n v="5000"/>
    <s v="خزينة مدينة نصر"/>
    <s v="تبرعات نقدية للمرضى"/>
    <s v="نقدية للمرضى"/>
    <s v="دفاتر جمع مال"/>
    <x v="2"/>
    <s v="سارى"/>
    <n v="3435"/>
    <n v="69"/>
  </r>
  <r>
    <d v="2017-12-17T00:00:00"/>
    <x v="11"/>
    <n v="200"/>
    <s v="خزينة مدينة نصر"/>
    <s v="تبرعات نقدية للمرضى"/>
    <s v="نقدية للمرضى"/>
    <s v="دفاتر جمع مال"/>
    <x v="2"/>
    <s v="سارى"/>
    <n v="3574"/>
    <n v="72"/>
  </r>
  <r>
    <d v="2017-12-17T00:00:00"/>
    <x v="11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3608"/>
    <n v="73"/>
  </r>
  <r>
    <d v="2017-12-17T00:00:00"/>
    <x v="11"/>
    <n v="5100"/>
    <s v="خزينة مدينة نصر"/>
    <s v="تبرعات عامة من زكاة مال وغيرها"/>
    <s v="تبرعات عامة من زكاة مال وغيرها"/>
    <s v="دفاتر جمع مال"/>
    <x v="2"/>
    <s v="سارى"/>
    <n v="3609"/>
    <n v="73"/>
  </r>
  <r>
    <d v="2017-12-17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3610"/>
    <n v="73"/>
  </r>
  <r>
    <d v="2017-12-17T00:00:00"/>
    <x v="11"/>
    <n v="1200"/>
    <s v="خزينة مدينة نصر"/>
    <s v="تبرعات نقدية للمرضى"/>
    <s v="نقدية للمرضى"/>
    <s v="دفاتر جمع مال"/>
    <x v="2"/>
    <s v="سارى"/>
    <n v="3611"/>
    <n v="73"/>
  </r>
  <r>
    <d v="2017-12-17T00:00:00"/>
    <x v="11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3726"/>
    <n v="75"/>
  </r>
  <r>
    <d v="2017-12-17T00:00:00"/>
    <x v="11"/>
    <n v="10000"/>
    <s v="خزينة مدينة نصر"/>
    <s v="تبرعات نقدية للمرضى"/>
    <s v="نقدية للمرضى"/>
    <s v="دفاتر جمع مال"/>
    <x v="2"/>
    <s v="سارى"/>
    <n v="3805"/>
    <n v="77"/>
  </r>
  <r>
    <d v="2017-12-17T00:00:00"/>
    <x v="11"/>
    <n v="1000"/>
    <s v="خزينة مدينة نصر"/>
    <s v="تبرعات نقدية للمرضى"/>
    <s v="نقدية للمرضى"/>
    <s v="دفاتر جمع مال"/>
    <x v="2"/>
    <s v="سارى"/>
    <n v="3806"/>
    <n v="77"/>
  </r>
  <r>
    <d v="2017-12-17T00:00:00"/>
    <x v="11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3807"/>
    <n v="77"/>
  </r>
  <r>
    <d v="2017-12-17T00:00:00"/>
    <x v="11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3808"/>
    <n v="77"/>
  </r>
  <r>
    <d v="2017-12-17T00:00:00"/>
    <x v="11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3865"/>
    <n v="78"/>
  </r>
  <r>
    <d v="2017-12-17T00:00:00"/>
    <x v="11"/>
    <n v="1150"/>
    <s v="خزينة مدينة نصر"/>
    <s v="تبرعات عامة من زكاة مال وغيرها"/>
    <s v="تبرعات عامة من زكاة مال وغيرها"/>
    <s v="دفاتر جمع مال"/>
    <x v="2"/>
    <s v="سارى"/>
    <n v="3866"/>
    <n v="78"/>
  </r>
  <r>
    <d v="2017-12-17T00:00:00"/>
    <x v="11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3867"/>
    <n v="78"/>
  </r>
  <r>
    <d v="2017-12-17T00:00:00"/>
    <x v="11"/>
    <n v="500"/>
    <s v="خزينة مدينة نصر"/>
    <s v="تبرعات نقدية للمرضى"/>
    <s v="نقدية للمرضى"/>
    <s v="دفاتر جمع مال"/>
    <x v="2"/>
    <s v="سارى"/>
    <n v="3868"/>
    <n v="78"/>
  </r>
  <r>
    <d v="2017-12-17T00:00:00"/>
    <x v="11"/>
    <n v="5000"/>
    <s v="بنك البركة جنيه مصرى"/>
    <s v="تبرعات مباشرة بالبنك"/>
    <m/>
    <s v="بنوك"/>
    <x v="0"/>
    <m/>
    <s v="معاملة بنكية"/>
    <m/>
  </r>
  <r>
    <d v="2017-12-17T00:00:00"/>
    <x v="11"/>
    <n v="4700"/>
    <s v="بنك البركة جنيه مصرى"/>
    <s v="تبرعات مباشرة بالبنك"/>
    <m/>
    <s v="بنوك"/>
    <x v="0"/>
    <m/>
    <s v="معاملة بنكية"/>
    <m/>
  </r>
  <r>
    <d v="2017-12-17T00:00:00"/>
    <x v="11"/>
    <n v="220"/>
    <s v="بنك البركة جنيه مصرى"/>
    <s v="تبرعات مباشرة بالبنك"/>
    <m/>
    <s v="بنوك"/>
    <x v="0"/>
    <m/>
    <s v="معاملة بنكية"/>
    <m/>
  </r>
  <r>
    <d v="2017-12-17T00:00:00"/>
    <x v="11"/>
    <n v="50"/>
    <s v="بنك البركة جنيه مصرى"/>
    <s v="تبرعات مباشرة بالبنك"/>
    <m/>
    <s v="بنوك"/>
    <x v="0"/>
    <m/>
    <s v="معاملة بنكية"/>
    <m/>
  </r>
  <r>
    <d v="2017-12-17T00:00:00"/>
    <x v="11"/>
    <n v="1500"/>
    <s v="بنك البركة جنيه مصرى"/>
    <s v="تبرعات مباشرة بالبنك"/>
    <m/>
    <s v="بنوك"/>
    <x v="0"/>
    <m/>
    <s v="معاملة بنكية"/>
    <m/>
  </r>
  <r>
    <d v="2017-12-17T00:00:00"/>
    <x v="11"/>
    <n v="34.75"/>
    <s v="بنك البركة جنيه مصرى"/>
    <s v="تبرعات مباشرة بالبنك"/>
    <m/>
    <s v="بنوك"/>
    <x v="0"/>
    <m/>
    <s v="معاملة بنكية"/>
    <m/>
  </r>
  <r>
    <d v="2017-12-17T00:00:00"/>
    <x v="11"/>
    <n v="300"/>
    <s v="بنك البركة جنيه مصرى"/>
    <s v="تبرعات مباشرة بالبنك"/>
    <m/>
    <s v="بنوك"/>
    <x v="0"/>
    <m/>
    <s v="معاملة بنكية"/>
    <m/>
  </r>
  <r>
    <d v="2017-12-17T00:00:00"/>
    <x v="11"/>
    <n v="36120"/>
    <s v="بنك البركة دولار"/>
    <s v="تبرعات مباشرة بالبنك دولار"/>
    <m/>
    <s v="بنوك"/>
    <x v="0"/>
    <m/>
    <m/>
    <m/>
  </r>
  <r>
    <d v="2017-12-18T00:00:00"/>
    <x v="11"/>
    <n v="10"/>
    <s v="خزينة مدينة نصر"/>
    <s v="تبرعات عامة من زكاة مال وغيرها"/>
    <s v="تبرعات عامة من زكاة مال وغيرها"/>
    <s v="دفاتر جمع مال"/>
    <x v="2"/>
    <s v="سارى"/>
    <n v="1341"/>
    <n v="27"/>
  </r>
  <r>
    <d v="2017-12-18T00:00:00"/>
    <x v="11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2642"/>
    <n v="53"/>
  </r>
  <r>
    <d v="2017-12-18T00:00:00"/>
    <x v="11"/>
    <n v="1450"/>
    <s v="خزينة مدينة نصر"/>
    <s v="تبرعات عامة من زكاة مال وغيرها"/>
    <s v="تبرعات عامة من زكاة مال وغيرها"/>
    <s v="دفاتر جمع مال"/>
    <x v="2"/>
    <s v="سارى"/>
    <n v="2948"/>
    <n v="59"/>
  </r>
  <r>
    <d v="2017-12-18T00:00:00"/>
    <x v="11"/>
    <n v="650"/>
    <s v="خزينة مدينة نصر"/>
    <s v="تبرعات نقدية للمرضى"/>
    <s v="نقدية للمرضى"/>
    <s v="دفاتر جمع مال"/>
    <x v="2"/>
    <s v="سارى"/>
    <n v="2949"/>
    <n v="59"/>
  </r>
  <r>
    <d v="2017-12-18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2950"/>
    <n v="59"/>
  </r>
  <r>
    <d v="2017-12-18T00:00:00"/>
    <x v="11"/>
    <n v="2000"/>
    <s v="خزينة مدينة نصر"/>
    <s v="تبرعات نقدية للمرضى"/>
    <s v="نقدية للمرضى"/>
    <s v="دفاتر جمع مال"/>
    <x v="2"/>
    <s v="سارى"/>
    <n v="2958"/>
    <n v="60"/>
  </r>
  <r>
    <d v="2017-12-18T00:00:00"/>
    <x v="11"/>
    <n v="50"/>
    <s v="خزينة مدينة نصر"/>
    <s v="تبرعات نقدية للمرضى"/>
    <s v="نقدية للمرضى"/>
    <s v="دفاتر جمع مال"/>
    <x v="2"/>
    <s v="سارى"/>
    <n v="2959"/>
    <n v="60"/>
  </r>
  <r>
    <d v="2017-12-18T00:00:00"/>
    <x v="11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2960"/>
    <n v="60"/>
  </r>
  <r>
    <d v="2017-12-18T00:00:00"/>
    <x v="11"/>
    <n v="1200"/>
    <s v="خزينة مدينة نصر"/>
    <s v="تبرعات نقدية للمرضى"/>
    <s v="نقدية للمرضى"/>
    <s v="دفاتر جمع مال"/>
    <x v="2"/>
    <s v="سارى"/>
    <n v="2961"/>
    <n v="60"/>
  </r>
  <r>
    <d v="2017-12-18T00:00:00"/>
    <x v="11"/>
    <n v="1000"/>
    <s v="خزينة مدينة نصر"/>
    <s v="تبرعات نقدية للمرضى"/>
    <s v="نقدية للمرضى"/>
    <s v="دفاتر جمع مال"/>
    <x v="2"/>
    <s v="سارى"/>
    <n v="2962"/>
    <n v="60"/>
  </r>
  <r>
    <d v="2017-12-18T00:00:00"/>
    <x v="11"/>
    <n v="500"/>
    <s v="خزينة مدينة نصر"/>
    <s v="تبرعات نقدية للمرضى"/>
    <s v="نقدية للمرضى"/>
    <s v="دفاتر جمع مال"/>
    <x v="2"/>
    <s v="سارى"/>
    <n v="3296"/>
    <n v="66"/>
  </r>
  <r>
    <d v="2017-12-18T00:00:00"/>
    <x v="11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3297"/>
    <n v="66"/>
  </r>
  <r>
    <d v="2017-12-18T00:00:00"/>
    <x v="11"/>
    <n v="500"/>
    <s v="خزينة مدينة نصر"/>
    <s v="تبرعات نقدية للمرضى"/>
    <s v="نقدية للمرضى"/>
    <s v="دفاتر جمع مال"/>
    <x v="2"/>
    <s v="سارى"/>
    <n v="3298"/>
    <n v="66"/>
  </r>
  <r>
    <d v="2017-12-18T00:00:00"/>
    <x v="11"/>
    <n v="250"/>
    <s v="خزينة مدينة نصر"/>
    <s v="تبرعات عامة من زكاة مال وغيرها"/>
    <s v="تبرعات عامة من زكاة مال وغيرها"/>
    <s v="دفاتر جمع مال"/>
    <x v="2"/>
    <s v="سارى"/>
    <n v="3436"/>
    <n v="69"/>
  </r>
  <r>
    <d v="2017-12-18T00:00:00"/>
    <x v="11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3437"/>
    <n v="69"/>
  </r>
  <r>
    <d v="2017-12-18T00:00:00"/>
    <x v="11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3438"/>
    <n v="69"/>
  </r>
  <r>
    <d v="2017-12-18T00:00:00"/>
    <x v="11"/>
    <n v="42"/>
    <s v="خزينة مدينة نصر"/>
    <s v="تبرعات نقدية للمرضى"/>
    <s v="نقدية للمرضى"/>
    <s v="دفاتر جمع مال"/>
    <x v="2"/>
    <s v="سارى"/>
    <n v="3439"/>
    <n v="69"/>
  </r>
  <r>
    <d v="2017-12-18T00:00:00"/>
    <x v="11"/>
    <n v="1250"/>
    <s v="خزينة مدينة نصر"/>
    <s v="تبرعات عامة من زكاة مال وغيرها"/>
    <s v="تبرعات عامة من زكاة مال وغيرها"/>
    <s v="دفاتر جمع مال"/>
    <x v="2"/>
    <s v="سارى"/>
    <n v="3575"/>
    <n v="72"/>
  </r>
  <r>
    <d v="2017-12-18T00:00:00"/>
    <x v="11"/>
    <n v="1500"/>
    <s v="خزينة مدينة نصر"/>
    <s v="تبرعات عامة من زكاة مال وغيرها"/>
    <s v="تبرعات عامة من زكاة مال وغيرها"/>
    <s v="دفاتر جمع مال"/>
    <x v="2"/>
    <s v="سارى"/>
    <n v="3576"/>
    <n v="72"/>
  </r>
  <r>
    <d v="2017-12-18T00:00:00"/>
    <x v="11"/>
    <n v="2000"/>
    <s v="خزينة مدينة نصر"/>
    <s v="تبرعات نقدية للمرضى"/>
    <s v="نقدية للمرضى"/>
    <s v="دفاتر جمع مال"/>
    <x v="2"/>
    <s v="سارى"/>
    <n v="3869"/>
    <n v="78"/>
  </r>
  <r>
    <d v="2017-12-18T00:00:00"/>
    <x v="11"/>
    <n v="450"/>
    <s v="بنك البركة جنيه مصرى"/>
    <s v="تبرعات مباشرة بالبنك"/>
    <m/>
    <s v="بنوك"/>
    <x v="0"/>
    <m/>
    <s v="معاملة بنكية"/>
    <m/>
  </r>
  <r>
    <d v="2017-12-18T00:00:00"/>
    <x v="11"/>
    <n v="3000"/>
    <s v="بنك البركة جنيه مصرى"/>
    <s v="تبرعات مباشرة بالبنك"/>
    <m/>
    <s v="بنوك"/>
    <x v="0"/>
    <m/>
    <s v="معاملة بنكية"/>
    <m/>
  </r>
  <r>
    <d v="2017-12-18T00:00:00"/>
    <x v="11"/>
    <n v="1000"/>
    <s v="بنك البركة جنيه مصرى"/>
    <s v="تبرعات مباشرة بالبنك"/>
    <m/>
    <s v="بنوك"/>
    <x v="0"/>
    <m/>
    <s v="معاملة بنكية"/>
    <m/>
  </r>
  <r>
    <d v="2017-12-18T00:00:00"/>
    <x v="11"/>
    <n v="1000"/>
    <s v="بنك البركة جنيه مصرى"/>
    <s v="تبرعات مباشرة بالبنك"/>
    <m/>
    <s v="بنوك"/>
    <x v="0"/>
    <m/>
    <s v="معاملة بنكية"/>
    <m/>
  </r>
  <r>
    <d v="2017-12-18T00:00:00"/>
    <x v="11"/>
    <n v="70"/>
    <s v="بنك البركة جنيه مصرى"/>
    <s v="تبرعات مباشرة بالبنك"/>
    <m/>
    <s v="بنوك"/>
    <x v="0"/>
    <m/>
    <s v="معاملة بنكية"/>
    <m/>
  </r>
  <r>
    <d v="2017-12-18T00:00:00"/>
    <x v="11"/>
    <n v="500"/>
    <s v="بنك البركة جنيه مصرى"/>
    <s v="تبرعات مباشرة بالبنك"/>
    <m/>
    <s v="بنوك"/>
    <x v="0"/>
    <m/>
    <s v="معاملة بنكية"/>
    <m/>
  </r>
  <r>
    <d v="2017-12-19T00:00:00"/>
    <x v="11"/>
    <n v="1500"/>
    <s v="خزينة مدينة نصر"/>
    <s v="تبرعات نقدية للمرضى"/>
    <s v="نقدية للمرضى"/>
    <s v="دفاتر جمع مال"/>
    <x v="2"/>
    <s v="سارى"/>
    <n v="1342"/>
    <n v="27"/>
  </r>
  <r>
    <d v="2017-12-19T00:00:00"/>
    <x v="11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2644"/>
    <n v="53"/>
  </r>
  <r>
    <d v="2017-12-19T00:00:00"/>
    <x v="11"/>
    <n v="650"/>
    <s v="خزينة مدينة نصر"/>
    <s v="تبرعات عامة من زكاة مال وغيرها"/>
    <s v="تبرعات عامة من زكاة مال وغيرها"/>
    <s v="دفاتر جمع مال"/>
    <x v="2"/>
    <s v="سارى"/>
    <n v="3577"/>
    <n v="72"/>
  </r>
  <r>
    <d v="2017-12-19T00:00:00"/>
    <x v="11"/>
    <n v="3000"/>
    <s v="خزينة مدينة نصر"/>
    <s v="تبرعات عامة من زكاة مال وغيرها"/>
    <s v="تبرعات عامة من زكاة مال وغيرها"/>
    <s v="دفاتر جمع مال"/>
    <x v="2"/>
    <s v="سارى"/>
    <n v="3578"/>
    <n v="72"/>
  </r>
  <r>
    <d v="2017-12-19T00:00:00"/>
    <x v="11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3579"/>
    <n v="72"/>
  </r>
  <r>
    <d v="2017-12-19T00:00:00"/>
    <x v="11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3580"/>
    <n v="72"/>
  </r>
  <r>
    <d v="2017-12-19T00:00:00"/>
    <x v="11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3755"/>
    <n v="76"/>
  </r>
  <r>
    <d v="2017-12-19T00:00:00"/>
    <x v="11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3756"/>
    <n v="76"/>
  </r>
  <r>
    <d v="2017-12-19T00:00:00"/>
    <x v="11"/>
    <n v="10000"/>
    <s v="خزينة مدينة نصر"/>
    <s v="تبرعات نقدية للمرضى"/>
    <s v="نقدية للمرضى"/>
    <s v="دفاتر جمع مال"/>
    <x v="2"/>
    <s v="سارى"/>
    <n v="3870"/>
    <n v="78"/>
  </r>
  <r>
    <d v="2017-12-19T00:00:00"/>
    <x v="11"/>
    <n v="10000"/>
    <s v="خزينة مدينة نصر"/>
    <s v="تبرعات نقدية للمرضى"/>
    <s v="نقدية للمرضى"/>
    <s v="دفاتر جمع مال"/>
    <x v="2"/>
    <s v="سارى"/>
    <n v="3871"/>
    <n v="78"/>
  </r>
  <r>
    <d v="2017-12-19T00:00:00"/>
    <x v="11"/>
    <n v="7000"/>
    <s v="خزينة مدينة نصر"/>
    <s v="تبرعات نقدية للمرضى"/>
    <s v="نقدية للمرضى"/>
    <s v="دفاتر جمع مال"/>
    <x v="2"/>
    <s v="سارى"/>
    <n v="3872"/>
    <n v="78"/>
  </r>
  <r>
    <d v="2017-12-19T00:00:00"/>
    <x v="11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3873"/>
    <n v="78"/>
  </r>
  <r>
    <d v="2017-12-19T00:00:00"/>
    <x v="11"/>
    <n v="6000"/>
    <s v="خزينة مدينة نصر"/>
    <s v="تبرعات عامة من زكاة مال وغيرها"/>
    <s v="تبرعات عامة من زكاة مال وغيرها"/>
    <s v="دفاتر جمع مال"/>
    <x v="2"/>
    <s v="سارى"/>
    <n v="3874"/>
    <n v="78"/>
  </r>
  <r>
    <d v="2017-12-19T00:00:00"/>
    <x v="11"/>
    <n v="2300"/>
    <s v="خزينة مدينة نصر"/>
    <s v="تبرعات نقدية للمرضى"/>
    <s v="نقدية للمرضى"/>
    <s v="دفاتر جمع مال"/>
    <x v="2"/>
    <s v="سارى"/>
    <n v="3875"/>
    <n v="78"/>
  </r>
  <r>
    <d v="2017-12-19T00:00:00"/>
    <x v="11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3876"/>
    <n v="78"/>
  </r>
  <r>
    <d v="2017-12-19T00:00:00"/>
    <x v="11"/>
    <n v="5600"/>
    <s v="خزينة مدينة نصر"/>
    <s v="تبرعات نقدية للمرضى"/>
    <s v="نقدية للمرضى"/>
    <s v="دفاتر جمع مال"/>
    <x v="2"/>
    <s v="سارى"/>
    <n v="3877"/>
    <n v="78"/>
  </r>
  <r>
    <d v="2017-12-19T00:00:00"/>
    <x v="11"/>
    <n v="4000"/>
    <s v="بنك البركة جنيه مصرى"/>
    <s v="تبرعات مباشرة بالبنك"/>
    <m/>
    <s v="بنوك"/>
    <x v="0"/>
    <m/>
    <s v="معاملة بنكية"/>
    <m/>
  </r>
  <r>
    <d v="2017-12-19T00:00:00"/>
    <x v="11"/>
    <n v="50"/>
    <s v="بنك البركة جنيه مصرى"/>
    <s v="تبرعات مباشرة بالبنك"/>
    <m/>
    <s v="بنوك"/>
    <x v="0"/>
    <m/>
    <s v="معاملة بنكية"/>
    <m/>
  </r>
  <r>
    <d v="2017-12-19T00:00:00"/>
    <x v="11"/>
    <n v="24600"/>
    <s v="بنك البركة جنيه مصرى"/>
    <s v="تبرعات مباشرة بالبنك"/>
    <m/>
    <s v="بنوك"/>
    <x v="0"/>
    <m/>
    <s v="معاملة بنكية"/>
    <m/>
  </r>
  <r>
    <d v="2017-12-19T00:00:00"/>
    <x v="11"/>
    <n v="1000"/>
    <s v="بنك البركة جنيه مصرى"/>
    <s v="تبرعات مباشرة بالبنك"/>
    <m/>
    <s v="بنوك"/>
    <x v="0"/>
    <m/>
    <s v="معاملة بنكية"/>
    <m/>
  </r>
  <r>
    <d v="2017-12-19T00:00:00"/>
    <x v="11"/>
    <n v="100"/>
    <s v="بنك البركة جنيه مصرى"/>
    <s v="تبرعات مباشرة بالبنك"/>
    <m/>
    <s v="بنوك"/>
    <x v="0"/>
    <m/>
    <s v="معاملة بنكية"/>
    <m/>
  </r>
  <r>
    <d v="2017-12-19T00:00:00"/>
    <x v="11"/>
    <n v="600"/>
    <s v="بنك البركة جنيه مصرى"/>
    <s v="تبرعات مباشرة بالبنك"/>
    <m/>
    <s v="بنوك"/>
    <x v="0"/>
    <m/>
    <s v="معاملة بنكية"/>
    <m/>
  </r>
  <r>
    <d v="2017-12-19T00:00:00"/>
    <x v="11"/>
    <n v="290"/>
    <s v="بنك البركة جنيه مصرى"/>
    <s v="تبرعات مباشرة بالبنك"/>
    <m/>
    <s v="بنوك"/>
    <x v="0"/>
    <m/>
    <s v="معاملة بنكية"/>
    <m/>
  </r>
  <r>
    <d v="2017-12-20T00:00:00"/>
    <x v="11"/>
    <n v="12000"/>
    <s v="خزينة مدينة نصر"/>
    <s v="تبرعات عامة من زكاة مال وغيرها"/>
    <s v="تبرعات عامة من زكاة مال وغيرها"/>
    <s v="دفاتر جمع مال"/>
    <x v="2"/>
    <s v="سارى"/>
    <n v="2645"/>
    <n v="53"/>
  </r>
  <r>
    <d v="2017-12-20T00:00:00"/>
    <x v="11"/>
    <n v="1766.72"/>
    <s v="خزينة مدينة نصر"/>
    <s v="تبرعات عامة من زكاة مال وغيرها"/>
    <s v="تبرعات عامة من زكاة مال وغيرها"/>
    <s v="دفاتر جمع مال"/>
    <x v="2"/>
    <s v="سارى"/>
    <n v="2646"/>
    <n v="53"/>
  </r>
  <r>
    <d v="2017-12-20T00:00:00"/>
    <x v="11"/>
    <n v="4500"/>
    <s v="خزينة مدينة نصر"/>
    <s v="تبرعات عامة من زكاة مال وغيرها"/>
    <s v="تبرعات عامة من زكاة مال وغيرها"/>
    <s v="دفاتر جمع مال"/>
    <x v="2"/>
    <s v="سارى"/>
    <n v="2647"/>
    <n v="53"/>
  </r>
  <r>
    <d v="2017-12-20T00:00:00"/>
    <x v="11"/>
    <n v="4000"/>
    <s v="خزينة مدينة نصر"/>
    <s v="تبرعات نقدية للمرضى"/>
    <s v="نقدية للمرضى"/>
    <s v="دفاتر جمع مال"/>
    <x v="2"/>
    <s v="سارى"/>
    <n v="2648"/>
    <n v="53"/>
  </r>
  <r>
    <d v="2017-12-20T00:00:00"/>
    <x v="11"/>
    <n v="1350"/>
    <s v="خزينة مدينة نصر"/>
    <s v="تبرعات عامة من زكاة مال وغيرها"/>
    <s v="تبرعات عامة من زكاة مال وغيرها"/>
    <s v="دفاتر جمع مال"/>
    <x v="2"/>
    <s v="سارى"/>
    <n v="2963"/>
    <n v="60"/>
  </r>
  <r>
    <d v="2017-12-20T00:00:00"/>
    <x v="11"/>
    <n v="400"/>
    <s v="خزينة مدينة نصر"/>
    <s v="تبرعات عامة من زكاة مال وغيرها"/>
    <s v="تبرعات عامة من زكاة مال وغيرها"/>
    <s v="دفاتر جمع مال"/>
    <x v="2"/>
    <s v="سارى"/>
    <n v="2964"/>
    <n v="60"/>
  </r>
  <r>
    <d v="2017-12-20T00:00:00"/>
    <x v="11"/>
    <n v="7101.0000000000009"/>
    <s v="خزينة مدينة نصر"/>
    <s v="تبرعات نقدية للمرضى"/>
    <s v="نقدية للمرضى"/>
    <s v="دفاتر جمع مال"/>
    <x v="2"/>
    <s v="سارى"/>
    <n v="3300"/>
    <n v="66"/>
  </r>
  <r>
    <d v="2017-12-20T00:00:00"/>
    <x v="11"/>
    <n v="800"/>
    <s v="خزينة مدينة نصر"/>
    <s v="تبرعات نقدية للمرضى"/>
    <s v="نقدية للمرضى"/>
    <s v="دفاتر جمع مال"/>
    <x v="2"/>
    <s v="سارى"/>
    <n v="3581"/>
    <n v="72"/>
  </r>
  <r>
    <d v="2017-12-20T00:00:00"/>
    <x v="11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3582"/>
    <n v="72"/>
  </r>
  <r>
    <d v="2017-12-20T00:00:00"/>
    <x v="11"/>
    <n v="8833.6"/>
    <s v="خزينة مدينة نصر"/>
    <s v="تبرعات عامة من زكاة مال وغيرها"/>
    <s v="تبرعات عامة من زكاة مال وغيرها"/>
    <s v="دفاتر جمع مال"/>
    <x v="2"/>
    <s v="سارى"/>
    <n v="3583"/>
    <n v="72"/>
  </r>
  <r>
    <d v="2017-12-20T00:00:00"/>
    <x v="11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3584"/>
    <n v="72"/>
  </r>
  <r>
    <d v="2017-12-20T00:00:00"/>
    <x v="11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3613"/>
    <n v="73"/>
  </r>
  <r>
    <d v="2017-12-20T00:00:00"/>
    <x v="11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3614"/>
    <n v="73"/>
  </r>
  <r>
    <d v="2017-12-20T00:00:00"/>
    <x v="11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3615"/>
    <n v="73"/>
  </r>
  <r>
    <d v="2017-12-20T00:00:00"/>
    <x v="11"/>
    <n v="1000"/>
    <s v="خزينة مدينة نصر"/>
    <s v="تبرعات نقدية للمرضى"/>
    <s v="نقدية للمرضى"/>
    <s v="دفاتر جمع مال"/>
    <x v="2"/>
    <s v="سارى"/>
    <n v="3878"/>
    <n v="78"/>
  </r>
  <r>
    <d v="2017-12-20T00:00:00"/>
    <x v="11"/>
    <n v="100"/>
    <s v="خزينة مدينة نصر"/>
    <s v="تبرعات نقدية للمرضى"/>
    <s v="نقدية للمرضى"/>
    <s v="دفاتر جمع مال"/>
    <x v="2"/>
    <s v="سارى"/>
    <n v="3879"/>
    <n v="78"/>
  </r>
  <r>
    <d v="2017-12-20T00:00:00"/>
    <x v="11"/>
    <n v="1500"/>
    <s v="خزينة مدينة نصر"/>
    <s v="تبرعات عامة من زكاة مال وغيرها"/>
    <s v="تبرعات عامة من زكاة مال وغيرها"/>
    <s v="دفاتر جمع مال"/>
    <x v="2"/>
    <s v="سارى"/>
    <n v="3880"/>
    <n v="78"/>
  </r>
  <r>
    <d v="2017-12-20T00:00:00"/>
    <x v="11"/>
    <n v="1200"/>
    <s v="خزينة مدينة نصر"/>
    <s v="تبرعات عامة من زكاة مال وغيرها"/>
    <s v="تبرعات عامة من زكاة مال وغيرها"/>
    <s v="دفاتر جمع مال"/>
    <x v="2"/>
    <s v="سارى"/>
    <n v="3881"/>
    <n v="78"/>
  </r>
  <r>
    <d v="2017-12-20T00:00:00"/>
    <x v="11"/>
    <n v="400"/>
    <s v="خزينة مدينة نصر"/>
    <s v="تبرعات عامة من زكاة مال وغيرها"/>
    <s v="تبرعات عامة من زكاة مال وغيرها"/>
    <s v="دفاتر جمع مال"/>
    <x v="2"/>
    <s v="سارى"/>
    <n v="3882"/>
    <n v="78"/>
  </r>
  <r>
    <d v="2017-12-20T00:00:00"/>
    <x v="11"/>
    <n v="4734"/>
    <s v="خزينة مدينة نصر"/>
    <s v="تبرعات نقدية للمرضى"/>
    <s v="نقدية للمرضى"/>
    <s v="دفاتر جمع مال"/>
    <x v="2"/>
    <s v="سارى"/>
    <n v="3902"/>
    <n v="79"/>
  </r>
  <r>
    <d v="2017-12-20T00:00:00"/>
    <x v="11"/>
    <n v="20000"/>
    <s v="بنك البركة جنيه مصرى"/>
    <s v="تبرعات مباشرة بالبنك"/>
    <m/>
    <s v="بنوك"/>
    <x v="0"/>
    <m/>
    <s v="معاملة بنكية"/>
    <m/>
  </r>
  <r>
    <d v="2017-12-20T00:00:00"/>
    <x v="11"/>
    <n v="400"/>
    <s v="بنك البركة جنيه مصرى"/>
    <s v="تبرعات مباشرة بالبنك"/>
    <m/>
    <s v="بنوك"/>
    <x v="0"/>
    <m/>
    <s v="معاملة بنكية"/>
    <m/>
  </r>
  <r>
    <d v="2017-12-20T00:00:00"/>
    <x v="11"/>
    <n v="5730"/>
    <s v="بنك البركة جنيه مصرى"/>
    <s v="تبرعات مباشرة بالبنك"/>
    <m/>
    <s v="بنوك"/>
    <x v="0"/>
    <m/>
    <s v="معاملة بنكية"/>
    <m/>
  </r>
  <r>
    <d v="2017-12-20T00:00:00"/>
    <x v="11"/>
    <n v="50"/>
    <s v="بنك البركة جنيه مصرى"/>
    <s v="تبرعات مباشرة بالبنك"/>
    <m/>
    <s v="بنوك"/>
    <x v="0"/>
    <m/>
    <s v="معاملة بنكية"/>
    <m/>
  </r>
  <r>
    <d v="2017-12-20T00:00:00"/>
    <x v="11"/>
    <n v="50"/>
    <s v="بنك البركة جنيه مصرى"/>
    <s v="تبرعات مباشرة بالبنك"/>
    <m/>
    <s v="بنوك"/>
    <x v="0"/>
    <m/>
    <s v="معاملة بنكية"/>
    <m/>
  </r>
  <r>
    <d v="2017-12-21T00:00:00"/>
    <x v="11"/>
    <n v="3000"/>
    <s v="خزينة مدينة نصر"/>
    <s v="تبرعات نقدية للمرضى"/>
    <s v="نقدية للمرضى"/>
    <s v="دفاتر جمع مال"/>
    <x v="2"/>
    <s v="سارى"/>
    <n v="2965"/>
    <n v="60"/>
  </r>
  <r>
    <d v="2017-12-21T00:00:00"/>
    <x v="11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2966"/>
    <n v="60"/>
  </r>
  <r>
    <d v="2017-12-21T00:00:00"/>
    <x v="11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2967"/>
    <n v="60"/>
  </r>
  <r>
    <d v="2017-12-21T00:00:00"/>
    <x v="11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2968"/>
    <n v="60"/>
  </r>
  <r>
    <d v="2017-12-21T00:00:00"/>
    <x v="11"/>
    <n v="1500"/>
    <s v="خزينة مدينة نصر"/>
    <s v="تبرعات عامة من زكاة مال وغيرها"/>
    <s v="تبرعات عامة من زكاة مال وغيرها"/>
    <s v="دفاتر جمع مال"/>
    <x v="2"/>
    <s v="سارى"/>
    <n v="3440"/>
    <n v="69"/>
  </r>
  <r>
    <d v="2017-12-21T00:00:00"/>
    <x v="11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3616"/>
    <n v="73"/>
  </r>
  <r>
    <d v="2017-12-21T00:00:00"/>
    <x v="11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3618"/>
    <n v="73"/>
  </r>
  <r>
    <d v="2017-12-21T00:00:00"/>
    <x v="11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3619"/>
    <n v="73"/>
  </r>
  <r>
    <d v="2017-12-21T00:00:00"/>
    <x v="11"/>
    <n v="10000"/>
    <s v="خزينة مدينة نصر"/>
    <s v="تبرعات نقدية للمرضى"/>
    <s v="نقدية للمرضى"/>
    <s v="دفاتر جمع مال"/>
    <x v="2"/>
    <s v="سارى"/>
    <n v="3620"/>
    <n v="73"/>
  </r>
  <r>
    <d v="2017-12-21T00:00:00"/>
    <x v="11"/>
    <n v="10000"/>
    <s v="خزينة مدينة نصر"/>
    <s v="تبرعات نقدية للمرضى"/>
    <s v="نقدية للمرضى"/>
    <s v="دفاتر جمع مال"/>
    <x v="2"/>
    <s v="سارى"/>
    <n v="3621"/>
    <n v="73"/>
  </r>
  <r>
    <d v="2017-12-21T00:00:00"/>
    <x v="11"/>
    <n v="1500"/>
    <s v="خزينة مدينة نصر"/>
    <s v="تبرعات نقدية للمرضى"/>
    <s v="نقدية للمرضى"/>
    <s v="دفاتر جمع مال"/>
    <x v="2"/>
    <s v="سارى"/>
    <n v="3622"/>
    <n v="73"/>
  </r>
  <r>
    <d v="2017-12-21T00:00:00"/>
    <x v="11"/>
    <n v="6500"/>
    <s v="خزينة مدينة نصر"/>
    <s v="تبرعات نقدية للمرضى"/>
    <s v="نقدية للمرضى"/>
    <s v="دفاتر جمع مال"/>
    <x v="2"/>
    <s v="سارى"/>
    <n v="3623"/>
    <n v="73"/>
  </r>
  <r>
    <d v="2017-12-21T00:00:00"/>
    <x v="11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3624"/>
    <n v="73"/>
  </r>
  <r>
    <d v="2017-12-21T00:00:00"/>
    <x v="11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3625"/>
    <n v="73"/>
  </r>
  <r>
    <d v="2017-12-21T00:00:00"/>
    <x v="11"/>
    <n v="275"/>
    <s v="خزينة مدينة نصر"/>
    <s v="تبرعات عامة من زكاة مال وغيرها"/>
    <s v="تبرعات عامة من زكاة مال وغيرها"/>
    <s v="دفاتر جمع مال"/>
    <x v="2"/>
    <s v="سارى"/>
    <n v="3626"/>
    <n v="73"/>
  </r>
  <r>
    <d v="2017-12-21T00:00:00"/>
    <x v="11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3883"/>
    <n v="78"/>
  </r>
  <r>
    <d v="2017-12-21T00:00:00"/>
    <x v="11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3884"/>
    <n v="78"/>
  </r>
  <r>
    <d v="2017-12-21T00:00:00"/>
    <x v="11"/>
    <n v="50"/>
    <s v="خزينة مدينة نصر"/>
    <s v="تبرعات عامة من زكاة مال وغيرها"/>
    <s v="تبرعات عامة من زكاة مال وغيرها"/>
    <s v="دفاتر جمع مال"/>
    <x v="2"/>
    <s v="سارى"/>
    <n v="3885"/>
    <n v="78"/>
  </r>
  <r>
    <d v="2017-12-21T00:00:00"/>
    <x v="11"/>
    <n v="30"/>
    <s v="بنك البركة جنيه مصرى"/>
    <s v="تبرعات مباشرة بالبنك"/>
    <m/>
    <s v="بنوك"/>
    <x v="0"/>
    <m/>
    <s v="معاملة بنكية"/>
    <m/>
  </r>
  <r>
    <d v="2017-12-21T00:00:00"/>
    <x v="11"/>
    <n v="2250"/>
    <s v="بنك البركة جنيه مصرى"/>
    <s v="تبرعات مباشرة بالبنك"/>
    <m/>
    <s v="بنوك"/>
    <x v="0"/>
    <m/>
    <s v="معاملة بنكية"/>
    <m/>
  </r>
  <r>
    <d v="2017-12-21T00:00:00"/>
    <x v="11"/>
    <n v="1000"/>
    <s v="بنك البركة جنيه مصرى"/>
    <s v="تبرعات مباشرة بالبنك"/>
    <m/>
    <s v="بنوك"/>
    <x v="0"/>
    <m/>
    <s v="معاملة بنكية"/>
    <m/>
  </r>
  <r>
    <d v="2017-12-21T00:00:00"/>
    <x v="11"/>
    <n v="30"/>
    <s v="بنك البركة جنيه مصرى"/>
    <s v="تبرعات مباشرة بالبنك"/>
    <m/>
    <s v="بنوك"/>
    <x v="0"/>
    <m/>
    <s v="معاملة بنكية"/>
    <m/>
  </r>
  <r>
    <d v="2017-12-21T00:00:00"/>
    <x v="11"/>
    <n v="10"/>
    <s v="بنك البركة جنيه مصرى"/>
    <s v="تبرعات مباشرة بالبنك"/>
    <m/>
    <s v="بنوك"/>
    <x v="0"/>
    <m/>
    <s v="معاملة بنكية"/>
    <m/>
  </r>
  <r>
    <d v="2017-12-21T00:00:00"/>
    <x v="11"/>
    <n v="80"/>
    <s v="خزينة مدينة نصر"/>
    <s v="تبرعات عامة من زكاة مال وغيرها"/>
    <s v="تبرعات عامة من زكاة مال وغيرها"/>
    <s v="دفاتر جمع مال"/>
    <x v="2"/>
    <s v="سارى"/>
    <n v="3886"/>
    <n v="78"/>
  </r>
  <r>
    <d v="2017-12-22T00:00:00"/>
    <x v="11"/>
    <n v="3000"/>
    <s v="خزينة مدينة نصر"/>
    <s v="تبرعات نقدية للمرضى"/>
    <s v="نقدية للمرضى"/>
    <s v="دفاتر جمع مال"/>
    <x v="2"/>
    <s v="سارى"/>
    <n v="3887"/>
    <n v="78"/>
  </r>
  <r>
    <d v="2017-12-22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3890"/>
    <n v="78"/>
  </r>
  <r>
    <d v="2017-12-23T00:00:00"/>
    <x v="11"/>
    <n v="250"/>
    <s v="خزينة مدينة نصر"/>
    <s v="تبرعات نقدية للمرضى"/>
    <s v="نقدية للمرضى"/>
    <s v="دفاتر جمع مال"/>
    <x v="2"/>
    <s v="سارى"/>
    <n v="2969"/>
    <n v="60"/>
  </r>
  <r>
    <d v="2017-12-23T00:00:00"/>
    <x v="11"/>
    <n v="350"/>
    <s v="خزينة مدينة نصر"/>
    <s v="تبرعات نقدية للمرضى"/>
    <s v="نقدية للمرضى"/>
    <s v="دفاتر جمع مال"/>
    <x v="2"/>
    <s v="سارى"/>
    <n v="3441"/>
    <n v="69"/>
  </r>
  <r>
    <d v="2017-12-23T00:00:00"/>
    <x v="11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3442"/>
    <n v="69"/>
  </r>
  <r>
    <d v="2017-12-23T00:00:00"/>
    <x v="11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3443"/>
    <n v="69"/>
  </r>
  <r>
    <d v="2017-12-23T00:00:00"/>
    <x v="11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3444"/>
    <n v="69"/>
  </r>
  <r>
    <d v="2017-12-23T00:00:00"/>
    <x v="11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3445"/>
    <n v="69"/>
  </r>
  <r>
    <d v="2017-12-23T00:00:00"/>
    <x v="11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3585"/>
    <n v="78"/>
  </r>
  <r>
    <d v="2017-12-23T00:00:00"/>
    <x v="11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3586"/>
    <n v="78"/>
  </r>
  <r>
    <d v="2017-12-23T00:00:00"/>
    <x v="11"/>
    <n v="500"/>
    <s v="خزينة مدينة نصر"/>
    <s v="تبرعات نقدية للمرضى"/>
    <s v="نقدية للمرضى"/>
    <s v="دفاتر جمع مال"/>
    <x v="2"/>
    <s v="سارى"/>
    <n v="3628"/>
    <n v="73"/>
  </r>
  <r>
    <d v="2017-12-23T00:00:00"/>
    <x v="11"/>
    <n v="50"/>
    <s v="خزينة مدينة نصر"/>
    <s v="تبرعات عامة من زكاة مال وغيرها"/>
    <s v="تبرعات عامة من زكاة مال وغيرها"/>
    <s v="دفاتر جمع مال"/>
    <x v="2"/>
    <s v="سارى"/>
    <n v="3629"/>
    <n v="73"/>
  </r>
  <r>
    <d v="2017-12-23T00:00:00"/>
    <x v="11"/>
    <n v="40"/>
    <s v="خزينة مدينة نصر"/>
    <s v="تبرعات عامة من زكاة مال وغيرها"/>
    <s v="تبرعات عامة من زكاة مال وغيرها"/>
    <s v="دفاتر جمع مال"/>
    <x v="2"/>
    <s v="سارى"/>
    <n v="3630"/>
    <n v="73"/>
  </r>
  <r>
    <d v="2017-12-23T00:00:00"/>
    <x v="11"/>
    <n v="40"/>
    <s v="خزينة مدينة نصر"/>
    <s v="تبرعات عامة من زكاة مال وغيرها"/>
    <s v="تبرعات عامة من زكاة مال وغيرها"/>
    <s v="دفاتر جمع مال"/>
    <x v="2"/>
    <s v="سارى"/>
    <n v="3631"/>
    <n v="73"/>
  </r>
  <r>
    <d v="2017-12-23T00:00:00"/>
    <x v="11"/>
    <n v="60"/>
    <s v="خزينة مدينة نصر"/>
    <s v="تبرعات عامة من زكاة مال وغيرها"/>
    <s v="تبرعات عامة من زكاة مال وغيرها"/>
    <s v="دفاتر جمع مال"/>
    <x v="2"/>
    <s v="سارى"/>
    <n v="3632"/>
    <n v="73"/>
  </r>
  <r>
    <d v="2017-12-23T00:00:00"/>
    <x v="11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3633"/>
    <n v="73"/>
  </r>
  <r>
    <d v="2017-12-23T00:00:00"/>
    <x v="11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3634"/>
    <n v="73"/>
  </r>
  <r>
    <d v="2017-12-23T00:00:00"/>
    <x v="11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3635"/>
    <n v="73"/>
  </r>
  <r>
    <d v="2017-12-23T00:00:00"/>
    <x v="11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3636"/>
    <n v="73"/>
  </r>
  <r>
    <d v="2017-12-23T00:00:00"/>
    <x v="11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3637"/>
    <n v="73"/>
  </r>
  <r>
    <d v="2017-12-23T00:00:00"/>
    <x v="11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3638"/>
    <n v="73"/>
  </r>
  <r>
    <d v="2017-12-23T00:00:00"/>
    <x v="11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3639"/>
    <n v="73"/>
  </r>
  <r>
    <d v="2017-12-23T00:00:00"/>
    <x v="11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3640"/>
    <n v="73"/>
  </r>
  <r>
    <d v="2017-12-23T00:00:00"/>
    <x v="11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3641"/>
    <n v="73"/>
  </r>
  <r>
    <d v="2017-12-23T00:00:00"/>
    <x v="11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3642"/>
    <n v="73"/>
  </r>
  <r>
    <d v="2017-12-23T00:00:00"/>
    <x v="11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3643"/>
    <n v="73"/>
  </r>
  <r>
    <d v="2017-12-23T00:00:00"/>
    <x v="11"/>
    <n v="30"/>
    <s v="خزينة مدينة نصر"/>
    <s v="تبرعات عامة من زكاة مال وغيرها"/>
    <s v="تبرعات عامة من زكاة مال وغيرها"/>
    <s v="دفاتر جمع مال"/>
    <x v="2"/>
    <s v="سارى"/>
    <n v="3644"/>
    <n v="73"/>
  </r>
  <r>
    <d v="2017-12-23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3645"/>
    <n v="73"/>
  </r>
  <r>
    <d v="2017-12-23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3646"/>
    <n v="73"/>
  </r>
  <r>
    <d v="2017-12-23T00:00:00"/>
    <x v="11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3647"/>
    <n v="73"/>
  </r>
  <r>
    <d v="2017-12-23T00:00:00"/>
    <x v="11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3648"/>
    <n v="73"/>
  </r>
  <r>
    <d v="2017-12-23T00:00:00"/>
    <x v="11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3649"/>
    <n v="73"/>
  </r>
  <r>
    <d v="2017-12-23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3650"/>
    <n v="73"/>
  </r>
  <r>
    <d v="2017-12-23T00:00:00"/>
    <x v="11"/>
    <n v="56500"/>
    <s v="خزينة مدينة نصر"/>
    <s v="تبرعات عامة من زكاة مال وغيرها"/>
    <s v="تبرعات عامة من زكاة مال وغيرها"/>
    <s v="دفاتر جمع مال"/>
    <x v="2"/>
    <s v="سارى"/>
    <n v="3727"/>
    <n v="75"/>
  </r>
  <r>
    <d v="2017-12-23T00:00:00"/>
    <x v="11"/>
    <n v="720"/>
    <s v="خزينة مدينة نصر"/>
    <s v="تبرعات عامة من زكاة مال وغيرها"/>
    <s v="تبرعات عامة من زكاة مال وغيرها"/>
    <s v="دفاتر جمع مال"/>
    <x v="2"/>
    <s v="سارى"/>
    <n v="3809"/>
    <n v="77"/>
  </r>
  <r>
    <d v="2017-12-23T00:00:00"/>
    <x v="11"/>
    <n v="800"/>
    <s v="خزينة مدينة نصر"/>
    <s v="تبرعات عامة من زكاة مال وغيرها"/>
    <s v="تبرعات عامة من زكاة مال وغيرها"/>
    <s v="دفاتر جمع مال"/>
    <x v="2"/>
    <s v="سارى"/>
    <n v="3891"/>
    <n v="78"/>
  </r>
  <r>
    <d v="2017-12-23T00:00:00"/>
    <x v="11"/>
    <n v="800"/>
    <s v="خزينة مدينة نصر"/>
    <s v="تبرعات عامة من زكاة مال وغيرها"/>
    <s v="تبرعات عامة من زكاة مال وغيرها"/>
    <s v="دفاتر جمع مال"/>
    <x v="2"/>
    <s v="سارى"/>
    <n v="3892"/>
    <n v="78"/>
  </r>
  <r>
    <d v="2017-12-23T00:00:00"/>
    <x v="11"/>
    <n v="500"/>
    <s v="خزينة مدينة نصر"/>
    <s v="تبرعات نقدية للمرضى"/>
    <s v="نقدية للمرضى"/>
    <s v="دفاتر جمع مال"/>
    <x v="2"/>
    <s v="سارى"/>
    <n v="3893"/>
    <n v="78"/>
  </r>
  <r>
    <d v="2017-12-23T00:00:00"/>
    <x v="11"/>
    <n v="400"/>
    <s v="خزينة مدينة نصر"/>
    <s v="تبرعات عامة من زكاة مال وغيرها"/>
    <s v="تبرعات عامة من زكاة مال وغيرها"/>
    <s v="دفاتر جمع مال"/>
    <x v="2"/>
    <s v="سارى"/>
    <n v="3894"/>
    <n v="78"/>
  </r>
  <r>
    <d v="2017-12-23T00:00:00"/>
    <x v="11"/>
    <n v="250"/>
    <s v="خزينة مدينة نصر"/>
    <s v="تبرعات عامة من زكاة مال وغيرها"/>
    <s v="تبرعات عامة من زكاة مال وغيرها"/>
    <s v="دفاتر جمع مال"/>
    <x v="2"/>
    <s v="سارى"/>
    <n v="3895"/>
    <n v="78"/>
  </r>
  <r>
    <d v="2017-12-23T00:00:00"/>
    <x v="11"/>
    <n v="50"/>
    <s v="خزينة مدينة نصر"/>
    <s v="تبرعات نقدية للمرضى"/>
    <s v="نقدية للمرضى"/>
    <s v="دفاتر جمع مال"/>
    <x v="2"/>
    <s v="سارى"/>
    <n v="3896"/>
    <n v="78"/>
  </r>
  <r>
    <d v="2017-12-23T00:00:00"/>
    <x v="11"/>
    <n v="4000"/>
    <s v="خزينة مدينة نصر"/>
    <s v="تبرعات نقدية للمرضى"/>
    <s v="نقدية للمرضى"/>
    <s v="دفاتر جمع مال"/>
    <x v="2"/>
    <s v="سارى"/>
    <n v="3897"/>
    <n v="78"/>
  </r>
  <r>
    <d v="2017-12-23T00:00:00"/>
    <x v="11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3903"/>
    <n v="79"/>
  </r>
  <r>
    <d v="2017-12-23T00:00:00"/>
    <x v="11"/>
    <n v="400"/>
    <s v="خزينة مدينة نصر"/>
    <s v="تبرعات عامة من زكاة مال وغيرها"/>
    <s v="تبرعات عامة من زكاة مال وغيرها"/>
    <s v="دفاتر جمع مال"/>
    <x v="2"/>
    <s v="سارى"/>
    <n v="3904"/>
    <n v="79"/>
  </r>
  <r>
    <d v="2017-12-23T00:00:00"/>
    <x v="11"/>
    <n v="1300"/>
    <s v="خزينة مدينة نصر"/>
    <s v="تبرعات عامة من زكاة مال وغيرها"/>
    <s v="تبرعات عامة من زكاة مال وغيرها"/>
    <s v="دفاتر جمع مال"/>
    <x v="2"/>
    <s v="سارى"/>
    <n v="3905"/>
    <n v="79"/>
  </r>
  <r>
    <d v="2017-12-23T00:00:00"/>
    <x v="11"/>
    <n v="4800"/>
    <s v="خزينة مدينة نصر"/>
    <s v="تبرعات عامة من زكاة مال وغيرها"/>
    <s v="تبرعات عامة من زكاة مال وغيرها"/>
    <s v="دفاتر جمع مال"/>
    <x v="2"/>
    <s v="سارى"/>
    <n v="3906"/>
    <n v="79"/>
  </r>
  <r>
    <d v="2017-12-23T00:00:00"/>
    <x v="11"/>
    <n v="2100"/>
    <s v="خزينة مدينة نصر"/>
    <s v="تبرعات عامة من زكاة مال وغيرها"/>
    <s v="تبرعات عامة من زكاة مال وغيرها"/>
    <s v="دفاتر جمع مال"/>
    <x v="2"/>
    <s v="سارى"/>
    <n v="3907"/>
    <n v="79"/>
  </r>
  <r>
    <d v="2017-12-23T00:00:00"/>
    <x v="11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3908"/>
    <n v="79"/>
  </r>
  <r>
    <d v="2017-12-24T00:00:00"/>
    <x v="11"/>
    <n v="1500"/>
    <s v="خزينة مدينة نصر"/>
    <s v="تبرعات نقدية للمرضى"/>
    <s v="نقدية للمرضى"/>
    <s v="دفاتر جمع مال"/>
    <x v="2"/>
    <s v="سارى"/>
    <n v="2649"/>
    <n v="53"/>
  </r>
  <r>
    <d v="2017-12-24T00:00:00"/>
    <x v="11"/>
    <n v="194.33920000000001"/>
    <s v="خزينة مدينة نصر"/>
    <s v="تبرعات عامة من زكاة مال وغيرها"/>
    <s v="تبرعات عامة من زكاة مال وغيرها"/>
    <s v="دفاتر جمع مال"/>
    <x v="2"/>
    <s v="سارى"/>
    <n v="2650"/>
    <n v="53"/>
  </r>
  <r>
    <d v="2017-12-24T00:00:00"/>
    <x v="11"/>
    <n v="800"/>
    <s v="خزينة مدينة نصر"/>
    <s v="تبرعات عامة من زكاة مال وغيرها"/>
    <s v="تبرعات عامة من زكاة مال وغيرها"/>
    <s v="دفاتر جمع مال"/>
    <x v="2"/>
    <s v="سارى"/>
    <n v="2970"/>
    <n v="60"/>
  </r>
  <r>
    <d v="2017-12-24T00:00:00"/>
    <x v="11"/>
    <n v="250"/>
    <s v="خزينة مدينة نصر"/>
    <s v="تبرعات نقدية للمرضى"/>
    <s v="نقدية للمرضى"/>
    <s v="دفاتر جمع مال"/>
    <x v="2"/>
    <s v="سارى"/>
    <n v="2971"/>
    <n v="60"/>
  </r>
  <r>
    <d v="2017-12-24T00:00:00"/>
    <x v="11"/>
    <n v="250"/>
    <s v="خزينة مدينة نصر"/>
    <s v="تبرعات نقدية للمرضى"/>
    <s v="نقدية للمرضى"/>
    <s v="دفاتر جمع مال"/>
    <x v="2"/>
    <s v="سارى"/>
    <n v="2972"/>
    <n v="60"/>
  </r>
  <r>
    <d v="2017-12-24T00:00:00"/>
    <x v="11"/>
    <n v="2000"/>
    <s v="خزينة مدينة نصر"/>
    <s v="تبرعات نقدية للمرضى"/>
    <s v="نقدية للمرضى"/>
    <s v="دفاتر جمع مال"/>
    <x v="2"/>
    <s v="سارى"/>
    <n v="3446"/>
    <n v="69"/>
  </r>
  <r>
    <d v="2017-12-24T00:00:00"/>
    <x v="11"/>
    <n v="540"/>
    <s v="خزينة مدينة نصر"/>
    <s v="تبرعات عامة من زكاة مال وغيرها"/>
    <s v="تبرعات عامة من زكاة مال وغيرها"/>
    <s v="دفاتر جمع مال"/>
    <x v="2"/>
    <s v="سارى"/>
    <n v="3447"/>
    <n v="69"/>
  </r>
  <r>
    <d v="2017-12-24T00:00:00"/>
    <x v="11"/>
    <n v="10000"/>
    <s v="خزينة مدينة نصر"/>
    <s v="تبرعات نقدية للمرضى"/>
    <s v="نقدية للمرضى"/>
    <s v="دفاتر جمع مال"/>
    <x v="2"/>
    <s v="سارى"/>
    <n v="3448"/>
    <n v="69"/>
  </r>
  <r>
    <d v="2017-12-24T00:00:00"/>
    <x v="11"/>
    <n v="10000"/>
    <s v="خزينة مدينة نصر"/>
    <s v="تبرعات نقدية للمرضى"/>
    <s v="نقدية للمرضى"/>
    <s v="دفاتر جمع مال"/>
    <x v="2"/>
    <s v="سارى"/>
    <n v="3449"/>
    <n v="69"/>
  </r>
  <r>
    <d v="2017-12-24T00:00:00"/>
    <x v="11"/>
    <n v="1500"/>
    <s v="خزينة مدينة نصر"/>
    <s v="تبرعات نقدية للمرضى"/>
    <s v="نقدية للمرضى"/>
    <s v="دفاتر جمع مال"/>
    <x v="2"/>
    <s v="سارى"/>
    <n v="3651"/>
    <n v="74"/>
  </r>
  <r>
    <d v="2017-12-24T00:00:00"/>
    <x v="11"/>
    <n v="4000"/>
    <s v="خزينة مدينة نصر"/>
    <s v="تبرعات عامة من زكاة مال وغيرها"/>
    <s v="تبرعات عامة من زكاة مال وغيرها"/>
    <s v="دفاتر جمع مال"/>
    <x v="2"/>
    <s v="سارى"/>
    <n v="3757"/>
    <n v="76"/>
  </r>
  <r>
    <d v="2017-12-24T00:00:00"/>
    <x v="11"/>
    <n v="1500"/>
    <s v="خزينة مدينة نصر"/>
    <s v="تبرعات عامة من زكاة مال وغيرها"/>
    <s v="تبرعات عامة من زكاة مال وغيرها"/>
    <s v="دفاتر جمع مال"/>
    <x v="2"/>
    <s v="سارى"/>
    <n v="3758"/>
    <n v="76"/>
  </r>
  <r>
    <d v="2017-12-24T00:00:00"/>
    <x v="11"/>
    <n v="7066.88"/>
    <s v="خزينة مدينة نصر"/>
    <s v="تبرعات عامة من زكاة مال وغيرها"/>
    <s v="تبرعات عامة من زكاة مال وغيرها"/>
    <s v="دفاتر جمع مال"/>
    <x v="2"/>
    <s v="سارى"/>
    <n v="3759"/>
    <n v="76"/>
  </r>
  <r>
    <d v="2017-12-24T00:00:00"/>
    <x v="11"/>
    <n v="1000"/>
    <s v="خزينة مدينة نصر"/>
    <s v="تبرعات نقدية للمرضى"/>
    <s v="نقدية للمرضى"/>
    <s v="دفاتر جمع مال"/>
    <x v="2"/>
    <s v="سارى"/>
    <n v="3898"/>
    <n v="78"/>
  </r>
  <r>
    <d v="2017-12-24T00:00:00"/>
    <x v="11"/>
    <n v="4000"/>
    <s v="خزينة مدينة نصر"/>
    <s v="تبرعات نقدية للمرضى"/>
    <s v="نقدية للمرضى"/>
    <s v="دفاتر جمع مال"/>
    <x v="2"/>
    <s v="سارى"/>
    <n v="3899"/>
    <n v="78"/>
  </r>
  <r>
    <d v="2017-12-24T00:00:00"/>
    <x v="11"/>
    <n v="3000"/>
    <s v="خزينة مدينة نصر"/>
    <s v="تبرعات عامة من زكاة مال وغيرها"/>
    <s v="تبرعات عامة من زكاة مال وغيرها"/>
    <s v="دفاتر جمع مال"/>
    <x v="2"/>
    <s v="سارى"/>
    <n v="3909"/>
    <n v="79"/>
  </r>
  <r>
    <d v="2017-12-24T00:00:00"/>
    <x v="11"/>
    <n v="2500"/>
    <s v="خزينة مدينة نصر"/>
    <s v="تبرعات نقدية للمرضى"/>
    <s v="نقدية للمرضى"/>
    <s v="دفاتر جمع مال"/>
    <x v="2"/>
    <s v="سارى"/>
    <n v="3951"/>
    <n v="80"/>
  </r>
  <r>
    <d v="2017-12-24T00:00:00"/>
    <x v="11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3952"/>
    <n v="80"/>
  </r>
  <r>
    <d v="2017-12-24T00:00:00"/>
    <x v="11"/>
    <n v="4000"/>
    <s v="بنك البركة جنيه مصرى"/>
    <s v="تبرعات مباشرة بالبنك"/>
    <m/>
    <s v="بنوك"/>
    <x v="0"/>
    <m/>
    <s v="معاملة بنكية"/>
    <m/>
  </r>
  <r>
    <d v="2017-12-24T00:00:00"/>
    <x v="11"/>
    <n v="2000"/>
    <s v="بنك البركة جنيه مصرى"/>
    <s v="تبرعات مباشرة بالبنك"/>
    <m/>
    <s v="بنوك"/>
    <x v="0"/>
    <m/>
    <s v="معاملة بنكية"/>
    <m/>
  </r>
  <r>
    <d v="2017-12-24T00:00:00"/>
    <x v="11"/>
    <n v="199"/>
    <s v="بنك البركة جنيه مصرى"/>
    <s v="تبرعات مباشرة بالبنك"/>
    <m/>
    <s v="بنوك"/>
    <x v="0"/>
    <m/>
    <s v="معاملة بنكية"/>
    <m/>
  </r>
  <r>
    <d v="2017-12-24T00:00:00"/>
    <x v="11"/>
    <n v="100"/>
    <s v="بنك البركة جنيه مصرى"/>
    <s v="تبرعات مباشرة بالبنك"/>
    <m/>
    <s v="بنوك"/>
    <x v="0"/>
    <m/>
    <s v="معاملة بنكية"/>
    <m/>
  </r>
  <r>
    <d v="2017-12-24T00:00:00"/>
    <x v="11"/>
    <n v="70"/>
    <s v="بنك البركة جنيه مصرى"/>
    <s v="تبرعات مباشرة بالبنك"/>
    <m/>
    <s v="بنوك"/>
    <x v="0"/>
    <m/>
    <s v="معاملة بنكية"/>
    <m/>
  </r>
  <r>
    <d v="2017-12-24T00:00:00"/>
    <x v="11"/>
    <n v="200"/>
    <s v="بنك البركة جنيه مصرى"/>
    <s v="تبرعات مباشرة بالبنك"/>
    <m/>
    <s v="بنوك"/>
    <x v="0"/>
    <m/>
    <s v="معاملة بنكية"/>
    <m/>
  </r>
  <r>
    <d v="2017-12-25T00:00:00"/>
    <x v="11"/>
    <n v="10000"/>
    <s v="خزينة مدينة نصر"/>
    <s v="تبرعات نقدية للمرضى"/>
    <s v="نقدية للمرضى"/>
    <s v="دفاتر جمع مال"/>
    <x v="2"/>
    <s v="سارى"/>
    <n v="3450"/>
    <n v="69"/>
  </r>
  <r>
    <d v="2017-12-25T00:00:00"/>
    <x v="11"/>
    <n v="10000"/>
    <s v="خزينة مدينة نصر"/>
    <s v="تبرعات نقدية للمرضى"/>
    <s v="نقدية للمرضى"/>
    <s v="دفاتر جمع مال"/>
    <x v="2"/>
    <s v="سارى"/>
    <n v="3451"/>
    <n v="70"/>
  </r>
  <r>
    <d v="2017-12-25T00:00:00"/>
    <x v="11"/>
    <n v="10000"/>
    <s v="خزينة مدينة نصر"/>
    <s v="تبرعات نقدية للمرضى"/>
    <s v="نقدية للمرضى"/>
    <s v="دفاتر جمع مال"/>
    <x v="2"/>
    <s v="سارى"/>
    <n v="3452"/>
    <n v="70"/>
  </r>
  <r>
    <d v="2017-12-25T00:00:00"/>
    <x v="11"/>
    <n v="5000"/>
    <s v="خزينة مدينة نصر"/>
    <s v="تبرعات نقدية للمرضى"/>
    <s v="نقدية للمرضى"/>
    <s v="دفاتر جمع مال"/>
    <x v="2"/>
    <s v="سارى"/>
    <n v="3453"/>
    <n v="70"/>
  </r>
  <r>
    <d v="2017-12-25T00:00:00"/>
    <x v="11"/>
    <n v="6000"/>
    <s v="خزينة مدينة نصر"/>
    <s v="تبرعات عامة من زكاة مال وغيرها"/>
    <s v="تبرعات عامة من زكاة مال وغيرها"/>
    <s v="دفاتر جمع مال"/>
    <x v="2"/>
    <s v="سارى"/>
    <n v="3454"/>
    <n v="70"/>
  </r>
  <r>
    <d v="2017-12-25T00:00:00"/>
    <x v="11"/>
    <n v="400"/>
    <s v="خزينة مدينة نصر"/>
    <s v="تبرعات نقدية للمرضى"/>
    <s v="نقدية للمرضى"/>
    <s v="دفاتر جمع مال"/>
    <x v="2"/>
    <s v="سارى"/>
    <n v="3455"/>
    <n v="70"/>
  </r>
  <r>
    <d v="2017-12-25T00:00:00"/>
    <x v="11"/>
    <n v="2500"/>
    <s v="خزينة مدينة نصر"/>
    <s v="تبرعات عامة من زكاة مال وغيرها"/>
    <s v="تبرعات عامة من زكاة مال وغيرها"/>
    <s v="دفاتر جمع مال"/>
    <x v="2"/>
    <s v="سارى"/>
    <n v="3456"/>
    <n v="70"/>
  </r>
  <r>
    <d v="2017-12-25T00:00:00"/>
    <x v="11"/>
    <n v="1342.7072000000001"/>
    <s v="خزينة مدينة نصر"/>
    <s v="تبرعات عامة من زكاة مال وغيرها"/>
    <s v="تبرعات عامة من زكاة مال وغيرها"/>
    <s v="دفاتر جمع مال"/>
    <x v="2"/>
    <s v="سارى"/>
    <n v="3457"/>
    <n v="70"/>
  </r>
  <r>
    <d v="2017-12-25T00:00:00"/>
    <x v="11"/>
    <n v="100"/>
    <s v="خزينة مدينة نصر"/>
    <s v="تبرعات نقدية للمرضى"/>
    <s v="نقدية للمرضى"/>
    <s v="دفاتر جمع مال"/>
    <x v="2"/>
    <s v="سارى"/>
    <n v="3587"/>
    <n v="78"/>
  </r>
  <r>
    <d v="2017-12-25T00:00:00"/>
    <x v="11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3588"/>
    <n v="78"/>
  </r>
  <r>
    <d v="2017-12-25T00:00:00"/>
    <x v="11"/>
    <n v="400"/>
    <s v="خزينة مدينة نصر"/>
    <s v="تبرعات عامة من زكاة مال وغيرها"/>
    <s v="تبرعات عامة من زكاة مال وغيرها"/>
    <s v="دفاتر جمع مال"/>
    <x v="2"/>
    <s v="سارى"/>
    <n v="3652"/>
    <n v="74"/>
  </r>
  <r>
    <d v="2017-12-25T00:00:00"/>
    <x v="11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3728"/>
    <n v="75"/>
  </r>
  <r>
    <d v="2017-12-25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3729"/>
    <n v="75"/>
  </r>
  <r>
    <d v="2017-12-25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3730"/>
    <n v="75"/>
  </r>
  <r>
    <d v="2017-12-25T00:00:00"/>
    <x v="11"/>
    <n v="1300"/>
    <s v="خزينة مدينة نصر"/>
    <s v="تبرعات عامة من زكاة مال وغيرها"/>
    <s v="تبرعات عامة من زكاة مال وغيرها"/>
    <s v="دفاتر جمع مال"/>
    <x v="2"/>
    <s v="سارى"/>
    <n v="3731"/>
    <n v="75"/>
  </r>
  <r>
    <d v="2017-12-25T00:00:00"/>
    <x v="11"/>
    <n v="1200"/>
    <s v="خزينة مدينة نصر"/>
    <s v="تبرعات نقدية للمرضى"/>
    <s v="نقدية للمرضى"/>
    <s v="دفاتر جمع مال"/>
    <x v="2"/>
    <s v="سارى"/>
    <n v="3760"/>
    <n v="76"/>
  </r>
  <r>
    <d v="2017-12-25T00:00:00"/>
    <x v="11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3810"/>
    <n v="77"/>
  </r>
  <r>
    <d v="2017-12-25T00:00:00"/>
    <x v="11"/>
    <n v="1670"/>
    <s v="خزينة مدينة نصر"/>
    <s v="تبرعات عامة من زكاة مال وغيرها"/>
    <s v="تبرعات عامة من زكاة مال وغيرها"/>
    <s v="دفاتر جمع مال"/>
    <x v="2"/>
    <s v="سارى"/>
    <n v="3900"/>
    <n v="78"/>
  </r>
  <r>
    <d v="2017-12-25T00:00:00"/>
    <x v="11"/>
    <n v="250"/>
    <s v="خزينة مدينة نصر"/>
    <s v="تبرعات عامة من زكاة مال وغيرها"/>
    <s v="تبرعات عامة من زكاة مال وغيرها"/>
    <s v="دفاتر جمع مال"/>
    <x v="2"/>
    <s v="سارى"/>
    <n v="3910"/>
    <n v="79"/>
  </r>
  <r>
    <d v="2017-12-25T00:00:00"/>
    <x v="11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3911"/>
    <n v="79"/>
  </r>
  <r>
    <d v="2017-12-25T00:00:00"/>
    <x v="11"/>
    <n v="150"/>
    <s v="خزينة مدينة نصر"/>
    <s v="تبرعات عامة من زكاة مال وغيرها"/>
    <s v="تبرعات عامة من زكاة مال وغيرها"/>
    <s v="دفاتر جمع مال"/>
    <x v="2"/>
    <s v="سارى"/>
    <n v="3953"/>
    <n v="80"/>
  </r>
  <r>
    <d v="2017-12-25T00:00:00"/>
    <x v="11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3954"/>
    <n v="80"/>
  </r>
  <r>
    <d v="2017-12-25T00:00:00"/>
    <x v="11"/>
    <n v="1000"/>
    <s v="بنك البركة جنيه مصرى"/>
    <s v="تبرعات مباشرة بالبنك"/>
    <m/>
    <s v="بنوك"/>
    <x v="0"/>
    <m/>
    <s v="معاملة بنكية"/>
    <m/>
  </r>
  <r>
    <d v="2017-12-25T00:00:00"/>
    <x v="11"/>
    <n v="47800"/>
    <s v="بنك البركة جنيه مصرى"/>
    <s v="تبرعات مباشرة بالبنك"/>
    <m/>
    <s v="بنوك"/>
    <x v="0"/>
    <m/>
    <s v="معاملة بنكية"/>
    <m/>
  </r>
  <r>
    <d v="2017-12-25T00:00:00"/>
    <x v="11"/>
    <n v="4720"/>
    <s v="بنك البركة جنيه مصرى"/>
    <s v="تبرعات مباشرة بالبنك"/>
    <m/>
    <s v="بنوك"/>
    <x v="0"/>
    <m/>
    <s v="معاملة بنكية"/>
    <m/>
  </r>
  <r>
    <d v="2017-12-25T00:00:00"/>
    <x v="11"/>
    <n v="300"/>
    <s v="بنك البركة جنيه مصرى"/>
    <s v="تبرعات مباشرة بالبنك"/>
    <m/>
    <s v="بنوك"/>
    <x v="0"/>
    <m/>
    <s v="معاملة بنكية"/>
    <m/>
  </r>
  <r>
    <d v="2017-12-25T00:00:00"/>
    <x v="11"/>
    <n v="200"/>
    <s v="بنك البركة جنيه مصرى"/>
    <s v="تبرعات مباشرة بالبنك"/>
    <m/>
    <s v="بنوك"/>
    <x v="0"/>
    <m/>
    <s v="معاملة بنكية"/>
    <m/>
  </r>
  <r>
    <d v="2017-12-26T00:00:00"/>
    <x v="11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1343"/>
    <n v="27"/>
  </r>
  <r>
    <d v="2017-12-26T00:00:00"/>
    <x v="11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1344"/>
    <n v="27"/>
  </r>
  <r>
    <d v="2017-12-26T00:00:00"/>
    <x v="11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1345"/>
    <n v="27"/>
  </r>
  <r>
    <d v="2017-12-26T00:00:00"/>
    <x v="11"/>
    <n v="500"/>
    <s v="خزينة مدينة نصر"/>
    <s v="تبرعات نقدية للمرضى"/>
    <s v="نقدية للمرضى"/>
    <s v="دفاتر جمع مال"/>
    <x v="2"/>
    <s v="سارى"/>
    <n v="1346"/>
    <n v="27"/>
  </r>
  <r>
    <d v="2017-12-26T00:00:00"/>
    <x v="11"/>
    <n v="500"/>
    <s v="خزينة مدينة نصر"/>
    <s v="تبرعات نقدية للمرضى"/>
    <s v="نقدية للمرضى"/>
    <s v="دفاتر جمع مال"/>
    <x v="2"/>
    <s v="سارى"/>
    <n v="2846"/>
    <n v="57"/>
  </r>
  <r>
    <d v="2017-12-26T00:00:00"/>
    <x v="11"/>
    <n v="400"/>
    <s v="خزينة مدينة نصر"/>
    <s v="تبرعات عامة من زكاة مال وغيرها"/>
    <s v="تبرعات عامة من زكاة مال وغيرها"/>
    <s v="دفاتر جمع مال"/>
    <x v="2"/>
    <s v="سارى"/>
    <n v="2974"/>
    <n v="60"/>
  </r>
  <r>
    <d v="2017-12-26T00:00:00"/>
    <x v="11"/>
    <n v="5000"/>
    <s v="خزينة مدينة نصر"/>
    <s v="تبرعات نقدية للمرضى"/>
    <s v="نقدية للمرضى"/>
    <s v="دفاتر جمع مال"/>
    <x v="2"/>
    <s v="سارى"/>
    <n v="3458"/>
    <n v="70"/>
  </r>
  <r>
    <d v="2017-12-26T00:00:00"/>
    <x v="11"/>
    <n v="110"/>
    <s v="خزينة مدينة نصر"/>
    <s v="تبرعات نقدية للمرضى"/>
    <s v="نقدية للمرضى"/>
    <s v="دفاتر جمع مال"/>
    <x v="2"/>
    <s v="سارى"/>
    <n v="3459"/>
    <n v="70"/>
  </r>
  <r>
    <d v="2017-12-26T00:00:00"/>
    <x v="11"/>
    <n v="10000"/>
    <s v="خزينة مدينة نصر"/>
    <s v="تبرعات نقدية للمرضى"/>
    <s v="نقدية للمرضى"/>
    <s v="دفاتر جمع مال"/>
    <x v="2"/>
    <s v="سارى"/>
    <n v="3460"/>
    <n v="70"/>
  </r>
  <r>
    <d v="2017-12-26T00:00:00"/>
    <x v="11"/>
    <n v="5500"/>
    <s v="خزينة مدينة نصر"/>
    <s v="تبرعات نقدية للمرضى"/>
    <s v="نقدية للمرضى"/>
    <s v="دفاتر جمع مال"/>
    <x v="2"/>
    <s v="سارى"/>
    <n v="3461"/>
    <n v="70"/>
  </r>
  <r>
    <d v="2017-12-26T00:00:00"/>
    <x v="11"/>
    <n v="10000"/>
    <s v="خزينة مدينة نصر"/>
    <s v="تبرعات نقدية للمرضى"/>
    <s v="نقدية للمرضى"/>
    <s v="دفاتر جمع مال"/>
    <x v="2"/>
    <s v="سارى"/>
    <n v="3462"/>
    <n v="70"/>
  </r>
  <r>
    <d v="2017-12-26T00:00:00"/>
    <x v="11"/>
    <n v="10000"/>
    <s v="خزينة مدينة نصر"/>
    <s v="تبرعات نقدية للمرضى"/>
    <s v="نقدية للمرضى"/>
    <s v="دفاتر جمع مال"/>
    <x v="2"/>
    <s v="سارى"/>
    <n v="3463"/>
    <n v="70"/>
  </r>
  <r>
    <d v="2017-12-26T00:00:00"/>
    <x v="11"/>
    <n v="1300"/>
    <s v="خزينة مدينة نصر"/>
    <s v="تبرعات نقدية للمرضى"/>
    <s v="نقدية للمرضى"/>
    <s v="دفاتر جمع مال"/>
    <x v="2"/>
    <s v="سارى"/>
    <n v="3464"/>
    <n v="70"/>
  </r>
  <r>
    <d v="2017-12-26T00:00:00"/>
    <x v="11"/>
    <n v="1996.3936000000001"/>
    <s v="خزينة مدينة نصر"/>
    <s v="تبرعات عامة من زكاة مال وغيرها"/>
    <s v="تبرعات عامة من زكاة مال وغيرها"/>
    <s v="دفاتر جمع مال"/>
    <x v="2"/>
    <s v="سارى"/>
    <n v="3465"/>
    <n v="70"/>
  </r>
  <r>
    <d v="2017-12-26T00:00:00"/>
    <x v="11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3466"/>
    <n v="70"/>
  </r>
  <r>
    <d v="2017-12-26T00:00:00"/>
    <x v="11"/>
    <n v="600"/>
    <s v="خزينة مدينة نصر"/>
    <s v="تبرعات عامة من زكاة مال وغيرها"/>
    <s v="تبرعات عامة من زكاة مال وغيرها"/>
    <s v="دفاتر جمع مال"/>
    <x v="2"/>
    <s v="سارى"/>
    <n v="3589"/>
    <n v="78"/>
  </r>
  <r>
    <d v="2017-12-26T00:00:00"/>
    <x v="11"/>
    <n v="400"/>
    <s v="خزينة مدينة نصر"/>
    <s v="تبرعات عامة من زكاة مال وغيرها"/>
    <s v="تبرعات عامة من زكاة مال وغيرها"/>
    <s v="دفاتر جمع مال"/>
    <x v="2"/>
    <s v="سارى"/>
    <n v="3590"/>
    <n v="78"/>
  </r>
  <r>
    <d v="2017-12-26T00:00:00"/>
    <x v="11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3653"/>
    <n v="74"/>
  </r>
  <r>
    <d v="2017-12-26T00:00:00"/>
    <x v="11"/>
    <n v="120"/>
    <s v="خزينة مدينة نصر"/>
    <s v="تبرعات عامة من زكاة مال وغيرها"/>
    <s v="تبرعات عامة من زكاة مال وغيرها"/>
    <s v="دفاتر جمع مال"/>
    <x v="2"/>
    <s v="سارى"/>
    <n v="3654"/>
    <n v="74"/>
  </r>
  <r>
    <d v="2017-12-26T00:00:00"/>
    <x v="11"/>
    <n v="5000"/>
    <s v="خزينة مدينة نصر"/>
    <s v="تبرعات نقدية للمرضى"/>
    <s v="نقدية للمرضى"/>
    <s v="دفاتر جمع مال"/>
    <x v="2"/>
    <s v="سارى"/>
    <n v="3732"/>
    <n v="75"/>
  </r>
  <r>
    <d v="2017-12-26T00:00:00"/>
    <x v="11"/>
    <n v="400"/>
    <s v="خزينة مدينة نصر"/>
    <s v="تبرعات عامة من زكاة مال وغيرها"/>
    <s v="تبرعات عامة من زكاة مال وغيرها"/>
    <s v="دفاتر جمع مال"/>
    <x v="2"/>
    <s v="سارى"/>
    <n v="3733"/>
    <n v="75"/>
  </r>
  <r>
    <d v="2017-12-26T00:00:00"/>
    <x v="11"/>
    <n v="400"/>
    <s v="خزينة مدينة نصر"/>
    <s v="تبرعات نقدية للمرضى"/>
    <s v="نقدية للمرضى"/>
    <s v="دفاتر جمع مال"/>
    <x v="2"/>
    <s v="سارى"/>
    <n v="3734"/>
    <n v="75"/>
  </r>
  <r>
    <d v="2017-12-26T00:00:00"/>
    <x v="11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3811"/>
    <n v="77"/>
  </r>
  <r>
    <d v="2017-12-26T00:00:00"/>
    <x v="11"/>
    <n v="10000"/>
    <s v="خزينة مدينة نصر"/>
    <s v="تبرعات نقدية للمرضى"/>
    <s v="نقدية للمرضى"/>
    <s v="دفاتر جمع مال"/>
    <x v="2"/>
    <s v="سارى"/>
    <n v="3812"/>
    <n v="77"/>
  </r>
  <r>
    <d v="2017-12-26T00:00:00"/>
    <x v="11"/>
    <n v="5000"/>
    <s v="خزينة مدينة نصر"/>
    <s v="تبرعات نقدية للمرضى"/>
    <s v="نقدية للمرضى"/>
    <s v="دفاتر جمع مال"/>
    <x v="2"/>
    <s v="سارى"/>
    <n v="3813"/>
    <n v="77"/>
  </r>
  <r>
    <d v="2017-12-26T00:00:00"/>
    <x v="11"/>
    <n v="30000"/>
    <s v="بنك البركة جنيه مصرى"/>
    <s v="تبرعات مباشرة بالبنك"/>
    <m/>
    <s v="بنوك"/>
    <x v="0"/>
    <m/>
    <s v="معاملة بنكية"/>
    <m/>
  </r>
  <r>
    <d v="2017-12-26T00:00:00"/>
    <x v="11"/>
    <n v="5000"/>
    <s v="بنك البركة جنيه مصرى"/>
    <s v="تبرعات مباشرة بالبنك"/>
    <m/>
    <s v="بنوك"/>
    <x v="0"/>
    <m/>
    <s v="معاملة بنكية"/>
    <m/>
  </r>
  <r>
    <d v="2017-12-26T00:00:00"/>
    <x v="11"/>
    <n v="1200"/>
    <s v="بنك البركة جنيه مصرى"/>
    <s v="تبرعات مباشرة بالبنك"/>
    <m/>
    <s v="بنوك"/>
    <x v="0"/>
    <m/>
    <s v="معاملة بنكية"/>
    <m/>
  </r>
  <r>
    <d v="2017-12-26T00:00:00"/>
    <x v="11"/>
    <n v="450"/>
    <s v="بنك البركة جنيه مصرى"/>
    <s v="تبرعات مباشرة بالبنك"/>
    <m/>
    <s v="بنوك"/>
    <x v="0"/>
    <m/>
    <s v="معاملة بنكية"/>
    <m/>
  </r>
  <r>
    <d v="2017-12-26T00:00:00"/>
    <x v="11"/>
    <n v="250"/>
    <s v="بنك البركة جنيه مصرى"/>
    <s v="تبرعات مباشرة بالبنك"/>
    <m/>
    <s v="بنوك"/>
    <x v="0"/>
    <m/>
    <s v="معاملة بنكية"/>
    <m/>
  </r>
  <r>
    <d v="2017-12-27T00:00:00"/>
    <x v="11"/>
    <n v="3000"/>
    <s v="خزينة مدينة نصر"/>
    <s v="تبرعات عامة من زكاة مال وغيرها"/>
    <s v="تبرعات عامة من زكاة مال وغيرها"/>
    <s v="دفاتر جمع مال"/>
    <x v="2"/>
    <s v="سارى"/>
    <n v="2973"/>
    <n v="60"/>
  </r>
  <r>
    <d v="2017-12-27T00:00:00"/>
    <x v="11"/>
    <n v="40"/>
    <s v="خزينة مدينة نصر"/>
    <s v="تبرعات عامة من زكاة مال وغيرها"/>
    <s v="تبرعات عامة من زكاة مال وغيرها"/>
    <s v="دفاتر جمع مال"/>
    <x v="2"/>
    <s v="سارى"/>
    <n v="3467"/>
    <n v="70"/>
  </r>
  <r>
    <d v="2017-12-27T00:00:00"/>
    <x v="11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3468"/>
    <n v="70"/>
  </r>
  <r>
    <d v="2017-12-27T00:00:00"/>
    <x v="11"/>
    <n v="350"/>
    <s v="خزينة مدينة نصر"/>
    <s v="تبرعات نقدية للمرضى"/>
    <s v="نقدية للمرضى"/>
    <s v="دفاتر جمع مال"/>
    <x v="2"/>
    <s v="سارى"/>
    <n v="3469"/>
    <n v="70"/>
  </r>
  <r>
    <d v="2017-12-27T00:00:00"/>
    <x v="11"/>
    <n v="750"/>
    <s v="خزينة مدينة نصر"/>
    <s v="تبرعات نقدية للمرضى"/>
    <s v="نقدية للمرضى"/>
    <s v="دفاتر جمع مال"/>
    <x v="2"/>
    <s v="سارى"/>
    <n v="3470"/>
    <n v="70"/>
  </r>
  <r>
    <d v="2017-12-27T00:00:00"/>
    <x v="11"/>
    <n v="8000"/>
    <s v="خزينة مدينة نصر"/>
    <s v="تبرعات نقدية للمرضى"/>
    <s v="نقدية للمرضى"/>
    <s v="دفاتر جمع مال"/>
    <x v="2"/>
    <s v="سارى"/>
    <n v="3591"/>
    <n v="72"/>
  </r>
  <r>
    <d v="2017-12-27T00:00:00"/>
    <x v="11"/>
    <n v="3000"/>
    <s v="خزينة مدينة نصر"/>
    <s v="تبرعات عامة من زكاة مال وغيرها"/>
    <s v="تبرعات عامة من زكاة مال وغيرها"/>
    <s v="دفاتر جمع مال"/>
    <x v="2"/>
    <s v="سارى"/>
    <n v="3592"/>
    <n v="72"/>
  </r>
  <r>
    <d v="2017-12-27T00:00:00"/>
    <x v="11"/>
    <n v="1900"/>
    <s v="خزينة مدينة نصر"/>
    <s v="تبرعات عامة من زكاة مال وغيرها"/>
    <s v="تبرعات عامة من زكاة مال وغيرها"/>
    <s v="دفاتر جمع مال"/>
    <x v="2"/>
    <s v="سارى"/>
    <n v="3593"/>
    <n v="72"/>
  </r>
  <r>
    <d v="2017-12-27T00:00:00"/>
    <x v="11"/>
    <n v="5000"/>
    <s v="خزينة مدينة نصر"/>
    <s v="تبرعات نقدية للمرضى"/>
    <s v="نقدية للمرضى"/>
    <s v="دفاتر جمع مال"/>
    <x v="2"/>
    <s v="سارى"/>
    <n v="3655"/>
    <n v="74"/>
  </r>
  <r>
    <d v="2017-12-27T00:00:00"/>
    <x v="11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3656"/>
    <n v="74"/>
  </r>
  <r>
    <d v="2017-12-27T00:00:00"/>
    <x v="11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3657"/>
    <n v="74"/>
  </r>
  <r>
    <d v="2017-12-27T00:00:00"/>
    <x v="11"/>
    <n v="200"/>
    <s v="خزينة مدينة نصر"/>
    <s v="تبرعات نقدية للمرضى"/>
    <s v="نقدية للمرضى"/>
    <s v="دفاتر جمع مال"/>
    <x v="2"/>
    <s v="سارى"/>
    <n v="3658"/>
    <n v="74"/>
  </r>
  <r>
    <d v="2017-12-27T00:00:00"/>
    <x v="11"/>
    <n v="5000"/>
    <s v="خزينة مدينة نصر"/>
    <s v="تبرعات نقدية للمرضى"/>
    <s v="نقدية للمرضى"/>
    <s v="دفاتر جمع مال"/>
    <x v="2"/>
    <s v="سارى"/>
    <n v="3659"/>
    <n v="74"/>
  </r>
  <r>
    <d v="2017-12-27T00:00:00"/>
    <x v="11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3660"/>
    <n v="74"/>
  </r>
  <r>
    <d v="2017-12-27T00:00:00"/>
    <x v="11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3661"/>
    <n v="74"/>
  </r>
  <r>
    <d v="2017-12-27T00:00:00"/>
    <x v="11"/>
    <n v="50"/>
    <s v="خزينة مدينة نصر"/>
    <s v="تبرعات نقدية للمرضى"/>
    <s v="نقدية للمرضى"/>
    <s v="دفاتر جمع مال"/>
    <x v="2"/>
    <s v="سارى"/>
    <n v="3662"/>
    <n v="74"/>
  </r>
  <r>
    <d v="2017-12-27T00:00:00"/>
    <x v="11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3735"/>
    <n v="75"/>
  </r>
  <r>
    <d v="2017-12-27T00:00:00"/>
    <x v="11"/>
    <n v="1000"/>
    <s v="خزينة مدينة نصر"/>
    <s v="تبرعات نقدية للمرضى"/>
    <s v="نقدية للمرضى"/>
    <s v="دفاتر جمع مال"/>
    <x v="2"/>
    <s v="سارى"/>
    <n v="3736"/>
    <n v="75"/>
  </r>
  <r>
    <d v="2017-12-27T00:00:00"/>
    <x v="11"/>
    <n v="1766.72"/>
    <s v="خزينة مدينة نصر"/>
    <s v="تبرعات عامة من زكاة مال وغيرها"/>
    <s v="تبرعات عامة من زكاة مال وغيرها"/>
    <s v="دفاتر جمع مال"/>
    <x v="2"/>
    <s v="سارى"/>
    <n v="3763"/>
    <n v="76"/>
  </r>
  <r>
    <d v="2017-12-27T00:00:00"/>
    <x v="11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3912"/>
    <n v="79"/>
  </r>
  <r>
    <d v="2017-12-27T00:00:00"/>
    <x v="11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3913"/>
    <n v="79"/>
  </r>
  <r>
    <d v="2017-12-27T00:00:00"/>
    <x v="11"/>
    <n v="300"/>
    <s v="خزينة مدينة نصر"/>
    <s v="تبرعات عامة من زكاة مال وغيرها"/>
    <s v="تبرعات عامة من زكاة مال وغيرها"/>
    <s v="دفاتر جمع مال"/>
    <x v="2"/>
    <s v="سارى"/>
    <n v="3914"/>
    <n v="79"/>
  </r>
  <r>
    <d v="2017-12-27T00:00:00"/>
    <x v="11"/>
    <n v="1300"/>
    <s v="خزينة مدينة نصر"/>
    <s v="تبرعات عامة من زكاة مال وغيرها"/>
    <s v="تبرعات عامة من زكاة مال وغيرها"/>
    <s v="دفاتر جمع مال"/>
    <x v="2"/>
    <s v="سارى"/>
    <n v="3915"/>
    <n v="79"/>
  </r>
  <r>
    <d v="2017-12-27T00:00:00"/>
    <x v="11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3955"/>
    <n v="80"/>
  </r>
  <r>
    <d v="2017-12-27T00:00:00"/>
    <x v="11"/>
    <n v="220"/>
    <s v="خزينة مدينة نصر"/>
    <s v="تبرعات عامة من زكاة مال وغيرها"/>
    <s v="تبرعات عامة من زكاة مال وغيرها"/>
    <s v="دفاتر جمع مال"/>
    <x v="2"/>
    <s v="سارى"/>
    <n v="3956"/>
    <n v="80"/>
  </r>
  <r>
    <d v="2017-12-27T00:00:00"/>
    <x v="11"/>
    <n v="400"/>
    <s v="خزينة مدينة نصر"/>
    <s v="تبرعات نقدية للمرضى"/>
    <s v="نقدية للمرضى"/>
    <s v="دفاتر جمع مال"/>
    <x v="2"/>
    <s v="سارى"/>
    <n v="3957"/>
    <n v="80"/>
  </r>
  <r>
    <d v="2017-12-27T00:00:00"/>
    <x v="11"/>
    <n v="50000"/>
    <s v="بنك البركة جنيه مصرى"/>
    <s v="تبرعات مباشرة بالبنك"/>
    <m/>
    <s v="بنوك"/>
    <x v="0"/>
    <m/>
    <s v="معاملة بنكية"/>
    <m/>
  </r>
  <r>
    <d v="2017-12-27T00:00:00"/>
    <x v="11"/>
    <n v="5000"/>
    <s v="بنك البركة جنيه مصرى"/>
    <s v="تبرعات مباشرة بالبنك"/>
    <m/>
    <s v="بنوك"/>
    <x v="0"/>
    <m/>
    <s v="معاملة بنكية"/>
    <m/>
  </r>
  <r>
    <d v="2017-12-27T00:00:00"/>
    <x v="11"/>
    <n v="3000"/>
    <s v="بنك البركة جنيه مصرى"/>
    <s v="تبرعات مباشرة بالبنك"/>
    <m/>
    <s v="بنوك"/>
    <x v="0"/>
    <m/>
    <s v="معاملة بنكية"/>
    <m/>
  </r>
  <r>
    <d v="2017-12-27T00:00:00"/>
    <x v="11"/>
    <n v="1000"/>
    <s v="بنك البركة جنيه مصرى"/>
    <s v="تبرعات مباشرة بالبنك"/>
    <m/>
    <s v="بنوك"/>
    <x v="0"/>
    <m/>
    <s v="معاملة بنكية"/>
    <m/>
  </r>
  <r>
    <d v="2017-12-27T00:00:00"/>
    <x v="11"/>
    <n v="70"/>
    <s v="بنك البركة جنيه مصرى"/>
    <s v="تبرعات مباشرة بالبنك"/>
    <m/>
    <s v="بنوك"/>
    <x v="0"/>
    <m/>
    <s v="معاملة بنكية"/>
    <m/>
  </r>
  <r>
    <d v="2017-12-27T00:00:00"/>
    <x v="11"/>
    <n v="1000"/>
    <s v="بنك البركة جنيه مصرى"/>
    <s v="تبرعات مباشرة بالبنك"/>
    <m/>
    <s v="بنوك"/>
    <x v="0"/>
    <m/>
    <s v="معاملة بنكية"/>
    <m/>
  </r>
  <r>
    <d v="2017-12-28T00:00:00"/>
    <x v="11"/>
    <n v="1000"/>
    <s v="خزينة مدينة نصر"/>
    <s v="تبرعات نقدية للمرضى"/>
    <s v="نقدية للمرضى"/>
    <s v="دفاتر جمع مال"/>
    <x v="2"/>
    <s v="سارى"/>
    <n v="1347"/>
    <n v="27"/>
  </r>
  <r>
    <d v="2017-12-28T00:00:00"/>
    <x v="11"/>
    <n v="2200"/>
    <s v="خزينة مدينة نصر"/>
    <s v="تبرعات عامة من زكاة مال وغيرها"/>
    <s v="تبرعات عامة من زكاة مال وغيرها"/>
    <s v="دفاتر جمع مال"/>
    <x v="2"/>
    <s v="سارى"/>
    <n v="2847"/>
    <n v="57"/>
  </r>
  <r>
    <d v="2017-12-28T00:00:00"/>
    <x v="11"/>
    <n v="1500"/>
    <s v="خزينة مدينة نصر"/>
    <s v="تبرعات نقدية للمرضى"/>
    <s v="نقدية للمرضى"/>
    <s v="دفاتر جمع مال"/>
    <x v="2"/>
    <s v="سارى"/>
    <n v="2976"/>
    <n v="60"/>
  </r>
  <r>
    <d v="2017-12-28T00:00:00"/>
    <x v="11"/>
    <n v="15000"/>
    <s v="خزينة مدينة نصر"/>
    <s v="تبرعات عامة من زكاة مال وغيرها"/>
    <s v="تبرعات عامة من زكاة مال وغيرها"/>
    <s v="دفاتر جمع مال"/>
    <x v="2"/>
    <s v="سارى"/>
    <n v="3472"/>
    <n v="70"/>
  </r>
  <r>
    <d v="2017-12-28T00:00:00"/>
    <x v="11"/>
    <n v="600"/>
    <s v="خزينة مدينة نصر"/>
    <s v="تبرعات نقدية للمرضى"/>
    <s v="نقدية للمرضى"/>
    <s v="دفاتر جمع مال"/>
    <x v="2"/>
    <s v="سارى"/>
    <n v="3473"/>
    <n v="70"/>
  </r>
  <r>
    <d v="2017-12-28T00:00:00"/>
    <x v="11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3594"/>
    <n v="72"/>
  </r>
  <r>
    <d v="2017-12-28T00:00:00"/>
    <x v="11"/>
    <n v="1500"/>
    <s v="خزينة مدينة نصر"/>
    <s v="تبرعات نقدية للمرضى"/>
    <s v="نقدية للمرضى"/>
    <s v="دفاتر جمع مال"/>
    <x v="2"/>
    <s v="سارى"/>
    <n v="3595"/>
    <n v="72"/>
  </r>
  <r>
    <d v="2017-12-28T00:00:00"/>
    <x v="11"/>
    <n v="10000"/>
    <s v="خزينة مدينة نصر"/>
    <s v="تبرعات نقدية للمرضى"/>
    <s v="نقدية للمرضى"/>
    <s v="دفاتر جمع مال"/>
    <x v="2"/>
    <s v="سارى"/>
    <n v="3596"/>
    <n v="72"/>
  </r>
  <r>
    <d v="2017-12-28T00:00:00"/>
    <x v="11"/>
    <n v="7000"/>
    <s v="خزينة مدينة نصر"/>
    <s v="تبرعات نقدية للمرضى"/>
    <s v="نقدية للمرضى"/>
    <s v="دفاتر جمع مال"/>
    <x v="2"/>
    <s v="سارى"/>
    <n v="3597"/>
    <n v="72"/>
  </r>
  <r>
    <d v="2017-12-28T00:00:00"/>
    <x v="11"/>
    <n v="8000"/>
    <s v="خزينة مدينة نصر"/>
    <s v="تبرعات عامة من زكاة مال وغيرها"/>
    <s v="تبرعات عامة من زكاة مال وغيرها"/>
    <s v="دفاتر جمع مال"/>
    <x v="2"/>
    <s v="سارى"/>
    <n v="3663"/>
    <n v="74"/>
  </r>
  <r>
    <d v="2017-12-28T00:00:00"/>
    <x v="11"/>
    <n v="500"/>
    <s v="خزينة مدينة نصر"/>
    <s v="تبرعات نقدية للمرضى"/>
    <s v="نقدية للمرضى"/>
    <s v="دفاتر جمع مال"/>
    <x v="2"/>
    <s v="سارى"/>
    <n v="3664"/>
    <n v="74"/>
  </r>
  <r>
    <d v="2017-12-28T00:00:00"/>
    <x v="11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3665"/>
    <n v="74"/>
  </r>
  <r>
    <d v="2017-12-28T00:00:00"/>
    <x v="11"/>
    <n v="1500"/>
    <s v="خزينة مدينة نصر"/>
    <s v="تبرعات عامة من زكاة مال وغيرها"/>
    <s v="تبرعات عامة من زكاة مال وغيرها"/>
    <s v="دفاتر جمع مال"/>
    <x v="2"/>
    <s v="سارى"/>
    <n v="3666"/>
    <n v="74"/>
  </r>
  <r>
    <d v="2017-12-28T00:00:00"/>
    <x v="11"/>
    <n v="400"/>
    <s v="خزينة مدينة نصر"/>
    <s v="تبرعات نقدية للمرضى"/>
    <s v="نقدية للمرضى"/>
    <s v="دفاتر جمع مال"/>
    <x v="2"/>
    <s v="سارى"/>
    <n v="3667"/>
    <n v="74"/>
  </r>
  <r>
    <d v="2017-12-28T00:00:00"/>
    <x v="11"/>
    <n v="2405"/>
    <s v="خزينة مدينة نصر"/>
    <s v="تبرعات عامة من زكاة مال وغيرها"/>
    <s v="تبرعات عامة من زكاة مال وغيرها"/>
    <s v="دفاتر جمع مال"/>
    <x v="2"/>
    <s v="سارى"/>
    <n v="3737"/>
    <n v="75"/>
  </r>
  <r>
    <d v="2017-12-28T00:00:00"/>
    <x v="11"/>
    <n v="3000"/>
    <s v="خزينة مدينة نصر"/>
    <s v="تبرعات عامة من زكاة مال وغيرها"/>
    <s v="تبرعات عامة من زكاة مال وغيرها"/>
    <s v="دفاتر جمع مال"/>
    <x v="2"/>
    <s v="سارى"/>
    <n v="3764"/>
    <n v="76"/>
  </r>
  <r>
    <d v="2017-12-28T00:00:00"/>
    <x v="11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3765"/>
    <n v="76"/>
  </r>
  <r>
    <d v="2017-12-28T00:00:00"/>
    <x v="11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3916"/>
    <n v="79"/>
  </r>
  <r>
    <d v="2017-12-28T00:00:00"/>
    <x v="11"/>
    <n v="200"/>
    <s v="خزينة مدينة نصر"/>
    <s v="تبرعات نقدية للمرضى"/>
    <s v="نقدية للمرضى"/>
    <s v="دفاتر جمع مال"/>
    <x v="2"/>
    <s v="سارى"/>
    <n v="3917"/>
    <n v="79"/>
  </r>
  <r>
    <d v="2017-12-28T00:00:00"/>
    <x v="11"/>
    <n v="10000"/>
    <s v="خزينة مدينة نصر"/>
    <s v="تبرعات نقدية للمرضى"/>
    <s v="نقدية للمرضى"/>
    <s v="دفاتر جمع مال"/>
    <x v="2"/>
    <s v="سارى"/>
    <n v="3919"/>
    <n v="79"/>
  </r>
  <r>
    <d v="2017-12-28T00:00:00"/>
    <x v="11"/>
    <n v="1700"/>
    <s v="خزينة مدينة نصر"/>
    <s v="تبرعات نقدية للمرضى"/>
    <s v="نقدية للمرضى"/>
    <s v="دفاتر جمع مال"/>
    <x v="2"/>
    <s v="سارى"/>
    <n v="3920"/>
    <n v="79"/>
  </r>
  <r>
    <d v="2017-12-28T00:00:00"/>
    <x v="11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3958"/>
    <n v="80"/>
  </r>
  <r>
    <d v="2017-12-28T00:00:00"/>
    <x v="11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3959"/>
    <n v="80"/>
  </r>
  <r>
    <d v="2017-12-28T00:00:00"/>
    <x v="11"/>
    <n v="10000"/>
    <s v="خزينة مدينة نصر"/>
    <s v="تبرعات نقدية للمرضى"/>
    <s v="نقدية للمرضى"/>
    <s v="دفاتر جمع مال"/>
    <x v="2"/>
    <s v="سارى"/>
    <n v="3960"/>
    <n v="80"/>
  </r>
  <r>
    <d v="2017-12-28T00:00:00"/>
    <x v="11"/>
    <n v="200"/>
    <s v="بنك البركة جنيه مصرى"/>
    <s v="تبرعات مباشرة بالبنك"/>
    <m/>
    <s v="بنوك"/>
    <x v="0"/>
    <m/>
    <s v="معاملة بنكية"/>
    <m/>
  </r>
  <r>
    <d v="2017-12-28T00:00:00"/>
    <x v="11"/>
    <n v="25000"/>
    <s v="بنك البركة جنيه مصرى"/>
    <s v="تبرعات مباشرة بالبنك"/>
    <m/>
    <s v="بنوك"/>
    <x v="0"/>
    <m/>
    <s v="معاملة بنكية"/>
    <m/>
  </r>
  <r>
    <d v="2017-12-28T00:00:00"/>
    <x v="11"/>
    <n v="4750"/>
    <s v="بنك البركة جنيه مصرى"/>
    <s v="تبرعات مباشرة بالبنك"/>
    <m/>
    <s v="بنوك"/>
    <x v="0"/>
    <m/>
    <s v="معاملة بنكية"/>
    <m/>
  </r>
  <r>
    <d v="2017-12-28T00:00:00"/>
    <x v="11"/>
    <n v="2198.75"/>
    <s v="بنك البركة جنيه مصرى"/>
    <s v="تبرعات مباشرة بالبنك"/>
    <m/>
    <s v="بنوك"/>
    <x v="0"/>
    <m/>
    <s v="معاملة بنكية"/>
    <m/>
  </r>
  <r>
    <d v="2017-12-28T00:00:00"/>
    <x v="11"/>
    <n v="1886"/>
    <s v="بنك البركة يورو"/>
    <s v="تبرعات مباشرة بالبنك"/>
    <m/>
    <s v="بنوك"/>
    <x v="0"/>
    <m/>
    <m/>
    <m/>
  </r>
  <r>
    <d v="2017-12-30T00:00:00"/>
    <x v="11"/>
    <n v="8000"/>
    <s v="خزينة مدينة نصر"/>
    <s v="تبرعات نقدية للمرضى"/>
    <s v="نقدية للمرضى"/>
    <s v="دفاتر جمع مال"/>
    <x v="2"/>
    <s v="سارى"/>
    <n v="1348"/>
    <n v="27"/>
  </r>
  <r>
    <d v="2017-12-30T00:00:00"/>
    <x v="11"/>
    <n v="100"/>
    <s v="خزينة مدينة نصر"/>
    <s v="تبرعات نقدية للمرضى"/>
    <s v="نقدية للمرضى"/>
    <s v="دفاتر جمع مال"/>
    <x v="2"/>
    <s v="سارى"/>
    <n v="1349"/>
    <n v="27"/>
  </r>
  <r>
    <d v="2017-12-30T00:00:00"/>
    <x v="11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2848"/>
    <n v="57"/>
  </r>
  <r>
    <d v="2017-12-30T00:00:00"/>
    <x v="11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2849"/>
    <n v="57"/>
  </r>
  <r>
    <d v="2017-12-30T00:00:00"/>
    <x v="11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2850"/>
    <n v="57"/>
  </r>
  <r>
    <d v="2017-12-30T00:00:00"/>
    <x v="11"/>
    <n v="500"/>
    <s v="خزينة مدينة نصر"/>
    <s v="تبرعات نقدية للمرضى"/>
    <s v="نقدية للمرضى"/>
    <s v="دفاتر جمع مال"/>
    <x v="2"/>
    <s v="سارى"/>
    <n v="3474"/>
    <n v="70"/>
  </r>
  <r>
    <d v="2017-12-30T00:00:00"/>
    <x v="11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3475"/>
    <n v="70"/>
  </r>
  <r>
    <d v="2017-12-30T00:00:00"/>
    <x v="11"/>
    <n v="300"/>
    <s v="خزينة مدينة نصر"/>
    <s v="تبرعات نقدية للمرضى"/>
    <s v="نقدية للمرضى"/>
    <s v="دفاتر جمع مال"/>
    <x v="2"/>
    <s v="سارى"/>
    <n v="3476"/>
    <n v="70"/>
  </r>
  <r>
    <d v="2017-12-30T00:00:00"/>
    <x v="11"/>
    <n v="650"/>
    <s v="خزينة مدينة نصر"/>
    <s v="تبرعات نقدية للمرضى"/>
    <s v="نقدية للمرضى"/>
    <s v="دفاتر جمع مال"/>
    <x v="2"/>
    <s v="سارى"/>
    <n v="3477"/>
    <n v="70"/>
  </r>
  <r>
    <d v="2017-12-30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3668"/>
    <n v="74"/>
  </r>
  <r>
    <d v="2017-12-30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3669"/>
    <n v="74"/>
  </r>
  <r>
    <d v="2017-12-30T00:00:00"/>
    <x v="11"/>
    <n v="2000"/>
    <s v="خزينة مدينة نصر"/>
    <s v="تبرعات نقدية للمرضى"/>
    <s v="نقدية للمرضى"/>
    <s v="دفاتر جمع مال"/>
    <x v="2"/>
    <s v="سارى"/>
    <n v="3670"/>
    <n v="74"/>
  </r>
  <r>
    <d v="2017-12-30T00:00:00"/>
    <x v="11"/>
    <n v="200"/>
    <s v="خزينة مدينة نصر"/>
    <s v="تبرعات عامة من زكاة مال وغيرها"/>
    <s v="تبرعات عامة من زكاة مال وغيرها"/>
    <s v="دفاتر جمع مال"/>
    <x v="2"/>
    <s v="سارى"/>
    <n v="3671"/>
    <n v="74"/>
  </r>
  <r>
    <d v="2017-12-30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3672"/>
    <n v="74"/>
  </r>
  <r>
    <d v="2017-12-30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3673"/>
    <n v="74"/>
  </r>
  <r>
    <d v="2017-12-30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3674"/>
    <n v="74"/>
  </r>
  <r>
    <d v="2017-12-30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3675"/>
    <n v="74"/>
  </r>
  <r>
    <d v="2017-12-30T00:00:00"/>
    <x v="11"/>
    <n v="500"/>
    <s v="خزينة مدينة نصر"/>
    <s v="تبرعات نقدية للمرضى"/>
    <s v="نقدية للمرضى"/>
    <s v="دفاتر جمع مال"/>
    <x v="2"/>
    <s v="سارى"/>
    <n v="3738"/>
    <n v="75"/>
  </r>
  <r>
    <d v="2017-12-30T00:00:00"/>
    <x v="11"/>
    <n v="450"/>
    <s v="خزينة مدينة نصر"/>
    <s v="تبرعات عامة من زكاة مال وغيرها"/>
    <s v="تبرعات عامة من زكاة مال وغيرها"/>
    <s v="دفاتر جمع مال"/>
    <x v="2"/>
    <s v="سارى"/>
    <n v="3739"/>
    <n v="75"/>
  </r>
  <r>
    <d v="2017-12-30T00:00:00"/>
    <x v="11"/>
    <n v="400"/>
    <s v="خزينة مدينة نصر"/>
    <s v="تبرعات نقدية للمرضى"/>
    <s v="نقدية للمرضى"/>
    <s v="دفاتر جمع مال"/>
    <x v="2"/>
    <s v="سارى"/>
    <n v="3740"/>
    <n v="75"/>
  </r>
  <r>
    <d v="2017-12-30T00:00:00"/>
    <x v="11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3741"/>
    <n v="75"/>
  </r>
  <r>
    <d v="2017-12-30T00:00:00"/>
    <x v="11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3742"/>
    <n v="75"/>
  </r>
  <r>
    <d v="2017-12-30T00:00:00"/>
    <x v="11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3743"/>
    <n v="75"/>
  </r>
  <r>
    <d v="2017-12-30T00:00:00"/>
    <x v="11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3744"/>
    <n v="75"/>
  </r>
  <r>
    <d v="2017-12-30T00:00:00"/>
    <x v="11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3745"/>
    <n v="75"/>
  </r>
  <r>
    <d v="2017-12-30T00:00:00"/>
    <x v="11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3746"/>
    <n v="75"/>
  </r>
  <r>
    <d v="2017-12-30T00:00:00"/>
    <x v="11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3747"/>
    <n v="75"/>
  </r>
  <r>
    <d v="2017-12-30T00:00:00"/>
    <x v="11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3748"/>
    <n v="75"/>
  </r>
  <r>
    <d v="2017-12-30T00:00:00"/>
    <x v="11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3749"/>
    <n v="75"/>
  </r>
  <r>
    <d v="2017-12-30T00:00:00"/>
    <x v="11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3750"/>
    <n v="75"/>
  </r>
  <r>
    <d v="2017-12-30T00:00:00"/>
    <x v="11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3766"/>
    <n v="76"/>
  </r>
  <r>
    <d v="2017-12-30T00:00:00"/>
    <x v="11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3814"/>
    <n v="77"/>
  </r>
  <r>
    <d v="2017-12-30T00:00:00"/>
    <x v="11"/>
    <n v="1500"/>
    <s v="خزينة مدينة نصر"/>
    <s v="تبرعات نقدية للمرضى"/>
    <s v="نقدية للمرضى"/>
    <s v="دفاتر جمع مال"/>
    <x v="2"/>
    <s v="سارى"/>
    <n v="3921"/>
    <n v="79"/>
  </r>
  <r>
    <d v="2017-12-30T00:00:00"/>
    <x v="11"/>
    <n v="500"/>
    <s v="خزينة مدينة نصر"/>
    <s v="تبرعات نقدية للمرضى"/>
    <s v="نقدية للمرضى"/>
    <s v="دفاتر جمع مال"/>
    <x v="2"/>
    <s v="سارى"/>
    <n v="3922"/>
    <n v="79"/>
  </r>
  <r>
    <d v="2017-12-30T00:00:00"/>
    <x v="11"/>
    <n v="700"/>
    <s v="خزينة مدينة نصر"/>
    <s v="تبرعات نقدية للمرضى"/>
    <s v="نقدية للمرضى"/>
    <s v="دفاتر جمع مال"/>
    <x v="2"/>
    <s v="سارى"/>
    <n v="3961"/>
    <n v="80"/>
  </r>
  <r>
    <d v="2017-12-30T00:00:00"/>
    <x v="11"/>
    <n v="1000"/>
    <s v="خزينة مدينة نصر"/>
    <s v="تبرعات نقدية للمرضى"/>
    <s v="نقدية للمرضى"/>
    <s v="دفاتر جمع مال"/>
    <x v="2"/>
    <s v="سارى"/>
    <n v="3962"/>
    <n v="80"/>
  </r>
  <r>
    <d v="2017-12-30T00:00:00"/>
    <x v="11"/>
    <n v="7000"/>
    <s v="خزينة مدينة نصر"/>
    <s v="تبرعات عامة من زكاة مال وغيرها"/>
    <s v="تبرعات عامة من زكاة مال وغيرها"/>
    <s v="دفاتر جمع مال"/>
    <x v="2"/>
    <s v="سارى"/>
    <n v="3963"/>
    <n v="80"/>
  </r>
  <r>
    <d v="2017-12-31T00:00:00"/>
    <x v="11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3478"/>
    <n v="70"/>
  </r>
  <r>
    <d v="2017-12-31T00:00:00"/>
    <x v="11"/>
    <n v="750"/>
    <s v="خزينة مدينة نصر"/>
    <s v="تبرعات عامة من زكاة مال وغيرها"/>
    <s v="تبرعات عامة من زكاة مال وغيرها"/>
    <s v="دفاتر جمع مال"/>
    <x v="2"/>
    <s v="سارى"/>
    <n v="3479"/>
    <n v="70"/>
  </r>
  <r>
    <d v="2017-12-31T00:00:00"/>
    <x v="11"/>
    <n v="500"/>
    <s v="خزينة مدينة نصر"/>
    <s v="تبرعات عامة من زكاة مال وغيرها"/>
    <s v="تبرعات عامة من زكاة مال وغيرها"/>
    <s v="دفاتر جمع مال"/>
    <x v="2"/>
    <s v="سارى"/>
    <n v="3480"/>
    <n v="70"/>
  </r>
  <r>
    <d v="2017-12-31T00:00:00"/>
    <x v="11"/>
    <n v="2000"/>
    <s v="خزينة مدينة نصر"/>
    <s v="تبرعات نقدية للمرضى"/>
    <s v="نقدية للمرضى"/>
    <s v="دفاتر جمع مال"/>
    <x v="2"/>
    <s v="سارى"/>
    <n v="3481"/>
    <n v="70"/>
  </r>
  <r>
    <d v="2017-12-31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3482"/>
    <n v="70"/>
  </r>
  <r>
    <d v="2017-12-31T00:00:00"/>
    <x v="11"/>
    <n v="70"/>
    <s v="خزينة مدينة نصر"/>
    <s v="تبرعات عامة من زكاة مال وغيرها"/>
    <s v="تبرعات عامة من زكاة مال وغيرها"/>
    <s v="دفاتر جمع مال"/>
    <x v="2"/>
    <s v="سارى"/>
    <n v="3676"/>
    <n v="74"/>
  </r>
  <r>
    <d v="2017-12-31T00:00:00"/>
    <x v="11"/>
    <n v="100"/>
    <s v="خزينة مدينة نصر"/>
    <s v="تبرعات عامة من زكاة مال وغيرها"/>
    <s v="تبرعات عامة من زكاة مال وغيرها"/>
    <s v="دفاتر جمع مال"/>
    <x v="2"/>
    <s v="سارى"/>
    <n v="3677"/>
    <n v="74"/>
  </r>
  <r>
    <d v="2017-12-31T00:00:00"/>
    <x v="11"/>
    <n v="2000"/>
    <s v="خزينة مدينة نصر"/>
    <s v="تبرعات عامة من زكاة مال وغيرها"/>
    <s v="تبرعات عامة من زكاة مال وغيرها"/>
    <s v="دفاتر جمع مال"/>
    <x v="2"/>
    <s v="سارى"/>
    <n v="3678"/>
    <n v="74"/>
  </r>
  <r>
    <d v="2017-12-31T00:00:00"/>
    <x v="11"/>
    <n v="400"/>
    <s v="خزينة مدينة نصر"/>
    <s v="تبرعات عامة من زكاة مال وغيرها"/>
    <s v="تبرعات عامة من زكاة مال وغيرها"/>
    <s v="دفاتر جمع مال"/>
    <x v="2"/>
    <s v="سارى"/>
    <n v="3679"/>
    <n v="74"/>
  </r>
  <r>
    <d v="2017-12-31T00:00:00"/>
    <x v="11"/>
    <n v="14635.179999999998"/>
    <s v="خزينة مدينة نصر"/>
    <s v="تبرعات عامة من زكاة مال وغيرها"/>
    <s v="تبرعات عامة من زكاة مال وغيرها"/>
    <s v="دفاتر جمع مال"/>
    <x v="2"/>
    <s v="سارى"/>
    <n v="3680"/>
    <n v="74"/>
  </r>
  <r>
    <d v="2017-12-31T00:00:00"/>
    <x v="11"/>
    <n v="10000"/>
    <s v="خزينة مدينة نصر"/>
    <s v="تبرعات عامة من زكاة مال وغيرها"/>
    <s v="تبرعات عامة من زكاة مال وغيرها"/>
    <s v="دفاتر جمع مال"/>
    <x v="2"/>
    <s v="سارى"/>
    <n v="3681"/>
    <n v="74"/>
  </r>
  <r>
    <d v="2017-12-31T00:00:00"/>
    <x v="11"/>
    <n v="5000"/>
    <s v="خزينة مدينة نصر"/>
    <s v="تبرعات عامة من زكاة مال وغيرها"/>
    <s v="تبرعات عامة من زكاة مال وغيرها"/>
    <s v="دفاتر جمع مال"/>
    <x v="2"/>
    <s v="سارى"/>
    <n v="3683"/>
    <n v="74"/>
  </r>
  <r>
    <d v="2017-12-31T00:00:00"/>
    <x v="11"/>
    <n v="1000"/>
    <s v="خزينة مدينة نصر"/>
    <s v="تبرعات عامة من زكاة مال وغيرها"/>
    <s v="تبرعات عامة من زكاة مال وغيرها"/>
    <s v="دفاتر جمع مال"/>
    <x v="2"/>
    <s v="سارى"/>
    <n v="3767"/>
    <n v="76"/>
  </r>
  <r>
    <d v="2017-12-31T00:00:00"/>
    <x v="11"/>
    <n v="600"/>
    <s v="خزينة مدينة نصر"/>
    <s v="تبرعات عامة من زكاة مال وغيرها"/>
    <s v="تبرعات عامة من زكاة مال وغيرها"/>
    <s v="دفاتر جمع مال"/>
    <x v="2"/>
    <s v="سارى"/>
    <n v="3768"/>
    <n v="76"/>
  </r>
  <r>
    <d v="2017-12-31T00:00:00"/>
    <x v="11"/>
    <n v="3365"/>
    <s v="خزينة مدينة نصر"/>
    <s v="تبرعات عامة من زكاة مال وغيرها"/>
    <s v="تبرعات عامة من زكاة مال وغيرها"/>
    <s v="دفاتر جمع مال"/>
    <x v="2"/>
    <s v="سارى"/>
    <n v="3769"/>
    <n v="76"/>
  </r>
  <r>
    <d v="2017-12-31T00:00:00"/>
    <x v="11"/>
    <n v="1600"/>
    <s v="خزينة مدينة نصر"/>
    <s v="تبرعات عامة من زكاة مال وغيرها"/>
    <s v="تبرعات عامة من زكاة مال وغيرها"/>
    <s v="دفاتر جمع مال"/>
    <x v="2"/>
    <s v="سارى"/>
    <n v="3923"/>
    <n v="79"/>
  </r>
  <r>
    <d v="2017-12-31T00:00:00"/>
    <x v="11"/>
    <n v="5287.8"/>
    <s v="عملاء - ميجا خير"/>
    <s v="تبرعات حسابات قبض - جمع مال"/>
    <m/>
    <s v="عملاء"/>
    <x v="1"/>
    <m/>
    <m/>
    <m/>
  </r>
  <r>
    <d v="2017-12-31T00:00:00"/>
    <x v="11"/>
    <n v="169508"/>
    <s v="عملاء - فورى"/>
    <s v="تبرعات حسابات قبض - جمع مال"/>
    <m/>
    <s v="عملاء"/>
    <x v="1"/>
    <m/>
    <m/>
    <m/>
  </r>
  <r>
    <d v="2017-12-31T00:00:00"/>
    <x v="11"/>
    <n v="3340"/>
    <s v="بنك البركة جنيه مصرى"/>
    <s v="تبرعات مباشرة بالبنك"/>
    <m/>
    <s v="بنوك"/>
    <x v="0"/>
    <m/>
    <s v="معاملة بنكية"/>
    <m/>
  </r>
  <r>
    <d v="2017-12-31T00:00:00"/>
    <x v="11"/>
    <n v="500"/>
    <s v="بنك البركة جنيه مصرى"/>
    <s v="تبرعات مباشرة بالبنك"/>
    <m/>
    <s v="بنوك"/>
    <x v="0"/>
    <m/>
    <s v="معاملة بنكية"/>
    <m/>
  </r>
  <r>
    <d v="2017-12-31T00:00:00"/>
    <x v="11"/>
    <n v="1000"/>
    <s v="بنك البركة جنيه مصرى"/>
    <s v="تبرعات مباشرة بالبنك"/>
    <m/>
    <s v="بنوك"/>
    <x v="0"/>
    <m/>
    <s v="معاملة بنكية"/>
    <m/>
  </r>
  <r>
    <d v="2017-12-31T00:00:00"/>
    <x v="11"/>
    <n v="70"/>
    <s v="بنك البركة جنيه مصرى"/>
    <s v="تبرعات مباشرة بالبنك"/>
    <m/>
    <s v="بنوك"/>
    <x v="0"/>
    <m/>
    <s v="معاملة بنكية"/>
    <m/>
  </r>
  <r>
    <d v="2017-12-31T00:00:00"/>
    <x v="11"/>
    <n v="90"/>
    <s v="بنك البركة جنيه مصرى"/>
    <s v="تبرعات مباشرة بالبنك"/>
    <m/>
    <s v="بنوك"/>
    <x v="0"/>
    <m/>
    <s v="معاملة بنكية"/>
    <m/>
  </r>
  <r>
    <d v="2017-12-31T00:00:00"/>
    <x v="11"/>
    <n v="690"/>
    <s v="بنك البركة جنيه مصرى"/>
    <s v="تبرعات مباشرة بالبنك"/>
    <m/>
    <s v="بنوك"/>
    <x v="0"/>
    <m/>
    <s v="معاملة بنكية"/>
    <m/>
  </r>
  <r>
    <d v="2017-12-31T00:00:00"/>
    <x v="11"/>
    <n v="1250"/>
    <s v="بنك البركة جنيه مصرى"/>
    <s v="تبرعات مباشرة بالبنك"/>
    <m/>
    <s v="بنوك"/>
    <x v="0"/>
    <m/>
    <s v="معاملة بنكية"/>
    <m/>
  </r>
  <r>
    <d v="2017-12-31T00:00:00"/>
    <x v="11"/>
    <n v="650"/>
    <s v="بنك البركة جنيه مصرى"/>
    <s v="تبرعات مباشرة بالبنك"/>
    <m/>
    <s v="بنوك"/>
    <x v="0"/>
    <m/>
    <s v="معاملة بنكية"/>
    <m/>
  </r>
  <r>
    <d v="2017-12-31T00:00:00"/>
    <x v="11"/>
    <n v="91200"/>
    <s v="خزينة مدينة نصر"/>
    <s v="تبرعات نقدية للمرضى"/>
    <s v="نقدية للمرضى"/>
    <s v="دفاتر نقدية"/>
    <x v="2"/>
    <s v="مفقود"/>
    <n v="7233"/>
    <n v="145"/>
  </r>
  <r>
    <d v="2017-12-31T00:00:00"/>
    <x v="11"/>
    <n v="32348"/>
    <s v="عملاء - مصارى"/>
    <s v="تبرعات حسابات قبض - جمع مال"/>
    <m/>
    <s v="عملاء"/>
    <x v="1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18" firstHeaderRow="1" firstDataRow="3" firstDataCol="1" rowPageCount="1" colPageCount="1"/>
  <pivotFields count="18">
    <pivotField showAll="0"/>
    <pivotField axis="axisRow" showAll="0">
      <items count="14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dataField="1" showAll="0"/>
    <pivotField axis="axisCol" showAll="0">
      <items count="62">
        <item x="11"/>
        <item x="12"/>
        <item x="26"/>
        <item x="30"/>
        <item x="27"/>
        <item x="51"/>
        <item x="0"/>
        <item x="29"/>
        <item x="32"/>
        <item x="16"/>
        <item x="41"/>
        <item x="8"/>
        <item x="38"/>
        <item x="1"/>
        <item x="17"/>
        <item x="5"/>
        <item x="53"/>
        <item x="35"/>
        <item x="24"/>
        <item x="18"/>
        <item x="31"/>
        <item x="44"/>
        <item x="13"/>
        <item x="6"/>
        <item x="39"/>
        <item x="43"/>
        <item x="45"/>
        <item x="14"/>
        <item x="33"/>
        <item x="3"/>
        <item x="25"/>
        <item x="2"/>
        <item x="40"/>
        <item x="15"/>
        <item x="36"/>
        <item x="9"/>
        <item x="7"/>
        <item x="10"/>
        <item x="19"/>
        <item x="20"/>
        <item x="56"/>
        <item x="54"/>
        <item x="57"/>
        <item x="55"/>
        <item x="58"/>
        <item x="60"/>
        <item x="59"/>
        <item x="4"/>
        <item x="37"/>
        <item x="52"/>
        <item x="23"/>
        <item x="42"/>
        <item x="34"/>
        <item x="47"/>
        <item x="46"/>
        <item x="21"/>
        <item x="22"/>
        <item x="28"/>
        <item x="49"/>
        <item x="48"/>
        <item x="50"/>
        <item t="default"/>
      </items>
    </pivotField>
    <pivotField axis="axisCol" showAll="0">
      <items count="36">
        <item x="27"/>
        <item x="0"/>
        <item x="26"/>
        <item x="15"/>
        <item x="11"/>
        <item x="20"/>
        <item x="17"/>
        <item x="22"/>
        <item x="2"/>
        <item x="6"/>
        <item x="9"/>
        <item x="18"/>
        <item x="1"/>
        <item x="7"/>
        <item x="24"/>
        <item x="8"/>
        <item x="21"/>
        <item x="23"/>
        <item x="10"/>
        <item x="16"/>
        <item x="12"/>
        <item x="25"/>
        <item x="14"/>
        <item x="30"/>
        <item x="28"/>
        <item x="31"/>
        <item x="29"/>
        <item x="32"/>
        <item x="34"/>
        <item x="33"/>
        <item x="5"/>
        <item x="4"/>
        <item x="3"/>
        <item x="19"/>
        <item x="13"/>
        <item t="default"/>
      </items>
    </pivotField>
    <pivotField numFmtId="164" showAll="0"/>
    <pivotField numFmtId="164" showAll="0"/>
    <pivotField numFmtId="164" showAll="0"/>
    <pivotField numFmtId="164"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90">
        <item h="1" x="55"/>
        <item h="1" x="69"/>
        <item h="1" x="68"/>
        <item h="1" x="171"/>
        <item h="1" x="44"/>
        <item h="1" x="130"/>
        <item h="1" x="87"/>
        <item h="1" x="115"/>
        <item h="1" x="73"/>
        <item h="1" x="240"/>
        <item h="1" x="108"/>
        <item h="1" x="15"/>
        <item h="1" x="253"/>
        <item h="1" x="251"/>
        <item h="1" x="260"/>
        <item h="1" x="120"/>
        <item h="1" x="56"/>
        <item h="1" x="13"/>
        <item h="1" x="22"/>
        <item h="1" x="42"/>
        <item h="1" x="184"/>
        <item h="1" x="83"/>
        <item h="1" x="244"/>
        <item h="1" x="226"/>
        <item h="1" x="236"/>
        <item h="1" x="104"/>
        <item h="1" x="234"/>
        <item h="1" x="151"/>
        <item h="1" x="175"/>
        <item h="1" x="128"/>
        <item h="1" x="57"/>
        <item h="1" x="228"/>
        <item h="1" x="113"/>
        <item h="1" x="112"/>
        <item h="1" x="2"/>
        <item h="1" x="117"/>
        <item h="1" x="232"/>
        <item h="1" x="5"/>
        <item h="1" x="82"/>
        <item h="1" x="127"/>
        <item h="1" x="217"/>
        <item h="1" x="35"/>
        <item h="1" x="231"/>
        <item h="1" x="41"/>
        <item h="1" x="132"/>
        <item h="1" x="129"/>
        <item h="1" x="270"/>
        <item h="1" x="116"/>
        <item h="1" x="135"/>
        <item h="1" x="160"/>
        <item h="1" x="197"/>
        <item h="1" x="198"/>
        <item h="1" x="142"/>
        <item h="1" x="78"/>
        <item h="1" x="238"/>
        <item h="1" x="256"/>
        <item h="1" x="200"/>
        <item h="1" x="140"/>
        <item h="1" x="60"/>
        <item h="1" x="64"/>
        <item h="1" x="266"/>
        <item h="1" x="119"/>
        <item h="1" x="214"/>
        <item h="1" x="161"/>
        <item h="1" x="176"/>
        <item h="1" x="199"/>
        <item h="1" x="172"/>
        <item h="1" x="259"/>
        <item h="1" x="59"/>
        <item h="1" x="86"/>
        <item h="1" x="147"/>
        <item h="1" x="219"/>
        <item h="1" x="196"/>
        <item h="1" x="39"/>
        <item h="1" x="137"/>
        <item h="1" x="96"/>
        <item h="1" x="282"/>
        <item h="1" x="14"/>
        <item h="1" x="10"/>
        <item h="1" x="168"/>
        <item h="1" x="100"/>
        <item h="1" x="271"/>
        <item h="1" x="109"/>
        <item h="1" x="101"/>
        <item h="1" x="274"/>
        <item h="1" x="242"/>
        <item h="1" x="189"/>
        <item h="1" x="149"/>
        <item h="1" x="229"/>
        <item h="1" x="23"/>
        <item h="1" x="263"/>
        <item h="1" x="49"/>
        <item h="1" x="283"/>
        <item h="1" x="123"/>
        <item h="1" x="235"/>
        <item h="1" x="276"/>
        <item h="1" x="272"/>
        <item h="1" x="267"/>
        <item h="1" x="12"/>
        <item h="1" x="239"/>
        <item h="1" x="277"/>
        <item h="1" x="65"/>
        <item h="1" x="245"/>
        <item h="1" x="125"/>
        <item h="1" x="93"/>
        <item h="1" x="36"/>
        <item h="1" x="202"/>
        <item h="1" x="163"/>
        <item h="1" x="193"/>
        <item h="1" x="254"/>
        <item h="1" x="11"/>
        <item h="1" x="280"/>
        <item h="1" x="124"/>
        <item h="1" x="241"/>
        <item h="1" x="233"/>
        <item h="1" x="29"/>
        <item h="1" x="169"/>
        <item h="1" x="174"/>
        <item h="1" x="53"/>
        <item h="1" x="40"/>
        <item h="1" x="89"/>
        <item h="1" x="20"/>
        <item h="1" x="207"/>
        <item h="1" x="179"/>
        <item h="1" x="58"/>
        <item h="1" x="223"/>
        <item h="1" x="75"/>
        <item h="1" x="19"/>
        <item h="1" x="250"/>
        <item h="1" x="30"/>
        <item h="1" x="173"/>
        <item h="1" x="7"/>
        <item h="1" x="157"/>
        <item h="1" x="195"/>
        <item h="1" x="31"/>
        <item h="1" x="66"/>
        <item h="1" x="139"/>
        <item h="1" x="46"/>
        <item h="1" x="167"/>
        <item h="1" x="178"/>
        <item h="1" x="37"/>
        <item h="1" x="194"/>
        <item h="1" x="18"/>
        <item h="1" x="285"/>
        <item h="1" x="99"/>
        <item h="1" x="95"/>
        <item h="1" x="265"/>
        <item h="1" x="279"/>
        <item h="1" x="21"/>
        <item h="1" x="62"/>
        <item h="1" x="61"/>
        <item h="1" x="67"/>
        <item h="1" x="80"/>
        <item h="1" x="98"/>
        <item h="1" x="103"/>
        <item h="1" x="114"/>
        <item h="1" x="150"/>
        <item h="1" x="162"/>
        <item h="1" x="206"/>
        <item h="1" x="177"/>
        <item h="1" x="180"/>
        <item h="1" x="188"/>
        <item h="1" x="187"/>
        <item h="1" x="213"/>
        <item h="1" x="209"/>
        <item h="1" x="220"/>
        <item h="1" x="221"/>
        <item h="1" x="203"/>
        <item h="1" x="84"/>
        <item h="1" x="88"/>
        <item h="1" x="201"/>
        <item h="1" x="170"/>
        <item h="1" x="208"/>
        <item h="1" x="8"/>
        <item h="1" x="146"/>
        <item h="1" x="225"/>
        <item h="1" x="284"/>
        <item h="1" x="288"/>
        <item h="1" x="91"/>
        <item h="1" x="27"/>
        <item h="1" x="6"/>
        <item h="1" x="47"/>
        <item h="1" x="246"/>
        <item h="1" x="143"/>
        <item h="1" x="26"/>
        <item x="52"/>
        <item h="1" x="186"/>
        <item h="1" x="121"/>
        <item h="1" x="257"/>
        <item h="1" x="156"/>
        <item h="1" x="185"/>
        <item h="1" x="51"/>
        <item h="1" x="164"/>
        <item h="1" x="243"/>
        <item h="1" x="273"/>
        <item h="1" x="281"/>
        <item h="1" x="268"/>
        <item h="1" x="278"/>
        <item h="1" x="183"/>
        <item h="1" x="141"/>
        <item h="1" x="255"/>
        <item h="1" x="286"/>
        <item h="1" x="3"/>
        <item h="1" x="252"/>
        <item h="1" x="155"/>
        <item h="1" x="107"/>
        <item h="1" x="50"/>
        <item h="1" x="158"/>
        <item h="1" x="192"/>
        <item h="1" x="34"/>
        <item h="1" x="70"/>
        <item h="1" x="92"/>
        <item h="1" x="16"/>
        <item h="1" x="134"/>
        <item h="1" x="145"/>
        <item h="1" x="43"/>
        <item h="1" x="249"/>
        <item h="1" x="71"/>
        <item h="1" x="133"/>
        <item h="1" x="182"/>
        <item h="1" x="74"/>
        <item h="1" x="181"/>
        <item h="1" x="165"/>
        <item h="1" x="148"/>
        <item h="1" x="154"/>
        <item h="1" x="45"/>
        <item h="1" x="227"/>
        <item h="1" x="222"/>
        <item h="1" x="38"/>
        <item h="1" x="191"/>
        <item h="1" x="136"/>
        <item h="1" x="110"/>
        <item h="1" x="97"/>
        <item h="1" x="262"/>
        <item h="1" x="54"/>
        <item h="1" x="153"/>
        <item h="1" x="33"/>
        <item h="1" x="230"/>
        <item h="1" x="105"/>
        <item h="1" x="4"/>
        <item h="1" x="248"/>
        <item h="1" x="166"/>
        <item h="1" x="237"/>
        <item h="1" x="269"/>
        <item h="1" x="275"/>
        <item h="1" x="264"/>
        <item h="1" x="287"/>
        <item h="1" x="126"/>
        <item h="1" x="247"/>
        <item h="1" x="72"/>
        <item h="1" x="218"/>
        <item h="1" x="48"/>
        <item h="1" x="24"/>
        <item h="1" x="106"/>
        <item h="1" x="32"/>
        <item h="1" x="0"/>
        <item h="1" x="79"/>
        <item h="1" x="204"/>
        <item h="1" x="261"/>
        <item h="1" x="111"/>
        <item h="1" x="28"/>
        <item h="1" x="159"/>
        <item h="1" x="210"/>
        <item h="1" x="138"/>
        <item h="1" x="216"/>
        <item h="1" x="17"/>
        <item h="1" x="131"/>
        <item h="1" x="25"/>
        <item h="1" x="77"/>
        <item h="1" x="152"/>
        <item h="1" x="190"/>
        <item h="1" x="122"/>
        <item h="1" x="212"/>
        <item h="1" x="215"/>
        <item h="1" x="258"/>
        <item h="1" x="224"/>
        <item h="1" x="81"/>
        <item h="1" x="90"/>
        <item h="1" x="118"/>
        <item h="1" x="94"/>
        <item h="1" x="144"/>
        <item h="1" x="76"/>
        <item h="1" x="63"/>
        <item h="1" x="9"/>
        <item h="1" x="211"/>
        <item h="1" x="205"/>
        <item h="1" x="85"/>
        <item h="1" x="102"/>
        <item h="1" x="1"/>
        <item t="default"/>
      </items>
    </pivotField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2">
    <field x="3"/>
    <field x="4"/>
  </colFields>
  <colItems count="6">
    <i>
      <x v="36"/>
      <x v="34"/>
    </i>
    <i t="default">
      <x v="36"/>
    </i>
    <i>
      <x v="57"/>
      <x v="4"/>
    </i>
    <i r="1">
      <x v="15"/>
    </i>
    <i t="default">
      <x v="57"/>
    </i>
    <i t="grand">
      <x/>
    </i>
  </colItems>
  <pageFields count="1">
    <pageField fld="17" hier="-1"/>
  </pageFields>
  <dataFields count="1">
    <dataField name="Sum of المبلغ" fld="2" baseField="0" baseItem="2351808"/>
  </dataFields>
  <formats count="20">
    <format dxfId="25">
      <pivotArea outline="0" collapsedLevelsAreSubtotals="1" fieldPosition="0">
        <references count="1">
          <reference field="3" count="1" selected="0" defaultSubtotal="1">
            <x v="36"/>
          </reference>
        </references>
      </pivotArea>
    </format>
    <format dxfId="24">
      <pivotArea outline="0" collapsedLevelsAreSubtotals="1" fieldPosition="0">
        <references count="1">
          <reference field="3" count="1" selected="0" defaultSubtotal="1">
            <x v="57"/>
          </reference>
        </references>
      </pivotArea>
    </format>
    <format dxfId="23">
      <pivotArea grandCol="1" outline="0" collapsedLevelsAreSubtotals="1" fieldPosition="0"/>
    </format>
    <format dxfId="22">
      <pivotArea field="4" type="button" dataOnly="0" labelOnly="1" outline="0" axis="axisCol" fieldPosition="1"/>
    </format>
    <format dxfId="21">
      <pivotArea type="topRight" dataOnly="0" labelOnly="1" outline="0" fieldPosition="0"/>
    </format>
    <format dxfId="20">
      <pivotArea dataOnly="0" labelOnly="1" fieldPosition="0">
        <references count="1">
          <reference field="3" count="1">
            <x v="57"/>
          </reference>
        </references>
      </pivotArea>
    </format>
    <format dxfId="19">
      <pivotArea dataOnly="0" labelOnly="1" fieldPosition="0">
        <references count="1">
          <reference field="3" count="2" defaultSubtotal="1">
            <x v="36"/>
            <x v="57"/>
          </reference>
        </references>
      </pivotArea>
    </format>
    <format dxfId="18">
      <pivotArea dataOnly="0" labelOnly="1" grandCol="1" outline="0" fieldPosition="0"/>
    </format>
    <format dxfId="17">
      <pivotArea dataOnly="0" labelOnly="1" fieldPosition="0">
        <references count="2">
          <reference field="3" count="1" selected="0">
            <x v="57"/>
          </reference>
          <reference field="4" count="2">
            <x v="4"/>
            <x v="15"/>
          </reference>
        </references>
      </pivotArea>
    </format>
    <format dxfId="16">
      <pivotArea outline="0" collapsedLevelsAreSubtotals="1" fieldPosition="0">
        <references count="1">
          <reference field="3" count="1" selected="0" defaultSubtotal="1">
            <x v="36"/>
          </reference>
        </references>
      </pivotArea>
    </format>
    <format dxfId="15">
      <pivotArea outline="0" collapsedLevelsAreSubtotals="1" fieldPosition="0">
        <references count="1">
          <reference field="3" count="1" selected="0" defaultSubtotal="1">
            <x v="57"/>
          </reference>
        </references>
      </pivotArea>
    </format>
    <format dxfId="14">
      <pivotArea grandCol="1" outline="0" collapsedLevelsAreSubtotals="1" fieldPosition="0"/>
    </format>
    <format dxfId="13">
      <pivotArea field="4" type="button" dataOnly="0" labelOnly="1" outline="0" axis="axisCol" fieldPosition="1"/>
    </format>
    <format dxfId="12">
      <pivotArea type="topRight" dataOnly="0" labelOnly="1" outline="0" fieldPosition="0"/>
    </format>
    <format dxfId="11">
      <pivotArea dataOnly="0" labelOnly="1" fieldPosition="0">
        <references count="1">
          <reference field="3" count="1">
            <x v="57"/>
          </reference>
        </references>
      </pivotArea>
    </format>
    <format dxfId="10">
      <pivotArea dataOnly="0" labelOnly="1" fieldPosition="0">
        <references count="1">
          <reference field="3" count="2" defaultSubtotal="1">
            <x v="36"/>
            <x v="57"/>
          </reference>
        </references>
      </pivotArea>
    </format>
    <format dxfId="9">
      <pivotArea dataOnly="0" labelOnly="1" grandCol="1" outline="0" fieldPosition="0"/>
    </format>
    <format dxfId="8">
      <pivotArea dataOnly="0" labelOnly="1" fieldPosition="0">
        <references count="2">
          <reference field="3" count="1" selected="0">
            <x v="57"/>
          </reference>
          <reference field="4" count="2">
            <x v="4"/>
            <x v="15"/>
          </reference>
        </references>
      </pivotArea>
    </format>
    <format dxfId="7">
      <pivotArea collapsedLevelsAreSubtotals="1" fieldPosition="0">
        <references count="1">
          <reference field="1" count="3">
            <x v="7"/>
            <x v="8"/>
            <x v="9"/>
          </reference>
        </references>
      </pivotArea>
    </format>
    <format dxfId="6">
      <pivotArea dataOnly="0" labelOnly="1" fieldPosition="0">
        <references count="1">
          <reference field="1" count="3">
            <x v="7"/>
            <x v="8"/>
            <x v="9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7" firstHeaderRow="1" firstDataRow="2" firstDataCol="1"/>
  <pivotFields count="11">
    <pivotField numFmtId="166"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numFmtId="164" showAll="0"/>
    <pivotField showAll="0"/>
    <pivotField showAll="0"/>
    <pivotField showAll="0"/>
    <pivotField showAll="0"/>
    <pivotField axis="axisCol" showAll="0">
      <items count="6">
        <item x="0"/>
        <item x="3"/>
        <item x="2"/>
        <item x="1"/>
        <item m="1" x="4"/>
        <item t="default"/>
      </items>
    </pivotField>
    <pivotField showAll="0"/>
    <pivotField showAll="0"/>
    <pivotField showAl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dataFields count="1">
    <dataField name="Sum of المبلغ" fld="2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2:K240" totalsRowShown="0">
  <autoFilter ref="A2:K240" xr:uid="{00000000-0009-0000-0100-000001000000}"/>
  <tableColumns count="11">
    <tableColumn id="1" xr3:uid="{00000000-0010-0000-0000-000001000000}" name="تاريخ" dataDxfId="5"/>
    <tableColumn id="2" xr3:uid="{00000000-0010-0000-0000-000002000000}" name="الشهر"/>
    <tableColumn id="3" xr3:uid="{00000000-0010-0000-0000-000003000000}" name="رقم المصروف"/>
    <tableColumn id="4" xr3:uid="{00000000-0010-0000-0000-000004000000}" name="الاسم"/>
    <tableColumn id="5" xr3:uid="{00000000-0010-0000-0000-000005000000}" name="البيان"/>
    <tableColumn id="6" xr3:uid="{00000000-0010-0000-0000-000006000000}" name="القيمة بالعملة الأصلية" dataDxfId="4" dataCellStyle="Comma"/>
    <tableColumn id="7" xr3:uid="{00000000-0010-0000-0000-000007000000}" name="كود الحالة / الحملة"/>
    <tableColumn id="8" xr3:uid="{00000000-0010-0000-0000-000008000000}" name="اسم الحالة / الحملة"/>
    <tableColumn id="9" xr3:uid="{00000000-0010-0000-0000-000009000000}" name="طريقة السداد"/>
    <tableColumn id="10" xr3:uid="{00000000-0010-0000-0000-00000A000000}" name="نوع المصروف"/>
    <tableColumn id="11" xr3:uid="{00000000-0010-0000-0000-00000B000000}" name="حساب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able3" displayName="Table3" ref="A2:K70" totalsRowShown="0">
  <autoFilter ref="A2:K70" xr:uid="{00000000-0009-0000-0100-000003000000}"/>
  <tableColumns count="11">
    <tableColumn id="1" xr3:uid="{00000000-0010-0000-0100-000001000000}" name="تاريخ" dataDxfId="3"/>
    <tableColumn id="2" xr3:uid="{00000000-0010-0000-0100-000002000000}" name="الشهر"/>
    <tableColumn id="3" xr3:uid="{00000000-0010-0000-0100-000003000000}" name="رقم المصروف"/>
    <tableColumn id="4" xr3:uid="{00000000-0010-0000-0100-000004000000}" name="الاسم"/>
    <tableColumn id="5" xr3:uid="{00000000-0010-0000-0100-000005000000}" name="البيان"/>
    <tableColumn id="6" xr3:uid="{00000000-0010-0000-0100-000006000000}" name="القيمة بالعملة الأصلية" dataDxfId="2" dataCellStyle="Comma"/>
    <tableColumn id="7" xr3:uid="{00000000-0010-0000-0100-000007000000}" name="كود الحالة / الحملة"/>
    <tableColumn id="8" xr3:uid="{00000000-0010-0000-0100-000008000000}" name="اسم الحالة / الحملة"/>
    <tableColumn id="9" xr3:uid="{00000000-0010-0000-0100-000009000000}" name="طريقة السداد"/>
    <tableColumn id="10" xr3:uid="{00000000-0010-0000-0100-00000A000000}" name="نوع المصروف"/>
    <tableColumn id="11" xr3:uid="{00000000-0010-0000-0100-00000B000000}" name="حساب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2000000}" name="Table4" displayName="Table4" ref="A2:K31" totalsRowShown="0">
  <autoFilter ref="A2:K31" xr:uid="{00000000-0009-0000-0100-000004000000}"/>
  <tableColumns count="11">
    <tableColumn id="1" xr3:uid="{00000000-0010-0000-0200-000001000000}" name="تاريخ" dataDxfId="1"/>
    <tableColumn id="2" xr3:uid="{00000000-0010-0000-0200-000002000000}" name="الشهر"/>
    <tableColumn id="3" xr3:uid="{00000000-0010-0000-0200-000003000000}" name="رقم المصروف"/>
    <tableColumn id="4" xr3:uid="{00000000-0010-0000-0200-000004000000}" name="الاسم"/>
    <tableColumn id="5" xr3:uid="{00000000-0010-0000-0200-000005000000}" name="البيان"/>
    <tableColumn id="6" xr3:uid="{00000000-0010-0000-0200-000006000000}" name="القيمة بالعملة الأصلية" dataDxfId="0" dataCellStyle="Comma"/>
    <tableColumn id="7" xr3:uid="{00000000-0010-0000-0200-000007000000}" name="كود الحالة / الحملة"/>
    <tableColumn id="8" xr3:uid="{00000000-0010-0000-0200-000008000000}" name="اسم الحالة / الحملة"/>
    <tableColumn id="9" xr3:uid="{00000000-0010-0000-0200-000009000000}" name="طريقة السداد"/>
    <tableColumn id="10" xr3:uid="{00000000-0010-0000-0200-00000A000000}" name="نوع المصروف"/>
    <tableColumn id="11" xr3:uid="{00000000-0010-0000-0200-00000B000000}" name="حساب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4" Type="http://schemas.openxmlformats.org/officeDocument/2006/relationships/printerSettings" Target="../printerSettings/printerSettings4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printerSettings" Target="../printerSettings/printerSettings7.bin"/><Relationship Id="rId7" Type="http://schemas.openxmlformats.org/officeDocument/2006/relationships/printerSettings" Target="../printerSettings/printerSettings11.bin"/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Relationship Id="rId6" Type="http://schemas.openxmlformats.org/officeDocument/2006/relationships/printerSettings" Target="../printerSettings/printerSettings10.bin"/><Relationship Id="rId5" Type="http://schemas.openxmlformats.org/officeDocument/2006/relationships/printerSettings" Target="../printerSettings/printerSettings9.bin"/><Relationship Id="rId4" Type="http://schemas.openxmlformats.org/officeDocument/2006/relationships/printerSettings" Target="../printerSettings/printerSettings8.bin"/><Relationship Id="rId9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687"/>
  <sheetViews>
    <sheetView rightToLeft="1" topLeftCell="Y1" workbookViewId="0">
      <selection activeCell="AI7" sqref="AI7"/>
    </sheetView>
  </sheetViews>
  <sheetFormatPr defaultRowHeight="15" x14ac:dyDescent="0.25"/>
  <cols>
    <col min="2" max="2" width="16.42578125" customWidth="1"/>
    <col min="3" max="3" width="18.28515625" customWidth="1"/>
    <col min="4" max="5" width="13.28515625" style="126" customWidth="1"/>
    <col min="6" max="8" width="13.28515625" style="127" customWidth="1"/>
    <col min="9" max="9" width="9.140625" customWidth="1"/>
    <col min="10" max="10" width="9.140625" style="84" customWidth="1"/>
    <col min="11" max="15" width="13.28515625" customWidth="1"/>
    <col min="16" max="18" width="11.7109375" customWidth="1"/>
    <col min="19" max="19" width="11.7109375" style="129" customWidth="1"/>
    <col min="20" max="20" width="11.7109375" customWidth="1"/>
    <col min="21" max="22" width="11.5703125" style="3" customWidth="1"/>
    <col min="23" max="23" width="13.85546875" style="3" customWidth="1"/>
    <col min="24" max="25" width="11.5703125" style="3" customWidth="1"/>
    <col min="26" max="30" width="11.5703125" customWidth="1"/>
    <col min="31" max="35" width="13.42578125" customWidth="1"/>
    <col min="36" max="56" width="11.5703125" customWidth="1"/>
    <col min="57" max="60" width="9.140625" customWidth="1"/>
    <col min="61" max="61" width="13.5703125" customWidth="1"/>
    <col min="64" max="64" width="25.28515625" bestFit="1" customWidth="1"/>
    <col min="65" max="65" width="13.28515625" style="4" bestFit="1" customWidth="1"/>
  </cols>
  <sheetData>
    <row r="1" spans="1:65" x14ac:dyDescent="0.25">
      <c r="A1" s="282" t="s">
        <v>2993</v>
      </c>
      <c r="B1" s="282"/>
      <c r="C1" s="282"/>
      <c r="D1" s="282"/>
      <c r="E1" s="282"/>
      <c r="F1" s="83"/>
      <c r="G1" s="83"/>
      <c r="H1" s="83" t="s">
        <v>2994</v>
      </c>
      <c r="K1" s="282" t="s">
        <v>2996</v>
      </c>
      <c r="L1" s="282"/>
      <c r="M1" s="282"/>
      <c r="N1" s="282"/>
      <c r="O1" s="283"/>
      <c r="P1" s="85" t="s">
        <v>2997</v>
      </c>
      <c r="Q1" s="85"/>
      <c r="R1" s="85"/>
      <c r="S1" s="151"/>
      <c r="T1" s="85"/>
      <c r="U1" s="86" t="s">
        <v>2998</v>
      </c>
      <c r="V1" s="86"/>
      <c r="W1" s="86"/>
      <c r="X1" s="86"/>
      <c r="Y1" s="86"/>
      <c r="Z1" t="s">
        <v>2999</v>
      </c>
      <c r="AE1" t="s">
        <v>3000</v>
      </c>
      <c r="AJ1" t="s">
        <v>3001</v>
      </c>
      <c r="BI1" s="4">
        <f>SUBTOTAL(9,A4:A687)</f>
        <v>904643.69999999984</v>
      </c>
    </row>
    <row r="2" spans="1:65" x14ac:dyDescent="0.25">
      <c r="A2" s="85" t="s">
        <v>76</v>
      </c>
      <c r="B2" s="85" t="s">
        <v>3007</v>
      </c>
      <c r="C2" s="85" t="s">
        <v>3008</v>
      </c>
      <c r="D2" s="87" t="s">
        <v>3009</v>
      </c>
      <c r="E2" s="87" t="s">
        <v>3010</v>
      </c>
      <c r="F2" s="88" t="s">
        <v>76</v>
      </c>
      <c r="G2" s="88" t="s">
        <v>3007</v>
      </c>
      <c r="H2" s="88" t="s">
        <v>3008</v>
      </c>
      <c r="I2" s="85" t="s">
        <v>3009</v>
      </c>
      <c r="J2" s="89" t="s">
        <v>3010</v>
      </c>
      <c r="K2" s="85" t="s">
        <v>76</v>
      </c>
      <c r="L2" s="85" t="s">
        <v>3007</v>
      </c>
      <c r="M2" s="85" t="s">
        <v>3008</v>
      </c>
      <c r="N2" s="85" t="s">
        <v>3009</v>
      </c>
      <c r="O2" s="90" t="s">
        <v>3010</v>
      </c>
      <c r="P2" s="85" t="s">
        <v>76</v>
      </c>
      <c r="Q2" s="85" t="s">
        <v>3007</v>
      </c>
      <c r="R2" s="85" t="s">
        <v>3008</v>
      </c>
      <c r="S2" s="151" t="s">
        <v>3009</v>
      </c>
      <c r="T2" s="85" t="s">
        <v>3010</v>
      </c>
      <c r="U2" s="86" t="s">
        <v>76</v>
      </c>
      <c r="V2" s="86" t="s">
        <v>3007</v>
      </c>
      <c r="W2" s="86" t="s">
        <v>3008</v>
      </c>
      <c r="X2" s="86" t="s">
        <v>3009</v>
      </c>
      <c r="Y2" s="86" t="s">
        <v>3010</v>
      </c>
      <c r="Z2" s="99" t="s">
        <v>76</v>
      </c>
      <c r="AA2" s="99" t="s">
        <v>3007</v>
      </c>
      <c r="AB2" s="99" t="s">
        <v>3008</v>
      </c>
      <c r="AC2" s="99" t="s">
        <v>3009</v>
      </c>
      <c r="AD2" s="99" t="s">
        <v>3010</v>
      </c>
      <c r="AE2" s="86" t="s">
        <v>76</v>
      </c>
      <c r="AF2" s="86" t="s">
        <v>3007</v>
      </c>
      <c r="AG2" s="86" t="s">
        <v>3008</v>
      </c>
      <c r="AH2" s="86" t="s">
        <v>3009</v>
      </c>
      <c r="AI2" s="86" t="s">
        <v>3010</v>
      </c>
      <c r="AJ2" s="86" t="s">
        <v>76</v>
      </c>
      <c r="AK2" s="86" t="s">
        <v>3007</v>
      </c>
      <c r="AL2" s="86" t="s">
        <v>3008</v>
      </c>
      <c r="AM2" s="86" t="s">
        <v>3009</v>
      </c>
      <c r="AN2" s="86" t="s">
        <v>3010</v>
      </c>
      <c r="AO2" s="86" t="s">
        <v>76</v>
      </c>
      <c r="AP2" s="86" t="s">
        <v>3007</v>
      </c>
      <c r="AQ2" s="86" t="s">
        <v>3008</v>
      </c>
      <c r="AR2" s="86" t="s">
        <v>3009</v>
      </c>
      <c r="AS2" s="86" t="s">
        <v>3010</v>
      </c>
      <c r="AT2" t="s">
        <v>3011</v>
      </c>
      <c r="AY2" t="s">
        <v>3004</v>
      </c>
      <c r="BD2" t="s">
        <v>3005</v>
      </c>
      <c r="BL2" t="s">
        <v>3012</v>
      </c>
    </row>
    <row r="3" spans="1:65" x14ac:dyDescent="0.25">
      <c r="A3" s="85">
        <f>SUBTOTAL(9,A4:A128)</f>
        <v>904643.69999999984</v>
      </c>
      <c r="B3" s="85"/>
      <c r="C3" s="85"/>
      <c r="D3" s="87"/>
      <c r="E3" s="87"/>
      <c r="F3" s="85">
        <f>SUBTOTAL(9,F4:F128)</f>
        <v>129624.00999999998</v>
      </c>
      <c r="G3" s="88"/>
      <c r="H3" s="88"/>
      <c r="I3" s="85"/>
      <c r="J3" s="89"/>
      <c r="K3" s="85">
        <f>SUBTOTAL(9,K4:K128)</f>
        <v>597919.31999999983</v>
      </c>
      <c r="L3" s="85"/>
      <c r="M3" s="85"/>
      <c r="N3" s="85"/>
      <c r="O3" s="90"/>
      <c r="P3" s="150">
        <f>SUBTOTAL(9,P4:P169)</f>
        <v>549254.66999999993</v>
      </c>
      <c r="Q3" s="98"/>
      <c r="R3" s="98"/>
      <c r="S3" s="152"/>
      <c r="T3" s="98"/>
      <c r="U3" s="98">
        <f t="shared" ref="U3:BD3" si="0">SUM(U4:U169)</f>
        <v>636190.09</v>
      </c>
      <c r="V3" s="98"/>
      <c r="W3" s="98"/>
      <c r="X3" s="98"/>
      <c r="Y3" s="98"/>
      <c r="Z3" s="98">
        <f t="shared" si="0"/>
        <v>396447.4</v>
      </c>
      <c r="AA3" s="99"/>
      <c r="AB3" s="99"/>
      <c r="AC3" s="99"/>
      <c r="AD3" s="99"/>
      <c r="AE3" s="100">
        <f t="shared" si="0"/>
        <v>941074.08000000007</v>
      </c>
      <c r="AF3" s="100"/>
      <c r="AG3" s="100"/>
      <c r="AH3" s="100"/>
      <c r="AI3" s="100"/>
      <c r="AJ3" s="101">
        <f t="shared" si="0"/>
        <v>709333</v>
      </c>
      <c r="AK3" s="101"/>
      <c r="AL3" s="101"/>
      <c r="AM3" s="101"/>
      <c r="AN3" s="101"/>
      <c r="AO3" s="101">
        <f t="shared" si="0"/>
        <v>641652</v>
      </c>
      <c r="AP3" s="101"/>
      <c r="AQ3" s="101"/>
      <c r="AR3" s="101"/>
      <c r="AS3" s="101"/>
      <c r="AT3" s="101">
        <f t="shared" si="0"/>
        <v>166000</v>
      </c>
      <c r="AU3" s="101"/>
      <c r="AV3" s="101"/>
      <c r="AW3" s="101"/>
      <c r="AX3" s="101"/>
      <c r="AY3" s="101">
        <f t="shared" si="0"/>
        <v>243651</v>
      </c>
      <c r="AZ3" s="101"/>
      <c r="BA3" s="101"/>
      <c r="BB3" s="101"/>
      <c r="BC3" s="101"/>
      <c r="BD3" s="101">
        <f t="shared" si="0"/>
        <v>464465</v>
      </c>
      <c r="BI3" s="67">
        <f>SUM(A3:BD3)</f>
        <v>6380254.2699999996</v>
      </c>
      <c r="BL3" t="s">
        <v>2993</v>
      </c>
      <c r="BM3" s="102">
        <v>495175.5</v>
      </c>
    </row>
    <row r="4" spans="1:65" x14ac:dyDescent="0.25">
      <c r="A4" s="91">
        <v>356.7</v>
      </c>
      <c r="B4" s="91" t="s">
        <v>2993</v>
      </c>
      <c r="C4" s="91" t="s">
        <v>3013</v>
      </c>
      <c r="D4" s="92" t="s">
        <v>71</v>
      </c>
      <c r="E4" s="92">
        <v>42744</v>
      </c>
      <c r="F4" s="93">
        <v>120</v>
      </c>
      <c r="G4" s="93" t="s">
        <v>3014</v>
      </c>
      <c r="H4" s="93" t="s">
        <v>3015</v>
      </c>
      <c r="I4" s="94" t="s">
        <v>71</v>
      </c>
      <c r="J4" s="95">
        <v>42778</v>
      </c>
      <c r="K4" s="96">
        <v>436.3</v>
      </c>
      <c r="L4" s="96" t="s">
        <v>2996</v>
      </c>
      <c r="M4" s="96" t="s">
        <v>3016</v>
      </c>
      <c r="N4" s="94" t="s">
        <v>71</v>
      </c>
      <c r="O4" s="97" t="s">
        <v>3017</v>
      </c>
      <c r="P4" s="86">
        <v>188.5</v>
      </c>
      <c r="Q4" s="86" t="s">
        <v>2998</v>
      </c>
      <c r="R4" s="86" t="s">
        <v>3020</v>
      </c>
      <c r="S4" s="152" t="s">
        <v>71</v>
      </c>
      <c r="T4" s="86" t="s">
        <v>3017</v>
      </c>
      <c r="U4" s="86">
        <v>44828</v>
      </c>
      <c r="V4" s="86" t="s">
        <v>2998</v>
      </c>
      <c r="W4" s="86" t="s">
        <v>3019</v>
      </c>
      <c r="X4" s="103">
        <v>42856</v>
      </c>
      <c r="Y4" s="86" t="s">
        <v>3017</v>
      </c>
      <c r="Z4" s="82">
        <v>555</v>
      </c>
      <c r="AA4" s="82" t="s">
        <v>3014</v>
      </c>
      <c r="AB4" s="82" t="s">
        <v>3019</v>
      </c>
      <c r="AC4" s="104">
        <v>42901</v>
      </c>
      <c r="AD4" s="82" t="s">
        <v>3017</v>
      </c>
      <c r="AE4" s="82">
        <v>22000</v>
      </c>
      <c r="AF4" s="82" t="s">
        <v>3021</v>
      </c>
      <c r="AG4" s="82" t="s">
        <v>3019</v>
      </c>
      <c r="AH4" s="105">
        <v>42917</v>
      </c>
      <c r="AI4" s="82" t="s">
        <v>3017</v>
      </c>
      <c r="AJ4" s="82">
        <v>37676</v>
      </c>
      <c r="AK4" s="82" t="s">
        <v>3001</v>
      </c>
      <c r="AL4" s="82" t="s">
        <v>3019</v>
      </c>
      <c r="AM4" s="105">
        <v>42948</v>
      </c>
      <c r="AN4" s="82" t="s">
        <v>3017</v>
      </c>
      <c r="AO4">
        <v>19000</v>
      </c>
      <c r="AP4" s="82" t="s">
        <v>3005</v>
      </c>
      <c r="AQ4" s="82" t="s">
        <v>3019</v>
      </c>
      <c r="AR4" s="6">
        <v>42979</v>
      </c>
      <c r="AS4" s="82" t="s">
        <v>3017</v>
      </c>
      <c r="AT4">
        <v>149500</v>
      </c>
      <c r="AU4" s="82" t="s">
        <v>3005</v>
      </c>
      <c r="AV4" s="82" t="s">
        <v>3019</v>
      </c>
      <c r="AW4" s="6">
        <v>43009</v>
      </c>
      <c r="AX4" s="82" t="s">
        <v>3017</v>
      </c>
      <c r="AY4">
        <v>103037</v>
      </c>
      <c r="AZ4" s="82" t="s">
        <v>3005</v>
      </c>
      <c r="BA4" s="82" t="s">
        <v>3019</v>
      </c>
      <c r="BB4" s="6">
        <v>43040</v>
      </c>
      <c r="BC4" s="82" t="s">
        <v>3017</v>
      </c>
      <c r="BD4">
        <v>170157</v>
      </c>
      <c r="BE4" s="82" t="s">
        <v>3005</v>
      </c>
      <c r="BF4" s="82" t="s">
        <v>3019</v>
      </c>
      <c r="BG4" s="6">
        <v>43070</v>
      </c>
      <c r="BH4" s="82" t="s">
        <v>3017</v>
      </c>
      <c r="BL4" t="s">
        <v>2994</v>
      </c>
      <c r="BM4" s="102">
        <v>501426.2</v>
      </c>
    </row>
    <row r="5" spans="1:65" x14ac:dyDescent="0.25">
      <c r="A5" s="91">
        <v>135.5</v>
      </c>
      <c r="B5" s="91" t="s">
        <v>2993</v>
      </c>
      <c r="C5" s="91" t="s">
        <v>3018</v>
      </c>
      <c r="D5" s="92" t="s">
        <v>71</v>
      </c>
      <c r="E5" s="92">
        <v>42747</v>
      </c>
      <c r="F5" s="93">
        <v>7000</v>
      </c>
      <c r="G5" s="93" t="s">
        <v>3014</v>
      </c>
      <c r="H5" s="93" t="s">
        <v>3019</v>
      </c>
      <c r="I5" s="94" t="s">
        <v>71</v>
      </c>
      <c r="J5" s="95">
        <v>42793</v>
      </c>
      <c r="K5" s="96">
        <v>14000</v>
      </c>
      <c r="L5" s="96" t="s">
        <v>2996</v>
      </c>
      <c r="M5" s="96" t="s">
        <v>3019</v>
      </c>
      <c r="N5" s="94">
        <v>42809</v>
      </c>
      <c r="O5" s="97" t="s">
        <v>3017</v>
      </c>
      <c r="P5" s="86">
        <v>411.25</v>
      </c>
      <c r="Q5" s="86" t="s">
        <v>2998</v>
      </c>
      <c r="R5" s="86" t="s">
        <v>1164</v>
      </c>
      <c r="S5" s="152" t="s">
        <v>71</v>
      </c>
      <c r="T5" s="86" t="s">
        <v>3017</v>
      </c>
      <c r="U5" s="86">
        <v>82600</v>
      </c>
      <c r="V5" s="86" t="s">
        <v>2998</v>
      </c>
      <c r="W5" s="86" t="s">
        <v>3019</v>
      </c>
      <c r="X5" s="103">
        <v>42857</v>
      </c>
      <c r="Y5" s="86" t="s">
        <v>3017</v>
      </c>
      <c r="Z5" s="82">
        <v>243.25</v>
      </c>
      <c r="AA5" s="82" t="s">
        <v>3014</v>
      </c>
      <c r="AB5" s="82" t="s">
        <v>3019</v>
      </c>
      <c r="AC5" s="104">
        <v>42901</v>
      </c>
      <c r="AD5" s="82" t="s">
        <v>3017</v>
      </c>
      <c r="AE5" s="82">
        <v>12891</v>
      </c>
      <c r="AF5" s="82" t="s">
        <v>3021</v>
      </c>
      <c r="AG5" s="82" t="s">
        <v>3019</v>
      </c>
      <c r="AH5" s="105">
        <v>42917</v>
      </c>
      <c r="AI5" s="82" t="s">
        <v>3017</v>
      </c>
      <c r="AJ5" s="82">
        <v>131324</v>
      </c>
      <c r="AK5" s="82" t="s">
        <v>3001</v>
      </c>
      <c r="AL5" s="82" t="s">
        <v>3019</v>
      </c>
      <c r="AM5" s="105">
        <v>42948</v>
      </c>
      <c r="AN5" s="82" t="s">
        <v>3017</v>
      </c>
      <c r="AO5">
        <v>750</v>
      </c>
      <c r="AP5" s="82" t="s">
        <v>3005</v>
      </c>
      <c r="AQ5" s="82" t="s">
        <v>3019</v>
      </c>
      <c r="AR5" s="6">
        <v>42979</v>
      </c>
      <c r="AS5" s="82" t="s">
        <v>3017</v>
      </c>
      <c r="AT5">
        <v>16500</v>
      </c>
      <c r="AU5" s="82" t="s">
        <v>3005</v>
      </c>
      <c r="AV5" s="82" t="s">
        <v>3019</v>
      </c>
      <c r="AW5" s="6">
        <v>43009</v>
      </c>
      <c r="AX5" s="82" t="s">
        <v>3017</v>
      </c>
      <c r="AY5">
        <v>140614</v>
      </c>
      <c r="AZ5" s="82" t="s">
        <v>3005</v>
      </c>
      <c r="BA5" s="82" t="s">
        <v>3019</v>
      </c>
      <c r="BB5" s="6">
        <v>43040</v>
      </c>
      <c r="BC5" s="82" t="s">
        <v>3017</v>
      </c>
      <c r="BD5">
        <v>101800</v>
      </c>
      <c r="BE5" s="82" t="s">
        <v>3005</v>
      </c>
      <c r="BF5" s="82" t="s">
        <v>3019</v>
      </c>
      <c r="BG5" s="6">
        <v>43070</v>
      </c>
      <c r="BH5" s="82" t="s">
        <v>3017</v>
      </c>
      <c r="BL5" t="s">
        <v>2996</v>
      </c>
      <c r="BM5" s="102">
        <v>492060.9</v>
      </c>
    </row>
    <row r="6" spans="1:65" x14ac:dyDescent="0.25">
      <c r="A6" s="91">
        <v>49620</v>
      </c>
      <c r="B6" s="91" t="s">
        <v>2993</v>
      </c>
      <c r="C6" s="91" t="s">
        <v>3019</v>
      </c>
      <c r="D6" s="92">
        <v>42740</v>
      </c>
      <c r="E6" s="92">
        <v>42740</v>
      </c>
      <c r="F6" s="93">
        <v>531.5</v>
      </c>
      <c r="G6" s="93" t="s">
        <v>3014</v>
      </c>
      <c r="H6" s="93" t="s">
        <v>3022</v>
      </c>
      <c r="I6" s="94" t="s">
        <v>71</v>
      </c>
      <c r="J6" s="95">
        <v>42781</v>
      </c>
      <c r="K6" s="96">
        <v>4800</v>
      </c>
      <c r="L6" s="96" t="s">
        <v>2996</v>
      </c>
      <c r="M6" s="96" t="s">
        <v>3023</v>
      </c>
      <c r="N6" s="94">
        <v>42809</v>
      </c>
      <c r="O6" s="97" t="s">
        <v>3017</v>
      </c>
      <c r="P6" s="86">
        <v>139.5</v>
      </c>
      <c r="Q6" s="86" t="s">
        <v>2998</v>
      </c>
      <c r="R6" s="86" t="s">
        <v>3026</v>
      </c>
      <c r="S6" s="152" t="s">
        <v>71</v>
      </c>
      <c r="T6" s="86" t="s">
        <v>3017</v>
      </c>
      <c r="U6" s="86">
        <v>58556</v>
      </c>
      <c r="V6" s="86" t="s">
        <v>2998</v>
      </c>
      <c r="W6" s="86" t="s">
        <v>3019</v>
      </c>
      <c r="X6" s="103">
        <v>42864</v>
      </c>
      <c r="Y6" s="86" t="s">
        <v>3017</v>
      </c>
      <c r="Z6" s="82">
        <v>500</v>
      </c>
      <c r="AA6" s="82" t="s">
        <v>3014</v>
      </c>
      <c r="AB6" s="82" t="s">
        <v>3019</v>
      </c>
      <c r="AC6" s="104">
        <v>42901</v>
      </c>
      <c r="AD6" s="82" t="s">
        <v>3017</v>
      </c>
      <c r="AE6" s="82">
        <v>14000</v>
      </c>
      <c r="AF6" s="82" t="s">
        <v>3021</v>
      </c>
      <c r="AG6" s="82" t="s">
        <v>3019</v>
      </c>
      <c r="AH6" s="105">
        <v>42917</v>
      </c>
      <c r="AI6" s="82" t="s">
        <v>3017</v>
      </c>
      <c r="AJ6" s="82">
        <v>4150</v>
      </c>
      <c r="AK6" s="82" t="s">
        <v>3005</v>
      </c>
      <c r="AL6" s="82" t="s">
        <v>3019</v>
      </c>
      <c r="AM6" s="105">
        <v>42948</v>
      </c>
      <c r="AN6" s="82" t="s">
        <v>3017</v>
      </c>
      <c r="AO6">
        <v>17600</v>
      </c>
      <c r="AP6" s="82" t="s">
        <v>3005</v>
      </c>
      <c r="AQ6" s="82" t="s">
        <v>3019</v>
      </c>
      <c r="AR6" s="6">
        <v>42979</v>
      </c>
      <c r="AS6" s="82" t="s">
        <v>3017</v>
      </c>
      <c r="BD6">
        <v>83700</v>
      </c>
      <c r="BE6" s="82" t="s">
        <v>3005</v>
      </c>
      <c r="BF6" s="82" t="s">
        <v>3019</v>
      </c>
      <c r="BG6" s="6">
        <v>43070</v>
      </c>
      <c r="BH6" s="82" t="s">
        <v>3017</v>
      </c>
      <c r="BL6" t="s">
        <v>3027</v>
      </c>
      <c r="BM6" s="102">
        <v>461329.99</v>
      </c>
    </row>
    <row r="7" spans="1:65" x14ac:dyDescent="0.25">
      <c r="A7" s="91">
        <v>5887.8</v>
      </c>
      <c r="B7" s="91" t="s">
        <v>2993</v>
      </c>
      <c r="C7" s="91" t="s">
        <v>3024</v>
      </c>
      <c r="D7" s="92" t="s">
        <v>71</v>
      </c>
      <c r="E7" s="92">
        <v>42745</v>
      </c>
      <c r="F7" s="93">
        <v>407</v>
      </c>
      <c r="G7" s="93" t="s">
        <v>3014</v>
      </c>
      <c r="H7" s="93" t="s">
        <v>3025</v>
      </c>
      <c r="I7" s="94" t="s">
        <v>71</v>
      </c>
      <c r="J7" s="95">
        <v>42786</v>
      </c>
      <c r="K7" s="96">
        <v>4800</v>
      </c>
      <c r="L7" s="96" t="s">
        <v>2996</v>
      </c>
      <c r="M7" s="96" t="s">
        <v>3019</v>
      </c>
      <c r="N7" s="94">
        <v>42809</v>
      </c>
      <c r="O7" s="97" t="s">
        <v>3017</v>
      </c>
      <c r="P7" s="86">
        <v>862.8</v>
      </c>
      <c r="Q7" s="86" t="s">
        <v>2998</v>
      </c>
      <c r="R7" s="86" t="s">
        <v>3029</v>
      </c>
      <c r="S7" s="152" t="s">
        <v>71</v>
      </c>
      <c r="T7" s="86" t="s">
        <v>3017</v>
      </c>
      <c r="U7" s="86">
        <v>12400</v>
      </c>
      <c r="V7" s="86" t="s">
        <v>2998</v>
      </c>
      <c r="W7" s="86" t="s">
        <v>3019</v>
      </c>
      <c r="X7" s="103">
        <v>42870</v>
      </c>
      <c r="Y7" s="86" t="s">
        <v>3017</v>
      </c>
      <c r="Z7" s="82">
        <v>1430</v>
      </c>
      <c r="AA7" s="82" t="s">
        <v>3014</v>
      </c>
      <c r="AB7" s="82" t="s">
        <v>3019</v>
      </c>
      <c r="AC7" s="104">
        <v>42903</v>
      </c>
      <c r="AD7" s="82" t="s">
        <v>3017</v>
      </c>
      <c r="AE7" s="82">
        <v>4200</v>
      </c>
      <c r="AF7" s="82" t="s">
        <v>3021</v>
      </c>
      <c r="AG7" s="82" t="s">
        <v>3019</v>
      </c>
      <c r="AH7" s="105">
        <v>42917</v>
      </c>
      <c r="AI7" s="82" t="s">
        <v>3017</v>
      </c>
      <c r="AJ7" s="82">
        <v>39730</v>
      </c>
      <c r="AK7" s="82" t="s">
        <v>3001</v>
      </c>
      <c r="AL7" s="82" t="s">
        <v>3019</v>
      </c>
      <c r="AM7" s="105">
        <v>42948</v>
      </c>
      <c r="AN7" s="82" t="s">
        <v>3017</v>
      </c>
      <c r="AO7">
        <v>37000</v>
      </c>
      <c r="AP7" s="82" t="s">
        <v>3005</v>
      </c>
      <c r="AQ7" s="82" t="s">
        <v>3019</v>
      </c>
      <c r="AR7" s="6">
        <v>42979</v>
      </c>
      <c r="AS7" s="82" t="s">
        <v>3017</v>
      </c>
      <c r="BD7">
        <v>108808</v>
      </c>
      <c r="BE7" s="82" t="s">
        <v>3005</v>
      </c>
      <c r="BF7" s="82" t="s">
        <v>3019</v>
      </c>
      <c r="BG7" s="6">
        <v>43070</v>
      </c>
      <c r="BH7" s="82" t="s">
        <v>3017</v>
      </c>
      <c r="BL7" t="s">
        <v>2998</v>
      </c>
      <c r="BM7" s="102">
        <v>770424</v>
      </c>
    </row>
    <row r="8" spans="1:65" x14ac:dyDescent="0.25">
      <c r="A8" s="91">
        <v>210</v>
      </c>
      <c r="B8" s="91" t="s">
        <v>2993</v>
      </c>
      <c r="C8" s="91" t="s">
        <v>3028</v>
      </c>
      <c r="D8" s="92" t="s">
        <v>71</v>
      </c>
      <c r="E8" s="92">
        <v>42745</v>
      </c>
      <c r="F8" s="93">
        <v>329.71</v>
      </c>
      <c r="G8" s="93" t="s">
        <v>3014</v>
      </c>
      <c r="H8" s="93" t="s">
        <v>457</v>
      </c>
      <c r="I8" s="94" t="s">
        <v>71</v>
      </c>
      <c r="J8" s="95">
        <v>42781</v>
      </c>
      <c r="K8" s="96">
        <v>4800</v>
      </c>
      <c r="L8" s="96" t="s">
        <v>2996</v>
      </c>
      <c r="M8" s="96" t="s">
        <v>3019</v>
      </c>
      <c r="N8" s="94">
        <v>42811</v>
      </c>
      <c r="O8" s="97" t="s">
        <v>3017</v>
      </c>
      <c r="P8" s="86">
        <v>1269.6600000000001</v>
      </c>
      <c r="Q8" s="86" t="s">
        <v>2998</v>
      </c>
      <c r="R8" s="86" t="s">
        <v>1207</v>
      </c>
      <c r="S8" s="152" t="s">
        <v>71</v>
      </c>
      <c r="T8" s="86" t="s">
        <v>3017</v>
      </c>
      <c r="U8" s="86">
        <v>11200</v>
      </c>
      <c r="V8" s="86" t="s">
        <v>2998</v>
      </c>
      <c r="W8" s="86" t="s">
        <v>3019</v>
      </c>
      <c r="X8" s="86" t="s">
        <v>71</v>
      </c>
      <c r="Y8" s="86" t="s">
        <v>3017</v>
      </c>
      <c r="Z8" s="82">
        <v>1724</v>
      </c>
      <c r="AA8" s="82" t="s">
        <v>3014</v>
      </c>
      <c r="AB8" s="82" t="s">
        <v>3019</v>
      </c>
      <c r="AC8" s="104">
        <v>42901</v>
      </c>
      <c r="AD8" s="82" t="s">
        <v>3017</v>
      </c>
      <c r="AE8" s="82">
        <v>33000</v>
      </c>
      <c r="AF8" s="82" t="s">
        <v>3021</v>
      </c>
      <c r="AG8" s="82" t="s">
        <v>3019</v>
      </c>
      <c r="AH8" s="105">
        <v>42917</v>
      </c>
      <c r="AI8" s="82" t="s">
        <v>3017</v>
      </c>
      <c r="AJ8" s="82">
        <v>112764</v>
      </c>
      <c r="AK8" s="82" t="s">
        <v>3001</v>
      </c>
      <c r="AL8" s="82" t="s">
        <v>3019</v>
      </c>
      <c r="AM8" s="105">
        <v>42948</v>
      </c>
      <c r="AN8" s="82" t="s">
        <v>3017</v>
      </c>
      <c r="AO8">
        <v>50000</v>
      </c>
      <c r="AP8" s="82" t="s">
        <v>3005</v>
      </c>
      <c r="AQ8" s="82" t="s">
        <v>3019</v>
      </c>
      <c r="AR8" s="6">
        <v>42979</v>
      </c>
      <c r="AS8" s="82" t="s">
        <v>3017</v>
      </c>
      <c r="BL8" t="s">
        <v>2999</v>
      </c>
      <c r="BM8" s="102">
        <v>822133.30999999994</v>
      </c>
    </row>
    <row r="9" spans="1:65" x14ac:dyDescent="0.25">
      <c r="A9" s="91">
        <v>793.7</v>
      </c>
      <c r="B9" s="91" t="s">
        <v>2993</v>
      </c>
      <c r="C9" s="91" t="s">
        <v>3030</v>
      </c>
      <c r="D9" s="92" t="s">
        <v>71</v>
      </c>
      <c r="E9" s="92">
        <v>42749</v>
      </c>
      <c r="F9" s="93">
        <v>198.5</v>
      </c>
      <c r="G9" s="93" t="s">
        <v>3014</v>
      </c>
      <c r="H9" s="93" t="s">
        <v>3031</v>
      </c>
      <c r="I9" s="94" t="s">
        <v>71</v>
      </c>
      <c r="J9" s="95">
        <v>42793</v>
      </c>
      <c r="K9" s="96">
        <v>10800</v>
      </c>
      <c r="L9" s="96" t="s">
        <v>2996</v>
      </c>
      <c r="M9" s="96" t="s">
        <v>3019</v>
      </c>
      <c r="N9" s="94">
        <v>42811</v>
      </c>
      <c r="O9" s="97" t="s">
        <v>3017</v>
      </c>
      <c r="P9" s="86">
        <v>2534.6999999999998</v>
      </c>
      <c r="Q9" s="86" t="s">
        <v>2998</v>
      </c>
      <c r="R9" s="86" t="s">
        <v>3032</v>
      </c>
      <c r="S9" s="152" t="s">
        <v>71</v>
      </c>
      <c r="T9" s="86" t="s">
        <v>3017</v>
      </c>
      <c r="U9" s="86">
        <v>22260</v>
      </c>
      <c r="V9" s="86" t="s">
        <v>2998</v>
      </c>
      <c r="W9" s="86" t="s">
        <v>3019</v>
      </c>
      <c r="X9" s="103">
        <v>42870</v>
      </c>
      <c r="Y9" s="86" t="s">
        <v>3017</v>
      </c>
      <c r="Z9" s="82">
        <v>730</v>
      </c>
      <c r="AA9" s="82" t="s">
        <v>3014</v>
      </c>
      <c r="AB9" s="82" t="s">
        <v>3019</v>
      </c>
      <c r="AC9" s="104">
        <v>42901</v>
      </c>
      <c r="AD9" s="82" t="s">
        <v>3017</v>
      </c>
      <c r="AE9" s="82">
        <v>2352.35</v>
      </c>
      <c r="AF9" s="82" t="s">
        <v>3021</v>
      </c>
      <c r="AG9" s="82" t="s">
        <v>574</v>
      </c>
      <c r="AH9" s="105" t="s">
        <v>71</v>
      </c>
      <c r="AI9" s="82" t="s">
        <v>3017</v>
      </c>
      <c r="AJ9" s="82">
        <v>24000</v>
      </c>
      <c r="AK9" s="82" t="s">
        <v>3001</v>
      </c>
      <c r="AL9" s="82" t="s">
        <v>3019</v>
      </c>
      <c r="AM9" s="105">
        <v>42948</v>
      </c>
      <c r="AN9" s="82" t="s">
        <v>3017</v>
      </c>
      <c r="AO9">
        <v>80726</v>
      </c>
      <c r="AP9" s="82" t="s">
        <v>3005</v>
      </c>
      <c r="AQ9" s="82" t="s">
        <v>3019</v>
      </c>
      <c r="AR9" s="6">
        <v>42979</v>
      </c>
      <c r="AS9" s="82" t="s">
        <v>3017</v>
      </c>
      <c r="BL9" t="s">
        <v>3033</v>
      </c>
      <c r="BM9" s="102">
        <v>649074.08000000007</v>
      </c>
    </row>
    <row r="10" spans="1:65" x14ac:dyDescent="0.25">
      <c r="A10" s="91">
        <v>539.6</v>
      </c>
      <c r="B10" s="91" t="s">
        <v>2993</v>
      </c>
      <c r="C10" s="91" t="s">
        <v>3029</v>
      </c>
      <c r="D10" s="92" t="s">
        <v>71</v>
      </c>
      <c r="E10" s="92">
        <v>42749</v>
      </c>
      <c r="F10" s="93">
        <v>7000</v>
      </c>
      <c r="G10" s="93" t="s">
        <v>3014</v>
      </c>
      <c r="H10" s="93" t="s">
        <v>3019</v>
      </c>
      <c r="I10" s="94">
        <v>42786</v>
      </c>
      <c r="J10" s="95">
        <v>42794</v>
      </c>
      <c r="K10" s="96">
        <v>5700</v>
      </c>
      <c r="L10" s="96" t="s">
        <v>2996</v>
      </c>
      <c r="M10" s="96" t="s">
        <v>3019</v>
      </c>
      <c r="N10" s="94">
        <v>42812</v>
      </c>
      <c r="O10" s="97" t="s">
        <v>3017</v>
      </c>
      <c r="P10" s="86">
        <v>672</v>
      </c>
      <c r="Q10" s="86" t="s">
        <v>2998</v>
      </c>
      <c r="R10" s="86" t="s">
        <v>3036</v>
      </c>
      <c r="S10" s="152" t="s">
        <v>71</v>
      </c>
      <c r="T10" s="86" t="s">
        <v>3017</v>
      </c>
      <c r="U10" s="86">
        <v>400</v>
      </c>
      <c r="V10" s="86" t="s">
        <v>2998</v>
      </c>
      <c r="W10" s="86" t="s">
        <v>3037</v>
      </c>
      <c r="X10" s="86" t="s">
        <v>71</v>
      </c>
      <c r="Y10" s="86" t="s">
        <v>3017</v>
      </c>
      <c r="Z10" s="82">
        <v>2280</v>
      </c>
      <c r="AA10" s="82" t="s">
        <v>3014</v>
      </c>
      <c r="AB10" s="82" t="s">
        <v>3019</v>
      </c>
      <c r="AC10" s="104">
        <v>42901</v>
      </c>
      <c r="AD10" s="82" t="s">
        <v>3017</v>
      </c>
      <c r="AE10" s="82">
        <v>220.5</v>
      </c>
      <c r="AF10" s="82" t="s">
        <v>3021</v>
      </c>
      <c r="AG10" s="82" t="s">
        <v>3038</v>
      </c>
      <c r="AH10" s="105" t="s">
        <v>71</v>
      </c>
      <c r="AI10" s="82" t="s">
        <v>3017</v>
      </c>
      <c r="AJ10" s="82">
        <v>5142</v>
      </c>
      <c r="AK10" s="82" t="s">
        <v>3005</v>
      </c>
      <c r="AL10" s="82" t="s">
        <v>3019</v>
      </c>
      <c r="AM10" s="105">
        <v>42948</v>
      </c>
      <c r="AN10" s="82" t="s">
        <v>3017</v>
      </c>
      <c r="AO10">
        <v>42600</v>
      </c>
      <c r="AP10" s="82" t="s">
        <v>3005</v>
      </c>
      <c r="AQ10" s="82" t="s">
        <v>3019</v>
      </c>
      <c r="AR10" s="6">
        <v>42979</v>
      </c>
      <c r="AS10" s="82" t="s">
        <v>3017</v>
      </c>
      <c r="BL10" t="s">
        <v>3039</v>
      </c>
      <c r="BM10" s="102">
        <v>155494</v>
      </c>
    </row>
    <row r="11" spans="1:65" x14ac:dyDescent="0.25">
      <c r="A11" s="91">
        <v>2015.35</v>
      </c>
      <c r="B11" s="91" t="s">
        <v>2993</v>
      </c>
      <c r="C11" s="91" t="s">
        <v>3034</v>
      </c>
      <c r="D11" s="92" t="s">
        <v>71</v>
      </c>
      <c r="E11" s="92">
        <v>42746</v>
      </c>
      <c r="F11" s="93">
        <v>65.5</v>
      </c>
      <c r="G11" s="93" t="s">
        <v>3014</v>
      </c>
      <c r="H11" s="93" t="s">
        <v>3035</v>
      </c>
      <c r="I11" s="94" t="s">
        <v>71</v>
      </c>
      <c r="J11" s="95">
        <v>42773</v>
      </c>
      <c r="K11" s="96">
        <v>9300</v>
      </c>
      <c r="L11" s="96" t="s">
        <v>2996</v>
      </c>
      <c r="M11" s="96" t="s">
        <v>3019</v>
      </c>
      <c r="N11" s="94">
        <v>42814</v>
      </c>
      <c r="O11" s="97" t="s">
        <v>3017</v>
      </c>
      <c r="P11" s="86">
        <v>1710.98</v>
      </c>
      <c r="Q11" s="86" t="s">
        <v>2998</v>
      </c>
      <c r="R11" s="86" t="s">
        <v>3041</v>
      </c>
      <c r="S11" s="152" t="s">
        <v>71</v>
      </c>
      <c r="T11" s="86" t="s">
        <v>3017</v>
      </c>
      <c r="U11" s="86">
        <v>1302.5</v>
      </c>
      <c r="V11" s="86" t="s">
        <v>2998</v>
      </c>
      <c r="W11" s="86" t="s">
        <v>3042</v>
      </c>
      <c r="X11" s="86" t="s">
        <v>71</v>
      </c>
      <c r="Y11" s="86" t="s">
        <v>3017</v>
      </c>
      <c r="Z11" s="82">
        <v>708</v>
      </c>
      <c r="AA11" s="82" t="s">
        <v>3014</v>
      </c>
      <c r="AB11" s="82" t="s">
        <v>3019</v>
      </c>
      <c r="AC11" s="104">
        <v>42901</v>
      </c>
      <c r="AD11" s="82" t="s">
        <v>3017</v>
      </c>
      <c r="AE11" s="82">
        <v>513.4</v>
      </c>
      <c r="AF11" s="82" t="s">
        <v>3021</v>
      </c>
      <c r="AG11" s="82" t="s">
        <v>3043</v>
      </c>
      <c r="AH11" s="105" t="s">
        <v>71</v>
      </c>
      <c r="AI11" s="82" t="s">
        <v>3017</v>
      </c>
      <c r="AJ11" s="3">
        <v>13800</v>
      </c>
      <c r="AK11" s="82" t="s">
        <v>3005</v>
      </c>
      <c r="AL11" s="82" t="s">
        <v>3019</v>
      </c>
      <c r="AM11" s="105">
        <v>42948</v>
      </c>
      <c r="AN11" s="82" t="s">
        <v>3017</v>
      </c>
      <c r="AO11">
        <v>114244</v>
      </c>
      <c r="AP11" s="82" t="s">
        <v>3005</v>
      </c>
      <c r="AQ11" s="82" t="s">
        <v>3019</v>
      </c>
      <c r="AR11" s="6">
        <v>42979</v>
      </c>
      <c r="AS11" s="82" t="s">
        <v>3017</v>
      </c>
      <c r="BL11" t="s">
        <v>3002</v>
      </c>
      <c r="BM11" s="102">
        <v>0</v>
      </c>
    </row>
    <row r="12" spans="1:65" x14ac:dyDescent="0.25">
      <c r="A12" s="91">
        <v>276</v>
      </c>
      <c r="B12" s="91" t="s">
        <v>2993</v>
      </c>
      <c r="C12" s="91" t="s">
        <v>3034</v>
      </c>
      <c r="D12" s="92" t="s">
        <v>71</v>
      </c>
      <c r="E12" s="92">
        <v>42746</v>
      </c>
      <c r="F12" s="93">
        <v>2128.5</v>
      </c>
      <c r="G12" s="93" t="s">
        <v>3014</v>
      </c>
      <c r="H12" s="93" t="s">
        <v>3040</v>
      </c>
      <c r="I12" s="94" t="s">
        <v>71</v>
      </c>
      <c r="J12" s="95">
        <v>42783</v>
      </c>
      <c r="K12" s="96">
        <v>1350</v>
      </c>
      <c r="L12" s="96" t="s">
        <v>2996</v>
      </c>
      <c r="M12" s="96" t="s">
        <v>3019</v>
      </c>
      <c r="N12" s="94">
        <v>42819</v>
      </c>
      <c r="O12" s="97" t="s">
        <v>3017</v>
      </c>
      <c r="P12" s="86">
        <v>530</v>
      </c>
      <c r="Q12" s="86" t="s">
        <v>2998</v>
      </c>
      <c r="R12" s="86" t="s">
        <v>3044</v>
      </c>
      <c r="S12" s="152" t="s">
        <v>71</v>
      </c>
      <c r="T12" s="86" t="s">
        <v>3017</v>
      </c>
      <c r="U12" s="86">
        <v>477.3</v>
      </c>
      <c r="V12" s="86" t="s">
        <v>2998</v>
      </c>
      <c r="W12" s="86" t="s">
        <v>3045</v>
      </c>
      <c r="X12" s="86" t="s">
        <v>71</v>
      </c>
      <c r="Y12" s="86" t="s">
        <v>3017</v>
      </c>
      <c r="Z12" s="82">
        <v>1500</v>
      </c>
      <c r="AA12" s="82" t="s">
        <v>3014</v>
      </c>
      <c r="AB12" s="82" t="s">
        <v>3019</v>
      </c>
      <c r="AC12" s="104">
        <v>42901</v>
      </c>
      <c r="AD12" s="82" t="s">
        <v>3017</v>
      </c>
      <c r="AE12" s="82">
        <v>245</v>
      </c>
      <c r="AF12" s="82" t="s">
        <v>3021</v>
      </c>
      <c r="AG12" s="82" t="s">
        <v>3028</v>
      </c>
      <c r="AH12" s="105" t="s">
        <v>71</v>
      </c>
      <c r="AI12" s="82" t="s">
        <v>3017</v>
      </c>
      <c r="AJ12" s="3">
        <v>700</v>
      </c>
      <c r="AK12" s="82" t="s">
        <v>3005</v>
      </c>
      <c r="AL12" s="82" t="s">
        <v>3019</v>
      </c>
      <c r="AM12" s="105">
        <v>42948</v>
      </c>
      <c r="AN12" s="82" t="s">
        <v>3017</v>
      </c>
      <c r="AO12">
        <v>37000</v>
      </c>
      <c r="AP12" s="82" t="s">
        <v>3005</v>
      </c>
      <c r="AQ12" s="82" t="s">
        <v>3019</v>
      </c>
      <c r="AR12" s="6">
        <v>42979</v>
      </c>
      <c r="AS12" s="82" t="s">
        <v>3017</v>
      </c>
      <c r="BL12" t="s">
        <v>3011</v>
      </c>
      <c r="BM12" s="102">
        <v>377128.75</v>
      </c>
    </row>
    <row r="13" spans="1:65" x14ac:dyDescent="0.25">
      <c r="A13" s="91">
        <v>458</v>
      </c>
      <c r="B13" s="91" t="s">
        <v>2993</v>
      </c>
      <c r="C13" s="91" t="s">
        <v>574</v>
      </c>
      <c r="D13" s="92" t="s">
        <v>71</v>
      </c>
      <c r="E13" s="92">
        <v>42744</v>
      </c>
      <c r="F13" s="93">
        <v>530</v>
      </c>
      <c r="G13" s="93" t="s">
        <v>3014</v>
      </c>
      <c r="H13" s="93" t="s">
        <v>3044</v>
      </c>
      <c r="I13" s="94" t="s">
        <v>71</v>
      </c>
      <c r="J13" s="95">
        <v>42783</v>
      </c>
      <c r="K13" s="96">
        <v>13680</v>
      </c>
      <c r="L13" s="96" t="s">
        <v>2996</v>
      </c>
      <c r="M13" s="96" t="s">
        <v>3019</v>
      </c>
      <c r="N13" s="94">
        <v>42819</v>
      </c>
      <c r="O13" s="97" t="s">
        <v>3017</v>
      </c>
      <c r="P13" s="86">
        <v>570.95000000000005</v>
      </c>
      <c r="Q13" s="86" t="s">
        <v>2998</v>
      </c>
      <c r="R13" s="86" t="s">
        <v>1179</v>
      </c>
      <c r="S13" s="152" t="s">
        <v>71</v>
      </c>
      <c r="T13" s="86" t="s">
        <v>3017</v>
      </c>
      <c r="U13" s="86">
        <v>128</v>
      </c>
      <c r="V13" s="86" t="s">
        <v>2998</v>
      </c>
      <c r="W13" s="86" t="s">
        <v>3047</v>
      </c>
      <c r="X13" s="86" t="s">
        <v>71</v>
      </c>
      <c r="Y13" s="86" t="s">
        <v>3017</v>
      </c>
      <c r="Z13" s="82">
        <v>742</v>
      </c>
      <c r="AA13" s="82" t="s">
        <v>3014</v>
      </c>
      <c r="AB13" s="82" t="s">
        <v>3019</v>
      </c>
      <c r="AC13" s="104">
        <v>42901</v>
      </c>
      <c r="AD13" s="82" t="s">
        <v>3017</v>
      </c>
      <c r="AE13" s="82">
        <v>839.6</v>
      </c>
      <c r="AF13" s="82" t="s">
        <v>3021</v>
      </c>
      <c r="AG13" s="82" t="s">
        <v>1207</v>
      </c>
      <c r="AH13" s="105" t="s">
        <v>71</v>
      </c>
      <c r="AI13" s="82" t="s">
        <v>3017</v>
      </c>
      <c r="AJ13" s="3">
        <v>339</v>
      </c>
      <c r="AK13" s="82" t="s">
        <v>3005</v>
      </c>
      <c r="AL13" s="82" t="s">
        <v>3019</v>
      </c>
      <c r="AM13" s="105">
        <v>42948</v>
      </c>
      <c r="AN13" s="82" t="s">
        <v>3017</v>
      </c>
      <c r="AO13">
        <v>15110</v>
      </c>
      <c r="AP13" s="82" t="s">
        <v>3005</v>
      </c>
      <c r="AQ13" s="82" t="s">
        <v>3019</v>
      </c>
      <c r="AR13" s="6">
        <v>42979</v>
      </c>
      <c r="AS13" s="82" t="s">
        <v>3017</v>
      </c>
      <c r="BL13" t="s">
        <v>3004</v>
      </c>
      <c r="BM13" s="102">
        <v>365899.29599999997</v>
      </c>
    </row>
    <row r="14" spans="1:65" x14ac:dyDescent="0.25">
      <c r="A14" s="91">
        <v>346.4</v>
      </c>
      <c r="B14" s="91" t="s">
        <v>2993</v>
      </c>
      <c r="C14" s="91" t="s">
        <v>1164</v>
      </c>
      <c r="D14" s="92" t="s">
        <v>71</v>
      </c>
      <c r="E14" s="92">
        <v>42746</v>
      </c>
      <c r="F14" s="93">
        <v>65.5</v>
      </c>
      <c r="G14" s="93" t="s">
        <v>3014</v>
      </c>
      <c r="H14" s="93" t="s">
        <v>3046</v>
      </c>
      <c r="I14" s="94" t="s">
        <v>71</v>
      </c>
      <c r="J14" s="95">
        <v>42779</v>
      </c>
      <c r="K14" s="96">
        <v>6200</v>
      </c>
      <c r="L14" s="96" t="s">
        <v>2996</v>
      </c>
      <c r="M14" s="96" t="s">
        <v>3019</v>
      </c>
      <c r="N14" s="94">
        <v>42819</v>
      </c>
      <c r="O14" s="97" t="s">
        <v>3017</v>
      </c>
      <c r="P14" s="86">
        <v>2409.4</v>
      </c>
      <c r="Q14" s="86" t="s">
        <v>2998</v>
      </c>
      <c r="R14" s="86" t="s">
        <v>3048</v>
      </c>
      <c r="S14" s="152" t="s">
        <v>71</v>
      </c>
      <c r="T14" s="86" t="s">
        <v>3017</v>
      </c>
      <c r="U14" s="86">
        <v>1059.3</v>
      </c>
      <c r="V14" s="86" t="s">
        <v>2998</v>
      </c>
      <c r="W14" s="86" t="s">
        <v>3029</v>
      </c>
      <c r="X14" s="86" t="s">
        <v>71</v>
      </c>
      <c r="Y14" s="86" t="s">
        <v>3017</v>
      </c>
      <c r="Z14" s="82">
        <v>948</v>
      </c>
      <c r="AA14" s="82" t="s">
        <v>3014</v>
      </c>
      <c r="AB14" s="82" t="s">
        <v>3019</v>
      </c>
      <c r="AC14" s="104">
        <v>42901</v>
      </c>
      <c r="AD14" s="82" t="s">
        <v>3017</v>
      </c>
      <c r="AE14" s="82">
        <v>1562</v>
      </c>
      <c r="AF14" s="82" t="s">
        <v>3021</v>
      </c>
      <c r="AG14" s="82" t="s">
        <v>3040</v>
      </c>
      <c r="AH14" s="105" t="s">
        <v>71</v>
      </c>
      <c r="AI14" s="82" t="s">
        <v>3017</v>
      </c>
      <c r="AJ14" s="3">
        <v>1275</v>
      </c>
      <c r="AK14" s="82" t="s">
        <v>3005</v>
      </c>
      <c r="AL14" s="82" t="s">
        <v>3019</v>
      </c>
      <c r="AM14" s="105">
        <v>42948</v>
      </c>
      <c r="AN14" s="82" t="s">
        <v>3017</v>
      </c>
      <c r="AO14">
        <v>77500</v>
      </c>
      <c r="AP14" s="82" t="s">
        <v>3005</v>
      </c>
      <c r="AQ14" s="82" t="s">
        <v>3019</v>
      </c>
      <c r="AR14" s="6">
        <v>42979</v>
      </c>
      <c r="AS14" s="82" t="s">
        <v>3017</v>
      </c>
      <c r="BL14" t="s">
        <v>3005</v>
      </c>
      <c r="BM14" s="102">
        <v>283812.75</v>
      </c>
    </row>
    <row r="15" spans="1:65" x14ac:dyDescent="0.25">
      <c r="A15" s="91">
        <v>2510.5</v>
      </c>
      <c r="B15" s="91" t="s">
        <v>2993</v>
      </c>
      <c r="C15" s="91" t="s">
        <v>3032</v>
      </c>
      <c r="D15" s="92" t="s">
        <v>71</v>
      </c>
      <c r="E15" s="92">
        <v>42746</v>
      </c>
      <c r="F15" s="93">
        <v>189</v>
      </c>
      <c r="G15" s="93" t="s">
        <v>3014</v>
      </c>
      <c r="H15" s="93" t="s">
        <v>121</v>
      </c>
      <c r="I15" s="94" t="s">
        <v>71</v>
      </c>
      <c r="J15" s="95">
        <v>42781</v>
      </c>
      <c r="K15" s="96">
        <v>7200</v>
      </c>
      <c r="L15" s="96" t="s">
        <v>2996</v>
      </c>
      <c r="M15" s="96" t="s">
        <v>3019</v>
      </c>
      <c r="N15" s="94">
        <v>42822</v>
      </c>
      <c r="O15" s="97" t="s">
        <v>3017</v>
      </c>
      <c r="P15" s="86">
        <v>180.5</v>
      </c>
      <c r="Q15" s="86" t="s">
        <v>2998</v>
      </c>
      <c r="R15" s="86" t="s">
        <v>3046</v>
      </c>
      <c r="S15" s="152" t="s">
        <v>71</v>
      </c>
      <c r="T15" s="86" t="s">
        <v>3017</v>
      </c>
      <c r="U15" s="86">
        <v>2487.75</v>
      </c>
      <c r="V15" s="86" t="s">
        <v>2998</v>
      </c>
      <c r="W15" s="86" t="s">
        <v>3048</v>
      </c>
      <c r="X15" s="86" t="s">
        <v>71</v>
      </c>
      <c r="Y15" s="86" t="s">
        <v>3017</v>
      </c>
      <c r="Z15" s="82">
        <v>130</v>
      </c>
      <c r="AA15" s="82" t="s">
        <v>3014</v>
      </c>
      <c r="AB15" s="82" t="s">
        <v>3019</v>
      </c>
      <c r="AC15" s="104">
        <v>42901</v>
      </c>
      <c r="AD15" s="82" t="s">
        <v>3017</v>
      </c>
      <c r="AE15" s="82">
        <v>2856.8</v>
      </c>
      <c r="AF15" s="82" t="s">
        <v>3021</v>
      </c>
      <c r="AG15" s="82" t="s">
        <v>3050</v>
      </c>
      <c r="AH15" s="105" t="s">
        <v>71</v>
      </c>
      <c r="AI15" s="82" t="s">
        <v>3017</v>
      </c>
      <c r="AJ15" s="3">
        <v>360</v>
      </c>
      <c r="AK15" s="82" t="s">
        <v>3005</v>
      </c>
      <c r="AL15" s="82" t="s">
        <v>3019</v>
      </c>
      <c r="AM15" s="105">
        <v>42948</v>
      </c>
      <c r="AN15" s="82" t="s">
        <v>3017</v>
      </c>
      <c r="AO15">
        <v>21600</v>
      </c>
      <c r="AP15" s="82" t="s">
        <v>3005</v>
      </c>
      <c r="AQ15" s="82" t="s">
        <v>3019</v>
      </c>
      <c r="AR15" s="6">
        <v>42979</v>
      </c>
      <c r="AS15" s="82" t="s">
        <v>3017</v>
      </c>
      <c r="BL15" t="s">
        <v>3051</v>
      </c>
      <c r="BM15" s="102">
        <v>1905439</v>
      </c>
    </row>
    <row r="16" spans="1:65" x14ac:dyDescent="0.25">
      <c r="A16" s="91">
        <v>605.20000000000005</v>
      </c>
      <c r="B16" s="91" t="s">
        <v>2993</v>
      </c>
      <c r="C16" s="91" t="s">
        <v>3049</v>
      </c>
      <c r="D16" s="92" t="s">
        <v>71</v>
      </c>
      <c r="E16" s="92">
        <v>42746</v>
      </c>
      <c r="F16" s="93">
        <v>1200</v>
      </c>
      <c r="G16" s="93" t="s">
        <v>3014</v>
      </c>
      <c r="H16" s="93" t="s">
        <v>124</v>
      </c>
      <c r="I16" s="94" t="s">
        <v>71</v>
      </c>
      <c r="J16" s="95">
        <v>42781</v>
      </c>
      <c r="K16" s="96">
        <v>2100</v>
      </c>
      <c r="L16" s="96" t="s">
        <v>2996</v>
      </c>
      <c r="M16" s="96" t="s">
        <v>3019</v>
      </c>
      <c r="N16" s="94">
        <v>42819</v>
      </c>
      <c r="O16" s="97" t="s">
        <v>3017</v>
      </c>
      <c r="P16" s="86">
        <v>485.4</v>
      </c>
      <c r="Q16" s="86" t="s">
        <v>2998</v>
      </c>
      <c r="R16" s="86" t="s">
        <v>3054</v>
      </c>
      <c r="S16" s="152" t="s">
        <v>71</v>
      </c>
      <c r="T16" s="86" t="s">
        <v>3017</v>
      </c>
      <c r="U16" s="86">
        <v>130</v>
      </c>
      <c r="V16" s="86" t="s">
        <v>2998</v>
      </c>
      <c r="W16" s="86" t="s">
        <v>3055</v>
      </c>
      <c r="X16" s="86" t="s">
        <v>71</v>
      </c>
      <c r="Y16" s="86" t="s">
        <v>3017</v>
      </c>
      <c r="Z16" s="82">
        <v>603.5</v>
      </c>
      <c r="AA16" s="82" t="s">
        <v>3014</v>
      </c>
      <c r="AB16" s="82" t="s">
        <v>3019</v>
      </c>
      <c r="AC16" s="104">
        <v>42901</v>
      </c>
      <c r="AD16" s="82" t="s">
        <v>3017</v>
      </c>
      <c r="AE16" s="82">
        <v>480</v>
      </c>
      <c r="AF16" s="82" t="s">
        <v>3021</v>
      </c>
      <c r="AG16" s="82" t="s">
        <v>3056</v>
      </c>
      <c r="AH16" s="105" t="s">
        <v>71</v>
      </c>
      <c r="AI16" s="82" t="s">
        <v>3017</v>
      </c>
      <c r="AJ16" s="3">
        <v>1200</v>
      </c>
      <c r="AK16" s="82" t="s">
        <v>3005</v>
      </c>
      <c r="AL16" s="82" t="s">
        <v>3019</v>
      </c>
      <c r="AM16" s="105">
        <v>42948</v>
      </c>
      <c r="AN16" s="82" t="s">
        <v>3017</v>
      </c>
      <c r="AO16">
        <v>920</v>
      </c>
      <c r="AP16" s="82" t="s">
        <v>3005</v>
      </c>
      <c r="AQ16" s="82" t="s">
        <v>3019</v>
      </c>
      <c r="AR16" s="6">
        <v>42979</v>
      </c>
      <c r="AS16" s="82" t="s">
        <v>3017</v>
      </c>
      <c r="BL16" t="s">
        <v>3057</v>
      </c>
      <c r="BM16" s="102">
        <f>SUM(BM3:BM15)</f>
        <v>7279397.7760000005</v>
      </c>
    </row>
    <row r="17" spans="1:64" x14ac:dyDescent="0.25">
      <c r="A17" s="91">
        <v>248.3</v>
      </c>
      <c r="B17" s="91" t="s">
        <v>2993</v>
      </c>
      <c r="C17" s="91" t="s">
        <v>3052</v>
      </c>
      <c r="D17" s="92" t="s">
        <v>71</v>
      </c>
      <c r="E17" s="92">
        <v>42746</v>
      </c>
      <c r="F17" s="93">
        <v>864</v>
      </c>
      <c r="G17" s="93" t="s">
        <v>3014</v>
      </c>
      <c r="H17" s="93" t="s">
        <v>3053</v>
      </c>
      <c r="I17" s="94" t="s">
        <v>71</v>
      </c>
      <c r="J17" s="95">
        <v>42781</v>
      </c>
      <c r="K17" s="96">
        <v>6500</v>
      </c>
      <c r="L17" s="96" t="s">
        <v>2996</v>
      </c>
      <c r="M17" s="96" t="s">
        <v>3019</v>
      </c>
      <c r="N17" s="94">
        <v>42823</v>
      </c>
      <c r="O17" s="97" t="s">
        <v>3017</v>
      </c>
      <c r="P17" s="86">
        <v>1379</v>
      </c>
      <c r="Q17" s="86" t="s">
        <v>2998</v>
      </c>
      <c r="R17" s="86" t="s">
        <v>3060</v>
      </c>
      <c r="S17" s="152" t="s">
        <v>71</v>
      </c>
      <c r="T17" s="86" t="s">
        <v>3017</v>
      </c>
      <c r="U17" s="86">
        <v>301.75</v>
      </c>
      <c r="V17" s="86" t="s">
        <v>2998</v>
      </c>
      <c r="W17" s="86" t="s">
        <v>2527</v>
      </c>
      <c r="X17" s="86" t="s">
        <v>71</v>
      </c>
      <c r="Y17" s="86" t="s">
        <v>3017</v>
      </c>
      <c r="Z17" s="82">
        <v>5147.25</v>
      </c>
      <c r="AA17" s="82" t="s">
        <v>3014</v>
      </c>
      <c r="AB17" s="82" t="s">
        <v>3019</v>
      </c>
      <c r="AC17" s="104">
        <v>42901</v>
      </c>
      <c r="AD17" s="82" t="s">
        <v>3017</v>
      </c>
      <c r="AE17" s="82">
        <v>236.5</v>
      </c>
      <c r="AF17" s="82" t="s">
        <v>3021</v>
      </c>
      <c r="AG17" s="82" t="s">
        <v>3028</v>
      </c>
      <c r="AH17" s="105" t="s">
        <v>71</v>
      </c>
      <c r="AI17" s="82" t="s">
        <v>3017</v>
      </c>
      <c r="AJ17" s="3">
        <v>3192</v>
      </c>
      <c r="AK17" s="82" t="s">
        <v>3005</v>
      </c>
      <c r="AL17" s="82" t="s">
        <v>3019</v>
      </c>
      <c r="AM17" s="105">
        <v>42948</v>
      </c>
      <c r="AN17" s="82" t="s">
        <v>3017</v>
      </c>
      <c r="AO17">
        <v>395</v>
      </c>
      <c r="AP17" s="82" t="s">
        <v>3005</v>
      </c>
      <c r="AQ17" s="82" t="s">
        <v>3019</v>
      </c>
      <c r="AR17" s="6">
        <v>42979</v>
      </c>
      <c r="AS17" s="82" t="s">
        <v>3017</v>
      </c>
      <c r="BL17" t="s">
        <v>3061</v>
      </c>
    </row>
    <row r="18" spans="1:64" x14ac:dyDescent="0.25">
      <c r="A18" s="91">
        <v>135</v>
      </c>
      <c r="B18" s="91" t="s">
        <v>2993</v>
      </c>
      <c r="C18" s="91" t="s">
        <v>3058</v>
      </c>
      <c r="D18" s="92" t="s">
        <v>71</v>
      </c>
      <c r="E18" s="92">
        <v>42760</v>
      </c>
      <c r="F18" s="93">
        <v>583.9</v>
      </c>
      <c r="G18" s="93" t="s">
        <v>3014</v>
      </c>
      <c r="H18" s="93" t="s">
        <v>3059</v>
      </c>
      <c r="I18" s="94" t="s">
        <v>71</v>
      </c>
      <c r="J18" s="95">
        <v>42785</v>
      </c>
      <c r="K18" s="96">
        <v>22414</v>
      </c>
      <c r="L18" s="96" t="s">
        <v>2996</v>
      </c>
      <c r="M18" s="96" t="s">
        <v>3019</v>
      </c>
      <c r="N18" s="94">
        <v>42809</v>
      </c>
      <c r="O18" s="97" t="s">
        <v>3017</v>
      </c>
      <c r="P18" s="86">
        <v>652.5</v>
      </c>
      <c r="Q18" s="86" t="s">
        <v>2998</v>
      </c>
      <c r="R18" s="86" t="s">
        <v>3013</v>
      </c>
      <c r="S18" s="152" t="s">
        <v>71</v>
      </c>
      <c r="T18" s="86" t="s">
        <v>3017</v>
      </c>
      <c r="U18" s="86">
        <v>12891</v>
      </c>
      <c r="V18" s="86" t="s">
        <v>2998</v>
      </c>
      <c r="W18" s="86" t="s">
        <v>3019</v>
      </c>
      <c r="X18" s="103">
        <v>42870</v>
      </c>
      <c r="Y18" s="86" t="s">
        <v>3017</v>
      </c>
      <c r="Z18" s="82">
        <v>2049</v>
      </c>
      <c r="AA18" s="82" t="s">
        <v>3014</v>
      </c>
      <c r="AB18" s="82" t="s">
        <v>3019</v>
      </c>
      <c r="AC18" s="104">
        <v>42901</v>
      </c>
      <c r="AD18" s="82" t="s">
        <v>3017</v>
      </c>
      <c r="AE18" s="82">
        <v>1461.9</v>
      </c>
      <c r="AF18" s="82" t="s">
        <v>3021</v>
      </c>
      <c r="AG18" s="82" t="s">
        <v>3048</v>
      </c>
      <c r="AH18" s="105" t="s">
        <v>71</v>
      </c>
      <c r="AI18" s="82" t="s">
        <v>3017</v>
      </c>
      <c r="AJ18" s="3">
        <v>6900</v>
      </c>
      <c r="AK18" s="82" t="s">
        <v>3005</v>
      </c>
      <c r="AL18" s="82" t="s">
        <v>3019</v>
      </c>
      <c r="AM18" s="105">
        <v>42948</v>
      </c>
      <c r="AN18" s="82" t="s">
        <v>3017</v>
      </c>
      <c r="AO18">
        <v>167</v>
      </c>
      <c r="AP18" s="82" t="s">
        <v>3005</v>
      </c>
      <c r="AQ18" s="82" t="s">
        <v>3019</v>
      </c>
      <c r="AR18" s="6">
        <v>42979</v>
      </c>
      <c r="AS18" s="82" t="s">
        <v>3017</v>
      </c>
    </row>
    <row r="19" spans="1:64" x14ac:dyDescent="0.25">
      <c r="A19" s="91">
        <v>88.25</v>
      </c>
      <c r="B19" s="91" t="s">
        <v>2993</v>
      </c>
      <c r="C19" s="91" t="s">
        <v>3062</v>
      </c>
      <c r="D19" s="92" t="s">
        <v>71</v>
      </c>
      <c r="E19" s="92">
        <v>42760</v>
      </c>
      <c r="F19" s="93">
        <v>440.6</v>
      </c>
      <c r="G19" s="93" t="s">
        <v>3014</v>
      </c>
      <c r="H19" s="93" t="s">
        <v>3063</v>
      </c>
      <c r="I19" s="94" t="s">
        <v>71</v>
      </c>
      <c r="J19" s="95">
        <v>42789</v>
      </c>
      <c r="K19" s="96">
        <v>31600</v>
      </c>
      <c r="L19" s="96" t="s">
        <v>2996</v>
      </c>
      <c r="M19" s="96" t="s">
        <v>3019</v>
      </c>
      <c r="N19" s="94">
        <v>42809</v>
      </c>
      <c r="O19" s="97" t="s">
        <v>3017</v>
      </c>
      <c r="P19" s="86">
        <v>120</v>
      </c>
      <c r="Q19" s="86" t="s">
        <v>2998</v>
      </c>
      <c r="R19" s="86" t="s">
        <v>3015</v>
      </c>
      <c r="S19" s="152" t="s">
        <v>71</v>
      </c>
      <c r="T19" s="86" t="s">
        <v>3017</v>
      </c>
      <c r="U19" s="86">
        <v>833.7</v>
      </c>
      <c r="V19" s="86" t="s">
        <v>2998</v>
      </c>
      <c r="W19" s="86" t="s">
        <v>3030</v>
      </c>
      <c r="X19" s="86" t="s">
        <v>71</v>
      </c>
      <c r="Y19" s="86" t="s">
        <v>3017</v>
      </c>
      <c r="Z19" s="82">
        <v>777</v>
      </c>
      <c r="AA19" s="82" t="s">
        <v>3014</v>
      </c>
      <c r="AB19" s="82" t="s">
        <v>3019</v>
      </c>
      <c r="AC19" s="104">
        <v>42901</v>
      </c>
      <c r="AD19" s="82" t="s">
        <v>3017</v>
      </c>
      <c r="AE19" s="82">
        <v>408.25</v>
      </c>
      <c r="AF19" s="82" t="s">
        <v>3021</v>
      </c>
      <c r="AG19" s="82" t="s">
        <v>1164</v>
      </c>
      <c r="AH19" s="105" t="s">
        <v>71</v>
      </c>
      <c r="AI19" s="82" t="s">
        <v>3017</v>
      </c>
      <c r="AJ19" s="3">
        <v>34851</v>
      </c>
      <c r="AK19" s="82" t="s">
        <v>3005</v>
      </c>
      <c r="AL19" s="82" t="s">
        <v>3019</v>
      </c>
      <c r="AM19" s="105">
        <v>42948</v>
      </c>
      <c r="AN19" s="82" t="s">
        <v>3017</v>
      </c>
      <c r="AO19">
        <v>3192</v>
      </c>
      <c r="AP19" s="82" t="s">
        <v>3005</v>
      </c>
      <c r="AQ19" s="82" t="s">
        <v>3019</v>
      </c>
      <c r="AR19" s="6">
        <v>42979</v>
      </c>
      <c r="AS19" s="82" t="s">
        <v>3017</v>
      </c>
    </row>
    <row r="20" spans="1:64" x14ac:dyDescent="0.25">
      <c r="A20" s="91">
        <v>153180</v>
      </c>
      <c r="B20" s="91" t="s">
        <v>2993</v>
      </c>
      <c r="C20" s="91" t="s">
        <v>3019</v>
      </c>
      <c r="D20" s="92">
        <v>42736</v>
      </c>
      <c r="E20" s="92">
        <v>42744</v>
      </c>
      <c r="F20" s="93">
        <v>1492</v>
      </c>
      <c r="G20" s="93" t="s">
        <v>3014</v>
      </c>
      <c r="H20" s="93" t="s">
        <v>3064</v>
      </c>
      <c r="I20" s="94" t="s">
        <v>71</v>
      </c>
      <c r="J20" s="95">
        <v>42777</v>
      </c>
      <c r="K20" s="96">
        <v>24000</v>
      </c>
      <c r="L20" s="96" t="s">
        <v>2996</v>
      </c>
      <c r="M20" s="96" t="s">
        <v>3019</v>
      </c>
      <c r="N20" s="94">
        <v>42808</v>
      </c>
      <c r="O20" s="97" t="s">
        <v>3017</v>
      </c>
      <c r="P20" s="86">
        <v>446.5</v>
      </c>
      <c r="Q20" s="86" t="s">
        <v>2998</v>
      </c>
      <c r="R20" s="86" t="s">
        <v>3067</v>
      </c>
      <c r="S20" s="152" t="s">
        <v>71</v>
      </c>
      <c r="T20" s="86" t="s">
        <v>3017</v>
      </c>
      <c r="U20" s="86">
        <v>7000</v>
      </c>
      <c r="V20" s="86" t="s">
        <v>2998</v>
      </c>
      <c r="W20" s="86" t="s">
        <v>3019</v>
      </c>
      <c r="X20" s="103">
        <v>42865</v>
      </c>
      <c r="Y20" s="86" t="s">
        <v>3017</v>
      </c>
      <c r="Z20" s="82">
        <v>6454</v>
      </c>
      <c r="AA20" s="82" t="s">
        <v>3014</v>
      </c>
      <c r="AB20" s="82" t="s">
        <v>150</v>
      </c>
      <c r="AC20" s="104">
        <v>42901</v>
      </c>
      <c r="AD20" s="82" t="s">
        <v>3017</v>
      </c>
      <c r="AE20" s="82">
        <v>689.53</v>
      </c>
      <c r="AF20" s="82" t="s">
        <v>3021</v>
      </c>
      <c r="AG20" s="82" t="s">
        <v>3049</v>
      </c>
      <c r="AH20" s="105" t="s">
        <v>71</v>
      </c>
      <c r="AI20" s="82" t="s">
        <v>3017</v>
      </c>
      <c r="AJ20" s="3">
        <v>56000</v>
      </c>
      <c r="AK20" s="82" t="s">
        <v>3005</v>
      </c>
      <c r="AL20" s="82" t="s">
        <v>3019</v>
      </c>
      <c r="AM20" s="105">
        <v>42948</v>
      </c>
      <c r="AN20" s="82" t="s">
        <v>3017</v>
      </c>
      <c r="AO20">
        <v>130</v>
      </c>
      <c r="AP20" s="82" t="s">
        <v>3005</v>
      </c>
      <c r="AQ20" s="82" t="s">
        <v>3019</v>
      </c>
      <c r="AR20" s="6">
        <v>42979</v>
      </c>
      <c r="AS20" s="82" t="s">
        <v>3017</v>
      </c>
    </row>
    <row r="21" spans="1:64" x14ac:dyDescent="0.25">
      <c r="A21" s="91">
        <v>280</v>
      </c>
      <c r="B21" s="91" t="s">
        <v>2993</v>
      </c>
      <c r="C21" s="91" t="s">
        <v>3041</v>
      </c>
      <c r="D21" s="92" t="s">
        <v>71</v>
      </c>
      <c r="E21" s="92">
        <v>42751</v>
      </c>
      <c r="F21" s="93">
        <v>1200</v>
      </c>
      <c r="G21" s="93" t="s">
        <v>3014</v>
      </c>
      <c r="H21" s="93" t="s">
        <v>3065</v>
      </c>
      <c r="I21" s="94" t="s">
        <v>71</v>
      </c>
      <c r="J21" s="95">
        <v>42778</v>
      </c>
      <c r="K21" s="96">
        <v>233.7</v>
      </c>
      <c r="L21" s="96" t="s">
        <v>2996</v>
      </c>
      <c r="M21" s="96" t="s">
        <v>3066</v>
      </c>
      <c r="N21" s="94" t="s">
        <v>71</v>
      </c>
      <c r="O21" s="97" t="s">
        <v>3017</v>
      </c>
      <c r="P21" s="86">
        <v>5961.73</v>
      </c>
      <c r="Q21" s="86" t="s">
        <v>2998</v>
      </c>
      <c r="R21" s="86" t="s">
        <v>150</v>
      </c>
      <c r="S21" s="152" t="s">
        <v>71</v>
      </c>
      <c r="T21" s="86" t="s">
        <v>3017</v>
      </c>
      <c r="U21" s="86">
        <v>13680</v>
      </c>
      <c r="V21" s="86" t="s">
        <v>2998</v>
      </c>
      <c r="W21" s="86" t="s">
        <v>3019</v>
      </c>
      <c r="X21" s="103">
        <v>42870</v>
      </c>
      <c r="Y21" s="86" t="s">
        <v>3017</v>
      </c>
      <c r="Z21" s="82">
        <v>613</v>
      </c>
      <c r="AA21" s="82" t="s">
        <v>3014</v>
      </c>
      <c r="AB21" s="82" t="s">
        <v>3019</v>
      </c>
      <c r="AC21" s="104">
        <v>42901</v>
      </c>
      <c r="AD21" s="82" t="s">
        <v>3017</v>
      </c>
      <c r="AE21" s="82">
        <v>954.3</v>
      </c>
      <c r="AF21" s="82" t="s">
        <v>3021</v>
      </c>
      <c r="AG21" s="82" t="s">
        <v>3029</v>
      </c>
      <c r="AH21" s="105" t="s">
        <v>71</v>
      </c>
      <c r="AI21" s="82" t="s">
        <v>3017</v>
      </c>
      <c r="AJ21" s="3">
        <v>19900</v>
      </c>
      <c r="AK21" s="82" t="s">
        <v>3005</v>
      </c>
      <c r="AL21" s="82" t="s">
        <v>3019</v>
      </c>
      <c r="AM21" s="105">
        <v>42948</v>
      </c>
      <c r="AN21" s="82" t="s">
        <v>3017</v>
      </c>
      <c r="AO21">
        <v>1174</v>
      </c>
      <c r="AP21" s="82" t="s">
        <v>3005</v>
      </c>
      <c r="AQ21" s="82" t="s">
        <v>3019</v>
      </c>
      <c r="AR21" s="6">
        <v>42979</v>
      </c>
      <c r="AS21" s="82" t="s">
        <v>3017</v>
      </c>
    </row>
    <row r="22" spans="1:64" x14ac:dyDescent="0.25">
      <c r="A22" s="91">
        <v>1640.5</v>
      </c>
      <c r="B22" s="91" t="s">
        <v>2993</v>
      </c>
      <c r="C22" s="91" t="s">
        <v>3041</v>
      </c>
      <c r="D22" s="92" t="s">
        <v>71</v>
      </c>
      <c r="E22" s="92">
        <v>42751</v>
      </c>
      <c r="F22" s="93">
        <v>396</v>
      </c>
      <c r="G22" s="93" t="s">
        <v>3014</v>
      </c>
      <c r="H22" s="93" t="s">
        <v>3068</v>
      </c>
      <c r="I22" s="94" t="s">
        <v>71</v>
      </c>
      <c r="J22" s="95">
        <v>42793</v>
      </c>
      <c r="K22" s="96">
        <v>272.3</v>
      </c>
      <c r="L22" s="96" t="s">
        <v>2996</v>
      </c>
      <c r="M22" s="96" t="s">
        <v>3069</v>
      </c>
      <c r="N22" s="94" t="s">
        <v>71</v>
      </c>
      <c r="O22" s="97" t="s">
        <v>3017</v>
      </c>
      <c r="P22" s="86">
        <v>521.6</v>
      </c>
      <c r="Q22" s="86" t="s">
        <v>2998</v>
      </c>
      <c r="R22" s="86" t="s">
        <v>3030</v>
      </c>
      <c r="S22" s="152" t="s">
        <v>71</v>
      </c>
      <c r="T22" s="86" t="s">
        <v>3017</v>
      </c>
      <c r="U22" s="86">
        <v>7300</v>
      </c>
      <c r="V22" s="86" t="s">
        <v>2998</v>
      </c>
      <c r="W22" s="86" t="s">
        <v>3019</v>
      </c>
      <c r="X22" s="103">
        <v>42860</v>
      </c>
      <c r="Y22" s="86" t="s">
        <v>3017</v>
      </c>
      <c r="Z22" s="82">
        <v>660</v>
      </c>
      <c r="AA22" s="82" t="s">
        <v>3014</v>
      </c>
      <c r="AB22" s="82" t="s">
        <v>3019</v>
      </c>
      <c r="AC22" s="104">
        <v>42901</v>
      </c>
      <c r="AD22" s="82" t="s">
        <v>3017</v>
      </c>
      <c r="AE22" s="82">
        <v>2548.9499999999998</v>
      </c>
      <c r="AF22" s="82" t="s">
        <v>3021</v>
      </c>
      <c r="AG22" s="82" t="s">
        <v>3071</v>
      </c>
      <c r="AH22" s="105" t="s">
        <v>71</v>
      </c>
      <c r="AI22" s="82" t="s">
        <v>3017</v>
      </c>
      <c r="AJ22" s="3">
        <v>79800</v>
      </c>
      <c r="AK22" s="82" t="s">
        <v>3005</v>
      </c>
      <c r="AL22" s="82" t="s">
        <v>3019</v>
      </c>
      <c r="AM22" s="105">
        <v>42948</v>
      </c>
      <c r="AN22" s="82" t="s">
        <v>3017</v>
      </c>
      <c r="AO22">
        <v>495</v>
      </c>
      <c r="AP22" s="82" t="s">
        <v>3005</v>
      </c>
      <c r="AQ22" s="82" t="s">
        <v>3019</v>
      </c>
      <c r="AR22" s="6">
        <v>42979</v>
      </c>
      <c r="AS22" s="82" t="s">
        <v>3017</v>
      </c>
    </row>
    <row r="23" spans="1:64" x14ac:dyDescent="0.25">
      <c r="A23" s="91">
        <v>8000</v>
      </c>
      <c r="B23" s="91" t="s">
        <v>2993</v>
      </c>
      <c r="C23" s="91" t="s">
        <v>3019</v>
      </c>
      <c r="D23" s="92">
        <v>42740</v>
      </c>
      <c r="E23" s="92">
        <v>42757</v>
      </c>
      <c r="F23" s="93">
        <v>156.30000000000001</v>
      </c>
      <c r="G23" s="93" t="s">
        <v>3014</v>
      </c>
      <c r="H23" s="93" t="s">
        <v>3070</v>
      </c>
      <c r="I23" s="94" t="s">
        <v>71</v>
      </c>
      <c r="J23" s="95">
        <v>42792</v>
      </c>
      <c r="K23" s="96">
        <v>294.5</v>
      </c>
      <c r="L23" s="96" t="s">
        <v>2996</v>
      </c>
      <c r="M23" s="96" t="s">
        <v>576</v>
      </c>
      <c r="N23" s="94" t="s">
        <v>71</v>
      </c>
      <c r="O23" s="97" t="s">
        <v>3017</v>
      </c>
      <c r="P23" s="86">
        <v>130</v>
      </c>
      <c r="Q23" s="86" t="s">
        <v>2998</v>
      </c>
      <c r="R23" s="86" t="s">
        <v>3075</v>
      </c>
      <c r="S23" s="152" t="s">
        <v>71</v>
      </c>
      <c r="T23" s="86" t="s">
        <v>3017</v>
      </c>
      <c r="U23" s="86">
        <v>16300</v>
      </c>
      <c r="V23" s="86" t="s">
        <v>2998</v>
      </c>
      <c r="W23" s="86" t="s">
        <v>3019</v>
      </c>
      <c r="X23" s="103">
        <v>42865</v>
      </c>
      <c r="Y23" s="86" t="s">
        <v>3017</v>
      </c>
      <c r="Z23" s="82">
        <v>4230</v>
      </c>
      <c r="AA23" s="82" t="s">
        <v>3014</v>
      </c>
      <c r="AB23" s="82" t="s">
        <v>3019</v>
      </c>
      <c r="AC23" s="104">
        <v>42901</v>
      </c>
      <c r="AD23" s="82" t="s">
        <v>3017</v>
      </c>
      <c r="AE23" s="82">
        <v>130</v>
      </c>
      <c r="AF23" s="82" t="s">
        <v>3021</v>
      </c>
      <c r="AG23" s="82" t="s">
        <v>3075</v>
      </c>
      <c r="AH23" s="105" t="s">
        <v>71</v>
      </c>
      <c r="AI23" s="82" t="s">
        <v>3017</v>
      </c>
      <c r="AJ23" s="3">
        <v>36780</v>
      </c>
      <c r="AK23" s="82" t="s">
        <v>3005</v>
      </c>
      <c r="AL23" s="82" t="s">
        <v>3019</v>
      </c>
      <c r="AM23" s="105">
        <v>42948</v>
      </c>
      <c r="AN23" s="82" t="s">
        <v>3017</v>
      </c>
      <c r="AO23">
        <v>125</v>
      </c>
      <c r="AP23" s="82" t="s">
        <v>3005</v>
      </c>
      <c r="AQ23" s="82" t="s">
        <v>3019</v>
      </c>
      <c r="AR23" s="6">
        <v>42979</v>
      </c>
      <c r="AS23" s="82" t="s">
        <v>3017</v>
      </c>
    </row>
    <row r="24" spans="1:64" x14ac:dyDescent="0.25">
      <c r="A24" s="91">
        <v>392.15</v>
      </c>
      <c r="B24" s="91" t="s">
        <v>2993</v>
      </c>
      <c r="C24" s="91" t="s">
        <v>3072</v>
      </c>
      <c r="D24" s="92" t="s">
        <v>71</v>
      </c>
      <c r="E24" s="92">
        <v>42764</v>
      </c>
      <c r="F24" s="93">
        <v>527.6</v>
      </c>
      <c r="G24" s="93" t="s">
        <v>3014</v>
      </c>
      <c r="H24" s="93" t="s">
        <v>3073</v>
      </c>
      <c r="I24" s="94" t="s">
        <v>71</v>
      </c>
      <c r="J24" s="95">
        <v>42789</v>
      </c>
      <c r="K24" s="96">
        <v>108</v>
      </c>
      <c r="L24" s="96" t="s">
        <v>2996</v>
      </c>
      <c r="M24" s="96" t="s">
        <v>3074</v>
      </c>
      <c r="N24" s="94" t="s">
        <v>71</v>
      </c>
      <c r="O24" s="97" t="s">
        <v>3017</v>
      </c>
      <c r="P24" s="86">
        <v>239.75</v>
      </c>
      <c r="Q24" s="86" t="s">
        <v>2998</v>
      </c>
      <c r="R24" s="86" t="s">
        <v>3079</v>
      </c>
      <c r="S24" s="152" t="s">
        <v>71</v>
      </c>
      <c r="T24" s="86" t="s">
        <v>3017</v>
      </c>
      <c r="U24" s="86">
        <v>40000</v>
      </c>
      <c r="V24" s="86" t="s">
        <v>2998</v>
      </c>
      <c r="W24" s="86" t="s">
        <v>3019</v>
      </c>
      <c r="X24" s="86" t="s">
        <v>71</v>
      </c>
      <c r="Y24" s="86" t="s">
        <v>3017</v>
      </c>
      <c r="Z24" s="82">
        <v>495</v>
      </c>
      <c r="AA24" s="82" t="s">
        <v>3014</v>
      </c>
      <c r="AB24" s="82" t="s">
        <v>3019</v>
      </c>
      <c r="AC24" s="104">
        <v>42901</v>
      </c>
      <c r="AD24" s="82" t="s">
        <v>3017</v>
      </c>
      <c r="AE24" s="82">
        <v>109973</v>
      </c>
      <c r="AF24" s="82" t="s">
        <v>3021</v>
      </c>
      <c r="AG24" s="82" t="s">
        <v>3019</v>
      </c>
      <c r="AH24" s="105">
        <v>42917</v>
      </c>
      <c r="AI24" s="82" t="s">
        <v>3017</v>
      </c>
      <c r="AJ24" s="3">
        <v>250</v>
      </c>
      <c r="AK24" s="82" t="s">
        <v>3005</v>
      </c>
      <c r="AL24" s="82" t="s">
        <v>3019</v>
      </c>
      <c r="AM24" s="105">
        <v>42948</v>
      </c>
      <c r="AN24" s="82" t="s">
        <v>3017</v>
      </c>
      <c r="AO24">
        <v>412</v>
      </c>
      <c r="AP24" s="82" t="s">
        <v>3005</v>
      </c>
      <c r="AQ24" s="82" t="s">
        <v>3019</v>
      </c>
      <c r="AR24" s="6">
        <v>42979</v>
      </c>
      <c r="AS24" s="82" t="s">
        <v>3017</v>
      </c>
    </row>
    <row r="25" spans="1:64" x14ac:dyDescent="0.25">
      <c r="A25" s="91">
        <v>204</v>
      </c>
      <c r="B25" s="91" t="s">
        <v>2993</v>
      </c>
      <c r="C25" s="91" t="s">
        <v>3076</v>
      </c>
      <c r="D25" s="92" t="s">
        <v>71</v>
      </c>
      <c r="E25" s="92">
        <v>42755</v>
      </c>
      <c r="F25" s="93">
        <v>1687.6</v>
      </c>
      <c r="G25" s="93" t="s">
        <v>3014</v>
      </c>
      <c r="H25" s="93" t="s">
        <v>3077</v>
      </c>
      <c r="I25" s="94" t="s">
        <v>71</v>
      </c>
      <c r="J25" s="95">
        <v>42783</v>
      </c>
      <c r="K25" s="96">
        <v>440</v>
      </c>
      <c r="L25" s="96" t="s">
        <v>2996</v>
      </c>
      <c r="M25" s="96" t="s">
        <v>3078</v>
      </c>
      <c r="N25" s="94" t="s">
        <v>71</v>
      </c>
      <c r="O25" s="97" t="s">
        <v>3017</v>
      </c>
      <c r="P25" s="86">
        <v>1130.75</v>
      </c>
      <c r="Q25" s="86" t="s">
        <v>2998</v>
      </c>
      <c r="R25" s="86" t="s">
        <v>3040</v>
      </c>
      <c r="S25" s="152" t="s">
        <v>71</v>
      </c>
      <c r="T25" s="86" t="s">
        <v>3017</v>
      </c>
      <c r="U25" s="86">
        <v>31600</v>
      </c>
      <c r="V25" s="86" t="s">
        <v>2998</v>
      </c>
      <c r="W25" s="86" t="s">
        <v>3019</v>
      </c>
      <c r="X25" s="103">
        <v>42865</v>
      </c>
      <c r="Y25" s="86" t="s">
        <v>3017</v>
      </c>
      <c r="Z25" s="82">
        <v>2141.5</v>
      </c>
      <c r="AA25" s="82" t="s">
        <v>3014</v>
      </c>
      <c r="AB25" s="82" t="s">
        <v>3019</v>
      </c>
      <c r="AC25" s="104">
        <v>42901</v>
      </c>
      <c r="AD25" s="82" t="s">
        <v>3017</v>
      </c>
      <c r="AE25" s="82">
        <v>44000</v>
      </c>
      <c r="AF25" s="82" t="s">
        <v>3021</v>
      </c>
      <c r="AG25" s="82" t="s">
        <v>3019</v>
      </c>
      <c r="AH25" s="105">
        <v>42917</v>
      </c>
      <c r="AI25" s="82" t="s">
        <v>3017</v>
      </c>
      <c r="AJ25" s="3">
        <v>70000</v>
      </c>
      <c r="AK25" s="82" t="s">
        <v>3005</v>
      </c>
      <c r="AL25" s="82" t="s">
        <v>3019</v>
      </c>
      <c r="AM25" s="105">
        <v>42948</v>
      </c>
      <c r="AN25" s="82" t="s">
        <v>3017</v>
      </c>
      <c r="AO25">
        <v>561</v>
      </c>
      <c r="AP25" s="82" t="s">
        <v>3005</v>
      </c>
      <c r="AQ25" s="82" t="s">
        <v>3019</v>
      </c>
      <c r="AR25" s="6">
        <v>42979</v>
      </c>
      <c r="AS25" s="82" t="s">
        <v>3017</v>
      </c>
    </row>
    <row r="26" spans="1:64" x14ac:dyDescent="0.25">
      <c r="A26" s="91">
        <v>962.9</v>
      </c>
      <c r="B26" s="91" t="s">
        <v>2993</v>
      </c>
      <c r="C26" s="91" t="s">
        <v>1155</v>
      </c>
      <c r="D26" s="92" t="s">
        <v>71</v>
      </c>
      <c r="E26" s="92">
        <v>42753</v>
      </c>
      <c r="F26" s="93">
        <v>1153.5</v>
      </c>
      <c r="G26" s="93" t="s">
        <v>3014</v>
      </c>
      <c r="H26" s="93" t="s">
        <v>3080</v>
      </c>
      <c r="I26" s="94" t="s">
        <v>71</v>
      </c>
      <c r="J26" s="95">
        <v>42788</v>
      </c>
      <c r="K26" s="96">
        <v>2287</v>
      </c>
      <c r="L26" s="96" t="s">
        <v>2996</v>
      </c>
      <c r="M26" s="96" t="s">
        <v>3081</v>
      </c>
      <c r="N26" s="94" t="s">
        <v>71</v>
      </c>
      <c r="O26" s="97" t="s">
        <v>3017</v>
      </c>
      <c r="P26" s="86">
        <v>145.5</v>
      </c>
      <c r="Q26" s="86" t="s">
        <v>2998</v>
      </c>
      <c r="R26" s="86" t="s">
        <v>1630</v>
      </c>
      <c r="S26" s="152" t="s">
        <v>71</v>
      </c>
      <c r="T26" s="86" t="s">
        <v>3017</v>
      </c>
      <c r="U26" s="86">
        <v>17500</v>
      </c>
      <c r="V26" s="86" t="s">
        <v>2998</v>
      </c>
      <c r="W26" s="86" t="s">
        <v>3019</v>
      </c>
      <c r="X26" s="103">
        <v>42875</v>
      </c>
      <c r="Y26" s="86" t="s">
        <v>3017</v>
      </c>
      <c r="Z26" s="82">
        <v>520</v>
      </c>
      <c r="AA26" s="82" t="s">
        <v>3014</v>
      </c>
      <c r="AB26" s="82" t="s">
        <v>3019</v>
      </c>
      <c r="AC26" s="104">
        <v>42901</v>
      </c>
      <c r="AD26" s="82" t="s">
        <v>3017</v>
      </c>
      <c r="AE26" s="82">
        <v>22414</v>
      </c>
      <c r="AF26" s="82" t="s">
        <v>3021</v>
      </c>
      <c r="AG26" s="82" t="s">
        <v>3019</v>
      </c>
      <c r="AH26" s="105">
        <v>42917</v>
      </c>
      <c r="AI26" s="82" t="s">
        <v>3017</v>
      </c>
      <c r="AJ26" s="3">
        <v>29200</v>
      </c>
      <c r="AK26" s="82" t="s">
        <v>3005</v>
      </c>
      <c r="AL26" s="82" t="s">
        <v>3019</v>
      </c>
      <c r="AM26" s="105">
        <v>42948</v>
      </c>
      <c r="AN26" s="82" t="s">
        <v>3017</v>
      </c>
      <c r="AO26" s="3">
        <v>120390</v>
      </c>
      <c r="AP26" s="82" t="s">
        <v>3005</v>
      </c>
      <c r="AQ26" s="82" t="s">
        <v>3019</v>
      </c>
      <c r="AR26" s="106">
        <v>42979</v>
      </c>
      <c r="AS26" s="82" t="s">
        <v>3017</v>
      </c>
    </row>
    <row r="27" spans="1:64" x14ac:dyDescent="0.25">
      <c r="A27" s="91">
        <v>487.3</v>
      </c>
      <c r="B27" s="91" t="s">
        <v>2993</v>
      </c>
      <c r="C27" s="91" t="s">
        <v>1155</v>
      </c>
      <c r="D27" s="92" t="s">
        <v>71</v>
      </c>
      <c r="E27" s="92">
        <v>42753</v>
      </c>
      <c r="F27" s="93">
        <v>533.1</v>
      </c>
      <c r="G27" s="93" t="s">
        <v>3014</v>
      </c>
      <c r="H27" s="93" t="s">
        <v>3070</v>
      </c>
      <c r="I27" s="94" t="s">
        <v>71</v>
      </c>
      <c r="J27" s="95">
        <v>42784</v>
      </c>
      <c r="K27" s="96">
        <v>74.3</v>
      </c>
      <c r="L27" s="96" t="s">
        <v>2996</v>
      </c>
      <c r="M27" s="96" t="s">
        <v>3082</v>
      </c>
      <c r="N27" s="94" t="s">
        <v>71</v>
      </c>
      <c r="O27" s="97" t="s">
        <v>3017</v>
      </c>
      <c r="P27" s="86">
        <v>1384.3</v>
      </c>
      <c r="Q27" s="86" t="s">
        <v>2998</v>
      </c>
      <c r="R27" s="86" t="s">
        <v>3029</v>
      </c>
      <c r="S27" s="152" t="s">
        <v>71</v>
      </c>
      <c r="T27" s="86" t="s">
        <v>3017</v>
      </c>
      <c r="U27" s="86">
        <v>551</v>
      </c>
      <c r="V27" s="86" t="s">
        <v>2998</v>
      </c>
      <c r="W27" s="86" t="s">
        <v>3083</v>
      </c>
      <c r="X27" s="86" t="s">
        <v>71</v>
      </c>
      <c r="Y27" s="86" t="s">
        <v>3017</v>
      </c>
      <c r="Z27" s="82">
        <v>305.2</v>
      </c>
      <c r="AA27" s="82" t="s">
        <v>3014</v>
      </c>
      <c r="AB27" s="82" t="s">
        <v>3019</v>
      </c>
      <c r="AC27" s="104">
        <v>42901</v>
      </c>
      <c r="AD27" s="82" t="s">
        <v>3017</v>
      </c>
      <c r="AE27" s="82">
        <v>73200</v>
      </c>
      <c r="AF27" s="82" t="s">
        <v>3021</v>
      </c>
      <c r="AG27" s="82" t="s">
        <v>3019</v>
      </c>
      <c r="AH27" s="105">
        <v>42917</v>
      </c>
      <c r="AI27" s="82" t="s">
        <v>3017</v>
      </c>
      <c r="AJ27" s="3"/>
      <c r="AK27" s="3"/>
      <c r="AL27" s="3"/>
      <c r="AM27" s="3"/>
      <c r="AN27" s="3"/>
      <c r="AO27" s="3">
        <v>561</v>
      </c>
      <c r="AP27" s="82" t="s">
        <v>3005</v>
      </c>
      <c r="AQ27" s="82" t="s">
        <v>3019</v>
      </c>
      <c r="AR27" s="106">
        <v>42979</v>
      </c>
      <c r="AS27" s="82" t="s">
        <v>3017</v>
      </c>
    </row>
    <row r="28" spans="1:64" x14ac:dyDescent="0.25">
      <c r="A28" s="91">
        <v>1000</v>
      </c>
      <c r="B28" s="91" t="s">
        <v>2993</v>
      </c>
      <c r="C28" s="91" t="s">
        <v>3060</v>
      </c>
      <c r="D28" s="92" t="s">
        <v>71</v>
      </c>
      <c r="E28" s="92">
        <v>42745</v>
      </c>
      <c r="F28" s="93">
        <v>527</v>
      </c>
      <c r="G28" s="93" t="s">
        <v>3014</v>
      </c>
      <c r="H28" s="93" t="s">
        <v>55</v>
      </c>
      <c r="I28" s="94" t="s">
        <v>71</v>
      </c>
      <c r="J28" s="95">
        <v>42778</v>
      </c>
      <c r="K28" s="96">
        <v>534.29999999999995</v>
      </c>
      <c r="L28" s="96" t="s">
        <v>2996</v>
      </c>
      <c r="M28" s="96" t="s">
        <v>3045</v>
      </c>
      <c r="N28" s="94" t="s">
        <v>71</v>
      </c>
      <c r="O28" s="97" t="s">
        <v>3017</v>
      </c>
      <c r="P28" s="86">
        <v>3588.9</v>
      </c>
      <c r="Q28" s="86" t="s">
        <v>2998</v>
      </c>
      <c r="R28" s="86" t="s">
        <v>936</v>
      </c>
      <c r="S28" s="152" t="s">
        <v>71</v>
      </c>
      <c r="T28" s="86" t="s">
        <v>3017</v>
      </c>
      <c r="U28" s="86">
        <v>615.4</v>
      </c>
      <c r="V28" s="86" t="s">
        <v>2998</v>
      </c>
      <c r="W28" s="86" t="s">
        <v>3054</v>
      </c>
      <c r="X28" s="86" t="s">
        <v>71</v>
      </c>
      <c r="Y28" s="86" t="s">
        <v>3017</v>
      </c>
      <c r="Z28" s="82">
        <v>1348.2</v>
      </c>
      <c r="AA28" s="82" t="s">
        <v>3014</v>
      </c>
      <c r="AB28" s="82" t="s">
        <v>3019</v>
      </c>
      <c r="AC28" s="104">
        <v>42901</v>
      </c>
      <c r="AD28" s="82" t="s">
        <v>3017</v>
      </c>
      <c r="AE28" s="82">
        <v>1350</v>
      </c>
      <c r="AF28" s="82" t="s">
        <v>3021</v>
      </c>
      <c r="AG28" s="82" t="s">
        <v>3019</v>
      </c>
      <c r="AH28" s="105">
        <v>42917</v>
      </c>
      <c r="AI28" s="82" t="s">
        <v>3017</v>
      </c>
      <c r="AJ28" s="3"/>
      <c r="AK28" s="3"/>
      <c r="AL28" s="3"/>
      <c r="AM28" s="3"/>
      <c r="AN28" s="3"/>
    </row>
    <row r="29" spans="1:64" x14ac:dyDescent="0.25">
      <c r="A29" s="91">
        <v>71500</v>
      </c>
      <c r="B29" s="91" t="s">
        <v>2993</v>
      </c>
      <c r="C29" s="91" t="s">
        <v>3019</v>
      </c>
      <c r="D29" s="92">
        <v>42750</v>
      </c>
      <c r="E29" s="92">
        <v>42750</v>
      </c>
      <c r="F29" s="93">
        <v>616.1</v>
      </c>
      <c r="G29" s="93" t="s">
        <v>3014</v>
      </c>
      <c r="H29" s="93" t="s">
        <v>3029</v>
      </c>
      <c r="I29" s="94" t="s">
        <v>71</v>
      </c>
      <c r="J29" s="95">
        <v>42777</v>
      </c>
      <c r="K29" s="96">
        <v>194.8</v>
      </c>
      <c r="L29" s="96" t="s">
        <v>2996</v>
      </c>
      <c r="M29" s="96" t="s">
        <v>3084</v>
      </c>
      <c r="N29" s="94" t="s">
        <v>71</v>
      </c>
      <c r="O29" s="97" t="s">
        <v>3017</v>
      </c>
      <c r="P29" s="86">
        <v>259.5</v>
      </c>
      <c r="Q29" s="86" t="s">
        <v>2998</v>
      </c>
      <c r="R29" s="86" t="s">
        <v>3086</v>
      </c>
      <c r="S29" s="152" t="s">
        <v>71</v>
      </c>
      <c r="T29" s="86" t="s">
        <v>3017</v>
      </c>
      <c r="U29" s="86">
        <v>567</v>
      </c>
      <c r="V29" s="86" t="s">
        <v>2998</v>
      </c>
      <c r="W29" s="86" t="s">
        <v>884</v>
      </c>
      <c r="X29" s="86" t="s">
        <v>71</v>
      </c>
      <c r="Y29" s="86" t="s">
        <v>3017</v>
      </c>
      <c r="Z29" s="82">
        <v>2451</v>
      </c>
      <c r="AA29" s="82" t="s">
        <v>3014</v>
      </c>
      <c r="AB29" s="82" t="s">
        <v>3019</v>
      </c>
      <c r="AC29" s="104">
        <v>42901</v>
      </c>
      <c r="AD29" s="82" t="s">
        <v>3017</v>
      </c>
      <c r="AE29" s="82">
        <v>360</v>
      </c>
      <c r="AF29" s="82" t="s">
        <v>3021</v>
      </c>
      <c r="AG29" s="82" t="s">
        <v>3015</v>
      </c>
      <c r="AH29" s="105">
        <v>42917</v>
      </c>
      <c r="AI29" s="82" t="s">
        <v>3017</v>
      </c>
      <c r="AJ29" s="3"/>
      <c r="AK29" s="3"/>
      <c r="AL29" s="3"/>
      <c r="AM29" s="3"/>
      <c r="AN29" s="3"/>
    </row>
    <row r="30" spans="1:64" x14ac:dyDescent="0.25">
      <c r="A30" s="91">
        <v>164</v>
      </c>
      <c r="B30" s="91" t="s">
        <v>2993</v>
      </c>
      <c r="C30" s="91" t="s">
        <v>3085</v>
      </c>
      <c r="D30" s="92" t="s">
        <v>71</v>
      </c>
      <c r="E30" s="92">
        <v>42753</v>
      </c>
      <c r="F30" s="93">
        <v>130</v>
      </c>
      <c r="G30" s="93" t="s">
        <v>3014</v>
      </c>
      <c r="H30" s="93" t="s">
        <v>3075</v>
      </c>
      <c r="I30" s="94" t="s">
        <v>71</v>
      </c>
      <c r="J30" s="95">
        <v>42777</v>
      </c>
      <c r="K30" s="96">
        <v>505.4</v>
      </c>
      <c r="L30" s="96" t="s">
        <v>2996</v>
      </c>
      <c r="M30" s="96" t="s">
        <v>3067</v>
      </c>
      <c r="N30" s="94" t="s">
        <v>71</v>
      </c>
      <c r="O30" s="97" t="s">
        <v>3017</v>
      </c>
      <c r="P30" s="86">
        <v>168</v>
      </c>
      <c r="Q30" s="86" t="s">
        <v>2998</v>
      </c>
      <c r="R30" s="86" t="s">
        <v>3088</v>
      </c>
      <c r="S30" s="152" t="s">
        <v>71</v>
      </c>
      <c r="T30" s="86" t="s">
        <v>3017</v>
      </c>
      <c r="U30" s="86">
        <v>750</v>
      </c>
      <c r="V30" s="86" t="s">
        <v>2998</v>
      </c>
      <c r="W30" s="86" t="s">
        <v>3029</v>
      </c>
      <c r="X30" s="86" t="s">
        <v>71</v>
      </c>
      <c r="Y30" s="86" t="s">
        <v>3017</v>
      </c>
      <c r="Z30" s="82">
        <v>315</v>
      </c>
      <c r="AA30" s="82" t="s">
        <v>3014</v>
      </c>
      <c r="AB30" s="82" t="s">
        <v>3019</v>
      </c>
      <c r="AC30" s="104">
        <v>42901</v>
      </c>
      <c r="AD30" s="82" t="s">
        <v>3017</v>
      </c>
      <c r="AE30" s="82">
        <v>24306</v>
      </c>
      <c r="AF30" s="82" t="s">
        <v>3021</v>
      </c>
      <c r="AG30" s="82" t="s">
        <v>3019</v>
      </c>
      <c r="AH30" s="105">
        <v>42917</v>
      </c>
      <c r="AI30" s="82" t="s">
        <v>3017</v>
      </c>
      <c r="AJ30" s="3"/>
      <c r="AK30" s="3"/>
      <c r="AL30" s="3"/>
      <c r="AM30" s="3"/>
      <c r="AN30" s="3"/>
    </row>
    <row r="31" spans="1:64" x14ac:dyDescent="0.25">
      <c r="A31" s="91">
        <v>219.35</v>
      </c>
      <c r="B31" s="91" t="s">
        <v>2993</v>
      </c>
      <c r="C31" s="91" t="s">
        <v>901</v>
      </c>
      <c r="D31" s="92" t="s">
        <v>71</v>
      </c>
      <c r="E31" s="92">
        <v>42753</v>
      </c>
      <c r="F31" s="93">
        <v>2476.75</v>
      </c>
      <c r="G31" s="93" t="s">
        <v>3014</v>
      </c>
      <c r="H31" s="93" t="s">
        <v>3048</v>
      </c>
      <c r="I31" s="94" t="s">
        <v>71</v>
      </c>
      <c r="J31" s="95">
        <v>42777</v>
      </c>
      <c r="K31" s="96">
        <v>213.25</v>
      </c>
      <c r="L31" s="96" t="s">
        <v>2996</v>
      </c>
      <c r="M31" s="96" t="s">
        <v>3087</v>
      </c>
      <c r="N31" s="94" t="s">
        <v>71</v>
      </c>
      <c r="O31" s="97" t="s">
        <v>3017</v>
      </c>
      <c r="P31" s="86">
        <v>235.5</v>
      </c>
      <c r="Q31" s="86" t="s">
        <v>2998</v>
      </c>
      <c r="R31" s="86" t="s">
        <v>3090</v>
      </c>
      <c r="S31" s="152" t="s">
        <v>71</v>
      </c>
      <c r="T31" s="86" t="s">
        <v>3017</v>
      </c>
      <c r="U31" s="86">
        <v>516.35</v>
      </c>
      <c r="V31" s="86" t="s">
        <v>2998</v>
      </c>
      <c r="W31" s="86" t="s">
        <v>3067</v>
      </c>
      <c r="X31" s="86" t="s">
        <v>71</v>
      </c>
      <c r="Y31" s="86" t="s">
        <v>3017</v>
      </c>
      <c r="Z31" s="82">
        <v>908</v>
      </c>
      <c r="AA31" s="82" t="s">
        <v>3014</v>
      </c>
      <c r="AB31" s="82" t="s">
        <v>3019</v>
      </c>
      <c r="AC31" s="82" t="s">
        <v>71</v>
      </c>
      <c r="AD31" s="82" t="s">
        <v>3017</v>
      </c>
      <c r="AE31" s="82">
        <v>4200</v>
      </c>
      <c r="AF31" s="82" t="s">
        <v>3021</v>
      </c>
      <c r="AG31" s="82" t="s">
        <v>3019</v>
      </c>
      <c r="AH31" s="105">
        <v>42917</v>
      </c>
      <c r="AI31" s="82" t="s">
        <v>3017</v>
      </c>
      <c r="AJ31" s="3"/>
      <c r="AK31" s="3"/>
      <c r="AL31" s="3"/>
      <c r="AM31" s="3"/>
      <c r="AN31" s="3"/>
    </row>
    <row r="32" spans="1:64" x14ac:dyDescent="0.25">
      <c r="A32" s="91">
        <v>582</v>
      </c>
      <c r="B32" s="91" t="s">
        <v>2993</v>
      </c>
      <c r="C32" s="91" t="s">
        <v>3089</v>
      </c>
      <c r="D32" s="92" t="s">
        <v>71</v>
      </c>
      <c r="E32" s="92">
        <v>42753</v>
      </c>
      <c r="F32" s="93">
        <v>1259.3499999999999</v>
      </c>
      <c r="G32" s="93" t="s">
        <v>3014</v>
      </c>
      <c r="H32" s="93" t="s">
        <v>574</v>
      </c>
      <c r="I32" s="94" t="s">
        <v>71</v>
      </c>
      <c r="J32" s="95">
        <v>42776</v>
      </c>
      <c r="K32" s="96">
        <v>705</v>
      </c>
      <c r="L32" s="96" t="s">
        <v>2996</v>
      </c>
      <c r="M32" s="96" t="s">
        <v>275</v>
      </c>
      <c r="N32" s="94" t="s">
        <v>71</v>
      </c>
      <c r="O32" s="97" t="s">
        <v>3017</v>
      </c>
      <c r="P32" s="86">
        <v>543.79999999999995</v>
      </c>
      <c r="Q32" s="86" t="s">
        <v>2998</v>
      </c>
      <c r="R32" s="86" t="s">
        <v>3090</v>
      </c>
      <c r="S32" s="152" t="s">
        <v>71</v>
      </c>
      <c r="T32" s="86" t="s">
        <v>3017</v>
      </c>
      <c r="U32" s="86">
        <v>360</v>
      </c>
      <c r="V32" s="86" t="s">
        <v>2998</v>
      </c>
      <c r="W32" s="86" t="s">
        <v>3015</v>
      </c>
      <c r="X32" s="86" t="s">
        <v>71</v>
      </c>
      <c r="Y32" s="86" t="s">
        <v>3017</v>
      </c>
      <c r="Z32" s="82">
        <v>945.5</v>
      </c>
      <c r="AA32" s="82" t="s">
        <v>3014</v>
      </c>
      <c r="AB32" s="82" t="s">
        <v>3019</v>
      </c>
      <c r="AC32" s="82" t="s">
        <v>71</v>
      </c>
      <c r="AD32" s="82" t="s">
        <v>3017</v>
      </c>
      <c r="AE32" s="82">
        <v>205</v>
      </c>
      <c r="AF32" s="82" t="s">
        <v>3021</v>
      </c>
      <c r="AG32" s="107" t="s">
        <v>1567</v>
      </c>
      <c r="AH32" s="105">
        <v>42917</v>
      </c>
      <c r="AI32" s="82" t="s">
        <v>3017</v>
      </c>
      <c r="AJ32" s="3"/>
      <c r="AK32" s="3"/>
      <c r="AL32" s="3"/>
      <c r="AM32" s="3"/>
      <c r="AN32" s="3"/>
    </row>
    <row r="33" spans="1:40" x14ac:dyDescent="0.25">
      <c r="A33" s="91">
        <v>441</v>
      </c>
      <c r="B33" s="91" t="s">
        <v>2993</v>
      </c>
      <c r="C33" s="91" t="s">
        <v>879</v>
      </c>
      <c r="D33" s="92" t="s">
        <v>71</v>
      </c>
      <c r="E33" s="92">
        <v>42754</v>
      </c>
      <c r="F33" s="93">
        <v>538.75</v>
      </c>
      <c r="G33" s="93" t="s">
        <v>3014</v>
      </c>
      <c r="H33" s="93" t="s">
        <v>3043</v>
      </c>
      <c r="I33" s="94" t="s">
        <v>71</v>
      </c>
      <c r="J33" s="95">
        <v>42781</v>
      </c>
      <c r="K33" s="96">
        <v>1020</v>
      </c>
      <c r="L33" s="96" t="s">
        <v>2996</v>
      </c>
      <c r="M33" s="96" t="s">
        <v>3091</v>
      </c>
      <c r="N33" s="94" t="s">
        <v>71</v>
      </c>
      <c r="O33" s="97" t="s">
        <v>3017</v>
      </c>
      <c r="P33" s="86">
        <v>274</v>
      </c>
      <c r="Q33" s="86" t="s">
        <v>2998</v>
      </c>
      <c r="R33" s="86" t="s">
        <v>3094</v>
      </c>
      <c r="S33" s="152" t="s">
        <v>71</v>
      </c>
      <c r="T33" s="86" t="s">
        <v>3017</v>
      </c>
      <c r="U33" s="86">
        <v>175.3</v>
      </c>
      <c r="V33" s="86" t="s">
        <v>2998</v>
      </c>
      <c r="W33" s="86" t="s">
        <v>3095</v>
      </c>
      <c r="X33" s="86" t="s">
        <v>71</v>
      </c>
      <c r="Y33" s="86" t="s">
        <v>3017</v>
      </c>
      <c r="Z33" s="82">
        <v>27</v>
      </c>
      <c r="AA33" s="82" t="s">
        <v>3014</v>
      </c>
      <c r="AB33" s="82" t="s">
        <v>3019</v>
      </c>
      <c r="AC33" s="82" t="s">
        <v>71</v>
      </c>
      <c r="AD33" s="82" t="s">
        <v>3017</v>
      </c>
      <c r="AE33" s="82">
        <v>600</v>
      </c>
      <c r="AF33" s="82" t="s">
        <v>3021</v>
      </c>
      <c r="AG33" s="82" t="s">
        <v>3019</v>
      </c>
      <c r="AH33" s="105">
        <v>42917</v>
      </c>
      <c r="AI33" s="82" t="s">
        <v>3017</v>
      </c>
      <c r="AJ33" s="3"/>
      <c r="AK33" s="3"/>
      <c r="AL33" s="3"/>
      <c r="AM33" s="3"/>
      <c r="AN33" s="3"/>
    </row>
    <row r="34" spans="1:40" x14ac:dyDescent="0.25">
      <c r="A34" s="91">
        <v>174</v>
      </c>
      <c r="B34" s="91" t="s">
        <v>2993</v>
      </c>
      <c r="C34" s="91" t="s">
        <v>3092</v>
      </c>
      <c r="D34" s="92" t="s">
        <v>71</v>
      </c>
      <c r="E34" s="92">
        <v>42754</v>
      </c>
      <c r="F34" s="93">
        <v>210</v>
      </c>
      <c r="G34" s="93" t="s">
        <v>3014</v>
      </c>
      <c r="H34" s="93" t="s">
        <v>3028</v>
      </c>
      <c r="I34" s="94" t="s">
        <v>71</v>
      </c>
      <c r="J34" s="95">
        <v>42773</v>
      </c>
      <c r="K34" s="96">
        <v>539.79999999999995</v>
      </c>
      <c r="L34" s="96" t="s">
        <v>2996</v>
      </c>
      <c r="M34" s="96" t="s">
        <v>3093</v>
      </c>
      <c r="N34" s="94" t="s">
        <v>71</v>
      </c>
      <c r="O34" s="97" t="s">
        <v>3017</v>
      </c>
      <c r="P34" s="86">
        <v>346.7</v>
      </c>
      <c r="Q34" s="86" t="s">
        <v>2998</v>
      </c>
      <c r="R34" s="86" t="s">
        <v>3097</v>
      </c>
      <c r="S34" s="152" t="s">
        <v>71</v>
      </c>
      <c r="T34" s="86" t="s">
        <v>3017</v>
      </c>
      <c r="U34" s="86">
        <v>147</v>
      </c>
      <c r="V34" s="86" t="s">
        <v>2998</v>
      </c>
      <c r="W34" s="86" t="s">
        <v>210</v>
      </c>
      <c r="X34" s="86" t="s">
        <v>71</v>
      </c>
      <c r="Y34" s="86" t="s">
        <v>3017</v>
      </c>
      <c r="Z34" s="82">
        <v>532</v>
      </c>
      <c r="AA34" s="82" t="s">
        <v>3014</v>
      </c>
      <c r="AB34" s="82" t="s">
        <v>3019</v>
      </c>
      <c r="AC34" s="82" t="s">
        <v>71</v>
      </c>
      <c r="AD34" s="82" t="s">
        <v>3017</v>
      </c>
      <c r="AE34" s="82">
        <v>1500</v>
      </c>
      <c r="AF34" s="82" t="s">
        <v>3021</v>
      </c>
      <c r="AG34" s="82" t="s">
        <v>3019</v>
      </c>
      <c r="AH34" s="105">
        <v>42917</v>
      </c>
      <c r="AI34" s="82" t="s">
        <v>3017</v>
      </c>
      <c r="AJ34" s="3"/>
      <c r="AK34" s="3"/>
      <c r="AL34" s="3"/>
      <c r="AM34" s="3"/>
      <c r="AN34" s="3"/>
    </row>
    <row r="35" spans="1:40" x14ac:dyDescent="0.25">
      <c r="A35" s="91">
        <v>402</v>
      </c>
      <c r="B35" s="91" t="s">
        <v>2993</v>
      </c>
      <c r="C35" s="91" t="s">
        <v>3096</v>
      </c>
      <c r="D35" s="92" t="s">
        <v>71</v>
      </c>
      <c r="E35" s="92">
        <v>42751</v>
      </c>
      <c r="F35" s="93">
        <v>815.5</v>
      </c>
      <c r="G35" s="93" t="s">
        <v>3014</v>
      </c>
      <c r="H35" s="93" t="s">
        <v>3030</v>
      </c>
      <c r="I35" s="94" t="s">
        <v>71</v>
      </c>
      <c r="J35" s="95">
        <v>42776</v>
      </c>
      <c r="K35" s="96">
        <v>1728.85</v>
      </c>
      <c r="L35" s="96" t="s">
        <v>2996</v>
      </c>
      <c r="M35" s="96" t="s">
        <v>1345</v>
      </c>
      <c r="N35" s="94" t="s">
        <v>71</v>
      </c>
      <c r="O35" s="97" t="s">
        <v>3017</v>
      </c>
      <c r="P35" s="86">
        <v>317.5</v>
      </c>
      <c r="Q35" s="86" t="s">
        <v>2998</v>
      </c>
      <c r="R35" s="86" t="s">
        <v>3100</v>
      </c>
      <c r="S35" s="152" t="s">
        <v>71</v>
      </c>
      <c r="T35" s="86" t="s">
        <v>3017</v>
      </c>
      <c r="U35" s="86">
        <v>600</v>
      </c>
      <c r="V35" s="86" t="s">
        <v>2998</v>
      </c>
      <c r="W35" s="86" t="s">
        <v>124</v>
      </c>
      <c r="X35" s="86" t="s">
        <v>71</v>
      </c>
      <c r="Y35" s="86" t="s">
        <v>3017</v>
      </c>
      <c r="Z35" s="82">
        <v>510</v>
      </c>
      <c r="AA35" s="82" t="s">
        <v>3014</v>
      </c>
      <c r="AB35" s="82" t="s">
        <v>3019</v>
      </c>
      <c r="AC35" s="82" t="s">
        <v>71</v>
      </c>
      <c r="AD35" s="82" t="s">
        <v>3017</v>
      </c>
      <c r="AE35" s="82">
        <v>1480</v>
      </c>
      <c r="AF35" s="82" t="s">
        <v>3021</v>
      </c>
      <c r="AG35" s="82" t="s">
        <v>3019</v>
      </c>
      <c r="AH35" s="105">
        <v>42917</v>
      </c>
      <c r="AI35" s="82" t="s">
        <v>3017</v>
      </c>
      <c r="AJ35" s="3"/>
      <c r="AK35" s="3"/>
      <c r="AL35" s="3"/>
      <c r="AM35" s="3"/>
      <c r="AN35" s="3"/>
    </row>
    <row r="36" spans="1:40" x14ac:dyDescent="0.25">
      <c r="A36" s="91">
        <v>991.2</v>
      </c>
      <c r="B36" s="91" t="s">
        <v>2993</v>
      </c>
      <c r="C36" s="91" t="s">
        <v>3098</v>
      </c>
      <c r="D36" s="92" t="s">
        <v>71</v>
      </c>
      <c r="E36" s="92">
        <v>42752</v>
      </c>
      <c r="F36" s="93">
        <v>478</v>
      </c>
      <c r="G36" s="93" t="s">
        <v>3014</v>
      </c>
      <c r="H36" s="93" t="s">
        <v>3056</v>
      </c>
      <c r="I36" s="94" t="s">
        <v>71</v>
      </c>
      <c r="J36" s="95">
        <v>42778</v>
      </c>
      <c r="K36" s="96">
        <v>109.2</v>
      </c>
      <c r="L36" s="96" t="s">
        <v>2996</v>
      </c>
      <c r="M36" s="96" t="s">
        <v>3099</v>
      </c>
      <c r="N36" s="94" t="s">
        <v>71</v>
      </c>
      <c r="O36" s="97" t="s">
        <v>3017</v>
      </c>
      <c r="P36" s="86">
        <v>11200</v>
      </c>
      <c r="Q36" s="86" t="s">
        <v>2998</v>
      </c>
      <c r="R36" s="86" t="s">
        <v>64</v>
      </c>
      <c r="S36" s="152" t="s">
        <v>71</v>
      </c>
      <c r="T36" s="86" t="s">
        <v>3017</v>
      </c>
      <c r="U36" s="86">
        <v>251.5</v>
      </c>
      <c r="V36" s="86" t="s">
        <v>2998</v>
      </c>
      <c r="W36" s="86" t="s">
        <v>3102</v>
      </c>
      <c r="X36" s="86" t="s">
        <v>71</v>
      </c>
      <c r="Y36" s="86" t="s">
        <v>3017</v>
      </c>
      <c r="Z36" s="82">
        <v>14000</v>
      </c>
      <c r="AA36" s="82" t="s">
        <v>3014</v>
      </c>
      <c r="AB36" s="82" t="s">
        <v>3019</v>
      </c>
      <c r="AC36" s="104">
        <v>42901</v>
      </c>
      <c r="AD36" s="82" t="s">
        <v>3017</v>
      </c>
      <c r="AE36" s="82">
        <v>3750</v>
      </c>
      <c r="AF36" s="82" t="s">
        <v>3021</v>
      </c>
      <c r="AG36" s="82" t="s">
        <v>3019</v>
      </c>
      <c r="AH36" s="105">
        <v>42917</v>
      </c>
      <c r="AI36" s="82" t="s">
        <v>3017</v>
      </c>
      <c r="AJ36" s="3"/>
      <c r="AK36" s="3"/>
      <c r="AL36" s="3"/>
      <c r="AM36" s="3"/>
      <c r="AN36" s="3"/>
    </row>
    <row r="37" spans="1:40" x14ac:dyDescent="0.25">
      <c r="A37" s="91">
        <v>32000</v>
      </c>
      <c r="B37" s="91" t="s">
        <v>2993</v>
      </c>
      <c r="C37" s="91" t="s">
        <v>3019</v>
      </c>
      <c r="D37" s="92">
        <v>42755</v>
      </c>
      <c r="E37" s="92">
        <v>42756</v>
      </c>
      <c r="F37" s="93">
        <v>690.25</v>
      </c>
      <c r="G37" s="93" t="s">
        <v>3014</v>
      </c>
      <c r="H37" s="93" t="s">
        <v>3013</v>
      </c>
      <c r="I37" s="94" t="s">
        <v>71</v>
      </c>
      <c r="J37" s="95">
        <v>42774</v>
      </c>
      <c r="K37" s="96">
        <v>1285</v>
      </c>
      <c r="L37" s="96" t="s">
        <v>2996</v>
      </c>
      <c r="M37" s="96" t="s">
        <v>3101</v>
      </c>
      <c r="N37" s="94" t="s">
        <v>71</v>
      </c>
      <c r="O37" s="97" t="s">
        <v>3017</v>
      </c>
      <c r="P37" s="86">
        <v>1600</v>
      </c>
      <c r="Q37" s="86" t="s">
        <v>2998</v>
      </c>
      <c r="R37" s="86" t="s">
        <v>3019</v>
      </c>
      <c r="S37" s="152" t="s">
        <v>71</v>
      </c>
      <c r="T37" s="86" t="s">
        <v>3017</v>
      </c>
      <c r="U37" s="86">
        <v>694.25</v>
      </c>
      <c r="V37" s="86" t="s">
        <v>2998</v>
      </c>
      <c r="W37" s="86" t="s">
        <v>894</v>
      </c>
      <c r="X37" s="86" t="s">
        <v>71</v>
      </c>
      <c r="Y37" s="86" t="s">
        <v>3017</v>
      </c>
      <c r="Z37" s="82">
        <v>1480</v>
      </c>
      <c r="AA37" s="82" t="s">
        <v>3014</v>
      </c>
      <c r="AB37" s="82" t="s">
        <v>3041</v>
      </c>
      <c r="AC37" s="82" t="s">
        <v>71</v>
      </c>
      <c r="AD37" s="82" t="s">
        <v>3017</v>
      </c>
      <c r="AE37" s="82">
        <v>33282</v>
      </c>
      <c r="AF37" s="82" t="s">
        <v>3021</v>
      </c>
      <c r="AG37" s="82" t="s">
        <v>3019</v>
      </c>
      <c r="AH37" s="105">
        <v>42917</v>
      </c>
      <c r="AI37" s="82" t="s">
        <v>3017</v>
      </c>
      <c r="AJ37" s="3"/>
      <c r="AK37" s="3"/>
      <c r="AL37" s="3"/>
      <c r="AM37" s="3"/>
      <c r="AN37" s="3"/>
    </row>
    <row r="38" spans="1:40" x14ac:dyDescent="0.25">
      <c r="A38" s="91">
        <v>23000</v>
      </c>
      <c r="B38" s="91" t="s">
        <v>2993</v>
      </c>
      <c r="C38" s="91" t="s">
        <v>3019</v>
      </c>
      <c r="D38" s="92">
        <v>42740</v>
      </c>
      <c r="E38" s="92">
        <v>42757</v>
      </c>
      <c r="F38" s="93">
        <v>5867.3</v>
      </c>
      <c r="G38" s="93" t="s">
        <v>3014</v>
      </c>
      <c r="H38" s="93" t="s">
        <v>150</v>
      </c>
      <c r="I38" s="94" t="s">
        <v>71</v>
      </c>
      <c r="J38" s="95">
        <v>42777</v>
      </c>
      <c r="K38" s="96">
        <v>837.5</v>
      </c>
      <c r="L38" s="96" t="s">
        <v>2996</v>
      </c>
      <c r="M38" s="96" t="s">
        <v>3045</v>
      </c>
      <c r="N38" s="94" t="s">
        <v>71</v>
      </c>
      <c r="O38" s="97" t="s">
        <v>3017</v>
      </c>
      <c r="P38" s="86">
        <v>7200</v>
      </c>
      <c r="Q38" s="86" t="s">
        <v>2998</v>
      </c>
      <c r="R38" s="86" t="s">
        <v>3019</v>
      </c>
      <c r="S38" s="152" t="s">
        <v>71</v>
      </c>
      <c r="T38" s="86" t="s">
        <v>3017</v>
      </c>
      <c r="U38" s="86">
        <v>1144.0999999999999</v>
      </c>
      <c r="V38" s="86" t="s">
        <v>2998</v>
      </c>
      <c r="W38" s="86" t="s">
        <v>923</v>
      </c>
      <c r="X38" s="86" t="s">
        <v>71</v>
      </c>
      <c r="Y38" s="86" t="s">
        <v>3017</v>
      </c>
      <c r="Z38" s="82">
        <v>1500</v>
      </c>
      <c r="AA38" s="82" t="s">
        <v>3014</v>
      </c>
      <c r="AB38" s="82" t="s">
        <v>3019</v>
      </c>
      <c r="AC38" s="104">
        <v>42896</v>
      </c>
      <c r="AD38" s="82" t="s">
        <v>3017</v>
      </c>
      <c r="AE38" s="82">
        <v>108466</v>
      </c>
      <c r="AF38" s="82" t="s">
        <v>3021</v>
      </c>
      <c r="AG38" s="82" t="s">
        <v>3019</v>
      </c>
      <c r="AH38" s="105">
        <v>42917</v>
      </c>
      <c r="AI38" s="82" t="s">
        <v>3017</v>
      </c>
      <c r="AJ38" s="3"/>
      <c r="AK38" s="3"/>
      <c r="AL38" s="3"/>
      <c r="AM38" s="3"/>
      <c r="AN38" s="3"/>
    </row>
    <row r="39" spans="1:40" x14ac:dyDescent="0.25">
      <c r="A39" s="91">
        <v>146</v>
      </c>
      <c r="B39" s="91" t="s">
        <v>2993</v>
      </c>
      <c r="C39" s="91" t="s">
        <v>3103</v>
      </c>
      <c r="D39" s="92" t="s">
        <v>71</v>
      </c>
      <c r="E39" s="92">
        <v>42761</v>
      </c>
      <c r="F39" s="93">
        <v>350</v>
      </c>
      <c r="G39" s="93" t="s">
        <v>3014</v>
      </c>
      <c r="H39" s="93" t="s">
        <v>3098</v>
      </c>
      <c r="I39" s="94" t="s">
        <v>71</v>
      </c>
      <c r="J39" s="95">
        <v>42739</v>
      </c>
      <c r="K39" s="96">
        <v>946.75</v>
      </c>
      <c r="L39" s="96" t="s">
        <v>2996</v>
      </c>
      <c r="M39" s="96" t="s">
        <v>3040</v>
      </c>
      <c r="N39" s="94" t="s">
        <v>71</v>
      </c>
      <c r="O39" s="97" t="s">
        <v>3017</v>
      </c>
      <c r="P39" s="86">
        <v>7200</v>
      </c>
      <c r="Q39" s="86" t="s">
        <v>2998</v>
      </c>
      <c r="R39" s="86"/>
      <c r="S39" s="152"/>
      <c r="T39" s="86"/>
      <c r="U39" s="86">
        <v>612</v>
      </c>
      <c r="V39" s="86" t="s">
        <v>2998</v>
      </c>
      <c r="W39" s="86" t="s">
        <v>571</v>
      </c>
      <c r="X39" s="86" t="s">
        <v>71</v>
      </c>
      <c r="Y39" s="86" t="s">
        <v>3017</v>
      </c>
      <c r="Z39" s="82">
        <v>595</v>
      </c>
      <c r="AA39" s="82" t="s">
        <v>3014</v>
      </c>
      <c r="AB39" s="82" t="s">
        <v>3019</v>
      </c>
      <c r="AC39" s="82" t="s">
        <v>71</v>
      </c>
      <c r="AD39" s="82" t="s">
        <v>3017</v>
      </c>
      <c r="AE39" s="82">
        <v>152424</v>
      </c>
      <c r="AF39" s="82" t="s">
        <v>3021</v>
      </c>
      <c r="AG39" s="82" t="s">
        <v>3019</v>
      </c>
      <c r="AH39" s="105">
        <v>42917</v>
      </c>
      <c r="AI39" s="82" t="s">
        <v>3017</v>
      </c>
      <c r="AJ39" s="3"/>
      <c r="AK39" s="3"/>
      <c r="AL39" s="3"/>
      <c r="AM39" s="3"/>
      <c r="AN39" s="3"/>
    </row>
    <row r="40" spans="1:40" x14ac:dyDescent="0.25">
      <c r="A40" s="91">
        <v>1389</v>
      </c>
      <c r="B40" s="91" t="s">
        <v>2993</v>
      </c>
      <c r="C40" s="91" t="s">
        <v>3104</v>
      </c>
      <c r="D40" s="92" t="s">
        <v>71</v>
      </c>
      <c r="E40" s="92">
        <v>42760</v>
      </c>
      <c r="F40" s="108">
        <v>909.5</v>
      </c>
      <c r="G40" s="93" t="s">
        <v>3014</v>
      </c>
      <c r="H40" s="108" t="s">
        <v>368</v>
      </c>
      <c r="I40" s="109" t="s">
        <v>71</v>
      </c>
      <c r="J40" s="110">
        <v>42782</v>
      </c>
      <c r="K40" s="119">
        <v>180.5</v>
      </c>
      <c r="L40" s="96" t="s">
        <v>2996</v>
      </c>
      <c r="M40" s="111" t="s">
        <v>3086</v>
      </c>
      <c r="N40" s="109" t="s">
        <v>71</v>
      </c>
      <c r="O40" s="112" t="s">
        <v>3017</v>
      </c>
      <c r="P40" s="86">
        <v>1077.25</v>
      </c>
      <c r="Q40" s="86" t="s">
        <v>2998</v>
      </c>
      <c r="R40" s="86" t="s">
        <v>1051</v>
      </c>
      <c r="S40" s="152" t="s">
        <v>71</v>
      </c>
      <c r="T40" s="86" t="s">
        <v>3017</v>
      </c>
      <c r="U40" s="86">
        <v>2159.6</v>
      </c>
      <c r="V40" s="86" t="s">
        <v>2998</v>
      </c>
      <c r="W40" s="86" t="s">
        <v>3107</v>
      </c>
      <c r="X40" s="86" t="s">
        <v>71</v>
      </c>
      <c r="Y40" s="86" t="s">
        <v>3017</v>
      </c>
      <c r="Z40" s="82">
        <v>33600</v>
      </c>
      <c r="AA40" s="82" t="s">
        <v>3014</v>
      </c>
      <c r="AB40" s="82" t="s">
        <v>3019</v>
      </c>
      <c r="AC40" s="82" t="s">
        <v>71</v>
      </c>
      <c r="AD40" s="82" t="s">
        <v>3017</v>
      </c>
      <c r="AE40" s="82">
        <v>2500</v>
      </c>
      <c r="AF40" s="82" t="s">
        <v>3021</v>
      </c>
      <c r="AG40" s="82" t="s">
        <v>3019</v>
      </c>
      <c r="AH40" s="105">
        <v>42917</v>
      </c>
      <c r="AI40" s="82" t="s">
        <v>3017</v>
      </c>
      <c r="AJ40" s="3"/>
      <c r="AK40" s="3"/>
      <c r="AL40" s="3"/>
      <c r="AM40" s="3"/>
      <c r="AN40" s="3"/>
    </row>
    <row r="41" spans="1:40" x14ac:dyDescent="0.25">
      <c r="A41" s="91">
        <v>1900.15</v>
      </c>
      <c r="B41" s="91" t="s">
        <v>2993</v>
      </c>
      <c r="C41" s="91" t="s">
        <v>894</v>
      </c>
      <c r="D41" s="92" t="s">
        <v>71</v>
      </c>
      <c r="E41" s="92">
        <v>42751</v>
      </c>
      <c r="F41" s="108">
        <v>224.35</v>
      </c>
      <c r="G41" s="93" t="s">
        <v>3014</v>
      </c>
      <c r="H41" s="108" t="s">
        <v>3105</v>
      </c>
      <c r="I41" s="109" t="s">
        <v>71</v>
      </c>
      <c r="J41" s="110">
        <v>42782</v>
      </c>
      <c r="K41" s="96">
        <v>257.5</v>
      </c>
      <c r="L41" s="96" t="s">
        <v>2996</v>
      </c>
      <c r="M41" s="111" t="s">
        <v>3106</v>
      </c>
      <c r="N41" s="109" t="s">
        <v>71</v>
      </c>
      <c r="O41" s="112" t="s">
        <v>3017</v>
      </c>
      <c r="P41" s="86">
        <v>121.9</v>
      </c>
      <c r="Q41" s="86" t="s">
        <v>2998</v>
      </c>
      <c r="R41" s="86" t="s">
        <v>3108</v>
      </c>
      <c r="S41" s="152" t="s">
        <v>71</v>
      </c>
      <c r="T41" s="86" t="s">
        <v>3017</v>
      </c>
      <c r="U41" s="86">
        <v>1338.25</v>
      </c>
      <c r="V41" s="86" t="s">
        <v>2998</v>
      </c>
      <c r="W41" s="86" t="s">
        <v>3109</v>
      </c>
      <c r="X41" s="86" t="s">
        <v>71</v>
      </c>
      <c r="Y41" s="86" t="s">
        <v>3017</v>
      </c>
      <c r="Z41" s="82">
        <v>19000</v>
      </c>
      <c r="AA41" s="82" t="s">
        <v>3014</v>
      </c>
      <c r="AB41" s="82" t="s">
        <v>3110</v>
      </c>
      <c r="AC41" s="104">
        <v>42887</v>
      </c>
      <c r="AD41" s="82" t="s">
        <v>3017</v>
      </c>
      <c r="AE41" s="82">
        <v>300</v>
      </c>
      <c r="AF41" s="82" t="s">
        <v>3021</v>
      </c>
      <c r="AG41" s="82" t="s">
        <v>3019</v>
      </c>
      <c r="AH41" s="105">
        <v>42917</v>
      </c>
      <c r="AI41" s="82" t="s">
        <v>3017</v>
      </c>
      <c r="AJ41" s="3"/>
      <c r="AK41" s="3"/>
      <c r="AL41" s="3"/>
      <c r="AM41" s="3"/>
      <c r="AN41" s="3"/>
    </row>
    <row r="42" spans="1:40" x14ac:dyDescent="0.25">
      <c r="A42" s="91">
        <v>1200</v>
      </c>
      <c r="B42" s="91" t="s">
        <v>2993</v>
      </c>
      <c r="C42" s="91" t="s">
        <v>3065</v>
      </c>
      <c r="D42" s="92" t="s">
        <v>71</v>
      </c>
      <c r="E42" s="92">
        <v>42757</v>
      </c>
      <c r="F42" s="93">
        <v>2548.75</v>
      </c>
      <c r="G42" s="93" t="s">
        <v>3014</v>
      </c>
      <c r="H42" s="93" t="s">
        <v>3032</v>
      </c>
      <c r="I42" s="94" t="s">
        <v>71</v>
      </c>
      <c r="J42" s="95">
        <v>42776</v>
      </c>
      <c r="K42" s="96">
        <v>3100</v>
      </c>
      <c r="L42" s="96" t="s">
        <v>2996</v>
      </c>
      <c r="M42" s="96" t="s">
        <v>3019</v>
      </c>
      <c r="N42" s="94" t="s">
        <v>71</v>
      </c>
      <c r="O42" s="97" t="s">
        <v>3017</v>
      </c>
      <c r="P42" s="86">
        <v>410.5</v>
      </c>
      <c r="Q42" s="86" t="s">
        <v>2998</v>
      </c>
      <c r="R42" s="86" t="s">
        <v>1209</v>
      </c>
      <c r="S42" s="152" t="s">
        <v>71</v>
      </c>
      <c r="T42" s="86" t="s">
        <v>3017</v>
      </c>
      <c r="U42" s="86">
        <v>514.5</v>
      </c>
      <c r="V42" s="86" t="s">
        <v>2998</v>
      </c>
      <c r="W42" s="86" t="s">
        <v>3111</v>
      </c>
      <c r="X42" s="86" t="s">
        <v>71</v>
      </c>
      <c r="Y42" s="86" t="s">
        <v>3017</v>
      </c>
      <c r="Z42" s="82">
        <v>31600</v>
      </c>
      <c r="AA42" s="82" t="s">
        <v>3014</v>
      </c>
      <c r="AB42" s="82" t="s">
        <v>3019</v>
      </c>
      <c r="AC42" s="104">
        <v>42901</v>
      </c>
      <c r="AD42" s="82" t="s">
        <v>3017</v>
      </c>
      <c r="AE42" s="82">
        <v>900</v>
      </c>
      <c r="AF42" s="82" t="s">
        <v>3021</v>
      </c>
      <c r="AG42" s="82" t="s">
        <v>3019</v>
      </c>
      <c r="AH42" s="105">
        <v>42917</v>
      </c>
      <c r="AI42" s="82" t="s">
        <v>3017</v>
      </c>
      <c r="AJ42" s="3"/>
      <c r="AK42" s="3"/>
      <c r="AL42" s="3"/>
      <c r="AM42" s="3"/>
      <c r="AN42" s="3"/>
    </row>
    <row r="43" spans="1:40" x14ac:dyDescent="0.25">
      <c r="A43" s="91">
        <v>1200</v>
      </c>
      <c r="B43" s="91" t="s">
        <v>2993</v>
      </c>
      <c r="C43" s="91" t="s">
        <v>124</v>
      </c>
      <c r="D43" s="92" t="s">
        <v>71</v>
      </c>
      <c r="E43" s="92">
        <v>42750</v>
      </c>
      <c r="F43" s="93">
        <v>1335</v>
      </c>
      <c r="G43" s="93" t="s">
        <v>3014</v>
      </c>
      <c r="H43" s="93" t="s">
        <v>3036</v>
      </c>
      <c r="I43" s="94" t="s">
        <v>71</v>
      </c>
      <c r="J43" s="95">
        <v>42775</v>
      </c>
      <c r="K43" s="96">
        <v>28100</v>
      </c>
      <c r="L43" s="96" t="s">
        <v>2996</v>
      </c>
      <c r="M43" s="96" t="s">
        <v>3019</v>
      </c>
      <c r="N43" s="94" t="s">
        <v>71</v>
      </c>
      <c r="O43" s="97" t="s">
        <v>3017</v>
      </c>
      <c r="P43" s="86">
        <v>367.75</v>
      </c>
      <c r="Q43" s="86" t="s">
        <v>2998</v>
      </c>
      <c r="R43" s="86" t="s">
        <v>3113</v>
      </c>
      <c r="S43" s="152" t="s">
        <v>71</v>
      </c>
      <c r="T43" s="86" t="s">
        <v>3017</v>
      </c>
      <c r="U43" s="86">
        <v>453.95</v>
      </c>
      <c r="V43" s="86" t="s">
        <v>2998</v>
      </c>
      <c r="W43" s="86" t="s">
        <v>3114</v>
      </c>
      <c r="X43" s="86" t="s">
        <v>71</v>
      </c>
      <c r="Y43" s="86" t="s">
        <v>3017</v>
      </c>
      <c r="Z43" s="82">
        <v>19194</v>
      </c>
      <c r="AA43" s="82" t="s">
        <v>3014</v>
      </c>
      <c r="AB43" s="82" t="s">
        <v>3019</v>
      </c>
      <c r="AC43" s="104">
        <v>42896</v>
      </c>
      <c r="AD43" s="82" t="s">
        <v>3017</v>
      </c>
      <c r="AE43" s="82">
        <v>2100</v>
      </c>
      <c r="AF43" s="82" t="s">
        <v>3021</v>
      </c>
      <c r="AG43" s="82" t="s">
        <v>3019</v>
      </c>
      <c r="AH43" s="105">
        <v>42917</v>
      </c>
      <c r="AI43" s="82" t="s">
        <v>3017</v>
      </c>
      <c r="AJ43" s="3"/>
      <c r="AK43" s="3"/>
      <c r="AL43" s="3"/>
      <c r="AM43" s="3"/>
      <c r="AN43" s="3"/>
    </row>
    <row r="44" spans="1:40" x14ac:dyDescent="0.25">
      <c r="A44" s="91">
        <v>15800</v>
      </c>
      <c r="B44" s="91" t="s">
        <v>2993</v>
      </c>
      <c r="C44" s="91" t="s">
        <v>3112</v>
      </c>
      <c r="D44" s="92">
        <v>42736</v>
      </c>
      <c r="E44" s="92">
        <v>42758</v>
      </c>
      <c r="F44" s="93">
        <v>1509.5</v>
      </c>
      <c r="G44" s="93" t="s">
        <v>3014</v>
      </c>
      <c r="H44" s="93" t="s">
        <v>3041</v>
      </c>
      <c r="I44" s="94" t="s">
        <v>71</v>
      </c>
      <c r="J44" s="95">
        <v>42779</v>
      </c>
      <c r="K44" s="96">
        <v>1200</v>
      </c>
      <c r="L44" s="96" t="s">
        <v>2996</v>
      </c>
      <c r="M44" s="96" t="s">
        <v>3019</v>
      </c>
      <c r="N44" s="94">
        <v>42798</v>
      </c>
      <c r="O44" s="97" t="s">
        <v>3017</v>
      </c>
      <c r="P44" s="86">
        <v>185.8</v>
      </c>
      <c r="Q44" s="86" t="s">
        <v>2998</v>
      </c>
      <c r="R44" s="86" t="s">
        <v>3116</v>
      </c>
      <c r="S44" s="152" t="s">
        <v>71</v>
      </c>
      <c r="T44" s="86" t="s">
        <v>3017</v>
      </c>
      <c r="U44" s="86">
        <v>103</v>
      </c>
      <c r="V44" s="86" t="s">
        <v>2998</v>
      </c>
      <c r="W44" s="86" t="s">
        <v>3117</v>
      </c>
      <c r="X44" s="86" t="s">
        <v>71</v>
      </c>
      <c r="Y44" s="86" t="s">
        <v>3017</v>
      </c>
      <c r="Z44" s="82">
        <v>12480</v>
      </c>
      <c r="AA44" s="82" t="s">
        <v>3014</v>
      </c>
      <c r="AB44" s="82" t="s">
        <v>3019</v>
      </c>
      <c r="AC44" s="104">
        <v>42891</v>
      </c>
      <c r="AD44" s="82" t="s">
        <v>3017</v>
      </c>
      <c r="AE44" s="82">
        <v>3700</v>
      </c>
      <c r="AF44" s="82" t="s">
        <v>3021</v>
      </c>
      <c r="AG44" s="82" t="s">
        <v>3019</v>
      </c>
      <c r="AH44" s="105">
        <v>42917</v>
      </c>
      <c r="AI44" s="82" t="s">
        <v>3017</v>
      </c>
      <c r="AJ44" s="3"/>
      <c r="AK44" s="3"/>
      <c r="AL44" s="3"/>
      <c r="AM44" s="3"/>
      <c r="AN44" s="3"/>
    </row>
    <row r="45" spans="1:40" x14ac:dyDescent="0.25">
      <c r="A45" s="91">
        <v>14000</v>
      </c>
      <c r="B45" s="91" t="s">
        <v>2993</v>
      </c>
      <c r="C45" s="91" t="s">
        <v>3019</v>
      </c>
      <c r="D45" s="92">
        <v>42736</v>
      </c>
      <c r="E45" s="92" t="s">
        <v>3017</v>
      </c>
      <c r="F45" s="93">
        <v>1345</v>
      </c>
      <c r="G45" s="93" t="s">
        <v>3014</v>
      </c>
      <c r="H45" s="93" t="s">
        <v>3115</v>
      </c>
      <c r="I45" s="94" t="s">
        <v>71</v>
      </c>
      <c r="J45" s="95">
        <v>42781</v>
      </c>
      <c r="K45" s="96">
        <v>145200</v>
      </c>
      <c r="L45" s="96" t="s">
        <v>2996</v>
      </c>
      <c r="M45" s="96" t="s">
        <v>3019</v>
      </c>
      <c r="N45" s="94">
        <v>42814</v>
      </c>
      <c r="O45" s="97" t="s">
        <v>3017</v>
      </c>
      <c r="P45" s="86">
        <v>100.4</v>
      </c>
      <c r="Q45" s="86" t="s">
        <v>2998</v>
      </c>
      <c r="R45" s="86" t="s">
        <v>3118</v>
      </c>
      <c r="S45" s="152" t="s">
        <v>71</v>
      </c>
      <c r="T45" s="86" t="s">
        <v>3017</v>
      </c>
      <c r="U45" s="86">
        <v>509.15</v>
      </c>
      <c r="V45" s="86" t="s">
        <v>2998</v>
      </c>
      <c r="W45" s="86" t="s">
        <v>879</v>
      </c>
      <c r="X45" s="86" t="s">
        <v>71</v>
      </c>
      <c r="Y45" s="86" t="s">
        <v>3017</v>
      </c>
      <c r="Z45" s="82">
        <v>50000</v>
      </c>
      <c r="AA45" s="82" t="s">
        <v>3014</v>
      </c>
      <c r="AB45" s="82" t="s">
        <v>3019</v>
      </c>
      <c r="AC45" s="104">
        <v>42887</v>
      </c>
      <c r="AD45" s="82" t="s">
        <v>3017</v>
      </c>
      <c r="AE45" s="82">
        <v>13250</v>
      </c>
      <c r="AF45" s="82" t="s">
        <v>3021</v>
      </c>
      <c r="AG45" s="82" t="s">
        <v>3019</v>
      </c>
      <c r="AH45" s="105">
        <v>42917</v>
      </c>
      <c r="AI45" s="82" t="s">
        <v>3017</v>
      </c>
      <c r="AJ45" s="3"/>
      <c r="AK45" s="3"/>
      <c r="AL45" s="3"/>
      <c r="AM45" s="3"/>
      <c r="AN45" s="3"/>
    </row>
    <row r="46" spans="1:40" x14ac:dyDescent="0.25">
      <c r="A46" s="91">
        <v>8000</v>
      </c>
      <c r="B46" s="91" t="s">
        <v>2993</v>
      </c>
      <c r="C46" s="91" t="s">
        <v>3019</v>
      </c>
      <c r="D46" s="92">
        <v>42740</v>
      </c>
      <c r="E46" s="92">
        <v>42765</v>
      </c>
      <c r="F46" s="93">
        <v>594.75</v>
      </c>
      <c r="G46" s="93" t="s">
        <v>3014</v>
      </c>
      <c r="H46" s="93" t="s">
        <v>1155</v>
      </c>
      <c r="I46" s="94" t="s">
        <v>71</v>
      </c>
      <c r="J46" s="95">
        <v>42781</v>
      </c>
      <c r="K46" s="96">
        <v>24800</v>
      </c>
      <c r="L46" s="96" t="s">
        <v>2996</v>
      </c>
      <c r="M46" s="96" t="s">
        <v>3019</v>
      </c>
      <c r="N46" s="94">
        <v>42813</v>
      </c>
      <c r="O46" s="97" t="s">
        <v>3017</v>
      </c>
      <c r="P46" s="86">
        <v>734.25</v>
      </c>
      <c r="Q46" s="86" t="s">
        <v>2998</v>
      </c>
      <c r="R46" s="86" t="s">
        <v>3120</v>
      </c>
      <c r="S46" s="152" t="s">
        <v>71</v>
      </c>
      <c r="T46" s="86" t="s">
        <v>3017</v>
      </c>
      <c r="U46" s="86">
        <v>576</v>
      </c>
      <c r="V46" s="86" t="s">
        <v>2998</v>
      </c>
      <c r="W46" s="86" t="s">
        <v>3121</v>
      </c>
      <c r="X46" s="86" t="s">
        <v>71</v>
      </c>
      <c r="Y46" s="86" t="s">
        <v>3017</v>
      </c>
      <c r="Z46" s="82">
        <v>36300</v>
      </c>
      <c r="AA46" s="82" t="s">
        <v>3014</v>
      </c>
      <c r="AB46" s="82" t="s">
        <v>3019</v>
      </c>
      <c r="AC46" s="104">
        <v>42896</v>
      </c>
      <c r="AD46" s="82" t="s">
        <v>3017</v>
      </c>
      <c r="AE46" s="82">
        <v>500</v>
      </c>
      <c r="AF46" s="82" t="s">
        <v>3021</v>
      </c>
      <c r="AG46" s="82" t="s">
        <v>3019</v>
      </c>
      <c r="AH46" s="105">
        <v>42917</v>
      </c>
      <c r="AI46" s="82" t="s">
        <v>3017</v>
      </c>
      <c r="AJ46" s="3"/>
      <c r="AK46" s="3"/>
      <c r="AL46" s="3"/>
      <c r="AM46" s="3"/>
      <c r="AN46" s="3"/>
    </row>
    <row r="47" spans="1:40" x14ac:dyDescent="0.25">
      <c r="A47" s="91">
        <v>405</v>
      </c>
      <c r="B47" s="91" t="s">
        <v>2993</v>
      </c>
      <c r="C47" s="91" t="s">
        <v>3119</v>
      </c>
      <c r="D47" s="92" t="s">
        <v>71</v>
      </c>
      <c r="E47" s="92">
        <v>42757</v>
      </c>
      <c r="F47" s="113">
        <v>4800</v>
      </c>
      <c r="G47" s="93" t="s">
        <v>3014</v>
      </c>
      <c r="H47" s="113" t="s">
        <v>3019</v>
      </c>
      <c r="I47" s="114" t="s">
        <v>71</v>
      </c>
      <c r="J47" s="115">
        <v>42794</v>
      </c>
      <c r="K47" s="91">
        <v>18600</v>
      </c>
      <c r="L47" s="91" t="s">
        <v>2997</v>
      </c>
      <c r="M47" s="91" t="s">
        <v>3019</v>
      </c>
      <c r="N47" s="114">
        <v>42810</v>
      </c>
      <c r="O47" s="116" t="s">
        <v>3017</v>
      </c>
      <c r="P47" s="86">
        <v>35.840000000000003</v>
      </c>
      <c r="Q47" s="86" t="s">
        <v>2998</v>
      </c>
      <c r="R47" s="86" t="s">
        <v>3122</v>
      </c>
      <c r="S47" s="152" t="s">
        <v>71</v>
      </c>
      <c r="T47" s="86" t="s">
        <v>3017</v>
      </c>
      <c r="U47" s="86">
        <v>112.74</v>
      </c>
      <c r="V47" s="86" t="s">
        <v>2998</v>
      </c>
      <c r="W47" s="86" t="s">
        <v>1453</v>
      </c>
      <c r="X47" s="86" t="s">
        <v>71</v>
      </c>
      <c r="Y47" s="86" t="s">
        <v>3017</v>
      </c>
      <c r="Z47" s="82">
        <v>44828</v>
      </c>
      <c r="AA47" s="82" t="s">
        <v>3014</v>
      </c>
      <c r="AB47" s="82" t="s">
        <v>3019</v>
      </c>
      <c r="AC47" s="104">
        <v>42887</v>
      </c>
      <c r="AD47" s="82" t="s">
        <v>3017</v>
      </c>
      <c r="AE47" s="82">
        <v>6900</v>
      </c>
      <c r="AF47" s="82" t="s">
        <v>3021</v>
      </c>
      <c r="AG47" s="82" t="s">
        <v>3019</v>
      </c>
      <c r="AH47" s="105">
        <v>42917</v>
      </c>
      <c r="AI47" s="82" t="s">
        <v>3017</v>
      </c>
      <c r="AJ47" s="3"/>
      <c r="AK47" s="3"/>
      <c r="AL47" s="3"/>
      <c r="AM47" s="3"/>
      <c r="AN47" s="3"/>
    </row>
    <row r="48" spans="1:40" x14ac:dyDescent="0.25">
      <c r="A48" s="91">
        <v>57.6</v>
      </c>
      <c r="B48" s="91" t="s">
        <v>2993</v>
      </c>
      <c r="C48" s="91" t="s">
        <v>3119</v>
      </c>
      <c r="D48" s="92" t="s">
        <v>71</v>
      </c>
      <c r="E48" s="92">
        <v>42757</v>
      </c>
      <c r="F48" s="93">
        <v>334.5</v>
      </c>
      <c r="G48" s="93" t="s">
        <v>3014</v>
      </c>
      <c r="H48" s="93" t="s">
        <v>1164</v>
      </c>
      <c r="I48" s="94" t="s">
        <v>71</v>
      </c>
      <c r="J48" s="95">
        <v>42778</v>
      </c>
      <c r="K48" s="96">
        <v>9600</v>
      </c>
      <c r="L48" s="96" t="s">
        <v>2997</v>
      </c>
      <c r="M48" s="96" t="s">
        <v>3019</v>
      </c>
      <c r="N48" s="94">
        <v>42812</v>
      </c>
      <c r="O48" s="97" t="s">
        <v>3017</v>
      </c>
      <c r="P48" s="86">
        <v>706.6</v>
      </c>
      <c r="Q48" s="86" t="s">
        <v>2998</v>
      </c>
      <c r="R48" s="86" t="s">
        <v>1428</v>
      </c>
      <c r="S48" s="152" t="s">
        <v>71</v>
      </c>
      <c r="T48" s="86" t="s">
        <v>3017</v>
      </c>
      <c r="U48" s="86">
        <v>810.6</v>
      </c>
      <c r="V48" s="86" t="s">
        <v>2998</v>
      </c>
      <c r="W48" s="86" t="s">
        <v>3125</v>
      </c>
      <c r="X48" s="86" t="s">
        <v>71</v>
      </c>
      <c r="Y48" s="86" t="s">
        <v>3017</v>
      </c>
      <c r="Z48" s="82">
        <v>44520</v>
      </c>
      <c r="AA48" s="82" t="s">
        <v>3014</v>
      </c>
      <c r="AB48" s="82" t="s">
        <v>3019</v>
      </c>
      <c r="AC48" s="104">
        <v>42901</v>
      </c>
      <c r="AD48" s="82" t="s">
        <v>3017</v>
      </c>
      <c r="AE48" s="82">
        <v>22260</v>
      </c>
      <c r="AF48" s="82" t="s">
        <v>3021</v>
      </c>
      <c r="AG48" s="82" t="s">
        <v>3019</v>
      </c>
      <c r="AH48" s="105">
        <v>42917</v>
      </c>
      <c r="AI48" s="82" t="s">
        <v>3017</v>
      </c>
      <c r="AJ48" s="3"/>
      <c r="AK48" s="3"/>
      <c r="AL48" s="3"/>
      <c r="AM48" s="3"/>
      <c r="AN48" s="3"/>
    </row>
    <row r="49" spans="1:40" x14ac:dyDescent="0.25">
      <c r="A49" s="91">
        <v>415.9</v>
      </c>
      <c r="B49" s="91" t="s">
        <v>2993</v>
      </c>
      <c r="C49" s="91" t="s">
        <v>3123</v>
      </c>
      <c r="D49" s="92" t="s">
        <v>71</v>
      </c>
      <c r="E49" s="92">
        <v>42750</v>
      </c>
      <c r="F49" s="113">
        <v>37</v>
      </c>
      <c r="G49" s="93" t="s">
        <v>3014</v>
      </c>
      <c r="H49" s="113" t="s">
        <v>3124</v>
      </c>
      <c r="I49" s="114" t="s">
        <v>71</v>
      </c>
      <c r="J49" s="115">
        <v>42776</v>
      </c>
      <c r="K49" s="91">
        <v>48000</v>
      </c>
      <c r="L49" s="91" t="s">
        <v>2997</v>
      </c>
      <c r="M49" s="91" t="s">
        <v>3019</v>
      </c>
      <c r="N49" s="114">
        <v>42795</v>
      </c>
      <c r="O49" s="116" t="s">
        <v>3017</v>
      </c>
      <c r="P49" s="86">
        <v>465</v>
      </c>
      <c r="Q49" s="86" t="s">
        <v>2998</v>
      </c>
      <c r="R49" s="86" t="s">
        <v>1629</v>
      </c>
      <c r="S49" s="152" t="s">
        <v>71</v>
      </c>
      <c r="T49" s="86" t="s">
        <v>3017</v>
      </c>
      <c r="U49" s="86">
        <v>545</v>
      </c>
      <c r="V49" s="86" t="s">
        <v>2998</v>
      </c>
      <c r="W49" s="86" t="s">
        <v>903</v>
      </c>
      <c r="X49" s="86" t="s">
        <v>71</v>
      </c>
      <c r="Y49" s="86" t="s">
        <v>3017</v>
      </c>
      <c r="Z49" s="82">
        <v>44828</v>
      </c>
      <c r="AA49" s="82" t="s">
        <v>3014</v>
      </c>
      <c r="AB49" s="82" t="s">
        <v>3019</v>
      </c>
      <c r="AC49" s="104">
        <v>42901</v>
      </c>
      <c r="AD49" s="82" t="s">
        <v>3017</v>
      </c>
      <c r="AE49" s="82">
        <v>14820</v>
      </c>
      <c r="AF49" s="82" t="s">
        <v>3021</v>
      </c>
      <c r="AG49" s="82" t="s">
        <v>3019</v>
      </c>
      <c r="AH49" s="105">
        <v>42917</v>
      </c>
      <c r="AI49" s="82" t="s">
        <v>3017</v>
      </c>
      <c r="AJ49" s="3"/>
      <c r="AK49" s="3"/>
      <c r="AL49" s="3"/>
      <c r="AM49" s="3"/>
      <c r="AN49" s="3"/>
    </row>
    <row r="50" spans="1:40" x14ac:dyDescent="0.25">
      <c r="A50" s="91">
        <v>485</v>
      </c>
      <c r="B50" s="91" t="s">
        <v>2993</v>
      </c>
      <c r="C50" s="91" t="s">
        <v>1624</v>
      </c>
      <c r="D50" s="92" t="s">
        <v>71</v>
      </c>
      <c r="E50" s="92">
        <v>42750</v>
      </c>
      <c r="F50" s="113">
        <v>522</v>
      </c>
      <c r="G50" s="93" t="s">
        <v>3014</v>
      </c>
      <c r="H50" s="113" t="s">
        <v>3126</v>
      </c>
      <c r="I50" s="114" t="s">
        <v>71</v>
      </c>
      <c r="J50" s="115">
        <v>42784</v>
      </c>
      <c r="K50" s="91">
        <v>14000</v>
      </c>
      <c r="L50" s="91" t="s">
        <v>2997</v>
      </c>
      <c r="M50" s="91" t="s">
        <v>3019</v>
      </c>
      <c r="N50" s="114">
        <v>42804</v>
      </c>
      <c r="O50" s="116" t="s">
        <v>3017</v>
      </c>
      <c r="P50" s="86">
        <v>217.31</v>
      </c>
      <c r="Q50" s="86" t="s">
        <v>2998</v>
      </c>
      <c r="R50" s="86" t="s">
        <v>3128</v>
      </c>
      <c r="S50" s="152" t="s">
        <v>71</v>
      </c>
      <c r="T50" s="86" t="s">
        <v>3017</v>
      </c>
      <c r="U50" s="86">
        <v>784</v>
      </c>
      <c r="V50" s="86" t="s">
        <v>2998</v>
      </c>
      <c r="W50" s="86" t="s">
        <v>1228</v>
      </c>
      <c r="X50" s="86" t="s">
        <v>71</v>
      </c>
      <c r="Y50" s="86" t="s">
        <v>3017</v>
      </c>
      <c r="AE50" s="82">
        <v>30000</v>
      </c>
      <c r="AF50" s="82" t="s">
        <v>3021</v>
      </c>
      <c r="AG50" s="82" t="s">
        <v>3019</v>
      </c>
      <c r="AH50" s="105">
        <v>42917</v>
      </c>
      <c r="AI50" s="82" t="s">
        <v>3017</v>
      </c>
      <c r="AJ50" s="3"/>
      <c r="AK50" s="3"/>
      <c r="AL50" s="3"/>
      <c r="AM50" s="3"/>
      <c r="AN50" s="3"/>
    </row>
    <row r="51" spans="1:40" x14ac:dyDescent="0.25">
      <c r="A51" s="91">
        <v>407</v>
      </c>
      <c r="B51" s="91" t="s">
        <v>2993</v>
      </c>
      <c r="C51" s="91" t="s">
        <v>3025</v>
      </c>
      <c r="D51" s="92" t="s">
        <v>71</v>
      </c>
      <c r="E51" s="92">
        <v>42757</v>
      </c>
      <c r="F51" s="113">
        <v>626</v>
      </c>
      <c r="G51" s="93" t="s">
        <v>3014</v>
      </c>
      <c r="H51" s="113" t="s">
        <v>3127</v>
      </c>
      <c r="I51" s="114" t="s">
        <v>71</v>
      </c>
      <c r="J51" s="115">
        <v>42784</v>
      </c>
      <c r="K51" s="91">
        <v>77000</v>
      </c>
      <c r="L51" s="91" t="s">
        <v>2997</v>
      </c>
      <c r="M51" s="91" t="s">
        <v>3019</v>
      </c>
      <c r="N51" s="114">
        <v>42802</v>
      </c>
      <c r="O51" s="116" t="s">
        <v>3017</v>
      </c>
      <c r="P51" s="86">
        <v>472.5</v>
      </c>
      <c r="Q51" s="86" t="s">
        <v>2998</v>
      </c>
      <c r="R51" s="86" t="s">
        <v>3129</v>
      </c>
      <c r="S51" s="152" t="s">
        <v>71</v>
      </c>
      <c r="T51" s="86" t="s">
        <v>3017</v>
      </c>
      <c r="U51" s="86">
        <v>916.6</v>
      </c>
      <c r="V51" s="86" t="s">
        <v>2998</v>
      </c>
      <c r="W51" s="86" t="s">
        <v>3085</v>
      </c>
      <c r="X51" s="86" t="s">
        <v>71</v>
      </c>
      <c r="Y51" s="86" t="s">
        <v>3017</v>
      </c>
      <c r="AE51" s="82">
        <v>12132</v>
      </c>
      <c r="AF51" s="82" t="s">
        <v>3021</v>
      </c>
      <c r="AG51" s="82" t="s">
        <v>3019</v>
      </c>
      <c r="AH51" s="105">
        <v>42917</v>
      </c>
      <c r="AI51" s="82" t="s">
        <v>3017</v>
      </c>
      <c r="AJ51" s="3"/>
      <c r="AK51" s="3"/>
      <c r="AL51" s="3"/>
      <c r="AM51" s="3"/>
      <c r="AN51" s="3"/>
    </row>
    <row r="52" spans="1:40" x14ac:dyDescent="0.25">
      <c r="A52" s="91">
        <v>195.85</v>
      </c>
      <c r="B52" s="91" t="s">
        <v>2993</v>
      </c>
      <c r="C52" s="91" t="s">
        <v>1428</v>
      </c>
      <c r="D52" s="92" t="s">
        <v>71</v>
      </c>
      <c r="E52" s="92">
        <v>42750</v>
      </c>
      <c r="F52" s="108">
        <v>402</v>
      </c>
      <c r="G52" s="93" t="s">
        <v>3014</v>
      </c>
      <c r="H52" s="108" t="s">
        <v>1629</v>
      </c>
      <c r="I52" s="109" t="s">
        <v>71</v>
      </c>
      <c r="J52" s="110">
        <v>42785</v>
      </c>
      <c r="K52" s="96">
        <v>235.5</v>
      </c>
      <c r="L52" s="91" t="s">
        <v>2997</v>
      </c>
      <c r="M52" s="111" t="s">
        <v>121</v>
      </c>
      <c r="N52" s="109" t="s">
        <v>71</v>
      </c>
      <c r="O52" s="112" t="s">
        <v>3017</v>
      </c>
      <c r="P52" s="86">
        <v>92</v>
      </c>
      <c r="Q52" s="86" t="s">
        <v>2998</v>
      </c>
      <c r="R52" s="86" t="s">
        <v>3130</v>
      </c>
      <c r="S52" s="152" t="s">
        <v>71</v>
      </c>
      <c r="T52" s="86" t="s">
        <v>3017</v>
      </c>
      <c r="U52" s="86">
        <v>572</v>
      </c>
      <c r="V52" s="86" t="s">
        <v>2998</v>
      </c>
      <c r="W52" s="86" t="s">
        <v>3131</v>
      </c>
      <c r="X52" s="86" t="s">
        <v>71</v>
      </c>
      <c r="Y52" s="86" t="s">
        <v>3017</v>
      </c>
      <c r="AE52" s="82">
        <v>45600</v>
      </c>
      <c r="AF52" s="82" t="s">
        <v>3021</v>
      </c>
      <c r="AG52" s="82" t="s">
        <v>3019</v>
      </c>
      <c r="AH52" s="105">
        <v>42917</v>
      </c>
      <c r="AI52" s="82" t="s">
        <v>3017</v>
      </c>
      <c r="AJ52" s="3"/>
      <c r="AK52" s="3"/>
      <c r="AL52" s="3"/>
      <c r="AM52" s="3"/>
      <c r="AN52" s="3"/>
    </row>
    <row r="53" spans="1:40" x14ac:dyDescent="0.25">
      <c r="A53" s="91">
        <v>614.75</v>
      </c>
      <c r="B53" s="91" t="s">
        <v>2993</v>
      </c>
      <c r="C53" s="91" t="s">
        <v>571</v>
      </c>
      <c r="D53" s="92" t="s">
        <v>71</v>
      </c>
      <c r="E53" s="92">
        <v>42755</v>
      </c>
      <c r="F53" s="108">
        <v>255.5</v>
      </c>
      <c r="G53" s="93" t="s">
        <v>3014</v>
      </c>
      <c r="H53" s="108" t="s">
        <v>3092</v>
      </c>
      <c r="I53" s="109" t="s">
        <v>71</v>
      </c>
      <c r="J53" s="110">
        <v>42786</v>
      </c>
      <c r="K53" s="96">
        <v>235.35</v>
      </c>
      <c r="L53" s="91" t="s">
        <v>2997</v>
      </c>
      <c r="M53" s="111" t="s">
        <v>3105</v>
      </c>
      <c r="N53" s="109" t="s">
        <v>71</v>
      </c>
      <c r="O53" s="112" t="s">
        <v>3017</v>
      </c>
      <c r="P53" s="86">
        <v>1434.3</v>
      </c>
      <c r="Q53" s="86" t="s">
        <v>2998</v>
      </c>
      <c r="R53" s="86" t="s">
        <v>1767</v>
      </c>
      <c r="S53" s="152" t="s">
        <v>71</v>
      </c>
      <c r="T53" s="86" t="s">
        <v>3017</v>
      </c>
      <c r="U53" s="86">
        <v>722.65</v>
      </c>
      <c r="V53" s="86" t="s">
        <v>2998</v>
      </c>
      <c r="W53" s="86" t="s">
        <v>368</v>
      </c>
      <c r="X53" s="86" t="s">
        <v>71</v>
      </c>
      <c r="Y53" s="86" t="s">
        <v>3017</v>
      </c>
      <c r="AE53" s="82">
        <v>103012</v>
      </c>
      <c r="AF53" s="82" t="s">
        <v>3021</v>
      </c>
      <c r="AG53" s="82" t="s">
        <v>3019</v>
      </c>
      <c r="AH53" s="105">
        <v>42917</v>
      </c>
      <c r="AI53" s="82" t="s">
        <v>3017</v>
      </c>
      <c r="AJ53" s="3"/>
      <c r="AK53" s="3"/>
      <c r="AL53" s="3"/>
      <c r="AM53" s="3"/>
      <c r="AN53" s="3"/>
    </row>
    <row r="54" spans="1:40" x14ac:dyDescent="0.25">
      <c r="A54" s="91">
        <v>380</v>
      </c>
      <c r="B54" s="91" t="s">
        <v>2993</v>
      </c>
      <c r="C54" s="91" t="s">
        <v>314</v>
      </c>
      <c r="D54" s="92" t="s">
        <v>71</v>
      </c>
      <c r="E54" s="92" t="s">
        <v>3017</v>
      </c>
      <c r="F54" s="108">
        <v>205</v>
      </c>
      <c r="G54" s="93" t="s">
        <v>3014</v>
      </c>
      <c r="H54" s="108" t="s">
        <v>3132</v>
      </c>
      <c r="I54" s="109" t="s">
        <v>71</v>
      </c>
      <c r="J54" s="110">
        <v>42786</v>
      </c>
      <c r="K54" s="96">
        <v>80</v>
      </c>
      <c r="L54" s="91" t="s">
        <v>2997</v>
      </c>
      <c r="M54" s="111" t="s">
        <v>3092</v>
      </c>
      <c r="N54" s="109" t="s">
        <v>71</v>
      </c>
      <c r="O54" s="112" t="s">
        <v>3017</v>
      </c>
      <c r="P54" s="86">
        <v>128.30000000000001</v>
      </c>
      <c r="Q54" s="86" t="s">
        <v>2998</v>
      </c>
      <c r="R54" s="86" t="s">
        <v>3133</v>
      </c>
      <c r="S54" s="152" t="s">
        <v>71</v>
      </c>
      <c r="T54" s="86" t="s">
        <v>3017</v>
      </c>
      <c r="U54" s="86">
        <v>271.35000000000002</v>
      </c>
      <c r="V54" s="86" t="s">
        <v>2998</v>
      </c>
      <c r="W54" s="86" t="s">
        <v>3105</v>
      </c>
      <c r="X54" s="86" t="s">
        <v>71</v>
      </c>
      <c r="Y54" s="86" t="s">
        <v>3017</v>
      </c>
      <c r="AE54" s="4"/>
      <c r="AF54" s="4"/>
      <c r="AG54" s="4"/>
      <c r="AH54" s="4"/>
      <c r="AI54" s="4"/>
      <c r="AJ54" s="3"/>
      <c r="AK54" s="3"/>
      <c r="AL54" s="3"/>
      <c r="AM54" s="3"/>
      <c r="AN54" s="3"/>
    </row>
    <row r="55" spans="1:40" x14ac:dyDescent="0.25">
      <c r="A55" s="91">
        <v>15800</v>
      </c>
      <c r="B55" s="91" t="s">
        <v>2993</v>
      </c>
      <c r="C55" s="91" t="s">
        <v>3019</v>
      </c>
      <c r="D55" s="92">
        <v>42736</v>
      </c>
      <c r="E55" s="92">
        <v>42758</v>
      </c>
      <c r="F55" s="108">
        <v>631.20000000000005</v>
      </c>
      <c r="G55" s="93" t="s">
        <v>3014</v>
      </c>
      <c r="H55" s="108" t="s">
        <v>3085</v>
      </c>
      <c r="I55" s="109" t="s">
        <v>71</v>
      </c>
      <c r="J55" s="110">
        <v>42782</v>
      </c>
      <c r="K55" s="96">
        <v>428.5</v>
      </c>
      <c r="L55" s="91" t="s">
        <v>2997</v>
      </c>
      <c r="M55" s="111" t="s">
        <v>3058</v>
      </c>
      <c r="N55" s="109" t="s">
        <v>71</v>
      </c>
      <c r="O55" s="112" t="s">
        <v>3017</v>
      </c>
      <c r="P55" s="86">
        <v>281.8</v>
      </c>
      <c r="Q55" s="86" t="s">
        <v>2998</v>
      </c>
      <c r="R55" s="86" t="s">
        <v>3134</v>
      </c>
      <c r="S55" s="152" t="s">
        <v>71</v>
      </c>
      <c r="T55" s="86" t="s">
        <v>3017</v>
      </c>
      <c r="U55" s="86">
        <v>297.75</v>
      </c>
      <c r="V55" s="86" t="s">
        <v>2998</v>
      </c>
      <c r="W55" s="86" t="s">
        <v>3092</v>
      </c>
      <c r="X55" s="86" t="s">
        <v>71</v>
      </c>
      <c r="Y55" s="86" t="s">
        <v>3017</v>
      </c>
      <c r="AE55" s="102"/>
      <c r="AF55" s="102"/>
      <c r="AG55" s="102"/>
      <c r="AH55" s="102"/>
      <c r="AI55" s="102"/>
      <c r="AJ55" s="3"/>
      <c r="AK55" s="3"/>
      <c r="AL55" s="3"/>
      <c r="AM55" s="3"/>
      <c r="AN55" s="3"/>
    </row>
    <row r="56" spans="1:40" x14ac:dyDescent="0.25">
      <c r="A56" s="91">
        <v>202.2</v>
      </c>
      <c r="B56" s="91" t="s">
        <v>2993</v>
      </c>
      <c r="C56" s="91" t="s">
        <v>3066</v>
      </c>
      <c r="D56" s="92" t="s">
        <v>71</v>
      </c>
      <c r="E56" s="92">
        <v>42759</v>
      </c>
      <c r="F56" s="108">
        <v>1150</v>
      </c>
      <c r="G56" s="93" t="s">
        <v>3014</v>
      </c>
      <c r="H56" s="108" t="s">
        <v>3060</v>
      </c>
      <c r="I56" s="109" t="s">
        <v>71</v>
      </c>
      <c r="J56" s="110">
        <v>42775</v>
      </c>
      <c r="K56" s="96">
        <v>151.4</v>
      </c>
      <c r="L56" s="91" t="s">
        <v>2997</v>
      </c>
      <c r="M56" s="111" t="s">
        <v>3079</v>
      </c>
      <c r="N56" s="109" t="s">
        <v>71</v>
      </c>
      <c r="O56" s="112" t="s">
        <v>3017</v>
      </c>
      <c r="P56" s="86">
        <v>286.25</v>
      </c>
      <c r="Q56" s="86" t="s">
        <v>2998</v>
      </c>
      <c r="R56" s="86" t="s">
        <v>3137</v>
      </c>
      <c r="S56" s="152" t="s">
        <v>71</v>
      </c>
      <c r="T56" s="86" t="s">
        <v>3017</v>
      </c>
      <c r="U56" s="86">
        <v>69000</v>
      </c>
      <c r="V56" s="86" t="s">
        <v>2998</v>
      </c>
      <c r="W56" s="86" t="s">
        <v>3019</v>
      </c>
      <c r="X56" s="103">
        <v>42872</v>
      </c>
      <c r="Y56" s="86" t="s">
        <v>3017</v>
      </c>
      <c r="AJ56" s="3"/>
      <c r="AK56" s="3"/>
      <c r="AL56" s="3"/>
      <c r="AM56" s="3"/>
      <c r="AN56" s="3"/>
    </row>
    <row r="57" spans="1:40" x14ac:dyDescent="0.25">
      <c r="A57" s="91">
        <v>202.2</v>
      </c>
      <c r="B57" s="91" t="s">
        <v>2993</v>
      </c>
      <c r="C57" s="91" t="s">
        <v>3066</v>
      </c>
      <c r="D57" s="92" t="s">
        <v>71</v>
      </c>
      <c r="E57" s="92">
        <v>42759</v>
      </c>
      <c r="F57" s="108">
        <v>839.75</v>
      </c>
      <c r="G57" s="93" t="s">
        <v>3014</v>
      </c>
      <c r="H57" s="108" t="s">
        <v>3135</v>
      </c>
      <c r="I57" s="111" t="s">
        <v>71</v>
      </c>
      <c r="J57" s="110">
        <v>42780</v>
      </c>
      <c r="K57" s="96">
        <v>321.60000000000002</v>
      </c>
      <c r="L57" s="91" t="s">
        <v>2997</v>
      </c>
      <c r="M57" s="111" t="s">
        <v>3136</v>
      </c>
      <c r="N57" s="111" t="s">
        <v>71</v>
      </c>
      <c r="O57" s="117" t="s">
        <v>3017</v>
      </c>
      <c r="P57" s="86">
        <v>298.8</v>
      </c>
      <c r="Q57" s="86" t="s">
        <v>2998</v>
      </c>
      <c r="R57" s="86" t="s">
        <v>3064</v>
      </c>
      <c r="S57" s="152" t="s">
        <v>71</v>
      </c>
      <c r="T57" s="86" t="s">
        <v>3017</v>
      </c>
      <c r="U57" s="86">
        <v>18600</v>
      </c>
      <c r="V57" s="86" t="s">
        <v>2998</v>
      </c>
      <c r="W57" s="86" t="s">
        <v>3019</v>
      </c>
      <c r="X57" s="103">
        <v>42875</v>
      </c>
      <c r="Y57" s="86" t="s">
        <v>3017</v>
      </c>
      <c r="AJ57" s="3"/>
      <c r="AK57" s="3"/>
      <c r="AL57" s="3"/>
      <c r="AM57" s="3"/>
      <c r="AN57" s="3"/>
    </row>
    <row r="58" spans="1:40" x14ac:dyDescent="0.25">
      <c r="A58" s="91">
        <v>31.8</v>
      </c>
      <c r="B58" s="91" t="s">
        <v>2993</v>
      </c>
      <c r="C58" s="91" t="s">
        <v>3138</v>
      </c>
      <c r="D58" s="92" t="s">
        <v>71</v>
      </c>
      <c r="E58" s="92">
        <v>42762</v>
      </c>
      <c r="F58" s="108">
        <v>610</v>
      </c>
      <c r="G58" s="93" t="s">
        <v>3014</v>
      </c>
      <c r="H58" s="108" t="s">
        <v>3139</v>
      </c>
      <c r="I58" s="111" t="s">
        <v>71</v>
      </c>
      <c r="J58" s="110">
        <v>42790</v>
      </c>
      <c r="K58" s="96">
        <v>960.25</v>
      </c>
      <c r="L58" s="91" t="s">
        <v>2997</v>
      </c>
      <c r="M58" s="111" t="s">
        <v>457</v>
      </c>
      <c r="N58" s="111" t="s">
        <v>71</v>
      </c>
      <c r="O58" s="117" t="s">
        <v>3017</v>
      </c>
      <c r="P58" s="86">
        <v>192</v>
      </c>
      <c r="Q58" s="86" t="s">
        <v>2998</v>
      </c>
      <c r="R58" s="86" t="s">
        <v>3141</v>
      </c>
      <c r="S58" s="152" t="s">
        <v>71</v>
      </c>
      <c r="T58" s="86" t="s">
        <v>3017</v>
      </c>
      <c r="U58" s="86">
        <v>7400</v>
      </c>
      <c r="V58" s="86" t="s">
        <v>2998</v>
      </c>
      <c r="W58" s="86" t="s">
        <v>3019</v>
      </c>
      <c r="X58" s="103">
        <v>42870</v>
      </c>
      <c r="Y58" s="86" t="s">
        <v>3017</v>
      </c>
      <c r="Z58" s="3"/>
      <c r="AA58" s="3"/>
      <c r="AB58" s="3"/>
      <c r="AC58" s="3"/>
      <c r="AD58" s="3"/>
      <c r="AJ58" s="3"/>
      <c r="AK58" s="3"/>
      <c r="AL58" s="3"/>
      <c r="AM58" s="3"/>
      <c r="AN58" s="3"/>
    </row>
    <row r="59" spans="1:40" x14ac:dyDescent="0.25">
      <c r="A59" s="91">
        <v>104</v>
      </c>
      <c r="B59" s="91" t="s">
        <v>2993</v>
      </c>
      <c r="C59" s="91" t="s">
        <v>3138</v>
      </c>
      <c r="D59" s="92" t="s">
        <v>71</v>
      </c>
      <c r="E59" s="92">
        <v>42762</v>
      </c>
      <c r="F59" s="108">
        <v>340</v>
      </c>
      <c r="G59" s="93" t="s">
        <v>3014</v>
      </c>
      <c r="H59" s="108" t="s">
        <v>3140</v>
      </c>
      <c r="I59" s="111" t="s">
        <v>71</v>
      </c>
      <c r="J59" s="110">
        <v>42782</v>
      </c>
      <c r="K59" s="96">
        <v>662.3</v>
      </c>
      <c r="L59" s="91" t="s">
        <v>2997</v>
      </c>
      <c r="M59" s="111" t="s">
        <v>917</v>
      </c>
      <c r="N59" s="111" t="s">
        <v>71</v>
      </c>
      <c r="O59" s="117" t="s">
        <v>3017</v>
      </c>
      <c r="P59" s="86">
        <v>72</v>
      </c>
      <c r="Q59" s="86" t="s">
        <v>2998</v>
      </c>
      <c r="R59" s="86" t="s">
        <v>3144</v>
      </c>
      <c r="S59" s="152" t="s">
        <v>71</v>
      </c>
      <c r="T59" s="86" t="s">
        <v>3017</v>
      </c>
      <c r="U59" s="86">
        <v>879.4</v>
      </c>
      <c r="V59" s="86" t="s">
        <v>2998</v>
      </c>
      <c r="W59" s="86" t="s">
        <v>3145</v>
      </c>
      <c r="X59" s="86" t="s">
        <v>71</v>
      </c>
      <c r="Y59" s="86" t="s">
        <v>3017</v>
      </c>
      <c r="Z59" s="3"/>
      <c r="AA59" s="3"/>
      <c r="AB59" s="3"/>
      <c r="AC59" s="3"/>
      <c r="AD59" s="3"/>
      <c r="AJ59" s="3"/>
      <c r="AK59" s="3"/>
      <c r="AL59" s="3"/>
      <c r="AM59" s="3"/>
      <c r="AN59" s="3"/>
    </row>
    <row r="60" spans="1:40" x14ac:dyDescent="0.25">
      <c r="A60" s="91">
        <v>103.8</v>
      </c>
      <c r="B60" s="91" t="s">
        <v>2993</v>
      </c>
      <c r="C60" s="91" t="s">
        <v>3138</v>
      </c>
      <c r="D60" s="92" t="s">
        <v>71</v>
      </c>
      <c r="E60" s="92">
        <v>42762</v>
      </c>
      <c r="F60" s="108">
        <v>396.1</v>
      </c>
      <c r="G60" s="93" t="s">
        <v>3014</v>
      </c>
      <c r="H60" s="108" t="s">
        <v>3142</v>
      </c>
      <c r="I60" s="111" t="s">
        <v>71</v>
      </c>
      <c r="J60" s="110">
        <v>42790</v>
      </c>
      <c r="K60" s="96">
        <v>584</v>
      </c>
      <c r="L60" s="91" t="s">
        <v>2997</v>
      </c>
      <c r="M60" s="111" t="s">
        <v>3143</v>
      </c>
      <c r="N60" s="111" t="s">
        <v>71</v>
      </c>
      <c r="O60" s="117" t="s">
        <v>3017</v>
      </c>
      <c r="P60" s="86">
        <v>689.5</v>
      </c>
      <c r="Q60" s="86" t="s">
        <v>2998</v>
      </c>
      <c r="R60" s="86" t="s">
        <v>3139</v>
      </c>
      <c r="S60" s="152" t="s">
        <v>71</v>
      </c>
      <c r="T60" s="86" t="s">
        <v>3017</v>
      </c>
      <c r="U60" s="86">
        <v>760.5</v>
      </c>
      <c r="V60" s="86" t="s">
        <v>2998</v>
      </c>
      <c r="W60" s="86" t="s">
        <v>3147</v>
      </c>
      <c r="X60" s="86" t="s">
        <v>71</v>
      </c>
      <c r="Y60" s="86" t="s">
        <v>3017</v>
      </c>
      <c r="Z60" s="3"/>
      <c r="AA60" s="3"/>
      <c r="AB60" s="3"/>
      <c r="AC60" s="3"/>
      <c r="AD60" s="3"/>
      <c r="AJ60" s="3"/>
      <c r="AK60" s="3"/>
      <c r="AL60" s="3"/>
      <c r="AM60" s="3"/>
      <c r="AN60" s="3"/>
    </row>
    <row r="61" spans="1:40" x14ac:dyDescent="0.25">
      <c r="A61" s="91">
        <v>478.5</v>
      </c>
      <c r="B61" s="91" t="s">
        <v>2993</v>
      </c>
      <c r="C61" s="91" t="s">
        <v>3016</v>
      </c>
      <c r="D61" s="92" t="s">
        <v>71</v>
      </c>
      <c r="E61" s="92">
        <v>42762</v>
      </c>
      <c r="F61" s="108">
        <v>112</v>
      </c>
      <c r="G61" s="93" t="s">
        <v>3014</v>
      </c>
      <c r="H61" s="108" t="s">
        <v>3103</v>
      </c>
      <c r="I61" s="111" t="s">
        <v>71</v>
      </c>
      <c r="J61" s="110">
        <v>42788</v>
      </c>
      <c r="K61" s="96">
        <v>560</v>
      </c>
      <c r="L61" s="91" t="s">
        <v>2997</v>
      </c>
      <c r="M61" s="111" t="s">
        <v>3146</v>
      </c>
      <c r="N61" s="111" t="s">
        <v>71</v>
      </c>
      <c r="O61" s="117" t="s">
        <v>3017</v>
      </c>
      <c r="P61" s="86">
        <v>1350.5</v>
      </c>
      <c r="Q61" s="86" t="s">
        <v>2998</v>
      </c>
      <c r="R61" s="86" t="s">
        <v>3031</v>
      </c>
      <c r="S61" s="152" t="s">
        <v>71</v>
      </c>
      <c r="T61" s="86" t="s">
        <v>3017</v>
      </c>
      <c r="U61" s="86">
        <v>79.400000000000006</v>
      </c>
      <c r="V61" s="86" t="s">
        <v>2998</v>
      </c>
      <c r="W61" s="86" t="s">
        <v>3118</v>
      </c>
      <c r="X61" s="86" t="s">
        <v>71</v>
      </c>
      <c r="Y61" s="86" t="s">
        <v>3017</v>
      </c>
      <c r="Z61" s="3"/>
      <c r="AA61" s="3"/>
      <c r="AB61" s="3"/>
      <c r="AC61" s="3"/>
      <c r="AD61" s="3"/>
      <c r="AJ61" s="3"/>
      <c r="AK61" s="3"/>
      <c r="AL61" s="3"/>
      <c r="AM61" s="3"/>
      <c r="AN61" s="3"/>
    </row>
    <row r="62" spans="1:40" x14ac:dyDescent="0.25">
      <c r="A62" s="91">
        <v>484.8</v>
      </c>
      <c r="B62" s="91" t="s">
        <v>2993</v>
      </c>
      <c r="C62" s="91" t="s">
        <v>3016</v>
      </c>
      <c r="D62" s="92" t="s">
        <v>71</v>
      </c>
      <c r="E62" s="92">
        <v>42762</v>
      </c>
      <c r="F62" s="108">
        <v>97.5</v>
      </c>
      <c r="G62" s="93" t="s">
        <v>3014</v>
      </c>
      <c r="H62" s="108" t="s">
        <v>3062</v>
      </c>
      <c r="I62" s="111" t="s">
        <v>71</v>
      </c>
      <c r="J62" s="110">
        <v>42784</v>
      </c>
      <c r="K62" s="111">
        <v>1482</v>
      </c>
      <c r="L62" s="91" t="s">
        <v>2997</v>
      </c>
      <c r="M62" s="111" t="s">
        <v>3148</v>
      </c>
      <c r="N62" s="111" t="s">
        <v>71</v>
      </c>
      <c r="O62" s="117" t="s">
        <v>3017</v>
      </c>
      <c r="P62" s="86">
        <v>176.25</v>
      </c>
      <c r="Q62" s="86" t="s">
        <v>2998</v>
      </c>
      <c r="R62" s="86" t="s">
        <v>3087</v>
      </c>
      <c r="S62" s="152" t="s">
        <v>71</v>
      </c>
      <c r="T62" s="86" t="s">
        <v>3017</v>
      </c>
      <c r="U62" s="86">
        <v>854</v>
      </c>
      <c r="V62" s="86" t="s">
        <v>2998</v>
      </c>
      <c r="W62" s="86" t="s">
        <v>3150</v>
      </c>
      <c r="X62" s="86" t="s">
        <v>71</v>
      </c>
      <c r="Y62" s="86" t="s">
        <v>3017</v>
      </c>
      <c r="Z62" s="3"/>
      <c r="AA62" s="3"/>
      <c r="AB62" s="3"/>
      <c r="AC62" s="3"/>
      <c r="AD62" s="3"/>
      <c r="AJ62" s="3"/>
      <c r="AK62" s="3"/>
      <c r="AL62" s="3"/>
      <c r="AM62" s="3"/>
      <c r="AN62" s="3"/>
    </row>
    <row r="63" spans="1:40" x14ac:dyDescent="0.25">
      <c r="A63" s="91">
        <v>325</v>
      </c>
      <c r="B63" s="91" t="s">
        <v>2993</v>
      </c>
      <c r="C63" s="91" t="s">
        <v>3129</v>
      </c>
      <c r="D63" s="92" t="s">
        <v>71</v>
      </c>
      <c r="E63" s="92">
        <v>42760</v>
      </c>
      <c r="F63" s="108">
        <v>405.5</v>
      </c>
      <c r="G63" s="93" t="s">
        <v>3014</v>
      </c>
      <c r="H63" s="108" t="s">
        <v>3149</v>
      </c>
      <c r="I63" s="111" t="s">
        <v>71</v>
      </c>
      <c r="J63" s="110">
        <v>42779</v>
      </c>
      <c r="K63" s="111">
        <v>94</v>
      </c>
      <c r="L63" s="91" t="s">
        <v>2997</v>
      </c>
      <c r="M63" s="111" t="s">
        <v>3088</v>
      </c>
      <c r="N63" s="111" t="s">
        <v>71</v>
      </c>
      <c r="O63" s="117" t="s">
        <v>3017</v>
      </c>
      <c r="P63" s="86">
        <v>70.099999999999994</v>
      </c>
      <c r="Q63" s="86" t="s">
        <v>2998</v>
      </c>
      <c r="R63" s="86" t="s">
        <v>3130</v>
      </c>
      <c r="S63" s="152" t="s">
        <v>71</v>
      </c>
      <c r="T63" s="86" t="s">
        <v>3017</v>
      </c>
      <c r="U63" s="86">
        <v>277</v>
      </c>
      <c r="V63" s="86" t="s">
        <v>2998</v>
      </c>
      <c r="W63" s="86" t="s">
        <v>3152</v>
      </c>
      <c r="X63" s="86" t="s">
        <v>71</v>
      </c>
      <c r="Y63" s="86" t="s">
        <v>3017</v>
      </c>
      <c r="Z63" s="3"/>
      <c r="AA63" s="3"/>
      <c r="AB63" s="3"/>
      <c r="AC63" s="3"/>
      <c r="AD63" s="3"/>
      <c r="AJ63" s="3"/>
      <c r="AK63" s="3"/>
      <c r="AL63" s="3"/>
      <c r="AM63" s="3"/>
      <c r="AN63" s="3"/>
    </row>
    <row r="64" spans="1:40" x14ac:dyDescent="0.25">
      <c r="A64" s="91">
        <v>368.5</v>
      </c>
      <c r="B64" s="91" t="s">
        <v>2993</v>
      </c>
      <c r="C64" s="91" t="s">
        <v>3084</v>
      </c>
      <c r="D64" s="92" t="s">
        <v>71</v>
      </c>
      <c r="E64" s="92">
        <v>42762</v>
      </c>
      <c r="F64" s="108">
        <v>732</v>
      </c>
      <c r="G64" s="93" t="s">
        <v>3014</v>
      </c>
      <c r="H64" s="108" t="s">
        <v>3052</v>
      </c>
      <c r="I64" s="111" t="s">
        <v>71</v>
      </c>
      <c r="J64" s="110" t="s">
        <v>3017</v>
      </c>
      <c r="K64" s="111">
        <v>660.75</v>
      </c>
      <c r="L64" s="91" t="s">
        <v>2997</v>
      </c>
      <c r="M64" s="111" t="s">
        <v>3151</v>
      </c>
      <c r="N64" s="111" t="s">
        <v>71</v>
      </c>
      <c r="O64" s="117" t="s">
        <v>3017</v>
      </c>
      <c r="P64" s="86">
        <v>360</v>
      </c>
      <c r="Q64" s="86" t="s">
        <v>2998</v>
      </c>
      <c r="R64" s="86" t="s">
        <v>3112</v>
      </c>
      <c r="S64" s="152" t="s">
        <v>71</v>
      </c>
      <c r="T64" s="86" t="s">
        <v>3017</v>
      </c>
      <c r="U64" s="86">
        <v>2103.63</v>
      </c>
      <c r="V64" s="86" t="s">
        <v>2998</v>
      </c>
      <c r="W64" s="86" t="s">
        <v>3155</v>
      </c>
      <c r="X64" s="86" t="s">
        <v>71</v>
      </c>
      <c r="Y64" s="86" t="s">
        <v>3017</v>
      </c>
      <c r="Z64" s="3"/>
      <c r="AA64" s="3"/>
      <c r="AB64" s="3"/>
      <c r="AC64" s="3"/>
      <c r="AD64" s="3"/>
      <c r="AJ64" s="3"/>
      <c r="AK64" s="3"/>
      <c r="AL64" s="3"/>
      <c r="AM64" s="3"/>
      <c r="AN64" s="3"/>
    </row>
    <row r="65" spans="1:40" x14ac:dyDescent="0.25">
      <c r="A65" s="91">
        <v>568.6</v>
      </c>
      <c r="B65" s="91" t="s">
        <v>2993</v>
      </c>
      <c r="C65" s="91" t="s">
        <v>3153</v>
      </c>
      <c r="D65" s="92" t="s">
        <v>71</v>
      </c>
      <c r="E65" s="92">
        <v>42763</v>
      </c>
      <c r="F65" s="108">
        <v>22400</v>
      </c>
      <c r="G65" s="93" t="s">
        <v>3014</v>
      </c>
      <c r="H65" s="108" t="s">
        <v>3019</v>
      </c>
      <c r="I65" s="111" t="s">
        <v>71</v>
      </c>
      <c r="J65" s="110" t="s">
        <v>3017</v>
      </c>
      <c r="K65" s="111">
        <v>484.4</v>
      </c>
      <c r="L65" s="91" t="s">
        <v>2997</v>
      </c>
      <c r="M65" s="111" t="s">
        <v>3154</v>
      </c>
      <c r="N65" s="111" t="s">
        <v>71</v>
      </c>
      <c r="O65" s="117" t="s">
        <v>3017</v>
      </c>
      <c r="P65" s="86">
        <v>190.8</v>
      </c>
      <c r="Q65" s="86" t="s">
        <v>2998</v>
      </c>
      <c r="R65" s="86" t="s">
        <v>3157</v>
      </c>
      <c r="S65" s="152" t="s">
        <v>71</v>
      </c>
      <c r="T65" s="86" t="s">
        <v>3017</v>
      </c>
      <c r="U65" s="86">
        <v>261</v>
      </c>
      <c r="V65" s="86" t="s">
        <v>2998</v>
      </c>
      <c r="W65" s="86" t="s">
        <v>3158</v>
      </c>
      <c r="X65" s="86" t="s">
        <v>71</v>
      </c>
      <c r="Y65" s="86" t="s">
        <v>3017</v>
      </c>
      <c r="Z65" s="3"/>
      <c r="AA65" s="3"/>
      <c r="AB65" s="3"/>
      <c r="AC65" s="3"/>
      <c r="AD65" s="3"/>
      <c r="AJ65" s="3"/>
      <c r="AK65" s="3"/>
      <c r="AL65" s="3"/>
      <c r="AM65" s="3"/>
      <c r="AN65" s="3"/>
    </row>
    <row r="66" spans="1:40" x14ac:dyDescent="0.25">
      <c r="A66" s="91">
        <v>585</v>
      </c>
      <c r="B66" s="91" t="s">
        <v>2993</v>
      </c>
      <c r="C66" s="91" t="s">
        <v>3153</v>
      </c>
      <c r="D66" s="92" t="s">
        <v>71</v>
      </c>
      <c r="E66" s="92">
        <v>42763</v>
      </c>
      <c r="F66" s="108">
        <v>1090.3</v>
      </c>
      <c r="G66" s="93" t="s">
        <v>3014</v>
      </c>
      <c r="H66" s="108" t="s">
        <v>1767</v>
      </c>
      <c r="I66" s="111" t="s">
        <v>71</v>
      </c>
      <c r="J66" s="110" t="s">
        <v>3017</v>
      </c>
      <c r="K66" s="111">
        <v>359.2</v>
      </c>
      <c r="L66" s="91" t="s">
        <v>2997</v>
      </c>
      <c r="M66" s="111" t="s">
        <v>3156</v>
      </c>
      <c r="N66" s="111" t="s">
        <v>71</v>
      </c>
      <c r="O66" s="117" t="s">
        <v>3017</v>
      </c>
      <c r="P66" s="86">
        <v>180.5</v>
      </c>
      <c r="Q66" s="86" t="s">
        <v>2998</v>
      </c>
      <c r="R66" s="86" t="s">
        <v>3161</v>
      </c>
      <c r="S66" s="152" t="s">
        <v>71</v>
      </c>
      <c r="T66" s="86" t="s">
        <v>3017</v>
      </c>
      <c r="U66" s="86">
        <v>1184.3</v>
      </c>
      <c r="V66" s="86" t="s">
        <v>2998</v>
      </c>
      <c r="W66" s="86" t="s">
        <v>1767</v>
      </c>
      <c r="X66" s="86" t="s">
        <v>71</v>
      </c>
      <c r="Y66" s="86" t="s">
        <v>3017</v>
      </c>
      <c r="Z66" s="3"/>
      <c r="AA66" s="3"/>
      <c r="AB66" s="3"/>
      <c r="AC66" s="3"/>
      <c r="AD66" s="3"/>
      <c r="AJ66" s="3"/>
      <c r="AK66" s="3"/>
      <c r="AL66" s="3"/>
      <c r="AM66" s="3"/>
      <c r="AN66" s="3"/>
    </row>
    <row r="67" spans="1:40" x14ac:dyDescent="0.25">
      <c r="A67" s="91">
        <v>357.7</v>
      </c>
      <c r="B67" s="91" t="s">
        <v>2993</v>
      </c>
      <c r="C67" s="91" t="s">
        <v>3153</v>
      </c>
      <c r="D67" s="92" t="s">
        <v>71</v>
      </c>
      <c r="E67" s="92">
        <v>42763</v>
      </c>
      <c r="F67" s="108">
        <v>740</v>
      </c>
      <c r="G67" s="93" t="s">
        <v>3014</v>
      </c>
      <c r="H67" s="108" t="s">
        <v>3159</v>
      </c>
      <c r="I67" s="111" t="s">
        <v>71</v>
      </c>
      <c r="J67" s="110" t="s">
        <v>3017</v>
      </c>
      <c r="K67" s="111">
        <v>400</v>
      </c>
      <c r="L67" s="91" t="s">
        <v>2997</v>
      </c>
      <c r="M67" s="111" t="s">
        <v>3160</v>
      </c>
      <c r="N67" s="111" t="s">
        <v>71</v>
      </c>
      <c r="O67" s="117" t="s">
        <v>3017</v>
      </c>
      <c r="P67" s="86">
        <v>394.5</v>
      </c>
      <c r="Q67" s="86" t="s">
        <v>2998</v>
      </c>
      <c r="R67" s="86" t="s">
        <v>576</v>
      </c>
      <c r="S67" s="152" t="s">
        <v>71</v>
      </c>
      <c r="T67" s="86" t="s">
        <v>3017</v>
      </c>
      <c r="U67" s="86">
        <v>358.5</v>
      </c>
      <c r="V67" s="86" t="s">
        <v>2998</v>
      </c>
      <c r="W67" s="86" t="s">
        <v>3136</v>
      </c>
      <c r="X67" s="86" t="s">
        <v>71</v>
      </c>
      <c r="Y67" s="86" t="s">
        <v>3017</v>
      </c>
      <c r="Z67" s="3"/>
      <c r="AA67" s="3"/>
      <c r="AB67" s="3"/>
      <c r="AC67" s="3"/>
      <c r="AD67" s="3"/>
      <c r="AJ67" s="3"/>
      <c r="AK67" s="3"/>
      <c r="AL67" s="3"/>
      <c r="AM67" s="3"/>
      <c r="AN67" s="3"/>
    </row>
    <row r="68" spans="1:40" x14ac:dyDescent="0.25">
      <c r="A68" s="91">
        <v>184.75</v>
      </c>
      <c r="B68" s="91" t="s">
        <v>2993</v>
      </c>
      <c r="C68" s="91" t="s">
        <v>275</v>
      </c>
      <c r="D68" s="92" t="s">
        <v>71</v>
      </c>
      <c r="E68" s="92">
        <v>42762</v>
      </c>
      <c r="F68" s="108">
        <v>638</v>
      </c>
      <c r="G68" s="93" t="s">
        <v>3014</v>
      </c>
      <c r="H68" s="108" t="s">
        <v>3162</v>
      </c>
      <c r="I68" s="111" t="s">
        <v>71</v>
      </c>
      <c r="J68" s="110" t="s">
        <v>3017</v>
      </c>
      <c r="K68" s="111">
        <v>385.6</v>
      </c>
      <c r="L68" s="91" t="s">
        <v>2997</v>
      </c>
      <c r="M68" s="111" t="s">
        <v>3163</v>
      </c>
      <c r="N68" s="111" t="s">
        <v>71</v>
      </c>
      <c r="O68" s="117" t="s">
        <v>3017</v>
      </c>
      <c r="P68" s="86">
        <v>137</v>
      </c>
      <c r="Q68" s="86" t="s">
        <v>2998</v>
      </c>
      <c r="R68" s="86" t="s">
        <v>3062</v>
      </c>
      <c r="S68" s="152" t="s">
        <v>71</v>
      </c>
      <c r="T68" s="86" t="s">
        <v>3017</v>
      </c>
      <c r="U68" s="86">
        <v>330.17</v>
      </c>
      <c r="V68" s="86" t="s">
        <v>2998</v>
      </c>
      <c r="W68" s="86" t="s">
        <v>3164</v>
      </c>
      <c r="X68" s="86" t="s">
        <v>71</v>
      </c>
      <c r="Y68" s="86" t="s">
        <v>3017</v>
      </c>
      <c r="Z68" s="3"/>
      <c r="AA68" s="3"/>
      <c r="AB68" s="3"/>
      <c r="AC68" s="3"/>
      <c r="AD68" s="3"/>
      <c r="AJ68" s="3"/>
      <c r="AK68" s="3"/>
      <c r="AL68" s="3"/>
      <c r="AM68" s="3"/>
      <c r="AN68" s="3"/>
    </row>
    <row r="69" spans="1:40" x14ac:dyDescent="0.25">
      <c r="A69" s="91">
        <v>276.64999999999998</v>
      </c>
      <c r="B69" s="91" t="s">
        <v>2993</v>
      </c>
      <c r="C69" s="91" t="s">
        <v>275</v>
      </c>
      <c r="D69" s="92" t="s">
        <v>71</v>
      </c>
      <c r="E69" s="92">
        <v>42762</v>
      </c>
      <c r="F69" s="108">
        <v>425.9</v>
      </c>
      <c r="G69" s="93" t="s">
        <v>3014</v>
      </c>
      <c r="H69" s="108" t="s">
        <v>69</v>
      </c>
      <c r="I69" s="111" t="s">
        <v>71</v>
      </c>
      <c r="J69" s="110" t="s">
        <v>3017</v>
      </c>
      <c r="K69" s="111">
        <v>213</v>
      </c>
      <c r="L69" s="91" t="s">
        <v>2997</v>
      </c>
      <c r="M69" s="111" t="s">
        <v>3164</v>
      </c>
      <c r="N69" s="111" t="s">
        <v>71</v>
      </c>
      <c r="O69" s="117" t="s">
        <v>3017</v>
      </c>
      <c r="P69" s="86">
        <v>520.5</v>
      </c>
      <c r="Q69" s="86" t="s">
        <v>2998</v>
      </c>
      <c r="R69" s="86" t="s">
        <v>3129</v>
      </c>
      <c r="S69" s="152" t="s">
        <v>71</v>
      </c>
      <c r="T69" s="86" t="s">
        <v>3017</v>
      </c>
      <c r="U69" s="86">
        <v>235.05</v>
      </c>
      <c r="V69" s="86" t="s">
        <v>2998</v>
      </c>
      <c r="W69" s="86" t="s">
        <v>3165</v>
      </c>
      <c r="X69" s="86" t="s">
        <v>71</v>
      </c>
      <c r="Y69" s="86" t="s">
        <v>3017</v>
      </c>
      <c r="AJ69" s="3"/>
      <c r="AK69" s="3"/>
      <c r="AL69" s="3"/>
      <c r="AM69" s="3"/>
      <c r="AN69" s="3"/>
    </row>
    <row r="70" spans="1:40" x14ac:dyDescent="0.25">
      <c r="A70" s="91">
        <v>341.05</v>
      </c>
      <c r="B70" s="91" t="s">
        <v>2993</v>
      </c>
      <c r="C70" s="91" t="s">
        <v>275</v>
      </c>
      <c r="D70" s="92" t="s">
        <v>71</v>
      </c>
      <c r="E70" s="92">
        <v>42762</v>
      </c>
      <c r="F70" s="108">
        <v>303.60000000000002</v>
      </c>
      <c r="G70" s="93" t="s">
        <v>3014</v>
      </c>
      <c r="H70" s="108" t="s">
        <v>3156</v>
      </c>
      <c r="I70" s="111" t="s">
        <v>71</v>
      </c>
      <c r="J70" s="110" t="s">
        <v>3017</v>
      </c>
      <c r="K70" s="111">
        <v>267</v>
      </c>
      <c r="L70" s="91" t="s">
        <v>2997</v>
      </c>
      <c r="M70" s="111" t="s">
        <v>3064</v>
      </c>
      <c r="N70" s="111" t="s">
        <v>71</v>
      </c>
      <c r="O70" s="117" t="s">
        <v>3017</v>
      </c>
      <c r="P70" s="86">
        <v>111.2</v>
      </c>
      <c r="Q70" s="86" t="s">
        <v>2998</v>
      </c>
      <c r="R70" s="86" t="s">
        <v>3133</v>
      </c>
      <c r="S70" s="152" t="s">
        <v>71</v>
      </c>
      <c r="T70" s="86" t="s">
        <v>3017</v>
      </c>
      <c r="U70" s="86">
        <v>418.7</v>
      </c>
      <c r="V70" s="86" t="s">
        <v>2998</v>
      </c>
      <c r="W70" s="86" t="s">
        <v>3168</v>
      </c>
      <c r="X70" s="86" t="s">
        <v>71</v>
      </c>
      <c r="Y70" s="86" t="s">
        <v>3017</v>
      </c>
      <c r="AJ70" s="3"/>
      <c r="AK70" s="3"/>
      <c r="AL70" s="3"/>
      <c r="AM70" s="3"/>
      <c r="AN70" s="3"/>
    </row>
    <row r="71" spans="1:40" x14ac:dyDescent="0.25">
      <c r="A71" s="91">
        <v>346.2</v>
      </c>
      <c r="B71" s="91" t="s">
        <v>2993</v>
      </c>
      <c r="C71" s="91" t="s">
        <v>3166</v>
      </c>
      <c r="D71" s="92">
        <v>42763</v>
      </c>
      <c r="E71" s="92">
        <v>42762</v>
      </c>
      <c r="F71" s="108">
        <v>297</v>
      </c>
      <c r="G71" s="93" t="s">
        <v>3014</v>
      </c>
      <c r="H71" s="108" t="s">
        <v>3018</v>
      </c>
      <c r="I71" s="111" t="s">
        <v>71</v>
      </c>
      <c r="J71" s="110" t="s">
        <v>3017</v>
      </c>
      <c r="K71" s="111">
        <v>484.95</v>
      </c>
      <c r="L71" s="91" t="s">
        <v>2997</v>
      </c>
      <c r="M71" s="111" t="s">
        <v>3167</v>
      </c>
      <c r="N71" s="111" t="s">
        <v>71</v>
      </c>
      <c r="O71" s="117" t="s">
        <v>3017</v>
      </c>
      <c r="P71" s="86">
        <v>719.8</v>
      </c>
      <c r="Q71" s="86" t="s">
        <v>2998</v>
      </c>
      <c r="R71" s="86" t="s">
        <v>3171</v>
      </c>
      <c r="S71" s="152" t="s">
        <v>71</v>
      </c>
      <c r="T71" s="86" t="s">
        <v>3017</v>
      </c>
      <c r="U71" s="86">
        <v>99.15</v>
      </c>
      <c r="V71" s="86" t="s">
        <v>2998</v>
      </c>
      <c r="W71" s="86" t="s">
        <v>3172</v>
      </c>
      <c r="X71" s="86" t="s">
        <v>71</v>
      </c>
      <c r="Y71" s="86" t="s">
        <v>3017</v>
      </c>
      <c r="AJ71" s="3"/>
      <c r="AK71" s="3"/>
      <c r="AL71" s="3"/>
      <c r="AM71" s="3"/>
      <c r="AN71" s="3"/>
    </row>
    <row r="72" spans="1:40" x14ac:dyDescent="0.25">
      <c r="A72" s="91">
        <v>293.5</v>
      </c>
      <c r="B72" s="91" t="s">
        <v>2993</v>
      </c>
      <c r="C72" s="91" t="s">
        <v>3166</v>
      </c>
      <c r="D72" s="92">
        <v>42763</v>
      </c>
      <c r="E72" s="92">
        <v>42762</v>
      </c>
      <c r="F72" s="108">
        <v>68.400000000000006</v>
      </c>
      <c r="G72" s="93" t="s">
        <v>3014</v>
      </c>
      <c r="H72" s="108" t="s">
        <v>3169</v>
      </c>
      <c r="I72" s="111" t="s">
        <v>71</v>
      </c>
      <c r="J72" s="110" t="s">
        <v>3017</v>
      </c>
      <c r="K72" s="111">
        <v>40</v>
      </c>
      <c r="L72" s="91" t="s">
        <v>2997</v>
      </c>
      <c r="M72" s="111" t="s">
        <v>3170</v>
      </c>
      <c r="N72" s="111" t="s">
        <v>71</v>
      </c>
      <c r="O72" s="117" t="s">
        <v>3017</v>
      </c>
      <c r="P72" s="86">
        <v>570.5</v>
      </c>
      <c r="Q72" s="86" t="s">
        <v>2998</v>
      </c>
      <c r="R72" s="86" t="s">
        <v>3173</v>
      </c>
      <c r="S72" s="152" t="s">
        <v>71</v>
      </c>
      <c r="T72" s="86" t="s">
        <v>3017</v>
      </c>
      <c r="U72" s="86">
        <v>689.05</v>
      </c>
      <c r="V72" s="86" t="s">
        <v>2998</v>
      </c>
      <c r="W72" s="86" t="s">
        <v>485</v>
      </c>
      <c r="X72" s="86" t="s">
        <v>71</v>
      </c>
      <c r="Y72" s="86" t="s">
        <v>3017</v>
      </c>
      <c r="AJ72" s="3"/>
      <c r="AK72" s="3"/>
      <c r="AL72" s="3"/>
      <c r="AM72" s="3"/>
      <c r="AN72" s="3"/>
    </row>
    <row r="73" spans="1:40" x14ac:dyDescent="0.25">
      <c r="A73" s="91">
        <v>294.5</v>
      </c>
      <c r="B73" s="91" t="s">
        <v>2993</v>
      </c>
      <c r="C73" s="91" t="s">
        <v>576</v>
      </c>
      <c r="D73" s="92" t="s">
        <v>71</v>
      </c>
      <c r="E73" s="92">
        <v>42762</v>
      </c>
      <c r="F73" s="108">
        <v>95.4</v>
      </c>
      <c r="G73" s="93" t="s">
        <v>3014</v>
      </c>
      <c r="H73" s="108" t="s">
        <v>3118</v>
      </c>
      <c r="I73" s="111" t="s">
        <v>71</v>
      </c>
      <c r="J73" s="110" t="s">
        <v>3017</v>
      </c>
      <c r="K73" s="111">
        <v>69.150000000000006</v>
      </c>
      <c r="L73" s="91" t="s">
        <v>2997</v>
      </c>
      <c r="M73" s="111" t="s">
        <v>850</v>
      </c>
      <c r="N73" s="111" t="s">
        <v>71</v>
      </c>
      <c r="O73" s="117" t="s">
        <v>3017</v>
      </c>
      <c r="P73" s="86">
        <v>477</v>
      </c>
      <c r="Q73" s="86" t="s">
        <v>2998</v>
      </c>
      <c r="R73" s="86" t="s">
        <v>3168</v>
      </c>
      <c r="S73" s="152" t="s">
        <v>71</v>
      </c>
      <c r="T73" s="86" t="s">
        <v>3017</v>
      </c>
      <c r="U73" s="86">
        <v>526.5</v>
      </c>
      <c r="V73" s="86" t="s">
        <v>2998</v>
      </c>
      <c r="W73" s="86" t="s">
        <v>3146</v>
      </c>
      <c r="X73" s="86" t="s">
        <v>71</v>
      </c>
      <c r="Y73" s="86" t="s">
        <v>3017</v>
      </c>
      <c r="AJ73" s="3"/>
      <c r="AK73" s="3"/>
      <c r="AL73" s="3"/>
      <c r="AM73" s="3"/>
      <c r="AN73" s="3"/>
    </row>
    <row r="74" spans="1:40" x14ac:dyDescent="0.25">
      <c r="A74" s="91">
        <v>294.5</v>
      </c>
      <c r="B74" s="91" t="s">
        <v>2993</v>
      </c>
      <c r="C74" s="91" t="s">
        <v>576</v>
      </c>
      <c r="D74" s="92" t="s">
        <v>71</v>
      </c>
      <c r="E74" s="92">
        <v>42762</v>
      </c>
      <c r="F74" s="108">
        <v>372</v>
      </c>
      <c r="G74" s="93" t="s">
        <v>3014</v>
      </c>
      <c r="H74" s="108" t="s">
        <v>3136</v>
      </c>
      <c r="I74" s="111" t="s">
        <v>71</v>
      </c>
      <c r="J74" s="110" t="s">
        <v>3017</v>
      </c>
      <c r="K74" s="111">
        <v>1248.0999999999999</v>
      </c>
      <c r="L74" s="91" t="s">
        <v>2997</v>
      </c>
      <c r="M74" s="111" t="s">
        <v>3085</v>
      </c>
      <c r="N74" s="111" t="s">
        <v>71</v>
      </c>
      <c r="O74" s="117" t="s">
        <v>3017</v>
      </c>
      <c r="P74" s="86">
        <v>444</v>
      </c>
      <c r="Q74" s="86" t="s">
        <v>2998</v>
      </c>
      <c r="R74" s="86" t="s">
        <v>3174</v>
      </c>
      <c r="S74" s="152" t="s">
        <v>71</v>
      </c>
      <c r="T74" s="86" t="s">
        <v>3017</v>
      </c>
      <c r="U74" s="86">
        <v>1114.8</v>
      </c>
      <c r="V74" s="86" t="s">
        <v>2998</v>
      </c>
      <c r="W74" s="86" t="s">
        <v>3175</v>
      </c>
      <c r="X74" s="86" t="s">
        <v>71</v>
      </c>
      <c r="Y74" s="86" t="s">
        <v>3017</v>
      </c>
      <c r="AJ74" s="3"/>
      <c r="AK74" s="3"/>
      <c r="AL74" s="3"/>
      <c r="AM74" s="3"/>
      <c r="AN74" s="3"/>
    </row>
    <row r="75" spans="1:40" x14ac:dyDescent="0.25">
      <c r="A75" s="91">
        <v>232.55</v>
      </c>
      <c r="B75" s="91" t="s">
        <v>2993</v>
      </c>
      <c r="C75" s="91" t="s">
        <v>3087</v>
      </c>
      <c r="D75" s="92">
        <v>42763</v>
      </c>
      <c r="E75" s="92">
        <v>42762</v>
      </c>
      <c r="F75" s="108">
        <v>569</v>
      </c>
      <c r="G75" s="93" t="s">
        <v>3014</v>
      </c>
      <c r="H75" s="108" t="s">
        <v>3143</v>
      </c>
      <c r="I75" s="111" t="s">
        <v>71</v>
      </c>
      <c r="J75" s="110" t="s">
        <v>3017</v>
      </c>
      <c r="K75" s="111">
        <v>2239.5</v>
      </c>
      <c r="L75" s="91" t="s">
        <v>2997</v>
      </c>
      <c r="M75" s="111" t="s">
        <v>3123</v>
      </c>
      <c r="N75" s="111" t="s">
        <v>71</v>
      </c>
      <c r="O75" s="117" t="s">
        <v>3017</v>
      </c>
      <c r="P75" s="86">
        <v>125.5</v>
      </c>
      <c r="Q75" s="86" t="s">
        <v>2998</v>
      </c>
      <c r="R75" s="86" t="s">
        <v>314</v>
      </c>
      <c r="S75" s="152" t="s">
        <v>71</v>
      </c>
      <c r="T75" s="86" t="s">
        <v>3017</v>
      </c>
      <c r="U75" s="86">
        <v>856.35</v>
      </c>
      <c r="V75" s="86" t="s">
        <v>2998</v>
      </c>
      <c r="W75" s="86" t="s">
        <v>3176</v>
      </c>
      <c r="X75" s="86" t="s">
        <v>71</v>
      </c>
      <c r="Y75" s="86" t="s">
        <v>3017</v>
      </c>
      <c r="AJ75" s="3"/>
      <c r="AK75" s="3"/>
      <c r="AL75" s="3"/>
      <c r="AM75" s="3"/>
      <c r="AN75" s="3"/>
    </row>
    <row r="76" spans="1:40" x14ac:dyDescent="0.25">
      <c r="A76" s="91">
        <v>210.95</v>
      </c>
      <c r="B76" s="91" t="s">
        <v>2993</v>
      </c>
      <c r="C76" s="91" t="s">
        <v>3087</v>
      </c>
      <c r="D76" s="92">
        <v>42763</v>
      </c>
      <c r="E76" s="92">
        <v>42762</v>
      </c>
      <c r="F76" s="108">
        <v>16100</v>
      </c>
      <c r="G76" s="93" t="s">
        <v>3014</v>
      </c>
      <c r="H76" s="108" t="s">
        <v>3019</v>
      </c>
      <c r="I76" s="111" t="s">
        <v>71</v>
      </c>
      <c r="J76" s="110" t="s">
        <v>3017</v>
      </c>
      <c r="K76" s="111">
        <v>477</v>
      </c>
      <c r="L76" s="91" t="s">
        <v>2997</v>
      </c>
      <c r="M76" s="111" t="s">
        <v>1629</v>
      </c>
      <c r="N76" s="111" t="s">
        <v>71</v>
      </c>
      <c r="O76" s="117" t="s">
        <v>3017</v>
      </c>
      <c r="P76" s="86">
        <v>281</v>
      </c>
      <c r="Q76" s="86" t="s">
        <v>2998</v>
      </c>
      <c r="R76" s="86" t="s">
        <v>3134</v>
      </c>
      <c r="S76" s="152" t="s">
        <v>71</v>
      </c>
      <c r="T76" s="86" t="s">
        <v>3017</v>
      </c>
      <c r="U76" s="86">
        <v>266.10000000000002</v>
      </c>
      <c r="V76" s="86" t="s">
        <v>2998</v>
      </c>
      <c r="W76" s="86" t="s">
        <v>3177</v>
      </c>
      <c r="X76" s="86" t="s">
        <v>71</v>
      </c>
      <c r="Y76" s="86" t="s">
        <v>3017</v>
      </c>
      <c r="AJ76" s="3"/>
      <c r="AK76" s="3"/>
      <c r="AL76" s="3"/>
      <c r="AM76" s="3"/>
      <c r="AN76" s="3"/>
    </row>
    <row r="77" spans="1:40" x14ac:dyDescent="0.25">
      <c r="A77" s="91">
        <v>7949.8</v>
      </c>
      <c r="B77" s="91" t="s">
        <v>2993</v>
      </c>
      <c r="C77" s="91" t="s">
        <v>3171</v>
      </c>
      <c r="D77" s="92" t="s">
        <v>71</v>
      </c>
      <c r="E77" s="92">
        <v>42751</v>
      </c>
      <c r="F77" s="108">
        <v>13200</v>
      </c>
      <c r="G77" s="93" t="s">
        <v>3014</v>
      </c>
      <c r="H77" s="108" t="s">
        <v>3019</v>
      </c>
      <c r="I77" s="111" t="s">
        <v>71</v>
      </c>
      <c r="J77" s="110" t="s">
        <v>3017</v>
      </c>
      <c r="K77" s="111">
        <v>28.5</v>
      </c>
      <c r="L77" s="91" t="s">
        <v>2997</v>
      </c>
      <c r="M77" s="111" t="s">
        <v>3040</v>
      </c>
      <c r="N77" s="111" t="s">
        <v>71</v>
      </c>
      <c r="O77" s="117" t="s">
        <v>3017</v>
      </c>
      <c r="P77" s="86">
        <v>1525.75</v>
      </c>
      <c r="Q77" s="86" t="s">
        <v>2998</v>
      </c>
      <c r="R77" s="86" t="s">
        <v>3178</v>
      </c>
      <c r="S77" s="152" t="s">
        <v>71</v>
      </c>
      <c r="T77" s="86" t="s">
        <v>3017</v>
      </c>
      <c r="U77" s="86">
        <v>737.05</v>
      </c>
      <c r="V77" s="86" t="s">
        <v>2998</v>
      </c>
      <c r="W77" s="86" t="s">
        <v>3149</v>
      </c>
      <c r="X77" s="86" t="s">
        <v>71</v>
      </c>
      <c r="Y77" s="86" t="s">
        <v>3017</v>
      </c>
      <c r="AJ77" s="3"/>
      <c r="AK77" s="3"/>
      <c r="AL77" s="3"/>
      <c r="AM77" s="3"/>
      <c r="AN77" s="3"/>
    </row>
    <row r="78" spans="1:40" x14ac:dyDescent="0.25">
      <c r="A78" s="91">
        <v>3800</v>
      </c>
      <c r="B78" s="91" t="s">
        <v>2993</v>
      </c>
      <c r="C78" s="91" t="s">
        <v>3171</v>
      </c>
      <c r="D78" s="92">
        <v>42736</v>
      </c>
      <c r="E78" s="92">
        <v>42751</v>
      </c>
      <c r="F78" s="108">
        <v>803.3</v>
      </c>
      <c r="G78" s="93" t="s">
        <v>3014</v>
      </c>
      <c r="H78" s="108" t="s">
        <v>3120</v>
      </c>
      <c r="I78" s="111" t="s">
        <v>71</v>
      </c>
      <c r="J78" s="110" t="s">
        <v>3017</v>
      </c>
      <c r="K78" s="111">
        <v>444.5</v>
      </c>
      <c r="L78" s="91" t="s">
        <v>2997</v>
      </c>
      <c r="M78" s="111" t="s">
        <v>3128</v>
      </c>
      <c r="N78" s="111" t="s">
        <v>71</v>
      </c>
      <c r="O78" s="117" t="s">
        <v>3017</v>
      </c>
      <c r="P78" s="86">
        <v>128.5</v>
      </c>
      <c r="Q78" s="86" t="s">
        <v>2998</v>
      </c>
      <c r="R78" s="86" t="s">
        <v>3180</v>
      </c>
      <c r="S78" s="152" t="s">
        <v>71</v>
      </c>
      <c r="T78" s="86" t="s">
        <v>3017</v>
      </c>
      <c r="U78" s="86">
        <v>1299.5</v>
      </c>
      <c r="V78" s="86" t="s">
        <v>2998</v>
      </c>
      <c r="W78" s="86" t="s">
        <v>3181</v>
      </c>
      <c r="X78" s="86" t="s">
        <v>71</v>
      </c>
      <c r="Y78" s="86" t="s">
        <v>3017</v>
      </c>
      <c r="AJ78" s="3"/>
      <c r="AK78" s="3"/>
      <c r="AL78" s="3"/>
      <c r="AM78" s="3"/>
      <c r="AN78" s="3"/>
    </row>
    <row r="79" spans="1:40" x14ac:dyDescent="0.25">
      <c r="A79" s="91">
        <v>422.75</v>
      </c>
      <c r="B79" s="91" t="s">
        <v>2993</v>
      </c>
      <c r="C79" s="91" t="s">
        <v>3173</v>
      </c>
      <c r="D79" s="92">
        <v>42763</v>
      </c>
      <c r="E79" s="92">
        <v>42764</v>
      </c>
      <c r="F79" s="108">
        <v>316.5</v>
      </c>
      <c r="G79" s="93" t="s">
        <v>3014</v>
      </c>
      <c r="H79" s="108" t="s">
        <v>485</v>
      </c>
      <c r="I79" s="111" t="s">
        <v>71</v>
      </c>
      <c r="J79" s="110" t="s">
        <v>3017</v>
      </c>
      <c r="K79" s="111">
        <v>783.75</v>
      </c>
      <c r="L79" s="91" t="s">
        <v>2997</v>
      </c>
      <c r="M79" s="111" t="s">
        <v>3179</v>
      </c>
      <c r="N79" s="111" t="s">
        <v>71</v>
      </c>
      <c r="O79" s="117" t="s">
        <v>3017</v>
      </c>
      <c r="P79" s="86">
        <v>6000</v>
      </c>
      <c r="Q79" s="86" t="s">
        <v>2998</v>
      </c>
      <c r="R79" s="86" t="s">
        <v>3183</v>
      </c>
      <c r="S79" s="152" t="s">
        <v>71</v>
      </c>
      <c r="T79" s="86" t="s">
        <v>3017</v>
      </c>
      <c r="U79" s="86">
        <v>378.25</v>
      </c>
      <c r="V79" s="86" t="s">
        <v>2998</v>
      </c>
      <c r="W79" s="86" t="s">
        <v>3156</v>
      </c>
      <c r="X79" s="86" t="s">
        <v>71</v>
      </c>
      <c r="Y79" s="86" t="s">
        <v>3017</v>
      </c>
      <c r="AJ79" s="3"/>
      <c r="AK79" s="3"/>
      <c r="AL79" s="3"/>
      <c r="AM79" s="3"/>
      <c r="AN79" s="3"/>
    </row>
    <row r="80" spans="1:40" x14ac:dyDescent="0.25">
      <c r="A80" s="91">
        <v>238.4</v>
      </c>
      <c r="B80" s="91" t="s">
        <v>2993</v>
      </c>
      <c r="C80" s="91" t="s">
        <v>3173</v>
      </c>
      <c r="D80" s="92" t="s">
        <v>71</v>
      </c>
      <c r="E80" s="92">
        <v>42764</v>
      </c>
      <c r="F80" s="108">
        <v>553.4</v>
      </c>
      <c r="G80" s="93" t="s">
        <v>3014</v>
      </c>
      <c r="H80" s="108" t="s">
        <v>3182</v>
      </c>
      <c r="I80" s="111" t="s">
        <v>71</v>
      </c>
      <c r="J80" s="110" t="s">
        <v>3017</v>
      </c>
      <c r="K80" s="111">
        <v>691.5</v>
      </c>
      <c r="L80" s="91" t="s">
        <v>2997</v>
      </c>
      <c r="M80" s="111" t="s">
        <v>3120</v>
      </c>
      <c r="N80" s="111" t="s">
        <v>71</v>
      </c>
      <c r="O80" s="117" t="s">
        <v>3017</v>
      </c>
      <c r="P80" s="86">
        <v>461.5</v>
      </c>
      <c r="Q80" s="86" t="s">
        <v>2998</v>
      </c>
      <c r="R80" s="86" t="s">
        <v>3184</v>
      </c>
      <c r="S80" s="152" t="s">
        <v>71</v>
      </c>
      <c r="T80" s="86" t="s">
        <v>3017</v>
      </c>
      <c r="U80" s="86">
        <v>300</v>
      </c>
      <c r="V80" s="86" t="s">
        <v>2998</v>
      </c>
      <c r="W80" s="86" t="s">
        <v>3185</v>
      </c>
      <c r="X80" s="86" t="s">
        <v>71</v>
      </c>
      <c r="Y80" s="86" t="s">
        <v>3017</v>
      </c>
      <c r="AJ80" s="3"/>
      <c r="AK80" s="3"/>
      <c r="AL80" s="3"/>
      <c r="AM80" s="3"/>
      <c r="AN80" s="3"/>
    </row>
    <row r="81" spans="1:40" x14ac:dyDescent="0.25">
      <c r="A81" s="91">
        <v>75.5</v>
      </c>
      <c r="B81" s="91" t="s">
        <v>2993</v>
      </c>
      <c r="C81" s="91" t="s">
        <v>3130</v>
      </c>
      <c r="D81" s="92" t="s">
        <v>71</v>
      </c>
      <c r="E81" s="92">
        <v>42764</v>
      </c>
      <c r="F81" s="108">
        <v>561.25</v>
      </c>
      <c r="G81" s="93" t="s">
        <v>3014</v>
      </c>
      <c r="H81" s="108" t="s">
        <v>3037</v>
      </c>
      <c r="I81" s="111" t="s">
        <v>71</v>
      </c>
      <c r="J81" s="110" t="s">
        <v>3017</v>
      </c>
      <c r="K81" s="111">
        <v>268.5</v>
      </c>
      <c r="L81" s="91" t="s">
        <v>2997</v>
      </c>
      <c r="M81" s="111" t="s">
        <v>3158</v>
      </c>
      <c r="N81" s="111" t="s">
        <v>71</v>
      </c>
      <c r="O81" s="117" t="s">
        <v>3017</v>
      </c>
      <c r="P81" s="86">
        <v>334</v>
      </c>
      <c r="Q81" s="86" t="s">
        <v>2998</v>
      </c>
      <c r="R81" s="86" t="s">
        <v>3186</v>
      </c>
      <c r="S81" s="152" t="s">
        <v>71</v>
      </c>
      <c r="T81" s="86" t="s">
        <v>3017</v>
      </c>
      <c r="U81" s="86">
        <v>464.9</v>
      </c>
      <c r="V81" s="86" t="s">
        <v>2998</v>
      </c>
      <c r="W81" s="86" t="s">
        <v>3154</v>
      </c>
      <c r="X81" s="86" t="s">
        <v>71</v>
      </c>
      <c r="Y81" s="86" t="s">
        <v>3017</v>
      </c>
      <c r="AJ81" s="3"/>
      <c r="AK81" s="3"/>
      <c r="AL81" s="3"/>
      <c r="AM81" s="3"/>
      <c r="AN81" s="3"/>
    </row>
    <row r="82" spans="1:40" x14ac:dyDescent="0.25">
      <c r="A82" s="91">
        <v>70.099999999999994</v>
      </c>
      <c r="B82" s="91" t="s">
        <v>2993</v>
      </c>
      <c r="C82" s="91" t="s">
        <v>3130</v>
      </c>
      <c r="D82" s="92" t="s">
        <v>71</v>
      </c>
      <c r="E82" s="92">
        <v>42764</v>
      </c>
      <c r="F82" s="108">
        <v>114.4</v>
      </c>
      <c r="G82" s="93" t="s">
        <v>3014</v>
      </c>
      <c r="H82" s="108" t="s">
        <v>3088</v>
      </c>
      <c r="I82" s="111" t="s">
        <v>71</v>
      </c>
      <c r="J82" s="110" t="s">
        <v>3017</v>
      </c>
      <c r="K82" s="111">
        <v>1099.55</v>
      </c>
      <c r="L82" s="91" t="s">
        <v>2997</v>
      </c>
      <c r="M82" s="111" t="s">
        <v>1767</v>
      </c>
      <c r="N82" s="111" t="s">
        <v>71</v>
      </c>
      <c r="O82" s="117" t="s">
        <v>3017</v>
      </c>
      <c r="P82" s="86">
        <v>32</v>
      </c>
      <c r="Q82" s="86" t="s">
        <v>2998</v>
      </c>
      <c r="R82" s="86" t="s">
        <v>3138</v>
      </c>
      <c r="S82" s="152" t="s">
        <v>71</v>
      </c>
      <c r="T82" s="86" t="s">
        <v>3017</v>
      </c>
      <c r="U82" s="86">
        <v>665.5</v>
      </c>
      <c r="V82" s="86" t="s">
        <v>2998</v>
      </c>
      <c r="W82" s="86" t="s">
        <v>3151</v>
      </c>
      <c r="X82" s="86" t="s">
        <v>71</v>
      </c>
      <c r="Y82" s="86" t="s">
        <v>3017</v>
      </c>
      <c r="AJ82" s="3"/>
      <c r="AK82" s="3"/>
      <c r="AL82" s="3"/>
      <c r="AM82" s="3"/>
      <c r="AN82" s="3"/>
    </row>
    <row r="83" spans="1:40" x14ac:dyDescent="0.25">
      <c r="A83" s="91">
        <v>3800</v>
      </c>
      <c r="B83" s="91" t="s">
        <v>2993</v>
      </c>
      <c r="C83" s="92" t="s">
        <v>3019</v>
      </c>
      <c r="D83" s="92">
        <v>42740</v>
      </c>
      <c r="E83" s="92">
        <v>42763</v>
      </c>
      <c r="F83" s="108">
        <v>1482</v>
      </c>
      <c r="G83" s="93" t="s">
        <v>3014</v>
      </c>
      <c r="H83" s="108" t="s">
        <v>3187</v>
      </c>
      <c r="I83" s="111" t="s">
        <v>71</v>
      </c>
      <c r="J83" s="110" t="s">
        <v>3017</v>
      </c>
      <c r="K83" s="111">
        <v>668.4</v>
      </c>
      <c r="L83" s="91" t="s">
        <v>2997</v>
      </c>
      <c r="M83" s="111" t="s">
        <v>3149</v>
      </c>
      <c r="N83" s="111" t="s">
        <v>71</v>
      </c>
      <c r="O83" s="117" t="s">
        <v>3017</v>
      </c>
      <c r="P83" s="86">
        <v>413.4</v>
      </c>
      <c r="Q83" s="86" t="s">
        <v>2998</v>
      </c>
      <c r="R83" s="86" t="s">
        <v>1737</v>
      </c>
      <c r="S83" s="152" t="s">
        <v>71</v>
      </c>
      <c r="T83" s="86" t="s">
        <v>3017</v>
      </c>
      <c r="U83" s="86">
        <v>270</v>
      </c>
      <c r="V83" s="86" t="s">
        <v>2998</v>
      </c>
      <c r="W83" s="86" t="s">
        <v>3189</v>
      </c>
      <c r="X83" s="86" t="s">
        <v>71</v>
      </c>
      <c r="Y83" s="86" t="s">
        <v>3017</v>
      </c>
      <c r="AJ83" s="3"/>
      <c r="AK83" s="3"/>
      <c r="AL83" s="3"/>
      <c r="AM83" s="3"/>
      <c r="AN83" s="3"/>
    </row>
    <row r="84" spans="1:40" x14ac:dyDescent="0.25">
      <c r="A84" s="91">
        <v>1390.8</v>
      </c>
      <c r="B84" s="91" t="s">
        <v>2993</v>
      </c>
      <c r="C84" s="91" t="s">
        <v>3122</v>
      </c>
      <c r="D84" s="92" t="s">
        <v>71</v>
      </c>
      <c r="E84" s="92">
        <v>42763</v>
      </c>
      <c r="F84" s="108">
        <v>600</v>
      </c>
      <c r="G84" s="93" t="s">
        <v>3014</v>
      </c>
      <c r="H84" s="108" t="s">
        <v>3188</v>
      </c>
      <c r="I84" s="111" t="s">
        <v>71</v>
      </c>
      <c r="J84" s="110" t="s">
        <v>3017</v>
      </c>
      <c r="K84" s="111">
        <v>86.5</v>
      </c>
      <c r="L84" s="91" t="s">
        <v>2997</v>
      </c>
      <c r="M84" s="111" t="s">
        <v>3046</v>
      </c>
      <c r="N84" s="111" t="s">
        <v>71</v>
      </c>
      <c r="O84" s="117" t="s">
        <v>3017</v>
      </c>
      <c r="P84" s="86">
        <v>197.7</v>
      </c>
      <c r="Q84" s="86" t="s">
        <v>2998</v>
      </c>
      <c r="R84" s="86" t="s">
        <v>3066</v>
      </c>
      <c r="S84" s="152" t="s">
        <v>71</v>
      </c>
      <c r="T84" s="86" t="s">
        <v>3017</v>
      </c>
      <c r="U84" s="86">
        <v>584</v>
      </c>
      <c r="V84" s="86" t="s">
        <v>2998</v>
      </c>
      <c r="W84" s="86" t="s">
        <v>3143</v>
      </c>
      <c r="X84" s="86" t="s">
        <v>71</v>
      </c>
      <c r="Y84" s="86" t="s">
        <v>3017</v>
      </c>
      <c r="AJ84" s="3"/>
      <c r="AK84" s="3"/>
      <c r="AL84" s="3"/>
      <c r="AM84" s="3"/>
      <c r="AN84" s="3"/>
    </row>
    <row r="85" spans="1:40" x14ac:dyDescent="0.25">
      <c r="A85" s="91">
        <v>1374.8</v>
      </c>
      <c r="B85" s="91" t="s">
        <v>2993</v>
      </c>
      <c r="C85" s="91" t="s">
        <v>3122</v>
      </c>
      <c r="D85" s="92" t="s">
        <v>71</v>
      </c>
      <c r="E85" s="92">
        <v>42763</v>
      </c>
      <c r="F85" s="108">
        <v>605.5</v>
      </c>
      <c r="G85" s="93" t="s">
        <v>3014</v>
      </c>
      <c r="H85" s="108" t="s">
        <v>3151</v>
      </c>
      <c r="I85" s="111" t="s">
        <v>71</v>
      </c>
      <c r="J85" s="110" t="s">
        <v>3017</v>
      </c>
      <c r="K85" s="111">
        <v>4200</v>
      </c>
      <c r="L85" s="91" t="s">
        <v>2997</v>
      </c>
      <c r="M85" s="111" t="s">
        <v>3190</v>
      </c>
      <c r="N85" s="111" t="s">
        <v>71</v>
      </c>
      <c r="O85" s="117" t="s">
        <v>3017</v>
      </c>
      <c r="P85" s="86">
        <v>1328.2</v>
      </c>
      <c r="Q85" s="86" t="s">
        <v>2998</v>
      </c>
      <c r="R85" s="86" t="s">
        <v>3192</v>
      </c>
      <c r="S85" s="152" t="s">
        <v>71</v>
      </c>
      <c r="T85" s="86" t="s">
        <v>3017</v>
      </c>
      <c r="U85" s="86">
        <v>512.70000000000005</v>
      </c>
      <c r="V85" s="86" t="s">
        <v>2998</v>
      </c>
      <c r="W85" s="86" t="s">
        <v>3163</v>
      </c>
      <c r="X85" s="86" t="s">
        <v>71</v>
      </c>
      <c r="Y85" s="86" t="s">
        <v>3017</v>
      </c>
      <c r="AJ85" s="3"/>
      <c r="AK85" s="3"/>
      <c r="AL85" s="3"/>
      <c r="AM85" s="3"/>
      <c r="AN85" s="3"/>
    </row>
    <row r="86" spans="1:40" x14ac:dyDescent="0.25">
      <c r="A86" s="91">
        <v>2522.3000000000002</v>
      </c>
      <c r="B86" s="91" t="s">
        <v>2993</v>
      </c>
      <c r="C86" s="91" t="s">
        <v>3122</v>
      </c>
      <c r="D86" s="92" t="s">
        <v>71</v>
      </c>
      <c r="E86" s="92">
        <v>42763</v>
      </c>
      <c r="F86" s="108">
        <v>484</v>
      </c>
      <c r="G86" s="93" t="s">
        <v>3014</v>
      </c>
      <c r="H86" s="108" t="s">
        <v>3180</v>
      </c>
      <c r="I86" s="111" t="s">
        <v>71</v>
      </c>
      <c r="J86" s="110" t="s">
        <v>3017</v>
      </c>
      <c r="K86" s="111">
        <v>632.85</v>
      </c>
      <c r="L86" s="91" t="s">
        <v>2997</v>
      </c>
      <c r="M86" s="111" t="s">
        <v>3191</v>
      </c>
      <c r="N86" s="111" t="s">
        <v>71</v>
      </c>
      <c r="O86" s="117" t="s">
        <v>3017</v>
      </c>
      <c r="P86" s="86">
        <v>211.5</v>
      </c>
      <c r="Q86" s="86" t="s">
        <v>2998</v>
      </c>
      <c r="R86" s="86" t="s">
        <v>3193</v>
      </c>
      <c r="S86" s="152" t="s">
        <v>71</v>
      </c>
      <c r="T86" s="86" t="s">
        <v>3017</v>
      </c>
      <c r="U86" s="86">
        <v>345</v>
      </c>
      <c r="V86" s="86" t="s">
        <v>2998</v>
      </c>
      <c r="W86" s="86" t="s">
        <v>1665</v>
      </c>
      <c r="X86" s="86" t="s">
        <v>71</v>
      </c>
      <c r="Y86" s="86" t="s">
        <v>3017</v>
      </c>
      <c r="AJ86" s="3"/>
      <c r="AK86" s="3"/>
      <c r="AL86" s="3"/>
      <c r="AM86" s="3"/>
      <c r="AN86" s="3"/>
    </row>
    <row r="87" spans="1:40" x14ac:dyDescent="0.25">
      <c r="A87" s="91">
        <v>423.5</v>
      </c>
      <c r="B87" s="91" t="s">
        <v>2993</v>
      </c>
      <c r="C87" s="91" t="s">
        <v>3184</v>
      </c>
      <c r="D87" s="92" t="s">
        <v>71</v>
      </c>
      <c r="E87" s="92">
        <v>42762</v>
      </c>
      <c r="F87" s="108">
        <v>300</v>
      </c>
      <c r="G87" s="93" t="s">
        <v>3014</v>
      </c>
      <c r="H87" s="108" t="s">
        <v>3160</v>
      </c>
      <c r="I87" s="111" t="s">
        <v>71</v>
      </c>
      <c r="J87" s="110" t="s">
        <v>3017</v>
      </c>
      <c r="K87" s="111">
        <v>219</v>
      </c>
      <c r="L87" s="91" t="s">
        <v>2997</v>
      </c>
      <c r="M87" s="111" t="s">
        <v>3062</v>
      </c>
      <c r="N87" s="111" t="s">
        <v>71</v>
      </c>
      <c r="O87" s="117" t="s">
        <v>3017</v>
      </c>
      <c r="P87" s="86">
        <v>1123.1500000000001</v>
      </c>
      <c r="Q87" s="86" t="s">
        <v>2998</v>
      </c>
      <c r="R87" s="86" t="s">
        <v>3091</v>
      </c>
      <c r="S87" s="152" t="s">
        <v>71</v>
      </c>
      <c r="T87" s="86" t="s">
        <v>3017</v>
      </c>
      <c r="U87" s="86">
        <v>1482</v>
      </c>
      <c r="V87" s="86" t="s">
        <v>2998</v>
      </c>
      <c r="W87" s="86" t="s">
        <v>3187</v>
      </c>
      <c r="X87" s="86" t="s">
        <v>71</v>
      </c>
      <c r="Y87" s="86" t="s">
        <v>3017</v>
      </c>
      <c r="AJ87" s="3"/>
      <c r="AK87" s="3"/>
      <c r="AL87" s="3"/>
      <c r="AM87" s="3"/>
      <c r="AN87" s="3"/>
    </row>
    <row r="88" spans="1:40" x14ac:dyDescent="0.25">
      <c r="A88" s="91">
        <v>445</v>
      </c>
      <c r="B88" s="91" t="s">
        <v>2993</v>
      </c>
      <c r="C88" s="91" t="s">
        <v>3184</v>
      </c>
      <c r="D88" s="92" t="s">
        <v>71</v>
      </c>
      <c r="E88" s="92">
        <v>42762</v>
      </c>
      <c r="F88" s="108">
        <v>289.39999999999998</v>
      </c>
      <c r="G88" s="93" t="s">
        <v>3014</v>
      </c>
      <c r="H88" s="108" t="s">
        <v>3154</v>
      </c>
      <c r="I88" s="111" t="s">
        <v>71</v>
      </c>
      <c r="J88" s="110" t="s">
        <v>3017</v>
      </c>
      <c r="K88" s="111">
        <v>1368.8</v>
      </c>
      <c r="L88" s="91" t="s">
        <v>2997</v>
      </c>
      <c r="M88" s="111" t="s">
        <v>150</v>
      </c>
      <c r="N88" s="111" t="s">
        <v>71</v>
      </c>
      <c r="O88" s="117" t="s">
        <v>3017</v>
      </c>
      <c r="P88" s="86">
        <v>556.75</v>
      </c>
      <c r="Q88" s="86" t="s">
        <v>2998</v>
      </c>
      <c r="R88" s="86" t="s">
        <v>1737</v>
      </c>
      <c r="S88" s="152" t="s">
        <v>71</v>
      </c>
      <c r="T88" s="86" t="s">
        <v>3017</v>
      </c>
      <c r="U88" s="86">
        <v>114.4</v>
      </c>
      <c r="V88" s="86" t="s">
        <v>2998</v>
      </c>
      <c r="W88" s="86" t="s">
        <v>3088</v>
      </c>
      <c r="X88" s="86" t="s">
        <v>71</v>
      </c>
      <c r="Y88" s="86" t="s">
        <v>3017</v>
      </c>
      <c r="AJ88" s="3"/>
      <c r="AK88" s="3"/>
      <c r="AL88" s="3"/>
      <c r="AM88" s="3"/>
      <c r="AN88" s="3"/>
    </row>
    <row r="89" spans="1:40" x14ac:dyDescent="0.25">
      <c r="A89" s="91">
        <v>2287</v>
      </c>
      <c r="B89" s="91" t="s">
        <v>2993</v>
      </c>
      <c r="C89" s="91" t="s">
        <v>3141</v>
      </c>
      <c r="D89" s="92" t="s">
        <v>71</v>
      </c>
      <c r="E89" s="92">
        <v>42763</v>
      </c>
      <c r="F89" s="108">
        <v>345.8</v>
      </c>
      <c r="G89" s="93" t="s">
        <v>3014</v>
      </c>
      <c r="H89" s="108" t="s">
        <v>3163</v>
      </c>
      <c r="I89" s="111" t="s">
        <v>71</v>
      </c>
      <c r="J89" s="110" t="s">
        <v>3017</v>
      </c>
      <c r="K89" s="111">
        <v>2198.1999999999998</v>
      </c>
      <c r="L89" s="91" t="s">
        <v>2997</v>
      </c>
      <c r="M89" s="111" t="s">
        <v>3048</v>
      </c>
      <c r="N89" s="111" t="s">
        <v>71</v>
      </c>
      <c r="O89" s="117" t="s">
        <v>3017</v>
      </c>
      <c r="P89" s="86">
        <v>301.5</v>
      </c>
      <c r="Q89" s="86" t="s">
        <v>2998</v>
      </c>
      <c r="R89" s="86" t="s">
        <v>3068</v>
      </c>
      <c r="S89" s="152" t="s">
        <v>71</v>
      </c>
      <c r="T89" s="86" t="s">
        <v>3017</v>
      </c>
      <c r="U89" s="86">
        <v>6641</v>
      </c>
      <c r="V89" s="86" t="s">
        <v>2998</v>
      </c>
      <c r="W89" s="86" t="s">
        <v>3019</v>
      </c>
      <c r="X89" s="103">
        <v>42880</v>
      </c>
      <c r="Y89" s="86" t="s">
        <v>3017</v>
      </c>
    </row>
    <row r="90" spans="1:40" x14ac:dyDescent="0.25">
      <c r="A90" s="91">
        <v>118.4</v>
      </c>
      <c r="B90" s="91" t="s">
        <v>2993</v>
      </c>
      <c r="C90" s="91" t="s">
        <v>3141</v>
      </c>
      <c r="D90" s="92" t="s">
        <v>71</v>
      </c>
      <c r="E90" s="92">
        <v>42763</v>
      </c>
      <c r="F90" s="108">
        <v>1759.6</v>
      </c>
      <c r="G90" s="93" t="s">
        <v>3014</v>
      </c>
      <c r="H90" s="108" t="s">
        <v>3194</v>
      </c>
      <c r="I90" s="111" t="s">
        <v>71</v>
      </c>
      <c r="J90" s="110" t="s">
        <v>3017</v>
      </c>
      <c r="K90" s="111">
        <v>106</v>
      </c>
      <c r="L90" s="91" t="s">
        <v>2997</v>
      </c>
      <c r="M90" s="111" t="s">
        <v>3098</v>
      </c>
      <c r="N90" s="111" t="s">
        <v>71</v>
      </c>
      <c r="O90" s="117" t="s">
        <v>3017</v>
      </c>
      <c r="P90" s="86">
        <v>506.6</v>
      </c>
      <c r="Q90" s="86" t="s">
        <v>2998</v>
      </c>
      <c r="R90" s="86" t="s">
        <v>3073</v>
      </c>
      <c r="S90" s="152" t="s">
        <v>71</v>
      </c>
      <c r="T90" s="86" t="s">
        <v>3017</v>
      </c>
      <c r="U90" s="86">
        <v>4800</v>
      </c>
      <c r="V90" s="86" t="s">
        <v>2998</v>
      </c>
      <c r="W90" s="86" t="s">
        <v>3019</v>
      </c>
      <c r="X90" s="103">
        <v>42857</v>
      </c>
      <c r="Y90" s="86" t="s">
        <v>3017</v>
      </c>
    </row>
    <row r="91" spans="1:40" x14ac:dyDescent="0.25">
      <c r="A91" s="91">
        <v>3143.25</v>
      </c>
      <c r="B91" s="91" t="s">
        <v>2993</v>
      </c>
      <c r="C91" s="91" t="s">
        <v>3178</v>
      </c>
      <c r="D91" s="92" t="s">
        <v>71</v>
      </c>
      <c r="E91" s="92">
        <v>42764</v>
      </c>
      <c r="F91" s="108">
        <v>270</v>
      </c>
      <c r="G91" s="93" t="s">
        <v>3014</v>
      </c>
      <c r="H91" s="108" t="s">
        <v>3164</v>
      </c>
      <c r="I91" s="111" t="s">
        <v>71</v>
      </c>
      <c r="J91" s="110" t="s">
        <v>3017</v>
      </c>
      <c r="K91" s="111">
        <v>211.8</v>
      </c>
      <c r="L91" s="91" t="s">
        <v>2997</v>
      </c>
      <c r="M91" s="111" t="s">
        <v>3028</v>
      </c>
      <c r="N91" s="111" t="s">
        <v>71</v>
      </c>
      <c r="O91" s="117" t="s">
        <v>3017</v>
      </c>
      <c r="P91" s="86">
        <v>167.2</v>
      </c>
      <c r="Q91" s="86" t="s">
        <v>2998</v>
      </c>
      <c r="R91" s="86" t="s">
        <v>3122</v>
      </c>
      <c r="S91" s="152" t="s">
        <v>71</v>
      </c>
      <c r="T91" s="86" t="s">
        <v>3017</v>
      </c>
      <c r="U91" s="86">
        <v>11400</v>
      </c>
      <c r="V91" s="86" t="s">
        <v>2998</v>
      </c>
      <c r="W91" s="86" t="s">
        <v>3019</v>
      </c>
      <c r="X91" s="103">
        <v>42877</v>
      </c>
      <c r="Y91" s="86" t="s">
        <v>3017</v>
      </c>
    </row>
    <row r="92" spans="1:40" x14ac:dyDescent="0.25">
      <c r="A92" s="91">
        <v>1372.5</v>
      </c>
      <c r="B92" s="91" t="s">
        <v>2993</v>
      </c>
      <c r="C92" s="91" t="s">
        <v>3178</v>
      </c>
      <c r="D92" s="92" t="s">
        <v>71</v>
      </c>
      <c r="E92" s="92">
        <v>42764</v>
      </c>
      <c r="F92" s="108">
        <v>277.25</v>
      </c>
      <c r="G92" s="93" t="s">
        <v>3014</v>
      </c>
      <c r="H92" s="108" t="s">
        <v>3195</v>
      </c>
      <c r="I92" s="111" t="s">
        <v>71</v>
      </c>
      <c r="J92" s="110" t="s">
        <v>3017</v>
      </c>
      <c r="K92" s="111">
        <v>373.7</v>
      </c>
      <c r="L92" s="91" t="s">
        <v>2997</v>
      </c>
      <c r="M92" s="111" t="s">
        <v>1630</v>
      </c>
      <c r="N92" s="111" t="s">
        <v>71</v>
      </c>
      <c r="O92" s="117" t="s">
        <v>3017</v>
      </c>
      <c r="P92" s="86">
        <v>544.1</v>
      </c>
      <c r="Q92" s="86" t="s">
        <v>2998</v>
      </c>
      <c r="R92" s="86" t="s">
        <v>3197</v>
      </c>
      <c r="S92" s="152" t="s">
        <v>71</v>
      </c>
      <c r="T92" s="86" t="s">
        <v>3017</v>
      </c>
      <c r="U92" s="86">
        <v>433.25</v>
      </c>
      <c r="V92" s="86" t="s">
        <v>2998</v>
      </c>
      <c r="W92" s="86" t="s">
        <v>3084</v>
      </c>
      <c r="X92" s="86" t="s">
        <v>71</v>
      </c>
      <c r="Y92" s="86" t="s">
        <v>3017</v>
      </c>
    </row>
    <row r="93" spans="1:40" x14ac:dyDescent="0.25">
      <c r="A93" s="91">
        <v>1128</v>
      </c>
      <c r="B93" s="91" t="s">
        <v>2993</v>
      </c>
      <c r="C93" s="91" t="s">
        <v>3042</v>
      </c>
      <c r="D93" s="92" t="s">
        <v>71</v>
      </c>
      <c r="E93" s="92">
        <v>42762</v>
      </c>
      <c r="F93" s="108">
        <v>840.3</v>
      </c>
      <c r="G93" s="93" t="s">
        <v>3014</v>
      </c>
      <c r="H93" s="108" t="s">
        <v>3179</v>
      </c>
      <c r="I93" s="111" t="s">
        <v>71</v>
      </c>
      <c r="J93" s="110" t="s">
        <v>3017</v>
      </c>
      <c r="K93" s="111">
        <v>69</v>
      </c>
      <c r="L93" s="91" t="s">
        <v>2997</v>
      </c>
      <c r="M93" s="111" t="s">
        <v>3196</v>
      </c>
      <c r="N93" s="111" t="s">
        <v>71</v>
      </c>
      <c r="O93" s="117" t="s">
        <v>3017</v>
      </c>
      <c r="P93" s="86">
        <v>85.5</v>
      </c>
      <c r="Q93" s="86" t="s">
        <v>2998</v>
      </c>
      <c r="R93" s="86" t="s">
        <v>3198</v>
      </c>
      <c r="S93" s="152" t="s">
        <v>71</v>
      </c>
      <c r="T93" s="86" t="s">
        <v>3017</v>
      </c>
      <c r="U93" s="86">
        <v>1672.85</v>
      </c>
      <c r="V93" s="86" t="s">
        <v>2998</v>
      </c>
      <c r="W93" s="86" t="s">
        <v>3109</v>
      </c>
      <c r="X93" s="86" t="s">
        <v>71</v>
      </c>
      <c r="Y93" s="86" t="s">
        <v>3017</v>
      </c>
    </row>
    <row r="94" spans="1:40" x14ac:dyDescent="0.25">
      <c r="A94" s="91">
        <v>1067</v>
      </c>
      <c r="B94" s="91" t="s">
        <v>2993</v>
      </c>
      <c r="C94" s="91" t="s">
        <v>3042</v>
      </c>
      <c r="D94" s="92" t="s">
        <v>71</v>
      </c>
      <c r="E94" s="92">
        <v>42762</v>
      </c>
      <c r="F94" s="108"/>
      <c r="G94" s="93" t="s">
        <v>3014</v>
      </c>
      <c r="H94" s="108"/>
      <c r="I94" s="111"/>
      <c r="J94" s="110"/>
      <c r="K94" s="111">
        <v>77</v>
      </c>
      <c r="L94" s="91" t="s">
        <v>2997</v>
      </c>
      <c r="M94" s="111" t="s">
        <v>3108</v>
      </c>
      <c r="N94" s="111" t="s">
        <v>71</v>
      </c>
      <c r="O94" s="117" t="s">
        <v>3017</v>
      </c>
      <c r="P94" s="86">
        <v>4600</v>
      </c>
      <c r="Q94" s="86" t="s">
        <v>2998</v>
      </c>
      <c r="R94" s="86" t="s">
        <v>3019</v>
      </c>
      <c r="S94" s="152" t="s">
        <v>71</v>
      </c>
      <c r="T94" s="86" t="s">
        <v>3017</v>
      </c>
      <c r="U94" s="86">
        <v>1188</v>
      </c>
      <c r="V94" s="86" t="s">
        <v>2998</v>
      </c>
      <c r="W94" s="86" t="s">
        <v>3053</v>
      </c>
      <c r="X94" s="86" t="s">
        <v>71</v>
      </c>
      <c r="Y94" s="86" t="s">
        <v>3017</v>
      </c>
    </row>
    <row r="95" spans="1:40" x14ac:dyDescent="0.25">
      <c r="A95" s="91">
        <v>1340.5</v>
      </c>
      <c r="B95" s="91" t="s">
        <v>2993</v>
      </c>
      <c r="C95" s="91" t="s">
        <v>3199</v>
      </c>
      <c r="D95" s="92" t="s">
        <v>71</v>
      </c>
      <c r="E95" s="92">
        <v>42762</v>
      </c>
      <c r="F95" s="108"/>
      <c r="G95" s="93" t="s">
        <v>3014</v>
      </c>
      <c r="H95" s="108"/>
      <c r="I95" s="111"/>
      <c r="J95" s="110"/>
      <c r="K95" s="111">
        <v>727</v>
      </c>
      <c r="L95" s="91" t="s">
        <v>2997</v>
      </c>
      <c r="M95" s="111" t="s">
        <v>55</v>
      </c>
      <c r="N95" s="111" t="s">
        <v>71</v>
      </c>
      <c r="O95" s="117" t="s">
        <v>3017</v>
      </c>
      <c r="P95" s="86">
        <v>9600</v>
      </c>
      <c r="Q95" s="86" t="s">
        <v>2998</v>
      </c>
      <c r="R95" s="86" t="s">
        <v>3019</v>
      </c>
      <c r="S95" s="152" t="s">
        <v>71</v>
      </c>
      <c r="T95" s="86" t="s">
        <v>3017</v>
      </c>
      <c r="U95" s="86">
        <v>322.25</v>
      </c>
      <c r="V95" s="86" t="s">
        <v>2998</v>
      </c>
      <c r="W95" s="86" t="s">
        <v>3092</v>
      </c>
      <c r="X95" s="86" t="s">
        <v>71</v>
      </c>
      <c r="Y95" s="86" t="s">
        <v>3017</v>
      </c>
    </row>
    <row r="96" spans="1:40" x14ac:dyDescent="0.25">
      <c r="A96" s="91">
        <v>1155.5</v>
      </c>
      <c r="B96" s="91" t="s">
        <v>2993</v>
      </c>
      <c r="C96" s="91" t="s">
        <v>3199</v>
      </c>
      <c r="D96" s="92" t="s">
        <v>71</v>
      </c>
      <c r="E96" s="92">
        <v>42762</v>
      </c>
      <c r="F96" s="108"/>
      <c r="G96" s="93" t="s">
        <v>3014</v>
      </c>
      <c r="H96" s="108"/>
      <c r="I96" s="111"/>
      <c r="J96" s="110"/>
      <c r="K96" s="111">
        <v>273.2</v>
      </c>
      <c r="L96" s="91" t="s">
        <v>2997</v>
      </c>
      <c r="M96" s="111" t="s">
        <v>3122</v>
      </c>
      <c r="N96" s="111" t="s">
        <v>71</v>
      </c>
      <c r="O96" s="117" t="s">
        <v>3017</v>
      </c>
      <c r="P96" s="86">
        <v>22260</v>
      </c>
      <c r="Q96" s="86" t="s">
        <v>2998</v>
      </c>
      <c r="R96" s="86" t="s">
        <v>3019</v>
      </c>
      <c r="S96" s="152" t="s">
        <v>71</v>
      </c>
      <c r="T96" s="86" t="s">
        <v>3017</v>
      </c>
      <c r="U96" s="86">
        <v>72</v>
      </c>
      <c r="V96" s="86" t="s">
        <v>2998</v>
      </c>
      <c r="W96" s="86" t="s">
        <v>3144</v>
      </c>
      <c r="X96" s="86" t="s">
        <v>71</v>
      </c>
      <c r="Y96" s="86" t="s">
        <v>3017</v>
      </c>
    </row>
    <row r="97" spans="1:25" x14ac:dyDescent="0.25">
      <c r="A97" s="91">
        <v>63</v>
      </c>
      <c r="B97" s="91" t="s">
        <v>2993</v>
      </c>
      <c r="C97" s="91" t="s">
        <v>3200</v>
      </c>
      <c r="D97" s="92" t="s">
        <v>71</v>
      </c>
      <c r="E97" s="92">
        <v>42782</v>
      </c>
      <c r="F97" s="108"/>
      <c r="G97" s="93" t="s">
        <v>3014</v>
      </c>
      <c r="H97" s="108"/>
      <c r="I97" s="111"/>
      <c r="J97" s="110"/>
      <c r="K97" s="111">
        <v>1694.5</v>
      </c>
      <c r="L97" s="91" t="s">
        <v>2997</v>
      </c>
      <c r="M97" s="111" t="s">
        <v>3199</v>
      </c>
      <c r="N97" s="111" t="s">
        <v>71</v>
      </c>
      <c r="O97" s="117" t="s">
        <v>3017</v>
      </c>
      <c r="P97" s="86">
        <v>327.9</v>
      </c>
      <c r="Q97" s="86" t="s">
        <v>2998</v>
      </c>
      <c r="R97" s="86" t="s">
        <v>3164</v>
      </c>
      <c r="S97" s="152" t="s">
        <v>71</v>
      </c>
      <c r="T97" s="86" t="s">
        <v>3017</v>
      </c>
      <c r="U97" s="86">
        <v>1565.4</v>
      </c>
      <c r="V97" s="86" t="s">
        <v>2998</v>
      </c>
      <c r="W97" s="86" t="s">
        <v>3199</v>
      </c>
      <c r="X97" s="86" t="s">
        <v>71</v>
      </c>
      <c r="Y97" s="86" t="s">
        <v>3017</v>
      </c>
    </row>
    <row r="98" spans="1:25" x14ac:dyDescent="0.25">
      <c r="A98" s="91">
        <v>170.4</v>
      </c>
      <c r="B98" s="91" t="s">
        <v>2993</v>
      </c>
      <c r="C98" s="91" t="s">
        <v>3137</v>
      </c>
      <c r="D98" s="92" t="s">
        <v>71</v>
      </c>
      <c r="E98" s="92">
        <v>42764</v>
      </c>
      <c r="F98" s="108"/>
      <c r="G98" s="93" t="s">
        <v>3014</v>
      </c>
      <c r="H98" s="108"/>
      <c r="I98" s="111"/>
      <c r="J98" s="110"/>
      <c r="K98" s="111">
        <v>412</v>
      </c>
      <c r="L98" s="91" t="s">
        <v>2997</v>
      </c>
      <c r="M98" s="111" t="s">
        <v>3162</v>
      </c>
      <c r="N98" s="111" t="s">
        <v>71</v>
      </c>
      <c r="O98" s="117" t="s">
        <v>3017</v>
      </c>
      <c r="P98" s="86">
        <v>362.5</v>
      </c>
      <c r="Q98" s="86" t="s">
        <v>2998</v>
      </c>
      <c r="R98" s="86" t="s">
        <v>3163</v>
      </c>
      <c r="S98" s="152" t="s">
        <v>71</v>
      </c>
      <c r="T98" s="86" t="s">
        <v>3017</v>
      </c>
      <c r="U98" s="86">
        <v>294</v>
      </c>
      <c r="V98" s="86" t="s">
        <v>2998</v>
      </c>
      <c r="W98" s="86" t="s">
        <v>3186</v>
      </c>
      <c r="X98" s="86" t="s">
        <v>71</v>
      </c>
      <c r="Y98" s="86" t="s">
        <v>3017</v>
      </c>
    </row>
    <row r="99" spans="1:25" x14ac:dyDescent="0.25">
      <c r="A99" s="91">
        <v>288.3</v>
      </c>
      <c r="B99" s="91" t="s">
        <v>2993</v>
      </c>
      <c r="C99" s="91" t="s">
        <v>3137</v>
      </c>
      <c r="D99" s="92" t="s">
        <v>71</v>
      </c>
      <c r="E99" s="92">
        <v>42764</v>
      </c>
      <c r="F99" s="108"/>
      <c r="G99" s="93" t="s">
        <v>3014</v>
      </c>
      <c r="H99" s="108"/>
      <c r="I99" s="111"/>
      <c r="J99" s="110"/>
      <c r="K99" s="111">
        <v>230</v>
      </c>
      <c r="L99" s="91" t="s">
        <v>2997</v>
      </c>
      <c r="M99" s="111" t="s">
        <v>3189</v>
      </c>
      <c r="N99" s="111" t="s">
        <v>71</v>
      </c>
      <c r="O99" s="117" t="s">
        <v>3017</v>
      </c>
      <c r="P99" s="86">
        <v>791.65</v>
      </c>
      <c r="Q99" s="86" t="s">
        <v>2998</v>
      </c>
      <c r="R99" s="86" t="s">
        <v>3149</v>
      </c>
      <c r="S99" s="152" t="s">
        <v>71</v>
      </c>
      <c r="T99" s="86" t="s">
        <v>3017</v>
      </c>
      <c r="U99" s="86">
        <v>559.70000000000005</v>
      </c>
      <c r="V99" s="86" t="s">
        <v>2998</v>
      </c>
      <c r="W99" s="86" t="s">
        <v>3201</v>
      </c>
      <c r="X99" s="86" t="s">
        <v>71</v>
      </c>
      <c r="Y99" s="86" t="s">
        <v>3017</v>
      </c>
    </row>
    <row r="100" spans="1:25" x14ac:dyDescent="0.25">
      <c r="A100" s="91">
        <v>366.8</v>
      </c>
      <c r="B100" s="91" t="s">
        <v>2993</v>
      </c>
      <c r="C100" s="91" t="s">
        <v>3137</v>
      </c>
      <c r="D100" s="92" t="s">
        <v>71</v>
      </c>
      <c r="E100" s="92">
        <v>42764</v>
      </c>
      <c r="F100" s="108"/>
      <c r="G100" s="93" t="s">
        <v>3014</v>
      </c>
      <c r="H100" s="108"/>
      <c r="I100" s="111"/>
      <c r="J100" s="110"/>
      <c r="K100" s="111">
        <v>356.36</v>
      </c>
      <c r="L100" s="91" t="s">
        <v>2997</v>
      </c>
      <c r="M100" s="111" t="s">
        <v>3149</v>
      </c>
      <c r="N100" s="111" t="s">
        <v>71</v>
      </c>
      <c r="O100" s="117" t="s">
        <v>3017</v>
      </c>
      <c r="P100" s="86">
        <v>737.8</v>
      </c>
      <c r="Q100" s="86" t="s">
        <v>2998</v>
      </c>
      <c r="R100" s="86" t="s">
        <v>3171</v>
      </c>
      <c r="S100" s="152" t="s">
        <v>71</v>
      </c>
      <c r="T100" s="86" t="s">
        <v>3017</v>
      </c>
      <c r="U100" s="86">
        <v>1631.8</v>
      </c>
      <c r="V100" s="86" t="s">
        <v>2998</v>
      </c>
      <c r="W100" s="86" t="s">
        <v>3041</v>
      </c>
      <c r="X100" s="86" t="s">
        <v>71</v>
      </c>
      <c r="Y100" s="86" t="s">
        <v>3017</v>
      </c>
    </row>
    <row r="101" spans="1:25" x14ac:dyDescent="0.25">
      <c r="A101" s="91">
        <v>7000</v>
      </c>
      <c r="B101" s="91" t="s">
        <v>2993</v>
      </c>
      <c r="C101" s="91" t="s">
        <v>3019</v>
      </c>
      <c r="D101" s="92">
        <v>42740</v>
      </c>
      <c r="E101" s="92">
        <v>42765</v>
      </c>
      <c r="F101" s="108"/>
      <c r="G101" s="93" t="s">
        <v>3014</v>
      </c>
      <c r="H101" s="108"/>
      <c r="I101" s="111"/>
      <c r="J101" s="110"/>
      <c r="K101" s="111">
        <v>785.5</v>
      </c>
      <c r="L101" s="91" t="s">
        <v>2997</v>
      </c>
      <c r="M101" s="111" t="s">
        <v>1098</v>
      </c>
      <c r="N101" s="111" t="s">
        <v>71</v>
      </c>
      <c r="O101" s="117" t="s">
        <v>3017</v>
      </c>
      <c r="P101" s="86">
        <v>2550.5</v>
      </c>
      <c r="Q101" s="86" t="s">
        <v>2998</v>
      </c>
      <c r="R101" s="86" t="s">
        <v>3031</v>
      </c>
      <c r="S101" s="152" t="s">
        <v>71</v>
      </c>
      <c r="T101" s="86" t="s">
        <v>3017</v>
      </c>
      <c r="U101" s="86">
        <v>160.35</v>
      </c>
      <c r="V101" s="86" t="s">
        <v>2998</v>
      </c>
      <c r="W101" s="86" t="s">
        <v>1429</v>
      </c>
      <c r="X101" s="86" t="s">
        <v>71</v>
      </c>
      <c r="Y101" s="86" t="s">
        <v>3017</v>
      </c>
    </row>
    <row r="102" spans="1:25" x14ac:dyDescent="0.25">
      <c r="A102" s="91">
        <v>7000</v>
      </c>
      <c r="B102" s="91" t="s">
        <v>2993</v>
      </c>
      <c r="C102" s="91" t="s">
        <v>3019</v>
      </c>
      <c r="D102" s="92">
        <v>42740</v>
      </c>
      <c r="E102" s="92">
        <v>42765</v>
      </c>
      <c r="F102" s="108"/>
      <c r="G102" s="93" t="s">
        <v>3014</v>
      </c>
      <c r="H102" s="108"/>
      <c r="I102" s="111"/>
      <c r="J102" s="110"/>
      <c r="K102" s="111">
        <v>1560.21</v>
      </c>
      <c r="L102" s="91" t="s">
        <v>2997</v>
      </c>
      <c r="M102" s="111" t="s">
        <v>1207</v>
      </c>
      <c r="N102" s="111" t="s">
        <v>71</v>
      </c>
      <c r="O102" s="117" t="s">
        <v>3017</v>
      </c>
      <c r="P102" s="86">
        <v>171.75</v>
      </c>
      <c r="Q102" s="86" t="s">
        <v>2998</v>
      </c>
      <c r="R102" s="86" t="s">
        <v>3062</v>
      </c>
      <c r="S102" s="152" t="s">
        <v>71</v>
      </c>
      <c r="T102" s="86" t="s">
        <v>3017</v>
      </c>
      <c r="U102" s="86">
        <v>678</v>
      </c>
      <c r="V102" s="86" t="s">
        <v>2998</v>
      </c>
      <c r="W102" s="86" t="s">
        <v>3131</v>
      </c>
      <c r="X102" s="86" t="s">
        <v>71</v>
      </c>
      <c r="Y102" s="86" t="s">
        <v>3017</v>
      </c>
    </row>
    <row r="103" spans="1:25" x14ac:dyDescent="0.25">
      <c r="A103" s="91">
        <v>433.3</v>
      </c>
      <c r="B103" s="91" t="s">
        <v>2993</v>
      </c>
      <c r="C103" s="91" t="s">
        <v>3045</v>
      </c>
      <c r="D103" s="92" t="s">
        <v>71</v>
      </c>
      <c r="E103" s="92">
        <v>42755</v>
      </c>
      <c r="F103" s="108"/>
      <c r="G103" s="93" t="s">
        <v>3014</v>
      </c>
      <c r="H103" s="108"/>
      <c r="I103" s="111"/>
      <c r="J103" s="110"/>
      <c r="K103" s="111">
        <v>395.25</v>
      </c>
      <c r="L103" s="91" t="s">
        <v>2997</v>
      </c>
      <c r="M103" s="111" t="s">
        <v>3043</v>
      </c>
      <c r="N103" s="111" t="s">
        <v>71</v>
      </c>
      <c r="O103" s="117" t="s">
        <v>3017</v>
      </c>
      <c r="P103" s="86">
        <v>596.70000000000005</v>
      </c>
      <c r="Q103" s="86" t="s">
        <v>2998</v>
      </c>
      <c r="R103" s="86" t="s">
        <v>1737</v>
      </c>
      <c r="S103" s="152" t="s">
        <v>71</v>
      </c>
      <c r="T103" s="86" t="s">
        <v>3017</v>
      </c>
      <c r="U103" s="86">
        <v>101.5</v>
      </c>
      <c r="V103" s="86" t="s">
        <v>2998</v>
      </c>
      <c r="W103" s="86" t="s">
        <v>3117</v>
      </c>
      <c r="X103" s="86" t="s">
        <v>71</v>
      </c>
      <c r="Y103" s="86" t="s">
        <v>3017</v>
      </c>
    </row>
    <row r="104" spans="1:25" x14ac:dyDescent="0.25">
      <c r="A104" s="91">
        <v>488.1</v>
      </c>
      <c r="B104" s="91" t="s">
        <v>2993</v>
      </c>
      <c r="C104" s="91" t="s">
        <v>3045</v>
      </c>
      <c r="D104" s="92" t="s">
        <v>71</v>
      </c>
      <c r="E104" s="92">
        <v>42755</v>
      </c>
      <c r="F104" s="108"/>
      <c r="G104" s="93" t="s">
        <v>3014</v>
      </c>
      <c r="H104" s="108"/>
      <c r="I104" s="111"/>
      <c r="J104" s="110"/>
      <c r="K104" s="111">
        <v>1685.1</v>
      </c>
      <c r="L104" s="91" t="s">
        <v>2997</v>
      </c>
      <c r="M104" s="111" t="s">
        <v>3077</v>
      </c>
      <c r="N104" s="111" t="s">
        <v>71</v>
      </c>
      <c r="O104" s="117" t="s">
        <v>3017</v>
      </c>
      <c r="P104" s="86">
        <v>292.5</v>
      </c>
      <c r="Q104" s="86" t="s">
        <v>2998</v>
      </c>
      <c r="R104" s="86" t="s">
        <v>3129</v>
      </c>
      <c r="S104" s="152" t="s">
        <v>71</v>
      </c>
      <c r="T104" s="86" t="s">
        <v>3017</v>
      </c>
      <c r="U104" s="86">
        <v>271.35000000000002</v>
      </c>
      <c r="V104" s="86" t="s">
        <v>2998</v>
      </c>
      <c r="W104" s="86" t="s">
        <v>901</v>
      </c>
      <c r="X104" s="86" t="s">
        <v>71</v>
      </c>
      <c r="Y104" s="86" t="s">
        <v>3017</v>
      </c>
    </row>
    <row r="105" spans="1:25" x14ac:dyDescent="0.25">
      <c r="A105" s="91">
        <v>420.8</v>
      </c>
      <c r="B105" s="91" t="s">
        <v>2993</v>
      </c>
      <c r="C105" s="91" t="s">
        <v>3202</v>
      </c>
      <c r="D105" s="92" t="s">
        <v>71</v>
      </c>
      <c r="E105" s="92">
        <v>42760</v>
      </c>
      <c r="F105" s="108"/>
      <c r="G105" s="93" t="s">
        <v>3014</v>
      </c>
      <c r="H105" s="108"/>
      <c r="I105" s="111"/>
      <c r="J105" s="110"/>
      <c r="K105" s="111">
        <v>805.75</v>
      </c>
      <c r="L105" s="91" t="s">
        <v>2997</v>
      </c>
      <c r="M105" s="111" t="s">
        <v>3203</v>
      </c>
      <c r="N105" s="111" t="s">
        <v>71</v>
      </c>
      <c r="O105" s="117" t="s">
        <v>3017</v>
      </c>
      <c r="P105" s="86">
        <v>370.9</v>
      </c>
      <c r="Q105" s="86" t="s">
        <v>2998</v>
      </c>
      <c r="R105" s="86" t="s">
        <v>3156</v>
      </c>
      <c r="S105" s="152" t="s">
        <v>71</v>
      </c>
      <c r="T105" s="86" t="s">
        <v>3017</v>
      </c>
      <c r="U105" s="86">
        <v>2095.1</v>
      </c>
      <c r="V105" s="86" t="s">
        <v>2998</v>
      </c>
      <c r="W105" s="86" t="s">
        <v>3107</v>
      </c>
      <c r="X105" s="86" t="s">
        <v>71</v>
      </c>
      <c r="Y105" s="86" t="s">
        <v>3017</v>
      </c>
    </row>
    <row r="106" spans="1:25" x14ac:dyDescent="0.25">
      <c r="A106" s="91">
        <v>328</v>
      </c>
      <c r="B106" s="91" t="s">
        <v>2993</v>
      </c>
      <c r="C106" s="91" t="s">
        <v>3128</v>
      </c>
      <c r="D106" s="92" t="s">
        <v>71</v>
      </c>
      <c r="E106" s="92">
        <v>42752</v>
      </c>
      <c r="F106" s="108"/>
      <c r="G106" s="93" t="s">
        <v>3014</v>
      </c>
      <c r="H106" s="108"/>
      <c r="I106" s="111"/>
      <c r="J106" s="110"/>
      <c r="K106" s="111">
        <v>2317.25</v>
      </c>
      <c r="L106" s="91" t="s">
        <v>2997</v>
      </c>
      <c r="M106" s="111" t="s">
        <v>3022</v>
      </c>
      <c r="N106" s="111" t="s">
        <v>71</v>
      </c>
      <c r="O106" s="117" t="s">
        <v>3017</v>
      </c>
      <c r="P106" s="86">
        <v>400</v>
      </c>
      <c r="Q106" s="86" t="s">
        <v>2998</v>
      </c>
      <c r="R106" s="86" t="s">
        <v>3160</v>
      </c>
      <c r="S106" s="152" t="s">
        <v>71</v>
      </c>
      <c r="T106" s="86" t="s">
        <v>3017</v>
      </c>
      <c r="U106" s="86">
        <v>982.1</v>
      </c>
      <c r="V106" s="86" t="s">
        <v>2998</v>
      </c>
      <c r="W106" s="86" t="s">
        <v>3085</v>
      </c>
      <c r="X106" s="86" t="s">
        <v>71</v>
      </c>
      <c r="Y106" s="86" t="s">
        <v>3017</v>
      </c>
    </row>
    <row r="107" spans="1:25" x14ac:dyDescent="0.25">
      <c r="A107" s="91">
        <v>1232</v>
      </c>
      <c r="B107" s="91" t="s">
        <v>2993</v>
      </c>
      <c r="C107" s="91" t="s">
        <v>1767</v>
      </c>
      <c r="D107" s="92" t="s">
        <v>71</v>
      </c>
      <c r="E107" s="92">
        <v>42756</v>
      </c>
      <c r="F107" s="108"/>
      <c r="G107" s="93" t="s">
        <v>3014</v>
      </c>
      <c r="H107" s="108"/>
      <c r="I107" s="111"/>
      <c r="J107" s="110"/>
      <c r="K107" s="111">
        <v>773.65</v>
      </c>
      <c r="L107" s="91" t="s">
        <v>2997</v>
      </c>
      <c r="M107" s="111" t="s">
        <v>368</v>
      </c>
      <c r="N107" s="111" t="s">
        <v>71</v>
      </c>
      <c r="O107" s="117" t="s">
        <v>3017</v>
      </c>
      <c r="P107" s="86">
        <v>389.25</v>
      </c>
      <c r="Q107" s="86" t="s">
        <v>2998</v>
      </c>
      <c r="R107" s="86" t="s">
        <v>3204</v>
      </c>
      <c r="S107" s="152" t="s">
        <v>71</v>
      </c>
      <c r="T107" s="86" t="s">
        <v>3017</v>
      </c>
      <c r="U107" s="86">
        <v>2742.25</v>
      </c>
      <c r="V107" s="86" t="s">
        <v>2998</v>
      </c>
      <c r="W107" s="86" t="s">
        <v>455</v>
      </c>
      <c r="X107" s="86" t="s">
        <v>71</v>
      </c>
      <c r="Y107" s="86" t="s">
        <v>3017</v>
      </c>
    </row>
    <row r="108" spans="1:25" x14ac:dyDescent="0.25">
      <c r="A108" s="91">
        <v>330</v>
      </c>
      <c r="B108" s="91" t="s">
        <v>2993</v>
      </c>
      <c r="C108" s="91" t="s">
        <v>3156</v>
      </c>
      <c r="D108" s="92" t="s">
        <v>71</v>
      </c>
      <c r="E108" s="92">
        <v>42751</v>
      </c>
      <c r="F108" s="108"/>
      <c r="G108" s="93" t="s">
        <v>3014</v>
      </c>
      <c r="H108" s="108"/>
      <c r="I108" s="111"/>
      <c r="J108" s="110"/>
      <c r="K108" s="111">
        <v>190.1</v>
      </c>
      <c r="L108" s="91" t="s">
        <v>2997</v>
      </c>
      <c r="M108" s="111" t="s">
        <v>3177</v>
      </c>
      <c r="N108" s="111" t="s">
        <v>71</v>
      </c>
      <c r="O108" s="117" t="s">
        <v>3017</v>
      </c>
      <c r="P108" s="86">
        <v>484.4</v>
      </c>
      <c r="Q108" s="86" t="s">
        <v>2998</v>
      </c>
      <c r="R108" s="86" t="s">
        <v>3154</v>
      </c>
      <c r="S108" s="152" t="s">
        <v>71</v>
      </c>
      <c r="T108" s="86" t="s">
        <v>3017</v>
      </c>
      <c r="U108" s="86">
        <v>333.75</v>
      </c>
      <c r="V108" s="86" t="s">
        <v>2998</v>
      </c>
      <c r="W108" s="86" t="s">
        <v>210</v>
      </c>
      <c r="X108" s="86" t="s">
        <v>71</v>
      </c>
      <c r="Y108" s="86" t="s">
        <v>3017</v>
      </c>
    </row>
    <row r="109" spans="1:25" x14ac:dyDescent="0.25">
      <c r="A109" s="91">
        <v>400</v>
      </c>
      <c r="B109" s="91" t="s">
        <v>2993</v>
      </c>
      <c r="C109" s="91" t="s">
        <v>3160</v>
      </c>
      <c r="D109" s="92" t="s">
        <v>71</v>
      </c>
      <c r="E109" s="92">
        <v>42765</v>
      </c>
      <c r="F109" s="108"/>
      <c r="G109" s="93" t="s">
        <v>3014</v>
      </c>
      <c r="H109" s="108"/>
      <c r="I109" s="111"/>
      <c r="J109" s="110"/>
      <c r="K109" s="111">
        <v>652.04999999999995</v>
      </c>
      <c r="L109" s="91" t="s">
        <v>2997</v>
      </c>
      <c r="M109" s="111" t="s">
        <v>3013</v>
      </c>
      <c r="N109" s="111" t="s">
        <v>71</v>
      </c>
      <c r="O109" s="117" t="s">
        <v>3017</v>
      </c>
      <c r="P109" s="86">
        <v>1200</v>
      </c>
      <c r="Q109" s="86" t="s">
        <v>2998</v>
      </c>
      <c r="R109" s="86" t="s">
        <v>3065</v>
      </c>
      <c r="S109" s="152" t="s">
        <v>71</v>
      </c>
      <c r="T109" s="86" t="s">
        <v>3017</v>
      </c>
      <c r="U109" s="86">
        <v>960.25</v>
      </c>
      <c r="V109" s="86" t="s">
        <v>2998</v>
      </c>
      <c r="W109" s="86" t="s">
        <v>457</v>
      </c>
      <c r="X109" s="86" t="s">
        <v>71</v>
      </c>
      <c r="Y109" s="86" t="s">
        <v>3017</v>
      </c>
    </row>
    <row r="110" spans="1:25" x14ac:dyDescent="0.25">
      <c r="A110" s="96">
        <v>64000</v>
      </c>
      <c r="B110" s="96" t="s">
        <v>2994</v>
      </c>
      <c r="C110" s="96" t="s">
        <v>3019</v>
      </c>
      <c r="D110" s="118" t="s">
        <v>71</v>
      </c>
      <c r="E110" s="118" t="s">
        <v>71</v>
      </c>
      <c r="F110" s="108"/>
      <c r="G110" s="93" t="s">
        <v>3014</v>
      </c>
      <c r="H110" s="108"/>
      <c r="I110" s="111"/>
      <c r="J110" s="110"/>
      <c r="K110" s="111">
        <v>1019.9</v>
      </c>
      <c r="L110" s="91" t="s">
        <v>2997</v>
      </c>
      <c r="M110" s="111" t="s">
        <v>3059</v>
      </c>
      <c r="N110" s="111" t="s">
        <v>71</v>
      </c>
      <c r="O110" s="117" t="s">
        <v>3017</v>
      </c>
      <c r="P110" s="86">
        <v>991.55</v>
      </c>
      <c r="Q110" s="86" t="s">
        <v>2998</v>
      </c>
      <c r="R110" s="86" t="s">
        <v>3151</v>
      </c>
      <c r="S110" s="152" t="s">
        <v>71</v>
      </c>
      <c r="T110" s="86" t="s">
        <v>3017</v>
      </c>
      <c r="U110" s="86">
        <v>3034.35</v>
      </c>
      <c r="V110" s="86" t="s">
        <v>2998</v>
      </c>
      <c r="W110" s="86" t="s">
        <v>894</v>
      </c>
      <c r="X110" s="86" t="s">
        <v>71</v>
      </c>
      <c r="Y110" s="86" t="s">
        <v>3017</v>
      </c>
    </row>
    <row r="111" spans="1:25" x14ac:dyDescent="0.25">
      <c r="A111" s="91">
        <v>4450</v>
      </c>
      <c r="B111" s="91" t="s">
        <v>2993</v>
      </c>
      <c r="C111" s="91" t="s">
        <v>71</v>
      </c>
      <c r="D111" s="92" t="s">
        <v>71</v>
      </c>
      <c r="E111" s="92" t="s">
        <v>71</v>
      </c>
      <c r="F111" s="108"/>
      <c r="G111" s="93" t="s">
        <v>3014</v>
      </c>
      <c r="H111" s="108"/>
      <c r="I111" s="111"/>
      <c r="J111" s="110"/>
      <c r="K111" s="111">
        <v>68.400000000000006</v>
      </c>
      <c r="L111" s="91" t="s">
        <v>2997</v>
      </c>
      <c r="M111" s="111" t="s">
        <v>3169</v>
      </c>
      <c r="N111" s="111" t="s">
        <v>71</v>
      </c>
      <c r="O111" s="117" t="s">
        <v>3017</v>
      </c>
      <c r="P111" s="86">
        <v>337</v>
      </c>
      <c r="Q111" s="86" t="s">
        <v>2998</v>
      </c>
      <c r="R111" s="86" t="s">
        <v>3038</v>
      </c>
      <c r="S111" s="152" t="s">
        <v>71</v>
      </c>
      <c r="T111" s="86" t="s">
        <v>3017</v>
      </c>
      <c r="U111" s="86">
        <v>789.4</v>
      </c>
      <c r="V111" s="86" t="s">
        <v>2998</v>
      </c>
      <c r="W111" s="86" t="s">
        <v>368</v>
      </c>
      <c r="X111" s="86" t="s">
        <v>71</v>
      </c>
      <c r="Y111" s="86" t="s">
        <v>3017</v>
      </c>
    </row>
    <row r="112" spans="1:25" x14ac:dyDescent="0.25">
      <c r="A112" s="96">
        <v>11200</v>
      </c>
      <c r="B112" s="96" t="s">
        <v>2994</v>
      </c>
      <c r="C112" s="96" t="s">
        <v>3019</v>
      </c>
      <c r="D112" s="118">
        <v>42755</v>
      </c>
      <c r="E112" s="118" t="s">
        <v>3017</v>
      </c>
      <c r="F112" s="108"/>
      <c r="G112" s="93" t="s">
        <v>3014</v>
      </c>
      <c r="H112" s="108"/>
      <c r="I112" s="111"/>
      <c r="J112" s="110"/>
      <c r="K112" s="111">
        <v>462.1</v>
      </c>
      <c r="L112" s="91" t="s">
        <v>2997</v>
      </c>
      <c r="M112" s="111" t="s">
        <v>3142</v>
      </c>
      <c r="N112" s="111" t="s">
        <v>71</v>
      </c>
      <c r="O112" s="117" t="s">
        <v>3017</v>
      </c>
      <c r="P112" s="86">
        <v>420.5</v>
      </c>
      <c r="Q112" s="86" t="s">
        <v>2998</v>
      </c>
      <c r="R112" s="86" t="s">
        <v>3025</v>
      </c>
      <c r="S112" s="152" t="s">
        <v>71</v>
      </c>
      <c r="T112" s="86" t="s">
        <v>3017</v>
      </c>
      <c r="U112" s="86">
        <v>567</v>
      </c>
      <c r="V112" s="86" t="s">
        <v>2998</v>
      </c>
      <c r="W112" s="86" t="s">
        <v>884</v>
      </c>
      <c r="X112" s="86" t="s">
        <v>71</v>
      </c>
      <c r="Y112" s="86" t="s">
        <v>3017</v>
      </c>
    </row>
    <row r="113" spans="1:25" x14ac:dyDescent="0.25">
      <c r="A113" s="91">
        <v>9550</v>
      </c>
      <c r="B113" s="91" t="s">
        <v>2993</v>
      </c>
      <c r="C113" s="91" t="s">
        <v>212</v>
      </c>
      <c r="D113" s="92">
        <v>42736</v>
      </c>
      <c r="E113" s="92" t="s">
        <v>71</v>
      </c>
      <c r="F113" s="108"/>
      <c r="G113" s="93" t="s">
        <v>3014</v>
      </c>
      <c r="H113" s="108"/>
      <c r="I113" s="111"/>
      <c r="J113" s="110"/>
      <c r="K113" s="111">
        <v>65.599999999999994</v>
      </c>
      <c r="L113" s="91" t="s">
        <v>2997</v>
      </c>
      <c r="M113" s="111" t="s">
        <v>3035</v>
      </c>
      <c r="N113" s="111" t="s">
        <v>71</v>
      </c>
      <c r="O113" s="117" t="s">
        <v>3017</v>
      </c>
      <c r="P113" s="86">
        <v>303.5</v>
      </c>
      <c r="Q113" s="86" t="s">
        <v>2998</v>
      </c>
      <c r="R113" s="86" t="s">
        <v>3193</v>
      </c>
      <c r="S113" s="152" t="s">
        <v>71</v>
      </c>
      <c r="T113" s="86" t="s">
        <v>3017</v>
      </c>
      <c r="U113" s="86">
        <v>266.10000000000002</v>
      </c>
      <c r="V113" s="86" t="s">
        <v>2998</v>
      </c>
      <c r="W113" s="86" t="s">
        <v>3177</v>
      </c>
      <c r="X113" s="86" t="s">
        <v>71</v>
      </c>
      <c r="Y113" s="86" t="s">
        <v>3017</v>
      </c>
    </row>
    <row r="114" spans="1:25" x14ac:dyDescent="0.25">
      <c r="A114" s="96">
        <v>8000</v>
      </c>
      <c r="B114" s="96" t="s">
        <v>2994</v>
      </c>
      <c r="C114" s="96" t="s">
        <v>3205</v>
      </c>
      <c r="D114" s="118">
        <v>42745</v>
      </c>
      <c r="E114" s="118" t="s">
        <v>3017</v>
      </c>
      <c r="F114" s="108"/>
      <c r="G114" s="93" t="s">
        <v>3014</v>
      </c>
      <c r="H114" s="108"/>
      <c r="I114" s="111"/>
      <c r="J114" s="110"/>
      <c r="K114" s="111">
        <v>205</v>
      </c>
      <c r="L114" s="91" t="s">
        <v>2997</v>
      </c>
      <c r="M114" s="111" t="s">
        <v>3132</v>
      </c>
      <c r="N114" s="111" t="s">
        <v>71</v>
      </c>
      <c r="O114" s="117" t="s">
        <v>3017</v>
      </c>
      <c r="P114" s="86">
        <v>99.15</v>
      </c>
      <c r="Q114" s="86" t="s">
        <v>2998</v>
      </c>
      <c r="R114" s="86" t="s">
        <v>3172</v>
      </c>
      <c r="S114" s="152" t="s">
        <v>71</v>
      </c>
      <c r="T114" s="86" t="s">
        <v>3017</v>
      </c>
      <c r="U114" s="86">
        <v>221.75</v>
      </c>
      <c r="V114" s="86" t="s">
        <v>2998</v>
      </c>
      <c r="W114" s="86" t="s">
        <v>3207</v>
      </c>
      <c r="X114" s="86" t="s">
        <v>71</v>
      </c>
      <c r="Y114" s="86" t="s">
        <v>3017</v>
      </c>
    </row>
    <row r="115" spans="1:25" x14ac:dyDescent="0.25">
      <c r="A115" s="91">
        <v>103920</v>
      </c>
      <c r="B115" s="91" t="s">
        <v>2994</v>
      </c>
      <c r="C115" s="91" t="s">
        <v>3019</v>
      </c>
      <c r="D115" s="92">
        <v>42765</v>
      </c>
      <c r="E115" s="92" t="s">
        <v>3017</v>
      </c>
      <c r="F115" s="108"/>
      <c r="G115" s="93" t="s">
        <v>3014</v>
      </c>
      <c r="H115" s="108"/>
      <c r="I115" s="111"/>
      <c r="J115" s="110"/>
      <c r="K115" s="111">
        <v>55.6</v>
      </c>
      <c r="L115" s="91" t="s">
        <v>2997</v>
      </c>
      <c r="M115" s="111" t="s">
        <v>3206</v>
      </c>
      <c r="N115" s="111" t="s">
        <v>71</v>
      </c>
      <c r="O115" s="117" t="s">
        <v>3017</v>
      </c>
      <c r="P115" s="86">
        <v>236.65</v>
      </c>
      <c r="Q115" s="86" t="s">
        <v>2998</v>
      </c>
      <c r="R115" s="86" t="s">
        <v>3087</v>
      </c>
      <c r="S115" s="152" t="s">
        <v>71</v>
      </c>
      <c r="T115" s="86" t="s">
        <v>3017</v>
      </c>
      <c r="U115" s="86">
        <v>383.25</v>
      </c>
      <c r="V115" s="86" t="s">
        <v>2998</v>
      </c>
      <c r="W115" s="86" t="s">
        <v>936</v>
      </c>
      <c r="X115" s="86" t="s">
        <v>71</v>
      </c>
      <c r="Y115" s="86" t="s">
        <v>3017</v>
      </c>
    </row>
    <row r="116" spans="1:25" x14ac:dyDescent="0.25">
      <c r="A116" s="96">
        <v>548</v>
      </c>
      <c r="B116" s="96" t="s">
        <v>2994</v>
      </c>
      <c r="C116" s="96" t="s">
        <v>3208</v>
      </c>
      <c r="D116" s="118" t="s">
        <v>71</v>
      </c>
      <c r="E116" s="118" t="s">
        <v>3017</v>
      </c>
      <c r="F116" s="108"/>
      <c r="G116" s="93" t="s">
        <v>3014</v>
      </c>
      <c r="H116" s="108"/>
      <c r="I116" s="111"/>
      <c r="J116" s="110"/>
      <c r="K116" s="111">
        <v>576</v>
      </c>
      <c r="L116" s="91" t="s">
        <v>2997</v>
      </c>
      <c r="M116" s="111" t="s">
        <v>3126</v>
      </c>
      <c r="N116" s="111" t="s">
        <v>71</v>
      </c>
      <c r="O116" s="117" t="s">
        <v>3017</v>
      </c>
      <c r="P116" s="86">
        <v>612.6</v>
      </c>
      <c r="Q116" s="86" t="s">
        <v>2998</v>
      </c>
      <c r="R116" s="86" t="s">
        <v>3209</v>
      </c>
      <c r="S116" s="152" t="s">
        <v>71</v>
      </c>
      <c r="T116" s="86" t="s">
        <v>3017</v>
      </c>
      <c r="U116" s="86">
        <v>711.15</v>
      </c>
      <c r="V116" s="86" t="s">
        <v>2998</v>
      </c>
      <c r="W116" s="86" t="s">
        <v>3013</v>
      </c>
      <c r="X116" s="86" t="s">
        <v>71</v>
      </c>
      <c r="Y116" s="86" t="s">
        <v>3017</v>
      </c>
    </row>
    <row r="117" spans="1:25" x14ac:dyDescent="0.25">
      <c r="A117" s="91">
        <v>226.2</v>
      </c>
      <c r="B117" s="91" t="s">
        <v>2994</v>
      </c>
      <c r="C117" s="91" t="s">
        <v>3089</v>
      </c>
      <c r="D117" s="92" t="s">
        <v>71</v>
      </c>
      <c r="E117" s="92" t="s">
        <v>3017</v>
      </c>
      <c r="F117" s="108"/>
      <c r="G117" s="93" t="s">
        <v>3014</v>
      </c>
      <c r="H117" s="108"/>
      <c r="I117" s="111"/>
      <c r="J117" s="110"/>
      <c r="K117" s="111">
        <v>800</v>
      </c>
      <c r="L117" s="91" t="s">
        <v>2997</v>
      </c>
      <c r="M117" s="111" t="s">
        <v>124</v>
      </c>
      <c r="N117" s="111" t="s">
        <v>71</v>
      </c>
      <c r="O117" s="117" t="s">
        <v>3017</v>
      </c>
      <c r="P117" s="86">
        <v>689.5</v>
      </c>
      <c r="Q117" s="86" t="s">
        <v>2998</v>
      </c>
      <c r="R117" s="86" t="s">
        <v>3139</v>
      </c>
      <c r="S117" s="152" t="s">
        <v>71</v>
      </c>
      <c r="T117" s="86" t="s">
        <v>3017</v>
      </c>
      <c r="U117" s="86">
        <v>340</v>
      </c>
      <c r="V117" s="86" t="s">
        <v>2998</v>
      </c>
      <c r="W117" s="86" t="s">
        <v>3210</v>
      </c>
      <c r="X117" s="86" t="s">
        <v>71</v>
      </c>
      <c r="Y117" s="86" t="s">
        <v>3017</v>
      </c>
    </row>
    <row r="118" spans="1:25" x14ac:dyDescent="0.25">
      <c r="A118" s="96">
        <v>30198</v>
      </c>
      <c r="B118" s="96" t="s">
        <v>2994</v>
      </c>
      <c r="C118" s="96" t="s">
        <v>3019</v>
      </c>
      <c r="D118" s="118">
        <v>42750</v>
      </c>
      <c r="E118" s="118">
        <v>42772</v>
      </c>
      <c r="F118" s="108"/>
      <c r="G118" s="93" t="s">
        <v>3014</v>
      </c>
      <c r="H118" s="108"/>
      <c r="I118" s="111"/>
      <c r="J118" s="110"/>
      <c r="K118" s="111">
        <v>1121.75</v>
      </c>
      <c r="L118" s="91" t="s">
        <v>2997</v>
      </c>
      <c r="M118" s="111" t="s">
        <v>3080</v>
      </c>
      <c r="N118" s="111" t="s">
        <v>71</v>
      </c>
      <c r="O118" s="117" t="s">
        <v>3017</v>
      </c>
      <c r="P118" s="111">
        <v>264.14999999999998</v>
      </c>
      <c r="Q118" s="111"/>
      <c r="R118" s="111" t="s">
        <v>3087</v>
      </c>
      <c r="S118" s="153" t="s">
        <v>71</v>
      </c>
      <c r="T118" s="111" t="s">
        <v>3017</v>
      </c>
      <c r="U118" s="86">
        <v>1200</v>
      </c>
      <c r="V118" s="86" t="s">
        <v>2998</v>
      </c>
      <c r="W118" s="86" t="s">
        <v>3065</v>
      </c>
      <c r="X118" s="86" t="s">
        <v>71</v>
      </c>
      <c r="Y118" s="86" t="s">
        <v>3017</v>
      </c>
    </row>
    <row r="119" spans="1:25" x14ac:dyDescent="0.25">
      <c r="A119" s="96">
        <v>1350</v>
      </c>
      <c r="B119" s="96" t="s">
        <v>2994</v>
      </c>
      <c r="C119" s="96" t="s">
        <v>348</v>
      </c>
      <c r="D119" s="118">
        <v>42736</v>
      </c>
      <c r="E119" s="118" t="s">
        <v>3017</v>
      </c>
      <c r="F119" s="108"/>
      <c r="G119" s="93" t="s">
        <v>3014</v>
      </c>
      <c r="H119" s="108"/>
      <c r="I119" s="111"/>
      <c r="J119" s="110"/>
      <c r="K119" s="111">
        <v>429</v>
      </c>
      <c r="L119" s="91" t="s">
        <v>2997</v>
      </c>
      <c r="M119" s="111" t="s">
        <v>3159</v>
      </c>
      <c r="N119" s="111" t="s">
        <v>71</v>
      </c>
      <c r="O119" s="117" t="s">
        <v>3017</v>
      </c>
      <c r="P119" s="111">
        <v>680.5</v>
      </c>
      <c r="Q119" s="111"/>
      <c r="R119" s="111" t="s">
        <v>3139</v>
      </c>
      <c r="S119" s="153" t="s">
        <v>71</v>
      </c>
      <c r="T119" s="111" t="s">
        <v>3017</v>
      </c>
      <c r="U119" s="86">
        <v>437.5</v>
      </c>
      <c r="V119" s="86" t="s">
        <v>2998</v>
      </c>
      <c r="W119" s="86" t="s">
        <v>3211</v>
      </c>
      <c r="X119" s="86" t="s">
        <v>71</v>
      </c>
      <c r="Y119" s="86" t="s">
        <v>3017</v>
      </c>
    </row>
    <row r="120" spans="1:25" x14ac:dyDescent="0.25">
      <c r="A120" s="96">
        <v>4297</v>
      </c>
      <c r="B120" s="96" t="s">
        <v>2994</v>
      </c>
      <c r="C120" s="96" t="s">
        <v>3019</v>
      </c>
      <c r="D120" s="118">
        <v>42736</v>
      </c>
      <c r="E120" s="118" t="s">
        <v>3017</v>
      </c>
      <c r="F120" s="108"/>
      <c r="G120" s="93" t="s">
        <v>3014</v>
      </c>
      <c r="H120" s="108"/>
      <c r="I120" s="111"/>
      <c r="J120" s="110"/>
      <c r="K120" s="111">
        <v>420.5</v>
      </c>
      <c r="L120" s="91" t="s">
        <v>2997</v>
      </c>
      <c r="M120" s="111" t="s">
        <v>3025</v>
      </c>
      <c r="N120" s="111" t="s">
        <v>71</v>
      </c>
      <c r="O120" s="117" t="s">
        <v>3017</v>
      </c>
      <c r="P120" s="111">
        <v>620.6</v>
      </c>
      <c r="Q120" s="111"/>
      <c r="R120" s="111" t="s">
        <v>3153</v>
      </c>
      <c r="S120" s="153" t="s">
        <v>71</v>
      </c>
      <c r="T120" s="111" t="s">
        <v>3017</v>
      </c>
      <c r="U120" s="86">
        <v>455.5</v>
      </c>
      <c r="V120" s="86" t="s">
        <v>2998</v>
      </c>
      <c r="W120" s="86" t="s">
        <v>3058</v>
      </c>
      <c r="X120" s="86" t="s">
        <v>71</v>
      </c>
      <c r="Y120" s="86" t="s">
        <v>3017</v>
      </c>
    </row>
    <row r="121" spans="1:25" x14ac:dyDescent="0.25">
      <c r="A121" s="96">
        <v>1000</v>
      </c>
      <c r="B121" s="96" t="s">
        <v>2994</v>
      </c>
      <c r="C121" s="96" t="s">
        <v>3019</v>
      </c>
      <c r="D121" s="118">
        <v>42736</v>
      </c>
      <c r="E121" s="118" t="s">
        <v>3017</v>
      </c>
      <c r="F121" s="108"/>
      <c r="G121" s="93" t="s">
        <v>3014</v>
      </c>
      <c r="H121" s="108"/>
      <c r="I121" s="111"/>
      <c r="J121" s="110"/>
      <c r="K121" s="111">
        <v>785</v>
      </c>
      <c r="L121" s="91" t="s">
        <v>2997</v>
      </c>
      <c r="M121" s="111" t="s">
        <v>3197</v>
      </c>
      <c r="N121" s="111" t="s">
        <v>71</v>
      </c>
      <c r="O121" s="117" t="s">
        <v>3017</v>
      </c>
      <c r="P121" s="111">
        <v>303.5</v>
      </c>
      <c r="Q121" s="111"/>
      <c r="R121" s="111" t="s">
        <v>275</v>
      </c>
      <c r="S121" s="153" t="s">
        <v>71</v>
      </c>
      <c r="T121" s="111" t="s">
        <v>3017</v>
      </c>
      <c r="U121" s="86">
        <v>1575.3</v>
      </c>
      <c r="V121" s="86" t="s">
        <v>2998</v>
      </c>
      <c r="W121" s="86" t="s">
        <v>311</v>
      </c>
      <c r="X121" s="86" t="s">
        <v>71</v>
      </c>
      <c r="Y121" s="86" t="s">
        <v>3017</v>
      </c>
    </row>
    <row r="122" spans="1:25" x14ac:dyDescent="0.25">
      <c r="A122" s="96">
        <v>5600</v>
      </c>
      <c r="B122" s="96" t="s">
        <v>2994</v>
      </c>
      <c r="C122" s="96" t="s">
        <v>3019</v>
      </c>
      <c r="D122" s="118">
        <v>42734</v>
      </c>
      <c r="E122" s="118">
        <v>42731</v>
      </c>
      <c r="F122" s="108"/>
      <c r="G122" s="113"/>
      <c r="H122" s="108"/>
      <c r="I122" s="111"/>
      <c r="J122" s="110"/>
      <c r="K122" s="111">
        <v>353.5</v>
      </c>
      <c r="L122" s="91" t="s">
        <v>2997</v>
      </c>
      <c r="M122" s="111" t="s">
        <v>3068</v>
      </c>
      <c r="N122" s="111" t="s">
        <v>71</v>
      </c>
      <c r="O122" s="117" t="s">
        <v>3017</v>
      </c>
      <c r="P122" s="111">
        <v>71.8</v>
      </c>
      <c r="Q122" s="111"/>
      <c r="R122" s="111" t="s">
        <v>3285</v>
      </c>
      <c r="S122" s="153" t="s">
        <v>71</v>
      </c>
      <c r="T122" s="111" t="s">
        <v>3017</v>
      </c>
      <c r="U122" s="86">
        <v>220.5</v>
      </c>
      <c r="V122" s="86" t="s">
        <v>2998</v>
      </c>
      <c r="W122" s="86" t="s">
        <v>3038</v>
      </c>
      <c r="X122" s="86" t="s">
        <v>71</v>
      </c>
      <c r="Y122" s="86" t="s">
        <v>3017</v>
      </c>
    </row>
    <row r="123" spans="1:25" x14ac:dyDescent="0.25">
      <c r="A123" s="119">
        <v>28992</v>
      </c>
      <c r="B123" s="119" t="s">
        <v>2996</v>
      </c>
      <c r="C123" s="119" t="s">
        <v>3019</v>
      </c>
      <c r="D123" s="120">
        <v>42795</v>
      </c>
      <c r="E123" s="120" t="s">
        <v>3017</v>
      </c>
      <c r="F123" s="128"/>
      <c r="G123" s="121"/>
      <c r="H123" s="121"/>
      <c r="I123" s="122"/>
      <c r="J123" s="89"/>
      <c r="K123" s="98"/>
      <c r="L123" s="98"/>
      <c r="M123" s="98"/>
      <c r="N123" s="98"/>
      <c r="O123" s="123"/>
      <c r="P123" s="111">
        <v>1252.25</v>
      </c>
      <c r="Q123" s="111"/>
      <c r="R123" s="111" t="s">
        <v>3150</v>
      </c>
      <c r="S123" s="153" t="s">
        <v>71</v>
      </c>
      <c r="T123" s="111" t="s">
        <v>3017</v>
      </c>
      <c r="U123" s="86">
        <v>215.25</v>
      </c>
      <c r="V123" s="86" t="s">
        <v>2998</v>
      </c>
      <c r="W123" s="86" t="s">
        <v>3212</v>
      </c>
      <c r="X123" s="86" t="s">
        <v>71</v>
      </c>
      <c r="Y123" s="86" t="s">
        <v>3017</v>
      </c>
    </row>
    <row r="124" spans="1:25" x14ac:dyDescent="0.25">
      <c r="A124" s="96">
        <v>103584</v>
      </c>
      <c r="B124" s="96" t="s">
        <v>2994</v>
      </c>
      <c r="C124" s="96" t="s">
        <v>3019</v>
      </c>
      <c r="D124" s="118">
        <v>42736</v>
      </c>
      <c r="E124" s="118">
        <v>42765</v>
      </c>
      <c r="F124" s="124"/>
      <c r="G124" s="124"/>
      <c r="H124" s="124"/>
      <c r="K124" s="3"/>
      <c r="L124" s="3"/>
      <c r="M124" s="3"/>
      <c r="N124" s="3"/>
      <c r="O124" s="3"/>
      <c r="P124" s="111">
        <v>516.95000000000005</v>
      </c>
      <c r="Q124" s="111"/>
      <c r="R124" s="111" t="s">
        <v>3286</v>
      </c>
      <c r="S124" s="153" t="s">
        <v>71</v>
      </c>
      <c r="T124" s="111" t="s">
        <v>3017</v>
      </c>
      <c r="U124" s="86">
        <v>98.25</v>
      </c>
      <c r="V124" s="86" t="s">
        <v>2998</v>
      </c>
      <c r="W124" s="86" t="s">
        <v>3214</v>
      </c>
      <c r="X124" s="86" t="s">
        <v>71</v>
      </c>
      <c r="Y124" s="86" t="s">
        <v>3017</v>
      </c>
    </row>
    <row r="125" spans="1:25" x14ac:dyDescent="0.25">
      <c r="A125" s="96">
        <v>103</v>
      </c>
      <c r="B125" s="96" t="s">
        <v>2994</v>
      </c>
      <c r="C125" s="96" t="s">
        <v>3213</v>
      </c>
      <c r="D125" s="118" t="s">
        <v>71</v>
      </c>
      <c r="E125" s="118" t="s">
        <v>3017</v>
      </c>
      <c r="F125" s="124"/>
      <c r="G125" s="124"/>
      <c r="H125" s="124"/>
      <c r="K125" s="3"/>
      <c r="L125" s="3"/>
      <c r="M125" s="3"/>
      <c r="N125" s="3"/>
      <c r="O125" s="3"/>
      <c r="P125" s="111">
        <v>1080.8</v>
      </c>
      <c r="Q125" s="111"/>
      <c r="R125" s="111" t="s">
        <v>3287</v>
      </c>
      <c r="S125" s="153" t="s">
        <v>71</v>
      </c>
      <c r="T125" s="111" t="s">
        <v>3017</v>
      </c>
      <c r="U125" s="86">
        <v>249.65</v>
      </c>
      <c r="V125" s="86" t="s">
        <v>2998</v>
      </c>
      <c r="W125" s="86" t="s">
        <v>3216</v>
      </c>
      <c r="X125" s="86" t="s">
        <v>71</v>
      </c>
      <c r="Y125" s="86" t="s">
        <v>3017</v>
      </c>
    </row>
    <row r="126" spans="1:25" x14ac:dyDescent="0.25">
      <c r="A126" s="96">
        <v>17100</v>
      </c>
      <c r="B126" s="96" t="s">
        <v>2994</v>
      </c>
      <c r="C126" s="96" t="s">
        <v>3215</v>
      </c>
      <c r="D126" s="118">
        <v>42736</v>
      </c>
      <c r="E126" s="118">
        <v>42751</v>
      </c>
      <c r="F126" s="124"/>
      <c r="G126" s="124"/>
      <c r="H126" s="124"/>
      <c r="K126" s="3"/>
      <c r="L126" s="3"/>
      <c r="M126" s="3"/>
      <c r="N126" s="3"/>
      <c r="O126" s="3"/>
      <c r="P126" s="111">
        <v>344.25</v>
      </c>
      <c r="Q126" s="111"/>
      <c r="R126" s="111" t="s">
        <v>3165</v>
      </c>
      <c r="S126" s="153" t="s">
        <v>71</v>
      </c>
      <c r="T126" s="111" t="s">
        <v>3017</v>
      </c>
      <c r="U126" s="86">
        <v>374</v>
      </c>
      <c r="V126" s="86" t="s">
        <v>2998</v>
      </c>
      <c r="W126" s="86" t="s">
        <v>3217</v>
      </c>
      <c r="X126" s="86" t="s">
        <v>71</v>
      </c>
      <c r="Y126" s="86" t="s">
        <v>3017</v>
      </c>
    </row>
    <row r="127" spans="1:25" x14ac:dyDescent="0.25">
      <c r="A127" s="119">
        <v>10250</v>
      </c>
      <c r="B127" s="119" t="s">
        <v>2996</v>
      </c>
      <c r="C127" s="119" t="s">
        <v>3019</v>
      </c>
      <c r="D127" s="120">
        <v>42795</v>
      </c>
      <c r="E127" s="120">
        <v>42796</v>
      </c>
      <c r="F127" s="124"/>
      <c r="G127" s="124"/>
      <c r="H127" s="124"/>
      <c r="K127" s="3"/>
      <c r="L127" s="3"/>
      <c r="M127" s="3"/>
      <c r="N127" s="3"/>
      <c r="O127" s="3"/>
      <c r="P127" s="111">
        <v>472</v>
      </c>
      <c r="Q127" s="111"/>
      <c r="R127" s="111" t="s">
        <v>3040</v>
      </c>
      <c r="S127" s="153" t="s">
        <v>71</v>
      </c>
      <c r="T127" s="111" t="s">
        <v>3017</v>
      </c>
      <c r="U127" s="86">
        <v>252.5</v>
      </c>
      <c r="V127" s="86" t="s">
        <v>2998</v>
      </c>
      <c r="W127" s="86" t="s">
        <v>3219</v>
      </c>
      <c r="X127" s="86" t="s">
        <v>71</v>
      </c>
      <c r="Y127" s="86" t="s">
        <v>3017</v>
      </c>
    </row>
    <row r="128" spans="1:25" x14ac:dyDescent="0.25">
      <c r="A128" s="96">
        <v>19100</v>
      </c>
      <c r="B128" s="96" t="s">
        <v>2994</v>
      </c>
      <c r="C128" s="96" t="s">
        <v>3019</v>
      </c>
      <c r="D128" s="118">
        <v>42740</v>
      </c>
      <c r="E128" s="118" t="s">
        <v>3218</v>
      </c>
      <c r="F128" s="124"/>
      <c r="G128" s="124"/>
      <c r="H128" s="124"/>
      <c r="K128" s="3"/>
      <c r="L128" s="3"/>
      <c r="M128" s="3"/>
      <c r="N128" s="3"/>
      <c r="O128" s="3"/>
      <c r="P128" s="111">
        <v>733</v>
      </c>
      <c r="Q128" s="111"/>
      <c r="R128" s="111" t="s">
        <v>3288</v>
      </c>
      <c r="S128" s="153" t="s">
        <v>71</v>
      </c>
      <c r="T128" s="111" t="s">
        <v>3017</v>
      </c>
      <c r="U128" s="86">
        <v>208.5</v>
      </c>
      <c r="V128" s="86" t="s">
        <v>2998</v>
      </c>
      <c r="W128" s="86" t="s">
        <v>3219</v>
      </c>
      <c r="X128" s="86" t="s">
        <v>71</v>
      </c>
      <c r="Y128" s="86" t="s">
        <v>3017</v>
      </c>
    </row>
    <row r="129" spans="1:25" x14ac:dyDescent="0.25">
      <c r="A129" s="119"/>
      <c r="B129" s="119"/>
      <c r="C129" s="119"/>
      <c r="D129" s="120"/>
      <c r="E129" s="120"/>
      <c r="F129" s="124"/>
      <c r="G129" s="124"/>
      <c r="H129" s="124"/>
      <c r="K129" s="3"/>
      <c r="L129" s="3"/>
      <c r="M129" s="3"/>
      <c r="N129" s="3"/>
      <c r="O129" s="3"/>
      <c r="P129" s="111">
        <v>168.75</v>
      </c>
      <c r="Q129" s="111"/>
      <c r="R129" s="111" t="s">
        <v>3092</v>
      </c>
      <c r="S129" s="153" t="s">
        <v>71</v>
      </c>
      <c r="T129" s="111" t="s">
        <v>3017</v>
      </c>
      <c r="U129" s="86">
        <v>4230</v>
      </c>
      <c r="V129" s="86" t="s">
        <v>2998</v>
      </c>
      <c r="W129" s="86" t="s">
        <v>3190</v>
      </c>
      <c r="X129" s="86" t="s">
        <v>71</v>
      </c>
      <c r="Y129" s="86" t="s">
        <v>3017</v>
      </c>
    </row>
    <row r="130" spans="1:25" x14ac:dyDescent="0.25">
      <c r="A130" s="119"/>
      <c r="B130" s="119"/>
      <c r="C130" s="119"/>
      <c r="D130" s="120"/>
      <c r="E130" s="120"/>
      <c r="F130" s="124"/>
      <c r="G130" s="124"/>
      <c r="H130" s="124"/>
      <c r="K130" s="3"/>
      <c r="L130" s="3"/>
      <c r="M130" s="3"/>
      <c r="N130" s="3"/>
      <c r="O130" s="3"/>
      <c r="P130" s="111">
        <v>574.4</v>
      </c>
      <c r="Q130" s="111"/>
      <c r="R130" s="111" t="s">
        <v>3073</v>
      </c>
      <c r="S130" s="153" t="s">
        <v>71</v>
      </c>
      <c r="T130" s="111" t="s">
        <v>3017</v>
      </c>
      <c r="U130" s="86">
        <v>656.15</v>
      </c>
      <c r="V130" s="86" t="s">
        <v>2998</v>
      </c>
      <c r="W130" s="86" t="s">
        <v>1567</v>
      </c>
      <c r="X130" s="86" t="s">
        <v>71</v>
      </c>
      <c r="Y130" s="86" t="s">
        <v>3017</v>
      </c>
    </row>
    <row r="131" spans="1:25" x14ac:dyDescent="0.25">
      <c r="A131" s="119"/>
      <c r="B131" s="119"/>
      <c r="C131" s="119"/>
      <c r="D131" s="120"/>
      <c r="E131" s="120"/>
      <c r="F131" s="124"/>
      <c r="G131" s="124"/>
      <c r="H131" s="124"/>
      <c r="K131" s="3"/>
      <c r="L131" s="3"/>
      <c r="M131" s="3"/>
      <c r="N131" s="3"/>
      <c r="O131" s="3"/>
      <c r="P131" s="111">
        <v>451</v>
      </c>
      <c r="Q131" s="111"/>
      <c r="R131" s="111" t="s">
        <v>3078</v>
      </c>
      <c r="S131" s="153" t="s">
        <v>71</v>
      </c>
      <c r="T131" s="111" t="s">
        <v>3017</v>
      </c>
      <c r="U131" s="86">
        <v>1136.75</v>
      </c>
      <c r="V131" s="86" t="s">
        <v>2998</v>
      </c>
      <c r="W131" s="86" t="s">
        <v>3083</v>
      </c>
      <c r="X131" s="86" t="s">
        <v>71</v>
      </c>
      <c r="Y131" s="86" t="s">
        <v>3017</v>
      </c>
    </row>
    <row r="132" spans="1:25" x14ac:dyDescent="0.25">
      <c r="A132" s="119"/>
      <c r="B132" s="119"/>
      <c r="C132" s="119"/>
      <c r="D132" s="120"/>
      <c r="E132" s="120"/>
      <c r="F132" s="124"/>
      <c r="G132" s="124"/>
      <c r="H132" s="124"/>
      <c r="K132" s="3"/>
      <c r="L132" s="3"/>
      <c r="M132" s="3"/>
      <c r="N132" s="3"/>
      <c r="O132" s="3"/>
      <c r="P132" s="111">
        <v>76.5</v>
      </c>
      <c r="Q132" s="111"/>
      <c r="R132" s="111" t="s">
        <v>3289</v>
      </c>
      <c r="S132" s="153" t="s">
        <v>71</v>
      </c>
      <c r="T132" s="111" t="s">
        <v>3017</v>
      </c>
      <c r="U132" s="86">
        <v>524.4</v>
      </c>
      <c r="V132" s="86" t="s">
        <v>2998</v>
      </c>
      <c r="W132" s="86" t="s">
        <v>1628</v>
      </c>
      <c r="X132" s="86" t="s">
        <v>71</v>
      </c>
      <c r="Y132" s="86" t="s">
        <v>3017</v>
      </c>
    </row>
    <row r="133" spans="1:25" x14ac:dyDescent="0.25">
      <c r="A133" s="119"/>
      <c r="B133" s="119"/>
      <c r="C133" s="119"/>
      <c r="D133" s="120"/>
      <c r="E133" s="120"/>
      <c r="F133" s="124"/>
      <c r="G133" s="124"/>
      <c r="H133" s="124"/>
      <c r="K133" s="3"/>
      <c r="L133" s="3"/>
      <c r="M133" s="3"/>
      <c r="N133" s="3"/>
      <c r="O133" s="3"/>
      <c r="P133" s="111">
        <v>453.95</v>
      </c>
      <c r="Q133" s="111"/>
      <c r="R133" s="111" t="s">
        <v>3114</v>
      </c>
      <c r="S133" s="153" t="s">
        <v>71</v>
      </c>
      <c r="T133" s="111" t="s">
        <v>3017</v>
      </c>
      <c r="U133" s="86">
        <v>449.5</v>
      </c>
      <c r="V133" s="86" t="s">
        <v>2998</v>
      </c>
      <c r="W133" s="86" t="s">
        <v>3220</v>
      </c>
      <c r="X133" s="86" t="s">
        <v>71</v>
      </c>
      <c r="Y133" s="86" t="s">
        <v>3017</v>
      </c>
    </row>
    <row r="134" spans="1:25" x14ac:dyDescent="0.25">
      <c r="A134" s="119"/>
      <c r="B134" s="119"/>
      <c r="C134" s="119"/>
      <c r="D134" s="120"/>
      <c r="E134" s="120"/>
      <c r="F134" s="124"/>
      <c r="G134" s="124"/>
      <c r="H134" s="124"/>
      <c r="K134" s="3"/>
      <c r="L134" s="3"/>
      <c r="M134" s="3"/>
      <c r="N134" s="3"/>
      <c r="O134" s="3"/>
      <c r="P134" s="111">
        <v>197.7</v>
      </c>
      <c r="Q134" s="111"/>
      <c r="R134" s="111" t="s">
        <v>3066</v>
      </c>
      <c r="S134" s="153" t="s">
        <v>71</v>
      </c>
      <c r="T134" s="111" t="s">
        <v>3017</v>
      </c>
      <c r="U134" s="86">
        <v>417.25</v>
      </c>
      <c r="V134" s="86" t="s">
        <v>2998</v>
      </c>
      <c r="W134" s="86" t="s">
        <v>1164</v>
      </c>
      <c r="X134" s="86" t="s">
        <v>71</v>
      </c>
      <c r="Y134" s="86" t="s">
        <v>3017</v>
      </c>
    </row>
    <row r="135" spans="1:25" x14ac:dyDescent="0.25">
      <c r="A135" s="119"/>
      <c r="B135" s="119"/>
      <c r="C135" s="119"/>
      <c r="D135" s="120"/>
      <c r="E135" s="120"/>
      <c r="F135" s="124"/>
      <c r="G135" s="124"/>
      <c r="H135" s="124"/>
      <c r="K135" s="3"/>
      <c r="L135" s="3"/>
      <c r="M135" s="3"/>
      <c r="N135" s="3"/>
      <c r="O135" s="3"/>
      <c r="P135" s="111">
        <v>201.6</v>
      </c>
      <c r="Q135" s="111"/>
      <c r="R135" s="111" t="s">
        <v>3157</v>
      </c>
      <c r="S135" s="153" t="s">
        <v>71</v>
      </c>
      <c r="T135" s="111" t="s">
        <v>3017</v>
      </c>
      <c r="U135" s="86">
        <v>480</v>
      </c>
      <c r="V135" s="86" t="s">
        <v>2998</v>
      </c>
      <c r="W135" s="86" t="s">
        <v>3221</v>
      </c>
      <c r="X135" s="86" t="s">
        <v>71</v>
      </c>
      <c r="Y135" s="86" t="s">
        <v>3017</v>
      </c>
    </row>
    <row r="136" spans="1:25" x14ac:dyDescent="0.25">
      <c r="A136" s="119"/>
      <c r="B136" s="119"/>
      <c r="C136" s="119"/>
      <c r="D136" s="120"/>
      <c r="E136" s="120"/>
      <c r="F136" s="124"/>
      <c r="G136" s="124"/>
      <c r="H136" s="124"/>
      <c r="K136" s="3"/>
      <c r="L136" s="3"/>
      <c r="M136" s="3"/>
      <c r="N136" s="3"/>
      <c r="O136" s="3"/>
      <c r="P136" s="111">
        <v>67.8</v>
      </c>
      <c r="Q136" s="111"/>
      <c r="R136" s="111" t="s">
        <v>3196</v>
      </c>
      <c r="S136" s="153" t="s">
        <v>71</v>
      </c>
      <c r="T136" s="111" t="s">
        <v>3017</v>
      </c>
      <c r="U136" s="86">
        <v>607.45000000000005</v>
      </c>
      <c r="V136" s="86" t="s">
        <v>2998</v>
      </c>
      <c r="W136" s="86" t="s">
        <v>3049</v>
      </c>
      <c r="X136" s="86" t="s">
        <v>71</v>
      </c>
      <c r="Y136" s="86" t="s">
        <v>3017</v>
      </c>
    </row>
    <row r="137" spans="1:25" x14ac:dyDescent="0.25">
      <c r="A137" s="119"/>
      <c r="B137" s="119"/>
      <c r="C137" s="119"/>
      <c r="D137" s="120"/>
      <c r="E137" s="120"/>
      <c r="F137" s="124"/>
      <c r="G137" s="124"/>
      <c r="H137" s="124"/>
      <c r="K137" s="3"/>
      <c r="L137" s="3"/>
      <c r="M137" s="3"/>
      <c r="N137" s="3"/>
      <c r="O137" s="3"/>
      <c r="P137" s="111">
        <v>698.55</v>
      </c>
      <c r="Q137" s="111"/>
      <c r="R137" s="111" t="s">
        <v>3016</v>
      </c>
      <c r="S137" s="153" t="s">
        <v>71</v>
      </c>
      <c r="T137" s="111" t="s">
        <v>3017</v>
      </c>
      <c r="U137" s="86">
        <v>711.15</v>
      </c>
      <c r="V137" s="86" t="s">
        <v>2998</v>
      </c>
      <c r="W137" s="86" t="s">
        <v>3222</v>
      </c>
      <c r="X137" s="86" t="s">
        <v>71</v>
      </c>
      <c r="Y137" s="86" t="s">
        <v>3017</v>
      </c>
    </row>
    <row r="138" spans="1:25" x14ac:dyDescent="0.25">
      <c r="A138" s="119"/>
      <c r="B138" s="119"/>
      <c r="C138" s="119"/>
      <c r="D138" s="120"/>
      <c r="E138" s="120"/>
      <c r="F138" s="124"/>
      <c r="G138" s="124"/>
      <c r="H138" s="124"/>
      <c r="K138" s="3"/>
      <c r="L138" s="3"/>
      <c r="M138" s="3"/>
      <c r="N138" s="3"/>
      <c r="O138" s="3"/>
      <c r="P138" s="111">
        <v>110.4</v>
      </c>
      <c r="Q138" s="111"/>
      <c r="R138" s="111" t="s">
        <v>239</v>
      </c>
      <c r="S138" s="153" t="s">
        <v>71</v>
      </c>
      <c r="T138" s="111" t="s">
        <v>3017</v>
      </c>
      <c r="U138" s="86">
        <v>670.15</v>
      </c>
      <c r="V138" s="86" t="s">
        <v>2998</v>
      </c>
      <c r="W138" s="86" t="s">
        <v>3223</v>
      </c>
      <c r="X138" s="86" t="s">
        <v>71</v>
      </c>
      <c r="Y138" s="86" t="s">
        <v>3017</v>
      </c>
    </row>
    <row r="139" spans="1:25" x14ac:dyDescent="0.25">
      <c r="A139" s="96"/>
      <c r="B139" s="96"/>
      <c r="C139" s="96"/>
      <c r="D139" s="118"/>
      <c r="E139" s="118"/>
      <c r="F139" s="124"/>
      <c r="G139" s="124"/>
      <c r="H139" s="124"/>
      <c r="K139" s="3"/>
      <c r="L139" s="3"/>
      <c r="M139" s="3"/>
      <c r="N139" s="3"/>
      <c r="O139" s="3"/>
      <c r="P139" s="111">
        <v>389.5</v>
      </c>
      <c r="Q139" s="111"/>
      <c r="R139" s="111" t="s">
        <v>3158</v>
      </c>
      <c r="S139" s="153" t="s">
        <v>71</v>
      </c>
      <c r="T139" s="111" t="s">
        <v>3017</v>
      </c>
      <c r="U139" s="86">
        <v>233.5</v>
      </c>
      <c r="V139" s="86" t="s">
        <v>2998</v>
      </c>
      <c r="W139" s="86" t="s">
        <v>3028</v>
      </c>
      <c r="X139" s="86" t="s">
        <v>71</v>
      </c>
      <c r="Y139" s="86" t="s">
        <v>3017</v>
      </c>
    </row>
    <row r="140" spans="1:25" x14ac:dyDescent="0.25">
      <c r="A140" s="96"/>
      <c r="B140" s="96"/>
      <c r="C140" s="96"/>
      <c r="D140" s="118"/>
      <c r="E140" s="118"/>
      <c r="F140" s="124"/>
      <c r="G140" s="124"/>
      <c r="H140" s="124"/>
      <c r="K140" s="3"/>
      <c r="L140" s="3"/>
      <c r="M140" s="3"/>
      <c r="N140" s="3"/>
      <c r="O140" s="3"/>
      <c r="P140" s="111">
        <v>358.5</v>
      </c>
      <c r="Q140" s="111"/>
      <c r="R140" s="111" t="s">
        <v>3136</v>
      </c>
      <c r="S140" s="153" t="s">
        <v>71</v>
      </c>
      <c r="T140" s="111" t="s">
        <v>3017</v>
      </c>
      <c r="U140" s="86">
        <v>1562</v>
      </c>
      <c r="V140" s="86" t="s">
        <v>2998</v>
      </c>
      <c r="W140" s="86" t="s">
        <v>3224</v>
      </c>
      <c r="X140" s="86" t="s">
        <v>71</v>
      </c>
      <c r="Y140" s="86" t="s">
        <v>3017</v>
      </c>
    </row>
    <row r="141" spans="1:25" x14ac:dyDescent="0.25">
      <c r="A141" s="96"/>
      <c r="B141" s="96"/>
      <c r="C141" s="96"/>
      <c r="D141" s="118"/>
      <c r="E141" s="118"/>
      <c r="F141" s="124"/>
      <c r="G141" s="124"/>
      <c r="H141" s="124"/>
      <c r="K141" s="3"/>
      <c r="L141" s="3"/>
      <c r="M141" s="3"/>
      <c r="N141" s="3"/>
      <c r="O141" s="3"/>
      <c r="P141" s="111">
        <v>713.95</v>
      </c>
      <c r="Q141" s="111"/>
      <c r="R141" s="111" t="s">
        <v>485</v>
      </c>
      <c r="S141" s="153" t="s">
        <v>71</v>
      </c>
      <c r="T141" s="111" t="s">
        <v>3017</v>
      </c>
      <c r="U141" s="86">
        <v>2882.55</v>
      </c>
      <c r="V141" s="86" t="s">
        <v>2998</v>
      </c>
      <c r="W141" s="86" t="s">
        <v>3024</v>
      </c>
      <c r="X141" s="86" t="s">
        <v>71</v>
      </c>
      <c r="Y141" s="86" t="s">
        <v>3017</v>
      </c>
    </row>
    <row r="142" spans="1:25" x14ac:dyDescent="0.25">
      <c r="A142" s="85"/>
      <c r="B142" s="85"/>
      <c r="C142" s="122"/>
      <c r="D142" s="87"/>
      <c r="E142" s="87"/>
      <c r="F142" s="125"/>
      <c r="G142" s="125"/>
      <c r="H142" s="125"/>
      <c r="K142" s="3"/>
      <c r="L142" s="3"/>
      <c r="M142" s="3"/>
      <c r="N142" s="3"/>
      <c r="O142" s="3"/>
      <c r="P142" s="111">
        <v>584</v>
      </c>
      <c r="Q142" s="111"/>
      <c r="R142" s="111" t="s">
        <v>3143</v>
      </c>
      <c r="S142" s="153" t="s">
        <v>71</v>
      </c>
      <c r="T142" s="111" t="s">
        <v>3017</v>
      </c>
      <c r="U142" s="86">
        <v>6641</v>
      </c>
      <c r="V142" s="86" t="s">
        <v>2998</v>
      </c>
      <c r="W142" s="86" t="s">
        <v>3019</v>
      </c>
      <c r="X142" s="103">
        <v>42877</v>
      </c>
      <c r="Y142" s="86" t="s">
        <v>3017</v>
      </c>
    </row>
    <row r="143" spans="1:25" x14ac:dyDescent="0.25">
      <c r="K143" s="3"/>
      <c r="L143" s="3"/>
      <c r="M143" s="3"/>
      <c r="N143" s="3"/>
      <c r="O143" s="3"/>
      <c r="P143" s="111">
        <v>517</v>
      </c>
      <c r="Q143" s="111"/>
      <c r="R143" s="111" t="s">
        <v>3182</v>
      </c>
      <c r="S143" s="153" t="s">
        <v>71</v>
      </c>
      <c r="T143" s="111" t="s">
        <v>3017</v>
      </c>
      <c r="U143" s="86">
        <v>9646</v>
      </c>
      <c r="V143" s="86" t="s">
        <v>2998</v>
      </c>
      <c r="W143" s="86" t="s">
        <v>3019</v>
      </c>
      <c r="X143" s="103">
        <v>42880</v>
      </c>
      <c r="Y143" s="86" t="s">
        <v>3017</v>
      </c>
    </row>
    <row r="144" spans="1:25" x14ac:dyDescent="0.25">
      <c r="K144" s="3"/>
      <c r="L144" s="3"/>
      <c r="M144" s="3"/>
      <c r="N144" s="3"/>
      <c r="O144" s="3"/>
      <c r="P144" s="111">
        <v>599.4</v>
      </c>
      <c r="Q144" s="111"/>
      <c r="R144" s="111" t="s">
        <v>3162</v>
      </c>
      <c r="S144" s="153" t="s">
        <v>71</v>
      </c>
      <c r="T144" s="111" t="s">
        <v>3017</v>
      </c>
      <c r="U144" s="86">
        <v>11750</v>
      </c>
      <c r="V144" s="86" t="s">
        <v>2998</v>
      </c>
      <c r="W144" s="86" t="s">
        <v>3019</v>
      </c>
      <c r="X144" s="103">
        <v>42865</v>
      </c>
      <c r="Y144" s="86" t="s">
        <v>3017</v>
      </c>
    </row>
    <row r="145" spans="11:25" x14ac:dyDescent="0.25">
      <c r="K145" s="3"/>
      <c r="L145" s="3"/>
      <c r="M145" s="3"/>
      <c r="N145" s="3"/>
      <c r="O145" s="3"/>
      <c r="P145" s="111">
        <v>1536</v>
      </c>
      <c r="Q145" s="111"/>
      <c r="R145" s="111" t="s">
        <v>3187</v>
      </c>
      <c r="S145" s="153" t="s">
        <v>71</v>
      </c>
      <c r="T145" s="111" t="s">
        <v>3017</v>
      </c>
      <c r="U145" s="86">
        <v>19100</v>
      </c>
      <c r="V145" s="86" t="s">
        <v>2998</v>
      </c>
      <c r="W145" s="86" t="s">
        <v>3019</v>
      </c>
      <c r="X145" s="103">
        <v>42860</v>
      </c>
      <c r="Y145" s="86" t="s">
        <v>3017</v>
      </c>
    </row>
    <row r="146" spans="11:25" x14ac:dyDescent="0.25">
      <c r="K146" s="3"/>
      <c r="L146" s="3"/>
      <c r="M146" s="3"/>
      <c r="N146" s="3"/>
      <c r="O146" s="3"/>
      <c r="P146" s="111">
        <v>584</v>
      </c>
      <c r="Q146" s="111"/>
      <c r="R146" s="111" t="s">
        <v>3037</v>
      </c>
      <c r="S146" s="153" t="s">
        <v>71</v>
      </c>
      <c r="T146" s="111" t="s">
        <v>3017</v>
      </c>
      <c r="U146" s="86">
        <v>1535.45</v>
      </c>
      <c r="V146" s="86" t="s">
        <v>2998</v>
      </c>
      <c r="W146" s="86" t="s">
        <v>3225</v>
      </c>
      <c r="X146" s="86" t="s">
        <v>71</v>
      </c>
      <c r="Y146" s="86" t="s">
        <v>3017</v>
      </c>
    </row>
    <row r="147" spans="11:25" x14ac:dyDescent="0.25">
      <c r="K147" s="3"/>
      <c r="L147" s="3"/>
      <c r="M147" s="3"/>
      <c r="N147" s="3"/>
      <c r="O147" s="3"/>
      <c r="P147" s="111">
        <v>178.9</v>
      </c>
      <c r="Q147" s="111"/>
      <c r="R147" s="111" t="s">
        <v>3152</v>
      </c>
      <c r="S147" s="153" t="s">
        <v>71</v>
      </c>
      <c r="T147" s="111" t="s">
        <v>3017</v>
      </c>
      <c r="U147" s="86">
        <v>2548.9499999999998</v>
      </c>
      <c r="V147" s="86" t="s">
        <v>2998</v>
      </c>
      <c r="W147" s="86" t="s">
        <v>3226</v>
      </c>
      <c r="X147" s="86" t="s">
        <v>71</v>
      </c>
      <c r="Y147" s="86" t="s">
        <v>3017</v>
      </c>
    </row>
    <row r="148" spans="11:25" x14ac:dyDescent="0.25">
      <c r="K148" s="3"/>
      <c r="L148" s="3"/>
      <c r="M148" s="3"/>
      <c r="N148" s="3"/>
      <c r="O148" s="3"/>
      <c r="P148" s="111">
        <v>534</v>
      </c>
      <c r="Q148" s="111"/>
      <c r="R148" s="111" t="s">
        <v>1453</v>
      </c>
      <c r="S148" s="153" t="s">
        <v>71</v>
      </c>
      <c r="T148" s="111" t="s">
        <v>3017</v>
      </c>
      <c r="U148" s="86">
        <v>2584.9499999999998</v>
      </c>
      <c r="V148" s="86" t="s">
        <v>2998</v>
      </c>
      <c r="W148" s="86" t="s">
        <v>3178</v>
      </c>
      <c r="X148" s="86" t="s">
        <v>71</v>
      </c>
      <c r="Y148" s="86" t="s">
        <v>3017</v>
      </c>
    </row>
    <row r="149" spans="11:25" x14ac:dyDescent="0.25">
      <c r="K149" s="3"/>
      <c r="L149" s="3"/>
      <c r="M149" s="3"/>
      <c r="N149" s="3"/>
      <c r="O149" s="3"/>
      <c r="P149" s="111">
        <v>546</v>
      </c>
      <c r="Q149" s="111"/>
      <c r="R149" s="111" t="s">
        <v>3290</v>
      </c>
      <c r="S149" s="153" t="s">
        <v>71</v>
      </c>
      <c r="T149" s="111" t="s">
        <v>3017</v>
      </c>
      <c r="U149" s="86">
        <v>964.8</v>
      </c>
      <c r="V149" s="86" t="s">
        <v>2998</v>
      </c>
      <c r="W149" s="86" t="s">
        <v>3227</v>
      </c>
      <c r="X149" s="86" t="s">
        <v>71</v>
      </c>
      <c r="Y149" s="86" t="s">
        <v>3017</v>
      </c>
    </row>
    <row r="150" spans="11:25" x14ac:dyDescent="0.25">
      <c r="K150" s="3"/>
      <c r="L150" s="3"/>
      <c r="M150" s="3"/>
      <c r="N150" s="3"/>
      <c r="O150" s="3"/>
      <c r="P150" s="111">
        <v>805.75</v>
      </c>
      <c r="Q150" s="111"/>
      <c r="R150" s="111" t="s">
        <v>571</v>
      </c>
      <c r="S150" s="153" t="s">
        <v>71</v>
      </c>
      <c r="T150" s="111" t="s">
        <v>3017</v>
      </c>
    </row>
    <row r="151" spans="11:25" x14ac:dyDescent="0.25">
      <c r="K151" s="3"/>
      <c r="L151" s="3"/>
      <c r="M151" s="3"/>
      <c r="N151" s="3"/>
      <c r="O151" s="3"/>
      <c r="P151" s="111">
        <v>86.2</v>
      </c>
      <c r="Q151" s="111"/>
      <c r="R151" s="111" t="s">
        <v>850</v>
      </c>
      <c r="S151" s="153" t="s">
        <v>71</v>
      </c>
      <c r="T151" s="111" t="s">
        <v>3017</v>
      </c>
    </row>
    <row r="152" spans="11:25" x14ac:dyDescent="0.25">
      <c r="K152" s="3"/>
      <c r="L152" s="3"/>
      <c r="M152" s="3"/>
      <c r="N152" s="3"/>
      <c r="O152" s="3"/>
      <c r="P152" s="111">
        <v>40</v>
      </c>
      <c r="Q152" s="111"/>
      <c r="R152" s="111" t="s">
        <v>3291</v>
      </c>
      <c r="S152" s="153" t="s">
        <v>71</v>
      </c>
      <c r="T152" s="111" t="s">
        <v>3017</v>
      </c>
    </row>
    <row r="153" spans="11:25" x14ac:dyDescent="0.25">
      <c r="K153" s="3"/>
      <c r="L153" s="3"/>
      <c r="M153" s="3"/>
      <c r="N153" s="3"/>
      <c r="O153" s="3"/>
      <c r="P153" s="111">
        <v>333</v>
      </c>
      <c r="Q153" s="111"/>
      <c r="R153" s="111" t="s">
        <v>3068</v>
      </c>
      <c r="S153" s="153" t="s">
        <v>71</v>
      </c>
      <c r="T153" s="111" t="s">
        <v>3017</v>
      </c>
    </row>
    <row r="154" spans="11:25" x14ac:dyDescent="0.25">
      <c r="K154" s="3"/>
      <c r="L154" s="3"/>
      <c r="M154" s="3"/>
      <c r="N154" s="3"/>
      <c r="O154" s="3"/>
      <c r="P154" s="111">
        <v>230</v>
      </c>
      <c r="Q154" s="111"/>
      <c r="R154" s="111" t="s">
        <v>3189</v>
      </c>
      <c r="S154" s="153" t="s">
        <v>71</v>
      </c>
      <c r="T154" s="111" t="s">
        <v>3017</v>
      </c>
    </row>
    <row r="155" spans="11:25" x14ac:dyDescent="0.25">
      <c r="K155" s="3"/>
      <c r="L155" s="3"/>
      <c r="M155" s="3"/>
      <c r="N155" s="3"/>
      <c r="O155" s="3"/>
      <c r="P155" s="111">
        <v>16000</v>
      </c>
      <c r="Q155" s="111"/>
      <c r="R155" s="111" t="s">
        <v>3292</v>
      </c>
      <c r="S155" s="153">
        <v>42845</v>
      </c>
      <c r="T155" s="111" t="s">
        <v>3017</v>
      </c>
    </row>
    <row r="156" spans="11:25" x14ac:dyDescent="0.25">
      <c r="K156" s="3"/>
      <c r="L156" s="3"/>
      <c r="M156" s="3"/>
      <c r="N156" s="3"/>
      <c r="O156" s="3"/>
      <c r="P156" s="111">
        <v>13680</v>
      </c>
      <c r="Q156" s="111"/>
      <c r="R156" s="111" t="s">
        <v>3196</v>
      </c>
      <c r="S156" s="153">
        <v>42831</v>
      </c>
      <c r="T156" s="111" t="s">
        <v>3017</v>
      </c>
    </row>
    <row r="157" spans="11:25" x14ac:dyDescent="0.25">
      <c r="K157" s="3"/>
      <c r="L157" s="3"/>
      <c r="M157" s="3"/>
      <c r="N157" s="3"/>
      <c r="O157" s="3"/>
      <c r="P157" s="111">
        <v>2500</v>
      </c>
      <c r="Q157" s="111"/>
      <c r="R157" s="111" t="s">
        <v>3293</v>
      </c>
      <c r="S157" s="153">
        <v>42830</v>
      </c>
      <c r="T157" s="111" t="s">
        <v>3017</v>
      </c>
    </row>
    <row r="158" spans="11:25" x14ac:dyDescent="0.25">
      <c r="K158" s="3"/>
      <c r="L158" s="3"/>
      <c r="M158" s="3"/>
      <c r="N158" s="3"/>
      <c r="O158" s="3"/>
      <c r="P158" s="111">
        <v>9600</v>
      </c>
      <c r="Q158" s="111"/>
      <c r="R158" s="111" t="s">
        <v>3294</v>
      </c>
      <c r="S158" s="153">
        <v>42830</v>
      </c>
      <c r="T158" s="111" t="s">
        <v>3017</v>
      </c>
    </row>
    <row r="159" spans="11:25" x14ac:dyDescent="0.25">
      <c r="K159" s="3"/>
      <c r="L159" s="3"/>
      <c r="M159" s="3"/>
      <c r="N159" s="3"/>
      <c r="O159" s="3"/>
      <c r="P159" s="111">
        <v>83200</v>
      </c>
      <c r="Q159" s="111"/>
      <c r="R159" s="111" t="s">
        <v>3019</v>
      </c>
      <c r="S159" s="153">
        <v>42830</v>
      </c>
      <c r="T159" s="111" t="s">
        <v>3017</v>
      </c>
    </row>
    <row r="160" spans="11:25" x14ac:dyDescent="0.25">
      <c r="K160" s="3"/>
      <c r="L160" s="3"/>
      <c r="M160" s="3"/>
      <c r="N160" s="3"/>
      <c r="O160" s="3"/>
      <c r="P160" s="111">
        <v>16650</v>
      </c>
      <c r="Q160" s="111"/>
      <c r="R160" s="111" t="s">
        <v>3295</v>
      </c>
      <c r="S160" s="153">
        <v>42828</v>
      </c>
      <c r="T160" s="111" t="s">
        <v>3017</v>
      </c>
    </row>
    <row r="161" spans="11:20" x14ac:dyDescent="0.25">
      <c r="K161" s="3"/>
      <c r="L161" s="3"/>
      <c r="M161" s="3"/>
      <c r="N161" s="3"/>
      <c r="O161" s="3"/>
      <c r="P161" s="111">
        <v>6400</v>
      </c>
      <c r="Q161" s="111"/>
      <c r="R161" s="111" t="s">
        <v>3296</v>
      </c>
      <c r="S161" s="153">
        <v>42826</v>
      </c>
      <c r="T161" s="111" t="s">
        <v>3017</v>
      </c>
    </row>
    <row r="162" spans="11:20" x14ac:dyDescent="0.25">
      <c r="K162" s="3"/>
      <c r="L162" s="3"/>
      <c r="M162" s="3"/>
      <c r="N162" s="3"/>
      <c r="O162" s="3"/>
      <c r="P162" s="111">
        <v>31600</v>
      </c>
      <c r="Q162" s="111"/>
      <c r="R162" s="111" t="s">
        <v>3019</v>
      </c>
      <c r="S162" s="153">
        <v>42829</v>
      </c>
      <c r="T162" s="111" t="s">
        <v>3017</v>
      </c>
    </row>
    <row r="163" spans="11:20" x14ac:dyDescent="0.25">
      <c r="K163" s="3"/>
      <c r="L163" s="3"/>
      <c r="M163" s="3"/>
      <c r="N163" s="3"/>
      <c r="O163" s="3"/>
      <c r="P163" s="111">
        <v>22414</v>
      </c>
      <c r="Q163" s="111"/>
      <c r="R163" s="111" t="s">
        <v>3297</v>
      </c>
      <c r="S163" s="153">
        <v>42828</v>
      </c>
      <c r="T163" s="111" t="s">
        <v>3017</v>
      </c>
    </row>
    <row r="164" spans="11:20" x14ac:dyDescent="0.25">
      <c r="K164" s="3"/>
      <c r="L164" s="3"/>
      <c r="M164" s="3"/>
      <c r="N164" s="3"/>
      <c r="O164" s="3"/>
      <c r="P164" s="111">
        <v>48000</v>
      </c>
      <c r="Q164" s="111"/>
      <c r="R164" s="111" t="s">
        <v>3298</v>
      </c>
      <c r="S164" s="153">
        <v>42845</v>
      </c>
      <c r="T164" s="111" t="s">
        <v>3017</v>
      </c>
    </row>
    <row r="165" spans="11:20" x14ac:dyDescent="0.25">
      <c r="K165" s="3"/>
      <c r="L165" s="3"/>
      <c r="M165" s="3"/>
      <c r="N165" s="3"/>
      <c r="O165" s="3"/>
      <c r="P165" s="111">
        <v>28000</v>
      </c>
      <c r="Q165" s="111"/>
      <c r="R165" s="111" t="s">
        <v>3019</v>
      </c>
      <c r="S165" s="153" t="s">
        <v>71</v>
      </c>
      <c r="T165" s="111" t="s">
        <v>3017</v>
      </c>
    </row>
    <row r="166" spans="11:20" x14ac:dyDescent="0.25">
      <c r="K166" s="3"/>
      <c r="L166" s="3"/>
      <c r="M166" s="3"/>
      <c r="N166" s="3"/>
      <c r="O166" s="3"/>
      <c r="P166" s="111">
        <v>15600</v>
      </c>
      <c r="Q166" s="111"/>
      <c r="R166" s="111" t="s">
        <v>3299</v>
      </c>
      <c r="S166" s="153">
        <v>42845</v>
      </c>
      <c r="T166" s="111" t="s">
        <v>3017</v>
      </c>
    </row>
    <row r="167" spans="11:20" x14ac:dyDescent="0.25">
      <c r="K167" s="3"/>
      <c r="L167" s="3"/>
      <c r="M167" s="3"/>
      <c r="N167" s="3"/>
      <c r="O167" s="3"/>
      <c r="P167" s="111">
        <v>46400</v>
      </c>
      <c r="Q167" s="111"/>
      <c r="R167" s="111" t="s">
        <v>3019</v>
      </c>
      <c r="S167" s="153">
        <v>42836</v>
      </c>
      <c r="T167" s="111" t="s">
        <v>3017</v>
      </c>
    </row>
    <row r="168" spans="11:20" x14ac:dyDescent="0.25">
      <c r="K168" s="3"/>
      <c r="L168" s="3"/>
      <c r="M168" s="3"/>
      <c r="N168" s="3"/>
      <c r="O168" s="3"/>
      <c r="P168" s="111">
        <v>49600</v>
      </c>
      <c r="Q168" s="111"/>
      <c r="R168" s="111" t="s">
        <v>3019</v>
      </c>
      <c r="S168" s="153">
        <v>42850</v>
      </c>
      <c r="T168" s="111" t="s">
        <v>3017</v>
      </c>
    </row>
    <row r="169" spans="11:20" x14ac:dyDescent="0.25">
      <c r="K169" s="3"/>
      <c r="L169" s="3"/>
      <c r="M169" s="3"/>
      <c r="N169" s="3"/>
      <c r="O169" s="3"/>
      <c r="P169" s="111">
        <v>8000</v>
      </c>
      <c r="Q169" s="111"/>
      <c r="R169" s="111" t="s">
        <v>3019</v>
      </c>
      <c r="S169" s="153">
        <v>42830</v>
      </c>
      <c r="T169" s="111" t="s">
        <v>3017</v>
      </c>
    </row>
    <row r="170" spans="11:20" x14ac:dyDescent="0.25">
      <c r="K170" s="3"/>
      <c r="L170" s="3"/>
      <c r="M170" s="3"/>
      <c r="N170" s="3"/>
      <c r="O170" s="3"/>
      <c r="P170" s="98">
        <f>SUM(P4:P169)</f>
        <v>549254.66999999993</v>
      </c>
      <c r="Q170" s="98"/>
      <c r="R170" s="98"/>
      <c r="S170" s="152"/>
      <c r="T170" s="98"/>
    </row>
    <row r="583" spans="6:6" x14ac:dyDescent="0.25">
      <c r="F583" s="127" t="s">
        <v>3017</v>
      </c>
    </row>
    <row r="584" spans="6:6" x14ac:dyDescent="0.25">
      <c r="F584" s="127" t="s">
        <v>3017</v>
      </c>
    </row>
    <row r="585" spans="6:6" x14ac:dyDescent="0.25">
      <c r="F585" s="127" t="s">
        <v>3017</v>
      </c>
    </row>
    <row r="586" spans="6:6" x14ac:dyDescent="0.25">
      <c r="F586" s="127" t="s">
        <v>3017</v>
      </c>
    </row>
    <row r="587" spans="6:6" x14ac:dyDescent="0.25">
      <c r="F587" s="127" t="s">
        <v>3017</v>
      </c>
    </row>
    <row r="588" spans="6:6" x14ac:dyDescent="0.25">
      <c r="F588" s="127" t="s">
        <v>3017</v>
      </c>
    </row>
    <row r="589" spans="6:6" x14ac:dyDescent="0.25">
      <c r="F589" s="127" t="s">
        <v>3017</v>
      </c>
    </row>
    <row r="590" spans="6:6" x14ac:dyDescent="0.25">
      <c r="F590" s="127" t="s">
        <v>3017</v>
      </c>
    </row>
    <row r="591" spans="6:6" x14ac:dyDescent="0.25">
      <c r="F591" s="127" t="s">
        <v>3017</v>
      </c>
    </row>
    <row r="592" spans="6:6" x14ac:dyDescent="0.25">
      <c r="F592" s="127" t="s">
        <v>3017</v>
      </c>
    </row>
    <row r="593" spans="6:6" x14ac:dyDescent="0.25">
      <c r="F593" s="127" t="s">
        <v>3017</v>
      </c>
    </row>
    <row r="594" spans="6:6" x14ac:dyDescent="0.25">
      <c r="F594" s="127" t="s">
        <v>3017</v>
      </c>
    </row>
    <row r="595" spans="6:6" x14ac:dyDescent="0.25">
      <c r="F595" s="127" t="s">
        <v>3017</v>
      </c>
    </row>
    <row r="596" spans="6:6" x14ac:dyDescent="0.25">
      <c r="F596" s="127" t="s">
        <v>3017</v>
      </c>
    </row>
    <row r="597" spans="6:6" x14ac:dyDescent="0.25">
      <c r="F597" s="127" t="s">
        <v>3017</v>
      </c>
    </row>
    <row r="598" spans="6:6" x14ac:dyDescent="0.25">
      <c r="F598" s="127" t="s">
        <v>3017</v>
      </c>
    </row>
    <row r="599" spans="6:6" x14ac:dyDescent="0.25">
      <c r="F599" s="127" t="s">
        <v>3017</v>
      </c>
    </row>
    <row r="600" spans="6:6" x14ac:dyDescent="0.25">
      <c r="F600" s="127" t="s">
        <v>3017</v>
      </c>
    </row>
    <row r="601" spans="6:6" x14ac:dyDescent="0.25">
      <c r="F601" s="127" t="s">
        <v>3017</v>
      </c>
    </row>
    <row r="602" spans="6:6" x14ac:dyDescent="0.25">
      <c r="F602" s="127" t="s">
        <v>3017</v>
      </c>
    </row>
    <row r="603" spans="6:6" x14ac:dyDescent="0.25">
      <c r="F603" s="127" t="s">
        <v>3017</v>
      </c>
    </row>
    <row r="604" spans="6:6" x14ac:dyDescent="0.25">
      <c r="F604" s="127" t="s">
        <v>3017</v>
      </c>
    </row>
    <row r="605" spans="6:6" x14ac:dyDescent="0.25">
      <c r="F605" s="127" t="s">
        <v>3017</v>
      </c>
    </row>
    <row r="606" spans="6:6" x14ac:dyDescent="0.25">
      <c r="F606" s="127" t="s">
        <v>3017</v>
      </c>
    </row>
    <row r="607" spans="6:6" x14ac:dyDescent="0.25">
      <c r="F607" s="127" t="s">
        <v>3017</v>
      </c>
    </row>
    <row r="608" spans="6:6" x14ac:dyDescent="0.25">
      <c r="F608" s="127" t="s">
        <v>3017</v>
      </c>
    </row>
    <row r="609" spans="6:6" x14ac:dyDescent="0.25">
      <c r="F609" s="127" t="s">
        <v>3017</v>
      </c>
    </row>
    <row r="610" spans="6:6" x14ac:dyDescent="0.25">
      <c r="F610" s="127" t="s">
        <v>3017</v>
      </c>
    </row>
    <row r="611" spans="6:6" x14ac:dyDescent="0.25">
      <c r="F611" s="127" t="s">
        <v>3017</v>
      </c>
    </row>
    <row r="612" spans="6:6" x14ac:dyDescent="0.25">
      <c r="F612" s="127" t="s">
        <v>3017</v>
      </c>
    </row>
    <row r="613" spans="6:6" x14ac:dyDescent="0.25">
      <c r="F613" s="127" t="s">
        <v>3017</v>
      </c>
    </row>
    <row r="614" spans="6:6" x14ac:dyDescent="0.25">
      <c r="F614" s="127" t="s">
        <v>3017</v>
      </c>
    </row>
    <row r="615" spans="6:6" x14ac:dyDescent="0.25">
      <c r="F615" s="127" t="s">
        <v>3017</v>
      </c>
    </row>
    <row r="616" spans="6:6" x14ac:dyDescent="0.25">
      <c r="F616" s="127" t="s">
        <v>3017</v>
      </c>
    </row>
    <row r="617" spans="6:6" x14ac:dyDescent="0.25">
      <c r="F617" s="127" t="s">
        <v>3017</v>
      </c>
    </row>
    <row r="618" spans="6:6" x14ac:dyDescent="0.25">
      <c r="F618" s="127" t="s">
        <v>3017</v>
      </c>
    </row>
    <row r="619" spans="6:6" x14ac:dyDescent="0.25">
      <c r="F619" s="127" t="s">
        <v>3017</v>
      </c>
    </row>
    <row r="620" spans="6:6" x14ac:dyDescent="0.25">
      <c r="F620" s="127" t="s">
        <v>3017</v>
      </c>
    </row>
    <row r="621" spans="6:6" x14ac:dyDescent="0.25">
      <c r="F621" s="127" t="s">
        <v>3017</v>
      </c>
    </row>
    <row r="622" spans="6:6" x14ac:dyDescent="0.25">
      <c r="F622" s="127" t="s">
        <v>3017</v>
      </c>
    </row>
    <row r="623" spans="6:6" x14ac:dyDescent="0.25">
      <c r="F623" s="127" t="s">
        <v>3017</v>
      </c>
    </row>
    <row r="624" spans="6:6" x14ac:dyDescent="0.25">
      <c r="F624" s="127" t="s">
        <v>3017</v>
      </c>
    </row>
    <row r="625" spans="6:6" x14ac:dyDescent="0.25">
      <c r="F625" s="127" t="s">
        <v>3017</v>
      </c>
    </row>
    <row r="626" spans="6:6" x14ac:dyDescent="0.25">
      <c r="F626" s="127" t="s">
        <v>3017</v>
      </c>
    </row>
    <row r="627" spans="6:6" x14ac:dyDescent="0.25">
      <c r="F627" s="127" t="s">
        <v>3017</v>
      </c>
    </row>
    <row r="628" spans="6:6" x14ac:dyDescent="0.25">
      <c r="F628" s="127" t="s">
        <v>3017</v>
      </c>
    </row>
    <row r="656" spans="1:1" x14ac:dyDescent="0.25">
      <c r="A656" s="82"/>
    </row>
    <row r="657" spans="1:1" x14ac:dyDescent="0.25">
      <c r="A657" s="82"/>
    </row>
    <row r="658" spans="1:1" x14ac:dyDescent="0.25">
      <c r="A658" s="82"/>
    </row>
    <row r="659" spans="1:1" x14ac:dyDescent="0.25">
      <c r="A659" s="82"/>
    </row>
    <row r="660" spans="1:1" x14ac:dyDescent="0.25">
      <c r="A660" s="82"/>
    </row>
    <row r="661" spans="1:1" x14ac:dyDescent="0.25">
      <c r="A661" s="82"/>
    </row>
    <row r="662" spans="1:1" x14ac:dyDescent="0.25">
      <c r="A662" s="82"/>
    </row>
    <row r="663" spans="1:1" x14ac:dyDescent="0.25">
      <c r="A663" s="82"/>
    </row>
    <row r="664" spans="1:1" x14ac:dyDescent="0.25">
      <c r="A664" s="82"/>
    </row>
    <row r="665" spans="1:1" x14ac:dyDescent="0.25">
      <c r="A665" s="82"/>
    </row>
    <row r="666" spans="1:1" x14ac:dyDescent="0.25">
      <c r="A666" s="82"/>
    </row>
    <row r="667" spans="1:1" x14ac:dyDescent="0.25">
      <c r="A667" s="82"/>
    </row>
    <row r="668" spans="1:1" x14ac:dyDescent="0.25">
      <c r="A668" s="82"/>
    </row>
    <row r="669" spans="1:1" x14ac:dyDescent="0.25">
      <c r="A669" s="82"/>
    </row>
    <row r="670" spans="1:1" x14ac:dyDescent="0.25">
      <c r="A670" s="82"/>
    </row>
    <row r="671" spans="1:1" x14ac:dyDescent="0.25">
      <c r="A671" s="82"/>
    </row>
    <row r="672" spans="1:1" x14ac:dyDescent="0.25">
      <c r="A672" s="82"/>
    </row>
    <row r="673" spans="1:1" x14ac:dyDescent="0.25">
      <c r="A673" s="82"/>
    </row>
    <row r="674" spans="1:1" x14ac:dyDescent="0.25">
      <c r="A674" s="82"/>
    </row>
    <row r="675" spans="1:1" x14ac:dyDescent="0.25">
      <c r="A675" s="82"/>
    </row>
    <row r="676" spans="1:1" x14ac:dyDescent="0.25">
      <c r="A676" s="82"/>
    </row>
    <row r="677" spans="1:1" x14ac:dyDescent="0.25">
      <c r="A677" s="82"/>
    </row>
    <row r="678" spans="1:1" x14ac:dyDescent="0.25">
      <c r="A678" s="82"/>
    </row>
    <row r="679" spans="1:1" x14ac:dyDescent="0.25">
      <c r="A679" s="82"/>
    </row>
    <row r="680" spans="1:1" x14ac:dyDescent="0.25">
      <c r="A680" s="82"/>
    </row>
    <row r="681" spans="1:1" x14ac:dyDescent="0.25">
      <c r="A681" s="82"/>
    </row>
    <row r="682" spans="1:1" x14ac:dyDescent="0.25">
      <c r="A682" s="82"/>
    </row>
    <row r="683" spans="1:1" x14ac:dyDescent="0.25">
      <c r="A683" s="82"/>
    </row>
    <row r="684" spans="1:1" x14ac:dyDescent="0.25">
      <c r="A684" s="82"/>
    </row>
    <row r="685" spans="1:1" x14ac:dyDescent="0.25">
      <c r="A685" s="82"/>
    </row>
    <row r="686" spans="1:1" x14ac:dyDescent="0.25">
      <c r="A686" s="82"/>
    </row>
    <row r="687" spans="1:1" x14ac:dyDescent="0.25">
      <c r="A687" s="82"/>
    </row>
  </sheetData>
  <autoFilter ref="A2:BM170" xr:uid="{00000000-0009-0000-0000-000000000000}"/>
  <customSheetViews>
    <customSheetView guid="{5F63A02E-951A-4584-8645-F9E0C5F01C03}" showAutoFilter="1" state="hidden" topLeftCell="Y1">
      <selection activeCell="AI7" sqref="AI7"/>
      <pageMargins left="0.7" right="0.7" top="0.75" bottom="0.75" header="0.3" footer="0.3"/>
      <autoFilter ref="A2:BM170" xr:uid="{00000000-0000-0000-0000-000000000000}"/>
    </customSheetView>
    <customSheetView guid="{F045F2D2-B70B-482D-B8E9-0E6F56401502}" showAutoFilter="1" state="hidden" topLeftCell="Y1">
      <selection activeCell="AI7" sqref="AI7"/>
      <pageMargins left="0.7" right="0.7" top="0.75" bottom="0.75" header="0.3" footer="0.3"/>
      <autoFilter ref="A2:BM170" xr:uid="{00000000-0000-0000-0000-000000000000}"/>
    </customSheetView>
    <customSheetView guid="{8E61D177-062F-428A-92FC-2BF643B64311}" filter="1" showAutoFilter="1" state="hidden" topLeftCell="F1">
      <selection activeCell="P3" sqref="P3"/>
      <pageMargins left="0.7" right="0.7" top="0.75" bottom="0.75" header="0.3" footer="0.3"/>
      <autoFilter ref="A2:BM170" xr:uid="{00000000-0000-0000-0000-000000000000}">
        <filterColumn colId="18">
          <filters blank="1">
            <filter val="بدون"/>
          </filters>
        </filterColumn>
      </autoFilter>
    </customSheetView>
  </customSheetViews>
  <mergeCells count="2">
    <mergeCell ref="A1:E1"/>
    <mergeCell ref="K1:O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C7"/>
  <sheetViews>
    <sheetView rightToLeft="1" tabSelected="1" zoomScale="90" zoomScaleNormal="90" workbookViewId="0">
      <pane xSplit="20" ySplit="2" topLeftCell="U3" activePane="bottomRight" state="frozen"/>
      <selection pane="topRight" activeCell="U1" sqref="U1"/>
      <selection pane="bottomLeft" activeCell="A3" sqref="A3"/>
      <selection pane="bottomRight" activeCell="G4" sqref="G4"/>
    </sheetView>
  </sheetViews>
  <sheetFormatPr defaultRowHeight="15" x14ac:dyDescent="0.25"/>
  <cols>
    <col min="1" max="1" width="5.7109375" style="250" bestFit="1" customWidth="1"/>
    <col min="2" max="2" width="8.5703125" hidden="1" customWidth="1"/>
    <col min="3" max="3" width="15.140625" hidden="1" customWidth="1"/>
    <col min="4" max="4" width="8.5703125" hidden="1" customWidth="1"/>
    <col min="5" max="6" width="9.28515625" hidden="1" customWidth="1"/>
    <col min="7" max="7" width="34.28515625" style="250" bestFit="1" customWidth="1"/>
    <col min="8" max="10" width="16.140625" hidden="1" customWidth="1"/>
    <col min="11" max="11" width="13.28515625" hidden="1" customWidth="1"/>
    <col min="12" max="12" width="18.28515625" hidden="1" customWidth="1"/>
    <col min="13" max="13" width="23" hidden="1" customWidth="1"/>
    <col min="14" max="14" width="13.5703125" hidden="1" customWidth="1"/>
    <col min="15" max="15" width="9.5703125" hidden="1" customWidth="1"/>
    <col min="16" max="16" width="18.42578125" style="250" customWidth="1"/>
    <col min="17" max="17" width="9.5703125" style="6" hidden="1" customWidth="1"/>
    <col min="18" max="18" width="13.5703125" style="252" customWidth="1"/>
    <col min="19" max="19" width="14.28515625" style="253" customWidth="1"/>
    <col min="20" max="20" width="16.28515625" style="4" hidden="1" customWidth="1"/>
    <col min="21" max="21" width="13.5703125" style="254" customWidth="1"/>
    <col min="22" max="22" width="13.140625" style="254" customWidth="1"/>
    <col min="23" max="23" width="14.140625" style="254" customWidth="1"/>
    <col min="24" max="24" width="13.85546875" style="250" customWidth="1"/>
    <col min="25" max="25" width="17.28515625" style="254" customWidth="1"/>
    <col min="26" max="26" width="16.28515625" style="254" customWidth="1"/>
    <col min="27" max="27" width="21.28515625" style="254" customWidth="1"/>
    <col min="28" max="29" width="19" style="250" bestFit="1" customWidth="1"/>
    <col min="30" max="16384" width="9.140625" style="249"/>
  </cols>
  <sheetData>
    <row r="1" spans="1:29" x14ac:dyDescent="0.25">
      <c r="A1" s="243"/>
      <c r="B1" s="1"/>
      <c r="C1" s="1"/>
      <c r="D1" s="1"/>
      <c r="E1" s="1"/>
      <c r="F1" s="1" t="s">
        <v>48</v>
      </c>
      <c r="G1" s="260">
        <f>+U1-AB1</f>
        <v>43.094063926940692</v>
      </c>
      <c r="H1" s="1"/>
      <c r="I1" s="1"/>
      <c r="J1" s="1"/>
      <c r="K1" s="1"/>
      <c r="L1" s="1"/>
      <c r="M1" s="1"/>
      <c r="N1" s="1"/>
      <c r="O1" s="1"/>
      <c r="P1" s="244">
        <v>43100</v>
      </c>
      <c r="Q1" s="214"/>
      <c r="R1" s="245">
        <v>43100</v>
      </c>
      <c r="S1" s="246">
        <f>SUBTOTAL(9,S3:S4)</f>
        <v>300</v>
      </c>
      <c r="T1" s="213">
        <f>SUBTOTAL(9,T3:T4)</f>
        <v>0</v>
      </c>
      <c r="U1" s="246">
        <f>SUBTOTAL(9,U3:U4)</f>
        <v>300</v>
      </c>
      <c r="V1" s="246">
        <f>SUBTOTAL(9,V3:V4)</f>
        <v>2</v>
      </c>
      <c r="W1" s="246">
        <f>SUBTOTAL(9,W3:W4)</f>
        <v>298</v>
      </c>
      <c r="X1" s="247"/>
      <c r="Y1" s="248"/>
      <c r="Z1" s="248"/>
      <c r="AA1" s="246">
        <f>SUBTOTAL(9,AA3:AA4)</f>
        <v>99.333333333333329</v>
      </c>
      <c r="AB1" s="246">
        <f>SUBTOTAL(9,AB3:AB4)</f>
        <v>256.90593607305931</v>
      </c>
      <c r="AC1" s="246">
        <f>SUBTOTAL(9,AC3:AC4)</f>
        <v>43.094063926940692</v>
      </c>
    </row>
    <row r="2" spans="1:29" s="259" customFormat="1" ht="56.25" x14ac:dyDescent="0.25">
      <c r="A2" s="255" t="s">
        <v>12</v>
      </c>
      <c r="B2" s="2" t="s">
        <v>13</v>
      </c>
      <c r="C2" s="2" t="s">
        <v>14</v>
      </c>
      <c r="D2" s="2" t="s">
        <v>15</v>
      </c>
      <c r="E2" s="2" t="s">
        <v>16</v>
      </c>
      <c r="F2" s="2"/>
      <c r="G2" s="255" t="s">
        <v>17</v>
      </c>
      <c r="H2" s="2" t="s">
        <v>105</v>
      </c>
      <c r="I2" s="2" t="s">
        <v>106</v>
      </c>
      <c r="J2" s="2" t="s">
        <v>107</v>
      </c>
      <c r="K2" s="2" t="s">
        <v>18</v>
      </c>
      <c r="L2" s="2" t="s">
        <v>19</v>
      </c>
      <c r="M2" s="2" t="s">
        <v>20</v>
      </c>
      <c r="N2" s="2" t="s">
        <v>109</v>
      </c>
      <c r="O2" s="2" t="s">
        <v>48</v>
      </c>
      <c r="P2" s="255" t="s">
        <v>21</v>
      </c>
      <c r="Q2" s="9" t="s">
        <v>22</v>
      </c>
      <c r="R2" s="256" t="s">
        <v>23</v>
      </c>
      <c r="S2" s="257" t="s">
        <v>24</v>
      </c>
      <c r="T2" s="5" t="s">
        <v>25</v>
      </c>
      <c r="U2" s="258" t="s">
        <v>26</v>
      </c>
      <c r="V2" s="258" t="s">
        <v>27</v>
      </c>
      <c r="W2" s="258" t="s">
        <v>28</v>
      </c>
      <c r="X2" s="255" t="s">
        <v>3308</v>
      </c>
      <c r="Y2" s="258" t="s">
        <v>3309</v>
      </c>
      <c r="Z2" s="258" t="s">
        <v>3310</v>
      </c>
      <c r="AA2" s="258" t="s">
        <v>3311</v>
      </c>
      <c r="AB2" s="258" t="s">
        <v>3312</v>
      </c>
      <c r="AC2" s="258" t="s">
        <v>3313</v>
      </c>
    </row>
    <row r="3" spans="1:29" customFormat="1" x14ac:dyDescent="0.25">
      <c r="A3" s="2">
        <v>1</v>
      </c>
      <c r="B3" s="2"/>
      <c r="C3" s="2"/>
      <c r="D3" s="2"/>
      <c r="E3" s="2"/>
      <c r="F3" s="2"/>
      <c r="G3" s="2" t="s">
        <v>29</v>
      </c>
      <c r="H3" s="2"/>
      <c r="I3" s="2"/>
      <c r="J3" s="2"/>
      <c r="K3" s="2"/>
      <c r="L3" s="2"/>
      <c r="M3" s="2"/>
      <c r="N3" s="2"/>
      <c r="O3" s="2"/>
      <c r="P3" s="2" t="s">
        <v>3460</v>
      </c>
      <c r="Q3" s="9"/>
      <c r="R3" s="9">
        <v>42156</v>
      </c>
      <c r="S3" s="213">
        <v>150</v>
      </c>
      <c r="T3" s="5"/>
      <c r="U3" s="5">
        <f>S3+T3</f>
        <v>150</v>
      </c>
      <c r="V3" s="5">
        <v>1</v>
      </c>
      <c r="W3" s="5">
        <f>U3-V3</f>
        <v>149</v>
      </c>
      <c r="X3" s="2">
        <v>3</v>
      </c>
      <c r="Y3" s="5">
        <f t="shared" ref="Y3:Y4" si="0">W3/X3</f>
        <v>49.666666666666664</v>
      </c>
      <c r="Z3" s="5">
        <f t="shared" ref="Z3:Z4" si="1">Y3/365</f>
        <v>0.13607305936073058</v>
      </c>
      <c r="AA3" s="5">
        <f t="shared" ref="AA3:AA4" si="2">IF($R$1-R3&lt;365,($R$1-R3)*Z3,Y3)</f>
        <v>49.666666666666664</v>
      </c>
      <c r="AB3" s="5">
        <f t="shared" ref="AB3:AB4" si="3">IF($R$1-R3&gt;X3*365,W3,($R$1-R3)*Z3)</f>
        <v>128.45296803652965</v>
      </c>
      <c r="AC3" s="5">
        <f t="shared" ref="AC3:AC4" si="4">U3-AB3</f>
        <v>21.547031963470346</v>
      </c>
    </row>
    <row r="4" spans="1:29" customFormat="1" x14ac:dyDescent="0.25">
      <c r="A4" s="2">
        <v>2</v>
      </c>
      <c r="B4" s="2"/>
      <c r="C4" s="2"/>
      <c r="D4" s="2"/>
      <c r="E4" s="2"/>
      <c r="F4" s="2"/>
      <c r="G4" s="2" t="s">
        <v>29</v>
      </c>
      <c r="H4" s="2"/>
      <c r="I4" s="2"/>
      <c r="J4" s="2"/>
      <c r="K4" s="2"/>
      <c r="L4" s="2"/>
      <c r="M4" s="2"/>
      <c r="N4" s="2"/>
      <c r="O4" s="2"/>
      <c r="P4" s="2" t="s">
        <v>3460</v>
      </c>
      <c r="Q4" s="9"/>
      <c r="R4" s="9">
        <v>42156</v>
      </c>
      <c r="S4" s="213">
        <v>150</v>
      </c>
      <c r="T4" s="5"/>
      <c r="U4" s="5">
        <f>S4+T4</f>
        <v>150</v>
      </c>
      <c r="V4" s="5">
        <v>1</v>
      </c>
      <c r="W4" s="5">
        <f t="shared" ref="W4" si="5">U4-V4</f>
        <v>149</v>
      </c>
      <c r="X4" s="2">
        <v>3</v>
      </c>
      <c r="Y4" s="5">
        <f t="shared" si="0"/>
        <v>49.666666666666664</v>
      </c>
      <c r="Z4" s="5">
        <f t="shared" si="1"/>
        <v>0.13607305936073058</v>
      </c>
      <c r="AA4" s="5">
        <f t="shared" si="2"/>
        <v>49.666666666666664</v>
      </c>
      <c r="AB4" s="5">
        <f t="shared" si="3"/>
        <v>128.45296803652965</v>
      </c>
      <c r="AC4" s="5">
        <f t="shared" si="4"/>
        <v>21.547031963470346</v>
      </c>
    </row>
    <row r="5" spans="1:29" s="250" customFormat="1" ht="22.5" customHeight="1" x14ac:dyDescent="0.25">
      <c r="B5"/>
      <c r="C5"/>
      <c r="D5"/>
      <c r="E5"/>
      <c r="F5"/>
      <c r="G5" s="251"/>
      <c r="H5"/>
      <c r="I5"/>
      <c r="J5"/>
      <c r="K5"/>
      <c r="L5"/>
      <c r="M5"/>
      <c r="N5"/>
      <c r="O5"/>
      <c r="Q5" s="6"/>
      <c r="R5" s="252"/>
      <c r="S5" s="253"/>
      <c r="T5" s="4"/>
      <c r="U5" s="254"/>
      <c r="V5" s="254"/>
      <c r="W5" s="254"/>
      <c r="Y5" s="254"/>
      <c r="Z5" s="254"/>
      <c r="AA5" s="254"/>
    </row>
    <row r="6" spans="1:29" s="250" customFormat="1" ht="23.25" customHeight="1" x14ac:dyDescent="0.25">
      <c r="B6"/>
      <c r="C6"/>
      <c r="D6"/>
      <c r="E6"/>
      <c r="F6"/>
      <c r="H6"/>
      <c r="I6"/>
      <c r="J6"/>
      <c r="K6"/>
      <c r="L6"/>
      <c r="M6"/>
      <c r="N6"/>
      <c r="O6"/>
      <c r="Q6" s="6"/>
      <c r="R6" s="252"/>
      <c r="S6" s="253"/>
      <c r="T6" s="4"/>
      <c r="U6" s="254"/>
      <c r="V6" s="254"/>
      <c r="W6" s="254"/>
      <c r="Y6" s="254"/>
      <c r="Z6" s="254"/>
      <c r="AA6" s="254"/>
    </row>
    <row r="7" spans="1:29" s="250" customFormat="1" ht="25.5" customHeight="1" x14ac:dyDescent="0.25">
      <c r="B7"/>
      <c r="C7"/>
      <c r="D7"/>
      <c r="E7"/>
      <c r="F7"/>
      <c r="H7"/>
      <c r="I7"/>
      <c r="J7"/>
      <c r="K7"/>
      <c r="L7"/>
      <c r="M7"/>
      <c r="N7"/>
      <c r="O7"/>
      <c r="Q7" s="6"/>
      <c r="R7" s="252"/>
      <c r="S7" s="253"/>
      <c r="T7" s="4"/>
      <c r="U7" s="254"/>
      <c r="V7" s="254"/>
      <c r="W7" s="254"/>
      <c r="Y7" s="254"/>
      <c r="Z7" s="254"/>
      <c r="AA7" s="254"/>
    </row>
  </sheetData>
  <autoFilter ref="A2:AC4" xr:uid="{00000000-0009-0000-0000-000001000000}"/>
  <dataConsolidate link="1"/>
  <customSheetViews>
    <customSheetView guid="{5F63A02E-951A-4584-8645-F9E0C5F01C03}" scale="90" fitToPage="1" filter="1" showAutoFilter="1" hiddenColumns="1" state="hidden" topLeftCell="X1">
      <selection activeCell="AG1" sqref="AG1"/>
      <pageMargins left="0.7" right="0.7" top="0.75" bottom="0.75" header="0.3" footer="0.3"/>
      <pageSetup paperSize="9" scale="59" fitToHeight="0" orientation="landscape" r:id="rId1"/>
      <autoFilter ref="A2:AI106" xr:uid="{00000000-0000-0000-0000-000000000000}">
        <filterColumn colId="15">
          <filters>
            <filter val="أثاث و تجهيزات"/>
          </filters>
        </filterColumn>
      </autoFilter>
    </customSheetView>
    <customSheetView guid="{F045F2D2-B70B-482D-B8E9-0E6F56401502}" scale="90" fitToPage="1" filter="1" showAutoFilter="1" hiddenColumns="1" state="hidden" topLeftCell="X1">
      <selection activeCell="AG1" sqref="AG1"/>
      <pageMargins left="0.7" right="0.7" top="0.75" bottom="0.75" header="0.3" footer="0.3"/>
      <pageSetup paperSize="9" scale="59" fitToHeight="0" orientation="landscape" r:id="rId2"/>
      <autoFilter ref="A2:AI106" xr:uid="{00000000-0000-0000-0000-000000000000}">
        <filterColumn colId="15">
          <filters>
            <filter val="أثاث و تجهيزات"/>
          </filters>
        </filterColumn>
      </autoFilter>
    </customSheetView>
    <customSheetView guid="{8E61D177-062F-428A-92FC-2BF643B64311}" scale="90" fitToPage="1" filter="1" showAutoFilter="1" hiddenColumns="1" state="hidden" topLeftCell="X1">
      <selection activeCell="AG1" sqref="AG1"/>
      <pageMargins left="0.7" right="0.7" top="0.75" bottom="0.75" header="0.3" footer="0.3"/>
      <pageSetup paperSize="9" scale="59" fitToHeight="0" orientation="landscape" r:id="rId3"/>
      <autoFilter ref="A2:AI106" xr:uid="{00000000-0000-0000-0000-000000000000}">
        <filterColumn colId="15">
          <filters>
            <filter val="أثاث و تجهيزات"/>
          </filters>
        </filterColumn>
      </autoFilter>
    </customSheetView>
  </customSheetViews>
  <pageMargins left="0.7" right="0.7" top="0.75" bottom="0.75" header="0.3" footer="0.3"/>
  <pageSetup paperSize="9" scale="53" fitToHeight="0" orientation="landscape"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35"/>
  <sheetViews>
    <sheetView rightToLeft="1" topLeftCell="A4" workbookViewId="0">
      <selection activeCell="E22" sqref="E22"/>
    </sheetView>
  </sheetViews>
  <sheetFormatPr defaultRowHeight="15" x14ac:dyDescent="0.25"/>
  <cols>
    <col min="1" max="1" width="13.140625" customWidth="1"/>
    <col min="2" max="2" width="36.85546875" hidden="1" customWidth="1"/>
    <col min="3" max="3" width="41.42578125" style="198" bestFit="1" customWidth="1"/>
    <col min="4" max="4" width="18.85546875" style="198" customWidth="1"/>
    <col min="5" max="5" width="14.42578125" style="198" customWidth="1"/>
    <col min="6" max="6" width="12.42578125" style="198" bestFit="1" customWidth="1"/>
    <col min="7" max="7" width="12.7109375" style="198" bestFit="1" customWidth="1"/>
    <col min="8" max="8" width="11.5703125" style="198" bestFit="1" customWidth="1"/>
    <col min="9" max="11" width="13.28515625" style="198" bestFit="1" customWidth="1"/>
  </cols>
  <sheetData>
    <row r="1" spans="1:11" x14ac:dyDescent="0.25">
      <c r="A1" s="271" t="s">
        <v>3455</v>
      </c>
      <c r="B1" s="272" t="s">
        <v>79</v>
      </c>
    </row>
    <row r="3" spans="1:11" x14ac:dyDescent="0.25">
      <c r="A3" s="271" t="s">
        <v>3421</v>
      </c>
      <c r="B3" s="271" t="s">
        <v>3284</v>
      </c>
      <c r="C3" s="273"/>
      <c r="D3" s="273"/>
      <c r="E3" s="273"/>
      <c r="F3" s="273"/>
      <c r="G3" s="273"/>
    </row>
    <row r="4" spans="1:11" x14ac:dyDescent="0.25">
      <c r="B4" t="s">
        <v>2216</v>
      </c>
      <c r="C4" s="273" t="s">
        <v>3456</v>
      </c>
      <c r="D4" s="273" t="s">
        <v>41</v>
      </c>
      <c r="E4" s="273"/>
      <c r="F4" s="273" t="s">
        <v>3457</v>
      </c>
      <c r="G4" s="273" t="s">
        <v>2991</v>
      </c>
    </row>
    <row r="5" spans="1:11" x14ac:dyDescent="0.25">
      <c r="A5" s="271" t="s">
        <v>2992</v>
      </c>
      <c r="B5" t="s">
        <v>41</v>
      </c>
      <c r="C5" s="273"/>
      <c r="D5" s="273" t="s">
        <v>7</v>
      </c>
      <c r="E5" s="273" t="s">
        <v>4</v>
      </c>
      <c r="F5" s="273"/>
      <c r="G5" s="273"/>
    </row>
    <row r="6" spans="1:11" x14ac:dyDescent="0.25">
      <c r="A6" s="272" t="s">
        <v>3397</v>
      </c>
      <c r="B6" s="127">
        <v>904643.69999999984</v>
      </c>
      <c r="C6" s="273">
        <v>904643.69999999984</v>
      </c>
      <c r="D6" s="127"/>
      <c r="E6" s="127">
        <v>212000</v>
      </c>
      <c r="F6" s="273">
        <v>212000</v>
      </c>
      <c r="G6" s="273">
        <v>1116643.6999999997</v>
      </c>
      <c r="H6" s="198">
        <f>C6-F6</f>
        <v>692643.69999999984</v>
      </c>
    </row>
    <row r="7" spans="1:11" x14ac:dyDescent="0.25">
      <c r="A7" s="272" t="s">
        <v>3398</v>
      </c>
      <c r="B7" s="127">
        <v>129624.00999999998</v>
      </c>
      <c r="C7" s="273">
        <v>129624.00999999998</v>
      </c>
      <c r="D7" s="127"/>
      <c r="E7" s="127">
        <v>540000</v>
      </c>
      <c r="F7" s="273">
        <v>540000</v>
      </c>
      <c r="G7" s="273">
        <v>669624.01</v>
      </c>
      <c r="H7" s="198">
        <f t="shared" ref="H7:H12" si="0">H6+C7-F7</f>
        <v>282267.70999999985</v>
      </c>
    </row>
    <row r="8" spans="1:11" x14ac:dyDescent="0.25">
      <c r="A8" s="272" t="s">
        <v>3399</v>
      </c>
      <c r="B8" s="127">
        <v>507644</v>
      </c>
      <c r="C8" s="273">
        <v>507644</v>
      </c>
      <c r="D8" s="127"/>
      <c r="E8" s="127">
        <v>382000</v>
      </c>
      <c r="F8" s="273">
        <v>382000</v>
      </c>
      <c r="G8" s="273">
        <v>889644</v>
      </c>
      <c r="H8" s="198">
        <f t="shared" si="0"/>
        <v>407911.70999999985</v>
      </c>
    </row>
    <row r="9" spans="1:11" x14ac:dyDescent="0.25">
      <c r="A9" s="272" t="s">
        <v>3400</v>
      </c>
      <c r="B9" s="127">
        <v>376844</v>
      </c>
      <c r="C9" s="273">
        <v>376844</v>
      </c>
      <c r="D9" s="127"/>
      <c r="E9" s="127">
        <v>438000</v>
      </c>
      <c r="F9" s="273">
        <v>438000</v>
      </c>
      <c r="G9" s="273">
        <v>814844</v>
      </c>
      <c r="H9" s="198">
        <f t="shared" si="0"/>
        <v>346755.70999999985</v>
      </c>
      <c r="K9" s="198">
        <v>1491000</v>
      </c>
    </row>
    <row r="10" spans="1:11" x14ac:dyDescent="0.25">
      <c r="A10" s="272" t="s">
        <v>3396</v>
      </c>
      <c r="B10" s="127">
        <v>636190.09</v>
      </c>
      <c r="C10" s="273">
        <v>636190.09</v>
      </c>
      <c r="D10" s="127"/>
      <c r="E10" s="127">
        <v>755000</v>
      </c>
      <c r="F10" s="273">
        <v>755000</v>
      </c>
      <c r="G10" s="273">
        <v>1391190.0899999999</v>
      </c>
      <c r="H10" s="198">
        <f t="shared" si="0"/>
        <v>227945.79999999981</v>
      </c>
    </row>
    <row r="11" spans="1:11" x14ac:dyDescent="0.25">
      <c r="A11" s="272" t="s">
        <v>3401</v>
      </c>
      <c r="B11" s="127">
        <v>396447.4</v>
      </c>
      <c r="C11" s="273">
        <v>396447.4</v>
      </c>
      <c r="D11" s="127"/>
      <c r="E11" s="127">
        <v>1050000</v>
      </c>
      <c r="F11" s="273">
        <v>1050000</v>
      </c>
      <c r="G11" s="273">
        <v>1446447.4</v>
      </c>
      <c r="H11" s="198">
        <f t="shared" si="0"/>
        <v>-425606.80000000016</v>
      </c>
    </row>
    <row r="12" spans="1:11" x14ac:dyDescent="0.25">
      <c r="A12" s="272" t="s">
        <v>3402</v>
      </c>
      <c r="B12" s="127">
        <v>941074.08000000007</v>
      </c>
      <c r="C12" s="273">
        <v>941074.08000000007</v>
      </c>
      <c r="D12" s="127">
        <v>152850</v>
      </c>
      <c r="E12" s="127">
        <v>2000</v>
      </c>
      <c r="F12" s="273">
        <v>154850</v>
      </c>
      <c r="G12" s="273">
        <v>1095924.08</v>
      </c>
      <c r="H12" s="198">
        <f t="shared" si="0"/>
        <v>360617.27999999991</v>
      </c>
    </row>
    <row r="13" spans="1:11" s="82" customFormat="1" x14ac:dyDescent="0.25">
      <c r="A13" s="274" t="s">
        <v>3403</v>
      </c>
      <c r="B13" s="275">
        <v>709333</v>
      </c>
      <c r="C13" s="276">
        <v>709333</v>
      </c>
      <c r="D13" s="275"/>
      <c r="E13" s="275">
        <v>486000</v>
      </c>
      <c r="F13" s="276">
        <v>486000</v>
      </c>
      <c r="G13" s="276">
        <v>1195333</v>
      </c>
      <c r="H13" s="277">
        <f>H12+C13-F13-I13</f>
        <v>583950.2799999998</v>
      </c>
      <c r="I13" s="277"/>
      <c r="J13" s="280"/>
      <c r="K13" s="277"/>
    </row>
    <row r="14" spans="1:11" s="82" customFormat="1" x14ac:dyDescent="0.25">
      <c r="A14" s="274" t="s">
        <v>3404</v>
      </c>
      <c r="B14" s="275">
        <v>641652</v>
      </c>
      <c r="C14" s="276">
        <v>641652</v>
      </c>
      <c r="D14" s="275"/>
      <c r="E14" s="275">
        <v>405000</v>
      </c>
      <c r="F14" s="276">
        <v>405000</v>
      </c>
      <c r="G14" s="276">
        <v>1046652</v>
      </c>
      <c r="H14" s="277">
        <f>H13+C14-F14-I14</f>
        <v>820602.2799999998</v>
      </c>
      <c r="I14" s="277"/>
      <c r="J14" s="280"/>
      <c r="K14" s="277"/>
    </row>
    <row r="15" spans="1:11" s="82" customFormat="1" x14ac:dyDescent="0.25">
      <c r="A15" s="274" t="s">
        <v>3405</v>
      </c>
      <c r="B15" s="275">
        <v>166000</v>
      </c>
      <c r="C15" s="276">
        <v>166000</v>
      </c>
      <c r="D15" s="275"/>
      <c r="E15" s="275">
        <v>600000</v>
      </c>
      <c r="F15" s="276">
        <v>600000</v>
      </c>
      <c r="G15" s="276">
        <v>766000</v>
      </c>
      <c r="H15" s="277">
        <f>H14+C15-F15-I15</f>
        <v>386602.2799999998</v>
      </c>
      <c r="I15" s="277"/>
      <c r="J15" s="280"/>
      <c r="K15" s="277"/>
    </row>
    <row r="16" spans="1:11" x14ac:dyDescent="0.25">
      <c r="A16" s="272" t="s">
        <v>3406</v>
      </c>
      <c r="B16" s="127">
        <v>243651</v>
      </c>
      <c r="C16" s="273">
        <v>243651</v>
      </c>
      <c r="D16" s="127"/>
      <c r="E16" s="127">
        <v>690000</v>
      </c>
      <c r="F16" s="273">
        <v>690000</v>
      </c>
      <c r="G16" s="273">
        <v>933651</v>
      </c>
      <c r="H16" s="198">
        <f>H15+C16-F16</f>
        <v>-59746.720000000205</v>
      </c>
    </row>
    <row r="17" spans="1:8" x14ac:dyDescent="0.25">
      <c r="A17" s="272" t="s">
        <v>3407</v>
      </c>
      <c r="B17" s="127">
        <v>464465</v>
      </c>
      <c r="C17" s="273">
        <v>464465</v>
      </c>
      <c r="D17" s="127"/>
      <c r="E17" s="127">
        <v>404718.2799999998</v>
      </c>
      <c r="F17" s="273">
        <v>404718.2799999998</v>
      </c>
      <c r="G17" s="273">
        <v>869183.2799999998</v>
      </c>
      <c r="H17" s="198">
        <f>H16+C17-F17</f>
        <v>0</v>
      </c>
    </row>
    <row r="18" spans="1:8" x14ac:dyDescent="0.25">
      <c r="A18" s="272" t="s">
        <v>2991</v>
      </c>
      <c r="B18" s="127">
        <v>6117568.2799999993</v>
      </c>
      <c r="C18" s="273">
        <v>6117568.2799999993</v>
      </c>
      <c r="D18" s="127">
        <v>152850</v>
      </c>
      <c r="E18" s="127">
        <v>5964718.2799999993</v>
      </c>
      <c r="F18" s="273">
        <v>6117568.2799999993</v>
      </c>
      <c r="G18" s="273">
        <v>12235136.559999999</v>
      </c>
    </row>
    <row r="22" spans="1:8" x14ac:dyDescent="0.25">
      <c r="C22" s="278">
        <v>43002</v>
      </c>
      <c r="D22" s="279">
        <v>345</v>
      </c>
      <c r="E22" s="198">
        <v>7</v>
      </c>
    </row>
    <row r="23" spans="1:8" x14ac:dyDescent="0.25">
      <c r="C23" s="278">
        <v>43004</v>
      </c>
      <c r="D23" s="279">
        <v>612</v>
      </c>
      <c r="E23" s="198">
        <v>13</v>
      </c>
    </row>
    <row r="24" spans="1:8" x14ac:dyDescent="0.25">
      <c r="C24" s="278">
        <v>43006</v>
      </c>
      <c r="D24" s="279">
        <v>615</v>
      </c>
      <c r="E24" s="198">
        <v>13</v>
      </c>
    </row>
    <row r="25" spans="1:8" x14ac:dyDescent="0.25">
      <c r="C25" s="278">
        <v>43015</v>
      </c>
      <c r="D25" s="279">
        <v>637</v>
      </c>
      <c r="E25" s="198">
        <v>13</v>
      </c>
    </row>
    <row r="26" spans="1:8" x14ac:dyDescent="0.25">
      <c r="C26" s="278">
        <v>42970</v>
      </c>
      <c r="D26" s="279">
        <v>734</v>
      </c>
      <c r="E26" s="198">
        <v>15</v>
      </c>
    </row>
    <row r="27" spans="1:8" x14ac:dyDescent="0.25">
      <c r="C27" s="278">
        <v>42970</v>
      </c>
      <c r="D27" s="279">
        <v>735</v>
      </c>
      <c r="E27" s="198">
        <v>15</v>
      </c>
    </row>
    <row r="28" spans="1:8" x14ac:dyDescent="0.25">
      <c r="C28" s="278">
        <v>42970</v>
      </c>
      <c r="D28" s="279">
        <v>737</v>
      </c>
      <c r="E28" s="198">
        <v>15</v>
      </c>
    </row>
    <row r="29" spans="1:8" x14ac:dyDescent="0.25">
      <c r="C29" s="278">
        <v>42973</v>
      </c>
      <c r="D29" s="279">
        <v>740</v>
      </c>
      <c r="E29" s="198">
        <v>15</v>
      </c>
    </row>
    <row r="30" spans="1:8" x14ac:dyDescent="0.25">
      <c r="C30" s="278">
        <v>43099</v>
      </c>
      <c r="D30" s="279">
        <v>1350</v>
      </c>
      <c r="E30" s="198">
        <v>27</v>
      </c>
    </row>
    <row r="31" spans="1:8" x14ac:dyDescent="0.25">
      <c r="C31" s="278">
        <v>43017</v>
      </c>
      <c r="D31" s="279">
        <v>1863</v>
      </c>
      <c r="E31" s="198">
        <v>38</v>
      </c>
    </row>
    <row r="32" spans="1:8" x14ac:dyDescent="0.25">
      <c r="C32" s="278">
        <v>42948</v>
      </c>
      <c r="D32" s="198" t="s">
        <v>3458</v>
      </c>
      <c r="E32" s="198">
        <v>171</v>
      </c>
    </row>
    <row r="33" spans="3:5" x14ac:dyDescent="0.25">
      <c r="C33" s="278">
        <v>42948</v>
      </c>
      <c r="D33" s="198" t="s">
        <v>3458</v>
      </c>
      <c r="E33" s="198">
        <v>194</v>
      </c>
    </row>
    <row r="34" spans="3:5" x14ac:dyDescent="0.25">
      <c r="C34" s="278">
        <v>42948</v>
      </c>
      <c r="D34" s="198" t="s">
        <v>3458</v>
      </c>
      <c r="E34" s="198">
        <v>195</v>
      </c>
    </row>
    <row r="35" spans="3:5" x14ac:dyDescent="0.25">
      <c r="C35" s="27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52"/>
  <sheetViews>
    <sheetView rightToLeft="1" topLeftCell="A31" zoomScale="80" zoomScaleNormal="80" workbookViewId="0">
      <selection activeCell="G54" sqref="G54"/>
    </sheetView>
  </sheetViews>
  <sheetFormatPr defaultRowHeight="15" x14ac:dyDescent="0.25"/>
  <cols>
    <col min="1" max="1" width="34.140625" bestFit="1" customWidth="1"/>
    <col min="2" max="2" width="43" bestFit="1" customWidth="1"/>
    <col min="3" max="3" width="18" style="3" bestFit="1" customWidth="1"/>
    <col min="4" max="4" width="18.85546875" style="3" bestFit="1" customWidth="1"/>
  </cols>
  <sheetData>
    <row r="1" spans="1:4" ht="15.75" x14ac:dyDescent="0.25">
      <c r="A1" s="146" t="s">
        <v>30</v>
      </c>
      <c r="B1" s="147"/>
      <c r="C1" s="221"/>
      <c r="D1" s="222"/>
    </row>
    <row r="2" spans="1:4" ht="15.75" x14ac:dyDescent="0.25">
      <c r="A2" s="148" t="s">
        <v>31</v>
      </c>
      <c r="B2" s="74"/>
      <c r="C2" s="223"/>
      <c r="D2" s="224"/>
    </row>
    <row r="3" spans="1:4" ht="15.75" x14ac:dyDescent="0.25">
      <c r="A3" s="148" t="s">
        <v>32</v>
      </c>
      <c r="B3" s="74"/>
      <c r="C3" s="223"/>
      <c r="D3" s="224"/>
    </row>
    <row r="4" spans="1:4" ht="21.75" thickBot="1" x14ac:dyDescent="0.3">
      <c r="A4" s="284" t="s">
        <v>3437</v>
      </c>
      <c r="B4" s="285"/>
      <c r="C4" s="285"/>
      <c r="D4" s="286"/>
    </row>
    <row r="5" spans="1:4" ht="19.5" thickBot="1" x14ac:dyDescent="0.3">
      <c r="A5" s="287" t="s">
        <v>33</v>
      </c>
      <c r="B5" s="288"/>
      <c r="C5" s="225" t="s">
        <v>34</v>
      </c>
      <c r="D5" s="226" t="s">
        <v>35</v>
      </c>
    </row>
    <row r="6" spans="1:4" ht="18.75" x14ac:dyDescent="0.25">
      <c r="A6" s="227" t="s">
        <v>3425</v>
      </c>
      <c r="B6" s="228"/>
      <c r="C6" s="229"/>
      <c r="D6" s="230"/>
    </row>
    <row r="7" spans="1:4" ht="18.75" x14ac:dyDescent="0.25">
      <c r="A7" s="227" t="s">
        <v>4</v>
      </c>
      <c r="B7" s="228"/>
      <c r="C7" s="231">
        <v>40832</v>
      </c>
      <c r="D7" s="230"/>
    </row>
    <row r="8" spans="1:4" ht="18.75" x14ac:dyDescent="0.25">
      <c r="A8" s="227" t="s">
        <v>7</v>
      </c>
      <c r="B8" s="228"/>
      <c r="C8" s="231">
        <v>28444</v>
      </c>
      <c r="D8" s="230"/>
    </row>
    <row r="9" spans="1:4" ht="18.75" x14ac:dyDescent="0.25">
      <c r="A9" s="227"/>
      <c r="B9" s="228"/>
      <c r="C9" s="231"/>
      <c r="D9" s="230"/>
    </row>
    <row r="10" spans="1:4" ht="18.75" x14ac:dyDescent="0.3">
      <c r="A10" s="69" t="s">
        <v>3426</v>
      </c>
      <c r="B10" s="7"/>
      <c r="C10" s="232"/>
      <c r="D10" s="233"/>
    </row>
    <row r="11" spans="1:4" ht="18.75" x14ac:dyDescent="0.3">
      <c r="A11" s="70" t="s">
        <v>3305</v>
      </c>
      <c r="B11" s="7"/>
      <c r="C11" s="231" t="e">
        <f>#REF!</f>
        <v>#REF!</v>
      </c>
      <c r="D11" s="234"/>
    </row>
    <row r="12" spans="1:4" ht="18.75" x14ac:dyDescent="0.3">
      <c r="A12" s="70" t="s">
        <v>3306</v>
      </c>
      <c r="B12" s="7"/>
      <c r="C12" s="231" t="e">
        <f>#REF!</f>
        <v>#REF!</v>
      </c>
      <c r="D12" s="234"/>
    </row>
    <row r="13" spans="1:4" ht="18.75" x14ac:dyDescent="0.3">
      <c r="A13" s="70" t="s">
        <v>88</v>
      </c>
      <c r="B13" s="7"/>
      <c r="C13" s="231" t="e">
        <f>#REF!</f>
        <v>#REF!</v>
      </c>
      <c r="D13" s="234"/>
    </row>
    <row r="14" spans="1:4" ht="18.75" x14ac:dyDescent="0.3">
      <c r="A14" s="70" t="s">
        <v>68</v>
      </c>
      <c r="B14" s="7"/>
      <c r="C14" s="231">
        <v>45000</v>
      </c>
      <c r="D14" s="234"/>
    </row>
    <row r="15" spans="1:4" ht="18.75" x14ac:dyDescent="0.3">
      <c r="A15" s="70"/>
      <c r="B15" s="7"/>
      <c r="C15" s="231"/>
      <c r="D15" s="235" t="e">
        <f>SUM(C6:C14)</f>
        <v>#REF!</v>
      </c>
    </row>
    <row r="16" spans="1:4" ht="18.75" x14ac:dyDescent="0.3">
      <c r="A16" s="69" t="s">
        <v>3426</v>
      </c>
      <c r="B16" s="72"/>
      <c r="C16" s="236"/>
      <c r="D16" s="235"/>
    </row>
    <row r="17" spans="1:5" ht="18.75" x14ac:dyDescent="0.3">
      <c r="A17" s="70" t="s">
        <v>3427</v>
      </c>
      <c r="B17" s="72"/>
      <c r="C17" s="231" t="e">
        <f>#REF!</f>
        <v>#REF!</v>
      </c>
      <c r="D17" s="235"/>
    </row>
    <row r="18" spans="1:5" ht="18.75" x14ac:dyDescent="0.3">
      <c r="A18" s="70" t="s">
        <v>3394</v>
      </c>
      <c r="B18" s="72"/>
      <c r="C18" s="231" t="e">
        <f>#REF!</f>
        <v>#REF!</v>
      </c>
      <c r="D18" s="235"/>
    </row>
    <row r="19" spans="1:5" ht="18.75" x14ac:dyDescent="0.3">
      <c r="A19" s="70" t="s">
        <v>3428</v>
      </c>
      <c r="B19" s="72"/>
      <c r="C19" s="231" t="e">
        <f>#REF!</f>
        <v>#REF!</v>
      </c>
      <c r="D19" s="235"/>
    </row>
    <row r="20" spans="1:5" ht="18.75" x14ac:dyDescent="0.3">
      <c r="A20" s="70" t="s">
        <v>3436</v>
      </c>
      <c r="B20" s="72"/>
      <c r="C20" s="231" t="e">
        <f>#REF!</f>
        <v>#REF!</v>
      </c>
      <c r="D20" s="235"/>
      <c r="E20" s="269" t="e">
        <f>+C20-#REF!</f>
        <v>#REF!</v>
      </c>
    </row>
    <row r="21" spans="1:5" ht="19.5" thickBot="1" x14ac:dyDescent="0.35">
      <c r="A21" s="70" t="s">
        <v>84</v>
      </c>
      <c r="B21" s="72"/>
      <c r="C21" s="237" t="e">
        <f>#REF!</f>
        <v>#REF!</v>
      </c>
      <c r="D21" s="235"/>
    </row>
    <row r="22" spans="1:5" ht="18.75" x14ac:dyDescent="0.3">
      <c r="A22" s="70"/>
      <c r="B22" s="7"/>
      <c r="C22" s="231"/>
      <c r="D22" s="235" t="e">
        <f>SUM(C15:C21)</f>
        <v>#REF!</v>
      </c>
    </row>
    <row r="23" spans="1:5" ht="18.75" x14ac:dyDescent="0.3">
      <c r="A23" s="71"/>
      <c r="B23" s="238" t="s">
        <v>36</v>
      </c>
      <c r="C23" s="236"/>
      <c r="D23" s="235" t="e">
        <f>D15+D22</f>
        <v>#REF!</v>
      </c>
    </row>
    <row r="24" spans="1:5" ht="18.75" x14ac:dyDescent="0.3">
      <c r="A24" s="69" t="s">
        <v>3429</v>
      </c>
      <c r="B24" s="7"/>
      <c r="C24" s="231"/>
      <c r="D24" s="235"/>
    </row>
    <row r="25" spans="1:5" ht="18.75" x14ac:dyDescent="0.3">
      <c r="A25" s="156" t="s">
        <v>37</v>
      </c>
      <c r="B25" s="7"/>
      <c r="C25" s="231"/>
      <c r="D25" s="235"/>
    </row>
    <row r="26" spans="1:5" ht="18.75" x14ac:dyDescent="0.3">
      <c r="A26" s="70"/>
      <c r="B26" s="7" t="s">
        <v>10</v>
      </c>
      <c r="C26" s="231" t="e">
        <f>#REF!</f>
        <v>#REF!</v>
      </c>
      <c r="D26" s="235"/>
    </row>
    <row r="27" spans="1:5" ht="18.75" x14ac:dyDescent="0.3">
      <c r="A27" s="70"/>
      <c r="B27" s="8" t="s">
        <v>2981</v>
      </c>
      <c r="C27" s="231" t="e">
        <f>#REF!</f>
        <v>#REF!</v>
      </c>
      <c r="D27" s="235"/>
    </row>
    <row r="28" spans="1:5" ht="18.75" x14ac:dyDescent="0.3">
      <c r="A28" s="70"/>
      <c r="B28" s="7" t="s">
        <v>2216</v>
      </c>
      <c r="C28" s="231" t="e">
        <f>#REF!</f>
        <v>#REF!</v>
      </c>
      <c r="D28" s="235"/>
    </row>
    <row r="29" spans="1:5" ht="18.75" x14ac:dyDescent="0.3">
      <c r="A29" s="71"/>
      <c r="B29" s="7" t="s">
        <v>3303</v>
      </c>
      <c r="C29" s="231" t="e">
        <f>#REF!</f>
        <v>#REF!</v>
      </c>
      <c r="D29" s="235"/>
    </row>
    <row r="30" spans="1:5" ht="18.75" x14ac:dyDescent="0.3">
      <c r="A30" s="70"/>
      <c r="B30" s="72" t="s">
        <v>38</v>
      </c>
      <c r="C30" s="236"/>
      <c r="D30" s="235" t="e">
        <f>SUM(C26:C29)</f>
        <v>#REF!</v>
      </c>
    </row>
    <row r="31" spans="1:5" ht="18.75" x14ac:dyDescent="0.3">
      <c r="A31" s="70"/>
      <c r="B31" s="7"/>
      <c r="C31" s="231"/>
      <c r="D31" s="235"/>
    </row>
    <row r="32" spans="1:5" ht="18.75" x14ac:dyDescent="0.3">
      <c r="A32" s="156" t="s">
        <v>3307</v>
      </c>
      <c r="B32" s="7"/>
      <c r="C32" s="231"/>
      <c r="D32" s="235"/>
    </row>
    <row r="33" spans="1:4" ht="18.75" x14ac:dyDescent="0.3">
      <c r="A33" s="71"/>
      <c r="B33" s="7" t="s">
        <v>3304</v>
      </c>
      <c r="C33" s="231" t="e">
        <f>#REF!</f>
        <v>#REF!</v>
      </c>
      <c r="D33" s="235"/>
    </row>
    <row r="34" spans="1:4" ht="18.75" x14ac:dyDescent="0.3">
      <c r="A34" s="71"/>
      <c r="B34" s="7" t="s">
        <v>3302</v>
      </c>
      <c r="C34" s="231" t="e">
        <f>#REF!</f>
        <v>#REF!</v>
      </c>
      <c r="D34" s="235"/>
    </row>
    <row r="35" spans="1:4" ht="18.75" x14ac:dyDescent="0.3">
      <c r="A35" s="71"/>
      <c r="B35" s="7" t="s">
        <v>87</v>
      </c>
      <c r="C35" s="231" t="e">
        <f>#REF!</f>
        <v>#REF!</v>
      </c>
      <c r="D35" s="235"/>
    </row>
    <row r="36" spans="1:4" ht="18.75" x14ac:dyDescent="0.3">
      <c r="A36" s="71"/>
      <c r="B36" s="7" t="s">
        <v>9</v>
      </c>
      <c r="C36" s="231" t="e">
        <f>#REF!</f>
        <v>#REF!</v>
      </c>
      <c r="D36" s="235"/>
    </row>
    <row r="37" spans="1:4" ht="18.75" x14ac:dyDescent="0.3">
      <c r="A37" s="71"/>
      <c r="B37" s="7" t="s">
        <v>3430</v>
      </c>
      <c r="C37" s="231">
        <v>566345.69999999995</v>
      </c>
      <c r="D37" s="235"/>
    </row>
    <row r="38" spans="1:4" ht="18.75" x14ac:dyDescent="0.3">
      <c r="A38" s="71"/>
      <c r="B38" s="7" t="s">
        <v>3006</v>
      </c>
      <c r="C38" s="231" t="e">
        <f>#REF!</f>
        <v>#REF!</v>
      </c>
      <c r="D38" s="235"/>
    </row>
    <row r="39" spans="1:4" ht="18.75" x14ac:dyDescent="0.3">
      <c r="A39" s="71"/>
      <c r="B39" s="72" t="s">
        <v>3301</v>
      </c>
      <c r="C39" s="231"/>
      <c r="D39" s="235" t="e">
        <f>SUM(C33:C38)</f>
        <v>#REF!</v>
      </c>
    </row>
    <row r="40" spans="1:4" ht="18.75" x14ac:dyDescent="0.3">
      <c r="A40" s="71"/>
      <c r="B40" s="7"/>
      <c r="C40" s="231"/>
      <c r="D40" s="235"/>
    </row>
    <row r="41" spans="1:4" ht="18.75" x14ac:dyDescent="0.3">
      <c r="A41" s="71"/>
      <c r="B41" s="238" t="s">
        <v>39</v>
      </c>
      <c r="C41" s="236"/>
      <c r="D41" s="235" t="e">
        <f>D39+D43+D44+D45+D46+D49+D50+D30</f>
        <v>#REF!</v>
      </c>
    </row>
    <row r="42" spans="1:4" ht="18.75" x14ac:dyDescent="0.3">
      <c r="A42" s="69" t="s">
        <v>3429</v>
      </c>
      <c r="B42" s="73"/>
      <c r="C42" s="236"/>
      <c r="D42" s="235"/>
    </row>
    <row r="43" spans="1:4" ht="18.75" x14ac:dyDescent="0.3">
      <c r="A43" s="71"/>
      <c r="B43" s="239" t="s">
        <v>3431</v>
      </c>
      <c r="C43" s="236"/>
      <c r="D43" s="235" t="e">
        <f>#REF!</f>
        <v>#REF!</v>
      </c>
    </row>
    <row r="44" spans="1:4" ht="18.75" x14ac:dyDescent="0.3">
      <c r="A44" s="71"/>
      <c r="B44" s="239" t="s">
        <v>47</v>
      </c>
      <c r="C44" s="236"/>
      <c r="D44" s="235">
        <v>50000</v>
      </c>
    </row>
    <row r="45" spans="1:4" ht="18.75" x14ac:dyDescent="0.3">
      <c r="A45" s="71"/>
      <c r="B45" s="239" t="s">
        <v>3432</v>
      </c>
      <c r="C45" s="236"/>
      <c r="D45" s="235">
        <v>1361376</v>
      </c>
    </row>
    <row r="46" spans="1:4" ht="18.75" x14ac:dyDescent="0.3">
      <c r="A46" s="71"/>
      <c r="B46" s="239" t="s">
        <v>3433</v>
      </c>
      <c r="C46" s="236"/>
      <c r="D46" s="235">
        <v>219683.48000000013</v>
      </c>
    </row>
    <row r="47" spans="1:4" ht="18.75" x14ac:dyDescent="0.3">
      <c r="A47" s="71"/>
      <c r="B47" s="239"/>
      <c r="C47" s="236"/>
      <c r="D47" s="235"/>
    </row>
    <row r="48" spans="1:4" ht="18.75" x14ac:dyDescent="0.3">
      <c r="A48" s="71"/>
      <c r="B48" s="73" t="s">
        <v>3434</v>
      </c>
      <c r="C48" s="236"/>
      <c r="D48" s="235"/>
    </row>
    <row r="49" spans="1:4" ht="18.75" x14ac:dyDescent="0.3">
      <c r="A49" s="71"/>
      <c r="B49" s="73" t="s">
        <v>3435</v>
      </c>
      <c r="C49" s="236"/>
      <c r="D49" s="235" t="e">
        <f>#REF!</f>
        <v>#REF!</v>
      </c>
    </row>
    <row r="50" spans="1:4" ht="18.75" x14ac:dyDescent="0.3">
      <c r="A50" s="71"/>
      <c r="B50" s="73" t="s">
        <v>3314</v>
      </c>
      <c r="C50" s="236"/>
      <c r="D50" s="235">
        <v>1446627.5854000007</v>
      </c>
    </row>
    <row r="51" spans="1:4" x14ac:dyDescent="0.25">
      <c r="A51" s="71"/>
      <c r="B51" s="74"/>
      <c r="C51" s="154"/>
      <c r="D51" s="240"/>
    </row>
    <row r="52" spans="1:4" ht="19.5" thickBot="1" x14ac:dyDescent="0.35">
      <c r="A52" s="75"/>
      <c r="B52" s="76" t="s">
        <v>40</v>
      </c>
      <c r="C52" s="241"/>
      <c r="D52" s="242" t="e">
        <f>D23-D41</f>
        <v>#REF!</v>
      </c>
    </row>
  </sheetData>
  <mergeCells count="2">
    <mergeCell ref="A4:D4"/>
    <mergeCell ref="A5:B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4555"/>
  <sheetViews>
    <sheetView rightToLeft="1" zoomScaleNormal="100" workbookViewId="0">
      <selection activeCell="F2" sqref="F2"/>
    </sheetView>
  </sheetViews>
  <sheetFormatPr defaultRowHeight="15" x14ac:dyDescent="0.25"/>
  <cols>
    <col min="1" max="2" width="17" style="32" customWidth="1"/>
    <col min="3" max="3" width="8.85546875" style="127" customWidth="1"/>
    <col min="4" max="4" width="13.28515625" customWidth="1"/>
    <col min="5" max="5" width="42" customWidth="1"/>
    <col min="6" max="6" width="18" style="198" customWidth="1"/>
    <col min="7" max="7" width="7.140625" customWidth="1"/>
    <col min="8" max="8" width="14.28515625" customWidth="1"/>
    <col min="9" max="10" width="9.140625" customWidth="1"/>
    <col min="11" max="11" width="22.5703125" customWidth="1"/>
    <col min="12" max="12" width="34" customWidth="1"/>
    <col min="13" max="13" width="35" bestFit="1" customWidth="1"/>
  </cols>
  <sheetData>
    <row r="1" spans="1:14" x14ac:dyDescent="0.25">
      <c r="F1" s="198">
        <f>SUBTOTAL(9,F3:F4553)</f>
        <v>14501690.817674998</v>
      </c>
      <c r="G1" s="4"/>
    </row>
    <row r="2" spans="1:14" s="268" customFormat="1" x14ac:dyDescent="0.25">
      <c r="A2" s="262" t="s">
        <v>111</v>
      </c>
      <c r="B2" s="262" t="s">
        <v>2995</v>
      </c>
      <c r="C2" s="263" t="s">
        <v>3315</v>
      </c>
      <c r="D2" s="264" t="s">
        <v>70</v>
      </c>
      <c r="E2" s="264" t="s">
        <v>112</v>
      </c>
      <c r="F2" s="265" t="s">
        <v>50</v>
      </c>
      <c r="G2" s="266" t="s">
        <v>113</v>
      </c>
      <c r="H2" s="266" t="s">
        <v>114</v>
      </c>
      <c r="I2" s="266" t="s">
        <v>2982</v>
      </c>
      <c r="J2" s="266" t="s">
        <v>115</v>
      </c>
      <c r="K2" s="266" t="s">
        <v>125</v>
      </c>
      <c r="L2" s="266" t="s">
        <v>126</v>
      </c>
      <c r="M2" s="267" t="s">
        <v>2974</v>
      </c>
    </row>
    <row r="3" spans="1:14" ht="15" customHeight="1" x14ac:dyDescent="0.25">
      <c r="A3" s="34">
        <v>42736</v>
      </c>
      <c r="B3" s="33" t="s">
        <v>2993</v>
      </c>
      <c r="C3" s="157">
        <v>1</v>
      </c>
      <c r="D3" s="39" t="s">
        <v>243</v>
      </c>
      <c r="E3" s="39" t="s">
        <v>1828</v>
      </c>
      <c r="F3" s="200">
        <v>10450</v>
      </c>
      <c r="G3" s="48"/>
      <c r="H3" s="48"/>
      <c r="I3" s="48" t="s">
        <v>2983</v>
      </c>
      <c r="J3" s="52" t="s">
        <v>118</v>
      </c>
      <c r="K3" s="65" t="s">
        <v>2216</v>
      </c>
      <c r="L3" s="52" t="s">
        <v>2990</v>
      </c>
      <c r="M3" s="191"/>
      <c r="N3" s="215" t="s">
        <v>2993</v>
      </c>
    </row>
    <row r="4" spans="1:14" ht="15" customHeight="1" x14ac:dyDescent="0.25">
      <c r="A4" s="34">
        <v>42736</v>
      </c>
      <c r="B4" s="33" t="s">
        <v>2993</v>
      </c>
      <c r="C4" s="157">
        <v>1</v>
      </c>
      <c r="D4" s="39" t="s">
        <v>243</v>
      </c>
      <c r="E4" s="39" t="s">
        <v>1828</v>
      </c>
      <c r="F4" s="200">
        <v>10450</v>
      </c>
      <c r="G4" s="48"/>
      <c r="H4" s="48"/>
      <c r="I4" s="48" t="s">
        <v>2983</v>
      </c>
      <c r="J4" s="52" t="s">
        <v>118</v>
      </c>
      <c r="K4" s="65" t="s">
        <v>2216</v>
      </c>
      <c r="L4" s="52" t="s">
        <v>2990</v>
      </c>
      <c r="N4" s="216" t="s">
        <v>2994</v>
      </c>
    </row>
    <row r="5" spans="1:14" ht="15" customHeight="1" x14ac:dyDescent="0.25">
      <c r="A5" s="34">
        <v>42736</v>
      </c>
      <c r="B5" s="33" t="s">
        <v>2993</v>
      </c>
      <c r="C5" s="157">
        <v>1</v>
      </c>
      <c r="D5" s="39" t="s">
        <v>243</v>
      </c>
      <c r="E5" s="39" t="s">
        <v>1828</v>
      </c>
      <c r="F5" s="200">
        <v>10450</v>
      </c>
      <c r="G5" s="48"/>
      <c r="H5" s="48"/>
      <c r="I5" s="48" t="s">
        <v>2983</v>
      </c>
      <c r="J5" s="52" t="s">
        <v>118</v>
      </c>
      <c r="K5" s="65" t="s">
        <v>2216</v>
      </c>
      <c r="L5" s="52" t="s">
        <v>2990</v>
      </c>
      <c r="N5" s="215" t="s">
        <v>2996</v>
      </c>
    </row>
    <row r="6" spans="1:14" ht="15" customHeight="1" x14ac:dyDescent="0.25">
      <c r="A6" s="34">
        <v>42736</v>
      </c>
      <c r="B6" s="33" t="s">
        <v>2993</v>
      </c>
      <c r="C6" s="157">
        <v>2</v>
      </c>
      <c r="D6" s="39" t="s">
        <v>134</v>
      </c>
      <c r="E6" s="39" t="s">
        <v>2779</v>
      </c>
      <c r="F6" s="200">
        <v>89</v>
      </c>
      <c r="G6" s="48"/>
      <c r="H6" s="48"/>
      <c r="I6" s="48" t="s">
        <v>2983</v>
      </c>
      <c r="J6" s="52" t="s">
        <v>142</v>
      </c>
      <c r="K6" s="52" t="s">
        <v>2989</v>
      </c>
      <c r="L6" s="52" t="s">
        <v>2989</v>
      </c>
      <c r="N6" s="216" t="s">
        <v>3027</v>
      </c>
    </row>
    <row r="7" spans="1:14" ht="15" customHeight="1" x14ac:dyDescent="0.25">
      <c r="A7" s="34">
        <v>42736</v>
      </c>
      <c r="B7" s="33" t="s">
        <v>2993</v>
      </c>
      <c r="C7" s="157">
        <v>3</v>
      </c>
      <c r="D7" s="39" t="s">
        <v>2777</v>
      </c>
      <c r="E7" s="39" t="s">
        <v>2778</v>
      </c>
      <c r="F7" s="200">
        <v>75</v>
      </c>
      <c r="G7" s="48"/>
      <c r="H7" s="48"/>
      <c r="I7" s="48" t="s">
        <v>2983</v>
      </c>
      <c r="J7" s="52" t="s">
        <v>118</v>
      </c>
      <c r="K7" s="48" t="s">
        <v>10</v>
      </c>
      <c r="L7" s="52" t="s">
        <v>10</v>
      </c>
      <c r="N7" s="215" t="s">
        <v>2998</v>
      </c>
    </row>
    <row r="8" spans="1:14" ht="15" customHeight="1" x14ac:dyDescent="0.25">
      <c r="A8" s="34">
        <v>42736</v>
      </c>
      <c r="B8" s="33" t="s">
        <v>2993</v>
      </c>
      <c r="C8" s="157">
        <v>4</v>
      </c>
      <c r="D8" s="39" t="s">
        <v>429</v>
      </c>
      <c r="E8" s="39" t="s">
        <v>2775</v>
      </c>
      <c r="F8" s="200">
        <v>610</v>
      </c>
      <c r="G8" s="48"/>
      <c r="H8" s="48"/>
      <c r="I8" s="48" t="s">
        <v>2983</v>
      </c>
      <c r="J8" s="52" t="s">
        <v>118</v>
      </c>
      <c r="K8" s="65" t="s">
        <v>2216</v>
      </c>
      <c r="L8" s="52" t="s">
        <v>2990</v>
      </c>
      <c r="N8" s="216" t="s">
        <v>2999</v>
      </c>
    </row>
    <row r="9" spans="1:14" ht="15" customHeight="1" x14ac:dyDescent="0.25">
      <c r="A9" s="34">
        <v>42736</v>
      </c>
      <c r="B9" s="33" t="s">
        <v>2993</v>
      </c>
      <c r="C9" s="157">
        <v>5</v>
      </c>
      <c r="D9" s="39" t="s">
        <v>2780</v>
      </c>
      <c r="E9" s="39" t="s">
        <v>2781</v>
      </c>
      <c r="F9" s="200">
        <v>10200</v>
      </c>
      <c r="G9" s="48"/>
      <c r="H9" s="48"/>
      <c r="I9" s="48" t="s">
        <v>2983</v>
      </c>
      <c r="J9" s="52" t="s">
        <v>118</v>
      </c>
      <c r="K9" s="65" t="s">
        <v>2216</v>
      </c>
      <c r="L9" s="52" t="s">
        <v>2990</v>
      </c>
      <c r="N9" s="215" t="s">
        <v>3000</v>
      </c>
    </row>
    <row r="10" spans="1:14" ht="15" customHeight="1" x14ac:dyDescent="0.25">
      <c r="A10" s="34">
        <v>42736</v>
      </c>
      <c r="B10" s="33" t="s">
        <v>2993</v>
      </c>
      <c r="C10" s="157">
        <v>26</v>
      </c>
      <c r="D10" s="39" t="s">
        <v>2776</v>
      </c>
      <c r="E10" s="39" t="s">
        <v>1828</v>
      </c>
      <c r="F10" s="200">
        <v>1159</v>
      </c>
      <c r="G10" s="48"/>
      <c r="H10" s="48"/>
      <c r="I10" s="48" t="s">
        <v>2983</v>
      </c>
      <c r="J10" s="52" t="s">
        <v>118</v>
      </c>
      <c r="K10" s="65" t="s">
        <v>2216</v>
      </c>
      <c r="L10" s="52" t="s">
        <v>2990</v>
      </c>
      <c r="N10" s="216" t="s">
        <v>3039</v>
      </c>
    </row>
    <row r="11" spans="1:14" ht="15" customHeight="1" x14ac:dyDescent="0.25">
      <c r="A11" s="34">
        <v>42737</v>
      </c>
      <c r="B11" s="33" t="s">
        <v>2993</v>
      </c>
      <c r="C11" s="157">
        <v>3</v>
      </c>
      <c r="D11" s="39" t="s">
        <v>2506</v>
      </c>
      <c r="E11" s="39" t="s">
        <v>2784</v>
      </c>
      <c r="F11" s="200">
        <v>110</v>
      </c>
      <c r="G11" s="48"/>
      <c r="H11" s="48"/>
      <c r="I11" s="48" t="s">
        <v>2983</v>
      </c>
      <c r="J11" s="52" t="s">
        <v>142</v>
      </c>
      <c r="K11" s="48" t="s">
        <v>2979</v>
      </c>
      <c r="L11" s="52" t="s">
        <v>2979</v>
      </c>
      <c r="N11" s="215" t="s">
        <v>3002</v>
      </c>
    </row>
    <row r="12" spans="1:14" ht="15" customHeight="1" x14ac:dyDescent="0.25">
      <c r="A12" s="34">
        <v>42737</v>
      </c>
      <c r="B12" s="33" t="s">
        <v>2993</v>
      </c>
      <c r="C12" s="157">
        <v>4</v>
      </c>
      <c r="D12" s="39" t="s">
        <v>836</v>
      </c>
      <c r="E12" s="39" t="s">
        <v>2785</v>
      </c>
      <c r="F12" s="200">
        <v>100</v>
      </c>
      <c r="G12" s="48"/>
      <c r="H12" s="48"/>
      <c r="I12" s="48" t="s">
        <v>2983</v>
      </c>
      <c r="J12" s="52" t="s">
        <v>142</v>
      </c>
      <c r="K12" s="48" t="s">
        <v>2980</v>
      </c>
      <c r="L12" s="52" t="s">
        <v>2989</v>
      </c>
      <c r="N12" s="216" t="s">
        <v>3003</v>
      </c>
    </row>
    <row r="13" spans="1:14" ht="15" customHeight="1" x14ac:dyDescent="0.25">
      <c r="A13" s="34">
        <v>42737</v>
      </c>
      <c r="B13" s="33" t="s">
        <v>2993</v>
      </c>
      <c r="C13" s="157">
        <v>5</v>
      </c>
      <c r="D13" s="39" t="s">
        <v>219</v>
      </c>
      <c r="E13" s="39" t="s">
        <v>2786</v>
      </c>
      <c r="F13" s="200">
        <v>660</v>
      </c>
      <c r="G13" s="48"/>
      <c r="H13" s="48"/>
      <c r="I13" s="48" t="s">
        <v>2983</v>
      </c>
      <c r="J13" s="52" t="s">
        <v>142</v>
      </c>
      <c r="K13" s="52" t="s">
        <v>2989</v>
      </c>
      <c r="L13" s="52" t="s">
        <v>2989</v>
      </c>
      <c r="N13" s="215" t="s">
        <v>3004</v>
      </c>
    </row>
    <row r="14" spans="1:14" ht="15" customHeight="1" x14ac:dyDescent="0.25">
      <c r="A14" s="34">
        <v>42737</v>
      </c>
      <c r="B14" s="33" t="s">
        <v>2993</v>
      </c>
      <c r="C14" s="157">
        <v>6</v>
      </c>
      <c r="D14" s="39" t="s">
        <v>93</v>
      </c>
      <c r="E14" s="39" t="s">
        <v>2783</v>
      </c>
      <c r="F14" s="200">
        <v>120</v>
      </c>
      <c r="G14" s="48"/>
      <c r="H14" s="48"/>
      <c r="I14" s="48" t="s">
        <v>2983</v>
      </c>
      <c r="J14" s="52" t="s">
        <v>118</v>
      </c>
      <c r="K14" s="65" t="s">
        <v>2216</v>
      </c>
      <c r="L14" s="52" t="s">
        <v>2990</v>
      </c>
      <c r="N14" s="216" t="s">
        <v>3005</v>
      </c>
    </row>
    <row r="15" spans="1:14" ht="15" customHeight="1" x14ac:dyDescent="0.25">
      <c r="A15" s="34">
        <v>42737</v>
      </c>
      <c r="B15" s="33" t="s">
        <v>2993</v>
      </c>
      <c r="C15" s="157">
        <v>7</v>
      </c>
      <c r="D15" s="39" t="s">
        <v>93</v>
      </c>
      <c r="E15" s="39" t="s">
        <v>2782</v>
      </c>
      <c r="F15" s="200">
        <v>2327.8000000000002</v>
      </c>
      <c r="G15" s="48"/>
      <c r="H15" s="48"/>
      <c r="I15" s="48" t="s">
        <v>2983</v>
      </c>
      <c r="J15" s="52" t="s">
        <v>118</v>
      </c>
      <c r="K15" s="65" t="s">
        <v>2216</v>
      </c>
      <c r="L15" s="52" t="s">
        <v>2990</v>
      </c>
    </row>
    <row r="16" spans="1:14" ht="15" customHeight="1" x14ac:dyDescent="0.25">
      <c r="A16" s="34">
        <v>42737</v>
      </c>
      <c r="B16" s="33" t="s">
        <v>2993</v>
      </c>
      <c r="C16" s="157">
        <v>8</v>
      </c>
      <c r="D16" s="39" t="s">
        <v>2787</v>
      </c>
      <c r="E16" s="39" t="s">
        <v>2788</v>
      </c>
      <c r="F16" s="200">
        <v>2000</v>
      </c>
      <c r="G16" s="48"/>
      <c r="H16" s="48"/>
      <c r="I16" s="48" t="s">
        <v>2983</v>
      </c>
      <c r="J16" s="52" t="s">
        <v>118</v>
      </c>
      <c r="K16" s="65" t="s">
        <v>2216</v>
      </c>
      <c r="L16" s="52" t="s">
        <v>2990</v>
      </c>
    </row>
    <row r="17" spans="1:13" ht="15" customHeight="1" x14ac:dyDescent="0.25">
      <c r="A17" s="34">
        <v>42737</v>
      </c>
      <c r="B17" s="33" t="s">
        <v>2993</v>
      </c>
      <c r="C17" s="157">
        <v>8</v>
      </c>
      <c r="D17" s="39" t="s">
        <v>2787</v>
      </c>
      <c r="E17" s="39" t="s">
        <v>2789</v>
      </c>
      <c r="F17" s="200">
        <v>327.5</v>
      </c>
      <c r="G17" s="48"/>
      <c r="H17" s="48"/>
      <c r="I17" s="48" t="s">
        <v>2983</v>
      </c>
      <c r="J17" s="52" t="s">
        <v>118</v>
      </c>
      <c r="K17" s="65" t="s">
        <v>2216</v>
      </c>
      <c r="L17" s="52" t="s">
        <v>2990</v>
      </c>
    </row>
    <row r="18" spans="1:13" ht="15" customHeight="1" x14ac:dyDescent="0.25">
      <c r="A18" s="33">
        <v>42737</v>
      </c>
      <c r="B18" s="33" t="s">
        <v>2993</v>
      </c>
      <c r="C18" s="157">
        <v>111</v>
      </c>
      <c r="D18" s="30"/>
      <c r="E18" s="30" t="s">
        <v>3337</v>
      </c>
      <c r="F18" s="201">
        <v>500</v>
      </c>
      <c r="G18" s="31"/>
      <c r="H18" s="31"/>
      <c r="I18" s="31" t="s">
        <v>2983</v>
      </c>
      <c r="J18" s="31" t="s">
        <v>118</v>
      </c>
      <c r="K18" s="65" t="s">
        <v>2216</v>
      </c>
      <c r="L18" s="52" t="s">
        <v>2990</v>
      </c>
      <c r="M18" s="130"/>
    </row>
    <row r="19" spans="1:13" ht="15" customHeight="1" x14ac:dyDescent="0.25">
      <c r="A19" s="34">
        <v>42738</v>
      </c>
      <c r="B19" s="33" t="s">
        <v>2993</v>
      </c>
      <c r="C19" s="157">
        <v>2</v>
      </c>
      <c r="D19" s="39" t="s">
        <v>271</v>
      </c>
      <c r="E19" s="39" t="s">
        <v>325</v>
      </c>
      <c r="F19" s="200">
        <v>5000</v>
      </c>
      <c r="G19" s="48"/>
      <c r="H19" s="48"/>
      <c r="I19" s="48" t="s">
        <v>2983</v>
      </c>
      <c r="J19" s="52" t="s">
        <v>118</v>
      </c>
      <c r="K19" s="65" t="s">
        <v>2216</v>
      </c>
      <c r="L19" s="52" t="s">
        <v>2990</v>
      </c>
    </row>
    <row r="20" spans="1:13" ht="15" customHeight="1" x14ac:dyDescent="0.25">
      <c r="A20" s="34">
        <v>42738</v>
      </c>
      <c r="B20" s="33" t="s">
        <v>2993</v>
      </c>
      <c r="C20" s="157">
        <v>9</v>
      </c>
      <c r="D20" s="39" t="s">
        <v>2793</v>
      </c>
      <c r="E20" s="39" t="s">
        <v>1774</v>
      </c>
      <c r="F20" s="200">
        <v>25.5</v>
      </c>
      <c r="G20" s="48"/>
      <c r="H20" s="48"/>
      <c r="I20" s="48" t="s">
        <v>2983</v>
      </c>
      <c r="J20" s="52" t="s">
        <v>118</v>
      </c>
      <c r="K20" s="65" t="s">
        <v>2216</v>
      </c>
      <c r="L20" s="52" t="s">
        <v>2990</v>
      </c>
    </row>
    <row r="21" spans="1:13" ht="15" customHeight="1" x14ac:dyDescent="0.25">
      <c r="A21" s="34">
        <v>42738</v>
      </c>
      <c r="B21" s="33" t="s">
        <v>2993</v>
      </c>
      <c r="C21" s="157">
        <v>10</v>
      </c>
      <c r="D21" s="39" t="s">
        <v>93</v>
      </c>
      <c r="E21" s="39" t="s">
        <v>2790</v>
      </c>
      <c r="F21" s="200">
        <v>4900</v>
      </c>
      <c r="G21" s="48"/>
      <c r="H21" s="48"/>
      <c r="I21" s="48" t="s">
        <v>2983</v>
      </c>
      <c r="J21" s="52" t="s">
        <v>118</v>
      </c>
      <c r="K21" s="65" t="s">
        <v>2216</v>
      </c>
      <c r="L21" s="52" t="s">
        <v>2990</v>
      </c>
    </row>
    <row r="22" spans="1:13" ht="15" customHeight="1" x14ac:dyDescent="0.25">
      <c r="A22" s="34">
        <v>42738</v>
      </c>
      <c r="B22" s="33" t="s">
        <v>2993</v>
      </c>
      <c r="C22" s="157">
        <v>11</v>
      </c>
      <c r="D22" s="39" t="s">
        <v>271</v>
      </c>
      <c r="E22" s="39" t="s">
        <v>2791</v>
      </c>
      <c r="F22" s="200">
        <v>400</v>
      </c>
      <c r="G22" s="48"/>
      <c r="H22" s="48"/>
      <c r="I22" s="48" t="s">
        <v>2983</v>
      </c>
      <c r="J22" s="52" t="s">
        <v>118</v>
      </c>
      <c r="K22" s="48" t="s">
        <v>10</v>
      </c>
      <c r="L22" s="52" t="s">
        <v>10</v>
      </c>
    </row>
    <row r="23" spans="1:13" ht="15" customHeight="1" x14ac:dyDescent="0.25">
      <c r="A23" s="34">
        <v>42738</v>
      </c>
      <c r="B23" s="33" t="s">
        <v>2993</v>
      </c>
      <c r="C23" s="157">
        <v>12</v>
      </c>
      <c r="D23" s="39" t="s">
        <v>270</v>
      </c>
      <c r="E23" s="39" t="s">
        <v>2792</v>
      </c>
      <c r="F23" s="200">
        <v>1770</v>
      </c>
      <c r="G23" s="48"/>
      <c r="H23" s="48"/>
      <c r="I23" s="48" t="s">
        <v>2983</v>
      </c>
      <c r="J23" s="52" t="s">
        <v>118</v>
      </c>
      <c r="K23" s="65" t="s">
        <v>2216</v>
      </c>
      <c r="L23" s="52" t="s">
        <v>2990</v>
      </c>
    </row>
    <row r="24" spans="1:13" ht="15" customHeight="1" x14ac:dyDescent="0.25">
      <c r="A24" s="34">
        <v>42738</v>
      </c>
      <c r="B24" s="33" t="s">
        <v>2993</v>
      </c>
      <c r="C24" s="157">
        <v>12</v>
      </c>
      <c r="D24" s="39" t="s">
        <v>270</v>
      </c>
      <c r="E24" s="39" t="s">
        <v>2792</v>
      </c>
      <c r="F24" s="200">
        <v>2520</v>
      </c>
      <c r="G24" s="48"/>
      <c r="H24" s="48"/>
      <c r="I24" s="48" t="s">
        <v>2983</v>
      </c>
      <c r="J24" s="52" t="s">
        <v>118</v>
      </c>
      <c r="K24" s="65" t="s">
        <v>2216</v>
      </c>
      <c r="L24" s="52" t="s">
        <v>2990</v>
      </c>
    </row>
    <row r="25" spans="1:13" ht="15" customHeight="1" x14ac:dyDescent="0.25">
      <c r="A25" s="34">
        <v>42738</v>
      </c>
      <c r="B25" s="33" t="s">
        <v>2993</v>
      </c>
      <c r="C25" s="157">
        <v>12</v>
      </c>
      <c r="D25" s="39" t="s">
        <v>270</v>
      </c>
      <c r="E25" s="39" t="s">
        <v>2792</v>
      </c>
      <c r="F25" s="200">
        <v>360</v>
      </c>
      <c r="G25" s="48"/>
      <c r="H25" s="48"/>
      <c r="I25" s="48" t="s">
        <v>2983</v>
      </c>
      <c r="J25" s="52" t="s">
        <v>118</v>
      </c>
      <c r="K25" s="65" t="s">
        <v>2216</v>
      </c>
      <c r="L25" s="52" t="s">
        <v>2990</v>
      </c>
    </row>
    <row r="26" spans="1:13" ht="15" customHeight="1" x14ac:dyDescent="0.25">
      <c r="A26" s="34">
        <v>42738</v>
      </c>
      <c r="B26" s="33" t="s">
        <v>2993</v>
      </c>
      <c r="C26" s="157">
        <v>12</v>
      </c>
      <c r="D26" s="39" t="s">
        <v>270</v>
      </c>
      <c r="E26" s="39" t="s">
        <v>2792</v>
      </c>
      <c r="F26" s="200">
        <v>180</v>
      </c>
      <c r="G26" s="48"/>
      <c r="H26" s="48"/>
      <c r="I26" s="48" t="s">
        <v>2983</v>
      </c>
      <c r="J26" s="52" t="s">
        <v>118</v>
      </c>
      <c r="K26" s="65" t="s">
        <v>2216</v>
      </c>
      <c r="L26" s="52" t="s">
        <v>2990</v>
      </c>
    </row>
    <row r="27" spans="1:13" ht="15" customHeight="1" x14ac:dyDescent="0.25">
      <c r="A27" s="34">
        <v>42738</v>
      </c>
      <c r="B27" s="33" t="s">
        <v>2993</v>
      </c>
      <c r="C27" s="157">
        <v>12</v>
      </c>
      <c r="D27" s="39" t="s">
        <v>270</v>
      </c>
      <c r="E27" s="39" t="s">
        <v>2792</v>
      </c>
      <c r="F27" s="200">
        <v>6</v>
      </c>
      <c r="G27" s="48"/>
      <c r="H27" s="48"/>
      <c r="I27" s="48" t="s">
        <v>2983</v>
      </c>
      <c r="J27" s="52" t="s">
        <v>118</v>
      </c>
      <c r="K27" s="65" t="s">
        <v>2216</v>
      </c>
      <c r="L27" s="52" t="s">
        <v>2990</v>
      </c>
    </row>
    <row r="28" spans="1:13" ht="15" customHeight="1" x14ac:dyDescent="0.25">
      <c r="A28" s="34">
        <v>42738</v>
      </c>
      <c r="B28" s="33" t="s">
        <v>2993</v>
      </c>
      <c r="C28" s="157">
        <v>13</v>
      </c>
      <c r="D28" s="39" t="s">
        <v>2794</v>
      </c>
      <c r="E28" s="39" t="s">
        <v>1774</v>
      </c>
      <c r="F28" s="200">
        <v>1240.75</v>
      </c>
      <c r="G28" s="48"/>
      <c r="H28" s="48"/>
      <c r="I28" s="48" t="s">
        <v>2983</v>
      </c>
      <c r="J28" s="52" t="s">
        <v>118</v>
      </c>
      <c r="K28" s="65" t="s">
        <v>2216</v>
      </c>
      <c r="L28" s="52" t="s">
        <v>2990</v>
      </c>
    </row>
    <row r="29" spans="1:13" ht="15" customHeight="1" x14ac:dyDescent="0.25">
      <c r="A29" s="34">
        <v>42738</v>
      </c>
      <c r="B29" s="33" t="s">
        <v>2993</v>
      </c>
      <c r="C29" s="157">
        <v>14</v>
      </c>
      <c r="D29" s="39" t="s">
        <v>2795</v>
      </c>
      <c r="E29" s="39" t="s">
        <v>2796</v>
      </c>
      <c r="F29" s="200">
        <v>4297</v>
      </c>
      <c r="G29" s="48"/>
      <c r="H29" s="48"/>
      <c r="I29" s="48" t="s">
        <v>2983</v>
      </c>
      <c r="J29" s="52" t="s">
        <v>118</v>
      </c>
      <c r="K29" s="65" t="s">
        <v>2216</v>
      </c>
      <c r="L29" s="52" t="s">
        <v>2990</v>
      </c>
    </row>
    <row r="30" spans="1:13" ht="15" customHeight="1" x14ac:dyDescent="0.25">
      <c r="A30" s="34">
        <v>42738</v>
      </c>
      <c r="B30" s="33" t="s">
        <v>2993</v>
      </c>
      <c r="C30" s="157">
        <v>14</v>
      </c>
      <c r="D30" s="39" t="s">
        <v>2795</v>
      </c>
      <c r="E30" s="39" t="s">
        <v>2796</v>
      </c>
      <c r="F30" s="200">
        <v>4297</v>
      </c>
      <c r="G30" s="48"/>
      <c r="H30" s="48"/>
      <c r="I30" s="48" t="s">
        <v>2983</v>
      </c>
      <c r="J30" s="52" t="s">
        <v>118</v>
      </c>
      <c r="K30" s="65" t="s">
        <v>2216</v>
      </c>
      <c r="L30" s="52" t="s">
        <v>2990</v>
      </c>
    </row>
    <row r="31" spans="1:13" ht="15" customHeight="1" x14ac:dyDescent="0.25">
      <c r="A31" s="34">
        <v>42738</v>
      </c>
      <c r="B31" s="33" t="s">
        <v>2993</v>
      </c>
      <c r="C31" s="157">
        <v>14</v>
      </c>
      <c r="D31" s="39" t="s">
        <v>2795</v>
      </c>
      <c r="E31" s="39" t="s">
        <v>2796</v>
      </c>
      <c r="F31" s="200">
        <v>4297</v>
      </c>
      <c r="G31" s="48"/>
      <c r="H31" s="48"/>
      <c r="I31" s="48" t="s">
        <v>2983</v>
      </c>
      <c r="J31" s="52" t="s">
        <v>118</v>
      </c>
      <c r="K31" s="65" t="s">
        <v>2216</v>
      </c>
      <c r="L31" s="52" t="s">
        <v>2990</v>
      </c>
    </row>
    <row r="32" spans="1:13" ht="15" customHeight="1" x14ac:dyDescent="0.25">
      <c r="A32" s="34">
        <v>42738</v>
      </c>
      <c r="B32" s="33" t="s">
        <v>2993</v>
      </c>
      <c r="C32" s="157">
        <v>14</v>
      </c>
      <c r="D32" s="39" t="s">
        <v>2795</v>
      </c>
      <c r="E32" s="39" t="s">
        <v>2796</v>
      </c>
      <c r="F32" s="200">
        <v>4297</v>
      </c>
      <c r="G32" s="48"/>
      <c r="H32" s="48"/>
      <c r="I32" s="48" t="s">
        <v>2983</v>
      </c>
      <c r="J32" s="52" t="s">
        <v>118</v>
      </c>
      <c r="K32" s="65" t="s">
        <v>2216</v>
      </c>
      <c r="L32" s="52" t="s">
        <v>2990</v>
      </c>
    </row>
    <row r="33" spans="1:12" ht="15" customHeight="1" x14ac:dyDescent="0.25">
      <c r="A33" s="34">
        <v>42738</v>
      </c>
      <c r="B33" s="33" t="s">
        <v>2993</v>
      </c>
      <c r="C33" s="157">
        <v>14</v>
      </c>
      <c r="D33" s="39" t="s">
        <v>2795</v>
      </c>
      <c r="E33" s="39" t="s">
        <v>2796</v>
      </c>
      <c r="F33" s="200">
        <v>4297</v>
      </c>
      <c r="G33" s="48"/>
      <c r="H33" s="48"/>
      <c r="I33" s="48" t="s">
        <v>2983</v>
      </c>
      <c r="J33" s="52" t="s">
        <v>118</v>
      </c>
      <c r="K33" s="65" t="s">
        <v>2216</v>
      </c>
      <c r="L33" s="52" t="s">
        <v>2990</v>
      </c>
    </row>
    <row r="34" spans="1:12" ht="15" customHeight="1" x14ac:dyDescent="0.25">
      <c r="A34" s="34">
        <v>42739</v>
      </c>
      <c r="B34" s="33" t="s">
        <v>2993</v>
      </c>
      <c r="C34" s="157">
        <v>15</v>
      </c>
      <c r="D34" s="39" t="s">
        <v>92</v>
      </c>
      <c r="E34" s="39" t="s">
        <v>2797</v>
      </c>
      <c r="F34" s="200">
        <v>500</v>
      </c>
      <c r="G34" s="48"/>
      <c r="H34" s="48"/>
      <c r="I34" s="48" t="s">
        <v>2983</v>
      </c>
      <c r="J34" s="52" t="s">
        <v>118</v>
      </c>
      <c r="K34" s="65" t="s">
        <v>2216</v>
      </c>
      <c r="L34" s="52" t="s">
        <v>2990</v>
      </c>
    </row>
    <row r="35" spans="1:12" ht="15" customHeight="1" x14ac:dyDescent="0.25">
      <c r="A35" s="34">
        <v>42739</v>
      </c>
      <c r="B35" s="33" t="s">
        <v>2993</v>
      </c>
      <c r="C35" s="157">
        <v>15</v>
      </c>
      <c r="D35" s="39" t="s">
        <v>92</v>
      </c>
      <c r="E35" s="39" t="s">
        <v>2798</v>
      </c>
      <c r="F35" s="200">
        <v>150</v>
      </c>
      <c r="G35" s="48"/>
      <c r="H35" s="48"/>
      <c r="I35" s="48" t="s">
        <v>2983</v>
      </c>
      <c r="J35" s="52" t="s">
        <v>118</v>
      </c>
      <c r="K35" s="65" t="s">
        <v>2216</v>
      </c>
      <c r="L35" s="52" t="s">
        <v>2990</v>
      </c>
    </row>
    <row r="36" spans="1:12" ht="15" customHeight="1" x14ac:dyDescent="0.25">
      <c r="A36" s="34">
        <v>42739</v>
      </c>
      <c r="B36" s="33" t="s">
        <v>2993</v>
      </c>
      <c r="C36" s="157">
        <v>16</v>
      </c>
      <c r="D36" s="39" t="s">
        <v>2246</v>
      </c>
      <c r="E36" s="30" t="s">
        <v>3328</v>
      </c>
      <c r="F36" s="200">
        <v>37.5</v>
      </c>
      <c r="G36" s="48"/>
      <c r="H36" s="48"/>
      <c r="I36" s="48" t="s">
        <v>2983</v>
      </c>
      <c r="J36" s="52" t="s">
        <v>118</v>
      </c>
      <c r="K36" s="48" t="s">
        <v>10</v>
      </c>
      <c r="L36" s="52" t="s">
        <v>10</v>
      </c>
    </row>
    <row r="37" spans="1:12" ht="15" customHeight="1" x14ac:dyDescent="0.25">
      <c r="A37" s="34">
        <v>42739</v>
      </c>
      <c r="B37" s="33" t="s">
        <v>2993</v>
      </c>
      <c r="C37" s="157">
        <v>17</v>
      </c>
      <c r="D37" s="39" t="s">
        <v>2027</v>
      </c>
      <c r="E37" s="39" t="s">
        <v>2799</v>
      </c>
      <c r="F37" s="200">
        <v>90</v>
      </c>
      <c r="G37" s="48"/>
      <c r="H37" s="48"/>
      <c r="I37" s="48" t="s">
        <v>2983</v>
      </c>
      <c r="J37" s="52" t="s">
        <v>118</v>
      </c>
      <c r="K37" s="65" t="s">
        <v>2216</v>
      </c>
      <c r="L37" s="52" t="s">
        <v>2990</v>
      </c>
    </row>
    <row r="38" spans="1:12" ht="15" customHeight="1" x14ac:dyDescent="0.25">
      <c r="A38" s="34">
        <v>42739</v>
      </c>
      <c r="B38" s="33" t="s">
        <v>2993</v>
      </c>
      <c r="C38" s="157">
        <v>18</v>
      </c>
      <c r="D38" s="39" t="s">
        <v>2800</v>
      </c>
      <c r="E38" s="39" t="s">
        <v>2801</v>
      </c>
      <c r="F38" s="200">
        <v>51.85</v>
      </c>
      <c r="G38" s="48"/>
      <c r="H38" s="48"/>
      <c r="I38" s="48" t="s">
        <v>2983</v>
      </c>
      <c r="J38" s="52" t="s">
        <v>118</v>
      </c>
      <c r="K38" s="65" t="s">
        <v>2216</v>
      </c>
      <c r="L38" s="52" t="s">
        <v>2990</v>
      </c>
    </row>
    <row r="39" spans="1:12" ht="15" customHeight="1" x14ac:dyDescent="0.25">
      <c r="A39" s="34">
        <v>42739</v>
      </c>
      <c r="B39" s="33" t="s">
        <v>2993</v>
      </c>
      <c r="C39" s="157">
        <v>18</v>
      </c>
      <c r="D39" s="39" t="s">
        <v>2800</v>
      </c>
      <c r="E39" s="39" t="s">
        <v>2802</v>
      </c>
      <c r="F39" s="200">
        <v>155.55000000000001</v>
      </c>
      <c r="G39" s="48"/>
      <c r="H39" s="48"/>
      <c r="I39" s="48" t="s">
        <v>2983</v>
      </c>
      <c r="J39" s="52" t="s">
        <v>118</v>
      </c>
      <c r="K39" s="65" t="s">
        <v>2216</v>
      </c>
      <c r="L39" s="52" t="s">
        <v>2990</v>
      </c>
    </row>
    <row r="40" spans="1:12" ht="15" customHeight="1" x14ac:dyDescent="0.25">
      <c r="A40" s="34">
        <v>42739</v>
      </c>
      <c r="B40" s="33" t="s">
        <v>2993</v>
      </c>
      <c r="C40" s="157">
        <v>18</v>
      </c>
      <c r="D40" s="39" t="s">
        <v>2800</v>
      </c>
      <c r="E40" s="39" t="s">
        <v>2801</v>
      </c>
      <c r="F40" s="200">
        <v>51.86</v>
      </c>
      <c r="G40" s="48"/>
      <c r="H40" s="48"/>
      <c r="I40" s="48" t="s">
        <v>2983</v>
      </c>
      <c r="J40" s="52" t="s">
        <v>118</v>
      </c>
      <c r="K40" s="65" t="s">
        <v>2216</v>
      </c>
      <c r="L40" s="52" t="s">
        <v>2990</v>
      </c>
    </row>
    <row r="41" spans="1:12" ht="15" customHeight="1" x14ac:dyDescent="0.25">
      <c r="A41" s="34">
        <v>42739</v>
      </c>
      <c r="B41" s="33" t="s">
        <v>2993</v>
      </c>
      <c r="C41" s="157">
        <v>18</v>
      </c>
      <c r="D41" s="39" t="s">
        <v>2800</v>
      </c>
      <c r="E41" s="39" t="s">
        <v>2803</v>
      </c>
      <c r="F41" s="200">
        <v>103.74</v>
      </c>
      <c r="G41" s="48"/>
      <c r="H41" s="48"/>
      <c r="I41" s="48" t="s">
        <v>2983</v>
      </c>
      <c r="J41" s="52" t="s">
        <v>118</v>
      </c>
      <c r="K41" s="65" t="s">
        <v>2216</v>
      </c>
      <c r="L41" s="52" t="s">
        <v>2990</v>
      </c>
    </row>
    <row r="42" spans="1:12" ht="15" customHeight="1" x14ac:dyDescent="0.25">
      <c r="A42" s="34">
        <v>42739</v>
      </c>
      <c r="B42" s="33" t="s">
        <v>2993</v>
      </c>
      <c r="C42" s="157">
        <v>18</v>
      </c>
      <c r="D42" s="39" t="s">
        <v>2800</v>
      </c>
      <c r="E42" s="39" t="s">
        <v>2804</v>
      </c>
      <c r="F42" s="200">
        <v>1995</v>
      </c>
      <c r="G42" s="48"/>
      <c r="H42" s="48"/>
      <c r="I42" s="48" t="s">
        <v>2983</v>
      </c>
      <c r="J42" s="52" t="s">
        <v>118</v>
      </c>
      <c r="K42" s="65" t="s">
        <v>2216</v>
      </c>
      <c r="L42" s="52" t="s">
        <v>2990</v>
      </c>
    </row>
    <row r="43" spans="1:12" ht="15" customHeight="1" x14ac:dyDescent="0.25">
      <c r="A43" s="34">
        <v>42739</v>
      </c>
      <c r="B43" s="33" t="s">
        <v>2993</v>
      </c>
      <c r="C43" s="157">
        <v>18</v>
      </c>
      <c r="D43" s="39" t="s">
        <v>2800</v>
      </c>
      <c r="E43" s="39" t="s">
        <v>2805</v>
      </c>
      <c r="F43" s="200">
        <v>332.5</v>
      </c>
      <c r="G43" s="48"/>
      <c r="H43" s="48"/>
      <c r="I43" s="48" t="s">
        <v>2983</v>
      </c>
      <c r="J43" s="52" t="s">
        <v>118</v>
      </c>
      <c r="K43" s="65" t="s">
        <v>2216</v>
      </c>
      <c r="L43" s="52" t="s">
        <v>2990</v>
      </c>
    </row>
    <row r="44" spans="1:12" ht="15" customHeight="1" x14ac:dyDescent="0.25">
      <c r="A44" s="34">
        <v>42739</v>
      </c>
      <c r="B44" s="33" t="s">
        <v>2993</v>
      </c>
      <c r="C44" s="157">
        <v>18</v>
      </c>
      <c r="D44" s="39" t="s">
        <v>2800</v>
      </c>
      <c r="E44" s="39" t="s">
        <v>2806</v>
      </c>
      <c r="F44" s="200">
        <v>1615</v>
      </c>
      <c r="G44" s="48"/>
      <c r="H44" s="48"/>
      <c r="I44" s="48" t="s">
        <v>2983</v>
      </c>
      <c r="J44" s="52" t="s">
        <v>118</v>
      </c>
      <c r="K44" s="65" t="s">
        <v>2216</v>
      </c>
      <c r="L44" s="52" t="s">
        <v>2990</v>
      </c>
    </row>
    <row r="45" spans="1:12" ht="15" customHeight="1" x14ac:dyDescent="0.25">
      <c r="A45" s="34">
        <v>42739</v>
      </c>
      <c r="B45" s="33" t="s">
        <v>2993</v>
      </c>
      <c r="C45" s="157">
        <v>18</v>
      </c>
      <c r="D45" s="39" t="s">
        <v>2800</v>
      </c>
      <c r="E45" s="39" t="s">
        <v>2807</v>
      </c>
      <c r="F45" s="200">
        <v>118.125</v>
      </c>
      <c r="G45" s="48"/>
      <c r="H45" s="48"/>
      <c r="I45" s="48" t="s">
        <v>2983</v>
      </c>
      <c r="J45" s="52" t="s">
        <v>118</v>
      </c>
      <c r="K45" s="65" t="s">
        <v>2216</v>
      </c>
      <c r="L45" s="52" t="s">
        <v>2990</v>
      </c>
    </row>
    <row r="46" spans="1:12" ht="15" customHeight="1" x14ac:dyDescent="0.25">
      <c r="A46" s="34">
        <v>42739</v>
      </c>
      <c r="B46" s="33" t="s">
        <v>2993</v>
      </c>
      <c r="C46" s="157">
        <v>18</v>
      </c>
      <c r="D46" s="39" t="s">
        <v>2800</v>
      </c>
      <c r="E46" s="39" t="s">
        <v>2807</v>
      </c>
      <c r="F46" s="200">
        <v>118.125</v>
      </c>
      <c r="G46" s="48"/>
      <c r="H46" s="48"/>
      <c r="I46" s="48" t="s">
        <v>2983</v>
      </c>
      <c r="J46" s="52" t="s">
        <v>118</v>
      </c>
      <c r="K46" s="65" t="s">
        <v>2216</v>
      </c>
      <c r="L46" s="52" t="s">
        <v>2990</v>
      </c>
    </row>
    <row r="47" spans="1:12" ht="15" customHeight="1" x14ac:dyDescent="0.25">
      <c r="A47" s="34">
        <v>42739</v>
      </c>
      <c r="B47" s="33" t="s">
        <v>2993</v>
      </c>
      <c r="C47" s="157">
        <v>18</v>
      </c>
      <c r="D47" s="39" t="s">
        <v>2800</v>
      </c>
      <c r="E47" s="39" t="s">
        <v>2808</v>
      </c>
      <c r="F47" s="200">
        <v>357.5</v>
      </c>
      <c r="G47" s="48"/>
      <c r="H47" s="48"/>
      <c r="I47" s="48" t="s">
        <v>2983</v>
      </c>
      <c r="J47" s="52" t="s">
        <v>118</v>
      </c>
      <c r="K47" s="65" t="s">
        <v>2216</v>
      </c>
      <c r="L47" s="52" t="s">
        <v>2990</v>
      </c>
    </row>
    <row r="48" spans="1:12" ht="15" customHeight="1" x14ac:dyDescent="0.25">
      <c r="A48" s="34">
        <v>42739</v>
      </c>
      <c r="B48" s="33" t="s">
        <v>2993</v>
      </c>
      <c r="C48" s="157">
        <v>18</v>
      </c>
      <c r="D48" s="39" t="s">
        <v>2800</v>
      </c>
      <c r="E48" s="39" t="s">
        <v>2809</v>
      </c>
      <c r="F48" s="200">
        <v>71.25</v>
      </c>
      <c r="G48" s="48"/>
      <c r="H48" s="48"/>
      <c r="I48" s="48" t="s">
        <v>2983</v>
      </c>
      <c r="J48" s="52" t="s">
        <v>118</v>
      </c>
      <c r="K48" s="65" t="s">
        <v>2216</v>
      </c>
      <c r="L48" s="52" t="s">
        <v>2990</v>
      </c>
    </row>
    <row r="49" spans="1:12" ht="15" customHeight="1" x14ac:dyDescent="0.25">
      <c r="A49" s="34">
        <v>42739</v>
      </c>
      <c r="B49" s="33" t="s">
        <v>2993</v>
      </c>
      <c r="C49" s="157">
        <v>18</v>
      </c>
      <c r="D49" s="39" t="s">
        <v>2800</v>
      </c>
      <c r="E49" s="39" t="s">
        <v>2809</v>
      </c>
      <c r="F49" s="200">
        <v>42.75</v>
      </c>
      <c r="G49" s="48"/>
      <c r="H49" s="48"/>
      <c r="I49" s="48" t="s">
        <v>2983</v>
      </c>
      <c r="J49" s="52" t="s">
        <v>118</v>
      </c>
      <c r="K49" s="65" t="s">
        <v>2216</v>
      </c>
      <c r="L49" s="52" t="s">
        <v>2990</v>
      </c>
    </row>
    <row r="50" spans="1:12" ht="15" customHeight="1" x14ac:dyDescent="0.25">
      <c r="A50" s="34">
        <v>42739</v>
      </c>
      <c r="B50" s="33" t="s">
        <v>2993</v>
      </c>
      <c r="C50" s="157">
        <v>18</v>
      </c>
      <c r="D50" s="39" t="s">
        <v>2800</v>
      </c>
      <c r="E50" s="39" t="s">
        <v>2810</v>
      </c>
      <c r="F50" s="200">
        <v>266</v>
      </c>
      <c r="G50" s="48"/>
      <c r="H50" s="48"/>
      <c r="I50" s="48" t="s">
        <v>2983</v>
      </c>
      <c r="J50" s="52" t="s">
        <v>118</v>
      </c>
      <c r="K50" s="65" t="s">
        <v>2216</v>
      </c>
      <c r="L50" s="52" t="s">
        <v>2990</v>
      </c>
    </row>
    <row r="51" spans="1:12" ht="15" customHeight="1" x14ac:dyDescent="0.25">
      <c r="A51" s="34">
        <v>42739</v>
      </c>
      <c r="B51" s="33" t="s">
        <v>2993</v>
      </c>
      <c r="C51" s="157">
        <v>18</v>
      </c>
      <c r="D51" s="39" t="s">
        <v>2800</v>
      </c>
      <c r="E51" s="39" t="s">
        <v>2811</v>
      </c>
      <c r="F51" s="200">
        <v>133</v>
      </c>
      <c r="G51" s="48"/>
      <c r="H51" s="48"/>
      <c r="I51" s="48" t="s">
        <v>2983</v>
      </c>
      <c r="J51" s="52" t="s">
        <v>118</v>
      </c>
      <c r="K51" s="65" t="s">
        <v>2216</v>
      </c>
      <c r="L51" s="52" t="s">
        <v>2990</v>
      </c>
    </row>
    <row r="52" spans="1:12" ht="15" customHeight="1" x14ac:dyDescent="0.25">
      <c r="A52" s="34">
        <v>42739</v>
      </c>
      <c r="B52" s="33" t="s">
        <v>2993</v>
      </c>
      <c r="C52" s="157">
        <v>18</v>
      </c>
      <c r="D52" s="39" t="s">
        <v>2800</v>
      </c>
      <c r="E52" s="39" t="s">
        <v>2799</v>
      </c>
      <c r="F52" s="200">
        <v>4.75</v>
      </c>
      <c r="G52" s="48"/>
      <c r="H52" s="48"/>
      <c r="I52" s="48" t="s">
        <v>2983</v>
      </c>
      <c r="J52" s="52" t="s">
        <v>118</v>
      </c>
      <c r="K52" s="65" t="s">
        <v>2216</v>
      </c>
      <c r="L52" s="52" t="s">
        <v>2990</v>
      </c>
    </row>
    <row r="53" spans="1:12" ht="15" customHeight="1" x14ac:dyDescent="0.25">
      <c r="A53" s="34">
        <v>42740</v>
      </c>
      <c r="B53" s="33" t="s">
        <v>2993</v>
      </c>
      <c r="C53" s="157">
        <v>10</v>
      </c>
      <c r="D53" s="39" t="s">
        <v>836</v>
      </c>
      <c r="E53" s="39" t="s">
        <v>2812</v>
      </c>
      <c r="F53" s="200">
        <v>55</v>
      </c>
      <c r="G53" s="48"/>
      <c r="H53" s="48"/>
      <c r="I53" s="48" t="s">
        <v>2983</v>
      </c>
      <c r="J53" s="52" t="s">
        <v>142</v>
      </c>
      <c r="K53" s="48" t="s">
        <v>2979</v>
      </c>
      <c r="L53" s="52" t="s">
        <v>2979</v>
      </c>
    </row>
    <row r="54" spans="1:12" ht="15" customHeight="1" x14ac:dyDescent="0.25">
      <c r="A54" s="34">
        <v>42740</v>
      </c>
      <c r="B54" s="33" t="s">
        <v>2993</v>
      </c>
      <c r="C54" s="157">
        <v>13</v>
      </c>
      <c r="D54" s="39"/>
      <c r="E54" s="39" t="s">
        <v>2799</v>
      </c>
      <c r="F54" s="200">
        <v>1240</v>
      </c>
      <c r="G54" s="48"/>
      <c r="H54" s="48"/>
      <c r="I54" s="48" t="s">
        <v>2983</v>
      </c>
      <c r="J54" s="52" t="s">
        <v>118</v>
      </c>
      <c r="K54" s="65" t="s">
        <v>2216</v>
      </c>
      <c r="L54" s="52" t="s">
        <v>2990</v>
      </c>
    </row>
    <row r="55" spans="1:12" ht="15.75" customHeight="1" x14ac:dyDescent="0.25">
      <c r="A55" s="34">
        <v>42740</v>
      </c>
      <c r="B55" s="33" t="s">
        <v>2993</v>
      </c>
      <c r="C55" s="157">
        <v>19</v>
      </c>
      <c r="D55" s="39" t="s">
        <v>2813</v>
      </c>
      <c r="E55" s="39" t="s">
        <v>2799</v>
      </c>
      <c r="F55" s="200">
        <v>5460</v>
      </c>
      <c r="G55" s="48"/>
      <c r="H55" s="48"/>
      <c r="I55" s="48" t="s">
        <v>2983</v>
      </c>
      <c r="J55" s="52" t="s">
        <v>118</v>
      </c>
      <c r="K55" s="65" t="s">
        <v>2216</v>
      </c>
      <c r="L55" s="52" t="s">
        <v>2990</v>
      </c>
    </row>
    <row r="56" spans="1:12" ht="15.75" customHeight="1" x14ac:dyDescent="0.25">
      <c r="A56" s="34">
        <v>42740</v>
      </c>
      <c r="B56" s="33" t="s">
        <v>2993</v>
      </c>
      <c r="C56" s="157">
        <v>20</v>
      </c>
      <c r="D56" s="39" t="s">
        <v>2046</v>
      </c>
      <c r="E56" s="39" t="s">
        <v>2799</v>
      </c>
      <c r="F56" s="200">
        <v>375</v>
      </c>
      <c r="G56" s="48"/>
      <c r="H56" s="48"/>
      <c r="I56" s="48" t="s">
        <v>2983</v>
      </c>
      <c r="J56" s="52" t="s">
        <v>118</v>
      </c>
      <c r="K56" s="65" t="s">
        <v>2216</v>
      </c>
      <c r="L56" s="52" t="s">
        <v>2990</v>
      </c>
    </row>
    <row r="57" spans="1:12" ht="15.75" customHeight="1" x14ac:dyDescent="0.25">
      <c r="A57" s="34">
        <v>42742</v>
      </c>
      <c r="B57" s="33" t="s">
        <v>2993</v>
      </c>
      <c r="C57" s="157">
        <v>21</v>
      </c>
      <c r="D57" s="39" t="s">
        <v>320</v>
      </c>
      <c r="E57" s="39" t="s">
        <v>2814</v>
      </c>
      <c r="F57" s="200">
        <v>2400</v>
      </c>
      <c r="G57" s="48"/>
      <c r="H57" s="48"/>
      <c r="I57" s="48" t="s">
        <v>2983</v>
      </c>
      <c r="J57" s="52" t="s">
        <v>118</v>
      </c>
      <c r="K57" s="65" t="s">
        <v>2216</v>
      </c>
      <c r="L57" s="52" t="s">
        <v>2990</v>
      </c>
    </row>
    <row r="58" spans="1:12" ht="15.75" customHeight="1" x14ac:dyDescent="0.25">
      <c r="A58" s="34">
        <v>42742</v>
      </c>
      <c r="B58" s="33" t="s">
        <v>2993</v>
      </c>
      <c r="C58" s="157">
        <v>22</v>
      </c>
      <c r="D58" s="39" t="s">
        <v>662</v>
      </c>
      <c r="E58" s="39" t="s">
        <v>1828</v>
      </c>
      <c r="F58" s="200">
        <v>4297</v>
      </c>
      <c r="G58" s="48"/>
      <c r="H58" s="48"/>
      <c r="I58" s="48" t="s">
        <v>2983</v>
      </c>
      <c r="J58" s="52" t="s">
        <v>118</v>
      </c>
      <c r="K58" s="65" t="s">
        <v>2216</v>
      </c>
      <c r="L58" s="52" t="s">
        <v>2990</v>
      </c>
    </row>
    <row r="59" spans="1:12" ht="15.75" customHeight="1" x14ac:dyDescent="0.25">
      <c r="A59" s="34">
        <v>42742</v>
      </c>
      <c r="B59" s="33" t="s">
        <v>2993</v>
      </c>
      <c r="C59" s="157">
        <v>22</v>
      </c>
      <c r="D59" s="39" t="s">
        <v>662</v>
      </c>
      <c r="E59" s="39" t="s">
        <v>1828</v>
      </c>
      <c r="F59" s="200">
        <v>4297</v>
      </c>
      <c r="G59" s="48"/>
      <c r="H59" s="48"/>
      <c r="I59" s="48" t="s">
        <v>2983</v>
      </c>
      <c r="J59" s="52" t="s">
        <v>118</v>
      </c>
      <c r="K59" s="65" t="s">
        <v>2216</v>
      </c>
      <c r="L59" s="52" t="s">
        <v>2990</v>
      </c>
    </row>
    <row r="60" spans="1:12" ht="15.75" customHeight="1" x14ac:dyDescent="0.25">
      <c r="A60" s="34">
        <v>42742</v>
      </c>
      <c r="B60" s="33" t="s">
        <v>2993</v>
      </c>
      <c r="C60" s="157">
        <v>23</v>
      </c>
      <c r="D60" s="39" t="s">
        <v>2815</v>
      </c>
      <c r="E60" s="39" t="s">
        <v>2816</v>
      </c>
      <c r="F60" s="200">
        <v>1800</v>
      </c>
      <c r="G60" s="48"/>
      <c r="H60" s="48"/>
      <c r="I60" s="48" t="s">
        <v>2983</v>
      </c>
      <c r="J60" s="52" t="s">
        <v>118</v>
      </c>
      <c r="K60" s="65" t="s">
        <v>2216</v>
      </c>
      <c r="L60" s="52" t="s">
        <v>2990</v>
      </c>
    </row>
    <row r="61" spans="1:12" ht="15.75" customHeight="1" x14ac:dyDescent="0.25">
      <c r="A61" s="34">
        <v>42742</v>
      </c>
      <c r="B61" s="33" t="s">
        <v>2993</v>
      </c>
      <c r="C61" s="157">
        <v>23</v>
      </c>
      <c r="D61" s="39" t="s">
        <v>2815</v>
      </c>
      <c r="E61" s="39" t="s">
        <v>2817</v>
      </c>
      <c r="F61" s="200">
        <v>2200</v>
      </c>
      <c r="G61" s="48"/>
      <c r="H61" s="48"/>
      <c r="I61" s="48" t="s">
        <v>2983</v>
      </c>
      <c r="J61" s="52" t="s">
        <v>118</v>
      </c>
      <c r="K61" s="48" t="s">
        <v>10</v>
      </c>
      <c r="L61" s="52" t="s">
        <v>10</v>
      </c>
    </row>
    <row r="62" spans="1:12" ht="15.75" customHeight="1" x14ac:dyDescent="0.25">
      <c r="A62" s="34">
        <v>42742</v>
      </c>
      <c r="B62" s="33" t="s">
        <v>2993</v>
      </c>
      <c r="C62" s="157">
        <v>24</v>
      </c>
      <c r="D62" s="39" t="s">
        <v>1019</v>
      </c>
      <c r="E62" s="39" t="s">
        <v>2818</v>
      </c>
      <c r="F62" s="200">
        <v>58</v>
      </c>
      <c r="G62" s="48"/>
      <c r="H62" s="48"/>
      <c r="I62" s="48" t="s">
        <v>2983</v>
      </c>
      <c r="J62" s="52" t="s">
        <v>118</v>
      </c>
      <c r="K62" s="65" t="s">
        <v>2216</v>
      </c>
      <c r="L62" s="52" t="s">
        <v>2990</v>
      </c>
    </row>
    <row r="63" spans="1:12" ht="15.75" customHeight="1" x14ac:dyDescent="0.25">
      <c r="A63" s="34">
        <v>42742</v>
      </c>
      <c r="B63" s="33" t="s">
        <v>2993</v>
      </c>
      <c r="C63" s="157">
        <v>24</v>
      </c>
      <c r="D63" s="39" t="s">
        <v>1019</v>
      </c>
      <c r="E63" s="39" t="s">
        <v>2818</v>
      </c>
      <c r="F63" s="200">
        <v>34.5</v>
      </c>
      <c r="G63" s="48"/>
      <c r="H63" s="48"/>
      <c r="I63" s="48" t="s">
        <v>2983</v>
      </c>
      <c r="J63" s="52" t="s">
        <v>118</v>
      </c>
      <c r="K63" s="65" t="s">
        <v>2216</v>
      </c>
      <c r="L63" s="52" t="s">
        <v>2990</v>
      </c>
    </row>
    <row r="64" spans="1:12" ht="15.75" customHeight="1" x14ac:dyDescent="0.25">
      <c r="A64" s="34">
        <v>42742</v>
      </c>
      <c r="B64" s="33" t="s">
        <v>2993</v>
      </c>
      <c r="C64" s="157">
        <v>24</v>
      </c>
      <c r="D64" s="39" t="s">
        <v>1019</v>
      </c>
      <c r="E64" s="39" t="s">
        <v>2818</v>
      </c>
      <c r="F64" s="200">
        <v>38</v>
      </c>
      <c r="G64" s="48"/>
      <c r="H64" s="48"/>
      <c r="I64" s="48" t="s">
        <v>2983</v>
      </c>
      <c r="J64" s="52" t="s">
        <v>118</v>
      </c>
      <c r="K64" s="65" t="s">
        <v>2216</v>
      </c>
      <c r="L64" s="52" t="s">
        <v>2990</v>
      </c>
    </row>
    <row r="65" spans="1:12" ht="15.75" customHeight="1" x14ac:dyDescent="0.25">
      <c r="A65" s="34">
        <v>42743</v>
      </c>
      <c r="B65" s="33" t="s">
        <v>2993</v>
      </c>
      <c r="C65" s="157">
        <v>9</v>
      </c>
      <c r="D65" s="39" t="s">
        <v>2820</v>
      </c>
      <c r="E65" s="39" t="s">
        <v>2821</v>
      </c>
      <c r="F65" s="200">
        <v>402.5</v>
      </c>
      <c r="G65" s="48"/>
      <c r="H65" s="48"/>
      <c r="I65" s="48" t="s">
        <v>2983</v>
      </c>
      <c r="J65" s="52" t="s">
        <v>142</v>
      </c>
      <c r="K65" s="48" t="s">
        <v>2973</v>
      </c>
      <c r="L65" s="52" t="s">
        <v>2973</v>
      </c>
    </row>
    <row r="66" spans="1:12" ht="15.75" customHeight="1" x14ac:dyDescent="0.25">
      <c r="A66" s="34">
        <v>42743</v>
      </c>
      <c r="B66" s="33" t="s">
        <v>2993</v>
      </c>
      <c r="C66" s="157">
        <v>12</v>
      </c>
      <c r="D66" s="39" t="s">
        <v>177</v>
      </c>
      <c r="E66" s="39" t="s">
        <v>2822</v>
      </c>
      <c r="F66" s="200">
        <v>705</v>
      </c>
      <c r="G66" s="48"/>
      <c r="H66" s="48"/>
      <c r="I66" s="48" t="s">
        <v>2983</v>
      </c>
      <c r="J66" s="52" t="s">
        <v>142</v>
      </c>
      <c r="K66" s="52" t="s">
        <v>2989</v>
      </c>
      <c r="L66" s="52" t="s">
        <v>2975</v>
      </c>
    </row>
    <row r="67" spans="1:12" ht="15.75" customHeight="1" x14ac:dyDescent="0.25">
      <c r="A67" s="34">
        <v>42743</v>
      </c>
      <c r="B67" s="33" t="s">
        <v>2993</v>
      </c>
      <c r="C67" s="157">
        <v>12</v>
      </c>
      <c r="D67" s="39" t="s">
        <v>177</v>
      </c>
      <c r="E67" s="39" t="s">
        <v>2823</v>
      </c>
      <c r="F67" s="200">
        <v>30</v>
      </c>
      <c r="G67" s="48"/>
      <c r="H67" s="48"/>
      <c r="I67" s="48" t="s">
        <v>2983</v>
      </c>
      <c r="J67" s="52" t="s">
        <v>142</v>
      </c>
      <c r="K67" s="48" t="s">
        <v>2978</v>
      </c>
      <c r="L67" s="52" t="s">
        <v>2989</v>
      </c>
    </row>
    <row r="68" spans="1:12" ht="15.75" customHeight="1" x14ac:dyDescent="0.25">
      <c r="A68" s="34">
        <v>42743</v>
      </c>
      <c r="B68" s="33" t="s">
        <v>2993</v>
      </c>
      <c r="C68" s="157">
        <v>12</v>
      </c>
      <c r="D68" s="39" t="s">
        <v>177</v>
      </c>
      <c r="E68" s="39" t="s">
        <v>2824</v>
      </c>
      <c r="F68" s="200">
        <v>71</v>
      </c>
      <c r="G68" s="48"/>
      <c r="H68" s="48"/>
      <c r="I68" s="48" t="s">
        <v>2983</v>
      </c>
      <c r="J68" s="52" t="s">
        <v>142</v>
      </c>
      <c r="K68" s="48" t="s">
        <v>2977</v>
      </c>
      <c r="L68" s="52" t="s">
        <v>2989</v>
      </c>
    </row>
    <row r="69" spans="1:12" ht="15.75" customHeight="1" x14ac:dyDescent="0.25">
      <c r="A69" s="34">
        <v>42743</v>
      </c>
      <c r="B69" s="33" t="s">
        <v>2993</v>
      </c>
      <c r="C69" s="157">
        <v>12</v>
      </c>
      <c r="D69" s="39" t="s">
        <v>177</v>
      </c>
      <c r="E69" s="39" t="s">
        <v>2825</v>
      </c>
      <c r="F69" s="200">
        <v>20</v>
      </c>
      <c r="G69" s="48"/>
      <c r="H69" s="48"/>
      <c r="I69" s="48" t="s">
        <v>2983</v>
      </c>
      <c r="J69" s="52" t="s">
        <v>142</v>
      </c>
      <c r="K69" s="48" t="s">
        <v>2978</v>
      </c>
      <c r="L69" s="52" t="s">
        <v>2989</v>
      </c>
    </row>
    <row r="70" spans="1:12" ht="15.75" customHeight="1" x14ac:dyDescent="0.25">
      <c r="A70" s="34">
        <v>42743</v>
      </c>
      <c r="B70" s="33" t="s">
        <v>2993</v>
      </c>
      <c r="C70" s="157">
        <v>12</v>
      </c>
      <c r="D70" s="39" t="s">
        <v>177</v>
      </c>
      <c r="E70" s="39" t="s">
        <v>2826</v>
      </c>
      <c r="F70" s="200">
        <v>65</v>
      </c>
      <c r="G70" s="48"/>
      <c r="H70" s="48"/>
      <c r="I70" s="48" t="s">
        <v>2983</v>
      </c>
      <c r="J70" s="52" t="s">
        <v>142</v>
      </c>
      <c r="K70" s="52" t="s">
        <v>3408</v>
      </c>
      <c r="L70" s="52" t="s">
        <v>2975</v>
      </c>
    </row>
    <row r="71" spans="1:12" ht="15.75" customHeight="1" x14ac:dyDescent="0.25">
      <c r="A71" s="34">
        <v>42743</v>
      </c>
      <c r="B71" s="33" t="s">
        <v>2993</v>
      </c>
      <c r="C71" s="157">
        <v>12</v>
      </c>
      <c r="D71" s="39" t="s">
        <v>177</v>
      </c>
      <c r="E71" s="39" t="s">
        <v>2827</v>
      </c>
      <c r="F71" s="200">
        <v>100</v>
      </c>
      <c r="G71" s="48"/>
      <c r="H71" s="48"/>
      <c r="I71" s="48" t="s">
        <v>2983</v>
      </c>
      <c r="J71" s="52" t="s">
        <v>142</v>
      </c>
      <c r="K71" s="48" t="s">
        <v>2977</v>
      </c>
      <c r="L71" s="52" t="s">
        <v>2989</v>
      </c>
    </row>
    <row r="72" spans="1:12" ht="31.5" customHeight="1" x14ac:dyDescent="0.25">
      <c r="A72" s="34">
        <v>42743</v>
      </c>
      <c r="B72" s="33" t="s">
        <v>2993</v>
      </c>
      <c r="C72" s="157">
        <v>12</v>
      </c>
      <c r="D72" s="39" t="s">
        <v>2828</v>
      </c>
      <c r="E72" s="39" t="s">
        <v>2829</v>
      </c>
      <c r="F72" s="200">
        <v>470</v>
      </c>
      <c r="G72" s="48"/>
      <c r="H72" s="48"/>
      <c r="I72" s="48" t="s">
        <v>2983</v>
      </c>
      <c r="J72" s="52" t="s">
        <v>142</v>
      </c>
      <c r="K72" s="48" t="s">
        <v>2978</v>
      </c>
      <c r="L72" s="52" t="s">
        <v>2989</v>
      </c>
    </row>
    <row r="73" spans="1:12" ht="15.75" customHeight="1" x14ac:dyDescent="0.25">
      <c r="A73" s="34">
        <v>42743</v>
      </c>
      <c r="B73" s="33" t="s">
        <v>2993</v>
      </c>
      <c r="C73" s="157">
        <v>12</v>
      </c>
      <c r="D73" s="39" t="s">
        <v>177</v>
      </c>
      <c r="E73" s="39" t="s">
        <v>2830</v>
      </c>
      <c r="F73" s="200">
        <v>2900</v>
      </c>
      <c r="G73" s="48"/>
      <c r="H73" s="48"/>
      <c r="I73" s="48" t="s">
        <v>2983</v>
      </c>
      <c r="J73" s="52" t="s">
        <v>3415</v>
      </c>
      <c r="K73" s="52" t="s">
        <v>3414</v>
      </c>
      <c r="L73" s="52" t="s">
        <v>2975</v>
      </c>
    </row>
    <row r="74" spans="1:12" ht="15.75" customHeight="1" x14ac:dyDescent="0.25">
      <c r="A74" s="34">
        <v>42743</v>
      </c>
      <c r="B74" s="33" t="s">
        <v>2993</v>
      </c>
      <c r="C74" s="157">
        <v>12</v>
      </c>
      <c r="D74" s="39" t="s">
        <v>177</v>
      </c>
      <c r="E74" s="39" t="s">
        <v>2831</v>
      </c>
      <c r="F74" s="200">
        <v>70</v>
      </c>
      <c r="G74" s="48"/>
      <c r="H74" s="48"/>
      <c r="I74" s="48" t="s">
        <v>2983</v>
      </c>
      <c r="J74" s="52" t="s">
        <v>142</v>
      </c>
      <c r="K74" s="52" t="s">
        <v>2989</v>
      </c>
      <c r="L74" s="52" t="s">
        <v>2989</v>
      </c>
    </row>
    <row r="75" spans="1:12" ht="15" customHeight="1" x14ac:dyDescent="0.25">
      <c r="A75" s="34">
        <v>42743</v>
      </c>
      <c r="B75" s="33" t="s">
        <v>2993</v>
      </c>
      <c r="C75" s="157">
        <v>25</v>
      </c>
      <c r="D75" s="39" t="s">
        <v>2819</v>
      </c>
      <c r="E75" s="39" t="s">
        <v>2791</v>
      </c>
      <c r="F75" s="200">
        <v>200</v>
      </c>
      <c r="G75" s="48"/>
      <c r="H75" s="48"/>
      <c r="I75" s="48" t="s">
        <v>2983</v>
      </c>
      <c r="J75" s="52" t="s">
        <v>118</v>
      </c>
      <c r="K75" s="48" t="s">
        <v>10</v>
      </c>
      <c r="L75" s="52" t="s">
        <v>10</v>
      </c>
    </row>
    <row r="76" spans="1:12" ht="15" customHeight="1" x14ac:dyDescent="0.25">
      <c r="A76" s="34">
        <v>42743</v>
      </c>
      <c r="B76" s="33" t="s">
        <v>2993</v>
      </c>
      <c r="C76" s="157">
        <v>43</v>
      </c>
      <c r="D76" s="39" t="s">
        <v>2027</v>
      </c>
      <c r="E76" s="39" t="s">
        <v>2861</v>
      </c>
      <c r="F76" s="200">
        <v>28</v>
      </c>
      <c r="G76" s="48"/>
      <c r="H76" s="48"/>
      <c r="I76" s="48" t="s">
        <v>2983</v>
      </c>
      <c r="J76" s="52" t="s">
        <v>118</v>
      </c>
      <c r="K76" s="65" t="s">
        <v>2216</v>
      </c>
      <c r="L76" s="52" t="s">
        <v>2990</v>
      </c>
    </row>
    <row r="77" spans="1:12" ht="15" customHeight="1" x14ac:dyDescent="0.25">
      <c r="A77" s="34">
        <v>42743</v>
      </c>
      <c r="B77" s="33" t="s">
        <v>2993</v>
      </c>
      <c r="C77" s="157">
        <v>43</v>
      </c>
      <c r="D77" s="39" t="s">
        <v>2027</v>
      </c>
      <c r="E77" s="39" t="s">
        <v>2313</v>
      </c>
      <c r="F77" s="200">
        <v>32</v>
      </c>
      <c r="G77" s="48"/>
      <c r="H77" s="48"/>
      <c r="I77" s="48" t="s">
        <v>2983</v>
      </c>
      <c r="J77" s="52" t="s">
        <v>118</v>
      </c>
      <c r="K77" s="65" t="s">
        <v>2216</v>
      </c>
      <c r="L77" s="52" t="s">
        <v>2990</v>
      </c>
    </row>
    <row r="78" spans="1:12" ht="15" customHeight="1" x14ac:dyDescent="0.25">
      <c r="A78" s="34">
        <v>42743</v>
      </c>
      <c r="B78" s="33" t="s">
        <v>2993</v>
      </c>
      <c r="C78" s="157">
        <v>43</v>
      </c>
      <c r="D78" s="39" t="s">
        <v>2027</v>
      </c>
      <c r="E78" s="39" t="s">
        <v>2313</v>
      </c>
      <c r="F78" s="200">
        <v>80</v>
      </c>
      <c r="G78" s="48"/>
      <c r="H78" s="48"/>
      <c r="I78" s="48" t="s">
        <v>2983</v>
      </c>
      <c r="J78" s="52" t="s">
        <v>118</v>
      </c>
      <c r="K78" s="65" t="s">
        <v>2216</v>
      </c>
      <c r="L78" s="52" t="s">
        <v>2990</v>
      </c>
    </row>
    <row r="79" spans="1:12" ht="15" customHeight="1" x14ac:dyDescent="0.25">
      <c r="A79" s="34">
        <v>42744</v>
      </c>
      <c r="B79" s="33" t="s">
        <v>2993</v>
      </c>
      <c r="C79" s="157">
        <v>7</v>
      </c>
      <c r="D79" s="39" t="s">
        <v>177</v>
      </c>
      <c r="E79" s="39" t="s">
        <v>2834</v>
      </c>
      <c r="F79" s="200">
        <v>75</v>
      </c>
      <c r="G79" s="48"/>
      <c r="H79" s="48"/>
      <c r="I79" s="48" t="s">
        <v>2983</v>
      </c>
      <c r="J79" s="52" t="s">
        <v>142</v>
      </c>
      <c r="K79" s="52" t="s">
        <v>3408</v>
      </c>
      <c r="L79" s="52" t="s">
        <v>2975</v>
      </c>
    </row>
    <row r="80" spans="1:12" ht="15" customHeight="1" x14ac:dyDescent="0.25">
      <c r="A80" s="34">
        <v>42744</v>
      </c>
      <c r="B80" s="33" t="s">
        <v>2993</v>
      </c>
      <c r="C80" s="157">
        <v>7</v>
      </c>
      <c r="D80" s="39" t="s">
        <v>177</v>
      </c>
      <c r="E80" s="39" t="s">
        <v>2835</v>
      </c>
      <c r="F80" s="200">
        <v>57</v>
      </c>
      <c r="G80" s="48"/>
      <c r="H80" s="48"/>
      <c r="I80" s="48" t="s">
        <v>2983</v>
      </c>
      <c r="J80" s="52" t="s">
        <v>142</v>
      </c>
      <c r="K80" s="52" t="s">
        <v>3408</v>
      </c>
      <c r="L80" s="52" t="s">
        <v>2975</v>
      </c>
    </row>
    <row r="81" spans="1:12" ht="15" customHeight="1" x14ac:dyDescent="0.25">
      <c r="A81" s="34">
        <v>42744</v>
      </c>
      <c r="B81" s="33" t="s">
        <v>2993</v>
      </c>
      <c r="C81" s="157">
        <v>7</v>
      </c>
      <c r="D81" s="39" t="s">
        <v>177</v>
      </c>
      <c r="E81" s="39" t="s">
        <v>2836</v>
      </c>
      <c r="F81" s="200">
        <v>180</v>
      </c>
      <c r="G81" s="48"/>
      <c r="H81" s="48"/>
      <c r="I81" s="48" t="s">
        <v>2983</v>
      </c>
      <c r="J81" s="52" t="s">
        <v>142</v>
      </c>
      <c r="K81" s="52" t="s">
        <v>3408</v>
      </c>
      <c r="L81" s="52" t="s">
        <v>2975</v>
      </c>
    </row>
    <row r="82" spans="1:12" ht="15" customHeight="1" x14ac:dyDescent="0.25">
      <c r="A82" s="34">
        <v>42744</v>
      </c>
      <c r="B82" s="33" t="s">
        <v>2993</v>
      </c>
      <c r="C82" s="157">
        <v>27</v>
      </c>
      <c r="D82" s="39" t="s">
        <v>134</v>
      </c>
      <c r="E82" s="39" t="s">
        <v>2832</v>
      </c>
      <c r="F82" s="200">
        <v>120</v>
      </c>
      <c r="G82" s="48"/>
      <c r="H82" s="48"/>
      <c r="I82" s="48" t="s">
        <v>2983</v>
      </c>
      <c r="J82" s="52" t="s">
        <v>118</v>
      </c>
      <c r="K82" s="65" t="s">
        <v>2216</v>
      </c>
      <c r="L82" s="52" t="s">
        <v>2990</v>
      </c>
    </row>
    <row r="83" spans="1:12" ht="15" customHeight="1" x14ac:dyDescent="0.25">
      <c r="A83" s="34">
        <v>42744</v>
      </c>
      <c r="B83" s="33" t="s">
        <v>2993</v>
      </c>
      <c r="C83" s="157">
        <v>28</v>
      </c>
      <c r="D83" s="39" t="s">
        <v>93</v>
      </c>
      <c r="E83" s="39" t="s">
        <v>2833</v>
      </c>
      <c r="F83" s="200">
        <v>2350</v>
      </c>
      <c r="G83" s="48"/>
      <c r="H83" s="48"/>
      <c r="I83" s="48" t="s">
        <v>2983</v>
      </c>
      <c r="J83" s="52" t="s">
        <v>118</v>
      </c>
      <c r="K83" s="48" t="s">
        <v>10</v>
      </c>
      <c r="L83" s="52" t="s">
        <v>10</v>
      </c>
    </row>
    <row r="84" spans="1:12" ht="15" customHeight="1" x14ac:dyDescent="0.25">
      <c r="A84" s="34">
        <v>42744</v>
      </c>
      <c r="B84" s="33" t="s">
        <v>2993</v>
      </c>
      <c r="C84" s="157">
        <v>29</v>
      </c>
      <c r="D84" s="39" t="s">
        <v>2837</v>
      </c>
      <c r="E84" s="39" t="s">
        <v>2838</v>
      </c>
      <c r="F84" s="200">
        <v>500</v>
      </c>
      <c r="G84" s="48"/>
      <c r="H84" s="48"/>
      <c r="I84" s="48" t="s">
        <v>2983</v>
      </c>
      <c r="J84" s="52" t="s">
        <v>118</v>
      </c>
      <c r="K84" s="48" t="s">
        <v>10</v>
      </c>
      <c r="L84" s="52" t="s">
        <v>10</v>
      </c>
    </row>
    <row r="85" spans="1:12" ht="15" customHeight="1" x14ac:dyDescent="0.25">
      <c r="A85" s="34">
        <v>42744</v>
      </c>
      <c r="B85" s="33" t="s">
        <v>2993</v>
      </c>
      <c r="C85" s="157">
        <v>30</v>
      </c>
      <c r="D85" s="39" t="s">
        <v>429</v>
      </c>
      <c r="E85" s="39" t="s">
        <v>1640</v>
      </c>
      <c r="F85" s="200">
        <v>1800</v>
      </c>
      <c r="G85" s="48"/>
      <c r="H85" s="48"/>
      <c r="I85" s="48" t="s">
        <v>2983</v>
      </c>
      <c r="J85" s="52" t="s">
        <v>118</v>
      </c>
      <c r="K85" s="48" t="s">
        <v>10</v>
      </c>
      <c r="L85" s="52" t="s">
        <v>10</v>
      </c>
    </row>
    <row r="86" spans="1:12" ht="15" customHeight="1" x14ac:dyDescent="0.25">
      <c r="A86" s="34">
        <v>42744</v>
      </c>
      <c r="B86" s="33" t="s">
        <v>2993</v>
      </c>
      <c r="C86" s="157">
        <v>31</v>
      </c>
      <c r="D86" s="39" t="s">
        <v>190</v>
      </c>
      <c r="E86" s="39" t="s">
        <v>2799</v>
      </c>
      <c r="F86" s="200">
        <v>87</v>
      </c>
      <c r="G86" s="48"/>
      <c r="H86" s="48"/>
      <c r="I86" s="48" t="s">
        <v>2983</v>
      </c>
      <c r="J86" s="52" t="s">
        <v>118</v>
      </c>
      <c r="K86" s="65" t="s">
        <v>2216</v>
      </c>
      <c r="L86" s="52" t="s">
        <v>2990</v>
      </c>
    </row>
    <row r="87" spans="1:12" ht="15" customHeight="1" x14ac:dyDescent="0.25">
      <c r="A87" s="34">
        <v>42744</v>
      </c>
      <c r="B87" s="33" t="s">
        <v>2993</v>
      </c>
      <c r="C87" s="157">
        <v>32</v>
      </c>
      <c r="D87" s="39" t="s">
        <v>69</v>
      </c>
      <c r="E87" s="39" t="s">
        <v>2839</v>
      </c>
      <c r="F87" s="200">
        <v>100000</v>
      </c>
      <c r="G87" s="48"/>
      <c r="H87" s="48"/>
      <c r="I87" s="48" t="s">
        <v>2983</v>
      </c>
      <c r="J87" s="52" t="s">
        <v>118</v>
      </c>
      <c r="K87" s="65" t="s">
        <v>2216</v>
      </c>
      <c r="L87" s="52" t="s">
        <v>2990</v>
      </c>
    </row>
    <row r="88" spans="1:12" ht="15" customHeight="1" x14ac:dyDescent="0.25">
      <c r="A88" s="34">
        <v>42745</v>
      </c>
      <c r="B88" s="33" t="s">
        <v>2993</v>
      </c>
      <c r="C88" s="157">
        <v>11</v>
      </c>
      <c r="D88" s="39" t="s">
        <v>850</v>
      </c>
      <c r="E88" s="39" t="s">
        <v>2842</v>
      </c>
      <c r="F88" s="200">
        <v>50</v>
      </c>
      <c r="G88" s="48"/>
      <c r="H88" s="48"/>
      <c r="I88" s="48" t="s">
        <v>2983</v>
      </c>
      <c r="J88" s="52" t="s">
        <v>142</v>
      </c>
      <c r="K88" s="48" t="s">
        <v>2980</v>
      </c>
      <c r="L88" s="52" t="s">
        <v>2989</v>
      </c>
    </row>
    <row r="89" spans="1:12" ht="15" customHeight="1" x14ac:dyDescent="0.25">
      <c r="A89" s="34">
        <v>42745</v>
      </c>
      <c r="B89" s="33" t="s">
        <v>2993</v>
      </c>
      <c r="C89" s="157">
        <v>13</v>
      </c>
      <c r="D89" s="39" t="s">
        <v>143</v>
      </c>
      <c r="E89" s="39" t="s">
        <v>2844</v>
      </c>
      <c r="F89" s="200">
        <v>23.5</v>
      </c>
      <c r="G89" s="48"/>
      <c r="H89" s="48"/>
      <c r="I89" s="48" t="s">
        <v>2983</v>
      </c>
      <c r="J89" s="52" t="s">
        <v>142</v>
      </c>
      <c r="K89" s="48" t="s">
        <v>2977</v>
      </c>
      <c r="L89" s="52" t="s">
        <v>2989</v>
      </c>
    </row>
    <row r="90" spans="1:12" ht="15" customHeight="1" x14ac:dyDescent="0.25">
      <c r="A90" s="34">
        <v>42745</v>
      </c>
      <c r="B90" s="33" t="s">
        <v>2993</v>
      </c>
      <c r="C90" s="157">
        <v>14</v>
      </c>
      <c r="D90" s="39" t="s">
        <v>127</v>
      </c>
      <c r="E90" s="39" t="s">
        <v>2847</v>
      </c>
      <c r="F90" s="200">
        <v>125</v>
      </c>
      <c r="G90" s="48"/>
      <c r="H90" s="48"/>
      <c r="I90" s="48" t="s">
        <v>2983</v>
      </c>
      <c r="J90" s="52" t="s">
        <v>142</v>
      </c>
      <c r="K90" s="52" t="s">
        <v>2989</v>
      </c>
      <c r="L90" s="52" t="s">
        <v>2989</v>
      </c>
    </row>
    <row r="91" spans="1:12" ht="15" customHeight="1" x14ac:dyDescent="0.25">
      <c r="A91" s="34">
        <v>42745</v>
      </c>
      <c r="B91" s="33" t="s">
        <v>2993</v>
      </c>
      <c r="C91" s="157">
        <v>33</v>
      </c>
      <c r="D91" s="39" t="s">
        <v>427</v>
      </c>
      <c r="E91" s="39" t="s">
        <v>2840</v>
      </c>
      <c r="F91" s="200">
        <v>130</v>
      </c>
      <c r="G91" s="48"/>
      <c r="H91" s="48"/>
      <c r="I91" s="48" t="s">
        <v>2983</v>
      </c>
      <c r="J91" s="52" t="s">
        <v>118</v>
      </c>
      <c r="K91" s="65" t="s">
        <v>2216</v>
      </c>
      <c r="L91" s="52" t="s">
        <v>2990</v>
      </c>
    </row>
    <row r="92" spans="1:12" ht="15" customHeight="1" x14ac:dyDescent="0.25">
      <c r="A92" s="34">
        <v>42745</v>
      </c>
      <c r="B92" s="33" t="s">
        <v>2993</v>
      </c>
      <c r="C92" s="157">
        <v>33</v>
      </c>
      <c r="D92" s="39" t="s">
        <v>427</v>
      </c>
      <c r="E92" s="39" t="s">
        <v>2841</v>
      </c>
      <c r="F92" s="200">
        <v>675</v>
      </c>
      <c r="G92" s="48"/>
      <c r="H92" s="48"/>
      <c r="I92" s="48" t="s">
        <v>2983</v>
      </c>
      <c r="J92" s="52" t="s">
        <v>118</v>
      </c>
      <c r="K92" s="65" t="s">
        <v>2216</v>
      </c>
      <c r="L92" s="52" t="s">
        <v>2990</v>
      </c>
    </row>
    <row r="93" spans="1:12" ht="15" customHeight="1" x14ac:dyDescent="0.25">
      <c r="A93" s="34">
        <v>42745</v>
      </c>
      <c r="B93" s="33" t="s">
        <v>2993</v>
      </c>
      <c r="C93" s="157">
        <v>34</v>
      </c>
      <c r="D93" s="39" t="s">
        <v>2843</v>
      </c>
      <c r="E93" s="39" t="s">
        <v>702</v>
      </c>
      <c r="F93" s="200">
        <v>800</v>
      </c>
      <c r="G93" s="48"/>
      <c r="H93" s="48"/>
      <c r="I93" s="48" t="s">
        <v>2983</v>
      </c>
      <c r="J93" s="52" t="s">
        <v>118</v>
      </c>
      <c r="K93" s="48" t="s">
        <v>10</v>
      </c>
      <c r="L93" s="52" t="s">
        <v>10</v>
      </c>
    </row>
    <row r="94" spans="1:12" ht="15" customHeight="1" x14ac:dyDescent="0.25">
      <c r="A94" s="34">
        <v>42745</v>
      </c>
      <c r="B94" s="33" t="s">
        <v>2993</v>
      </c>
      <c r="C94" s="157">
        <v>35</v>
      </c>
      <c r="D94" s="39" t="s">
        <v>2845</v>
      </c>
      <c r="E94" s="39" t="s">
        <v>2846</v>
      </c>
      <c r="F94" s="200">
        <v>4650</v>
      </c>
      <c r="G94" s="48"/>
      <c r="H94" s="48"/>
      <c r="I94" s="48" t="s">
        <v>2983</v>
      </c>
      <c r="J94" s="52" t="s">
        <v>118</v>
      </c>
      <c r="K94" s="65" t="s">
        <v>2216</v>
      </c>
      <c r="L94" s="52" t="s">
        <v>2990</v>
      </c>
    </row>
    <row r="95" spans="1:12" ht="15" customHeight="1" x14ac:dyDescent="0.25">
      <c r="A95" s="34">
        <v>42746</v>
      </c>
      <c r="B95" s="33" t="s">
        <v>2993</v>
      </c>
      <c r="C95" s="157">
        <v>2</v>
      </c>
      <c r="D95" s="39" t="s">
        <v>52</v>
      </c>
      <c r="E95" s="39" t="s">
        <v>2849</v>
      </c>
      <c r="F95" s="200">
        <v>1003.5</v>
      </c>
      <c r="G95" s="48"/>
      <c r="H95" s="48"/>
      <c r="I95" s="48" t="s">
        <v>2983</v>
      </c>
      <c r="J95" s="52" t="s">
        <v>118</v>
      </c>
      <c r="K95" s="65" t="s">
        <v>2216</v>
      </c>
      <c r="L95" s="52" t="s">
        <v>2990</v>
      </c>
    </row>
    <row r="96" spans="1:12" ht="15" customHeight="1" x14ac:dyDescent="0.25">
      <c r="A96" s="34">
        <v>42746</v>
      </c>
      <c r="B96" s="33" t="s">
        <v>2993</v>
      </c>
      <c r="C96" s="157">
        <v>15</v>
      </c>
      <c r="D96" s="39" t="s">
        <v>2562</v>
      </c>
      <c r="E96" s="39" t="s">
        <v>2850</v>
      </c>
      <c r="F96" s="200">
        <v>4200</v>
      </c>
      <c r="G96" s="48"/>
      <c r="H96" s="48"/>
      <c r="I96" s="48" t="s">
        <v>2983</v>
      </c>
      <c r="J96" s="52" t="s">
        <v>142</v>
      </c>
      <c r="K96" s="48" t="s">
        <v>2974</v>
      </c>
      <c r="L96" s="52" t="s">
        <v>2974</v>
      </c>
    </row>
    <row r="97" spans="1:12" ht="15" customHeight="1" x14ac:dyDescent="0.25">
      <c r="A97" s="34">
        <v>42746</v>
      </c>
      <c r="B97" s="33" t="s">
        <v>2993</v>
      </c>
      <c r="C97" s="157">
        <v>36</v>
      </c>
      <c r="D97" s="39" t="s">
        <v>52</v>
      </c>
      <c r="E97" s="39" t="s">
        <v>2848</v>
      </c>
      <c r="F97" s="200">
        <v>400</v>
      </c>
      <c r="G97" s="48"/>
      <c r="H97" s="48"/>
      <c r="I97" s="48" t="s">
        <v>2983</v>
      </c>
      <c r="J97" s="52" t="s">
        <v>118</v>
      </c>
      <c r="K97" s="48" t="s">
        <v>10</v>
      </c>
      <c r="L97" s="52" t="s">
        <v>10</v>
      </c>
    </row>
    <row r="98" spans="1:12" ht="15" customHeight="1" x14ac:dyDescent="0.25">
      <c r="A98" s="34">
        <v>42746</v>
      </c>
      <c r="B98" s="33" t="s">
        <v>2993</v>
      </c>
      <c r="C98" s="157">
        <v>37</v>
      </c>
      <c r="D98" s="39" t="s">
        <v>2404</v>
      </c>
      <c r="E98" s="39" t="s">
        <v>2799</v>
      </c>
      <c r="F98" s="200">
        <v>25</v>
      </c>
      <c r="G98" s="48"/>
      <c r="H98" s="48"/>
      <c r="I98" s="48" t="s">
        <v>2983</v>
      </c>
      <c r="J98" s="52" t="s">
        <v>118</v>
      </c>
      <c r="K98" s="65" t="s">
        <v>2216</v>
      </c>
      <c r="L98" s="52" t="s">
        <v>2990</v>
      </c>
    </row>
    <row r="99" spans="1:12" ht="15" customHeight="1" x14ac:dyDescent="0.25">
      <c r="A99" s="34">
        <v>42746</v>
      </c>
      <c r="B99" s="33" t="s">
        <v>2993</v>
      </c>
      <c r="C99" s="157">
        <v>37</v>
      </c>
      <c r="D99" s="39" t="s">
        <v>2404</v>
      </c>
      <c r="E99" s="39" t="s">
        <v>2799</v>
      </c>
      <c r="F99" s="200">
        <v>72</v>
      </c>
      <c r="G99" s="48"/>
      <c r="H99" s="48"/>
      <c r="I99" s="48" t="s">
        <v>2983</v>
      </c>
      <c r="J99" s="52" t="s">
        <v>118</v>
      </c>
      <c r="K99" s="65" t="s">
        <v>2216</v>
      </c>
      <c r="L99" s="52" t="s">
        <v>2990</v>
      </c>
    </row>
    <row r="100" spans="1:12" ht="15" customHeight="1" x14ac:dyDescent="0.25">
      <c r="A100" s="34">
        <v>42746</v>
      </c>
      <c r="B100" s="33" t="s">
        <v>2993</v>
      </c>
      <c r="C100" s="157">
        <v>37</v>
      </c>
      <c r="D100" s="39" t="s">
        <v>2404</v>
      </c>
      <c r="E100" s="39" t="s">
        <v>2799</v>
      </c>
      <c r="F100" s="200">
        <v>192</v>
      </c>
      <c r="G100" s="48"/>
      <c r="H100" s="48"/>
      <c r="I100" s="48" t="s">
        <v>2983</v>
      </c>
      <c r="J100" s="52" t="s">
        <v>118</v>
      </c>
      <c r="K100" s="65" t="s">
        <v>2216</v>
      </c>
      <c r="L100" s="52" t="s">
        <v>2990</v>
      </c>
    </row>
    <row r="101" spans="1:12" ht="15" customHeight="1" x14ac:dyDescent="0.25">
      <c r="A101" s="137">
        <v>42747</v>
      </c>
      <c r="B101" s="137" t="s">
        <v>2993</v>
      </c>
      <c r="C101" s="159">
        <v>6</v>
      </c>
      <c r="D101" s="138"/>
      <c r="E101" s="138" t="s">
        <v>3318</v>
      </c>
      <c r="F101" s="205">
        <v>37435</v>
      </c>
      <c r="G101" s="138"/>
      <c r="H101" s="138"/>
      <c r="I101" s="138" t="s">
        <v>2983</v>
      </c>
      <c r="J101" s="138" t="s">
        <v>142</v>
      </c>
      <c r="K101" s="145" t="s">
        <v>2989</v>
      </c>
      <c r="L101" s="138"/>
    </row>
    <row r="102" spans="1:12" ht="15" customHeight="1" x14ac:dyDescent="0.25">
      <c r="A102" s="34">
        <v>42747</v>
      </c>
      <c r="B102" s="33" t="s">
        <v>2993</v>
      </c>
      <c r="C102" s="157">
        <v>16</v>
      </c>
      <c r="D102" s="39" t="s">
        <v>93</v>
      </c>
      <c r="E102" s="39" t="s">
        <v>2847</v>
      </c>
      <c r="F102" s="200">
        <v>210</v>
      </c>
      <c r="G102" s="48"/>
      <c r="H102" s="48"/>
      <c r="I102" s="48" t="s">
        <v>2983</v>
      </c>
      <c r="J102" s="52" t="s">
        <v>142</v>
      </c>
      <c r="K102" s="52" t="s">
        <v>2989</v>
      </c>
      <c r="L102" s="52" t="s">
        <v>2989</v>
      </c>
    </row>
    <row r="103" spans="1:12" ht="15" customHeight="1" x14ac:dyDescent="0.25">
      <c r="A103" s="34">
        <v>42747</v>
      </c>
      <c r="B103" s="33" t="s">
        <v>2993</v>
      </c>
      <c r="C103" s="157">
        <v>17</v>
      </c>
      <c r="D103" s="39" t="s">
        <v>1962</v>
      </c>
      <c r="E103" s="39" t="s">
        <v>2812</v>
      </c>
      <c r="F103" s="200">
        <v>55</v>
      </c>
      <c r="G103" s="48"/>
      <c r="H103" s="48"/>
      <c r="I103" s="48" t="s">
        <v>2983</v>
      </c>
      <c r="J103" s="52" t="s">
        <v>142</v>
      </c>
      <c r="K103" s="48" t="s">
        <v>2979</v>
      </c>
      <c r="L103" s="52" t="s">
        <v>2979</v>
      </c>
    </row>
    <row r="104" spans="1:12" ht="15" customHeight="1" x14ac:dyDescent="0.25">
      <c r="A104" s="34">
        <v>42747</v>
      </c>
      <c r="B104" s="33" t="s">
        <v>2993</v>
      </c>
      <c r="C104" s="157">
        <v>18</v>
      </c>
      <c r="D104" s="39" t="s">
        <v>271</v>
      </c>
      <c r="E104" s="39" t="s">
        <v>2847</v>
      </c>
      <c r="F104" s="200">
        <v>50</v>
      </c>
      <c r="G104" s="48"/>
      <c r="H104" s="48"/>
      <c r="I104" s="48" t="s">
        <v>2983</v>
      </c>
      <c r="J104" s="52" t="s">
        <v>142</v>
      </c>
      <c r="K104" s="52" t="s">
        <v>2989</v>
      </c>
      <c r="L104" s="52" t="s">
        <v>2989</v>
      </c>
    </row>
    <row r="105" spans="1:12" ht="15" customHeight="1" x14ac:dyDescent="0.25">
      <c r="A105" s="34">
        <v>42747</v>
      </c>
      <c r="B105" s="33" t="s">
        <v>2993</v>
      </c>
      <c r="C105" s="157">
        <v>82</v>
      </c>
      <c r="D105" s="39" t="s">
        <v>52</v>
      </c>
      <c r="E105" s="39" t="s">
        <v>1776</v>
      </c>
      <c r="F105" s="200">
        <v>1000</v>
      </c>
      <c r="G105" s="48"/>
      <c r="H105" s="48"/>
      <c r="I105" s="48" t="s">
        <v>2983</v>
      </c>
      <c r="J105" s="52" t="s">
        <v>118</v>
      </c>
      <c r="K105" s="65" t="s">
        <v>2216</v>
      </c>
      <c r="L105" s="52" t="s">
        <v>2990</v>
      </c>
    </row>
    <row r="106" spans="1:12" ht="15" customHeight="1" x14ac:dyDescent="0.25">
      <c r="A106" s="34">
        <v>42749</v>
      </c>
      <c r="B106" s="33" t="s">
        <v>2993</v>
      </c>
      <c r="C106" s="157">
        <v>105</v>
      </c>
      <c r="D106" s="39" t="s">
        <v>271</v>
      </c>
      <c r="E106" s="39" t="s">
        <v>2851</v>
      </c>
      <c r="F106" s="200">
        <v>66365</v>
      </c>
      <c r="G106" s="48"/>
      <c r="H106" s="48"/>
      <c r="I106" s="48" t="s">
        <v>2983</v>
      </c>
      <c r="J106" s="52" t="s">
        <v>118</v>
      </c>
      <c r="K106" s="65" t="s">
        <v>2216</v>
      </c>
      <c r="L106" s="52" t="s">
        <v>2990</v>
      </c>
    </row>
    <row r="107" spans="1:12" ht="15" customHeight="1" x14ac:dyDescent="0.25">
      <c r="A107" s="34">
        <v>42750</v>
      </c>
      <c r="B107" s="33" t="s">
        <v>2993</v>
      </c>
      <c r="C107" s="157">
        <v>19</v>
      </c>
      <c r="D107" s="39" t="s">
        <v>271</v>
      </c>
      <c r="E107" s="39" t="s">
        <v>2852</v>
      </c>
      <c r="F107" s="200">
        <v>640</v>
      </c>
      <c r="G107" s="48"/>
      <c r="H107" s="48"/>
      <c r="I107" s="48" t="s">
        <v>2983</v>
      </c>
      <c r="J107" s="52" t="s">
        <v>142</v>
      </c>
      <c r="K107" s="48" t="s">
        <v>2979</v>
      </c>
      <c r="L107" s="52" t="s">
        <v>2979</v>
      </c>
    </row>
    <row r="108" spans="1:12" ht="15" customHeight="1" x14ac:dyDescent="0.25">
      <c r="A108" s="34">
        <v>42750</v>
      </c>
      <c r="B108" s="33" t="s">
        <v>2993</v>
      </c>
      <c r="C108" s="157">
        <v>20</v>
      </c>
      <c r="D108" s="39" t="s">
        <v>2073</v>
      </c>
      <c r="E108" s="39" t="s">
        <v>2854</v>
      </c>
      <c r="F108" s="200">
        <v>3264</v>
      </c>
      <c r="G108" s="48"/>
      <c r="H108" s="48"/>
      <c r="I108" s="48" t="s">
        <v>2983</v>
      </c>
      <c r="J108" s="52" t="s">
        <v>142</v>
      </c>
      <c r="K108" s="48" t="s">
        <v>2973</v>
      </c>
      <c r="L108" s="52" t="s">
        <v>2973</v>
      </c>
    </row>
    <row r="109" spans="1:12" ht="15" customHeight="1" x14ac:dyDescent="0.25">
      <c r="A109" s="34">
        <v>42750</v>
      </c>
      <c r="B109" s="33" t="s">
        <v>2993</v>
      </c>
      <c r="C109" s="157">
        <v>38</v>
      </c>
      <c r="D109" s="39" t="s">
        <v>271</v>
      </c>
      <c r="E109" s="39" t="s">
        <v>2791</v>
      </c>
      <c r="F109" s="200">
        <v>300</v>
      </c>
      <c r="G109" s="48"/>
      <c r="H109" s="48"/>
      <c r="I109" s="48" t="s">
        <v>2983</v>
      </c>
      <c r="J109" s="52" t="s">
        <v>118</v>
      </c>
      <c r="K109" s="48" t="s">
        <v>10</v>
      </c>
      <c r="L109" s="52" t="s">
        <v>10</v>
      </c>
    </row>
    <row r="110" spans="1:12" ht="15" customHeight="1" x14ac:dyDescent="0.25">
      <c r="A110" s="34">
        <v>42750</v>
      </c>
      <c r="B110" s="33" t="s">
        <v>2993</v>
      </c>
      <c r="C110" s="157">
        <v>39</v>
      </c>
      <c r="D110" s="39" t="s">
        <v>168</v>
      </c>
      <c r="E110" s="39" t="s">
        <v>2799</v>
      </c>
      <c r="F110" s="200">
        <v>10450</v>
      </c>
      <c r="G110" s="48"/>
      <c r="H110" s="48"/>
      <c r="I110" s="48" t="s">
        <v>2983</v>
      </c>
      <c r="J110" s="52" t="s">
        <v>118</v>
      </c>
      <c r="K110" s="65" t="s">
        <v>2216</v>
      </c>
      <c r="L110" s="52" t="s">
        <v>2990</v>
      </c>
    </row>
    <row r="111" spans="1:12" ht="15" customHeight="1" x14ac:dyDescent="0.25">
      <c r="A111" s="34">
        <v>42750</v>
      </c>
      <c r="B111" s="33" t="s">
        <v>2993</v>
      </c>
      <c r="C111" s="157">
        <v>40</v>
      </c>
      <c r="D111" s="39" t="s">
        <v>134</v>
      </c>
      <c r="E111" s="39" t="s">
        <v>2853</v>
      </c>
      <c r="F111" s="200">
        <v>1030</v>
      </c>
      <c r="G111" s="48"/>
      <c r="H111" s="48"/>
      <c r="I111" s="48" t="s">
        <v>2983</v>
      </c>
      <c r="J111" s="52" t="s">
        <v>118</v>
      </c>
      <c r="K111" s="65" t="s">
        <v>2216</v>
      </c>
      <c r="L111" s="52" t="s">
        <v>2990</v>
      </c>
    </row>
    <row r="112" spans="1:12" ht="15" customHeight="1" x14ac:dyDescent="0.25">
      <c r="A112" s="137">
        <v>42750</v>
      </c>
      <c r="B112" s="137" t="s">
        <v>2993</v>
      </c>
      <c r="C112" s="159">
        <v>40</v>
      </c>
      <c r="D112" s="138"/>
      <c r="E112" s="138" t="s">
        <v>3280</v>
      </c>
      <c r="F112" s="205">
        <v>1200</v>
      </c>
      <c r="G112" s="138"/>
      <c r="H112" s="138"/>
      <c r="I112" s="138" t="s">
        <v>2983</v>
      </c>
      <c r="J112" s="138" t="s">
        <v>142</v>
      </c>
      <c r="K112" s="138" t="s">
        <v>2989</v>
      </c>
      <c r="L112" s="138"/>
    </row>
    <row r="113" spans="1:12" ht="15" customHeight="1" x14ac:dyDescent="0.25">
      <c r="A113" s="137">
        <v>42750</v>
      </c>
      <c r="B113" s="137" t="s">
        <v>2993</v>
      </c>
      <c r="C113" s="159">
        <v>66</v>
      </c>
      <c r="D113" s="138"/>
      <c r="E113" s="138" t="s">
        <v>3235</v>
      </c>
      <c r="F113" s="205">
        <v>250</v>
      </c>
      <c r="G113" s="138"/>
      <c r="H113" s="138"/>
      <c r="I113" s="138" t="s">
        <v>2983</v>
      </c>
      <c r="J113" s="138" t="s">
        <v>142</v>
      </c>
      <c r="K113" s="138" t="s">
        <v>2979</v>
      </c>
      <c r="L113" s="138"/>
    </row>
    <row r="114" spans="1:12" ht="15" customHeight="1" x14ac:dyDescent="0.25">
      <c r="A114" s="34">
        <v>42750</v>
      </c>
      <c r="B114" s="33" t="s">
        <v>2993</v>
      </c>
      <c r="C114" s="157">
        <v>106</v>
      </c>
      <c r="D114" s="39" t="s">
        <v>2073</v>
      </c>
      <c r="E114" s="39" t="s">
        <v>2854</v>
      </c>
      <c r="F114" s="200">
        <f>8475.2+11773</f>
        <v>20248.2</v>
      </c>
      <c r="G114" s="48"/>
      <c r="H114" s="48"/>
      <c r="I114" s="52" t="s">
        <v>2983</v>
      </c>
      <c r="J114" s="52" t="s">
        <v>142</v>
      </c>
      <c r="K114" s="52" t="s">
        <v>2973</v>
      </c>
      <c r="L114" s="52"/>
    </row>
    <row r="115" spans="1:12" ht="15" customHeight="1" x14ac:dyDescent="0.25">
      <c r="A115" s="34">
        <v>42750</v>
      </c>
      <c r="B115" s="33" t="s">
        <v>2993</v>
      </c>
      <c r="C115" s="157">
        <v>107</v>
      </c>
      <c r="D115" s="39" t="s">
        <v>271</v>
      </c>
      <c r="E115" s="39" t="s">
        <v>325</v>
      </c>
      <c r="F115" s="200">
        <v>19147.75</v>
      </c>
      <c r="G115" s="48"/>
      <c r="H115" s="48"/>
      <c r="I115" s="52" t="s">
        <v>2983</v>
      </c>
      <c r="J115" s="52" t="s">
        <v>118</v>
      </c>
      <c r="K115" s="65" t="s">
        <v>2216</v>
      </c>
      <c r="L115" s="52" t="s">
        <v>2990</v>
      </c>
    </row>
    <row r="116" spans="1:12" ht="15" customHeight="1" x14ac:dyDescent="0.25">
      <c r="A116" s="34">
        <v>42750</v>
      </c>
      <c r="B116" s="33" t="s">
        <v>2993</v>
      </c>
      <c r="C116" s="157">
        <v>108</v>
      </c>
      <c r="D116" s="39" t="s">
        <v>271</v>
      </c>
      <c r="E116" s="39" t="s">
        <v>325</v>
      </c>
      <c r="F116" s="200">
        <f>3164.6+224.5</f>
        <v>3389.1</v>
      </c>
      <c r="G116" s="48"/>
      <c r="H116" s="48"/>
      <c r="I116" s="52" t="s">
        <v>2983</v>
      </c>
      <c r="J116" s="52" t="s">
        <v>118</v>
      </c>
      <c r="K116" s="65" t="s">
        <v>2216</v>
      </c>
      <c r="L116" s="52" t="s">
        <v>2990</v>
      </c>
    </row>
    <row r="117" spans="1:12" ht="15" customHeight="1" x14ac:dyDescent="0.25">
      <c r="A117" s="34">
        <v>42751</v>
      </c>
      <c r="B117" s="33" t="s">
        <v>2993</v>
      </c>
      <c r="C117" s="157">
        <v>21</v>
      </c>
      <c r="D117" s="39" t="s">
        <v>2855</v>
      </c>
      <c r="E117" s="39" t="s">
        <v>2856</v>
      </c>
      <c r="F117" s="200">
        <v>7</v>
      </c>
      <c r="G117" s="48"/>
      <c r="H117" s="48"/>
      <c r="I117" s="48" t="s">
        <v>2983</v>
      </c>
      <c r="J117" s="52" t="s">
        <v>142</v>
      </c>
      <c r="K117" s="52" t="s">
        <v>2989</v>
      </c>
      <c r="L117" s="52" t="s">
        <v>2989</v>
      </c>
    </row>
    <row r="118" spans="1:12" ht="15" customHeight="1" x14ac:dyDescent="0.25">
      <c r="A118" s="34">
        <v>42751</v>
      </c>
      <c r="B118" s="33" t="s">
        <v>2993</v>
      </c>
      <c r="C118" s="157">
        <v>22</v>
      </c>
      <c r="D118" s="39" t="s">
        <v>850</v>
      </c>
      <c r="E118" s="39" t="s">
        <v>2865</v>
      </c>
      <c r="F118" s="200">
        <v>100</v>
      </c>
      <c r="G118" s="48"/>
      <c r="H118" s="48"/>
      <c r="I118" s="48" t="s">
        <v>2983</v>
      </c>
      <c r="J118" s="52" t="s">
        <v>142</v>
      </c>
      <c r="K118" s="48" t="s">
        <v>2980</v>
      </c>
      <c r="L118" s="52" t="s">
        <v>2989</v>
      </c>
    </row>
    <row r="119" spans="1:12" ht="15" customHeight="1" x14ac:dyDescent="0.25">
      <c r="A119" s="34">
        <v>42751</v>
      </c>
      <c r="B119" s="33" t="s">
        <v>2993</v>
      </c>
      <c r="C119" s="157">
        <v>23</v>
      </c>
      <c r="D119" s="39" t="s">
        <v>1872</v>
      </c>
      <c r="E119" s="39" t="s">
        <v>2868</v>
      </c>
      <c r="F119" s="200">
        <v>250</v>
      </c>
      <c r="G119" s="48"/>
      <c r="H119" s="48"/>
      <c r="I119" s="48" t="s">
        <v>2983</v>
      </c>
      <c r="J119" s="52" t="s">
        <v>142</v>
      </c>
      <c r="K119" s="48" t="s">
        <v>2974</v>
      </c>
      <c r="L119" s="52" t="s">
        <v>2974</v>
      </c>
    </row>
    <row r="120" spans="1:12" ht="15" customHeight="1" x14ac:dyDescent="0.25">
      <c r="A120" s="34">
        <v>42751</v>
      </c>
      <c r="B120" s="33" t="s">
        <v>2993</v>
      </c>
      <c r="C120" s="157">
        <v>41</v>
      </c>
      <c r="D120" s="39" t="s">
        <v>127</v>
      </c>
      <c r="E120" s="39" t="s">
        <v>2857</v>
      </c>
      <c r="F120" s="200">
        <v>490</v>
      </c>
      <c r="G120" s="48"/>
      <c r="H120" s="48"/>
      <c r="I120" s="48" t="s">
        <v>2983</v>
      </c>
      <c r="J120" s="52" t="s">
        <v>118</v>
      </c>
      <c r="K120" s="65" t="s">
        <v>2216</v>
      </c>
      <c r="L120" s="52" t="s">
        <v>2990</v>
      </c>
    </row>
    <row r="121" spans="1:12" ht="15" customHeight="1" x14ac:dyDescent="0.25">
      <c r="A121" s="34">
        <v>42751</v>
      </c>
      <c r="B121" s="33" t="s">
        <v>2993</v>
      </c>
      <c r="C121" s="157">
        <v>41</v>
      </c>
      <c r="D121" s="39" t="s">
        <v>127</v>
      </c>
      <c r="E121" s="39" t="s">
        <v>2858</v>
      </c>
      <c r="F121" s="200">
        <v>896</v>
      </c>
      <c r="G121" s="48"/>
      <c r="H121" s="48"/>
      <c r="I121" s="48" t="s">
        <v>2983</v>
      </c>
      <c r="J121" s="52" t="s">
        <v>118</v>
      </c>
      <c r="K121" s="65" t="s">
        <v>2216</v>
      </c>
      <c r="L121" s="52" t="s">
        <v>2990</v>
      </c>
    </row>
    <row r="122" spans="1:12" ht="15" customHeight="1" x14ac:dyDescent="0.25">
      <c r="A122" s="34">
        <v>42751</v>
      </c>
      <c r="B122" s="33" t="s">
        <v>2993</v>
      </c>
      <c r="C122" s="157">
        <v>42</v>
      </c>
      <c r="D122" s="39" t="s">
        <v>2859</v>
      </c>
      <c r="E122" s="39" t="s">
        <v>2860</v>
      </c>
      <c r="F122" s="200">
        <v>500</v>
      </c>
      <c r="G122" s="48"/>
      <c r="H122" s="48"/>
      <c r="I122" s="48" t="s">
        <v>2983</v>
      </c>
      <c r="J122" s="52" t="s">
        <v>118</v>
      </c>
      <c r="K122" s="48" t="s">
        <v>10</v>
      </c>
      <c r="L122" s="52" t="s">
        <v>10</v>
      </c>
    </row>
    <row r="123" spans="1:12" ht="15" customHeight="1" x14ac:dyDescent="0.25">
      <c r="A123" s="34">
        <v>42751</v>
      </c>
      <c r="B123" s="33" t="s">
        <v>2993</v>
      </c>
      <c r="C123" s="157">
        <v>44</v>
      </c>
      <c r="D123" s="39" t="s">
        <v>2862</v>
      </c>
      <c r="E123" s="39" t="s">
        <v>2863</v>
      </c>
      <c r="F123" s="200">
        <v>10450</v>
      </c>
      <c r="G123" s="48"/>
      <c r="H123" s="48"/>
      <c r="I123" s="48" t="s">
        <v>2983</v>
      </c>
      <c r="J123" s="52" t="s">
        <v>118</v>
      </c>
      <c r="K123" s="65" t="s">
        <v>2216</v>
      </c>
      <c r="L123" s="52" t="s">
        <v>2990</v>
      </c>
    </row>
    <row r="124" spans="1:12" ht="15" customHeight="1" x14ac:dyDescent="0.25">
      <c r="A124" s="34">
        <v>42751</v>
      </c>
      <c r="B124" s="33" t="s">
        <v>2993</v>
      </c>
      <c r="C124" s="157">
        <v>44</v>
      </c>
      <c r="D124" s="39" t="s">
        <v>2862</v>
      </c>
      <c r="E124" s="39" t="s">
        <v>2863</v>
      </c>
      <c r="F124" s="200">
        <v>10450</v>
      </c>
      <c r="G124" s="48"/>
      <c r="H124" s="48"/>
      <c r="I124" s="48" t="s">
        <v>2983</v>
      </c>
      <c r="J124" s="52" t="s">
        <v>118</v>
      </c>
      <c r="K124" s="65" t="s">
        <v>2216</v>
      </c>
      <c r="L124" s="52" t="s">
        <v>2990</v>
      </c>
    </row>
    <row r="125" spans="1:12" ht="15" customHeight="1" x14ac:dyDescent="0.25">
      <c r="A125" s="34">
        <v>42751</v>
      </c>
      <c r="B125" s="33" t="s">
        <v>2993</v>
      </c>
      <c r="C125" s="157">
        <v>44</v>
      </c>
      <c r="D125" s="39" t="s">
        <v>2862</v>
      </c>
      <c r="E125" s="39" t="s">
        <v>2863</v>
      </c>
      <c r="F125" s="200">
        <v>10450</v>
      </c>
      <c r="G125" s="48"/>
      <c r="H125" s="48"/>
      <c r="I125" s="48" t="s">
        <v>2983</v>
      </c>
      <c r="J125" s="52" t="s">
        <v>118</v>
      </c>
      <c r="K125" s="65" t="s">
        <v>2216</v>
      </c>
      <c r="L125" s="52" t="s">
        <v>2990</v>
      </c>
    </row>
    <row r="126" spans="1:12" ht="15" customHeight="1" x14ac:dyDescent="0.25">
      <c r="A126" s="34">
        <v>42751</v>
      </c>
      <c r="B126" s="33" t="s">
        <v>2993</v>
      </c>
      <c r="C126" s="157">
        <v>45</v>
      </c>
      <c r="D126" s="39" t="s">
        <v>127</v>
      </c>
      <c r="E126" s="39" t="s">
        <v>2864</v>
      </c>
      <c r="F126" s="200">
        <v>2000</v>
      </c>
      <c r="G126" s="48"/>
      <c r="H126" s="48"/>
      <c r="I126" s="48" t="s">
        <v>2983</v>
      </c>
      <c r="J126" s="52" t="s">
        <v>118</v>
      </c>
      <c r="K126" s="48" t="s">
        <v>10</v>
      </c>
      <c r="L126" s="52" t="s">
        <v>10</v>
      </c>
    </row>
    <row r="127" spans="1:12" ht="15" customHeight="1" x14ac:dyDescent="0.25">
      <c r="A127" s="34">
        <v>42751</v>
      </c>
      <c r="B127" s="33" t="s">
        <v>2993</v>
      </c>
      <c r="C127" s="157">
        <v>46</v>
      </c>
      <c r="D127" s="39" t="s">
        <v>2506</v>
      </c>
      <c r="E127" s="39" t="s">
        <v>117</v>
      </c>
      <c r="F127" s="200">
        <v>9</v>
      </c>
      <c r="G127" s="48"/>
      <c r="H127" s="48"/>
      <c r="I127" s="48" t="s">
        <v>2983</v>
      </c>
      <c r="J127" s="52" t="s">
        <v>118</v>
      </c>
      <c r="K127" s="65" t="s">
        <v>2216</v>
      </c>
      <c r="L127" s="52" t="s">
        <v>2990</v>
      </c>
    </row>
    <row r="128" spans="1:12" ht="15" customHeight="1" x14ac:dyDescent="0.25">
      <c r="A128" s="34">
        <v>42751</v>
      </c>
      <c r="B128" s="33" t="s">
        <v>2993</v>
      </c>
      <c r="C128" s="157">
        <v>47</v>
      </c>
      <c r="D128" s="39" t="s">
        <v>2866</v>
      </c>
      <c r="E128" s="39" t="s">
        <v>2867</v>
      </c>
      <c r="F128" s="200">
        <v>1665</v>
      </c>
      <c r="G128" s="48"/>
      <c r="H128" s="48"/>
      <c r="I128" s="48" t="s">
        <v>2983</v>
      </c>
      <c r="J128" s="52" t="s">
        <v>118</v>
      </c>
      <c r="K128" s="48" t="s">
        <v>10</v>
      </c>
      <c r="L128" s="52" t="s">
        <v>10</v>
      </c>
    </row>
    <row r="129" spans="1:12" ht="15" customHeight="1" x14ac:dyDescent="0.25">
      <c r="A129" s="34">
        <v>42751</v>
      </c>
      <c r="B129" s="33" t="s">
        <v>2993</v>
      </c>
      <c r="C129" s="157">
        <v>48</v>
      </c>
      <c r="D129" s="39" t="s">
        <v>2869</v>
      </c>
      <c r="E129" s="39" t="s">
        <v>2870</v>
      </c>
      <c r="F129" s="200">
        <v>400</v>
      </c>
      <c r="G129" s="48"/>
      <c r="H129" s="48"/>
      <c r="I129" s="48" t="s">
        <v>2983</v>
      </c>
      <c r="J129" s="52" t="s">
        <v>118</v>
      </c>
      <c r="K129" s="65" t="s">
        <v>2216</v>
      </c>
      <c r="L129" s="52" t="s">
        <v>2990</v>
      </c>
    </row>
    <row r="130" spans="1:12" ht="15" customHeight="1" x14ac:dyDescent="0.25">
      <c r="A130" s="34">
        <v>42751</v>
      </c>
      <c r="B130" s="33" t="s">
        <v>2993</v>
      </c>
      <c r="C130" s="157">
        <v>49</v>
      </c>
      <c r="D130" s="39" t="s">
        <v>210</v>
      </c>
      <c r="E130" s="39" t="s">
        <v>2871</v>
      </c>
      <c r="F130" s="200">
        <v>400</v>
      </c>
      <c r="G130" s="48"/>
      <c r="H130" s="48"/>
      <c r="I130" s="48" t="s">
        <v>2983</v>
      </c>
      <c r="J130" s="52" t="s">
        <v>118</v>
      </c>
      <c r="K130" s="48" t="s">
        <v>10</v>
      </c>
      <c r="L130" s="52" t="s">
        <v>10</v>
      </c>
    </row>
    <row r="131" spans="1:12" ht="15" customHeight="1" x14ac:dyDescent="0.25">
      <c r="A131" s="34">
        <v>42751</v>
      </c>
      <c r="B131" s="33" t="s">
        <v>2993</v>
      </c>
      <c r="C131" s="157">
        <v>112</v>
      </c>
      <c r="D131" s="39"/>
      <c r="E131" s="30" t="s">
        <v>3348</v>
      </c>
      <c r="F131" s="200">
        <v>1479</v>
      </c>
      <c r="G131" s="48"/>
      <c r="H131" s="48"/>
      <c r="I131" s="48" t="s">
        <v>2983</v>
      </c>
      <c r="J131" s="52" t="s">
        <v>118</v>
      </c>
      <c r="K131" s="65" t="s">
        <v>2216</v>
      </c>
      <c r="L131" s="52"/>
    </row>
    <row r="132" spans="1:12" ht="15" customHeight="1" x14ac:dyDescent="0.25">
      <c r="A132" s="34">
        <v>42752</v>
      </c>
      <c r="B132" s="33" t="s">
        <v>2993</v>
      </c>
      <c r="C132" s="157">
        <v>24</v>
      </c>
      <c r="D132" s="39" t="s">
        <v>1702</v>
      </c>
      <c r="E132" s="39" t="s">
        <v>2873</v>
      </c>
      <c r="F132" s="200">
        <v>55</v>
      </c>
      <c r="G132" s="48"/>
      <c r="H132" s="48"/>
      <c r="I132" s="48" t="s">
        <v>2983</v>
      </c>
      <c r="J132" s="52" t="s">
        <v>142</v>
      </c>
      <c r="K132" s="48" t="s">
        <v>2979</v>
      </c>
      <c r="L132" s="52" t="s">
        <v>2979</v>
      </c>
    </row>
    <row r="133" spans="1:12" ht="15" customHeight="1" x14ac:dyDescent="0.25">
      <c r="A133" s="34">
        <v>42752</v>
      </c>
      <c r="B133" s="33" t="s">
        <v>2993</v>
      </c>
      <c r="C133" s="157">
        <v>50</v>
      </c>
      <c r="D133" s="39" t="s">
        <v>2872</v>
      </c>
      <c r="E133" s="39" t="s">
        <v>2798</v>
      </c>
      <c r="F133" s="200">
        <v>200</v>
      </c>
      <c r="G133" s="48"/>
      <c r="H133" s="48"/>
      <c r="I133" s="48" t="s">
        <v>2983</v>
      </c>
      <c r="J133" s="52" t="s">
        <v>118</v>
      </c>
      <c r="K133" s="65" t="s">
        <v>2216</v>
      </c>
      <c r="L133" s="52" t="s">
        <v>2990</v>
      </c>
    </row>
    <row r="134" spans="1:12" ht="15" customHeight="1" x14ac:dyDescent="0.25">
      <c r="A134" s="34">
        <v>42752</v>
      </c>
      <c r="B134" s="33" t="s">
        <v>2993</v>
      </c>
      <c r="C134" s="157">
        <v>51</v>
      </c>
      <c r="D134" s="39" t="s">
        <v>93</v>
      </c>
      <c r="E134" s="39" t="s">
        <v>2874</v>
      </c>
      <c r="F134" s="200">
        <v>200</v>
      </c>
      <c r="G134" s="48"/>
      <c r="H134" s="48"/>
      <c r="I134" s="48" t="s">
        <v>2983</v>
      </c>
      <c r="J134" s="52" t="s">
        <v>118</v>
      </c>
      <c r="K134" s="65" t="s">
        <v>2216</v>
      </c>
      <c r="L134" s="52" t="s">
        <v>2990</v>
      </c>
    </row>
    <row r="135" spans="1:12" ht="15" customHeight="1" x14ac:dyDescent="0.25">
      <c r="A135" s="34">
        <v>42752</v>
      </c>
      <c r="B135" s="33" t="s">
        <v>2993</v>
      </c>
      <c r="C135" s="157">
        <v>52</v>
      </c>
      <c r="D135" s="39" t="s">
        <v>2875</v>
      </c>
      <c r="E135" s="39" t="s">
        <v>2876</v>
      </c>
      <c r="F135" s="200">
        <v>1500</v>
      </c>
      <c r="G135" s="48"/>
      <c r="H135" s="48"/>
      <c r="I135" s="48" t="s">
        <v>2983</v>
      </c>
      <c r="J135" s="52" t="s">
        <v>118</v>
      </c>
      <c r="K135" s="48" t="s">
        <v>2981</v>
      </c>
      <c r="L135" s="65" t="s">
        <v>2981</v>
      </c>
    </row>
    <row r="136" spans="1:12" ht="15" customHeight="1" x14ac:dyDescent="0.25">
      <c r="A136" s="34">
        <v>42753</v>
      </c>
      <c r="B136" s="33" t="s">
        <v>2993</v>
      </c>
      <c r="C136" s="157">
        <v>53</v>
      </c>
      <c r="D136" s="39" t="s">
        <v>1241</v>
      </c>
      <c r="E136" s="39" t="s">
        <v>2877</v>
      </c>
      <c r="F136" s="200">
        <v>872.19</v>
      </c>
      <c r="G136" s="48"/>
      <c r="H136" s="48"/>
      <c r="I136" s="48" t="s">
        <v>2983</v>
      </c>
      <c r="J136" s="52" t="s">
        <v>118</v>
      </c>
      <c r="K136" s="65" t="s">
        <v>2216</v>
      </c>
      <c r="L136" s="52" t="s">
        <v>2990</v>
      </c>
    </row>
    <row r="137" spans="1:12" ht="15" customHeight="1" x14ac:dyDescent="0.25">
      <c r="A137" s="34">
        <v>42753</v>
      </c>
      <c r="B137" s="33" t="s">
        <v>2993</v>
      </c>
      <c r="C137" s="157">
        <v>53</v>
      </c>
      <c r="D137" s="39" t="s">
        <v>1241</v>
      </c>
      <c r="E137" s="39" t="s">
        <v>245</v>
      </c>
      <c r="F137" s="200">
        <v>371.39</v>
      </c>
      <c r="G137" s="48"/>
      <c r="H137" s="48"/>
      <c r="I137" s="48" t="s">
        <v>2983</v>
      </c>
      <c r="J137" s="52" t="s">
        <v>118</v>
      </c>
      <c r="K137" s="65" t="s">
        <v>2216</v>
      </c>
      <c r="L137" s="52" t="s">
        <v>2990</v>
      </c>
    </row>
    <row r="138" spans="1:12" ht="15" customHeight="1" x14ac:dyDescent="0.25">
      <c r="A138" s="34">
        <v>42753</v>
      </c>
      <c r="B138" s="33" t="s">
        <v>2993</v>
      </c>
      <c r="C138" s="157">
        <v>53</v>
      </c>
      <c r="D138" s="39" t="s">
        <v>1241</v>
      </c>
      <c r="E138" s="39" t="s">
        <v>245</v>
      </c>
      <c r="F138" s="200">
        <v>4.5</v>
      </c>
      <c r="G138" s="48"/>
      <c r="H138" s="48"/>
      <c r="I138" s="48" t="s">
        <v>2983</v>
      </c>
      <c r="J138" s="52" t="s">
        <v>118</v>
      </c>
      <c r="K138" s="65" t="s">
        <v>2216</v>
      </c>
      <c r="L138" s="52" t="s">
        <v>2990</v>
      </c>
    </row>
    <row r="139" spans="1:12" ht="15" customHeight="1" x14ac:dyDescent="0.25">
      <c r="A139" s="34">
        <v>42753</v>
      </c>
      <c r="B139" s="33" t="s">
        <v>2993</v>
      </c>
      <c r="C139" s="157">
        <v>53</v>
      </c>
      <c r="D139" s="39" t="s">
        <v>1241</v>
      </c>
      <c r="E139" s="39" t="s">
        <v>245</v>
      </c>
      <c r="F139" s="200">
        <v>17.52</v>
      </c>
      <c r="G139" s="48"/>
      <c r="H139" s="48"/>
      <c r="I139" s="48" t="s">
        <v>2983</v>
      </c>
      <c r="J139" s="52" t="s">
        <v>118</v>
      </c>
      <c r="K139" s="65" t="s">
        <v>2216</v>
      </c>
      <c r="L139" s="52" t="s">
        <v>2990</v>
      </c>
    </row>
    <row r="140" spans="1:12" ht="15" customHeight="1" x14ac:dyDescent="0.25">
      <c r="A140" s="34">
        <v>42753</v>
      </c>
      <c r="B140" s="33" t="s">
        <v>2993</v>
      </c>
      <c r="C140" s="157">
        <v>53</v>
      </c>
      <c r="D140" s="39" t="s">
        <v>1241</v>
      </c>
      <c r="E140" s="39" t="s">
        <v>245</v>
      </c>
      <c r="F140" s="200">
        <v>85.5</v>
      </c>
      <c r="G140" s="48"/>
      <c r="H140" s="48"/>
      <c r="I140" s="48" t="s">
        <v>2983</v>
      </c>
      <c r="J140" s="52" t="s">
        <v>118</v>
      </c>
      <c r="K140" s="65" t="s">
        <v>2216</v>
      </c>
      <c r="L140" s="52" t="s">
        <v>2990</v>
      </c>
    </row>
    <row r="141" spans="1:12" ht="15" customHeight="1" x14ac:dyDescent="0.25">
      <c r="A141" s="34">
        <v>42753</v>
      </c>
      <c r="B141" s="33" t="s">
        <v>2993</v>
      </c>
      <c r="C141" s="157">
        <v>53</v>
      </c>
      <c r="D141" s="39" t="s">
        <v>1241</v>
      </c>
      <c r="E141" s="39" t="s">
        <v>245</v>
      </c>
      <c r="F141" s="200">
        <v>39.9</v>
      </c>
      <c r="G141" s="48"/>
      <c r="H141" s="48"/>
      <c r="I141" s="48" t="s">
        <v>2983</v>
      </c>
      <c r="J141" s="52" t="s">
        <v>118</v>
      </c>
      <c r="K141" s="65" t="s">
        <v>2216</v>
      </c>
      <c r="L141" s="52" t="s">
        <v>2990</v>
      </c>
    </row>
    <row r="142" spans="1:12" ht="15" customHeight="1" x14ac:dyDescent="0.25">
      <c r="A142" s="34">
        <v>42753</v>
      </c>
      <c r="B142" s="33" t="s">
        <v>2993</v>
      </c>
      <c r="C142" s="157">
        <v>54</v>
      </c>
      <c r="D142" s="39" t="s">
        <v>271</v>
      </c>
      <c r="E142" s="39" t="s">
        <v>2878</v>
      </c>
      <c r="F142" s="200">
        <v>8000</v>
      </c>
      <c r="G142" s="48"/>
      <c r="H142" s="48"/>
      <c r="I142" s="48" t="s">
        <v>2983</v>
      </c>
      <c r="J142" s="52" t="s">
        <v>118</v>
      </c>
      <c r="K142" s="65" t="s">
        <v>2216</v>
      </c>
      <c r="L142" s="52" t="s">
        <v>2990</v>
      </c>
    </row>
    <row r="143" spans="1:12" ht="15" customHeight="1" x14ac:dyDescent="0.25">
      <c r="A143" s="34">
        <v>42753</v>
      </c>
      <c r="B143" s="33" t="s">
        <v>2993</v>
      </c>
      <c r="C143" s="157">
        <v>54</v>
      </c>
      <c r="D143" s="39" t="s">
        <v>271</v>
      </c>
      <c r="E143" s="39" t="s">
        <v>2879</v>
      </c>
      <c r="F143" s="200">
        <v>1715</v>
      </c>
      <c r="G143" s="48"/>
      <c r="H143" s="48"/>
      <c r="I143" s="48" t="s">
        <v>2983</v>
      </c>
      <c r="J143" s="52" t="s">
        <v>118</v>
      </c>
      <c r="K143" s="65" t="s">
        <v>2216</v>
      </c>
      <c r="L143" s="52" t="s">
        <v>2990</v>
      </c>
    </row>
    <row r="144" spans="1:12" ht="15" customHeight="1" x14ac:dyDescent="0.25">
      <c r="A144" s="34">
        <v>42753</v>
      </c>
      <c r="B144" s="33" t="s">
        <v>2993</v>
      </c>
      <c r="C144" s="157">
        <v>55</v>
      </c>
      <c r="D144" s="39" t="s">
        <v>662</v>
      </c>
      <c r="E144" s="39" t="s">
        <v>245</v>
      </c>
      <c r="F144" s="200">
        <v>1615</v>
      </c>
      <c r="G144" s="48"/>
      <c r="H144" s="48"/>
      <c r="I144" s="48" t="s">
        <v>2983</v>
      </c>
      <c r="J144" s="52" t="s">
        <v>118</v>
      </c>
      <c r="K144" s="65" t="s">
        <v>2216</v>
      </c>
      <c r="L144" s="52" t="s">
        <v>2990</v>
      </c>
    </row>
    <row r="145" spans="1:12" ht="15" customHeight="1" x14ac:dyDescent="0.25">
      <c r="A145" s="34">
        <v>42753</v>
      </c>
      <c r="B145" s="33" t="s">
        <v>2993</v>
      </c>
      <c r="C145" s="157">
        <v>55</v>
      </c>
      <c r="D145" s="39" t="s">
        <v>662</v>
      </c>
      <c r="E145" s="39" t="s">
        <v>245</v>
      </c>
      <c r="F145" s="200">
        <v>627</v>
      </c>
      <c r="G145" s="48"/>
      <c r="H145" s="48"/>
      <c r="I145" s="48" t="s">
        <v>2983</v>
      </c>
      <c r="J145" s="52" t="s">
        <v>118</v>
      </c>
      <c r="K145" s="65" t="s">
        <v>2216</v>
      </c>
      <c r="L145" s="52" t="s">
        <v>2990</v>
      </c>
    </row>
    <row r="146" spans="1:12" ht="15.75" customHeight="1" x14ac:dyDescent="0.25">
      <c r="A146" s="34">
        <v>42753</v>
      </c>
      <c r="B146" s="33" t="s">
        <v>2993</v>
      </c>
      <c r="C146" s="157">
        <v>55</v>
      </c>
      <c r="D146" s="39" t="s">
        <v>662</v>
      </c>
      <c r="E146" s="39" t="s">
        <v>245</v>
      </c>
      <c r="F146" s="200">
        <v>51</v>
      </c>
      <c r="G146" s="48"/>
      <c r="H146" s="48"/>
      <c r="I146" s="48" t="s">
        <v>2983</v>
      </c>
      <c r="J146" s="52" t="s">
        <v>118</v>
      </c>
      <c r="K146" s="65" t="s">
        <v>2216</v>
      </c>
      <c r="L146" s="52" t="s">
        <v>2990</v>
      </c>
    </row>
    <row r="147" spans="1:12" ht="15.75" customHeight="1" x14ac:dyDescent="0.25">
      <c r="A147" s="34">
        <v>42753</v>
      </c>
      <c r="B147" s="33" t="s">
        <v>2993</v>
      </c>
      <c r="C147" s="157">
        <v>55</v>
      </c>
      <c r="D147" s="39" t="s">
        <v>662</v>
      </c>
      <c r="E147" s="39" t="s">
        <v>245</v>
      </c>
      <c r="F147" s="200">
        <v>1330</v>
      </c>
      <c r="G147" s="48"/>
      <c r="H147" s="48"/>
      <c r="I147" s="48" t="s">
        <v>2983</v>
      </c>
      <c r="J147" s="52" t="s">
        <v>118</v>
      </c>
      <c r="K147" s="65" t="s">
        <v>2216</v>
      </c>
      <c r="L147" s="52" t="s">
        <v>2990</v>
      </c>
    </row>
    <row r="148" spans="1:12" ht="15.75" customHeight="1" x14ac:dyDescent="0.25">
      <c r="A148" s="34">
        <v>42753</v>
      </c>
      <c r="B148" s="33" t="s">
        <v>2993</v>
      </c>
      <c r="C148" s="157">
        <v>55</v>
      </c>
      <c r="D148" s="39" t="s">
        <v>662</v>
      </c>
      <c r="E148" s="39" t="s">
        <v>245</v>
      </c>
      <c r="F148" s="200">
        <v>665</v>
      </c>
      <c r="G148" s="48"/>
      <c r="H148" s="48"/>
      <c r="I148" s="48" t="s">
        <v>2983</v>
      </c>
      <c r="J148" s="52" t="s">
        <v>118</v>
      </c>
      <c r="K148" s="65" t="s">
        <v>2216</v>
      </c>
      <c r="L148" s="52" t="s">
        <v>2990</v>
      </c>
    </row>
    <row r="149" spans="1:12" ht="15.75" customHeight="1" x14ac:dyDescent="0.25">
      <c r="A149" s="34">
        <v>42753</v>
      </c>
      <c r="B149" s="33" t="s">
        <v>2993</v>
      </c>
      <c r="C149" s="157">
        <v>55</v>
      </c>
      <c r="D149" s="39" t="s">
        <v>662</v>
      </c>
      <c r="E149" s="39" t="s">
        <v>245</v>
      </c>
      <c r="F149" s="200">
        <v>475</v>
      </c>
      <c r="G149" s="48"/>
      <c r="H149" s="48"/>
      <c r="I149" s="48" t="s">
        <v>2983</v>
      </c>
      <c r="J149" s="52" t="s">
        <v>118</v>
      </c>
      <c r="K149" s="65" t="s">
        <v>2216</v>
      </c>
      <c r="L149" s="52" t="s">
        <v>2990</v>
      </c>
    </row>
    <row r="150" spans="1:12" ht="15.75" customHeight="1" x14ac:dyDescent="0.25">
      <c r="A150" s="34">
        <v>42753</v>
      </c>
      <c r="B150" s="33" t="s">
        <v>2993</v>
      </c>
      <c r="C150" s="157">
        <v>55</v>
      </c>
      <c r="D150" s="39" t="s">
        <v>662</v>
      </c>
      <c r="E150" s="39" t="s">
        <v>245</v>
      </c>
      <c r="F150" s="200">
        <v>475</v>
      </c>
      <c r="G150" s="48"/>
      <c r="H150" s="48"/>
      <c r="I150" s="48" t="s">
        <v>2983</v>
      </c>
      <c r="J150" s="52" t="s">
        <v>118</v>
      </c>
      <c r="K150" s="65" t="s">
        <v>2216</v>
      </c>
      <c r="L150" s="52" t="s">
        <v>2990</v>
      </c>
    </row>
    <row r="151" spans="1:12" ht="15" customHeight="1" x14ac:dyDescent="0.25">
      <c r="A151" s="34">
        <v>42753</v>
      </c>
      <c r="B151" s="33" t="s">
        <v>2993</v>
      </c>
      <c r="C151" s="157">
        <v>55</v>
      </c>
      <c r="D151" s="39" t="s">
        <v>662</v>
      </c>
      <c r="E151" s="39" t="s">
        <v>245</v>
      </c>
      <c r="F151" s="200">
        <v>35</v>
      </c>
      <c r="G151" s="48"/>
      <c r="H151" s="48"/>
      <c r="I151" s="48" t="s">
        <v>2983</v>
      </c>
      <c r="J151" s="52" t="s">
        <v>118</v>
      </c>
      <c r="K151" s="65" t="s">
        <v>2216</v>
      </c>
      <c r="L151" s="52" t="s">
        <v>2990</v>
      </c>
    </row>
    <row r="152" spans="1:12" ht="15" customHeight="1" x14ac:dyDescent="0.25">
      <c r="A152" s="34">
        <v>42753</v>
      </c>
      <c r="B152" s="33" t="s">
        <v>2993</v>
      </c>
      <c r="C152" s="157">
        <v>55</v>
      </c>
      <c r="D152" s="39" t="s">
        <v>662</v>
      </c>
      <c r="E152" s="39" t="s">
        <v>245</v>
      </c>
      <c r="F152" s="200">
        <v>30</v>
      </c>
      <c r="G152" s="48"/>
      <c r="H152" s="48"/>
      <c r="I152" s="48" t="s">
        <v>2983</v>
      </c>
      <c r="J152" s="52" t="s">
        <v>118</v>
      </c>
      <c r="K152" s="65" t="s">
        <v>2216</v>
      </c>
      <c r="L152" s="52" t="s">
        <v>2990</v>
      </c>
    </row>
    <row r="153" spans="1:12" ht="15" customHeight="1" x14ac:dyDescent="0.25">
      <c r="A153" s="34">
        <v>42753</v>
      </c>
      <c r="B153" s="33" t="s">
        <v>2993</v>
      </c>
      <c r="C153" s="157">
        <v>55</v>
      </c>
      <c r="D153" s="39" t="s">
        <v>662</v>
      </c>
      <c r="E153" s="39" t="s">
        <v>245</v>
      </c>
      <c r="F153" s="200">
        <v>24</v>
      </c>
      <c r="G153" s="48"/>
      <c r="H153" s="48"/>
      <c r="I153" s="48" t="s">
        <v>2983</v>
      </c>
      <c r="J153" s="52" t="s">
        <v>118</v>
      </c>
      <c r="K153" s="65" t="s">
        <v>2216</v>
      </c>
      <c r="L153" s="52" t="s">
        <v>2990</v>
      </c>
    </row>
    <row r="154" spans="1:12" ht="15" customHeight="1" x14ac:dyDescent="0.25">
      <c r="A154" s="34">
        <v>42753</v>
      </c>
      <c r="B154" s="33" t="s">
        <v>2993</v>
      </c>
      <c r="C154" s="157">
        <v>55</v>
      </c>
      <c r="D154" s="39" t="s">
        <v>662</v>
      </c>
      <c r="E154" s="39" t="s">
        <v>245</v>
      </c>
      <c r="F154" s="200">
        <v>23</v>
      </c>
      <c r="G154" s="48"/>
      <c r="H154" s="48"/>
      <c r="I154" s="48" t="s">
        <v>2983</v>
      </c>
      <c r="J154" s="52" t="s">
        <v>118</v>
      </c>
      <c r="K154" s="65" t="s">
        <v>2216</v>
      </c>
      <c r="L154" s="52" t="s">
        <v>2990</v>
      </c>
    </row>
    <row r="155" spans="1:12" ht="15" customHeight="1" x14ac:dyDescent="0.25">
      <c r="A155" s="34">
        <v>42753</v>
      </c>
      <c r="B155" s="33" t="s">
        <v>2993</v>
      </c>
      <c r="C155" s="157">
        <v>56</v>
      </c>
      <c r="D155" s="39" t="s">
        <v>2855</v>
      </c>
      <c r="E155" s="39" t="s">
        <v>2880</v>
      </c>
      <c r="F155" s="200">
        <v>500</v>
      </c>
      <c r="G155" s="48"/>
      <c r="H155" s="48"/>
      <c r="I155" s="48" t="s">
        <v>2983</v>
      </c>
      <c r="J155" s="52" t="s">
        <v>118</v>
      </c>
      <c r="K155" s="48" t="s">
        <v>10</v>
      </c>
      <c r="L155" s="52" t="s">
        <v>10</v>
      </c>
    </row>
    <row r="156" spans="1:12" ht="15" customHeight="1" x14ac:dyDescent="0.25">
      <c r="A156" s="34">
        <v>42753</v>
      </c>
      <c r="B156" s="33" t="s">
        <v>2993</v>
      </c>
      <c r="C156" s="157">
        <v>56</v>
      </c>
      <c r="D156" s="39" t="s">
        <v>2855</v>
      </c>
      <c r="E156" s="39" t="s">
        <v>2880</v>
      </c>
      <c r="F156" s="200">
        <v>400</v>
      </c>
      <c r="G156" s="48"/>
      <c r="H156" s="48"/>
      <c r="I156" s="48" t="s">
        <v>2983</v>
      </c>
      <c r="J156" s="52" t="s">
        <v>118</v>
      </c>
      <c r="K156" s="48" t="s">
        <v>10</v>
      </c>
      <c r="L156" s="52" t="s">
        <v>10</v>
      </c>
    </row>
    <row r="157" spans="1:12" ht="15" customHeight="1" x14ac:dyDescent="0.25">
      <c r="A157" s="34">
        <v>42753</v>
      </c>
      <c r="B157" s="33" t="s">
        <v>2993</v>
      </c>
      <c r="C157" s="157">
        <v>56</v>
      </c>
      <c r="D157" s="39" t="s">
        <v>2855</v>
      </c>
      <c r="E157" s="39" t="s">
        <v>2880</v>
      </c>
      <c r="F157" s="200">
        <v>2000</v>
      </c>
      <c r="G157" s="48"/>
      <c r="H157" s="48"/>
      <c r="I157" s="48" t="s">
        <v>2983</v>
      </c>
      <c r="J157" s="52" t="s">
        <v>118</v>
      </c>
      <c r="K157" s="48" t="s">
        <v>10</v>
      </c>
      <c r="L157" s="52" t="s">
        <v>10</v>
      </c>
    </row>
    <row r="158" spans="1:12" ht="15" customHeight="1" x14ac:dyDescent="0.25">
      <c r="A158" s="34">
        <v>42753</v>
      </c>
      <c r="B158" s="33" t="s">
        <v>2993</v>
      </c>
      <c r="C158" s="157">
        <v>56</v>
      </c>
      <c r="D158" s="39" t="s">
        <v>2855</v>
      </c>
      <c r="E158" s="39" t="s">
        <v>2880</v>
      </c>
      <c r="F158" s="200">
        <v>1000</v>
      </c>
      <c r="G158" s="48"/>
      <c r="H158" s="48"/>
      <c r="I158" s="48" t="s">
        <v>2983</v>
      </c>
      <c r="J158" s="52" t="s">
        <v>118</v>
      </c>
      <c r="K158" s="48" t="s">
        <v>10</v>
      </c>
      <c r="L158" s="52" t="s">
        <v>10</v>
      </c>
    </row>
    <row r="159" spans="1:12" ht="15" customHeight="1" x14ac:dyDescent="0.25">
      <c r="A159" s="34">
        <v>42753</v>
      </c>
      <c r="B159" s="33" t="s">
        <v>2993</v>
      </c>
      <c r="C159" s="157">
        <v>56</v>
      </c>
      <c r="D159" s="39" t="s">
        <v>2855</v>
      </c>
      <c r="E159" s="39" t="s">
        <v>2573</v>
      </c>
      <c r="F159" s="200">
        <v>50</v>
      </c>
      <c r="G159" s="48"/>
      <c r="H159" s="48"/>
      <c r="I159" s="48" t="s">
        <v>2983</v>
      </c>
      <c r="J159" s="52" t="s">
        <v>118</v>
      </c>
      <c r="K159" s="48" t="s">
        <v>10</v>
      </c>
      <c r="L159" s="52" t="s">
        <v>10</v>
      </c>
    </row>
    <row r="160" spans="1:12" ht="15" customHeight="1" x14ac:dyDescent="0.25">
      <c r="A160" s="34">
        <v>42753</v>
      </c>
      <c r="B160" s="33" t="s">
        <v>2993</v>
      </c>
      <c r="C160" s="157">
        <v>56</v>
      </c>
      <c r="D160" s="39" t="s">
        <v>2855</v>
      </c>
      <c r="E160" s="39" t="s">
        <v>2880</v>
      </c>
      <c r="F160" s="200">
        <v>600</v>
      </c>
      <c r="G160" s="48"/>
      <c r="H160" s="48"/>
      <c r="I160" s="48" t="s">
        <v>2983</v>
      </c>
      <c r="J160" s="52" t="s">
        <v>118</v>
      </c>
      <c r="K160" s="48" t="s">
        <v>10</v>
      </c>
      <c r="L160" s="52" t="s">
        <v>10</v>
      </c>
    </row>
    <row r="161" spans="1:12" ht="15.75" customHeight="1" x14ac:dyDescent="0.25">
      <c r="A161" s="34">
        <v>42753</v>
      </c>
      <c r="B161" s="33" t="s">
        <v>2993</v>
      </c>
      <c r="C161" s="157">
        <v>56</v>
      </c>
      <c r="D161" s="39" t="s">
        <v>2855</v>
      </c>
      <c r="E161" s="39" t="s">
        <v>2880</v>
      </c>
      <c r="F161" s="200">
        <v>800</v>
      </c>
      <c r="G161" s="48"/>
      <c r="H161" s="48"/>
      <c r="I161" s="48" t="s">
        <v>2983</v>
      </c>
      <c r="J161" s="52" t="s">
        <v>118</v>
      </c>
      <c r="K161" s="48" t="s">
        <v>10</v>
      </c>
      <c r="L161" s="52" t="s">
        <v>10</v>
      </c>
    </row>
    <row r="162" spans="1:12" ht="15.75" customHeight="1" x14ac:dyDescent="0.25">
      <c r="A162" s="34">
        <v>42753</v>
      </c>
      <c r="B162" s="33" t="s">
        <v>2993</v>
      </c>
      <c r="C162" s="157">
        <v>56</v>
      </c>
      <c r="D162" s="39" t="s">
        <v>2855</v>
      </c>
      <c r="E162" s="39" t="s">
        <v>2880</v>
      </c>
      <c r="F162" s="200">
        <v>1300</v>
      </c>
      <c r="G162" s="48"/>
      <c r="H162" s="48"/>
      <c r="I162" s="48" t="s">
        <v>2983</v>
      </c>
      <c r="J162" s="52" t="s">
        <v>118</v>
      </c>
      <c r="K162" s="48" t="s">
        <v>10</v>
      </c>
      <c r="L162" s="52" t="s">
        <v>10</v>
      </c>
    </row>
    <row r="163" spans="1:12" ht="15" customHeight="1" x14ac:dyDescent="0.25">
      <c r="A163" s="34">
        <v>42753</v>
      </c>
      <c r="B163" s="33" t="s">
        <v>2993</v>
      </c>
      <c r="C163" s="157">
        <v>56</v>
      </c>
      <c r="D163" s="39" t="s">
        <v>2855</v>
      </c>
      <c r="E163" s="39" t="s">
        <v>2880</v>
      </c>
      <c r="F163" s="200">
        <v>1500</v>
      </c>
      <c r="G163" s="48"/>
      <c r="H163" s="48"/>
      <c r="I163" s="48" t="s">
        <v>2983</v>
      </c>
      <c r="J163" s="52" t="s">
        <v>118</v>
      </c>
      <c r="K163" s="48" t="s">
        <v>10</v>
      </c>
      <c r="L163" s="52" t="s">
        <v>10</v>
      </c>
    </row>
    <row r="164" spans="1:12" ht="15" customHeight="1" x14ac:dyDescent="0.25">
      <c r="A164" s="34">
        <v>42753</v>
      </c>
      <c r="B164" s="33" t="s">
        <v>2993</v>
      </c>
      <c r="C164" s="157">
        <v>56</v>
      </c>
      <c r="D164" s="39" t="s">
        <v>2855</v>
      </c>
      <c r="E164" s="39" t="s">
        <v>2880</v>
      </c>
      <c r="F164" s="200">
        <v>700</v>
      </c>
      <c r="G164" s="48"/>
      <c r="H164" s="48"/>
      <c r="I164" s="48" t="s">
        <v>2983</v>
      </c>
      <c r="J164" s="52" t="s">
        <v>118</v>
      </c>
      <c r="K164" s="48" t="s">
        <v>10</v>
      </c>
      <c r="L164" s="52" t="s">
        <v>10</v>
      </c>
    </row>
    <row r="165" spans="1:12" ht="15" customHeight="1" x14ac:dyDescent="0.25">
      <c r="A165" s="34">
        <v>42753</v>
      </c>
      <c r="B165" s="33" t="s">
        <v>2993</v>
      </c>
      <c r="C165" s="157">
        <v>56</v>
      </c>
      <c r="D165" s="39" t="s">
        <v>2855</v>
      </c>
      <c r="E165" s="39" t="s">
        <v>2880</v>
      </c>
      <c r="F165" s="200">
        <v>1000</v>
      </c>
      <c r="G165" s="48"/>
      <c r="H165" s="48"/>
      <c r="I165" s="48" t="s">
        <v>2983</v>
      </c>
      <c r="J165" s="52" t="s">
        <v>118</v>
      </c>
      <c r="K165" s="48" t="s">
        <v>10</v>
      </c>
      <c r="L165" s="52" t="s">
        <v>10</v>
      </c>
    </row>
    <row r="166" spans="1:12" ht="15" customHeight="1" x14ac:dyDescent="0.25">
      <c r="A166" s="34">
        <v>42753</v>
      </c>
      <c r="B166" s="33" t="s">
        <v>2993</v>
      </c>
      <c r="C166" s="157">
        <v>56</v>
      </c>
      <c r="D166" s="39" t="s">
        <v>2855</v>
      </c>
      <c r="E166" s="39" t="s">
        <v>2880</v>
      </c>
      <c r="F166" s="200">
        <v>800</v>
      </c>
      <c r="G166" s="48"/>
      <c r="H166" s="48"/>
      <c r="I166" s="48" t="s">
        <v>2983</v>
      </c>
      <c r="J166" s="52" t="s">
        <v>118</v>
      </c>
      <c r="K166" s="48" t="s">
        <v>10</v>
      </c>
      <c r="L166" s="52" t="s">
        <v>10</v>
      </c>
    </row>
    <row r="167" spans="1:12" ht="15" customHeight="1" x14ac:dyDescent="0.25">
      <c r="A167" s="34">
        <v>42753</v>
      </c>
      <c r="B167" s="33" t="s">
        <v>2993</v>
      </c>
      <c r="C167" s="157">
        <v>56</v>
      </c>
      <c r="D167" s="39" t="s">
        <v>2855</v>
      </c>
      <c r="E167" s="39" t="s">
        <v>2880</v>
      </c>
      <c r="F167" s="200">
        <v>1000</v>
      </c>
      <c r="G167" s="48"/>
      <c r="H167" s="48"/>
      <c r="I167" s="48" t="s">
        <v>2983</v>
      </c>
      <c r="J167" s="52" t="s">
        <v>118</v>
      </c>
      <c r="K167" s="48" t="s">
        <v>10</v>
      </c>
      <c r="L167" s="52" t="s">
        <v>10</v>
      </c>
    </row>
    <row r="168" spans="1:12" ht="15" customHeight="1" x14ac:dyDescent="0.25">
      <c r="A168" s="34">
        <v>42753</v>
      </c>
      <c r="B168" s="33" t="s">
        <v>2993</v>
      </c>
      <c r="C168" s="157">
        <v>56</v>
      </c>
      <c r="D168" s="39" t="s">
        <v>2855</v>
      </c>
      <c r="E168" s="39" t="s">
        <v>2880</v>
      </c>
      <c r="F168" s="200">
        <v>600</v>
      </c>
      <c r="G168" s="48"/>
      <c r="H168" s="48"/>
      <c r="I168" s="48" t="s">
        <v>2983</v>
      </c>
      <c r="J168" s="52" t="s">
        <v>118</v>
      </c>
      <c r="K168" s="48" t="s">
        <v>10</v>
      </c>
      <c r="L168" s="52" t="s">
        <v>10</v>
      </c>
    </row>
    <row r="169" spans="1:12" ht="15" customHeight="1" x14ac:dyDescent="0.25">
      <c r="A169" s="34">
        <v>42753</v>
      </c>
      <c r="B169" s="33" t="s">
        <v>2993</v>
      </c>
      <c r="C169" s="157">
        <v>56</v>
      </c>
      <c r="D169" s="39" t="s">
        <v>2855</v>
      </c>
      <c r="E169" s="39" t="s">
        <v>2880</v>
      </c>
      <c r="F169" s="200">
        <v>400</v>
      </c>
      <c r="G169" s="48"/>
      <c r="H169" s="48"/>
      <c r="I169" s="48" t="s">
        <v>2983</v>
      </c>
      <c r="J169" s="52" t="s">
        <v>118</v>
      </c>
      <c r="K169" s="48" t="s">
        <v>10</v>
      </c>
      <c r="L169" s="52" t="s">
        <v>10</v>
      </c>
    </row>
    <row r="170" spans="1:12" ht="15.75" customHeight="1" x14ac:dyDescent="0.25">
      <c r="A170" s="34">
        <v>42753</v>
      </c>
      <c r="B170" s="33" t="s">
        <v>2993</v>
      </c>
      <c r="C170" s="157">
        <v>56</v>
      </c>
      <c r="D170" s="39" t="s">
        <v>2855</v>
      </c>
      <c r="E170" s="39" t="s">
        <v>2880</v>
      </c>
      <c r="F170" s="200">
        <v>400</v>
      </c>
      <c r="G170" s="48"/>
      <c r="H170" s="48"/>
      <c r="I170" s="48" t="s">
        <v>2983</v>
      </c>
      <c r="J170" s="52" t="s">
        <v>118</v>
      </c>
      <c r="K170" s="48" t="s">
        <v>10</v>
      </c>
      <c r="L170" s="52" t="s">
        <v>10</v>
      </c>
    </row>
    <row r="171" spans="1:12" ht="15" customHeight="1" x14ac:dyDescent="0.25">
      <c r="A171" s="34">
        <v>42753</v>
      </c>
      <c r="B171" s="33" t="s">
        <v>2993</v>
      </c>
      <c r="C171" s="157">
        <v>56</v>
      </c>
      <c r="D171" s="39" t="s">
        <v>2855</v>
      </c>
      <c r="E171" s="39" t="s">
        <v>2880</v>
      </c>
      <c r="F171" s="200">
        <v>300</v>
      </c>
      <c r="G171" s="48"/>
      <c r="H171" s="48"/>
      <c r="I171" s="48" t="s">
        <v>2983</v>
      </c>
      <c r="J171" s="52" t="s">
        <v>118</v>
      </c>
      <c r="K171" s="48" t="s">
        <v>10</v>
      </c>
      <c r="L171" s="52" t="s">
        <v>10</v>
      </c>
    </row>
    <row r="172" spans="1:12" ht="15" customHeight="1" x14ac:dyDescent="0.25">
      <c r="A172" s="34">
        <v>42753</v>
      </c>
      <c r="B172" s="33" t="s">
        <v>2993</v>
      </c>
      <c r="C172" s="157">
        <v>56</v>
      </c>
      <c r="D172" s="39" t="s">
        <v>2855</v>
      </c>
      <c r="E172" s="39" t="s">
        <v>2880</v>
      </c>
      <c r="F172" s="200">
        <v>400</v>
      </c>
      <c r="G172" s="48"/>
      <c r="H172" s="48"/>
      <c r="I172" s="48" t="s">
        <v>2983</v>
      </c>
      <c r="J172" s="52" t="s">
        <v>118</v>
      </c>
      <c r="K172" s="48" t="s">
        <v>10</v>
      </c>
      <c r="L172" s="52" t="s">
        <v>10</v>
      </c>
    </row>
    <row r="173" spans="1:12" ht="15" customHeight="1" x14ac:dyDescent="0.25">
      <c r="A173" s="34">
        <v>42753</v>
      </c>
      <c r="B173" s="33" t="s">
        <v>2993</v>
      </c>
      <c r="C173" s="157">
        <v>56</v>
      </c>
      <c r="D173" s="39" t="s">
        <v>2855</v>
      </c>
      <c r="E173" s="39" t="s">
        <v>2880</v>
      </c>
      <c r="F173" s="200">
        <v>800</v>
      </c>
      <c r="G173" s="48"/>
      <c r="H173" s="48"/>
      <c r="I173" s="48" t="s">
        <v>2983</v>
      </c>
      <c r="J173" s="52" t="s">
        <v>118</v>
      </c>
      <c r="K173" s="48" t="s">
        <v>10</v>
      </c>
      <c r="L173" s="52" t="s">
        <v>10</v>
      </c>
    </row>
    <row r="174" spans="1:12" ht="15" customHeight="1" x14ac:dyDescent="0.25">
      <c r="A174" s="34">
        <v>42753</v>
      </c>
      <c r="B174" s="33" t="s">
        <v>2993</v>
      </c>
      <c r="C174" s="157">
        <v>56</v>
      </c>
      <c r="D174" s="39" t="s">
        <v>2855</v>
      </c>
      <c r="E174" s="39" t="s">
        <v>2880</v>
      </c>
      <c r="F174" s="200">
        <v>500</v>
      </c>
      <c r="G174" s="48"/>
      <c r="H174" s="48"/>
      <c r="I174" s="48" t="s">
        <v>2983</v>
      </c>
      <c r="J174" s="52" t="s">
        <v>118</v>
      </c>
      <c r="K174" s="48" t="s">
        <v>10</v>
      </c>
      <c r="L174" s="52" t="s">
        <v>10</v>
      </c>
    </row>
    <row r="175" spans="1:12" ht="15" customHeight="1" x14ac:dyDescent="0.25">
      <c r="A175" s="34">
        <v>42753</v>
      </c>
      <c r="B175" s="33" t="s">
        <v>2993</v>
      </c>
      <c r="C175" s="157">
        <v>56</v>
      </c>
      <c r="D175" s="39" t="s">
        <v>2855</v>
      </c>
      <c r="E175" s="39" t="s">
        <v>2880</v>
      </c>
      <c r="F175" s="200">
        <v>400</v>
      </c>
      <c r="G175" s="48"/>
      <c r="H175" s="48"/>
      <c r="I175" s="48" t="s">
        <v>2983</v>
      </c>
      <c r="J175" s="52" t="s">
        <v>118</v>
      </c>
      <c r="K175" s="48" t="s">
        <v>10</v>
      </c>
      <c r="L175" s="52" t="s">
        <v>10</v>
      </c>
    </row>
    <row r="176" spans="1:12" ht="15" customHeight="1" x14ac:dyDescent="0.25">
      <c r="A176" s="34">
        <v>42753</v>
      </c>
      <c r="B176" s="33" t="s">
        <v>2993</v>
      </c>
      <c r="C176" s="157">
        <v>56</v>
      </c>
      <c r="D176" s="39" t="s">
        <v>2855</v>
      </c>
      <c r="E176" s="39" t="s">
        <v>2880</v>
      </c>
      <c r="F176" s="200">
        <v>500</v>
      </c>
      <c r="G176" s="48"/>
      <c r="H176" s="48"/>
      <c r="I176" s="48" t="s">
        <v>2983</v>
      </c>
      <c r="J176" s="52" t="s">
        <v>118</v>
      </c>
      <c r="K176" s="48" t="s">
        <v>10</v>
      </c>
      <c r="L176" s="52" t="s">
        <v>10</v>
      </c>
    </row>
    <row r="177" spans="1:12" ht="15" customHeight="1" x14ac:dyDescent="0.25">
      <c r="A177" s="34">
        <v>42753</v>
      </c>
      <c r="B177" s="33" t="s">
        <v>2993</v>
      </c>
      <c r="C177" s="157">
        <v>56</v>
      </c>
      <c r="D177" s="39" t="s">
        <v>2855</v>
      </c>
      <c r="E177" s="39" t="s">
        <v>2880</v>
      </c>
      <c r="F177" s="200">
        <v>1300</v>
      </c>
      <c r="G177" s="48"/>
      <c r="H177" s="48"/>
      <c r="I177" s="48" t="s">
        <v>2983</v>
      </c>
      <c r="J177" s="52" t="s">
        <v>118</v>
      </c>
      <c r="K177" s="48" t="s">
        <v>10</v>
      </c>
      <c r="L177" s="52" t="s">
        <v>10</v>
      </c>
    </row>
    <row r="178" spans="1:12" ht="15" customHeight="1" x14ac:dyDescent="0.25">
      <c r="A178" s="34">
        <v>42753</v>
      </c>
      <c r="B178" s="33" t="s">
        <v>2993</v>
      </c>
      <c r="C178" s="157">
        <v>56</v>
      </c>
      <c r="D178" s="39" t="s">
        <v>2855</v>
      </c>
      <c r="E178" s="39" t="s">
        <v>2880</v>
      </c>
      <c r="F178" s="200">
        <v>400</v>
      </c>
      <c r="G178" s="48"/>
      <c r="H178" s="48"/>
      <c r="I178" s="48" t="s">
        <v>2983</v>
      </c>
      <c r="J178" s="52" t="s">
        <v>118</v>
      </c>
      <c r="K178" s="48" t="s">
        <v>10</v>
      </c>
      <c r="L178" s="52" t="s">
        <v>10</v>
      </c>
    </row>
    <row r="179" spans="1:12" ht="15" customHeight="1" x14ac:dyDescent="0.25">
      <c r="A179" s="34">
        <v>42753</v>
      </c>
      <c r="B179" s="33" t="s">
        <v>2993</v>
      </c>
      <c r="C179" s="157">
        <v>56</v>
      </c>
      <c r="D179" s="39" t="s">
        <v>2855</v>
      </c>
      <c r="E179" s="39" t="s">
        <v>2880</v>
      </c>
      <c r="F179" s="200">
        <v>500</v>
      </c>
      <c r="G179" s="48"/>
      <c r="H179" s="48"/>
      <c r="I179" s="48" t="s">
        <v>2983</v>
      </c>
      <c r="J179" s="52" t="s">
        <v>118</v>
      </c>
      <c r="K179" s="48" t="s">
        <v>10</v>
      </c>
      <c r="L179" s="52" t="s">
        <v>10</v>
      </c>
    </row>
    <row r="180" spans="1:12" ht="15" customHeight="1" x14ac:dyDescent="0.25">
      <c r="A180" s="34">
        <v>42753</v>
      </c>
      <c r="B180" s="33" t="s">
        <v>2993</v>
      </c>
      <c r="C180" s="157">
        <v>56</v>
      </c>
      <c r="D180" s="39" t="s">
        <v>2855</v>
      </c>
      <c r="E180" s="39" t="s">
        <v>2880</v>
      </c>
      <c r="F180" s="200">
        <v>1000</v>
      </c>
      <c r="G180" s="48"/>
      <c r="H180" s="48"/>
      <c r="I180" s="48" t="s">
        <v>2983</v>
      </c>
      <c r="J180" s="52" t="s">
        <v>118</v>
      </c>
      <c r="K180" s="48" t="s">
        <v>10</v>
      </c>
      <c r="L180" s="52" t="s">
        <v>10</v>
      </c>
    </row>
    <row r="181" spans="1:12" ht="15" customHeight="1" x14ac:dyDescent="0.25">
      <c r="A181" s="34">
        <v>42753</v>
      </c>
      <c r="B181" s="33" t="s">
        <v>2993</v>
      </c>
      <c r="C181" s="157">
        <v>56</v>
      </c>
      <c r="D181" s="39" t="s">
        <v>2855</v>
      </c>
      <c r="E181" s="39" t="s">
        <v>2880</v>
      </c>
      <c r="F181" s="200">
        <v>600</v>
      </c>
      <c r="G181" s="48"/>
      <c r="H181" s="48"/>
      <c r="I181" s="48" t="s">
        <v>2983</v>
      </c>
      <c r="J181" s="52" t="s">
        <v>118</v>
      </c>
      <c r="K181" s="48" t="s">
        <v>10</v>
      </c>
      <c r="L181" s="52" t="s">
        <v>10</v>
      </c>
    </row>
    <row r="182" spans="1:12" ht="15.75" customHeight="1" x14ac:dyDescent="0.25">
      <c r="A182" s="34">
        <v>42753</v>
      </c>
      <c r="B182" s="33" t="s">
        <v>2993</v>
      </c>
      <c r="C182" s="157">
        <v>56</v>
      </c>
      <c r="D182" s="39" t="s">
        <v>2855</v>
      </c>
      <c r="E182" s="39" t="s">
        <v>2880</v>
      </c>
      <c r="F182" s="200">
        <v>800</v>
      </c>
      <c r="G182" s="48"/>
      <c r="H182" s="48"/>
      <c r="I182" s="48" t="s">
        <v>2983</v>
      </c>
      <c r="J182" s="52" t="s">
        <v>118</v>
      </c>
      <c r="K182" s="48" t="s">
        <v>10</v>
      </c>
      <c r="L182" s="52" t="s">
        <v>10</v>
      </c>
    </row>
    <row r="183" spans="1:12" ht="15" customHeight="1" x14ac:dyDescent="0.25">
      <c r="A183" s="34">
        <v>42753</v>
      </c>
      <c r="B183" s="33" t="s">
        <v>2993</v>
      </c>
      <c r="C183" s="157">
        <v>56</v>
      </c>
      <c r="D183" s="39" t="s">
        <v>2855</v>
      </c>
      <c r="E183" s="39" t="s">
        <v>2880</v>
      </c>
      <c r="F183" s="200">
        <v>850</v>
      </c>
      <c r="G183" s="48"/>
      <c r="H183" s="48"/>
      <c r="I183" s="48" t="s">
        <v>2983</v>
      </c>
      <c r="J183" s="52" t="s">
        <v>118</v>
      </c>
      <c r="K183" s="48" t="s">
        <v>10</v>
      </c>
      <c r="L183" s="52" t="s">
        <v>10</v>
      </c>
    </row>
    <row r="184" spans="1:12" ht="15.75" customHeight="1" x14ac:dyDescent="0.25">
      <c r="A184" s="34">
        <v>42753</v>
      </c>
      <c r="B184" s="33" t="s">
        <v>2993</v>
      </c>
      <c r="C184" s="157">
        <v>56</v>
      </c>
      <c r="D184" s="39" t="s">
        <v>2855</v>
      </c>
      <c r="E184" s="39" t="s">
        <v>2880</v>
      </c>
      <c r="F184" s="200">
        <v>700</v>
      </c>
      <c r="G184" s="48"/>
      <c r="H184" s="48"/>
      <c r="I184" s="48" t="s">
        <v>2983</v>
      </c>
      <c r="J184" s="52" t="s">
        <v>118</v>
      </c>
      <c r="K184" s="48" t="s">
        <v>10</v>
      </c>
      <c r="L184" s="52" t="s">
        <v>10</v>
      </c>
    </row>
    <row r="185" spans="1:12" ht="15" customHeight="1" x14ac:dyDescent="0.25">
      <c r="A185" s="34">
        <v>42753</v>
      </c>
      <c r="B185" s="33" t="s">
        <v>2993</v>
      </c>
      <c r="C185" s="157">
        <v>56</v>
      </c>
      <c r="D185" s="39" t="s">
        <v>2855</v>
      </c>
      <c r="E185" s="39" t="s">
        <v>2880</v>
      </c>
      <c r="F185" s="200">
        <v>300</v>
      </c>
      <c r="G185" s="48"/>
      <c r="H185" s="48"/>
      <c r="I185" s="48" t="s">
        <v>2983</v>
      </c>
      <c r="J185" s="52" t="s">
        <v>118</v>
      </c>
      <c r="K185" s="48" t="s">
        <v>10</v>
      </c>
      <c r="L185" s="52" t="s">
        <v>10</v>
      </c>
    </row>
    <row r="186" spans="1:12" ht="15" customHeight="1" x14ac:dyDescent="0.25">
      <c r="A186" s="34">
        <v>42753</v>
      </c>
      <c r="B186" s="33" t="s">
        <v>2993</v>
      </c>
      <c r="C186" s="157">
        <v>56</v>
      </c>
      <c r="D186" s="39" t="s">
        <v>2855</v>
      </c>
      <c r="E186" s="39" t="s">
        <v>2573</v>
      </c>
      <c r="F186" s="200">
        <v>323</v>
      </c>
      <c r="G186" s="48"/>
      <c r="H186" s="48"/>
      <c r="I186" s="48" t="s">
        <v>2983</v>
      </c>
      <c r="J186" s="52" t="s">
        <v>118</v>
      </c>
      <c r="K186" s="48" t="s">
        <v>10</v>
      </c>
      <c r="L186" s="52" t="s">
        <v>10</v>
      </c>
    </row>
    <row r="187" spans="1:12" ht="15" customHeight="1" x14ac:dyDescent="0.25">
      <c r="A187" s="34">
        <v>42754</v>
      </c>
      <c r="B187" s="33" t="s">
        <v>2993</v>
      </c>
      <c r="C187" s="157">
        <v>25</v>
      </c>
      <c r="D187" s="39" t="s">
        <v>127</v>
      </c>
      <c r="E187" s="39" t="s">
        <v>2882</v>
      </c>
      <c r="F187" s="200">
        <v>255</v>
      </c>
      <c r="G187" s="48"/>
      <c r="H187" s="48"/>
      <c r="I187" s="48" t="s">
        <v>2983</v>
      </c>
      <c r="J187" s="52" t="s">
        <v>142</v>
      </c>
      <c r="K187" s="52" t="s">
        <v>2989</v>
      </c>
      <c r="L187" s="52" t="s">
        <v>2989</v>
      </c>
    </row>
    <row r="188" spans="1:12" ht="15" customHeight="1" x14ac:dyDescent="0.25">
      <c r="A188" s="34">
        <v>42754</v>
      </c>
      <c r="B188" s="33" t="s">
        <v>2993</v>
      </c>
      <c r="C188" s="157">
        <v>26</v>
      </c>
      <c r="D188" s="39" t="s">
        <v>143</v>
      </c>
      <c r="E188" s="39" t="s">
        <v>2884</v>
      </c>
      <c r="F188" s="200">
        <v>220.25</v>
      </c>
      <c r="G188" s="48"/>
      <c r="H188" s="48"/>
      <c r="I188" s="48" t="s">
        <v>2983</v>
      </c>
      <c r="J188" s="52" t="s">
        <v>142</v>
      </c>
      <c r="K188" s="48" t="s">
        <v>2977</v>
      </c>
      <c r="L188" s="52" t="s">
        <v>2989</v>
      </c>
    </row>
    <row r="189" spans="1:12" ht="15" customHeight="1" x14ac:dyDescent="0.25">
      <c r="A189" s="34">
        <v>42754</v>
      </c>
      <c r="B189" s="33" t="s">
        <v>2993</v>
      </c>
      <c r="C189" s="157">
        <v>26</v>
      </c>
      <c r="D189" s="39" t="s">
        <v>2885</v>
      </c>
      <c r="E189" s="39" t="s">
        <v>2886</v>
      </c>
      <c r="F189" s="200">
        <v>300</v>
      </c>
      <c r="G189" s="48"/>
      <c r="H189" s="48"/>
      <c r="I189" s="48" t="s">
        <v>2983</v>
      </c>
      <c r="J189" s="52" t="s">
        <v>142</v>
      </c>
      <c r="K189" s="48" t="s">
        <v>2978</v>
      </c>
      <c r="L189" s="52" t="s">
        <v>2989</v>
      </c>
    </row>
    <row r="190" spans="1:12" ht="15" customHeight="1" x14ac:dyDescent="0.25">
      <c r="A190" s="34">
        <v>42754</v>
      </c>
      <c r="B190" s="33" t="s">
        <v>2993</v>
      </c>
      <c r="C190" s="157">
        <v>26</v>
      </c>
      <c r="D190" s="39" t="s">
        <v>143</v>
      </c>
      <c r="E190" s="39" t="s">
        <v>2887</v>
      </c>
      <c r="F190" s="200">
        <v>492</v>
      </c>
      <c r="G190" s="48"/>
      <c r="H190" s="48"/>
      <c r="I190" s="48" t="s">
        <v>2983</v>
      </c>
      <c r="J190" s="52" t="s">
        <v>142</v>
      </c>
      <c r="K190" s="48" t="s">
        <v>2978</v>
      </c>
      <c r="L190" s="52" t="s">
        <v>2989</v>
      </c>
    </row>
    <row r="191" spans="1:12" ht="15" customHeight="1" x14ac:dyDescent="0.25">
      <c r="A191" s="34">
        <v>42754</v>
      </c>
      <c r="B191" s="33" t="s">
        <v>2993</v>
      </c>
      <c r="C191" s="157">
        <v>57</v>
      </c>
      <c r="D191" s="39" t="s">
        <v>127</v>
      </c>
      <c r="E191" s="39" t="s">
        <v>2791</v>
      </c>
      <c r="F191" s="200">
        <v>200</v>
      </c>
      <c r="G191" s="48"/>
      <c r="H191" s="48"/>
      <c r="I191" s="48" t="s">
        <v>2983</v>
      </c>
      <c r="J191" s="52" t="s">
        <v>118</v>
      </c>
      <c r="K191" s="48" t="s">
        <v>10</v>
      </c>
      <c r="L191" s="52" t="s">
        <v>10</v>
      </c>
    </row>
    <row r="192" spans="1:12" ht="15" customHeight="1" x14ac:dyDescent="0.25">
      <c r="A192" s="34">
        <v>42754</v>
      </c>
      <c r="B192" s="33" t="s">
        <v>2993</v>
      </c>
      <c r="C192" s="157">
        <v>57</v>
      </c>
      <c r="D192" s="39" t="s">
        <v>127</v>
      </c>
      <c r="E192" s="39" t="s">
        <v>2791</v>
      </c>
      <c r="F192" s="200">
        <v>400</v>
      </c>
      <c r="G192" s="48"/>
      <c r="H192" s="48"/>
      <c r="I192" s="48" t="s">
        <v>2983</v>
      </c>
      <c r="J192" s="52" t="s">
        <v>118</v>
      </c>
      <c r="K192" s="48" t="s">
        <v>10</v>
      </c>
      <c r="L192" s="52" t="s">
        <v>10</v>
      </c>
    </row>
    <row r="193" spans="1:12" ht="15" customHeight="1" x14ac:dyDescent="0.25">
      <c r="A193" s="34">
        <v>42754</v>
      </c>
      <c r="B193" s="33" t="s">
        <v>2993</v>
      </c>
      <c r="C193" s="157">
        <v>58</v>
      </c>
      <c r="D193" s="39" t="s">
        <v>429</v>
      </c>
      <c r="E193" s="39" t="s">
        <v>2880</v>
      </c>
      <c r="F193" s="200">
        <v>800</v>
      </c>
      <c r="G193" s="48"/>
      <c r="H193" s="48"/>
      <c r="I193" s="48" t="s">
        <v>2983</v>
      </c>
      <c r="J193" s="52" t="s">
        <v>118</v>
      </c>
      <c r="K193" s="48" t="s">
        <v>10</v>
      </c>
      <c r="L193" s="52" t="s">
        <v>10</v>
      </c>
    </row>
    <row r="194" spans="1:12" ht="15" customHeight="1" x14ac:dyDescent="0.25">
      <c r="A194" s="34">
        <v>42754</v>
      </c>
      <c r="B194" s="33" t="s">
        <v>2993</v>
      </c>
      <c r="C194" s="157">
        <v>58</v>
      </c>
      <c r="D194" s="39" t="s">
        <v>429</v>
      </c>
      <c r="E194" s="39" t="s">
        <v>2573</v>
      </c>
      <c r="F194" s="200">
        <v>10</v>
      </c>
      <c r="G194" s="48"/>
      <c r="H194" s="48"/>
      <c r="I194" s="48" t="s">
        <v>2983</v>
      </c>
      <c r="J194" s="52" t="s">
        <v>118</v>
      </c>
      <c r="K194" s="48" t="s">
        <v>10</v>
      </c>
      <c r="L194" s="52" t="s">
        <v>10</v>
      </c>
    </row>
    <row r="195" spans="1:12" ht="15" customHeight="1" x14ac:dyDescent="0.25">
      <c r="A195" s="34">
        <v>42754</v>
      </c>
      <c r="B195" s="33" t="s">
        <v>2993</v>
      </c>
      <c r="C195" s="157">
        <v>59</v>
      </c>
      <c r="D195" s="39" t="s">
        <v>127</v>
      </c>
      <c r="E195" s="39" t="s">
        <v>2881</v>
      </c>
      <c r="F195" s="200">
        <v>8525</v>
      </c>
      <c r="G195" s="48"/>
      <c r="H195" s="48"/>
      <c r="I195" s="48" t="s">
        <v>2983</v>
      </c>
      <c r="J195" s="52" t="s">
        <v>118</v>
      </c>
      <c r="K195" s="65" t="s">
        <v>2216</v>
      </c>
      <c r="L195" s="52" t="s">
        <v>2990</v>
      </c>
    </row>
    <row r="196" spans="1:12" ht="15" customHeight="1" x14ac:dyDescent="0.25">
      <c r="A196" s="34">
        <v>42754</v>
      </c>
      <c r="B196" s="33" t="s">
        <v>2993</v>
      </c>
      <c r="C196" s="157">
        <v>59</v>
      </c>
      <c r="D196" s="39" t="s">
        <v>127</v>
      </c>
      <c r="E196" s="39" t="s">
        <v>2883</v>
      </c>
      <c r="F196" s="200">
        <v>90</v>
      </c>
      <c r="G196" s="48"/>
      <c r="H196" s="48"/>
      <c r="I196" s="48" t="s">
        <v>2983</v>
      </c>
      <c r="J196" s="52" t="s">
        <v>118</v>
      </c>
      <c r="K196" s="48" t="s">
        <v>10</v>
      </c>
      <c r="L196" s="52" t="s">
        <v>10</v>
      </c>
    </row>
    <row r="197" spans="1:12" ht="15" customHeight="1" x14ac:dyDescent="0.25">
      <c r="A197" s="34">
        <v>42756</v>
      </c>
      <c r="B197" s="33" t="s">
        <v>2993</v>
      </c>
      <c r="C197" s="157">
        <v>26</v>
      </c>
      <c r="D197" s="39" t="s">
        <v>143</v>
      </c>
      <c r="E197" s="39" t="s">
        <v>2888</v>
      </c>
      <c r="F197" s="200">
        <v>1199</v>
      </c>
      <c r="G197" s="48"/>
      <c r="H197" s="48"/>
      <c r="I197" s="48" t="s">
        <v>2983</v>
      </c>
      <c r="J197" s="52" t="s">
        <v>3415</v>
      </c>
      <c r="K197" s="52" t="s">
        <v>45</v>
      </c>
      <c r="L197" s="52" t="s">
        <v>2975</v>
      </c>
    </row>
    <row r="198" spans="1:12" ht="15" customHeight="1" x14ac:dyDescent="0.25">
      <c r="A198" s="34">
        <v>42756</v>
      </c>
      <c r="B198" s="33" t="s">
        <v>2993</v>
      </c>
      <c r="C198" s="157">
        <v>26</v>
      </c>
      <c r="D198" s="39" t="s">
        <v>143</v>
      </c>
      <c r="E198" s="39" t="s">
        <v>2889</v>
      </c>
      <c r="F198" s="200">
        <v>831</v>
      </c>
      <c r="G198" s="48"/>
      <c r="H198" s="48"/>
      <c r="I198" s="48" t="s">
        <v>2983</v>
      </c>
      <c r="J198" s="52" t="s">
        <v>3415</v>
      </c>
      <c r="K198" s="52" t="s">
        <v>45</v>
      </c>
      <c r="L198" s="52" t="s">
        <v>2975</v>
      </c>
    </row>
    <row r="199" spans="1:12" ht="15" customHeight="1" x14ac:dyDescent="0.25">
      <c r="A199" s="34">
        <v>42756</v>
      </c>
      <c r="B199" s="33" t="s">
        <v>2993</v>
      </c>
      <c r="C199" s="157">
        <v>26</v>
      </c>
      <c r="D199" s="39" t="s">
        <v>143</v>
      </c>
      <c r="E199" s="39" t="s">
        <v>2890</v>
      </c>
      <c r="F199" s="200">
        <v>1898</v>
      </c>
      <c r="G199" s="48"/>
      <c r="H199" s="48"/>
      <c r="I199" s="48" t="s">
        <v>2983</v>
      </c>
      <c r="J199" s="52" t="s">
        <v>3415</v>
      </c>
      <c r="K199" s="52" t="s">
        <v>45</v>
      </c>
      <c r="L199" s="52" t="s">
        <v>2975</v>
      </c>
    </row>
    <row r="200" spans="1:12" ht="15" customHeight="1" x14ac:dyDescent="0.25">
      <c r="A200" s="34">
        <v>42756</v>
      </c>
      <c r="B200" s="33" t="s">
        <v>2993</v>
      </c>
      <c r="C200" s="157">
        <v>26</v>
      </c>
      <c r="D200" s="39" t="s">
        <v>143</v>
      </c>
      <c r="E200" s="39" t="s">
        <v>2891</v>
      </c>
      <c r="F200" s="200">
        <v>947</v>
      </c>
      <c r="G200" s="48"/>
      <c r="H200" s="48"/>
      <c r="I200" s="48" t="s">
        <v>2983</v>
      </c>
      <c r="J200" s="52" t="s">
        <v>3415</v>
      </c>
      <c r="K200" s="52" t="s">
        <v>45</v>
      </c>
      <c r="L200" s="52" t="s">
        <v>2975</v>
      </c>
    </row>
    <row r="201" spans="1:12" ht="15" customHeight="1" x14ac:dyDescent="0.25">
      <c r="A201" s="34">
        <v>42756</v>
      </c>
      <c r="B201" s="33" t="s">
        <v>2993</v>
      </c>
      <c r="C201" s="157">
        <v>26</v>
      </c>
      <c r="D201" s="39" t="s">
        <v>143</v>
      </c>
      <c r="E201" s="39" t="s">
        <v>2890</v>
      </c>
      <c r="F201" s="200">
        <v>1898</v>
      </c>
      <c r="G201" s="48"/>
      <c r="H201" s="48"/>
      <c r="I201" s="48" t="s">
        <v>2983</v>
      </c>
      <c r="J201" s="52" t="s">
        <v>3415</v>
      </c>
      <c r="K201" s="52" t="s">
        <v>45</v>
      </c>
      <c r="L201" s="52" t="s">
        <v>2975</v>
      </c>
    </row>
    <row r="202" spans="1:12" ht="15" customHeight="1" x14ac:dyDescent="0.25">
      <c r="A202" s="34">
        <v>42756</v>
      </c>
      <c r="B202" s="33" t="s">
        <v>2993</v>
      </c>
      <c r="C202" s="157">
        <v>26</v>
      </c>
      <c r="D202" s="39" t="s">
        <v>2544</v>
      </c>
      <c r="E202" s="39" t="s">
        <v>2892</v>
      </c>
      <c r="F202" s="200">
        <v>400</v>
      </c>
      <c r="G202" s="48"/>
      <c r="H202" s="48"/>
      <c r="I202" s="48" t="s">
        <v>2983</v>
      </c>
      <c r="J202" s="52" t="s">
        <v>142</v>
      </c>
      <c r="K202" s="52" t="s">
        <v>2989</v>
      </c>
      <c r="L202" s="52" t="s">
        <v>2989</v>
      </c>
    </row>
    <row r="203" spans="1:12" ht="15" customHeight="1" x14ac:dyDescent="0.25">
      <c r="A203" s="34">
        <v>42756</v>
      </c>
      <c r="B203" s="33" t="s">
        <v>2993</v>
      </c>
      <c r="C203" s="157">
        <v>27</v>
      </c>
      <c r="D203" s="39" t="s">
        <v>429</v>
      </c>
      <c r="E203" s="39" t="s">
        <v>2894</v>
      </c>
      <c r="F203" s="200">
        <v>245</v>
      </c>
      <c r="G203" s="48"/>
      <c r="H203" s="48"/>
      <c r="I203" s="48" t="s">
        <v>2983</v>
      </c>
      <c r="J203" s="52" t="s">
        <v>142</v>
      </c>
      <c r="K203" s="48" t="s">
        <v>2979</v>
      </c>
      <c r="L203" s="52" t="s">
        <v>2979</v>
      </c>
    </row>
    <row r="204" spans="1:12" ht="15" customHeight="1" x14ac:dyDescent="0.25">
      <c r="A204" s="34">
        <v>42756</v>
      </c>
      <c r="B204" s="33" t="s">
        <v>2993</v>
      </c>
      <c r="C204" s="157">
        <v>60</v>
      </c>
      <c r="D204" s="39" t="s">
        <v>429</v>
      </c>
      <c r="E204" s="39" t="s">
        <v>2893</v>
      </c>
      <c r="F204" s="200">
        <v>5000</v>
      </c>
      <c r="G204" s="48"/>
      <c r="H204" s="48"/>
      <c r="I204" s="48" t="s">
        <v>2983</v>
      </c>
      <c r="J204" s="52" t="s">
        <v>118</v>
      </c>
      <c r="K204" s="65" t="s">
        <v>2216</v>
      </c>
      <c r="L204" s="52" t="s">
        <v>2990</v>
      </c>
    </row>
    <row r="205" spans="1:12" ht="15" customHeight="1" x14ac:dyDescent="0.25">
      <c r="A205" s="34">
        <v>42757</v>
      </c>
      <c r="B205" s="33" t="s">
        <v>2993</v>
      </c>
      <c r="C205" s="157">
        <v>28</v>
      </c>
      <c r="D205" s="39" t="s">
        <v>143</v>
      </c>
      <c r="E205" s="39" t="s">
        <v>2900</v>
      </c>
      <c r="F205" s="200">
        <v>372</v>
      </c>
      <c r="G205" s="48"/>
      <c r="H205" s="48"/>
      <c r="I205" s="48" t="s">
        <v>2983</v>
      </c>
      <c r="J205" s="52" t="s">
        <v>142</v>
      </c>
      <c r="K205" s="48" t="s">
        <v>2977</v>
      </c>
      <c r="L205" s="52" t="s">
        <v>2989</v>
      </c>
    </row>
    <row r="206" spans="1:12" ht="15" customHeight="1" x14ac:dyDescent="0.25">
      <c r="A206" s="34">
        <v>42757</v>
      </c>
      <c r="B206" s="33" t="s">
        <v>2993</v>
      </c>
      <c r="C206" s="157">
        <v>29</v>
      </c>
      <c r="D206" s="39" t="s">
        <v>2903</v>
      </c>
      <c r="E206" s="39" t="s">
        <v>2904</v>
      </c>
      <c r="F206" s="200">
        <v>550</v>
      </c>
      <c r="G206" s="48"/>
      <c r="H206" s="48"/>
      <c r="I206" s="48" t="s">
        <v>2983</v>
      </c>
      <c r="J206" s="52" t="s">
        <v>142</v>
      </c>
      <c r="K206" s="52" t="s">
        <v>2989</v>
      </c>
      <c r="L206" s="52" t="s">
        <v>2989</v>
      </c>
    </row>
    <row r="207" spans="1:12" ht="15" customHeight="1" x14ac:dyDescent="0.25">
      <c r="A207" s="34">
        <v>42757</v>
      </c>
      <c r="B207" s="33" t="s">
        <v>2993</v>
      </c>
      <c r="C207" s="157">
        <v>61</v>
      </c>
      <c r="D207" s="39" t="s">
        <v>271</v>
      </c>
      <c r="E207" s="39" t="s">
        <v>2895</v>
      </c>
      <c r="F207" s="200">
        <v>1285</v>
      </c>
      <c r="G207" s="48"/>
      <c r="H207" s="48"/>
      <c r="I207" s="48" t="s">
        <v>2983</v>
      </c>
      <c r="J207" s="52" t="s">
        <v>118</v>
      </c>
      <c r="K207" s="65" t="s">
        <v>2216</v>
      </c>
      <c r="L207" s="52" t="s">
        <v>2990</v>
      </c>
    </row>
    <row r="208" spans="1:12" ht="15" customHeight="1" x14ac:dyDescent="0.25">
      <c r="A208" s="34">
        <v>42757</v>
      </c>
      <c r="B208" s="33" t="s">
        <v>2993</v>
      </c>
      <c r="C208" s="157">
        <v>61</v>
      </c>
      <c r="D208" s="39" t="s">
        <v>271</v>
      </c>
      <c r="E208" s="39" t="s">
        <v>2896</v>
      </c>
      <c r="F208" s="200">
        <v>35</v>
      </c>
      <c r="G208" s="48"/>
      <c r="H208" s="48"/>
      <c r="I208" s="48" t="s">
        <v>2983</v>
      </c>
      <c r="J208" s="52" t="s">
        <v>118</v>
      </c>
      <c r="K208" s="65" t="s">
        <v>2216</v>
      </c>
      <c r="L208" s="52" t="s">
        <v>2990</v>
      </c>
    </row>
    <row r="209" spans="1:12" ht="15" customHeight="1" x14ac:dyDescent="0.25">
      <c r="A209" s="34">
        <v>42757</v>
      </c>
      <c r="B209" s="33" t="s">
        <v>2993</v>
      </c>
      <c r="C209" s="157">
        <v>61</v>
      </c>
      <c r="D209" s="39" t="s">
        <v>271</v>
      </c>
      <c r="E209" s="39" t="s">
        <v>2897</v>
      </c>
      <c r="F209" s="200">
        <v>50</v>
      </c>
      <c r="G209" s="48"/>
      <c r="H209" s="48"/>
      <c r="I209" s="48" t="s">
        <v>2983</v>
      </c>
      <c r="J209" s="52" t="s">
        <v>118</v>
      </c>
      <c r="K209" s="48" t="s">
        <v>10</v>
      </c>
      <c r="L209" s="52" t="s">
        <v>10</v>
      </c>
    </row>
    <row r="210" spans="1:12" ht="15" customHeight="1" x14ac:dyDescent="0.25">
      <c r="A210" s="34">
        <v>42757</v>
      </c>
      <c r="B210" s="33" t="s">
        <v>2993</v>
      </c>
      <c r="C210" s="157">
        <v>61</v>
      </c>
      <c r="D210" s="39" t="s">
        <v>271</v>
      </c>
      <c r="E210" s="39" t="s">
        <v>2898</v>
      </c>
      <c r="F210" s="200">
        <v>140</v>
      </c>
      <c r="G210" s="48"/>
      <c r="H210" s="48"/>
      <c r="I210" s="48" t="s">
        <v>2983</v>
      </c>
      <c r="J210" s="52" t="s">
        <v>118</v>
      </c>
      <c r="K210" s="65" t="s">
        <v>2216</v>
      </c>
      <c r="L210" s="52" t="s">
        <v>2990</v>
      </c>
    </row>
    <row r="211" spans="1:12" ht="15" customHeight="1" x14ac:dyDescent="0.25">
      <c r="A211" s="34">
        <v>42757</v>
      </c>
      <c r="B211" s="33" t="s">
        <v>2993</v>
      </c>
      <c r="C211" s="157">
        <v>61</v>
      </c>
      <c r="D211" s="39" t="s">
        <v>271</v>
      </c>
      <c r="E211" s="39" t="s">
        <v>2899</v>
      </c>
      <c r="F211" s="200">
        <v>125</v>
      </c>
      <c r="G211" s="48"/>
      <c r="H211" s="48"/>
      <c r="I211" s="48" t="s">
        <v>2983</v>
      </c>
      <c r="J211" s="52" t="s">
        <v>118</v>
      </c>
      <c r="K211" s="65" t="s">
        <v>2216</v>
      </c>
      <c r="L211" s="52" t="s">
        <v>2990</v>
      </c>
    </row>
    <row r="212" spans="1:12" ht="15" customHeight="1" x14ac:dyDescent="0.25">
      <c r="A212" s="34">
        <v>42757</v>
      </c>
      <c r="B212" s="33" t="s">
        <v>2993</v>
      </c>
      <c r="C212" s="157">
        <v>62</v>
      </c>
      <c r="D212" s="39" t="s">
        <v>127</v>
      </c>
      <c r="E212" s="39" t="s">
        <v>460</v>
      </c>
      <c r="F212" s="200">
        <v>610</v>
      </c>
      <c r="G212" s="48"/>
      <c r="H212" s="48"/>
      <c r="I212" s="48" t="s">
        <v>2983</v>
      </c>
      <c r="J212" s="52" t="s">
        <v>118</v>
      </c>
      <c r="K212" s="65" t="s">
        <v>2216</v>
      </c>
      <c r="L212" s="52" t="s">
        <v>2990</v>
      </c>
    </row>
    <row r="213" spans="1:12" ht="15" customHeight="1" x14ac:dyDescent="0.25">
      <c r="A213" s="34">
        <v>42757</v>
      </c>
      <c r="B213" s="33" t="s">
        <v>2993</v>
      </c>
      <c r="C213" s="157">
        <v>62</v>
      </c>
      <c r="D213" s="39" t="s">
        <v>127</v>
      </c>
      <c r="E213" s="39" t="s">
        <v>460</v>
      </c>
      <c r="F213" s="200">
        <v>310</v>
      </c>
      <c r="G213" s="48"/>
      <c r="H213" s="48"/>
      <c r="I213" s="48" t="s">
        <v>2983</v>
      </c>
      <c r="J213" s="52" t="s">
        <v>118</v>
      </c>
      <c r="K213" s="65" t="s">
        <v>2216</v>
      </c>
      <c r="L213" s="52" t="s">
        <v>2990</v>
      </c>
    </row>
    <row r="214" spans="1:12" ht="15" customHeight="1" x14ac:dyDescent="0.25">
      <c r="A214" s="34">
        <v>42757</v>
      </c>
      <c r="B214" s="33" t="s">
        <v>2993</v>
      </c>
      <c r="C214" s="157">
        <v>62</v>
      </c>
      <c r="D214" s="39" t="s">
        <v>127</v>
      </c>
      <c r="E214" s="39" t="s">
        <v>2901</v>
      </c>
      <c r="F214" s="200">
        <v>730</v>
      </c>
      <c r="G214" s="48"/>
      <c r="H214" s="48"/>
      <c r="I214" s="48" t="s">
        <v>2983</v>
      </c>
      <c r="J214" s="52" t="s">
        <v>118</v>
      </c>
      <c r="K214" s="65" t="s">
        <v>2216</v>
      </c>
      <c r="L214" s="52" t="s">
        <v>2990</v>
      </c>
    </row>
    <row r="215" spans="1:12" ht="15" customHeight="1" x14ac:dyDescent="0.25">
      <c r="A215" s="34">
        <v>42757</v>
      </c>
      <c r="B215" s="33" t="s">
        <v>2993</v>
      </c>
      <c r="C215" s="157">
        <v>62</v>
      </c>
      <c r="D215" s="39" t="s">
        <v>127</v>
      </c>
      <c r="E215" s="39" t="s">
        <v>460</v>
      </c>
      <c r="F215" s="200">
        <v>1040</v>
      </c>
      <c r="G215" s="48"/>
      <c r="H215" s="48"/>
      <c r="I215" s="48" t="s">
        <v>2983</v>
      </c>
      <c r="J215" s="52" t="s">
        <v>118</v>
      </c>
      <c r="K215" s="65" t="s">
        <v>2216</v>
      </c>
      <c r="L215" s="52" t="s">
        <v>2990</v>
      </c>
    </row>
    <row r="216" spans="1:12" ht="15" customHeight="1" x14ac:dyDescent="0.25">
      <c r="A216" s="34">
        <v>42757</v>
      </c>
      <c r="B216" s="33" t="s">
        <v>2993</v>
      </c>
      <c r="C216" s="157">
        <v>63</v>
      </c>
      <c r="D216" s="39" t="s">
        <v>2902</v>
      </c>
      <c r="E216" s="39" t="s">
        <v>702</v>
      </c>
      <c r="F216" s="200">
        <v>800</v>
      </c>
      <c r="G216" s="48"/>
      <c r="H216" s="48"/>
      <c r="I216" s="48" t="s">
        <v>2983</v>
      </c>
      <c r="J216" s="52" t="s">
        <v>118</v>
      </c>
      <c r="K216" s="48" t="s">
        <v>10</v>
      </c>
      <c r="L216" s="52" t="s">
        <v>10</v>
      </c>
    </row>
    <row r="217" spans="1:12" ht="15" customHeight="1" x14ac:dyDescent="0.25">
      <c r="A217" s="137">
        <v>42758</v>
      </c>
      <c r="B217" s="137" t="s">
        <v>2993</v>
      </c>
      <c r="C217" s="159">
        <v>36</v>
      </c>
      <c r="D217" s="138"/>
      <c r="E217" s="138" t="s">
        <v>3281</v>
      </c>
      <c r="F217" s="205">
        <v>8000</v>
      </c>
      <c r="G217" s="138"/>
      <c r="H217" s="138"/>
      <c r="I217" s="138" t="s">
        <v>2983</v>
      </c>
      <c r="J217" s="138" t="s">
        <v>142</v>
      </c>
      <c r="K217" s="138" t="s">
        <v>46</v>
      </c>
      <c r="L217" s="138"/>
    </row>
    <row r="218" spans="1:12" ht="15" customHeight="1" x14ac:dyDescent="0.25">
      <c r="A218" s="137">
        <v>42758</v>
      </c>
      <c r="B218" s="137" t="s">
        <v>2993</v>
      </c>
      <c r="C218" s="159">
        <v>38</v>
      </c>
      <c r="D218" s="138"/>
      <c r="E218" s="138" t="s">
        <v>3234</v>
      </c>
      <c r="F218" s="205">
        <v>500</v>
      </c>
      <c r="G218" s="138"/>
      <c r="H218" s="138"/>
      <c r="I218" s="138" t="s">
        <v>2983</v>
      </c>
      <c r="J218" s="138" t="s">
        <v>142</v>
      </c>
      <c r="K218" s="145" t="s">
        <v>2989</v>
      </c>
      <c r="L218" s="138"/>
    </row>
    <row r="219" spans="1:12" ht="15" customHeight="1" x14ac:dyDescent="0.25">
      <c r="A219" s="34">
        <v>42758</v>
      </c>
      <c r="B219" s="33" t="s">
        <v>2993</v>
      </c>
      <c r="C219" s="157">
        <v>64</v>
      </c>
      <c r="D219" s="39" t="s">
        <v>2855</v>
      </c>
      <c r="E219" s="39" t="s">
        <v>452</v>
      </c>
      <c r="F219" s="200">
        <v>600</v>
      </c>
      <c r="G219" s="48"/>
      <c r="H219" s="48"/>
      <c r="I219" s="48" t="s">
        <v>2983</v>
      </c>
      <c r="J219" s="52" t="s">
        <v>118</v>
      </c>
      <c r="K219" s="65" t="s">
        <v>2216</v>
      </c>
      <c r="L219" s="52" t="s">
        <v>2990</v>
      </c>
    </row>
    <row r="220" spans="1:12" ht="15" customHeight="1" x14ac:dyDescent="0.25">
      <c r="A220" s="34">
        <v>42758</v>
      </c>
      <c r="B220" s="33" t="s">
        <v>2993</v>
      </c>
      <c r="C220" s="157">
        <v>65</v>
      </c>
      <c r="D220" s="39" t="s">
        <v>271</v>
      </c>
      <c r="E220" s="39" t="s">
        <v>2905</v>
      </c>
      <c r="F220" s="200">
        <v>130</v>
      </c>
      <c r="G220" s="48"/>
      <c r="H220" s="48"/>
      <c r="I220" s="48" t="s">
        <v>2983</v>
      </c>
      <c r="J220" s="52" t="s">
        <v>118</v>
      </c>
      <c r="K220" s="65" t="s">
        <v>2216</v>
      </c>
      <c r="L220" s="52" t="s">
        <v>2990</v>
      </c>
    </row>
    <row r="221" spans="1:12" ht="15" customHeight="1" x14ac:dyDescent="0.25">
      <c r="A221" s="34">
        <v>42758</v>
      </c>
      <c r="B221" s="33" t="s">
        <v>2993</v>
      </c>
      <c r="C221" s="157">
        <v>66</v>
      </c>
      <c r="D221" s="39" t="s">
        <v>2906</v>
      </c>
      <c r="E221" s="39" t="s">
        <v>535</v>
      </c>
      <c r="F221" s="200">
        <v>57.5</v>
      </c>
      <c r="G221" s="48"/>
      <c r="H221" s="48"/>
      <c r="I221" s="48" t="s">
        <v>2983</v>
      </c>
      <c r="J221" s="52" t="s">
        <v>118</v>
      </c>
      <c r="K221" s="65" t="s">
        <v>2216</v>
      </c>
      <c r="L221" s="52" t="s">
        <v>2990</v>
      </c>
    </row>
    <row r="222" spans="1:12" ht="15" customHeight="1" x14ac:dyDescent="0.25">
      <c r="A222" s="34">
        <v>42758</v>
      </c>
      <c r="B222" s="33" t="s">
        <v>2993</v>
      </c>
      <c r="C222" s="157">
        <v>66</v>
      </c>
      <c r="D222" s="39" t="s">
        <v>2906</v>
      </c>
      <c r="E222" s="39" t="s">
        <v>535</v>
      </c>
      <c r="F222" s="200">
        <v>1330</v>
      </c>
      <c r="G222" s="48"/>
      <c r="H222" s="48"/>
      <c r="I222" s="48" t="s">
        <v>2983</v>
      </c>
      <c r="J222" s="52" t="s">
        <v>118</v>
      </c>
      <c r="K222" s="65" t="s">
        <v>2216</v>
      </c>
      <c r="L222" s="52" t="s">
        <v>2990</v>
      </c>
    </row>
    <row r="223" spans="1:12" ht="15" customHeight="1" x14ac:dyDescent="0.25">
      <c r="A223" s="34">
        <v>42758</v>
      </c>
      <c r="B223" s="33" t="s">
        <v>2993</v>
      </c>
      <c r="C223" s="157">
        <v>66</v>
      </c>
      <c r="D223" s="39" t="s">
        <v>2906</v>
      </c>
      <c r="E223" s="39" t="s">
        <v>535</v>
      </c>
      <c r="F223" s="200">
        <v>234</v>
      </c>
      <c r="G223" s="48"/>
      <c r="H223" s="48"/>
      <c r="I223" s="48" t="s">
        <v>2983</v>
      </c>
      <c r="J223" s="52" t="s">
        <v>118</v>
      </c>
      <c r="K223" s="65" t="s">
        <v>2216</v>
      </c>
      <c r="L223" s="52" t="s">
        <v>2990</v>
      </c>
    </row>
    <row r="224" spans="1:12" ht="15" customHeight="1" x14ac:dyDescent="0.25">
      <c r="A224" s="34">
        <v>42758</v>
      </c>
      <c r="B224" s="33" t="s">
        <v>2993</v>
      </c>
      <c r="C224" s="157">
        <v>66</v>
      </c>
      <c r="D224" s="39" t="s">
        <v>2906</v>
      </c>
      <c r="E224" s="39" t="s">
        <v>535</v>
      </c>
      <c r="F224" s="200">
        <v>12</v>
      </c>
      <c r="G224" s="48"/>
      <c r="H224" s="48"/>
      <c r="I224" s="48" t="s">
        <v>2983</v>
      </c>
      <c r="J224" s="52" t="s">
        <v>118</v>
      </c>
      <c r="K224" s="65" t="s">
        <v>2216</v>
      </c>
      <c r="L224" s="52" t="s">
        <v>2990</v>
      </c>
    </row>
    <row r="225" spans="1:12" ht="15" customHeight="1" x14ac:dyDescent="0.25">
      <c r="A225" s="34">
        <v>42758</v>
      </c>
      <c r="B225" s="33" t="s">
        <v>2993</v>
      </c>
      <c r="C225" s="157">
        <v>66</v>
      </c>
      <c r="D225" s="39" t="s">
        <v>2906</v>
      </c>
      <c r="E225" s="39" t="s">
        <v>535</v>
      </c>
      <c r="F225" s="200">
        <v>5</v>
      </c>
      <c r="G225" s="48"/>
      <c r="H225" s="48"/>
      <c r="I225" s="48" t="s">
        <v>2983</v>
      </c>
      <c r="J225" s="52" t="s">
        <v>118</v>
      </c>
      <c r="K225" s="65" t="s">
        <v>2216</v>
      </c>
      <c r="L225" s="52" t="s">
        <v>2990</v>
      </c>
    </row>
    <row r="226" spans="1:12" ht="15" customHeight="1" x14ac:dyDescent="0.25">
      <c r="A226" s="34">
        <v>42758</v>
      </c>
      <c r="B226" s="33" t="s">
        <v>2993</v>
      </c>
      <c r="C226" s="157">
        <v>67</v>
      </c>
      <c r="D226" s="39" t="s">
        <v>2327</v>
      </c>
      <c r="E226" s="39" t="s">
        <v>535</v>
      </c>
      <c r="F226" s="200">
        <v>7950</v>
      </c>
      <c r="G226" s="48"/>
      <c r="H226" s="48"/>
      <c r="I226" s="48" t="s">
        <v>2983</v>
      </c>
      <c r="J226" s="52" t="s">
        <v>118</v>
      </c>
      <c r="K226" s="65" t="s">
        <v>2216</v>
      </c>
      <c r="L226" s="52" t="s">
        <v>2990</v>
      </c>
    </row>
    <row r="227" spans="1:12" ht="15" customHeight="1" x14ac:dyDescent="0.25">
      <c r="A227" s="34">
        <v>42758</v>
      </c>
      <c r="B227" s="33" t="s">
        <v>2993</v>
      </c>
      <c r="C227" s="157">
        <v>67</v>
      </c>
      <c r="D227" s="39" t="s">
        <v>2327</v>
      </c>
      <c r="E227" s="39" t="s">
        <v>2907</v>
      </c>
      <c r="F227" s="200">
        <v>1728</v>
      </c>
      <c r="G227" s="48"/>
      <c r="H227" s="48"/>
      <c r="I227" s="48" t="s">
        <v>2983</v>
      </c>
      <c r="J227" s="52" t="s">
        <v>118</v>
      </c>
      <c r="K227" s="65" t="s">
        <v>2216</v>
      </c>
      <c r="L227" s="52" t="s">
        <v>2990</v>
      </c>
    </row>
    <row r="228" spans="1:12" ht="15" customHeight="1" x14ac:dyDescent="0.25">
      <c r="A228" s="34">
        <v>42758</v>
      </c>
      <c r="B228" s="33" t="s">
        <v>2993</v>
      </c>
      <c r="C228" s="157">
        <v>67</v>
      </c>
      <c r="D228" s="39" t="s">
        <v>2327</v>
      </c>
      <c r="E228" s="39" t="s">
        <v>2907</v>
      </c>
      <c r="F228" s="200">
        <v>1728</v>
      </c>
      <c r="G228" s="48"/>
      <c r="H228" s="48"/>
      <c r="I228" s="48" t="s">
        <v>2983</v>
      </c>
      <c r="J228" s="52" t="s">
        <v>118</v>
      </c>
      <c r="K228" s="65" t="s">
        <v>2216</v>
      </c>
      <c r="L228" s="52" t="s">
        <v>2990</v>
      </c>
    </row>
    <row r="229" spans="1:12" ht="15" customHeight="1" x14ac:dyDescent="0.25">
      <c r="A229" s="34">
        <v>42758</v>
      </c>
      <c r="B229" s="33" t="s">
        <v>2993</v>
      </c>
      <c r="C229" s="157">
        <v>67</v>
      </c>
      <c r="D229" s="39" t="s">
        <v>2327</v>
      </c>
      <c r="E229" s="39" t="s">
        <v>2907</v>
      </c>
      <c r="F229" s="200">
        <v>1728</v>
      </c>
      <c r="G229" s="48"/>
      <c r="H229" s="48"/>
      <c r="I229" s="48" t="s">
        <v>2983</v>
      </c>
      <c r="J229" s="52" t="s">
        <v>118</v>
      </c>
      <c r="K229" s="65" t="s">
        <v>2216</v>
      </c>
      <c r="L229" s="52" t="s">
        <v>2990</v>
      </c>
    </row>
    <row r="230" spans="1:12" ht="15" customHeight="1" x14ac:dyDescent="0.25">
      <c r="A230" s="34">
        <v>42758</v>
      </c>
      <c r="B230" s="33" t="s">
        <v>2993</v>
      </c>
      <c r="C230" s="157">
        <v>68</v>
      </c>
      <c r="D230" s="39" t="s">
        <v>2906</v>
      </c>
      <c r="E230" s="39" t="s">
        <v>535</v>
      </c>
      <c r="F230" s="200">
        <v>45</v>
      </c>
      <c r="G230" s="48"/>
      <c r="H230" s="48"/>
      <c r="I230" s="48" t="s">
        <v>2983</v>
      </c>
      <c r="J230" s="52" t="s">
        <v>118</v>
      </c>
      <c r="K230" s="65" t="s">
        <v>2216</v>
      </c>
      <c r="L230" s="52" t="s">
        <v>2990</v>
      </c>
    </row>
    <row r="231" spans="1:12" ht="15" customHeight="1" x14ac:dyDescent="0.25">
      <c r="A231" s="34">
        <v>42759</v>
      </c>
      <c r="B231" s="33" t="s">
        <v>2993</v>
      </c>
      <c r="C231" s="157">
        <v>30</v>
      </c>
      <c r="D231" s="39" t="s">
        <v>2506</v>
      </c>
      <c r="E231" s="39" t="s">
        <v>440</v>
      </c>
      <c r="F231" s="200">
        <v>55</v>
      </c>
      <c r="G231" s="48"/>
      <c r="H231" s="48"/>
      <c r="I231" s="48" t="s">
        <v>2983</v>
      </c>
      <c r="J231" s="52" t="s">
        <v>142</v>
      </c>
      <c r="K231" s="48" t="s">
        <v>2979</v>
      </c>
      <c r="L231" s="52" t="s">
        <v>2979</v>
      </c>
    </row>
    <row r="232" spans="1:12" ht="15" customHeight="1" x14ac:dyDescent="0.25">
      <c r="A232" s="34">
        <v>42759</v>
      </c>
      <c r="B232" s="33" t="s">
        <v>2993</v>
      </c>
      <c r="C232" s="157">
        <v>69</v>
      </c>
      <c r="D232" s="39" t="s">
        <v>127</v>
      </c>
      <c r="E232" s="39" t="s">
        <v>2670</v>
      </c>
      <c r="F232" s="200">
        <v>160</v>
      </c>
      <c r="G232" s="48"/>
      <c r="H232" s="48"/>
      <c r="I232" s="48" t="s">
        <v>2983</v>
      </c>
      <c r="J232" s="52" t="s">
        <v>118</v>
      </c>
      <c r="K232" s="48" t="s">
        <v>10</v>
      </c>
      <c r="L232" s="52" t="s">
        <v>10</v>
      </c>
    </row>
    <row r="233" spans="1:12" ht="15" customHeight="1" x14ac:dyDescent="0.25">
      <c r="A233" s="34">
        <v>42759</v>
      </c>
      <c r="B233" s="33" t="s">
        <v>2993</v>
      </c>
      <c r="C233" s="157">
        <v>69</v>
      </c>
      <c r="D233" s="39" t="s">
        <v>127</v>
      </c>
      <c r="E233" s="39" t="s">
        <v>2561</v>
      </c>
      <c r="F233" s="200">
        <v>200</v>
      </c>
      <c r="G233" s="48"/>
      <c r="H233" s="48"/>
      <c r="I233" s="48" t="s">
        <v>2983</v>
      </c>
      <c r="J233" s="52" t="s">
        <v>118</v>
      </c>
      <c r="K233" s="48" t="s">
        <v>10</v>
      </c>
      <c r="L233" s="52" t="s">
        <v>10</v>
      </c>
    </row>
    <row r="234" spans="1:12" ht="15" customHeight="1" x14ac:dyDescent="0.25">
      <c r="A234" s="34">
        <v>42759</v>
      </c>
      <c r="B234" s="33" t="s">
        <v>2993</v>
      </c>
      <c r="C234" s="157">
        <v>69</v>
      </c>
      <c r="D234" s="39" t="s">
        <v>127</v>
      </c>
      <c r="E234" s="39" t="s">
        <v>2908</v>
      </c>
      <c r="F234" s="200">
        <v>560</v>
      </c>
      <c r="G234" s="48"/>
      <c r="H234" s="48"/>
      <c r="I234" s="48" t="s">
        <v>2983</v>
      </c>
      <c r="J234" s="52" t="s">
        <v>118</v>
      </c>
      <c r="K234" s="65" t="s">
        <v>2216</v>
      </c>
      <c r="L234" s="52" t="s">
        <v>2990</v>
      </c>
    </row>
    <row r="235" spans="1:12" ht="15" customHeight="1" x14ac:dyDescent="0.25">
      <c r="A235" s="34">
        <v>42759</v>
      </c>
      <c r="B235" s="33" t="s">
        <v>2993</v>
      </c>
      <c r="C235" s="157">
        <v>70</v>
      </c>
      <c r="D235" s="39" t="s">
        <v>2769</v>
      </c>
      <c r="E235" s="39" t="s">
        <v>2909</v>
      </c>
      <c r="F235" s="200">
        <v>2200</v>
      </c>
      <c r="G235" s="48"/>
      <c r="H235" s="48"/>
      <c r="I235" s="48" t="s">
        <v>2983</v>
      </c>
      <c r="J235" s="52" t="s">
        <v>118</v>
      </c>
      <c r="K235" s="48" t="s">
        <v>10</v>
      </c>
      <c r="L235" s="52" t="s">
        <v>10</v>
      </c>
    </row>
    <row r="236" spans="1:12" ht="15" customHeight="1" x14ac:dyDescent="0.25">
      <c r="A236" s="34">
        <v>42759</v>
      </c>
      <c r="B236" s="33" t="s">
        <v>2993</v>
      </c>
      <c r="C236" s="157">
        <v>70</v>
      </c>
      <c r="D236" s="39" t="s">
        <v>2769</v>
      </c>
      <c r="E236" s="39" t="s">
        <v>2910</v>
      </c>
      <c r="F236" s="200">
        <v>150</v>
      </c>
      <c r="G236" s="48"/>
      <c r="H236" s="48"/>
      <c r="I236" s="48" t="s">
        <v>2983</v>
      </c>
      <c r="J236" s="52" t="s">
        <v>118</v>
      </c>
      <c r="K236" s="65" t="s">
        <v>2216</v>
      </c>
      <c r="L236" s="52" t="s">
        <v>2990</v>
      </c>
    </row>
    <row r="237" spans="1:12" ht="15" customHeight="1" x14ac:dyDescent="0.25">
      <c r="A237" s="34">
        <v>42759</v>
      </c>
      <c r="B237" s="33" t="s">
        <v>2993</v>
      </c>
      <c r="C237" s="157">
        <v>71</v>
      </c>
      <c r="D237" s="39" t="s">
        <v>2855</v>
      </c>
      <c r="E237" s="39" t="s">
        <v>2911</v>
      </c>
      <c r="F237" s="200">
        <v>3000</v>
      </c>
      <c r="G237" s="48"/>
      <c r="H237" s="48"/>
      <c r="I237" s="48" t="s">
        <v>2983</v>
      </c>
      <c r="J237" s="52" t="s">
        <v>118</v>
      </c>
      <c r="K237" s="65" t="s">
        <v>2216</v>
      </c>
      <c r="L237" s="52" t="s">
        <v>2990</v>
      </c>
    </row>
    <row r="238" spans="1:12" ht="15" customHeight="1" x14ac:dyDescent="0.25">
      <c r="A238" s="34">
        <v>42759</v>
      </c>
      <c r="B238" s="33" t="s">
        <v>2993</v>
      </c>
      <c r="C238" s="157">
        <v>72</v>
      </c>
      <c r="D238" s="39" t="s">
        <v>271</v>
      </c>
      <c r="E238" s="39" t="s">
        <v>2838</v>
      </c>
      <c r="F238" s="200">
        <v>500</v>
      </c>
      <c r="G238" s="48"/>
      <c r="H238" s="48"/>
      <c r="I238" s="48" t="s">
        <v>2983</v>
      </c>
      <c r="J238" s="52" t="s">
        <v>118</v>
      </c>
      <c r="K238" s="48" t="s">
        <v>10</v>
      </c>
      <c r="L238" s="52" t="s">
        <v>10</v>
      </c>
    </row>
    <row r="239" spans="1:12" ht="15" customHeight="1" x14ac:dyDescent="0.25">
      <c r="A239" s="34">
        <v>42759</v>
      </c>
      <c r="B239" s="33" t="s">
        <v>2993</v>
      </c>
      <c r="C239" s="157">
        <v>72</v>
      </c>
      <c r="D239" s="39" t="s">
        <v>271</v>
      </c>
      <c r="E239" s="39" t="s">
        <v>2912</v>
      </c>
      <c r="F239" s="200">
        <v>4350</v>
      </c>
      <c r="G239" s="48"/>
      <c r="H239" s="48"/>
      <c r="I239" s="48" t="s">
        <v>2983</v>
      </c>
      <c r="J239" s="52" t="s">
        <v>118</v>
      </c>
      <c r="K239" s="48" t="s">
        <v>10</v>
      </c>
      <c r="L239" s="52" t="s">
        <v>10</v>
      </c>
    </row>
    <row r="240" spans="1:12" ht="15.75" customHeight="1" x14ac:dyDescent="0.25">
      <c r="A240" s="34">
        <v>42759</v>
      </c>
      <c r="B240" s="33" t="s">
        <v>2993</v>
      </c>
      <c r="C240" s="157">
        <v>73</v>
      </c>
      <c r="D240" s="39" t="s">
        <v>2544</v>
      </c>
      <c r="E240" s="39" t="s">
        <v>2913</v>
      </c>
      <c r="F240" s="200">
        <v>1355</v>
      </c>
      <c r="G240" s="48"/>
      <c r="H240" s="48"/>
      <c r="I240" s="48" t="s">
        <v>2983</v>
      </c>
      <c r="J240" s="52" t="s">
        <v>118</v>
      </c>
      <c r="K240" s="48" t="s">
        <v>10</v>
      </c>
      <c r="L240" s="52" t="s">
        <v>10</v>
      </c>
    </row>
    <row r="241" spans="1:12" ht="15.75" customHeight="1" x14ac:dyDescent="0.25">
      <c r="A241" s="34">
        <v>42759</v>
      </c>
      <c r="B241" s="33" t="s">
        <v>2993</v>
      </c>
      <c r="C241" s="157">
        <v>73</v>
      </c>
      <c r="D241" s="39" t="s">
        <v>2544</v>
      </c>
      <c r="E241" s="39" t="s">
        <v>2914</v>
      </c>
      <c r="F241" s="200">
        <v>220</v>
      </c>
      <c r="G241" s="48"/>
      <c r="H241" s="48"/>
      <c r="I241" s="48" t="s">
        <v>2983</v>
      </c>
      <c r="J241" s="52" t="s">
        <v>118</v>
      </c>
      <c r="K241" s="48" t="s">
        <v>10</v>
      </c>
      <c r="L241" s="52" t="s">
        <v>10</v>
      </c>
    </row>
    <row r="242" spans="1:12" ht="15" customHeight="1" x14ac:dyDescent="0.25">
      <c r="A242" s="34">
        <v>42759</v>
      </c>
      <c r="B242" s="33" t="s">
        <v>2993</v>
      </c>
      <c r="C242" s="157">
        <v>74</v>
      </c>
      <c r="D242" s="39" t="s">
        <v>2855</v>
      </c>
      <c r="E242" s="39" t="s">
        <v>2915</v>
      </c>
      <c r="F242" s="200">
        <v>4500</v>
      </c>
      <c r="G242" s="48"/>
      <c r="H242" s="48"/>
      <c r="I242" s="48" t="s">
        <v>2983</v>
      </c>
      <c r="J242" s="52" t="s">
        <v>118</v>
      </c>
      <c r="K242" s="65" t="s">
        <v>2216</v>
      </c>
      <c r="L242" s="52" t="s">
        <v>2990</v>
      </c>
    </row>
    <row r="243" spans="1:12" ht="15" customHeight="1" x14ac:dyDescent="0.25">
      <c r="A243" s="34">
        <v>42759</v>
      </c>
      <c r="B243" s="33" t="s">
        <v>2993</v>
      </c>
      <c r="C243" s="157">
        <v>74</v>
      </c>
      <c r="D243" s="39" t="s">
        <v>2855</v>
      </c>
      <c r="E243" s="39" t="s">
        <v>2670</v>
      </c>
      <c r="F243" s="200">
        <v>750</v>
      </c>
      <c r="G243" s="48"/>
      <c r="H243" s="48"/>
      <c r="I243" s="48" t="s">
        <v>2983</v>
      </c>
      <c r="J243" s="52" t="s">
        <v>118</v>
      </c>
      <c r="K243" s="48" t="s">
        <v>10</v>
      </c>
      <c r="L243" s="52" t="s">
        <v>10</v>
      </c>
    </row>
    <row r="244" spans="1:12" ht="15" customHeight="1" x14ac:dyDescent="0.25">
      <c r="A244" s="34">
        <v>42759</v>
      </c>
      <c r="B244" s="33" t="s">
        <v>2993</v>
      </c>
      <c r="C244" s="157">
        <v>74</v>
      </c>
      <c r="D244" s="39" t="s">
        <v>2855</v>
      </c>
      <c r="E244" s="39" t="s">
        <v>213</v>
      </c>
      <c r="F244" s="200">
        <v>600</v>
      </c>
      <c r="G244" s="48"/>
      <c r="H244" s="48"/>
      <c r="I244" s="48" t="s">
        <v>2983</v>
      </c>
      <c r="J244" s="52" t="s">
        <v>118</v>
      </c>
      <c r="K244" s="48" t="s">
        <v>10</v>
      </c>
      <c r="L244" s="52" t="s">
        <v>10</v>
      </c>
    </row>
    <row r="245" spans="1:12" ht="15" customHeight="1" x14ac:dyDescent="0.25">
      <c r="A245" s="34">
        <v>42760</v>
      </c>
      <c r="B245" s="33" t="s">
        <v>2993</v>
      </c>
      <c r="C245" s="157">
        <v>31</v>
      </c>
      <c r="D245" s="39" t="s">
        <v>219</v>
      </c>
      <c r="E245" s="39" t="s">
        <v>2919</v>
      </c>
      <c r="F245" s="200">
        <v>1170.5</v>
      </c>
      <c r="G245" s="48"/>
      <c r="H245" s="48"/>
      <c r="I245" s="48" t="s">
        <v>2983</v>
      </c>
      <c r="J245" s="52" t="s">
        <v>142</v>
      </c>
      <c r="K245" s="48" t="s">
        <v>2977</v>
      </c>
      <c r="L245" s="52" t="s">
        <v>2989</v>
      </c>
    </row>
    <row r="246" spans="1:12" ht="15" customHeight="1" x14ac:dyDescent="0.25">
      <c r="A246" s="34">
        <v>42760</v>
      </c>
      <c r="B246" s="33" t="s">
        <v>2993</v>
      </c>
      <c r="C246" s="157">
        <v>31</v>
      </c>
      <c r="D246" s="39" t="s">
        <v>219</v>
      </c>
      <c r="E246" s="39" t="s">
        <v>2920</v>
      </c>
      <c r="F246" s="200">
        <v>450</v>
      </c>
      <c r="G246" s="48"/>
      <c r="H246" s="48"/>
      <c r="I246" s="48" t="s">
        <v>2983</v>
      </c>
      <c r="J246" s="52" t="s">
        <v>142</v>
      </c>
      <c r="K246" s="52" t="s">
        <v>2989</v>
      </c>
      <c r="L246" s="52" t="s">
        <v>2975</v>
      </c>
    </row>
    <row r="247" spans="1:12" ht="15" customHeight="1" x14ac:dyDescent="0.25">
      <c r="A247" s="34">
        <v>42760</v>
      </c>
      <c r="B247" s="33" t="s">
        <v>2993</v>
      </c>
      <c r="C247" s="157">
        <v>31</v>
      </c>
      <c r="D247" s="39" t="s">
        <v>219</v>
      </c>
      <c r="E247" s="39" t="s">
        <v>2921</v>
      </c>
      <c r="F247" s="200">
        <v>100</v>
      </c>
      <c r="G247" s="48"/>
      <c r="H247" s="48"/>
      <c r="I247" s="48" t="s">
        <v>2983</v>
      </c>
      <c r="J247" s="52" t="s">
        <v>142</v>
      </c>
      <c r="K247" s="52" t="s">
        <v>3408</v>
      </c>
      <c r="L247" s="52" t="s">
        <v>2975</v>
      </c>
    </row>
    <row r="248" spans="1:12" ht="15" customHeight="1" x14ac:dyDescent="0.25">
      <c r="A248" s="137">
        <v>42760</v>
      </c>
      <c r="B248" s="137" t="s">
        <v>2993</v>
      </c>
      <c r="C248" s="159">
        <v>35</v>
      </c>
      <c r="D248" s="138"/>
      <c r="E248" s="138" t="s">
        <v>3280</v>
      </c>
      <c r="F248" s="205">
        <v>250</v>
      </c>
      <c r="G248" s="138"/>
      <c r="H248" s="138"/>
      <c r="I248" s="138" t="s">
        <v>2983</v>
      </c>
      <c r="J248" s="138" t="s">
        <v>142</v>
      </c>
      <c r="K248" s="138" t="s">
        <v>3408</v>
      </c>
      <c r="L248" s="138"/>
    </row>
    <row r="249" spans="1:12" ht="15" customHeight="1" x14ac:dyDescent="0.25">
      <c r="A249" s="34">
        <v>42760</v>
      </c>
      <c r="B249" s="33" t="s">
        <v>2993</v>
      </c>
      <c r="C249" s="157">
        <v>75</v>
      </c>
      <c r="D249" s="39" t="s">
        <v>2404</v>
      </c>
      <c r="E249" s="39" t="s">
        <v>117</v>
      </c>
      <c r="F249" s="200">
        <v>42.5</v>
      </c>
      <c r="G249" s="48"/>
      <c r="H249" s="48"/>
      <c r="I249" s="48" t="s">
        <v>2983</v>
      </c>
      <c r="J249" s="52" t="s">
        <v>118</v>
      </c>
      <c r="K249" s="65" t="s">
        <v>2216</v>
      </c>
      <c r="L249" s="52" t="s">
        <v>2990</v>
      </c>
    </row>
    <row r="250" spans="1:12" ht="15" customHeight="1" x14ac:dyDescent="0.25">
      <c r="A250" s="34">
        <v>42760</v>
      </c>
      <c r="B250" s="33" t="s">
        <v>2993</v>
      </c>
      <c r="C250" s="157">
        <v>76</v>
      </c>
      <c r="D250" s="39" t="s">
        <v>271</v>
      </c>
      <c r="E250" s="39" t="s">
        <v>2547</v>
      </c>
      <c r="F250" s="200">
        <v>140</v>
      </c>
      <c r="G250" s="48"/>
      <c r="H250" s="48"/>
      <c r="I250" s="48" t="s">
        <v>2983</v>
      </c>
      <c r="J250" s="52" t="s">
        <v>118</v>
      </c>
      <c r="K250" s="65" t="s">
        <v>2216</v>
      </c>
      <c r="L250" s="52" t="s">
        <v>2990</v>
      </c>
    </row>
    <row r="251" spans="1:12" ht="15" customHeight="1" x14ac:dyDescent="0.25">
      <c r="A251" s="34">
        <v>42760</v>
      </c>
      <c r="B251" s="33" t="s">
        <v>2993</v>
      </c>
      <c r="C251" s="157">
        <v>76</v>
      </c>
      <c r="D251" s="39" t="s">
        <v>271</v>
      </c>
      <c r="E251" s="39" t="s">
        <v>2916</v>
      </c>
      <c r="F251" s="200">
        <v>165</v>
      </c>
      <c r="G251" s="48"/>
      <c r="H251" s="48"/>
      <c r="I251" s="48" t="s">
        <v>2983</v>
      </c>
      <c r="J251" s="52" t="s">
        <v>118</v>
      </c>
      <c r="K251" s="65" t="s">
        <v>2216</v>
      </c>
      <c r="L251" s="52" t="s">
        <v>2990</v>
      </c>
    </row>
    <row r="252" spans="1:12" ht="15" customHeight="1" x14ac:dyDescent="0.25">
      <c r="A252" s="34">
        <v>42760</v>
      </c>
      <c r="B252" s="33" t="s">
        <v>2993</v>
      </c>
      <c r="C252" s="157">
        <v>77</v>
      </c>
      <c r="D252" s="39" t="s">
        <v>243</v>
      </c>
      <c r="E252" s="39" t="s">
        <v>2917</v>
      </c>
      <c r="F252" s="200">
        <v>1900</v>
      </c>
      <c r="G252" s="48"/>
      <c r="H252" s="48"/>
      <c r="I252" s="48" t="s">
        <v>2983</v>
      </c>
      <c r="J252" s="52" t="s">
        <v>118</v>
      </c>
      <c r="K252" s="65" t="s">
        <v>2216</v>
      </c>
      <c r="L252" s="52" t="s">
        <v>2990</v>
      </c>
    </row>
    <row r="253" spans="1:12" ht="15" customHeight="1" x14ac:dyDescent="0.25">
      <c r="A253" s="34">
        <v>42760</v>
      </c>
      <c r="B253" s="33" t="s">
        <v>2993</v>
      </c>
      <c r="C253" s="157">
        <v>77</v>
      </c>
      <c r="D253" s="39" t="s">
        <v>243</v>
      </c>
      <c r="E253" s="39" t="s">
        <v>2918</v>
      </c>
      <c r="F253" s="200">
        <v>8550</v>
      </c>
      <c r="G253" s="48"/>
      <c r="H253" s="48"/>
      <c r="I253" s="48" t="s">
        <v>2983</v>
      </c>
      <c r="J253" s="52" t="s">
        <v>118</v>
      </c>
      <c r="K253" s="65" t="s">
        <v>2216</v>
      </c>
      <c r="L253" s="52" t="s">
        <v>2990</v>
      </c>
    </row>
    <row r="254" spans="1:12" ht="15" customHeight="1" x14ac:dyDescent="0.25">
      <c r="A254" s="34">
        <v>42760</v>
      </c>
      <c r="B254" s="33" t="s">
        <v>2993</v>
      </c>
      <c r="C254" s="157">
        <v>78</v>
      </c>
      <c r="D254" s="39" t="s">
        <v>2527</v>
      </c>
      <c r="E254" s="39" t="s">
        <v>2860</v>
      </c>
      <c r="F254" s="200">
        <v>600</v>
      </c>
      <c r="G254" s="48"/>
      <c r="H254" s="48"/>
      <c r="I254" s="48" t="s">
        <v>2983</v>
      </c>
      <c r="J254" s="52" t="s">
        <v>118</v>
      </c>
      <c r="K254" s="48" t="s">
        <v>10</v>
      </c>
      <c r="L254" s="52" t="s">
        <v>10</v>
      </c>
    </row>
    <row r="255" spans="1:12" ht="15" customHeight="1" x14ac:dyDescent="0.25">
      <c r="A255" s="34">
        <v>42760</v>
      </c>
      <c r="B255" s="33" t="s">
        <v>2993</v>
      </c>
      <c r="C255" s="157">
        <v>79</v>
      </c>
      <c r="D255" s="39" t="s">
        <v>2855</v>
      </c>
      <c r="E255" s="39" t="s">
        <v>2922</v>
      </c>
      <c r="F255" s="200">
        <v>3680</v>
      </c>
      <c r="G255" s="48"/>
      <c r="H255" s="48"/>
      <c r="I255" s="48" t="s">
        <v>2983</v>
      </c>
      <c r="J255" s="52" t="s">
        <v>118</v>
      </c>
      <c r="K255" s="48" t="s">
        <v>10</v>
      </c>
      <c r="L255" s="52" t="s">
        <v>10</v>
      </c>
    </row>
    <row r="256" spans="1:12" ht="15" customHeight="1" x14ac:dyDescent="0.25">
      <c r="A256" s="34">
        <v>42761</v>
      </c>
      <c r="B256" s="33" t="s">
        <v>2993</v>
      </c>
      <c r="C256" s="157">
        <v>80</v>
      </c>
      <c r="D256" s="39" t="s">
        <v>134</v>
      </c>
      <c r="E256" s="39" t="s">
        <v>2923</v>
      </c>
      <c r="F256" s="200">
        <v>1400</v>
      </c>
      <c r="G256" s="48"/>
      <c r="H256" s="48"/>
      <c r="I256" s="48" t="s">
        <v>2983</v>
      </c>
      <c r="J256" s="52" t="s">
        <v>118</v>
      </c>
      <c r="K256" s="65" t="s">
        <v>2216</v>
      </c>
      <c r="L256" s="52" t="s">
        <v>2990</v>
      </c>
    </row>
    <row r="257" spans="1:12" ht="15" customHeight="1" x14ac:dyDescent="0.25">
      <c r="A257" s="34">
        <v>42761</v>
      </c>
      <c r="B257" s="33" t="s">
        <v>2993</v>
      </c>
      <c r="C257" s="157">
        <v>81</v>
      </c>
      <c r="D257" s="39" t="s">
        <v>2924</v>
      </c>
      <c r="E257" s="39" t="s">
        <v>2925</v>
      </c>
      <c r="F257" s="200">
        <v>30000</v>
      </c>
      <c r="G257" s="48"/>
      <c r="H257" s="48"/>
      <c r="I257" s="48" t="s">
        <v>2983</v>
      </c>
      <c r="J257" s="52" t="s">
        <v>118</v>
      </c>
      <c r="K257" s="65" t="s">
        <v>2216</v>
      </c>
      <c r="L257" s="52" t="s">
        <v>2990</v>
      </c>
    </row>
    <row r="258" spans="1:12" ht="15" customHeight="1" x14ac:dyDescent="0.25">
      <c r="A258" s="34">
        <v>42761</v>
      </c>
      <c r="B258" s="33" t="s">
        <v>2993</v>
      </c>
      <c r="C258" s="157">
        <v>82</v>
      </c>
      <c r="D258" s="39" t="s">
        <v>429</v>
      </c>
      <c r="E258" s="39" t="s">
        <v>2926</v>
      </c>
      <c r="F258" s="200">
        <v>2500</v>
      </c>
      <c r="G258" s="48"/>
      <c r="H258" s="48"/>
      <c r="I258" s="48" t="s">
        <v>2983</v>
      </c>
      <c r="J258" s="52" t="s">
        <v>118</v>
      </c>
      <c r="K258" s="65" t="s">
        <v>2216</v>
      </c>
      <c r="L258" s="52" t="s">
        <v>2990</v>
      </c>
    </row>
    <row r="259" spans="1:12" ht="15" customHeight="1" x14ac:dyDescent="0.25">
      <c r="A259" s="34">
        <v>42763</v>
      </c>
      <c r="B259" s="33" t="s">
        <v>2993</v>
      </c>
      <c r="C259" s="157">
        <v>82</v>
      </c>
      <c r="D259" s="39" t="s">
        <v>2404</v>
      </c>
      <c r="E259" s="39" t="s">
        <v>2799</v>
      </c>
      <c r="F259" s="200">
        <v>24</v>
      </c>
      <c r="G259" s="48"/>
      <c r="H259" s="48"/>
      <c r="I259" s="48" t="s">
        <v>2983</v>
      </c>
      <c r="J259" s="52" t="s">
        <v>118</v>
      </c>
      <c r="K259" s="65" t="s">
        <v>2216</v>
      </c>
      <c r="L259" s="52" t="s">
        <v>2990</v>
      </c>
    </row>
    <row r="260" spans="1:12" ht="15" customHeight="1" x14ac:dyDescent="0.25">
      <c r="A260" s="34">
        <v>42763</v>
      </c>
      <c r="B260" s="33" t="s">
        <v>2993</v>
      </c>
      <c r="C260" s="157">
        <v>83</v>
      </c>
      <c r="D260" s="39" t="s">
        <v>2671</v>
      </c>
      <c r="E260" s="39" t="s">
        <v>2255</v>
      </c>
      <c r="F260" s="200">
        <v>618.91</v>
      </c>
      <c r="G260" s="48"/>
      <c r="H260" s="48"/>
      <c r="I260" s="48" t="s">
        <v>2983</v>
      </c>
      <c r="J260" s="52" t="s">
        <v>118</v>
      </c>
      <c r="K260" s="65" t="s">
        <v>2216</v>
      </c>
      <c r="L260" s="52" t="s">
        <v>2990</v>
      </c>
    </row>
    <row r="261" spans="1:12" ht="15" customHeight="1" x14ac:dyDescent="0.25">
      <c r="A261" s="34">
        <v>42763</v>
      </c>
      <c r="B261" s="33" t="s">
        <v>2993</v>
      </c>
      <c r="C261" s="157">
        <v>83</v>
      </c>
      <c r="D261" s="39" t="s">
        <v>2671</v>
      </c>
      <c r="E261" s="39" t="s">
        <v>2255</v>
      </c>
      <c r="F261" s="200">
        <v>216</v>
      </c>
      <c r="G261" s="48"/>
      <c r="H261" s="48"/>
      <c r="I261" s="48" t="s">
        <v>2983</v>
      </c>
      <c r="J261" s="52" t="s">
        <v>118</v>
      </c>
      <c r="K261" s="65" t="s">
        <v>2216</v>
      </c>
      <c r="L261" s="52" t="s">
        <v>2990</v>
      </c>
    </row>
    <row r="262" spans="1:12" ht="15" customHeight="1" x14ac:dyDescent="0.25">
      <c r="A262" s="34">
        <v>42763</v>
      </c>
      <c r="B262" s="33" t="s">
        <v>2993</v>
      </c>
      <c r="C262" s="157">
        <v>83</v>
      </c>
      <c r="D262" s="39" t="s">
        <v>2671</v>
      </c>
      <c r="E262" s="39" t="s">
        <v>2255</v>
      </c>
      <c r="F262" s="200">
        <v>20.25</v>
      </c>
      <c r="G262" s="48"/>
      <c r="H262" s="48"/>
      <c r="I262" s="48" t="s">
        <v>2983</v>
      </c>
      <c r="J262" s="52" t="s">
        <v>118</v>
      </c>
      <c r="K262" s="65" t="s">
        <v>2216</v>
      </c>
      <c r="L262" s="52" t="s">
        <v>2990</v>
      </c>
    </row>
    <row r="263" spans="1:12" ht="15" customHeight="1" x14ac:dyDescent="0.25">
      <c r="A263" s="34">
        <v>42763</v>
      </c>
      <c r="B263" s="33" t="s">
        <v>2993</v>
      </c>
      <c r="C263" s="157">
        <v>83</v>
      </c>
      <c r="D263" s="39" t="s">
        <v>2671</v>
      </c>
      <c r="E263" s="39" t="s">
        <v>2255</v>
      </c>
      <c r="F263" s="200">
        <v>234.9</v>
      </c>
      <c r="G263" s="48"/>
      <c r="H263" s="48"/>
      <c r="I263" s="48" t="s">
        <v>2983</v>
      </c>
      <c r="J263" s="52" t="s">
        <v>118</v>
      </c>
      <c r="K263" s="65" t="s">
        <v>2216</v>
      </c>
      <c r="L263" s="52" t="s">
        <v>2990</v>
      </c>
    </row>
    <row r="264" spans="1:12" ht="15.75" customHeight="1" x14ac:dyDescent="0.25">
      <c r="A264" s="34">
        <v>42763</v>
      </c>
      <c r="B264" s="33" t="s">
        <v>2993</v>
      </c>
      <c r="C264" s="157">
        <v>83</v>
      </c>
      <c r="D264" s="39" t="s">
        <v>2671</v>
      </c>
      <c r="E264" s="39" t="s">
        <v>2255</v>
      </c>
      <c r="F264" s="200">
        <v>108</v>
      </c>
      <c r="G264" s="48"/>
      <c r="H264" s="48"/>
      <c r="I264" s="48" t="s">
        <v>2983</v>
      </c>
      <c r="J264" s="52" t="s">
        <v>118</v>
      </c>
      <c r="K264" s="65" t="s">
        <v>2216</v>
      </c>
      <c r="L264" s="52" t="s">
        <v>2990</v>
      </c>
    </row>
    <row r="265" spans="1:12" ht="15" customHeight="1" x14ac:dyDescent="0.25">
      <c r="A265" s="34">
        <v>42763</v>
      </c>
      <c r="B265" s="33" t="s">
        <v>2993</v>
      </c>
      <c r="C265" s="157">
        <v>83</v>
      </c>
      <c r="D265" s="39" t="s">
        <v>2671</v>
      </c>
      <c r="E265" s="39" t="s">
        <v>2255</v>
      </c>
      <c r="F265" s="200">
        <v>40.5</v>
      </c>
      <c r="G265" s="48"/>
      <c r="H265" s="48"/>
      <c r="I265" s="48" t="s">
        <v>2983</v>
      </c>
      <c r="J265" s="52" t="s">
        <v>118</v>
      </c>
      <c r="K265" s="65" t="s">
        <v>2216</v>
      </c>
      <c r="L265" s="52" t="s">
        <v>2990</v>
      </c>
    </row>
    <row r="266" spans="1:12" ht="15" customHeight="1" x14ac:dyDescent="0.25">
      <c r="A266" s="34">
        <v>42763</v>
      </c>
      <c r="B266" s="33" t="s">
        <v>2993</v>
      </c>
      <c r="C266" s="157">
        <v>83</v>
      </c>
      <c r="D266" s="39" t="s">
        <v>2671</v>
      </c>
      <c r="E266" s="39" t="s">
        <v>2255</v>
      </c>
      <c r="F266" s="200">
        <v>19.440000000000001</v>
      </c>
      <c r="G266" s="48"/>
      <c r="H266" s="48"/>
      <c r="I266" s="48" t="s">
        <v>2983</v>
      </c>
      <c r="J266" s="52" t="s">
        <v>118</v>
      </c>
      <c r="K266" s="65" t="s">
        <v>2216</v>
      </c>
      <c r="L266" s="52" t="s">
        <v>2990</v>
      </c>
    </row>
    <row r="267" spans="1:12" ht="15" customHeight="1" x14ac:dyDescent="0.25">
      <c r="A267" s="34">
        <v>42763</v>
      </c>
      <c r="B267" s="33" t="s">
        <v>2993</v>
      </c>
      <c r="C267" s="157">
        <v>83</v>
      </c>
      <c r="D267" s="39" t="s">
        <v>2927</v>
      </c>
      <c r="E267" s="39" t="s">
        <v>2928</v>
      </c>
      <c r="F267" s="200">
        <v>1820</v>
      </c>
      <c r="G267" s="48"/>
      <c r="H267" s="48"/>
      <c r="I267" s="48" t="s">
        <v>2983</v>
      </c>
      <c r="J267" s="52" t="s">
        <v>118</v>
      </c>
      <c r="K267" s="65" t="s">
        <v>2216</v>
      </c>
      <c r="L267" s="52" t="s">
        <v>2990</v>
      </c>
    </row>
    <row r="268" spans="1:12" ht="15" customHeight="1" x14ac:dyDescent="0.25">
      <c r="A268" s="34">
        <v>42763</v>
      </c>
      <c r="B268" s="33" t="s">
        <v>2993</v>
      </c>
      <c r="C268" s="157">
        <v>83</v>
      </c>
      <c r="D268" s="39" t="s">
        <v>2927</v>
      </c>
      <c r="E268" s="39" t="s">
        <v>2928</v>
      </c>
      <c r="F268" s="200">
        <v>1820</v>
      </c>
      <c r="G268" s="48"/>
      <c r="H268" s="48"/>
      <c r="I268" s="48" t="s">
        <v>2983</v>
      </c>
      <c r="J268" s="52" t="s">
        <v>118</v>
      </c>
      <c r="K268" s="65" t="s">
        <v>2216</v>
      </c>
      <c r="L268" s="52" t="s">
        <v>2990</v>
      </c>
    </row>
    <row r="269" spans="1:12" ht="15" customHeight="1" x14ac:dyDescent="0.25">
      <c r="A269" s="34">
        <v>42763</v>
      </c>
      <c r="B269" s="33" t="s">
        <v>2993</v>
      </c>
      <c r="C269" s="157">
        <v>83</v>
      </c>
      <c r="D269" s="39" t="s">
        <v>2927</v>
      </c>
      <c r="E269" s="39" t="s">
        <v>2928</v>
      </c>
      <c r="F269" s="200">
        <v>1820</v>
      </c>
      <c r="G269" s="48"/>
      <c r="H269" s="48"/>
      <c r="I269" s="48" t="s">
        <v>2983</v>
      </c>
      <c r="J269" s="52" t="s">
        <v>118</v>
      </c>
      <c r="K269" s="65" t="s">
        <v>2216</v>
      </c>
      <c r="L269" s="52" t="s">
        <v>2990</v>
      </c>
    </row>
    <row r="270" spans="1:12" ht="15.75" customHeight="1" x14ac:dyDescent="0.25">
      <c r="A270" s="34">
        <v>42763</v>
      </c>
      <c r="B270" s="33" t="s">
        <v>2993</v>
      </c>
      <c r="C270" s="157">
        <v>83</v>
      </c>
      <c r="D270" s="39" t="s">
        <v>2927</v>
      </c>
      <c r="E270" s="39" t="s">
        <v>2928</v>
      </c>
      <c r="F270" s="200">
        <v>1820</v>
      </c>
      <c r="G270" s="48"/>
      <c r="H270" s="48"/>
      <c r="I270" s="48" t="s">
        <v>2983</v>
      </c>
      <c r="J270" s="52" t="s">
        <v>118</v>
      </c>
      <c r="K270" s="65" t="s">
        <v>2216</v>
      </c>
      <c r="L270" s="52" t="s">
        <v>2990</v>
      </c>
    </row>
    <row r="271" spans="1:12" ht="15" customHeight="1" x14ac:dyDescent="0.25">
      <c r="A271" s="34">
        <v>42763</v>
      </c>
      <c r="B271" s="33" t="s">
        <v>2993</v>
      </c>
      <c r="C271" s="157">
        <v>83</v>
      </c>
      <c r="D271" s="39" t="s">
        <v>2927</v>
      </c>
      <c r="E271" s="39" t="s">
        <v>2928</v>
      </c>
      <c r="F271" s="200">
        <v>1820</v>
      </c>
      <c r="G271" s="48"/>
      <c r="H271" s="48"/>
      <c r="I271" s="48" t="s">
        <v>2983</v>
      </c>
      <c r="J271" s="52" t="s">
        <v>118</v>
      </c>
      <c r="K271" s="65" t="s">
        <v>2216</v>
      </c>
      <c r="L271" s="52" t="s">
        <v>2990</v>
      </c>
    </row>
    <row r="272" spans="1:12" ht="15.75" customHeight="1" x14ac:dyDescent="0.25">
      <c r="A272" s="34">
        <v>42763</v>
      </c>
      <c r="B272" s="33" t="s">
        <v>2993</v>
      </c>
      <c r="C272" s="157">
        <v>83</v>
      </c>
      <c r="D272" s="39" t="s">
        <v>2927</v>
      </c>
      <c r="E272" s="39" t="s">
        <v>2928</v>
      </c>
      <c r="F272" s="200">
        <v>1820</v>
      </c>
      <c r="G272" s="48"/>
      <c r="H272" s="48"/>
      <c r="I272" s="48" t="s">
        <v>2983</v>
      </c>
      <c r="J272" s="52" t="s">
        <v>118</v>
      </c>
      <c r="K272" s="65" t="s">
        <v>2216</v>
      </c>
      <c r="L272" s="52" t="s">
        <v>2990</v>
      </c>
    </row>
    <row r="273" spans="1:12" ht="15.75" customHeight="1" x14ac:dyDescent="0.25">
      <c r="A273" s="34">
        <v>42763</v>
      </c>
      <c r="B273" s="33" t="s">
        <v>2993</v>
      </c>
      <c r="C273" s="157">
        <v>83</v>
      </c>
      <c r="D273" s="39" t="s">
        <v>2927</v>
      </c>
      <c r="E273" s="39" t="s">
        <v>2928</v>
      </c>
      <c r="F273" s="200">
        <v>4297</v>
      </c>
      <c r="G273" s="48"/>
      <c r="H273" s="48"/>
      <c r="I273" s="48" t="s">
        <v>2983</v>
      </c>
      <c r="J273" s="52" t="s">
        <v>118</v>
      </c>
      <c r="K273" s="65" t="s">
        <v>2216</v>
      </c>
      <c r="L273" s="52" t="s">
        <v>2990</v>
      </c>
    </row>
    <row r="274" spans="1:12" ht="15.75" customHeight="1" x14ac:dyDescent="0.25">
      <c r="A274" s="34">
        <v>42763</v>
      </c>
      <c r="B274" s="33" t="s">
        <v>2993</v>
      </c>
      <c r="C274" s="157">
        <v>83</v>
      </c>
      <c r="D274" s="39" t="s">
        <v>2927</v>
      </c>
      <c r="E274" s="39" t="s">
        <v>2928</v>
      </c>
      <c r="F274" s="200">
        <v>4297</v>
      </c>
      <c r="G274" s="48"/>
      <c r="H274" s="48"/>
      <c r="I274" s="48" t="s">
        <v>2983</v>
      </c>
      <c r="J274" s="52" t="s">
        <v>118</v>
      </c>
      <c r="K274" s="65" t="s">
        <v>2216</v>
      </c>
      <c r="L274" s="52" t="s">
        <v>2990</v>
      </c>
    </row>
    <row r="275" spans="1:12" ht="15" customHeight="1" x14ac:dyDescent="0.25">
      <c r="A275" s="34">
        <v>42763</v>
      </c>
      <c r="B275" s="33" t="s">
        <v>2993</v>
      </c>
      <c r="C275" s="157">
        <v>83</v>
      </c>
      <c r="D275" s="39" t="s">
        <v>2927</v>
      </c>
      <c r="E275" s="39" t="s">
        <v>2928</v>
      </c>
      <c r="F275" s="200">
        <v>4297</v>
      </c>
      <c r="G275" s="48"/>
      <c r="H275" s="48"/>
      <c r="I275" s="48" t="s">
        <v>2983</v>
      </c>
      <c r="J275" s="52" t="s">
        <v>118</v>
      </c>
      <c r="K275" s="65" t="s">
        <v>2216</v>
      </c>
      <c r="L275" s="52" t="s">
        <v>2990</v>
      </c>
    </row>
    <row r="276" spans="1:12" ht="15" customHeight="1" x14ac:dyDescent="0.25">
      <c r="A276" s="34">
        <v>42763</v>
      </c>
      <c r="B276" s="33" t="s">
        <v>2993</v>
      </c>
      <c r="C276" s="157">
        <v>83</v>
      </c>
      <c r="D276" s="39" t="s">
        <v>2927</v>
      </c>
      <c r="E276" s="39" t="s">
        <v>2928</v>
      </c>
      <c r="F276" s="200">
        <v>4297</v>
      </c>
      <c r="G276" s="48"/>
      <c r="H276" s="48"/>
      <c r="I276" s="48" t="s">
        <v>2983</v>
      </c>
      <c r="J276" s="52" t="s">
        <v>118</v>
      </c>
      <c r="K276" s="65" t="s">
        <v>2216</v>
      </c>
      <c r="L276" s="52" t="s">
        <v>2990</v>
      </c>
    </row>
    <row r="277" spans="1:12" ht="15.75" customHeight="1" x14ac:dyDescent="0.25">
      <c r="A277" s="34">
        <v>42763</v>
      </c>
      <c r="B277" s="33" t="s">
        <v>2993</v>
      </c>
      <c r="C277" s="157">
        <v>83</v>
      </c>
      <c r="D277" s="39" t="s">
        <v>2927</v>
      </c>
      <c r="E277" s="39" t="s">
        <v>2928</v>
      </c>
      <c r="F277" s="200">
        <v>4297</v>
      </c>
      <c r="G277" s="48"/>
      <c r="H277" s="48"/>
      <c r="I277" s="48" t="s">
        <v>2983</v>
      </c>
      <c r="J277" s="52" t="s">
        <v>118</v>
      </c>
      <c r="K277" s="65" t="s">
        <v>2216</v>
      </c>
      <c r="L277" s="52" t="s">
        <v>2990</v>
      </c>
    </row>
    <row r="278" spans="1:12" ht="15.75" customHeight="1" x14ac:dyDescent="0.25">
      <c r="A278" s="34">
        <v>42763</v>
      </c>
      <c r="B278" s="33" t="s">
        <v>2993</v>
      </c>
      <c r="C278" s="157">
        <v>83</v>
      </c>
      <c r="D278" s="39" t="s">
        <v>2927</v>
      </c>
      <c r="E278" s="39" t="s">
        <v>2928</v>
      </c>
      <c r="F278" s="200">
        <v>4297</v>
      </c>
      <c r="G278" s="48"/>
      <c r="H278" s="48"/>
      <c r="I278" s="48" t="s">
        <v>2983</v>
      </c>
      <c r="J278" s="52" t="s">
        <v>118</v>
      </c>
      <c r="K278" s="65" t="s">
        <v>2216</v>
      </c>
      <c r="L278" s="52" t="s">
        <v>2990</v>
      </c>
    </row>
    <row r="279" spans="1:12" ht="15.75" customHeight="1" x14ac:dyDescent="0.25">
      <c r="A279" s="34">
        <v>42763</v>
      </c>
      <c r="B279" s="33" t="s">
        <v>2993</v>
      </c>
      <c r="C279" s="157">
        <v>83</v>
      </c>
      <c r="D279" s="39" t="s">
        <v>2927</v>
      </c>
      <c r="E279" s="39" t="s">
        <v>2929</v>
      </c>
      <c r="F279" s="200">
        <v>10450</v>
      </c>
      <c r="G279" s="48"/>
      <c r="H279" s="48"/>
      <c r="I279" s="48" t="s">
        <v>2983</v>
      </c>
      <c r="J279" s="52" t="s">
        <v>118</v>
      </c>
      <c r="K279" s="65" t="s">
        <v>2216</v>
      </c>
      <c r="L279" s="52" t="s">
        <v>2990</v>
      </c>
    </row>
    <row r="280" spans="1:12" ht="15.75" customHeight="1" x14ac:dyDescent="0.25">
      <c r="A280" s="34">
        <v>42764</v>
      </c>
      <c r="B280" s="33" t="s">
        <v>2993</v>
      </c>
      <c r="C280" s="157">
        <v>84</v>
      </c>
      <c r="D280" s="39" t="s">
        <v>93</v>
      </c>
      <c r="E280" s="39" t="s">
        <v>2930</v>
      </c>
      <c r="F280" s="200">
        <v>350</v>
      </c>
      <c r="G280" s="48"/>
      <c r="H280" s="48"/>
      <c r="I280" s="48" t="s">
        <v>2983</v>
      </c>
      <c r="J280" s="52" t="s">
        <v>118</v>
      </c>
      <c r="K280" s="48" t="s">
        <v>10</v>
      </c>
      <c r="L280" s="52" t="s">
        <v>10</v>
      </c>
    </row>
    <row r="281" spans="1:12" ht="15.75" customHeight="1" x14ac:dyDescent="0.25">
      <c r="A281" s="34">
        <v>42764</v>
      </c>
      <c r="B281" s="33" t="s">
        <v>2993</v>
      </c>
      <c r="C281" s="157">
        <v>85</v>
      </c>
      <c r="D281" s="39" t="s">
        <v>134</v>
      </c>
      <c r="E281" s="39" t="s">
        <v>2931</v>
      </c>
      <c r="F281" s="200">
        <v>14416</v>
      </c>
      <c r="G281" s="48"/>
      <c r="H281" s="48"/>
      <c r="I281" s="48" t="s">
        <v>2983</v>
      </c>
      <c r="J281" s="52" t="s">
        <v>118</v>
      </c>
      <c r="K281" s="65" t="s">
        <v>2216</v>
      </c>
      <c r="L281" s="52" t="s">
        <v>2990</v>
      </c>
    </row>
    <row r="282" spans="1:12" ht="15.75" customHeight="1" x14ac:dyDescent="0.25">
      <c r="A282" s="34">
        <v>42764</v>
      </c>
      <c r="B282" s="33" t="s">
        <v>2993</v>
      </c>
      <c r="C282" s="157">
        <v>85</v>
      </c>
      <c r="D282" s="39" t="s">
        <v>134</v>
      </c>
      <c r="E282" s="39" t="s">
        <v>2932</v>
      </c>
      <c r="F282" s="200">
        <v>260</v>
      </c>
      <c r="G282" s="48"/>
      <c r="H282" s="48"/>
      <c r="I282" s="48" t="s">
        <v>2983</v>
      </c>
      <c r="J282" s="52" t="s">
        <v>118</v>
      </c>
      <c r="K282" s="65" t="s">
        <v>2216</v>
      </c>
      <c r="L282" s="52" t="s">
        <v>2990</v>
      </c>
    </row>
    <row r="283" spans="1:12" ht="15.75" customHeight="1" x14ac:dyDescent="0.25">
      <c r="A283" s="34">
        <v>42764</v>
      </c>
      <c r="B283" s="33" t="s">
        <v>2993</v>
      </c>
      <c r="C283" s="157">
        <v>86</v>
      </c>
      <c r="D283" s="39" t="s">
        <v>127</v>
      </c>
      <c r="E283" s="39" t="s">
        <v>2933</v>
      </c>
      <c r="F283" s="200">
        <v>360</v>
      </c>
      <c r="G283" s="48"/>
      <c r="H283" s="48"/>
      <c r="I283" s="48" t="s">
        <v>2983</v>
      </c>
      <c r="J283" s="52" t="s">
        <v>118</v>
      </c>
      <c r="K283" s="65" t="s">
        <v>2216</v>
      </c>
      <c r="L283" s="52" t="s">
        <v>2990</v>
      </c>
    </row>
    <row r="284" spans="1:12" ht="15" customHeight="1" x14ac:dyDescent="0.25">
      <c r="A284" s="34">
        <v>42764</v>
      </c>
      <c r="B284" s="33" t="s">
        <v>2993</v>
      </c>
      <c r="C284" s="157">
        <v>86</v>
      </c>
      <c r="D284" s="39" t="s">
        <v>127</v>
      </c>
      <c r="E284" s="39" t="s">
        <v>2934</v>
      </c>
      <c r="F284" s="200">
        <v>24</v>
      </c>
      <c r="G284" s="48"/>
      <c r="H284" s="48"/>
      <c r="I284" s="48" t="s">
        <v>2983</v>
      </c>
      <c r="J284" s="52" t="s">
        <v>118</v>
      </c>
      <c r="K284" s="65" t="s">
        <v>2216</v>
      </c>
      <c r="L284" s="52" t="s">
        <v>2990</v>
      </c>
    </row>
    <row r="285" spans="1:12" ht="15" customHeight="1" x14ac:dyDescent="0.25">
      <c r="A285" s="34">
        <v>42764</v>
      </c>
      <c r="B285" s="33" t="s">
        <v>2993</v>
      </c>
      <c r="C285" s="157">
        <v>87</v>
      </c>
      <c r="D285" s="39" t="s">
        <v>2935</v>
      </c>
      <c r="E285" s="39" t="s">
        <v>2936</v>
      </c>
      <c r="F285" s="200">
        <v>517.75</v>
      </c>
      <c r="G285" s="48"/>
      <c r="H285" s="48"/>
      <c r="I285" s="48" t="s">
        <v>2983</v>
      </c>
      <c r="J285" s="52" t="s">
        <v>118</v>
      </c>
      <c r="K285" s="65" t="s">
        <v>2216</v>
      </c>
      <c r="L285" s="52" t="s">
        <v>2990</v>
      </c>
    </row>
    <row r="286" spans="1:12" ht="15" customHeight="1" x14ac:dyDescent="0.25">
      <c r="A286" s="34">
        <v>42764</v>
      </c>
      <c r="B286" s="33" t="s">
        <v>2993</v>
      </c>
      <c r="C286" s="157">
        <v>87</v>
      </c>
      <c r="D286" s="39" t="s">
        <v>2935</v>
      </c>
      <c r="E286" s="39" t="s">
        <v>2936</v>
      </c>
      <c r="F286" s="200">
        <v>893</v>
      </c>
      <c r="G286" s="48"/>
      <c r="H286" s="48"/>
      <c r="I286" s="48" t="s">
        <v>2983</v>
      </c>
      <c r="J286" s="52" t="s">
        <v>118</v>
      </c>
      <c r="K286" s="65" t="s">
        <v>2216</v>
      </c>
      <c r="L286" s="52" t="s">
        <v>2990</v>
      </c>
    </row>
    <row r="287" spans="1:12" ht="15" customHeight="1" x14ac:dyDescent="0.25">
      <c r="A287" s="34">
        <v>42764</v>
      </c>
      <c r="B287" s="33" t="s">
        <v>2993</v>
      </c>
      <c r="C287" s="157">
        <v>87</v>
      </c>
      <c r="D287" s="39" t="s">
        <v>2935</v>
      </c>
      <c r="E287" s="39" t="s">
        <v>2936</v>
      </c>
      <c r="F287" s="200">
        <v>4845</v>
      </c>
      <c r="G287" s="48"/>
      <c r="H287" s="48"/>
      <c r="I287" s="48" t="s">
        <v>2983</v>
      </c>
      <c r="J287" s="52" t="s">
        <v>118</v>
      </c>
      <c r="K287" s="65" t="s">
        <v>2216</v>
      </c>
      <c r="L287" s="52" t="s">
        <v>2990</v>
      </c>
    </row>
    <row r="288" spans="1:12" ht="15" customHeight="1" x14ac:dyDescent="0.25">
      <c r="A288" s="34">
        <v>42764</v>
      </c>
      <c r="B288" s="33" t="s">
        <v>2993</v>
      </c>
      <c r="C288" s="157">
        <v>87</v>
      </c>
      <c r="D288" s="39" t="s">
        <v>2935</v>
      </c>
      <c r="E288" s="39" t="s">
        <v>2936</v>
      </c>
      <c r="F288" s="200">
        <v>1995</v>
      </c>
      <c r="G288" s="48"/>
      <c r="H288" s="48"/>
      <c r="I288" s="48" t="s">
        <v>2983</v>
      </c>
      <c r="J288" s="52" t="s">
        <v>118</v>
      </c>
      <c r="K288" s="65" t="s">
        <v>2216</v>
      </c>
      <c r="L288" s="52" t="s">
        <v>2990</v>
      </c>
    </row>
    <row r="289" spans="1:12" ht="15" customHeight="1" x14ac:dyDescent="0.25">
      <c r="A289" s="34">
        <v>42764</v>
      </c>
      <c r="B289" s="33" t="s">
        <v>2993</v>
      </c>
      <c r="C289" s="157">
        <v>87</v>
      </c>
      <c r="D289" s="39" t="s">
        <v>2935</v>
      </c>
      <c r="E289" s="39" t="s">
        <v>2936</v>
      </c>
      <c r="F289" s="200">
        <v>997.5</v>
      </c>
      <c r="G289" s="48"/>
      <c r="H289" s="48"/>
      <c r="I289" s="48" t="s">
        <v>2983</v>
      </c>
      <c r="J289" s="52" t="s">
        <v>118</v>
      </c>
      <c r="K289" s="65" t="s">
        <v>2216</v>
      </c>
      <c r="L289" s="52" t="s">
        <v>2990</v>
      </c>
    </row>
    <row r="290" spans="1:12" ht="15" customHeight="1" x14ac:dyDescent="0.25">
      <c r="A290" s="34">
        <v>42764</v>
      </c>
      <c r="B290" s="33" t="s">
        <v>2993</v>
      </c>
      <c r="C290" s="157">
        <v>87</v>
      </c>
      <c r="D290" s="39" t="s">
        <v>2935</v>
      </c>
      <c r="E290" s="39" t="s">
        <v>2936</v>
      </c>
      <c r="F290" s="200">
        <v>627</v>
      </c>
      <c r="G290" s="48"/>
      <c r="H290" s="48"/>
      <c r="I290" s="48" t="s">
        <v>2983</v>
      </c>
      <c r="J290" s="52" t="s">
        <v>118</v>
      </c>
      <c r="K290" s="65" t="s">
        <v>2216</v>
      </c>
      <c r="L290" s="52" t="s">
        <v>2990</v>
      </c>
    </row>
    <row r="291" spans="1:12" ht="15" customHeight="1" x14ac:dyDescent="0.25">
      <c r="A291" s="34">
        <v>42764</v>
      </c>
      <c r="B291" s="33" t="s">
        <v>2993</v>
      </c>
      <c r="C291" s="157">
        <v>88</v>
      </c>
      <c r="D291" s="39" t="s">
        <v>2219</v>
      </c>
      <c r="E291" s="39" t="s">
        <v>2937</v>
      </c>
      <c r="F291" s="200">
        <v>4297</v>
      </c>
      <c r="G291" s="48"/>
      <c r="H291" s="48"/>
      <c r="I291" s="48" t="s">
        <v>2983</v>
      </c>
      <c r="J291" s="52" t="s">
        <v>118</v>
      </c>
      <c r="K291" s="65" t="s">
        <v>2216</v>
      </c>
      <c r="L291" s="52" t="s">
        <v>2990</v>
      </c>
    </row>
    <row r="292" spans="1:12" ht="15" customHeight="1" x14ac:dyDescent="0.25">
      <c r="A292" s="34">
        <v>42764</v>
      </c>
      <c r="B292" s="33" t="s">
        <v>2993</v>
      </c>
      <c r="C292" s="157">
        <v>88</v>
      </c>
      <c r="D292" s="39" t="s">
        <v>2219</v>
      </c>
      <c r="E292" s="39" t="s">
        <v>2937</v>
      </c>
      <c r="F292" s="200">
        <v>4297</v>
      </c>
      <c r="G292" s="48"/>
      <c r="H292" s="48"/>
      <c r="I292" s="48" t="s">
        <v>2983</v>
      </c>
      <c r="J292" s="52" t="s">
        <v>118</v>
      </c>
      <c r="K292" s="65" t="s">
        <v>2216</v>
      </c>
      <c r="L292" s="52" t="s">
        <v>2990</v>
      </c>
    </row>
    <row r="293" spans="1:12" ht="15" customHeight="1" x14ac:dyDescent="0.25">
      <c r="A293" s="34">
        <v>42764</v>
      </c>
      <c r="B293" s="33" t="s">
        <v>2993</v>
      </c>
      <c r="C293" s="157">
        <v>88</v>
      </c>
      <c r="D293" s="39" t="s">
        <v>2219</v>
      </c>
      <c r="E293" s="39" t="s">
        <v>2938</v>
      </c>
      <c r="F293" s="200">
        <v>11207</v>
      </c>
      <c r="G293" s="48"/>
      <c r="H293" s="48"/>
      <c r="I293" s="48" t="s">
        <v>2983</v>
      </c>
      <c r="J293" s="52" t="s">
        <v>118</v>
      </c>
      <c r="K293" s="65" t="s">
        <v>2216</v>
      </c>
      <c r="L293" s="52" t="s">
        <v>2990</v>
      </c>
    </row>
    <row r="294" spans="1:12" ht="15" customHeight="1" x14ac:dyDescent="0.25">
      <c r="A294" s="34">
        <v>42764</v>
      </c>
      <c r="B294" s="33" t="s">
        <v>2993</v>
      </c>
      <c r="C294" s="157">
        <v>88</v>
      </c>
      <c r="D294" s="39" t="s">
        <v>2219</v>
      </c>
      <c r="E294" s="39" t="s">
        <v>2938</v>
      </c>
      <c r="F294" s="200">
        <v>11207</v>
      </c>
      <c r="G294" s="48"/>
      <c r="H294" s="48"/>
      <c r="I294" s="48" t="s">
        <v>2983</v>
      </c>
      <c r="J294" s="52" t="s">
        <v>118</v>
      </c>
      <c r="K294" s="65" t="s">
        <v>2216</v>
      </c>
      <c r="L294" s="52" t="s">
        <v>2990</v>
      </c>
    </row>
    <row r="295" spans="1:12" ht="15" customHeight="1" x14ac:dyDescent="0.25">
      <c r="A295" s="137">
        <v>42765</v>
      </c>
      <c r="B295" s="137" t="s">
        <v>2993</v>
      </c>
      <c r="C295" s="159">
        <v>8</v>
      </c>
      <c r="D295" s="138"/>
      <c r="E295" s="138" t="s">
        <v>3282</v>
      </c>
      <c r="F295" s="205">
        <v>360</v>
      </c>
      <c r="G295" s="138"/>
      <c r="H295" s="138"/>
      <c r="I295" s="138" t="s">
        <v>2983</v>
      </c>
      <c r="J295" s="138" t="s">
        <v>142</v>
      </c>
      <c r="K295" s="138" t="s">
        <v>46</v>
      </c>
      <c r="L295" s="138"/>
    </row>
    <row r="296" spans="1:12" ht="15" customHeight="1" x14ac:dyDescent="0.25">
      <c r="A296" s="34">
        <v>42765</v>
      </c>
      <c r="B296" s="33" t="s">
        <v>2993</v>
      </c>
      <c r="C296" s="157">
        <v>32</v>
      </c>
      <c r="D296" s="39" t="s">
        <v>376</v>
      </c>
      <c r="E296" s="39" t="s">
        <v>2947</v>
      </c>
      <c r="F296" s="200">
        <v>750</v>
      </c>
      <c r="G296" s="48"/>
      <c r="H296" s="48"/>
      <c r="I296" s="48" t="s">
        <v>2983</v>
      </c>
      <c r="J296" s="52" t="s">
        <v>142</v>
      </c>
      <c r="K296" s="52" t="s">
        <v>2989</v>
      </c>
      <c r="L296" s="52" t="s">
        <v>2989</v>
      </c>
    </row>
    <row r="297" spans="1:12" ht="15" customHeight="1" x14ac:dyDescent="0.25">
      <c r="A297" s="34">
        <v>42765</v>
      </c>
      <c r="B297" s="33" t="s">
        <v>2993</v>
      </c>
      <c r="C297" s="157">
        <v>32</v>
      </c>
      <c r="D297" s="39" t="s">
        <v>376</v>
      </c>
      <c r="E297" s="39" t="s">
        <v>2948</v>
      </c>
      <c r="F297" s="200">
        <v>50</v>
      </c>
      <c r="G297" s="48"/>
      <c r="H297" s="48"/>
      <c r="I297" s="48" t="s">
        <v>2983</v>
      </c>
      <c r="J297" s="52" t="s">
        <v>142</v>
      </c>
      <c r="K297" s="52" t="s">
        <v>2989</v>
      </c>
      <c r="L297" s="52" t="s">
        <v>2989</v>
      </c>
    </row>
    <row r="298" spans="1:12" ht="15" customHeight="1" x14ac:dyDescent="0.25">
      <c r="A298" s="34">
        <v>42765</v>
      </c>
      <c r="B298" s="33" t="s">
        <v>2993</v>
      </c>
      <c r="C298" s="157">
        <v>32</v>
      </c>
      <c r="D298" s="39" t="s">
        <v>376</v>
      </c>
      <c r="E298" s="39" t="s">
        <v>2949</v>
      </c>
      <c r="F298" s="200">
        <v>300</v>
      </c>
      <c r="G298" s="48"/>
      <c r="H298" s="48"/>
      <c r="I298" s="48" t="s">
        <v>2983</v>
      </c>
      <c r="J298" s="52" t="s">
        <v>142</v>
      </c>
      <c r="K298" s="52" t="s">
        <v>2989</v>
      </c>
      <c r="L298" s="52" t="s">
        <v>2989</v>
      </c>
    </row>
    <row r="299" spans="1:12" ht="15" customHeight="1" x14ac:dyDescent="0.25">
      <c r="A299" s="34">
        <v>42765</v>
      </c>
      <c r="B299" s="33" t="s">
        <v>2993</v>
      </c>
      <c r="C299" s="157">
        <v>32</v>
      </c>
      <c r="D299" s="39" t="s">
        <v>376</v>
      </c>
      <c r="E299" s="39" t="s">
        <v>2950</v>
      </c>
      <c r="F299" s="200">
        <v>175</v>
      </c>
      <c r="G299" s="48"/>
      <c r="H299" s="48"/>
      <c r="I299" s="48" t="s">
        <v>2983</v>
      </c>
      <c r="J299" s="52" t="s">
        <v>142</v>
      </c>
      <c r="K299" s="52" t="s">
        <v>2989</v>
      </c>
      <c r="L299" s="52" t="s">
        <v>2989</v>
      </c>
    </row>
    <row r="300" spans="1:12" ht="15" customHeight="1" x14ac:dyDescent="0.25">
      <c r="A300" s="34">
        <v>42765</v>
      </c>
      <c r="B300" s="33" t="s">
        <v>2993</v>
      </c>
      <c r="C300" s="157">
        <v>32</v>
      </c>
      <c r="D300" s="39" t="s">
        <v>376</v>
      </c>
      <c r="E300" s="39" t="s">
        <v>2951</v>
      </c>
      <c r="F300" s="200">
        <v>1220</v>
      </c>
      <c r="G300" s="48"/>
      <c r="H300" s="48"/>
      <c r="I300" s="48" t="s">
        <v>2983</v>
      </c>
      <c r="J300" s="52" t="s">
        <v>142</v>
      </c>
      <c r="K300" s="52" t="s">
        <v>2989</v>
      </c>
      <c r="L300" s="52" t="s">
        <v>2989</v>
      </c>
    </row>
    <row r="301" spans="1:12" ht="15" customHeight="1" x14ac:dyDescent="0.25">
      <c r="A301" s="34">
        <v>42765</v>
      </c>
      <c r="B301" s="33" t="s">
        <v>2993</v>
      </c>
      <c r="C301" s="157">
        <v>32</v>
      </c>
      <c r="D301" s="39" t="s">
        <v>376</v>
      </c>
      <c r="E301" s="39" t="s">
        <v>2952</v>
      </c>
      <c r="F301" s="200">
        <v>300</v>
      </c>
      <c r="G301" s="48"/>
      <c r="H301" s="48"/>
      <c r="I301" s="48" t="s">
        <v>2983</v>
      </c>
      <c r="J301" s="52" t="s">
        <v>142</v>
      </c>
      <c r="K301" s="52" t="s">
        <v>2989</v>
      </c>
      <c r="L301" s="52" t="s">
        <v>2989</v>
      </c>
    </row>
    <row r="302" spans="1:12" ht="15" customHeight="1" x14ac:dyDescent="0.25">
      <c r="A302" s="34">
        <v>42765</v>
      </c>
      <c r="B302" s="33" t="s">
        <v>2993</v>
      </c>
      <c r="C302" s="157">
        <v>32</v>
      </c>
      <c r="D302" s="39" t="s">
        <v>376</v>
      </c>
      <c r="E302" s="39" t="s">
        <v>2953</v>
      </c>
      <c r="F302" s="200">
        <v>2200</v>
      </c>
      <c r="G302" s="48"/>
      <c r="H302" s="48"/>
      <c r="I302" s="48" t="s">
        <v>2983</v>
      </c>
      <c r="J302" s="52" t="s">
        <v>142</v>
      </c>
      <c r="K302" s="52" t="s">
        <v>2989</v>
      </c>
      <c r="L302" s="52" t="s">
        <v>2989</v>
      </c>
    </row>
    <row r="303" spans="1:12" ht="15" customHeight="1" x14ac:dyDescent="0.25">
      <c r="A303" s="34">
        <v>42765</v>
      </c>
      <c r="B303" s="33" t="s">
        <v>2993</v>
      </c>
      <c r="C303" s="157">
        <v>32</v>
      </c>
      <c r="D303" s="39" t="s">
        <v>376</v>
      </c>
      <c r="E303" s="39" t="s">
        <v>2954</v>
      </c>
      <c r="F303" s="200">
        <v>500</v>
      </c>
      <c r="G303" s="48"/>
      <c r="H303" s="48"/>
      <c r="I303" s="48" t="s">
        <v>2983</v>
      </c>
      <c r="J303" s="52" t="s">
        <v>142</v>
      </c>
      <c r="K303" s="52" t="s">
        <v>2989</v>
      </c>
      <c r="L303" s="52" t="s">
        <v>2989</v>
      </c>
    </row>
    <row r="304" spans="1:12" ht="15" customHeight="1" x14ac:dyDescent="0.25">
      <c r="A304" s="34">
        <v>42765</v>
      </c>
      <c r="B304" s="33" t="s">
        <v>2993</v>
      </c>
      <c r="C304" s="157">
        <v>32</v>
      </c>
      <c r="D304" s="39" t="s">
        <v>376</v>
      </c>
      <c r="E304" s="39" t="s">
        <v>156</v>
      </c>
      <c r="F304" s="200">
        <v>21</v>
      </c>
      <c r="G304" s="48"/>
      <c r="H304" s="48"/>
      <c r="I304" s="48" t="s">
        <v>2983</v>
      </c>
      <c r="J304" s="52" t="s">
        <v>142</v>
      </c>
      <c r="K304" s="52" t="s">
        <v>2989</v>
      </c>
      <c r="L304" s="52" t="s">
        <v>2989</v>
      </c>
    </row>
    <row r="305" spans="1:12" ht="15" customHeight="1" x14ac:dyDescent="0.25">
      <c r="A305" s="34">
        <v>42765</v>
      </c>
      <c r="B305" s="33" t="s">
        <v>2993</v>
      </c>
      <c r="C305" s="157">
        <v>32</v>
      </c>
      <c r="D305" s="39" t="s">
        <v>376</v>
      </c>
      <c r="E305" s="39" t="s">
        <v>2955</v>
      </c>
      <c r="F305" s="200">
        <v>750</v>
      </c>
      <c r="G305" s="48"/>
      <c r="H305" s="48"/>
      <c r="I305" s="48" t="s">
        <v>2983</v>
      </c>
      <c r="J305" s="52" t="s">
        <v>142</v>
      </c>
      <c r="K305" s="48" t="s">
        <v>46</v>
      </c>
      <c r="L305" s="52" t="s">
        <v>46</v>
      </c>
    </row>
    <row r="306" spans="1:12" ht="15" customHeight="1" x14ac:dyDescent="0.25">
      <c r="A306" s="34">
        <v>42765</v>
      </c>
      <c r="B306" s="33" t="s">
        <v>2993</v>
      </c>
      <c r="C306" s="157">
        <v>32</v>
      </c>
      <c r="D306" s="39" t="s">
        <v>376</v>
      </c>
      <c r="E306" s="39" t="s">
        <v>2956</v>
      </c>
      <c r="F306" s="200">
        <v>150</v>
      </c>
      <c r="G306" s="48"/>
      <c r="H306" s="48"/>
      <c r="I306" s="48" t="s">
        <v>2983</v>
      </c>
      <c r="J306" s="52" t="s">
        <v>142</v>
      </c>
      <c r="K306" s="52" t="s">
        <v>2989</v>
      </c>
      <c r="L306" s="52" t="s">
        <v>2975</v>
      </c>
    </row>
    <row r="307" spans="1:12" ht="15" customHeight="1" x14ac:dyDescent="0.25">
      <c r="A307" s="34">
        <v>42765</v>
      </c>
      <c r="B307" s="33" t="s">
        <v>2993</v>
      </c>
      <c r="C307" s="157">
        <v>32</v>
      </c>
      <c r="D307" s="39" t="s">
        <v>376</v>
      </c>
      <c r="E307" s="39" t="s">
        <v>2957</v>
      </c>
      <c r="F307" s="200">
        <v>1500</v>
      </c>
      <c r="G307" s="48"/>
      <c r="H307" s="48"/>
      <c r="I307" s="48" t="s">
        <v>2983</v>
      </c>
      <c r="J307" s="52" t="s">
        <v>142</v>
      </c>
      <c r="K307" s="48" t="s">
        <v>46</v>
      </c>
      <c r="L307" s="52" t="s">
        <v>46</v>
      </c>
    </row>
    <row r="308" spans="1:12" ht="15" customHeight="1" x14ac:dyDescent="0.25">
      <c r="A308" s="34">
        <v>42765</v>
      </c>
      <c r="B308" s="33" t="s">
        <v>2993</v>
      </c>
      <c r="C308" s="157">
        <v>32</v>
      </c>
      <c r="D308" s="39" t="s">
        <v>376</v>
      </c>
      <c r="E308" s="39" t="s">
        <v>159</v>
      </c>
      <c r="F308" s="200">
        <v>180</v>
      </c>
      <c r="G308" s="48"/>
      <c r="H308" s="48"/>
      <c r="I308" s="48" t="s">
        <v>2983</v>
      </c>
      <c r="J308" s="52" t="s">
        <v>142</v>
      </c>
      <c r="K308" s="52" t="s">
        <v>2989</v>
      </c>
      <c r="L308" s="52" t="s">
        <v>2989</v>
      </c>
    </row>
    <row r="309" spans="1:12" ht="15" customHeight="1" x14ac:dyDescent="0.25">
      <c r="A309" s="34">
        <v>42765</v>
      </c>
      <c r="B309" s="33" t="s">
        <v>2993</v>
      </c>
      <c r="C309" s="157">
        <v>32</v>
      </c>
      <c r="D309" s="39" t="s">
        <v>376</v>
      </c>
      <c r="E309" s="39" t="s">
        <v>2958</v>
      </c>
      <c r="F309" s="200">
        <v>48</v>
      </c>
      <c r="G309" s="48"/>
      <c r="H309" s="48"/>
      <c r="I309" s="48" t="s">
        <v>2983</v>
      </c>
      <c r="J309" s="52" t="s">
        <v>142</v>
      </c>
      <c r="K309" s="48" t="s">
        <v>46</v>
      </c>
      <c r="L309" s="52" t="s">
        <v>46</v>
      </c>
    </row>
    <row r="310" spans="1:12" ht="15" customHeight="1" x14ac:dyDescent="0.25">
      <c r="A310" s="34">
        <v>42765</v>
      </c>
      <c r="B310" s="33" t="s">
        <v>2993</v>
      </c>
      <c r="C310" s="157">
        <v>32</v>
      </c>
      <c r="D310" s="39" t="s">
        <v>376</v>
      </c>
      <c r="E310" s="39" t="s">
        <v>2959</v>
      </c>
      <c r="F310" s="200">
        <v>400</v>
      </c>
      <c r="G310" s="48"/>
      <c r="H310" s="48"/>
      <c r="I310" s="48" t="s">
        <v>2983</v>
      </c>
      <c r="J310" s="52" t="s">
        <v>142</v>
      </c>
      <c r="K310" s="52" t="s">
        <v>2989</v>
      </c>
      <c r="L310" s="52" t="s">
        <v>2975</v>
      </c>
    </row>
    <row r="311" spans="1:12" ht="15" customHeight="1" x14ac:dyDescent="0.25">
      <c r="A311" s="34">
        <v>42765</v>
      </c>
      <c r="B311" s="33" t="s">
        <v>2993</v>
      </c>
      <c r="C311" s="157">
        <v>89</v>
      </c>
      <c r="D311" s="39" t="s">
        <v>2855</v>
      </c>
      <c r="E311" s="39" t="s">
        <v>2547</v>
      </c>
      <c r="F311" s="200">
        <v>980</v>
      </c>
      <c r="G311" s="48"/>
      <c r="H311" s="48"/>
      <c r="I311" s="48" t="s">
        <v>2983</v>
      </c>
      <c r="J311" s="52" t="s">
        <v>118</v>
      </c>
      <c r="K311" s="65" t="s">
        <v>2216</v>
      </c>
      <c r="L311" s="52" t="s">
        <v>2990</v>
      </c>
    </row>
    <row r="312" spans="1:12" ht="15.75" customHeight="1" x14ac:dyDescent="0.25">
      <c r="A312" s="34">
        <v>42765</v>
      </c>
      <c r="B312" s="33" t="s">
        <v>2993</v>
      </c>
      <c r="C312" s="157">
        <v>89</v>
      </c>
      <c r="D312" s="39" t="s">
        <v>2855</v>
      </c>
      <c r="E312" s="39" t="s">
        <v>2547</v>
      </c>
      <c r="F312" s="200">
        <v>140</v>
      </c>
      <c r="G312" s="48"/>
      <c r="H312" s="48"/>
      <c r="I312" s="48" t="s">
        <v>2983</v>
      </c>
      <c r="J312" s="52" t="s">
        <v>118</v>
      </c>
      <c r="K312" s="65" t="s">
        <v>2216</v>
      </c>
      <c r="L312" s="52" t="s">
        <v>2990</v>
      </c>
    </row>
    <row r="313" spans="1:12" ht="15.75" customHeight="1" x14ac:dyDescent="0.25">
      <c r="A313" s="34">
        <v>42765</v>
      </c>
      <c r="B313" s="33" t="s">
        <v>2993</v>
      </c>
      <c r="C313" s="157">
        <v>89</v>
      </c>
      <c r="D313" s="39" t="s">
        <v>2855</v>
      </c>
      <c r="E313" s="39" t="s">
        <v>2547</v>
      </c>
      <c r="F313" s="200">
        <v>125</v>
      </c>
      <c r="G313" s="48"/>
      <c r="H313" s="48"/>
      <c r="I313" s="48" t="s">
        <v>2983</v>
      </c>
      <c r="J313" s="52" t="s">
        <v>118</v>
      </c>
      <c r="K313" s="65" t="s">
        <v>2216</v>
      </c>
      <c r="L313" s="52" t="s">
        <v>2990</v>
      </c>
    </row>
    <row r="314" spans="1:12" ht="15.75" customHeight="1" x14ac:dyDescent="0.25">
      <c r="A314" s="34">
        <v>42765</v>
      </c>
      <c r="B314" s="33" t="s">
        <v>2993</v>
      </c>
      <c r="C314" s="157">
        <v>89</v>
      </c>
      <c r="D314" s="39" t="s">
        <v>2855</v>
      </c>
      <c r="E314" s="39" t="s">
        <v>2547</v>
      </c>
      <c r="F314" s="200">
        <v>600</v>
      </c>
      <c r="G314" s="48"/>
      <c r="H314" s="48"/>
      <c r="I314" s="48" t="s">
        <v>2983</v>
      </c>
      <c r="J314" s="52" t="s">
        <v>118</v>
      </c>
      <c r="K314" s="65" t="s">
        <v>2216</v>
      </c>
      <c r="L314" s="52" t="s">
        <v>2990</v>
      </c>
    </row>
    <row r="315" spans="1:12" ht="15.75" customHeight="1" x14ac:dyDescent="0.25">
      <c r="A315" s="34">
        <v>42765</v>
      </c>
      <c r="B315" s="33" t="s">
        <v>2993</v>
      </c>
      <c r="C315" s="157">
        <v>89</v>
      </c>
      <c r="D315" s="39" t="s">
        <v>2855</v>
      </c>
      <c r="E315" s="39" t="s">
        <v>2547</v>
      </c>
      <c r="F315" s="200">
        <v>50</v>
      </c>
      <c r="G315" s="48"/>
      <c r="H315" s="48"/>
      <c r="I315" s="48" t="s">
        <v>2983</v>
      </c>
      <c r="J315" s="52" t="s">
        <v>118</v>
      </c>
      <c r="K315" s="65" t="s">
        <v>2216</v>
      </c>
      <c r="L315" s="52" t="s">
        <v>2990</v>
      </c>
    </row>
    <row r="316" spans="1:12" ht="15.75" customHeight="1" x14ac:dyDescent="0.25">
      <c r="A316" s="34">
        <v>42765</v>
      </c>
      <c r="B316" s="33" t="s">
        <v>2993</v>
      </c>
      <c r="C316" s="157">
        <v>90</v>
      </c>
      <c r="D316" s="39" t="s">
        <v>2404</v>
      </c>
      <c r="E316" s="39" t="s">
        <v>2192</v>
      </c>
      <c r="F316" s="200">
        <v>7.5</v>
      </c>
      <c r="G316" s="48"/>
      <c r="H316" s="48"/>
      <c r="I316" s="48" t="s">
        <v>2983</v>
      </c>
      <c r="J316" s="52" t="s">
        <v>118</v>
      </c>
      <c r="K316" s="65" t="s">
        <v>2216</v>
      </c>
      <c r="L316" s="52" t="s">
        <v>2990</v>
      </c>
    </row>
    <row r="317" spans="1:12" ht="15.75" customHeight="1" x14ac:dyDescent="0.25">
      <c r="A317" s="34">
        <v>42765</v>
      </c>
      <c r="B317" s="33" t="s">
        <v>2993</v>
      </c>
      <c r="C317" s="157">
        <v>91</v>
      </c>
      <c r="D317" s="39" t="s">
        <v>429</v>
      </c>
      <c r="E317" s="39" t="s">
        <v>2939</v>
      </c>
      <c r="F317" s="200">
        <v>20000</v>
      </c>
      <c r="G317" s="48"/>
      <c r="H317" s="48"/>
      <c r="I317" s="48" t="s">
        <v>2983</v>
      </c>
      <c r="J317" s="52" t="s">
        <v>118</v>
      </c>
      <c r="K317" s="65" t="s">
        <v>2216</v>
      </c>
      <c r="L317" s="52" t="s">
        <v>2990</v>
      </c>
    </row>
    <row r="318" spans="1:12" ht="15.75" customHeight="1" x14ac:dyDescent="0.25">
      <c r="A318" s="34">
        <v>42765</v>
      </c>
      <c r="B318" s="33" t="s">
        <v>2993</v>
      </c>
      <c r="C318" s="157">
        <v>92</v>
      </c>
      <c r="D318" s="39" t="s">
        <v>2855</v>
      </c>
      <c r="E318" s="39" t="s">
        <v>2940</v>
      </c>
      <c r="F318" s="200">
        <v>1100</v>
      </c>
      <c r="G318" s="48"/>
      <c r="H318" s="48"/>
      <c r="I318" s="48" t="s">
        <v>2983</v>
      </c>
      <c r="J318" s="52" t="s">
        <v>118</v>
      </c>
      <c r="K318" s="65" t="s">
        <v>2216</v>
      </c>
      <c r="L318" s="52" t="s">
        <v>2990</v>
      </c>
    </row>
    <row r="319" spans="1:12" ht="15.75" customHeight="1" x14ac:dyDescent="0.25">
      <c r="A319" s="34">
        <v>42765</v>
      </c>
      <c r="B319" s="33" t="s">
        <v>2993</v>
      </c>
      <c r="C319" s="157">
        <v>93</v>
      </c>
      <c r="D319" s="39" t="s">
        <v>2935</v>
      </c>
      <c r="E319" s="39" t="s">
        <v>2192</v>
      </c>
      <c r="F319" s="200">
        <v>45</v>
      </c>
      <c r="G319" s="48"/>
      <c r="H319" s="48"/>
      <c r="I319" s="48" t="s">
        <v>2983</v>
      </c>
      <c r="J319" s="52" t="s">
        <v>118</v>
      </c>
      <c r="K319" s="65" t="s">
        <v>2216</v>
      </c>
      <c r="L319" s="52" t="s">
        <v>2990</v>
      </c>
    </row>
    <row r="320" spans="1:12" ht="15" customHeight="1" x14ac:dyDescent="0.25">
      <c r="A320" s="34">
        <v>42765</v>
      </c>
      <c r="B320" s="33" t="s">
        <v>2993</v>
      </c>
      <c r="C320" s="157">
        <v>93</v>
      </c>
      <c r="D320" s="39" t="s">
        <v>2935</v>
      </c>
      <c r="E320" s="39" t="s">
        <v>2192</v>
      </c>
      <c r="F320" s="200">
        <v>300</v>
      </c>
      <c r="G320" s="48"/>
      <c r="H320" s="48"/>
      <c r="I320" s="48" t="s">
        <v>2983</v>
      </c>
      <c r="J320" s="52" t="s">
        <v>118</v>
      </c>
      <c r="K320" s="65" t="s">
        <v>2216</v>
      </c>
      <c r="L320" s="52" t="s">
        <v>2990</v>
      </c>
    </row>
    <row r="321" spans="1:12" ht="15" customHeight="1" x14ac:dyDescent="0.25">
      <c r="A321" s="34">
        <v>42765</v>
      </c>
      <c r="B321" s="33" t="s">
        <v>2993</v>
      </c>
      <c r="C321" s="157">
        <v>94</v>
      </c>
      <c r="D321" s="39" t="s">
        <v>134</v>
      </c>
      <c r="E321" s="39" t="s">
        <v>2941</v>
      </c>
      <c r="F321" s="200">
        <v>500</v>
      </c>
      <c r="G321" s="48"/>
      <c r="H321" s="48"/>
      <c r="I321" s="48" t="s">
        <v>2983</v>
      </c>
      <c r="J321" s="52" t="s">
        <v>118</v>
      </c>
      <c r="K321" s="48" t="s">
        <v>10</v>
      </c>
      <c r="L321" s="52" t="s">
        <v>10</v>
      </c>
    </row>
    <row r="322" spans="1:12" ht="15" customHeight="1" x14ac:dyDescent="0.25">
      <c r="A322" s="34">
        <v>42765</v>
      </c>
      <c r="B322" s="33" t="s">
        <v>2993</v>
      </c>
      <c r="C322" s="157">
        <v>94</v>
      </c>
      <c r="D322" s="39" t="s">
        <v>134</v>
      </c>
      <c r="E322" s="39" t="s">
        <v>2942</v>
      </c>
      <c r="F322" s="200">
        <v>9400</v>
      </c>
      <c r="G322" s="48"/>
      <c r="H322" s="48"/>
      <c r="I322" s="48" t="s">
        <v>2983</v>
      </c>
      <c r="J322" s="52" t="s">
        <v>118</v>
      </c>
      <c r="K322" s="65" t="s">
        <v>2216</v>
      </c>
      <c r="L322" s="52" t="s">
        <v>2990</v>
      </c>
    </row>
    <row r="323" spans="1:12" ht="15" customHeight="1" x14ac:dyDescent="0.25">
      <c r="A323" s="34">
        <v>42765</v>
      </c>
      <c r="B323" s="33" t="s">
        <v>2993</v>
      </c>
      <c r="C323" s="157">
        <v>94</v>
      </c>
      <c r="D323" s="39" t="s">
        <v>134</v>
      </c>
      <c r="E323" s="39" t="s">
        <v>2943</v>
      </c>
      <c r="F323" s="200">
        <v>500</v>
      </c>
      <c r="G323" s="48"/>
      <c r="H323" s="48"/>
      <c r="I323" s="48" t="s">
        <v>2983</v>
      </c>
      <c r="J323" s="52" t="s">
        <v>118</v>
      </c>
      <c r="K323" s="48" t="s">
        <v>10</v>
      </c>
      <c r="L323" s="52" t="s">
        <v>10</v>
      </c>
    </row>
    <row r="324" spans="1:12" ht="15" customHeight="1" x14ac:dyDescent="0.25">
      <c r="A324" s="34">
        <v>42765</v>
      </c>
      <c r="B324" s="33" t="s">
        <v>2993</v>
      </c>
      <c r="C324" s="157">
        <v>94</v>
      </c>
      <c r="D324" s="39" t="s">
        <v>134</v>
      </c>
      <c r="E324" s="39" t="s">
        <v>2943</v>
      </c>
      <c r="F324" s="200">
        <v>1000</v>
      </c>
      <c r="G324" s="48"/>
      <c r="H324" s="48"/>
      <c r="I324" s="48" t="s">
        <v>2983</v>
      </c>
      <c r="J324" s="52" t="s">
        <v>118</v>
      </c>
      <c r="K324" s="48" t="s">
        <v>10</v>
      </c>
      <c r="L324" s="52" t="s">
        <v>10</v>
      </c>
    </row>
    <row r="325" spans="1:12" ht="15" customHeight="1" x14ac:dyDescent="0.25">
      <c r="A325" s="34">
        <v>42765</v>
      </c>
      <c r="B325" s="33" t="s">
        <v>2993</v>
      </c>
      <c r="C325" s="157">
        <v>94</v>
      </c>
      <c r="D325" s="39" t="s">
        <v>134</v>
      </c>
      <c r="E325" s="39" t="s">
        <v>2944</v>
      </c>
      <c r="F325" s="200">
        <v>20</v>
      </c>
      <c r="G325" s="48"/>
      <c r="H325" s="48"/>
      <c r="I325" s="48" t="s">
        <v>2983</v>
      </c>
      <c r="J325" s="52" t="s">
        <v>118</v>
      </c>
      <c r="K325" s="48" t="s">
        <v>10</v>
      </c>
      <c r="L325" s="52" t="s">
        <v>10</v>
      </c>
    </row>
    <row r="326" spans="1:12" ht="15" customHeight="1" x14ac:dyDescent="0.25">
      <c r="A326" s="34">
        <v>42765</v>
      </c>
      <c r="B326" s="33" t="s">
        <v>2993</v>
      </c>
      <c r="C326" s="157">
        <v>95</v>
      </c>
      <c r="D326" s="39" t="s">
        <v>2855</v>
      </c>
      <c r="E326" s="39" t="s">
        <v>2945</v>
      </c>
      <c r="F326" s="200">
        <v>600</v>
      </c>
      <c r="G326" s="48"/>
      <c r="H326" s="48"/>
      <c r="I326" s="48" t="s">
        <v>2983</v>
      </c>
      <c r="J326" s="52" t="s">
        <v>118</v>
      </c>
      <c r="K326" s="65" t="s">
        <v>2216</v>
      </c>
      <c r="L326" s="52" t="s">
        <v>2990</v>
      </c>
    </row>
    <row r="327" spans="1:12" ht="15" customHeight="1" x14ac:dyDescent="0.25">
      <c r="A327" s="34">
        <v>42765</v>
      </c>
      <c r="B327" s="33" t="s">
        <v>2993</v>
      </c>
      <c r="C327" s="157">
        <v>95</v>
      </c>
      <c r="D327" s="39" t="s">
        <v>271</v>
      </c>
      <c r="E327" s="39" t="s">
        <v>2588</v>
      </c>
      <c r="F327" s="200">
        <v>490</v>
      </c>
      <c r="G327" s="48"/>
      <c r="H327" s="48"/>
      <c r="I327" s="48" t="s">
        <v>2983</v>
      </c>
      <c r="J327" s="52" t="s">
        <v>118</v>
      </c>
      <c r="K327" s="65" t="s">
        <v>2216</v>
      </c>
      <c r="L327" s="52" t="s">
        <v>2990</v>
      </c>
    </row>
    <row r="328" spans="1:12" ht="15.75" customHeight="1" x14ac:dyDescent="0.25">
      <c r="A328" s="34">
        <v>42765</v>
      </c>
      <c r="B328" s="33" t="s">
        <v>2993</v>
      </c>
      <c r="C328" s="157">
        <v>95</v>
      </c>
      <c r="D328" s="39" t="s">
        <v>190</v>
      </c>
      <c r="E328" s="39" t="s">
        <v>2946</v>
      </c>
      <c r="F328" s="200">
        <v>200</v>
      </c>
      <c r="G328" s="48"/>
      <c r="H328" s="48"/>
      <c r="I328" s="48" t="s">
        <v>2983</v>
      </c>
      <c r="J328" s="52" t="s">
        <v>118</v>
      </c>
      <c r="K328" s="65" t="s">
        <v>2216</v>
      </c>
      <c r="L328" s="52" t="s">
        <v>2990</v>
      </c>
    </row>
    <row r="329" spans="1:12" ht="15" customHeight="1" x14ac:dyDescent="0.25">
      <c r="A329" s="34">
        <v>42765</v>
      </c>
      <c r="B329" s="33" t="s">
        <v>2993</v>
      </c>
      <c r="C329" s="157">
        <v>96</v>
      </c>
      <c r="D329" s="39" t="s">
        <v>2327</v>
      </c>
      <c r="E329" s="39" t="s">
        <v>1828</v>
      </c>
      <c r="F329" s="200">
        <v>7950</v>
      </c>
      <c r="G329" s="48"/>
      <c r="H329" s="48"/>
      <c r="I329" s="48" t="s">
        <v>2983</v>
      </c>
      <c r="J329" s="52" t="s">
        <v>118</v>
      </c>
      <c r="K329" s="65" t="s">
        <v>2216</v>
      </c>
      <c r="L329" s="52" t="s">
        <v>2990</v>
      </c>
    </row>
    <row r="330" spans="1:12" ht="15" customHeight="1" x14ac:dyDescent="0.25">
      <c r="A330" s="34">
        <v>42765</v>
      </c>
      <c r="B330" s="33" t="s">
        <v>2993</v>
      </c>
      <c r="C330" s="157">
        <v>96</v>
      </c>
      <c r="D330" s="39" t="s">
        <v>2327</v>
      </c>
      <c r="E330" s="39" t="s">
        <v>1828</v>
      </c>
      <c r="F330" s="200">
        <v>1728</v>
      </c>
      <c r="G330" s="48"/>
      <c r="H330" s="48"/>
      <c r="I330" s="48" t="s">
        <v>2983</v>
      </c>
      <c r="J330" s="52" t="s">
        <v>118</v>
      </c>
      <c r="K330" s="65" t="s">
        <v>2216</v>
      </c>
      <c r="L330" s="52" t="s">
        <v>2990</v>
      </c>
    </row>
    <row r="331" spans="1:12" ht="15" customHeight="1" x14ac:dyDescent="0.25">
      <c r="A331" s="34">
        <v>42765</v>
      </c>
      <c r="B331" s="33" t="s">
        <v>2993</v>
      </c>
      <c r="C331" s="157">
        <v>97</v>
      </c>
      <c r="D331" s="39" t="s">
        <v>2960</v>
      </c>
      <c r="E331" s="39" t="s">
        <v>1828</v>
      </c>
      <c r="F331" s="200">
        <v>4297</v>
      </c>
      <c r="G331" s="48"/>
      <c r="H331" s="48"/>
      <c r="I331" s="48" t="s">
        <v>2983</v>
      </c>
      <c r="J331" s="52" t="s">
        <v>118</v>
      </c>
      <c r="K331" s="65" t="s">
        <v>2216</v>
      </c>
      <c r="L331" s="52" t="s">
        <v>2990</v>
      </c>
    </row>
    <row r="332" spans="1:12" ht="15" customHeight="1" x14ac:dyDescent="0.25">
      <c r="A332" s="34">
        <v>42765</v>
      </c>
      <c r="B332" s="33" t="s">
        <v>2993</v>
      </c>
      <c r="C332" s="157">
        <v>97</v>
      </c>
      <c r="D332" s="39" t="s">
        <v>2960</v>
      </c>
      <c r="E332" s="39" t="s">
        <v>1828</v>
      </c>
      <c r="F332" s="200">
        <v>4297</v>
      </c>
      <c r="G332" s="48"/>
      <c r="H332" s="48"/>
      <c r="I332" s="48" t="s">
        <v>2983</v>
      </c>
      <c r="J332" s="52" t="s">
        <v>118</v>
      </c>
      <c r="K332" s="65" t="s">
        <v>2216</v>
      </c>
      <c r="L332" s="52" t="s">
        <v>2990</v>
      </c>
    </row>
    <row r="333" spans="1:12" ht="15" customHeight="1" x14ac:dyDescent="0.25">
      <c r="A333" s="34">
        <v>42765</v>
      </c>
      <c r="B333" s="33" t="s">
        <v>2993</v>
      </c>
      <c r="C333" s="157">
        <v>98</v>
      </c>
      <c r="D333" s="39" t="s">
        <v>93</v>
      </c>
      <c r="E333" s="39" t="s">
        <v>2961</v>
      </c>
      <c r="F333" s="200">
        <v>15000</v>
      </c>
      <c r="G333" s="48"/>
      <c r="H333" s="48"/>
      <c r="I333" s="48" t="s">
        <v>2983</v>
      </c>
      <c r="J333" s="52" t="s">
        <v>118</v>
      </c>
      <c r="K333" s="65" t="s">
        <v>2216</v>
      </c>
      <c r="L333" s="52" t="s">
        <v>2990</v>
      </c>
    </row>
    <row r="334" spans="1:12" ht="15" customHeight="1" x14ac:dyDescent="0.25">
      <c r="A334" s="34">
        <v>42765</v>
      </c>
      <c r="B334" s="33" t="s">
        <v>2993</v>
      </c>
      <c r="C334" s="157">
        <v>98</v>
      </c>
      <c r="D334" s="39" t="s">
        <v>362</v>
      </c>
      <c r="E334" s="39" t="s">
        <v>2962</v>
      </c>
      <c r="F334" s="200">
        <v>815</v>
      </c>
      <c r="G334" s="48"/>
      <c r="H334" s="48"/>
      <c r="I334" s="48" t="s">
        <v>2983</v>
      </c>
      <c r="J334" s="52" t="s">
        <v>118</v>
      </c>
      <c r="K334" s="65" t="s">
        <v>2216</v>
      </c>
      <c r="L334" s="52" t="s">
        <v>2990</v>
      </c>
    </row>
    <row r="335" spans="1:12" ht="15" customHeight="1" x14ac:dyDescent="0.25">
      <c r="A335" s="34">
        <v>42765</v>
      </c>
      <c r="B335" s="33" t="s">
        <v>2993</v>
      </c>
      <c r="C335" s="157">
        <v>99</v>
      </c>
      <c r="D335" s="39" t="s">
        <v>2963</v>
      </c>
      <c r="E335" s="39" t="s">
        <v>1828</v>
      </c>
      <c r="F335" s="200">
        <v>11500</v>
      </c>
      <c r="G335" s="48"/>
      <c r="H335" s="48"/>
      <c r="I335" s="48" t="s">
        <v>2983</v>
      </c>
      <c r="J335" s="52" t="s">
        <v>118</v>
      </c>
      <c r="K335" s="65" t="s">
        <v>2216</v>
      </c>
      <c r="L335" s="52" t="s">
        <v>2990</v>
      </c>
    </row>
    <row r="336" spans="1:12" ht="15" customHeight="1" x14ac:dyDescent="0.25">
      <c r="A336" s="34">
        <v>42766</v>
      </c>
      <c r="B336" s="33" t="s">
        <v>2993</v>
      </c>
      <c r="C336" s="157">
        <v>33</v>
      </c>
      <c r="D336" s="39" t="s">
        <v>2964</v>
      </c>
      <c r="E336" s="39" t="s">
        <v>2965</v>
      </c>
      <c r="F336" s="200">
        <v>50</v>
      </c>
      <c r="G336" s="48"/>
      <c r="H336" s="48"/>
      <c r="I336" s="48" t="s">
        <v>2983</v>
      </c>
      <c r="J336" s="52" t="s">
        <v>142</v>
      </c>
      <c r="K336" s="48" t="s">
        <v>2977</v>
      </c>
      <c r="L336" s="52" t="s">
        <v>2989</v>
      </c>
    </row>
    <row r="337" spans="1:13" ht="15" customHeight="1" x14ac:dyDescent="0.25">
      <c r="A337" s="34">
        <v>42766</v>
      </c>
      <c r="B337" s="33" t="s">
        <v>2993</v>
      </c>
      <c r="C337" s="157">
        <v>34</v>
      </c>
      <c r="D337" s="39" t="s">
        <v>2966</v>
      </c>
      <c r="E337" s="39" t="s">
        <v>2967</v>
      </c>
      <c r="F337" s="200">
        <v>350</v>
      </c>
      <c r="G337" s="48"/>
      <c r="H337" s="48"/>
      <c r="I337" s="48" t="s">
        <v>2983</v>
      </c>
      <c r="J337" s="52" t="s">
        <v>142</v>
      </c>
      <c r="K337" s="48" t="s">
        <v>2979</v>
      </c>
      <c r="L337" s="52" t="s">
        <v>2979</v>
      </c>
    </row>
    <row r="338" spans="1:13" ht="15" customHeight="1" x14ac:dyDescent="0.25">
      <c r="A338" s="34">
        <v>42766</v>
      </c>
      <c r="B338" s="33" t="s">
        <v>2993</v>
      </c>
      <c r="C338" s="157">
        <v>37</v>
      </c>
      <c r="D338" s="39" t="s">
        <v>2968</v>
      </c>
      <c r="E338" s="39" t="s">
        <v>2969</v>
      </c>
      <c r="F338" s="200">
        <v>350</v>
      </c>
      <c r="G338" s="48"/>
      <c r="H338" s="48"/>
      <c r="I338" s="48" t="s">
        <v>2983</v>
      </c>
      <c r="J338" s="52" t="s">
        <v>142</v>
      </c>
      <c r="K338" s="52" t="s">
        <v>2989</v>
      </c>
      <c r="L338" s="52" t="s">
        <v>2989</v>
      </c>
    </row>
    <row r="339" spans="1:13" ht="15" customHeight="1" x14ac:dyDescent="0.25">
      <c r="A339" s="33">
        <v>42766</v>
      </c>
      <c r="B339" s="33" t="s">
        <v>2993</v>
      </c>
      <c r="C339" s="157">
        <v>39</v>
      </c>
      <c r="D339" s="30"/>
      <c r="E339" s="30" t="s">
        <v>3338</v>
      </c>
      <c r="F339" s="199">
        <v>2000</v>
      </c>
      <c r="G339" s="31"/>
      <c r="H339" s="31"/>
      <c r="I339" s="58" t="s">
        <v>2983</v>
      </c>
      <c r="J339" s="31" t="s">
        <v>142</v>
      </c>
      <c r="K339" s="31" t="s">
        <v>46</v>
      </c>
      <c r="L339" s="31" t="s">
        <v>46</v>
      </c>
      <c r="M339" s="130"/>
    </row>
    <row r="340" spans="1:13" ht="15" customHeight="1" x14ac:dyDescent="0.25">
      <c r="A340" s="34">
        <v>42766</v>
      </c>
      <c r="B340" s="33" t="s">
        <v>2993</v>
      </c>
      <c r="C340" s="157">
        <v>100</v>
      </c>
      <c r="D340" s="39" t="s">
        <v>2935</v>
      </c>
      <c r="E340" s="39" t="s">
        <v>2192</v>
      </c>
      <c r="F340" s="200">
        <v>152</v>
      </c>
      <c r="G340" s="48"/>
      <c r="H340" s="48"/>
      <c r="I340" s="48" t="s">
        <v>2983</v>
      </c>
      <c r="J340" s="52" t="s">
        <v>118</v>
      </c>
      <c r="K340" s="65" t="s">
        <v>2216</v>
      </c>
      <c r="L340" s="52" t="s">
        <v>2990</v>
      </c>
    </row>
    <row r="341" spans="1:13" ht="15" customHeight="1" x14ac:dyDescent="0.25">
      <c r="A341" s="34">
        <v>42766</v>
      </c>
      <c r="B341" s="33" t="s">
        <v>2993</v>
      </c>
      <c r="C341" s="157">
        <v>100</v>
      </c>
      <c r="D341" s="39" t="s">
        <v>2935</v>
      </c>
      <c r="E341" s="39" t="s">
        <v>2192</v>
      </c>
      <c r="F341" s="200">
        <v>704</v>
      </c>
      <c r="G341" s="48"/>
      <c r="H341" s="48"/>
      <c r="I341" s="48" t="s">
        <v>2983</v>
      </c>
      <c r="J341" s="52" t="s">
        <v>118</v>
      </c>
      <c r="K341" s="65" t="s">
        <v>2216</v>
      </c>
      <c r="L341" s="52" t="s">
        <v>2990</v>
      </c>
    </row>
    <row r="342" spans="1:13" ht="15" customHeight="1" x14ac:dyDescent="0.25">
      <c r="A342" s="34">
        <v>42766</v>
      </c>
      <c r="B342" s="33" t="s">
        <v>2993</v>
      </c>
      <c r="C342" s="157">
        <v>100</v>
      </c>
      <c r="D342" s="39" t="s">
        <v>2935</v>
      </c>
      <c r="E342" s="39" t="s">
        <v>2192</v>
      </c>
      <c r="F342" s="200">
        <v>210</v>
      </c>
      <c r="G342" s="48"/>
      <c r="H342" s="48"/>
      <c r="I342" s="48" t="s">
        <v>2983</v>
      </c>
      <c r="J342" s="52" t="s">
        <v>118</v>
      </c>
      <c r="K342" s="65" t="s">
        <v>2216</v>
      </c>
      <c r="L342" s="52" t="s">
        <v>2990</v>
      </c>
    </row>
    <row r="343" spans="1:13" ht="15" customHeight="1" x14ac:dyDescent="0.25">
      <c r="A343" s="34">
        <v>42766</v>
      </c>
      <c r="B343" s="33" t="s">
        <v>2993</v>
      </c>
      <c r="C343" s="157">
        <v>100</v>
      </c>
      <c r="D343" s="39" t="s">
        <v>2935</v>
      </c>
      <c r="E343" s="39" t="s">
        <v>2192</v>
      </c>
      <c r="F343" s="200">
        <v>17.5</v>
      </c>
      <c r="G343" s="48"/>
      <c r="H343" s="48"/>
      <c r="I343" s="48" t="s">
        <v>2983</v>
      </c>
      <c r="J343" s="52" t="s">
        <v>118</v>
      </c>
      <c r="K343" s="65" t="s">
        <v>2216</v>
      </c>
      <c r="L343" s="52" t="s">
        <v>2990</v>
      </c>
    </row>
    <row r="344" spans="1:13" ht="15" customHeight="1" x14ac:dyDescent="0.25">
      <c r="A344" s="34">
        <v>42766</v>
      </c>
      <c r="B344" s="33" t="s">
        <v>2993</v>
      </c>
      <c r="C344" s="157">
        <v>100</v>
      </c>
      <c r="D344" s="39" t="s">
        <v>2935</v>
      </c>
      <c r="E344" s="39" t="s">
        <v>2192</v>
      </c>
      <c r="F344" s="200">
        <v>308</v>
      </c>
      <c r="G344" s="48"/>
      <c r="H344" s="48"/>
      <c r="I344" s="48" t="s">
        <v>2983</v>
      </c>
      <c r="J344" s="52" t="s">
        <v>118</v>
      </c>
      <c r="K344" s="65" t="s">
        <v>2216</v>
      </c>
      <c r="L344" s="52" t="s">
        <v>2990</v>
      </c>
    </row>
    <row r="345" spans="1:13" ht="15" customHeight="1" x14ac:dyDescent="0.25">
      <c r="A345" s="34">
        <v>42766</v>
      </c>
      <c r="B345" s="33" t="s">
        <v>2993</v>
      </c>
      <c r="C345" s="157">
        <v>100</v>
      </c>
      <c r="D345" s="39" t="s">
        <v>2935</v>
      </c>
      <c r="E345" s="39" t="s">
        <v>2192</v>
      </c>
      <c r="F345" s="200">
        <v>86.5</v>
      </c>
      <c r="G345" s="48"/>
      <c r="H345" s="48"/>
      <c r="I345" s="48" t="s">
        <v>2983</v>
      </c>
      <c r="J345" s="52" t="s">
        <v>118</v>
      </c>
      <c r="K345" s="65" t="s">
        <v>2216</v>
      </c>
      <c r="L345" s="52" t="s">
        <v>2990</v>
      </c>
    </row>
    <row r="346" spans="1:13" ht="15" customHeight="1" x14ac:dyDescent="0.25">
      <c r="A346" s="34">
        <v>42766</v>
      </c>
      <c r="B346" s="33" t="s">
        <v>2993</v>
      </c>
      <c r="C346" s="157">
        <v>101</v>
      </c>
      <c r="D346" s="39" t="s">
        <v>93</v>
      </c>
      <c r="E346" s="39" t="s">
        <v>2970</v>
      </c>
      <c r="F346" s="200">
        <v>15000</v>
      </c>
      <c r="G346" s="48"/>
      <c r="H346" s="48"/>
      <c r="I346" s="48" t="s">
        <v>2983</v>
      </c>
      <c r="J346" s="52" t="s">
        <v>118</v>
      </c>
      <c r="K346" s="65" t="s">
        <v>2216</v>
      </c>
      <c r="L346" s="52" t="s">
        <v>2990</v>
      </c>
    </row>
    <row r="347" spans="1:13" ht="15" customHeight="1" x14ac:dyDescent="0.25">
      <c r="A347" s="34">
        <v>42766</v>
      </c>
      <c r="B347" s="33" t="s">
        <v>2993</v>
      </c>
      <c r="C347" s="157">
        <v>102</v>
      </c>
      <c r="D347" s="39" t="s">
        <v>2960</v>
      </c>
      <c r="E347" s="39" t="s">
        <v>1828</v>
      </c>
      <c r="F347" s="200">
        <v>11207</v>
      </c>
      <c r="G347" s="48"/>
      <c r="H347" s="48"/>
      <c r="I347" s="48" t="s">
        <v>2983</v>
      </c>
      <c r="J347" s="52" t="s">
        <v>118</v>
      </c>
      <c r="K347" s="65" t="s">
        <v>2216</v>
      </c>
      <c r="L347" s="52" t="s">
        <v>2990</v>
      </c>
    </row>
    <row r="348" spans="1:13" ht="15" customHeight="1" x14ac:dyDescent="0.25">
      <c r="A348" s="34">
        <v>42766</v>
      </c>
      <c r="B348" s="33" t="s">
        <v>2993</v>
      </c>
      <c r="C348" s="157">
        <v>102</v>
      </c>
      <c r="D348" s="39" t="s">
        <v>2960</v>
      </c>
      <c r="E348" s="39" t="s">
        <v>1828</v>
      </c>
      <c r="F348" s="200">
        <v>4297</v>
      </c>
      <c r="G348" s="48"/>
      <c r="H348" s="48"/>
      <c r="I348" s="48" t="s">
        <v>2983</v>
      </c>
      <c r="J348" s="52" t="s">
        <v>118</v>
      </c>
      <c r="K348" s="65" t="s">
        <v>2216</v>
      </c>
      <c r="L348" s="52" t="s">
        <v>2990</v>
      </c>
    </row>
    <row r="349" spans="1:13" ht="15" customHeight="1" x14ac:dyDescent="0.25">
      <c r="A349" s="34">
        <v>42766</v>
      </c>
      <c r="B349" s="33" t="s">
        <v>2993</v>
      </c>
      <c r="C349" s="157">
        <v>103</v>
      </c>
      <c r="D349" s="39" t="s">
        <v>2971</v>
      </c>
      <c r="E349" s="39" t="s">
        <v>258</v>
      </c>
      <c r="F349" s="200">
        <v>500</v>
      </c>
      <c r="G349" s="48"/>
      <c r="H349" s="48"/>
      <c r="I349" s="48" t="s">
        <v>2983</v>
      </c>
      <c r="J349" s="52" t="s">
        <v>118</v>
      </c>
      <c r="K349" s="48" t="s">
        <v>10</v>
      </c>
      <c r="L349" s="52" t="s">
        <v>10</v>
      </c>
    </row>
    <row r="350" spans="1:13" ht="15" customHeight="1" x14ac:dyDescent="0.25">
      <c r="A350" s="34">
        <v>42766</v>
      </c>
      <c r="B350" s="33" t="s">
        <v>2993</v>
      </c>
      <c r="C350" s="157">
        <v>104</v>
      </c>
      <c r="D350" s="39" t="s">
        <v>2972</v>
      </c>
      <c r="E350" s="39" t="s">
        <v>1828</v>
      </c>
      <c r="F350" s="200">
        <v>4153</v>
      </c>
      <c r="G350" s="48"/>
      <c r="H350" s="48"/>
      <c r="I350" s="48" t="s">
        <v>2983</v>
      </c>
      <c r="J350" s="52" t="s">
        <v>118</v>
      </c>
      <c r="K350" s="65" t="s">
        <v>2216</v>
      </c>
      <c r="L350" s="52" t="s">
        <v>2990</v>
      </c>
    </row>
    <row r="351" spans="1:13" ht="15" customHeight="1" x14ac:dyDescent="0.25">
      <c r="A351" s="34">
        <v>42766</v>
      </c>
      <c r="B351" s="33" t="s">
        <v>2993</v>
      </c>
      <c r="C351" s="157">
        <v>109</v>
      </c>
      <c r="D351" s="39" t="s">
        <v>271</v>
      </c>
      <c r="E351" s="30" t="s">
        <v>452</v>
      </c>
      <c r="F351" s="200">
        <v>1000</v>
      </c>
      <c r="G351" s="48"/>
      <c r="H351" s="48"/>
      <c r="I351" s="48" t="s">
        <v>2983</v>
      </c>
      <c r="J351" s="52" t="s">
        <v>118</v>
      </c>
      <c r="K351" s="65" t="s">
        <v>2216</v>
      </c>
      <c r="L351" s="52" t="s">
        <v>2990</v>
      </c>
    </row>
    <row r="352" spans="1:13" ht="15" customHeight="1" x14ac:dyDescent="0.25">
      <c r="A352" s="34">
        <v>42766</v>
      </c>
      <c r="B352" s="143" t="s">
        <v>2993</v>
      </c>
      <c r="C352" s="177">
        <v>110</v>
      </c>
      <c r="D352" s="30" t="s">
        <v>1019</v>
      </c>
      <c r="E352" s="30" t="s">
        <v>3335</v>
      </c>
      <c r="F352" s="202">
        <v>796.75</v>
      </c>
      <c r="G352" s="48"/>
      <c r="H352" s="48"/>
      <c r="I352" s="48" t="s">
        <v>2983</v>
      </c>
      <c r="J352" s="52" t="s">
        <v>118</v>
      </c>
      <c r="K352" s="65" t="s">
        <v>2216</v>
      </c>
      <c r="L352" s="52" t="s">
        <v>2990</v>
      </c>
    </row>
    <row r="353" spans="1:12" ht="15" customHeight="1" x14ac:dyDescent="0.25">
      <c r="A353" s="137">
        <v>42766</v>
      </c>
      <c r="B353" s="137" t="s">
        <v>2993</v>
      </c>
      <c r="C353" s="159">
        <v>112</v>
      </c>
      <c r="D353" s="138"/>
      <c r="E353" s="138" t="s">
        <v>3238</v>
      </c>
      <c r="F353" s="205">
        <v>7000</v>
      </c>
      <c r="G353" s="138"/>
      <c r="H353" s="138"/>
      <c r="I353" s="138" t="s">
        <v>2983</v>
      </c>
      <c r="J353" s="138" t="s">
        <v>118</v>
      </c>
      <c r="K353" s="138" t="s">
        <v>2216</v>
      </c>
      <c r="L353" s="138"/>
    </row>
    <row r="354" spans="1:12" ht="15" customHeight="1" x14ac:dyDescent="0.25">
      <c r="A354" s="137">
        <v>42766</v>
      </c>
      <c r="B354" s="137" t="s">
        <v>2993</v>
      </c>
      <c r="C354" s="159">
        <v>113</v>
      </c>
      <c r="D354" s="138"/>
      <c r="E354" s="138" t="s">
        <v>3368</v>
      </c>
      <c r="F354" s="205">
        <f>176+2368+44+149.6+656.7+2500+149.6+149.6+1188+38</f>
        <v>7419.5000000000009</v>
      </c>
      <c r="G354" s="138"/>
      <c r="H354" s="138"/>
      <c r="I354" s="138" t="s">
        <v>2983</v>
      </c>
      <c r="J354" s="138" t="s">
        <v>118</v>
      </c>
      <c r="K354" s="138" t="s">
        <v>2216</v>
      </c>
      <c r="L354" s="138"/>
    </row>
    <row r="355" spans="1:12" ht="15" customHeight="1" x14ac:dyDescent="0.25">
      <c r="A355" s="34">
        <v>42767</v>
      </c>
      <c r="B355" s="143" t="s">
        <v>2994</v>
      </c>
      <c r="C355" s="175">
        <v>1</v>
      </c>
      <c r="D355" s="39" t="s">
        <v>63</v>
      </c>
      <c r="E355" s="39" t="s">
        <v>117</v>
      </c>
      <c r="F355" s="200">
        <v>7950</v>
      </c>
      <c r="G355" s="48"/>
      <c r="H355" s="48"/>
      <c r="I355" s="48" t="s">
        <v>2983</v>
      </c>
      <c r="J355" s="52" t="s">
        <v>118</v>
      </c>
      <c r="K355" s="65" t="s">
        <v>2216</v>
      </c>
      <c r="L355" s="52" t="s">
        <v>2990</v>
      </c>
    </row>
    <row r="356" spans="1:12" ht="15" customHeight="1" x14ac:dyDescent="0.25">
      <c r="A356" s="34">
        <v>42767</v>
      </c>
      <c r="B356" s="143" t="s">
        <v>2994</v>
      </c>
      <c r="C356" s="175">
        <v>1</v>
      </c>
      <c r="D356" s="39" t="s">
        <v>63</v>
      </c>
      <c r="E356" s="39" t="s">
        <v>117</v>
      </c>
      <c r="F356" s="200">
        <v>3456</v>
      </c>
      <c r="G356" s="48"/>
      <c r="H356" s="48"/>
      <c r="I356" s="48" t="s">
        <v>2983</v>
      </c>
      <c r="J356" s="52" t="s">
        <v>118</v>
      </c>
      <c r="K356" s="65" t="s">
        <v>2216</v>
      </c>
      <c r="L356" s="52" t="s">
        <v>2990</v>
      </c>
    </row>
    <row r="357" spans="1:12" ht="15" customHeight="1" x14ac:dyDescent="0.25">
      <c r="A357" s="34">
        <v>42767</v>
      </c>
      <c r="B357" s="143" t="s">
        <v>2994</v>
      </c>
      <c r="C357" s="175">
        <v>1</v>
      </c>
      <c r="D357" s="39" t="s">
        <v>2562</v>
      </c>
      <c r="E357" s="39" t="s">
        <v>2563</v>
      </c>
      <c r="F357" s="200">
        <v>8000</v>
      </c>
      <c r="G357" s="48"/>
      <c r="H357" s="48"/>
      <c r="I357" s="48" t="s">
        <v>2983</v>
      </c>
      <c r="J357" s="52" t="s">
        <v>142</v>
      </c>
      <c r="K357" s="48" t="s">
        <v>2974</v>
      </c>
      <c r="L357" s="52" t="s">
        <v>2989</v>
      </c>
    </row>
    <row r="358" spans="1:12" ht="15" customHeight="1" x14ac:dyDescent="0.25">
      <c r="A358" s="34">
        <v>42767</v>
      </c>
      <c r="B358" s="143" t="s">
        <v>2994</v>
      </c>
      <c r="C358" s="175">
        <v>2</v>
      </c>
      <c r="D358" s="39" t="s">
        <v>271</v>
      </c>
      <c r="E358" s="39" t="s">
        <v>2559</v>
      </c>
      <c r="F358" s="200">
        <v>238</v>
      </c>
      <c r="G358" s="48"/>
      <c r="H358" s="48"/>
      <c r="I358" s="48" t="s">
        <v>2983</v>
      </c>
      <c r="J358" s="52" t="s">
        <v>118</v>
      </c>
      <c r="K358" s="65" t="s">
        <v>2216</v>
      </c>
      <c r="L358" s="52" t="s">
        <v>2990</v>
      </c>
    </row>
    <row r="359" spans="1:12" ht="15" customHeight="1" x14ac:dyDescent="0.25">
      <c r="A359" s="34">
        <v>42767</v>
      </c>
      <c r="B359" s="143" t="s">
        <v>2994</v>
      </c>
      <c r="C359" s="175">
        <v>2</v>
      </c>
      <c r="D359" s="39" t="s">
        <v>850</v>
      </c>
      <c r="E359" s="39" t="s">
        <v>2564</v>
      </c>
      <c r="F359" s="200">
        <v>50</v>
      </c>
      <c r="G359" s="48"/>
      <c r="H359" s="48"/>
      <c r="I359" s="48" t="s">
        <v>2983</v>
      </c>
      <c r="J359" s="52" t="s">
        <v>142</v>
      </c>
      <c r="K359" s="48" t="s">
        <v>2980</v>
      </c>
      <c r="L359" s="52" t="s">
        <v>2989</v>
      </c>
    </row>
    <row r="360" spans="1:12" ht="15" customHeight="1" x14ac:dyDescent="0.25">
      <c r="A360" s="34">
        <v>42767</v>
      </c>
      <c r="B360" s="143" t="s">
        <v>2994</v>
      </c>
      <c r="C360" s="175">
        <v>3</v>
      </c>
      <c r="D360" s="39" t="s">
        <v>93</v>
      </c>
      <c r="E360" s="39" t="s">
        <v>2560</v>
      </c>
      <c r="F360" s="200">
        <v>150</v>
      </c>
      <c r="G360" s="48"/>
      <c r="H360" s="48"/>
      <c r="I360" s="48" t="s">
        <v>2983</v>
      </c>
      <c r="J360" s="52" t="s">
        <v>118</v>
      </c>
      <c r="K360" s="65" t="s">
        <v>2216</v>
      </c>
      <c r="L360" s="52" t="s">
        <v>2990</v>
      </c>
    </row>
    <row r="361" spans="1:12" ht="15" customHeight="1" x14ac:dyDescent="0.25">
      <c r="A361" s="34">
        <v>42767</v>
      </c>
      <c r="B361" s="143" t="s">
        <v>2994</v>
      </c>
      <c r="C361" s="175">
        <v>4</v>
      </c>
      <c r="D361" s="39" t="s">
        <v>271</v>
      </c>
      <c r="E361" s="39" t="s">
        <v>2561</v>
      </c>
      <c r="F361" s="200">
        <v>500</v>
      </c>
      <c r="G361" s="48"/>
      <c r="H361" s="48"/>
      <c r="I361" s="48" t="s">
        <v>2983</v>
      </c>
      <c r="J361" s="52" t="s">
        <v>118</v>
      </c>
      <c r="K361" s="48" t="s">
        <v>10</v>
      </c>
      <c r="L361" s="52" t="s">
        <v>10</v>
      </c>
    </row>
    <row r="362" spans="1:12" ht="15" customHeight="1" x14ac:dyDescent="0.25">
      <c r="A362" s="34">
        <v>42767</v>
      </c>
      <c r="B362" s="143" t="s">
        <v>2994</v>
      </c>
      <c r="C362" s="175">
        <v>4</v>
      </c>
      <c r="D362" s="39" t="s">
        <v>2098</v>
      </c>
      <c r="E362" s="39" t="s">
        <v>2565</v>
      </c>
      <c r="F362" s="200">
        <v>40</v>
      </c>
      <c r="G362" s="48"/>
      <c r="H362" s="48"/>
      <c r="I362" s="48" t="s">
        <v>2983</v>
      </c>
      <c r="J362" s="52" t="s">
        <v>142</v>
      </c>
      <c r="K362" s="52" t="s">
        <v>2989</v>
      </c>
      <c r="L362" s="52" t="s">
        <v>2989</v>
      </c>
    </row>
    <row r="363" spans="1:12" ht="15" customHeight="1" x14ac:dyDescent="0.25">
      <c r="A363" s="137">
        <v>42767</v>
      </c>
      <c r="B363" s="137" t="s">
        <v>2994</v>
      </c>
      <c r="C363" s="159">
        <v>59</v>
      </c>
      <c r="D363" s="138"/>
      <c r="E363" s="136" t="s">
        <v>3336</v>
      </c>
      <c r="F363" s="206">
        <f>1000+250+2000</f>
        <v>3250</v>
      </c>
      <c r="G363" s="138"/>
      <c r="H363" s="138"/>
      <c r="I363" s="138" t="s">
        <v>2983</v>
      </c>
      <c r="J363" s="138" t="s">
        <v>118</v>
      </c>
      <c r="K363" s="138" t="s">
        <v>2216</v>
      </c>
      <c r="L363" s="138" t="s">
        <v>2216</v>
      </c>
    </row>
    <row r="364" spans="1:12" ht="15" customHeight="1" x14ac:dyDescent="0.25">
      <c r="A364" s="34">
        <v>42768</v>
      </c>
      <c r="B364" s="143" t="s">
        <v>2994</v>
      </c>
      <c r="C364" s="175">
        <v>5</v>
      </c>
      <c r="D364" s="39" t="s">
        <v>2177</v>
      </c>
      <c r="E364" s="39" t="s">
        <v>2566</v>
      </c>
      <c r="F364" s="200">
        <v>616</v>
      </c>
      <c r="G364" s="48"/>
      <c r="H364" s="48"/>
      <c r="I364" s="48" t="s">
        <v>2983</v>
      </c>
      <c r="J364" s="52" t="s">
        <v>118</v>
      </c>
      <c r="K364" s="65" t="s">
        <v>2216</v>
      </c>
      <c r="L364" s="52" t="s">
        <v>2990</v>
      </c>
    </row>
    <row r="365" spans="1:12" ht="15" customHeight="1" x14ac:dyDescent="0.25">
      <c r="A365" s="34">
        <v>42768</v>
      </c>
      <c r="B365" s="143" t="s">
        <v>2994</v>
      </c>
      <c r="C365" s="175">
        <v>5</v>
      </c>
      <c r="D365" s="39" t="s">
        <v>2177</v>
      </c>
      <c r="E365" s="39" t="s">
        <v>2567</v>
      </c>
      <c r="F365" s="200">
        <v>140</v>
      </c>
      <c r="G365" s="48"/>
      <c r="H365" s="48"/>
      <c r="I365" s="48" t="s">
        <v>2983</v>
      </c>
      <c r="J365" s="52" t="s">
        <v>118</v>
      </c>
      <c r="K365" s="65" t="s">
        <v>2216</v>
      </c>
      <c r="L365" s="52" t="s">
        <v>2990</v>
      </c>
    </row>
    <row r="366" spans="1:12" ht="15" customHeight="1" x14ac:dyDescent="0.25">
      <c r="A366" s="34">
        <v>42768</v>
      </c>
      <c r="B366" s="143" t="s">
        <v>2994</v>
      </c>
      <c r="C366" s="175">
        <v>6</v>
      </c>
      <c r="D366" s="39" t="s">
        <v>2506</v>
      </c>
      <c r="E366" s="39" t="s">
        <v>117</v>
      </c>
      <c r="F366" s="200">
        <v>36</v>
      </c>
      <c r="G366" s="48"/>
      <c r="H366" s="48"/>
      <c r="I366" s="48" t="s">
        <v>2983</v>
      </c>
      <c r="J366" s="52" t="s">
        <v>118</v>
      </c>
      <c r="K366" s="65" t="s">
        <v>2216</v>
      </c>
      <c r="L366" s="52" t="s">
        <v>2990</v>
      </c>
    </row>
    <row r="367" spans="1:12" ht="15" customHeight="1" x14ac:dyDescent="0.25">
      <c r="A367" s="137">
        <v>42768</v>
      </c>
      <c r="B367" s="137" t="s">
        <v>2994</v>
      </c>
      <c r="C367" s="159">
        <v>37</v>
      </c>
      <c r="D367" s="138"/>
      <c r="E367" s="136" t="s">
        <v>1814</v>
      </c>
      <c r="F367" s="206">
        <v>1335</v>
      </c>
      <c r="G367" s="138"/>
      <c r="H367" s="138"/>
      <c r="I367" s="138" t="s">
        <v>2983</v>
      </c>
      <c r="J367" s="138" t="s">
        <v>142</v>
      </c>
      <c r="K367" s="138" t="s">
        <v>46</v>
      </c>
      <c r="L367" s="138"/>
    </row>
    <row r="368" spans="1:12" ht="15" customHeight="1" x14ac:dyDescent="0.25">
      <c r="A368" s="137">
        <v>42768</v>
      </c>
      <c r="B368" s="137" t="s">
        <v>2994</v>
      </c>
      <c r="C368" s="159">
        <v>37</v>
      </c>
      <c r="D368" s="138"/>
      <c r="E368" s="136" t="s">
        <v>1814</v>
      </c>
      <c r="F368" s="206">
        <v>300</v>
      </c>
      <c r="G368" s="138"/>
      <c r="H368" s="138"/>
      <c r="I368" s="138" t="s">
        <v>2983</v>
      </c>
      <c r="J368" s="138" t="s">
        <v>142</v>
      </c>
      <c r="K368" s="138" t="s">
        <v>46</v>
      </c>
      <c r="L368" s="138"/>
    </row>
    <row r="369" spans="1:12" ht="15" customHeight="1" x14ac:dyDescent="0.25">
      <c r="A369" s="137">
        <v>42768</v>
      </c>
      <c r="B369" s="137" t="s">
        <v>2994</v>
      </c>
      <c r="C369" s="159">
        <v>37</v>
      </c>
      <c r="D369" s="138"/>
      <c r="E369" s="136" t="s">
        <v>1814</v>
      </c>
      <c r="F369" s="206">
        <v>205</v>
      </c>
      <c r="G369" s="138"/>
      <c r="H369" s="138"/>
      <c r="I369" s="138" t="s">
        <v>2983</v>
      </c>
      <c r="J369" s="138" t="s">
        <v>142</v>
      </c>
      <c r="K369" s="138" t="s">
        <v>46</v>
      </c>
      <c r="L369" s="138"/>
    </row>
    <row r="370" spans="1:12" ht="15" customHeight="1" x14ac:dyDescent="0.25">
      <c r="A370" s="137">
        <v>42769</v>
      </c>
      <c r="B370" s="137" t="s">
        <v>2994</v>
      </c>
      <c r="C370" s="159">
        <v>35</v>
      </c>
      <c r="D370" s="138"/>
      <c r="E370" s="136" t="s">
        <v>3273</v>
      </c>
      <c r="F370" s="205">
        <f>129.27*18.6</f>
        <v>2404.4220000000005</v>
      </c>
      <c r="G370" s="138"/>
      <c r="H370" s="138"/>
      <c r="I370" s="138" t="s">
        <v>2983</v>
      </c>
      <c r="J370" s="138" t="s">
        <v>142</v>
      </c>
      <c r="K370" s="138" t="s">
        <v>46</v>
      </c>
      <c r="L370" s="138"/>
    </row>
    <row r="371" spans="1:12" ht="15" customHeight="1" x14ac:dyDescent="0.25">
      <c r="A371" s="34">
        <v>42770</v>
      </c>
      <c r="B371" s="143" t="s">
        <v>2994</v>
      </c>
      <c r="C371" s="175">
        <v>2</v>
      </c>
      <c r="D371" s="39" t="s">
        <v>836</v>
      </c>
      <c r="E371" s="39" t="s">
        <v>2568</v>
      </c>
      <c r="F371" s="200">
        <v>100</v>
      </c>
      <c r="G371" s="48"/>
      <c r="H371" s="48"/>
      <c r="I371" s="48" t="s">
        <v>2983</v>
      </c>
      <c r="J371" s="52" t="s">
        <v>142</v>
      </c>
      <c r="K371" s="48" t="s">
        <v>2980</v>
      </c>
      <c r="L371" s="52" t="s">
        <v>2989</v>
      </c>
    </row>
    <row r="372" spans="1:12" ht="15" customHeight="1" x14ac:dyDescent="0.25">
      <c r="A372" s="34">
        <v>42770</v>
      </c>
      <c r="B372" s="143" t="s">
        <v>2994</v>
      </c>
      <c r="C372" s="175">
        <v>7</v>
      </c>
      <c r="D372" s="39" t="s">
        <v>134</v>
      </c>
      <c r="E372" s="39" t="s">
        <v>2561</v>
      </c>
      <c r="F372" s="200">
        <v>500</v>
      </c>
      <c r="G372" s="48"/>
      <c r="H372" s="48"/>
      <c r="I372" s="48" t="s">
        <v>2983</v>
      </c>
      <c r="J372" s="52" t="s">
        <v>118</v>
      </c>
      <c r="K372" s="48" t="s">
        <v>10</v>
      </c>
      <c r="L372" s="52" t="s">
        <v>10</v>
      </c>
    </row>
    <row r="373" spans="1:12" ht="15" customHeight="1" x14ac:dyDescent="0.25">
      <c r="A373" s="34">
        <v>42770</v>
      </c>
      <c r="B373" s="143" t="s">
        <v>2994</v>
      </c>
      <c r="C373" s="175">
        <v>10</v>
      </c>
      <c r="D373" s="39" t="s">
        <v>52</v>
      </c>
      <c r="E373" s="39" t="s">
        <v>2569</v>
      </c>
      <c r="F373" s="200">
        <v>2532.75</v>
      </c>
      <c r="G373" s="48"/>
      <c r="H373" s="48"/>
      <c r="I373" s="48" t="s">
        <v>2983</v>
      </c>
      <c r="J373" s="52" t="s">
        <v>118</v>
      </c>
      <c r="K373" s="65" t="s">
        <v>2216</v>
      </c>
      <c r="L373" s="52" t="s">
        <v>2990</v>
      </c>
    </row>
    <row r="374" spans="1:12" ht="15" customHeight="1" x14ac:dyDescent="0.25">
      <c r="A374" s="34">
        <v>42770</v>
      </c>
      <c r="B374" s="143" t="s">
        <v>2994</v>
      </c>
      <c r="C374" s="175">
        <v>10</v>
      </c>
      <c r="D374" s="39" t="s">
        <v>52</v>
      </c>
      <c r="E374" s="39" t="s">
        <v>2570</v>
      </c>
      <c r="F374" s="200">
        <v>800</v>
      </c>
      <c r="G374" s="48"/>
      <c r="H374" s="48"/>
      <c r="I374" s="48" t="s">
        <v>2983</v>
      </c>
      <c r="J374" s="52" t="s">
        <v>118</v>
      </c>
      <c r="K374" s="65" t="s">
        <v>2216</v>
      </c>
      <c r="L374" s="52" t="s">
        <v>2990</v>
      </c>
    </row>
    <row r="375" spans="1:12" ht="15" customHeight="1" x14ac:dyDescent="0.25">
      <c r="A375" s="34">
        <v>42770</v>
      </c>
      <c r="B375" s="143" t="s">
        <v>2994</v>
      </c>
      <c r="C375" s="175">
        <v>10</v>
      </c>
      <c r="D375" s="39" t="s">
        <v>52</v>
      </c>
      <c r="E375" s="39" t="s">
        <v>2415</v>
      </c>
      <c r="F375" s="200">
        <v>880</v>
      </c>
      <c r="G375" s="48"/>
      <c r="H375" s="48"/>
      <c r="I375" s="48" t="s">
        <v>2983</v>
      </c>
      <c r="J375" s="52" t="s">
        <v>118</v>
      </c>
      <c r="K375" s="65" t="s">
        <v>2216</v>
      </c>
      <c r="L375" s="52" t="s">
        <v>2990</v>
      </c>
    </row>
    <row r="376" spans="1:12" ht="15" customHeight="1" x14ac:dyDescent="0.25">
      <c r="A376" s="34">
        <v>42770</v>
      </c>
      <c r="B376" s="143" t="s">
        <v>2994</v>
      </c>
      <c r="C376" s="175">
        <v>10</v>
      </c>
      <c r="D376" s="39"/>
      <c r="E376" s="39" t="s">
        <v>2571</v>
      </c>
      <c r="F376" s="200">
        <v>50</v>
      </c>
      <c r="G376" s="48"/>
      <c r="H376" s="48"/>
      <c r="I376" s="48" t="s">
        <v>2983</v>
      </c>
      <c r="J376" s="52" t="s">
        <v>118</v>
      </c>
      <c r="K376" s="48" t="s">
        <v>10</v>
      </c>
      <c r="L376" s="52" t="s">
        <v>10</v>
      </c>
    </row>
    <row r="377" spans="1:12" ht="15" customHeight="1" x14ac:dyDescent="0.25">
      <c r="A377" s="34">
        <v>42771</v>
      </c>
      <c r="B377" s="143" t="s">
        <v>2994</v>
      </c>
      <c r="C377" s="175">
        <v>3</v>
      </c>
      <c r="D377" s="39" t="s">
        <v>177</v>
      </c>
      <c r="E377" s="39" t="s">
        <v>2574</v>
      </c>
      <c r="F377" s="200">
        <v>20</v>
      </c>
      <c r="G377" s="48"/>
      <c r="H377" s="48"/>
      <c r="I377" s="48" t="s">
        <v>2983</v>
      </c>
      <c r="J377" s="52" t="s">
        <v>142</v>
      </c>
      <c r="K377" s="52" t="s">
        <v>2989</v>
      </c>
      <c r="L377" s="52" t="s">
        <v>2975</v>
      </c>
    </row>
    <row r="378" spans="1:12" ht="15" customHeight="1" x14ac:dyDescent="0.25">
      <c r="A378" s="34">
        <v>42771</v>
      </c>
      <c r="B378" s="143" t="s">
        <v>2994</v>
      </c>
      <c r="C378" s="175">
        <v>3</v>
      </c>
      <c r="D378" s="39" t="s">
        <v>177</v>
      </c>
      <c r="E378" s="39" t="s">
        <v>2575</v>
      </c>
      <c r="F378" s="200">
        <v>115</v>
      </c>
      <c r="G378" s="48"/>
      <c r="H378" s="48"/>
      <c r="I378" s="48" t="s">
        <v>2983</v>
      </c>
      <c r="J378" s="52" t="s">
        <v>142</v>
      </c>
      <c r="K378" s="52" t="s">
        <v>2989</v>
      </c>
      <c r="L378" s="52" t="s">
        <v>2975</v>
      </c>
    </row>
    <row r="379" spans="1:12" ht="15" customHeight="1" x14ac:dyDescent="0.25">
      <c r="A379" s="34">
        <v>42771</v>
      </c>
      <c r="B379" s="143" t="s">
        <v>2994</v>
      </c>
      <c r="C379" s="175">
        <v>3</v>
      </c>
      <c r="D379" s="39" t="s">
        <v>177</v>
      </c>
      <c r="E379" s="39" t="s">
        <v>2576</v>
      </c>
      <c r="F379" s="200">
        <v>450</v>
      </c>
      <c r="G379" s="48"/>
      <c r="H379" s="48"/>
      <c r="I379" s="48" t="s">
        <v>2983</v>
      </c>
      <c r="J379" s="52" t="s">
        <v>142</v>
      </c>
      <c r="K379" s="52" t="s">
        <v>2989</v>
      </c>
      <c r="L379" s="52" t="s">
        <v>2975</v>
      </c>
    </row>
    <row r="380" spans="1:12" ht="15" customHeight="1" x14ac:dyDescent="0.25">
      <c r="A380" s="34">
        <v>42771</v>
      </c>
      <c r="B380" s="143" t="s">
        <v>2994</v>
      </c>
      <c r="C380" s="175">
        <v>7</v>
      </c>
      <c r="D380" s="39" t="s">
        <v>429</v>
      </c>
      <c r="E380" s="39" t="s">
        <v>2572</v>
      </c>
      <c r="F380" s="200">
        <v>1200</v>
      </c>
      <c r="G380" s="48"/>
      <c r="H380" s="48"/>
      <c r="I380" s="48" t="s">
        <v>2983</v>
      </c>
      <c r="J380" s="52" t="s">
        <v>118</v>
      </c>
      <c r="K380" s="65" t="s">
        <v>2216</v>
      </c>
      <c r="L380" s="52" t="s">
        <v>2990</v>
      </c>
    </row>
    <row r="381" spans="1:12" ht="15" customHeight="1" x14ac:dyDescent="0.25">
      <c r="A381" s="34">
        <v>42771</v>
      </c>
      <c r="B381" s="143" t="s">
        <v>2994</v>
      </c>
      <c r="C381" s="175">
        <v>9</v>
      </c>
      <c r="D381" s="39" t="s">
        <v>271</v>
      </c>
      <c r="E381" s="39" t="s">
        <v>2577</v>
      </c>
      <c r="F381" s="200">
        <v>780</v>
      </c>
      <c r="G381" s="48"/>
      <c r="H381" s="48"/>
      <c r="I381" s="48" t="s">
        <v>2983</v>
      </c>
      <c r="J381" s="52" t="s">
        <v>118</v>
      </c>
      <c r="K381" s="65" t="s">
        <v>2216</v>
      </c>
      <c r="L381" s="52" t="s">
        <v>2990</v>
      </c>
    </row>
    <row r="382" spans="1:12" ht="15" customHeight="1" x14ac:dyDescent="0.25">
      <c r="A382" s="34">
        <v>42771</v>
      </c>
      <c r="B382" s="143" t="s">
        <v>2994</v>
      </c>
      <c r="C382" s="175">
        <v>9</v>
      </c>
      <c r="D382" s="39" t="s">
        <v>2453</v>
      </c>
      <c r="E382" s="39" t="s">
        <v>117</v>
      </c>
      <c r="F382" s="200">
        <v>34.56</v>
      </c>
      <c r="G382" s="48"/>
      <c r="H382" s="48"/>
      <c r="I382" s="48" t="s">
        <v>2983</v>
      </c>
      <c r="J382" s="52" t="s">
        <v>118</v>
      </c>
      <c r="K382" s="65" t="s">
        <v>2216</v>
      </c>
      <c r="L382" s="52" t="s">
        <v>2990</v>
      </c>
    </row>
    <row r="383" spans="1:12" ht="15" customHeight="1" x14ac:dyDescent="0.25">
      <c r="A383" s="34">
        <v>42771</v>
      </c>
      <c r="B383" s="143" t="s">
        <v>2994</v>
      </c>
      <c r="C383" s="175">
        <v>9</v>
      </c>
      <c r="D383" s="39" t="s">
        <v>2453</v>
      </c>
      <c r="E383" s="39" t="s">
        <v>117</v>
      </c>
      <c r="F383" s="200">
        <v>90.14</v>
      </c>
      <c r="G383" s="48"/>
      <c r="H383" s="48"/>
      <c r="I383" s="48" t="s">
        <v>2983</v>
      </c>
      <c r="J383" s="52" t="s">
        <v>118</v>
      </c>
      <c r="K383" s="65" t="s">
        <v>2216</v>
      </c>
      <c r="L383" s="52" t="s">
        <v>2990</v>
      </c>
    </row>
    <row r="384" spans="1:12" ht="15" customHeight="1" x14ac:dyDescent="0.25">
      <c r="A384" s="34">
        <v>42771</v>
      </c>
      <c r="B384" s="143" t="s">
        <v>2994</v>
      </c>
      <c r="C384" s="175">
        <v>9</v>
      </c>
      <c r="D384" s="39" t="s">
        <v>2453</v>
      </c>
      <c r="E384" s="39" t="s">
        <v>117</v>
      </c>
      <c r="F384" s="200">
        <v>280.8</v>
      </c>
      <c r="G384" s="48"/>
      <c r="H384" s="48"/>
      <c r="I384" s="48" t="s">
        <v>2983</v>
      </c>
      <c r="J384" s="52" t="s">
        <v>118</v>
      </c>
      <c r="K384" s="65" t="s">
        <v>2216</v>
      </c>
      <c r="L384" s="52" t="s">
        <v>2990</v>
      </c>
    </row>
    <row r="385" spans="1:13" ht="15" customHeight="1" x14ac:dyDescent="0.25">
      <c r="A385" s="33">
        <v>42771</v>
      </c>
      <c r="B385" s="33" t="s">
        <v>2994</v>
      </c>
      <c r="C385" s="157">
        <v>34</v>
      </c>
      <c r="D385" s="30"/>
      <c r="E385" s="30" t="s">
        <v>3343</v>
      </c>
      <c r="F385" s="199">
        <v>100</v>
      </c>
      <c r="G385" s="31"/>
      <c r="H385" s="31"/>
      <c r="I385" s="58" t="s">
        <v>2983</v>
      </c>
      <c r="J385" s="31" t="s">
        <v>142</v>
      </c>
      <c r="K385" s="52" t="s">
        <v>2989</v>
      </c>
      <c r="L385" s="65" t="s">
        <v>2975</v>
      </c>
      <c r="M385" s="130"/>
    </row>
    <row r="386" spans="1:13" ht="15" customHeight="1" x14ac:dyDescent="0.25">
      <c r="A386" s="34">
        <v>42771</v>
      </c>
      <c r="B386" s="143" t="s">
        <v>2994</v>
      </c>
      <c r="C386" s="175">
        <v>58</v>
      </c>
      <c r="D386" s="30" t="s">
        <v>429</v>
      </c>
      <c r="E386" s="30" t="s">
        <v>3334</v>
      </c>
      <c r="F386" s="200">
        <v>900</v>
      </c>
      <c r="G386" s="48"/>
      <c r="H386" s="48"/>
      <c r="I386" s="48" t="s">
        <v>2983</v>
      </c>
      <c r="J386" s="52" t="s">
        <v>118</v>
      </c>
      <c r="K386" s="48" t="s">
        <v>10</v>
      </c>
      <c r="L386" s="52" t="s">
        <v>10</v>
      </c>
    </row>
    <row r="387" spans="1:13" ht="15" customHeight="1" x14ac:dyDescent="0.25">
      <c r="A387" s="137">
        <v>42771</v>
      </c>
      <c r="B387" s="137" t="s">
        <v>2994</v>
      </c>
      <c r="C387" s="159">
        <v>60</v>
      </c>
      <c r="D387" s="138"/>
      <c r="E387" s="136" t="s">
        <v>3336</v>
      </c>
      <c r="F387" s="206">
        <v>1500</v>
      </c>
      <c r="G387" s="138"/>
      <c r="H387" s="138"/>
      <c r="I387" s="138" t="s">
        <v>2983</v>
      </c>
      <c r="J387" s="138" t="s">
        <v>118</v>
      </c>
      <c r="K387" s="138" t="s">
        <v>2216</v>
      </c>
      <c r="L387" s="138" t="s">
        <v>2216</v>
      </c>
    </row>
    <row r="388" spans="1:13" ht="15" customHeight="1" x14ac:dyDescent="0.25">
      <c r="A388" s="34">
        <v>42772</v>
      </c>
      <c r="B388" s="143" t="s">
        <v>2994</v>
      </c>
      <c r="C388" s="175">
        <v>5</v>
      </c>
      <c r="D388" s="39" t="s">
        <v>2578</v>
      </c>
      <c r="E388" s="39" t="s">
        <v>2579</v>
      </c>
      <c r="F388" s="200">
        <v>410</v>
      </c>
      <c r="G388" s="48"/>
      <c r="H388" s="48"/>
      <c r="I388" s="48" t="s">
        <v>2983</v>
      </c>
      <c r="J388" s="52" t="s">
        <v>142</v>
      </c>
      <c r="K388" s="48" t="s">
        <v>2973</v>
      </c>
      <c r="L388" s="52" t="s">
        <v>2973</v>
      </c>
    </row>
    <row r="389" spans="1:13" ht="15" customHeight="1" x14ac:dyDescent="0.25">
      <c r="A389" s="34">
        <v>42772</v>
      </c>
      <c r="B389" s="143" t="s">
        <v>2994</v>
      </c>
      <c r="C389" s="175">
        <v>6</v>
      </c>
      <c r="D389" s="39" t="s">
        <v>2581</v>
      </c>
      <c r="E389" s="39" t="s">
        <v>2582</v>
      </c>
      <c r="F389" s="200">
        <v>2575</v>
      </c>
      <c r="G389" s="48"/>
      <c r="H389" s="48"/>
      <c r="I389" s="48" t="s">
        <v>2983</v>
      </c>
      <c r="J389" s="52" t="s">
        <v>142</v>
      </c>
      <c r="K389" s="48" t="s">
        <v>2974</v>
      </c>
      <c r="L389" s="52" t="s">
        <v>2989</v>
      </c>
    </row>
    <row r="390" spans="1:13" ht="15" customHeight="1" x14ac:dyDescent="0.25">
      <c r="A390" s="34">
        <v>42772</v>
      </c>
      <c r="B390" s="143" t="s">
        <v>2994</v>
      </c>
      <c r="C390" s="175">
        <v>6</v>
      </c>
      <c r="D390" s="39" t="s">
        <v>1872</v>
      </c>
      <c r="E390" s="39" t="s">
        <v>2585</v>
      </c>
      <c r="F390" s="200">
        <v>250</v>
      </c>
      <c r="G390" s="48"/>
      <c r="H390" s="48"/>
      <c r="I390" s="48" t="s">
        <v>2983</v>
      </c>
      <c r="J390" s="52" t="s">
        <v>142</v>
      </c>
      <c r="K390" s="48" t="s">
        <v>2974</v>
      </c>
      <c r="L390" s="52" t="s">
        <v>2989</v>
      </c>
    </row>
    <row r="391" spans="1:13" ht="15" customHeight="1" x14ac:dyDescent="0.25">
      <c r="A391" s="34">
        <v>42772</v>
      </c>
      <c r="B391" s="143" t="s">
        <v>2994</v>
      </c>
      <c r="C391" s="175">
        <v>6</v>
      </c>
      <c r="D391" s="39" t="s">
        <v>2586</v>
      </c>
      <c r="E391" s="39" t="s">
        <v>2587</v>
      </c>
      <c r="F391" s="200">
        <v>1250</v>
      </c>
      <c r="G391" s="48"/>
      <c r="H391" s="48"/>
      <c r="I391" s="48" t="s">
        <v>2983</v>
      </c>
      <c r="J391" s="52" t="s">
        <v>142</v>
      </c>
      <c r="K391" s="48" t="s">
        <v>2974</v>
      </c>
      <c r="L391" s="52" t="s">
        <v>2989</v>
      </c>
    </row>
    <row r="392" spans="1:13" ht="15" customHeight="1" x14ac:dyDescent="0.25">
      <c r="A392" s="34">
        <v>42772</v>
      </c>
      <c r="B392" s="143" t="s">
        <v>2994</v>
      </c>
      <c r="C392" s="175">
        <v>8</v>
      </c>
      <c r="D392" s="39" t="s">
        <v>2455</v>
      </c>
      <c r="E392" s="39" t="s">
        <v>117</v>
      </c>
      <c r="F392" s="200">
        <v>2420</v>
      </c>
      <c r="G392" s="48"/>
      <c r="H392" s="48"/>
      <c r="I392" s="48" t="s">
        <v>2983</v>
      </c>
      <c r="J392" s="52" t="s">
        <v>118</v>
      </c>
      <c r="K392" s="65" t="s">
        <v>2216</v>
      </c>
      <c r="L392" s="52" t="s">
        <v>2990</v>
      </c>
    </row>
    <row r="393" spans="1:13" ht="15" customHeight="1" x14ac:dyDescent="0.25">
      <c r="A393" s="34">
        <v>42772</v>
      </c>
      <c r="B393" s="143" t="s">
        <v>2994</v>
      </c>
      <c r="C393" s="175">
        <v>8</v>
      </c>
      <c r="D393" s="39" t="s">
        <v>2455</v>
      </c>
      <c r="E393" s="39" t="s">
        <v>117</v>
      </c>
      <c r="F393" s="200">
        <v>2337</v>
      </c>
      <c r="G393" s="48"/>
      <c r="H393" s="48"/>
      <c r="I393" s="48" t="s">
        <v>2983</v>
      </c>
      <c r="J393" s="52" t="s">
        <v>118</v>
      </c>
      <c r="K393" s="65" t="s">
        <v>2216</v>
      </c>
      <c r="L393" s="52" t="s">
        <v>2990</v>
      </c>
    </row>
    <row r="394" spans="1:13" ht="15" customHeight="1" x14ac:dyDescent="0.25">
      <c r="A394" s="34">
        <v>42772</v>
      </c>
      <c r="B394" s="143" t="s">
        <v>2994</v>
      </c>
      <c r="C394" s="175">
        <v>11</v>
      </c>
      <c r="D394" s="39" t="s">
        <v>2580</v>
      </c>
      <c r="E394" s="39" t="s">
        <v>117</v>
      </c>
      <c r="F394" s="200">
        <v>7950</v>
      </c>
      <c r="G394" s="48"/>
      <c r="H394" s="48"/>
      <c r="I394" s="48" t="s">
        <v>2983</v>
      </c>
      <c r="J394" s="52" t="s">
        <v>118</v>
      </c>
      <c r="K394" s="65" t="s">
        <v>2216</v>
      </c>
      <c r="L394" s="52" t="s">
        <v>2990</v>
      </c>
    </row>
    <row r="395" spans="1:13" ht="15" customHeight="1" x14ac:dyDescent="0.25">
      <c r="A395" s="34">
        <v>42772</v>
      </c>
      <c r="B395" s="143" t="s">
        <v>2994</v>
      </c>
      <c r="C395" s="175">
        <v>11</v>
      </c>
      <c r="D395" s="39" t="s">
        <v>2580</v>
      </c>
      <c r="E395" s="39" t="s">
        <v>117</v>
      </c>
      <c r="F395" s="200">
        <v>504</v>
      </c>
      <c r="G395" s="48"/>
      <c r="H395" s="48"/>
      <c r="I395" s="48" t="s">
        <v>2983</v>
      </c>
      <c r="J395" s="52" t="s">
        <v>118</v>
      </c>
      <c r="K395" s="65" t="s">
        <v>2216</v>
      </c>
      <c r="L395" s="52" t="s">
        <v>2990</v>
      </c>
    </row>
    <row r="396" spans="1:13" ht="15" customHeight="1" x14ac:dyDescent="0.25">
      <c r="A396" s="34">
        <v>42772</v>
      </c>
      <c r="B396" s="143" t="s">
        <v>2994</v>
      </c>
      <c r="C396" s="175">
        <v>11</v>
      </c>
      <c r="D396" s="39" t="s">
        <v>1296</v>
      </c>
      <c r="E396" s="39" t="s">
        <v>2583</v>
      </c>
      <c r="F396" s="200">
        <v>5460</v>
      </c>
      <c r="G396" s="48"/>
      <c r="H396" s="48"/>
      <c r="I396" s="48" t="s">
        <v>2983</v>
      </c>
      <c r="J396" s="52" t="s">
        <v>118</v>
      </c>
      <c r="K396" s="65" t="s">
        <v>2216</v>
      </c>
      <c r="L396" s="52" t="s">
        <v>2990</v>
      </c>
    </row>
    <row r="397" spans="1:13" ht="15" customHeight="1" x14ac:dyDescent="0.25">
      <c r="A397" s="34">
        <v>42772</v>
      </c>
      <c r="B397" s="143" t="s">
        <v>2994</v>
      </c>
      <c r="C397" s="175">
        <v>11</v>
      </c>
      <c r="D397" s="39" t="s">
        <v>1296</v>
      </c>
      <c r="E397" s="39" t="s">
        <v>2584</v>
      </c>
      <c r="F397" s="200">
        <v>6800</v>
      </c>
      <c r="G397" s="48"/>
      <c r="H397" s="48"/>
      <c r="I397" s="48" t="s">
        <v>2983</v>
      </c>
      <c r="J397" s="52" t="s">
        <v>118</v>
      </c>
      <c r="K397" s="65" t="s">
        <v>2216</v>
      </c>
      <c r="L397" s="52" t="s">
        <v>2990</v>
      </c>
    </row>
    <row r="398" spans="1:13" ht="15" customHeight="1" x14ac:dyDescent="0.25">
      <c r="A398" s="34">
        <v>42772</v>
      </c>
      <c r="B398" s="143" t="s">
        <v>2994</v>
      </c>
      <c r="C398" s="175">
        <v>53</v>
      </c>
      <c r="D398" s="39" t="s">
        <v>2388</v>
      </c>
      <c r="E398" s="39" t="s">
        <v>117</v>
      </c>
      <c r="F398" s="200">
        <v>94</v>
      </c>
      <c r="G398" s="48"/>
      <c r="H398" s="48"/>
      <c r="I398" s="48" t="s">
        <v>2983</v>
      </c>
      <c r="J398" s="52" t="s">
        <v>118</v>
      </c>
      <c r="K398" s="65" t="s">
        <v>2216</v>
      </c>
      <c r="L398" s="52" t="s">
        <v>2990</v>
      </c>
    </row>
    <row r="399" spans="1:13" ht="15" customHeight="1" x14ac:dyDescent="0.25">
      <c r="A399" s="34">
        <v>42772</v>
      </c>
      <c r="B399" s="143" t="s">
        <v>2994</v>
      </c>
      <c r="C399" s="175">
        <v>53</v>
      </c>
      <c r="D399" s="39" t="s">
        <v>2388</v>
      </c>
      <c r="E399" s="39" t="s">
        <v>117</v>
      </c>
      <c r="F399" s="200">
        <v>18</v>
      </c>
      <c r="G399" s="48"/>
      <c r="H399" s="48"/>
      <c r="I399" s="48" t="s">
        <v>2983</v>
      </c>
      <c r="J399" s="52" t="s">
        <v>118</v>
      </c>
      <c r="K399" s="65" t="s">
        <v>2216</v>
      </c>
      <c r="L399" s="52" t="s">
        <v>2990</v>
      </c>
    </row>
    <row r="400" spans="1:13" ht="15" customHeight="1" x14ac:dyDescent="0.25">
      <c r="A400" s="34">
        <v>42772</v>
      </c>
      <c r="B400" s="143" t="s">
        <v>2994</v>
      </c>
      <c r="C400" s="175">
        <v>53</v>
      </c>
      <c r="D400" s="39" t="s">
        <v>2388</v>
      </c>
      <c r="E400" s="39" t="s">
        <v>117</v>
      </c>
      <c r="F400" s="200">
        <v>27</v>
      </c>
      <c r="G400" s="48"/>
      <c r="H400" s="48"/>
      <c r="I400" s="48" t="s">
        <v>2983</v>
      </c>
      <c r="J400" s="52" t="s">
        <v>118</v>
      </c>
      <c r="K400" s="65" t="s">
        <v>2216</v>
      </c>
      <c r="L400" s="52" t="s">
        <v>2990</v>
      </c>
    </row>
    <row r="401" spans="1:12" ht="15" customHeight="1" x14ac:dyDescent="0.25">
      <c r="A401" s="34">
        <v>42773</v>
      </c>
      <c r="B401" s="143" t="s">
        <v>2994</v>
      </c>
      <c r="C401" s="175">
        <v>6</v>
      </c>
      <c r="D401" s="39" t="s">
        <v>1786</v>
      </c>
      <c r="E401" s="39" t="s">
        <v>2590</v>
      </c>
      <c r="F401" s="200">
        <v>250</v>
      </c>
      <c r="G401" s="48"/>
      <c r="H401" s="48"/>
      <c r="I401" s="48" t="s">
        <v>2983</v>
      </c>
      <c r="J401" s="52" t="s">
        <v>142</v>
      </c>
      <c r="K401" s="48" t="s">
        <v>2978</v>
      </c>
      <c r="L401" s="52" t="s">
        <v>2989</v>
      </c>
    </row>
    <row r="402" spans="1:12" ht="15" customHeight="1" x14ac:dyDescent="0.25">
      <c r="A402" s="34">
        <v>42773</v>
      </c>
      <c r="B402" s="143" t="s">
        <v>2994</v>
      </c>
      <c r="C402" s="175">
        <v>7</v>
      </c>
      <c r="D402" s="39" t="s">
        <v>219</v>
      </c>
      <c r="E402" s="39" t="s">
        <v>2591</v>
      </c>
      <c r="F402" s="200">
        <v>100</v>
      </c>
      <c r="G402" s="48"/>
      <c r="H402" s="48"/>
      <c r="I402" s="48" t="s">
        <v>2983</v>
      </c>
      <c r="J402" s="52" t="s">
        <v>142</v>
      </c>
      <c r="K402" s="48" t="s">
        <v>2974</v>
      </c>
      <c r="L402" s="52" t="s">
        <v>2989</v>
      </c>
    </row>
    <row r="403" spans="1:12" ht="15" customHeight="1" x14ac:dyDescent="0.25">
      <c r="A403" s="34">
        <v>42773</v>
      </c>
      <c r="B403" s="143" t="s">
        <v>2994</v>
      </c>
      <c r="C403" s="175">
        <v>7</v>
      </c>
      <c r="D403" s="39" t="s">
        <v>219</v>
      </c>
      <c r="E403" s="39" t="s">
        <v>2592</v>
      </c>
      <c r="F403" s="200">
        <v>92</v>
      </c>
      <c r="G403" s="48"/>
      <c r="H403" s="48"/>
      <c r="I403" s="48" t="s">
        <v>2983</v>
      </c>
      <c r="J403" s="52" t="s">
        <v>142</v>
      </c>
      <c r="K403" s="48" t="s">
        <v>2977</v>
      </c>
      <c r="L403" s="52" t="s">
        <v>2989</v>
      </c>
    </row>
    <row r="404" spans="1:12" ht="15.75" customHeight="1" x14ac:dyDescent="0.25">
      <c r="A404" s="34">
        <v>42773</v>
      </c>
      <c r="B404" s="143" t="s">
        <v>2994</v>
      </c>
      <c r="C404" s="175">
        <v>7</v>
      </c>
      <c r="D404" s="39" t="s">
        <v>219</v>
      </c>
      <c r="E404" s="39" t="s">
        <v>2593</v>
      </c>
      <c r="F404" s="200">
        <v>539</v>
      </c>
      <c r="G404" s="48"/>
      <c r="H404" s="48"/>
      <c r="I404" s="48" t="s">
        <v>2983</v>
      </c>
      <c r="J404" s="52" t="s">
        <v>142</v>
      </c>
      <c r="K404" s="48" t="s">
        <v>2978</v>
      </c>
      <c r="L404" s="52" t="s">
        <v>2989</v>
      </c>
    </row>
    <row r="405" spans="1:12" ht="15.75" customHeight="1" x14ac:dyDescent="0.25">
      <c r="A405" s="34">
        <v>42773</v>
      </c>
      <c r="B405" s="143" t="s">
        <v>2994</v>
      </c>
      <c r="C405" s="175">
        <v>7</v>
      </c>
      <c r="D405" s="39" t="s">
        <v>219</v>
      </c>
      <c r="E405" s="39" t="s">
        <v>220</v>
      </c>
      <c r="F405" s="200">
        <v>124</v>
      </c>
      <c r="G405" s="48"/>
      <c r="H405" s="48"/>
      <c r="I405" s="48" t="s">
        <v>2983</v>
      </c>
      <c r="J405" s="52" t="s">
        <v>142</v>
      </c>
      <c r="K405" s="48" t="s">
        <v>2977</v>
      </c>
      <c r="L405" s="52" t="s">
        <v>2989</v>
      </c>
    </row>
    <row r="406" spans="1:12" ht="15.75" customHeight="1" x14ac:dyDescent="0.25">
      <c r="A406" s="34">
        <v>42773</v>
      </c>
      <c r="B406" s="143" t="s">
        <v>2994</v>
      </c>
      <c r="C406" s="175">
        <v>7</v>
      </c>
      <c r="D406" s="39" t="s">
        <v>219</v>
      </c>
      <c r="E406" s="39" t="s">
        <v>159</v>
      </c>
      <c r="F406" s="200">
        <v>11</v>
      </c>
      <c r="G406" s="48"/>
      <c r="H406" s="48"/>
      <c r="I406" s="48" t="s">
        <v>2983</v>
      </c>
      <c r="J406" s="52" t="s">
        <v>142</v>
      </c>
      <c r="K406" s="52" t="s">
        <v>2989</v>
      </c>
      <c r="L406" s="52" t="s">
        <v>2989</v>
      </c>
    </row>
    <row r="407" spans="1:12" ht="15.75" customHeight="1" x14ac:dyDescent="0.25">
      <c r="A407" s="34">
        <v>42773</v>
      </c>
      <c r="B407" s="143" t="s">
        <v>2994</v>
      </c>
      <c r="C407" s="175">
        <v>7</v>
      </c>
      <c r="D407" s="39" t="s">
        <v>219</v>
      </c>
      <c r="E407" s="39" t="s">
        <v>2594</v>
      </c>
      <c r="F407" s="200">
        <v>29</v>
      </c>
      <c r="G407" s="48"/>
      <c r="H407" s="48"/>
      <c r="I407" s="48" t="s">
        <v>2983</v>
      </c>
      <c r="J407" s="52" t="s">
        <v>142</v>
      </c>
      <c r="K407" s="48" t="s">
        <v>2977</v>
      </c>
      <c r="L407" s="52" t="s">
        <v>2989</v>
      </c>
    </row>
    <row r="408" spans="1:12" ht="15.75" customHeight="1" x14ac:dyDescent="0.25">
      <c r="A408" s="34">
        <v>42773</v>
      </c>
      <c r="B408" s="143" t="s">
        <v>2994</v>
      </c>
      <c r="C408" s="175">
        <v>7</v>
      </c>
      <c r="D408" s="39" t="s">
        <v>219</v>
      </c>
      <c r="E408" s="39" t="s">
        <v>220</v>
      </c>
      <c r="F408" s="200">
        <v>30</v>
      </c>
      <c r="G408" s="48"/>
      <c r="H408" s="48"/>
      <c r="I408" s="48" t="s">
        <v>2983</v>
      </c>
      <c r="J408" s="52" t="s">
        <v>142</v>
      </c>
      <c r="K408" s="48" t="s">
        <v>2977</v>
      </c>
      <c r="L408" s="52" t="s">
        <v>2989</v>
      </c>
    </row>
    <row r="409" spans="1:12" ht="15.75" customHeight="1" x14ac:dyDescent="0.25">
      <c r="A409" s="34">
        <v>42773</v>
      </c>
      <c r="B409" s="143" t="s">
        <v>2994</v>
      </c>
      <c r="C409" s="175">
        <v>7</v>
      </c>
      <c r="D409" s="39" t="s">
        <v>219</v>
      </c>
      <c r="E409" s="39" t="s">
        <v>2595</v>
      </c>
      <c r="F409" s="200">
        <v>66</v>
      </c>
      <c r="G409" s="48"/>
      <c r="H409" s="48"/>
      <c r="I409" s="48" t="s">
        <v>2983</v>
      </c>
      <c r="J409" s="52" t="s">
        <v>142</v>
      </c>
      <c r="K409" s="48" t="s">
        <v>2977</v>
      </c>
      <c r="L409" s="52" t="s">
        <v>2989</v>
      </c>
    </row>
    <row r="410" spans="1:12" ht="15.75" customHeight="1" x14ac:dyDescent="0.25">
      <c r="A410" s="34">
        <v>42773</v>
      </c>
      <c r="B410" s="143" t="s">
        <v>2994</v>
      </c>
      <c r="C410" s="175">
        <v>7</v>
      </c>
      <c r="D410" s="39" t="s">
        <v>219</v>
      </c>
      <c r="E410" s="39" t="s">
        <v>2596</v>
      </c>
      <c r="F410" s="200">
        <v>319</v>
      </c>
      <c r="G410" s="48"/>
      <c r="H410" s="48"/>
      <c r="I410" s="48" t="s">
        <v>2983</v>
      </c>
      <c r="J410" s="52" t="s">
        <v>142</v>
      </c>
      <c r="K410" s="48" t="s">
        <v>2977</v>
      </c>
      <c r="L410" s="52" t="s">
        <v>2989</v>
      </c>
    </row>
    <row r="411" spans="1:12" ht="15" customHeight="1" x14ac:dyDescent="0.25">
      <c r="A411" s="34">
        <v>42773</v>
      </c>
      <c r="B411" s="143" t="s">
        <v>2994</v>
      </c>
      <c r="C411" s="175">
        <v>7</v>
      </c>
      <c r="D411" s="39" t="s">
        <v>219</v>
      </c>
      <c r="E411" s="39" t="s">
        <v>2597</v>
      </c>
      <c r="F411" s="200">
        <v>100</v>
      </c>
      <c r="G411" s="48"/>
      <c r="H411" s="48"/>
      <c r="I411" s="48" t="s">
        <v>2983</v>
      </c>
      <c r="J411" s="52" t="s">
        <v>142</v>
      </c>
      <c r="K411" s="52" t="s">
        <v>2989</v>
      </c>
      <c r="L411" s="52" t="s">
        <v>2975</v>
      </c>
    </row>
    <row r="412" spans="1:12" ht="15" customHeight="1" x14ac:dyDescent="0.25">
      <c r="A412" s="34">
        <v>42773</v>
      </c>
      <c r="B412" s="143" t="s">
        <v>2994</v>
      </c>
      <c r="C412" s="175">
        <v>7</v>
      </c>
      <c r="D412" s="39" t="s">
        <v>219</v>
      </c>
      <c r="E412" s="39" t="s">
        <v>2598</v>
      </c>
      <c r="F412" s="200">
        <v>100</v>
      </c>
      <c r="G412" s="48"/>
      <c r="H412" s="48"/>
      <c r="I412" s="48" t="s">
        <v>2983</v>
      </c>
      <c r="J412" s="52" t="s">
        <v>142</v>
      </c>
      <c r="K412" s="52" t="s">
        <v>2989</v>
      </c>
      <c r="L412" s="52" t="s">
        <v>2975</v>
      </c>
    </row>
    <row r="413" spans="1:12" ht="15" customHeight="1" x14ac:dyDescent="0.25">
      <c r="A413" s="34">
        <v>42773</v>
      </c>
      <c r="B413" s="143" t="s">
        <v>2994</v>
      </c>
      <c r="C413" s="175">
        <v>7</v>
      </c>
      <c r="D413" s="39" t="s">
        <v>219</v>
      </c>
      <c r="E413" s="39" t="s">
        <v>2599</v>
      </c>
      <c r="F413" s="200">
        <v>350</v>
      </c>
      <c r="G413" s="48"/>
      <c r="H413" s="48"/>
      <c r="I413" s="48" t="s">
        <v>2983</v>
      </c>
      <c r="J413" s="52" t="s">
        <v>142</v>
      </c>
      <c r="K413" s="48" t="s">
        <v>2980</v>
      </c>
      <c r="L413" s="52" t="s">
        <v>2989</v>
      </c>
    </row>
    <row r="414" spans="1:12" ht="15" customHeight="1" x14ac:dyDescent="0.25">
      <c r="A414" s="34">
        <v>42773</v>
      </c>
      <c r="B414" s="143" t="s">
        <v>2994</v>
      </c>
      <c r="C414" s="175">
        <v>12</v>
      </c>
      <c r="D414" s="39" t="s">
        <v>127</v>
      </c>
      <c r="E414" s="39" t="s">
        <v>2588</v>
      </c>
      <c r="F414" s="200">
        <v>890</v>
      </c>
      <c r="G414" s="48"/>
      <c r="H414" s="48"/>
      <c r="I414" s="48" t="s">
        <v>2983</v>
      </c>
      <c r="J414" s="52" t="s">
        <v>118</v>
      </c>
      <c r="K414" s="65" t="s">
        <v>2216</v>
      </c>
      <c r="L414" s="52" t="s">
        <v>2990</v>
      </c>
    </row>
    <row r="415" spans="1:12" ht="15" customHeight="1" x14ac:dyDescent="0.25">
      <c r="A415" s="34">
        <v>42773</v>
      </c>
      <c r="B415" s="143" t="s">
        <v>2994</v>
      </c>
      <c r="C415" s="175">
        <v>12</v>
      </c>
      <c r="D415" s="39" t="s">
        <v>52</v>
      </c>
      <c r="E415" s="39" t="s">
        <v>2589</v>
      </c>
      <c r="F415" s="200">
        <v>45000</v>
      </c>
      <c r="G415" s="48"/>
      <c r="H415" s="48"/>
      <c r="I415" s="48" t="s">
        <v>2983</v>
      </c>
      <c r="J415" s="52" t="s">
        <v>118</v>
      </c>
      <c r="K415" s="65" t="s">
        <v>2216</v>
      </c>
      <c r="L415" s="52" t="s">
        <v>2990</v>
      </c>
    </row>
    <row r="416" spans="1:12" ht="15" customHeight="1" x14ac:dyDescent="0.25">
      <c r="A416" s="34">
        <v>42773</v>
      </c>
      <c r="B416" s="143" t="s">
        <v>2994</v>
      </c>
      <c r="C416" s="175">
        <v>51</v>
      </c>
      <c r="D416" s="39" t="s">
        <v>190</v>
      </c>
      <c r="E416" s="39" t="s">
        <v>117</v>
      </c>
      <c r="F416" s="200">
        <v>598.5</v>
      </c>
      <c r="G416" s="48"/>
      <c r="H416" s="48"/>
      <c r="I416" s="48" t="s">
        <v>2983</v>
      </c>
      <c r="J416" s="52" t="s">
        <v>118</v>
      </c>
      <c r="K416" s="65" t="s">
        <v>2216</v>
      </c>
      <c r="L416" s="52" t="s">
        <v>2990</v>
      </c>
    </row>
    <row r="417" spans="1:12" ht="15" customHeight="1" x14ac:dyDescent="0.25">
      <c r="A417" s="34">
        <v>42774</v>
      </c>
      <c r="B417" s="143" t="s">
        <v>2994</v>
      </c>
      <c r="C417" s="175">
        <v>8</v>
      </c>
      <c r="D417" s="39" t="s">
        <v>836</v>
      </c>
      <c r="E417" s="39" t="s">
        <v>2600</v>
      </c>
      <c r="F417" s="200">
        <v>100</v>
      </c>
      <c r="G417" s="48"/>
      <c r="H417" s="48"/>
      <c r="I417" s="48" t="s">
        <v>2983</v>
      </c>
      <c r="J417" s="52" t="s">
        <v>142</v>
      </c>
      <c r="K417" s="48" t="s">
        <v>2980</v>
      </c>
      <c r="L417" s="52" t="s">
        <v>2989</v>
      </c>
    </row>
    <row r="418" spans="1:12" ht="15" customHeight="1" x14ac:dyDescent="0.25">
      <c r="A418" s="34">
        <v>42774</v>
      </c>
      <c r="B418" s="143" t="s">
        <v>2994</v>
      </c>
      <c r="C418" s="175">
        <v>8</v>
      </c>
      <c r="D418" s="39" t="s">
        <v>1872</v>
      </c>
      <c r="E418" s="39" t="s">
        <v>2601</v>
      </c>
      <c r="F418" s="200">
        <v>250</v>
      </c>
      <c r="G418" s="48"/>
      <c r="H418" s="48"/>
      <c r="I418" s="48" t="s">
        <v>2983</v>
      </c>
      <c r="J418" s="52" t="s">
        <v>142</v>
      </c>
      <c r="K418" s="52" t="s">
        <v>2974</v>
      </c>
      <c r="L418" s="52" t="s">
        <v>2989</v>
      </c>
    </row>
    <row r="419" spans="1:12" ht="15" customHeight="1" x14ac:dyDescent="0.25">
      <c r="A419" s="34">
        <v>42774</v>
      </c>
      <c r="B419" s="143" t="s">
        <v>2994</v>
      </c>
      <c r="C419" s="175">
        <v>13</v>
      </c>
      <c r="D419" s="39" t="s">
        <v>52</v>
      </c>
      <c r="E419" s="39" t="s">
        <v>1640</v>
      </c>
      <c r="F419" s="200">
        <v>1700</v>
      </c>
      <c r="G419" s="48"/>
      <c r="H419" s="48"/>
      <c r="I419" s="48" t="s">
        <v>2983</v>
      </c>
      <c r="J419" s="52" t="s">
        <v>118</v>
      </c>
      <c r="K419" s="48" t="s">
        <v>10</v>
      </c>
      <c r="L419" s="52" t="s">
        <v>10</v>
      </c>
    </row>
    <row r="420" spans="1:12" ht="15" customHeight="1" x14ac:dyDescent="0.25">
      <c r="A420" s="34">
        <v>42775</v>
      </c>
      <c r="B420" s="143" t="s">
        <v>2994</v>
      </c>
      <c r="C420" s="175">
        <v>8</v>
      </c>
      <c r="D420" s="39" t="s">
        <v>429</v>
      </c>
      <c r="E420" s="39" t="s">
        <v>2605</v>
      </c>
      <c r="F420" s="200">
        <v>255</v>
      </c>
      <c r="G420" s="48"/>
      <c r="H420" s="48"/>
      <c r="I420" s="48" t="s">
        <v>2983</v>
      </c>
      <c r="J420" s="52" t="s">
        <v>142</v>
      </c>
      <c r="K420" s="52" t="s">
        <v>2989</v>
      </c>
      <c r="L420" s="52" t="s">
        <v>2989</v>
      </c>
    </row>
    <row r="421" spans="1:12" ht="15" customHeight="1" x14ac:dyDescent="0.25">
      <c r="A421" s="34">
        <v>42775</v>
      </c>
      <c r="B421" s="143" t="s">
        <v>2994</v>
      </c>
      <c r="C421" s="175">
        <v>9</v>
      </c>
      <c r="D421" s="39" t="s">
        <v>249</v>
      </c>
      <c r="E421" s="39" t="s">
        <v>237</v>
      </c>
      <c r="F421" s="200">
        <v>58</v>
      </c>
      <c r="G421" s="48"/>
      <c r="H421" s="48"/>
      <c r="I421" s="48" t="s">
        <v>2983</v>
      </c>
      <c r="J421" s="52" t="s">
        <v>142</v>
      </c>
      <c r="K421" s="48" t="s">
        <v>2977</v>
      </c>
      <c r="L421" s="52" t="s">
        <v>2989</v>
      </c>
    </row>
    <row r="422" spans="1:12" ht="15" customHeight="1" x14ac:dyDescent="0.25">
      <c r="A422" s="34">
        <v>42775</v>
      </c>
      <c r="B422" s="143" t="s">
        <v>2994</v>
      </c>
      <c r="C422" s="175">
        <v>9</v>
      </c>
      <c r="D422" s="39" t="s">
        <v>249</v>
      </c>
      <c r="E422" s="39" t="s">
        <v>2606</v>
      </c>
      <c r="F422" s="200">
        <v>12</v>
      </c>
      <c r="G422" s="48"/>
      <c r="H422" s="48"/>
      <c r="I422" s="48" t="s">
        <v>2983</v>
      </c>
      <c r="J422" s="52" t="s">
        <v>142</v>
      </c>
      <c r="K422" s="48" t="s">
        <v>2977</v>
      </c>
      <c r="L422" s="52" t="s">
        <v>2989</v>
      </c>
    </row>
    <row r="423" spans="1:12" ht="15" customHeight="1" x14ac:dyDescent="0.25">
      <c r="A423" s="34">
        <v>42775</v>
      </c>
      <c r="B423" s="143" t="s">
        <v>2994</v>
      </c>
      <c r="C423" s="175">
        <v>9</v>
      </c>
      <c r="D423" s="39" t="s">
        <v>249</v>
      </c>
      <c r="E423" s="39" t="s">
        <v>2499</v>
      </c>
      <c r="F423" s="200">
        <v>34</v>
      </c>
      <c r="G423" s="48"/>
      <c r="H423" s="48"/>
      <c r="I423" s="48" t="s">
        <v>2983</v>
      </c>
      <c r="J423" s="52" t="s">
        <v>142</v>
      </c>
      <c r="K423" s="48" t="s">
        <v>2977</v>
      </c>
      <c r="L423" s="52" t="s">
        <v>2989</v>
      </c>
    </row>
    <row r="424" spans="1:12" ht="15" customHeight="1" x14ac:dyDescent="0.25">
      <c r="A424" s="34">
        <v>42775</v>
      </c>
      <c r="B424" s="143" t="s">
        <v>2994</v>
      </c>
      <c r="C424" s="175">
        <v>9</v>
      </c>
      <c r="D424" s="39" t="s">
        <v>249</v>
      </c>
      <c r="E424" s="39" t="s">
        <v>2607</v>
      </c>
      <c r="F424" s="200">
        <v>100</v>
      </c>
      <c r="G424" s="48"/>
      <c r="H424" s="48"/>
      <c r="I424" s="48" t="s">
        <v>2983</v>
      </c>
      <c r="J424" s="52" t="s">
        <v>142</v>
      </c>
      <c r="K424" s="52" t="s">
        <v>3408</v>
      </c>
      <c r="L424" s="52" t="s">
        <v>2975</v>
      </c>
    </row>
    <row r="425" spans="1:12" ht="15" customHeight="1" x14ac:dyDescent="0.25">
      <c r="A425" s="34">
        <v>42775</v>
      </c>
      <c r="B425" s="143" t="s">
        <v>2994</v>
      </c>
      <c r="C425" s="175">
        <v>9</v>
      </c>
      <c r="D425" s="39" t="s">
        <v>249</v>
      </c>
      <c r="E425" s="39" t="s">
        <v>1943</v>
      </c>
      <c r="F425" s="200">
        <v>55</v>
      </c>
      <c r="G425" s="48"/>
      <c r="H425" s="48"/>
      <c r="I425" s="48" t="s">
        <v>2983</v>
      </c>
      <c r="J425" s="52" t="s">
        <v>142</v>
      </c>
      <c r="K425" s="48" t="s">
        <v>2979</v>
      </c>
      <c r="L425" s="52" t="s">
        <v>2979</v>
      </c>
    </row>
    <row r="426" spans="1:12" ht="15" customHeight="1" x14ac:dyDescent="0.25">
      <c r="A426" s="34">
        <v>42775</v>
      </c>
      <c r="B426" s="143" t="s">
        <v>2994</v>
      </c>
      <c r="C426" s="175">
        <v>9</v>
      </c>
      <c r="D426" s="39" t="s">
        <v>249</v>
      </c>
      <c r="E426" s="39" t="s">
        <v>2608</v>
      </c>
      <c r="F426" s="200">
        <v>123.5</v>
      </c>
      <c r="G426" s="48"/>
      <c r="H426" s="48"/>
      <c r="I426" s="48" t="s">
        <v>2983</v>
      </c>
      <c r="J426" s="52" t="s">
        <v>142</v>
      </c>
      <c r="K426" s="48" t="s">
        <v>2979</v>
      </c>
      <c r="L426" s="52" t="s">
        <v>2979</v>
      </c>
    </row>
    <row r="427" spans="1:12" ht="15" customHeight="1" x14ac:dyDescent="0.25">
      <c r="A427" s="34">
        <v>42775</v>
      </c>
      <c r="B427" s="143" t="s">
        <v>2994</v>
      </c>
      <c r="C427" s="175">
        <v>14</v>
      </c>
      <c r="D427" s="39" t="s">
        <v>134</v>
      </c>
      <c r="E427" s="39" t="s">
        <v>2602</v>
      </c>
      <c r="F427" s="200">
        <v>500</v>
      </c>
      <c r="G427" s="48"/>
      <c r="H427" s="48"/>
      <c r="I427" s="48" t="s">
        <v>2983</v>
      </c>
      <c r="J427" s="52" t="s">
        <v>118</v>
      </c>
      <c r="K427" s="48" t="s">
        <v>10</v>
      </c>
      <c r="L427" s="52" t="s">
        <v>10</v>
      </c>
    </row>
    <row r="428" spans="1:12" ht="15" customHeight="1" x14ac:dyDescent="0.25">
      <c r="A428" s="34">
        <v>42775</v>
      </c>
      <c r="B428" s="143" t="s">
        <v>2994</v>
      </c>
      <c r="C428" s="175">
        <v>14</v>
      </c>
      <c r="D428" s="39" t="s">
        <v>134</v>
      </c>
      <c r="E428" s="39" t="s">
        <v>2602</v>
      </c>
      <c r="F428" s="200">
        <v>200</v>
      </c>
      <c r="G428" s="48"/>
      <c r="H428" s="48"/>
      <c r="I428" s="48" t="s">
        <v>2983</v>
      </c>
      <c r="J428" s="52" t="s">
        <v>118</v>
      </c>
      <c r="K428" s="48" t="s">
        <v>10</v>
      </c>
      <c r="L428" s="52" t="s">
        <v>10</v>
      </c>
    </row>
    <row r="429" spans="1:12" ht="15" customHeight="1" x14ac:dyDescent="0.25">
      <c r="A429" s="34">
        <v>42775</v>
      </c>
      <c r="B429" s="143" t="s">
        <v>2994</v>
      </c>
      <c r="C429" s="175">
        <v>14</v>
      </c>
      <c r="D429" s="39" t="s">
        <v>134</v>
      </c>
      <c r="E429" s="39" t="s">
        <v>2602</v>
      </c>
      <c r="F429" s="200">
        <v>850</v>
      </c>
      <c r="G429" s="48"/>
      <c r="H429" s="48"/>
      <c r="I429" s="48" t="s">
        <v>2983</v>
      </c>
      <c r="J429" s="52" t="s">
        <v>118</v>
      </c>
      <c r="K429" s="48" t="s">
        <v>10</v>
      </c>
      <c r="L429" s="52" t="s">
        <v>10</v>
      </c>
    </row>
    <row r="430" spans="1:12" ht="15" customHeight="1" x14ac:dyDescent="0.25">
      <c r="A430" s="34">
        <v>42775</v>
      </c>
      <c r="B430" s="143" t="s">
        <v>2994</v>
      </c>
      <c r="C430" s="175">
        <v>14</v>
      </c>
      <c r="D430" s="39" t="s">
        <v>134</v>
      </c>
      <c r="E430" s="39" t="s">
        <v>2602</v>
      </c>
      <c r="F430" s="200">
        <v>200</v>
      </c>
      <c r="G430" s="48"/>
      <c r="H430" s="48"/>
      <c r="I430" s="48" t="s">
        <v>2983</v>
      </c>
      <c r="J430" s="52" t="s">
        <v>118</v>
      </c>
      <c r="K430" s="48" t="s">
        <v>10</v>
      </c>
      <c r="L430" s="52" t="s">
        <v>10</v>
      </c>
    </row>
    <row r="431" spans="1:12" ht="15" customHeight="1" x14ac:dyDescent="0.25">
      <c r="A431" s="34">
        <v>42775</v>
      </c>
      <c r="B431" s="143" t="s">
        <v>2994</v>
      </c>
      <c r="C431" s="175">
        <v>14</v>
      </c>
      <c r="D431" s="39" t="s">
        <v>134</v>
      </c>
      <c r="E431" s="39" t="s">
        <v>2602</v>
      </c>
      <c r="F431" s="200">
        <v>200</v>
      </c>
      <c r="G431" s="48"/>
      <c r="H431" s="48"/>
      <c r="I431" s="48" t="s">
        <v>2983</v>
      </c>
      <c r="J431" s="52" t="s">
        <v>118</v>
      </c>
      <c r="K431" s="48" t="s">
        <v>10</v>
      </c>
      <c r="L431" s="52" t="s">
        <v>10</v>
      </c>
    </row>
    <row r="432" spans="1:12" ht="15" customHeight="1" x14ac:dyDescent="0.25">
      <c r="A432" s="34">
        <v>42775</v>
      </c>
      <c r="B432" s="143" t="s">
        <v>2994</v>
      </c>
      <c r="C432" s="175">
        <v>14</v>
      </c>
      <c r="D432" s="39" t="s">
        <v>134</v>
      </c>
      <c r="E432" s="39" t="s">
        <v>2602</v>
      </c>
      <c r="F432" s="200">
        <v>1800</v>
      </c>
      <c r="G432" s="48"/>
      <c r="H432" s="48"/>
      <c r="I432" s="48" t="s">
        <v>2983</v>
      </c>
      <c r="J432" s="52" t="s">
        <v>118</v>
      </c>
      <c r="K432" s="48" t="s">
        <v>10</v>
      </c>
      <c r="L432" s="52" t="s">
        <v>10</v>
      </c>
    </row>
    <row r="433" spans="1:12" ht="15" customHeight="1" x14ac:dyDescent="0.25">
      <c r="A433" s="34">
        <v>42775</v>
      </c>
      <c r="B433" s="143" t="s">
        <v>2994</v>
      </c>
      <c r="C433" s="175">
        <v>14</v>
      </c>
      <c r="D433" s="39" t="s">
        <v>134</v>
      </c>
      <c r="E433" s="39" t="s">
        <v>2602</v>
      </c>
      <c r="F433" s="200">
        <v>500</v>
      </c>
      <c r="G433" s="48"/>
      <c r="H433" s="48"/>
      <c r="I433" s="48" t="s">
        <v>2983</v>
      </c>
      <c r="J433" s="52" t="s">
        <v>118</v>
      </c>
      <c r="K433" s="48" t="s">
        <v>10</v>
      </c>
      <c r="L433" s="52" t="s">
        <v>10</v>
      </c>
    </row>
    <row r="434" spans="1:12" ht="15" customHeight="1" x14ac:dyDescent="0.25">
      <c r="A434" s="34">
        <v>42775</v>
      </c>
      <c r="B434" s="143" t="s">
        <v>2994</v>
      </c>
      <c r="C434" s="175">
        <v>14</v>
      </c>
      <c r="D434" s="39" t="s">
        <v>134</v>
      </c>
      <c r="E434" s="39" t="s">
        <v>2602</v>
      </c>
      <c r="F434" s="200">
        <v>1000</v>
      </c>
      <c r="G434" s="48"/>
      <c r="H434" s="48"/>
      <c r="I434" s="48" t="s">
        <v>2983</v>
      </c>
      <c r="J434" s="52" t="s">
        <v>118</v>
      </c>
      <c r="K434" s="48" t="s">
        <v>10</v>
      </c>
      <c r="L434" s="52" t="s">
        <v>10</v>
      </c>
    </row>
    <row r="435" spans="1:12" ht="15" customHeight="1" x14ac:dyDescent="0.25">
      <c r="A435" s="34">
        <v>42775</v>
      </c>
      <c r="B435" s="143" t="s">
        <v>2994</v>
      </c>
      <c r="C435" s="175">
        <v>14</v>
      </c>
      <c r="D435" s="39" t="s">
        <v>134</v>
      </c>
      <c r="E435" s="39" t="s">
        <v>2602</v>
      </c>
      <c r="F435" s="200">
        <v>800</v>
      </c>
      <c r="G435" s="48"/>
      <c r="H435" s="48"/>
      <c r="I435" s="48" t="s">
        <v>2983</v>
      </c>
      <c r="J435" s="52" t="s">
        <v>118</v>
      </c>
      <c r="K435" s="48" t="s">
        <v>10</v>
      </c>
      <c r="L435" s="52" t="s">
        <v>10</v>
      </c>
    </row>
    <row r="436" spans="1:12" ht="15" customHeight="1" x14ac:dyDescent="0.25">
      <c r="A436" s="34">
        <v>42775</v>
      </c>
      <c r="B436" s="143" t="s">
        <v>2994</v>
      </c>
      <c r="C436" s="175">
        <v>14</v>
      </c>
      <c r="D436" s="39" t="s">
        <v>134</v>
      </c>
      <c r="E436" s="39" t="s">
        <v>2602</v>
      </c>
      <c r="F436" s="200">
        <v>700</v>
      </c>
      <c r="G436" s="48"/>
      <c r="H436" s="48"/>
      <c r="I436" s="48" t="s">
        <v>2983</v>
      </c>
      <c r="J436" s="52" t="s">
        <v>118</v>
      </c>
      <c r="K436" s="48" t="s">
        <v>10</v>
      </c>
      <c r="L436" s="52" t="s">
        <v>10</v>
      </c>
    </row>
    <row r="437" spans="1:12" ht="15" customHeight="1" x14ac:dyDescent="0.25">
      <c r="A437" s="34">
        <v>42775</v>
      </c>
      <c r="B437" s="143" t="s">
        <v>2994</v>
      </c>
      <c r="C437" s="175">
        <v>14</v>
      </c>
      <c r="D437" s="39" t="s">
        <v>134</v>
      </c>
      <c r="E437" s="39" t="s">
        <v>2602</v>
      </c>
      <c r="F437" s="200">
        <v>600</v>
      </c>
      <c r="G437" s="48"/>
      <c r="H437" s="48"/>
      <c r="I437" s="48" t="s">
        <v>2983</v>
      </c>
      <c r="J437" s="52" t="s">
        <v>118</v>
      </c>
      <c r="K437" s="48" t="s">
        <v>10</v>
      </c>
      <c r="L437" s="52" t="s">
        <v>10</v>
      </c>
    </row>
    <row r="438" spans="1:12" ht="15" customHeight="1" x14ac:dyDescent="0.25">
      <c r="A438" s="34">
        <v>42775</v>
      </c>
      <c r="B438" s="143" t="s">
        <v>2994</v>
      </c>
      <c r="C438" s="175">
        <v>14</v>
      </c>
      <c r="D438" s="39" t="s">
        <v>134</v>
      </c>
      <c r="E438" s="39" t="s">
        <v>2603</v>
      </c>
      <c r="F438" s="200">
        <v>3770</v>
      </c>
      <c r="G438" s="48"/>
      <c r="H438" s="48"/>
      <c r="I438" s="48" t="s">
        <v>2983</v>
      </c>
      <c r="J438" s="52" t="s">
        <v>118</v>
      </c>
      <c r="K438" s="65" t="s">
        <v>2216</v>
      </c>
      <c r="L438" s="52" t="s">
        <v>2990</v>
      </c>
    </row>
    <row r="439" spans="1:12" ht="15" customHeight="1" x14ac:dyDescent="0.25">
      <c r="A439" s="34">
        <v>42775</v>
      </c>
      <c r="B439" s="143" t="s">
        <v>2994</v>
      </c>
      <c r="C439" s="175">
        <v>14</v>
      </c>
      <c r="D439" s="39" t="s">
        <v>134</v>
      </c>
      <c r="E439" s="39" t="s">
        <v>317</v>
      </c>
      <c r="F439" s="200">
        <v>155.75</v>
      </c>
      <c r="G439" s="48"/>
      <c r="H439" s="48"/>
      <c r="I439" s="48" t="s">
        <v>2983</v>
      </c>
      <c r="J439" s="52" t="s">
        <v>118</v>
      </c>
      <c r="K439" s="48" t="s">
        <v>10</v>
      </c>
      <c r="L439" s="52" t="s">
        <v>10</v>
      </c>
    </row>
    <row r="440" spans="1:12" ht="15" customHeight="1" x14ac:dyDescent="0.25">
      <c r="A440" s="34">
        <v>42775</v>
      </c>
      <c r="B440" s="143" t="s">
        <v>2994</v>
      </c>
      <c r="C440" s="175">
        <v>14</v>
      </c>
      <c r="D440" s="39" t="s">
        <v>134</v>
      </c>
      <c r="E440" s="39" t="s">
        <v>2604</v>
      </c>
      <c r="F440" s="200">
        <v>200</v>
      </c>
      <c r="G440" s="48"/>
      <c r="H440" s="48"/>
      <c r="I440" s="48" t="s">
        <v>2983</v>
      </c>
      <c r="J440" s="52" t="s">
        <v>118</v>
      </c>
      <c r="K440" s="65" t="s">
        <v>2216</v>
      </c>
      <c r="L440" s="52" t="s">
        <v>2990</v>
      </c>
    </row>
    <row r="441" spans="1:12" ht="15" customHeight="1" x14ac:dyDescent="0.25">
      <c r="A441" s="34">
        <v>42775</v>
      </c>
      <c r="B441" s="143" t="s">
        <v>2994</v>
      </c>
      <c r="C441" s="175">
        <v>15</v>
      </c>
      <c r="D441" s="39" t="s">
        <v>73</v>
      </c>
      <c r="E441" s="39" t="s">
        <v>2609</v>
      </c>
      <c r="F441" s="200">
        <v>6500</v>
      </c>
      <c r="G441" s="48"/>
      <c r="H441" s="48"/>
      <c r="I441" s="48" t="s">
        <v>2983</v>
      </c>
      <c r="J441" s="52" t="s">
        <v>118</v>
      </c>
      <c r="K441" s="65" t="s">
        <v>2216</v>
      </c>
      <c r="L441" s="52" t="s">
        <v>2990</v>
      </c>
    </row>
    <row r="442" spans="1:12" ht="15" customHeight="1" x14ac:dyDescent="0.25">
      <c r="A442" s="34">
        <v>42775</v>
      </c>
      <c r="B442" s="143" t="s">
        <v>2994</v>
      </c>
      <c r="C442" s="175">
        <v>15</v>
      </c>
      <c r="D442" s="39" t="s">
        <v>73</v>
      </c>
      <c r="E442" s="39" t="s">
        <v>2610</v>
      </c>
      <c r="F442" s="200">
        <v>3000</v>
      </c>
      <c r="G442" s="48"/>
      <c r="H442" s="48"/>
      <c r="I442" s="48" t="s">
        <v>2983</v>
      </c>
      <c r="J442" s="52" t="s">
        <v>118</v>
      </c>
      <c r="K442" s="65" t="s">
        <v>2216</v>
      </c>
      <c r="L442" s="52" t="s">
        <v>2990</v>
      </c>
    </row>
    <row r="443" spans="1:12" ht="15" customHeight="1" x14ac:dyDescent="0.25">
      <c r="A443" s="34">
        <v>42777</v>
      </c>
      <c r="B443" s="143" t="s">
        <v>2994</v>
      </c>
      <c r="C443" s="175">
        <v>10</v>
      </c>
      <c r="D443" s="39" t="s">
        <v>177</v>
      </c>
      <c r="E443" s="39" t="s">
        <v>2615</v>
      </c>
      <c r="F443" s="200">
        <v>813</v>
      </c>
      <c r="G443" s="48"/>
      <c r="H443" s="48"/>
      <c r="I443" s="48" t="s">
        <v>2983</v>
      </c>
      <c r="J443" s="52" t="s">
        <v>142</v>
      </c>
      <c r="K443" s="52" t="s">
        <v>2989</v>
      </c>
      <c r="L443" s="52" t="s">
        <v>2975</v>
      </c>
    </row>
    <row r="444" spans="1:12" ht="15" customHeight="1" x14ac:dyDescent="0.25">
      <c r="A444" s="34">
        <v>42777</v>
      </c>
      <c r="B444" s="143" t="s">
        <v>2994</v>
      </c>
      <c r="C444" s="175">
        <v>10</v>
      </c>
      <c r="D444" s="39" t="s">
        <v>177</v>
      </c>
      <c r="E444" s="39" t="s">
        <v>2616</v>
      </c>
      <c r="F444" s="200">
        <v>1100</v>
      </c>
      <c r="G444" s="48"/>
      <c r="H444" s="48"/>
      <c r="I444" s="48" t="s">
        <v>2983</v>
      </c>
      <c r="J444" s="52" t="s">
        <v>142</v>
      </c>
      <c r="K444" s="48" t="s">
        <v>2973</v>
      </c>
      <c r="L444" s="52" t="s">
        <v>2973</v>
      </c>
    </row>
    <row r="445" spans="1:12" ht="15" customHeight="1" x14ac:dyDescent="0.25">
      <c r="A445" s="34">
        <v>42777</v>
      </c>
      <c r="B445" s="143" t="s">
        <v>2994</v>
      </c>
      <c r="C445" s="175">
        <v>10</v>
      </c>
      <c r="D445" s="39" t="s">
        <v>177</v>
      </c>
      <c r="E445" s="39" t="s">
        <v>2616</v>
      </c>
      <c r="F445" s="200">
        <v>200</v>
      </c>
      <c r="G445" s="48"/>
      <c r="H445" s="48"/>
      <c r="I445" s="48" t="s">
        <v>2983</v>
      </c>
      <c r="J445" s="52" t="s">
        <v>142</v>
      </c>
      <c r="K445" s="48" t="s">
        <v>2973</v>
      </c>
      <c r="L445" s="52" t="s">
        <v>2973</v>
      </c>
    </row>
    <row r="446" spans="1:12" ht="15" customHeight="1" x14ac:dyDescent="0.25">
      <c r="A446" s="34">
        <v>42777</v>
      </c>
      <c r="B446" s="143" t="s">
        <v>2994</v>
      </c>
      <c r="C446" s="175">
        <v>10</v>
      </c>
      <c r="D446" s="39" t="s">
        <v>177</v>
      </c>
      <c r="E446" s="39" t="s">
        <v>2617</v>
      </c>
      <c r="F446" s="200">
        <v>450</v>
      </c>
      <c r="G446" s="48"/>
      <c r="H446" s="48"/>
      <c r="I446" s="48" t="s">
        <v>2983</v>
      </c>
      <c r="J446" s="52" t="s">
        <v>142</v>
      </c>
      <c r="K446" s="48" t="s">
        <v>46</v>
      </c>
      <c r="L446" s="52" t="s">
        <v>46</v>
      </c>
    </row>
    <row r="447" spans="1:12" ht="15" customHeight="1" x14ac:dyDescent="0.25">
      <c r="A447" s="34">
        <v>42777</v>
      </c>
      <c r="B447" s="143" t="s">
        <v>2994</v>
      </c>
      <c r="C447" s="175">
        <v>10</v>
      </c>
      <c r="D447" s="39" t="s">
        <v>2618</v>
      </c>
      <c r="E447" s="39" t="s">
        <v>2619</v>
      </c>
      <c r="F447" s="200">
        <v>6200</v>
      </c>
      <c r="G447" s="48"/>
      <c r="H447" s="48"/>
      <c r="I447" s="48" t="s">
        <v>2983</v>
      </c>
      <c r="J447" s="52" t="s">
        <v>3415</v>
      </c>
      <c r="K447" s="52" t="s">
        <v>3414</v>
      </c>
      <c r="L447" s="52" t="s">
        <v>2989</v>
      </c>
    </row>
    <row r="448" spans="1:12" ht="15" customHeight="1" x14ac:dyDescent="0.25">
      <c r="A448" s="34">
        <v>42777</v>
      </c>
      <c r="B448" s="143" t="s">
        <v>2994</v>
      </c>
      <c r="C448" s="175">
        <v>10</v>
      </c>
      <c r="D448" s="39" t="s">
        <v>2618</v>
      </c>
      <c r="E448" s="39" t="s">
        <v>2620</v>
      </c>
      <c r="F448" s="200">
        <v>3000</v>
      </c>
      <c r="G448" s="48"/>
      <c r="H448" s="48"/>
      <c r="I448" s="48" t="s">
        <v>2983</v>
      </c>
      <c r="J448" s="52" t="s">
        <v>3415</v>
      </c>
      <c r="K448" s="52" t="s">
        <v>3414</v>
      </c>
      <c r="L448" s="52" t="s">
        <v>2989</v>
      </c>
    </row>
    <row r="449" spans="1:12" ht="15" customHeight="1" x14ac:dyDescent="0.25">
      <c r="A449" s="34">
        <v>42777</v>
      </c>
      <c r="B449" s="143" t="s">
        <v>2994</v>
      </c>
      <c r="C449" s="175">
        <v>10</v>
      </c>
      <c r="D449" s="39" t="s">
        <v>2618</v>
      </c>
      <c r="E449" s="39" t="s">
        <v>2621</v>
      </c>
      <c r="F449" s="200">
        <v>400</v>
      </c>
      <c r="G449" s="48"/>
      <c r="H449" s="48"/>
      <c r="I449" s="48" t="s">
        <v>2983</v>
      </c>
      <c r="J449" s="52" t="s">
        <v>142</v>
      </c>
      <c r="K449" s="48" t="s">
        <v>2978</v>
      </c>
      <c r="L449" s="52" t="s">
        <v>2989</v>
      </c>
    </row>
    <row r="450" spans="1:12" ht="15" customHeight="1" x14ac:dyDescent="0.25">
      <c r="A450" s="34">
        <v>42777</v>
      </c>
      <c r="B450" s="143" t="s">
        <v>2994</v>
      </c>
      <c r="C450" s="175">
        <v>10</v>
      </c>
      <c r="D450" s="39" t="s">
        <v>2622</v>
      </c>
      <c r="E450" s="39" t="s">
        <v>2623</v>
      </c>
      <c r="F450" s="200">
        <v>100</v>
      </c>
      <c r="G450" s="48"/>
      <c r="H450" s="48"/>
      <c r="I450" s="48" t="s">
        <v>2983</v>
      </c>
      <c r="J450" s="52" t="s">
        <v>142</v>
      </c>
      <c r="K450" s="48" t="s">
        <v>2977</v>
      </c>
      <c r="L450" s="52" t="s">
        <v>2989</v>
      </c>
    </row>
    <row r="451" spans="1:12" ht="15" customHeight="1" x14ac:dyDescent="0.25">
      <c r="A451" s="34">
        <v>42777</v>
      </c>
      <c r="B451" s="143" t="s">
        <v>2994</v>
      </c>
      <c r="C451" s="175">
        <v>10</v>
      </c>
      <c r="D451" s="39" t="s">
        <v>177</v>
      </c>
      <c r="E451" s="39" t="s">
        <v>2624</v>
      </c>
      <c r="F451" s="200">
        <v>22</v>
      </c>
      <c r="G451" s="48"/>
      <c r="H451" s="48"/>
      <c r="I451" s="48" t="s">
        <v>2983</v>
      </c>
      <c r="J451" s="52" t="s">
        <v>142</v>
      </c>
      <c r="K451" s="48" t="s">
        <v>2978</v>
      </c>
      <c r="L451" s="52" t="s">
        <v>2989</v>
      </c>
    </row>
    <row r="452" spans="1:12" ht="15" customHeight="1" x14ac:dyDescent="0.25">
      <c r="A452" s="34">
        <v>42777</v>
      </c>
      <c r="B452" s="143" t="s">
        <v>2994</v>
      </c>
      <c r="C452" s="175">
        <v>10</v>
      </c>
      <c r="D452" s="39" t="s">
        <v>177</v>
      </c>
      <c r="E452" s="39" t="s">
        <v>2625</v>
      </c>
      <c r="F452" s="200">
        <v>37</v>
      </c>
      <c r="G452" s="48"/>
      <c r="H452" s="48"/>
      <c r="I452" s="48" t="s">
        <v>2983</v>
      </c>
      <c r="J452" s="52" t="s">
        <v>142</v>
      </c>
      <c r="K452" s="48" t="s">
        <v>2978</v>
      </c>
      <c r="L452" s="52" t="s">
        <v>2989</v>
      </c>
    </row>
    <row r="453" spans="1:12" ht="15" customHeight="1" x14ac:dyDescent="0.25">
      <c r="A453" s="34">
        <v>42777</v>
      </c>
      <c r="B453" s="143" t="s">
        <v>2994</v>
      </c>
      <c r="C453" s="175">
        <v>10</v>
      </c>
      <c r="D453" s="39" t="s">
        <v>177</v>
      </c>
      <c r="E453" s="39" t="s">
        <v>2626</v>
      </c>
      <c r="F453" s="200">
        <v>10</v>
      </c>
      <c r="G453" s="48"/>
      <c r="H453" s="48"/>
      <c r="I453" s="48" t="s">
        <v>2983</v>
      </c>
      <c r="J453" s="52" t="s">
        <v>142</v>
      </c>
      <c r="K453" s="48" t="s">
        <v>2978</v>
      </c>
      <c r="L453" s="52" t="s">
        <v>2989</v>
      </c>
    </row>
    <row r="454" spans="1:12" ht="15" customHeight="1" x14ac:dyDescent="0.25">
      <c r="A454" s="34">
        <v>42777</v>
      </c>
      <c r="B454" s="143" t="s">
        <v>2994</v>
      </c>
      <c r="C454" s="175">
        <v>10</v>
      </c>
      <c r="D454" s="39" t="s">
        <v>177</v>
      </c>
      <c r="E454" s="39" t="s">
        <v>2627</v>
      </c>
      <c r="F454" s="200">
        <v>47</v>
      </c>
      <c r="G454" s="48"/>
      <c r="H454" s="48"/>
      <c r="I454" s="48" t="s">
        <v>2983</v>
      </c>
      <c r="J454" s="52" t="s">
        <v>142</v>
      </c>
      <c r="K454" s="52" t="s">
        <v>3408</v>
      </c>
      <c r="L454" s="52" t="s">
        <v>2975</v>
      </c>
    </row>
    <row r="455" spans="1:12" ht="15" customHeight="1" x14ac:dyDescent="0.25">
      <c r="A455" s="34">
        <v>42777</v>
      </c>
      <c r="B455" s="143" t="s">
        <v>2994</v>
      </c>
      <c r="C455" s="175">
        <v>10</v>
      </c>
      <c r="D455" s="39" t="s">
        <v>177</v>
      </c>
      <c r="E455" s="39" t="s">
        <v>2628</v>
      </c>
      <c r="F455" s="200">
        <v>65</v>
      </c>
      <c r="G455" s="48"/>
      <c r="H455" s="48"/>
      <c r="I455" s="48" t="s">
        <v>2983</v>
      </c>
      <c r="J455" s="52" t="s">
        <v>142</v>
      </c>
      <c r="K455" s="52" t="s">
        <v>3408</v>
      </c>
      <c r="L455" s="52" t="s">
        <v>2975</v>
      </c>
    </row>
    <row r="456" spans="1:12" ht="15" customHeight="1" x14ac:dyDescent="0.25">
      <c r="A456" s="34">
        <v>42777</v>
      </c>
      <c r="B456" s="143" t="s">
        <v>2994</v>
      </c>
      <c r="C456" s="175">
        <v>10</v>
      </c>
      <c r="D456" s="39" t="s">
        <v>177</v>
      </c>
      <c r="E456" s="39" t="s">
        <v>2631</v>
      </c>
      <c r="F456" s="200">
        <v>1400</v>
      </c>
      <c r="G456" s="48"/>
      <c r="H456" s="48"/>
      <c r="I456" s="48" t="s">
        <v>2983</v>
      </c>
      <c r="J456" s="52" t="s">
        <v>142</v>
      </c>
      <c r="K456" s="48" t="s">
        <v>2980</v>
      </c>
      <c r="L456" s="52" t="s">
        <v>2989</v>
      </c>
    </row>
    <row r="457" spans="1:12" ht="15" customHeight="1" x14ac:dyDescent="0.25">
      <c r="A457" s="34">
        <v>42777</v>
      </c>
      <c r="B457" s="143" t="s">
        <v>2994</v>
      </c>
      <c r="C457" s="175">
        <v>10</v>
      </c>
      <c r="D457" s="39" t="s">
        <v>177</v>
      </c>
      <c r="E457" s="39" t="s">
        <v>2632</v>
      </c>
      <c r="F457" s="200">
        <v>1200</v>
      </c>
      <c r="G457" s="48"/>
      <c r="H457" s="48"/>
      <c r="I457" s="48" t="s">
        <v>2983</v>
      </c>
      <c r="J457" s="52" t="s">
        <v>142</v>
      </c>
      <c r="K457" s="48" t="s">
        <v>2980</v>
      </c>
      <c r="L457" s="52" t="s">
        <v>2989</v>
      </c>
    </row>
    <row r="458" spans="1:12" ht="15" customHeight="1" x14ac:dyDescent="0.25">
      <c r="A458" s="34">
        <v>42777</v>
      </c>
      <c r="B458" s="143" t="s">
        <v>2994</v>
      </c>
      <c r="C458" s="175">
        <v>16</v>
      </c>
      <c r="D458" s="39" t="s">
        <v>52</v>
      </c>
      <c r="E458" s="39" t="s">
        <v>2521</v>
      </c>
      <c r="F458" s="200">
        <v>30000</v>
      </c>
      <c r="G458" s="48"/>
      <c r="H458" s="48"/>
      <c r="I458" s="48" t="s">
        <v>2983</v>
      </c>
      <c r="J458" s="52" t="s">
        <v>118</v>
      </c>
      <c r="K458" s="65" t="s">
        <v>2216</v>
      </c>
      <c r="L458" s="52" t="s">
        <v>2990</v>
      </c>
    </row>
    <row r="459" spans="1:12" ht="15" customHeight="1" x14ac:dyDescent="0.25">
      <c r="A459" s="34">
        <v>42777</v>
      </c>
      <c r="B459" s="143" t="s">
        <v>2994</v>
      </c>
      <c r="C459" s="175">
        <v>16</v>
      </c>
      <c r="D459" s="39" t="s">
        <v>93</v>
      </c>
      <c r="E459" s="39" t="s">
        <v>702</v>
      </c>
      <c r="F459" s="200">
        <v>300</v>
      </c>
      <c r="G459" s="48"/>
      <c r="H459" s="48"/>
      <c r="I459" s="48" t="s">
        <v>2983</v>
      </c>
      <c r="J459" s="52" t="s">
        <v>118</v>
      </c>
      <c r="K459" s="48" t="s">
        <v>10</v>
      </c>
      <c r="L459" s="52" t="s">
        <v>10</v>
      </c>
    </row>
    <row r="460" spans="1:12" ht="15" customHeight="1" x14ac:dyDescent="0.25">
      <c r="A460" s="34">
        <v>42777</v>
      </c>
      <c r="B460" s="143" t="s">
        <v>2994</v>
      </c>
      <c r="C460" s="175">
        <v>16</v>
      </c>
      <c r="D460" s="39" t="s">
        <v>93</v>
      </c>
      <c r="E460" s="39" t="s">
        <v>2611</v>
      </c>
      <c r="F460" s="200">
        <v>350</v>
      </c>
      <c r="G460" s="48"/>
      <c r="H460" s="48"/>
      <c r="I460" s="48" t="s">
        <v>2983</v>
      </c>
      <c r="J460" s="52" t="s">
        <v>118</v>
      </c>
      <c r="K460" s="65" t="s">
        <v>2216</v>
      </c>
      <c r="L460" s="52" t="s">
        <v>2990</v>
      </c>
    </row>
    <row r="461" spans="1:12" ht="15" customHeight="1" x14ac:dyDescent="0.25">
      <c r="A461" s="34">
        <v>42777</v>
      </c>
      <c r="B461" s="143" t="s">
        <v>2994</v>
      </c>
      <c r="C461" s="175">
        <v>16</v>
      </c>
      <c r="D461" s="39" t="s">
        <v>93</v>
      </c>
      <c r="E461" s="39" t="s">
        <v>2612</v>
      </c>
      <c r="F461" s="200">
        <v>310</v>
      </c>
      <c r="G461" s="48"/>
      <c r="H461" s="48"/>
      <c r="I461" s="48" t="s">
        <v>2983</v>
      </c>
      <c r="J461" s="52" t="s">
        <v>118</v>
      </c>
      <c r="K461" s="65" t="s">
        <v>2216</v>
      </c>
      <c r="L461" s="52" t="s">
        <v>2990</v>
      </c>
    </row>
    <row r="462" spans="1:12" ht="15" customHeight="1" x14ac:dyDescent="0.25">
      <c r="A462" s="34">
        <v>42777</v>
      </c>
      <c r="B462" s="143" t="s">
        <v>2994</v>
      </c>
      <c r="C462" s="175">
        <v>16</v>
      </c>
      <c r="D462" s="39" t="s">
        <v>93</v>
      </c>
      <c r="E462" s="39" t="s">
        <v>2613</v>
      </c>
      <c r="F462" s="200">
        <v>250</v>
      </c>
      <c r="G462" s="48"/>
      <c r="H462" s="48"/>
      <c r="I462" s="48" t="s">
        <v>2983</v>
      </c>
      <c r="J462" s="52" t="s">
        <v>118</v>
      </c>
      <c r="K462" s="65" t="s">
        <v>2216</v>
      </c>
      <c r="L462" s="52" t="s">
        <v>2990</v>
      </c>
    </row>
    <row r="463" spans="1:12" ht="15" customHeight="1" x14ac:dyDescent="0.25">
      <c r="A463" s="34">
        <v>42777</v>
      </c>
      <c r="B463" s="143" t="s">
        <v>2994</v>
      </c>
      <c r="C463" s="175">
        <v>16</v>
      </c>
      <c r="D463" s="39" t="s">
        <v>93</v>
      </c>
      <c r="E463" s="39" t="s">
        <v>2614</v>
      </c>
      <c r="F463" s="200">
        <v>31640</v>
      </c>
      <c r="G463" s="48"/>
      <c r="H463" s="48"/>
      <c r="I463" s="48" t="s">
        <v>2983</v>
      </c>
      <c r="J463" s="52" t="s">
        <v>118</v>
      </c>
      <c r="K463" s="65" t="s">
        <v>2216</v>
      </c>
      <c r="L463" s="52" t="s">
        <v>2990</v>
      </c>
    </row>
    <row r="464" spans="1:12" ht="15" customHeight="1" x14ac:dyDescent="0.25">
      <c r="A464" s="34">
        <v>42777</v>
      </c>
      <c r="B464" s="143" t="s">
        <v>2994</v>
      </c>
      <c r="C464" s="175">
        <v>17</v>
      </c>
      <c r="D464" s="39" t="s">
        <v>2629</v>
      </c>
      <c r="E464" s="39" t="s">
        <v>2630</v>
      </c>
      <c r="F464" s="200">
        <v>350</v>
      </c>
      <c r="G464" s="48"/>
      <c r="H464" s="48"/>
      <c r="I464" s="48" t="s">
        <v>2983</v>
      </c>
      <c r="J464" s="52" t="s">
        <v>118</v>
      </c>
      <c r="K464" s="48" t="s">
        <v>10</v>
      </c>
      <c r="L464" s="52" t="s">
        <v>10</v>
      </c>
    </row>
    <row r="465" spans="1:12" ht="15" customHeight="1" x14ac:dyDescent="0.25">
      <c r="A465" s="34">
        <v>42777</v>
      </c>
      <c r="B465" s="143" t="s">
        <v>2994</v>
      </c>
      <c r="C465" s="175">
        <v>17</v>
      </c>
      <c r="D465" s="39" t="s">
        <v>93</v>
      </c>
      <c r="E465" s="39" t="s">
        <v>2602</v>
      </c>
      <c r="F465" s="200">
        <v>500</v>
      </c>
      <c r="G465" s="48"/>
      <c r="H465" s="48"/>
      <c r="I465" s="48" t="s">
        <v>2983</v>
      </c>
      <c r="J465" s="52" t="s">
        <v>118</v>
      </c>
      <c r="K465" s="48" t="s">
        <v>10</v>
      </c>
      <c r="L465" s="52" t="s">
        <v>10</v>
      </c>
    </row>
    <row r="466" spans="1:12" ht="15" customHeight="1" x14ac:dyDescent="0.25">
      <c r="A466" s="34">
        <v>42777</v>
      </c>
      <c r="B466" s="143" t="s">
        <v>2994</v>
      </c>
      <c r="C466" s="175">
        <v>17</v>
      </c>
      <c r="D466" s="39" t="s">
        <v>93</v>
      </c>
      <c r="E466" s="39" t="s">
        <v>2633</v>
      </c>
      <c r="F466" s="200">
        <v>395</v>
      </c>
      <c r="G466" s="48"/>
      <c r="H466" s="48"/>
      <c r="I466" s="48" t="s">
        <v>2983</v>
      </c>
      <c r="J466" s="52" t="s">
        <v>118</v>
      </c>
      <c r="K466" s="65" t="s">
        <v>2216</v>
      </c>
      <c r="L466" s="52" t="s">
        <v>2990</v>
      </c>
    </row>
    <row r="467" spans="1:12" ht="15" customHeight="1" x14ac:dyDescent="0.25">
      <c r="A467" s="34">
        <v>42778</v>
      </c>
      <c r="B467" s="143" t="s">
        <v>2994</v>
      </c>
      <c r="C467" s="175">
        <v>10</v>
      </c>
      <c r="D467" s="39" t="s">
        <v>177</v>
      </c>
      <c r="E467" s="39" t="s">
        <v>2638</v>
      </c>
      <c r="F467" s="200">
        <v>354</v>
      </c>
      <c r="G467" s="48"/>
      <c r="H467" s="48"/>
      <c r="I467" s="48" t="s">
        <v>2983</v>
      </c>
      <c r="J467" s="52" t="s">
        <v>142</v>
      </c>
      <c r="K467" s="48" t="s">
        <v>2979</v>
      </c>
      <c r="L467" s="52" t="s">
        <v>2979</v>
      </c>
    </row>
    <row r="468" spans="1:12" ht="15" customHeight="1" x14ac:dyDescent="0.25">
      <c r="A468" s="34">
        <v>42778</v>
      </c>
      <c r="B468" s="143" t="s">
        <v>2994</v>
      </c>
      <c r="C468" s="175">
        <v>10</v>
      </c>
      <c r="D468" s="39" t="s">
        <v>177</v>
      </c>
      <c r="E468" s="39" t="s">
        <v>2639</v>
      </c>
      <c r="F468" s="200">
        <v>25</v>
      </c>
      <c r="G468" s="48"/>
      <c r="H468" s="48"/>
      <c r="I468" s="48" t="s">
        <v>2983</v>
      </c>
      <c r="J468" s="52" t="s">
        <v>142</v>
      </c>
      <c r="K468" s="52" t="s">
        <v>2989</v>
      </c>
      <c r="L468" s="52" t="s">
        <v>2975</v>
      </c>
    </row>
    <row r="469" spans="1:12" ht="15" customHeight="1" x14ac:dyDescent="0.25">
      <c r="A469" s="34">
        <v>42778</v>
      </c>
      <c r="B469" s="143" t="s">
        <v>2994</v>
      </c>
      <c r="C469" s="175">
        <v>11</v>
      </c>
      <c r="D469" s="39" t="s">
        <v>2640</v>
      </c>
      <c r="E469" s="39" t="s">
        <v>2641</v>
      </c>
      <c r="F469" s="200">
        <v>2565</v>
      </c>
      <c r="G469" s="48"/>
      <c r="H469" s="48"/>
      <c r="I469" s="48" t="s">
        <v>2983</v>
      </c>
      <c r="J469" s="52" t="s">
        <v>142</v>
      </c>
      <c r="K469" s="48" t="s">
        <v>2973</v>
      </c>
      <c r="L469" s="52" t="s">
        <v>2973</v>
      </c>
    </row>
    <row r="470" spans="1:12" ht="15" customHeight="1" x14ac:dyDescent="0.25">
      <c r="A470" s="34">
        <v>42778</v>
      </c>
      <c r="B470" s="143" t="s">
        <v>2994</v>
      </c>
      <c r="C470" s="175">
        <v>12</v>
      </c>
      <c r="D470" s="39" t="s">
        <v>249</v>
      </c>
      <c r="E470" s="39" t="s">
        <v>2642</v>
      </c>
      <c r="F470" s="200">
        <v>14</v>
      </c>
      <c r="G470" s="48"/>
      <c r="H470" s="48"/>
      <c r="I470" s="48" t="s">
        <v>2983</v>
      </c>
      <c r="J470" s="52" t="s">
        <v>142</v>
      </c>
      <c r="K470" s="48" t="s">
        <v>2977</v>
      </c>
      <c r="L470" s="52" t="s">
        <v>2989</v>
      </c>
    </row>
    <row r="471" spans="1:12" ht="15" customHeight="1" x14ac:dyDescent="0.25">
      <c r="A471" s="34">
        <v>42778</v>
      </c>
      <c r="B471" s="143" t="s">
        <v>2994</v>
      </c>
      <c r="C471" s="175">
        <v>12</v>
      </c>
      <c r="D471" s="39" t="s">
        <v>249</v>
      </c>
      <c r="E471" s="39" t="s">
        <v>2643</v>
      </c>
      <c r="F471" s="200">
        <v>150</v>
      </c>
      <c r="G471" s="48"/>
      <c r="H471" s="48"/>
      <c r="I471" s="48" t="s">
        <v>2983</v>
      </c>
      <c r="J471" s="52" t="s">
        <v>142</v>
      </c>
      <c r="K471" s="48" t="s">
        <v>2974</v>
      </c>
      <c r="L471" s="52" t="s">
        <v>2989</v>
      </c>
    </row>
    <row r="472" spans="1:12" ht="15" customHeight="1" x14ac:dyDescent="0.25">
      <c r="A472" s="34">
        <v>42778</v>
      </c>
      <c r="B472" s="143" t="s">
        <v>2994</v>
      </c>
      <c r="C472" s="175">
        <v>12</v>
      </c>
      <c r="D472" s="39" t="s">
        <v>249</v>
      </c>
      <c r="E472" s="39" t="s">
        <v>2644</v>
      </c>
      <c r="F472" s="200">
        <v>34</v>
      </c>
      <c r="G472" s="48"/>
      <c r="H472" s="48"/>
      <c r="I472" s="48" t="s">
        <v>2983</v>
      </c>
      <c r="J472" s="52" t="s">
        <v>142</v>
      </c>
      <c r="K472" s="52" t="s">
        <v>2989</v>
      </c>
      <c r="L472" s="52" t="s">
        <v>2975</v>
      </c>
    </row>
    <row r="473" spans="1:12" ht="15" customHeight="1" x14ac:dyDescent="0.25">
      <c r="A473" s="34">
        <v>42778</v>
      </c>
      <c r="B473" s="143" t="s">
        <v>2994</v>
      </c>
      <c r="C473" s="175">
        <v>12</v>
      </c>
      <c r="D473" s="39" t="s">
        <v>249</v>
      </c>
      <c r="E473" s="39" t="s">
        <v>2645</v>
      </c>
      <c r="F473" s="200">
        <v>100</v>
      </c>
      <c r="G473" s="48"/>
      <c r="H473" s="48"/>
      <c r="I473" s="48" t="s">
        <v>2983</v>
      </c>
      <c r="J473" s="52" t="s">
        <v>142</v>
      </c>
      <c r="K473" s="52" t="s">
        <v>3408</v>
      </c>
      <c r="L473" s="52" t="s">
        <v>2975</v>
      </c>
    </row>
    <row r="474" spans="1:12" ht="15" customHeight="1" x14ac:dyDescent="0.25">
      <c r="A474" s="34">
        <v>42778</v>
      </c>
      <c r="B474" s="143" t="s">
        <v>2994</v>
      </c>
      <c r="C474" s="175">
        <v>12</v>
      </c>
      <c r="D474" s="39" t="s">
        <v>249</v>
      </c>
      <c r="E474" s="39" t="s">
        <v>2646</v>
      </c>
      <c r="F474" s="200">
        <v>13</v>
      </c>
      <c r="G474" s="48"/>
      <c r="H474" s="48"/>
      <c r="I474" s="48" t="s">
        <v>2983</v>
      </c>
      <c r="J474" s="52" t="s">
        <v>142</v>
      </c>
      <c r="K474" s="48" t="s">
        <v>2977</v>
      </c>
      <c r="L474" s="52" t="s">
        <v>2989</v>
      </c>
    </row>
    <row r="475" spans="1:12" ht="15" customHeight="1" x14ac:dyDescent="0.25">
      <c r="A475" s="34">
        <v>42778</v>
      </c>
      <c r="B475" s="143" t="s">
        <v>2994</v>
      </c>
      <c r="C475" s="175">
        <v>12</v>
      </c>
      <c r="D475" s="39" t="s">
        <v>249</v>
      </c>
      <c r="E475" s="39" t="s">
        <v>2499</v>
      </c>
      <c r="F475" s="200">
        <v>34</v>
      </c>
      <c r="G475" s="48"/>
      <c r="H475" s="48"/>
      <c r="I475" s="48" t="s">
        <v>2983</v>
      </c>
      <c r="J475" s="52" t="s">
        <v>142</v>
      </c>
      <c r="K475" s="48" t="s">
        <v>2977</v>
      </c>
      <c r="L475" s="52" t="s">
        <v>2989</v>
      </c>
    </row>
    <row r="476" spans="1:12" ht="15" customHeight="1" x14ac:dyDescent="0.25">
      <c r="A476" s="34">
        <v>42778</v>
      </c>
      <c r="B476" s="143" t="s">
        <v>2994</v>
      </c>
      <c r="C476" s="175">
        <v>17</v>
      </c>
      <c r="D476" s="39" t="s">
        <v>127</v>
      </c>
      <c r="E476" s="39" t="s">
        <v>2634</v>
      </c>
      <c r="F476" s="200">
        <v>890</v>
      </c>
      <c r="G476" s="48"/>
      <c r="H476" s="48"/>
      <c r="I476" s="48" t="s">
        <v>2983</v>
      </c>
      <c r="J476" s="52" t="s">
        <v>118</v>
      </c>
      <c r="K476" s="65" t="s">
        <v>2216</v>
      </c>
      <c r="L476" s="52" t="s">
        <v>2990</v>
      </c>
    </row>
    <row r="477" spans="1:12" ht="15" customHeight="1" x14ac:dyDescent="0.25">
      <c r="A477" s="34">
        <v>42778</v>
      </c>
      <c r="B477" s="143" t="s">
        <v>2994</v>
      </c>
      <c r="C477" s="175">
        <v>17</v>
      </c>
      <c r="D477" s="39" t="s">
        <v>127</v>
      </c>
      <c r="E477" s="39" t="s">
        <v>2635</v>
      </c>
      <c r="F477" s="200">
        <v>755</v>
      </c>
      <c r="G477" s="48"/>
      <c r="H477" s="48"/>
      <c r="I477" s="48" t="s">
        <v>2983</v>
      </c>
      <c r="J477" s="52" t="s">
        <v>118</v>
      </c>
      <c r="K477" s="65" t="s">
        <v>2216</v>
      </c>
      <c r="L477" s="52" t="s">
        <v>2990</v>
      </c>
    </row>
    <row r="478" spans="1:12" ht="15" customHeight="1" x14ac:dyDescent="0.25">
      <c r="A478" s="34">
        <v>42778</v>
      </c>
      <c r="B478" s="143" t="s">
        <v>2994</v>
      </c>
      <c r="C478" s="175">
        <v>17</v>
      </c>
      <c r="D478" s="39" t="s">
        <v>127</v>
      </c>
      <c r="E478" s="39" t="s">
        <v>2635</v>
      </c>
      <c r="F478" s="200">
        <v>755</v>
      </c>
      <c r="G478" s="48"/>
      <c r="H478" s="48"/>
      <c r="I478" s="48" t="s">
        <v>2983</v>
      </c>
      <c r="J478" s="52" t="s">
        <v>118</v>
      </c>
      <c r="K478" s="65" t="s">
        <v>2216</v>
      </c>
      <c r="L478" s="52" t="s">
        <v>2990</v>
      </c>
    </row>
    <row r="479" spans="1:12" ht="15" customHeight="1" x14ac:dyDescent="0.25">
      <c r="A479" s="34">
        <v>42778</v>
      </c>
      <c r="B479" s="143" t="s">
        <v>2994</v>
      </c>
      <c r="C479" s="175">
        <v>18</v>
      </c>
      <c r="D479" s="39" t="s">
        <v>134</v>
      </c>
      <c r="E479" s="39" t="s">
        <v>2636</v>
      </c>
      <c r="F479" s="200">
        <v>200</v>
      </c>
      <c r="G479" s="48"/>
      <c r="H479" s="48"/>
      <c r="I479" s="48" t="s">
        <v>2983</v>
      </c>
      <c r="J479" s="52" t="s">
        <v>118</v>
      </c>
      <c r="K479" s="65" t="s">
        <v>2216</v>
      </c>
      <c r="L479" s="52" t="s">
        <v>2990</v>
      </c>
    </row>
    <row r="480" spans="1:12" ht="15" customHeight="1" x14ac:dyDescent="0.25">
      <c r="A480" s="34">
        <v>42778</v>
      </c>
      <c r="B480" s="143" t="s">
        <v>2994</v>
      </c>
      <c r="C480" s="175">
        <v>18</v>
      </c>
      <c r="D480" s="39" t="s">
        <v>134</v>
      </c>
      <c r="E480" s="39" t="s">
        <v>2573</v>
      </c>
      <c r="F480" s="200">
        <v>10</v>
      </c>
      <c r="G480" s="48"/>
      <c r="H480" s="48"/>
      <c r="I480" s="48" t="s">
        <v>2983</v>
      </c>
      <c r="J480" s="52" t="s">
        <v>118</v>
      </c>
      <c r="K480" s="48" t="s">
        <v>10</v>
      </c>
      <c r="L480" s="52" t="s">
        <v>10</v>
      </c>
    </row>
    <row r="481" spans="1:12" ht="15" customHeight="1" x14ac:dyDescent="0.25">
      <c r="A481" s="34">
        <v>42778</v>
      </c>
      <c r="B481" s="143" t="s">
        <v>2994</v>
      </c>
      <c r="C481" s="175">
        <v>18</v>
      </c>
      <c r="D481" s="39" t="s">
        <v>134</v>
      </c>
      <c r="E481" s="39" t="s">
        <v>2637</v>
      </c>
      <c r="F481" s="200">
        <v>320</v>
      </c>
      <c r="G481" s="48"/>
      <c r="H481" s="48"/>
      <c r="I481" s="48" t="s">
        <v>2983</v>
      </c>
      <c r="J481" s="52" t="s">
        <v>118</v>
      </c>
      <c r="K481" s="65" t="s">
        <v>2216</v>
      </c>
      <c r="L481" s="52" t="s">
        <v>2990</v>
      </c>
    </row>
    <row r="482" spans="1:12" ht="15" customHeight="1" x14ac:dyDescent="0.25">
      <c r="A482" s="34">
        <v>42778</v>
      </c>
      <c r="B482" s="143" t="s">
        <v>2994</v>
      </c>
      <c r="C482" s="175">
        <v>18</v>
      </c>
      <c r="D482" s="39" t="s">
        <v>134</v>
      </c>
      <c r="E482" s="39" t="s">
        <v>2573</v>
      </c>
      <c r="F482" s="200">
        <v>10</v>
      </c>
      <c r="G482" s="48"/>
      <c r="H482" s="48"/>
      <c r="I482" s="48" t="s">
        <v>2983</v>
      </c>
      <c r="J482" s="52" t="s">
        <v>118</v>
      </c>
      <c r="K482" s="48" t="s">
        <v>10</v>
      </c>
      <c r="L482" s="52" t="s">
        <v>10</v>
      </c>
    </row>
    <row r="483" spans="1:12" ht="15" customHeight="1" x14ac:dyDescent="0.25">
      <c r="A483" s="34">
        <v>42778</v>
      </c>
      <c r="B483" s="143" t="s">
        <v>2994</v>
      </c>
      <c r="C483" s="175">
        <v>19</v>
      </c>
      <c r="D483" s="39" t="s">
        <v>123</v>
      </c>
      <c r="E483" s="39" t="s">
        <v>245</v>
      </c>
      <c r="F483" s="200">
        <v>356.25</v>
      </c>
      <c r="G483" s="48"/>
      <c r="H483" s="48"/>
      <c r="I483" s="48" t="s">
        <v>2983</v>
      </c>
      <c r="J483" s="52" t="s">
        <v>118</v>
      </c>
      <c r="K483" s="65" t="s">
        <v>2216</v>
      </c>
      <c r="L483" s="52" t="s">
        <v>2990</v>
      </c>
    </row>
    <row r="484" spans="1:12" ht="15" customHeight="1" x14ac:dyDescent="0.25">
      <c r="A484" s="34">
        <v>42778</v>
      </c>
      <c r="B484" s="143" t="s">
        <v>2994</v>
      </c>
      <c r="C484" s="175">
        <v>19</v>
      </c>
      <c r="D484" s="39" t="s">
        <v>123</v>
      </c>
      <c r="E484" s="39" t="s">
        <v>245</v>
      </c>
      <c r="F484" s="200">
        <v>30.5</v>
      </c>
      <c r="G484" s="48"/>
      <c r="H484" s="48"/>
      <c r="I484" s="48" t="s">
        <v>2983</v>
      </c>
      <c r="J484" s="52" t="s">
        <v>118</v>
      </c>
      <c r="K484" s="65" t="s">
        <v>2216</v>
      </c>
      <c r="L484" s="52" t="s">
        <v>2990</v>
      </c>
    </row>
    <row r="485" spans="1:12" ht="15" customHeight="1" x14ac:dyDescent="0.25">
      <c r="A485" s="34">
        <v>42778</v>
      </c>
      <c r="B485" s="143" t="s">
        <v>2994</v>
      </c>
      <c r="C485" s="175">
        <v>19</v>
      </c>
      <c r="D485" s="39" t="s">
        <v>123</v>
      </c>
      <c r="E485" s="39" t="s">
        <v>245</v>
      </c>
      <c r="F485" s="200">
        <v>23.75</v>
      </c>
      <c r="G485" s="48"/>
      <c r="H485" s="48"/>
      <c r="I485" s="48" t="s">
        <v>2983</v>
      </c>
      <c r="J485" s="52" t="s">
        <v>118</v>
      </c>
      <c r="K485" s="65" t="s">
        <v>2216</v>
      </c>
      <c r="L485" s="52" t="s">
        <v>2990</v>
      </c>
    </row>
    <row r="486" spans="1:12" ht="15" customHeight="1" x14ac:dyDescent="0.25">
      <c r="A486" s="34">
        <v>42778</v>
      </c>
      <c r="B486" s="143" t="s">
        <v>2994</v>
      </c>
      <c r="C486" s="175">
        <v>19</v>
      </c>
      <c r="D486" s="39" t="s">
        <v>123</v>
      </c>
      <c r="E486" s="39" t="s">
        <v>245</v>
      </c>
      <c r="F486" s="200">
        <v>28.5</v>
      </c>
      <c r="G486" s="48"/>
      <c r="H486" s="48"/>
      <c r="I486" s="48" t="s">
        <v>2983</v>
      </c>
      <c r="J486" s="52" t="s">
        <v>118</v>
      </c>
      <c r="K486" s="65" t="s">
        <v>2216</v>
      </c>
      <c r="L486" s="52" t="s">
        <v>2990</v>
      </c>
    </row>
    <row r="487" spans="1:12" ht="15" customHeight="1" x14ac:dyDescent="0.25">
      <c r="A487" s="34">
        <v>42778</v>
      </c>
      <c r="B487" s="143" t="s">
        <v>2994</v>
      </c>
      <c r="C487" s="175">
        <v>19</v>
      </c>
      <c r="D487" s="39" t="s">
        <v>123</v>
      </c>
      <c r="E487" s="39" t="s">
        <v>245</v>
      </c>
      <c r="F487" s="200">
        <v>300</v>
      </c>
      <c r="G487" s="48"/>
      <c r="H487" s="48"/>
      <c r="I487" s="48" t="s">
        <v>2983</v>
      </c>
      <c r="J487" s="52" t="s">
        <v>118</v>
      </c>
      <c r="K487" s="65" t="s">
        <v>2216</v>
      </c>
      <c r="L487" s="52" t="s">
        <v>2990</v>
      </c>
    </row>
    <row r="488" spans="1:12" ht="15" customHeight="1" x14ac:dyDescent="0.25">
      <c r="A488" s="34">
        <v>42778</v>
      </c>
      <c r="B488" s="143" t="s">
        <v>2994</v>
      </c>
      <c r="C488" s="175">
        <v>19</v>
      </c>
      <c r="D488" s="39" t="s">
        <v>123</v>
      </c>
      <c r="E488" s="39" t="s">
        <v>245</v>
      </c>
      <c r="F488" s="200">
        <v>10.5</v>
      </c>
      <c r="G488" s="48"/>
      <c r="H488" s="48"/>
      <c r="I488" s="48" t="s">
        <v>2983</v>
      </c>
      <c r="J488" s="52" t="s">
        <v>118</v>
      </c>
      <c r="K488" s="65" t="s">
        <v>2216</v>
      </c>
      <c r="L488" s="52" t="s">
        <v>2990</v>
      </c>
    </row>
    <row r="489" spans="1:12" ht="15" customHeight="1" x14ac:dyDescent="0.25">
      <c r="A489" s="34">
        <v>42778</v>
      </c>
      <c r="B489" s="143" t="s">
        <v>2994</v>
      </c>
      <c r="C489" s="175">
        <v>19</v>
      </c>
      <c r="D489" s="39" t="s">
        <v>123</v>
      </c>
      <c r="E489" s="39" t="s">
        <v>245</v>
      </c>
      <c r="F489" s="200">
        <v>104.5</v>
      </c>
      <c r="G489" s="48"/>
      <c r="H489" s="48"/>
      <c r="I489" s="48" t="s">
        <v>2983</v>
      </c>
      <c r="J489" s="52" t="s">
        <v>118</v>
      </c>
      <c r="K489" s="65" t="s">
        <v>2216</v>
      </c>
      <c r="L489" s="52" t="s">
        <v>2990</v>
      </c>
    </row>
    <row r="490" spans="1:12" ht="15" customHeight="1" x14ac:dyDescent="0.25">
      <c r="A490" s="34">
        <v>42778</v>
      </c>
      <c r="B490" s="143" t="s">
        <v>2994</v>
      </c>
      <c r="C490" s="175">
        <v>19</v>
      </c>
      <c r="D490" s="39" t="s">
        <v>123</v>
      </c>
      <c r="E490" s="39" t="s">
        <v>245</v>
      </c>
      <c r="F490" s="200">
        <v>893</v>
      </c>
      <c r="G490" s="48"/>
      <c r="H490" s="48"/>
      <c r="I490" s="48" t="s">
        <v>2983</v>
      </c>
      <c r="J490" s="52" t="s">
        <v>118</v>
      </c>
      <c r="K490" s="65" t="s">
        <v>2216</v>
      </c>
      <c r="L490" s="52" t="s">
        <v>2990</v>
      </c>
    </row>
    <row r="491" spans="1:12" ht="15" customHeight="1" x14ac:dyDescent="0.25">
      <c r="A491" s="34">
        <v>42778</v>
      </c>
      <c r="B491" s="143" t="s">
        <v>2994</v>
      </c>
      <c r="C491" s="175">
        <v>19</v>
      </c>
      <c r="D491" s="39" t="s">
        <v>123</v>
      </c>
      <c r="E491" s="39" t="s">
        <v>245</v>
      </c>
      <c r="F491" s="200">
        <v>1995</v>
      </c>
      <c r="G491" s="48"/>
      <c r="H491" s="48"/>
      <c r="I491" s="48" t="s">
        <v>2983</v>
      </c>
      <c r="J491" s="52" t="s">
        <v>118</v>
      </c>
      <c r="K491" s="65" t="s">
        <v>2216</v>
      </c>
      <c r="L491" s="52" t="s">
        <v>2990</v>
      </c>
    </row>
    <row r="492" spans="1:12" ht="15" customHeight="1" x14ac:dyDescent="0.25">
      <c r="A492" s="34">
        <v>42779</v>
      </c>
      <c r="B492" s="143" t="s">
        <v>2994</v>
      </c>
      <c r="C492" s="175">
        <v>13</v>
      </c>
      <c r="D492" s="39" t="s">
        <v>177</v>
      </c>
      <c r="E492" s="39" t="s">
        <v>2647</v>
      </c>
      <c r="F492" s="200">
        <v>50</v>
      </c>
      <c r="G492" s="48"/>
      <c r="H492" s="48"/>
      <c r="I492" s="48" t="s">
        <v>2983</v>
      </c>
      <c r="J492" s="52" t="s">
        <v>142</v>
      </c>
      <c r="K492" s="52" t="s">
        <v>3408</v>
      </c>
      <c r="L492" s="52" t="s">
        <v>2975</v>
      </c>
    </row>
    <row r="493" spans="1:12" ht="15" customHeight="1" x14ac:dyDescent="0.25">
      <c r="A493" s="34">
        <v>42779</v>
      </c>
      <c r="B493" s="143" t="s">
        <v>2994</v>
      </c>
      <c r="C493" s="175">
        <v>13</v>
      </c>
      <c r="D493" s="39" t="s">
        <v>2506</v>
      </c>
      <c r="E493" s="39" t="s">
        <v>1943</v>
      </c>
      <c r="F493" s="200">
        <v>110</v>
      </c>
      <c r="G493" s="48"/>
      <c r="H493" s="48"/>
      <c r="I493" s="48" t="s">
        <v>2983</v>
      </c>
      <c r="J493" s="52" t="s">
        <v>142</v>
      </c>
      <c r="K493" s="48" t="s">
        <v>2979</v>
      </c>
      <c r="L493" s="52" t="s">
        <v>2979</v>
      </c>
    </row>
    <row r="494" spans="1:12" ht="15" customHeight="1" x14ac:dyDescent="0.25">
      <c r="A494" s="34">
        <v>42779</v>
      </c>
      <c r="B494" s="143" t="s">
        <v>2994</v>
      </c>
      <c r="C494" s="175">
        <v>13</v>
      </c>
      <c r="D494" s="39" t="s">
        <v>1872</v>
      </c>
      <c r="E494" s="39" t="s">
        <v>2651</v>
      </c>
      <c r="F494" s="200">
        <v>250</v>
      </c>
      <c r="G494" s="48"/>
      <c r="H494" s="48"/>
      <c r="I494" s="48" t="s">
        <v>2983</v>
      </c>
      <c r="J494" s="52" t="s">
        <v>142</v>
      </c>
      <c r="K494" s="48" t="s">
        <v>2974</v>
      </c>
      <c r="L494" s="52" t="s">
        <v>2989</v>
      </c>
    </row>
    <row r="495" spans="1:12" ht="15" customHeight="1" x14ac:dyDescent="0.25">
      <c r="A495" s="34">
        <v>42779</v>
      </c>
      <c r="B495" s="143" t="s">
        <v>2994</v>
      </c>
      <c r="C495" s="175">
        <v>20</v>
      </c>
      <c r="D495" s="39" t="s">
        <v>2177</v>
      </c>
      <c r="E495" s="39" t="s">
        <v>2648</v>
      </c>
      <c r="F495" s="200">
        <v>850</v>
      </c>
      <c r="G495" s="48"/>
      <c r="H495" s="48"/>
      <c r="I495" s="48" t="s">
        <v>2983</v>
      </c>
      <c r="J495" s="52" t="s">
        <v>118</v>
      </c>
      <c r="K495" s="65" t="s">
        <v>2216</v>
      </c>
      <c r="L495" s="52" t="s">
        <v>2990</v>
      </c>
    </row>
    <row r="496" spans="1:12" ht="15" customHeight="1" x14ac:dyDescent="0.25">
      <c r="A496" s="34">
        <v>42779</v>
      </c>
      <c r="B496" s="143" t="s">
        <v>2994</v>
      </c>
      <c r="C496" s="175">
        <v>20</v>
      </c>
      <c r="D496" s="39" t="s">
        <v>2177</v>
      </c>
      <c r="E496" s="39" t="s">
        <v>2649</v>
      </c>
      <c r="F496" s="200">
        <v>1300</v>
      </c>
      <c r="G496" s="48"/>
      <c r="H496" s="48"/>
      <c r="I496" s="48" t="s">
        <v>2983</v>
      </c>
      <c r="J496" s="52" t="s">
        <v>118</v>
      </c>
      <c r="K496" s="65" t="s">
        <v>2216</v>
      </c>
      <c r="L496" s="52" t="s">
        <v>2990</v>
      </c>
    </row>
    <row r="497" spans="1:12" ht="15" customHeight="1" x14ac:dyDescent="0.25">
      <c r="A497" s="34">
        <v>42779</v>
      </c>
      <c r="B497" s="143" t="s">
        <v>2994</v>
      </c>
      <c r="C497" s="175">
        <v>21</v>
      </c>
      <c r="D497" s="39" t="s">
        <v>2327</v>
      </c>
      <c r="E497" s="39" t="s">
        <v>117</v>
      </c>
      <c r="F497" s="200">
        <v>7950</v>
      </c>
      <c r="G497" s="48"/>
      <c r="H497" s="48"/>
      <c r="I497" s="48" t="s">
        <v>2983</v>
      </c>
      <c r="J497" s="52" t="s">
        <v>118</v>
      </c>
      <c r="K497" s="65" t="s">
        <v>2216</v>
      </c>
      <c r="L497" s="52" t="s">
        <v>2990</v>
      </c>
    </row>
    <row r="498" spans="1:12" ht="15" customHeight="1" x14ac:dyDescent="0.25">
      <c r="A498" s="34">
        <v>42779</v>
      </c>
      <c r="B498" s="143" t="s">
        <v>2994</v>
      </c>
      <c r="C498" s="175">
        <v>21</v>
      </c>
      <c r="D498" s="39" t="s">
        <v>2248</v>
      </c>
      <c r="E498" s="39" t="s">
        <v>117</v>
      </c>
      <c r="F498" s="200">
        <v>97.25</v>
      </c>
      <c r="G498" s="48"/>
      <c r="H498" s="48"/>
      <c r="I498" s="48" t="s">
        <v>2983</v>
      </c>
      <c r="J498" s="52" t="s">
        <v>118</v>
      </c>
      <c r="K498" s="65" t="s">
        <v>2216</v>
      </c>
      <c r="L498" s="52" t="s">
        <v>2990</v>
      </c>
    </row>
    <row r="499" spans="1:12" ht="15" customHeight="1" x14ac:dyDescent="0.25">
      <c r="A499" s="34">
        <v>42779</v>
      </c>
      <c r="B499" s="143" t="s">
        <v>2994</v>
      </c>
      <c r="C499" s="175">
        <v>21</v>
      </c>
      <c r="D499" s="39" t="s">
        <v>2650</v>
      </c>
      <c r="E499" s="39" t="s">
        <v>117</v>
      </c>
      <c r="F499" s="200">
        <v>4297</v>
      </c>
      <c r="G499" s="48"/>
      <c r="H499" s="48"/>
      <c r="I499" s="48" t="s">
        <v>2983</v>
      </c>
      <c r="J499" s="52" t="s">
        <v>118</v>
      </c>
      <c r="K499" s="65" t="s">
        <v>2216</v>
      </c>
      <c r="L499" s="52" t="s">
        <v>2990</v>
      </c>
    </row>
    <row r="500" spans="1:12" ht="15" customHeight="1" x14ac:dyDescent="0.25">
      <c r="A500" s="34">
        <v>42779</v>
      </c>
      <c r="B500" s="143" t="s">
        <v>2994</v>
      </c>
      <c r="C500" s="175">
        <v>22</v>
      </c>
      <c r="D500" s="39" t="s">
        <v>190</v>
      </c>
      <c r="E500" s="39" t="s">
        <v>791</v>
      </c>
      <c r="F500" s="200">
        <v>120</v>
      </c>
      <c r="G500" s="48"/>
      <c r="H500" s="48"/>
      <c r="I500" s="48" t="s">
        <v>2983</v>
      </c>
      <c r="J500" s="52" t="s">
        <v>118</v>
      </c>
      <c r="K500" s="48" t="s">
        <v>10</v>
      </c>
      <c r="L500" s="52" t="s">
        <v>10</v>
      </c>
    </row>
    <row r="501" spans="1:12" ht="15" customHeight="1" x14ac:dyDescent="0.25">
      <c r="A501" s="34">
        <v>42780</v>
      </c>
      <c r="B501" s="143" t="s">
        <v>2994</v>
      </c>
      <c r="C501" s="175">
        <v>14</v>
      </c>
      <c r="D501" s="39" t="s">
        <v>219</v>
      </c>
      <c r="E501" s="39" t="s">
        <v>2653</v>
      </c>
      <c r="F501" s="200">
        <v>325</v>
      </c>
      <c r="G501" s="48"/>
      <c r="H501" s="48"/>
      <c r="I501" s="48" t="s">
        <v>2983</v>
      </c>
      <c r="J501" s="52" t="s">
        <v>142</v>
      </c>
      <c r="K501" s="48" t="s">
        <v>2977</v>
      </c>
      <c r="L501" s="52" t="s">
        <v>2989</v>
      </c>
    </row>
    <row r="502" spans="1:12" ht="15" customHeight="1" x14ac:dyDescent="0.25">
      <c r="A502" s="34">
        <v>42780</v>
      </c>
      <c r="B502" s="143" t="s">
        <v>2994</v>
      </c>
      <c r="C502" s="175">
        <v>14</v>
      </c>
      <c r="D502" s="39" t="s">
        <v>219</v>
      </c>
      <c r="E502" s="39" t="s">
        <v>2654</v>
      </c>
      <c r="F502" s="200">
        <v>34</v>
      </c>
      <c r="G502" s="48"/>
      <c r="H502" s="48"/>
      <c r="I502" s="48" t="s">
        <v>2983</v>
      </c>
      <c r="J502" s="52" t="s">
        <v>142</v>
      </c>
      <c r="K502" s="48" t="s">
        <v>2977</v>
      </c>
      <c r="L502" s="52" t="s">
        <v>2989</v>
      </c>
    </row>
    <row r="503" spans="1:12" ht="15" customHeight="1" x14ac:dyDescent="0.25">
      <c r="A503" s="34">
        <v>42780</v>
      </c>
      <c r="B503" s="143" t="s">
        <v>2994</v>
      </c>
      <c r="C503" s="175">
        <v>14</v>
      </c>
      <c r="D503" s="39" t="s">
        <v>219</v>
      </c>
      <c r="E503" s="39" t="s">
        <v>2655</v>
      </c>
      <c r="F503" s="200">
        <v>22.5</v>
      </c>
      <c r="G503" s="48"/>
      <c r="H503" s="48"/>
      <c r="I503" s="48" t="s">
        <v>2983</v>
      </c>
      <c r="J503" s="52" t="s">
        <v>142</v>
      </c>
      <c r="K503" s="48" t="s">
        <v>2977</v>
      </c>
      <c r="L503" s="52" t="s">
        <v>2989</v>
      </c>
    </row>
    <row r="504" spans="1:12" ht="15" customHeight="1" x14ac:dyDescent="0.25">
      <c r="A504" s="34">
        <v>42780</v>
      </c>
      <c r="B504" s="143" t="s">
        <v>2994</v>
      </c>
      <c r="C504" s="175">
        <v>14</v>
      </c>
      <c r="D504" s="39" t="s">
        <v>219</v>
      </c>
      <c r="E504" s="39" t="s">
        <v>2656</v>
      </c>
      <c r="F504" s="200">
        <v>300</v>
      </c>
      <c r="G504" s="48"/>
      <c r="H504" s="48"/>
      <c r="I504" s="48" t="s">
        <v>2983</v>
      </c>
      <c r="J504" s="52" t="s">
        <v>142</v>
      </c>
      <c r="K504" s="52" t="s">
        <v>2989</v>
      </c>
      <c r="L504" s="52" t="s">
        <v>2975</v>
      </c>
    </row>
    <row r="505" spans="1:12" ht="15" customHeight="1" x14ac:dyDescent="0.25">
      <c r="A505" s="34">
        <v>42780</v>
      </c>
      <c r="B505" s="143" t="s">
        <v>2994</v>
      </c>
      <c r="C505" s="175">
        <v>14</v>
      </c>
      <c r="D505" s="39" t="s">
        <v>219</v>
      </c>
      <c r="E505" s="39" t="s">
        <v>2657</v>
      </c>
      <c r="F505" s="200">
        <v>37</v>
      </c>
      <c r="G505" s="48"/>
      <c r="H505" s="48"/>
      <c r="I505" s="48" t="s">
        <v>2983</v>
      </c>
      <c r="J505" s="52" t="s">
        <v>142</v>
      </c>
      <c r="K505" s="48" t="s">
        <v>2977</v>
      </c>
      <c r="L505" s="52" t="s">
        <v>2989</v>
      </c>
    </row>
    <row r="506" spans="1:12" ht="15" customHeight="1" x14ac:dyDescent="0.25">
      <c r="A506" s="34">
        <v>42780</v>
      </c>
      <c r="B506" s="143" t="s">
        <v>2994</v>
      </c>
      <c r="C506" s="175">
        <v>14</v>
      </c>
      <c r="D506" s="39" t="s">
        <v>219</v>
      </c>
      <c r="E506" s="39" t="s">
        <v>2658</v>
      </c>
      <c r="F506" s="200">
        <v>195</v>
      </c>
      <c r="G506" s="48"/>
      <c r="H506" s="48"/>
      <c r="I506" s="48" t="s">
        <v>2983</v>
      </c>
      <c r="J506" s="52" t="s">
        <v>142</v>
      </c>
      <c r="K506" s="52" t="s">
        <v>3408</v>
      </c>
      <c r="L506" s="52" t="s">
        <v>2975</v>
      </c>
    </row>
    <row r="507" spans="1:12" ht="15" customHeight="1" x14ac:dyDescent="0.25">
      <c r="A507" s="34">
        <v>42780</v>
      </c>
      <c r="B507" s="143" t="s">
        <v>2994</v>
      </c>
      <c r="C507" s="175">
        <v>15</v>
      </c>
      <c r="D507" s="39" t="s">
        <v>59</v>
      </c>
      <c r="E507" s="39" t="s">
        <v>2659</v>
      </c>
      <c r="F507" s="200">
        <v>370</v>
      </c>
      <c r="G507" s="48"/>
      <c r="H507" s="48"/>
      <c r="I507" s="48" t="s">
        <v>2983</v>
      </c>
      <c r="J507" s="52" t="s">
        <v>142</v>
      </c>
      <c r="K507" s="48" t="s">
        <v>2980</v>
      </c>
      <c r="L507" s="52" t="s">
        <v>2989</v>
      </c>
    </row>
    <row r="508" spans="1:12" ht="15" customHeight="1" x14ac:dyDescent="0.25">
      <c r="A508" s="34">
        <v>42780</v>
      </c>
      <c r="B508" s="143" t="s">
        <v>2994</v>
      </c>
      <c r="C508" s="175">
        <v>16</v>
      </c>
      <c r="D508" s="39" t="s">
        <v>143</v>
      </c>
      <c r="E508" s="39" t="s">
        <v>2660</v>
      </c>
      <c r="F508" s="200">
        <v>8</v>
      </c>
      <c r="G508" s="48"/>
      <c r="H508" s="48"/>
      <c r="I508" s="48" t="s">
        <v>2983</v>
      </c>
      <c r="J508" s="52" t="s">
        <v>142</v>
      </c>
      <c r="K508" s="48" t="s">
        <v>2978</v>
      </c>
      <c r="L508" s="52" t="s">
        <v>2989</v>
      </c>
    </row>
    <row r="509" spans="1:12" ht="15" customHeight="1" x14ac:dyDescent="0.25">
      <c r="A509" s="34">
        <v>42780</v>
      </c>
      <c r="B509" s="143" t="s">
        <v>2994</v>
      </c>
      <c r="C509" s="175">
        <v>16</v>
      </c>
      <c r="D509" s="39" t="s">
        <v>143</v>
      </c>
      <c r="E509" s="39" t="s">
        <v>2661</v>
      </c>
      <c r="F509" s="200">
        <v>183</v>
      </c>
      <c r="G509" s="48"/>
      <c r="H509" s="48"/>
      <c r="I509" s="48" t="s">
        <v>2983</v>
      </c>
      <c r="J509" s="52" t="s">
        <v>142</v>
      </c>
      <c r="K509" s="48" t="s">
        <v>2978</v>
      </c>
      <c r="L509" s="52" t="s">
        <v>2989</v>
      </c>
    </row>
    <row r="510" spans="1:12" ht="15" customHeight="1" x14ac:dyDescent="0.25">
      <c r="A510" s="34">
        <v>42780</v>
      </c>
      <c r="B510" s="143" t="s">
        <v>2994</v>
      </c>
      <c r="C510" s="175">
        <v>22</v>
      </c>
      <c r="D510" s="39" t="s">
        <v>127</v>
      </c>
      <c r="E510" s="39" t="s">
        <v>2652</v>
      </c>
      <c r="F510" s="200">
        <v>1190</v>
      </c>
      <c r="G510" s="48"/>
      <c r="H510" s="48"/>
      <c r="I510" s="48" t="s">
        <v>2983</v>
      </c>
      <c r="J510" s="52" t="s">
        <v>118</v>
      </c>
      <c r="K510" s="65" t="s">
        <v>2216</v>
      </c>
      <c r="L510" s="52" t="s">
        <v>2990</v>
      </c>
    </row>
    <row r="511" spans="1:12" ht="15" customHeight="1" x14ac:dyDescent="0.25">
      <c r="A511" s="34">
        <v>42780</v>
      </c>
      <c r="B511" s="143" t="s">
        <v>2994</v>
      </c>
      <c r="C511" s="175">
        <v>23</v>
      </c>
      <c r="D511" s="39" t="s">
        <v>243</v>
      </c>
      <c r="E511" s="39" t="s">
        <v>117</v>
      </c>
      <c r="F511" s="200">
        <v>14630</v>
      </c>
      <c r="G511" s="48"/>
      <c r="H511" s="48"/>
      <c r="I511" s="48" t="s">
        <v>2983</v>
      </c>
      <c r="J511" s="52" t="s">
        <v>118</v>
      </c>
      <c r="K511" s="65" t="s">
        <v>2216</v>
      </c>
      <c r="L511" s="52" t="s">
        <v>2990</v>
      </c>
    </row>
    <row r="512" spans="1:12" ht="15" customHeight="1" x14ac:dyDescent="0.25">
      <c r="A512" s="34">
        <v>42780</v>
      </c>
      <c r="B512" s="143" t="s">
        <v>2994</v>
      </c>
      <c r="C512" s="175">
        <v>23</v>
      </c>
      <c r="D512" s="39" t="s">
        <v>243</v>
      </c>
      <c r="E512" s="39" t="s">
        <v>117</v>
      </c>
      <c r="F512" s="200">
        <v>14630</v>
      </c>
      <c r="G512" s="48"/>
      <c r="H512" s="48"/>
      <c r="I512" s="48" t="s">
        <v>2983</v>
      </c>
      <c r="J512" s="52" t="s">
        <v>118</v>
      </c>
      <c r="K512" s="65" t="s">
        <v>2216</v>
      </c>
      <c r="L512" s="52" t="s">
        <v>2990</v>
      </c>
    </row>
    <row r="513" spans="1:12" ht="15" customHeight="1" x14ac:dyDescent="0.25">
      <c r="A513" s="34">
        <v>42780</v>
      </c>
      <c r="B513" s="143" t="s">
        <v>2994</v>
      </c>
      <c r="C513" s="175">
        <v>23</v>
      </c>
      <c r="D513" s="39" t="s">
        <v>2211</v>
      </c>
      <c r="E513" s="39" t="s">
        <v>117</v>
      </c>
      <c r="F513" s="200">
        <v>5000</v>
      </c>
      <c r="G513" s="48"/>
      <c r="H513" s="48"/>
      <c r="I513" s="48" t="s">
        <v>2983</v>
      </c>
      <c r="J513" s="52" t="s">
        <v>118</v>
      </c>
      <c r="K513" s="65" t="s">
        <v>2216</v>
      </c>
      <c r="L513" s="52" t="s">
        <v>2990</v>
      </c>
    </row>
    <row r="514" spans="1:12" ht="15" customHeight="1" x14ac:dyDescent="0.25">
      <c r="A514" s="34">
        <v>42780</v>
      </c>
      <c r="B514" s="143" t="s">
        <v>2994</v>
      </c>
      <c r="C514" s="175">
        <v>23</v>
      </c>
      <c r="D514" s="39" t="s">
        <v>2211</v>
      </c>
      <c r="E514" s="39" t="s">
        <v>117</v>
      </c>
      <c r="F514" s="200">
        <v>5000</v>
      </c>
      <c r="G514" s="48"/>
      <c r="H514" s="48"/>
      <c r="I514" s="48" t="s">
        <v>2983</v>
      </c>
      <c r="J514" s="52" t="s">
        <v>118</v>
      </c>
      <c r="K514" s="65" t="s">
        <v>2216</v>
      </c>
      <c r="L514" s="52" t="s">
        <v>2990</v>
      </c>
    </row>
    <row r="515" spans="1:12" ht="15" customHeight="1" x14ac:dyDescent="0.25">
      <c r="A515" s="34">
        <v>42780</v>
      </c>
      <c r="B515" s="143" t="s">
        <v>2994</v>
      </c>
      <c r="C515" s="175">
        <v>24</v>
      </c>
      <c r="D515" s="39" t="s">
        <v>127</v>
      </c>
      <c r="E515" s="39" t="s">
        <v>2561</v>
      </c>
      <c r="F515" s="200">
        <v>500</v>
      </c>
      <c r="G515" s="48"/>
      <c r="H515" s="48"/>
      <c r="I515" s="48" t="s">
        <v>2983</v>
      </c>
      <c r="J515" s="52" t="s">
        <v>118</v>
      </c>
      <c r="K515" s="48" t="s">
        <v>10</v>
      </c>
      <c r="L515" s="52" t="s">
        <v>10</v>
      </c>
    </row>
    <row r="516" spans="1:12" ht="15" customHeight="1" x14ac:dyDescent="0.25">
      <c r="A516" s="34">
        <v>42780</v>
      </c>
      <c r="B516" s="143" t="s">
        <v>2994</v>
      </c>
      <c r="C516" s="175">
        <v>24</v>
      </c>
      <c r="D516" s="39" t="s">
        <v>127</v>
      </c>
      <c r="E516" s="39" t="s">
        <v>317</v>
      </c>
      <c r="F516" s="200">
        <v>10</v>
      </c>
      <c r="G516" s="48"/>
      <c r="H516" s="48"/>
      <c r="I516" s="48" t="s">
        <v>2983</v>
      </c>
      <c r="J516" s="52" t="s">
        <v>118</v>
      </c>
      <c r="K516" s="48" t="s">
        <v>10</v>
      </c>
      <c r="L516" s="52" t="s">
        <v>10</v>
      </c>
    </row>
    <row r="517" spans="1:12" ht="15" customHeight="1" x14ac:dyDescent="0.25">
      <c r="A517" s="34">
        <v>42781</v>
      </c>
      <c r="B517" s="143" t="s">
        <v>2994</v>
      </c>
      <c r="C517" s="175">
        <v>17</v>
      </c>
      <c r="D517" s="39" t="s">
        <v>850</v>
      </c>
      <c r="E517" s="39" t="s">
        <v>2666</v>
      </c>
      <c r="F517" s="200">
        <v>610</v>
      </c>
      <c r="G517" s="48"/>
      <c r="H517" s="48"/>
      <c r="I517" s="48" t="s">
        <v>2983</v>
      </c>
      <c r="J517" s="52" t="s">
        <v>142</v>
      </c>
      <c r="K517" s="48" t="s">
        <v>2980</v>
      </c>
      <c r="L517" s="52" t="s">
        <v>2989</v>
      </c>
    </row>
    <row r="518" spans="1:12" ht="15" customHeight="1" x14ac:dyDescent="0.25">
      <c r="A518" s="34">
        <v>42781</v>
      </c>
      <c r="B518" s="143" t="s">
        <v>2994</v>
      </c>
      <c r="C518" s="175">
        <v>17</v>
      </c>
      <c r="D518" s="39" t="s">
        <v>850</v>
      </c>
      <c r="E518" s="39" t="s">
        <v>2667</v>
      </c>
      <c r="F518" s="200">
        <v>130</v>
      </c>
      <c r="G518" s="48"/>
      <c r="H518" s="48"/>
      <c r="I518" s="48" t="s">
        <v>2983</v>
      </c>
      <c r="J518" s="52" t="s">
        <v>142</v>
      </c>
      <c r="K518" s="48" t="s">
        <v>2980</v>
      </c>
      <c r="L518" s="52" t="s">
        <v>2989</v>
      </c>
    </row>
    <row r="519" spans="1:12" ht="15" customHeight="1" x14ac:dyDescent="0.25">
      <c r="A519" s="34">
        <v>42781</v>
      </c>
      <c r="B519" s="143" t="s">
        <v>2994</v>
      </c>
      <c r="C519" s="175">
        <v>18</v>
      </c>
      <c r="D519" s="39" t="s">
        <v>143</v>
      </c>
      <c r="E519" s="39" t="s">
        <v>2668</v>
      </c>
      <c r="F519" s="200">
        <v>121.5</v>
      </c>
      <c r="G519" s="48"/>
      <c r="H519" s="48"/>
      <c r="I519" s="48" t="s">
        <v>2983</v>
      </c>
      <c r="J519" s="52" t="s">
        <v>142</v>
      </c>
      <c r="K519" s="52" t="s">
        <v>3408</v>
      </c>
      <c r="L519" s="52" t="s">
        <v>2975</v>
      </c>
    </row>
    <row r="520" spans="1:12" ht="15" customHeight="1" x14ac:dyDescent="0.25">
      <c r="A520" s="34">
        <v>42781</v>
      </c>
      <c r="B520" s="143" t="s">
        <v>2994</v>
      </c>
      <c r="C520" s="175">
        <v>18</v>
      </c>
      <c r="D520" s="39" t="s">
        <v>143</v>
      </c>
      <c r="E520" s="39" t="s">
        <v>2669</v>
      </c>
      <c r="F520" s="200">
        <v>500</v>
      </c>
      <c r="G520" s="48"/>
      <c r="H520" s="48"/>
      <c r="I520" s="48" t="s">
        <v>2983</v>
      </c>
      <c r="J520" s="52" t="s">
        <v>142</v>
      </c>
      <c r="K520" s="52" t="s">
        <v>3408</v>
      </c>
      <c r="L520" s="52" t="s">
        <v>2975</v>
      </c>
    </row>
    <row r="521" spans="1:12" ht="15" customHeight="1" x14ac:dyDescent="0.25">
      <c r="A521" s="34">
        <v>42781</v>
      </c>
      <c r="B521" s="143" t="s">
        <v>2994</v>
      </c>
      <c r="C521" s="175">
        <v>19</v>
      </c>
      <c r="D521" s="39" t="s">
        <v>1872</v>
      </c>
      <c r="E521" s="39" t="s">
        <v>2672</v>
      </c>
      <c r="F521" s="200">
        <v>250</v>
      </c>
      <c r="G521" s="48"/>
      <c r="H521" s="48"/>
      <c r="I521" s="48" t="s">
        <v>2983</v>
      </c>
      <c r="J521" s="52" t="s">
        <v>142</v>
      </c>
      <c r="K521" s="48" t="s">
        <v>2974</v>
      </c>
      <c r="L521" s="52" t="s">
        <v>2989</v>
      </c>
    </row>
    <row r="522" spans="1:12" ht="15" customHeight="1" x14ac:dyDescent="0.25">
      <c r="A522" s="34">
        <v>42781</v>
      </c>
      <c r="B522" s="143" t="s">
        <v>2994</v>
      </c>
      <c r="C522" s="175">
        <v>24</v>
      </c>
      <c r="D522" s="39" t="s">
        <v>271</v>
      </c>
      <c r="E522" s="39" t="s">
        <v>2662</v>
      </c>
      <c r="F522" s="200">
        <v>200</v>
      </c>
      <c r="G522" s="48"/>
      <c r="H522" s="48"/>
      <c r="I522" s="48" t="s">
        <v>2983</v>
      </c>
      <c r="J522" s="52" t="s">
        <v>118</v>
      </c>
      <c r="K522" s="65" t="s">
        <v>2216</v>
      </c>
      <c r="L522" s="52" t="s">
        <v>2990</v>
      </c>
    </row>
    <row r="523" spans="1:12" ht="15.75" customHeight="1" x14ac:dyDescent="0.25">
      <c r="A523" s="34">
        <v>42781</v>
      </c>
      <c r="B523" s="143" t="s">
        <v>2994</v>
      </c>
      <c r="C523" s="175">
        <v>24</v>
      </c>
      <c r="D523" s="39" t="s">
        <v>127</v>
      </c>
      <c r="E523" s="39" t="s">
        <v>2663</v>
      </c>
      <c r="F523" s="200">
        <v>850</v>
      </c>
      <c r="G523" s="48"/>
      <c r="H523" s="48"/>
      <c r="I523" s="48" t="s">
        <v>2983</v>
      </c>
      <c r="J523" s="52" t="s">
        <v>118</v>
      </c>
      <c r="K523" s="65" t="s">
        <v>2216</v>
      </c>
      <c r="L523" s="52" t="s">
        <v>2990</v>
      </c>
    </row>
    <row r="524" spans="1:12" ht="15.75" customHeight="1" x14ac:dyDescent="0.25">
      <c r="A524" s="34">
        <v>42781</v>
      </c>
      <c r="B524" s="143" t="s">
        <v>2994</v>
      </c>
      <c r="C524" s="175">
        <v>25</v>
      </c>
      <c r="D524" s="39" t="s">
        <v>2405</v>
      </c>
      <c r="E524" s="39" t="s">
        <v>2664</v>
      </c>
      <c r="F524" s="200">
        <v>450</v>
      </c>
      <c r="G524" s="48"/>
      <c r="H524" s="48"/>
      <c r="I524" s="48" t="s">
        <v>2983</v>
      </c>
      <c r="J524" s="52" t="s">
        <v>118</v>
      </c>
      <c r="K524" s="48" t="s">
        <v>10</v>
      </c>
      <c r="L524" s="52" t="s">
        <v>10</v>
      </c>
    </row>
    <row r="525" spans="1:12" ht="15.75" customHeight="1" x14ac:dyDescent="0.25">
      <c r="A525" s="34">
        <v>42781</v>
      </c>
      <c r="B525" s="143" t="s">
        <v>2994</v>
      </c>
      <c r="C525" s="175">
        <v>26</v>
      </c>
      <c r="D525" s="39" t="s">
        <v>2665</v>
      </c>
      <c r="E525" s="39" t="s">
        <v>117</v>
      </c>
      <c r="F525" s="200">
        <v>3456</v>
      </c>
      <c r="G525" s="48"/>
      <c r="H525" s="48"/>
      <c r="I525" s="48" t="s">
        <v>2983</v>
      </c>
      <c r="J525" s="52" t="s">
        <v>118</v>
      </c>
      <c r="K525" s="65" t="s">
        <v>2216</v>
      </c>
      <c r="L525" s="52" t="s">
        <v>2990</v>
      </c>
    </row>
    <row r="526" spans="1:12" ht="15.75" customHeight="1" x14ac:dyDescent="0.25">
      <c r="A526" s="34">
        <v>42781</v>
      </c>
      <c r="B526" s="143" t="s">
        <v>2994</v>
      </c>
      <c r="C526" s="175">
        <v>26</v>
      </c>
      <c r="D526" s="39" t="s">
        <v>1241</v>
      </c>
      <c r="E526" s="39" t="s">
        <v>117</v>
      </c>
      <c r="F526" s="200">
        <v>13.5</v>
      </c>
      <c r="G526" s="48"/>
      <c r="H526" s="48"/>
      <c r="I526" s="48" t="s">
        <v>2983</v>
      </c>
      <c r="J526" s="52" t="s">
        <v>118</v>
      </c>
      <c r="K526" s="65" t="s">
        <v>2216</v>
      </c>
      <c r="L526" s="52" t="s">
        <v>2990</v>
      </c>
    </row>
    <row r="527" spans="1:12" ht="15.75" customHeight="1" x14ac:dyDescent="0.25">
      <c r="A527" s="34">
        <v>42781</v>
      </c>
      <c r="B527" s="143" t="s">
        <v>2994</v>
      </c>
      <c r="C527" s="175">
        <v>26</v>
      </c>
      <c r="D527" s="39" t="s">
        <v>1241</v>
      </c>
      <c r="E527" s="39" t="s">
        <v>117</v>
      </c>
      <c r="F527" s="200">
        <v>48.6</v>
      </c>
      <c r="G527" s="48"/>
      <c r="H527" s="48"/>
      <c r="I527" s="48" t="s">
        <v>2983</v>
      </c>
      <c r="J527" s="52" t="s">
        <v>118</v>
      </c>
      <c r="K527" s="65" t="s">
        <v>2216</v>
      </c>
      <c r="L527" s="52" t="s">
        <v>2990</v>
      </c>
    </row>
    <row r="528" spans="1:12" ht="15.75" customHeight="1" x14ac:dyDescent="0.25">
      <c r="A528" s="34">
        <v>42781</v>
      </c>
      <c r="B528" s="143" t="s">
        <v>2994</v>
      </c>
      <c r="C528" s="175">
        <v>26</v>
      </c>
      <c r="D528" s="39" t="s">
        <v>1241</v>
      </c>
      <c r="E528" s="39" t="s">
        <v>117</v>
      </c>
      <c r="F528" s="200">
        <v>178</v>
      </c>
      <c r="G528" s="48"/>
      <c r="H528" s="48"/>
      <c r="I528" s="48" t="s">
        <v>2983</v>
      </c>
      <c r="J528" s="52" t="s">
        <v>118</v>
      </c>
      <c r="K528" s="65" t="s">
        <v>2216</v>
      </c>
      <c r="L528" s="52" t="s">
        <v>2990</v>
      </c>
    </row>
    <row r="529" spans="1:12" ht="15.75" customHeight="1" x14ac:dyDescent="0.25">
      <c r="A529" s="34">
        <v>42781</v>
      </c>
      <c r="B529" s="143" t="s">
        <v>2994</v>
      </c>
      <c r="C529" s="175">
        <v>26</v>
      </c>
      <c r="D529" s="39" t="s">
        <v>1241</v>
      </c>
      <c r="E529" s="39" t="s">
        <v>117</v>
      </c>
      <c r="F529" s="200">
        <v>38.36</v>
      </c>
      <c r="G529" s="48"/>
      <c r="H529" s="48"/>
      <c r="I529" s="48" t="s">
        <v>2983</v>
      </c>
      <c r="J529" s="52" t="s">
        <v>118</v>
      </c>
      <c r="K529" s="65" t="s">
        <v>2216</v>
      </c>
      <c r="L529" s="52" t="s">
        <v>2990</v>
      </c>
    </row>
    <row r="530" spans="1:12" ht="15.75" customHeight="1" x14ac:dyDescent="0.25">
      <c r="A530" s="34">
        <v>42781</v>
      </c>
      <c r="B530" s="143" t="s">
        <v>2994</v>
      </c>
      <c r="C530" s="175">
        <v>26</v>
      </c>
      <c r="D530" s="39" t="s">
        <v>1241</v>
      </c>
      <c r="E530" s="39" t="s">
        <v>117</v>
      </c>
      <c r="F530" s="200">
        <v>24.84</v>
      </c>
      <c r="G530" s="48"/>
      <c r="H530" s="48"/>
      <c r="I530" s="48" t="s">
        <v>2983</v>
      </c>
      <c r="J530" s="52" t="s">
        <v>118</v>
      </c>
      <c r="K530" s="65" t="s">
        <v>2216</v>
      </c>
      <c r="L530" s="52" t="s">
        <v>2990</v>
      </c>
    </row>
    <row r="531" spans="1:12" ht="15.75" customHeight="1" x14ac:dyDescent="0.25">
      <c r="A531" s="34">
        <v>42781</v>
      </c>
      <c r="B531" s="143" t="s">
        <v>2994</v>
      </c>
      <c r="C531" s="175">
        <v>26</v>
      </c>
      <c r="D531" s="39" t="s">
        <v>1241</v>
      </c>
      <c r="E531" s="39" t="s">
        <v>117</v>
      </c>
      <c r="F531" s="200">
        <v>9.6999999999999993</v>
      </c>
      <c r="G531" s="48"/>
      <c r="H531" s="48"/>
      <c r="I531" s="48" t="s">
        <v>2983</v>
      </c>
      <c r="J531" s="52" t="s">
        <v>118</v>
      </c>
      <c r="K531" s="65" t="s">
        <v>2216</v>
      </c>
      <c r="L531" s="52" t="s">
        <v>2990</v>
      </c>
    </row>
    <row r="532" spans="1:12" ht="15.75" customHeight="1" x14ac:dyDescent="0.25">
      <c r="A532" s="34">
        <v>42781</v>
      </c>
      <c r="B532" s="143" t="s">
        <v>2994</v>
      </c>
      <c r="C532" s="175">
        <v>26</v>
      </c>
      <c r="D532" s="39" t="s">
        <v>270</v>
      </c>
      <c r="E532" s="39" t="s">
        <v>117</v>
      </c>
      <c r="F532" s="200">
        <v>300</v>
      </c>
      <c r="G532" s="48"/>
      <c r="H532" s="48"/>
      <c r="I532" s="48" t="s">
        <v>2983</v>
      </c>
      <c r="J532" s="52" t="s">
        <v>118</v>
      </c>
      <c r="K532" s="65" t="s">
        <v>2216</v>
      </c>
      <c r="L532" s="52" t="s">
        <v>2990</v>
      </c>
    </row>
    <row r="533" spans="1:12" ht="15.75" customHeight="1" x14ac:dyDescent="0.25">
      <c r="A533" s="34">
        <v>42781</v>
      </c>
      <c r="B533" s="143" t="s">
        <v>2994</v>
      </c>
      <c r="C533" s="175">
        <v>26</v>
      </c>
      <c r="D533" s="39" t="s">
        <v>270</v>
      </c>
      <c r="E533" s="39" t="s">
        <v>117</v>
      </c>
      <c r="F533" s="200">
        <v>660</v>
      </c>
      <c r="G533" s="48"/>
      <c r="H533" s="48"/>
      <c r="I533" s="48" t="s">
        <v>2983</v>
      </c>
      <c r="J533" s="52" t="s">
        <v>118</v>
      </c>
      <c r="K533" s="65" t="s">
        <v>2216</v>
      </c>
      <c r="L533" s="52" t="s">
        <v>2990</v>
      </c>
    </row>
    <row r="534" spans="1:12" ht="15" customHeight="1" x14ac:dyDescent="0.25">
      <c r="A534" s="34">
        <v>42781</v>
      </c>
      <c r="B534" s="143" t="s">
        <v>2994</v>
      </c>
      <c r="C534" s="175">
        <v>26</v>
      </c>
      <c r="D534" s="39" t="s">
        <v>270</v>
      </c>
      <c r="E534" s="39" t="s">
        <v>117</v>
      </c>
      <c r="F534" s="200">
        <v>105</v>
      </c>
      <c r="G534" s="48"/>
      <c r="H534" s="48"/>
      <c r="I534" s="48" t="s">
        <v>2983</v>
      </c>
      <c r="J534" s="52" t="s">
        <v>118</v>
      </c>
      <c r="K534" s="65" t="s">
        <v>2216</v>
      </c>
      <c r="L534" s="52" t="s">
        <v>2990</v>
      </c>
    </row>
    <row r="535" spans="1:12" ht="15" customHeight="1" x14ac:dyDescent="0.25">
      <c r="A535" s="34">
        <v>42781</v>
      </c>
      <c r="B535" s="143" t="s">
        <v>2994</v>
      </c>
      <c r="C535" s="175">
        <v>27</v>
      </c>
      <c r="D535" s="39" t="s">
        <v>2248</v>
      </c>
      <c r="E535" s="39" t="s">
        <v>117</v>
      </c>
      <c r="F535" s="200">
        <v>312.3</v>
      </c>
      <c r="G535" s="48"/>
      <c r="H535" s="48"/>
      <c r="I535" s="48" t="s">
        <v>2983</v>
      </c>
      <c r="J535" s="52" t="s">
        <v>118</v>
      </c>
      <c r="K535" s="65" t="s">
        <v>2216</v>
      </c>
      <c r="L535" s="52" t="s">
        <v>2990</v>
      </c>
    </row>
    <row r="536" spans="1:12" ht="15" customHeight="1" x14ac:dyDescent="0.25">
      <c r="A536" s="34">
        <v>42781</v>
      </c>
      <c r="B536" s="143" t="s">
        <v>2994</v>
      </c>
      <c r="C536" s="175">
        <v>27</v>
      </c>
      <c r="D536" s="39" t="s">
        <v>2248</v>
      </c>
      <c r="E536" s="39" t="s">
        <v>117</v>
      </c>
      <c r="F536" s="200">
        <v>38.19</v>
      </c>
      <c r="G536" s="48"/>
      <c r="H536" s="48"/>
      <c r="I536" s="48" t="s">
        <v>2983</v>
      </c>
      <c r="J536" s="52" t="s">
        <v>118</v>
      </c>
      <c r="K536" s="65" t="s">
        <v>2216</v>
      </c>
      <c r="L536" s="52" t="s">
        <v>2990</v>
      </c>
    </row>
    <row r="537" spans="1:12" ht="15" customHeight="1" x14ac:dyDescent="0.25">
      <c r="A537" s="34">
        <v>42781</v>
      </c>
      <c r="B537" s="143" t="s">
        <v>2994</v>
      </c>
      <c r="C537" s="175">
        <v>27</v>
      </c>
      <c r="D537" s="39" t="s">
        <v>2248</v>
      </c>
      <c r="E537" s="39" t="s">
        <v>117</v>
      </c>
      <c r="F537" s="200">
        <v>50.4</v>
      </c>
      <c r="G537" s="48"/>
      <c r="H537" s="48"/>
      <c r="I537" s="48" t="s">
        <v>2983</v>
      </c>
      <c r="J537" s="52" t="s">
        <v>118</v>
      </c>
      <c r="K537" s="65" t="s">
        <v>2216</v>
      </c>
      <c r="L537" s="52" t="s">
        <v>2990</v>
      </c>
    </row>
    <row r="538" spans="1:12" ht="15" customHeight="1" x14ac:dyDescent="0.25">
      <c r="A538" s="34">
        <v>42781</v>
      </c>
      <c r="B538" s="143" t="s">
        <v>2994</v>
      </c>
      <c r="C538" s="175">
        <v>27</v>
      </c>
      <c r="D538" s="39" t="s">
        <v>2248</v>
      </c>
      <c r="E538" s="39" t="s">
        <v>117</v>
      </c>
      <c r="F538" s="200">
        <v>52.11</v>
      </c>
      <c r="G538" s="48"/>
      <c r="H538" s="48"/>
      <c r="I538" s="48" t="s">
        <v>2983</v>
      </c>
      <c r="J538" s="52" t="s">
        <v>118</v>
      </c>
      <c r="K538" s="65" t="s">
        <v>2216</v>
      </c>
      <c r="L538" s="52" t="s">
        <v>2990</v>
      </c>
    </row>
    <row r="539" spans="1:12" ht="15" customHeight="1" x14ac:dyDescent="0.25">
      <c r="A539" s="34">
        <v>42781</v>
      </c>
      <c r="B539" s="143" t="s">
        <v>2994</v>
      </c>
      <c r="C539" s="175">
        <v>27</v>
      </c>
      <c r="D539" s="39" t="s">
        <v>2248</v>
      </c>
      <c r="E539" s="39" t="s">
        <v>117</v>
      </c>
      <c r="F539" s="200">
        <v>630</v>
      </c>
      <c r="G539" s="48"/>
      <c r="H539" s="48"/>
      <c r="I539" s="48" t="s">
        <v>2983</v>
      </c>
      <c r="J539" s="52" t="s">
        <v>118</v>
      </c>
      <c r="K539" s="65" t="s">
        <v>2216</v>
      </c>
      <c r="L539" s="52" t="s">
        <v>2990</v>
      </c>
    </row>
    <row r="540" spans="1:12" ht="15" customHeight="1" x14ac:dyDescent="0.25">
      <c r="A540" s="34">
        <v>42781</v>
      </c>
      <c r="B540" s="143" t="s">
        <v>2994</v>
      </c>
      <c r="C540" s="175">
        <v>27</v>
      </c>
      <c r="D540" s="39" t="s">
        <v>2405</v>
      </c>
      <c r="E540" s="39" t="s">
        <v>2670</v>
      </c>
      <c r="F540" s="200">
        <v>350</v>
      </c>
      <c r="G540" s="48"/>
      <c r="H540" s="48"/>
      <c r="I540" s="48" t="s">
        <v>2983</v>
      </c>
      <c r="J540" s="52" t="s">
        <v>118</v>
      </c>
      <c r="K540" s="48" t="s">
        <v>10</v>
      </c>
      <c r="L540" s="52" t="s">
        <v>10</v>
      </c>
    </row>
    <row r="541" spans="1:12" ht="15.75" customHeight="1" x14ac:dyDescent="0.25">
      <c r="A541" s="34">
        <v>42781</v>
      </c>
      <c r="B541" s="143" t="s">
        <v>2994</v>
      </c>
      <c r="C541" s="175">
        <v>27</v>
      </c>
      <c r="D541" s="39" t="s">
        <v>2405</v>
      </c>
      <c r="E541" s="39" t="s">
        <v>213</v>
      </c>
      <c r="F541" s="200">
        <v>250</v>
      </c>
      <c r="G541" s="48"/>
      <c r="H541" s="48"/>
      <c r="I541" s="48" t="s">
        <v>2983</v>
      </c>
      <c r="J541" s="52" t="s">
        <v>118</v>
      </c>
      <c r="K541" s="48" t="s">
        <v>10</v>
      </c>
      <c r="L541" s="52" t="s">
        <v>10</v>
      </c>
    </row>
    <row r="542" spans="1:12" ht="15.75" customHeight="1" x14ac:dyDescent="0.25">
      <c r="A542" s="34">
        <v>42781</v>
      </c>
      <c r="B542" s="143" t="s">
        <v>2994</v>
      </c>
      <c r="C542" s="175">
        <v>27</v>
      </c>
      <c r="D542" s="39" t="s">
        <v>2671</v>
      </c>
      <c r="E542" s="39" t="s">
        <v>117</v>
      </c>
      <c r="F542" s="200">
        <v>76.5</v>
      </c>
      <c r="G542" s="48"/>
      <c r="H542" s="48"/>
      <c r="I542" s="48" t="s">
        <v>2983</v>
      </c>
      <c r="J542" s="52" t="s">
        <v>118</v>
      </c>
      <c r="K542" s="65" t="s">
        <v>2216</v>
      </c>
      <c r="L542" s="52" t="s">
        <v>2990</v>
      </c>
    </row>
    <row r="543" spans="1:12" ht="15.75" customHeight="1" x14ac:dyDescent="0.25">
      <c r="A543" s="34">
        <v>42781</v>
      </c>
      <c r="B543" s="143" t="s">
        <v>2994</v>
      </c>
      <c r="C543" s="175">
        <v>27</v>
      </c>
      <c r="D543" s="39" t="s">
        <v>2671</v>
      </c>
      <c r="E543" s="39" t="s">
        <v>117</v>
      </c>
      <c r="F543" s="200">
        <v>81</v>
      </c>
      <c r="G543" s="48"/>
      <c r="H543" s="48"/>
      <c r="I543" s="48" t="s">
        <v>2983</v>
      </c>
      <c r="J543" s="52" t="s">
        <v>118</v>
      </c>
      <c r="K543" s="65" t="s">
        <v>2216</v>
      </c>
      <c r="L543" s="52" t="s">
        <v>2990</v>
      </c>
    </row>
    <row r="544" spans="1:12" ht="15" customHeight="1" x14ac:dyDescent="0.25">
      <c r="A544" s="34">
        <v>42781</v>
      </c>
      <c r="B544" s="143" t="s">
        <v>2994</v>
      </c>
      <c r="C544" s="175">
        <v>56</v>
      </c>
      <c r="D544" s="39" t="s">
        <v>93</v>
      </c>
      <c r="E544" s="30" t="s">
        <v>3333</v>
      </c>
      <c r="F544" s="200">
        <v>1350</v>
      </c>
      <c r="G544" s="48"/>
      <c r="H544" s="48"/>
      <c r="I544" s="48" t="s">
        <v>2983</v>
      </c>
      <c r="J544" s="52" t="s">
        <v>118</v>
      </c>
      <c r="K544" s="48" t="s">
        <v>10</v>
      </c>
      <c r="L544" s="52" t="s">
        <v>10</v>
      </c>
    </row>
    <row r="545" spans="1:12" ht="15" customHeight="1" x14ac:dyDescent="0.25">
      <c r="A545" s="34">
        <v>42782</v>
      </c>
      <c r="B545" s="143" t="s">
        <v>2994</v>
      </c>
      <c r="C545" s="175">
        <v>28</v>
      </c>
      <c r="D545" s="39" t="s">
        <v>127</v>
      </c>
      <c r="E545" s="39" t="s">
        <v>2673</v>
      </c>
      <c r="F545" s="200">
        <v>735</v>
      </c>
      <c r="G545" s="48"/>
      <c r="H545" s="48"/>
      <c r="I545" s="48" t="s">
        <v>2983</v>
      </c>
      <c r="J545" s="52" t="s">
        <v>118</v>
      </c>
      <c r="K545" s="65" t="s">
        <v>2216</v>
      </c>
      <c r="L545" s="52" t="s">
        <v>2990</v>
      </c>
    </row>
    <row r="546" spans="1:12" ht="15" customHeight="1" x14ac:dyDescent="0.25">
      <c r="A546" s="34">
        <v>42782</v>
      </c>
      <c r="B546" s="143" t="s">
        <v>2994</v>
      </c>
      <c r="C546" s="175">
        <v>28</v>
      </c>
      <c r="D546" s="39" t="s">
        <v>93</v>
      </c>
      <c r="E546" s="39" t="s">
        <v>2675</v>
      </c>
      <c r="F546" s="200">
        <v>2000</v>
      </c>
      <c r="G546" s="48"/>
      <c r="H546" s="48"/>
      <c r="I546" s="48" t="s">
        <v>2983</v>
      </c>
      <c r="J546" s="52" t="s">
        <v>118</v>
      </c>
      <c r="K546" s="65" t="s">
        <v>2216</v>
      </c>
      <c r="L546" s="52" t="s">
        <v>2990</v>
      </c>
    </row>
    <row r="547" spans="1:12" ht="15" customHeight="1" x14ac:dyDescent="0.25">
      <c r="A547" s="34">
        <v>42782</v>
      </c>
      <c r="B547" s="143" t="s">
        <v>2994</v>
      </c>
      <c r="C547" s="175">
        <v>29</v>
      </c>
      <c r="D547" s="39" t="s">
        <v>320</v>
      </c>
      <c r="E547" s="39" t="s">
        <v>2676</v>
      </c>
      <c r="F547" s="200">
        <v>2350</v>
      </c>
      <c r="G547" s="48"/>
      <c r="H547" s="48"/>
      <c r="I547" s="48" t="s">
        <v>2983</v>
      </c>
      <c r="J547" s="52" t="s">
        <v>118</v>
      </c>
      <c r="K547" s="65" t="s">
        <v>2216</v>
      </c>
      <c r="L547" s="52" t="s">
        <v>2990</v>
      </c>
    </row>
    <row r="548" spans="1:12" ht="15" customHeight="1" x14ac:dyDescent="0.25">
      <c r="A548" s="34">
        <v>42782</v>
      </c>
      <c r="B548" s="143" t="s">
        <v>2994</v>
      </c>
      <c r="C548" s="175">
        <v>30</v>
      </c>
      <c r="D548" s="39" t="s">
        <v>2327</v>
      </c>
      <c r="E548" s="39" t="s">
        <v>2677</v>
      </c>
      <c r="F548" s="200">
        <v>7950</v>
      </c>
      <c r="G548" s="48"/>
      <c r="H548" s="48"/>
      <c r="I548" s="48" t="s">
        <v>2983</v>
      </c>
      <c r="J548" s="52" t="s">
        <v>118</v>
      </c>
      <c r="K548" s="65" t="s">
        <v>2216</v>
      </c>
      <c r="L548" s="52" t="s">
        <v>2990</v>
      </c>
    </row>
    <row r="549" spans="1:12" ht="15" customHeight="1" x14ac:dyDescent="0.25">
      <c r="A549" s="34">
        <v>42782</v>
      </c>
      <c r="B549" s="143" t="s">
        <v>2994</v>
      </c>
      <c r="C549" s="175">
        <v>30</v>
      </c>
      <c r="D549" s="39" t="s">
        <v>2327</v>
      </c>
      <c r="E549" s="39" t="s">
        <v>2677</v>
      </c>
      <c r="F549" s="200">
        <v>7950</v>
      </c>
      <c r="G549" s="48"/>
      <c r="H549" s="48"/>
      <c r="I549" s="48" t="s">
        <v>2983</v>
      </c>
      <c r="J549" s="52" t="s">
        <v>118</v>
      </c>
      <c r="K549" s="65" t="s">
        <v>2216</v>
      </c>
      <c r="L549" s="52" t="s">
        <v>2990</v>
      </c>
    </row>
    <row r="550" spans="1:12" ht="15" customHeight="1" x14ac:dyDescent="0.25">
      <c r="A550" s="34">
        <v>42782</v>
      </c>
      <c r="B550" s="143" t="s">
        <v>2994</v>
      </c>
      <c r="C550" s="175">
        <v>30</v>
      </c>
      <c r="D550" s="39" t="s">
        <v>2678</v>
      </c>
      <c r="E550" s="39" t="s">
        <v>117</v>
      </c>
      <c r="F550" s="200">
        <v>1007</v>
      </c>
      <c r="G550" s="48"/>
      <c r="H550" s="48"/>
      <c r="I550" s="48" t="s">
        <v>2983</v>
      </c>
      <c r="J550" s="52" t="s">
        <v>118</v>
      </c>
      <c r="K550" s="65" t="s">
        <v>2216</v>
      </c>
      <c r="L550" s="52" t="s">
        <v>2990</v>
      </c>
    </row>
    <row r="551" spans="1:12" ht="15" customHeight="1" x14ac:dyDescent="0.25">
      <c r="A551" s="34">
        <v>42782</v>
      </c>
      <c r="B551" s="143" t="s">
        <v>2994</v>
      </c>
      <c r="C551" s="175">
        <v>30</v>
      </c>
      <c r="D551" s="39" t="s">
        <v>2678</v>
      </c>
      <c r="E551" s="39" t="s">
        <v>117</v>
      </c>
      <c r="F551" s="200">
        <v>885</v>
      </c>
      <c r="G551" s="48"/>
      <c r="H551" s="48"/>
      <c r="I551" s="48" t="s">
        <v>2983</v>
      </c>
      <c r="J551" s="52" t="s">
        <v>118</v>
      </c>
      <c r="K551" s="65" t="s">
        <v>2216</v>
      </c>
      <c r="L551" s="52" t="s">
        <v>2990</v>
      </c>
    </row>
    <row r="552" spans="1:12" ht="15.75" customHeight="1" x14ac:dyDescent="0.25">
      <c r="A552" s="34">
        <v>42782</v>
      </c>
      <c r="B552" s="143" t="s">
        <v>2994</v>
      </c>
      <c r="C552" s="175">
        <v>30</v>
      </c>
      <c r="D552" s="39" t="s">
        <v>2678</v>
      </c>
      <c r="E552" s="39" t="s">
        <v>117</v>
      </c>
      <c r="F552" s="200">
        <v>360</v>
      </c>
      <c r="G552" s="48"/>
      <c r="H552" s="48"/>
      <c r="I552" s="48" t="s">
        <v>2983</v>
      </c>
      <c r="J552" s="52" t="s">
        <v>118</v>
      </c>
      <c r="K552" s="65" t="s">
        <v>2216</v>
      </c>
      <c r="L552" s="52" t="s">
        <v>2990</v>
      </c>
    </row>
    <row r="553" spans="1:12" ht="15" customHeight="1" x14ac:dyDescent="0.25">
      <c r="A553" s="34">
        <v>42782</v>
      </c>
      <c r="B553" s="143" t="s">
        <v>2994</v>
      </c>
      <c r="C553" s="175">
        <v>30</v>
      </c>
      <c r="D553" s="39" t="s">
        <v>2678</v>
      </c>
      <c r="E553" s="39" t="s">
        <v>117</v>
      </c>
      <c r="F553" s="200">
        <v>360</v>
      </c>
      <c r="G553" s="48"/>
      <c r="H553" s="48"/>
      <c r="I553" s="48" t="s">
        <v>2983</v>
      </c>
      <c r="J553" s="52" t="s">
        <v>118</v>
      </c>
      <c r="K553" s="65" t="s">
        <v>2216</v>
      </c>
      <c r="L553" s="52" t="s">
        <v>2990</v>
      </c>
    </row>
    <row r="554" spans="1:12" ht="15" customHeight="1" x14ac:dyDescent="0.25">
      <c r="A554" s="34">
        <v>42782</v>
      </c>
      <c r="B554" s="143" t="s">
        <v>2994</v>
      </c>
      <c r="C554" s="175">
        <v>30</v>
      </c>
      <c r="D554" s="39" t="s">
        <v>2678</v>
      </c>
      <c r="E554" s="39" t="s">
        <v>117</v>
      </c>
      <c r="F554" s="200">
        <v>180</v>
      </c>
      <c r="G554" s="48"/>
      <c r="H554" s="48"/>
      <c r="I554" s="48" t="s">
        <v>2983</v>
      </c>
      <c r="J554" s="52" t="s">
        <v>118</v>
      </c>
      <c r="K554" s="65" t="s">
        <v>2216</v>
      </c>
      <c r="L554" s="52" t="s">
        <v>2990</v>
      </c>
    </row>
    <row r="555" spans="1:12" ht="15" customHeight="1" x14ac:dyDescent="0.25">
      <c r="A555" s="34">
        <v>42782</v>
      </c>
      <c r="B555" s="143" t="s">
        <v>2994</v>
      </c>
      <c r="C555" s="175">
        <v>30</v>
      </c>
      <c r="D555" s="39" t="s">
        <v>2678</v>
      </c>
      <c r="E555" s="39" t="s">
        <v>117</v>
      </c>
      <c r="F555" s="200">
        <v>180</v>
      </c>
      <c r="G555" s="48"/>
      <c r="H555" s="48"/>
      <c r="I555" s="48" t="s">
        <v>2983</v>
      </c>
      <c r="J555" s="52" t="s">
        <v>118</v>
      </c>
      <c r="K555" s="65" t="s">
        <v>2216</v>
      </c>
      <c r="L555" s="52" t="s">
        <v>2990</v>
      </c>
    </row>
    <row r="556" spans="1:12" ht="15" customHeight="1" x14ac:dyDescent="0.25">
      <c r="A556" s="34">
        <v>42782</v>
      </c>
      <c r="B556" s="143" t="s">
        <v>2994</v>
      </c>
      <c r="C556" s="175">
        <v>30</v>
      </c>
      <c r="D556" s="39" t="s">
        <v>2678</v>
      </c>
      <c r="E556" s="39" t="s">
        <v>117</v>
      </c>
      <c r="F556" s="200">
        <v>300</v>
      </c>
      <c r="G556" s="48"/>
      <c r="H556" s="48"/>
      <c r="I556" s="48" t="s">
        <v>2983</v>
      </c>
      <c r="J556" s="52" t="s">
        <v>118</v>
      </c>
      <c r="K556" s="65" t="s">
        <v>2216</v>
      </c>
      <c r="L556" s="52" t="s">
        <v>2990</v>
      </c>
    </row>
    <row r="557" spans="1:12" ht="15" customHeight="1" x14ac:dyDescent="0.25">
      <c r="A557" s="34">
        <v>42782</v>
      </c>
      <c r="B557" s="143" t="s">
        <v>2994</v>
      </c>
      <c r="C557" s="175">
        <v>52</v>
      </c>
      <c r="D557" s="39" t="s">
        <v>134</v>
      </c>
      <c r="E557" s="39" t="s">
        <v>2674</v>
      </c>
      <c r="F557" s="200">
        <v>300</v>
      </c>
      <c r="G557" s="48"/>
      <c r="H557" s="48"/>
      <c r="I557" s="48" t="s">
        <v>2983</v>
      </c>
      <c r="J557" s="52" t="s">
        <v>118</v>
      </c>
      <c r="K557" s="48" t="s">
        <v>10</v>
      </c>
      <c r="L557" s="52" t="s">
        <v>10</v>
      </c>
    </row>
    <row r="558" spans="1:12" ht="15" customHeight="1" x14ac:dyDescent="0.25">
      <c r="A558" s="34">
        <v>42782</v>
      </c>
      <c r="B558" s="143" t="s">
        <v>2994</v>
      </c>
      <c r="C558" s="175">
        <v>52</v>
      </c>
      <c r="D558" s="39" t="s">
        <v>134</v>
      </c>
      <c r="E558" s="39" t="s">
        <v>2674</v>
      </c>
      <c r="F558" s="200">
        <v>800</v>
      </c>
      <c r="G558" s="48"/>
      <c r="H558" s="48"/>
      <c r="I558" s="48" t="s">
        <v>2983</v>
      </c>
      <c r="J558" s="52" t="s">
        <v>118</v>
      </c>
      <c r="K558" s="48" t="s">
        <v>10</v>
      </c>
      <c r="L558" s="52" t="s">
        <v>10</v>
      </c>
    </row>
    <row r="559" spans="1:12" ht="15" customHeight="1" x14ac:dyDescent="0.25">
      <c r="A559" s="34">
        <v>42782</v>
      </c>
      <c r="B559" s="143" t="s">
        <v>2994</v>
      </c>
      <c r="C559" s="175">
        <v>52</v>
      </c>
      <c r="D559" s="39" t="s">
        <v>134</v>
      </c>
      <c r="E559" s="39" t="s">
        <v>2674</v>
      </c>
      <c r="F559" s="200">
        <v>830</v>
      </c>
      <c r="G559" s="48"/>
      <c r="H559" s="48"/>
      <c r="I559" s="48" t="s">
        <v>2983</v>
      </c>
      <c r="J559" s="52" t="s">
        <v>118</v>
      </c>
      <c r="K559" s="48" t="s">
        <v>10</v>
      </c>
      <c r="L559" s="52" t="s">
        <v>10</v>
      </c>
    </row>
    <row r="560" spans="1:12" ht="15" customHeight="1" x14ac:dyDescent="0.25">
      <c r="A560" s="34">
        <v>42783</v>
      </c>
      <c r="B560" s="143" t="s">
        <v>2994</v>
      </c>
      <c r="C560" s="175">
        <v>45</v>
      </c>
      <c r="D560" s="39" t="s">
        <v>2405</v>
      </c>
      <c r="E560" s="39" t="s">
        <v>2772</v>
      </c>
      <c r="F560" s="200">
        <v>4800</v>
      </c>
      <c r="G560" s="48"/>
      <c r="H560" s="48"/>
      <c r="I560" s="48" t="s">
        <v>2983</v>
      </c>
      <c r="J560" s="52" t="s">
        <v>118</v>
      </c>
      <c r="K560" s="65" t="s">
        <v>2216</v>
      </c>
      <c r="L560" s="52" t="s">
        <v>2990</v>
      </c>
    </row>
    <row r="561" spans="1:13" ht="15" customHeight="1" x14ac:dyDescent="0.25">
      <c r="A561" s="34">
        <v>42784</v>
      </c>
      <c r="B561" s="143" t="s">
        <v>2994</v>
      </c>
      <c r="C561" s="175">
        <v>17</v>
      </c>
      <c r="D561" s="39" t="s">
        <v>836</v>
      </c>
      <c r="E561" s="39" t="s">
        <v>2680</v>
      </c>
      <c r="F561" s="200">
        <v>700</v>
      </c>
      <c r="G561" s="48"/>
      <c r="H561" s="48"/>
      <c r="I561" s="48" t="s">
        <v>2983</v>
      </c>
      <c r="J561" s="52" t="s">
        <v>142</v>
      </c>
      <c r="K561" s="48" t="s">
        <v>2980</v>
      </c>
      <c r="L561" s="52" t="s">
        <v>2989</v>
      </c>
    </row>
    <row r="562" spans="1:13" ht="15" customHeight="1" x14ac:dyDescent="0.25">
      <c r="A562" s="34">
        <v>42784</v>
      </c>
      <c r="B562" s="143" t="s">
        <v>2994</v>
      </c>
      <c r="C562" s="175">
        <v>31</v>
      </c>
      <c r="D562" s="39" t="s">
        <v>2405</v>
      </c>
      <c r="E562" s="39" t="s">
        <v>2679</v>
      </c>
      <c r="F562" s="200">
        <v>600</v>
      </c>
      <c r="G562" s="48"/>
      <c r="H562" s="48"/>
      <c r="I562" s="48" t="s">
        <v>2983</v>
      </c>
      <c r="J562" s="52" t="s">
        <v>118</v>
      </c>
      <c r="K562" s="65" t="s">
        <v>2216</v>
      </c>
      <c r="L562" s="52" t="s">
        <v>2990</v>
      </c>
    </row>
    <row r="563" spans="1:13" ht="15" customHeight="1" x14ac:dyDescent="0.25">
      <c r="A563" s="34">
        <v>42784</v>
      </c>
      <c r="B563" s="143" t="s">
        <v>2994</v>
      </c>
      <c r="C563" s="175">
        <v>31</v>
      </c>
      <c r="D563" s="39" t="s">
        <v>2405</v>
      </c>
      <c r="E563" s="39" t="s">
        <v>2588</v>
      </c>
      <c r="F563" s="200">
        <v>980</v>
      </c>
      <c r="G563" s="48"/>
      <c r="H563" s="48"/>
      <c r="I563" s="48" t="s">
        <v>2983</v>
      </c>
      <c r="J563" s="52" t="s">
        <v>118</v>
      </c>
      <c r="K563" s="65" t="s">
        <v>2216</v>
      </c>
      <c r="L563" s="52" t="s">
        <v>2990</v>
      </c>
    </row>
    <row r="564" spans="1:13" ht="15" customHeight="1" x14ac:dyDescent="0.25">
      <c r="A564" s="34">
        <v>42784</v>
      </c>
      <c r="B564" s="143" t="s">
        <v>2994</v>
      </c>
      <c r="C564" s="175">
        <v>31</v>
      </c>
      <c r="D564" s="39" t="s">
        <v>2405</v>
      </c>
      <c r="E564" s="39" t="s">
        <v>2588</v>
      </c>
      <c r="F564" s="200">
        <v>175</v>
      </c>
      <c r="G564" s="48"/>
      <c r="H564" s="48"/>
      <c r="I564" s="48" t="s">
        <v>2983</v>
      </c>
      <c r="J564" s="52" t="s">
        <v>118</v>
      </c>
      <c r="K564" s="65" t="s">
        <v>2216</v>
      </c>
      <c r="L564" s="52" t="s">
        <v>2990</v>
      </c>
    </row>
    <row r="565" spans="1:13" ht="15" customHeight="1" x14ac:dyDescent="0.25">
      <c r="A565" s="34">
        <v>42784</v>
      </c>
      <c r="B565" s="143" t="s">
        <v>2994</v>
      </c>
      <c r="C565" s="175">
        <v>32</v>
      </c>
      <c r="D565" s="39" t="s">
        <v>2388</v>
      </c>
      <c r="E565" s="39" t="s">
        <v>245</v>
      </c>
      <c r="F565" s="200">
        <v>156.25</v>
      </c>
      <c r="G565" s="48"/>
      <c r="H565" s="48"/>
      <c r="I565" s="48" t="s">
        <v>2983</v>
      </c>
      <c r="J565" s="52" t="s">
        <v>118</v>
      </c>
      <c r="K565" s="65" t="s">
        <v>2216</v>
      </c>
      <c r="L565" s="52" t="s">
        <v>2990</v>
      </c>
    </row>
    <row r="566" spans="1:13" ht="15" customHeight="1" x14ac:dyDescent="0.25">
      <c r="A566" s="34">
        <v>42785</v>
      </c>
      <c r="B566" s="143" t="s">
        <v>2994</v>
      </c>
      <c r="C566" s="175">
        <v>20</v>
      </c>
      <c r="D566" s="39" t="s">
        <v>429</v>
      </c>
      <c r="E566" s="39" t="s">
        <v>2684</v>
      </c>
      <c r="F566" s="200">
        <v>723</v>
      </c>
      <c r="G566" s="48"/>
      <c r="H566" s="48"/>
      <c r="I566" s="48" t="s">
        <v>2983</v>
      </c>
      <c r="J566" s="52" t="s">
        <v>142</v>
      </c>
      <c r="K566" s="48" t="s">
        <v>2978</v>
      </c>
      <c r="L566" s="52" t="s">
        <v>2989</v>
      </c>
    </row>
    <row r="567" spans="1:13" ht="15" customHeight="1" x14ac:dyDescent="0.25">
      <c r="A567" s="34">
        <v>42785</v>
      </c>
      <c r="B567" s="143" t="s">
        <v>2994</v>
      </c>
      <c r="C567" s="175">
        <v>21</v>
      </c>
      <c r="D567" s="39" t="s">
        <v>177</v>
      </c>
      <c r="E567" s="39" t="s">
        <v>2685</v>
      </c>
      <c r="F567" s="202">
        <v>23</v>
      </c>
      <c r="G567" s="48"/>
      <c r="H567" s="48"/>
      <c r="I567" s="48" t="s">
        <v>2983</v>
      </c>
      <c r="J567" s="52" t="s">
        <v>142</v>
      </c>
      <c r="K567" s="48" t="s">
        <v>2979</v>
      </c>
      <c r="L567" s="52" t="s">
        <v>2979</v>
      </c>
    </row>
    <row r="568" spans="1:13" ht="15" customHeight="1" x14ac:dyDescent="0.25">
      <c r="A568" s="34">
        <v>42785</v>
      </c>
      <c r="B568" s="143" t="s">
        <v>2994</v>
      </c>
      <c r="C568" s="175">
        <v>21</v>
      </c>
      <c r="D568" s="39" t="s">
        <v>177</v>
      </c>
      <c r="E568" s="39" t="s">
        <v>2686</v>
      </c>
      <c r="F568" s="202">
        <v>200</v>
      </c>
      <c r="G568" s="48"/>
      <c r="H568" s="48"/>
      <c r="I568" s="48" t="s">
        <v>2983</v>
      </c>
      <c r="J568" s="52" t="s">
        <v>142</v>
      </c>
      <c r="K568" s="48" t="s">
        <v>2980</v>
      </c>
      <c r="L568" s="52" t="s">
        <v>2989</v>
      </c>
    </row>
    <row r="569" spans="1:13" ht="15" customHeight="1" x14ac:dyDescent="0.25">
      <c r="A569" s="34">
        <v>42785</v>
      </c>
      <c r="B569" s="143" t="s">
        <v>2994</v>
      </c>
      <c r="C569" s="175">
        <v>21</v>
      </c>
      <c r="D569" s="39" t="s">
        <v>177</v>
      </c>
      <c r="E569" s="39" t="s">
        <v>2687</v>
      </c>
      <c r="F569" s="202">
        <v>35</v>
      </c>
      <c r="G569" s="48"/>
      <c r="H569" s="48"/>
      <c r="I569" s="48" t="s">
        <v>2983</v>
      </c>
      <c r="J569" s="52" t="s">
        <v>142</v>
      </c>
      <c r="K569" s="52" t="s">
        <v>3408</v>
      </c>
      <c r="L569" s="52" t="s">
        <v>2975</v>
      </c>
    </row>
    <row r="570" spans="1:13" ht="15" customHeight="1" x14ac:dyDescent="0.25">
      <c r="A570" s="34">
        <v>42785</v>
      </c>
      <c r="B570" s="143" t="s">
        <v>2994</v>
      </c>
      <c r="C570" s="175">
        <v>21</v>
      </c>
      <c r="D570" s="39" t="s">
        <v>177</v>
      </c>
      <c r="E570" s="39" t="s">
        <v>2688</v>
      </c>
      <c r="F570" s="202">
        <v>194</v>
      </c>
      <c r="G570" s="48"/>
      <c r="H570" s="48"/>
      <c r="I570" s="48" t="s">
        <v>2983</v>
      </c>
      <c r="J570" s="52" t="s">
        <v>142</v>
      </c>
      <c r="K570" s="52" t="s">
        <v>2989</v>
      </c>
      <c r="L570" s="52" t="s">
        <v>2989</v>
      </c>
    </row>
    <row r="571" spans="1:13" ht="15" customHeight="1" x14ac:dyDescent="0.25">
      <c r="A571" s="34">
        <v>42785</v>
      </c>
      <c r="B571" s="143" t="s">
        <v>2994</v>
      </c>
      <c r="C571" s="175">
        <v>21</v>
      </c>
      <c r="D571" s="39" t="s">
        <v>177</v>
      </c>
      <c r="E571" s="39" t="s">
        <v>2689</v>
      </c>
      <c r="F571" s="202">
        <v>100</v>
      </c>
      <c r="G571" s="48"/>
      <c r="H571" s="48"/>
      <c r="I571" s="48" t="s">
        <v>2983</v>
      </c>
      <c r="J571" s="52" t="s">
        <v>142</v>
      </c>
      <c r="K571" s="48" t="s">
        <v>2980</v>
      </c>
      <c r="L571" s="52" t="s">
        <v>2989</v>
      </c>
    </row>
    <row r="572" spans="1:13" ht="15" customHeight="1" x14ac:dyDescent="0.25">
      <c r="A572" s="33">
        <v>42785</v>
      </c>
      <c r="B572" s="33" t="s">
        <v>2994</v>
      </c>
      <c r="C572" s="157">
        <v>32</v>
      </c>
      <c r="D572" s="30"/>
      <c r="E572" s="30" t="s">
        <v>2477</v>
      </c>
      <c r="F572" s="201">
        <v>200</v>
      </c>
      <c r="G572" s="31"/>
      <c r="H572" s="31"/>
      <c r="I572" s="31" t="s">
        <v>2983</v>
      </c>
      <c r="J572" s="31" t="s">
        <v>142</v>
      </c>
      <c r="K572" s="31" t="s">
        <v>2974</v>
      </c>
      <c r="L572" s="31" t="s">
        <v>2974</v>
      </c>
      <c r="M572" s="130"/>
    </row>
    <row r="573" spans="1:13" ht="15" customHeight="1" x14ac:dyDescent="0.25">
      <c r="A573" s="34">
        <v>42785</v>
      </c>
      <c r="B573" s="143" t="s">
        <v>2994</v>
      </c>
      <c r="C573" s="175">
        <v>33</v>
      </c>
      <c r="D573" s="39" t="s">
        <v>52</v>
      </c>
      <c r="E573" s="39" t="s">
        <v>2681</v>
      </c>
      <c r="F573" s="200">
        <v>7650</v>
      </c>
      <c r="G573" s="48"/>
      <c r="H573" s="48"/>
      <c r="I573" s="48" t="s">
        <v>2983</v>
      </c>
      <c r="J573" s="52" t="s">
        <v>118</v>
      </c>
      <c r="K573" s="65" t="s">
        <v>2216</v>
      </c>
      <c r="L573" s="52" t="s">
        <v>2990</v>
      </c>
    </row>
    <row r="574" spans="1:13" ht="15" customHeight="1" x14ac:dyDescent="0.25">
      <c r="A574" s="34">
        <v>42785</v>
      </c>
      <c r="B574" s="143" t="s">
        <v>2994</v>
      </c>
      <c r="C574" s="175">
        <v>33</v>
      </c>
      <c r="D574" s="39" t="s">
        <v>52</v>
      </c>
      <c r="E574" s="39" t="s">
        <v>2682</v>
      </c>
      <c r="F574" s="200">
        <v>150</v>
      </c>
      <c r="G574" s="48"/>
      <c r="H574" s="48"/>
      <c r="I574" s="48" t="s">
        <v>2983</v>
      </c>
      <c r="J574" s="52" t="s">
        <v>118</v>
      </c>
      <c r="K574" s="65" t="s">
        <v>2216</v>
      </c>
      <c r="L574" s="52" t="s">
        <v>2990</v>
      </c>
    </row>
    <row r="575" spans="1:13" ht="15" customHeight="1" x14ac:dyDescent="0.25">
      <c r="A575" s="34">
        <v>42785</v>
      </c>
      <c r="B575" s="143" t="s">
        <v>2994</v>
      </c>
      <c r="C575" s="175">
        <v>33</v>
      </c>
      <c r="D575" s="39" t="s">
        <v>93</v>
      </c>
      <c r="E575" s="39" t="s">
        <v>2683</v>
      </c>
      <c r="F575" s="200">
        <v>350</v>
      </c>
      <c r="G575" s="48"/>
      <c r="H575" s="48"/>
      <c r="I575" s="48" t="s">
        <v>2983</v>
      </c>
      <c r="J575" s="52" t="s">
        <v>118</v>
      </c>
      <c r="K575" s="65" t="s">
        <v>2216</v>
      </c>
      <c r="L575" s="52" t="s">
        <v>2990</v>
      </c>
    </row>
    <row r="576" spans="1:13" ht="15" customHeight="1" x14ac:dyDescent="0.25">
      <c r="A576" s="34">
        <v>42785</v>
      </c>
      <c r="B576" s="143" t="s">
        <v>2994</v>
      </c>
      <c r="C576" s="175">
        <v>34</v>
      </c>
      <c r="D576" s="39" t="s">
        <v>92</v>
      </c>
      <c r="E576" s="39" t="s">
        <v>460</v>
      </c>
      <c r="F576" s="200">
        <v>720</v>
      </c>
      <c r="G576" s="48"/>
      <c r="H576" s="48"/>
      <c r="I576" s="48" t="s">
        <v>2983</v>
      </c>
      <c r="J576" s="52" t="s">
        <v>118</v>
      </c>
      <c r="K576" s="65" t="s">
        <v>2216</v>
      </c>
      <c r="L576" s="52" t="s">
        <v>2990</v>
      </c>
    </row>
    <row r="577" spans="1:12" ht="15" customHeight="1" x14ac:dyDescent="0.25">
      <c r="A577" s="34">
        <v>42785</v>
      </c>
      <c r="B577" s="143" t="s">
        <v>2994</v>
      </c>
      <c r="C577" s="175">
        <v>34</v>
      </c>
      <c r="D577" s="39" t="s">
        <v>92</v>
      </c>
      <c r="E577" s="39" t="s">
        <v>460</v>
      </c>
      <c r="F577" s="200">
        <v>600</v>
      </c>
      <c r="G577" s="48"/>
      <c r="H577" s="48"/>
      <c r="I577" s="48" t="s">
        <v>2983</v>
      </c>
      <c r="J577" s="52" t="s">
        <v>118</v>
      </c>
      <c r="K577" s="65" t="s">
        <v>2216</v>
      </c>
      <c r="L577" s="52" t="s">
        <v>2990</v>
      </c>
    </row>
    <row r="578" spans="1:12" ht="15" customHeight="1" x14ac:dyDescent="0.25">
      <c r="A578" s="34">
        <v>42785</v>
      </c>
      <c r="B578" s="143" t="s">
        <v>2994</v>
      </c>
      <c r="C578" s="175">
        <v>34</v>
      </c>
      <c r="D578" s="39" t="s">
        <v>92</v>
      </c>
      <c r="E578" s="39" t="s">
        <v>460</v>
      </c>
      <c r="F578" s="200">
        <v>300</v>
      </c>
      <c r="G578" s="48"/>
      <c r="H578" s="48"/>
      <c r="I578" s="48" t="s">
        <v>2983</v>
      </c>
      <c r="J578" s="52" t="s">
        <v>118</v>
      </c>
      <c r="K578" s="65" t="s">
        <v>2216</v>
      </c>
      <c r="L578" s="52" t="s">
        <v>2990</v>
      </c>
    </row>
    <row r="579" spans="1:12" ht="15" customHeight="1" x14ac:dyDescent="0.25">
      <c r="A579" s="34">
        <v>42785</v>
      </c>
      <c r="B579" s="143" t="s">
        <v>2994</v>
      </c>
      <c r="C579" s="175">
        <v>34</v>
      </c>
      <c r="D579" s="39" t="s">
        <v>92</v>
      </c>
      <c r="E579" s="39" t="s">
        <v>460</v>
      </c>
      <c r="F579" s="200">
        <v>1040</v>
      </c>
      <c r="G579" s="48"/>
      <c r="H579" s="48"/>
      <c r="I579" s="48" t="s">
        <v>2983</v>
      </c>
      <c r="J579" s="52" t="s">
        <v>118</v>
      </c>
      <c r="K579" s="65" t="s">
        <v>2216</v>
      </c>
      <c r="L579" s="52" t="s">
        <v>2990</v>
      </c>
    </row>
    <row r="580" spans="1:12" ht="15" customHeight="1" x14ac:dyDescent="0.25">
      <c r="A580" s="34">
        <v>42785</v>
      </c>
      <c r="B580" s="143" t="s">
        <v>2994</v>
      </c>
      <c r="C580" s="175">
        <v>34</v>
      </c>
      <c r="D580" s="39" t="s">
        <v>92</v>
      </c>
      <c r="E580" s="39" t="s">
        <v>460</v>
      </c>
      <c r="F580" s="200">
        <v>360</v>
      </c>
      <c r="G580" s="48"/>
      <c r="H580" s="48"/>
      <c r="I580" s="48" t="s">
        <v>2983</v>
      </c>
      <c r="J580" s="52" t="s">
        <v>118</v>
      </c>
      <c r="K580" s="65" t="s">
        <v>2216</v>
      </c>
      <c r="L580" s="52" t="s">
        <v>2990</v>
      </c>
    </row>
    <row r="581" spans="1:12" ht="15" customHeight="1" x14ac:dyDescent="0.25">
      <c r="A581" s="34">
        <v>42785</v>
      </c>
      <c r="B581" s="143" t="s">
        <v>2994</v>
      </c>
      <c r="C581" s="175">
        <v>34</v>
      </c>
      <c r="D581" s="39" t="s">
        <v>92</v>
      </c>
      <c r="E581" s="39" t="s">
        <v>460</v>
      </c>
      <c r="F581" s="200">
        <v>420</v>
      </c>
      <c r="G581" s="48"/>
      <c r="H581" s="48"/>
      <c r="I581" s="48" t="s">
        <v>2983</v>
      </c>
      <c r="J581" s="52" t="s">
        <v>118</v>
      </c>
      <c r="K581" s="65" t="s">
        <v>2216</v>
      </c>
      <c r="L581" s="52" t="s">
        <v>2990</v>
      </c>
    </row>
    <row r="582" spans="1:12" ht="15" customHeight="1" x14ac:dyDescent="0.25">
      <c r="A582" s="34">
        <v>42785</v>
      </c>
      <c r="B582" s="143" t="s">
        <v>2994</v>
      </c>
      <c r="C582" s="175">
        <v>34</v>
      </c>
      <c r="D582" s="39" t="s">
        <v>92</v>
      </c>
      <c r="E582" s="39" t="s">
        <v>460</v>
      </c>
      <c r="F582" s="200">
        <v>1000</v>
      </c>
      <c r="G582" s="48"/>
      <c r="H582" s="48"/>
      <c r="I582" s="48" t="s">
        <v>2983</v>
      </c>
      <c r="J582" s="52" t="s">
        <v>118</v>
      </c>
      <c r="K582" s="65" t="s">
        <v>2216</v>
      </c>
      <c r="L582" s="52" t="s">
        <v>2990</v>
      </c>
    </row>
    <row r="583" spans="1:12" ht="15" customHeight="1" x14ac:dyDescent="0.25">
      <c r="A583" s="34">
        <v>42785</v>
      </c>
      <c r="B583" s="143" t="s">
        <v>2994</v>
      </c>
      <c r="C583" s="175">
        <v>35</v>
      </c>
      <c r="D583" s="39" t="s">
        <v>2453</v>
      </c>
      <c r="E583" s="39" t="s">
        <v>245</v>
      </c>
      <c r="F583" s="200">
        <v>735</v>
      </c>
      <c r="G583" s="48"/>
      <c r="H583" s="48"/>
      <c r="I583" s="48" t="s">
        <v>2983</v>
      </c>
      <c r="J583" s="52" t="s">
        <v>118</v>
      </c>
      <c r="K583" s="65" t="s">
        <v>2216</v>
      </c>
      <c r="L583" s="52" t="s">
        <v>2990</v>
      </c>
    </row>
    <row r="584" spans="1:12" ht="15" customHeight="1" x14ac:dyDescent="0.25">
      <c r="A584" s="34">
        <v>42785</v>
      </c>
      <c r="B584" s="143" t="s">
        <v>2994</v>
      </c>
      <c r="C584" s="175">
        <v>35</v>
      </c>
      <c r="D584" s="39" t="s">
        <v>2453</v>
      </c>
      <c r="E584" s="39" t="s">
        <v>245</v>
      </c>
      <c r="F584" s="200">
        <v>36</v>
      </c>
      <c r="G584" s="48"/>
      <c r="H584" s="48"/>
      <c r="I584" s="48" t="s">
        <v>2983</v>
      </c>
      <c r="J584" s="52" t="s">
        <v>118</v>
      </c>
      <c r="K584" s="65" t="s">
        <v>2216</v>
      </c>
      <c r="L584" s="52" t="s">
        <v>2990</v>
      </c>
    </row>
    <row r="585" spans="1:12" ht="15" customHeight="1" x14ac:dyDescent="0.25">
      <c r="A585" s="34">
        <v>42785</v>
      </c>
      <c r="B585" s="143" t="s">
        <v>2994</v>
      </c>
      <c r="C585" s="175">
        <v>35</v>
      </c>
      <c r="D585" s="39" t="s">
        <v>2453</v>
      </c>
      <c r="E585" s="39" t="s">
        <v>245</v>
      </c>
      <c r="F585" s="200">
        <v>154.5</v>
      </c>
      <c r="G585" s="48"/>
      <c r="H585" s="48"/>
      <c r="I585" s="48" t="s">
        <v>2983</v>
      </c>
      <c r="J585" s="52" t="s">
        <v>118</v>
      </c>
      <c r="K585" s="65" t="s">
        <v>2216</v>
      </c>
      <c r="L585" s="52" t="s">
        <v>2990</v>
      </c>
    </row>
    <row r="586" spans="1:12" ht="15" customHeight="1" x14ac:dyDescent="0.25">
      <c r="A586" s="34">
        <v>42785</v>
      </c>
      <c r="B586" s="143" t="s">
        <v>2994</v>
      </c>
      <c r="C586" s="175">
        <v>35</v>
      </c>
      <c r="D586" s="39" t="s">
        <v>2453</v>
      </c>
      <c r="E586" s="39" t="s">
        <v>245</v>
      </c>
      <c r="F586" s="200">
        <v>34.799999999999997</v>
      </c>
      <c r="G586" s="48"/>
      <c r="H586" s="48"/>
      <c r="I586" s="48" t="s">
        <v>2983</v>
      </c>
      <c r="J586" s="52" t="s">
        <v>118</v>
      </c>
      <c r="K586" s="65" t="s">
        <v>2216</v>
      </c>
      <c r="L586" s="52" t="s">
        <v>2990</v>
      </c>
    </row>
    <row r="587" spans="1:12" ht="15" customHeight="1" x14ac:dyDescent="0.25">
      <c r="A587" s="34">
        <v>42785</v>
      </c>
      <c r="B587" s="143" t="s">
        <v>2994</v>
      </c>
      <c r="C587" s="175">
        <v>36</v>
      </c>
      <c r="D587" s="39" t="s">
        <v>2690</v>
      </c>
      <c r="E587" s="39" t="s">
        <v>2691</v>
      </c>
      <c r="F587" s="200">
        <v>300</v>
      </c>
      <c r="G587" s="48"/>
      <c r="H587" s="48"/>
      <c r="I587" s="48" t="s">
        <v>2983</v>
      </c>
      <c r="J587" s="52" t="s">
        <v>118</v>
      </c>
      <c r="K587" s="65" t="s">
        <v>2216</v>
      </c>
      <c r="L587" s="52" t="s">
        <v>2990</v>
      </c>
    </row>
    <row r="588" spans="1:12" ht="15" customHeight="1" x14ac:dyDescent="0.25">
      <c r="A588" s="34">
        <v>42785</v>
      </c>
      <c r="B588" s="143" t="s">
        <v>2994</v>
      </c>
      <c r="C588" s="175">
        <v>55</v>
      </c>
      <c r="D588" s="39" t="s">
        <v>92</v>
      </c>
      <c r="E588" s="39" t="s">
        <v>2573</v>
      </c>
      <c r="F588" s="200">
        <v>860</v>
      </c>
      <c r="G588" s="48"/>
      <c r="H588" s="48"/>
      <c r="I588" s="48" t="s">
        <v>2983</v>
      </c>
      <c r="J588" s="52" t="s">
        <v>142</v>
      </c>
      <c r="K588" s="52" t="s">
        <v>2989</v>
      </c>
      <c r="L588" s="52" t="s">
        <v>2975</v>
      </c>
    </row>
    <row r="589" spans="1:12" ht="15" customHeight="1" x14ac:dyDescent="0.25">
      <c r="A589" s="34">
        <v>42786</v>
      </c>
      <c r="B589" s="143" t="s">
        <v>2994</v>
      </c>
      <c r="C589" s="175">
        <v>22</v>
      </c>
      <c r="D589" s="39" t="s">
        <v>2471</v>
      </c>
      <c r="E589" s="39" t="s">
        <v>2472</v>
      </c>
      <c r="F589" s="200">
        <v>55</v>
      </c>
      <c r="G589" s="48"/>
      <c r="H589" s="48"/>
      <c r="I589" s="48" t="s">
        <v>2983</v>
      </c>
      <c r="J589" s="52" t="s">
        <v>142</v>
      </c>
      <c r="K589" s="48" t="s">
        <v>2979</v>
      </c>
      <c r="L589" s="52" t="s">
        <v>2979</v>
      </c>
    </row>
    <row r="590" spans="1:12" ht="15" customHeight="1" x14ac:dyDescent="0.25">
      <c r="A590" s="34">
        <v>42786</v>
      </c>
      <c r="B590" s="143" t="s">
        <v>2994</v>
      </c>
      <c r="C590" s="175">
        <v>22</v>
      </c>
      <c r="D590" s="39" t="s">
        <v>69</v>
      </c>
      <c r="E590" s="39" t="s">
        <v>2693</v>
      </c>
      <c r="F590" s="200">
        <v>35</v>
      </c>
      <c r="G590" s="48"/>
      <c r="H590" s="48"/>
      <c r="I590" s="48" t="s">
        <v>2983</v>
      </c>
      <c r="J590" s="52" t="s">
        <v>142</v>
      </c>
      <c r="K590" s="52" t="s">
        <v>2989</v>
      </c>
      <c r="L590" s="52" t="s">
        <v>2989</v>
      </c>
    </row>
    <row r="591" spans="1:12" ht="15" customHeight="1" x14ac:dyDescent="0.25">
      <c r="A591" s="34">
        <v>42786</v>
      </c>
      <c r="B591" s="143" t="s">
        <v>2994</v>
      </c>
      <c r="C591" s="175">
        <v>22</v>
      </c>
      <c r="D591" s="39" t="s">
        <v>1872</v>
      </c>
      <c r="E591" s="39" t="s">
        <v>2695</v>
      </c>
      <c r="F591" s="200">
        <v>250</v>
      </c>
      <c r="G591" s="48"/>
      <c r="H591" s="48"/>
      <c r="I591" s="48" t="s">
        <v>2983</v>
      </c>
      <c r="J591" s="52" t="s">
        <v>142</v>
      </c>
      <c r="K591" s="48" t="s">
        <v>2974</v>
      </c>
      <c r="L591" s="52" t="s">
        <v>2989</v>
      </c>
    </row>
    <row r="592" spans="1:12" ht="15" customHeight="1" x14ac:dyDescent="0.25">
      <c r="A592" s="34">
        <v>42786</v>
      </c>
      <c r="B592" s="143" t="s">
        <v>2994</v>
      </c>
      <c r="C592" s="175">
        <v>35</v>
      </c>
      <c r="D592" s="39" t="s">
        <v>1562</v>
      </c>
      <c r="E592" s="39" t="s">
        <v>117</v>
      </c>
      <c r="F592" s="200">
        <v>150</v>
      </c>
      <c r="G592" s="48"/>
      <c r="H592" s="48"/>
      <c r="I592" s="48" t="s">
        <v>2983</v>
      </c>
      <c r="J592" s="52" t="s">
        <v>118</v>
      </c>
      <c r="K592" s="65" t="s">
        <v>2216</v>
      </c>
      <c r="L592" s="52" t="s">
        <v>2990</v>
      </c>
    </row>
    <row r="593" spans="1:12" ht="15" customHeight="1" x14ac:dyDescent="0.25">
      <c r="A593" s="34">
        <v>42786</v>
      </c>
      <c r="B593" s="143" t="s">
        <v>2994</v>
      </c>
      <c r="C593" s="175">
        <v>35</v>
      </c>
      <c r="D593" s="39" t="s">
        <v>1562</v>
      </c>
      <c r="E593" s="39" t="s">
        <v>117</v>
      </c>
      <c r="F593" s="200">
        <v>150</v>
      </c>
      <c r="G593" s="48"/>
      <c r="H593" s="48"/>
      <c r="I593" s="48" t="s">
        <v>2983</v>
      </c>
      <c r="J593" s="52" t="s">
        <v>118</v>
      </c>
      <c r="K593" s="65" t="s">
        <v>2216</v>
      </c>
      <c r="L593" s="52" t="s">
        <v>2990</v>
      </c>
    </row>
    <row r="594" spans="1:12" ht="15" customHeight="1" x14ac:dyDescent="0.25">
      <c r="A594" s="34">
        <v>42786</v>
      </c>
      <c r="B594" s="143" t="s">
        <v>2994</v>
      </c>
      <c r="C594" s="175">
        <v>35</v>
      </c>
      <c r="D594" s="39" t="s">
        <v>1562</v>
      </c>
      <c r="E594" s="39" t="s">
        <v>117</v>
      </c>
      <c r="F594" s="200">
        <v>155.5</v>
      </c>
      <c r="G594" s="48"/>
      <c r="H594" s="48"/>
      <c r="I594" s="48" t="s">
        <v>2983</v>
      </c>
      <c r="J594" s="52" t="s">
        <v>118</v>
      </c>
      <c r="K594" s="65" t="s">
        <v>2216</v>
      </c>
      <c r="L594" s="52" t="s">
        <v>2990</v>
      </c>
    </row>
    <row r="595" spans="1:12" ht="15" customHeight="1" x14ac:dyDescent="0.25">
      <c r="A595" s="34">
        <v>42786</v>
      </c>
      <c r="B595" s="143" t="s">
        <v>2994</v>
      </c>
      <c r="C595" s="175">
        <v>35</v>
      </c>
      <c r="D595" s="39" t="s">
        <v>1562</v>
      </c>
      <c r="E595" s="39" t="s">
        <v>117</v>
      </c>
      <c r="F595" s="200">
        <v>71.25</v>
      </c>
      <c r="G595" s="48"/>
      <c r="H595" s="48"/>
      <c r="I595" s="48" t="s">
        <v>2983</v>
      </c>
      <c r="J595" s="52" t="s">
        <v>118</v>
      </c>
      <c r="K595" s="65" t="s">
        <v>2216</v>
      </c>
      <c r="L595" s="52" t="s">
        <v>2990</v>
      </c>
    </row>
    <row r="596" spans="1:12" ht="15" customHeight="1" x14ac:dyDescent="0.25">
      <c r="A596" s="34">
        <v>42786</v>
      </c>
      <c r="B596" s="143" t="s">
        <v>2994</v>
      </c>
      <c r="C596" s="175">
        <v>36</v>
      </c>
      <c r="D596" s="39" t="s">
        <v>93</v>
      </c>
      <c r="E596" s="39" t="s">
        <v>2692</v>
      </c>
      <c r="F596" s="200">
        <v>4000</v>
      </c>
      <c r="G596" s="48"/>
      <c r="H596" s="48"/>
      <c r="I596" s="48" t="s">
        <v>2983</v>
      </c>
      <c r="J596" s="52" t="s">
        <v>118</v>
      </c>
      <c r="K596" s="65" t="s">
        <v>2216</v>
      </c>
      <c r="L596" s="52" t="s">
        <v>2990</v>
      </c>
    </row>
    <row r="597" spans="1:12" ht="15" customHeight="1" x14ac:dyDescent="0.25">
      <c r="A597" s="34">
        <v>42786</v>
      </c>
      <c r="B597" s="143" t="s">
        <v>2994</v>
      </c>
      <c r="C597" s="175">
        <v>36</v>
      </c>
      <c r="D597" s="39" t="s">
        <v>271</v>
      </c>
      <c r="E597" s="39" t="s">
        <v>2694</v>
      </c>
      <c r="F597" s="200">
        <v>620</v>
      </c>
      <c r="G597" s="48"/>
      <c r="H597" s="48"/>
      <c r="I597" s="48" t="s">
        <v>2983</v>
      </c>
      <c r="J597" s="52" t="s">
        <v>118</v>
      </c>
      <c r="K597" s="65" t="s">
        <v>2216</v>
      </c>
      <c r="L597" s="52" t="s">
        <v>2990</v>
      </c>
    </row>
    <row r="598" spans="1:12" ht="15" customHeight="1" x14ac:dyDescent="0.25">
      <c r="A598" s="34">
        <v>42786</v>
      </c>
      <c r="B598" s="143" t="s">
        <v>2994</v>
      </c>
      <c r="C598" s="175">
        <v>37</v>
      </c>
      <c r="D598" s="39" t="s">
        <v>2405</v>
      </c>
      <c r="E598" s="39" t="s">
        <v>2696</v>
      </c>
      <c r="F598" s="200">
        <v>10000</v>
      </c>
      <c r="G598" s="48"/>
      <c r="H598" s="48"/>
      <c r="I598" s="48" t="s">
        <v>2983</v>
      </c>
      <c r="J598" s="52" t="s">
        <v>118</v>
      </c>
      <c r="K598" s="65" t="s">
        <v>2216</v>
      </c>
      <c r="L598" s="52" t="s">
        <v>2990</v>
      </c>
    </row>
    <row r="599" spans="1:12" ht="15" customHeight="1" x14ac:dyDescent="0.25">
      <c r="A599" s="137">
        <v>42786</v>
      </c>
      <c r="B599" s="137" t="s">
        <v>2994</v>
      </c>
      <c r="C599" s="159">
        <v>37</v>
      </c>
      <c r="D599" s="138"/>
      <c r="E599" s="136" t="s">
        <v>1814</v>
      </c>
      <c r="F599" s="206">
        <v>3900</v>
      </c>
      <c r="G599" s="138"/>
      <c r="H599" s="138"/>
      <c r="I599" s="138" t="s">
        <v>2983</v>
      </c>
      <c r="J599" s="138" t="s">
        <v>142</v>
      </c>
      <c r="K599" s="138" t="s">
        <v>46</v>
      </c>
      <c r="L599" s="138"/>
    </row>
    <row r="600" spans="1:12" ht="15" customHeight="1" x14ac:dyDescent="0.25">
      <c r="A600" s="34">
        <v>42787</v>
      </c>
      <c r="B600" s="143" t="s">
        <v>2994</v>
      </c>
      <c r="C600" s="175">
        <v>22</v>
      </c>
      <c r="D600" s="39" t="s">
        <v>1962</v>
      </c>
      <c r="E600" s="39" t="s">
        <v>2472</v>
      </c>
      <c r="F600" s="200">
        <v>55</v>
      </c>
      <c r="G600" s="48"/>
      <c r="H600" s="48"/>
      <c r="I600" s="48" t="s">
        <v>2983</v>
      </c>
      <c r="J600" s="52" t="s">
        <v>142</v>
      </c>
      <c r="K600" s="48" t="s">
        <v>2979</v>
      </c>
      <c r="L600" s="52" t="s">
        <v>2979</v>
      </c>
    </row>
    <row r="601" spans="1:12" ht="15" customHeight="1" x14ac:dyDescent="0.25">
      <c r="A601" s="34">
        <v>42787</v>
      </c>
      <c r="B601" s="143" t="s">
        <v>2994</v>
      </c>
      <c r="C601" s="175">
        <v>24</v>
      </c>
      <c r="D601" s="39" t="s">
        <v>2729</v>
      </c>
      <c r="E601" s="39" t="s">
        <v>2730</v>
      </c>
      <c r="F601" s="200">
        <v>2000</v>
      </c>
      <c r="G601" s="48"/>
      <c r="H601" s="48"/>
      <c r="I601" s="48" t="s">
        <v>2983</v>
      </c>
      <c r="J601" s="52" t="s">
        <v>142</v>
      </c>
      <c r="K601" s="52" t="s">
        <v>3409</v>
      </c>
      <c r="L601" s="52" t="s">
        <v>2975</v>
      </c>
    </row>
    <row r="602" spans="1:12" ht="15" customHeight="1" x14ac:dyDescent="0.25">
      <c r="A602" s="34">
        <v>42787</v>
      </c>
      <c r="B602" s="143" t="s">
        <v>2994</v>
      </c>
      <c r="C602" s="175">
        <v>31</v>
      </c>
      <c r="D602" s="39" t="s">
        <v>143</v>
      </c>
      <c r="E602" s="39" t="s">
        <v>2702</v>
      </c>
      <c r="F602" s="200">
        <v>2000</v>
      </c>
      <c r="G602" s="48"/>
      <c r="H602" s="48"/>
      <c r="I602" s="48" t="s">
        <v>2983</v>
      </c>
      <c r="J602" s="52" t="s">
        <v>3415</v>
      </c>
      <c r="K602" s="52" t="s">
        <v>3414</v>
      </c>
      <c r="L602" s="52" t="s">
        <v>2975</v>
      </c>
    </row>
    <row r="603" spans="1:12" ht="15" customHeight="1" x14ac:dyDescent="0.25">
      <c r="A603" s="34">
        <v>42787</v>
      </c>
      <c r="B603" s="143" t="s">
        <v>2994</v>
      </c>
      <c r="C603" s="175">
        <v>31</v>
      </c>
      <c r="D603" s="39" t="s">
        <v>143</v>
      </c>
      <c r="E603" s="39" t="s">
        <v>2703</v>
      </c>
      <c r="F603" s="200">
        <v>370</v>
      </c>
      <c r="G603" s="48"/>
      <c r="H603" s="48"/>
      <c r="I603" s="48" t="s">
        <v>2983</v>
      </c>
      <c r="J603" s="52" t="s">
        <v>142</v>
      </c>
      <c r="K603" s="52" t="s">
        <v>3408</v>
      </c>
      <c r="L603" s="52" t="s">
        <v>2975</v>
      </c>
    </row>
    <row r="604" spans="1:12" ht="15" customHeight="1" x14ac:dyDescent="0.25">
      <c r="A604" s="34">
        <v>42787</v>
      </c>
      <c r="B604" s="143" t="s">
        <v>2994</v>
      </c>
      <c r="C604" s="175">
        <v>31</v>
      </c>
      <c r="D604" s="39" t="s">
        <v>143</v>
      </c>
      <c r="E604" s="39" t="s">
        <v>2704</v>
      </c>
      <c r="F604" s="200">
        <v>200</v>
      </c>
      <c r="G604" s="48"/>
      <c r="H604" s="48"/>
      <c r="I604" s="48" t="s">
        <v>2983</v>
      </c>
      <c r="J604" s="52" t="s">
        <v>142</v>
      </c>
      <c r="K604" s="52" t="s">
        <v>3408</v>
      </c>
      <c r="L604" s="52" t="s">
        <v>2975</v>
      </c>
    </row>
    <row r="605" spans="1:12" ht="15" customHeight="1" x14ac:dyDescent="0.25">
      <c r="A605" s="34">
        <v>42787</v>
      </c>
      <c r="B605" s="143" t="s">
        <v>2994</v>
      </c>
      <c r="C605" s="175">
        <v>31</v>
      </c>
      <c r="D605" s="39" t="s">
        <v>143</v>
      </c>
      <c r="E605" s="39" t="s">
        <v>2705</v>
      </c>
      <c r="F605" s="200">
        <v>1000</v>
      </c>
      <c r="G605" s="48"/>
      <c r="H605" s="48"/>
      <c r="I605" s="48" t="s">
        <v>2983</v>
      </c>
      <c r="J605" s="52" t="s">
        <v>142</v>
      </c>
      <c r="K605" s="52" t="s">
        <v>2978</v>
      </c>
      <c r="L605" s="52" t="s">
        <v>2975</v>
      </c>
    </row>
    <row r="606" spans="1:12" ht="15" customHeight="1" x14ac:dyDescent="0.25">
      <c r="A606" s="34">
        <v>42787</v>
      </c>
      <c r="B606" s="143" t="s">
        <v>2994</v>
      </c>
      <c r="C606" s="175">
        <v>31</v>
      </c>
      <c r="D606" s="39" t="s">
        <v>143</v>
      </c>
      <c r="E606" s="39" t="s">
        <v>2706</v>
      </c>
      <c r="F606" s="200">
        <v>150</v>
      </c>
      <c r="G606" s="48"/>
      <c r="H606" s="48"/>
      <c r="I606" s="48" t="s">
        <v>2983</v>
      </c>
      <c r="J606" s="52" t="s">
        <v>142</v>
      </c>
      <c r="K606" s="52" t="s">
        <v>3408</v>
      </c>
      <c r="L606" s="52" t="s">
        <v>2975</v>
      </c>
    </row>
    <row r="607" spans="1:12" ht="15" customHeight="1" x14ac:dyDescent="0.25">
      <c r="A607" s="34">
        <v>42787</v>
      </c>
      <c r="B607" s="143" t="s">
        <v>2994</v>
      </c>
      <c r="C607" s="175">
        <v>31</v>
      </c>
      <c r="D607" s="39" t="s">
        <v>143</v>
      </c>
      <c r="E607" s="39" t="s">
        <v>2707</v>
      </c>
      <c r="F607" s="200">
        <v>70</v>
      </c>
      <c r="G607" s="48"/>
      <c r="H607" s="48"/>
      <c r="I607" s="48" t="s">
        <v>2983</v>
      </c>
      <c r="J607" s="52" t="s">
        <v>142</v>
      </c>
      <c r="K607" s="48" t="s">
        <v>2977</v>
      </c>
      <c r="L607" s="52" t="s">
        <v>2989</v>
      </c>
    </row>
    <row r="608" spans="1:12" ht="15" customHeight="1" x14ac:dyDescent="0.25">
      <c r="A608" s="34">
        <v>42787</v>
      </c>
      <c r="B608" s="143" t="s">
        <v>2994</v>
      </c>
      <c r="C608" s="175">
        <v>31</v>
      </c>
      <c r="D608" s="39" t="s">
        <v>143</v>
      </c>
      <c r="E608" s="39" t="s">
        <v>2708</v>
      </c>
      <c r="F608" s="200">
        <v>850</v>
      </c>
      <c r="G608" s="48"/>
      <c r="H608" s="48"/>
      <c r="I608" s="48" t="s">
        <v>2983</v>
      </c>
      <c r="J608" s="52" t="s">
        <v>142</v>
      </c>
      <c r="K608" s="52" t="s">
        <v>2989</v>
      </c>
      <c r="L608" s="52" t="s">
        <v>2989</v>
      </c>
    </row>
    <row r="609" spans="1:12" ht="15" customHeight="1" x14ac:dyDescent="0.25">
      <c r="A609" s="34">
        <v>42787</v>
      </c>
      <c r="B609" s="143" t="s">
        <v>2994</v>
      </c>
      <c r="C609" s="175">
        <v>31</v>
      </c>
      <c r="D609" s="39" t="s">
        <v>143</v>
      </c>
      <c r="E609" s="39" t="s">
        <v>2709</v>
      </c>
      <c r="F609" s="200">
        <v>120</v>
      </c>
      <c r="G609" s="48"/>
      <c r="H609" s="48"/>
      <c r="I609" s="48" t="s">
        <v>2983</v>
      </c>
      <c r="J609" s="52" t="s">
        <v>142</v>
      </c>
      <c r="K609" s="52" t="s">
        <v>3408</v>
      </c>
      <c r="L609" s="52" t="s">
        <v>2975</v>
      </c>
    </row>
    <row r="610" spans="1:12" ht="15" customHeight="1" x14ac:dyDescent="0.25">
      <c r="A610" s="34">
        <v>42787</v>
      </c>
      <c r="B610" s="143" t="s">
        <v>2994</v>
      </c>
      <c r="C610" s="175">
        <v>31</v>
      </c>
      <c r="D610" s="39" t="s">
        <v>143</v>
      </c>
      <c r="E610" s="39" t="s">
        <v>2710</v>
      </c>
      <c r="F610" s="200">
        <v>30</v>
      </c>
      <c r="G610" s="48"/>
      <c r="H610" s="48"/>
      <c r="I610" s="48" t="s">
        <v>2983</v>
      </c>
      <c r="J610" s="52" t="s">
        <v>142</v>
      </c>
      <c r="K610" s="48" t="s">
        <v>2977</v>
      </c>
      <c r="L610" s="52" t="s">
        <v>2989</v>
      </c>
    </row>
    <row r="611" spans="1:12" ht="15" customHeight="1" x14ac:dyDescent="0.25">
      <c r="A611" s="34">
        <v>42787</v>
      </c>
      <c r="B611" s="143" t="s">
        <v>2994</v>
      </c>
      <c r="C611" s="175">
        <v>31</v>
      </c>
      <c r="D611" s="39" t="s">
        <v>143</v>
      </c>
      <c r="E611" s="39" t="s">
        <v>2711</v>
      </c>
      <c r="F611" s="200">
        <v>19</v>
      </c>
      <c r="G611" s="48"/>
      <c r="H611" s="48"/>
      <c r="I611" s="48" t="s">
        <v>2983</v>
      </c>
      <c r="J611" s="52" t="s">
        <v>142</v>
      </c>
      <c r="K611" s="52" t="s">
        <v>2989</v>
      </c>
      <c r="L611" s="52" t="s">
        <v>2989</v>
      </c>
    </row>
    <row r="612" spans="1:12" ht="15" customHeight="1" x14ac:dyDescent="0.25">
      <c r="A612" s="34">
        <v>42787</v>
      </c>
      <c r="B612" s="143" t="s">
        <v>2994</v>
      </c>
      <c r="C612" s="175">
        <v>31</v>
      </c>
      <c r="D612" s="39" t="s">
        <v>143</v>
      </c>
      <c r="E612" s="39" t="s">
        <v>145</v>
      </c>
      <c r="F612" s="200">
        <v>289.64999999999998</v>
      </c>
      <c r="G612" s="48"/>
      <c r="H612" s="48"/>
      <c r="I612" s="48" t="s">
        <v>2983</v>
      </c>
      <c r="J612" s="52" t="s">
        <v>142</v>
      </c>
      <c r="K612" s="52" t="s">
        <v>2989</v>
      </c>
      <c r="L612" s="52" t="s">
        <v>2989</v>
      </c>
    </row>
    <row r="613" spans="1:12" ht="15" customHeight="1" x14ac:dyDescent="0.25">
      <c r="A613" s="34">
        <v>42787</v>
      </c>
      <c r="B613" s="143" t="s">
        <v>2994</v>
      </c>
      <c r="C613" s="175">
        <v>31</v>
      </c>
      <c r="D613" s="39" t="s">
        <v>143</v>
      </c>
      <c r="E613" s="39" t="s">
        <v>237</v>
      </c>
      <c r="F613" s="200">
        <v>335.55</v>
      </c>
      <c r="G613" s="48"/>
      <c r="H613" s="48"/>
      <c r="I613" s="48" t="s">
        <v>2983</v>
      </c>
      <c r="J613" s="52" t="s">
        <v>142</v>
      </c>
      <c r="K613" s="48" t="s">
        <v>2977</v>
      </c>
      <c r="L613" s="52" t="s">
        <v>2989</v>
      </c>
    </row>
    <row r="614" spans="1:12" ht="15" customHeight="1" x14ac:dyDescent="0.25">
      <c r="A614" s="34">
        <v>42787</v>
      </c>
      <c r="B614" s="143" t="s">
        <v>2994</v>
      </c>
      <c r="C614" s="175">
        <v>31</v>
      </c>
      <c r="D614" s="39" t="s">
        <v>143</v>
      </c>
      <c r="E614" s="39" t="s">
        <v>2712</v>
      </c>
      <c r="F614" s="200">
        <v>20</v>
      </c>
      <c r="G614" s="48"/>
      <c r="H614" s="48"/>
      <c r="I614" s="48" t="s">
        <v>2983</v>
      </c>
      <c r="J614" s="52" t="s">
        <v>142</v>
      </c>
      <c r="K614" s="52" t="s">
        <v>3408</v>
      </c>
      <c r="L614" s="52" t="s">
        <v>2975</v>
      </c>
    </row>
    <row r="615" spans="1:12" ht="15" customHeight="1" x14ac:dyDescent="0.25">
      <c r="A615" s="34">
        <v>42787</v>
      </c>
      <c r="B615" s="143" t="s">
        <v>2994</v>
      </c>
      <c r="C615" s="175">
        <v>31</v>
      </c>
      <c r="D615" s="39" t="s">
        <v>143</v>
      </c>
      <c r="E615" s="39" t="s">
        <v>2713</v>
      </c>
      <c r="F615" s="200">
        <v>92.5</v>
      </c>
      <c r="G615" s="48"/>
      <c r="H615" s="48"/>
      <c r="I615" s="48" t="s">
        <v>2983</v>
      </c>
      <c r="J615" s="52" t="s">
        <v>142</v>
      </c>
      <c r="K615" s="52" t="s">
        <v>3408</v>
      </c>
      <c r="L615" s="52" t="s">
        <v>2975</v>
      </c>
    </row>
    <row r="616" spans="1:12" ht="15" customHeight="1" x14ac:dyDescent="0.25">
      <c r="A616" s="34">
        <v>42787</v>
      </c>
      <c r="B616" s="143" t="s">
        <v>2994</v>
      </c>
      <c r="C616" s="175">
        <v>31</v>
      </c>
      <c r="D616" s="39" t="s">
        <v>143</v>
      </c>
      <c r="E616" s="39" t="s">
        <v>2707</v>
      </c>
      <c r="F616" s="200">
        <v>100</v>
      </c>
      <c r="G616" s="48"/>
      <c r="H616" s="48"/>
      <c r="I616" s="48" t="s">
        <v>2983</v>
      </c>
      <c r="J616" s="52" t="s">
        <v>142</v>
      </c>
      <c r="K616" s="48" t="s">
        <v>2977</v>
      </c>
      <c r="L616" s="52" t="s">
        <v>2989</v>
      </c>
    </row>
    <row r="617" spans="1:12" ht="15" customHeight="1" x14ac:dyDescent="0.25">
      <c r="A617" s="34">
        <v>42787</v>
      </c>
      <c r="B617" s="143" t="s">
        <v>2994</v>
      </c>
      <c r="C617" s="175">
        <v>31</v>
      </c>
      <c r="D617" s="39" t="s">
        <v>143</v>
      </c>
      <c r="E617" s="39" t="s">
        <v>2714</v>
      </c>
      <c r="F617" s="200">
        <v>31</v>
      </c>
      <c r="G617" s="48"/>
      <c r="H617" s="48"/>
      <c r="I617" s="48" t="s">
        <v>2983</v>
      </c>
      <c r="J617" s="52" t="s">
        <v>142</v>
      </c>
      <c r="K617" s="48" t="s">
        <v>2978</v>
      </c>
      <c r="L617" s="52" t="s">
        <v>2989</v>
      </c>
    </row>
    <row r="618" spans="1:12" ht="15" customHeight="1" x14ac:dyDescent="0.25">
      <c r="A618" s="34">
        <v>42787</v>
      </c>
      <c r="B618" s="143" t="s">
        <v>2994</v>
      </c>
      <c r="C618" s="175">
        <v>31</v>
      </c>
      <c r="D618" s="39" t="s">
        <v>143</v>
      </c>
      <c r="E618" s="39" t="s">
        <v>2715</v>
      </c>
      <c r="F618" s="200">
        <v>108</v>
      </c>
      <c r="G618" s="48"/>
      <c r="H618" s="48"/>
      <c r="I618" s="48" t="s">
        <v>2983</v>
      </c>
      <c r="J618" s="52" t="s">
        <v>142</v>
      </c>
      <c r="K618" s="48" t="s">
        <v>2978</v>
      </c>
      <c r="L618" s="52" t="s">
        <v>2989</v>
      </c>
    </row>
    <row r="619" spans="1:12" ht="15" customHeight="1" x14ac:dyDescent="0.25">
      <c r="A619" s="34">
        <v>42787</v>
      </c>
      <c r="B619" s="143" t="s">
        <v>2994</v>
      </c>
      <c r="C619" s="175">
        <v>31</v>
      </c>
      <c r="D619" s="39" t="s">
        <v>143</v>
      </c>
      <c r="E619" s="39" t="s">
        <v>77</v>
      </c>
      <c r="F619" s="200">
        <v>10</v>
      </c>
      <c r="G619" s="48"/>
      <c r="H619" s="48"/>
      <c r="I619" s="48" t="s">
        <v>2983</v>
      </c>
      <c r="J619" s="52" t="s">
        <v>142</v>
      </c>
      <c r="K619" s="52" t="s">
        <v>3408</v>
      </c>
      <c r="L619" s="52" t="s">
        <v>2975</v>
      </c>
    </row>
    <row r="620" spans="1:12" ht="15" customHeight="1" x14ac:dyDescent="0.25">
      <c r="A620" s="34">
        <v>42787</v>
      </c>
      <c r="B620" s="143" t="s">
        <v>2994</v>
      </c>
      <c r="C620" s="175">
        <v>31</v>
      </c>
      <c r="D620" s="39" t="s">
        <v>143</v>
      </c>
      <c r="E620" s="39" t="s">
        <v>2707</v>
      </c>
      <c r="F620" s="200">
        <v>20</v>
      </c>
      <c r="G620" s="48"/>
      <c r="H620" s="48"/>
      <c r="I620" s="48" t="s">
        <v>2983</v>
      </c>
      <c r="J620" s="52" t="s">
        <v>142</v>
      </c>
      <c r="K620" s="48" t="s">
        <v>2977</v>
      </c>
      <c r="L620" s="52" t="s">
        <v>2989</v>
      </c>
    </row>
    <row r="621" spans="1:12" ht="15" customHeight="1" x14ac:dyDescent="0.25">
      <c r="A621" s="34">
        <v>42787</v>
      </c>
      <c r="B621" s="143" t="s">
        <v>2994</v>
      </c>
      <c r="C621" s="175">
        <v>31</v>
      </c>
      <c r="D621" s="39" t="s">
        <v>143</v>
      </c>
      <c r="E621" s="39" t="s">
        <v>2716</v>
      </c>
      <c r="F621" s="200">
        <v>435</v>
      </c>
      <c r="G621" s="48"/>
      <c r="H621" s="48"/>
      <c r="I621" s="48" t="s">
        <v>2983</v>
      </c>
      <c r="J621" s="52" t="s">
        <v>142</v>
      </c>
      <c r="K621" s="48" t="s">
        <v>2977</v>
      </c>
      <c r="L621" s="52" t="s">
        <v>2989</v>
      </c>
    </row>
    <row r="622" spans="1:12" ht="15" customHeight="1" x14ac:dyDescent="0.25">
      <c r="A622" s="34">
        <v>42787</v>
      </c>
      <c r="B622" s="143" t="s">
        <v>2994</v>
      </c>
      <c r="C622" s="175">
        <v>31</v>
      </c>
      <c r="D622" s="39" t="s">
        <v>143</v>
      </c>
      <c r="E622" s="39" t="s">
        <v>2717</v>
      </c>
      <c r="F622" s="200">
        <v>162</v>
      </c>
      <c r="G622" s="48"/>
      <c r="H622" s="48"/>
      <c r="I622" s="48" t="s">
        <v>2983</v>
      </c>
      <c r="J622" s="52" t="s">
        <v>142</v>
      </c>
      <c r="K622" s="52" t="s">
        <v>2977</v>
      </c>
      <c r="L622" s="52" t="s">
        <v>2975</v>
      </c>
    </row>
    <row r="623" spans="1:12" ht="15" customHeight="1" x14ac:dyDescent="0.25">
      <c r="A623" s="34">
        <v>42787</v>
      </c>
      <c r="B623" s="143" t="s">
        <v>2994</v>
      </c>
      <c r="C623" s="175">
        <v>31</v>
      </c>
      <c r="D623" s="39" t="s">
        <v>143</v>
      </c>
      <c r="E623" s="39" t="s">
        <v>2718</v>
      </c>
      <c r="F623" s="200">
        <v>690</v>
      </c>
      <c r="G623" s="48"/>
      <c r="H623" s="48"/>
      <c r="I623" s="48" t="s">
        <v>2983</v>
      </c>
      <c r="J623" s="52" t="s">
        <v>142</v>
      </c>
      <c r="K623" s="52" t="s">
        <v>3408</v>
      </c>
      <c r="L623" s="52" t="s">
        <v>2975</v>
      </c>
    </row>
    <row r="624" spans="1:12" ht="15" customHeight="1" x14ac:dyDescent="0.25">
      <c r="A624" s="34">
        <v>42787</v>
      </c>
      <c r="B624" s="143" t="s">
        <v>2994</v>
      </c>
      <c r="C624" s="175">
        <v>31</v>
      </c>
      <c r="D624" s="39" t="s">
        <v>143</v>
      </c>
      <c r="E624" s="39" t="s">
        <v>77</v>
      </c>
      <c r="F624" s="200">
        <v>25</v>
      </c>
      <c r="G624" s="48"/>
      <c r="H624" s="48"/>
      <c r="I624" s="48" t="s">
        <v>2983</v>
      </c>
      <c r="J624" s="52" t="s">
        <v>142</v>
      </c>
      <c r="K624" s="52" t="s">
        <v>3408</v>
      </c>
      <c r="L624" s="52" t="s">
        <v>2975</v>
      </c>
    </row>
    <row r="625" spans="1:12" ht="15" customHeight="1" x14ac:dyDescent="0.25">
      <c r="A625" s="34">
        <v>42787</v>
      </c>
      <c r="B625" s="143" t="s">
        <v>2994</v>
      </c>
      <c r="C625" s="175">
        <v>31</v>
      </c>
      <c r="D625" s="39" t="s">
        <v>143</v>
      </c>
      <c r="E625" s="39" t="s">
        <v>2719</v>
      </c>
      <c r="F625" s="200">
        <v>63</v>
      </c>
      <c r="G625" s="48"/>
      <c r="H625" s="48"/>
      <c r="I625" s="48" t="s">
        <v>2983</v>
      </c>
      <c r="J625" s="52" t="s">
        <v>142</v>
      </c>
      <c r="K625" s="52" t="s">
        <v>3408</v>
      </c>
      <c r="L625" s="52" t="s">
        <v>2975</v>
      </c>
    </row>
    <row r="626" spans="1:12" ht="15" customHeight="1" x14ac:dyDescent="0.25">
      <c r="A626" s="34">
        <v>42787</v>
      </c>
      <c r="B626" s="143" t="s">
        <v>2994</v>
      </c>
      <c r="C626" s="175">
        <v>31</v>
      </c>
      <c r="D626" s="39" t="s">
        <v>143</v>
      </c>
      <c r="E626" s="39" t="s">
        <v>237</v>
      </c>
      <c r="F626" s="200">
        <v>719</v>
      </c>
      <c r="G626" s="48"/>
      <c r="H626" s="48"/>
      <c r="I626" s="48" t="s">
        <v>2983</v>
      </c>
      <c r="J626" s="52" t="s">
        <v>142</v>
      </c>
      <c r="K626" s="48" t="s">
        <v>2977</v>
      </c>
      <c r="L626" s="52" t="s">
        <v>2989</v>
      </c>
    </row>
    <row r="627" spans="1:12" ht="15" customHeight="1" x14ac:dyDescent="0.25">
      <c r="A627" s="34">
        <v>42787</v>
      </c>
      <c r="B627" s="143" t="s">
        <v>2994</v>
      </c>
      <c r="C627" s="175">
        <v>31</v>
      </c>
      <c r="D627" s="39" t="s">
        <v>143</v>
      </c>
      <c r="E627" s="39" t="s">
        <v>2720</v>
      </c>
      <c r="F627" s="200">
        <v>2295</v>
      </c>
      <c r="G627" s="48"/>
      <c r="H627" s="48"/>
      <c r="I627" s="48" t="s">
        <v>2983</v>
      </c>
      <c r="J627" s="52" t="s">
        <v>142</v>
      </c>
      <c r="K627" s="52" t="s">
        <v>2989</v>
      </c>
      <c r="L627" s="52" t="s">
        <v>2989</v>
      </c>
    </row>
    <row r="628" spans="1:12" ht="15" customHeight="1" x14ac:dyDescent="0.25">
      <c r="A628" s="34">
        <v>42787</v>
      </c>
      <c r="B628" s="143" t="s">
        <v>2994</v>
      </c>
      <c r="C628" s="175">
        <v>31</v>
      </c>
      <c r="D628" s="39" t="s">
        <v>143</v>
      </c>
      <c r="E628" s="39" t="s">
        <v>2702</v>
      </c>
      <c r="F628" s="200">
        <v>1000</v>
      </c>
      <c r="G628" s="48"/>
      <c r="H628" s="48"/>
      <c r="I628" s="48" t="s">
        <v>2983</v>
      </c>
      <c r="J628" s="52" t="s">
        <v>3415</v>
      </c>
      <c r="K628" s="52" t="s">
        <v>44</v>
      </c>
      <c r="L628" s="52" t="s">
        <v>2975</v>
      </c>
    </row>
    <row r="629" spans="1:12" ht="15" customHeight="1" x14ac:dyDescent="0.25">
      <c r="A629" s="34">
        <v>42787</v>
      </c>
      <c r="B629" s="143" t="s">
        <v>2994</v>
      </c>
      <c r="C629" s="175">
        <v>31</v>
      </c>
      <c r="D629" s="39" t="s">
        <v>143</v>
      </c>
      <c r="E629" s="39" t="s">
        <v>2721</v>
      </c>
      <c r="F629" s="200">
        <v>784</v>
      </c>
      <c r="G629" s="48"/>
      <c r="H629" s="48"/>
      <c r="I629" s="48" t="s">
        <v>2983</v>
      </c>
      <c r="J629" s="52" t="s">
        <v>142</v>
      </c>
      <c r="K629" s="52" t="s">
        <v>2989</v>
      </c>
      <c r="L629" s="52" t="s">
        <v>2989</v>
      </c>
    </row>
    <row r="630" spans="1:12" ht="15" customHeight="1" x14ac:dyDescent="0.25">
      <c r="A630" s="34">
        <v>42787</v>
      </c>
      <c r="B630" s="143" t="s">
        <v>2994</v>
      </c>
      <c r="C630" s="175">
        <v>31</v>
      </c>
      <c r="D630" s="39" t="s">
        <v>143</v>
      </c>
      <c r="E630" s="39" t="s">
        <v>2722</v>
      </c>
      <c r="F630" s="200">
        <v>90</v>
      </c>
      <c r="G630" s="48"/>
      <c r="H630" s="48"/>
      <c r="I630" s="48" t="s">
        <v>2983</v>
      </c>
      <c r="J630" s="52" t="s">
        <v>142</v>
      </c>
      <c r="K630" s="52" t="s">
        <v>3408</v>
      </c>
      <c r="L630" s="52" t="s">
        <v>2975</v>
      </c>
    </row>
    <row r="631" spans="1:12" ht="15" customHeight="1" x14ac:dyDescent="0.25">
      <c r="A631" s="34">
        <v>42787</v>
      </c>
      <c r="B631" s="143" t="s">
        <v>2994</v>
      </c>
      <c r="C631" s="175">
        <v>31</v>
      </c>
      <c r="D631" s="39" t="s">
        <v>143</v>
      </c>
      <c r="E631" s="39" t="s">
        <v>2723</v>
      </c>
      <c r="F631" s="200">
        <v>157</v>
      </c>
      <c r="G631" s="48"/>
      <c r="H631" s="48"/>
      <c r="I631" s="48" t="s">
        <v>2983</v>
      </c>
      <c r="J631" s="52" t="s">
        <v>142</v>
      </c>
      <c r="K631" s="52" t="s">
        <v>3408</v>
      </c>
      <c r="L631" s="52" t="s">
        <v>2975</v>
      </c>
    </row>
    <row r="632" spans="1:12" ht="15" customHeight="1" x14ac:dyDescent="0.25">
      <c r="A632" s="34">
        <v>42787</v>
      </c>
      <c r="B632" s="143" t="s">
        <v>2994</v>
      </c>
      <c r="C632" s="175">
        <v>31</v>
      </c>
      <c r="D632" s="39" t="s">
        <v>143</v>
      </c>
      <c r="E632" s="39" t="s">
        <v>2724</v>
      </c>
      <c r="F632" s="200">
        <v>30</v>
      </c>
      <c r="G632" s="48"/>
      <c r="H632" s="48"/>
      <c r="I632" s="48" t="s">
        <v>2983</v>
      </c>
      <c r="J632" s="52" t="s">
        <v>142</v>
      </c>
      <c r="K632" s="52" t="s">
        <v>3408</v>
      </c>
      <c r="L632" s="52" t="s">
        <v>2975</v>
      </c>
    </row>
    <row r="633" spans="1:12" ht="15" customHeight="1" x14ac:dyDescent="0.25">
      <c r="A633" s="34">
        <v>42787</v>
      </c>
      <c r="B633" s="143" t="s">
        <v>2994</v>
      </c>
      <c r="C633" s="175">
        <v>31</v>
      </c>
      <c r="D633" s="39" t="s">
        <v>143</v>
      </c>
      <c r="E633" s="39" t="s">
        <v>2725</v>
      </c>
      <c r="F633" s="200">
        <v>145</v>
      </c>
      <c r="G633" s="48"/>
      <c r="H633" s="48"/>
      <c r="I633" s="48" t="s">
        <v>2983</v>
      </c>
      <c r="J633" s="52" t="s">
        <v>142</v>
      </c>
      <c r="K633" s="52" t="s">
        <v>3408</v>
      </c>
      <c r="L633" s="52" t="s">
        <v>2975</v>
      </c>
    </row>
    <row r="634" spans="1:12" ht="31.5" customHeight="1" x14ac:dyDescent="0.25">
      <c r="A634" s="34">
        <v>42787</v>
      </c>
      <c r="B634" s="143" t="s">
        <v>2994</v>
      </c>
      <c r="C634" s="175">
        <v>31</v>
      </c>
      <c r="D634" s="39" t="s">
        <v>143</v>
      </c>
      <c r="E634" s="39" t="s">
        <v>2726</v>
      </c>
      <c r="F634" s="200">
        <v>24</v>
      </c>
      <c r="G634" s="48"/>
      <c r="H634" s="48"/>
      <c r="I634" s="48" t="s">
        <v>2983</v>
      </c>
      <c r="J634" s="52" t="s">
        <v>142</v>
      </c>
      <c r="K634" s="48" t="s">
        <v>2977</v>
      </c>
      <c r="L634" s="52" t="s">
        <v>2989</v>
      </c>
    </row>
    <row r="635" spans="1:12" ht="15" customHeight="1" x14ac:dyDescent="0.25">
      <c r="A635" s="34">
        <v>42787</v>
      </c>
      <c r="B635" s="143" t="s">
        <v>2994</v>
      </c>
      <c r="C635" s="175">
        <v>31</v>
      </c>
      <c r="D635" s="39" t="s">
        <v>143</v>
      </c>
      <c r="E635" s="39" t="s">
        <v>2727</v>
      </c>
      <c r="F635" s="200">
        <v>600</v>
      </c>
      <c r="G635" s="48"/>
      <c r="H635" s="48"/>
      <c r="I635" s="48" t="s">
        <v>2983</v>
      </c>
      <c r="J635" s="52" t="s">
        <v>142</v>
      </c>
      <c r="K635" s="48" t="s">
        <v>2980</v>
      </c>
      <c r="L635" s="52" t="s">
        <v>2989</v>
      </c>
    </row>
    <row r="636" spans="1:12" ht="15" customHeight="1" x14ac:dyDescent="0.25">
      <c r="A636" s="34">
        <v>42787</v>
      </c>
      <c r="B636" s="143" t="s">
        <v>2994</v>
      </c>
      <c r="C636" s="175">
        <v>31</v>
      </c>
      <c r="D636" s="39" t="s">
        <v>143</v>
      </c>
      <c r="E636" s="39" t="s">
        <v>2728</v>
      </c>
      <c r="F636" s="200">
        <v>120</v>
      </c>
      <c r="G636" s="48"/>
      <c r="H636" s="48"/>
      <c r="I636" s="48" t="s">
        <v>2983</v>
      </c>
      <c r="J636" s="52" t="s">
        <v>142</v>
      </c>
      <c r="K636" s="52" t="s">
        <v>2989</v>
      </c>
      <c r="L636" s="52" t="s">
        <v>2989</v>
      </c>
    </row>
    <row r="637" spans="1:12" ht="15" customHeight="1" x14ac:dyDescent="0.25">
      <c r="A637" s="34">
        <v>42787</v>
      </c>
      <c r="B637" s="143" t="s">
        <v>2994</v>
      </c>
      <c r="C637" s="175">
        <v>37</v>
      </c>
      <c r="D637" s="39" t="s">
        <v>134</v>
      </c>
      <c r="E637" s="39" t="s">
        <v>2697</v>
      </c>
      <c r="F637" s="200">
        <v>600</v>
      </c>
      <c r="G637" s="48"/>
      <c r="H637" s="48"/>
      <c r="I637" s="48" t="s">
        <v>2983</v>
      </c>
      <c r="J637" s="52" t="s">
        <v>118</v>
      </c>
      <c r="K637" s="65" t="s">
        <v>2216</v>
      </c>
      <c r="L637" s="52" t="s">
        <v>2990</v>
      </c>
    </row>
    <row r="638" spans="1:12" ht="15" customHeight="1" x14ac:dyDescent="0.25">
      <c r="A638" s="34">
        <v>42787</v>
      </c>
      <c r="B638" s="143" t="s">
        <v>2994</v>
      </c>
      <c r="C638" s="175">
        <v>37</v>
      </c>
      <c r="D638" s="39" t="s">
        <v>134</v>
      </c>
      <c r="E638" s="39" t="s">
        <v>2698</v>
      </c>
      <c r="F638" s="200">
        <v>530</v>
      </c>
      <c r="G638" s="48"/>
      <c r="H638" s="48"/>
      <c r="I638" s="48" t="s">
        <v>2983</v>
      </c>
      <c r="J638" s="52" t="s">
        <v>118</v>
      </c>
      <c r="K638" s="65" t="s">
        <v>2216</v>
      </c>
      <c r="L638" s="52" t="s">
        <v>2990</v>
      </c>
    </row>
    <row r="639" spans="1:12" ht="15" customHeight="1" x14ac:dyDescent="0.25">
      <c r="A639" s="34">
        <v>42787</v>
      </c>
      <c r="B639" s="143" t="s">
        <v>2994</v>
      </c>
      <c r="C639" s="175">
        <v>37</v>
      </c>
      <c r="D639" s="39" t="s">
        <v>93</v>
      </c>
      <c r="E639" s="39" t="s">
        <v>2699</v>
      </c>
      <c r="F639" s="200">
        <v>500</v>
      </c>
      <c r="G639" s="48"/>
      <c r="H639" s="48"/>
      <c r="I639" s="48" t="s">
        <v>2983</v>
      </c>
      <c r="J639" s="52" t="s">
        <v>118</v>
      </c>
      <c r="K639" s="65" t="s">
        <v>2216</v>
      </c>
      <c r="L639" s="52" t="s">
        <v>2990</v>
      </c>
    </row>
    <row r="640" spans="1:12" ht="15" customHeight="1" x14ac:dyDescent="0.25">
      <c r="A640" s="34">
        <v>42787</v>
      </c>
      <c r="B640" s="143" t="s">
        <v>2994</v>
      </c>
      <c r="C640" s="175">
        <v>37</v>
      </c>
      <c r="D640" s="39" t="s">
        <v>271</v>
      </c>
      <c r="E640" s="39" t="s">
        <v>2700</v>
      </c>
      <c r="F640" s="200">
        <v>3300</v>
      </c>
      <c r="G640" s="48"/>
      <c r="H640" s="48"/>
      <c r="I640" s="48" t="s">
        <v>2983</v>
      </c>
      <c r="J640" s="52" t="s">
        <v>118</v>
      </c>
      <c r="K640" s="65" t="s">
        <v>2216</v>
      </c>
      <c r="L640" s="52" t="s">
        <v>2990</v>
      </c>
    </row>
    <row r="641" spans="1:12" ht="15" customHeight="1" x14ac:dyDescent="0.25">
      <c r="A641" s="34">
        <v>42787</v>
      </c>
      <c r="B641" s="143" t="s">
        <v>2994</v>
      </c>
      <c r="C641" s="175">
        <v>38</v>
      </c>
      <c r="D641" s="39" t="s">
        <v>2701</v>
      </c>
      <c r="E641" s="39" t="s">
        <v>821</v>
      </c>
      <c r="F641" s="200">
        <v>25848</v>
      </c>
      <c r="G641" s="48"/>
      <c r="H641" s="48"/>
      <c r="I641" s="48" t="s">
        <v>2983</v>
      </c>
      <c r="J641" s="52" t="s">
        <v>118</v>
      </c>
      <c r="K641" s="65" t="s">
        <v>2216</v>
      </c>
      <c r="L641" s="52" t="s">
        <v>2990</v>
      </c>
    </row>
    <row r="642" spans="1:12" ht="15" customHeight="1" x14ac:dyDescent="0.25">
      <c r="A642" s="34">
        <v>42787</v>
      </c>
      <c r="B642" s="143" t="s">
        <v>2994</v>
      </c>
      <c r="C642" s="175">
        <v>38</v>
      </c>
      <c r="D642" s="39" t="s">
        <v>2248</v>
      </c>
      <c r="E642" s="39" t="s">
        <v>117</v>
      </c>
      <c r="F642" s="200">
        <v>5</v>
      </c>
      <c r="G642" s="48"/>
      <c r="H642" s="48"/>
      <c r="I642" s="48" t="s">
        <v>2983</v>
      </c>
      <c r="J642" s="52" t="s">
        <v>118</v>
      </c>
      <c r="K642" s="65" t="s">
        <v>2216</v>
      </c>
      <c r="L642" s="52" t="s">
        <v>2990</v>
      </c>
    </row>
    <row r="643" spans="1:12" ht="15" customHeight="1" x14ac:dyDescent="0.25">
      <c r="A643" s="34">
        <v>42787</v>
      </c>
      <c r="B643" s="143" t="s">
        <v>2994</v>
      </c>
      <c r="C643" s="175">
        <v>38</v>
      </c>
      <c r="D643" s="39" t="s">
        <v>2248</v>
      </c>
      <c r="E643" s="39" t="s">
        <v>117</v>
      </c>
      <c r="F643" s="200">
        <v>63</v>
      </c>
      <c r="G643" s="48"/>
      <c r="H643" s="48"/>
      <c r="I643" s="48" t="s">
        <v>2983</v>
      </c>
      <c r="J643" s="52" t="s">
        <v>118</v>
      </c>
      <c r="K643" s="65" t="s">
        <v>2216</v>
      </c>
      <c r="L643" s="52" t="s">
        <v>2990</v>
      </c>
    </row>
    <row r="644" spans="1:12" ht="15" customHeight="1" x14ac:dyDescent="0.25">
      <c r="A644" s="34">
        <v>42787</v>
      </c>
      <c r="B644" s="143" t="s">
        <v>2994</v>
      </c>
      <c r="C644" s="175">
        <v>38</v>
      </c>
      <c r="D644" s="39" t="s">
        <v>2248</v>
      </c>
      <c r="E644" s="39" t="s">
        <v>117</v>
      </c>
      <c r="F644" s="200">
        <v>4.5</v>
      </c>
      <c r="G644" s="48"/>
      <c r="H644" s="48"/>
      <c r="I644" s="48" t="s">
        <v>2983</v>
      </c>
      <c r="J644" s="52" t="s">
        <v>118</v>
      </c>
      <c r="K644" s="65" t="s">
        <v>2216</v>
      </c>
      <c r="L644" s="52" t="s">
        <v>2990</v>
      </c>
    </row>
    <row r="645" spans="1:12" ht="15" customHeight="1" x14ac:dyDescent="0.25">
      <c r="A645" s="34">
        <v>42787</v>
      </c>
      <c r="B645" s="143" t="s">
        <v>2994</v>
      </c>
      <c r="C645" s="175">
        <v>38</v>
      </c>
      <c r="D645" s="39" t="s">
        <v>1296</v>
      </c>
      <c r="E645" s="39" t="s">
        <v>245</v>
      </c>
      <c r="F645" s="200">
        <v>4297</v>
      </c>
      <c r="G645" s="48"/>
      <c r="H645" s="48"/>
      <c r="I645" s="48" t="s">
        <v>2983</v>
      </c>
      <c r="J645" s="52" t="s">
        <v>118</v>
      </c>
      <c r="K645" s="65" t="s">
        <v>2216</v>
      </c>
      <c r="L645" s="52" t="s">
        <v>2990</v>
      </c>
    </row>
    <row r="646" spans="1:12" ht="15" customHeight="1" x14ac:dyDescent="0.25">
      <c r="A646" s="34">
        <v>42787</v>
      </c>
      <c r="B646" s="143" t="s">
        <v>2994</v>
      </c>
      <c r="C646" s="175">
        <v>38</v>
      </c>
      <c r="D646" s="39" t="s">
        <v>1296</v>
      </c>
      <c r="E646" s="39" t="s">
        <v>245</v>
      </c>
      <c r="F646" s="200">
        <v>14630</v>
      </c>
      <c r="G646" s="48"/>
      <c r="H646" s="48"/>
      <c r="I646" s="48" t="s">
        <v>2983</v>
      </c>
      <c r="J646" s="52" t="s">
        <v>118</v>
      </c>
      <c r="K646" s="65" t="s">
        <v>2216</v>
      </c>
      <c r="L646" s="52" t="s">
        <v>2990</v>
      </c>
    </row>
    <row r="647" spans="1:12" ht="15" customHeight="1" x14ac:dyDescent="0.25">
      <c r="A647" s="34">
        <v>42787</v>
      </c>
      <c r="B647" s="143" t="s">
        <v>2994</v>
      </c>
      <c r="C647" s="175">
        <v>38</v>
      </c>
      <c r="D647" s="39" t="s">
        <v>2731</v>
      </c>
      <c r="E647" s="39" t="s">
        <v>245</v>
      </c>
      <c r="F647" s="200">
        <v>39384</v>
      </c>
      <c r="G647" s="48"/>
      <c r="H647" s="48"/>
      <c r="I647" s="48" t="s">
        <v>2983</v>
      </c>
      <c r="J647" s="52" t="s">
        <v>118</v>
      </c>
      <c r="K647" s="65" t="s">
        <v>2216</v>
      </c>
      <c r="L647" s="52" t="s">
        <v>2990</v>
      </c>
    </row>
    <row r="648" spans="1:12" ht="15" customHeight="1" x14ac:dyDescent="0.25">
      <c r="A648" s="34">
        <v>42787</v>
      </c>
      <c r="B648" s="143" t="s">
        <v>2994</v>
      </c>
      <c r="C648" s="175">
        <v>39</v>
      </c>
      <c r="D648" s="39" t="s">
        <v>429</v>
      </c>
      <c r="E648" s="39" t="s">
        <v>2732</v>
      </c>
      <c r="F648" s="200">
        <v>600</v>
      </c>
      <c r="G648" s="48"/>
      <c r="H648" s="48"/>
      <c r="I648" s="48" t="s">
        <v>2983</v>
      </c>
      <c r="J648" s="52" t="s">
        <v>118</v>
      </c>
      <c r="K648" s="65" t="s">
        <v>2216</v>
      </c>
      <c r="L648" s="52" t="s">
        <v>2990</v>
      </c>
    </row>
    <row r="649" spans="1:12" ht="15" customHeight="1" x14ac:dyDescent="0.25">
      <c r="A649" s="137">
        <v>42787</v>
      </c>
      <c r="B649" s="137" t="s">
        <v>2994</v>
      </c>
      <c r="C649" s="159">
        <v>57</v>
      </c>
      <c r="D649" s="138"/>
      <c r="E649" s="138" t="s">
        <v>3238</v>
      </c>
      <c r="F649" s="205">
        <v>800</v>
      </c>
      <c r="G649" s="138"/>
      <c r="H649" s="138"/>
      <c r="I649" s="138" t="s">
        <v>2983</v>
      </c>
      <c r="J649" s="138" t="s">
        <v>118</v>
      </c>
      <c r="K649" s="138" t="s">
        <v>2216</v>
      </c>
      <c r="L649" s="138"/>
    </row>
    <row r="650" spans="1:12" ht="15" customHeight="1" x14ac:dyDescent="0.25">
      <c r="A650" s="34">
        <v>42788</v>
      </c>
      <c r="B650" s="143" t="s">
        <v>2994</v>
      </c>
      <c r="C650" s="175">
        <v>23</v>
      </c>
      <c r="D650" s="39" t="s">
        <v>850</v>
      </c>
      <c r="E650" s="39" t="s">
        <v>2735</v>
      </c>
      <c r="F650" s="200">
        <v>150</v>
      </c>
      <c r="G650" s="48"/>
      <c r="H650" s="48"/>
      <c r="I650" s="48" t="s">
        <v>2983</v>
      </c>
      <c r="J650" s="52" t="s">
        <v>142</v>
      </c>
      <c r="K650" s="48" t="s">
        <v>2980</v>
      </c>
      <c r="L650" s="52" t="s">
        <v>2989</v>
      </c>
    </row>
    <row r="651" spans="1:12" ht="15" customHeight="1" x14ac:dyDescent="0.25">
      <c r="A651" s="34">
        <v>42788</v>
      </c>
      <c r="B651" s="143" t="s">
        <v>2994</v>
      </c>
      <c r="C651" s="175">
        <v>25</v>
      </c>
      <c r="D651" s="39" t="s">
        <v>1872</v>
      </c>
      <c r="E651" s="39" t="s">
        <v>2737</v>
      </c>
      <c r="F651" s="200">
        <v>250</v>
      </c>
      <c r="G651" s="48"/>
      <c r="H651" s="48"/>
      <c r="I651" s="48" t="s">
        <v>2983</v>
      </c>
      <c r="J651" s="52" t="s">
        <v>142</v>
      </c>
      <c r="K651" s="48" t="s">
        <v>2974</v>
      </c>
      <c r="L651" s="52" t="s">
        <v>2989</v>
      </c>
    </row>
    <row r="652" spans="1:12" ht="15" customHeight="1" x14ac:dyDescent="0.25">
      <c r="A652" s="137">
        <v>42788</v>
      </c>
      <c r="B652" s="137" t="s">
        <v>2994</v>
      </c>
      <c r="C652" s="159">
        <v>36</v>
      </c>
      <c r="D652" s="138"/>
      <c r="E652" s="138" t="s">
        <v>3280</v>
      </c>
      <c r="F652" s="205">
        <v>4700</v>
      </c>
      <c r="G652" s="138"/>
      <c r="H652" s="138"/>
      <c r="I652" s="138" t="s">
        <v>2983</v>
      </c>
      <c r="J652" s="138" t="s">
        <v>142</v>
      </c>
      <c r="K652" s="138" t="s">
        <v>2989</v>
      </c>
      <c r="L652" s="138"/>
    </row>
    <row r="653" spans="1:12" ht="15" customHeight="1" x14ac:dyDescent="0.25">
      <c r="A653" s="34">
        <v>42788</v>
      </c>
      <c r="B653" s="143" t="s">
        <v>2994</v>
      </c>
      <c r="C653" s="175">
        <v>39</v>
      </c>
      <c r="D653" s="39" t="s">
        <v>134</v>
      </c>
      <c r="E653" s="39" t="s">
        <v>2547</v>
      </c>
      <c r="F653" s="200">
        <v>810</v>
      </c>
      <c r="G653" s="48"/>
      <c r="H653" s="48"/>
      <c r="I653" s="48" t="s">
        <v>2983</v>
      </c>
      <c r="J653" s="52" t="s">
        <v>118</v>
      </c>
      <c r="K653" s="65" t="s">
        <v>2216</v>
      </c>
      <c r="L653" s="52" t="s">
        <v>2990</v>
      </c>
    </row>
    <row r="654" spans="1:12" ht="15" customHeight="1" x14ac:dyDescent="0.25">
      <c r="A654" s="34">
        <v>42788</v>
      </c>
      <c r="B654" s="143" t="s">
        <v>2994</v>
      </c>
      <c r="C654" s="175">
        <v>39</v>
      </c>
      <c r="D654" s="39" t="s">
        <v>134</v>
      </c>
      <c r="E654" s="39" t="s">
        <v>2547</v>
      </c>
      <c r="F654" s="200">
        <v>700</v>
      </c>
      <c r="G654" s="48"/>
      <c r="H654" s="48"/>
      <c r="I654" s="48" t="s">
        <v>2983</v>
      </c>
      <c r="J654" s="52" t="s">
        <v>118</v>
      </c>
      <c r="K654" s="65" t="s">
        <v>2216</v>
      </c>
      <c r="L654" s="52" t="s">
        <v>2990</v>
      </c>
    </row>
    <row r="655" spans="1:12" ht="15" customHeight="1" x14ac:dyDescent="0.25">
      <c r="A655" s="34">
        <v>42788</v>
      </c>
      <c r="B655" s="143" t="s">
        <v>2994</v>
      </c>
      <c r="C655" s="175">
        <v>39</v>
      </c>
      <c r="D655" s="39" t="s">
        <v>271</v>
      </c>
      <c r="E655" s="39" t="s">
        <v>2733</v>
      </c>
      <c r="F655" s="200">
        <v>360</v>
      </c>
      <c r="G655" s="48"/>
      <c r="H655" s="48"/>
      <c r="I655" s="48" t="s">
        <v>2983</v>
      </c>
      <c r="J655" s="52" t="s">
        <v>118</v>
      </c>
      <c r="K655" s="65" t="s">
        <v>2216</v>
      </c>
      <c r="L655" s="52" t="s">
        <v>2990</v>
      </c>
    </row>
    <row r="656" spans="1:12" ht="15" customHeight="1" x14ac:dyDescent="0.25">
      <c r="A656" s="34">
        <v>42788</v>
      </c>
      <c r="B656" s="143" t="s">
        <v>2994</v>
      </c>
      <c r="C656" s="175">
        <v>39</v>
      </c>
      <c r="D656" s="39" t="s">
        <v>271</v>
      </c>
      <c r="E656" s="39" t="s">
        <v>2734</v>
      </c>
      <c r="F656" s="200">
        <v>1056</v>
      </c>
      <c r="G656" s="48"/>
      <c r="H656" s="48"/>
      <c r="I656" s="48" t="s">
        <v>2983</v>
      </c>
      <c r="J656" s="52" t="s">
        <v>118</v>
      </c>
      <c r="K656" s="65" t="s">
        <v>2216</v>
      </c>
      <c r="L656" s="52" t="s">
        <v>2990</v>
      </c>
    </row>
    <row r="657" spans="1:12" ht="15" customHeight="1" x14ac:dyDescent="0.25">
      <c r="A657" s="34">
        <v>42788</v>
      </c>
      <c r="B657" s="143" t="s">
        <v>2994</v>
      </c>
      <c r="C657" s="175">
        <v>39</v>
      </c>
      <c r="D657" s="39" t="s">
        <v>2736</v>
      </c>
      <c r="E657" s="39" t="s">
        <v>702</v>
      </c>
      <c r="F657" s="200">
        <v>800</v>
      </c>
      <c r="G657" s="48"/>
      <c r="H657" s="48"/>
      <c r="I657" s="48" t="s">
        <v>2983</v>
      </c>
      <c r="J657" s="52" t="s">
        <v>118</v>
      </c>
      <c r="K657" s="48" t="s">
        <v>10</v>
      </c>
      <c r="L657" s="52" t="s">
        <v>10</v>
      </c>
    </row>
    <row r="658" spans="1:12" ht="15" customHeight="1" x14ac:dyDescent="0.25">
      <c r="A658" s="34">
        <v>42788</v>
      </c>
      <c r="B658" s="143" t="s">
        <v>2994</v>
      </c>
      <c r="C658" s="175">
        <v>39</v>
      </c>
      <c r="D658" s="39" t="s">
        <v>393</v>
      </c>
      <c r="E658" s="39" t="s">
        <v>702</v>
      </c>
      <c r="F658" s="200">
        <v>500</v>
      </c>
      <c r="G658" s="48"/>
      <c r="H658" s="48"/>
      <c r="I658" s="48" t="s">
        <v>2983</v>
      </c>
      <c r="J658" s="52" t="s">
        <v>118</v>
      </c>
      <c r="K658" s="48" t="s">
        <v>10</v>
      </c>
      <c r="L658" s="52" t="s">
        <v>10</v>
      </c>
    </row>
    <row r="659" spans="1:12" ht="15" customHeight="1" x14ac:dyDescent="0.25">
      <c r="A659" s="34">
        <v>42788</v>
      </c>
      <c r="B659" s="143" t="s">
        <v>2994</v>
      </c>
      <c r="C659" s="175">
        <v>39</v>
      </c>
      <c r="D659" s="39" t="s">
        <v>2405</v>
      </c>
      <c r="E659" s="39" t="s">
        <v>2488</v>
      </c>
      <c r="F659" s="200">
        <v>1200</v>
      </c>
      <c r="G659" s="48"/>
      <c r="H659" s="48"/>
      <c r="I659" s="48" t="s">
        <v>2983</v>
      </c>
      <c r="J659" s="52" t="s">
        <v>118</v>
      </c>
      <c r="K659" s="65" t="s">
        <v>2216</v>
      </c>
      <c r="L659" s="52" t="s">
        <v>2990</v>
      </c>
    </row>
    <row r="660" spans="1:12" ht="15" customHeight="1" x14ac:dyDescent="0.25">
      <c r="A660" s="34">
        <v>42788</v>
      </c>
      <c r="B660" s="143" t="s">
        <v>2994</v>
      </c>
      <c r="C660" s="175">
        <v>40</v>
      </c>
      <c r="D660" s="39" t="s">
        <v>1296</v>
      </c>
      <c r="E660" s="39" t="s">
        <v>117</v>
      </c>
      <c r="F660" s="200">
        <v>14630</v>
      </c>
      <c r="G660" s="48"/>
      <c r="H660" s="48"/>
      <c r="I660" s="48" t="s">
        <v>2983</v>
      </c>
      <c r="J660" s="52" t="s">
        <v>118</v>
      </c>
      <c r="K660" s="65" t="s">
        <v>2216</v>
      </c>
      <c r="L660" s="52" t="s">
        <v>2990</v>
      </c>
    </row>
    <row r="661" spans="1:12" ht="15" customHeight="1" x14ac:dyDescent="0.25">
      <c r="A661" s="137">
        <v>42788</v>
      </c>
      <c r="B661" s="137" t="s">
        <v>2994</v>
      </c>
      <c r="C661" s="159">
        <v>62</v>
      </c>
      <c r="D661" s="138"/>
      <c r="E661" s="138" t="s">
        <v>631</v>
      </c>
      <c r="F661" s="205">
        <v>1582.5</v>
      </c>
      <c r="G661" s="138"/>
      <c r="H661" s="138"/>
      <c r="I661" s="138" t="s">
        <v>2983</v>
      </c>
      <c r="J661" s="138" t="s">
        <v>118</v>
      </c>
      <c r="K661" s="138" t="s">
        <v>2216</v>
      </c>
      <c r="L661" s="138"/>
    </row>
    <row r="662" spans="1:12" ht="15" customHeight="1" x14ac:dyDescent="0.25">
      <c r="A662" s="34">
        <v>42789</v>
      </c>
      <c r="B662" s="143" t="s">
        <v>2994</v>
      </c>
      <c r="C662" s="175">
        <v>26</v>
      </c>
      <c r="D662" s="39" t="s">
        <v>143</v>
      </c>
      <c r="E662" s="39" t="s">
        <v>2739</v>
      </c>
      <c r="F662" s="200">
        <v>140</v>
      </c>
      <c r="G662" s="48"/>
      <c r="H662" s="48"/>
      <c r="I662" s="48" t="s">
        <v>2983</v>
      </c>
      <c r="J662" s="52" t="s">
        <v>142</v>
      </c>
      <c r="K662" s="48" t="s">
        <v>2974</v>
      </c>
      <c r="L662" s="52" t="s">
        <v>2989</v>
      </c>
    </row>
    <row r="663" spans="1:12" ht="15" customHeight="1" x14ac:dyDescent="0.25">
      <c r="A663" s="34">
        <v>42789</v>
      </c>
      <c r="B663" s="143" t="s">
        <v>2994</v>
      </c>
      <c r="C663" s="175">
        <v>26</v>
      </c>
      <c r="D663" s="39" t="s">
        <v>143</v>
      </c>
      <c r="E663" s="39" t="s">
        <v>2740</v>
      </c>
      <c r="F663" s="200">
        <v>113</v>
      </c>
      <c r="G663" s="48"/>
      <c r="H663" s="48"/>
      <c r="I663" s="48" t="s">
        <v>2983</v>
      </c>
      <c r="J663" s="52" t="s">
        <v>142</v>
      </c>
      <c r="K663" s="52" t="s">
        <v>3408</v>
      </c>
      <c r="L663" s="52" t="s">
        <v>2975</v>
      </c>
    </row>
    <row r="664" spans="1:12" ht="15" customHeight="1" x14ac:dyDescent="0.25">
      <c r="A664" s="34">
        <v>42789</v>
      </c>
      <c r="B664" s="143" t="s">
        <v>2994</v>
      </c>
      <c r="C664" s="175">
        <v>26</v>
      </c>
      <c r="D664" s="39" t="s">
        <v>219</v>
      </c>
      <c r="E664" s="39" t="s">
        <v>2741</v>
      </c>
      <c r="F664" s="200">
        <v>44</v>
      </c>
      <c r="G664" s="48"/>
      <c r="H664" s="48"/>
      <c r="I664" s="48" t="s">
        <v>2983</v>
      </c>
      <c r="J664" s="52" t="s">
        <v>142</v>
      </c>
      <c r="K664" s="48" t="s">
        <v>2977</v>
      </c>
      <c r="L664" s="52" t="s">
        <v>2989</v>
      </c>
    </row>
    <row r="665" spans="1:12" ht="15" customHeight="1" x14ac:dyDescent="0.25">
      <c r="A665" s="34">
        <v>42789</v>
      </c>
      <c r="B665" s="143" t="s">
        <v>2994</v>
      </c>
      <c r="C665" s="175">
        <v>26</v>
      </c>
      <c r="D665" s="39" t="s">
        <v>219</v>
      </c>
      <c r="E665" s="39" t="s">
        <v>2742</v>
      </c>
      <c r="F665" s="200">
        <v>169.5</v>
      </c>
      <c r="G665" s="48"/>
      <c r="H665" s="48"/>
      <c r="I665" s="48" t="s">
        <v>2983</v>
      </c>
      <c r="J665" s="52" t="s">
        <v>142</v>
      </c>
      <c r="K665" s="48" t="s">
        <v>2977</v>
      </c>
      <c r="L665" s="52" t="s">
        <v>2989</v>
      </c>
    </row>
    <row r="666" spans="1:12" ht="15" customHeight="1" x14ac:dyDescent="0.25">
      <c r="A666" s="34">
        <v>42789</v>
      </c>
      <c r="B666" s="143" t="s">
        <v>2994</v>
      </c>
      <c r="C666" s="175">
        <v>26</v>
      </c>
      <c r="D666" s="39" t="s">
        <v>219</v>
      </c>
      <c r="E666" s="39" t="s">
        <v>2743</v>
      </c>
      <c r="F666" s="200">
        <v>400</v>
      </c>
      <c r="G666" s="48"/>
      <c r="H666" s="48"/>
      <c r="I666" s="48" t="s">
        <v>2983</v>
      </c>
      <c r="J666" s="52" t="s">
        <v>142</v>
      </c>
      <c r="K666" s="48" t="s">
        <v>2977</v>
      </c>
      <c r="L666" s="52" t="s">
        <v>2989</v>
      </c>
    </row>
    <row r="667" spans="1:12" ht="15" customHeight="1" x14ac:dyDescent="0.25">
      <c r="A667" s="34">
        <v>42789</v>
      </c>
      <c r="B667" s="143" t="s">
        <v>2994</v>
      </c>
      <c r="C667" s="175">
        <v>26</v>
      </c>
      <c r="D667" s="39" t="s">
        <v>219</v>
      </c>
      <c r="E667" s="39" t="s">
        <v>237</v>
      </c>
      <c r="F667" s="200">
        <v>180</v>
      </c>
      <c r="G667" s="48"/>
      <c r="H667" s="48"/>
      <c r="I667" s="48" t="s">
        <v>2983</v>
      </c>
      <c r="J667" s="52" t="s">
        <v>142</v>
      </c>
      <c r="K667" s="48" t="s">
        <v>2977</v>
      </c>
      <c r="L667" s="52" t="s">
        <v>2989</v>
      </c>
    </row>
    <row r="668" spans="1:12" ht="15" customHeight="1" x14ac:dyDescent="0.25">
      <c r="A668" s="34">
        <v>42789</v>
      </c>
      <c r="B668" s="143" t="s">
        <v>2994</v>
      </c>
      <c r="C668" s="175">
        <v>26</v>
      </c>
      <c r="D668" s="39" t="s">
        <v>219</v>
      </c>
      <c r="E668" s="39" t="s">
        <v>2744</v>
      </c>
      <c r="F668" s="200">
        <v>120</v>
      </c>
      <c r="G668" s="48"/>
      <c r="H668" s="48"/>
      <c r="I668" s="48" t="s">
        <v>2983</v>
      </c>
      <c r="J668" s="52" t="s">
        <v>142</v>
      </c>
      <c r="K668" s="52" t="s">
        <v>2989</v>
      </c>
      <c r="L668" s="52" t="s">
        <v>2975</v>
      </c>
    </row>
    <row r="669" spans="1:12" ht="15" customHeight="1" x14ac:dyDescent="0.25">
      <c r="A669" s="34">
        <v>42789</v>
      </c>
      <c r="B669" s="143" t="s">
        <v>2994</v>
      </c>
      <c r="C669" s="175">
        <v>26</v>
      </c>
      <c r="D669" s="39" t="s">
        <v>219</v>
      </c>
      <c r="E669" s="39" t="s">
        <v>2744</v>
      </c>
      <c r="F669" s="200">
        <v>110</v>
      </c>
      <c r="G669" s="48"/>
      <c r="H669" s="48"/>
      <c r="I669" s="48" t="s">
        <v>2983</v>
      </c>
      <c r="J669" s="52" t="s">
        <v>142</v>
      </c>
      <c r="K669" s="52" t="s">
        <v>2989</v>
      </c>
      <c r="L669" s="52" t="s">
        <v>2975</v>
      </c>
    </row>
    <row r="670" spans="1:12" ht="15" customHeight="1" x14ac:dyDescent="0.25">
      <c r="A670" s="34">
        <v>42789</v>
      </c>
      <c r="B670" s="143" t="s">
        <v>2994</v>
      </c>
      <c r="C670" s="175">
        <v>26</v>
      </c>
      <c r="D670" s="39" t="s">
        <v>143</v>
      </c>
      <c r="E670" s="39" t="s">
        <v>2593</v>
      </c>
      <c r="F670" s="200">
        <v>50</v>
      </c>
      <c r="G670" s="48"/>
      <c r="H670" s="48"/>
      <c r="I670" s="48" t="s">
        <v>2983</v>
      </c>
      <c r="J670" s="52" t="s">
        <v>142</v>
      </c>
      <c r="K670" s="52" t="s">
        <v>3408</v>
      </c>
      <c r="L670" s="52" t="s">
        <v>2975</v>
      </c>
    </row>
    <row r="671" spans="1:12" ht="15" customHeight="1" x14ac:dyDescent="0.25">
      <c r="A671" s="34">
        <v>42789</v>
      </c>
      <c r="B671" s="143" t="s">
        <v>2994</v>
      </c>
      <c r="C671" s="175">
        <v>27</v>
      </c>
      <c r="D671" s="39" t="s">
        <v>1790</v>
      </c>
      <c r="E671" s="39" t="s">
        <v>2745</v>
      </c>
      <c r="F671" s="200">
        <v>200</v>
      </c>
      <c r="G671" s="48"/>
      <c r="H671" s="48"/>
      <c r="I671" s="48" t="s">
        <v>2983</v>
      </c>
      <c r="J671" s="52" t="s">
        <v>142</v>
      </c>
      <c r="K671" s="48" t="s">
        <v>2974</v>
      </c>
      <c r="L671" s="52" t="s">
        <v>2989</v>
      </c>
    </row>
    <row r="672" spans="1:12" ht="15" customHeight="1" x14ac:dyDescent="0.25">
      <c r="A672" s="34">
        <v>42789</v>
      </c>
      <c r="B672" s="143" t="s">
        <v>2994</v>
      </c>
      <c r="C672" s="175">
        <v>41</v>
      </c>
      <c r="D672" s="39" t="s">
        <v>93</v>
      </c>
      <c r="E672" s="39" t="s">
        <v>2738</v>
      </c>
      <c r="F672" s="200">
        <v>500</v>
      </c>
      <c r="G672" s="48"/>
      <c r="H672" s="48"/>
      <c r="I672" s="48" t="s">
        <v>2983</v>
      </c>
      <c r="J672" s="52" t="s">
        <v>118</v>
      </c>
      <c r="K672" s="65" t="s">
        <v>2216</v>
      </c>
      <c r="L672" s="52" t="s">
        <v>2990</v>
      </c>
    </row>
    <row r="673" spans="1:12" ht="15" customHeight="1" x14ac:dyDescent="0.25">
      <c r="A673" s="34">
        <v>42789</v>
      </c>
      <c r="B673" s="143" t="s">
        <v>2994</v>
      </c>
      <c r="C673" s="175">
        <v>41</v>
      </c>
      <c r="D673" s="39" t="s">
        <v>127</v>
      </c>
      <c r="E673" s="39" t="s">
        <v>2746</v>
      </c>
      <c r="F673" s="200">
        <v>62.25</v>
      </c>
      <c r="G673" s="48"/>
      <c r="H673" s="48"/>
      <c r="I673" s="48" t="s">
        <v>2983</v>
      </c>
      <c r="J673" s="52" t="s">
        <v>118</v>
      </c>
      <c r="K673" s="48" t="s">
        <v>10</v>
      </c>
      <c r="L673" s="52" t="s">
        <v>10</v>
      </c>
    </row>
    <row r="674" spans="1:12" ht="15.75" customHeight="1" x14ac:dyDescent="0.25">
      <c r="A674" s="34">
        <v>42791</v>
      </c>
      <c r="B674" s="143" t="s">
        <v>2994</v>
      </c>
      <c r="C674" s="175">
        <v>27</v>
      </c>
      <c r="D674" s="39" t="s">
        <v>271</v>
      </c>
      <c r="E674" s="39" t="s">
        <v>2747</v>
      </c>
      <c r="F674" s="200">
        <v>420</v>
      </c>
      <c r="G674" s="48"/>
      <c r="H674" s="48"/>
      <c r="I674" s="48" t="s">
        <v>2983</v>
      </c>
      <c r="J674" s="52" t="s">
        <v>142</v>
      </c>
      <c r="K674" s="52" t="s">
        <v>2989</v>
      </c>
      <c r="L674" s="52" t="s">
        <v>2975</v>
      </c>
    </row>
    <row r="675" spans="1:12" ht="15.75" customHeight="1" x14ac:dyDescent="0.25">
      <c r="A675" s="34">
        <v>42791</v>
      </c>
      <c r="B675" s="143" t="s">
        <v>2994</v>
      </c>
      <c r="C675" s="175">
        <v>27</v>
      </c>
      <c r="D675" s="39" t="s">
        <v>1790</v>
      </c>
      <c r="E675" s="39" t="s">
        <v>2748</v>
      </c>
      <c r="F675" s="200">
        <v>200</v>
      </c>
      <c r="G675" s="48"/>
      <c r="H675" s="48"/>
      <c r="I675" s="48" t="s">
        <v>2983</v>
      </c>
      <c r="J675" s="52" t="s">
        <v>142</v>
      </c>
      <c r="K675" s="48" t="s">
        <v>2974</v>
      </c>
      <c r="L675" s="52" t="s">
        <v>2989</v>
      </c>
    </row>
    <row r="676" spans="1:12" ht="15.75" customHeight="1" x14ac:dyDescent="0.25">
      <c r="A676" s="34">
        <v>42792</v>
      </c>
      <c r="B676" s="143" t="s">
        <v>2994</v>
      </c>
      <c r="C676" s="175">
        <v>27</v>
      </c>
      <c r="D676" s="39" t="s">
        <v>376</v>
      </c>
      <c r="E676" s="39" t="s">
        <v>2750</v>
      </c>
      <c r="F676" s="200">
        <v>800</v>
      </c>
      <c r="G676" s="48"/>
      <c r="H676" s="48"/>
      <c r="I676" s="48" t="s">
        <v>2983</v>
      </c>
      <c r="J676" s="52" t="s">
        <v>142</v>
      </c>
      <c r="K676" s="48" t="s">
        <v>46</v>
      </c>
      <c r="L676" s="52" t="s">
        <v>46</v>
      </c>
    </row>
    <row r="677" spans="1:12" ht="15.75" customHeight="1" x14ac:dyDescent="0.25">
      <c r="A677" s="34">
        <v>42792</v>
      </c>
      <c r="B677" s="143" t="s">
        <v>2994</v>
      </c>
      <c r="C677" s="175">
        <v>27</v>
      </c>
      <c r="D677" s="39" t="s">
        <v>376</v>
      </c>
      <c r="E677" s="39" t="s">
        <v>2751</v>
      </c>
      <c r="F677" s="200">
        <v>150</v>
      </c>
      <c r="G677" s="48"/>
      <c r="H677" s="48"/>
      <c r="I677" s="48" t="s">
        <v>2983</v>
      </c>
      <c r="J677" s="52" t="s">
        <v>142</v>
      </c>
      <c r="K677" s="48" t="s">
        <v>46</v>
      </c>
      <c r="L677" s="52" t="s">
        <v>46</v>
      </c>
    </row>
    <row r="678" spans="1:12" ht="15.75" customHeight="1" x14ac:dyDescent="0.25">
      <c r="A678" s="34">
        <v>42792</v>
      </c>
      <c r="B678" s="143" t="s">
        <v>2994</v>
      </c>
      <c r="C678" s="175">
        <v>27</v>
      </c>
      <c r="D678" s="39" t="s">
        <v>376</v>
      </c>
      <c r="E678" s="39" t="s">
        <v>2752</v>
      </c>
      <c r="F678" s="200">
        <v>250</v>
      </c>
      <c r="G678" s="48"/>
      <c r="H678" s="48"/>
      <c r="I678" s="48" t="s">
        <v>2983</v>
      </c>
      <c r="J678" s="52" t="s">
        <v>142</v>
      </c>
      <c r="K678" s="48" t="s">
        <v>46</v>
      </c>
      <c r="L678" s="52" t="s">
        <v>46</v>
      </c>
    </row>
    <row r="679" spans="1:12" ht="15.75" customHeight="1" x14ac:dyDescent="0.25">
      <c r="A679" s="34">
        <v>42792</v>
      </c>
      <c r="B679" s="143" t="s">
        <v>2994</v>
      </c>
      <c r="C679" s="175">
        <v>27</v>
      </c>
      <c r="D679" s="39" t="s">
        <v>1790</v>
      </c>
      <c r="E679" s="39" t="s">
        <v>2754</v>
      </c>
      <c r="F679" s="200">
        <v>200</v>
      </c>
      <c r="G679" s="48"/>
      <c r="H679" s="48"/>
      <c r="I679" s="48" t="s">
        <v>2983</v>
      </c>
      <c r="J679" s="52" t="s">
        <v>142</v>
      </c>
      <c r="K679" s="48" t="s">
        <v>2978</v>
      </c>
      <c r="L679" s="52" t="s">
        <v>2989</v>
      </c>
    </row>
    <row r="680" spans="1:12" ht="15.75" customHeight="1" x14ac:dyDescent="0.25">
      <c r="A680" s="34">
        <v>42792</v>
      </c>
      <c r="B680" s="143" t="s">
        <v>2994</v>
      </c>
      <c r="C680" s="175">
        <v>41</v>
      </c>
      <c r="D680" s="39" t="s">
        <v>2405</v>
      </c>
      <c r="E680" s="39" t="s">
        <v>2749</v>
      </c>
      <c r="F680" s="200">
        <v>1582</v>
      </c>
      <c r="G680" s="48"/>
      <c r="H680" s="48"/>
      <c r="I680" s="48" t="s">
        <v>2983</v>
      </c>
      <c r="J680" s="52" t="s">
        <v>118</v>
      </c>
      <c r="K680" s="65" t="s">
        <v>2216</v>
      </c>
      <c r="L680" s="52" t="s">
        <v>2990</v>
      </c>
    </row>
    <row r="681" spans="1:12" ht="15.75" customHeight="1" x14ac:dyDescent="0.25">
      <c r="A681" s="34">
        <v>42792</v>
      </c>
      <c r="B681" s="143" t="s">
        <v>2994</v>
      </c>
      <c r="C681" s="175">
        <v>42</v>
      </c>
      <c r="D681" s="39" t="s">
        <v>2432</v>
      </c>
      <c r="E681" s="39" t="s">
        <v>117</v>
      </c>
      <c r="F681" s="200">
        <v>4297</v>
      </c>
      <c r="G681" s="48"/>
      <c r="H681" s="48"/>
      <c r="I681" s="48" t="s">
        <v>2983</v>
      </c>
      <c r="J681" s="52" t="s">
        <v>118</v>
      </c>
      <c r="K681" s="65" t="s">
        <v>2216</v>
      </c>
      <c r="L681" s="52" t="s">
        <v>2990</v>
      </c>
    </row>
    <row r="682" spans="1:12" ht="15.75" customHeight="1" x14ac:dyDescent="0.25">
      <c r="A682" s="34">
        <v>42792</v>
      </c>
      <c r="B682" s="143" t="s">
        <v>2994</v>
      </c>
      <c r="C682" s="175">
        <v>42</v>
      </c>
      <c r="D682" s="39" t="s">
        <v>2432</v>
      </c>
      <c r="E682" s="39" t="s">
        <v>117</v>
      </c>
      <c r="F682" s="200">
        <v>4297</v>
      </c>
      <c r="G682" s="48"/>
      <c r="H682" s="48"/>
      <c r="I682" s="48" t="s">
        <v>2983</v>
      </c>
      <c r="J682" s="52" t="s">
        <v>118</v>
      </c>
      <c r="K682" s="65" t="s">
        <v>2216</v>
      </c>
      <c r="L682" s="52" t="s">
        <v>2990</v>
      </c>
    </row>
    <row r="683" spans="1:12" ht="15.75" customHeight="1" x14ac:dyDescent="0.25">
      <c r="A683" s="34">
        <v>42792</v>
      </c>
      <c r="B683" s="143" t="s">
        <v>2994</v>
      </c>
      <c r="C683" s="175">
        <v>42</v>
      </c>
      <c r="D683" s="39" t="s">
        <v>2432</v>
      </c>
      <c r="E683" s="39" t="s">
        <v>117</v>
      </c>
      <c r="F683" s="200">
        <v>14630</v>
      </c>
      <c r="G683" s="48"/>
      <c r="H683" s="48"/>
      <c r="I683" s="48" t="s">
        <v>2983</v>
      </c>
      <c r="J683" s="52" t="s">
        <v>118</v>
      </c>
      <c r="K683" s="65" t="s">
        <v>2216</v>
      </c>
      <c r="L683" s="52" t="s">
        <v>2990</v>
      </c>
    </row>
    <row r="684" spans="1:12" ht="15.75" customHeight="1" x14ac:dyDescent="0.25">
      <c r="A684" s="34">
        <v>42792</v>
      </c>
      <c r="B684" s="143" t="s">
        <v>2994</v>
      </c>
      <c r="C684" s="175">
        <v>42</v>
      </c>
      <c r="D684" s="39" t="s">
        <v>2432</v>
      </c>
      <c r="E684" s="39" t="s">
        <v>117</v>
      </c>
      <c r="F684" s="200">
        <v>1679</v>
      </c>
      <c r="G684" s="48"/>
      <c r="H684" s="48"/>
      <c r="I684" s="48" t="s">
        <v>2983</v>
      </c>
      <c r="J684" s="52" t="s">
        <v>118</v>
      </c>
      <c r="K684" s="65" t="s">
        <v>2216</v>
      </c>
      <c r="L684" s="52" t="s">
        <v>2990</v>
      </c>
    </row>
    <row r="685" spans="1:12" ht="15.75" customHeight="1" x14ac:dyDescent="0.25">
      <c r="A685" s="34">
        <v>42792</v>
      </c>
      <c r="B685" s="143" t="s">
        <v>2994</v>
      </c>
      <c r="C685" s="175">
        <v>42</v>
      </c>
      <c r="D685" s="39" t="s">
        <v>270</v>
      </c>
      <c r="E685" s="39" t="s">
        <v>117</v>
      </c>
      <c r="F685" s="200">
        <v>2052</v>
      </c>
      <c r="G685" s="48"/>
      <c r="H685" s="48"/>
      <c r="I685" s="48" t="s">
        <v>2983</v>
      </c>
      <c r="J685" s="52" t="s">
        <v>118</v>
      </c>
      <c r="K685" s="65" t="s">
        <v>2216</v>
      </c>
      <c r="L685" s="52" t="s">
        <v>2990</v>
      </c>
    </row>
    <row r="686" spans="1:12" ht="15.75" customHeight="1" x14ac:dyDescent="0.25">
      <c r="A686" s="34">
        <v>42792</v>
      </c>
      <c r="B686" s="143" t="s">
        <v>2994</v>
      </c>
      <c r="C686" s="175">
        <v>42</v>
      </c>
      <c r="D686" s="39" t="s">
        <v>270</v>
      </c>
      <c r="E686" s="39" t="s">
        <v>117</v>
      </c>
      <c r="F686" s="200">
        <v>27</v>
      </c>
      <c r="G686" s="48"/>
      <c r="H686" s="48"/>
      <c r="I686" s="48" t="s">
        <v>2983</v>
      </c>
      <c r="J686" s="52" t="s">
        <v>118</v>
      </c>
      <c r="K686" s="65" t="s">
        <v>2216</v>
      </c>
      <c r="L686" s="52" t="s">
        <v>2990</v>
      </c>
    </row>
    <row r="687" spans="1:12" ht="15.75" customHeight="1" x14ac:dyDescent="0.25">
      <c r="A687" s="34">
        <v>42792</v>
      </c>
      <c r="B687" s="143" t="s">
        <v>2994</v>
      </c>
      <c r="C687" s="175">
        <v>42</v>
      </c>
      <c r="D687" s="39" t="s">
        <v>270</v>
      </c>
      <c r="E687" s="39" t="s">
        <v>117</v>
      </c>
      <c r="F687" s="200">
        <v>18</v>
      </c>
      <c r="G687" s="48"/>
      <c r="H687" s="48"/>
      <c r="I687" s="48" t="s">
        <v>2983</v>
      </c>
      <c r="J687" s="52" t="s">
        <v>118</v>
      </c>
      <c r="K687" s="65" t="s">
        <v>2216</v>
      </c>
      <c r="L687" s="52" t="s">
        <v>2990</v>
      </c>
    </row>
    <row r="688" spans="1:12" ht="15.75" customHeight="1" x14ac:dyDescent="0.25">
      <c r="A688" s="34">
        <v>42792</v>
      </c>
      <c r="B688" s="143" t="s">
        <v>2994</v>
      </c>
      <c r="C688" s="175">
        <v>42</v>
      </c>
      <c r="D688" s="39" t="s">
        <v>270</v>
      </c>
      <c r="E688" s="39" t="s">
        <v>117</v>
      </c>
      <c r="F688" s="200">
        <v>1282.5</v>
      </c>
      <c r="G688" s="48"/>
      <c r="H688" s="48"/>
      <c r="I688" s="48" t="s">
        <v>2983</v>
      </c>
      <c r="J688" s="52" t="s">
        <v>118</v>
      </c>
      <c r="K688" s="65" t="s">
        <v>2216</v>
      </c>
      <c r="L688" s="52" t="s">
        <v>2990</v>
      </c>
    </row>
    <row r="689" spans="1:12" ht="15.75" customHeight="1" x14ac:dyDescent="0.25">
      <c r="A689" s="34">
        <v>42792</v>
      </c>
      <c r="B689" s="143" t="s">
        <v>2994</v>
      </c>
      <c r="C689" s="175">
        <v>42</v>
      </c>
      <c r="D689" s="39" t="s">
        <v>270</v>
      </c>
      <c r="E689" s="39" t="s">
        <v>117</v>
      </c>
      <c r="F689" s="200">
        <v>150</v>
      </c>
      <c r="G689" s="48"/>
      <c r="H689" s="48"/>
      <c r="I689" s="48" t="s">
        <v>2983</v>
      </c>
      <c r="J689" s="52" t="s">
        <v>118</v>
      </c>
      <c r="K689" s="65" t="s">
        <v>2216</v>
      </c>
      <c r="L689" s="52" t="s">
        <v>2990</v>
      </c>
    </row>
    <row r="690" spans="1:12" ht="15.75" customHeight="1" x14ac:dyDescent="0.25">
      <c r="A690" s="34">
        <v>42792</v>
      </c>
      <c r="B690" s="143" t="s">
        <v>2994</v>
      </c>
      <c r="C690" s="175">
        <v>42</v>
      </c>
      <c r="D690" s="39" t="s">
        <v>270</v>
      </c>
      <c r="E690" s="39" t="s">
        <v>117</v>
      </c>
      <c r="F690" s="200">
        <v>150</v>
      </c>
      <c r="G690" s="48"/>
      <c r="H690" s="48"/>
      <c r="I690" s="48" t="s">
        <v>2983</v>
      </c>
      <c r="J690" s="52" t="s">
        <v>118</v>
      </c>
      <c r="K690" s="65" t="s">
        <v>2216</v>
      </c>
      <c r="L690" s="52" t="s">
        <v>2990</v>
      </c>
    </row>
    <row r="691" spans="1:12" ht="15.75" customHeight="1" x14ac:dyDescent="0.25">
      <c r="A691" s="34">
        <v>42792</v>
      </c>
      <c r="B691" s="143" t="s">
        <v>2994</v>
      </c>
      <c r="C691" s="175">
        <v>42</v>
      </c>
      <c r="D691" s="39" t="s">
        <v>2753</v>
      </c>
      <c r="E691" s="39" t="s">
        <v>1012</v>
      </c>
      <c r="F691" s="200">
        <v>6400</v>
      </c>
      <c r="G691" s="48"/>
      <c r="H691" s="48"/>
      <c r="I691" s="48" t="s">
        <v>2983</v>
      </c>
      <c r="J691" s="52" t="s">
        <v>118</v>
      </c>
      <c r="K691" s="65" t="s">
        <v>2216</v>
      </c>
      <c r="L691" s="52" t="s">
        <v>2990</v>
      </c>
    </row>
    <row r="692" spans="1:12" ht="15.75" customHeight="1" x14ac:dyDescent="0.25">
      <c r="A692" s="34">
        <v>42792</v>
      </c>
      <c r="B692" s="143" t="s">
        <v>2994</v>
      </c>
      <c r="C692" s="175">
        <v>42</v>
      </c>
      <c r="D692" s="39" t="s">
        <v>2753</v>
      </c>
      <c r="E692" s="39" t="s">
        <v>1012</v>
      </c>
      <c r="F692" s="200">
        <v>3200</v>
      </c>
      <c r="G692" s="48"/>
      <c r="H692" s="48"/>
      <c r="I692" s="48" t="s">
        <v>2983</v>
      </c>
      <c r="J692" s="52" t="s">
        <v>118</v>
      </c>
      <c r="K692" s="65" t="s">
        <v>2216</v>
      </c>
      <c r="L692" s="52" t="s">
        <v>2990</v>
      </c>
    </row>
    <row r="693" spans="1:12" ht="15.75" customHeight="1" x14ac:dyDescent="0.25">
      <c r="A693" s="34">
        <v>42792</v>
      </c>
      <c r="B693" s="143" t="s">
        <v>2994</v>
      </c>
      <c r="C693" s="175">
        <v>42</v>
      </c>
      <c r="D693" s="39" t="s">
        <v>2753</v>
      </c>
      <c r="E693" s="39" t="s">
        <v>117</v>
      </c>
      <c r="F693" s="200">
        <v>11000</v>
      </c>
      <c r="G693" s="48"/>
      <c r="H693" s="48"/>
      <c r="I693" s="48" t="s">
        <v>2983</v>
      </c>
      <c r="J693" s="52" t="s">
        <v>118</v>
      </c>
      <c r="K693" s="65" t="s">
        <v>2216</v>
      </c>
      <c r="L693" s="52" t="s">
        <v>2990</v>
      </c>
    </row>
    <row r="694" spans="1:12" ht="15.75" customHeight="1" x14ac:dyDescent="0.25">
      <c r="A694" s="34">
        <v>42792</v>
      </c>
      <c r="B694" s="143" t="s">
        <v>2994</v>
      </c>
      <c r="C694" s="175">
        <v>43</v>
      </c>
      <c r="D694" s="39" t="s">
        <v>2405</v>
      </c>
      <c r="E694" s="39" t="s">
        <v>2755</v>
      </c>
      <c r="F694" s="200">
        <v>7000</v>
      </c>
      <c r="G694" s="48"/>
      <c r="H694" s="48"/>
      <c r="I694" s="48" t="s">
        <v>2983</v>
      </c>
      <c r="J694" s="52" t="s">
        <v>118</v>
      </c>
      <c r="K694" s="65" t="s">
        <v>2216</v>
      </c>
      <c r="L694" s="52" t="s">
        <v>2990</v>
      </c>
    </row>
    <row r="695" spans="1:12" ht="15.75" customHeight="1" x14ac:dyDescent="0.25">
      <c r="A695" s="34">
        <v>42792</v>
      </c>
      <c r="B695" s="143" t="s">
        <v>2994</v>
      </c>
      <c r="C695" s="175">
        <v>43</v>
      </c>
      <c r="D695" s="39" t="s">
        <v>2756</v>
      </c>
      <c r="E695" s="39" t="s">
        <v>2757</v>
      </c>
      <c r="F695" s="200">
        <v>75</v>
      </c>
      <c r="G695" s="48"/>
      <c r="H695" s="48"/>
      <c r="I695" s="48" t="s">
        <v>2983</v>
      </c>
      <c r="J695" s="52" t="s">
        <v>118</v>
      </c>
      <c r="K695" s="65" t="s">
        <v>2216</v>
      </c>
      <c r="L695" s="52" t="s">
        <v>2990</v>
      </c>
    </row>
    <row r="696" spans="1:12" ht="15.75" customHeight="1" x14ac:dyDescent="0.25">
      <c r="A696" s="137">
        <v>42792</v>
      </c>
      <c r="B696" s="137" t="s">
        <v>2994</v>
      </c>
      <c r="C696" s="159">
        <v>63</v>
      </c>
      <c r="D696" s="138"/>
      <c r="E696" s="138" t="s">
        <v>631</v>
      </c>
      <c r="F696" s="205">
        <v>2300</v>
      </c>
      <c r="G696" s="138"/>
      <c r="H696" s="138"/>
      <c r="I696" s="138" t="s">
        <v>2983</v>
      </c>
      <c r="J696" s="138" t="s">
        <v>118</v>
      </c>
      <c r="K696" s="138" t="s">
        <v>2216</v>
      </c>
      <c r="L696" s="138"/>
    </row>
    <row r="697" spans="1:12" ht="15.75" customHeight="1" x14ac:dyDescent="0.25">
      <c r="A697" s="34">
        <v>42793</v>
      </c>
      <c r="B697" s="143" t="s">
        <v>2994</v>
      </c>
      <c r="C697" s="175">
        <v>28</v>
      </c>
      <c r="D697" s="39" t="s">
        <v>2506</v>
      </c>
      <c r="E697" s="39" t="s">
        <v>2472</v>
      </c>
      <c r="F697" s="200">
        <v>110</v>
      </c>
      <c r="G697" s="48"/>
      <c r="H697" s="48"/>
      <c r="I697" s="48" t="s">
        <v>2983</v>
      </c>
      <c r="J697" s="52" t="s">
        <v>142</v>
      </c>
      <c r="K697" s="48" t="s">
        <v>2979</v>
      </c>
      <c r="L697" s="52" t="s">
        <v>2979</v>
      </c>
    </row>
    <row r="698" spans="1:12" ht="15.75" customHeight="1" x14ac:dyDescent="0.25">
      <c r="A698" s="34">
        <v>42793</v>
      </c>
      <c r="B698" s="143" t="s">
        <v>2994</v>
      </c>
      <c r="C698" s="175">
        <v>28</v>
      </c>
      <c r="D698" s="39" t="s">
        <v>429</v>
      </c>
      <c r="E698" s="39" t="s">
        <v>2759</v>
      </c>
      <c r="F698" s="200">
        <v>1950</v>
      </c>
      <c r="G698" s="48"/>
      <c r="H698" s="48"/>
      <c r="I698" s="48" t="s">
        <v>2983</v>
      </c>
      <c r="J698" s="52" t="s">
        <v>142</v>
      </c>
      <c r="K698" s="48" t="s">
        <v>2979</v>
      </c>
      <c r="L698" s="52" t="s">
        <v>2979</v>
      </c>
    </row>
    <row r="699" spans="1:12" ht="15.75" customHeight="1" x14ac:dyDescent="0.25">
      <c r="A699" s="34">
        <v>42793</v>
      </c>
      <c r="B699" s="143" t="s">
        <v>2994</v>
      </c>
      <c r="C699" s="175">
        <v>29</v>
      </c>
      <c r="D699" s="39" t="s">
        <v>249</v>
      </c>
      <c r="E699" s="39" t="s">
        <v>237</v>
      </c>
      <c r="F699" s="200">
        <v>22</v>
      </c>
      <c r="G699" s="48"/>
      <c r="H699" s="48"/>
      <c r="I699" s="48" t="s">
        <v>2983</v>
      </c>
      <c r="J699" s="52" t="s">
        <v>142</v>
      </c>
      <c r="K699" s="48" t="s">
        <v>2977</v>
      </c>
      <c r="L699" s="52" t="s">
        <v>2989</v>
      </c>
    </row>
    <row r="700" spans="1:12" ht="15.75" customHeight="1" x14ac:dyDescent="0.25">
      <c r="A700" s="34">
        <v>42793</v>
      </c>
      <c r="B700" s="143" t="s">
        <v>2994</v>
      </c>
      <c r="C700" s="175">
        <v>29</v>
      </c>
      <c r="D700" s="39" t="s">
        <v>249</v>
      </c>
      <c r="E700" s="39" t="s">
        <v>2760</v>
      </c>
      <c r="F700" s="200">
        <v>14</v>
      </c>
      <c r="G700" s="48"/>
      <c r="H700" s="48"/>
      <c r="I700" s="48" t="s">
        <v>2983</v>
      </c>
      <c r="J700" s="52" t="s">
        <v>142</v>
      </c>
      <c r="K700" s="48" t="s">
        <v>2977</v>
      </c>
      <c r="L700" s="52" t="s">
        <v>2989</v>
      </c>
    </row>
    <row r="701" spans="1:12" ht="15.75" customHeight="1" x14ac:dyDescent="0.25">
      <c r="A701" s="34">
        <v>42793</v>
      </c>
      <c r="B701" s="143" t="s">
        <v>2994</v>
      </c>
      <c r="C701" s="175">
        <v>29</v>
      </c>
      <c r="D701" s="39" t="s">
        <v>249</v>
      </c>
      <c r="E701" s="39" t="s">
        <v>2499</v>
      </c>
      <c r="F701" s="200">
        <v>34</v>
      </c>
      <c r="G701" s="48"/>
      <c r="H701" s="48"/>
      <c r="I701" s="48" t="s">
        <v>2983</v>
      </c>
      <c r="J701" s="52" t="s">
        <v>142</v>
      </c>
      <c r="K701" s="48" t="s">
        <v>2977</v>
      </c>
      <c r="L701" s="52" t="s">
        <v>2989</v>
      </c>
    </row>
    <row r="702" spans="1:12" ht="15.75" customHeight="1" x14ac:dyDescent="0.25">
      <c r="A702" s="34">
        <v>42793</v>
      </c>
      <c r="B702" s="143" t="s">
        <v>2994</v>
      </c>
      <c r="C702" s="175">
        <v>29</v>
      </c>
      <c r="D702" s="39" t="s">
        <v>249</v>
      </c>
      <c r="E702" s="39" t="s">
        <v>2761</v>
      </c>
      <c r="F702" s="200">
        <v>23.5</v>
      </c>
      <c r="G702" s="48"/>
      <c r="H702" s="48"/>
      <c r="I702" s="48" t="s">
        <v>2983</v>
      </c>
      <c r="J702" s="52" t="s">
        <v>142</v>
      </c>
      <c r="K702" s="48" t="s">
        <v>2977</v>
      </c>
      <c r="L702" s="52" t="s">
        <v>2989</v>
      </c>
    </row>
    <row r="703" spans="1:12" ht="15.75" customHeight="1" x14ac:dyDescent="0.25">
      <c r="A703" s="34">
        <v>42793</v>
      </c>
      <c r="B703" s="143" t="s">
        <v>2994</v>
      </c>
      <c r="C703" s="175">
        <v>29</v>
      </c>
      <c r="D703" s="39" t="s">
        <v>249</v>
      </c>
      <c r="E703" s="39" t="s">
        <v>2762</v>
      </c>
      <c r="F703" s="200">
        <v>70</v>
      </c>
      <c r="G703" s="48"/>
      <c r="H703" s="48"/>
      <c r="I703" s="48" t="s">
        <v>2983</v>
      </c>
      <c r="J703" s="52" t="s">
        <v>142</v>
      </c>
      <c r="K703" s="52" t="s">
        <v>2989</v>
      </c>
      <c r="L703" s="52" t="s">
        <v>2975</v>
      </c>
    </row>
    <row r="704" spans="1:12" ht="15.75" customHeight="1" x14ac:dyDescent="0.25">
      <c r="A704" s="34">
        <v>42793</v>
      </c>
      <c r="B704" s="143" t="s">
        <v>2994</v>
      </c>
      <c r="C704" s="175">
        <v>29</v>
      </c>
      <c r="D704" s="39" t="s">
        <v>249</v>
      </c>
      <c r="E704" s="39" t="s">
        <v>2763</v>
      </c>
      <c r="F704" s="200">
        <v>331</v>
      </c>
      <c r="G704" s="48"/>
      <c r="H704" s="48"/>
      <c r="I704" s="48" t="s">
        <v>2983</v>
      </c>
      <c r="J704" s="52" t="s">
        <v>142</v>
      </c>
      <c r="K704" s="48" t="s">
        <v>2973</v>
      </c>
      <c r="L704" s="52" t="s">
        <v>2973</v>
      </c>
    </row>
    <row r="705" spans="1:12" ht="15.75" customHeight="1" x14ac:dyDescent="0.25">
      <c r="A705" s="34">
        <v>42793</v>
      </c>
      <c r="B705" s="143" t="s">
        <v>2994</v>
      </c>
      <c r="C705" s="175">
        <v>29</v>
      </c>
      <c r="D705" s="39" t="s">
        <v>249</v>
      </c>
      <c r="E705" s="39" t="s">
        <v>2764</v>
      </c>
      <c r="F705" s="200">
        <v>57.75</v>
      </c>
      <c r="G705" s="48"/>
      <c r="H705" s="48"/>
      <c r="I705" s="48" t="s">
        <v>2983</v>
      </c>
      <c r="J705" s="52" t="s">
        <v>142</v>
      </c>
      <c r="K705" s="48" t="s">
        <v>2977</v>
      </c>
      <c r="L705" s="52" t="s">
        <v>2989</v>
      </c>
    </row>
    <row r="706" spans="1:12" ht="15.75" customHeight="1" x14ac:dyDescent="0.25">
      <c r="A706" s="34">
        <v>42793</v>
      </c>
      <c r="B706" s="143" t="s">
        <v>2994</v>
      </c>
      <c r="C706" s="175">
        <v>29</v>
      </c>
      <c r="D706" s="39" t="s">
        <v>249</v>
      </c>
      <c r="E706" s="39" t="s">
        <v>2765</v>
      </c>
      <c r="F706" s="200">
        <v>13</v>
      </c>
      <c r="G706" s="48"/>
      <c r="H706" s="48"/>
      <c r="I706" s="48" t="s">
        <v>2983</v>
      </c>
      <c r="J706" s="52" t="s">
        <v>142</v>
      </c>
      <c r="K706" s="48" t="s">
        <v>2977</v>
      </c>
      <c r="L706" s="52" t="s">
        <v>2989</v>
      </c>
    </row>
    <row r="707" spans="1:12" ht="15.75" customHeight="1" x14ac:dyDescent="0.25">
      <c r="A707" s="34">
        <v>42793</v>
      </c>
      <c r="B707" s="143" t="s">
        <v>2994</v>
      </c>
      <c r="C707" s="175">
        <v>29</v>
      </c>
      <c r="D707" s="39" t="s">
        <v>249</v>
      </c>
      <c r="E707" s="39" t="s">
        <v>2766</v>
      </c>
      <c r="F707" s="200">
        <v>75</v>
      </c>
      <c r="G707" s="48"/>
      <c r="H707" s="48"/>
      <c r="I707" s="48" t="s">
        <v>2983</v>
      </c>
      <c r="J707" s="52" t="s">
        <v>142</v>
      </c>
      <c r="K707" s="48" t="s">
        <v>2977</v>
      </c>
      <c r="L707" s="52" t="s">
        <v>2989</v>
      </c>
    </row>
    <row r="708" spans="1:12" ht="15.75" customHeight="1" x14ac:dyDescent="0.25">
      <c r="A708" s="34">
        <v>42793</v>
      </c>
      <c r="B708" s="143" t="s">
        <v>2994</v>
      </c>
      <c r="C708" s="175">
        <v>29</v>
      </c>
      <c r="D708" s="39" t="s">
        <v>249</v>
      </c>
      <c r="E708" s="39" t="s">
        <v>2728</v>
      </c>
      <c r="F708" s="200">
        <v>95</v>
      </c>
      <c r="G708" s="48"/>
      <c r="H708" s="48"/>
      <c r="I708" s="48" t="s">
        <v>2983</v>
      </c>
      <c r="J708" s="52" t="s">
        <v>142</v>
      </c>
      <c r="K708" s="52" t="s">
        <v>2989</v>
      </c>
      <c r="L708" s="52" t="s">
        <v>2989</v>
      </c>
    </row>
    <row r="709" spans="1:12" ht="15.75" customHeight="1" x14ac:dyDescent="0.25">
      <c r="A709" s="34">
        <v>42793</v>
      </c>
      <c r="B709" s="143" t="s">
        <v>2994</v>
      </c>
      <c r="C709" s="175">
        <v>29</v>
      </c>
      <c r="D709" s="39" t="s">
        <v>249</v>
      </c>
      <c r="E709" s="39" t="s">
        <v>2499</v>
      </c>
      <c r="F709" s="200">
        <v>34</v>
      </c>
      <c r="G709" s="48"/>
      <c r="H709" s="48"/>
      <c r="I709" s="48" t="s">
        <v>2983</v>
      </c>
      <c r="J709" s="52" t="s">
        <v>142</v>
      </c>
      <c r="K709" s="48" t="s">
        <v>2977</v>
      </c>
      <c r="L709" s="52" t="s">
        <v>2989</v>
      </c>
    </row>
    <row r="710" spans="1:12" ht="15.75" customHeight="1" x14ac:dyDescent="0.25">
      <c r="A710" s="34">
        <v>42793</v>
      </c>
      <c r="B710" s="143" t="s">
        <v>2994</v>
      </c>
      <c r="C710" s="175">
        <v>30</v>
      </c>
      <c r="D710" s="39" t="s">
        <v>429</v>
      </c>
      <c r="E710" s="39" t="s">
        <v>2767</v>
      </c>
      <c r="F710" s="200">
        <v>255</v>
      </c>
      <c r="G710" s="48"/>
      <c r="H710" s="48"/>
      <c r="I710" s="48" t="s">
        <v>2983</v>
      </c>
      <c r="J710" s="52" t="s">
        <v>142</v>
      </c>
      <c r="K710" s="48" t="s">
        <v>2979</v>
      </c>
      <c r="L710" s="52" t="s">
        <v>2979</v>
      </c>
    </row>
    <row r="711" spans="1:12" ht="15.75" customHeight="1" x14ac:dyDescent="0.25">
      <c r="A711" s="34">
        <v>42793</v>
      </c>
      <c r="B711" s="143" t="s">
        <v>2994</v>
      </c>
      <c r="C711" s="175">
        <v>30</v>
      </c>
      <c r="D711" s="39" t="s">
        <v>177</v>
      </c>
      <c r="E711" s="39" t="s">
        <v>2768</v>
      </c>
      <c r="F711" s="200">
        <v>10</v>
      </c>
      <c r="G711" s="48"/>
      <c r="H711" s="48"/>
      <c r="I711" s="48" t="s">
        <v>2983</v>
      </c>
      <c r="J711" s="52" t="s">
        <v>142</v>
      </c>
      <c r="K711" s="52" t="s">
        <v>3408</v>
      </c>
      <c r="L711" s="52" t="s">
        <v>2975</v>
      </c>
    </row>
    <row r="712" spans="1:12" ht="15.75" customHeight="1" x14ac:dyDescent="0.25">
      <c r="A712" s="34">
        <v>42793</v>
      </c>
      <c r="B712" s="143" t="s">
        <v>2994</v>
      </c>
      <c r="C712" s="175">
        <v>43</v>
      </c>
      <c r="D712" s="39" t="s">
        <v>271</v>
      </c>
      <c r="E712" s="39" t="s">
        <v>2758</v>
      </c>
      <c r="F712" s="200">
        <v>825</v>
      </c>
      <c r="G712" s="48"/>
      <c r="H712" s="48"/>
      <c r="I712" s="48" t="s">
        <v>2983</v>
      </c>
      <c r="J712" s="52" t="s">
        <v>118</v>
      </c>
      <c r="K712" s="65" t="s">
        <v>2216</v>
      </c>
      <c r="L712" s="52" t="s">
        <v>2990</v>
      </c>
    </row>
    <row r="713" spans="1:12" ht="15.75" customHeight="1" x14ac:dyDescent="0.25">
      <c r="A713" s="34">
        <v>42793</v>
      </c>
      <c r="B713" s="143" t="s">
        <v>2994</v>
      </c>
      <c r="C713" s="175">
        <v>43</v>
      </c>
      <c r="D713" s="39" t="s">
        <v>2527</v>
      </c>
      <c r="E713" s="39" t="s">
        <v>702</v>
      </c>
      <c r="F713" s="200">
        <v>600</v>
      </c>
      <c r="G713" s="48"/>
      <c r="H713" s="48"/>
      <c r="I713" s="48" t="s">
        <v>2983</v>
      </c>
      <c r="J713" s="52" t="s">
        <v>118</v>
      </c>
      <c r="K713" s="48" t="s">
        <v>10</v>
      </c>
      <c r="L713" s="52" t="s">
        <v>10</v>
      </c>
    </row>
    <row r="714" spans="1:12" ht="15.75" customHeight="1" x14ac:dyDescent="0.25">
      <c r="A714" s="34">
        <v>42793</v>
      </c>
      <c r="B714" s="143" t="s">
        <v>2994</v>
      </c>
      <c r="C714" s="175">
        <v>43</v>
      </c>
      <c r="D714" s="39" t="s">
        <v>249</v>
      </c>
      <c r="E714" s="39" t="s">
        <v>791</v>
      </c>
      <c r="F714" s="200">
        <v>180</v>
      </c>
      <c r="G714" s="48"/>
      <c r="H714" s="48"/>
      <c r="I714" s="48" t="s">
        <v>2983</v>
      </c>
      <c r="J714" s="52" t="s">
        <v>118</v>
      </c>
      <c r="K714" s="48" t="s">
        <v>10</v>
      </c>
      <c r="L714" s="52" t="s">
        <v>10</v>
      </c>
    </row>
    <row r="715" spans="1:12" ht="15.75" customHeight="1" x14ac:dyDescent="0.25">
      <c r="A715" s="34">
        <v>42793</v>
      </c>
      <c r="B715" s="143" t="s">
        <v>2994</v>
      </c>
      <c r="C715" s="175">
        <v>44</v>
      </c>
      <c r="D715" s="39" t="s">
        <v>270</v>
      </c>
      <c r="E715" s="39" t="s">
        <v>680</v>
      </c>
      <c r="F715" s="200">
        <v>964.25</v>
      </c>
      <c r="G715" s="48"/>
      <c r="H715" s="48"/>
      <c r="I715" s="48" t="s">
        <v>2983</v>
      </c>
      <c r="J715" s="52" t="s">
        <v>118</v>
      </c>
      <c r="K715" s="65" t="s">
        <v>2216</v>
      </c>
      <c r="L715" s="52" t="s">
        <v>2990</v>
      </c>
    </row>
    <row r="716" spans="1:12" ht="15.75" customHeight="1" x14ac:dyDescent="0.25">
      <c r="A716" s="34">
        <v>42793</v>
      </c>
      <c r="B716" s="143" t="s">
        <v>2994</v>
      </c>
      <c r="C716" s="175">
        <v>44</v>
      </c>
      <c r="D716" s="39" t="s">
        <v>270</v>
      </c>
      <c r="E716" s="39" t="s">
        <v>680</v>
      </c>
      <c r="F716" s="200">
        <v>964.25</v>
      </c>
      <c r="G716" s="48"/>
      <c r="H716" s="48"/>
      <c r="I716" s="48" t="s">
        <v>2983</v>
      </c>
      <c r="J716" s="52" t="s">
        <v>118</v>
      </c>
      <c r="K716" s="65" t="s">
        <v>2216</v>
      </c>
      <c r="L716" s="52" t="s">
        <v>2990</v>
      </c>
    </row>
    <row r="717" spans="1:12" ht="15.75" customHeight="1" x14ac:dyDescent="0.25">
      <c r="A717" s="34">
        <v>42793</v>
      </c>
      <c r="B717" s="143" t="s">
        <v>2994</v>
      </c>
      <c r="C717" s="175">
        <v>44</v>
      </c>
      <c r="D717" s="39" t="s">
        <v>270</v>
      </c>
      <c r="E717" s="39" t="s">
        <v>117</v>
      </c>
      <c r="F717" s="200">
        <v>760</v>
      </c>
      <c r="G717" s="48"/>
      <c r="H717" s="48"/>
      <c r="I717" s="48" t="s">
        <v>2983</v>
      </c>
      <c r="J717" s="52" t="s">
        <v>118</v>
      </c>
      <c r="K717" s="65" t="s">
        <v>2216</v>
      </c>
      <c r="L717" s="52" t="s">
        <v>2990</v>
      </c>
    </row>
    <row r="718" spans="1:12" ht="15.75" customHeight="1" x14ac:dyDescent="0.25">
      <c r="A718" s="34">
        <v>42793</v>
      </c>
      <c r="B718" s="143" t="s">
        <v>2994</v>
      </c>
      <c r="C718" s="175">
        <v>44</v>
      </c>
      <c r="D718" s="39" t="s">
        <v>270</v>
      </c>
      <c r="E718" s="39" t="s">
        <v>117</v>
      </c>
      <c r="F718" s="200">
        <v>313.5</v>
      </c>
      <c r="G718" s="48"/>
      <c r="H718" s="48"/>
      <c r="I718" s="48" t="s">
        <v>2983</v>
      </c>
      <c r="J718" s="52" t="s">
        <v>118</v>
      </c>
      <c r="K718" s="65" t="s">
        <v>2216</v>
      </c>
      <c r="L718" s="52" t="s">
        <v>2990</v>
      </c>
    </row>
    <row r="719" spans="1:12" ht="15.75" customHeight="1" x14ac:dyDescent="0.25">
      <c r="A719" s="34">
        <v>42793</v>
      </c>
      <c r="B719" s="143" t="s">
        <v>2994</v>
      </c>
      <c r="C719" s="175">
        <v>44</v>
      </c>
      <c r="D719" s="39" t="s">
        <v>270</v>
      </c>
      <c r="E719" s="39" t="s">
        <v>117</v>
      </c>
      <c r="F719" s="200">
        <v>150</v>
      </c>
      <c r="G719" s="48"/>
      <c r="H719" s="48"/>
      <c r="I719" s="48" t="s">
        <v>2983</v>
      </c>
      <c r="J719" s="52" t="s">
        <v>118</v>
      </c>
      <c r="K719" s="65" t="s">
        <v>2216</v>
      </c>
      <c r="L719" s="52" t="s">
        <v>2990</v>
      </c>
    </row>
    <row r="720" spans="1:12" ht="15.75" customHeight="1" x14ac:dyDescent="0.25">
      <c r="A720" s="34">
        <v>42793</v>
      </c>
      <c r="B720" s="143" t="s">
        <v>2994</v>
      </c>
      <c r="C720" s="175">
        <v>44</v>
      </c>
      <c r="D720" s="39" t="s">
        <v>270</v>
      </c>
      <c r="E720" s="39" t="s">
        <v>117</v>
      </c>
      <c r="F720" s="200">
        <v>150</v>
      </c>
      <c r="G720" s="48"/>
      <c r="H720" s="48"/>
      <c r="I720" s="48" t="s">
        <v>2983</v>
      </c>
      <c r="J720" s="52" t="s">
        <v>118</v>
      </c>
      <c r="K720" s="65" t="s">
        <v>2216</v>
      </c>
      <c r="L720" s="52" t="s">
        <v>2990</v>
      </c>
    </row>
    <row r="721" spans="1:13" ht="15.75" customHeight="1" x14ac:dyDescent="0.25">
      <c r="A721" s="34">
        <v>42793</v>
      </c>
      <c r="B721" s="143" t="s">
        <v>2994</v>
      </c>
      <c r="C721" s="175">
        <v>44</v>
      </c>
      <c r="D721" s="39" t="s">
        <v>270</v>
      </c>
      <c r="E721" s="39" t="s">
        <v>117</v>
      </c>
      <c r="F721" s="200">
        <v>130</v>
      </c>
      <c r="G721" s="48"/>
      <c r="H721" s="48"/>
      <c r="I721" s="52" t="s">
        <v>2983</v>
      </c>
      <c r="J721" s="52" t="s">
        <v>118</v>
      </c>
      <c r="K721" s="65" t="s">
        <v>2216</v>
      </c>
      <c r="L721" s="52"/>
    </row>
    <row r="722" spans="1:13" ht="15.75" customHeight="1" x14ac:dyDescent="0.25">
      <c r="A722" s="34">
        <v>42793</v>
      </c>
      <c r="B722" s="143" t="s">
        <v>2994</v>
      </c>
      <c r="C722" s="175">
        <v>46</v>
      </c>
      <c r="D722" s="39" t="s">
        <v>240</v>
      </c>
      <c r="E722" s="39" t="s">
        <v>211</v>
      </c>
      <c r="F722" s="200">
        <v>20</v>
      </c>
      <c r="G722" s="48"/>
      <c r="H722" s="48"/>
      <c r="I722" s="48" t="s">
        <v>2983</v>
      </c>
      <c r="J722" s="52" t="s">
        <v>118</v>
      </c>
      <c r="K722" s="65" t="s">
        <v>2216</v>
      </c>
      <c r="L722" s="52" t="s">
        <v>2990</v>
      </c>
    </row>
    <row r="723" spans="1:13" ht="15.75" customHeight="1" x14ac:dyDescent="0.25">
      <c r="A723" s="34">
        <v>42793</v>
      </c>
      <c r="B723" s="143" t="s">
        <v>2994</v>
      </c>
      <c r="C723" s="175">
        <v>46</v>
      </c>
      <c r="D723" s="39" t="s">
        <v>240</v>
      </c>
      <c r="E723" s="39" t="s">
        <v>211</v>
      </c>
      <c r="F723" s="200">
        <v>6</v>
      </c>
      <c r="G723" s="48"/>
      <c r="H723" s="48"/>
      <c r="I723" s="48" t="s">
        <v>2983</v>
      </c>
      <c r="J723" s="52" t="s">
        <v>118</v>
      </c>
      <c r="K723" s="65" t="s">
        <v>2216</v>
      </c>
      <c r="L723" s="52" t="s">
        <v>2990</v>
      </c>
    </row>
    <row r="724" spans="1:13" ht="15.75" customHeight="1" x14ac:dyDescent="0.25">
      <c r="A724" s="34">
        <v>42793</v>
      </c>
      <c r="B724" s="143" t="s">
        <v>2994</v>
      </c>
      <c r="C724" s="175">
        <v>46</v>
      </c>
      <c r="D724" s="39" t="s">
        <v>240</v>
      </c>
      <c r="E724" s="39" t="s">
        <v>211</v>
      </c>
      <c r="F724" s="200">
        <v>7.75</v>
      </c>
      <c r="G724" s="48"/>
      <c r="H724" s="48"/>
      <c r="I724" s="48" t="s">
        <v>2983</v>
      </c>
      <c r="J724" s="52" t="s">
        <v>118</v>
      </c>
      <c r="K724" s="65" t="s">
        <v>2216</v>
      </c>
      <c r="L724" s="52" t="s">
        <v>2990</v>
      </c>
    </row>
    <row r="725" spans="1:13" ht="15.75" customHeight="1" x14ac:dyDescent="0.25">
      <c r="A725" s="34">
        <v>42794</v>
      </c>
      <c r="B725" s="143" t="s">
        <v>2994</v>
      </c>
      <c r="C725" s="175">
        <v>30</v>
      </c>
      <c r="D725" s="39" t="s">
        <v>2562</v>
      </c>
      <c r="E725" s="39" t="s">
        <v>2774</v>
      </c>
      <c r="F725" s="200">
        <v>8000</v>
      </c>
      <c r="G725" s="48"/>
      <c r="H725" s="48"/>
      <c r="I725" s="48" t="s">
        <v>2983</v>
      </c>
      <c r="J725" s="52" t="s">
        <v>142</v>
      </c>
      <c r="K725" s="48" t="s">
        <v>2974</v>
      </c>
      <c r="L725" s="52" t="s">
        <v>2989</v>
      </c>
    </row>
    <row r="726" spans="1:13" ht="15.75" customHeight="1" x14ac:dyDescent="0.25">
      <c r="A726" s="33">
        <v>42794</v>
      </c>
      <c r="B726" s="33" t="s">
        <v>2994</v>
      </c>
      <c r="C726" s="157">
        <v>33</v>
      </c>
      <c r="D726" s="30"/>
      <c r="E726" s="30" t="s">
        <v>3342</v>
      </c>
      <c r="F726" s="199">
        <v>350</v>
      </c>
      <c r="G726" s="31"/>
      <c r="H726" s="31"/>
      <c r="I726" s="31" t="s">
        <v>2983</v>
      </c>
      <c r="J726" s="31" t="s">
        <v>142</v>
      </c>
      <c r="K726" s="65" t="s">
        <v>2989</v>
      </c>
      <c r="L726" s="52"/>
      <c r="M726" s="130"/>
    </row>
    <row r="727" spans="1:13" ht="15.75" customHeight="1" x14ac:dyDescent="0.25">
      <c r="A727" s="34">
        <v>42794</v>
      </c>
      <c r="B727" s="143" t="s">
        <v>2994</v>
      </c>
      <c r="C727" s="175">
        <v>46</v>
      </c>
      <c r="D727" s="39" t="s">
        <v>93</v>
      </c>
      <c r="E727" s="39" t="s">
        <v>2266</v>
      </c>
      <c r="F727" s="200">
        <v>800</v>
      </c>
      <c r="G727" s="48"/>
      <c r="H727" s="48"/>
      <c r="I727" s="48" t="s">
        <v>2983</v>
      </c>
      <c r="J727" s="52" t="s">
        <v>118</v>
      </c>
      <c r="K727" s="65" t="s">
        <v>2216</v>
      </c>
      <c r="L727" s="52" t="s">
        <v>2990</v>
      </c>
    </row>
    <row r="728" spans="1:13" ht="15.75" customHeight="1" x14ac:dyDescent="0.25">
      <c r="A728" s="34">
        <v>42794</v>
      </c>
      <c r="B728" s="143" t="s">
        <v>2994</v>
      </c>
      <c r="C728" s="175">
        <v>46</v>
      </c>
      <c r="D728" s="39" t="s">
        <v>93</v>
      </c>
      <c r="E728" s="39" t="s">
        <v>211</v>
      </c>
      <c r="F728" s="200">
        <v>220</v>
      </c>
      <c r="G728" s="48"/>
      <c r="H728" s="48"/>
      <c r="I728" s="48" t="s">
        <v>2983</v>
      </c>
      <c r="J728" s="52" t="s">
        <v>118</v>
      </c>
      <c r="K728" s="65" t="s">
        <v>2216</v>
      </c>
      <c r="L728" s="52" t="s">
        <v>2990</v>
      </c>
    </row>
    <row r="729" spans="1:13" ht="15.75" customHeight="1" x14ac:dyDescent="0.25">
      <c r="A729" s="34">
        <v>42794</v>
      </c>
      <c r="B729" s="143" t="s">
        <v>2994</v>
      </c>
      <c r="C729" s="175">
        <v>47</v>
      </c>
      <c r="D729" s="39" t="s">
        <v>2769</v>
      </c>
      <c r="E729" s="39" t="s">
        <v>2770</v>
      </c>
      <c r="F729" s="200">
        <v>525</v>
      </c>
      <c r="G729" s="48"/>
      <c r="H729" s="48"/>
      <c r="I729" s="48" t="s">
        <v>2983</v>
      </c>
      <c r="J729" s="52" t="s">
        <v>118</v>
      </c>
      <c r="K729" s="48" t="s">
        <v>10</v>
      </c>
      <c r="L729" s="52" t="s">
        <v>10</v>
      </c>
    </row>
    <row r="730" spans="1:13" ht="15.75" customHeight="1" x14ac:dyDescent="0.25">
      <c r="A730" s="34">
        <v>42794</v>
      </c>
      <c r="B730" s="143" t="s">
        <v>2994</v>
      </c>
      <c r="C730" s="175">
        <v>48</v>
      </c>
      <c r="D730" s="39" t="s">
        <v>2405</v>
      </c>
      <c r="E730" s="39" t="s">
        <v>1713</v>
      </c>
      <c r="F730" s="200">
        <v>830</v>
      </c>
      <c r="G730" s="48"/>
      <c r="H730" s="48"/>
      <c r="I730" s="48" t="s">
        <v>2983</v>
      </c>
      <c r="J730" s="52" t="s">
        <v>118</v>
      </c>
      <c r="K730" s="65" t="s">
        <v>2216</v>
      </c>
      <c r="L730" s="52" t="s">
        <v>2990</v>
      </c>
    </row>
    <row r="731" spans="1:13" ht="15.75" customHeight="1" x14ac:dyDescent="0.25">
      <c r="A731" s="34">
        <v>42794</v>
      </c>
      <c r="B731" s="143" t="s">
        <v>2994</v>
      </c>
      <c r="C731" s="175">
        <v>48</v>
      </c>
      <c r="D731" s="39" t="s">
        <v>2405</v>
      </c>
      <c r="E731" s="39" t="s">
        <v>1713</v>
      </c>
      <c r="F731" s="200">
        <v>2138.25</v>
      </c>
      <c r="G731" s="48"/>
      <c r="H731" s="48"/>
      <c r="I731" s="48" t="s">
        <v>2983</v>
      </c>
      <c r="J731" s="52" t="s">
        <v>118</v>
      </c>
      <c r="K731" s="65" t="s">
        <v>2216</v>
      </c>
      <c r="L731" s="52" t="s">
        <v>2990</v>
      </c>
    </row>
    <row r="732" spans="1:13" ht="15.75" customHeight="1" x14ac:dyDescent="0.25">
      <c r="A732" s="34">
        <v>42794</v>
      </c>
      <c r="B732" s="143" t="s">
        <v>2994</v>
      </c>
      <c r="C732" s="175">
        <v>49</v>
      </c>
      <c r="D732" s="39" t="s">
        <v>1596</v>
      </c>
      <c r="E732" s="39" t="s">
        <v>117</v>
      </c>
      <c r="F732" s="200">
        <v>150</v>
      </c>
      <c r="G732" s="48"/>
      <c r="H732" s="48"/>
      <c r="I732" s="48" t="s">
        <v>2983</v>
      </c>
      <c r="J732" s="52" t="s">
        <v>118</v>
      </c>
      <c r="K732" s="65" t="s">
        <v>2216</v>
      </c>
      <c r="L732" s="52" t="s">
        <v>2990</v>
      </c>
    </row>
    <row r="733" spans="1:13" ht="15.75" customHeight="1" x14ac:dyDescent="0.25">
      <c r="A733" s="34">
        <v>42794</v>
      </c>
      <c r="B733" s="143" t="s">
        <v>2994</v>
      </c>
      <c r="C733" s="175">
        <v>49</v>
      </c>
      <c r="D733" s="39" t="s">
        <v>1596</v>
      </c>
      <c r="E733" s="39" t="s">
        <v>117</v>
      </c>
      <c r="F733" s="200">
        <v>150</v>
      </c>
      <c r="G733" s="48"/>
      <c r="H733" s="48"/>
      <c r="I733" s="48" t="s">
        <v>2983</v>
      </c>
      <c r="J733" s="52" t="s">
        <v>118</v>
      </c>
      <c r="K733" s="65" t="s">
        <v>2216</v>
      </c>
      <c r="L733" s="52" t="s">
        <v>2990</v>
      </c>
    </row>
    <row r="734" spans="1:13" ht="15.75" customHeight="1" x14ac:dyDescent="0.25">
      <c r="A734" s="34">
        <v>42794</v>
      </c>
      <c r="B734" s="143" t="s">
        <v>2994</v>
      </c>
      <c r="C734" s="175">
        <v>49</v>
      </c>
      <c r="D734" s="39" t="s">
        <v>1596</v>
      </c>
      <c r="E734" s="39" t="s">
        <v>117</v>
      </c>
      <c r="F734" s="200">
        <v>80</v>
      </c>
      <c r="G734" s="48"/>
      <c r="H734" s="48"/>
      <c r="I734" s="48" t="s">
        <v>2983</v>
      </c>
      <c r="J734" s="52" t="s">
        <v>118</v>
      </c>
      <c r="K734" s="65" t="s">
        <v>2216</v>
      </c>
      <c r="L734" s="52" t="s">
        <v>2990</v>
      </c>
    </row>
    <row r="735" spans="1:13" ht="15.75" customHeight="1" x14ac:dyDescent="0.25">
      <c r="A735" s="34">
        <v>42794</v>
      </c>
      <c r="B735" s="143" t="s">
        <v>2994</v>
      </c>
      <c r="C735" s="175">
        <v>49</v>
      </c>
      <c r="D735" s="39" t="s">
        <v>1596</v>
      </c>
      <c r="E735" s="39" t="s">
        <v>2310</v>
      </c>
      <c r="F735" s="200">
        <v>1026</v>
      </c>
      <c r="G735" s="48"/>
      <c r="H735" s="48"/>
      <c r="I735" s="48" t="s">
        <v>2983</v>
      </c>
      <c r="J735" s="52" t="s">
        <v>118</v>
      </c>
      <c r="K735" s="65" t="s">
        <v>2216</v>
      </c>
      <c r="L735" s="52" t="s">
        <v>2990</v>
      </c>
    </row>
    <row r="736" spans="1:13" ht="15.75" customHeight="1" x14ac:dyDescent="0.25">
      <c r="A736" s="34">
        <v>42794</v>
      </c>
      <c r="B736" s="143" t="s">
        <v>2994</v>
      </c>
      <c r="C736" s="175">
        <v>49</v>
      </c>
      <c r="D736" s="39" t="s">
        <v>1596</v>
      </c>
      <c r="E736" s="39" t="s">
        <v>2310</v>
      </c>
      <c r="F736" s="200">
        <v>1026</v>
      </c>
      <c r="G736" s="48"/>
      <c r="H736" s="48"/>
      <c r="I736" s="48" t="s">
        <v>2983</v>
      </c>
      <c r="J736" s="52" t="s">
        <v>118</v>
      </c>
      <c r="K736" s="65" t="s">
        <v>2216</v>
      </c>
      <c r="L736" s="52" t="s">
        <v>2990</v>
      </c>
    </row>
    <row r="737" spans="1:13" ht="15.75" customHeight="1" x14ac:dyDescent="0.25">
      <c r="A737" s="34">
        <v>42794</v>
      </c>
      <c r="B737" s="143" t="s">
        <v>2994</v>
      </c>
      <c r="C737" s="175">
        <v>49</v>
      </c>
      <c r="D737" s="39" t="s">
        <v>1596</v>
      </c>
      <c r="E737" s="39" t="s">
        <v>2310</v>
      </c>
      <c r="F737" s="200">
        <v>1026</v>
      </c>
      <c r="G737" s="48"/>
      <c r="H737" s="48"/>
      <c r="I737" s="48" t="s">
        <v>2983</v>
      </c>
      <c r="J737" s="52" t="s">
        <v>118</v>
      </c>
      <c r="K737" s="65" t="s">
        <v>2216</v>
      </c>
      <c r="L737" s="52" t="s">
        <v>2990</v>
      </c>
    </row>
    <row r="738" spans="1:13" ht="15.75" customHeight="1" x14ac:dyDescent="0.25">
      <c r="A738" s="34">
        <v>42794</v>
      </c>
      <c r="B738" s="143" t="s">
        <v>2994</v>
      </c>
      <c r="C738" s="175">
        <v>49</v>
      </c>
      <c r="D738" s="39" t="s">
        <v>1596</v>
      </c>
      <c r="E738" s="39" t="s">
        <v>2310</v>
      </c>
      <c r="F738" s="200">
        <v>1026</v>
      </c>
      <c r="G738" s="48"/>
      <c r="H738" s="48"/>
      <c r="I738" s="48" t="s">
        <v>2983</v>
      </c>
      <c r="J738" s="52" t="s">
        <v>118</v>
      </c>
      <c r="K738" s="65" t="s">
        <v>2216</v>
      </c>
      <c r="L738" s="52" t="s">
        <v>2990</v>
      </c>
    </row>
    <row r="739" spans="1:13" ht="15.75" customHeight="1" x14ac:dyDescent="0.25">
      <c r="A739" s="34">
        <v>42794</v>
      </c>
      <c r="B739" s="143" t="s">
        <v>2994</v>
      </c>
      <c r="C739" s="175">
        <v>49</v>
      </c>
      <c r="D739" s="39" t="s">
        <v>1596</v>
      </c>
      <c r="E739" s="39" t="s">
        <v>117</v>
      </c>
      <c r="F739" s="200">
        <v>23</v>
      </c>
      <c r="G739" s="48"/>
      <c r="H739" s="48"/>
      <c r="I739" s="48" t="s">
        <v>2983</v>
      </c>
      <c r="J739" s="52" t="s">
        <v>118</v>
      </c>
      <c r="K739" s="65" t="s">
        <v>2216</v>
      </c>
      <c r="L739" s="52" t="s">
        <v>2990</v>
      </c>
    </row>
    <row r="740" spans="1:13" ht="15.75" customHeight="1" x14ac:dyDescent="0.25">
      <c r="A740" s="34">
        <v>42794</v>
      </c>
      <c r="B740" s="143" t="s">
        <v>2994</v>
      </c>
      <c r="C740" s="175">
        <v>50</v>
      </c>
      <c r="D740" s="39" t="s">
        <v>93</v>
      </c>
      <c r="E740" s="39" t="s">
        <v>2547</v>
      </c>
      <c r="F740" s="200">
        <v>140</v>
      </c>
      <c r="G740" s="48"/>
      <c r="H740" s="48"/>
      <c r="I740" s="48" t="s">
        <v>2983</v>
      </c>
      <c r="J740" s="52" t="s">
        <v>118</v>
      </c>
      <c r="K740" s="65" t="s">
        <v>2216</v>
      </c>
      <c r="L740" s="52" t="s">
        <v>2990</v>
      </c>
    </row>
    <row r="741" spans="1:13" ht="15.75" customHeight="1" x14ac:dyDescent="0.25">
      <c r="A741" s="34">
        <v>42794</v>
      </c>
      <c r="B741" s="143" t="s">
        <v>2994</v>
      </c>
      <c r="C741" s="175">
        <v>50</v>
      </c>
      <c r="D741" s="39" t="s">
        <v>93</v>
      </c>
      <c r="E741" s="39" t="s">
        <v>2773</v>
      </c>
      <c r="F741" s="200">
        <v>50</v>
      </c>
      <c r="G741" s="48"/>
      <c r="H741" s="48"/>
      <c r="I741" s="48" t="s">
        <v>2983</v>
      </c>
      <c r="J741" s="52" t="s">
        <v>118</v>
      </c>
      <c r="K741" s="65" t="s">
        <v>2216</v>
      </c>
      <c r="L741" s="52" t="s">
        <v>2990</v>
      </c>
    </row>
    <row r="742" spans="1:13" ht="15.75" customHeight="1" x14ac:dyDescent="0.25">
      <c r="A742" s="34">
        <v>42794</v>
      </c>
      <c r="B742" s="143" t="s">
        <v>2994</v>
      </c>
      <c r="C742" s="175">
        <v>54</v>
      </c>
      <c r="D742" s="39" t="s">
        <v>53</v>
      </c>
      <c r="E742" s="39" t="s">
        <v>2771</v>
      </c>
      <c r="F742" s="200">
        <v>200</v>
      </c>
      <c r="G742" s="48"/>
      <c r="H742" s="48"/>
      <c r="I742" s="48" t="s">
        <v>2983</v>
      </c>
      <c r="J742" s="52" t="s">
        <v>118</v>
      </c>
      <c r="K742" s="48" t="s">
        <v>10</v>
      </c>
      <c r="L742" s="52" t="s">
        <v>10</v>
      </c>
    </row>
    <row r="743" spans="1:13" ht="15.75" customHeight="1" x14ac:dyDescent="0.25">
      <c r="A743" s="137">
        <v>42794</v>
      </c>
      <c r="B743" s="137" t="s">
        <v>2994</v>
      </c>
      <c r="C743" s="159">
        <v>61</v>
      </c>
      <c r="D743" s="138"/>
      <c r="E743" s="136" t="s">
        <v>397</v>
      </c>
      <c r="F743" s="206">
        <v>300</v>
      </c>
      <c r="G743" s="138"/>
      <c r="H743" s="138"/>
      <c r="I743" s="138" t="s">
        <v>2983</v>
      </c>
      <c r="J743" s="138" t="s">
        <v>118</v>
      </c>
      <c r="K743" s="138" t="s">
        <v>2216</v>
      </c>
      <c r="L743" s="138"/>
    </row>
    <row r="744" spans="1:13" ht="15.75" customHeight="1" x14ac:dyDescent="0.25">
      <c r="A744" s="34">
        <v>42795</v>
      </c>
      <c r="B744" s="33" t="s">
        <v>2996</v>
      </c>
      <c r="C744" s="157">
        <v>1</v>
      </c>
      <c r="D744" s="49" t="s">
        <v>93</v>
      </c>
      <c r="E744" s="47" t="s">
        <v>2350</v>
      </c>
      <c r="F744" s="200">
        <v>25981</v>
      </c>
      <c r="G744" s="48"/>
      <c r="H744" s="48"/>
      <c r="I744" s="51" t="s">
        <v>2983</v>
      </c>
      <c r="J744" s="181" t="s">
        <v>118</v>
      </c>
      <c r="K744" s="181" t="s">
        <v>2216</v>
      </c>
      <c r="L744" s="31" t="s">
        <v>2990</v>
      </c>
    </row>
    <row r="745" spans="1:13" ht="15.75" customHeight="1" x14ac:dyDescent="0.25">
      <c r="A745" s="34">
        <v>42795</v>
      </c>
      <c r="B745" s="33" t="s">
        <v>2996</v>
      </c>
      <c r="C745" s="157">
        <v>1</v>
      </c>
      <c r="D745" s="49" t="s">
        <v>836</v>
      </c>
      <c r="E745" s="47" t="s">
        <v>2352</v>
      </c>
      <c r="F745" s="200">
        <v>150</v>
      </c>
      <c r="G745" s="48"/>
      <c r="H745" s="48"/>
      <c r="I745" s="51" t="s">
        <v>2983</v>
      </c>
      <c r="J745" s="184" t="s">
        <v>142</v>
      </c>
      <c r="K745" s="181" t="s">
        <v>2980</v>
      </c>
      <c r="L745" s="31" t="s">
        <v>2989</v>
      </c>
    </row>
    <row r="746" spans="1:13" ht="15.75" customHeight="1" x14ac:dyDescent="0.25">
      <c r="A746" s="34">
        <v>42795</v>
      </c>
      <c r="B746" s="33" t="s">
        <v>2996</v>
      </c>
      <c r="C746" s="157">
        <v>2</v>
      </c>
      <c r="D746" s="49" t="s">
        <v>93</v>
      </c>
      <c r="E746" s="47" t="s">
        <v>2351</v>
      </c>
      <c r="F746" s="200">
        <v>1000</v>
      </c>
      <c r="G746" s="48"/>
      <c r="H746" s="48"/>
      <c r="I746" s="51" t="s">
        <v>2983</v>
      </c>
      <c r="J746" s="181" t="s">
        <v>118</v>
      </c>
      <c r="K746" s="181" t="s">
        <v>2216</v>
      </c>
      <c r="L746" s="31" t="s">
        <v>2990</v>
      </c>
    </row>
    <row r="747" spans="1:13" ht="15.75" customHeight="1" x14ac:dyDescent="0.25">
      <c r="A747" s="34">
        <v>42795</v>
      </c>
      <c r="B747" s="33" t="s">
        <v>2996</v>
      </c>
      <c r="C747" s="157">
        <v>2</v>
      </c>
      <c r="D747" s="49" t="s">
        <v>1998</v>
      </c>
      <c r="E747" s="47" t="s">
        <v>2353</v>
      </c>
      <c r="F747" s="200">
        <v>250</v>
      </c>
      <c r="G747" s="48"/>
      <c r="H747" s="48"/>
      <c r="I747" s="51" t="s">
        <v>2983</v>
      </c>
      <c r="J747" s="184" t="s">
        <v>142</v>
      </c>
      <c r="K747" s="181" t="s">
        <v>2974</v>
      </c>
      <c r="L747" s="31" t="s">
        <v>2974</v>
      </c>
    </row>
    <row r="748" spans="1:13" ht="15.75" customHeight="1" x14ac:dyDescent="0.25">
      <c r="A748" s="34">
        <v>42795</v>
      </c>
      <c r="B748" s="33" t="s">
        <v>2996</v>
      </c>
      <c r="C748" s="157">
        <v>47</v>
      </c>
      <c r="D748" s="49" t="s">
        <v>370</v>
      </c>
      <c r="E748" s="47" t="s">
        <v>2349</v>
      </c>
      <c r="F748" s="200">
        <v>400</v>
      </c>
      <c r="G748" s="48"/>
      <c r="H748" s="48"/>
      <c r="I748" s="51" t="s">
        <v>2983</v>
      </c>
      <c r="J748" s="184" t="s">
        <v>142</v>
      </c>
      <c r="K748" s="181" t="s">
        <v>2980</v>
      </c>
      <c r="L748" s="31" t="s">
        <v>2989</v>
      </c>
    </row>
    <row r="749" spans="1:13" ht="15.75" customHeight="1" x14ac:dyDescent="0.25">
      <c r="A749" s="34">
        <v>42795</v>
      </c>
      <c r="B749" s="33" t="s">
        <v>2996</v>
      </c>
      <c r="C749" s="157">
        <v>48</v>
      </c>
      <c r="D749" s="49" t="s">
        <v>850</v>
      </c>
      <c r="E749" s="47" t="s">
        <v>2347</v>
      </c>
      <c r="F749" s="200">
        <v>600</v>
      </c>
      <c r="G749" s="48"/>
      <c r="H749" s="48"/>
      <c r="I749" s="51" t="s">
        <v>2983</v>
      </c>
      <c r="J749" s="184" t="s">
        <v>142</v>
      </c>
      <c r="K749" s="181" t="s">
        <v>2980</v>
      </c>
      <c r="L749" s="31" t="s">
        <v>2989</v>
      </c>
    </row>
    <row r="750" spans="1:13" ht="15.75" customHeight="1" x14ac:dyDescent="0.25">
      <c r="A750" s="34">
        <v>42795</v>
      </c>
      <c r="B750" s="33" t="s">
        <v>2996</v>
      </c>
      <c r="C750" s="157">
        <v>48</v>
      </c>
      <c r="D750" s="49" t="s">
        <v>850</v>
      </c>
      <c r="E750" s="47" t="s">
        <v>2348</v>
      </c>
      <c r="F750" s="200">
        <v>240</v>
      </c>
      <c r="G750" s="48"/>
      <c r="H750" s="48"/>
      <c r="I750" s="51" t="s">
        <v>2983</v>
      </c>
      <c r="J750" s="184" t="s">
        <v>142</v>
      </c>
      <c r="K750" s="181" t="s">
        <v>2980</v>
      </c>
      <c r="L750" s="31" t="s">
        <v>2989</v>
      </c>
    </row>
    <row r="751" spans="1:13" ht="15.75" customHeight="1" x14ac:dyDescent="0.25">
      <c r="A751" s="34">
        <v>42795</v>
      </c>
      <c r="B751" s="33" t="s">
        <v>2996</v>
      </c>
      <c r="C751" s="157">
        <v>48</v>
      </c>
      <c r="D751" s="49" t="s">
        <v>850</v>
      </c>
      <c r="E751" s="47" t="s">
        <v>2349</v>
      </c>
      <c r="F751" s="200">
        <v>400</v>
      </c>
      <c r="G751" s="48"/>
      <c r="H751" s="48"/>
      <c r="I751" s="51" t="s">
        <v>2983</v>
      </c>
      <c r="J751" s="184" t="s">
        <v>142</v>
      </c>
      <c r="K751" s="181" t="s">
        <v>2980</v>
      </c>
      <c r="L751" s="31" t="s">
        <v>2989</v>
      </c>
    </row>
    <row r="752" spans="1:13" ht="15.75" customHeight="1" x14ac:dyDescent="0.25">
      <c r="A752" s="33">
        <v>42795</v>
      </c>
      <c r="B752" s="33" t="s">
        <v>2996</v>
      </c>
      <c r="C752" s="157">
        <v>51</v>
      </c>
      <c r="D752" s="30"/>
      <c r="E752" s="30" t="s">
        <v>524</v>
      </c>
      <c r="F752" s="199">
        <v>310</v>
      </c>
      <c r="G752" s="31"/>
      <c r="H752" s="31"/>
      <c r="I752" s="31" t="s">
        <v>2983</v>
      </c>
      <c r="J752" s="31" t="s">
        <v>142</v>
      </c>
      <c r="K752" s="31" t="s">
        <v>2977</v>
      </c>
      <c r="L752" s="31" t="s">
        <v>2977</v>
      </c>
      <c r="M752" s="130"/>
    </row>
    <row r="753" spans="1:12" ht="15.75" customHeight="1" x14ac:dyDescent="0.25">
      <c r="A753" s="34">
        <v>42795</v>
      </c>
      <c r="B753" s="33" t="s">
        <v>2996</v>
      </c>
      <c r="C753" s="157">
        <v>113</v>
      </c>
      <c r="D753" s="49" t="s">
        <v>2346</v>
      </c>
      <c r="E753" s="47" t="s">
        <v>1885</v>
      </c>
      <c r="F753" s="200">
        <v>8409</v>
      </c>
      <c r="G753" s="48"/>
      <c r="H753" s="48"/>
      <c r="I753" s="51" t="s">
        <v>2983</v>
      </c>
      <c r="J753" s="181" t="s">
        <v>118</v>
      </c>
      <c r="K753" s="181" t="s">
        <v>2216</v>
      </c>
      <c r="L753" s="31" t="s">
        <v>2990</v>
      </c>
    </row>
    <row r="754" spans="1:12" ht="15.75" customHeight="1" x14ac:dyDescent="0.25">
      <c r="A754" s="34">
        <v>42796</v>
      </c>
      <c r="B754" s="33" t="s">
        <v>2996</v>
      </c>
      <c r="C754" s="157">
        <v>3</v>
      </c>
      <c r="D754" s="49" t="s">
        <v>134</v>
      </c>
      <c r="E754" s="47" t="s">
        <v>2354</v>
      </c>
      <c r="F754" s="200">
        <v>960</v>
      </c>
      <c r="G754" s="48"/>
      <c r="H754" s="48"/>
      <c r="I754" s="51" t="s">
        <v>2983</v>
      </c>
      <c r="J754" s="181" t="s">
        <v>118</v>
      </c>
      <c r="K754" s="181" t="s">
        <v>2216</v>
      </c>
      <c r="L754" s="31" t="s">
        <v>2990</v>
      </c>
    </row>
    <row r="755" spans="1:12" ht="15.75" customHeight="1" x14ac:dyDescent="0.25">
      <c r="A755" s="34">
        <v>42796</v>
      </c>
      <c r="B755" s="33" t="s">
        <v>2996</v>
      </c>
      <c r="C755" s="157">
        <v>4</v>
      </c>
      <c r="D755" s="49" t="s">
        <v>2355</v>
      </c>
      <c r="E755" s="47" t="s">
        <v>2356</v>
      </c>
      <c r="F755" s="200">
        <v>376</v>
      </c>
      <c r="G755" s="48"/>
      <c r="H755" s="48"/>
      <c r="I755" s="51" t="s">
        <v>2983</v>
      </c>
      <c r="J755" s="181" t="s">
        <v>118</v>
      </c>
      <c r="K755" s="181" t="s">
        <v>2216</v>
      </c>
      <c r="L755" s="31" t="s">
        <v>2990</v>
      </c>
    </row>
    <row r="756" spans="1:12" ht="15.75" customHeight="1" x14ac:dyDescent="0.25">
      <c r="A756" s="34">
        <v>42796</v>
      </c>
      <c r="B756" s="33" t="s">
        <v>2996</v>
      </c>
      <c r="C756" s="157">
        <v>4</v>
      </c>
      <c r="D756" s="49" t="s">
        <v>2355</v>
      </c>
      <c r="E756" s="47" t="s">
        <v>2357</v>
      </c>
      <c r="F756" s="200">
        <v>190</v>
      </c>
      <c r="G756" s="48"/>
      <c r="H756" s="48"/>
      <c r="I756" s="51" t="s">
        <v>2983</v>
      </c>
      <c r="J756" s="181" t="s">
        <v>118</v>
      </c>
      <c r="K756" s="181" t="s">
        <v>2216</v>
      </c>
      <c r="L756" s="31" t="s">
        <v>2990</v>
      </c>
    </row>
    <row r="757" spans="1:12" ht="15.75" customHeight="1" x14ac:dyDescent="0.25">
      <c r="A757" s="34">
        <v>42796</v>
      </c>
      <c r="B757" s="33" t="s">
        <v>2996</v>
      </c>
      <c r="C757" s="157">
        <v>4</v>
      </c>
      <c r="D757" s="49" t="s">
        <v>2355</v>
      </c>
      <c r="E757" s="47" t="s">
        <v>2358</v>
      </c>
      <c r="F757" s="200">
        <v>21</v>
      </c>
      <c r="G757" s="48"/>
      <c r="H757" s="48"/>
      <c r="I757" s="51" t="s">
        <v>2983</v>
      </c>
      <c r="J757" s="181" t="s">
        <v>118</v>
      </c>
      <c r="K757" s="181" t="s">
        <v>2216</v>
      </c>
      <c r="L757" s="31" t="s">
        <v>2990</v>
      </c>
    </row>
    <row r="758" spans="1:12" ht="15.75" customHeight="1" x14ac:dyDescent="0.25">
      <c r="A758" s="34">
        <v>42796</v>
      </c>
      <c r="B758" s="33" t="s">
        <v>2996</v>
      </c>
      <c r="C758" s="157">
        <v>4</v>
      </c>
      <c r="D758" s="49" t="s">
        <v>2355</v>
      </c>
      <c r="E758" s="47" t="s">
        <v>211</v>
      </c>
      <c r="F758" s="200">
        <v>285</v>
      </c>
      <c r="G758" s="48"/>
      <c r="H758" s="48"/>
      <c r="I758" s="51" t="s">
        <v>2983</v>
      </c>
      <c r="J758" s="181" t="s">
        <v>118</v>
      </c>
      <c r="K758" s="181" t="s">
        <v>2216</v>
      </c>
      <c r="L758" s="31" t="s">
        <v>2990</v>
      </c>
    </row>
    <row r="759" spans="1:12" ht="15.75" customHeight="1" x14ac:dyDescent="0.25">
      <c r="A759" s="137">
        <v>42797</v>
      </c>
      <c r="B759" s="137" t="s">
        <v>2996</v>
      </c>
      <c r="C759" s="159">
        <v>56</v>
      </c>
      <c r="D759" s="138"/>
      <c r="E759" s="136" t="s">
        <v>3273</v>
      </c>
      <c r="F759" s="205">
        <v>2348</v>
      </c>
      <c r="G759" s="138"/>
      <c r="H759" s="138"/>
      <c r="I759" s="138" t="s">
        <v>2983</v>
      </c>
      <c r="J759" s="138" t="s">
        <v>142</v>
      </c>
      <c r="K759" s="138" t="s">
        <v>46</v>
      </c>
      <c r="L759" s="138"/>
    </row>
    <row r="760" spans="1:12" ht="15.75" customHeight="1" x14ac:dyDescent="0.25">
      <c r="A760" s="34">
        <v>42798</v>
      </c>
      <c r="B760" s="33" t="s">
        <v>2996</v>
      </c>
      <c r="C760" s="157">
        <v>3</v>
      </c>
      <c r="D760" s="49" t="s">
        <v>177</v>
      </c>
      <c r="E760" s="47" t="s">
        <v>2359</v>
      </c>
      <c r="F760" s="200">
        <v>306.5</v>
      </c>
      <c r="G760" s="48"/>
      <c r="H760" s="48"/>
      <c r="I760" s="51" t="s">
        <v>2983</v>
      </c>
      <c r="J760" s="184" t="s">
        <v>142</v>
      </c>
      <c r="K760" s="181" t="s">
        <v>2979</v>
      </c>
      <c r="L760" s="31" t="s">
        <v>2979</v>
      </c>
    </row>
    <row r="761" spans="1:12" ht="15.75" customHeight="1" x14ac:dyDescent="0.25">
      <c r="A761" s="34">
        <v>42798</v>
      </c>
      <c r="B761" s="33" t="s">
        <v>2996</v>
      </c>
      <c r="C761" s="157">
        <v>5</v>
      </c>
      <c r="D761" s="49" t="s">
        <v>271</v>
      </c>
      <c r="E761" s="47" t="s">
        <v>2360</v>
      </c>
      <c r="F761" s="200">
        <v>1950</v>
      </c>
      <c r="G761" s="48"/>
      <c r="H761" s="48"/>
      <c r="I761" s="51" t="s">
        <v>2983</v>
      </c>
      <c r="J761" s="181" t="s">
        <v>118</v>
      </c>
      <c r="K761" s="181" t="s">
        <v>2216</v>
      </c>
      <c r="L761" s="31" t="s">
        <v>2990</v>
      </c>
    </row>
    <row r="762" spans="1:12" ht="15.75" customHeight="1" x14ac:dyDescent="0.25">
      <c r="A762" s="34">
        <v>42798</v>
      </c>
      <c r="B762" s="33" t="s">
        <v>2996</v>
      </c>
      <c r="C762" s="157">
        <v>6</v>
      </c>
      <c r="D762" s="49" t="s">
        <v>2362</v>
      </c>
      <c r="E762" s="47" t="s">
        <v>2363</v>
      </c>
      <c r="F762" s="200">
        <v>500</v>
      </c>
      <c r="G762" s="48"/>
      <c r="H762" s="48"/>
      <c r="I762" s="51" t="s">
        <v>2983</v>
      </c>
      <c r="J762" s="181" t="s">
        <v>118</v>
      </c>
      <c r="K762" s="181" t="s">
        <v>10</v>
      </c>
      <c r="L762" s="31" t="s">
        <v>10</v>
      </c>
    </row>
    <row r="763" spans="1:12" ht="15.75" customHeight="1" x14ac:dyDescent="0.25">
      <c r="A763" s="34">
        <v>42798</v>
      </c>
      <c r="B763" s="33" t="s">
        <v>2996</v>
      </c>
      <c r="C763" s="157">
        <v>111</v>
      </c>
      <c r="D763" s="49" t="s">
        <v>2361</v>
      </c>
      <c r="E763" s="47" t="s">
        <v>1885</v>
      </c>
      <c r="F763" s="200">
        <v>6925</v>
      </c>
      <c r="G763" s="48"/>
      <c r="H763" s="48"/>
      <c r="I763" s="51" t="s">
        <v>2983</v>
      </c>
      <c r="J763" s="181" t="s">
        <v>118</v>
      </c>
      <c r="K763" s="181" t="s">
        <v>2216</v>
      </c>
      <c r="L763" s="31" t="s">
        <v>2990</v>
      </c>
    </row>
    <row r="764" spans="1:12" ht="15.75" customHeight="1" x14ac:dyDescent="0.25">
      <c r="A764" s="34">
        <v>42799</v>
      </c>
      <c r="B764" s="33" t="s">
        <v>2996</v>
      </c>
      <c r="C764" s="157">
        <v>4</v>
      </c>
      <c r="D764" s="49" t="s">
        <v>2366</v>
      </c>
      <c r="E764" s="47" t="s">
        <v>2367</v>
      </c>
      <c r="F764" s="200">
        <v>30</v>
      </c>
      <c r="G764" s="48"/>
      <c r="H764" s="48"/>
      <c r="I764" s="51" t="s">
        <v>2983</v>
      </c>
      <c r="J764" s="184" t="s">
        <v>142</v>
      </c>
      <c r="K764" s="52" t="s">
        <v>3408</v>
      </c>
      <c r="L764" s="31" t="s">
        <v>2975</v>
      </c>
    </row>
    <row r="765" spans="1:12" ht="15.75" customHeight="1" x14ac:dyDescent="0.25">
      <c r="A765" s="34">
        <v>42799</v>
      </c>
      <c r="B765" s="33" t="s">
        <v>2996</v>
      </c>
      <c r="C765" s="157">
        <v>5</v>
      </c>
      <c r="D765" s="49" t="s">
        <v>173</v>
      </c>
      <c r="E765" s="47" t="s">
        <v>2247</v>
      </c>
      <c r="F765" s="200">
        <v>522</v>
      </c>
      <c r="G765" s="48"/>
      <c r="H765" s="48"/>
      <c r="I765" s="51" t="s">
        <v>2983</v>
      </c>
      <c r="J765" s="184" t="s">
        <v>142</v>
      </c>
      <c r="K765" s="52" t="s">
        <v>2989</v>
      </c>
      <c r="L765" s="31" t="s">
        <v>2975</v>
      </c>
    </row>
    <row r="766" spans="1:12" ht="15.75" customHeight="1" x14ac:dyDescent="0.25">
      <c r="A766" s="34">
        <v>42799</v>
      </c>
      <c r="B766" s="33" t="s">
        <v>2996</v>
      </c>
      <c r="C766" s="157">
        <v>6</v>
      </c>
      <c r="D766" s="49" t="s">
        <v>143</v>
      </c>
      <c r="E766" s="47" t="s">
        <v>2368</v>
      </c>
      <c r="F766" s="200">
        <v>542.5</v>
      </c>
      <c r="G766" s="48"/>
      <c r="H766" s="48"/>
      <c r="I766" s="51" t="s">
        <v>2983</v>
      </c>
      <c r="J766" s="184" t="s">
        <v>142</v>
      </c>
      <c r="K766" s="181" t="s">
        <v>2989</v>
      </c>
      <c r="L766" s="31" t="s">
        <v>2975</v>
      </c>
    </row>
    <row r="767" spans="1:12" ht="15.75" customHeight="1" x14ac:dyDescent="0.25">
      <c r="A767" s="34">
        <v>42799</v>
      </c>
      <c r="B767" s="33" t="s">
        <v>2996</v>
      </c>
      <c r="C767" s="157">
        <v>6</v>
      </c>
      <c r="D767" s="49" t="s">
        <v>143</v>
      </c>
      <c r="E767" s="47" t="s">
        <v>2369</v>
      </c>
      <c r="F767" s="200">
        <v>2034</v>
      </c>
      <c r="G767" s="48"/>
      <c r="H767" s="48"/>
      <c r="I767" s="51" t="s">
        <v>2983</v>
      </c>
      <c r="J767" s="184" t="s">
        <v>142</v>
      </c>
      <c r="K767" s="181" t="s">
        <v>2989</v>
      </c>
      <c r="L767" s="31" t="s">
        <v>2975</v>
      </c>
    </row>
    <row r="768" spans="1:12" ht="15.75" customHeight="1" x14ac:dyDescent="0.25">
      <c r="A768" s="34">
        <v>42799</v>
      </c>
      <c r="B768" s="33" t="s">
        <v>2996</v>
      </c>
      <c r="C768" s="157">
        <v>7</v>
      </c>
      <c r="D768" s="49" t="s">
        <v>52</v>
      </c>
      <c r="E768" s="47" t="s">
        <v>2364</v>
      </c>
      <c r="F768" s="200">
        <v>10000</v>
      </c>
      <c r="G768" s="48"/>
      <c r="H768" s="48"/>
      <c r="I768" s="51" t="s">
        <v>2983</v>
      </c>
      <c r="J768" s="181" t="s">
        <v>118</v>
      </c>
      <c r="K768" s="181" t="s">
        <v>2216</v>
      </c>
      <c r="L768" s="31" t="s">
        <v>2990</v>
      </c>
    </row>
    <row r="769" spans="1:12" ht="15.75" customHeight="1" x14ac:dyDescent="0.25">
      <c r="A769" s="34">
        <v>42799</v>
      </c>
      <c r="B769" s="33" t="s">
        <v>2996</v>
      </c>
      <c r="C769" s="157">
        <v>7</v>
      </c>
      <c r="D769" s="49" t="s">
        <v>836</v>
      </c>
      <c r="E769" s="47" t="s">
        <v>2370</v>
      </c>
      <c r="F769" s="200">
        <v>50</v>
      </c>
      <c r="G769" s="48"/>
      <c r="H769" s="48"/>
      <c r="I769" s="51" t="s">
        <v>2983</v>
      </c>
      <c r="J769" s="184" t="s">
        <v>142</v>
      </c>
      <c r="K769" s="181" t="s">
        <v>2980</v>
      </c>
      <c r="L769" s="31" t="s">
        <v>2989</v>
      </c>
    </row>
    <row r="770" spans="1:12" ht="15.75" customHeight="1" x14ac:dyDescent="0.25">
      <c r="A770" s="34">
        <v>42799</v>
      </c>
      <c r="B770" s="33" t="s">
        <v>2996</v>
      </c>
      <c r="C770" s="157">
        <v>8</v>
      </c>
      <c r="D770" s="49" t="s">
        <v>93</v>
      </c>
      <c r="E770" s="47" t="s">
        <v>2365</v>
      </c>
      <c r="F770" s="200">
        <v>120</v>
      </c>
      <c r="G770" s="48"/>
      <c r="H770" s="48"/>
      <c r="I770" s="51" t="s">
        <v>2983</v>
      </c>
      <c r="J770" s="181" t="s">
        <v>118</v>
      </c>
      <c r="K770" s="181" t="s">
        <v>2216</v>
      </c>
      <c r="L770" s="31" t="s">
        <v>2990</v>
      </c>
    </row>
    <row r="771" spans="1:12" ht="15.75" customHeight="1" x14ac:dyDescent="0.25">
      <c r="A771" s="34">
        <v>42799</v>
      </c>
      <c r="B771" s="33" t="s">
        <v>2996</v>
      </c>
      <c r="C771" s="157">
        <v>8</v>
      </c>
      <c r="D771" s="49" t="s">
        <v>370</v>
      </c>
      <c r="E771" s="47" t="s">
        <v>2370</v>
      </c>
      <c r="F771" s="200">
        <v>50</v>
      </c>
      <c r="G771" s="48"/>
      <c r="H771" s="48"/>
      <c r="I771" s="51" t="s">
        <v>2983</v>
      </c>
      <c r="J771" s="184" t="s">
        <v>142</v>
      </c>
      <c r="K771" s="181" t="s">
        <v>2980</v>
      </c>
      <c r="L771" s="31" t="s">
        <v>2989</v>
      </c>
    </row>
    <row r="772" spans="1:12" ht="15.75" customHeight="1" x14ac:dyDescent="0.25">
      <c r="A772" s="34">
        <v>42799</v>
      </c>
      <c r="B772" s="33" t="s">
        <v>2996</v>
      </c>
      <c r="C772" s="157">
        <v>9</v>
      </c>
      <c r="D772" s="49" t="s">
        <v>429</v>
      </c>
      <c r="E772" s="47" t="s">
        <v>245</v>
      </c>
      <c r="F772" s="200">
        <v>4297</v>
      </c>
      <c r="G772" s="48"/>
      <c r="H772" s="48"/>
      <c r="I772" s="51" t="s">
        <v>2983</v>
      </c>
      <c r="J772" s="181" t="s">
        <v>118</v>
      </c>
      <c r="K772" s="181" t="s">
        <v>2216</v>
      </c>
      <c r="L772" s="31" t="s">
        <v>2990</v>
      </c>
    </row>
    <row r="773" spans="1:12" ht="15.75" customHeight="1" x14ac:dyDescent="0.25">
      <c r="A773" s="34">
        <v>42799</v>
      </c>
      <c r="B773" s="33" t="s">
        <v>2996</v>
      </c>
      <c r="C773" s="157">
        <v>9</v>
      </c>
      <c r="D773" s="49" t="s">
        <v>429</v>
      </c>
      <c r="E773" s="47" t="s">
        <v>245</v>
      </c>
      <c r="F773" s="200">
        <v>4297</v>
      </c>
      <c r="G773" s="48"/>
      <c r="H773" s="48"/>
      <c r="I773" s="51" t="s">
        <v>2983</v>
      </c>
      <c r="J773" s="181" t="s">
        <v>118</v>
      </c>
      <c r="K773" s="181" t="s">
        <v>2216</v>
      </c>
      <c r="L773" s="31" t="s">
        <v>2990</v>
      </c>
    </row>
    <row r="774" spans="1:12" ht="15.75" customHeight="1" x14ac:dyDescent="0.25">
      <c r="A774" s="34">
        <v>42799</v>
      </c>
      <c r="B774" s="33" t="s">
        <v>2996</v>
      </c>
      <c r="C774" s="157">
        <v>9</v>
      </c>
      <c r="D774" s="49" t="s">
        <v>429</v>
      </c>
      <c r="E774" s="47" t="s">
        <v>245</v>
      </c>
      <c r="F774" s="200">
        <v>4297</v>
      </c>
      <c r="G774" s="48"/>
      <c r="H774" s="48"/>
      <c r="I774" s="51" t="s">
        <v>2983</v>
      </c>
      <c r="J774" s="181" t="s">
        <v>118</v>
      </c>
      <c r="K774" s="181" t="s">
        <v>2216</v>
      </c>
      <c r="L774" s="31" t="s">
        <v>2990</v>
      </c>
    </row>
    <row r="775" spans="1:12" ht="15.75" customHeight="1" x14ac:dyDescent="0.25">
      <c r="A775" s="34">
        <v>42799</v>
      </c>
      <c r="B775" s="33" t="s">
        <v>2996</v>
      </c>
      <c r="C775" s="157">
        <v>9</v>
      </c>
      <c r="D775" s="49" t="s">
        <v>249</v>
      </c>
      <c r="E775" s="47" t="s">
        <v>2373</v>
      </c>
      <c r="F775" s="200">
        <v>100</v>
      </c>
      <c r="G775" s="48"/>
      <c r="H775" s="48"/>
      <c r="I775" s="51" t="s">
        <v>2983</v>
      </c>
      <c r="J775" s="184" t="s">
        <v>142</v>
      </c>
      <c r="K775" s="181" t="s">
        <v>2989</v>
      </c>
      <c r="L775" s="31" t="s">
        <v>2989</v>
      </c>
    </row>
    <row r="776" spans="1:12" ht="15.75" customHeight="1" x14ac:dyDescent="0.25">
      <c r="A776" s="34">
        <v>42799</v>
      </c>
      <c r="B776" s="33" t="s">
        <v>2996</v>
      </c>
      <c r="C776" s="157">
        <v>9</v>
      </c>
      <c r="D776" s="49" t="s">
        <v>2371</v>
      </c>
      <c r="E776" s="47" t="s">
        <v>2374</v>
      </c>
      <c r="F776" s="200">
        <v>112</v>
      </c>
      <c r="G776" s="48"/>
      <c r="H776" s="48"/>
      <c r="I776" s="51" t="s">
        <v>2983</v>
      </c>
      <c r="J776" s="184" t="s">
        <v>142</v>
      </c>
      <c r="K776" s="181" t="s">
        <v>2979</v>
      </c>
      <c r="L776" s="31" t="s">
        <v>2979</v>
      </c>
    </row>
    <row r="777" spans="1:12" ht="15.75" customHeight="1" x14ac:dyDescent="0.25">
      <c r="A777" s="34">
        <v>42799</v>
      </c>
      <c r="B777" s="33" t="s">
        <v>2996</v>
      </c>
      <c r="C777" s="157">
        <v>9</v>
      </c>
      <c r="D777" s="49" t="s">
        <v>340</v>
      </c>
      <c r="E777" s="47" t="s">
        <v>2375</v>
      </c>
      <c r="F777" s="200">
        <v>53</v>
      </c>
      <c r="G777" s="48"/>
      <c r="H777" s="48"/>
      <c r="I777" s="51" t="s">
        <v>2983</v>
      </c>
      <c r="J777" s="184" t="s">
        <v>142</v>
      </c>
      <c r="K777" s="181" t="s">
        <v>2977</v>
      </c>
      <c r="L777" s="31" t="s">
        <v>2989</v>
      </c>
    </row>
    <row r="778" spans="1:12" ht="15.75" customHeight="1" x14ac:dyDescent="0.25">
      <c r="A778" s="34">
        <v>42799</v>
      </c>
      <c r="B778" s="33" t="s">
        <v>2996</v>
      </c>
      <c r="C778" s="157">
        <v>9</v>
      </c>
      <c r="D778" s="49" t="s">
        <v>249</v>
      </c>
      <c r="E778" s="47" t="s">
        <v>2376</v>
      </c>
      <c r="F778" s="200">
        <v>34</v>
      </c>
      <c r="G778" s="48"/>
      <c r="H778" s="48"/>
      <c r="I778" s="51" t="s">
        <v>2983</v>
      </c>
      <c r="J778" s="184" t="s">
        <v>142</v>
      </c>
      <c r="K778" s="181" t="s">
        <v>2977</v>
      </c>
      <c r="L778" s="31" t="s">
        <v>2989</v>
      </c>
    </row>
    <row r="779" spans="1:12" ht="15.75" customHeight="1" x14ac:dyDescent="0.25">
      <c r="A779" s="34">
        <v>42799</v>
      </c>
      <c r="B779" s="33" t="s">
        <v>2996</v>
      </c>
      <c r="C779" s="157">
        <v>9</v>
      </c>
      <c r="D779" s="49" t="s">
        <v>2371</v>
      </c>
      <c r="E779" s="47" t="s">
        <v>2377</v>
      </c>
      <c r="F779" s="200">
        <v>235</v>
      </c>
      <c r="G779" s="48"/>
      <c r="H779" s="48"/>
      <c r="I779" s="51" t="s">
        <v>2983</v>
      </c>
      <c r="J779" s="184" t="s">
        <v>142</v>
      </c>
      <c r="K779" s="181" t="s">
        <v>2979</v>
      </c>
      <c r="L779" s="31" t="s">
        <v>2979</v>
      </c>
    </row>
    <row r="780" spans="1:12" ht="15.75" customHeight="1" x14ac:dyDescent="0.25">
      <c r="A780" s="34">
        <v>42799</v>
      </c>
      <c r="B780" s="33" t="s">
        <v>2996</v>
      </c>
      <c r="C780" s="157">
        <v>10</v>
      </c>
      <c r="D780" s="49" t="s">
        <v>243</v>
      </c>
      <c r="E780" s="47" t="s">
        <v>245</v>
      </c>
      <c r="F780" s="200">
        <v>14630</v>
      </c>
      <c r="G780" s="48"/>
      <c r="H780" s="48"/>
      <c r="I780" s="51" t="s">
        <v>2983</v>
      </c>
      <c r="J780" s="181" t="s">
        <v>118</v>
      </c>
      <c r="K780" s="181" t="s">
        <v>2216</v>
      </c>
      <c r="L780" s="31" t="s">
        <v>2990</v>
      </c>
    </row>
    <row r="781" spans="1:12" ht="15.75" customHeight="1" x14ac:dyDescent="0.25">
      <c r="A781" s="34">
        <v>42799</v>
      </c>
      <c r="B781" s="33" t="s">
        <v>2996</v>
      </c>
      <c r="C781" s="157">
        <v>10</v>
      </c>
      <c r="D781" s="49" t="s">
        <v>2378</v>
      </c>
      <c r="E781" s="47" t="s">
        <v>2379</v>
      </c>
      <c r="F781" s="200">
        <v>1600</v>
      </c>
      <c r="G781" s="48"/>
      <c r="H781" s="48"/>
      <c r="I781" s="51" t="s">
        <v>2983</v>
      </c>
      <c r="J781" s="184" t="s">
        <v>142</v>
      </c>
      <c r="K781" s="181" t="s">
        <v>2974</v>
      </c>
      <c r="L781" s="31" t="s">
        <v>2974</v>
      </c>
    </row>
    <row r="782" spans="1:12" ht="15.75" customHeight="1" x14ac:dyDescent="0.25">
      <c r="A782" s="34">
        <v>42799</v>
      </c>
      <c r="B782" s="33" t="s">
        <v>2996</v>
      </c>
      <c r="C782" s="157">
        <v>11</v>
      </c>
      <c r="D782" s="49" t="s">
        <v>2046</v>
      </c>
      <c r="E782" s="47" t="s">
        <v>117</v>
      </c>
      <c r="F782" s="200">
        <v>27</v>
      </c>
      <c r="G782" s="48"/>
      <c r="H782" s="48"/>
      <c r="I782" s="51" t="s">
        <v>2983</v>
      </c>
      <c r="J782" s="181" t="s">
        <v>118</v>
      </c>
      <c r="K782" s="181" t="s">
        <v>2216</v>
      </c>
      <c r="L782" s="31" t="s">
        <v>2990</v>
      </c>
    </row>
    <row r="783" spans="1:12" ht="15.75" customHeight="1" x14ac:dyDescent="0.25">
      <c r="A783" s="34">
        <v>42799</v>
      </c>
      <c r="B783" s="33" t="s">
        <v>2996</v>
      </c>
      <c r="C783" s="157">
        <v>12</v>
      </c>
      <c r="D783" s="49" t="s">
        <v>73</v>
      </c>
      <c r="E783" s="47" t="s">
        <v>2380</v>
      </c>
      <c r="F783" s="200">
        <v>15000</v>
      </c>
      <c r="G783" s="48"/>
      <c r="H783" s="48"/>
      <c r="I783" s="51" t="s">
        <v>2983</v>
      </c>
      <c r="J783" s="181" t="s">
        <v>118</v>
      </c>
      <c r="K783" s="181" t="s">
        <v>2216</v>
      </c>
      <c r="L783" s="31" t="s">
        <v>2990</v>
      </c>
    </row>
    <row r="784" spans="1:12" ht="15.75" customHeight="1" x14ac:dyDescent="0.25">
      <c r="A784" s="137">
        <v>42799</v>
      </c>
      <c r="B784" s="137" t="s">
        <v>2996</v>
      </c>
      <c r="C784" s="159">
        <v>55</v>
      </c>
      <c r="D784" s="138"/>
      <c r="E784" s="136" t="s">
        <v>3272</v>
      </c>
      <c r="F784" s="206">
        <v>770</v>
      </c>
      <c r="G784" s="138"/>
      <c r="H784" s="138"/>
      <c r="I784" s="138" t="s">
        <v>2983</v>
      </c>
      <c r="J784" s="138" t="s">
        <v>142</v>
      </c>
      <c r="K784" s="139" t="s">
        <v>2989</v>
      </c>
      <c r="L784" s="139"/>
    </row>
    <row r="785" spans="1:12" ht="15.75" customHeight="1" x14ac:dyDescent="0.25">
      <c r="A785" s="34">
        <v>42799</v>
      </c>
      <c r="B785" s="33" t="s">
        <v>2996</v>
      </c>
      <c r="C785" s="157">
        <v>115</v>
      </c>
      <c r="D785" s="49" t="s">
        <v>2371</v>
      </c>
      <c r="E785" s="47" t="s">
        <v>2372</v>
      </c>
      <c r="F785" s="200">
        <v>215</v>
      </c>
      <c r="G785" s="48"/>
      <c r="H785" s="48"/>
      <c r="I785" s="51" t="s">
        <v>2983</v>
      </c>
      <c r="J785" s="181" t="s">
        <v>118</v>
      </c>
      <c r="K785" s="181" t="s">
        <v>2216</v>
      </c>
      <c r="L785" s="31" t="s">
        <v>2990</v>
      </c>
    </row>
    <row r="786" spans="1:12" ht="15.75" customHeight="1" x14ac:dyDescent="0.25">
      <c r="A786" s="34">
        <v>42799</v>
      </c>
      <c r="B786" s="33" t="s">
        <v>2996</v>
      </c>
      <c r="C786" s="157">
        <v>115</v>
      </c>
      <c r="D786" s="49" t="s">
        <v>2371</v>
      </c>
      <c r="E786" s="47" t="s">
        <v>2372</v>
      </c>
      <c r="F786" s="200">
        <v>167.5</v>
      </c>
      <c r="G786" s="48"/>
      <c r="H786" s="48"/>
      <c r="I786" s="51" t="s">
        <v>2983</v>
      </c>
      <c r="J786" s="181" t="s">
        <v>118</v>
      </c>
      <c r="K786" s="181" t="s">
        <v>2216</v>
      </c>
      <c r="L786" s="31" t="s">
        <v>2990</v>
      </c>
    </row>
    <row r="787" spans="1:12" ht="15.75" customHeight="1" x14ac:dyDescent="0.25">
      <c r="A787" s="34">
        <v>42799</v>
      </c>
      <c r="B787" s="33" t="s">
        <v>2996</v>
      </c>
      <c r="C787" s="157">
        <v>115</v>
      </c>
      <c r="D787" s="49" t="s">
        <v>2371</v>
      </c>
      <c r="E787" s="47" t="s">
        <v>2372</v>
      </c>
      <c r="F787" s="200">
        <v>320</v>
      </c>
      <c r="G787" s="48"/>
      <c r="H787" s="48"/>
      <c r="I787" s="51" t="s">
        <v>2983</v>
      </c>
      <c r="J787" s="181" t="s">
        <v>118</v>
      </c>
      <c r="K787" s="181" t="s">
        <v>2216</v>
      </c>
      <c r="L787" s="31" t="s">
        <v>2990</v>
      </c>
    </row>
    <row r="788" spans="1:12" ht="15.75" customHeight="1" x14ac:dyDescent="0.25">
      <c r="A788" s="34">
        <v>42799</v>
      </c>
      <c r="B788" s="33" t="s">
        <v>2996</v>
      </c>
      <c r="C788" s="157">
        <v>115</v>
      </c>
      <c r="D788" s="49" t="s">
        <v>2371</v>
      </c>
      <c r="E788" s="47" t="s">
        <v>2372</v>
      </c>
      <c r="F788" s="200">
        <v>45</v>
      </c>
      <c r="G788" s="48"/>
      <c r="H788" s="48"/>
      <c r="I788" s="51" t="s">
        <v>2983</v>
      </c>
      <c r="J788" s="181" t="s">
        <v>118</v>
      </c>
      <c r="K788" s="181" t="s">
        <v>2216</v>
      </c>
      <c r="L788" s="31" t="s">
        <v>2990</v>
      </c>
    </row>
    <row r="789" spans="1:12" ht="15.75" customHeight="1" x14ac:dyDescent="0.25">
      <c r="A789" s="34">
        <v>42799</v>
      </c>
      <c r="B789" s="33" t="s">
        <v>2996</v>
      </c>
      <c r="C789" s="157">
        <v>115</v>
      </c>
      <c r="D789" s="49" t="s">
        <v>2371</v>
      </c>
      <c r="E789" s="47" t="s">
        <v>2372</v>
      </c>
      <c r="F789" s="200">
        <v>359.5</v>
      </c>
      <c r="G789" s="48"/>
      <c r="H789" s="48"/>
      <c r="I789" s="51" t="s">
        <v>2983</v>
      </c>
      <c r="J789" s="181" t="s">
        <v>118</v>
      </c>
      <c r="K789" s="181" t="s">
        <v>2216</v>
      </c>
      <c r="L789" s="31" t="s">
        <v>2990</v>
      </c>
    </row>
    <row r="790" spans="1:12" ht="15.75" customHeight="1" x14ac:dyDescent="0.25">
      <c r="A790" s="34">
        <v>42799</v>
      </c>
      <c r="B790" s="33" t="s">
        <v>2996</v>
      </c>
      <c r="C790" s="157">
        <v>115</v>
      </c>
      <c r="D790" s="49" t="s">
        <v>2371</v>
      </c>
      <c r="E790" s="47" t="s">
        <v>2372</v>
      </c>
      <c r="F790" s="200">
        <v>157.5</v>
      </c>
      <c r="G790" s="48"/>
      <c r="H790" s="48"/>
      <c r="I790" s="51" t="s">
        <v>2983</v>
      </c>
      <c r="J790" s="181" t="s">
        <v>118</v>
      </c>
      <c r="K790" s="181" t="s">
        <v>2216</v>
      </c>
      <c r="L790" s="31" t="s">
        <v>2990</v>
      </c>
    </row>
    <row r="791" spans="1:12" ht="15.75" customHeight="1" x14ac:dyDescent="0.25">
      <c r="A791" s="34">
        <v>42799</v>
      </c>
      <c r="B791" s="33" t="s">
        <v>2996</v>
      </c>
      <c r="C791" s="157">
        <v>115</v>
      </c>
      <c r="D791" s="49" t="s">
        <v>2371</v>
      </c>
      <c r="E791" s="47" t="s">
        <v>2372</v>
      </c>
      <c r="F791" s="200">
        <v>180</v>
      </c>
      <c r="G791" s="48"/>
      <c r="H791" s="48"/>
      <c r="I791" s="51" t="s">
        <v>2983</v>
      </c>
      <c r="J791" s="181" t="s">
        <v>118</v>
      </c>
      <c r="K791" s="181" t="s">
        <v>2216</v>
      </c>
      <c r="L791" s="31" t="s">
        <v>2990</v>
      </c>
    </row>
    <row r="792" spans="1:12" ht="15.75" customHeight="1" x14ac:dyDescent="0.25">
      <c r="A792" s="34">
        <v>42799</v>
      </c>
      <c r="B792" s="33" t="s">
        <v>2996</v>
      </c>
      <c r="C792" s="157">
        <v>115</v>
      </c>
      <c r="D792" s="49" t="s">
        <v>2371</v>
      </c>
      <c r="E792" s="47" t="s">
        <v>2372</v>
      </c>
      <c r="F792" s="200">
        <v>210</v>
      </c>
      <c r="G792" s="48"/>
      <c r="H792" s="48"/>
      <c r="I792" s="51" t="s">
        <v>2983</v>
      </c>
      <c r="J792" s="181" t="s">
        <v>118</v>
      </c>
      <c r="K792" s="181" t="s">
        <v>2216</v>
      </c>
      <c r="L792" s="31" t="s">
        <v>2990</v>
      </c>
    </row>
    <row r="793" spans="1:12" ht="15.75" customHeight="1" x14ac:dyDescent="0.25">
      <c r="A793" s="34">
        <v>42799</v>
      </c>
      <c r="B793" s="33" t="s">
        <v>2996</v>
      </c>
      <c r="C793" s="157">
        <v>115</v>
      </c>
      <c r="D793" s="49" t="s">
        <v>2371</v>
      </c>
      <c r="E793" s="47" t="s">
        <v>2372</v>
      </c>
      <c r="F793" s="200">
        <v>175</v>
      </c>
      <c r="G793" s="48"/>
      <c r="H793" s="48"/>
      <c r="I793" s="51" t="s">
        <v>2983</v>
      </c>
      <c r="J793" s="181" t="s">
        <v>118</v>
      </c>
      <c r="K793" s="181" t="s">
        <v>2216</v>
      </c>
      <c r="L793" s="31" t="s">
        <v>2990</v>
      </c>
    </row>
    <row r="794" spans="1:12" ht="15.75" customHeight="1" x14ac:dyDescent="0.25">
      <c r="A794" s="34">
        <v>42799</v>
      </c>
      <c r="B794" s="33" t="s">
        <v>2996</v>
      </c>
      <c r="C794" s="157">
        <v>115</v>
      </c>
      <c r="D794" s="49" t="s">
        <v>2371</v>
      </c>
      <c r="E794" s="47" t="s">
        <v>2372</v>
      </c>
      <c r="F794" s="200">
        <v>317.5</v>
      </c>
      <c r="G794" s="48"/>
      <c r="H794" s="48"/>
      <c r="I794" s="51" t="s">
        <v>2983</v>
      </c>
      <c r="J794" s="181" t="s">
        <v>118</v>
      </c>
      <c r="K794" s="181" t="s">
        <v>2216</v>
      </c>
      <c r="L794" s="31" t="s">
        <v>2990</v>
      </c>
    </row>
    <row r="795" spans="1:12" ht="15.75" customHeight="1" x14ac:dyDescent="0.25">
      <c r="A795" s="34">
        <v>42799</v>
      </c>
      <c r="B795" s="33" t="s">
        <v>2996</v>
      </c>
      <c r="C795" s="157">
        <v>115</v>
      </c>
      <c r="D795" s="49" t="s">
        <v>2371</v>
      </c>
      <c r="E795" s="47" t="s">
        <v>2372</v>
      </c>
      <c r="F795" s="200">
        <v>320</v>
      </c>
      <c r="G795" s="48"/>
      <c r="H795" s="48"/>
      <c r="I795" s="51" t="s">
        <v>2983</v>
      </c>
      <c r="J795" s="181" t="s">
        <v>118</v>
      </c>
      <c r="K795" s="181" t="s">
        <v>2216</v>
      </c>
      <c r="L795" s="31" t="s">
        <v>2990</v>
      </c>
    </row>
    <row r="796" spans="1:12" ht="15.75" customHeight="1" x14ac:dyDescent="0.25">
      <c r="A796" s="34">
        <v>42799</v>
      </c>
      <c r="B796" s="33" t="s">
        <v>2996</v>
      </c>
      <c r="C796" s="157">
        <v>115</v>
      </c>
      <c r="D796" s="49" t="s">
        <v>2371</v>
      </c>
      <c r="E796" s="47" t="s">
        <v>2372</v>
      </c>
      <c r="F796" s="200">
        <v>240.5</v>
      </c>
      <c r="G796" s="48"/>
      <c r="H796" s="48"/>
      <c r="I796" s="51" t="s">
        <v>2983</v>
      </c>
      <c r="J796" s="181" t="s">
        <v>118</v>
      </c>
      <c r="K796" s="181" t="s">
        <v>2216</v>
      </c>
      <c r="L796" s="31" t="s">
        <v>2990</v>
      </c>
    </row>
    <row r="797" spans="1:12" ht="15.75" customHeight="1" x14ac:dyDescent="0.25">
      <c r="A797" s="34">
        <v>42799</v>
      </c>
      <c r="B797" s="33" t="s">
        <v>2996</v>
      </c>
      <c r="C797" s="157">
        <v>115</v>
      </c>
      <c r="D797" s="49" t="s">
        <v>2371</v>
      </c>
      <c r="E797" s="47" t="s">
        <v>2372</v>
      </c>
      <c r="F797" s="200">
        <v>20</v>
      </c>
      <c r="G797" s="48"/>
      <c r="H797" s="48"/>
      <c r="I797" s="51" t="s">
        <v>2983</v>
      </c>
      <c r="J797" s="181" t="s">
        <v>118</v>
      </c>
      <c r="K797" s="181" t="s">
        <v>2216</v>
      </c>
      <c r="L797" s="31" t="s">
        <v>2990</v>
      </c>
    </row>
    <row r="798" spans="1:12" ht="15.75" customHeight="1" x14ac:dyDescent="0.25">
      <c r="A798" s="34">
        <v>42799</v>
      </c>
      <c r="B798" s="33" t="s">
        <v>2996</v>
      </c>
      <c r="C798" s="157">
        <v>115</v>
      </c>
      <c r="D798" s="49" t="s">
        <v>2371</v>
      </c>
      <c r="E798" s="47" t="s">
        <v>2372</v>
      </c>
      <c r="F798" s="200">
        <v>22.5</v>
      </c>
      <c r="G798" s="48"/>
      <c r="H798" s="48"/>
      <c r="I798" s="51" t="s">
        <v>2983</v>
      </c>
      <c r="J798" s="181" t="s">
        <v>118</v>
      </c>
      <c r="K798" s="181" t="s">
        <v>2216</v>
      </c>
      <c r="L798" s="31" t="s">
        <v>2990</v>
      </c>
    </row>
    <row r="799" spans="1:12" ht="15.75" customHeight="1" x14ac:dyDescent="0.25">
      <c r="A799" s="34">
        <v>42799</v>
      </c>
      <c r="B799" s="33" t="s">
        <v>2996</v>
      </c>
      <c r="C799" s="157">
        <v>115</v>
      </c>
      <c r="D799" s="49" t="s">
        <v>2371</v>
      </c>
      <c r="E799" s="47" t="s">
        <v>2372</v>
      </c>
      <c r="F799" s="200">
        <v>105</v>
      </c>
      <c r="G799" s="48"/>
      <c r="H799" s="48"/>
      <c r="I799" s="51" t="s">
        <v>2983</v>
      </c>
      <c r="J799" s="181" t="s">
        <v>118</v>
      </c>
      <c r="K799" s="181" t="s">
        <v>2216</v>
      </c>
      <c r="L799" s="31" t="s">
        <v>2990</v>
      </c>
    </row>
    <row r="800" spans="1:12" ht="15.75" customHeight="1" x14ac:dyDescent="0.25">
      <c r="A800" s="34">
        <v>42799</v>
      </c>
      <c r="B800" s="33" t="s">
        <v>2996</v>
      </c>
      <c r="C800" s="157">
        <v>115</v>
      </c>
      <c r="D800" s="49" t="s">
        <v>2371</v>
      </c>
      <c r="E800" s="47" t="s">
        <v>2372</v>
      </c>
      <c r="F800" s="200">
        <v>125</v>
      </c>
      <c r="G800" s="48"/>
      <c r="H800" s="48"/>
      <c r="I800" s="51" t="s">
        <v>2983</v>
      </c>
      <c r="J800" s="181" t="s">
        <v>118</v>
      </c>
      <c r="K800" s="181" t="s">
        <v>2216</v>
      </c>
      <c r="L800" s="31" t="s">
        <v>2990</v>
      </c>
    </row>
    <row r="801" spans="1:12" ht="15.75" customHeight="1" x14ac:dyDescent="0.25">
      <c r="A801" s="34">
        <v>42799</v>
      </c>
      <c r="B801" s="33" t="s">
        <v>2996</v>
      </c>
      <c r="C801" s="157">
        <v>115</v>
      </c>
      <c r="D801" s="49" t="s">
        <v>2371</v>
      </c>
      <c r="E801" s="47" t="s">
        <v>2372</v>
      </c>
      <c r="F801" s="200">
        <v>555.5</v>
      </c>
      <c r="G801" s="48"/>
      <c r="H801" s="48"/>
      <c r="I801" s="51" t="s">
        <v>2983</v>
      </c>
      <c r="J801" s="181" t="s">
        <v>118</v>
      </c>
      <c r="K801" s="181" t="s">
        <v>2216</v>
      </c>
      <c r="L801" s="31" t="s">
        <v>2990</v>
      </c>
    </row>
    <row r="802" spans="1:12" ht="15.75" customHeight="1" x14ac:dyDescent="0.25">
      <c r="A802" s="34">
        <v>42799</v>
      </c>
      <c r="B802" s="33" t="s">
        <v>2996</v>
      </c>
      <c r="C802" s="157">
        <v>115</v>
      </c>
      <c r="D802" s="49" t="s">
        <v>2371</v>
      </c>
      <c r="E802" s="47" t="s">
        <v>2372</v>
      </c>
      <c r="F802" s="200">
        <v>205</v>
      </c>
      <c r="G802" s="48"/>
      <c r="H802" s="48"/>
      <c r="I802" s="51" t="s">
        <v>2983</v>
      </c>
      <c r="J802" s="181" t="s">
        <v>118</v>
      </c>
      <c r="K802" s="181" t="s">
        <v>2216</v>
      </c>
      <c r="L802" s="31" t="s">
        <v>2990</v>
      </c>
    </row>
    <row r="803" spans="1:12" ht="15.75" customHeight="1" x14ac:dyDescent="0.25">
      <c r="A803" s="34">
        <v>42799</v>
      </c>
      <c r="B803" s="33" t="s">
        <v>2996</v>
      </c>
      <c r="C803" s="157">
        <v>115</v>
      </c>
      <c r="D803" s="49" t="s">
        <v>2371</v>
      </c>
      <c r="E803" s="47" t="s">
        <v>2372</v>
      </c>
      <c r="F803" s="200">
        <v>212</v>
      </c>
      <c r="G803" s="48"/>
      <c r="H803" s="48"/>
      <c r="I803" s="51" t="s">
        <v>2983</v>
      </c>
      <c r="J803" s="181" t="s">
        <v>118</v>
      </c>
      <c r="K803" s="181" t="s">
        <v>2216</v>
      </c>
      <c r="L803" s="31" t="s">
        <v>2990</v>
      </c>
    </row>
    <row r="804" spans="1:12" ht="15.75" customHeight="1" x14ac:dyDescent="0.25">
      <c r="A804" s="34">
        <v>42799</v>
      </c>
      <c r="B804" s="33" t="s">
        <v>2996</v>
      </c>
      <c r="C804" s="157">
        <v>115</v>
      </c>
      <c r="D804" s="49" t="s">
        <v>2371</v>
      </c>
      <c r="E804" s="47" t="s">
        <v>2372</v>
      </c>
      <c r="F804" s="200">
        <v>72</v>
      </c>
      <c r="G804" s="48"/>
      <c r="H804" s="48"/>
      <c r="I804" s="51" t="s">
        <v>2983</v>
      </c>
      <c r="J804" s="181" t="s">
        <v>118</v>
      </c>
      <c r="K804" s="181" t="s">
        <v>2216</v>
      </c>
      <c r="L804" s="31" t="s">
        <v>2990</v>
      </c>
    </row>
    <row r="805" spans="1:12" ht="15.75" customHeight="1" x14ac:dyDescent="0.25">
      <c r="A805" s="34">
        <v>42799</v>
      </c>
      <c r="B805" s="33" t="s">
        <v>2996</v>
      </c>
      <c r="C805" s="157">
        <v>115</v>
      </c>
      <c r="D805" s="49" t="s">
        <v>2371</v>
      </c>
      <c r="E805" s="47" t="s">
        <v>2372</v>
      </c>
      <c r="F805" s="200">
        <v>45</v>
      </c>
      <c r="G805" s="48"/>
      <c r="H805" s="48"/>
      <c r="I805" s="51" t="s">
        <v>2983</v>
      </c>
      <c r="J805" s="181" t="s">
        <v>118</v>
      </c>
      <c r="K805" s="181" t="s">
        <v>2216</v>
      </c>
      <c r="L805" s="31" t="s">
        <v>2990</v>
      </c>
    </row>
    <row r="806" spans="1:12" ht="15.75" customHeight="1" x14ac:dyDescent="0.25">
      <c r="A806" s="34">
        <v>42799</v>
      </c>
      <c r="B806" s="33" t="s">
        <v>2996</v>
      </c>
      <c r="C806" s="157">
        <v>115</v>
      </c>
      <c r="D806" s="49" t="s">
        <v>2371</v>
      </c>
      <c r="E806" s="47" t="s">
        <v>2372</v>
      </c>
      <c r="F806" s="200">
        <v>400</v>
      </c>
      <c r="G806" s="48"/>
      <c r="H806" s="48"/>
      <c r="I806" s="51" t="s">
        <v>2983</v>
      </c>
      <c r="J806" s="181" t="s">
        <v>118</v>
      </c>
      <c r="K806" s="181" t="s">
        <v>2216</v>
      </c>
      <c r="L806" s="31" t="s">
        <v>2990</v>
      </c>
    </row>
    <row r="807" spans="1:12" ht="15.75" customHeight="1" x14ac:dyDescent="0.25">
      <c r="A807" s="34">
        <v>42799</v>
      </c>
      <c r="B807" s="33" t="s">
        <v>2996</v>
      </c>
      <c r="C807" s="157">
        <v>115</v>
      </c>
      <c r="D807" s="49" t="s">
        <v>2371</v>
      </c>
      <c r="E807" s="47" t="s">
        <v>2372</v>
      </c>
      <c r="F807" s="200">
        <v>519</v>
      </c>
      <c r="G807" s="48"/>
      <c r="H807" s="48"/>
      <c r="I807" s="51" t="s">
        <v>2983</v>
      </c>
      <c r="J807" s="181" t="s">
        <v>118</v>
      </c>
      <c r="K807" s="181" t="s">
        <v>2216</v>
      </c>
      <c r="L807" s="31" t="s">
        <v>2990</v>
      </c>
    </row>
    <row r="808" spans="1:12" ht="15.75" customHeight="1" x14ac:dyDescent="0.25">
      <c r="A808" s="34">
        <v>42799</v>
      </c>
      <c r="B808" s="33" t="s">
        <v>2996</v>
      </c>
      <c r="C808" s="157">
        <v>115</v>
      </c>
      <c r="D808" s="49" t="s">
        <v>2371</v>
      </c>
      <c r="E808" s="47" t="s">
        <v>2372</v>
      </c>
      <c r="F808" s="200">
        <v>287.5</v>
      </c>
      <c r="G808" s="48"/>
      <c r="H808" s="48"/>
      <c r="I808" s="51" t="s">
        <v>2983</v>
      </c>
      <c r="J808" s="181" t="s">
        <v>118</v>
      </c>
      <c r="K808" s="181" t="s">
        <v>2216</v>
      </c>
      <c r="L808" s="31" t="s">
        <v>2990</v>
      </c>
    </row>
    <row r="809" spans="1:12" ht="15.75" customHeight="1" x14ac:dyDescent="0.25">
      <c r="A809" s="34">
        <v>42799</v>
      </c>
      <c r="B809" s="33" t="s">
        <v>2996</v>
      </c>
      <c r="C809" s="157">
        <v>115</v>
      </c>
      <c r="D809" s="49" t="s">
        <v>2371</v>
      </c>
      <c r="E809" s="47" t="s">
        <v>2372</v>
      </c>
      <c r="F809" s="200">
        <v>45</v>
      </c>
      <c r="G809" s="48"/>
      <c r="H809" s="48"/>
      <c r="I809" s="51" t="s">
        <v>2983</v>
      </c>
      <c r="J809" s="181" t="s">
        <v>118</v>
      </c>
      <c r="K809" s="181" t="s">
        <v>2216</v>
      </c>
      <c r="L809" s="31" t="s">
        <v>2990</v>
      </c>
    </row>
    <row r="810" spans="1:12" ht="15.75" customHeight="1" x14ac:dyDescent="0.25">
      <c r="A810" s="34">
        <v>42799</v>
      </c>
      <c r="B810" s="33" t="s">
        <v>2996</v>
      </c>
      <c r="C810" s="157">
        <v>115</v>
      </c>
      <c r="D810" s="49" t="s">
        <v>2371</v>
      </c>
      <c r="E810" s="47" t="s">
        <v>2372</v>
      </c>
      <c r="F810" s="200">
        <v>202.5</v>
      </c>
      <c r="G810" s="48"/>
      <c r="H810" s="48"/>
      <c r="I810" s="51" t="s">
        <v>2983</v>
      </c>
      <c r="J810" s="181" t="s">
        <v>118</v>
      </c>
      <c r="K810" s="181" t="s">
        <v>2216</v>
      </c>
      <c r="L810" s="31" t="s">
        <v>2990</v>
      </c>
    </row>
    <row r="811" spans="1:12" ht="15.75" customHeight="1" x14ac:dyDescent="0.25">
      <c r="A811" s="34">
        <v>42799</v>
      </c>
      <c r="B811" s="33" t="s">
        <v>2996</v>
      </c>
      <c r="C811" s="157">
        <v>115</v>
      </c>
      <c r="D811" s="49" t="s">
        <v>2371</v>
      </c>
      <c r="E811" s="47" t="s">
        <v>2372</v>
      </c>
      <c r="F811" s="200">
        <v>147.5</v>
      </c>
      <c r="G811" s="48"/>
      <c r="H811" s="48"/>
      <c r="I811" s="51" t="s">
        <v>2983</v>
      </c>
      <c r="J811" s="181" t="s">
        <v>118</v>
      </c>
      <c r="K811" s="181" t="s">
        <v>2216</v>
      </c>
      <c r="L811" s="31" t="s">
        <v>2990</v>
      </c>
    </row>
    <row r="812" spans="1:12" ht="15.75" customHeight="1" x14ac:dyDescent="0.25">
      <c r="A812" s="34">
        <v>42800</v>
      </c>
      <c r="B812" s="33" t="s">
        <v>2996</v>
      </c>
      <c r="C812" s="157">
        <v>11</v>
      </c>
      <c r="D812" s="49" t="s">
        <v>376</v>
      </c>
      <c r="E812" s="47" t="s">
        <v>2386</v>
      </c>
      <c r="F812" s="200">
        <v>200</v>
      </c>
      <c r="G812" s="48"/>
      <c r="H812" s="48"/>
      <c r="I812" s="51" t="s">
        <v>2983</v>
      </c>
      <c r="J812" s="184" t="s">
        <v>142</v>
      </c>
      <c r="K812" s="181" t="s">
        <v>2980</v>
      </c>
      <c r="L812" s="31" t="s">
        <v>2989</v>
      </c>
    </row>
    <row r="813" spans="1:12" ht="15.75" customHeight="1" x14ac:dyDescent="0.25">
      <c r="A813" s="34">
        <v>42800</v>
      </c>
      <c r="B813" s="33" t="s">
        <v>2996</v>
      </c>
      <c r="C813" s="157">
        <v>12</v>
      </c>
      <c r="D813" s="49" t="s">
        <v>362</v>
      </c>
      <c r="E813" s="47" t="s">
        <v>2381</v>
      </c>
      <c r="F813" s="200">
        <v>5000</v>
      </c>
      <c r="G813" s="48"/>
      <c r="H813" s="48"/>
      <c r="I813" s="51" t="s">
        <v>2983</v>
      </c>
      <c r="J813" s="181" t="s">
        <v>118</v>
      </c>
      <c r="K813" s="181" t="s">
        <v>2216</v>
      </c>
      <c r="L813" s="31" t="s">
        <v>2990</v>
      </c>
    </row>
    <row r="814" spans="1:12" ht="15.75" customHeight="1" x14ac:dyDescent="0.25">
      <c r="A814" s="34">
        <v>42800</v>
      </c>
      <c r="B814" s="33" t="s">
        <v>2996</v>
      </c>
      <c r="C814" s="157">
        <v>13</v>
      </c>
      <c r="D814" s="49" t="s">
        <v>2387</v>
      </c>
      <c r="E814" s="47" t="s">
        <v>117</v>
      </c>
      <c r="F814" s="200">
        <v>7950</v>
      </c>
      <c r="G814" s="48"/>
      <c r="H814" s="48"/>
      <c r="I814" s="51" t="s">
        <v>2983</v>
      </c>
      <c r="J814" s="181" t="s">
        <v>118</v>
      </c>
      <c r="K814" s="181" t="s">
        <v>2216</v>
      </c>
      <c r="L814" s="31" t="s">
        <v>2990</v>
      </c>
    </row>
    <row r="815" spans="1:12" ht="15.75" customHeight="1" x14ac:dyDescent="0.25">
      <c r="A815" s="34">
        <v>42800</v>
      </c>
      <c r="B815" s="33" t="s">
        <v>2996</v>
      </c>
      <c r="C815" s="157">
        <v>13</v>
      </c>
      <c r="D815" s="49" t="s">
        <v>2387</v>
      </c>
      <c r="E815" s="47" t="s">
        <v>117</v>
      </c>
      <c r="F815" s="200">
        <v>3456</v>
      </c>
      <c r="G815" s="48"/>
      <c r="H815" s="48"/>
      <c r="I815" s="51" t="s">
        <v>2983</v>
      </c>
      <c r="J815" s="181" t="s">
        <v>118</v>
      </c>
      <c r="K815" s="181" t="s">
        <v>2216</v>
      </c>
      <c r="L815" s="31" t="s">
        <v>2990</v>
      </c>
    </row>
    <row r="816" spans="1:12" ht="15.75" customHeight="1" x14ac:dyDescent="0.25">
      <c r="A816" s="34">
        <v>42800</v>
      </c>
      <c r="B816" s="33" t="s">
        <v>2996</v>
      </c>
      <c r="C816" s="157">
        <v>14</v>
      </c>
      <c r="D816" s="49" t="s">
        <v>270</v>
      </c>
      <c r="E816" s="47" t="s">
        <v>117</v>
      </c>
      <c r="F816" s="200">
        <v>500</v>
      </c>
      <c r="G816" s="48"/>
      <c r="H816" s="48"/>
      <c r="I816" s="51" t="s">
        <v>2983</v>
      </c>
      <c r="J816" s="181" t="s">
        <v>118</v>
      </c>
      <c r="K816" s="181" t="s">
        <v>2216</v>
      </c>
      <c r="L816" s="31" t="s">
        <v>2990</v>
      </c>
    </row>
    <row r="817" spans="1:14" ht="15.75" customHeight="1" x14ac:dyDescent="0.25">
      <c r="A817" s="34">
        <v>42800</v>
      </c>
      <c r="B817" s="33" t="s">
        <v>2996</v>
      </c>
      <c r="C817" s="157">
        <v>15</v>
      </c>
      <c r="D817" s="49" t="s">
        <v>2388</v>
      </c>
      <c r="E817" s="47" t="s">
        <v>2289</v>
      </c>
      <c r="F817" s="200">
        <v>135</v>
      </c>
      <c r="G817" s="48"/>
      <c r="H817" s="48"/>
      <c r="I817" s="51" t="s">
        <v>2983</v>
      </c>
      <c r="J817" s="181" t="s">
        <v>118</v>
      </c>
      <c r="K817" s="181" t="s">
        <v>2216</v>
      </c>
      <c r="L817" s="31" t="s">
        <v>2990</v>
      </c>
    </row>
    <row r="818" spans="1:14" ht="15.75" customHeight="1" x14ac:dyDescent="0.25">
      <c r="A818" s="34">
        <v>42800</v>
      </c>
      <c r="B818" s="33" t="s">
        <v>2996</v>
      </c>
      <c r="C818" s="157">
        <v>15</v>
      </c>
      <c r="D818" s="49" t="s">
        <v>2388</v>
      </c>
      <c r="E818" s="47" t="s">
        <v>2289</v>
      </c>
      <c r="F818" s="200">
        <v>27</v>
      </c>
      <c r="G818" s="48"/>
      <c r="H818" s="48"/>
      <c r="I818" s="51" t="s">
        <v>2983</v>
      </c>
      <c r="J818" s="181" t="s">
        <v>118</v>
      </c>
      <c r="K818" s="181" t="s">
        <v>2216</v>
      </c>
      <c r="L818" s="31" t="s">
        <v>2990</v>
      </c>
    </row>
    <row r="819" spans="1:14" ht="15.75" customHeight="1" x14ac:dyDescent="0.25">
      <c r="A819" s="34">
        <v>42800</v>
      </c>
      <c r="B819" s="33" t="s">
        <v>2996</v>
      </c>
      <c r="C819" s="157">
        <v>15</v>
      </c>
      <c r="D819" s="49" t="s">
        <v>2388</v>
      </c>
      <c r="E819" s="47" t="s">
        <v>2289</v>
      </c>
      <c r="F819" s="200">
        <v>778.5</v>
      </c>
      <c r="G819" s="48"/>
      <c r="H819" s="48"/>
      <c r="I819" s="51" t="s">
        <v>2983</v>
      </c>
      <c r="J819" s="181" t="s">
        <v>118</v>
      </c>
      <c r="K819" s="181" t="s">
        <v>2216</v>
      </c>
      <c r="L819" s="31" t="s">
        <v>2990</v>
      </c>
    </row>
    <row r="820" spans="1:14" ht="15.75" customHeight="1" x14ac:dyDescent="0.25">
      <c r="A820" s="34">
        <v>42800</v>
      </c>
      <c r="B820" s="33" t="s">
        <v>2996</v>
      </c>
      <c r="C820" s="157">
        <v>15</v>
      </c>
      <c r="D820" s="49" t="s">
        <v>2388</v>
      </c>
      <c r="E820" s="47" t="s">
        <v>2289</v>
      </c>
      <c r="F820" s="200">
        <v>5.5</v>
      </c>
      <c r="G820" s="48"/>
      <c r="H820" s="48"/>
      <c r="I820" s="51" t="s">
        <v>2983</v>
      </c>
      <c r="J820" s="181" t="s">
        <v>118</v>
      </c>
      <c r="K820" s="181" t="s">
        <v>2216</v>
      </c>
      <c r="L820" s="31" t="s">
        <v>2990</v>
      </c>
    </row>
    <row r="821" spans="1:14" ht="15.75" customHeight="1" x14ac:dyDescent="0.25">
      <c r="A821" s="34">
        <v>42800</v>
      </c>
      <c r="B821" s="33" t="s">
        <v>2996</v>
      </c>
      <c r="C821" s="157">
        <v>15</v>
      </c>
      <c r="D821" s="49" t="s">
        <v>2388</v>
      </c>
      <c r="E821" s="47" t="s">
        <v>2289</v>
      </c>
      <c r="F821" s="200">
        <v>76</v>
      </c>
      <c r="G821" s="48"/>
      <c r="H821" s="48"/>
      <c r="I821" s="51" t="s">
        <v>2983</v>
      </c>
      <c r="J821" s="181" t="s">
        <v>118</v>
      </c>
      <c r="K821" s="181" t="s">
        <v>2216</v>
      </c>
      <c r="L821" s="31" t="s">
        <v>2990</v>
      </c>
    </row>
    <row r="822" spans="1:14" ht="15.75" customHeight="1" x14ac:dyDescent="0.25">
      <c r="A822" s="34">
        <v>42800</v>
      </c>
      <c r="B822" s="33" t="s">
        <v>2996</v>
      </c>
      <c r="C822" s="157">
        <v>15</v>
      </c>
      <c r="D822" s="49" t="s">
        <v>2388</v>
      </c>
      <c r="E822" s="47" t="s">
        <v>2289</v>
      </c>
      <c r="F822" s="200">
        <v>259</v>
      </c>
      <c r="G822" s="48"/>
      <c r="H822" s="48"/>
      <c r="I822" s="51" t="s">
        <v>2983</v>
      </c>
      <c r="J822" s="181" t="s">
        <v>118</v>
      </c>
      <c r="K822" s="181" t="s">
        <v>2216</v>
      </c>
      <c r="L822" s="31" t="s">
        <v>2990</v>
      </c>
    </row>
    <row r="823" spans="1:14" ht="15.75" customHeight="1" x14ac:dyDescent="0.25">
      <c r="A823" s="34">
        <v>42800</v>
      </c>
      <c r="B823" s="33" t="s">
        <v>2996</v>
      </c>
      <c r="C823" s="157">
        <v>16</v>
      </c>
      <c r="D823" s="49" t="s">
        <v>2027</v>
      </c>
      <c r="E823" s="47" t="s">
        <v>117</v>
      </c>
      <c r="F823" s="200">
        <v>12</v>
      </c>
      <c r="G823" s="48"/>
      <c r="H823" s="48"/>
      <c r="I823" s="51" t="s">
        <v>2983</v>
      </c>
      <c r="J823" s="181" t="s">
        <v>118</v>
      </c>
      <c r="K823" s="181" t="s">
        <v>2216</v>
      </c>
      <c r="L823" s="31" t="s">
        <v>2990</v>
      </c>
    </row>
    <row r="824" spans="1:14" ht="15.75" customHeight="1" x14ac:dyDescent="0.25">
      <c r="A824" s="34">
        <v>42800</v>
      </c>
      <c r="B824" s="33" t="s">
        <v>2996</v>
      </c>
      <c r="C824" s="157">
        <v>51</v>
      </c>
      <c r="D824" s="49" t="s">
        <v>1268</v>
      </c>
      <c r="E824" s="47" t="s">
        <v>2382</v>
      </c>
      <c r="F824" s="200">
        <v>71.25</v>
      </c>
      <c r="G824" s="48"/>
      <c r="H824" s="48"/>
      <c r="I824" s="51" t="s">
        <v>2983</v>
      </c>
      <c r="J824" s="181" t="s">
        <v>118</v>
      </c>
      <c r="K824" s="181" t="s">
        <v>2216</v>
      </c>
      <c r="L824" s="31" t="s">
        <v>2990</v>
      </c>
    </row>
    <row r="825" spans="1:14" ht="15.75" customHeight="1" x14ac:dyDescent="0.25">
      <c r="A825" s="34">
        <v>42800</v>
      </c>
      <c r="B825" s="33" t="s">
        <v>2996</v>
      </c>
      <c r="C825" s="157">
        <v>51</v>
      </c>
      <c r="D825" s="49" t="s">
        <v>1268</v>
      </c>
      <c r="E825" s="47" t="s">
        <v>245</v>
      </c>
      <c r="F825" s="200">
        <v>17</v>
      </c>
      <c r="G825" s="48"/>
      <c r="H825" s="48"/>
      <c r="I825" s="51" t="s">
        <v>2983</v>
      </c>
      <c r="J825" s="181" t="s">
        <v>118</v>
      </c>
      <c r="K825" s="181" t="s">
        <v>2216</v>
      </c>
      <c r="L825" s="31" t="s">
        <v>2990</v>
      </c>
    </row>
    <row r="826" spans="1:14" ht="15.75" customHeight="1" x14ac:dyDescent="0.25">
      <c r="A826" s="34">
        <v>42800</v>
      </c>
      <c r="B826" s="33" t="s">
        <v>2996</v>
      </c>
      <c r="C826" s="157">
        <v>51</v>
      </c>
      <c r="D826" s="49" t="s">
        <v>1268</v>
      </c>
      <c r="E826" s="47" t="s">
        <v>245</v>
      </c>
      <c r="F826" s="200">
        <v>1282.5</v>
      </c>
      <c r="G826" s="48"/>
      <c r="H826" s="48"/>
      <c r="I826" s="51" t="s">
        <v>2983</v>
      </c>
      <c r="J826" s="181" t="s">
        <v>118</v>
      </c>
      <c r="K826" s="181" t="s">
        <v>2216</v>
      </c>
      <c r="L826" s="31" t="s">
        <v>2990</v>
      </c>
    </row>
    <row r="827" spans="1:14" s="169" customFormat="1" ht="15.75" customHeight="1" x14ac:dyDescent="0.25">
      <c r="A827" s="34">
        <v>42800</v>
      </c>
      <c r="B827" s="33" t="s">
        <v>2996</v>
      </c>
      <c r="C827" s="157">
        <v>51</v>
      </c>
      <c r="D827" s="49" t="s">
        <v>1268</v>
      </c>
      <c r="E827" s="47" t="s">
        <v>2383</v>
      </c>
      <c r="F827" s="200">
        <v>1330</v>
      </c>
      <c r="G827" s="48"/>
      <c r="H827" s="48"/>
      <c r="I827" s="51" t="s">
        <v>2983</v>
      </c>
      <c r="J827" s="181" t="s">
        <v>118</v>
      </c>
      <c r="K827" s="181" t="s">
        <v>2216</v>
      </c>
      <c r="L827" s="31" t="s">
        <v>2990</v>
      </c>
      <c r="M827"/>
      <c r="N827"/>
    </row>
    <row r="828" spans="1:14" ht="15.75" customHeight="1" x14ac:dyDescent="0.25">
      <c r="A828" s="34">
        <v>42800</v>
      </c>
      <c r="B828" s="33" t="s">
        <v>2996</v>
      </c>
      <c r="C828" s="157">
        <v>51</v>
      </c>
      <c r="D828" s="49" t="s">
        <v>1268</v>
      </c>
      <c r="E828" s="47" t="s">
        <v>2383</v>
      </c>
      <c r="F828" s="200">
        <v>665</v>
      </c>
      <c r="G828" s="48"/>
      <c r="H828" s="48"/>
      <c r="I828" s="51" t="s">
        <v>2983</v>
      </c>
      <c r="J828" s="181" t="s">
        <v>118</v>
      </c>
      <c r="K828" s="181" t="s">
        <v>2216</v>
      </c>
      <c r="L828" s="31" t="s">
        <v>2990</v>
      </c>
    </row>
    <row r="829" spans="1:14" ht="15.75" customHeight="1" x14ac:dyDescent="0.25">
      <c r="A829" s="34">
        <v>42800</v>
      </c>
      <c r="B829" s="33" t="s">
        <v>2996</v>
      </c>
      <c r="C829" s="157">
        <v>51</v>
      </c>
      <c r="D829" s="49" t="s">
        <v>1268</v>
      </c>
      <c r="E829" s="47" t="s">
        <v>2384</v>
      </c>
      <c r="F829" s="200">
        <v>1200</v>
      </c>
      <c r="G829" s="48"/>
      <c r="H829" s="48"/>
      <c r="I829" s="51" t="s">
        <v>2983</v>
      </c>
      <c r="J829" s="181" t="s">
        <v>118</v>
      </c>
      <c r="K829" s="181" t="s">
        <v>2216</v>
      </c>
      <c r="L829" s="31" t="s">
        <v>2990</v>
      </c>
    </row>
    <row r="830" spans="1:14" ht="15.75" customHeight="1" x14ac:dyDescent="0.25">
      <c r="A830" s="34">
        <v>42800</v>
      </c>
      <c r="B830" s="33" t="s">
        <v>2996</v>
      </c>
      <c r="C830" s="157">
        <v>51</v>
      </c>
      <c r="D830" s="49" t="s">
        <v>1268</v>
      </c>
      <c r="E830" s="47" t="s">
        <v>245</v>
      </c>
      <c r="F830" s="200">
        <v>80</v>
      </c>
      <c r="G830" s="48"/>
      <c r="H830" s="48"/>
      <c r="I830" s="51" t="s">
        <v>2983</v>
      </c>
      <c r="J830" s="181" t="s">
        <v>118</v>
      </c>
      <c r="K830" s="181" t="s">
        <v>2216</v>
      </c>
      <c r="L830" s="31" t="s">
        <v>2990</v>
      </c>
    </row>
    <row r="831" spans="1:14" ht="15.75" customHeight="1" x14ac:dyDescent="0.25">
      <c r="A831" s="34">
        <v>42800</v>
      </c>
      <c r="B831" s="33" t="s">
        <v>2996</v>
      </c>
      <c r="C831" s="157">
        <v>51</v>
      </c>
      <c r="D831" s="49" t="s">
        <v>1268</v>
      </c>
      <c r="E831" s="47" t="s">
        <v>2385</v>
      </c>
      <c r="F831" s="200">
        <v>1200</v>
      </c>
      <c r="G831" s="48"/>
      <c r="H831" s="48"/>
      <c r="I831" s="51" t="s">
        <v>2983</v>
      </c>
      <c r="J831" s="181" t="s">
        <v>118</v>
      </c>
      <c r="K831" s="181" t="s">
        <v>2216</v>
      </c>
      <c r="L831" s="31" t="s">
        <v>2990</v>
      </c>
    </row>
    <row r="832" spans="1:14" ht="15.75" customHeight="1" x14ac:dyDescent="0.25">
      <c r="A832" s="34">
        <v>42801</v>
      </c>
      <c r="B832" s="33" t="s">
        <v>2996</v>
      </c>
      <c r="C832" s="157">
        <v>12</v>
      </c>
      <c r="D832" s="49" t="s">
        <v>219</v>
      </c>
      <c r="E832" s="47" t="s">
        <v>1001</v>
      </c>
      <c r="F832" s="200">
        <v>168.5</v>
      </c>
      <c r="G832" s="48"/>
      <c r="H832" s="48"/>
      <c r="I832" s="51" t="s">
        <v>2983</v>
      </c>
      <c r="J832" s="184" t="s">
        <v>142</v>
      </c>
      <c r="K832" s="181" t="s">
        <v>2977</v>
      </c>
      <c r="L832" s="31" t="s">
        <v>2989</v>
      </c>
    </row>
    <row r="833" spans="1:12" ht="15.75" customHeight="1" x14ac:dyDescent="0.25">
      <c r="A833" s="34">
        <v>42801</v>
      </c>
      <c r="B833" s="33" t="s">
        <v>2996</v>
      </c>
      <c r="C833" s="157">
        <v>12</v>
      </c>
      <c r="D833" s="49" t="s">
        <v>219</v>
      </c>
      <c r="E833" s="47" t="s">
        <v>2389</v>
      </c>
      <c r="F833" s="200">
        <v>28.5</v>
      </c>
      <c r="G833" s="48"/>
      <c r="H833" s="48"/>
      <c r="I833" s="51" t="s">
        <v>2983</v>
      </c>
      <c r="J833" s="184" t="s">
        <v>142</v>
      </c>
      <c r="K833" s="181" t="s">
        <v>2977</v>
      </c>
      <c r="L833" s="31" t="s">
        <v>2989</v>
      </c>
    </row>
    <row r="834" spans="1:12" ht="15.75" customHeight="1" x14ac:dyDescent="0.25">
      <c r="A834" s="34">
        <v>42801</v>
      </c>
      <c r="B834" s="33" t="s">
        <v>2996</v>
      </c>
      <c r="C834" s="157">
        <v>12</v>
      </c>
      <c r="D834" s="49" t="s">
        <v>219</v>
      </c>
      <c r="E834" s="47" t="s">
        <v>2390</v>
      </c>
      <c r="F834" s="200">
        <v>39</v>
      </c>
      <c r="G834" s="48"/>
      <c r="H834" s="48"/>
      <c r="I834" s="51" t="s">
        <v>2983</v>
      </c>
      <c r="J834" s="184" t="s">
        <v>142</v>
      </c>
      <c r="K834" s="181" t="s">
        <v>2977</v>
      </c>
      <c r="L834" s="31" t="s">
        <v>2989</v>
      </c>
    </row>
    <row r="835" spans="1:12" ht="15.75" customHeight="1" x14ac:dyDescent="0.25">
      <c r="A835" s="34">
        <v>42801</v>
      </c>
      <c r="B835" s="33" t="s">
        <v>2996</v>
      </c>
      <c r="C835" s="157">
        <v>12</v>
      </c>
      <c r="D835" s="49" t="s">
        <v>219</v>
      </c>
      <c r="E835" s="47" t="s">
        <v>237</v>
      </c>
      <c r="F835" s="200">
        <v>37.5</v>
      </c>
      <c r="G835" s="48"/>
      <c r="H835" s="48"/>
      <c r="I835" s="51" t="s">
        <v>2983</v>
      </c>
      <c r="J835" s="184" t="s">
        <v>142</v>
      </c>
      <c r="K835" s="181" t="s">
        <v>2977</v>
      </c>
      <c r="L835" s="31" t="s">
        <v>2989</v>
      </c>
    </row>
    <row r="836" spans="1:12" ht="15.75" customHeight="1" x14ac:dyDescent="0.25">
      <c r="A836" s="34">
        <v>42801</v>
      </c>
      <c r="B836" s="33" t="s">
        <v>2996</v>
      </c>
      <c r="C836" s="157">
        <v>12</v>
      </c>
      <c r="D836" s="49" t="s">
        <v>219</v>
      </c>
      <c r="E836" s="47" t="s">
        <v>2391</v>
      </c>
      <c r="F836" s="200">
        <v>100</v>
      </c>
      <c r="G836" s="48"/>
      <c r="H836" s="48"/>
      <c r="I836" s="51" t="s">
        <v>2983</v>
      </c>
      <c r="J836" s="184" t="s">
        <v>142</v>
      </c>
      <c r="K836" s="52" t="s">
        <v>3408</v>
      </c>
      <c r="L836" s="31" t="s">
        <v>2975</v>
      </c>
    </row>
    <row r="837" spans="1:12" ht="15.75" customHeight="1" x14ac:dyDescent="0.25">
      <c r="A837" s="34">
        <v>42801</v>
      </c>
      <c r="B837" s="33" t="s">
        <v>2996</v>
      </c>
      <c r="C837" s="157">
        <v>12</v>
      </c>
      <c r="D837" s="49" t="s">
        <v>219</v>
      </c>
      <c r="E837" s="47" t="s">
        <v>77</v>
      </c>
      <c r="F837" s="200">
        <v>110</v>
      </c>
      <c r="G837" s="48"/>
      <c r="H837" s="48"/>
      <c r="I837" s="51" t="s">
        <v>2983</v>
      </c>
      <c r="J837" s="184" t="s">
        <v>142</v>
      </c>
      <c r="K837" s="52" t="s">
        <v>2989</v>
      </c>
      <c r="L837" s="31" t="s">
        <v>2975</v>
      </c>
    </row>
    <row r="838" spans="1:12" ht="15.75" customHeight="1" x14ac:dyDescent="0.25">
      <c r="A838" s="34">
        <v>42801</v>
      </c>
      <c r="B838" s="33" t="s">
        <v>2996</v>
      </c>
      <c r="C838" s="157">
        <v>12</v>
      </c>
      <c r="D838" s="49" t="s">
        <v>219</v>
      </c>
      <c r="E838" s="47" t="s">
        <v>2392</v>
      </c>
      <c r="F838" s="200">
        <v>151</v>
      </c>
      <c r="G838" s="48"/>
      <c r="H838" s="48"/>
      <c r="I838" s="51" t="s">
        <v>2983</v>
      </c>
      <c r="J838" s="184" t="s">
        <v>142</v>
      </c>
      <c r="K838" s="52" t="s">
        <v>2989</v>
      </c>
      <c r="L838" s="31" t="s">
        <v>2975</v>
      </c>
    </row>
    <row r="839" spans="1:12" ht="15.75" customHeight="1" x14ac:dyDescent="0.25">
      <c r="A839" s="34">
        <v>42801</v>
      </c>
      <c r="B839" s="33" t="s">
        <v>2996</v>
      </c>
      <c r="C839" s="157">
        <v>12</v>
      </c>
      <c r="D839" s="49" t="s">
        <v>219</v>
      </c>
      <c r="E839" s="47" t="s">
        <v>2393</v>
      </c>
      <c r="F839" s="200">
        <v>120</v>
      </c>
      <c r="G839" s="48"/>
      <c r="H839" s="48"/>
      <c r="I839" s="51" t="s">
        <v>2983</v>
      </c>
      <c r="J839" s="184" t="s">
        <v>142</v>
      </c>
      <c r="K839" s="181" t="s">
        <v>2977</v>
      </c>
      <c r="L839" s="31" t="s">
        <v>2989</v>
      </c>
    </row>
    <row r="840" spans="1:12" ht="15.75" customHeight="1" x14ac:dyDescent="0.25">
      <c r="A840" s="34">
        <v>42801</v>
      </c>
      <c r="B840" s="33" t="s">
        <v>2996</v>
      </c>
      <c r="C840" s="157">
        <v>12</v>
      </c>
      <c r="D840" s="49" t="s">
        <v>219</v>
      </c>
      <c r="E840" s="47" t="s">
        <v>2394</v>
      </c>
      <c r="F840" s="200">
        <v>50</v>
      </c>
      <c r="G840" s="48"/>
      <c r="H840" s="48"/>
      <c r="I840" s="51" t="s">
        <v>2983</v>
      </c>
      <c r="J840" s="184" t="s">
        <v>142</v>
      </c>
      <c r="K840" s="181" t="s">
        <v>2974</v>
      </c>
      <c r="L840" s="31" t="s">
        <v>2974</v>
      </c>
    </row>
    <row r="841" spans="1:12" ht="15.75" customHeight="1" x14ac:dyDescent="0.25">
      <c r="A841" s="34">
        <v>42801</v>
      </c>
      <c r="B841" s="33" t="s">
        <v>2996</v>
      </c>
      <c r="C841" s="157">
        <v>13</v>
      </c>
      <c r="D841" s="49" t="s">
        <v>376</v>
      </c>
      <c r="E841" s="47" t="s">
        <v>2395</v>
      </c>
      <c r="F841" s="200">
        <v>1200</v>
      </c>
      <c r="G841" s="48"/>
      <c r="H841" s="48"/>
      <c r="I841" s="51" t="s">
        <v>2983</v>
      </c>
      <c r="J841" s="184" t="s">
        <v>142</v>
      </c>
      <c r="K841" s="181" t="s">
        <v>46</v>
      </c>
      <c r="L841" s="31" t="s">
        <v>46</v>
      </c>
    </row>
    <row r="842" spans="1:12" ht="15.75" customHeight="1" x14ac:dyDescent="0.25">
      <c r="A842" s="34">
        <v>42801</v>
      </c>
      <c r="B842" s="33" t="s">
        <v>2996</v>
      </c>
      <c r="C842" s="157">
        <v>13</v>
      </c>
      <c r="D842" s="49" t="s">
        <v>376</v>
      </c>
      <c r="E842" s="47" t="s">
        <v>2396</v>
      </c>
      <c r="F842" s="200">
        <v>350</v>
      </c>
      <c r="G842" s="48"/>
      <c r="H842" s="48"/>
      <c r="I842" s="51" t="s">
        <v>2983</v>
      </c>
      <c r="J842" s="184" t="s">
        <v>142</v>
      </c>
      <c r="K842" s="181" t="s">
        <v>2989</v>
      </c>
      <c r="L842" s="31" t="s">
        <v>2989</v>
      </c>
    </row>
    <row r="843" spans="1:12" ht="15.75" customHeight="1" x14ac:dyDescent="0.25">
      <c r="A843" s="34">
        <v>42801</v>
      </c>
      <c r="B843" s="33" t="s">
        <v>2996</v>
      </c>
      <c r="C843" s="157">
        <v>13</v>
      </c>
      <c r="D843" s="49" t="s">
        <v>376</v>
      </c>
      <c r="E843" s="47" t="s">
        <v>2397</v>
      </c>
      <c r="F843" s="200">
        <v>110</v>
      </c>
      <c r="G843" s="48"/>
      <c r="H843" s="48"/>
      <c r="I843" s="51" t="s">
        <v>2983</v>
      </c>
      <c r="J843" s="184" t="s">
        <v>142</v>
      </c>
      <c r="K843" s="181" t="s">
        <v>46</v>
      </c>
      <c r="L843" s="31" t="s">
        <v>46</v>
      </c>
    </row>
    <row r="844" spans="1:12" ht="15.75" customHeight="1" x14ac:dyDescent="0.25">
      <c r="A844" s="34">
        <v>42801</v>
      </c>
      <c r="B844" s="33" t="s">
        <v>2996</v>
      </c>
      <c r="C844" s="157">
        <v>13</v>
      </c>
      <c r="D844" s="49" t="s">
        <v>376</v>
      </c>
      <c r="E844" s="47" t="s">
        <v>2398</v>
      </c>
      <c r="F844" s="200">
        <v>200</v>
      </c>
      <c r="G844" s="48"/>
      <c r="H844" s="48"/>
      <c r="I844" s="51" t="s">
        <v>2983</v>
      </c>
      <c r="J844" s="184" t="s">
        <v>142</v>
      </c>
      <c r="K844" s="181" t="s">
        <v>46</v>
      </c>
      <c r="L844" s="31" t="s">
        <v>46</v>
      </c>
    </row>
    <row r="845" spans="1:12" ht="15.75" customHeight="1" x14ac:dyDescent="0.25">
      <c r="A845" s="34">
        <v>42801</v>
      </c>
      <c r="B845" s="33" t="s">
        <v>2996</v>
      </c>
      <c r="C845" s="157">
        <v>13</v>
      </c>
      <c r="D845" s="49" t="s">
        <v>376</v>
      </c>
      <c r="E845" s="47" t="s">
        <v>2399</v>
      </c>
      <c r="F845" s="200">
        <v>75</v>
      </c>
      <c r="G845" s="48"/>
      <c r="H845" s="48"/>
      <c r="I845" s="51" t="s">
        <v>2983</v>
      </c>
      <c r="J845" s="184" t="s">
        <v>142</v>
      </c>
      <c r="K845" s="181" t="s">
        <v>2989</v>
      </c>
      <c r="L845" s="31" t="s">
        <v>2989</v>
      </c>
    </row>
    <row r="846" spans="1:12" ht="15.75" customHeight="1" x14ac:dyDescent="0.25">
      <c r="A846" s="34">
        <v>42801</v>
      </c>
      <c r="B846" s="33" t="s">
        <v>2996</v>
      </c>
      <c r="C846" s="157">
        <v>13</v>
      </c>
      <c r="D846" s="49" t="s">
        <v>376</v>
      </c>
      <c r="E846" s="47" t="s">
        <v>2400</v>
      </c>
      <c r="F846" s="200">
        <v>450</v>
      </c>
      <c r="G846" s="48"/>
      <c r="H846" s="48"/>
      <c r="I846" s="51" t="s">
        <v>2983</v>
      </c>
      <c r="J846" s="184" t="s">
        <v>142</v>
      </c>
      <c r="K846" s="181" t="s">
        <v>2989</v>
      </c>
      <c r="L846" s="31" t="s">
        <v>2989</v>
      </c>
    </row>
    <row r="847" spans="1:12" ht="15.75" customHeight="1" x14ac:dyDescent="0.25">
      <c r="A847" s="34">
        <v>42801</v>
      </c>
      <c r="B847" s="33" t="s">
        <v>2996</v>
      </c>
      <c r="C847" s="157">
        <v>14</v>
      </c>
      <c r="D847" s="49" t="s">
        <v>2073</v>
      </c>
      <c r="E847" s="47" t="s">
        <v>2074</v>
      </c>
      <c r="F847" s="200">
        <v>402.5</v>
      </c>
      <c r="G847" s="48"/>
      <c r="H847" s="48"/>
      <c r="I847" s="51" t="s">
        <v>2983</v>
      </c>
      <c r="J847" s="184" t="s">
        <v>142</v>
      </c>
      <c r="K847" s="181" t="s">
        <v>2973</v>
      </c>
      <c r="L847" s="31" t="s">
        <v>2973</v>
      </c>
    </row>
    <row r="848" spans="1:12" ht="15.75" customHeight="1" x14ac:dyDescent="0.25">
      <c r="A848" s="34">
        <v>42801</v>
      </c>
      <c r="B848" s="33" t="s">
        <v>2996</v>
      </c>
      <c r="C848" s="157">
        <v>17</v>
      </c>
      <c r="D848" s="49" t="s">
        <v>243</v>
      </c>
      <c r="E848" s="47" t="s">
        <v>117</v>
      </c>
      <c r="F848" s="200">
        <v>14630</v>
      </c>
      <c r="G848" s="48"/>
      <c r="H848" s="48"/>
      <c r="I848" s="51" t="s">
        <v>2983</v>
      </c>
      <c r="J848" s="181" t="s">
        <v>118</v>
      </c>
      <c r="K848" s="181" t="s">
        <v>2216</v>
      </c>
      <c r="L848" s="31" t="s">
        <v>2990</v>
      </c>
    </row>
    <row r="849" spans="1:13" ht="15.75" customHeight="1" x14ac:dyDescent="0.25">
      <c r="A849" s="34">
        <v>42801</v>
      </c>
      <c r="B849" s="33" t="s">
        <v>2996</v>
      </c>
      <c r="C849" s="157">
        <v>18</v>
      </c>
      <c r="D849" s="49" t="s">
        <v>429</v>
      </c>
      <c r="E849" s="47" t="s">
        <v>2401</v>
      </c>
      <c r="F849" s="200">
        <v>850</v>
      </c>
      <c r="G849" s="48"/>
      <c r="H849" s="48"/>
      <c r="I849" s="51" t="s">
        <v>2983</v>
      </c>
      <c r="J849" s="181" t="s">
        <v>118</v>
      </c>
      <c r="K849" s="181" t="s">
        <v>2216</v>
      </c>
      <c r="L849" s="31" t="s">
        <v>2990</v>
      </c>
    </row>
    <row r="850" spans="1:13" ht="15.75" customHeight="1" x14ac:dyDescent="0.25">
      <c r="A850" s="34">
        <v>42801</v>
      </c>
      <c r="B850" s="33" t="s">
        <v>2996</v>
      </c>
      <c r="C850" s="157">
        <v>19</v>
      </c>
      <c r="D850" s="49" t="s">
        <v>271</v>
      </c>
      <c r="E850" s="47" t="s">
        <v>2402</v>
      </c>
      <c r="F850" s="200">
        <v>825</v>
      </c>
      <c r="G850" s="48"/>
      <c r="H850" s="48"/>
      <c r="I850" s="51" t="s">
        <v>2983</v>
      </c>
      <c r="J850" s="181" t="s">
        <v>118</v>
      </c>
      <c r="K850" s="181" t="s">
        <v>2216</v>
      </c>
      <c r="L850" s="31" t="s">
        <v>2990</v>
      </c>
    </row>
    <row r="851" spans="1:13" ht="15.75" customHeight="1" x14ac:dyDescent="0.25">
      <c r="A851" s="34">
        <v>42801</v>
      </c>
      <c r="B851" s="33" t="s">
        <v>2996</v>
      </c>
      <c r="C851" s="157">
        <v>112</v>
      </c>
      <c r="D851" s="49" t="s">
        <v>271</v>
      </c>
      <c r="E851" s="47" t="s">
        <v>325</v>
      </c>
      <c r="F851" s="200">
        <v>9186.25</v>
      </c>
      <c r="G851" s="48"/>
      <c r="H851" s="48"/>
      <c r="I851" s="51" t="s">
        <v>2983</v>
      </c>
      <c r="J851" s="181" t="s">
        <v>118</v>
      </c>
      <c r="K851" s="181" t="s">
        <v>2216</v>
      </c>
      <c r="L851" s="31" t="s">
        <v>2990</v>
      </c>
    </row>
    <row r="852" spans="1:13" ht="15.75" customHeight="1" x14ac:dyDescent="0.25">
      <c r="A852" s="34">
        <v>42801</v>
      </c>
      <c r="B852" s="33" t="s">
        <v>2996</v>
      </c>
      <c r="C852" s="157">
        <v>134</v>
      </c>
      <c r="D852" s="49" t="s">
        <v>271</v>
      </c>
      <c r="E852" s="47" t="s">
        <v>2403</v>
      </c>
      <c r="F852" s="200">
        <v>1500</v>
      </c>
      <c r="G852" s="48"/>
      <c r="H852" s="48"/>
      <c r="I852" s="51" t="s">
        <v>2983</v>
      </c>
      <c r="J852" s="184" t="s">
        <v>118</v>
      </c>
      <c r="K852" s="181" t="s">
        <v>2216</v>
      </c>
      <c r="L852" s="31" t="s">
        <v>2975</v>
      </c>
    </row>
    <row r="853" spans="1:13" ht="15.75" customHeight="1" x14ac:dyDescent="0.25">
      <c r="A853" s="34">
        <v>42802</v>
      </c>
      <c r="B853" s="33" t="s">
        <v>2996</v>
      </c>
      <c r="C853" s="157">
        <v>20</v>
      </c>
      <c r="D853" s="49" t="s">
        <v>134</v>
      </c>
      <c r="E853" s="47" t="s">
        <v>402</v>
      </c>
      <c r="F853" s="200">
        <v>50</v>
      </c>
      <c r="G853" s="48"/>
      <c r="H853" s="48"/>
      <c r="I853" s="51" t="s">
        <v>2983</v>
      </c>
      <c r="J853" s="181" t="s">
        <v>118</v>
      </c>
      <c r="K853" s="181" t="s">
        <v>10</v>
      </c>
      <c r="L853" s="31" t="s">
        <v>10</v>
      </c>
    </row>
    <row r="854" spans="1:13" ht="15.75" customHeight="1" x14ac:dyDescent="0.25">
      <c r="A854" s="34">
        <v>42802</v>
      </c>
      <c r="B854" s="33" t="s">
        <v>2996</v>
      </c>
      <c r="C854" s="157">
        <v>21</v>
      </c>
      <c r="D854" s="49" t="s">
        <v>2046</v>
      </c>
      <c r="E854" s="47" t="s">
        <v>211</v>
      </c>
      <c r="F854" s="200">
        <v>306</v>
      </c>
      <c r="G854" s="48"/>
      <c r="H854" s="48"/>
      <c r="I854" s="51" t="s">
        <v>2983</v>
      </c>
      <c r="J854" s="181" t="s">
        <v>118</v>
      </c>
      <c r="K854" s="181" t="s">
        <v>2216</v>
      </c>
      <c r="L854" s="31" t="s">
        <v>2990</v>
      </c>
    </row>
    <row r="855" spans="1:13" ht="15.75" customHeight="1" x14ac:dyDescent="0.25">
      <c r="A855" s="34">
        <v>42802</v>
      </c>
      <c r="B855" s="33" t="s">
        <v>2996</v>
      </c>
      <c r="C855" s="157">
        <v>21</v>
      </c>
      <c r="D855" s="49" t="s">
        <v>2046</v>
      </c>
      <c r="E855" s="47" t="s">
        <v>2289</v>
      </c>
      <c r="F855" s="200">
        <v>121.5</v>
      </c>
      <c r="G855" s="48"/>
      <c r="H855" s="48"/>
      <c r="I855" s="51" t="s">
        <v>2983</v>
      </c>
      <c r="J855" s="181" t="s">
        <v>118</v>
      </c>
      <c r="K855" s="181" t="s">
        <v>2216</v>
      </c>
      <c r="L855" s="31" t="s">
        <v>2990</v>
      </c>
    </row>
    <row r="856" spans="1:13" ht="15.75" customHeight="1" x14ac:dyDescent="0.25">
      <c r="A856" s="34">
        <v>42802</v>
      </c>
      <c r="B856" s="33" t="s">
        <v>2996</v>
      </c>
      <c r="C856" s="157">
        <v>21</v>
      </c>
      <c r="D856" s="49" t="s">
        <v>2046</v>
      </c>
      <c r="E856" s="47" t="s">
        <v>117</v>
      </c>
      <c r="F856" s="200">
        <v>59.5</v>
      </c>
      <c r="G856" s="48"/>
      <c r="H856" s="48"/>
      <c r="I856" s="51" t="s">
        <v>2983</v>
      </c>
      <c r="J856" s="181" t="s">
        <v>118</v>
      </c>
      <c r="K856" s="181" t="s">
        <v>2216</v>
      </c>
      <c r="L856" s="31" t="s">
        <v>2990</v>
      </c>
    </row>
    <row r="857" spans="1:13" ht="15.75" customHeight="1" x14ac:dyDescent="0.25">
      <c r="A857" s="34">
        <v>42802</v>
      </c>
      <c r="B857" s="33" t="s">
        <v>2996</v>
      </c>
      <c r="C857" s="157">
        <v>22</v>
      </c>
      <c r="D857" s="49" t="s">
        <v>2405</v>
      </c>
      <c r="E857" s="47" t="s">
        <v>2406</v>
      </c>
      <c r="F857" s="200">
        <v>7500</v>
      </c>
      <c r="G857" s="48"/>
      <c r="H857" s="48"/>
      <c r="I857" s="51" t="s">
        <v>2983</v>
      </c>
      <c r="J857" s="181" t="s">
        <v>118</v>
      </c>
      <c r="K857" s="181" t="s">
        <v>2216</v>
      </c>
      <c r="L857" s="31" t="s">
        <v>2990</v>
      </c>
    </row>
    <row r="858" spans="1:13" ht="15.75" customHeight="1" x14ac:dyDescent="0.25">
      <c r="A858" s="34">
        <v>42802</v>
      </c>
      <c r="B858" s="33" t="s">
        <v>2996</v>
      </c>
      <c r="C858" s="157">
        <v>22</v>
      </c>
      <c r="D858" s="49" t="s">
        <v>2405</v>
      </c>
      <c r="E858" s="47" t="s">
        <v>2407</v>
      </c>
      <c r="F858" s="200">
        <v>800</v>
      </c>
      <c r="G858" s="48"/>
      <c r="H858" s="48"/>
      <c r="I858" s="51" t="s">
        <v>2983</v>
      </c>
      <c r="J858" s="181" t="s">
        <v>118</v>
      </c>
      <c r="K858" s="181" t="s">
        <v>10</v>
      </c>
      <c r="L858" s="31" t="s">
        <v>10</v>
      </c>
    </row>
    <row r="859" spans="1:13" ht="15.75" customHeight="1" x14ac:dyDescent="0.25">
      <c r="A859" s="34">
        <v>42802</v>
      </c>
      <c r="B859" s="33" t="s">
        <v>2996</v>
      </c>
      <c r="C859" s="157">
        <v>22</v>
      </c>
      <c r="D859" s="49" t="s">
        <v>2405</v>
      </c>
      <c r="E859" s="47" t="s">
        <v>702</v>
      </c>
      <c r="F859" s="200">
        <v>500</v>
      </c>
      <c r="G859" s="48"/>
      <c r="H859" s="48"/>
      <c r="I859" s="51" t="s">
        <v>2983</v>
      </c>
      <c r="J859" s="181" t="s">
        <v>118</v>
      </c>
      <c r="K859" s="181" t="s">
        <v>10</v>
      </c>
      <c r="L859" s="31" t="s">
        <v>10</v>
      </c>
    </row>
    <row r="860" spans="1:13" ht="15.75" customHeight="1" x14ac:dyDescent="0.25">
      <c r="A860" s="34">
        <v>42802</v>
      </c>
      <c r="B860" s="33" t="s">
        <v>2996</v>
      </c>
      <c r="C860" s="157">
        <v>22</v>
      </c>
      <c r="D860" s="49" t="s">
        <v>2405</v>
      </c>
      <c r="E860" s="47" t="s">
        <v>2408</v>
      </c>
      <c r="F860" s="200">
        <v>100</v>
      </c>
      <c r="G860" s="48"/>
      <c r="H860" s="48"/>
      <c r="I860" s="51" t="s">
        <v>2983</v>
      </c>
      <c r="J860" s="181" t="s">
        <v>118</v>
      </c>
      <c r="K860" s="181" t="s">
        <v>2216</v>
      </c>
      <c r="L860" s="31" t="s">
        <v>2990</v>
      </c>
    </row>
    <row r="861" spans="1:13" ht="15.75" customHeight="1" x14ac:dyDescent="0.25">
      <c r="A861" s="34">
        <v>42802</v>
      </c>
      <c r="B861" s="33" t="s">
        <v>2996</v>
      </c>
      <c r="C861" s="157">
        <v>22</v>
      </c>
      <c r="D861" s="49" t="s">
        <v>2405</v>
      </c>
      <c r="E861" s="47" t="s">
        <v>2409</v>
      </c>
      <c r="F861" s="200">
        <v>1712</v>
      </c>
      <c r="G861" s="48"/>
      <c r="H861" s="48"/>
      <c r="I861" s="51" t="s">
        <v>2983</v>
      </c>
      <c r="J861" s="181" t="s">
        <v>118</v>
      </c>
      <c r="K861" s="181" t="s">
        <v>2216</v>
      </c>
      <c r="L861" s="31" t="s">
        <v>2990</v>
      </c>
    </row>
    <row r="862" spans="1:13" ht="15.75" customHeight="1" x14ac:dyDescent="0.25">
      <c r="A862" s="33">
        <v>42802</v>
      </c>
      <c r="B862" s="33" t="s">
        <v>2996</v>
      </c>
      <c r="C862" s="157">
        <v>119</v>
      </c>
      <c r="D862" s="30"/>
      <c r="E862" s="30" t="s">
        <v>3337</v>
      </c>
      <c r="F862" s="199">
        <f>1250+2150+1750</f>
        <v>5150</v>
      </c>
      <c r="G862" s="31" t="s">
        <v>71</v>
      </c>
      <c r="H862" s="31"/>
      <c r="I862" s="58" t="s">
        <v>2983</v>
      </c>
      <c r="J862" s="31" t="s">
        <v>118</v>
      </c>
      <c r="K862" s="31" t="s">
        <v>2216</v>
      </c>
      <c r="L862" s="31" t="s">
        <v>2990</v>
      </c>
      <c r="M862" s="130"/>
    </row>
    <row r="863" spans="1:13" ht="15.75" customHeight="1" x14ac:dyDescent="0.25">
      <c r="A863" s="34">
        <v>42802</v>
      </c>
      <c r="B863" s="33" t="s">
        <v>2996</v>
      </c>
      <c r="C863" s="157">
        <v>132</v>
      </c>
      <c r="D863" s="49"/>
      <c r="E863" s="47" t="s">
        <v>3346</v>
      </c>
      <c r="F863" s="200">
        <v>10000</v>
      </c>
      <c r="G863" s="48"/>
      <c r="H863" s="48"/>
      <c r="I863" s="51" t="s">
        <v>2983</v>
      </c>
      <c r="J863" s="184" t="s">
        <v>118</v>
      </c>
      <c r="K863" s="64" t="s">
        <v>2216</v>
      </c>
      <c r="L863" s="31" t="s">
        <v>2990</v>
      </c>
    </row>
    <row r="864" spans="1:13" ht="15.75" customHeight="1" x14ac:dyDescent="0.25">
      <c r="A864" s="34">
        <v>42803</v>
      </c>
      <c r="B864" s="33" t="s">
        <v>2996</v>
      </c>
      <c r="C864" s="157">
        <v>15</v>
      </c>
      <c r="D864" s="49" t="s">
        <v>2405</v>
      </c>
      <c r="E864" s="47" t="s">
        <v>2413</v>
      </c>
      <c r="F864" s="200">
        <v>2821</v>
      </c>
      <c r="G864" s="48"/>
      <c r="H864" s="48"/>
      <c r="I864" s="51" t="s">
        <v>2983</v>
      </c>
      <c r="J864" s="184" t="s">
        <v>142</v>
      </c>
      <c r="K864" s="181" t="s">
        <v>2979</v>
      </c>
      <c r="L864" s="31" t="s">
        <v>2975</v>
      </c>
    </row>
    <row r="865" spans="1:12" ht="15.75" customHeight="1" x14ac:dyDescent="0.25">
      <c r="A865" s="34">
        <v>42803</v>
      </c>
      <c r="B865" s="33" t="s">
        <v>2996</v>
      </c>
      <c r="C865" s="157">
        <v>16</v>
      </c>
      <c r="D865" s="49" t="s">
        <v>143</v>
      </c>
      <c r="E865" s="47" t="s">
        <v>2417</v>
      </c>
      <c r="F865" s="200">
        <v>50</v>
      </c>
      <c r="G865" s="48"/>
      <c r="H865" s="48"/>
      <c r="I865" s="51" t="s">
        <v>2983</v>
      </c>
      <c r="J865" s="184" t="s">
        <v>142</v>
      </c>
      <c r="K865" s="52" t="s">
        <v>3408</v>
      </c>
      <c r="L865" s="31" t="s">
        <v>2975</v>
      </c>
    </row>
    <row r="866" spans="1:12" ht="15.75" customHeight="1" x14ac:dyDescent="0.25">
      <c r="A866" s="34">
        <v>42803</v>
      </c>
      <c r="B866" s="33" t="s">
        <v>2996</v>
      </c>
      <c r="C866" s="157">
        <v>23</v>
      </c>
      <c r="D866" s="49" t="s">
        <v>73</v>
      </c>
      <c r="E866" s="47" t="s">
        <v>2410</v>
      </c>
      <c r="F866" s="200">
        <v>7000</v>
      </c>
      <c r="G866" s="48"/>
      <c r="H866" s="48"/>
      <c r="I866" s="51" t="s">
        <v>2983</v>
      </c>
      <c r="J866" s="181" t="s">
        <v>118</v>
      </c>
      <c r="K866" s="181" t="s">
        <v>2216</v>
      </c>
      <c r="L866" s="31" t="s">
        <v>2990</v>
      </c>
    </row>
    <row r="867" spans="1:12" ht="15.75" customHeight="1" x14ac:dyDescent="0.25">
      <c r="A867" s="34">
        <v>42803</v>
      </c>
      <c r="B867" s="33" t="s">
        <v>2996</v>
      </c>
      <c r="C867" s="157">
        <v>23</v>
      </c>
      <c r="D867" s="49" t="s">
        <v>73</v>
      </c>
      <c r="E867" s="47" t="s">
        <v>2410</v>
      </c>
      <c r="F867" s="200">
        <v>11000</v>
      </c>
      <c r="G867" s="48"/>
      <c r="H867" s="48"/>
      <c r="I867" s="51" t="s">
        <v>2983</v>
      </c>
      <c r="J867" s="181" t="s">
        <v>118</v>
      </c>
      <c r="K867" s="181" t="s">
        <v>2216</v>
      </c>
      <c r="L867" s="31" t="s">
        <v>2990</v>
      </c>
    </row>
    <row r="868" spans="1:12" ht="15.75" customHeight="1" x14ac:dyDescent="0.25">
      <c r="A868" s="34">
        <v>42803</v>
      </c>
      <c r="B868" s="33" t="s">
        <v>2996</v>
      </c>
      <c r="C868" s="157">
        <v>23</v>
      </c>
      <c r="D868" s="49" t="s">
        <v>73</v>
      </c>
      <c r="E868" s="47" t="s">
        <v>2411</v>
      </c>
      <c r="F868" s="200">
        <v>16000</v>
      </c>
      <c r="G868" s="48"/>
      <c r="H868" s="48"/>
      <c r="I868" s="51" t="s">
        <v>2983</v>
      </c>
      <c r="J868" s="181" t="s">
        <v>118</v>
      </c>
      <c r="K868" s="181" t="s">
        <v>2216</v>
      </c>
      <c r="L868" s="31" t="s">
        <v>2990</v>
      </c>
    </row>
    <row r="869" spans="1:12" ht="15.75" customHeight="1" x14ac:dyDescent="0.25">
      <c r="A869" s="34">
        <v>42803</v>
      </c>
      <c r="B869" s="33" t="s">
        <v>2996</v>
      </c>
      <c r="C869" s="157">
        <v>23</v>
      </c>
      <c r="D869" s="49" t="s">
        <v>73</v>
      </c>
      <c r="E869" s="47" t="s">
        <v>258</v>
      </c>
      <c r="F869" s="200">
        <v>300</v>
      </c>
      <c r="G869" s="48"/>
      <c r="H869" s="48"/>
      <c r="I869" s="51" t="s">
        <v>2983</v>
      </c>
      <c r="J869" s="181" t="s">
        <v>118</v>
      </c>
      <c r="K869" s="181" t="s">
        <v>10</v>
      </c>
      <c r="L869" s="31" t="s">
        <v>10</v>
      </c>
    </row>
    <row r="870" spans="1:12" ht="15.75" customHeight="1" x14ac:dyDescent="0.25">
      <c r="A870" s="34">
        <v>42803</v>
      </c>
      <c r="B870" s="33" t="s">
        <v>2996</v>
      </c>
      <c r="C870" s="157">
        <v>24</v>
      </c>
      <c r="D870" s="49" t="s">
        <v>271</v>
      </c>
      <c r="E870" s="47" t="s">
        <v>460</v>
      </c>
      <c r="F870" s="200">
        <v>720</v>
      </c>
      <c r="G870" s="48"/>
      <c r="H870" s="48"/>
      <c r="I870" s="51" t="s">
        <v>2983</v>
      </c>
      <c r="J870" s="181" t="s">
        <v>118</v>
      </c>
      <c r="K870" s="181" t="s">
        <v>2216</v>
      </c>
      <c r="L870" s="31" t="s">
        <v>2990</v>
      </c>
    </row>
    <row r="871" spans="1:12" ht="15.75" customHeight="1" x14ac:dyDescent="0.25">
      <c r="A871" s="34">
        <v>42803</v>
      </c>
      <c r="B871" s="33" t="s">
        <v>2996</v>
      </c>
      <c r="C871" s="157">
        <v>24</v>
      </c>
      <c r="D871" s="49" t="s">
        <v>271</v>
      </c>
      <c r="E871" s="47" t="s">
        <v>460</v>
      </c>
      <c r="F871" s="200">
        <v>600</v>
      </c>
      <c r="G871" s="48"/>
      <c r="H871" s="48"/>
      <c r="I871" s="51" t="s">
        <v>2983</v>
      </c>
      <c r="J871" s="181" t="s">
        <v>118</v>
      </c>
      <c r="K871" s="181" t="s">
        <v>2216</v>
      </c>
      <c r="L871" s="31" t="s">
        <v>2990</v>
      </c>
    </row>
    <row r="872" spans="1:12" ht="15.75" customHeight="1" x14ac:dyDescent="0.25">
      <c r="A872" s="34">
        <v>42803</v>
      </c>
      <c r="B872" s="33" t="s">
        <v>2996</v>
      </c>
      <c r="C872" s="157">
        <v>24</v>
      </c>
      <c r="D872" s="49" t="s">
        <v>271</v>
      </c>
      <c r="E872" s="47" t="s">
        <v>460</v>
      </c>
      <c r="F872" s="200">
        <v>300</v>
      </c>
      <c r="G872" s="48"/>
      <c r="H872" s="48"/>
      <c r="I872" s="51" t="s">
        <v>2983</v>
      </c>
      <c r="J872" s="181" t="s">
        <v>118</v>
      </c>
      <c r="K872" s="181" t="s">
        <v>2216</v>
      </c>
      <c r="L872" s="31" t="s">
        <v>2990</v>
      </c>
    </row>
    <row r="873" spans="1:12" ht="15.75" customHeight="1" x14ac:dyDescent="0.25">
      <c r="A873" s="34">
        <v>42803</v>
      </c>
      <c r="B873" s="33" t="s">
        <v>2996</v>
      </c>
      <c r="C873" s="157">
        <v>24</v>
      </c>
      <c r="D873" s="49" t="s">
        <v>271</v>
      </c>
      <c r="E873" s="47" t="s">
        <v>454</v>
      </c>
      <c r="F873" s="200">
        <v>1040</v>
      </c>
      <c r="G873" s="48"/>
      <c r="H873" s="48"/>
      <c r="I873" s="51" t="s">
        <v>2983</v>
      </c>
      <c r="J873" s="181" t="s">
        <v>118</v>
      </c>
      <c r="K873" s="181" t="s">
        <v>2216</v>
      </c>
      <c r="L873" s="31" t="s">
        <v>2990</v>
      </c>
    </row>
    <row r="874" spans="1:12" ht="15.75" customHeight="1" x14ac:dyDescent="0.25">
      <c r="A874" s="34">
        <v>42803</v>
      </c>
      <c r="B874" s="33" t="s">
        <v>2996</v>
      </c>
      <c r="C874" s="157">
        <v>24</v>
      </c>
      <c r="D874" s="49" t="s">
        <v>271</v>
      </c>
      <c r="E874" s="47" t="s">
        <v>1713</v>
      </c>
      <c r="F874" s="200">
        <v>2300</v>
      </c>
      <c r="G874" s="48"/>
      <c r="H874" s="48"/>
      <c r="I874" s="51" t="s">
        <v>2983</v>
      </c>
      <c r="J874" s="181" t="s">
        <v>118</v>
      </c>
      <c r="K874" s="181" t="s">
        <v>2216</v>
      </c>
      <c r="L874" s="31" t="s">
        <v>2990</v>
      </c>
    </row>
    <row r="875" spans="1:12" ht="15.75" customHeight="1" x14ac:dyDescent="0.25">
      <c r="A875" s="34">
        <v>42803</v>
      </c>
      <c r="B875" s="33" t="s">
        <v>2996</v>
      </c>
      <c r="C875" s="157">
        <v>24</v>
      </c>
      <c r="D875" s="49" t="s">
        <v>271</v>
      </c>
      <c r="E875" s="47" t="s">
        <v>1713</v>
      </c>
      <c r="F875" s="200">
        <v>1260</v>
      </c>
      <c r="G875" s="48"/>
      <c r="H875" s="48"/>
      <c r="I875" s="51" t="s">
        <v>2983</v>
      </c>
      <c r="J875" s="181" t="s">
        <v>118</v>
      </c>
      <c r="K875" s="181" t="s">
        <v>2216</v>
      </c>
      <c r="L875" s="31" t="s">
        <v>2990</v>
      </c>
    </row>
    <row r="876" spans="1:12" ht="15.75" customHeight="1" x14ac:dyDescent="0.25">
      <c r="A876" s="34">
        <v>42803</v>
      </c>
      <c r="B876" s="33" t="s">
        <v>2996</v>
      </c>
      <c r="C876" s="157">
        <v>25</v>
      </c>
      <c r="D876" s="49" t="s">
        <v>2405</v>
      </c>
      <c r="E876" s="47" t="s">
        <v>2412</v>
      </c>
      <c r="F876" s="200">
        <v>7694</v>
      </c>
      <c r="G876" s="48"/>
      <c r="H876" s="48"/>
      <c r="I876" s="51" t="s">
        <v>2983</v>
      </c>
      <c r="J876" s="181" t="s">
        <v>118</v>
      </c>
      <c r="K876" s="181" t="s">
        <v>2216</v>
      </c>
      <c r="L876" s="31" t="s">
        <v>2990</v>
      </c>
    </row>
    <row r="877" spans="1:12" ht="15.75" customHeight="1" x14ac:dyDescent="0.25">
      <c r="A877" s="34">
        <v>42803</v>
      </c>
      <c r="B877" s="33" t="s">
        <v>2996</v>
      </c>
      <c r="C877" s="157">
        <v>26</v>
      </c>
      <c r="D877" s="49" t="s">
        <v>319</v>
      </c>
      <c r="E877" s="47" t="s">
        <v>117</v>
      </c>
      <c r="F877" s="200">
        <v>2075</v>
      </c>
      <c r="G877" s="48"/>
      <c r="H877" s="48"/>
      <c r="I877" s="51" t="s">
        <v>2983</v>
      </c>
      <c r="J877" s="181" t="s">
        <v>118</v>
      </c>
      <c r="K877" s="181" t="s">
        <v>2216</v>
      </c>
      <c r="L877" s="31" t="s">
        <v>2990</v>
      </c>
    </row>
    <row r="878" spans="1:12" ht="15.75" customHeight="1" x14ac:dyDescent="0.25">
      <c r="A878" s="34">
        <v>42803</v>
      </c>
      <c r="B878" s="33" t="s">
        <v>2996</v>
      </c>
      <c r="C878" s="157">
        <v>27</v>
      </c>
      <c r="D878" s="49" t="s">
        <v>93</v>
      </c>
      <c r="E878" s="47" t="s">
        <v>460</v>
      </c>
      <c r="F878" s="200">
        <v>360</v>
      </c>
      <c r="G878" s="48"/>
      <c r="H878" s="48"/>
      <c r="I878" s="51" t="s">
        <v>2983</v>
      </c>
      <c r="J878" s="181" t="s">
        <v>118</v>
      </c>
      <c r="K878" s="181" t="s">
        <v>2216</v>
      </c>
      <c r="L878" s="31" t="s">
        <v>2990</v>
      </c>
    </row>
    <row r="879" spans="1:12" ht="15.75" customHeight="1" x14ac:dyDescent="0.25">
      <c r="A879" s="34">
        <v>42803</v>
      </c>
      <c r="B879" s="33" t="s">
        <v>2996</v>
      </c>
      <c r="C879" s="157">
        <v>27</v>
      </c>
      <c r="D879" s="49" t="s">
        <v>134</v>
      </c>
      <c r="E879" s="47" t="s">
        <v>452</v>
      </c>
      <c r="F879" s="200">
        <v>1200</v>
      </c>
      <c r="G879" s="48"/>
      <c r="H879" s="48"/>
      <c r="I879" s="51" t="s">
        <v>2983</v>
      </c>
      <c r="J879" s="181" t="s">
        <v>118</v>
      </c>
      <c r="K879" s="181" t="s">
        <v>2216</v>
      </c>
      <c r="L879" s="31" t="s">
        <v>2990</v>
      </c>
    </row>
    <row r="880" spans="1:12" ht="15.75" customHeight="1" x14ac:dyDescent="0.25">
      <c r="A880" s="34">
        <v>42803</v>
      </c>
      <c r="B880" s="33" t="s">
        <v>2996</v>
      </c>
      <c r="C880" s="157">
        <v>27</v>
      </c>
      <c r="D880" s="49" t="s">
        <v>127</v>
      </c>
      <c r="E880" s="47" t="s">
        <v>2416</v>
      </c>
      <c r="F880" s="200">
        <v>250</v>
      </c>
      <c r="G880" s="48"/>
      <c r="H880" s="48"/>
      <c r="I880" s="51" t="s">
        <v>2983</v>
      </c>
      <c r="J880" s="181" t="s">
        <v>118</v>
      </c>
      <c r="K880" s="181" t="s">
        <v>2216</v>
      </c>
      <c r="L880" s="31" t="s">
        <v>2990</v>
      </c>
    </row>
    <row r="881" spans="1:12" ht="15.75" customHeight="1" x14ac:dyDescent="0.25">
      <c r="A881" s="34">
        <v>42803</v>
      </c>
      <c r="B881" s="33" t="s">
        <v>2996</v>
      </c>
      <c r="C881" s="157">
        <v>49</v>
      </c>
      <c r="D881" s="49" t="s">
        <v>2418</v>
      </c>
      <c r="E881" s="47" t="s">
        <v>2419</v>
      </c>
      <c r="F881" s="200">
        <v>600</v>
      </c>
      <c r="G881" s="48"/>
      <c r="H881" s="48"/>
      <c r="I881" s="51" t="s">
        <v>2983</v>
      </c>
      <c r="J881" s="184" t="s">
        <v>142</v>
      </c>
      <c r="K881" s="181" t="s">
        <v>2989</v>
      </c>
      <c r="L881" s="31" t="s">
        <v>2975</v>
      </c>
    </row>
    <row r="882" spans="1:12" ht="15.75" customHeight="1" x14ac:dyDescent="0.25">
      <c r="A882" s="131">
        <v>42803</v>
      </c>
      <c r="B882" s="144" t="s">
        <v>2996</v>
      </c>
      <c r="C882" s="158">
        <v>62</v>
      </c>
      <c r="D882" s="133"/>
      <c r="E882" s="136" t="s">
        <v>3244</v>
      </c>
      <c r="F882" s="203">
        <v>610</v>
      </c>
      <c r="G882" s="134"/>
      <c r="H882" s="134"/>
      <c r="I882" s="141" t="s">
        <v>2983</v>
      </c>
      <c r="J882" s="141" t="s">
        <v>142</v>
      </c>
      <c r="K882" s="135" t="s">
        <v>46</v>
      </c>
      <c r="L882" s="135"/>
    </row>
    <row r="883" spans="1:12" ht="15.75" customHeight="1" x14ac:dyDescent="0.25">
      <c r="A883" s="34">
        <v>42803</v>
      </c>
      <c r="B883" s="33" t="s">
        <v>2996</v>
      </c>
      <c r="C883" s="157">
        <v>110</v>
      </c>
      <c r="D883" s="49" t="s">
        <v>93</v>
      </c>
      <c r="E883" s="47" t="s">
        <v>2414</v>
      </c>
      <c r="F883" s="200">
        <v>10000</v>
      </c>
      <c r="G883" s="48"/>
      <c r="H883" s="48"/>
      <c r="I883" s="51" t="s">
        <v>2983</v>
      </c>
      <c r="J883" s="181" t="s">
        <v>118</v>
      </c>
      <c r="K883" s="181" t="s">
        <v>2216</v>
      </c>
      <c r="L883" s="31" t="s">
        <v>2990</v>
      </c>
    </row>
    <row r="884" spans="1:12" ht="15.75" customHeight="1" x14ac:dyDescent="0.25">
      <c r="A884" s="34">
        <v>42803</v>
      </c>
      <c r="B884" s="33" t="s">
        <v>2996</v>
      </c>
      <c r="C884" s="157">
        <v>110</v>
      </c>
      <c r="D884" s="49" t="s">
        <v>93</v>
      </c>
      <c r="E884" s="47" t="s">
        <v>2415</v>
      </c>
      <c r="F884" s="200">
        <v>5000</v>
      </c>
      <c r="G884" s="48"/>
      <c r="H884" s="48"/>
      <c r="I884" s="51" t="s">
        <v>2983</v>
      </c>
      <c r="J884" s="181" t="s">
        <v>118</v>
      </c>
      <c r="K884" s="181" t="s">
        <v>2216</v>
      </c>
      <c r="L884" s="31" t="s">
        <v>2990</v>
      </c>
    </row>
    <row r="885" spans="1:12" ht="15.75" customHeight="1" x14ac:dyDescent="0.25">
      <c r="A885" s="137">
        <v>42803</v>
      </c>
      <c r="B885" s="137" t="s">
        <v>2996</v>
      </c>
      <c r="C885" s="159">
        <v>116</v>
      </c>
      <c r="D885" s="138"/>
      <c r="E885" s="138" t="s">
        <v>3283</v>
      </c>
      <c r="F885" s="205">
        <v>12000</v>
      </c>
      <c r="G885" s="138"/>
      <c r="H885" s="138"/>
      <c r="I885" s="138" t="s">
        <v>2983</v>
      </c>
      <c r="J885" s="138" t="s">
        <v>118</v>
      </c>
      <c r="K885" s="138" t="s">
        <v>2216</v>
      </c>
      <c r="L885" s="138"/>
    </row>
    <row r="886" spans="1:12" ht="15.75" customHeight="1" x14ac:dyDescent="0.25">
      <c r="A886" s="34">
        <v>42803</v>
      </c>
      <c r="B886" s="33" t="s">
        <v>2996</v>
      </c>
      <c r="C886" s="157">
        <v>130</v>
      </c>
      <c r="D886" s="49"/>
      <c r="E886" s="47" t="s">
        <v>3325</v>
      </c>
      <c r="F886" s="200">
        <v>14500</v>
      </c>
      <c r="G886" s="48"/>
      <c r="H886" s="48"/>
      <c r="I886" s="51" t="s">
        <v>2983</v>
      </c>
      <c r="J886" s="184" t="s">
        <v>118</v>
      </c>
      <c r="K886" s="64" t="s">
        <v>2216</v>
      </c>
      <c r="L886" s="31" t="s">
        <v>2990</v>
      </c>
    </row>
    <row r="887" spans="1:12" ht="15.75" customHeight="1" x14ac:dyDescent="0.25">
      <c r="A887" s="34">
        <v>42804</v>
      </c>
      <c r="B887" s="33" t="s">
        <v>2996</v>
      </c>
      <c r="C887" s="157">
        <v>131</v>
      </c>
      <c r="D887" s="49"/>
      <c r="E887" s="47" t="s">
        <v>3345</v>
      </c>
      <c r="F887" s="200">
        <v>3000</v>
      </c>
      <c r="G887" s="48"/>
      <c r="H887" s="48"/>
      <c r="I887" s="51" t="s">
        <v>2983</v>
      </c>
      <c r="J887" s="184" t="s">
        <v>118</v>
      </c>
      <c r="K887" s="64" t="s">
        <v>2216</v>
      </c>
      <c r="L887" s="31" t="s">
        <v>2990</v>
      </c>
    </row>
    <row r="888" spans="1:12" ht="15.75" customHeight="1" x14ac:dyDescent="0.25">
      <c r="A888" s="34">
        <v>42805</v>
      </c>
      <c r="B888" s="33" t="s">
        <v>2996</v>
      </c>
      <c r="C888" s="157">
        <v>17</v>
      </c>
      <c r="D888" s="49" t="s">
        <v>1554</v>
      </c>
      <c r="E888" s="47" t="s">
        <v>180</v>
      </c>
      <c r="F888" s="200">
        <v>36</v>
      </c>
      <c r="G888" s="48"/>
      <c r="H888" s="48"/>
      <c r="I888" s="51" t="s">
        <v>2983</v>
      </c>
      <c r="J888" s="184" t="s">
        <v>142</v>
      </c>
      <c r="K888" s="181" t="s">
        <v>2977</v>
      </c>
      <c r="L888" s="31" t="s">
        <v>2989</v>
      </c>
    </row>
    <row r="889" spans="1:12" ht="15.75" customHeight="1" x14ac:dyDescent="0.25">
      <c r="A889" s="34">
        <v>42805</v>
      </c>
      <c r="B889" s="33" t="s">
        <v>2996</v>
      </c>
      <c r="C889" s="157">
        <v>18</v>
      </c>
      <c r="D889" s="49" t="s">
        <v>850</v>
      </c>
      <c r="E889" s="47" t="s">
        <v>2422</v>
      </c>
      <c r="F889" s="200">
        <v>120</v>
      </c>
      <c r="G889" s="48"/>
      <c r="H889" s="48"/>
      <c r="I889" s="51" t="s">
        <v>2983</v>
      </c>
      <c r="J889" s="184" t="s">
        <v>142</v>
      </c>
      <c r="K889" s="181" t="s">
        <v>2980</v>
      </c>
      <c r="L889" s="31" t="s">
        <v>2989</v>
      </c>
    </row>
    <row r="890" spans="1:12" ht="15.75" customHeight="1" x14ac:dyDescent="0.25">
      <c r="A890" s="34">
        <v>42805</v>
      </c>
      <c r="B890" s="33" t="s">
        <v>2996</v>
      </c>
      <c r="C890" s="157">
        <v>28</v>
      </c>
      <c r="D890" s="49" t="s">
        <v>2420</v>
      </c>
      <c r="E890" s="47" t="s">
        <v>2421</v>
      </c>
      <c r="F890" s="200">
        <v>67.91</v>
      </c>
      <c r="G890" s="48"/>
      <c r="H890" s="48"/>
      <c r="I890" s="51" t="s">
        <v>2983</v>
      </c>
      <c r="J890" s="181" t="s">
        <v>118</v>
      </c>
      <c r="K890" s="181" t="s">
        <v>2216</v>
      </c>
      <c r="L890" s="31" t="s">
        <v>2990</v>
      </c>
    </row>
    <row r="891" spans="1:12" ht="15.75" customHeight="1" x14ac:dyDescent="0.25">
      <c r="A891" s="34">
        <v>42805</v>
      </c>
      <c r="B891" s="33" t="s">
        <v>2996</v>
      </c>
      <c r="C891" s="157">
        <v>28</v>
      </c>
      <c r="D891" s="49" t="s">
        <v>2420</v>
      </c>
      <c r="E891" s="47" t="s">
        <v>2421</v>
      </c>
      <c r="F891" s="200">
        <v>247.5</v>
      </c>
      <c r="G891" s="48"/>
      <c r="H891" s="48"/>
      <c r="I891" s="51" t="s">
        <v>2983</v>
      </c>
      <c r="J891" s="181" t="s">
        <v>118</v>
      </c>
      <c r="K891" s="181" t="s">
        <v>2216</v>
      </c>
      <c r="L891" s="31" t="s">
        <v>2990</v>
      </c>
    </row>
    <row r="892" spans="1:12" ht="15.75" customHeight="1" x14ac:dyDescent="0.25">
      <c r="A892" s="34">
        <v>42805</v>
      </c>
      <c r="B892" s="33" t="s">
        <v>2996</v>
      </c>
      <c r="C892" s="157">
        <v>28</v>
      </c>
      <c r="D892" s="49" t="s">
        <v>2420</v>
      </c>
      <c r="E892" s="47" t="s">
        <v>2421</v>
      </c>
      <c r="F892" s="200">
        <v>382.86</v>
      </c>
      <c r="G892" s="48"/>
      <c r="H892" s="48"/>
      <c r="I892" s="51" t="s">
        <v>2983</v>
      </c>
      <c r="J892" s="181" t="s">
        <v>118</v>
      </c>
      <c r="K892" s="181" t="s">
        <v>2216</v>
      </c>
      <c r="L892" s="31" t="s">
        <v>2990</v>
      </c>
    </row>
    <row r="893" spans="1:12" ht="15.75" customHeight="1" x14ac:dyDescent="0.25">
      <c r="A893" s="34">
        <v>42805</v>
      </c>
      <c r="B893" s="33" t="s">
        <v>2996</v>
      </c>
      <c r="C893" s="157">
        <v>29</v>
      </c>
      <c r="D893" s="49" t="s">
        <v>73</v>
      </c>
      <c r="E893" s="47" t="s">
        <v>2423</v>
      </c>
      <c r="F893" s="200">
        <v>10000</v>
      </c>
      <c r="G893" s="48"/>
      <c r="H893" s="48"/>
      <c r="I893" s="51" t="s">
        <v>2983</v>
      </c>
      <c r="J893" s="181" t="s">
        <v>118</v>
      </c>
      <c r="K893" s="181" t="s">
        <v>2216</v>
      </c>
      <c r="L893" s="31" t="s">
        <v>2990</v>
      </c>
    </row>
    <row r="894" spans="1:12" ht="15.75" customHeight="1" x14ac:dyDescent="0.25">
      <c r="A894" s="34">
        <v>42806</v>
      </c>
      <c r="B894" s="33" t="s">
        <v>2996</v>
      </c>
      <c r="C894" s="157">
        <v>19</v>
      </c>
      <c r="D894" s="49" t="s">
        <v>2073</v>
      </c>
      <c r="E894" s="47" t="s">
        <v>2424</v>
      </c>
      <c r="F894" s="200">
        <v>2915</v>
      </c>
      <c r="G894" s="48"/>
      <c r="H894" s="48"/>
      <c r="I894" s="51" t="s">
        <v>2983</v>
      </c>
      <c r="J894" s="184" t="s">
        <v>142</v>
      </c>
      <c r="K894" s="181" t="s">
        <v>2973</v>
      </c>
      <c r="L894" s="31" t="s">
        <v>2973</v>
      </c>
    </row>
    <row r="895" spans="1:12" ht="15.75" customHeight="1" x14ac:dyDescent="0.25">
      <c r="A895" s="34">
        <v>42806</v>
      </c>
      <c r="B895" s="33" t="s">
        <v>2996</v>
      </c>
      <c r="C895" s="157">
        <v>30</v>
      </c>
      <c r="D895" s="49" t="s">
        <v>2425</v>
      </c>
      <c r="E895" s="47" t="s">
        <v>2426</v>
      </c>
      <c r="F895" s="200">
        <v>4500</v>
      </c>
      <c r="G895" s="48"/>
      <c r="H895" s="48"/>
      <c r="I895" s="51" t="s">
        <v>2983</v>
      </c>
      <c r="J895" s="181" t="s">
        <v>118</v>
      </c>
      <c r="K895" s="181" t="s">
        <v>2216</v>
      </c>
      <c r="L895" s="31" t="s">
        <v>2990</v>
      </c>
    </row>
    <row r="896" spans="1:12" ht="15.75" customHeight="1" x14ac:dyDescent="0.25">
      <c r="A896" s="34">
        <v>42806</v>
      </c>
      <c r="B896" s="33" t="s">
        <v>2996</v>
      </c>
      <c r="C896" s="157">
        <v>31</v>
      </c>
      <c r="D896" s="49" t="s">
        <v>520</v>
      </c>
      <c r="E896" s="47" t="s">
        <v>2427</v>
      </c>
      <c r="F896" s="200">
        <v>5585</v>
      </c>
      <c r="G896" s="48"/>
      <c r="H896" s="48"/>
      <c r="I896" s="51" t="s">
        <v>2983</v>
      </c>
      <c r="J896" s="181" t="s">
        <v>118</v>
      </c>
      <c r="K896" s="181" t="s">
        <v>2216</v>
      </c>
      <c r="L896" s="31" t="s">
        <v>2990</v>
      </c>
    </row>
    <row r="897" spans="1:12" ht="15.75" customHeight="1" x14ac:dyDescent="0.25">
      <c r="A897" s="34">
        <v>42806</v>
      </c>
      <c r="B897" s="33" t="s">
        <v>2996</v>
      </c>
      <c r="C897" s="157">
        <v>32</v>
      </c>
      <c r="D897" s="49" t="s">
        <v>134</v>
      </c>
      <c r="E897" s="47" t="s">
        <v>2428</v>
      </c>
      <c r="F897" s="200">
        <v>140</v>
      </c>
      <c r="G897" s="48"/>
      <c r="H897" s="48"/>
      <c r="I897" s="51" t="s">
        <v>2983</v>
      </c>
      <c r="J897" s="181" t="s">
        <v>118</v>
      </c>
      <c r="K897" s="181" t="s">
        <v>2216</v>
      </c>
      <c r="L897" s="31" t="s">
        <v>2990</v>
      </c>
    </row>
    <row r="898" spans="1:12" ht="15.75" customHeight="1" x14ac:dyDescent="0.25">
      <c r="A898" s="34">
        <v>42806</v>
      </c>
      <c r="B898" s="33" t="s">
        <v>2996</v>
      </c>
      <c r="C898" s="157">
        <v>33</v>
      </c>
      <c r="D898" s="49" t="s">
        <v>362</v>
      </c>
      <c r="E898" s="47" t="s">
        <v>2429</v>
      </c>
      <c r="F898" s="200">
        <v>250</v>
      </c>
      <c r="G898" s="48"/>
      <c r="H898" s="48"/>
      <c r="I898" s="51" t="s">
        <v>2983</v>
      </c>
      <c r="J898" s="181" t="s">
        <v>118</v>
      </c>
      <c r="K898" s="181" t="s">
        <v>2216</v>
      </c>
      <c r="L898" s="31" t="s">
        <v>2990</v>
      </c>
    </row>
    <row r="899" spans="1:12" ht="15.75" customHeight="1" x14ac:dyDescent="0.25">
      <c r="A899" s="34">
        <v>42806</v>
      </c>
      <c r="B899" s="33" t="s">
        <v>2996</v>
      </c>
      <c r="C899" s="157">
        <v>33</v>
      </c>
      <c r="D899" s="49" t="s">
        <v>362</v>
      </c>
      <c r="E899" s="47" t="s">
        <v>2430</v>
      </c>
      <c r="F899" s="200">
        <v>649</v>
      </c>
      <c r="G899" s="48"/>
      <c r="H899" s="48"/>
      <c r="I899" s="51" t="s">
        <v>2983</v>
      </c>
      <c r="J899" s="181" t="s">
        <v>118</v>
      </c>
      <c r="K899" s="181" t="s">
        <v>2216</v>
      </c>
      <c r="L899" s="31" t="s">
        <v>2990</v>
      </c>
    </row>
    <row r="900" spans="1:12" ht="15.75" customHeight="1" x14ac:dyDescent="0.25">
      <c r="A900" s="34">
        <v>42806</v>
      </c>
      <c r="B900" s="33" t="s">
        <v>2996</v>
      </c>
      <c r="C900" s="157">
        <v>34</v>
      </c>
      <c r="D900" s="49" t="s">
        <v>69</v>
      </c>
      <c r="E900" s="47" t="s">
        <v>2431</v>
      </c>
      <c r="F900" s="200">
        <v>3000</v>
      </c>
      <c r="G900" s="48"/>
      <c r="H900" s="48"/>
      <c r="I900" s="51" t="s">
        <v>2983</v>
      </c>
      <c r="J900" s="181" t="s">
        <v>118</v>
      </c>
      <c r="K900" s="181" t="s">
        <v>2216</v>
      </c>
      <c r="L900" s="31" t="s">
        <v>2990</v>
      </c>
    </row>
    <row r="901" spans="1:12" ht="15.75" customHeight="1" x14ac:dyDescent="0.25">
      <c r="A901" s="34">
        <v>42806</v>
      </c>
      <c r="B901" s="33" t="s">
        <v>2996</v>
      </c>
      <c r="C901" s="157">
        <v>34</v>
      </c>
      <c r="D901" s="49" t="s">
        <v>69</v>
      </c>
      <c r="E901" s="47" t="s">
        <v>119</v>
      </c>
      <c r="F901" s="200">
        <v>210</v>
      </c>
      <c r="G901" s="48"/>
      <c r="H901" s="48"/>
      <c r="I901" s="51" t="s">
        <v>2983</v>
      </c>
      <c r="J901" s="181" t="s">
        <v>118</v>
      </c>
      <c r="K901" s="181" t="s">
        <v>2216</v>
      </c>
      <c r="L901" s="31" t="s">
        <v>2990</v>
      </c>
    </row>
    <row r="902" spans="1:12" ht="15.75" customHeight="1" x14ac:dyDescent="0.25">
      <c r="A902" s="34">
        <v>42806</v>
      </c>
      <c r="B902" s="33" t="s">
        <v>2996</v>
      </c>
      <c r="C902" s="157">
        <v>35</v>
      </c>
      <c r="D902" s="49" t="s">
        <v>2432</v>
      </c>
      <c r="E902" s="47" t="s">
        <v>117</v>
      </c>
      <c r="F902" s="200">
        <v>4297</v>
      </c>
      <c r="G902" s="48"/>
      <c r="H902" s="48"/>
      <c r="I902" s="51" t="s">
        <v>2983</v>
      </c>
      <c r="J902" s="181" t="s">
        <v>118</v>
      </c>
      <c r="K902" s="181" t="s">
        <v>2216</v>
      </c>
      <c r="L902" s="31" t="s">
        <v>2990</v>
      </c>
    </row>
    <row r="903" spans="1:12" ht="15.75" customHeight="1" x14ac:dyDescent="0.25">
      <c r="A903" s="34">
        <v>42806</v>
      </c>
      <c r="B903" s="33" t="s">
        <v>2996</v>
      </c>
      <c r="C903" s="157">
        <v>35</v>
      </c>
      <c r="D903" s="49" t="s">
        <v>2432</v>
      </c>
      <c r="E903" s="47" t="s">
        <v>117</v>
      </c>
      <c r="F903" s="200">
        <v>14630</v>
      </c>
      <c r="G903" s="48"/>
      <c r="H903" s="48"/>
      <c r="I903" s="51" t="s">
        <v>2983</v>
      </c>
      <c r="J903" s="181" t="s">
        <v>118</v>
      </c>
      <c r="K903" s="181" t="s">
        <v>2216</v>
      </c>
      <c r="L903" s="31" t="s">
        <v>2990</v>
      </c>
    </row>
    <row r="904" spans="1:12" ht="15.75" customHeight="1" x14ac:dyDescent="0.25">
      <c r="A904" s="34">
        <v>42806</v>
      </c>
      <c r="B904" s="33" t="s">
        <v>2996</v>
      </c>
      <c r="C904" s="157">
        <v>35</v>
      </c>
      <c r="D904" s="49" t="s">
        <v>2432</v>
      </c>
      <c r="E904" s="47" t="s">
        <v>117</v>
      </c>
      <c r="F904" s="200">
        <v>40</v>
      </c>
      <c r="G904" s="48"/>
      <c r="H904" s="48"/>
      <c r="I904" s="51" t="s">
        <v>2983</v>
      </c>
      <c r="J904" s="181" t="s">
        <v>118</v>
      </c>
      <c r="K904" s="181" t="s">
        <v>2216</v>
      </c>
      <c r="L904" s="31" t="s">
        <v>2990</v>
      </c>
    </row>
    <row r="905" spans="1:12" ht="15.75" customHeight="1" x14ac:dyDescent="0.25">
      <c r="A905" s="34">
        <v>42806</v>
      </c>
      <c r="B905" s="33" t="s">
        <v>2996</v>
      </c>
      <c r="C905" s="157">
        <v>35</v>
      </c>
      <c r="D905" s="49" t="s">
        <v>2432</v>
      </c>
      <c r="E905" s="47" t="s">
        <v>117</v>
      </c>
      <c r="F905" s="200">
        <v>40</v>
      </c>
      <c r="G905" s="48"/>
      <c r="H905" s="48"/>
      <c r="I905" s="51" t="s">
        <v>2983</v>
      </c>
      <c r="J905" s="181" t="s">
        <v>118</v>
      </c>
      <c r="K905" s="181" t="s">
        <v>2216</v>
      </c>
      <c r="L905" s="31" t="s">
        <v>2990</v>
      </c>
    </row>
    <row r="906" spans="1:12" ht="15.75" customHeight="1" x14ac:dyDescent="0.25">
      <c r="A906" s="34">
        <v>42806</v>
      </c>
      <c r="B906" s="33" t="s">
        <v>2996</v>
      </c>
      <c r="C906" s="157">
        <v>35</v>
      </c>
      <c r="D906" s="49" t="s">
        <v>2432</v>
      </c>
      <c r="E906" s="47" t="s">
        <v>117</v>
      </c>
      <c r="F906" s="200">
        <v>40</v>
      </c>
      <c r="G906" s="48"/>
      <c r="H906" s="48"/>
      <c r="I906" s="51" t="s">
        <v>2983</v>
      </c>
      <c r="J906" s="181" t="s">
        <v>118</v>
      </c>
      <c r="K906" s="181" t="s">
        <v>2216</v>
      </c>
      <c r="L906" s="31" t="s">
        <v>2990</v>
      </c>
    </row>
    <row r="907" spans="1:12" ht="15.75" customHeight="1" x14ac:dyDescent="0.25">
      <c r="A907" s="34">
        <v>42806</v>
      </c>
      <c r="B907" s="33" t="s">
        <v>2996</v>
      </c>
      <c r="C907" s="157">
        <v>36</v>
      </c>
      <c r="D907" s="49" t="s">
        <v>270</v>
      </c>
      <c r="E907" s="47" t="s">
        <v>117</v>
      </c>
      <c r="F907" s="200">
        <v>1028</v>
      </c>
      <c r="G907" s="48"/>
      <c r="H907" s="48"/>
      <c r="I907" s="51" t="s">
        <v>2983</v>
      </c>
      <c r="J907" s="181" t="s">
        <v>118</v>
      </c>
      <c r="K907" s="181" t="s">
        <v>2216</v>
      </c>
      <c r="L907" s="31" t="s">
        <v>2990</v>
      </c>
    </row>
    <row r="908" spans="1:12" ht="15.75" customHeight="1" x14ac:dyDescent="0.25">
      <c r="A908" s="34">
        <v>42806</v>
      </c>
      <c r="B908" s="33" t="s">
        <v>2996</v>
      </c>
      <c r="C908" s="157">
        <v>36</v>
      </c>
      <c r="D908" s="49" t="s">
        <v>270</v>
      </c>
      <c r="E908" s="47" t="s">
        <v>117</v>
      </c>
      <c r="F908" s="200">
        <v>1028</v>
      </c>
      <c r="G908" s="48"/>
      <c r="H908" s="48"/>
      <c r="I908" s="51" t="s">
        <v>2983</v>
      </c>
      <c r="J908" s="181" t="s">
        <v>118</v>
      </c>
      <c r="K908" s="181" t="s">
        <v>2216</v>
      </c>
      <c r="L908" s="31" t="s">
        <v>2990</v>
      </c>
    </row>
    <row r="909" spans="1:12" ht="15.75" customHeight="1" x14ac:dyDescent="0.25">
      <c r="A909" s="34">
        <v>42806</v>
      </c>
      <c r="B909" s="33" t="s">
        <v>2996</v>
      </c>
      <c r="C909" s="157">
        <v>36</v>
      </c>
      <c r="D909" s="49" t="s">
        <v>270</v>
      </c>
      <c r="E909" s="47" t="s">
        <v>117</v>
      </c>
      <c r="F909" s="200">
        <v>120</v>
      </c>
      <c r="G909" s="48"/>
      <c r="H909" s="48"/>
      <c r="I909" s="51" t="s">
        <v>2983</v>
      </c>
      <c r="J909" s="181" t="s">
        <v>118</v>
      </c>
      <c r="K909" s="181" t="s">
        <v>2216</v>
      </c>
      <c r="L909" s="31" t="s">
        <v>2990</v>
      </c>
    </row>
    <row r="910" spans="1:12" ht="15.75" customHeight="1" x14ac:dyDescent="0.25">
      <c r="A910" s="34">
        <v>42806</v>
      </c>
      <c r="B910" s="33" t="s">
        <v>2996</v>
      </c>
      <c r="C910" s="157">
        <v>36</v>
      </c>
      <c r="D910" s="49" t="s">
        <v>270</v>
      </c>
      <c r="E910" s="47" t="s">
        <v>117</v>
      </c>
      <c r="F910" s="200">
        <v>551</v>
      </c>
      <c r="G910" s="48"/>
      <c r="H910" s="48"/>
      <c r="I910" s="51" t="s">
        <v>2983</v>
      </c>
      <c r="J910" s="181" t="s">
        <v>118</v>
      </c>
      <c r="K910" s="181" t="s">
        <v>2216</v>
      </c>
      <c r="L910" s="31" t="s">
        <v>2990</v>
      </c>
    </row>
    <row r="911" spans="1:12" ht="15.75" customHeight="1" x14ac:dyDescent="0.25">
      <c r="A911" s="34">
        <v>42806</v>
      </c>
      <c r="B911" s="33" t="s">
        <v>2996</v>
      </c>
      <c r="C911" s="157">
        <v>36</v>
      </c>
      <c r="D911" s="49" t="s">
        <v>270</v>
      </c>
      <c r="E911" s="47" t="s">
        <v>117</v>
      </c>
      <c r="F911" s="200">
        <v>61</v>
      </c>
      <c r="G911" s="48"/>
      <c r="H911" s="48"/>
      <c r="I911" s="51" t="s">
        <v>2983</v>
      </c>
      <c r="J911" s="181" t="s">
        <v>118</v>
      </c>
      <c r="K911" s="181" t="s">
        <v>2216</v>
      </c>
      <c r="L911" s="31" t="s">
        <v>2990</v>
      </c>
    </row>
    <row r="912" spans="1:12" ht="15.75" customHeight="1" x14ac:dyDescent="0.25">
      <c r="A912" s="34">
        <v>42806</v>
      </c>
      <c r="B912" s="33" t="s">
        <v>2996</v>
      </c>
      <c r="C912" s="157">
        <v>36</v>
      </c>
      <c r="D912" s="49" t="s">
        <v>270</v>
      </c>
      <c r="E912" s="47" t="s">
        <v>117</v>
      </c>
      <c r="F912" s="200">
        <v>76</v>
      </c>
      <c r="G912" s="48"/>
      <c r="H912" s="48"/>
      <c r="I912" s="51" t="s">
        <v>2983</v>
      </c>
      <c r="J912" s="181" t="s">
        <v>118</v>
      </c>
      <c r="K912" s="181" t="s">
        <v>2216</v>
      </c>
      <c r="L912" s="31" t="s">
        <v>2990</v>
      </c>
    </row>
    <row r="913" spans="1:12" ht="15.75" customHeight="1" x14ac:dyDescent="0.25">
      <c r="A913" s="34">
        <v>42806</v>
      </c>
      <c r="B913" s="33" t="s">
        <v>2996</v>
      </c>
      <c r="C913" s="157">
        <v>36</v>
      </c>
      <c r="D913" s="49" t="s">
        <v>270</v>
      </c>
      <c r="E913" s="47" t="s">
        <v>117</v>
      </c>
      <c r="F913" s="200">
        <v>48</v>
      </c>
      <c r="G913" s="48"/>
      <c r="H913" s="48"/>
      <c r="I913" s="51" t="s">
        <v>2983</v>
      </c>
      <c r="J913" s="181" t="s">
        <v>118</v>
      </c>
      <c r="K913" s="181" t="s">
        <v>2216</v>
      </c>
      <c r="L913" s="31" t="s">
        <v>2990</v>
      </c>
    </row>
    <row r="914" spans="1:12" ht="15.75" customHeight="1" x14ac:dyDescent="0.25">
      <c r="A914" s="34">
        <v>42806</v>
      </c>
      <c r="B914" s="33" t="s">
        <v>2996</v>
      </c>
      <c r="C914" s="157">
        <v>36</v>
      </c>
      <c r="D914" s="49" t="s">
        <v>270</v>
      </c>
      <c r="E914" s="47" t="s">
        <v>117</v>
      </c>
      <c r="F914" s="200">
        <v>18</v>
      </c>
      <c r="G914" s="48"/>
      <c r="H914" s="48"/>
      <c r="I914" s="51" t="s">
        <v>2983</v>
      </c>
      <c r="J914" s="181" t="s">
        <v>118</v>
      </c>
      <c r="K914" s="181" t="s">
        <v>2216</v>
      </c>
      <c r="L914" s="31" t="s">
        <v>2990</v>
      </c>
    </row>
    <row r="915" spans="1:12" ht="15.75" customHeight="1" x14ac:dyDescent="0.25">
      <c r="A915" s="34">
        <v>42806</v>
      </c>
      <c r="B915" s="33" t="s">
        <v>2996</v>
      </c>
      <c r="C915" s="157">
        <v>37</v>
      </c>
      <c r="D915" s="49" t="s">
        <v>2126</v>
      </c>
      <c r="E915" s="47" t="s">
        <v>245</v>
      </c>
      <c r="F915" s="200">
        <v>2075</v>
      </c>
      <c r="G915" s="48"/>
      <c r="H915" s="48"/>
      <c r="I915" s="51" t="s">
        <v>2983</v>
      </c>
      <c r="J915" s="181" t="s">
        <v>118</v>
      </c>
      <c r="K915" s="181" t="s">
        <v>2216</v>
      </c>
      <c r="L915" s="31" t="s">
        <v>2990</v>
      </c>
    </row>
    <row r="916" spans="1:12" ht="15.75" customHeight="1" x14ac:dyDescent="0.25">
      <c r="A916" s="137">
        <v>42806</v>
      </c>
      <c r="B916" s="137" t="s">
        <v>2996</v>
      </c>
      <c r="C916" s="159">
        <v>128</v>
      </c>
      <c r="D916" s="138"/>
      <c r="E916" s="138" t="s">
        <v>631</v>
      </c>
      <c r="F916" s="205">
        <v>2078</v>
      </c>
      <c r="G916" s="138"/>
      <c r="H916" s="138"/>
      <c r="I916" s="138" t="s">
        <v>2983</v>
      </c>
      <c r="J916" s="138" t="s">
        <v>118</v>
      </c>
      <c r="K916" s="138" t="s">
        <v>2216</v>
      </c>
      <c r="L916" s="138"/>
    </row>
    <row r="917" spans="1:12" ht="15.75" customHeight="1" x14ac:dyDescent="0.25">
      <c r="A917" s="34">
        <v>42807</v>
      </c>
      <c r="B917" s="33" t="s">
        <v>2996</v>
      </c>
      <c r="C917" s="157">
        <v>20</v>
      </c>
      <c r="D917" s="49" t="s">
        <v>219</v>
      </c>
      <c r="E917" s="47" t="s">
        <v>180</v>
      </c>
      <c r="F917" s="200">
        <v>90</v>
      </c>
      <c r="G917" s="48"/>
      <c r="H917" s="48"/>
      <c r="I917" s="51" t="s">
        <v>2983</v>
      </c>
      <c r="J917" s="184" t="s">
        <v>142</v>
      </c>
      <c r="K917" s="181" t="s">
        <v>2977</v>
      </c>
      <c r="L917" s="31" t="s">
        <v>2989</v>
      </c>
    </row>
    <row r="918" spans="1:12" ht="15.75" customHeight="1" x14ac:dyDescent="0.25">
      <c r="A918" s="34">
        <v>42807</v>
      </c>
      <c r="B918" s="33" t="s">
        <v>2996</v>
      </c>
      <c r="C918" s="157">
        <v>20</v>
      </c>
      <c r="D918" s="49" t="s">
        <v>219</v>
      </c>
      <c r="E918" s="47" t="s">
        <v>180</v>
      </c>
      <c r="F918" s="200">
        <v>174</v>
      </c>
      <c r="G918" s="48"/>
      <c r="H918" s="48"/>
      <c r="I918" s="51" t="s">
        <v>2983</v>
      </c>
      <c r="J918" s="184" t="s">
        <v>142</v>
      </c>
      <c r="K918" s="181" t="s">
        <v>2977</v>
      </c>
      <c r="L918" s="31" t="s">
        <v>2989</v>
      </c>
    </row>
    <row r="919" spans="1:12" ht="15.75" customHeight="1" x14ac:dyDescent="0.25">
      <c r="A919" s="34">
        <v>42807</v>
      </c>
      <c r="B919" s="33" t="s">
        <v>2996</v>
      </c>
      <c r="C919" s="157">
        <v>20</v>
      </c>
      <c r="D919" s="49" t="s">
        <v>219</v>
      </c>
      <c r="E919" s="47" t="s">
        <v>180</v>
      </c>
      <c r="F919" s="200">
        <v>87</v>
      </c>
      <c r="G919" s="48"/>
      <c r="H919" s="48"/>
      <c r="I919" s="51" t="s">
        <v>2983</v>
      </c>
      <c r="J919" s="184" t="s">
        <v>142</v>
      </c>
      <c r="K919" s="181" t="s">
        <v>2977</v>
      </c>
      <c r="L919" s="31" t="s">
        <v>2989</v>
      </c>
    </row>
    <row r="920" spans="1:12" ht="15.75" customHeight="1" x14ac:dyDescent="0.25">
      <c r="A920" s="34">
        <v>42807</v>
      </c>
      <c r="B920" s="33" t="s">
        <v>2996</v>
      </c>
      <c r="C920" s="157">
        <v>20</v>
      </c>
      <c r="D920" s="49" t="s">
        <v>219</v>
      </c>
      <c r="E920" s="47" t="s">
        <v>2439</v>
      </c>
      <c r="F920" s="200">
        <v>228.5</v>
      </c>
      <c r="G920" s="48"/>
      <c r="H920" s="48"/>
      <c r="I920" s="51" t="s">
        <v>2983</v>
      </c>
      <c r="J920" s="184" t="s">
        <v>142</v>
      </c>
      <c r="K920" s="181" t="s">
        <v>2977</v>
      </c>
      <c r="L920" s="31" t="s">
        <v>2989</v>
      </c>
    </row>
    <row r="921" spans="1:12" ht="15.75" customHeight="1" x14ac:dyDescent="0.25">
      <c r="A921" s="34">
        <v>42807</v>
      </c>
      <c r="B921" s="33" t="s">
        <v>2996</v>
      </c>
      <c r="C921" s="157">
        <v>20</v>
      </c>
      <c r="D921" s="49" t="s">
        <v>219</v>
      </c>
      <c r="E921" s="47" t="s">
        <v>237</v>
      </c>
      <c r="F921" s="200">
        <v>37</v>
      </c>
      <c r="G921" s="48"/>
      <c r="H921" s="48"/>
      <c r="I921" s="51" t="s">
        <v>2983</v>
      </c>
      <c r="J921" s="184" t="s">
        <v>142</v>
      </c>
      <c r="K921" s="181" t="s">
        <v>2977</v>
      </c>
      <c r="L921" s="31" t="s">
        <v>2989</v>
      </c>
    </row>
    <row r="922" spans="1:12" ht="15.75" customHeight="1" x14ac:dyDescent="0.25">
      <c r="A922" s="34">
        <v>42807</v>
      </c>
      <c r="B922" s="33" t="s">
        <v>2996</v>
      </c>
      <c r="C922" s="157">
        <v>21</v>
      </c>
      <c r="D922" s="49" t="s">
        <v>2440</v>
      </c>
      <c r="E922" s="47" t="s">
        <v>2441</v>
      </c>
      <c r="F922" s="200">
        <v>68</v>
      </c>
      <c r="G922" s="48"/>
      <c r="H922" s="48"/>
      <c r="I922" s="51" t="s">
        <v>2983</v>
      </c>
      <c r="J922" s="184" t="s">
        <v>142</v>
      </c>
      <c r="K922" s="181" t="s">
        <v>2977</v>
      </c>
      <c r="L922" s="31" t="s">
        <v>2989</v>
      </c>
    </row>
    <row r="923" spans="1:12" ht="15.75" customHeight="1" x14ac:dyDescent="0.25">
      <c r="A923" s="34">
        <v>42807</v>
      </c>
      <c r="B923" s="33" t="s">
        <v>2996</v>
      </c>
      <c r="C923" s="157">
        <v>21</v>
      </c>
      <c r="D923" s="49" t="s">
        <v>249</v>
      </c>
      <c r="E923" s="47" t="s">
        <v>2442</v>
      </c>
      <c r="F923" s="200">
        <v>69</v>
      </c>
      <c r="G923" s="48"/>
      <c r="H923" s="48"/>
      <c r="I923" s="51" t="s">
        <v>2983</v>
      </c>
      <c r="J923" s="184" t="s">
        <v>142</v>
      </c>
      <c r="K923" s="52" t="s">
        <v>3408</v>
      </c>
      <c r="L923" s="31" t="s">
        <v>2975</v>
      </c>
    </row>
    <row r="924" spans="1:12" ht="15.75" customHeight="1" x14ac:dyDescent="0.25">
      <c r="A924" s="34">
        <v>42807</v>
      </c>
      <c r="B924" s="33" t="s">
        <v>2996</v>
      </c>
      <c r="C924" s="157">
        <v>21</v>
      </c>
      <c r="D924" s="49" t="s">
        <v>249</v>
      </c>
      <c r="E924" s="47" t="s">
        <v>2443</v>
      </c>
      <c r="F924" s="200">
        <v>26</v>
      </c>
      <c r="G924" s="48"/>
      <c r="H924" s="48"/>
      <c r="I924" s="51" t="s">
        <v>2983</v>
      </c>
      <c r="J924" s="184" t="s">
        <v>142</v>
      </c>
      <c r="K924" s="52" t="s">
        <v>3408</v>
      </c>
      <c r="L924" s="31" t="s">
        <v>2975</v>
      </c>
    </row>
    <row r="925" spans="1:12" ht="15.75" customHeight="1" x14ac:dyDescent="0.25">
      <c r="A925" s="34">
        <v>42807</v>
      </c>
      <c r="B925" s="33" t="s">
        <v>2996</v>
      </c>
      <c r="C925" s="157">
        <v>38</v>
      </c>
      <c r="D925" s="49" t="s">
        <v>2405</v>
      </c>
      <c r="E925" s="47" t="s">
        <v>2433</v>
      </c>
      <c r="F925" s="200">
        <v>1980</v>
      </c>
      <c r="G925" s="48"/>
      <c r="H925" s="48"/>
      <c r="I925" s="51" t="s">
        <v>2983</v>
      </c>
      <c r="J925" s="181" t="s">
        <v>118</v>
      </c>
      <c r="K925" s="181" t="s">
        <v>2216</v>
      </c>
      <c r="L925" s="31" t="s">
        <v>2990</v>
      </c>
    </row>
    <row r="926" spans="1:12" ht="15.75" customHeight="1" x14ac:dyDescent="0.25">
      <c r="A926" s="34">
        <v>42807</v>
      </c>
      <c r="B926" s="33" t="s">
        <v>2996</v>
      </c>
      <c r="C926" s="157">
        <v>38</v>
      </c>
      <c r="D926" s="49" t="s">
        <v>2405</v>
      </c>
      <c r="E926" s="47" t="s">
        <v>2434</v>
      </c>
      <c r="F926" s="200">
        <v>1475</v>
      </c>
      <c r="G926" s="48"/>
      <c r="H926" s="48"/>
      <c r="I926" s="51" t="s">
        <v>2983</v>
      </c>
      <c r="J926" s="181" t="s">
        <v>118</v>
      </c>
      <c r="K926" s="181" t="s">
        <v>2216</v>
      </c>
      <c r="L926" s="31" t="s">
        <v>2990</v>
      </c>
    </row>
    <row r="927" spans="1:12" ht="15.75" customHeight="1" x14ac:dyDescent="0.25">
      <c r="A927" s="34">
        <v>42807</v>
      </c>
      <c r="B927" s="33" t="s">
        <v>2996</v>
      </c>
      <c r="C927" s="157">
        <v>39</v>
      </c>
      <c r="D927" s="49" t="s">
        <v>2405</v>
      </c>
      <c r="E927" s="47" t="s">
        <v>2434</v>
      </c>
      <c r="F927" s="200">
        <v>1507</v>
      </c>
      <c r="G927" s="48"/>
      <c r="H927" s="48"/>
      <c r="I927" s="51" t="s">
        <v>2983</v>
      </c>
      <c r="J927" s="181" t="s">
        <v>118</v>
      </c>
      <c r="K927" s="181" t="s">
        <v>2216</v>
      </c>
      <c r="L927" s="31" t="s">
        <v>2990</v>
      </c>
    </row>
    <row r="928" spans="1:12" ht="15.75" customHeight="1" x14ac:dyDescent="0.25">
      <c r="A928" s="34">
        <v>42807</v>
      </c>
      <c r="B928" s="33" t="s">
        <v>2996</v>
      </c>
      <c r="C928" s="157">
        <v>40</v>
      </c>
      <c r="D928" s="49" t="s">
        <v>271</v>
      </c>
      <c r="E928" s="47" t="s">
        <v>2435</v>
      </c>
      <c r="F928" s="200">
        <v>225</v>
      </c>
      <c r="G928" s="48"/>
      <c r="H928" s="48"/>
      <c r="I928" s="51" t="s">
        <v>2983</v>
      </c>
      <c r="J928" s="181" t="s">
        <v>118</v>
      </c>
      <c r="K928" s="181" t="s">
        <v>2216</v>
      </c>
      <c r="L928" s="31" t="s">
        <v>2990</v>
      </c>
    </row>
    <row r="929" spans="1:12" ht="15.75" customHeight="1" x14ac:dyDescent="0.25">
      <c r="A929" s="34">
        <v>42807</v>
      </c>
      <c r="B929" s="33" t="s">
        <v>2996</v>
      </c>
      <c r="C929" s="157">
        <v>40</v>
      </c>
      <c r="D929" s="49" t="s">
        <v>271</v>
      </c>
      <c r="E929" s="47" t="s">
        <v>2436</v>
      </c>
      <c r="F929" s="200">
        <v>1250</v>
      </c>
      <c r="G929" s="48"/>
      <c r="H929" s="48"/>
      <c r="I929" s="51" t="s">
        <v>2983</v>
      </c>
      <c r="J929" s="181" t="s">
        <v>118</v>
      </c>
      <c r="K929" s="181" t="s">
        <v>2216</v>
      </c>
      <c r="L929" s="31" t="s">
        <v>2990</v>
      </c>
    </row>
    <row r="930" spans="1:12" ht="15.75" customHeight="1" x14ac:dyDescent="0.25">
      <c r="A930" s="34">
        <v>42807</v>
      </c>
      <c r="B930" s="33" t="s">
        <v>2996</v>
      </c>
      <c r="C930" s="157">
        <v>40</v>
      </c>
      <c r="D930" s="49" t="s">
        <v>271</v>
      </c>
      <c r="E930" s="47" t="s">
        <v>2357</v>
      </c>
      <c r="F930" s="200">
        <v>250</v>
      </c>
      <c r="G930" s="48"/>
      <c r="H930" s="48"/>
      <c r="I930" s="51" t="s">
        <v>2983</v>
      </c>
      <c r="J930" s="181" t="s">
        <v>118</v>
      </c>
      <c r="K930" s="181" t="s">
        <v>2216</v>
      </c>
      <c r="L930" s="31" t="s">
        <v>2990</v>
      </c>
    </row>
    <row r="931" spans="1:12" ht="15.75" customHeight="1" x14ac:dyDescent="0.25">
      <c r="A931" s="34">
        <v>42807</v>
      </c>
      <c r="B931" s="33" t="s">
        <v>2996</v>
      </c>
      <c r="C931" s="157">
        <v>40</v>
      </c>
      <c r="D931" s="49" t="s">
        <v>271</v>
      </c>
      <c r="E931" s="47" t="s">
        <v>2437</v>
      </c>
      <c r="F931" s="200">
        <v>1200</v>
      </c>
      <c r="G931" s="48"/>
      <c r="H931" s="48"/>
      <c r="I931" s="51" t="s">
        <v>2983</v>
      </c>
      <c r="J931" s="181" t="s">
        <v>118</v>
      </c>
      <c r="K931" s="181" t="s">
        <v>2216</v>
      </c>
      <c r="L931" s="31" t="s">
        <v>2990</v>
      </c>
    </row>
    <row r="932" spans="1:12" ht="15.75" customHeight="1" x14ac:dyDescent="0.25">
      <c r="A932" s="34">
        <v>42807</v>
      </c>
      <c r="B932" s="33" t="s">
        <v>2996</v>
      </c>
      <c r="C932" s="157">
        <v>41</v>
      </c>
      <c r="D932" s="49" t="s">
        <v>270</v>
      </c>
      <c r="E932" s="47" t="s">
        <v>117</v>
      </c>
      <c r="F932" s="200">
        <v>295</v>
      </c>
      <c r="G932" s="48"/>
      <c r="H932" s="48"/>
      <c r="I932" s="51" t="s">
        <v>2983</v>
      </c>
      <c r="J932" s="181" t="s">
        <v>118</v>
      </c>
      <c r="K932" s="181" t="s">
        <v>2216</v>
      </c>
      <c r="L932" s="31" t="s">
        <v>2990</v>
      </c>
    </row>
    <row r="933" spans="1:12" ht="15.75" customHeight="1" x14ac:dyDescent="0.25">
      <c r="A933" s="34">
        <v>42807</v>
      </c>
      <c r="B933" s="33" t="s">
        <v>2996</v>
      </c>
      <c r="C933" s="157">
        <v>42</v>
      </c>
      <c r="D933" s="49" t="s">
        <v>429</v>
      </c>
      <c r="E933" s="47" t="s">
        <v>2444</v>
      </c>
      <c r="F933" s="200">
        <v>1000</v>
      </c>
      <c r="G933" s="48"/>
      <c r="H933" s="48"/>
      <c r="I933" s="51" t="s">
        <v>2983</v>
      </c>
      <c r="J933" s="181" t="s">
        <v>118</v>
      </c>
      <c r="K933" s="181" t="s">
        <v>10</v>
      </c>
      <c r="L933" s="31" t="s">
        <v>10</v>
      </c>
    </row>
    <row r="934" spans="1:12" ht="15.75" customHeight="1" x14ac:dyDescent="0.25">
      <c r="A934" s="34">
        <v>42807</v>
      </c>
      <c r="B934" s="33" t="s">
        <v>2996</v>
      </c>
      <c r="C934" s="157">
        <v>43</v>
      </c>
      <c r="D934" s="49" t="s">
        <v>2432</v>
      </c>
      <c r="E934" s="47" t="s">
        <v>245</v>
      </c>
      <c r="F934" s="200">
        <v>14630</v>
      </c>
      <c r="G934" s="48"/>
      <c r="H934" s="48"/>
      <c r="I934" s="51" t="s">
        <v>2983</v>
      </c>
      <c r="J934" s="181" t="s">
        <v>118</v>
      </c>
      <c r="K934" s="181" t="s">
        <v>2216</v>
      </c>
      <c r="L934" s="31" t="s">
        <v>2990</v>
      </c>
    </row>
    <row r="935" spans="1:12" ht="15.75" customHeight="1" x14ac:dyDescent="0.25">
      <c r="A935" s="34">
        <v>42807</v>
      </c>
      <c r="B935" s="33" t="s">
        <v>2996</v>
      </c>
      <c r="C935" s="157">
        <v>43</v>
      </c>
      <c r="D935" s="49" t="s">
        <v>2432</v>
      </c>
      <c r="E935" s="47" t="s">
        <v>245</v>
      </c>
      <c r="F935" s="200">
        <v>14630</v>
      </c>
      <c r="G935" s="48"/>
      <c r="H935" s="48"/>
      <c r="I935" s="51" t="s">
        <v>2983</v>
      </c>
      <c r="J935" s="181" t="s">
        <v>118</v>
      </c>
      <c r="K935" s="181" t="s">
        <v>2216</v>
      </c>
      <c r="L935" s="31" t="s">
        <v>2990</v>
      </c>
    </row>
    <row r="936" spans="1:12" ht="15.75" customHeight="1" x14ac:dyDescent="0.25">
      <c r="A936" s="137">
        <v>42807</v>
      </c>
      <c r="B936" s="137" t="s">
        <v>2996</v>
      </c>
      <c r="C936" s="159">
        <v>50</v>
      </c>
      <c r="D936" s="138"/>
      <c r="E936" s="138" t="s">
        <v>3392</v>
      </c>
      <c r="F936" s="205">
        <v>9000</v>
      </c>
      <c r="G936" s="138"/>
      <c r="H936" s="138"/>
      <c r="I936" s="138" t="s">
        <v>2983</v>
      </c>
      <c r="J936" s="138" t="s">
        <v>118</v>
      </c>
      <c r="K936" s="138" t="s">
        <v>2974</v>
      </c>
      <c r="L936" s="138" t="s">
        <v>2974</v>
      </c>
    </row>
    <row r="937" spans="1:12" ht="15.75" customHeight="1" x14ac:dyDescent="0.25">
      <c r="A937" s="34">
        <v>42807</v>
      </c>
      <c r="B937" s="33" t="s">
        <v>2996</v>
      </c>
      <c r="C937" s="157">
        <v>109</v>
      </c>
      <c r="D937" s="49" t="s">
        <v>127</v>
      </c>
      <c r="E937" s="47" t="s">
        <v>2438</v>
      </c>
      <c r="F937" s="200">
        <v>14000</v>
      </c>
      <c r="G937" s="48"/>
      <c r="H937" s="48"/>
      <c r="I937" s="51" t="s">
        <v>2983</v>
      </c>
      <c r="J937" s="181" t="s">
        <v>118</v>
      </c>
      <c r="K937" s="181" t="s">
        <v>2216</v>
      </c>
      <c r="L937" s="31" t="s">
        <v>2990</v>
      </c>
    </row>
    <row r="938" spans="1:12" ht="15.75" customHeight="1" x14ac:dyDescent="0.25">
      <c r="A938" s="34">
        <v>42808</v>
      </c>
      <c r="B938" s="33" t="s">
        <v>2996</v>
      </c>
      <c r="C938" s="157">
        <v>22</v>
      </c>
      <c r="D938" s="49" t="s">
        <v>177</v>
      </c>
      <c r="E938" s="47" t="s">
        <v>2445</v>
      </c>
      <c r="F938" s="200">
        <v>354</v>
      </c>
      <c r="G938" s="48"/>
      <c r="H938" s="48"/>
      <c r="I938" s="51" t="s">
        <v>2983</v>
      </c>
      <c r="J938" s="184" t="s">
        <v>142</v>
      </c>
      <c r="K938" s="181" t="s">
        <v>2979</v>
      </c>
      <c r="L938" s="31" t="s">
        <v>2979</v>
      </c>
    </row>
    <row r="939" spans="1:12" ht="15.75" customHeight="1" x14ac:dyDescent="0.25">
      <c r="A939" s="34">
        <v>42808</v>
      </c>
      <c r="B939" s="33" t="s">
        <v>2996</v>
      </c>
      <c r="C939" s="157">
        <v>23</v>
      </c>
      <c r="D939" s="49" t="s">
        <v>143</v>
      </c>
      <c r="E939" s="47" t="s">
        <v>2446</v>
      </c>
      <c r="F939" s="200">
        <v>360</v>
      </c>
      <c r="G939" s="48"/>
      <c r="H939" s="48"/>
      <c r="I939" s="51" t="s">
        <v>2983</v>
      </c>
      <c r="J939" s="184" t="s">
        <v>142</v>
      </c>
      <c r="K939" s="52" t="s">
        <v>3408</v>
      </c>
      <c r="L939" s="31" t="s">
        <v>2975</v>
      </c>
    </row>
    <row r="940" spans="1:12" ht="15.75" customHeight="1" x14ac:dyDescent="0.25">
      <c r="A940" s="34">
        <v>42808</v>
      </c>
      <c r="B940" s="33" t="s">
        <v>2996</v>
      </c>
      <c r="C940" s="157">
        <v>44</v>
      </c>
      <c r="D940" s="49" t="s">
        <v>134</v>
      </c>
      <c r="E940" s="47" t="s">
        <v>1990</v>
      </c>
      <c r="F940" s="200">
        <v>925</v>
      </c>
      <c r="G940" s="48"/>
      <c r="H940" s="48"/>
      <c r="I940" s="51" t="s">
        <v>2983</v>
      </c>
      <c r="J940" s="181" t="s">
        <v>118</v>
      </c>
      <c r="K940" s="181" t="s">
        <v>10</v>
      </c>
      <c r="L940" s="31" t="s">
        <v>10</v>
      </c>
    </row>
    <row r="941" spans="1:12" ht="15.75" customHeight="1" x14ac:dyDescent="0.25">
      <c r="A941" s="34">
        <v>42808</v>
      </c>
      <c r="B941" s="33" t="s">
        <v>2996</v>
      </c>
      <c r="C941" s="157">
        <v>45</v>
      </c>
      <c r="D941" s="49" t="s">
        <v>2405</v>
      </c>
      <c r="E941" s="47" t="s">
        <v>2447</v>
      </c>
      <c r="F941" s="200">
        <v>1350</v>
      </c>
      <c r="G941" s="48"/>
      <c r="H941" s="48"/>
      <c r="I941" s="51" t="s">
        <v>2983</v>
      </c>
      <c r="J941" s="181" t="s">
        <v>118</v>
      </c>
      <c r="K941" s="181" t="s">
        <v>10</v>
      </c>
      <c r="L941" s="31" t="s">
        <v>10</v>
      </c>
    </row>
    <row r="942" spans="1:12" ht="15.75" customHeight="1" x14ac:dyDescent="0.25">
      <c r="A942" s="34">
        <v>42808</v>
      </c>
      <c r="B942" s="33" t="s">
        <v>2996</v>
      </c>
      <c r="C942" s="157">
        <v>45</v>
      </c>
      <c r="D942" s="49" t="s">
        <v>2405</v>
      </c>
      <c r="E942" s="47" t="s">
        <v>2448</v>
      </c>
      <c r="F942" s="200">
        <v>600</v>
      </c>
      <c r="G942" s="48"/>
      <c r="H942" s="48"/>
      <c r="I942" s="51" t="s">
        <v>2983</v>
      </c>
      <c r="J942" s="181" t="s">
        <v>118</v>
      </c>
      <c r="K942" s="181" t="s">
        <v>10</v>
      </c>
      <c r="L942" s="31" t="s">
        <v>10</v>
      </c>
    </row>
    <row r="943" spans="1:12" ht="15.75" customHeight="1" x14ac:dyDescent="0.25">
      <c r="A943" s="34">
        <v>42808</v>
      </c>
      <c r="B943" s="33" t="s">
        <v>2996</v>
      </c>
      <c r="C943" s="157">
        <v>45</v>
      </c>
      <c r="D943" s="49" t="s">
        <v>2405</v>
      </c>
      <c r="E943" s="47" t="s">
        <v>2449</v>
      </c>
      <c r="F943" s="200">
        <v>1750</v>
      </c>
      <c r="G943" s="48"/>
      <c r="H943" s="48"/>
      <c r="I943" s="51" t="s">
        <v>2983</v>
      </c>
      <c r="J943" s="181" t="s">
        <v>118</v>
      </c>
      <c r="K943" s="181" t="s">
        <v>2216</v>
      </c>
      <c r="L943" s="31" t="s">
        <v>2990</v>
      </c>
    </row>
    <row r="944" spans="1:12" ht="15.75" customHeight="1" x14ac:dyDescent="0.25">
      <c r="A944" s="34">
        <v>42808</v>
      </c>
      <c r="B944" s="33" t="s">
        <v>2996</v>
      </c>
      <c r="C944" s="157">
        <v>45</v>
      </c>
      <c r="D944" s="49" t="s">
        <v>2405</v>
      </c>
      <c r="E944" s="47" t="s">
        <v>2450</v>
      </c>
      <c r="F944" s="200">
        <v>350</v>
      </c>
      <c r="G944" s="48"/>
      <c r="H944" s="48"/>
      <c r="I944" s="51" t="s">
        <v>2983</v>
      </c>
      <c r="J944" s="181" t="s">
        <v>118</v>
      </c>
      <c r="K944" s="181" t="s">
        <v>10</v>
      </c>
      <c r="L944" s="31" t="s">
        <v>10</v>
      </c>
    </row>
    <row r="945" spans="1:12" ht="15.75" customHeight="1" x14ac:dyDescent="0.25">
      <c r="A945" s="34">
        <v>42808</v>
      </c>
      <c r="B945" s="33" t="s">
        <v>2996</v>
      </c>
      <c r="C945" s="157">
        <v>45</v>
      </c>
      <c r="D945" s="49" t="s">
        <v>2405</v>
      </c>
      <c r="E945" s="47" t="s">
        <v>2451</v>
      </c>
      <c r="F945" s="200">
        <v>1000</v>
      </c>
      <c r="G945" s="48"/>
      <c r="H945" s="48"/>
      <c r="I945" s="51" t="s">
        <v>2983</v>
      </c>
      <c r="J945" s="181" t="s">
        <v>118</v>
      </c>
      <c r="K945" s="181" t="s">
        <v>10</v>
      </c>
      <c r="L945" s="31" t="s">
        <v>10</v>
      </c>
    </row>
    <row r="946" spans="1:12" ht="15.75" customHeight="1" x14ac:dyDescent="0.25">
      <c r="A946" s="34">
        <v>42808</v>
      </c>
      <c r="B946" s="33" t="s">
        <v>2996</v>
      </c>
      <c r="C946" s="157">
        <v>45</v>
      </c>
      <c r="D946" s="49" t="s">
        <v>2405</v>
      </c>
      <c r="E946" s="47" t="s">
        <v>2452</v>
      </c>
      <c r="F946" s="200">
        <v>1260</v>
      </c>
      <c r="G946" s="48"/>
      <c r="H946" s="48"/>
      <c r="I946" s="51" t="s">
        <v>2983</v>
      </c>
      <c r="J946" s="181" t="s">
        <v>118</v>
      </c>
      <c r="K946" s="181" t="s">
        <v>2216</v>
      </c>
      <c r="L946" s="31" t="s">
        <v>2990</v>
      </c>
    </row>
    <row r="947" spans="1:12" ht="15.75" customHeight="1" x14ac:dyDescent="0.25">
      <c r="A947" s="34">
        <v>42808</v>
      </c>
      <c r="B947" s="33" t="s">
        <v>2996</v>
      </c>
      <c r="C947" s="157">
        <v>45</v>
      </c>
      <c r="D947" s="49" t="s">
        <v>2405</v>
      </c>
      <c r="E947" s="47" t="s">
        <v>317</v>
      </c>
      <c r="F947" s="200">
        <v>40.25</v>
      </c>
      <c r="G947" s="48"/>
      <c r="H947" s="48"/>
      <c r="I947" s="51" t="s">
        <v>2983</v>
      </c>
      <c r="J947" s="181" t="s">
        <v>118</v>
      </c>
      <c r="K947" s="181" t="s">
        <v>10</v>
      </c>
      <c r="L947" s="31" t="s">
        <v>10</v>
      </c>
    </row>
    <row r="948" spans="1:12" ht="15.75" customHeight="1" x14ac:dyDescent="0.25">
      <c r="A948" s="34">
        <v>42808</v>
      </c>
      <c r="B948" s="33" t="s">
        <v>2996</v>
      </c>
      <c r="C948" s="157">
        <v>107</v>
      </c>
      <c r="D948" s="49" t="s">
        <v>2453</v>
      </c>
      <c r="E948" s="47" t="s">
        <v>245</v>
      </c>
      <c r="F948" s="200">
        <v>306</v>
      </c>
      <c r="G948" s="48"/>
      <c r="H948" s="48"/>
      <c r="I948" s="51" t="s">
        <v>2983</v>
      </c>
      <c r="J948" s="181" t="s">
        <v>118</v>
      </c>
      <c r="K948" s="181" t="s">
        <v>2216</v>
      </c>
      <c r="L948" s="31" t="s">
        <v>2990</v>
      </c>
    </row>
    <row r="949" spans="1:12" ht="15.75" customHeight="1" x14ac:dyDescent="0.25">
      <c r="A949" s="34">
        <v>42809</v>
      </c>
      <c r="B949" s="33" t="s">
        <v>2996</v>
      </c>
      <c r="C949" s="157">
        <v>24</v>
      </c>
      <c r="D949" s="49" t="s">
        <v>1998</v>
      </c>
      <c r="E949" s="47" t="s">
        <v>2457</v>
      </c>
      <c r="F949" s="200">
        <v>500</v>
      </c>
      <c r="G949" s="48"/>
      <c r="H949" s="48"/>
      <c r="I949" s="51" t="s">
        <v>2983</v>
      </c>
      <c r="J949" s="184" t="s">
        <v>142</v>
      </c>
      <c r="K949" s="181" t="s">
        <v>2974</v>
      </c>
      <c r="L949" s="31" t="s">
        <v>2974</v>
      </c>
    </row>
    <row r="950" spans="1:12" ht="15.75" customHeight="1" x14ac:dyDescent="0.25">
      <c r="A950" s="34">
        <v>42809</v>
      </c>
      <c r="B950" s="33" t="s">
        <v>2996</v>
      </c>
      <c r="C950" s="157">
        <v>24</v>
      </c>
      <c r="D950" s="49" t="s">
        <v>2458</v>
      </c>
      <c r="E950" s="47" t="s">
        <v>2459</v>
      </c>
      <c r="F950" s="200">
        <v>2000</v>
      </c>
      <c r="G950" s="48"/>
      <c r="H950" s="48"/>
      <c r="I950" s="51" t="s">
        <v>2983</v>
      </c>
      <c r="J950" s="184" t="s">
        <v>142</v>
      </c>
      <c r="K950" s="181" t="s">
        <v>2974</v>
      </c>
      <c r="L950" s="31" t="s">
        <v>2974</v>
      </c>
    </row>
    <row r="951" spans="1:12" ht="15.75" customHeight="1" x14ac:dyDescent="0.25">
      <c r="A951" s="34">
        <v>42809</v>
      </c>
      <c r="B951" s="33" t="s">
        <v>2996</v>
      </c>
      <c r="C951" s="157">
        <v>25</v>
      </c>
      <c r="D951" s="49" t="s">
        <v>370</v>
      </c>
      <c r="E951" s="47" t="s">
        <v>2460</v>
      </c>
      <c r="F951" s="200">
        <v>100</v>
      </c>
      <c r="G951" s="48"/>
      <c r="H951" s="48"/>
      <c r="I951" s="51" t="s">
        <v>2983</v>
      </c>
      <c r="J951" s="184" t="s">
        <v>142</v>
      </c>
      <c r="K951" s="181" t="s">
        <v>2980</v>
      </c>
      <c r="L951" s="31" t="s">
        <v>2989</v>
      </c>
    </row>
    <row r="952" spans="1:12" ht="15.75" customHeight="1" x14ac:dyDescent="0.25">
      <c r="A952" s="34">
        <v>42809</v>
      </c>
      <c r="B952" s="33" t="s">
        <v>2996</v>
      </c>
      <c r="C952" s="157">
        <v>25</v>
      </c>
      <c r="D952" s="49" t="s">
        <v>836</v>
      </c>
      <c r="E952" s="47" t="s">
        <v>2461</v>
      </c>
      <c r="F952" s="200">
        <v>250</v>
      </c>
      <c r="G952" s="48"/>
      <c r="H952" s="48"/>
      <c r="I952" s="51" t="s">
        <v>2983</v>
      </c>
      <c r="J952" s="184" t="s">
        <v>142</v>
      </c>
      <c r="K952" s="181" t="s">
        <v>2980</v>
      </c>
      <c r="L952" s="31" t="s">
        <v>2989</v>
      </c>
    </row>
    <row r="953" spans="1:12" ht="15.75" customHeight="1" x14ac:dyDescent="0.25">
      <c r="A953" s="34">
        <v>42809</v>
      </c>
      <c r="B953" s="33" t="s">
        <v>2996</v>
      </c>
      <c r="C953" s="157">
        <v>26</v>
      </c>
      <c r="D953" s="49" t="s">
        <v>429</v>
      </c>
      <c r="E953" s="47" t="s">
        <v>2462</v>
      </c>
      <c r="F953" s="200">
        <v>206</v>
      </c>
      <c r="G953" s="48"/>
      <c r="H953" s="48"/>
      <c r="I953" s="51" t="s">
        <v>2983</v>
      </c>
      <c r="J953" s="184" t="s">
        <v>142</v>
      </c>
      <c r="K953" s="181" t="s">
        <v>2978</v>
      </c>
      <c r="L953" s="31" t="s">
        <v>2989</v>
      </c>
    </row>
    <row r="954" spans="1:12" ht="15.75" customHeight="1" x14ac:dyDescent="0.25">
      <c r="A954" s="34">
        <v>42809</v>
      </c>
      <c r="B954" s="33" t="s">
        <v>2996</v>
      </c>
      <c r="C954" s="157">
        <v>46</v>
      </c>
      <c r="D954" s="49" t="s">
        <v>127</v>
      </c>
      <c r="E954" s="47" t="s">
        <v>2454</v>
      </c>
      <c r="F954" s="200">
        <v>750</v>
      </c>
      <c r="G954" s="48"/>
      <c r="H954" s="48"/>
      <c r="I954" s="51" t="s">
        <v>2983</v>
      </c>
      <c r="J954" s="181" t="s">
        <v>118</v>
      </c>
      <c r="K954" s="181" t="s">
        <v>2216</v>
      </c>
      <c r="L954" s="31" t="s">
        <v>2990</v>
      </c>
    </row>
    <row r="955" spans="1:12" ht="15.75" customHeight="1" x14ac:dyDescent="0.25">
      <c r="A955" s="34">
        <v>42809</v>
      </c>
      <c r="B955" s="33" t="s">
        <v>2996</v>
      </c>
      <c r="C955" s="157">
        <v>47</v>
      </c>
      <c r="D955" s="49" t="s">
        <v>2455</v>
      </c>
      <c r="E955" s="47" t="s">
        <v>117</v>
      </c>
      <c r="F955" s="200">
        <v>2052</v>
      </c>
      <c r="G955" s="48"/>
      <c r="H955" s="48"/>
      <c r="I955" s="51" t="s">
        <v>2983</v>
      </c>
      <c r="J955" s="181" t="s">
        <v>118</v>
      </c>
      <c r="K955" s="181" t="s">
        <v>2216</v>
      </c>
      <c r="L955" s="31" t="s">
        <v>2990</v>
      </c>
    </row>
    <row r="956" spans="1:12" ht="15.75" customHeight="1" x14ac:dyDescent="0.25">
      <c r="A956" s="34">
        <v>42809</v>
      </c>
      <c r="B956" s="33" t="s">
        <v>2996</v>
      </c>
      <c r="C956" s="157">
        <v>47</v>
      </c>
      <c r="D956" s="49" t="s">
        <v>2455</v>
      </c>
      <c r="E956" s="47" t="s">
        <v>117</v>
      </c>
      <c r="F956" s="200">
        <v>855</v>
      </c>
      <c r="G956" s="48"/>
      <c r="H956" s="48"/>
      <c r="I956" s="51" t="s">
        <v>2983</v>
      </c>
      <c r="J956" s="181" t="s">
        <v>118</v>
      </c>
      <c r="K956" s="181" t="s">
        <v>2216</v>
      </c>
      <c r="L956" s="31" t="s">
        <v>2990</v>
      </c>
    </row>
    <row r="957" spans="1:12" ht="15.75" customHeight="1" x14ac:dyDescent="0.25">
      <c r="A957" s="34">
        <v>42809</v>
      </c>
      <c r="B957" s="33" t="s">
        <v>2996</v>
      </c>
      <c r="C957" s="157">
        <v>47</v>
      </c>
      <c r="D957" s="49" t="s">
        <v>2455</v>
      </c>
      <c r="E957" s="47" t="s">
        <v>117</v>
      </c>
      <c r="F957" s="200">
        <v>551</v>
      </c>
      <c r="G957" s="48"/>
      <c r="H957" s="48"/>
      <c r="I957" s="51" t="s">
        <v>2983</v>
      </c>
      <c r="J957" s="181" t="s">
        <v>118</v>
      </c>
      <c r="K957" s="181" t="s">
        <v>2216</v>
      </c>
      <c r="L957" s="31" t="s">
        <v>2990</v>
      </c>
    </row>
    <row r="958" spans="1:12" ht="15.75" customHeight="1" x14ac:dyDescent="0.25">
      <c r="A958" s="34">
        <v>42809</v>
      </c>
      <c r="B958" s="33" t="s">
        <v>2996</v>
      </c>
      <c r="C958" s="157">
        <v>47</v>
      </c>
      <c r="D958" s="49" t="s">
        <v>2455</v>
      </c>
      <c r="E958" s="47" t="s">
        <v>117</v>
      </c>
      <c r="F958" s="200">
        <v>47.5</v>
      </c>
      <c r="G958" s="48"/>
      <c r="H958" s="48"/>
      <c r="I958" s="51" t="s">
        <v>2983</v>
      </c>
      <c r="J958" s="181" t="s">
        <v>118</v>
      </c>
      <c r="K958" s="181" t="s">
        <v>2216</v>
      </c>
      <c r="L958" s="31" t="s">
        <v>2990</v>
      </c>
    </row>
    <row r="959" spans="1:12" ht="15.75" customHeight="1" x14ac:dyDescent="0.25">
      <c r="A959" s="34">
        <v>42809</v>
      </c>
      <c r="B959" s="33" t="s">
        <v>2996</v>
      </c>
      <c r="C959" s="157">
        <v>48</v>
      </c>
      <c r="D959" s="49" t="s">
        <v>243</v>
      </c>
      <c r="E959" s="47" t="s">
        <v>117</v>
      </c>
      <c r="F959" s="200">
        <v>14630</v>
      </c>
      <c r="G959" s="48"/>
      <c r="H959" s="48"/>
      <c r="I959" s="51" t="s">
        <v>2983</v>
      </c>
      <c r="J959" s="181" t="s">
        <v>118</v>
      </c>
      <c r="K959" s="181" t="s">
        <v>2216</v>
      </c>
      <c r="L959" s="31" t="s">
        <v>2990</v>
      </c>
    </row>
    <row r="960" spans="1:12" ht="15.75" customHeight="1" x14ac:dyDescent="0.25">
      <c r="A960" s="34">
        <v>42809</v>
      </c>
      <c r="B960" s="33" t="s">
        <v>2996</v>
      </c>
      <c r="C960" s="157">
        <v>54</v>
      </c>
      <c r="D960" s="49" t="s">
        <v>850</v>
      </c>
      <c r="E960" s="47" t="s">
        <v>2456</v>
      </c>
      <c r="F960" s="200">
        <v>50</v>
      </c>
      <c r="G960" s="48"/>
      <c r="H960" s="48"/>
      <c r="I960" s="51" t="s">
        <v>2983</v>
      </c>
      <c r="J960" s="181" t="s">
        <v>118</v>
      </c>
      <c r="K960" s="181" t="s">
        <v>10</v>
      </c>
      <c r="L960" s="31" t="s">
        <v>10</v>
      </c>
    </row>
    <row r="961" spans="1:13" ht="15.75" customHeight="1" x14ac:dyDescent="0.25">
      <c r="A961" s="33">
        <v>42809</v>
      </c>
      <c r="B961" s="33" t="s">
        <v>2996</v>
      </c>
      <c r="C961" s="157">
        <v>125</v>
      </c>
      <c r="D961" s="30"/>
      <c r="E961" s="30"/>
      <c r="F961" s="199">
        <f>275+15+225+140</f>
        <v>655</v>
      </c>
      <c r="G961" s="31"/>
      <c r="H961" s="31"/>
      <c r="I961" s="58" t="s">
        <v>2983</v>
      </c>
      <c r="J961" s="31" t="s">
        <v>118</v>
      </c>
      <c r="K961" s="65" t="s">
        <v>2216</v>
      </c>
      <c r="L961" s="65"/>
      <c r="M961" s="130"/>
    </row>
    <row r="962" spans="1:13" ht="15.75" customHeight="1" x14ac:dyDescent="0.25">
      <c r="A962" s="34">
        <v>42810</v>
      </c>
      <c r="B962" s="33" t="s">
        <v>2996</v>
      </c>
      <c r="C962" s="157">
        <v>49</v>
      </c>
      <c r="D962" s="49" t="s">
        <v>134</v>
      </c>
      <c r="E962" s="47" t="s">
        <v>2463</v>
      </c>
      <c r="F962" s="200">
        <v>300</v>
      </c>
      <c r="G962" s="48"/>
      <c r="H962" s="48"/>
      <c r="I962" s="51" t="s">
        <v>2983</v>
      </c>
      <c r="J962" s="181" t="s">
        <v>118</v>
      </c>
      <c r="K962" s="181" t="s">
        <v>2216</v>
      </c>
      <c r="L962" s="31" t="s">
        <v>2990</v>
      </c>
    </row>
    <row r="963" spans="1:13" ht="15.75" customHeight="1" x14ac:dyDescent="0.25">
      <c r="A963" s="34">
        <v>42810</v>
      </c>
      <c r="B963" s="33" t="s">
        <v>2996</v>
      </c>
      <c r="C963" s="157">
        <v>49</v>
      </c>
      <c r="D963" s="49" t="s">
        <v>134</v>
      </c>
      <c r="E963" s="47" t="s">
        <v>2464</v>
      </c>
      <c r="F963" s="200">
        <v>105</v>
      </c>
      <c r="G963" s="48"/>
      <c r="H963" s="48"/>
      <c r="I963" s="51" t="s">
        <v>2983</v>
      </c>
      <c r="J963" s="181" t="s">
        <v>118</v>
      </c>
      <c r="K963" s="181" t="s">
        <v>2216</v>
      </c>
      <c r="L963" s="31" t="s">
        <v>2990</v>
      </c>
    </row>
    <row r="964" spans="1:13" ht="15.75" customHeight="1" x14ac:dyDescent="0.25">
      <c r="A964" s="34">
        <v>42810</v>
      </c>
      <c r="B964" s="33" t="s">
        <v>2996</v>
      </c>
      <c r="C964" s="157">
        <v>50</v>
      </c>
      <c r="D964" s="39" t="s">
        <v>320</v>
      </c>
      <c r="E964" s="39" t="s">
        <v>2467</v>
      </c>
      <c r="F964" s="200">
        <v>2350</v>
      </c>
      <c r="G964" s="48"/>
      <c r="H964" s="48"/>
      <c r="I964" s="48" t="s">
        <v>2983</v>
      </c>
      <c r="J964" s="52" t="s">
        <v>118</v>
      </c>
      <c r="K964" s="181" t="s">
        <v>2216</v>
      </c>
      <c r="L964" s="52" t="s">
        <v>2990</v>
      </c>
    </row>
    <row r="965" spans="1:13" ht="15.75" customHeight="1" x14ac:dyDescent="0.25">
      <c r="A965" s="34">
        <v>42810</v>
      </c>
      <c r="B965" s="33" t="s">
        <v>2996</v>
      </c>
      <c r="C965" s="157">
        <v>108</v>
      </c>
      <c r="D965" s="49" t="s">
        <v>2177</v>
      </c>
      <c r="E965" s="47" t="s">
        <v>2465</v>
      </c>
      <c r="F965" s="200">
        <v>700</v>
      </c>
      <c r="G965" s="48"/>
      <c r="H965" s="48"/>
      <c r="I965" s="51" t="s">
        <v>2983</v>
      </c>
      <c r="J965" s="181" t="s">
        <v>118</v>
      </c>
      <c r="K965" s="181" t="s">
        <v>2216</v>
      </c>
      <c r="L965" s="31" t="s">
        <v>2990</v>
      </c>
    </row>
    <row r="966" spans="1:13" ht="15.75" customHeight="1" x14ac:dyDescent="0.25">
      <c r="A966" s="34">
        <v>42810</v>
      </c>
      <c r="B966" s="33" t="s">
        <v>2996</v>
      </c>
      <c r="C966" s="157">
        <v>108</v>
      </c>
      <c r="D966" s="39" t="s">
        <v>2177</v>
      </c>
      <c r="E966" s="39" t="s">
        <v>2466</v>
      </c>
      <c r="F966" s="200">
        <v>200</v>
      </c>
      <c r="G966" s="48"/>
      <c r="H966" s="48"/>
      <c r="I966" s="48" t="s">
        <v>2983</v>
      </c>
      <c r="J966" s="52" t="s">
        <v>118</v>
      </c>
      <c r="K966" s="181" t="s">
        <v>2216</v>
      </c>
      <c r="L966" s="52" t="s">
        <v>2990</v>
      </c>
    </row>
    <row r="967" spans="1:13" ht="15.75" customHeight="1" x14ac:dyDescent="0.25">
      <c r="A967" s="34">
        <v>42812</v>
      </c>
      <c r="B967" s="33" t="s">
        <v>2996</v>
      </c>
      <c r="C967" s="157">
        <v>52</v>
      </c>
      <c r="D967" s="39" t="s">
        <v>134</v>
      </c>
      <c r="E967" s="39" t="s">
        <v>2469</v>
      </c>
      <c r="F967" s="200">
        <v>490</v>
      </c>
      <c r="G967" s="48"/>
      <c r="H967" s="48"/>
      <c r="I967" s="48" t="s">
        <v>2983</v>
      </c>
      <c r="J967" s="52" t="s">
        <v>118</v>
      </c>
      <c r="K967" s="181" t="s">
        <v>2216</v>
      </c>
      <c r="L967" s="52" t="s">
        <v>2990</v>
      </c>
    </row>
    <row r="968" spans="1:13" ht="15.75" customHeight="1" x14ac:dyDescent="0.25">
      <c r="A968" s="34">
        <v>42812</v>
      </c>
      <c r="B968" s="33" t="s">
        <v>2996</v>
      </c>
      <c r="C968" s="157">
        <v>53</v>
      </c>
      <c r="D968" s="39" t="s">
        <v>271</v>
      </c>
      <c r="E968" s="39" t="s">
        <v>2468</v>
      </c>
      <c r="F968" s="200">
        <v>5000</v>
      </c>
      <c r="G968" s="48"/>
      <c r="H968" s="48"/>
      <c r="I968" s="48" t="s">
        <v>2983</v>
      </c>
      <c r="J968" s="52" t="s">
        <v>118</v>
      </c>
      <c r="K968" s="181" t="s">
        <v>2216</v>
      </c>
      <c r="L968" s="52" t="s">
        <v>2990</v>
      </c>
    </row>
    <row r="969" spans="1:13" ht="15.75" customHeight="1" x14ac:dyDescent="0.25">
      <c r="A969" s="34">
        <v>42812</v>
      </c>
      <c r="B969" s="33" t="s">
        <v>2996</v>
      </c>
      <c r="C969" s="157">
        <v>54</v>
      </c>
      <c r="D969" s="39" t="s">
        <v>2453</v>
      </c>
      <c r="E969" s="39" t="s">
        <v>2470</v>
      </c>
      <c r="F969" s="200">
        <v>383</v>
      </c>
      <c r="G969" s="48"/>
      <c r="H969" s="48"/>
      <c r="I969" s="48" t="s">
        <v>2983</v>
      </c>
      <c r="J969" s="52" t="s">
        <v>118</v>
      </c>
      <c r="K969" s="181" t="s">
        <v>2216</v>
      </c>
      <c r="L969" s="52" t="s">
        <v>2990</v>
      </c>
    </row>
    <row r="970" spans="1:13" ht="15.75" customHeight="1" x14ac:dyDescent="0.25">
      <c r="A970" s="34">
        <v>42812</v>
      </c>
      <c r="B970" s="33" t="s">
        <v>2996</v>
      </c>
      <c r="C970" s="157">
        <v>54</v>
      </c>
      <c r="D970" s="39" t="s">
        <v>2453</v>
      </c>
      <c r="E970" s="39" t="s">
        <v>2470</v>
      </c>
      <c r="F970" s="200">
        <v>90</v>
      </c>
      <c r="G970" s="48"/>
      <c r="H970" s="48"/>
      <c r="I970" s="48" t="s">
        <v>2983</v>
      </c>
      <c r="J970" s="52" t="s">
        <v>118</v>
      </c>
      <c r="K970" s="181" t="s">
        <v>2216</v>
      </c>
      <c r="L970" s="52" t="s">
        <v>2990</v>
      </c>
    </row>
    <row r="971" spans="1:13" ht="15.75" customHeight="1" x14ac:dyDescent="0.25">
      <c r="A971" s="34">
        <v>42813</v>
      </c>
      <c r="B971" s="33" t="s">
        <v>2996</v>
      </c>
      <c r="C971" s="157">
        <v>27</v>
      </c>
      <c r="D971" s="39" t="s">
        <v>2471</v>
      </c>
      <c r="E971" s="39" t="s">
        <v>2472</v>
      </c>
      <c r="F971" s="200">
        <v>28</v>
      </c>
      <c r="G971" s="48"/>
      <c r="H971" s="48"/>
      <c r="I971" s="48" t="s">
        <v>2983</v>
      </c>
      <c r="J971" s="52" t="s">
        <v>142</v>
      </c>
      <c r="K971" s="181" t="s">
        <v>2979</v>
      </c>
      <c r="L971" s="52" t="s">
        <v>2979</v>
      </c>
    </row>
    <row r="972" spans="1:13" ht="15.75" customHeight="1" x14ac:dyDescent="0.25">
      <c r="A972" s="34">
        <v>42813</v>
      </c>
      <c r="B972" s="33" t="s">
        <v>2996</v>
      </c>
      <c r="C972" s="157">
        <v>28</v>
      </c>
      <c r="D972" s="39" t="s">
        <v>268</v>
      </c>
      <c r="E972" s="39" t="s">
        <v>2474</v>
      </c>
      <c r="F972" s="200">
        <v>240</v>
      </c>
      <c r="G972" s="48"/>
      <c r="H972" s="48"/>
      <c r="I972" s="48" t="s">
        <v>2983</v>
      </c>
      <c r="J972" s="52" t="s">
        <v>142</v>
      </c>
      <c r="K972" s="181" t="s">
        <v>2980</v>
      </c>
      <c r="L972" s="52" t="s">
        <v>2989</v>
      </c>
    </row>
    <row r="973" spans="1:13" ht="15.75" customHeight="1" x14ac:dyDescent="0.25">
      <c r="A973" s="34">
        <v>42813</v>
      </c>
      <c r="B973" s="33" t="s">
        <v>2996</v>
      </c>
      <c r="C973" s="157">
        <v>28</v>
      </c>
      <c r="D973" s="39" t="s">
        <v>2475</v>
      </c>
      <c r="E973" s="39" t="s">
        <v>2474</v>
      </c>
      <c r="F973" s="200">
        <v>240</v>
      </c>
      <c r="G973" s="48"/>
      <c r="H973" s="48"/>
      <c r="I973" s="48" t="s">
        <v>2983</v>
      </c>
      <c r="J973" s="52" t="s">
        <v>142</v>
      </c>
      <c r="K973" s="181" t="s">
        <v>2980</v>
      </c>
      <c r="L973" s="52" t="s">
        <v>2989</v>
      </c>
    </row>
    <row r="974" spans="1:13" ht="15.75" customHeight="1" x14ac:dyDescent="0.25">
      <c r="A974" s="34">
        <v>42813</v>
      </c>
      <c r="B974" s="33" t="s">
        <v>2996</v>
      </c>
      <c r="C974" s="157">
        <v>29</v>
      </c>
      <c r="D974" s="39" t="s">
        <v>1786</v>
      </c>
      <c r="E974" s="39" t="s">
        <v>2476</v>
      </c>
      <c r="F974" s="200">
        <v>115</v>
      </c>
      <c r="G974" s="48"/>
      <c r="H974" s="48"/>
      <c r="I974" s="48" t="s">
        <v>2983</v>
      </c>
      <c r="J974" s="52" t="s">
        <v>142</v>
      </c>
      <c r="K974" s="52" t="s">
        <v>3408</v>
      </c>
      <c r="L974" s="52" t="s">
        <v>2975</v>
      </c>
    </row>
    <row r="975" spans="1:13" ht="15.75" customHeight="1" x14ac:dyDescent="0.25">
      <c r="A975" s="34">
        <v>42813</v>
      </c>
      <c r="B975" s="33" t="s">
        <v>2996</v>
      </c>
      <c r="C975" s="157">
        <v>29</v>
      </c>
      <c r="D975" s="39" t="s">
        <v>1786</v>
      </c>
      <c r="E975" s="39" t="s">
        <v>2477</v>
      </c>
      <c r="F975" s="200">
        <v>65</v>
      </c>
      <c r="G975" s="48"/>
      <c r="H975" s="48"/>
      <c r="I975" s="48" t="s">
        <v>2983</v>
      </c>
      <c r="J975" s="52" t="s">
        <v>142</v>
      </c>
      <c r="K975" s="181" t="s">
        <v>2974</v>
      </c>
      <c r="L975" s="52" t="s">
        <v>2974</v>
      </c>
    </row>
    <row r="976" spans="1:13" ht="15.75" customHeight="1" x14ac:dyDescent="0.25">
      <c r="A976" s="34">
        <v>42813</v>
      </c>
      <c r="B976" s="33" t="s">
        <v>2996</v>
      </c>
      <c r="C976" s="157">
        <v>30</v>
      </c>
      <c r="D976" s="39" t="s">
        <v>2478</v>
      </c>
      <c r="E976" s="39" t="s">
        <v>2479</v>
      </c>
      <c r="F976" s="200">
        <v>500</v>
      </c>
      <c r="G976" s="48"/>
      <c r="H976" s="48"/>
      <c r="I976" s="48" t="s">
        <v>2983</v>
      </c>
      <c r="J976" s="52" t="s">
        <v>142</v>
      </c>
      <c r="K976" s="181" t="s">
        <v>2974</v>
      </c>
      <c r="L976" s="52" t="s">
        <v>2975</v>
      </c>
    </row>
    <row r="977" spans="1:13" ht="15.75" customHeight="1" x14ac:dyDescent="0.25">
      <c r="A977" s="34">
        <v>42813</v>
      </c>
      <c r="B977" s="33" t="s">
        <v>2996</v>
      </c>
      <c r="C977" s="157">
        <v>55</v>
      </c>
      <c r="D977" s="39" t="s">
        <v>2046</v>
      </c>
      <c r="E977" s="39" t="s">
        <v>211</v>
      </c>
      <c r="F977" s="200">
        <v>146.25</v>
      </c>
      <c r="G977" s="48"/>
      <c r="H977" s="48"/>
      <c r="I977" s="48" t="s">
        <v>2983</v>
      </c>
      <c r="J977" s="52" t="s">
        <v>118</v>
      </c>
      <c r="K977" s="181" t="s">
        <v>2216</v>
      </c>
      <c r="L977" s="52" t="s">
        <v>2990</v>
      </c>
    </row>
    <row r="978" spans="1:13" ht="15.75" customHeight="1" x14ac:dyDescent="0.25">
      <c r="A978" s="34">
        <v>42813</v>
      </c>
      <c r="B978" s="33" t="s">
        <v>2996</v>
      </c>
      <c r="C978" s="157">
        <v>55</v>
      </c>
      <c r="D978" s="39" t="s">
        <v>388</v>
      </c>
      <c r="E978" s="39" t="s">
        <v>211</v>
      </c>
      <c r="F978" s="200">
        <v>32</v>
      </c>
      <c r="G978" s="48"/>
      <c r="H978" s="48"/>
      <c r="I978" s="48" t="s">
        <v>2983</v>
      </c>
      <c r="J978" s="52" t="s">
        <v>118</v>
      </c>
      <c r="K978" s="181" t="s">
        <v>2216</v>
      </c>
      <c r="L978" s="52" t="s">
        <v>2990</v>
      </c>
    </row>
    <row r="979" spans="1:13" ht="15.75" customHeight="1" x14ac:dyDescent="0.25">
      <c r="A979" s="34">
        <v>42813</v>
      </c>
      <c r="B979" s="33" t="s">
        <v>2996</v>
      </c>
      <c r="C979" s="157">
        <v>55</v>
      </c>
      <c r="D979" s="39" t="s">
        <v>388</v>
      </c>
      <c r="E979" s="39" t="s">
        <v>211</v>
      </c>
      <c r="F979" s="200">
        <v>32.4</v>
      </c>
      <c r="G979" s="48"/>
      <c r="H979" s="48"/>
      <c r="I979" s="48" t="s">
        <v>2983</v>
      </c>
      <c r="J979" s="52" t="s">
        <v>118</v>
      </c>
      <c r="K979" s="181" t="s">
        <v>2216</v>
      </c>
      <c r="L979" s="52" t="s">
        <v>2990</v>
      </c>
    </row>
    <row r="980" spans="1:13" ht="15.75" customHeight="1" x14ac:dyDescent="0.25">
      <c r="A980" s="34">
        <v>42813</v>
      </c>
      <c r="B980" s="33" t="s">
        <v>2996</v>
      </c>
      <c r="C980" s="157">
        <v>55</v>
      </c>
      <c r="D980" s="39" t="s">
        <v>2073</v>
      </c>
      <c r="E980" s="39" t="s">
        <v>211</v>
      </c>
      <c r="F980" s="200">
        <v>32.4</v>
      </c>
      <c r="G980" s="48"/>
      <c r="H980" s="48"/>
      <c r="I980" s="48" t="s">
        <v>2983</v>
      </c>
      <c r="J980" s="52" t="s">
        <v>118</v>
      </c>
      <c r="K980" s="181" t="s">
        <v>2216</v>
      </c>
      <c r="L980" s="52" t="s">
        <v>2990</v>
      </c>
    </row>
    <row r="981" spans="1:13" ht="15.75" customHeight="1" x14ac:dyDescent="0.25">
      <c r="A981" s="34">
        <v>42813</v>
      </c>
      <c r="B981" s="33" t="s">
        <v>2996</v>
      </c>
      <c r="C981" s="157">
        <v>56</v>
      </c>
      <c r="D981" s="39" t="s">
        <v>127</v>
      </c>
      <c r="E981" s="39" t="s">
        <v>2473</v>
      </c>
      <c r="F981" s="200">
        <v>1810</v>
      </c>
      <c r="G981" s="48"/>
      <c r="H981" s="48"/>
      <c r="I981" s="48" t="s">
        <v>2983</v>
      </c>
      <c r="J981" s="52" t="s">
        <v>118</v>
      </c>
      <c r="K981" s="181" t="s">
        <v>2216</v>
      </c>
      <c r="L981" s="52" t="s">
        <v>2990</v>
      </c>
    </row>
    <row r="982" spans="1:13" ht="15.75" customHeight="1" x14ac:dyDescent="0.25">
      <c r="A982" s="34">
        <v>42813</v>
      </c>
      <c r="B982" s="33" t="s">
        <v>2996</v>
      </c>
      <c r="C982" s="157">
        <v>106</v>
      </c>
      <c r="D982" s="39" t="s">
        <v>429</v>
      </c>
      <c r="E982" s="39" t="s">
        <v>2480</v>
      </c>
      <c r="F982" s="200">
        <v>500</v>
      </c>
      <c r="G982" s="48"/>
      <c r="H982" s="48"/>
      <c r="I982" s="48" t="s">
        <v>2983</v>
      </c>
      <c r="J982" s="52" t="s">
        <v>118</v>
      </c>
      <c r="K982" s="181" t="s">
        <v>10</v>
      </c>
      <c r="L982" s="52" t="s">
        <v>10</v>
      </c>
    </row>
    <row r="983" spans="1:13" ht="15.75" customHeight="1" x14ac:dyDescent="0.25">
      <c r="A983" s="34">
        <v>42813</v>
      </c>
      <c r="B983" s="33" t="s">
        <v>2996</v>
      </c>
      <c r="C983" s="157">
        <v>106</v>
      </c>
      <c r="D983" s="39" t="s">
        <v>429</v>
      </c>
      <c r="E983" s="39" t="s">
        <v>2482</v>
      </c>
      <c r="F983" s="200">
        <v>235</v>
      </c>
      <c r="G983" s="48"/>
      <c r="H983" s="48"/>
      <c r="I983" s="48" t="s">
        <v>2983</v>
      </c>
      <c r="J983" s="52" t="s">
        <v>118</v>
      </c>
      <c r="K983" s="181" t="s">
        <v>2216</v>
      </c>
      <c r="L983" s="52" t="s">
        <v>2990</v>
      </c>
    </row>
    <row r="984" spans="1:13" ht="15.75" customHeight="1" x14ac:dyDescent="0.25">
      <c r="A984" s="34">
        <v>42813</v>
      </c>
      <c r="B984" s="33" t="s">
        <v>2996</v>
      </c>
      <c r="C984" s="157">
        <v>106</v>
      </c>
      <c r="D984" s="39" t="s">
        <v>429</v>
      </c>
      <c r="E984" s="39" t="s">
        <v>2483</v>
      </c>
      <c r="F984" s="200">
        <v>665</v>
      </c>
      <c r="G984" s="48"/>
      <c r="H984" s="48"/>
      <c r="I984" s="48" t="s">
        <v>2983</v>
      </c>
      <c r="J984" s="52" t="s">
        <v>118</v>
      </c>
      <c r="K984" s="181" t="s">
        <v>2216</v>
      </c>
      <c r="L984" s="52" t="s">
        <v>2990</v>
      </c>
    </row>
    <row r="985" spans="1:13" ht="15.75" customHeight="1" x14ac:dyDescent="0.25">
      <c r="A985" s="34">
        <v>42813</v>
      </c>
      <c r="B985" s="33" t="s">
        <v>2996</v>
      </c>
      <c r="C985" s="157">
        <v>114</v>
      </c>
      <c r="D985" s="39" t="s">
        <v>429</v>
      </c>
      <c r="E985" s="39" t="s">
        <v>2481</v>
      </c>
      <c r="F985" s="200">
        <v>5000</v>
      </c>
      <c r="G985" s="48"/>
      <c r="H985" s="48"/>
      <c r="I985" s="48" t="s">
        <v>2983</v>
      </c>
      <c r="J985" s="52" t="s">
        <v>118</v>
      </c>
      <c r="K985" s="181" t="s">
        <v>2216</v>
      </c>
      <c r="L985" s="52" t="s">
        <v>2990</v>
      </c>
    </row>
    <row r="986" spans="1:13" ht="15.75" customHeight="1" x14ac:dyDescent="0.25">
      <c r="A986" s="137">
        <v>42813</v>
      </c>
      <c r="B986" s="137" t="s">
        <v>2996</v>
      </c>
      <c r="C986" s="159">
        <v>122</v>
      </c>
      <c r="D986" s="138"/>
      <c r="E986" s="138" t="s">
        <v>3280</v>
      </c>
      <c r="F986" s="205">
        <v>500</v>
      </c>
      <c r="G986" s="138"/>
      <c r="H986" s="138"/>
      <c r="I986" s="138" t="s">
        <v>2983</v>
      </c>
      <c r="J986" s="138" t="s">
        <v>118</v>
      </c>
      <c r="K986" s="141" t="s">
        <v>2216</v>
      </c>
      <c r="L986" s="138"/>
    </row>
    <row r="987" spans="1:13" ht="15.75" customHeight="1" x14ac:dyDescent="0.25">
      <c r="A987" s="34">
        <v>42814</v>
      </c>
      <c r="B987" s="33" t="s">
        <v>2996</v>
      </c>
      <c r="C987" s="157">
        <v>30</v>
      </c>
      <c r="D987" s="39" t="s">
        <v>1998</v>
      </c>
      <c r="E987" s="39" t="s">
        <v>2484</v>
      </c>
      <c r="F987" s="200">
        <v>250</v>
      </c>
      <c r="G987" s="48"/>
      <c r="H987" s="48"/>
      <c r="I987" s="48" t="s">
        <v>2983</v>
      </c>
      <c r="J987" s="52" t="s">
        <v>142</v>
      </c>
      <c r="K987" s="181" t="s">
        <v>2974</v>
      </c>
      <c r="L987" s="52" t="s">
        <v>2974</v>
      </c>
    </row>
    <row r="988" spans="1:13" ht="15.75" customHeight="1" x14ac:dyDescent="0.25">
      <c r="A988" s="34">
        <v>42814</v>
      </c>
      <c r="B988" s="33" t="s">
        <v>2996</v>
      </c>
      <c r="C988" s="157">
        <v>31</v>
      </c>
      <c r="D988" s="39" t="s">
        <v>429</v>
      </c>
      <c r="E988" s="39" t="s">
        <v>2485</v>
      </c>
      <c r="F988" s="200">
        <v>380</v>
      </c>
      <c r="G988" s="48"/>
      <c r="H988" s="48"/>
      <c r="I988" s="48" t="s">
        <v>2983</v>
      </c>
      <c r="J988" s="52" t="s">
        <v>142</v>
      </c>
      <c r="K988" s="181" t="s">
        <v>2989</v>
      </c>
      <c r="L988" s="52" t="s">
        <v>2975</v>
      </c>
    </row>
    <row r="989" spans="1:13" ht="15.75" customHeight="1" x14ac:dyDescent="0.25">
      <c r="A989" s="34">
        <v>42814</v>
      </c>
      <c r="B989" s="33" t="s">
        <v>2996</v>
      </c>
      <c r="C989" s="157">
        <v>57</v>
      </c>
      <c r="D989" s="39" t="s">
        <v>127</v>
      </c>
      <c r="E989" s="39" t="s">
        <v>2486</v>
      </c>
      <c r="F989" s="200">
        <v>200</v>
      </c>
      <c r="G989" s="48"/>
      <c r="H989" s="48"/>
      <c r="I989" s="48" t="s">
        <v>2983</v>
      </c>
      <c r="J989" s="52" t="s">
        <v>118</v>
      </c>
      <c r="K989" s="181" t="s">
        <v>10</v>
      </c>
      <c r="L989" s="52" t="s">
        <v>10</v>
      </c>
    </row>
    <row r="990" spans="1:13" ht="15.75" customHeight="1" x14ac:dyDescent="0.25">
      <c r="A990" s="34">
        <v>42814</v>
      </c>
      <c r="B990" s="33" t="s">
        <v>2996</v>
      </c>
      <c r="C990" s="157">
        <v>57</v>
      </c>
      <c r="D990" s="39" t="s">
        <v>127</v>
      </c>
      <c r="E990" s="39" t="s">
        <v>2487</v>
      </c>
      <c r="F990" s="200">
        <v>100</v>
      </c>
      <c r="G990" s="48"/>
      <c r="H990" s="48"/>
      <c r="I990" s="48" t="s">
        <v>2983</v>
      </c>
      <c r="J990" s="52" t="s">
        <v>118</v>
      </c>
      <c r="K990" s="181" t="s">
        <v>10</v>
      </c>
      <c r="L990" s="52" t="s">
        <v>10</v>
      </c>
    </row>
    <row r="991" spans="1:13" ht="15.75" customHeight="1" x14ac:dyDescent="0.25">
      <c r="A991" s="34">
        <v>42814</v>
      </c>
      <c r="B991" s="33" t="s">
        <v>2996</v>
      </c>
      <c r="C991" s="157">
        <v>57</v>
      </c>
      <c r="D991" s="39" t="s">
        <v>127</v>
      </c>
      <c r="E991" s="39" t="s">
        <v>2487</v>
      </c>
      <c r="F991" s="200">
        <v>450</v>
      </c>
      <c r="G991" s="48"/>
      <c r="H991" s="48"/>
      <c r="I991" s="48" t="s">
        <v>2983</v>
      </c>
      <c r="J991" s="52" t="s">
        <v>118</v>
      </c>
      <c r="K991" s="181" t="s">
        <v>10</v>
      </c>
      <c r="L991" s="52" t="s">
        <v>10</v>
      </c>
    </row>
    <row r="992" spans="1:13" ht="15.75" customHeight="1" x14ac:dyDescent="0.25">
      <c r="A992" s="33">
        <v>42814</v>
      </c>
      <c r="B992" s="33" t="s">
        <v>2996</v>
      </c>
      <c r="C992" s="157">
        <v>120</v>
      </c>
      <c r="D992" s="30" t="s">
        <v>3341</v>
      </c>
      <c r="E992" s="30" t="s">
        <v>3337</v>
      </c>
      <c r="F992" s="199">
        <v>1000</v>
      </c>
      <c r="G992" s="31"/>
      <c r="H992" s="31"/>
      <c r="I992" s="31" t="s">
        <v>2983</v>
      </c>
      <c r="J992" s="31" t="s">
        <v>118</v>
      </c>
      <c r="K992" s="65" t="s">
        <v>2216</v>
      </c>
      <c r="L992" s="52" t="s">
        <v>2990</v>
      </c>
      <c r="M992" s="130"/>
    </row>
    <row r="993" spans="1:12" ht="15.75" customHeight="1" x14ac:dyDescent="0.25">
      <c r="A993" s="137">
        <v>42814</v>
      </c>
      <c r="B993" s="137" t="s">
        <v>2996</v>
      </c>
      <c r="C993" s="159">
        <v>129</v>
      </c>
      <c r="D993" s="138"/>
      <c r="E993" s="138" t="s">
        <v>3238</v>
      </c>
      <c r="F993" s="205">
        <v>3700</v>
      </c>
      <c r="G993" s="138"/>
      <c r="H993" s="138"/>
      <c r="I993" s="138" t="s">
        <v>2983</v>
      </c>
      <c r="J993" s="138" t="s">
        <v>118</v>
      </c>
      <c r="K993" s="138" t="s">
        <v>2216</v>
      </c>
      <c r="L993" s="138"/>
    </row>
    <row r="994" spans="1:12" ht="15.75" customHeight="1" x14ac:dyDescent="0.25">
      <c r="A994" s="34">
        <v>42815</v>
      </c>
      <c r="B994" s="33" t="s">
        <v>2996</v>
      </c>
      <c r="C994" s="157">
        <v>32</v>
      </c>
      <c r="D994" s="39" t="s">
        <v>836</v>
      </c>
      <c r="E994" s="39" t="s">
        <v>2491</v>
      </c>
      <c r="F994" s="200">
        <v>50</v>
      </c>
      <c r="G994" s="48"/>
      <c r="H994" s="48"/>
      <c r="I994" s="48" t="s">
        <v>2983</v>
      </c>
      <c r="J994" s="52" t="s">
        <v>142</v>
      </c>
      <c r="K994" s="181" t="s">
        <v>2980</v>
      </c>
      <c r="L994" s="52" t="s">
        <v>2989</v>
      </c>
    </row>
    <row r="995" spans="1:12" ht="15.75" customHeight="1" x14ac:dyDescent="0.25">
      <c r="A995" s="34">
        <v>42815</v>
      </c>
      <c r="B995" s="33" t="s">
        <v>2996</v>
      </c>
      <c r="C995" s="157">
        <v>58</v>
      </c>
      <c r="D995" s="39" t="s">
        <v>134</v>
      </c>
      <c r="E995" s="39" t="s">
        <v>2488</v>
      </c>
      <c r="F995" s="200">
        <v>1200</v>
      </c>
      <c r="G995" s="48"/>
      <c r="H995" s="48"/>
      <c r="I995" s="48" t="s">
        <v>2983</v>
      </c>
      <c r="J995" s="52" t="s">
        <v>118</v>
      </c>
      <c r="K995" s="181" t="s">
        <v>2216</v>
      </c>
      <c r="L995" s="52" t="s">
        <v>2990</v>
      </c>
    </row>
    <row r="996" spans="1:12" ht="15.75" customHeight="1" x14ac:dyDescent="0.25">
      <c r="A996" s="34">
        <v>42815</v>
      </c>
      <c r="B996" s="33" t="s">
        <v>2996</v>
      </c>
      <c r="C996" s="157">
        <v>59</v>
      </c>
      <c r="D996" s="39" t="s">
        <v>73</v>
      </c>
      <c r="E996" s="39" t="s">
        <v>2489</v>
      </c>
      <c r="F996" s="200">
        <v>4000</v>
      </c>
      <c r="G996" s="48"/>
      <c r="H996" s="48"/>
      <c r="I996" s="48" t="s">
        <v>2983</v>
      </c>
      <c r="J996" s="52" t="s">
        <v>118</v>
      </c>
      <c r="K996" s="181" t="s">
        <v>2216</v>
      </c>
      <c r="L996" s="52" t="s">
        <v>2990</v>
      </c>
    </row>
    <row r="997" spans="1:12" ht="15.75" customHeight="1" x14ac:dyDescent="0.25">
      <c r="A997" s="34">
        <v>42815</v>
      </c>
      <c r="B997" s="33" t="s">
        <v>2996</v>
      </c>
      <c r="C997" s="157">
        <v>60</v>
      </c>
      <c r="D997" s="39" t="s">
        <v>2490</v>
      </c>
      <c r="E997" s="39" t="s">
        <v>117</v>
      </c>
      <c r="F997" s="200">
        <v>11207</v>
      </c>
      <c r="G997" s="48"/>
      <c r="H997" s="48"/>
      <c r="I997" s="48" t="s">
        <v>2983</v>
      </c>
      <c r="J997" s="52" t="s">
        <v>118</v>
      </c>
      <c r="K997" s="181" t="s">
        <v>2216</v>
      </c>
      <c r="L997" s="52" t="s">
        <v>2990</v>
      </c>
    </row>
    <row r="998" spans="1:12" ht="15.75" customHeight="1" x14ac:dyDescent="0.25">
      <c r="A998" s="34">
        <v>42816</v>
      </c>
      <c r="B998" s="33" t="s">
        <v>2996</v>
      </c>
      <c r="C998" s="157">
        <v>33</v>
      </c>
      <c r="D998" s="39" t="s">
        <v>268</v>
      </c>
      <c r="E998" s="39" t="s">
        <v>2474</v>
      </c>
      <c r="F998" s="200">
        <v>240</v>
      </c>
      <c r="G998" s="48"/>
      <c r="H998" s="48"/>
      <c r="I998" s="48" t="s">
        <v>2983</v>
      </c>
      <c r="J998" s="52" t="s">
        <v>142</v>
      </c>
      <c r="K998" s="181" t="s">
        <v>2980</v>
      </c>
      <c r="L998" s="52" t="s">
        <v>2989</v>
      </c>
    </row>
    <row r="999" spans="1:12" ht="15.75" customHeight="1" x14ac:dyDescent="0.25">
      <c r="A999" s="34">
        <v>42816</v>
      </c>
      <c r="B999" s="33" t="s">
        <v>2996</v>
      </c>
      <c r="C999" s="157">
        <v>34</v>
      </c>
      <c r="D999" s="39" t="s">
        <v>1998</v>
      </c>
      <c r="E999" s="39" t="s">
        <v>2498</v>
      </c>
      <c r="F999" s="200">
        <v>250</v>
      </c>
      <c r="G999" s="48"/>
      <c r="H999" s="48"/>
      <c r="I999" s="48" t="s">
        <v>2983</v>
      </c>
      <c r="J999" s="52" t="s">
        <v>142</v>
      </c>
      <c r="K999" s="181" t="s">
        <v>2974</v>
      </c>
      <c r="L999" s="52" t="s">
        <v>2974</v>
      </c>
    </row>
    <row r="1000" spans="1:12" ht="15.75" customHeight="1" x14ac:dyDescent="0.25">
      <c r="A1000" s="34">
        <v>42816</v>
      </c>
      <c r="B1000" s="33" t="s">
        <v>2996</v>
      </c>
      <c r="C1000" s="157">
        <v>61</v>
      </c>
      <c r="D1000" s="39" t="s">
        <v>52</v>
      </c>
      <c r="E1000" s="39" t="s">
        <v>2492</v>
      </c>
      <c r="F1000" s="200">
        <v>175</v>
      </c>
      <c r="G1000" s="48"/>
      <c r="H1000" s="48"/>
      <c r="I1000" s="48" t="s">
        <v>2983</v>
      </c>
      <c r="J1000" s="52" t="s">
        <v>118</v>
      </c>
      <c r="K1000" s="181" t="s">
        <v>2216</v>
      </c>
      <c r="L1000" s="52" t="s">
        <v>2990</v>
      </c>
    </row>
    <row r="1001" spans="1:12" ht="15.75" customHeight="1" x14ac:dyDescent="0.25">
      <c r="A1001" s="34">
        <v>42816</v>
      </c>
      <c r="B1001" s="33" t="s">
        <v>2996</v>
      </c>
      <c r="C1001" s="157">
        <v>61</v>
      </c>
      <c r="D1001" s="39" t="s">
        <v>52</v>
      </c>
      <c r="E1001" s="39" t="s">
        <v>702</v>
      </c>
      <c r="F1001" s="200">
        <v>300</v>
      </c>
      <c r="G1001" s="48"/>
      <c r="H1001" s="48"/>
      <c r="I1001" s="48" t="s">
        <v>2983</v>
      </c>
      <c r="J1001" s="52" t="s">
        <v>118</v>
      </c>
      <c r="K1001" s="181" t="s">
        <v>10</v>
      </c>
      <c r="L1001" s="52" t="s">
        <v>10</v>
      </c>
    </row>
    <row r="1002" spans="1:12" ht="15.75" customHeight="1" x14ac:dyDescent="0.25">
      <c r="A1002" s="34">
        <v>42816</v>
      </c>
      <c r="B1002" s="33" t="s">
        <v>2996</v>
      </c>
      <c r="C1002" s="157">
        <v>61</v>
      </c>
      <c r="D1002" s="39" t="s">
        <v>52</v>
      </c>
      <c r="E1002" s="39" t="s">
        <v>2493</v>
      </c>
      <c r="F1002" s="200">
        <v>150</v>
      </c>
      <c r="G1002" s="48"/>
      <c r="H1002" s="48"/>
      <c r="I1002" s="48" t="s">
        <v>2983</v>
      </c>
      <c r="J1002" s="52" t="s">
        <v>118</v>
      </c>
      <c r="K1002" s="181" t="s">
        <v>2216</v>
      </c>
      <c r="L1002" s="52" t="s">
        <v>2990</v>
      </c>
    </row>
    <row r="1003" spans="1:12" ht="15.75" customHeight="1" x14ac:dyDescent="0.25">
      <c r="A1003" s="34">
        <v>42816</v>
      </c>
      <c r="B1003" s="33" t="s">
        <v>2996</v>
      </c>
      <c r="C1003" s="157">
        <v>62</v>
      </c>
      <c r="D1003" s="39" t="s">
        <v>127</v>
      </c>
      <c r="E1003" s="39" t="s">
        <v>2494</v>
      </c>
      <c r="F1003" s="200">
        <v>275</v>
      </c>
      <c r="G1003" s="48"/>
      <c r="H1003" s="48"/>
      <c r="I1003" s="48" t="s">
        <v>2983</v>
      </c>
      <c r="J1003" s="52" t="s">
        <v>118</v>
      </c>
      <c r="K1003" s="181" t="s">
        <v>2216</v>
      </c>
      <c r="L1003" s="52" t="s">
        <v>2990</v>
      </c>
    </row>
    <row r="1004" spans="1:12" ht="15.75" customHeight="1" x14ac:dyDescent="0.25">
      <c r="A1004" s="34">
        <v>42816</v>
      </c>
      <c r="B1004" s="33" t="s">
        <v>2996</v>
      </c>
      <c r="C1004" s="157">
        <v>63</v>
      </c>
      <c r="D1004" s="39" t="s">
        <v>2495</v>
      </c>
      <c r="E1004" s="39" t="s">
        <v>117</v>
      </c>
      <c r="F1004" s="200">
        <v>3400</v>
      </c>
      <c r="G1004" s="48"/>
      <c r="H1004" s="48"/>
      <c r="I1004" s="48" t="s">
        <v>2983</v>
      </c>
      <c r="J1004" s="52" t="s">
        <v>118</v>
      </c>
      <c r="K1004" s="181" t="s">
        <v>2216</v>
      </c>
      <c r="L1004" s="52" t="s">
        <v>2990</v>
      </c>
    </row>
    <row r="1005" spans="1:12" ht="15.75" customHeight="1" x14ac:dyDescent="0.25">
      <c r="A1005" s="34">
        <v>42816</v>
      </c>
      <c r="B1005" s="33" t="s">
        <v>2996</v>
      </c>
      <c r="C1005" s="157">
        <v>63</v>
      </c>
      <c r="D1005" s="39" t="s">
        <v>2495</v>
      </c>
      <c r="E1005" s="39" t="s">
        <v>117</v>
      </c>
      <c r="F1005" s="200">
        <v>3400</v>
      </c>
      <c r="G1005" s="48"/>
      <c r="H1005" s="48"/>
      <c r="I1005" s="48" t="s">
        <v>2983</v>
      </c>
      <c r="J1005" s="52" t="s">
        <v>118</v>
      </c>
      <c r="K1005" s="181" t="s">
        <v>2216</v>
      </c>
      <c r="L1005" s="52" t="s">
        <v>2990</v>
      </c>
    </row>
    <row r="1006" spans="1:12" ht="15.75" customHeight="1" x14ac:dyDescent="0.25">
      <c r="A1006" s="34">
        <v>42816</v>
      </c>
      <c r="B1006" s="33" t="s">
        <v>2996</v>
      </c>
      <c r="C1006" s="157">
        <v>64</v>
      </c>
      <c r="D1006" s="39" t="s">
        <v>362</v>
      </c>
      <c r="E1006" s="39" t="s">
        <v>2496</v>
      </c>
      <c r="F1006" s="200">
        <v>100</v>
      </c>
      <c r="G1006" s="48"/>
      <c r="H1006" s="48"/>
      <c r="I1006" s="48" t="s">
        <v>2983</v>
      </c>
      <c r="J1006" s="52" t="s">
        <v>118</v>
      </c>
      <c r="K1006" s="181" t="s">
        <v>2216</v>
      </c>
      <c r="L1006" s="52" t="s">
        <v>2990</v>
      </c>
    </row>
    <row r="1007" spans="1:12" ht="15.75" customHeight="1" x14ac:dyDescent="0.25">
      <c r="A1007" s="34">
        <v>42816</v>
      </c>
      <c r="B1007" s="33" t="s">
        <v>2996</v>
      </c>
      <c r="C1007" s="157">
        <v>65</v>
      </c>
      <c r="D1007" s="39" t="s">
        <v>2497</v>
      </c>
      <c r="E1007" s="39" t="s">
        <v>117</v>
      </c>
      <c r="F1007" s="200">
        <v>2800</v>
      </c>
      <c r="G1007" s="48"/>
      <c r="H1007" s="48"/>
      <c r="I1007" s="48" t="s">
        <v>2983</v>
      </c>
      <c r="J1007" s="52" t="s">
        <v>118</v>
      </c>
      <c r="K1007" s="181" t="s">
        <v>2216</v>
      </c>
      <c r="L1007" s="52" t="s">
        <v>2990</v>
      </c>
    </row>
    <row r="1008" spans="1:12" ht="15.75" customHeight="1" x14ac:dyDescent="0.25">
      <c r="A1008" s="34">
        <v>42816</v>
      </c>
      <c r="B1008" s="33" t="s">
        <v>2996</v>
      </c>
      <c r="C1008" s="157">
        <v>65</v>
      </c>
      <c r="D1008" s="39" t="s">
        <v>2497</v>
      </c>
      <c r="E1008" s="39" t="s">
        <v>117</v>
      </c>
      <c r="F1008" s="200">
        <v>2800</v>
      </c>
      <c r="G1008" s="48"/>
      <c r="H1008" s="48"/>
      <c r="I1008" s="48" t="s">
        <v>2983</v>
      </c>
      <c r="J1008" s="52" t="s">
        <v>118</v>
      </c>
      <c r="K1008" s="181" t="s">
        <v>2216</v>
      </c>
      <c r="L1008" s="52" t="s">
        <v>2990</v>
      </c>
    </row>
    <row r="1009" spans="1:13" ht="15.75" customHeight="1" x14ac:dyDescent="0.25">
      <c r="A1009" s="33">
        <v>42816</v>
      </c>
      <c r="B1009" s="33" t="s">
        <v>2996</v>
      </c>
      <c r="C1009" s="157">
        <v>124</v>
      </c>
      <c r="D1009" s="30"/>
      <c r="E1009" s="30" t="s">
        <v>3344</v>
      </c>
      <c r="F1009" s="199">
        <v>490</v>
      </c>
      <c r="G1009" s="31"/>
      <c r="H1009" s="31"/>
      <c r="I1009" s="58" t="s">
        <v>2983</v>
      </c>
      <c r="J1009" s="31" t="s">
        <v>118</v>
      </c>
      <c r="K1009" s="65" t="s">
        <v>2216</v>
      </c>
      <c r="L1009" s="65"/>
      <c r="M1009" s="130"/>
    </row>
    <row r="1010" spans="1:13" ht="15.75" customHeight="1" x14ac:dyDescent="0.25">
      <c r="A1010" s="34">
        <v>42817</v>
      </c>
      <c r="B1010" s="33" t="s">
        <v>2996</v>
      </c>
      <c r="C1010" s="157">
        <v>35</v>
      </c>
      <c r="D1010" s="39" t="s">
        <v>824</v>
      </c>
      <c r="E1010" s="39" t="s">
        <v>2499</v>
      </c>
      <c r="F1010" s="200">
        <v>1920</v>
      </c>
      <c r="G1010" s="48"/>
      <c r="H1010" s="48"/>
      <c r="I1010" s="48" t="s">
        <v>2983</v>
      </c>
      <c r="J1010" s="52" t="s">
        <v>142</v>
      </c>
      <c r="K1010" s="181" t="s">
        <v>2977</v>
      </c>
      <c r="L1010" s="52" t="s">
        <v>2989</v>
      </c>
    </row>
    <row r="1011" spans="1:13" ht="15.75" customHeight="1" x14ac:dyDescent="0.25">
      <c r="A1011" s="34">
        <v>42817</v>
      </c>
      <c r="B1011" s="33" t="s">
        <v>2996</v>
      </c>
      <c r="C1011" s="157">
        <v>66</v>
      </c>
      <c r="D1011" s="39" t="s">
        <v>127</v>
      </c>
      <c r="E1011" s="39" t="s">
        <v>2500</v>
      </c>
      <c r="F1011" s="200">
        <v>1200</v>
      </c>
      <c r="G1011" s="48"/>
      <c r="H1011" s="48"/>
      <c r="I1011" s="48" t="s">
        <v>2983</v>
      </c>
      <c r="J1011" s="52" t="s">
        <v>118</v>
      </c>
      <c r="K1011" s="181" t="s">
        <v>2216</v>
      </c>
      <c r="L1011" s="52" t="s">
        <v>2990</v>
      </c>
    </row>
    <row r="1012" spans="1:13" ht="15.75" customHeight="1" x14ac:dyDescent="0.25">
      <c r="A1012" s="34">
        <v>42817</v>
      </c>
      <c r="B1012" s="33" t="s">
        <v>2996</v>
      </c>
      <c r="C1012" s="157">
        <v>67</v>
      </c>
      <c r="D1012" s="39" t="s">
        <v>2501</v>
      </c>
      <c r="E1012" s="39" t="s">
        <v>702</v>
      </c>
      <c r="F1012" s="200">
        <v>500</v>
      </c>
      <c r="G1012" s="48"/>
      <c r="H1012" s="48"/>
      <c r="I1012" s="48" t="s">
        <v>2983</v>
      </c>
      <c r="J1012" s="52" t="s">
        <v>118</v>
      </c>
      <c r="K1012" s="181" t="s">
        <v>10</v>
      </c>
      <c r="L1012" s="52" t="s">
        <v>10</v>
      </c>
    </row>
    <row r="1013" spans="1:13" ht="15.75" customHeight="1" x14ac:dyDescent="0.25">
      <c r="A1013" s="34">
        <v>42817</v>
      </c>
      <c r="B1013" s="33" t="s">
        <v>2996</v>
      </c>
      <c r="C1013" s="157">
        <v>115</v>
      </c>
      <c r="D1013" s="39" t="s">
        <v>2371</v>
      </c>
      <c r="E1013" s="39" t="s">
        <v>2502</v>
      </c>
      <c r="F1013" s="200">
        <v>223</v>
      </c>
      <c r="G1013" s="48"/>
      <c r="H1013" s="48"/>
      <c r="I1013" s="48" t="s">
        <v>2983</v>
      </c>
      <c r="J1013" s="52" t="s">
        <v>118</v>
      </c>
      <c r="K1013" s="181" t="s">
        <v>2216</v>
      </c>
      <c r="L1013" s="52" t="s">
        <v>2990</v>
      </c>
    </row>
    <row r="1014" spans="1:13" ht="15.75" customHeight="1" x14ac:dyDescent="0.25">
      <c r="A1014" s="34">
        <v>42817</v>
      </c>
      <c r="B1014" s="33" t="s">
        <v>2996</v>
      </c>
      <c r="C1014" s="157">
        <v>115</v>
      </c>
      <c r="D1014" s="39" t="s">
        <v>2371</v>
      </c>
      <c r="E1014" s="39" t="s">
        <v>2502</v>
      </c>
      <c r="F1014" s="200">
        <v>202.5</v>
      </c>
      <c r="G1014" s="48"/>
      <c r="H1014" s="48"/>
      <c r="I1014" s="48" t="s">
        <v>2983</v>
      </c>
      <c r="J1014" s="52" t="s">
        <v>118</v>
      </c>
      <c r="K1014" s="181" t="s">
        <v>2216</v>
      </c>
      <c r="L1014" s="52" t="s">
        <v>2990</v>
      </c>
    </row>
    <row r="1015" spans="1:13" ht="15.75" customHeight="1" x14ac:dyDescent="0.25">
      <c r="A1015" s="34">
        <v>42817</v>
      </c>
      <c r="B1015" s="33" t="s">
        <v>2996</v>
      </c>
      <c r="C1015" s="157">
        <v>115</v>
      </c>
      <c r="D1015" s="39" t="s">
        <v>2371</v>
      </c>
      <c r="E1015" s="39" t="s">
        <v>2502</v>
      </c>
      <c r="F1015" s="200">
        <v>157</v>
      </c>
      <c r="G1015" s="48"/>
      <c r="H1015" s="48"/>
      <c r="I1015" s="48" t="s">
        <v>2983</v>
      </c>
      <c r="J1015" s="52" t="s">
        <v>118</v>
      </c>
      <c r="K1015" s="181" t="s">
        <v>2216</v>
      </c>
      <c r="L1015" s="52" t="s">
        <v>2990</v>
      </c>
    </row>
    <row r="1016" spans="1:13" ht="15.75" customHeight="1" x14ac:dyDescent="0.25">
      <c r="A1016" s="34">
        <v>42817</v>
      </c>
      <c r="B1016" s="33" t="s">
        <v>2996</v>
      </c>
      <c r="C1016" s="157">
        <v>115</v>
      </c>
      <c r="D1016" s="39" t="s">
        <v>2371</v>
      </c>
      <c r="E1016" s="39" t="s">
        <v>2502</v>
      </c>
      <c r="F1016" s="200">
        <v>130</v>
      </c>
      <c r="G1016" s="48"/>
      <c r="H1016" s="48"/>
      <c r="I1016" s="48" t="s">
        <v>2983</v>
      </c>
      <c r="J1016" s="52" t="s">
        <v>118</v>
      </c>
      <c r="K1016" s="181" t="s">
        <v>2216</v>
      </c>
      <c r="L1016" s="52" t="s">
        <v>2990</v>
      </c>
    </row>
    <row r="1017" spans="1:13" ht="15.75" customHeight="1" x14ac:dyDescent="0.25">
      <c r="A1017" s="34">
        <v>42817</v>
      </c>
      <c r="B1017" s="33" t="s">
        <v>2996</v>
      </c>
      <c r="C1017" s="157">
        <v>115</v>
      </c>
      <c r="D1017" s="39" t="s">
        <v>2371</v>
      </c>
      <c r="E1017" s="39" t="s">
        <v>2502</v>
      </c>
      <c r="F1017" s="200">
        <v>45</v>
      </c>
      <c r="G1017" s="48"/>
      <c r="H1017" s="48"/>
      <c r="I1017" s="48" t="s">
        <v>2983</v>
      </c>
      <c r="J1017" s="52" t="s">
        <v>118</v>
      </c>
      <c r="K1017" s="181" t="s">
        <v>2216</v>
      </c>
      <c r="L1017" s="52" t="s">
        <v>2990</v>
      </c>
    </row>
    <row r="1018" spans="1:13" ht="15.75" customHeight="1" x14ac:dyDescent="0.25">
      <c r="A1018" s="34">
        <v>42817</v>
      </c>
      <c r="B1018" s="33" t="s">
        <v>2996</v>
      </c>
      <c r="C1018" s="157">
        <v>115</v>
      </c>
      <c r="D1018" s="39" t="s">
        <v>2371</v>
      </c>
      <c r="E1018" s="39" t="s">
        <v>2502</v>
      </c>
      <c r="F1018" s="200">
        <v>47.5</v>
      </c>
      <c r="G1018" s="48"/>
      <c r="H1018" s="48"/>
      <c r="I1018" s="48" t="s">
        <v>2983</v>
      </c>
      <c r="J1018" s="52" t="s">
        <v>118</v>
      </c>
      <c r="K1018" s="181" t="s">
        <v>2216</v>
      </c>
      <c r="L1018" s="52" t="s">
        <v>2990</v>
      </c>
    </row>
    <row r="1019" spans="1:13" ht="15.75" customHeight="1" x14ac:dyDescent="0.25">
      <c r="A1019" s="34">
        <v>42817</v>
      </c>
      <c r="B1019" s="33" t="s">
        <v>2996</v>
      </c>
      <c r="C1019" s="157">
        <v>115</v>
      </c>
      <c r="D1019" s="39" t="s">
        <v>2371</v>
      </c>
      <c r="E1019" s="39" t="s">
        <v>2502</v>
      </c>
      <c r="F1019" s="200">
        <v>55</v>
      </c>
      <c r="G1019" s="48"/>
      <c r="H1019" s="48"/>
      <c r="I1019" s="48" t="s">
        <v>2983</v>
      </c>
      <c r="J1019" s="52" t="s">
        <v>118</v>
      </c>
      <c r="K1019" s="181" t="s">
        <v>2216</v>
      </c>
      <c r="L1019" s="52" t="s">
        <v>2990</v>
      </c>
    </row>
    <row r="1020" spans="1:13" ht="15.75" customHeight="1" x14ac:dyDescent="0.25">
      <c r="A1020" s="34">
        <v>42817</v>
      </c>
      <c r="B1020" s="33" t="s">
        <v>2996</v>
      </c>
      <c r="C1020" s="157">
        <v>115</v>
      </c>
      <c r="D1020" s="39" t="s">
        <v>2371</v>
      </c>
      <c r="E1020" s="39" t="s">
        <v>2502</v>
      </c>
      <c r="F1020" s="200">
        <v>67.5</v>
      </c>
      <c r="G1020" s="48"/>
      <c r="H1020" s="48"/>
      <c r="I1020" s="48" t="s">
        <v>2983</v>
      </c>
      <c r="J1020" s="52" t="s">
        <v>118</v>
      </c>
      <c r="K1020" s="181" t="s">
        <v>2216</v>
      </c>
      <c r="L1020" s="52" t="s">
        <v>2990</v>
      </c>
    </row>
    <row r="1021" spans="1:13" ht="15.75" customHeight="1" x14ac:dyDescent="0.25">
      <c r="A1021" s="34">
        <v>42817</v>
      </c>
      <c r="B1021" s="33" t="s">
        <v>2996</v>
      </c>
      <c r="C1021" s="157">
        <v>115</v>
      </c>
      <c r="D1021" s="39" t="s">
        <v>2371</v>
      </c>
      <c r="E1021" s="39" t="s">
        <v>2502</v>
      </c>
      <c r="F1021" s="200">
        <v>192.5</v>
      </c>
      <c r="G1021" s="48"/>
      <c r="H1021" s="48"/>
      <c r="I1021" s="48" t="s">
        <v>2983</v>
      </c>
      <c r="J1021" s="52" t="s">
        <v>118</v>
      </c>
      <c r="K1021" s="181" t="s">
        <v>2216</v>
      </c>
      <c r="L1021" s="52" t="s">
        <v>2990</v>
      </c>
    </row>
    <row r="1022" spans="1:13" ht="15.75" customHeight="1" x14ac:dyDescent="0.25">
      <c r="A1022" s="34">
        <v>42817</v>
      </c>
      <c r="B1022" s="33" t="s">
        <v>2996</v>
      </c>
      <c r="C1022" s="157">
        <v>115</v>
      </c>
      <c r="D1022" s="39" t="s">
        <v>2371</v>
      </c>
      <c r="E1022" s="39" t="s">
        <v>2502</v>
      </c>
      <c r="F1022" s="200">
        <v>51</v>
      </c>
      <c r="G1022" s="48"/>
      <c r="H1022" s="48"/>
      <c r="I1022" s="48" t="s">
        <v>2983</v>
      </c>
      <c r="J1022" s="52" t="s">
        <v>118</v>
      </c>
      <c r="K1022" s="181" t="s">
        <v>2216</v>
      </c>
      <c r="L1022" s="52" t="s">
        <v>2990</v>
      </c>
    </row>
    <row r="1023" spans="1:13" ht="15.75" customHeight="1" x14ac:dyDescent="0.25">
      <c r="A1023" s="34">
        <v>42817</v>
      </c>
      <c r="B1023" s="33" t="s">
        <v>2996</v>
      </c>
      <c r="C1023" s="157">
        <v>115</v>
      </c>
      <c r="D1023" s="39" t="s">
        <v>2371</v>
      </c>
      <c r="E1023" s="39" t="s">
        <v>2502</v>
      </c>
      <c r="F1023" s="200">
        <v>132.5</v>
      </c>
      <c r="G1023" s="48"/>
      <c r="H1023" s="48"/>
      <c r="I1023" s="48" t="s">
        <v>2983</v>
      </c>
      <c r="J1023" s="52" t="s">
        <v>118</v>
      </c>
      <c r="K1023" s="181" t="s">
        <v>2216</v>
      </c>
      <c r="L1023" s="52" t="s">
        <v>2990</v>
      </c>
    </row>
    <row r="1024" spans="1:13" ht="15.75" customHeight="1" x14ac:dyDescent="0.25">
      <c r="A1024" s="34">
        <v>42817</v>
      </c>
      <c r="B1024" s="33" t="s">
        <v>2996</v>
      </c>
      <c r="C1024" s="157">
        <v>115</v>
      </c>
      <c r="D1024" s="39" t="s">
        <v>2371</v>
      </c>
      <c r="E1024" s="39" t="s">
        <v>2502</v>
      </c>
      <c r="F1024" s="200">
        <v>153</v>
      </c>
      <c r="G1024" s="48"/>
      <c r="H1024" s="48"/>
      <c r="I1024" s="48" t="s">
        <v>2983</v>
      </c>
      <c r="J1024" s="52" t="s">
        <v>118</v>
      </c>
      <c r="K1024" s="181" t="s">
        <v>2216</v>
      </c>
      <c r="L1024" s="52" t="s">
        <v>2990</v>
      </c>
    </row>
    <row r="1025" spans="1:12" ht="15.75" customHeight="1" x14ac:dyDescent="0.25">
      <c r="A1025" s="34">
        <v>42817</v>
      </c>
      <c r="B1025" s="33" t="s">
        <v>2996</v>
      </c>
      <c r="C1025" s="157">
        <v>115</v>
      </c>
      <c r="D1025" s="39" t="s">
        <v>2371</v>
      </c>
      <c r="E1025" s="39" t="s">
        <v>2502</v>
      </c>
      <c r="F1025" s="200">
        <v>187.5</v>
      </c>
      <c r="G1025" s="48"/>
      <c r="H1025" s="48"/>
      <c r="I1025" s="48" t="s">
        <v>2983</v>
      </c>
      <c r="J1025" s="52" t="s">
        <v>118</v>
      </c>
      <c r="K1025" s="181" t="s">
        <v>2216</v>
      </c>
      <c r="L1025" s="52" t="s">
        <v>2990</v>
      </c>
    </row>
    <row r="1026" spans="1:12" ht="15.75" customHeight="1" x14ac:dyDescent="0.25">
      <c r="A1026" s="34">
        <v>42817</v>
      </c>
      <c r="B1026" s="33" t="s">
        <v>2996</v>
      </c>
      <c r="C1026" s="157">
        <v>115</v>
      </c>
      <c r="D1026" s="39" t="s">
        <v>2371</v>
      </c>
      <c r="E1026" s="39" t="s">
        <v>2502</v>
      </c>
      <c r="F1026" s="200">
        <v>120</v>
      </c>
      <c r="G1026" s="48"/>
      <c r="H1026" s="48"/>
      <c r="I1026" s="48" t="s">
        <v>2983</v>
      </c>
      <c r="J1026" s="52" t="s">
        <v>118</v>
      </c>
      <c r="K1026" s="181" t="s">
        <v>2216</v>
      </c>
      <c r="L1026" s="52" t="s">
        <v>2990</v>
      </c>
    </row>
    <row r="1027" spans="1:12" ht="15.75" customHeight="1" x14ac:dyDescent="0.25">
      <c r="A1027" s="34">
        <v>42817</v>
      </c>
      <c r="B1027" s="33" t="s">
        <v>2996</v>
      </c>
      <c r="C1027" s="157">
        <v>115</v>
      </c>
      <c r="D1027" s="39" t="s">
        <v>2371</v>
      </c>
      <c r="E1027" s="39" t="s">
        <v>2502</v>
      </c>
      <c r="F1027" s="200">
        <v>192.5</v>
      </c>
      <c r="G1027" s="48"/>
      <c r="H1027" s="48"/>
      <c r="I1027" s="48" t="s">
        <v>2983</v>
      </c>
      <c r="J1027" s="52" t="s">
        <v>118</v>
      </c>
      <c r="K1027" s="181" t="s">
        <v>2216</v>
      </c>
      <c r="L1027" s="52" t="s">
        <v>2990</v>
      </c>
    </row>
    <row r="1028" spans="1:12" ht="15.75" customHeight="1" x14ac:dyDescent="0.25">
      <c r="A1028" s="34">
        <v>42817</v>
      </c>
      <c r="B1028" s="33" t="s">
        <v>2996</v>
      </c>
      <c r="C1028" s="157">
        <v>115</v>
      </c>
      <c r="D1028" s="39" t="s">
        <v>2371</v>
      </c>
      <c r="E1028" s="39" t="s">
        <v>2502</v>
      </c>
      <c r="F1028" s="200">
        <v>536.5</v>
      </c>
      <c r="G1028" s="48"/>
      <c r="H1028" s="48"/>
      <c r="I1028" s="48" t="s">
        <v>2983</v>
      </c>
      <c r="J1028" s="52" t="s">
        <v>118</v>
      </c>
      <c r="K1028" s="181" t="s">
        <v>2216</v>
      </c>
      <c r="L1028" s="52" t="s">
        <v>2990</v>
      </c>
    </row>
    <row r="1029" spans="1:12" ht="15.75" customHeight="1" x14ac:dyDescent="0.25">
      <c r="A1029" s="34">
        <v>42817</v>
      </c>
      <c r="B1029" s="33" t="s">
        <v>2996</v>
      </c>
      <c r="C1029" s="157">
        <v>115</v>
      </c>
      <c r="D1029" s="39" t="s">
        <v>2371</v>
      </c>
      <c r="E1029" s="39" t="s">
        <v>2502</v>
      </c>
      <c r="F1029" s="200">
        <v>523</v>
      </c>
      <c r="G1029" s="48"/>
      <c r="H1029" s="48"/>
      <c r="I1029" s="48" t="s">
        <v>2983</v>
      </c>
      <c r="J1029" s="52" t="s">
        <v>118</v>
      </c>
      <c r="K1029" s="181" t="s">
        <v>2216</v>
      </c>
      <c r="L1029" s="52" t="s">
        <v>2990</v>
      </c>
    </row>
    <row r="1030" spans="1:12" ht="15.75" customHeight="1" x14ac:dyDescent="0.25">
      <c r="A1030" s="34">
        <v>42817</v>
      </c>
      <c r="B1030" s="33" t="s">
        <v>2996</v>
      </c>
      <c r="C1030" s="157">
        <v>115</v>
      </c>
      <c r="D1030" s="39" t="s">
        <v>2371</v>
      </c>
      <c r="E1030" s="39" t="s">
        <v>2502</v>
      </c>
      <c r="F1030" s="200">
        <v>232.5</v>
      </c>
      <c r="G1030" s="48"/>
      <c r="H1030" s="48"/>
      <c r="I1030" s="48" t="s">
        <v>2983</v>
      </c>
      <c r="J1030" s="52" t="s">
        <v>118</v>
      </c>
      <c r="K1030" s="181" t="s">
        <v>2216</v>
      </c>
      <c r="L1030" s="52" t="s">
        <v>2990</v>
      </c>
    </row>
    <row r="1031" spans="1:12" ht="15" customHeight="1" x14ac:dyDescent="0.25">
      <c r="A1031" s="34">
        <v>42817</v>
      </c>
      <c r="B1031" s="33" t="s">
        <v>2996</v>
      </c>
      <c r="C1031" s="157">
        <v>115</v>
      </c>
      <c r="D1031" s="39" t="s">
        <v>2371</v>
      </c>
      <c r="E1031" s="39" t="s">
        <v>2502</v>
      </c>
      <c r="F1031" s="200">
        <v>454.5</v>
      </c>
      <c r="G1031" s="48"/>
      <c r="H1031" s="48"/>
      <c r="I1031" s="48" t="s">
        <v>2983</v>
      </c>
      <c r="J1031" s="52" t="s">
        <v>118</v>
      </c>
      <c r="K1031" s="181" t="s">
        <v>2216</v>
      </c>
      <c r="L1031" s="52" t="s">
        <v>2990</v>
      </c>
    </row>
    <row r="1032" spans="1:12" ht="15" customHeight="1" x14ac:dyDescent="0.25">
      <c r="A1032" s="34">
        <v>42817</v>
      </c>
      <c r="B1032" s="33" t="s">
        <v>2996</v>
      </c>
      <c r="C1032" s="157">
        <v>115</v>
      </c>
      <c r="D1032" s="39" t="s">
        <v>2371</v>
      </c>
      <c r="E1032" s="39" t="s">
        <v>2502</v>
      </c>
      <c r="F1032" s="200">
        <v>95</v>
      </c>
      <c r="G1032" s="48"/>
      <c r="H1032" s="48"/>
      <c r="I1032" s="48" t="s">
        <v>2983</v>
      </c>
      <c r="J1032" s="52" t="s">
        <v>118</v>
      </c>
      <c r="K1032" s="181" t="s">
        <v>2216</v>
      </c>
      <c r="L1032" s="52" t="s">
        <v>2990</v>
      </c>
    </row>
    <row r="1033" spans="1:12" ht="15" customHeight="1" x14ac:dyDescent="0.25">
      <c r="A1033" s="34">
        <v>42817</v>
      </c>
      <c r="B1033" s="33" t="s">
        <v>2996</v>
      </c>
      <c r="C1033" s="157">
        <v>115</v>
      </c>
      <c r="D1033" s="39" t="s">
        <v>2371</v>
      </c>
      <c r="E1033" s="39" t="s">
        <v>2502</v>
      </c>
      <c r="F1033" s="200">
        <v>245</v>
      </c>
      <c r="G1033" s="48"/>
      <c r="H1033" s="48"/>
      <c r="I1033" s="48" t="s">
        <v>2983</v>
      </c>
      <c r="J1033" s="52" t="s">
        <v>118</v>
      </c>
      <c r="K1033" s="181" t="s">
        <v>2216</v>
      </c>
      <c r="L1033" s="52" t="s">
        <v>2990</v>
      </c>
    </row>
    <row r="1034" spans="1:12" ht="15.75" customHeight="1" x14ac:dyDescent="0.25">
      <c r="A1034" s="34">
        <v>42817</v>
      </c>
      <c r="B1034" s="33" t="s">
        <v>2996</v>
      </c>
      <c r="C1034" s="157">
        <v>115</v>
      </c>
      <c r="D1034" s="39" t="s">
        <v>2371</v>
      </c>
      <c r="E1034" s="39" t="s">
        <v>2502</v>
      </c>
      <c r="F1034" s="200">
        <v>85</v>
      </c>
      <c r="G1034" s="48"/>
      <c r="H1034" s="48"/>
      <c r="I1034" s="48" t="s">
        <v>2983</v>
      </c>
      <c r="J1034" s="52" t="s">
        <v>118</v>
      </c>
      <c r="K1034" s="181" t="s">
        <v>2216</v>
      </c>
      <c r="L1034" s="52" t="s">
        <v>2990</v>
      </c>
    </row>
    <row r="1035" spans="1:12" ht="15.75" customHeight="1" x14ac:dyDescent="0.25">
      <c r="A1035" s="34">
        <v>42817</v>
      </c>
      <c r="B1035" s="33" t="s">
        <v>2996</v>
      </c>
      <c r="C1035" s="157">
        <v>115</v>
      </c>
      <c r="D1035" s="39" t="s">
        <v>2371</v>
      </c>
      <c r="E1035" s="39" t="s">
        <v>2502</v>
      </c>
      <c r="F1035" s="200">
        <v>120</v>
      </c>
      <c r="G1035" s="48"/>
      <c r="H1035" s="48"/>
      <c r="I1035" s="48" t="s">
        <v>2983</v>
      </c>
      <c r="J1035" s="52" t="s">
        <v>118</v>
      </c>
      <c r="K1035" s="181" t="s">
        <v>2216</v>
      </c>
      <c r="L1035" s="52" t="s">
        <v>2990</v>
      </c>
    </row>
    <row r="1036" spans="1:12" ht="15.75" customHeight="1" x14ac:dyDescent="0.25">
      <c r="A1036" s="34">
        <v>42817</v>
      </c>
      <c r="B1036" s="33" t="s">
        <v>2996</v>
      </c>
      <c r="C1036" s="157">
        <v>115</v>
      </c>
      <c r="D1036" s="39" t="s">
        <v>2371</v>
      </c>
      <c r="E1036" s="39" t="s">
        <v>2502</v>
      </c>
      <c r="F1036" s="200">
        <v>290</v>
      </c>
      <c r="G1036" s="48"/>
      <c r="H1036" s="48"/>
      <c r="I1036" s="48" t="s">
        <v>2983</v>
      </c>
      <c r="J1036" s="52" t="s">
        <v>118</v>
      </c>
      <c r="K1036" s="181" t="s">
        <v>2216</v>
      </c>
      <c r="L1036" s="52" t="s">
        <v>2975</v>
      </c>
    </row>
    <row r="1037" spans="1:12" ht="15.75" customHeight="1" x14ac:dyDescent="0.25">
      <c r="A1037" s="34">
        <v>42817</v>
      </c>
      <c r="B1037" s="33" t="s">
        <v>2996</v>
      </c>
      <c r="C1037" s="157">
        <v>115</v>
      </c>
      <c r="D1037" s="39" t="s">
        <v>2371</v>
      </c>
      <c r="E1037" s="39" t="s">
        <v>2502</v>
      </c>
      <c r="F1037" s="200">
        <v>290</v>
      </c>
      <c r="G1037" s="48"/>
      <c r="H1037" s="48"/>
      <c r="I1037" s="48" t="s">
        <v>2983</v>
      </c>
      <c r="J1037" s="52" t="s">
        <v>118</v>
      </c>
      <c r="K1037" s="181" t="s">
        <v>2216</v>
      </c>
      <c r="L1037" s="52" t="s">
        <v>2975</v>
      </c>
    </row>
    <row r="1038" spans="1:12" ht="15.75" customHeight="1" x14ac:dyDescent="0.25">
      <c r="A1038" s="34">
        <v>42817</v>
      </c>
      <c r="B1038" s="33" t="s">
        <v>2996</v>
      </c>
      <c r="C1038" s="157">
        <v>115</v>
      </c>
      <c r="D1038" s="39" t="s">
        <v>2371</v>
      </c>
      <c r="E1038" s="39" t="s">
        <v>2502</v>
      </c>
      <c r="F1038" s="200">
        <v>205</v>
      </c>
      <c r="G1038" s="48"/>
      <c r="H1038" s="48"/>
      <c r="I1038" s="48" t="s">
        <v>2983</v>
      </c>
      <c r="J1038" s="52" t="s">
        <v>118</v>
      </c>
      <c r="K1038" s="181" t="s">
        <v>2216</v>
      </c>
      <c r="L1038" s="52" t="s">
        <v>2975</v>
      </c>
    </row>
    <row r="1039" spans="1:12" ht="15.75" customHeight="1" x14ac:dyDescent="0.25">
      <c r="A1039" s="34">
        <v>42817</v>
      </c>
      <c r="B1039" s="33" t="s">
        <v>2996</v>
      </c>
      <c r="C1039" s="157">
        <v>115</v>
      </c>
      <c r="D1039" s="39" t="s">
        <v>2371</v>
      </c>
      <c r="E1039" s="39" t="s">
        <v>2502</v>
      </c>
      <c r="F1039" s="200">
        <v>182.5</v>
      </c>
      <c r="G1039" s="48"/>
      <c r="H1039" s="48"/>
      <c r="I1039" s="48" t="s">
        <v>2983</v>
      </c>
      <c r="J1039" s="52" t="s">
        <v>118</v>
      </c>
      <c r="K1039" s="181" t="s">
        <v>2216</v>
      </c>
      <c r="L1039" s="52" t="s">
        <v>2975</v>
      </c>
    </row>
    <row r="1040" spans="1:12" ht="15.75" customHeight="1" x14ac:dyDescent="0.25">
      <c r="A1040" s="34">
        <v>42817</v>
      </c>
      <c r="B1040" s="33" t="s">
        <v>2996</v>
      </c>
      <c r="C1040" s="157">
        <v>115</v>
      </c>
      <c r="D1040" s="39" t="s">
        <v>2371</v>
      </c>
      <c r="E1040" s="39" t="s">
        <v>2502</v>
      </c>
      <c r="F1040" s="200">
        <v>72.5</v>
      </c>
      <c r="G1040" s="48"/>
      <c r="H1040" s="48"/>
      <c r="I1040" s="48" t="s">
        <v>2983</v>
      </c>
      <c r="J1040" s="52" t="s">
        <v>118</v>
      </c>
      <c r="K1040" s="181" t="s">
        <v>2216</v>
      </c>
      <c r="L1040" s="52" t="s">
        <v>2990</v>
      </c>
    </row>
    <row r="1041" spans="1:13" ht="15.75" customHeight="1" x14ac:dyDescent="0.25">
      <c r="A1041" s="34">
        <v>42817</v>
      </c>
      <c r="B1041" s="33" t="s">
        <v>2996</v>
      </c>
      <c r="C1041" s="157">
        <v>115</v>
      </c>
      <c r="D1041" s="39" t="s">
        <v>2371</v>
      </c>
      <c r="E1041" s="39" t="s">
        <v>2502</v>
      </c>
      <c r="F1041" s="200">
        <v>72</v>
      </c>
      <c r="G1041" s="48"/>
      <c r="H1041" s="48"/>
      <c r="I1041" s="48" t="s">
        <v>2983</v>
      </c>
      <c r="J1041" s="52" t="s">
        <v>118</v>
      </c>
      <c r="K1041" s="181" t="s">
        <v>2216</v>
      </c>
      <c r="L1041" s="52" t="s">
        <v>2990</v>
      </c>
    </row>
    <row r="1042" spans="1:13" ht="15.75" customHeight="1" x14ac:dyDescent="0.25">
      <c r="A1042" s="34">
        <v>42817</v>
      </c>
      <c r="B1042" s="33" t="s">
        <v>2996</v>
      </c>
      <c r="C1042" s="157">
        <v>115</v>
      </c>
      <c r="D1042" s="39" t="s">
        <v>2371</v>
      </c>
      <c r="E1042" s="39" t="s">
        <v>2502</v>
      </c>
      <c r="F1042" s="200">
        <v>145</v>
      </c>
      <c r="G1042" s="48"/>
      <c r="H1042" s="48"/>
      <c r="I1042" s="48" t="s">
        <v>2983</v>
      </c>
      <c r="J1042" s="52" t="s">
        <v>118</v>
      </c>
      <c r="K1042" s="181" t="s">
        <v>2216</v>
      </c>
      <c r="L1042" s="52" t="s">
        <v>2990</v>
      </c>
    </row>
    <row r="1043" spans="1:13" ht="15.75" customHeight="1" x14ac:dyDescent="0.25">
      <c r="A1043" s="34">
        <v>42817</v>
      </c>
      <c r="B1043" s="33" t="s">
        <v>2996</v>
      </c>
      <c r="C1043" s="157">
        <v>133</v>
      </c>
      <c r="D1043" s="39" t="s">
        <v>362</v>
      </c>
      <c r="E1043" s="30" t="s">
        <v>213</v>
      </c>
      <c r="F1043" s="200">
        <v>800</v>
      </c>
      <c r="G1043" s="48"/>
      <c r="H1043" s="48"/>
      <c r="I1043" s="48" t="s">
        <v>2983</v>
      </c>
      <c r="J1043" s="52" t="s">
        <v>118</v>
      </c>
      <c r="K1043" s="181" t="s">
        <v>10</v>
      </c>
      <c r="L1043" s="52" t="s">
        <v>2979</v>
      </c>
    </row>
    <row r="1044" spans="1:13" ht="15.75" customHeight="1" x14ac:dyDescent="0.25">
      <c r="A1044" s="33">
        <v>42819</v>
      </c>
      <c r="B1044" s="33" t="s">
        <v>2996</v>
      </c>
      <c r="C1044" s="157">
        <v>52</v>
      </c>
      <c r="D1044" s="30"/>
      <c r="E1044" s="30"/>
      <c r="F1044" s="199">
        <f>376+143.91+75</f>
        <v>594.91</v>
      </c>
      <c r="G1044" s="31"/>
      <c r="H1044" s="31"/>
      <c r="I1044" s="58" t="s">
        <v>2983</v>
      </c>
      <c r="J1044" s="31" t="s">
        <v>142</v>
      </c>
      <c r="K1044" s="65" t="s">
        <v>46</v>
      </c>
      <c r="L1044" s="65" t="s">
        <v>46</v>
      </c>
      <c r="M1044" s="130"/>
    </row>
    <row r="1045" spans="1:13" ht="15.75" customHeight="1" x14ac:dyDescent="0.25">
      <c r="A1045" s="34">
        <v>42819</v>
      </c>
      <c r="B1045" s="33" t="s">
        <v>2996</v>
      </c>
      <c r="C1045" s="157">
        <v>68</v>
      </c>
      <c r="D1045" s="39" t="s">
        <v>429</v>
      </c>
      <c r="E1045" s="39" t="s">
        <v>2486</v>
      </c>
      <c r="F1045" s="200">
        <v>500</v>
      </c>
      <c r="G1045" s="48"/>
      <c r="H1045" s="48"/>
      <c r="I1045" s="48" t="s">
        <v>2983</v>
      </c>
      <c r="J1045" s="52" t="s">
        <v>118</v>
      </c>
      <c r="K1045" s="181" t="s">
        <v>10</v>
      </c>
      <c r="L1045" s="52" t="s">
        <v>10</v>
      </c>
    </row>
    <row r="1046" spans="1:13" ht="15.75" customHeight="1" x14ac:dyDescent="0.25">
      <c r="A1046" s="34">
        <v>42819</v>
      </c>
      <c r="B1046" s="33" t="s">
        <v>2996</v>
      </c>
      <c r="C1046" s="157">
        <v>68</v>
      </c>
      <c r="D1046" s="39" t="s">
        <v>429</v>
      </c>
      <c r="E1046" s="39" t="s">
        <v>317</v>
      </c>
      <c r="F1046" s="200">
        <v>10</v>
      </c>
      <c r="G1046" s="48"/>
      <c r="H1046" s="48"/>
      <c r="I1046" s="48" t="s">
        <v>2983</v>
      </c>
      <c r="J1046" s="52" t="s">
        <v>118</v>
      </c>
      <c r="K1046" s="181" t="s">
        <v>10</v>
      </c>
      <c r="L1046" s="52" t="s">
        <v>10</v>
      </c>
    </row>
    <row r="1047" spans="1:13" ht="15.75" customHeight="1" x14ac:dyDescent="0.25">
      <c r="A1047" s="34">
        <v>42819</v>
      </c>
      <c r="B1047" s="33" t="s">
        <v>2996</v>
      </c>
      <c r="C1047" s="157">
        <v>68</v>
      </c>
      <c r="D1047" s="39" t="s">
        <v>429</v>
      </c>
      <c r="E1047" s="39" t="s">
        <v>2486</v>
      </c>
      <c r="F1047" s="200">
        <v>1000</v>
      </c>
      <c r="G1047" s="48"/>
      <c r="H1047" s="48"/>
      <c r="I1047" s="48" t="s">
        <v>2983</v>
      </c>
      <c r="J1047" s="52" t="s">
        <v>118</v>
      </c>
      <c r="K1047" s="181" t="s">
        <v>10</v>
      </c>
      <c r="L1047" s="52" t="s">
        <v>10</v>
      </c>
    </row>
    <row r="1048" spans="1:13" ht="15.75" customHeight="1" x14ac:dyDescent="0.25">
      <c r="A1048" s="34">
        <v>42819</v>
      </c>
      <c r="B1048" s="33" t="s">
        <v>2996</v>
      </c>
      <c r="C1048" s="157">
        <v>68</v>
      </c>
      <c r="D1048" s="39" t="s">
        <v>429</v>
      </c>
      <c r="E1048" s="39" t="s">
        <v>317</v>
      </c>
      <c r="F1048" s="200">
        <v>10</v>
      </c>
      <c r="G1048" s="48"/>
      <c r="H1048" s="48"/>
      <c r="I1048" s="48" t="s">
        <v>2983</v>
      </c>
      <c r="J1048" s="52" t="s">
        <v>118</v>
      </c>
      <c r="K1048" s="181" t="s">
        <v>10</v>
      </c>
      <c r="L1048" s="52" t="s">
        <v>10</v>
      </c>
    </row>
    <row r="1049" spans="1:13" ht="15.75" customHeight="1" x14ac:dyDescent="0.25">
      <c r="A1049" s="34">
        <v>42819</v>
      </c>
      <c r="B1049" s="33" t="s">
        <v>2996</v>
      </c>
      <c r="C1049" s="157">
        <v>68</v>
      </c>
      <c r="D1049" s="39" t="s">
        <v>429</v>
      </c>
      <c r="E1049" s="39" t="s">
        <v>2486</v>
      </c>
      <c r="F1049" s="200">
        <v>800</v>
      </c>
      <c r="G1049" s="48"/>
      <c r="H1049" s="48"/>
      <c r="I1049" s="48" t="s">
        <v>2983</v>
      </c>
      <c r="J1049" s="52" t="s">
        <v>118</v>
      </c>
      <c r="K1049" s="181" t="s">
        <v>10</v>
      </c>
      <c r="L1049" s="52" t="s">
        <v>10</v>
      </c>
    </row>
    <row r="1050" spans="1:13" ht="15.75" customHeight="1" x14ac:dyDescent="0.25">
      <c r="A1050" s="34">
        <v>42819</v>
      </c>
      <c r="B1050" s="33" t="s">
        <v>2996</v>
      </c>
      <c r="C1050" s="157">
        <v>68</v>
      </c>
      <c r="D1050" s="39" t="s">
        <v>429</v>
      </c>
      <c r="E1050" s="39" t="s">
        <v>317</v>
      </c>
      <c r="F1050" s="200">
        <v>10</v>
      </c>
      <c r="G1050" s="48"/>
      <c r="H1050" s="48"/>
      <c r="I1050" s="48" t="s">
        <v>2983</v>
      </c>
      <c r="J1050" s="52" t="s">
        <v>118</v>
      </c>
      <c r="K1050" s="181" t="s">
        <v>10</v>
      </c>
      <c r="L1050" s="52" t="s">
        <v>10</v>
      </c>
    </row>
    <row r="1051" spans="1:13" ht="15.75" customHeight="1" x14ac:dyDescent="0.25">
      <c r="A1051" s="34">
        <v>42819</v>
      </c>
      <c r="B1051" s="33" t="s">
        <v>2996</v>
      </c>
      <c r="C1051" s="157">
        <v>69</v>
      </c>
      <c r="D1051" s="39" t="s">
        <v>1166</v>
      </c>
      <c r="E1051" s="39" t="s">
        <v>2486</v>
      </c>
      <c r="F1051" s="200">
        <v>700</v>
      </c>
      <c r="G1051" s="48"/>
      <c r="H1051" s="48"/>
      <c r="I1051" s="48" t="s">
        <v>2983</v>
      </c>
      <c r="J1051" s="52" t="s">
        <v>118</v>
      </c>
      <c r="K1051" s="181" t="s">
        <v>10</v>
      </c>
      <c r="L1051" s="52" t="s">
        <v>10</v>
      </c>
    </row>
    <row r="1052" spans="1:13" ht="15.75" customHeight="1" x14ac:dyDescent="0.25">
      <c r="A1052" s="137">
        <v>42819</v>
      </c>
      <c r="B1052" s="137" t="s">
        <v>2996</v>
      </c>
      <c r="C1052" s="159">
        <v>117</v>
      </c>
      <c r="D1052" s="138"/>
      <c r="E1052" s="138" t="s">
        <v>3238</v>
      </c>
      <c r="F1052" s="205">
        <v>5200</v>
      </c>
      <c r="G1052" s="138"/>
      <c r="H1052" s="138"/>
      <c r="I1052" s="138" t="s">
        <v>2983</v>
      </c>
      <c r="J1052" s="138" t="s">
        <v>118</v>
      </c>
      <c r="K1052" s="138" t="s">
        <v>2216</v>
      </c>
      <c r="L1052" s="138"/>
    </row>
    <row r="1053" spans="1:13" ht="15" customHeight="1" x14ac:dyDescent="0.25">
      <c r="A1053" s="34">
        <v>42820</v>
      </c>
      <c r="B1053" s="33" t="s">
        <v>2996</v>
      </c>
      <c r="C1053" s="157">
        <v>36</v>
      </c>
      <c r="D1053" s="39" t="s">
        <v>219</v>
      </c>
      <c r="E1053" s="39" t="s">
        <v>2505</v>
      </c>
      <c r="F1053" s="200">
        <v>213.5</v>
      </c>
      <c r="G1053" s="48"/>
      <c r="H1053" s="48"/>
      <c r="I1053" s="48" t="s">
        <v>2983</v>
      </c>
      <c r="J1053" s="52" t="s">
        <v>142</v>
      </c>
      <c r="K1053" s="181" t="s">
        <v>2977</v>
      </c>
      <c r="L1053" s="52" t="s">
        <v>2989</v>
      </c>
    </row>
    <row r="1054" spans="1:13" ht="15" customHeight="1" x14ac:dyDescent="0.25">
      <c r="A1054" s="34">
        <v>42820</v>
      </c>
      <c r="B1054" s="33" t="s">
        <v>2996</v>
      </c>
      <c r="C1054" s="157">
        <v>37</v>
      </c>
      <c r="D1054" s="39" t="s">
        <v>2506</v>
      </c>
      <c r="E1054" s="39" t="s">
        <v>1852</v>
      </c>
      <c r="F1054" s="200">
        <v>110</v>
      </c>
      <c r="G1054" s="48"/>
      <c r="H1054" s="48"/>
      <c r="I1054" s="48" t="s">
        <v>2983</v>
      </c>
      <c r="J1054" s="52" t="s">
        <v>142</v>
      </c>
      <c r="K1054" s="181" t="s">
        <v>2979</v>
      </c>
      <c r="L1054" s="52" t="s">
        <v>2975</v>
      </c>
    </row>
    <row r="1055" spans="1:13" ht="15" customHeight="1" x14ac:dyDescent="0.25">
      <c r="A1055" s="34">
        <v>42820</v>
      </c>
      <c r="B1055" s="33" t="s">
        <v>2996</v>
      </c>
      <c r="C1055" s="157">
        <v>70</v>
      </c>
      <c r="D1055" s="39" t="s">
        <v>127</v>
      </c>
      <c r="E1055" s="39" t="s">
        <v>2503</v>
      </c>
      <c r="F1055" s="200">
        <v>815</v>
      </c>
      <c r="G1055" s="48"/>
      <c r="H1055" s="48"/>
      <c r="I1055" s="48" t="s">
        <v>2983</v>
      </c>
      <c r="J1055" s="52" t="s">
        <v>118</v>
      </c>
      <c r="K1055" s="181" t="s">
        <v>2216</v>
      </c>
      <c r="L1055" s="52" t="s">
        <v>2990</v>
      </c>
    </row>
    <row r="1056" spans="1:13" ht="15" customHeight="1" x14ac:dyDescent="0.25">
      <c r="A1056" s="34">
        <v>42820</v>
      </c>
      <c r="B1056" s="33" t="s">
        <v>2996</v>
      </c>
      <c r="C1056" s="157">
        <v>71</v>
      </c>
      <c r="D1056" s="39" t="s">
        <v>2177</v>
      </c>
      <c r="E1056" s="39" t="s">
        <v>2504</v>
      </c>
      <c r="F1056" s="200">
        <v>1000</v>
      </c>
      <c r="G1056" s="48"/>
      <c r="H1056" s="48"/>
      <c r="I1056" s="48" t="s">
        <v>2983</v>
      </c>
      <c r="J1056" s="52" t="s">
        <v>118</v>
      </c>
      <c r="K1056" s="181" t="s">
        <v>2216</v>
      </c>
      <c r="L1056" s="52" t="s">
        <v>2990</v>
      </c>
    </row>
    <row r="1057" spans="1:12" ht="15.75" customHeight="1" x14ac:dyDescent="0.25">
      <c r="A1057" s="34">
        <v>42820</v>
      </c>
      <c r="B1057" s="33" t="s">
        <v>2996</v>
      </c>
      <c r="C1057" s="157">
        <v>72</v>
      </c>
      <c r="D1057" s="39" t="s">
        <v>2508</v>
      </c>
      <c r="E1057" s="39" t="s">
        <v>117</v>
      </c>
      <c r="F1057" s="200">
        <v>120</v>
      </c>
      <c r="G1057" s="48"/>
      <c r="H1057" s="48"/>
      <c r="I1057" s="48" t="s">
        <v>2983</v>
      </c>
      <c r="J1057" s="52" t="s">
        <v>118</v>
      </c>
      <c r="K1057" s="181" t="s">
        <v>2216</v>
      </c>
      <c r="L1057" s="52" t="s">
        <v>2990</v>
      </c>
    </row>
    <row r="1058" spans="1:12" ht="15.75" customHeight="1" x14ac:dyDescent="0.25">
      <c r="A1058" s="34">
        <v>42820</v>
      </c>
      <c r="B1058" s="33" t="s">
        <v>2996</v>
      </c>
      <c r="C1058" s="157">
        <v>72</v>
      </c>
      <c r="D1058" s="39" t="s">
        <v>2508</v>
      </c>
      <c r="E1058" s="39" t="s">
        <v>117</v>
      </c>
      <c r="F1058" s="200">
        <v>61</v>
      </c>
      <c r="G1058" s="48"/>
      <c r="H1058" s="48"/>
      <c r="I1058" s="48" t="s">
        <v>2983</v>
      </c>
      <c r="J1058" s="52" t="s">
        <v>118</v>
      </c>
      <c r="K1058" s="181" t="s">
        <v>2216</v>
      </c>
      <c r="L1058" s="52" t="s">
        <v>2990</v>
      </c>
    </row>
    <row r="1059" spans="1:12" ht="15.75" customHeight="1" x14ac:dyDescent="0.25">
      <c r="A1059" s="34">
        <v>42820</v>
      </c>
      <c r="B1059" s="33" t="s">
        <v>2996</v>
      </c>
      <c r="C1059" s="157">
        <v>72</v>
      </c>
      <c r="D1059" s="39" t="s">
        <v>2508</v>
      </c>
      <c r="E1059" s="39" t="s">
        <v>117</v>
      </c>
      <c r="F1059" s="200">
        <v>1235</v>
      </c>
      <c r="G1059" s="48"/>
      <c r="H1059" s="48"/>
      <c r="I1059" s="48" t="s">
        <v>2983</v>
      </c>
      <c r="J1059" s="52" t="s">
        <v>118</v>
      </c>
      <c r="K1059" s="181" t="s">
        <v>2216</v>
      </c>
      <c r="L1059" s="52" t="s">
        <v>2990</v>
      </c>
    </row>
    <row r="1060" spans="1:12" ht="15.75" customHeight="1" x14ac:dyDescent="0.25">
      <c r="A1060" s="34">
        <v>42820</v>
      </c>
      <c r="B1060" s="33" t="s">
        <v>2996</v>
      </c>
      <c r="C1060" s="157">
        <v>72</v>
      </c>
      <c r="D1060" s="39" t="s">
        <v>2508</v>
      </c>
      <c r="E1060" s="39" t="s">
        <v>117</v>
      </c>
      <c r="F1060" s="200">
        <v>494</v>
      </c>
      <c r="G1060" s="48"/>
      <c r="H1060" s="48"/>
      <c r="I1060" s="48" t="s">
        <v>2983</v>
      </c>
      <c r="J1060" s="52" t="s">
        <v>118</v>
      </c>
      <c r="K1060" s="181" t="s">
        <v>2216</v>
      </c>
      <c r="L1060" s="52" t="s">
        <v>2990</v>
      </c>
    </row>
    <row r="1061" spans="1:12" ht="15.75" customHeight="1" x14ac:dyDescent="0.25">
      <c r="A1061" s="34">
        <v>42820</v>
      </c>
      <c r="B1061" s="33" t="s">
        <v>2996</v>
      </c>
      <c r="C1061" s="157">
        <v>72</v>
      </c>
      <c r="D1061" s="39" t="s">
        <v>2508</v>
      </c>
      <c r="E1061" s="39" t="s">
        <v>117</v>
      </c>
      <c r="F1061" s="200">
        <v>2052</v>
      </c>
      <c r="G1061" s="48"/>
      <c r="H1061" s="48"/>
      <c r="I1061" s="48" t="s">
        <v>2983</v>
      </c>
      <c r="J1061" s="52" t="s">
        <v>118</v>
      </c>
      <c r="K1061" s="181" t="s">
        <v>2216</v>
      </c>
      <c r="L1061" s="52" t="s">
        <v>2990</v>
      </c>
    </row>
    <row r="1062" spans="1:12" ht="15.75" customHeight="1" x14ac:dyDescent="0.25">
      <c r="A1062" s="34">
        <v>42820</v>
      </c>
      <c r="B1062" s="33" t="s">
        <v>2996</v>
      </c>
      <c r="C1062" s="157">
        <v>72</v>
      </c>
      <c r="D1062" s="39" t="s">
        <v>2508</v>
      </c>
      <c r="E1062" s="39" t="s">
        <v>117</v>
      </c>
      <c r="F1062" s="200">
        <v>152</v>
      </c>
      <c r="G1062" s="48"/>
      <c r="H1062" s="48"/>
      <c r="I1062" s="48" t="s">
        <v>2983</v>
      </c>
      <c r="J1062" s="52" t="s">
        <v>118</v>
      </c>
      <c r="K1062" s="181" t="s">
        <v>2216</v>
      </c>
      <c r="L1062" s="52" t="s">
        <v>2990</v>
      </c>
    </row>
    <row r="1063" spans="1:12" ht="15.75" customHeight="1" x14ac:dyDescent="0.25">
      <c r="A1063" s="34">
        <v>42820</v>
      </c>
      <c r="B1063" s="33" t="s">
        <v>2996</v>
      </c>
      <c r="C1063" s="157">
        <v>73</v>
      </c>
      <c r="D1063" s="39" t="s">
        <v>429</v>
      </c>
      <c r="E1063" s="39" t="s">
        <v>2507</v>
      </c>
      <c r="F1063" s="200">
        <v>700</v>
      </c>
      <c r="G1063" s="48"/>
      <c r="H1063" s="48"/>
      <c r="I1063" s="48" t="s">
        <v>2983</v>
      </c>
      <c r="J1063" s="52" t="s">
        <v>118</v>
      </c>
      <c r="K1063" s="181" t="s">
        <v>2216</v>
      </c>
      <c r="L1063" s="52" t="s">
        <v>2990</v>
      </c>
    </row>
    <row r="1064" spans="1:12" ht="15.75" customHeight="1" x14ac:dyDescent="0.25">
      <c r="A1064" s="34">
        <v>42820</v>
      </c>
      <c r="B1064" s="33" t="s">
        <v>2996</v>
      </c>
      <c r="C1064" s="157">
        <v>74</v>
      </c>
      <c r="D1064" s="39" t="s">
        <v>1296</v>
      </c>
      <c r="E1064" s="39" t="s">
        <v>117</v>
      </c>
      <c r="F1064" s="200">
        <v>14630</v>
      </c>
      <c r="G1064" s="48"/>
      <c r="H1064" s="48"/>
      <c r="I1064" s="48" t="s">
        <v>2983</v>
      </c>
      <c r="J1064" s="52" t="s">
        <v>118</v>
      </c>
      <c r="K1064" s="181" t="s">
        <v>2216</v>
      </c>
      <c r="L1064" s="52" t="s">
        <v>2990</v>
      </c>
    </row>
    <row r="1065" spans="1:12" ht="15.75" customHeight="1" x14ac:dyDescent="0.25">
      <c r="A1065" s="34">
        <v>42820</v>
      </c>
      <c r="B1065" s="33" t="s">
        <v>2996</v>
      </c>
      <c r="C1065" s="157">
        <v>74</v>
      </c>
      <c r="D1065" s="39" t="s">
        <v>1296</v>
      </c>
      <c r="E1065" s="39" t="s">
        <v>117</v>
      </c>
      <c r="F1065" s="200">
        <v>14630</v>
      </c>
      <c r="G1065" s="48"/>
      <c r="H1065" s="48"/>
      <c r="I1065" s="48" t="s">
        <v>2983</v>
      </c>
      <c r="J1065" s="52" t="s">
        <v>118</v>
      </c>
      <c r="K1065" s="181" t="s">
        <v>2216</v>
      </c>
      <c r="L1065" s="52" t="s">
        <v>2990</v>
      </c>
    </row>
    <row r="1066" spans="1:12" ht="15.75" customHeight="1" x14ac:dyDescent="0.25">
      <c r="A1066" s="34">
        <v>42820</v>
      </c>
      <c r="B1066" s="33" t="s">
        <v>2996</v>
      </c>
      <c r="C1066" s="157">
        <v>74</v>
      </c>
      <c r="D1066" s="39" t="s">
        <v>1296</v>
      </c>
      <c r="E1066" s="39" t="s">
        <v>117</v>
      </c>
      <c r="F1066" s="200">
        <v>14630</v>
      </c>
      <c r="G1066" s="48"/>
      <c r="H1066" s="48"/>
      <c r="I1066" s="48" t="s">
        <v>2983</v>
      </c>
      <c r="J1066" s="52" t="s">
        <v>118</v>
      </c>
      <c r="K1066" s="181" t="s">
        <v>2216</v>
      </c>
      <c r="L1066" s="52" t="s">
        <v>2990</v>
      </c>
    </row>
    <row r="1067" spans="1:12" ht="15.75" customHeight="1" x14ac:dyDescent="0.25">
      <c r="A1067" s="34">
        <v>42820</v>
      </c>
      <c r="B1067" s="33" t="s">
        <v>2996</v>
      </c>
      <c r="C1067" s="157">
        <v>74</v>
      </c>
      <c r="D1067" s="39" t="s">
        <v>1296</v>
      </c>
      <c r="E1067" s="39" t="s">
        <v>117</v>
      </c>
      <c r="F1067" s="200">
        <v>1820</v>
      </c>
      <c r="G1067" s="48"/>
      <c r="H1067" s="48"/>
      <c r="I1067" s="48" t="s">
        <v>2983</v>
      </c>
      <c r="J1067" s="52" t="s">
        <v>118</v>
      </c>
      <c r="K1067" s="181" t="s">
        <v>2216</v>
      </c>
      <c r="L1067" s="52" t="s">
        <v>2990</v>
      </c>
    </row>
    <row r="1068" spans="1:12" ht="15.75" customHeight="1" x14ac:dyDescent="0.25">
      <c r="A1068" s="34">
        <v>42820</v>
      </c>
      <c r="B1068" s="33" t="s">
        <v>2996</v>
      </c>
      <c r="C1068" s="157">
        <v>74</v>
      </c>
      <c r="D1068" s="39" t="s">
        <v>1296</v>
      </c>
      <c r="E1068" s="39" t="s">
        <v>117</v>
      </c>
      <c r="F1068" s="200">
        <v>1820</v>
      </c>
      <c r="G1068" s="48"/>
      <c r="H1068" s="48"/>
      <c r="I1068" s="48" t="s">
        <v>2983</v>
      </c>
      <c r="J1068" s="52" t="s">
        <v>118</v>
      </c>
      <c r="K1068" s="181" t="s">
        <v>2216</v>
      </c>
      <c r="L1068" s="52" t="s">
        <v>2990</v>
      </c>
    </row>
    <row r="1069" spans="1:12" ht="15.75" customHeight="1" x14ac:dyDescent="0.25">
      <c r="A1069" s="34">
        <v>42820</v>
      </c>
      <c r="B1069" s="33" t="s">
        <v>2996</v>
      </c>
      <c r="C1069" s="157">
        <v>74</v>
      </c>
      <c r="D1069" s="39" t="s">
        <v>1296</v>
      </c>
      <c r="E1069" s="39" t="s">
        <v>117</v>
      </c>
      <c r="F1069" s="200">
        <v>1820</v>
      </c>
      <c r="G1069" s="48"/>
      <c r="H1069" s="48"/>
      <c r="I1069" s="48" t="s">
        <v>2983</v>
      </c>
      <c r="J1069" s="52" t="s">
        <v>118</v>
      </c>
      <c r="K1069" s="181" t="s">
        <v>2216</v>
      </c>
      <c r="L1069" s="52" t="s">
        <v>2990</v>
      </c>
    </row>
    <row r="1070" spans="1:12" ht="15.75" customHeight="1" x14ac:dyDescent="0.25">
      <c r="A1070" s="34">
        <v>42820</v>
      </c>
      <c r="B1070" s="33" t="s">
        <v>2996</v>
      </c>
      <c r="C1070" s="157">
        <v>74</v>
      </c>
      <c r="D1070" s="39" t="s">
        <v>1296</v>
      </c>
      <c r="E1070" s="39" t="s">
        <v>117</v>
      </c>
      <c r="F1070" s="200">
        <v>1820</v>
      </c>
      <c r="G1070" s="48"/>
      <c r="H1070" s="48"/>
      <c r="I1070" s="48" t="s">
        <v>2983</v>
      </c>
      <c r="J1070" s="52" t="s">
        <v>118</v>
      </c>
      <c r="K1070" s="181" t="s">
        <v>2216</v>
      </c>
      <c r="L1070" s="52" t="s">
        <v>2990</v>
      </c>
    </row>
    <row r="1071" spans="1:12" ht="15.75" customHeight="1" x14ac:dyDescent="0.25">
      <c r="A1071" s="34">
        <v>42820</v>
      </c>
      <c r="B1071" s="33" t="s">
        <v>2996</v>
      </c>
      <c r="C1071" s="157">
        <v>74</v>
      </c>
      <c r="D1071" s="39" t="s">
        <v>1296</v>
      </c>
      <c r="E1071" s="39" t="s">
        <v>117</v>
      </c>
      <c r="F1071" s="200">
        <v>1820</v>
      </c>
      <c r="G1071" s="48"/>
      <c r="H1071" s="48"/>
      <c r="I1071" s="48" t="s">
        <v>2983</v>
      </c>
      <c r="J1071" s="52" t="s">
        <v>118</v>
      </c>
      <c r="K1071" s="181" t="s">
        <v>2216</v>
      </c>
      <c r="L1071" s="52" t="s">
        <v>2990</v>
      </c>
    </row>
    <row r="1072" spans="1:12" ht="15.75" customHeight="1" x14ac:dyDescent="0.25">
      <c r="A1072" s="34">
        <v>42820</v>
      </c>
      <c r="B1072" s="33" t="s">
        <v>2996</v>
      </c>
      <c r="C1072" s="157">
        <v>74</v>
      </c>
      <c r="D1072" s="39" t="s">
        <v>1296</v>
      </c>
      <c r="E1072" s="39" t="s">
        <v>117</v>
      </c>
      <c r="F1072" s="200">
        <v>1820</v>
      </c>
      <c r="G1072" s="48"/>
      <c r="H1072" s="48"/>
      <c r="I1072" s="48" t="s">
        <v>2983</v>
      </c>
      <c r="J1072" s="52" t="s">
        <v>118</v>
      </c>
      <c r="K1072" s="181" t="s">
        <v>2216</v>
      </c>
      <c r="L1072" s="52" t="s">
        <v>2990</v>
      </c>
    </row>
    <row r="1073" spans="1:12" ht="15.75" customHeight="1" x14ac:dyDescent="0.25">
      <c r="A1073" s="34">
        <v>42820</v>
      </c>
      <c r="B1073" s="33" t="s">
        <v>2996</v>
      </c>
      <c r="C1073" s="157">
        <v>74</v>
      </c>
      <c r="D1073" s="39" t="s">
        <v>1296</v>
      </c>
      <c r="E1073" s="39" t="s">
        <v>117</v>
      </c>
      <c r="F1073" s="200">
        <v>5328</v>
      </c>
      <c r="G1073" s="48"/>
      <c r="H1073" s="48"/>
      <c r="I1073" s="48" t="s">
        <v>2983</v>
      </c>
      <c r="J1073" s="52" t="s">
        <v>118</v>
      </c>
      <c r="K1073" s="181" t="s">
        <v>2216</v>
      </c>
      <c r="L1073" s="52" t="s">
        <v>2990</v>
      </c>
    </row>
    <row r="1074" spans="1:12" ht="15.75" customHeight="1" x14ac:dyDescent="0.25">
      <c r="A1074" s="34">
        <v>42820</v>
      </c>
      <c r="B1074" s="33" t="s">
        <v>2996</v>
      </c>
      <c r="C1074" s="157">
        <v>74</v>
      </c>
      <c r="D1074" s="39" t="s">
        <v>1296</v>
      </c>
      <c r="E1074" s="39" t="s">
        <v>117</v>
      </c>
      <c r="F1074" s="200">
        <v>5328</v>
      </c>
      <c r="G1074" s="48"/>
      <c r="H1074" s="48"/>
      <c r="I1074" s="48" t="s">
        <v>2983</v>
      </c>
      <c r="J1074" s="52" t="s">
        <v>118</v>
      </c>
      <c r="K1074" s="181" t="s">
        <v>2216</v>
      </c>
      <c r="L1074" s="52" t="s">
        <v>2990</v>
      </c>
    </row>
    <row r="1075" spans="1:12" ht="15.75" customHeight="1" x14ac:dyDescent="0.25">
      <c r="A1075" s="34">
        <v>42820</v>
      </c>
      <c r="B1075" s="33" t="s">
        <v>2996</v>
      </c>
      <c r="C1075" s="157">
        <v>74</v>
      </c>
      <c r="D1075" s="39" t="s">
        <v>1296</v>
      </c>
      <c r="E1075" s="39" t="s">
        <v>117</v>
      </c>
      <c r="F1075" s="200">
        <v>5328</v>
      </c>
      <c r="G1075" s="48"/>
      <c r="H1075" s="48"/>
      <c r="I1075" s="48" t="s">
        <v>2983</v>
      </c>
      <c r="J1075" s="52" t="s">
        <v>118</v>
      </c>
      <c r="K1075" s="181" t="s">
        <v>2216</v>
      </c>
      <c r="L1075" s="52" t="s">
        <v>2990</v>
      </c>
    </row>
    <row r="1076" spans="1:12" ht="15.75" customHeight="1" x14ac:dyDescent="0.25">
      <c r="A1076" s="34">
        <v>42820</v>
      </c>
      <c r="B1076" s="33" t="s">
        <v>2996</v>
      </c>
      <c r="C1076" s="157">
        <v>74</v>
      </c>
      <c r="D1076" s="39" t="s">
        <v>1296</v>
      </c>
      <c r="E1076" s="39" t="s">
        <v>117</v>
      </c>
      <c r="F1076" s="200">
        <v>4096</v>
      </c>
      <c r="G1076" s="48"/>
      <c r="H1076" s="48"/>
      <c r="I1076" s="48" t="s">
        <v>2983</v>
      </c>
      <c r="J1076" s="52" t="s">
        <v>118</v>
      </c>
      <c r="K1076" s="181" t="s">
        <v>2216</v>
      </c>
      <c r="L1076" s="52" t="s">
        <v>2990</v>
      </c>
    </row>
    <row r="1077" spans="1:12" ht="15.75" customHeight="1" x14ac:dyDescent="0.25">
      <c r="A1077" s="34">
        <v>42820</v>
      </c>
      <c r="B1077" s="33" t="s">
        <v>2996</v>
      </c>
      <c r="C1077" s="157">
        <v>74</v>
      </c>
      <c r="D1077" s="39" t="s">
        <v>1296</v>
      </c>
      <c r="E1077" s="39" t="s">
        <v>117</v>
      </c>
      <c r="F1077" s="200">
        <v>4096</v>
      </c>
      <c r="G1077" s="48"/>
      <c r="H1077" s="48"/>
      <c r="I1077" s="48" t="s">
        <v>2983</v>
      </c>
      <c r="J1077" s="52" t="s">
        <v>118</v>
      </c>
      <c r="K1077" s="181" t="s">
        <v>2216</v>
      </c>
      <c r="L1077" s="52" t="s">
        <v>2990</v>
      </c>
    </row>
    <row r="1078" spans="1:12" ht="15.75" customHeight="1" x14ac:dyDescent="0.25">
      <c r="A1078" s="34">
        <v>42820</v>
      </c>
      <c r="B1078" s="33" t="s">
        <v>2996</v>
      </c>
      <c r="C1078" s="157">
        <v>75</v>
      </c>
      <c r="D1078" s="39" t="s">
        <v>362</v>
      </c>
      <c r="E1078" s="39" t="s">
        <v>2509</v>
      </c>
      <c r="F1078" s="200">
        <v>89</v>
      </c>
      <c r="G1078" s="48"/>
      <c r="H1078" s="48"/>
      <c r="I1078" s="48" t="s">
        <v>2983</v>
      </c>
      <c r="J1078" s="52" t="s">
        <v>118</v>
      </c>
      <c r="K1078" s="181" t="s">
        <v>10</v>
      </c>
      <c r="L1078" s="52" t="s">
        <v>10</v>
      </c>
    </row>
    <row r="1079" spans="1:12" ht="15.75" customHeight="1" x14ac:dyDescent="0.25">
      <c r="A1079" s="34">
        <v>42820</v>
      </c>
      <c r="B1079" s="33" t="s">
        <v>2996</v>
      </c>
      <c r="C1079" s="157">
        <v>76</v>
      </c>
      <c r="D1079" s="39" t="s">
        <v>362</v>
      </c>
      <c r="E1079" s="39" t="s">
        <v>2510</v>
      </c>
      <c r="F1079" s="200">
        <v>33</v>
      </c>
      <c r="G1079" s="48"/>
      <c r="H1079" s="48"/>
      <c r="I1079" s="48" t="s">
        <v>2983</v>
      </c>
      <c r="J1079" s="52" t="s">
        <v>118</v>
      </c>
      <c r="K1079" s="181" t="s">
        <v>10</v>
      </c>
      <c r="L1079" s="52" t="s">
        <v>10</v>
      </c>
    </row>
    <row r="1080" spans="1:12" ht="15.75" customHeight="1" x14ac:dyDescent="0.25">
      <c r="A1080" s="34">
        <v>42820</v>
      </c>
      <c r="B1080" s="33" t="s">
        <v>2996</v>
      </c>
      <c r="C1080" s="157">
        <v>76</v>
      </c>
      <c r="D1080" s="39" t="s">
        <v>362</v>
      </c>
      <c r="E1080" s="39" t="s">
        <v>2511</v>
      </c>
      <c r="F1080" s="200">
        <v>51</v>
      </c>
      <c r="G1080" s="48"/>
      <c r="H1080" s="48"/>
      <c r="I1080" s="48" t="s">
        <v>2983</v>
      </c>
      <c r="J1080" s="52" t="s">
        <v>118</v>
      </c>
      <c r="K1080" s="181" t="s">
        <v>10</v>
      </c>
      <c r="L1080" s="52" t="s">
        <v>10</v>
      </c>
    </row>
    <row r="1081" spans="1:12" ht="15.75" customHeight="1" x14ac:dyDescent="0.25">
      <c r="A1081" s="34">
        <v>42820</v>
      </c>
      <c r="B1081" s="33" t="s">
        <v>2996</v>
      </c>
      <c r="C1081" s="157">
        <v>76</v>
      </c>
      <c r="D1081" s="39" t="s">
        <v>362</v>
      </c>
      <c r="E1081" s="39" t="s">
        <v>2512</v>
      </c>
      <c r="F1081" s="200">
        <v>100</v>
      </c>
      <c r="G1081" s="48"/>
      <c r="H1081" s="48"/>
      <c r="I1081" s="48" t="s">
        <v>2983</v>
      </c>
      <c r="J1081" s="52" t="s">
        <v>118</v>
      </c>
      <c r="K1081" s="181" t="s">
        <v>2216</v>
      </c>
      <c r="L1081" s="52" t="s">
        <v>2990</v>
      </c>
    </row>
    <row r="1082" spans="1:12" ht="15.75" customHeight="1" x14ac:dyDescent="0.25">
      <c r="A1082" s="34">
        <v>42820</v>
      </c>
      <c r="B1082" s="33" t="s">
        <v>2996</v>
      </c>
      <c r="C1082" s="157">
        <v>76</v>
      </c>
      <c r="D1082" s="39" t="s">
        <v>362</v>
      </c>
      <c r="E1082" s="39" t="s">
        <v>2354</v>
      </c>
      <c r="F1082" s="200">
        <v>85</v>
      </c>
      <c r="G1082" s="48"/>
      <c r="H1082" s="48"/>
      <c r="I1082" s="48" t="s">
        <v>2983</v>
      </c>
      <c r="J1082" s="52" t="s">
        <v>118</v>
      </c>
      <c r="K1082" s="181" t="s">
        <v>2216</v>
      </c>
      <c r="L1082" s="52" t="s">
        <v>2990</v>
      </c>
    </row>
    <row r="1083" spans="1:12" ht="15.75" customHeight="1" x14ac:dyDescent="0.25">
      <c r="A1083" s="34">
        <v>42820</v>
      </c>
      <c r="B1083" s="33" t="s">
        <v>2996</v>
      </c>
      <c r="C1083" s="157">
        <v>118</v>
      </c>
      <c r="D1083" s="39" t="s">
        <v>1296</v>
      </c>
      <c r="E1083" s="39" t="s">
        <v>117</v>
      </c>
      <c r="F1083" s="200">
        <v>4297</v>
      </c>
      <c r="G1083" s="48"/>
      <c r="H1083" s="48"/>
      <c r="I1083" s="48" t="s">
        <v>2983</v>
      </c>
      <c r="J1083" s="52" t="s">
        <v>118</v>
      </c>
      <c r="K1083" s="181" t="s">
        <v>2216</v>
      </c>
      <c r="L1083" s="52" t="s">
        <v>2990</v>
      </c>
    </row>
    <row r="1084" spans="1:12" ht="15.75" customHeight="1" x14ac:dyDescent="0.25">
      <c r="A1084" s="34">
        <v>42820</v>
      </c>
      <c r="B1084" s="33" t="s">
        <v>2996</v>
      </c>
      <c r="C1084" s="157">
        <v>118</v>
      </c>
      <c r="D1084" s="39" t="s">
        <v>1296</v>
      </c>
      <c r="E1084" s="39" t="s">
        <v>117</v>
      </c>
      <c r="F1084" s="200">
        <v>1350</v>
      </c>
      <c r="G1084" s="48"/>
      <c r="H1084" s="48"/>
      <c r="I1084" s="48" t="s">
        <v>2983</v>
      </c>
      <c r="J1084" s="52" t="s">
        <v>118</v>
      </c>
      <c r="K1084" s="181" t="s">
        <v>2216</v>
      </c>
      <c r="L1084" s="52" t="s">
        <v>2990</v>
      </c>
    </row>
    <row r="1085" spans="1:12" ht="15.75" customHeight="1" x14ac:dyDescent="0.25">
      <c r="A1085" s="34">
        <v>42820</v>
      </c>
      <c r="B1085" s="33" t="s">
        <v>2996</v>
      </c>
      <c r="C1085" s="157">
        <v>118</v>
      </c>
      <c r="D1085" s="39" t="s">
        <v>1296</v>
      </c>
      <c r="E1085" s="39" t="s">
        <v>117</v>
      </c>
      <c r="F1085" s="200">
        <v>720</v>
      </c>
      <c r="G1085" s="48"/>
      <c r="H1085" s="48"/>
      <c r="I1085" s="48" t="s">
        <v>2983</v>
      </c>
      <c r="J1085" s="52" t="s">
        <v>118</v>
      </c>
      <c r="K1085" s="181" t="s">
        <v>2216</v>
      </c>
      <c r="L1085" s="52" t="s">
        <v>2990</v>
      </c>
    </row>
    <row r="1086" spans="1:12" ht="15" customHeight="1" x14ac:dyDescent="0.25">
      <c r="A1086" s="34">
        <v>42821</v>
      </c>
      <c r="B1086" s="33" t="s">
        <v>2996</v>
      </c>
      <c r="C1086" s="157">
        <v>38</v>
      </c>
      <c r="D1086" s="39" t="s">
        <v>2518</v>
      </c>
      <c r="E1086" s="39" t="s">
        <v>2519</v>
      </c>
      <c r="F1086" s="200">
        <v>200</v>
      </c>
      <c r="G1086" s="48"/>
      <c r="H1086" s="48"/>
      <c r="I1086" s="48" t="s">
        <v>2983</v>
      </c>
      <c r="J1086" s="52" t="s">
        <v>142</v>
      </c>
      <c r="K1086" s="181" t="s">
        <v>2980</v>
      </c>
      <c r="L1086" s="52" t="s">
        <v>2989</v>
      </c>
    </row>
    <row r="1087" spans="1:12" ht="15" customHeight="1" x14ac:dyDescent="0.25">
      <c r="A1087" s="34">
        <v>42821</v>
      </c>
      <c r="B1087" s="33" t="s">
        <v>2996</v>
      </c>
      <c r="C1087" s="157">
        <v>39</v>
      </c>
      <c r="D1087" s="39" t="s">
        <v>1998</v>
      </c>
      <c r="E1087" s="39" t="s">
        <v>2523</v>
      </c>
      <c r="F1087" s="200">
        <v>250</v>
      </c>
      <c r="G1087" s="48"/>
      <c r="H1087" s="48"/>
      <c r="I1087" s="48" t="s">
        <v>2983</v>
      </c>
      <c r="J1087" s="52" t="s">
        <v>142</v>
      </c>
      <c r="K1087" s="181" t="s">
        <v>2974</v>
      </c>
      <c r="L1087" s="52" t="s">
        <v>2974</v>
      </c>
    </row>
    <row r="1088" spans="1:12" ht="15" customHeight="1" x14ac:dyDescent="0.25">
      <c r="A1088" s="34">
        <v>42821</v>
      </c>
      <c r="B1088" s="33" t="s">
        <v>2996</v>
      </c>
      <c r="C1088" s="157">
        <v>40</v>
      </c>
      <c r="D1088" s="39" t="s">
        <v>1554</v>
      </c>
      <c r="E1088" s="39" t="s">
        <v>2525</v>
      </c>
      <c r="F1088" s="200">
        <v>19</v>
      </c>
      <c r="G1088" s="48"/>
      <c r="H1088" s="48"/>
      <c r="I1088" s="48" t="s">
        <v>2983</v>
      </c>
      <c r="J1088" s="52" t="s">
        <v>142</v>
      </c>
      <c r="K1088" s="181" t="s">
        <v>2977</v>
      </c>
      <c r="L1088" s="52" t="s">
        <v>2989</v>
      </c>
    </row>
    <row r="1089" spans="1:13" ht="15.75" customHeight="1" x14ac:dyDescent="0.25">
      <c r="A1089" s="34">
        <v>42821</v>
      </c>
      <c r="B1089" s="33" t="s">
        <v>2996</v>
      </c>
      <c r="C1089" s="157">
        <v>46</v>
      </c>
      <c r="D1089" s="39" t="s">
        <v>143</v>
      </c>
      <c r="E1089" s="39" t="s">
        <v>2520</v>
      </c>
      <c r="F1089" s="200">
        <v>459</v>
      </c>
      <c r="G1089" s="48"/>
      <c r="H1089" s="48"/>
      <c r="I1089" s="48" t="s">
        <v>2983</v>
      </c>
      <c r="J1089" s="52" t="s">
        <v>142</v>
      </c>
      <c r="K1089" s="181" t="s">
        <v>2989</v>
      </c>
      <c r="L1089" s="52" t="s">
        <v>2975</v>
      </c>
    </row>
    <row r="1090" spans="1:13" ht="15.75" customHeight="1" x14ac:dyDescent="0.25">
      <c r="A1090" s="34">
        <v>42821</v>
      </c>
      <c r="B1090" s="33" t="s">
        <v>2996</v>
      </c>
      <c r="C1090" s="157">
        <v>77</v>
      </c>
      <c r="D1090" s="39" t="s">
        <v>375</v>
      </c>
      <c r="E1090" s="39" t="s">
        <v>117</v>
      </c>
      <c r="F1090" s="200">
        <v>1437.5</v>
      </c>
      <c r="G1090" s="48"/>
      <c r="H1090" s="48"/>
      <c r="I1090" s="48" t="s">
        <v>2983</v>
      </c>
      <c r="J1090" s="52" t="s">
        <v>118</v>
      </c>
      <c r="K1090" s="181" t="s">
        <v>2216</v>
      </c>
      <c r="L1090" s="52" t="s">
        <v>2990</v>
      </c>
    </row>
    <row r="1091" spans="1:13" ht="15.75" customHeight="1" x14ac:dyDescent="0.25">
      <c r="A1091" s="34">
        <v>42821</v>
      </c>
      <c r="B1091" s="33" t="s">
        <v>2996</v>
      </c>
      <c r="C1091" s="157">
        <v>77</v>
      </c>
      <c r="D1091" s="39" t="s">
        <v>375</v>
      </c>
      <c r="E1091" s="39" t="s">
        <v>117</v>
      </c>
      <c r="F1091" s="200">
        <v>4312.5</v>
      </c>
      <c r="G1091" s="48"/>
      <c r="H1091" s="48"/>
      <c r="I1091" s="48" t="s">
        <v>2983</v>
      </c>
      <c r="J1091" s="52" t="s">
        <v>118</v>
      </c>
      <c r="K1091" s="181" t="s">
        <v>2216</v>
      </c>
      <c r="L1091" s="52" t="s">
        <v>2990</v>
      </c>
    </row>
    <row r="1092" spans="1:13" ht="15.75" customHeight="1" x14ac:dyDescent="0.25">
      <c r="A1092" s="34">
        <v>42821</v>
      </c>
      <c r="B1092" s="33" t="s">
        <v>2996</v>
      </c>
      <c r="C1092" s="157">
        <v>78</v>
      </c>
      <c r="D1092" s="39" t="s">
        <v>134</v>
      </c>
      <c r="E1092" s="39" t="s">
        <v>2513</v>
      </c>
      <c r="F1092" s="200">
        <v>1220</v>
      </c>
      <c r="G1092" s="48"/>
      <c r="H1092" s="48"/>
      <c r="I1092" s="48" t="s">
        <v>2983</v>
      </c>
      <c r="J1092" s="52" t="s">
        <v>118</v>
      </c>
      <c r="K1092" s="181" t="s">
        <v>2216</v>
      </c>
      <c r="L1092" s="52" t="s">
        <v>2990</v>
      </c>
    </row>
    <row r="1093" spans="1:13" ht="15.75" customHeight="1" x14ac:dyDescent="0.25">
      <c r="A1093" s="34">
        <v>42821</v>
      </c>
      <c r="B1093" s="33" t="s">
        <v>2996</v>
      </c>
      <c r="C1093" s="157">
        <v>79</v>
      </c>
      <c r="D1093" s="39" t="s">
        <v>2177</v>
      </c>
      <c r="E1093" s="39" t="s">
        <v>2514</v>
      </c>
      <c r="F1093" s="200">
        <v>900</v>
      </c>
      <c r="G1093" s="48"/>
      <c r="H1093" s="48"/>
      <c r="I1093" s="48" t="s">
        <v>2983</v>
      </c>
      <c r="J1093" s="52" t="s">
        <v>118</v>
      </c>
      <c r="K1093" s="181" t="s">
        <v>2216</v>
      </c>
      <c r="L1093" s="52" t="s">
        <v>2990</v>
      </c>
    </row>
    <row r="1094" spans="1:13" ht="15" customHeight="1" x14ac:dyDescent="0.25">
      <c r="A1094" s="34">
        <v>42821</v>
      </c>
      <c r="B1094" s="33" t="s">
        <v>2996</v>
      </c>
      <c r="C1094" s="157">
        <v>80</v>
      </c>
      <c r="D1094" s="39" t="s">
        <v>92</v>
      </c>
      <c r="E1094" s="39" t="s">
        <v>2515</v>
      </c>
      <c r="F1094" s="200">
        <v>2500</v>
      </c>
      <c r="G1094" s="48"/>
      <c r="H1094" s="48"/>
      <c r="I1094" s="48" t="s">
        <v>2983</v>
      </c>
      <c r="J1094" s="52" t="s">
        <v>118</v>
      </c>
      <c r="K1094" s="181" t="s">
        <v>2216</v>
      </c>
      <c r="L1094" s="52" t="s">
        <v>2990</v>
      </c>
    </row>
    <row r="1095" spans="1:13" ht="15" customHeight="1" x14ac:dyDescent="0.25">
      <c r="A1095" s="34">
        <v>42821</v>
      </c>
      <c r="B1095" s="33" t="s">
        <v>2996</v>
      </c>
      <c r="C1095" s="157">
        <v>80</v>
      </c>
      <c r="D1095" s="39" t="s">
        <v>92</v>
      </c>
      <c r="E1095" s="39" t="s">
        <v>2516</v>
      </c>
      <c r="F1095" s="200">
        <v>500</v>
      </c>
      <c r="G1095" s="48"/>
      <c r="H1095" s="48"/>
      <c r="I1095" s="48" t="s">
        <v>2983</v>
      </c>
      <c r="J1095" s="52" t="s">
        <v>118</v>
      </c>
      <c r="K1095" s="181" t="s">
        <v>2216</v>
      </c>
      <c r="L1095" s="52" t="s">
        <v>2990</v>
      </c>
    </row>
    <row r="1096" spans="1:13" ht="15.75" customHeight="1" x14ac:dyDescent="0.25">
      <c r="A1096" s="34">
        <v>42821</v>
      </c>
      <c r="B1096" s="33" t="s">
        <v>2996</v>
      </c>
      <c r="C1096" s="157">
        <v>81</v>
      </c>
      <c r="D1096" s="39" t="s">
        <v>2405</v>
      </c>
      <c r="E1096" s="39" t="s">
        <v>2517</v>
      </c>
      <c r="F1096" s="200">
        <v>990</v>
      </c>
      <c r="G1096" s="48"/>
      <c r="H1096" s="48"/>
      <c r="I1096" s="48" t="s">
        <v>2983</v>
      </c>
      <c r="J1096" s="52" t="s">
        <v>118</v>
      </c>
      <c r="K1096" s="181" t="s">
        <v>2216</v>
      </c>
      <c r="L1096" s="52" t="s">
        <v>2990</v>
      </c>
    </row>
    <row r="1097" spans="1:13" ht="15.75" customHeight="1" x14ac:dyDescent="0.25">
      <c r="A1097" s="34">
        <v>42821</v>
      </c>
      <c r="B1097" s="33" t="s">
        <v>2996</v>
      </c>
      <c r="C1097" s="157">
        <v>82</v>
      </c>
      <c r="D1097" s="39" t="s">
        <v>2177</v>
      </c>
      <c r="E1097" s="39" t="s">
        <v>2521</v>
      </c>
      <c r="F1097" s="200">
        <v>600</v>
      </c>
      <c r="G1097" s="48"/>
      <c r="H1097" s="48"/>
      <c r="I1097" s="48" t="s">
        <v>2983</v>
      </c>
      <c r="J1097" s="52" t="s">
        <v>118</v>
      </c>
      <c r="K1097" s="181" t="s">
        <v>2216</v>
      </c>
      <c r="L1097" s="52" t="s">
        <v>2990</v>
      </c>
    </row>
    <row r="1098" spans="1:13" ht="15.75" customHeight="1" x14ac:dyDescent="0.25">
      <c r="A1098" s="34">
        <v>42821</v>
      </c>
      <c r="B1098" s="33" t="s">
        <v>2996</v>
      </c>
      <c r="C1098" s="157">
        <v>83</v>
      </c>
      <c r="D1098" s="39" t="s">
        <v>2177</v>
      </c>
      <c r="E1098" s="39" t="s">
        <v>2522</v>
      </c>
      <c r="F1098" s="200">
        <v>1500</v>
      </c>
      <c r="G1098" s="48"/>
      <c r="H1098" s="48"/>
      <c r="I1098" s="48" t="s">
        <v>2983</v>
      </c>
      <c r="J1098" s="52" t="s">
        <v>118</v>
      </c>
      <c r="K1098" s="181" t="s">
        <v>2216</v>
      </c>
      <c r="L1098" s="52" t="s">
        <v>2990</v>
      </c>
    </row>
    <row r="1099" spans="1:13" ht="15.75" customHeight="1" x14ac:dyDescent="0.25">
      <c r="A1099" s="34">
        <v>42821</v>
      </c>
      <c r="B1099" s="33" t="s">
        <v>2996</v>
      </c>
      <c r="C1099" s="157">
        <v>84</v>
      </c>
      <c r="D1099" s="39" t="s">
        <v>2177</v>
      </c>
      <c r="E1099" s="39" t="s">
        <v>2524</v>
      </c>
      <c r="F1099" s="200">
        <v>400</v>
      </c>
      <c r="G1099" s="48"/>
      <c r="H1099" s="48"/>
      <c r="I1099" s="48" t="s">
        <v>2983</v>
      </c>
      <c r="J1099" s="52" t="s">
        <v>118</v>
      </c>
      <c r="K1099" s="181" t="s">
        <v>2216</v>
      </c>
      <c r="L1099" s="52" t="s">
        <v>2990</v>
      </c>
    </row>
    <row r="1100" spans="1:13" ht="15.75" customHeight="1" x14ac:dyDescent="0.25">
      <c r="A1100" s="34">
        <v>42821</v>
      </c>
      <c r="B1100" s="33" t="s">
        <v>2996</v>
      </c>
      <c r="C1100" s="157">
        <v>85</v>
      </c>
      <c r="D1100" s="39" t="s">
        <v>240</v>
      </c>
      <c r="E1100" s="39" t="s">
        <v>702</v>
      </c>
      <c r="F1100" s="200">
        <v>300</v>
      </c>
      <c r="G1100" s="48"/>
      <c r="H1100" s="48"/>
      <c r="I1100" s="48" t="s">
        <v>2983</v>
      </c>
      <c r="J1100" s="52" t="s">
        <v>118</v>
      </c>
      <c r="K1100" s="181" t="s">
        <v>10</v>
      </c>
      <c r="L1100" s="52" t="s">
        <v>10</v>
      </c>
    </row>
    <row r="1101" spans="1:13" ht="15.75" customHeight="1" x14ac:dyDescent="0.25">
      <c r="A1101" s="33">
        <v>42821</v>
      </c>
      <c r="B1101" s="33" t="s">
        <v>2996</v>
      </c>
      <c r="C1101" s="157">
        <v>123</v>
      </c>
      <c r="D1101" s="30"/>
      <c r="E1101" s="30"/>
      <c r="F1101" s="199">
        <v>62.25</v>
      </c>
      <c r="G1101" s="31"/>
      <c r="H1101" s="31"/>
      <c r="I1101" s="31" t="s">
        <v>2983</v>
      </c>
      <c r="J1101" s="31" t="s">
        <v>118</v>
      </c>
      <c r="K1101" s="65" t="s">
        <v>2216</v>
      </c>
      <c r="L1101" s="52" t="s">
        <v>2990</v>
      </c>
      <c r="M1101" s="130"/>
    </row>
    <row r="1102" spans="1:13" ht="15.75" customHeight="1" x14ac:dyDescent="0.25">
      <c r="A1102" s="34">
        <v>42822</v>
      </c>
      <c r="B1102" s="33" t="s">
        <v>2996</v>
      </c>
      <c r="C1102" s="157">
        <v>41</v>
      </c>
      <c r="D1102" s="39" t="s">
        <v>2540</v>
      </c>
      <c r="E1102" s="39" t="s">
        <v>2541</v>
      </c>
      <c r="F1102" s="200">
        <v>55</v>
      </c>
      <c r="G1102" s="48"/>
      <c r="H1102" s="48"/>
      <c r="I1102" s="48" t="s">
        <v>2983</v>
      </c>
      <c r="J1102" s="52" t="s">
        <v>142</v>
      </c>
      <c r="K1102" s="181" t="s">
        <v>2979</v>
      </c>
      <c r="L1102" s="52" t="s">
        <v>2975</v>
      </c>
    </row>
    <row r="1103" spans="1:13" ht="15.75" customHeight="1" x14ac:dyDescent="0.25">
      <c r="A1103" s="34">
        <v>42822</v>
      </c>
      <c r="B1103" s="33" t="s">
        <v>2996</v>
      </c>
      <c r="C1103" s="157">
        <v>53</v>
      </c>
      <c r="D1103" s="39" t="s">
        <v>2544</v>
      </c>
      <c r="E1103" s="39" t="s">
        <v>2545</v>
      </c>
      <c r="F1103" s="200">
        <v>200</v>
      </c>
      <c r="G1103" s="48"/>
      <c r="H1103" s="48"/>
      <c r="I1103" s="48" t="s">
        <v>2983</v>
      </c>
      <c r="J1103" s="52" t="s">
        <v>142</v>
      </c>
      <c r="K1103" s="181" t="s">
        <v>2989</v>
      </c>
      <c r="L1103" s="52" t="s">
        <v>2989</v>
      </c>
    </row>
    <row r="1104" spans="1:13" ht="15.75" customHeight="1" x14ac:dyDescent="0.25">
      <c r="A1104" s="34">
        <v>42822</v>
      </c>
      <c r="B1104" s="33" t="s">
        <v>2996</v>
      </c>
      <c r="C1104" s="157">
        <v>86</v>
      </c>
      <c r="D1104" s="39" t="s">
        <v>52</v>
      </c>
      <c r="E1104" s="39" t="s">
        <v>2526</v>
      </c>
      <c r="F1104" s="200">
        <v>3000</v>
      </c>
      <c r="G1104" s="48"/>
      <c r="H1104" s="48"/>
      <c r="I1104" s="48" t="s">
        <v>2983</v>
      </c>
      <c r="J1104" s="52" t="s">
        <v>118</v>
      </c>
      <c r="K1104" s="181" t="s">
        <v>2216</v>
      </c>
      <c r="L1104" s="52" t="s">
        <v>2990</v>
      </c>
    </row>
    <row r="1105" spans="1:12" ht="15.75" customHeight="1" x14ac:dyDescent="0.25">
      <c r="A1105" s="34">
        <v>42822</v>
      </c>
      <c r="B1105" s="33" t="s">
        <v>2996</v>
      </c>
      <c r="C1105" s="157">
        <v>87</v>
      </c>
      <c r="D1105" s="39" t="s">
        <v>2527</v>
      </c>
      <c r="E1105" s="39" t="s">
        <v>2528</v>
      </c>
      <c r="F1105" s="200">
        <v>600</v>
      </c>
      <c r="G1105" s="48"/>
      <c r="H1105" s="48"/>
      <c r="I1105" s="48" t="s">
        <v>2983</v>
      </c>
      <c r="J1105" s="52" t="s">
        <v>118</v>
      </c>
      <c r="K1105" s="181" t="s">
        <v>10</v>
      </c>
      <c r="L1105" s="52" t="s">
        <v>10</v>
      </c>
    </row>
    <row r="1106" spans="1:12" ht="15.75" customHeight="1" x14ac:dyDescent="0.25">
      <c r="A1106" s="34">
        <v>42822</v>
      </c>
      <c r="B1106" s="33" t="s">
        <v>2996</v>
      </c>
      <c r="C1106" s="157">
        <v>88</v>
      </c>
      <c r="D1106" s="39" t="s">
        <v>52</v>
      </c>
      <c r="E1106" s="39" t="s">
        <v>2526</v>
      </c>
      <c r="F1106" s="200">
        <v>3000</v>
      </c>
      <c r="G1106" s="48"/>
      <c r="H1106" s="48"/>
      <c r="I1106" s="48" t="s">
        <v>2983</v>
      </c>
      <c r="J1106" s="52" t="s">
        <v>118</v>
      </c>
      <c r="K1106" s="181" t="s">
        <v>2216</v>
      </c>
      <c r="L1106" s="52" t="s">
        <v>2990</v>
      </c>
    </row>
    <row r="1107" spans="1:12" ht="15" customHeight="1" x14ac:dyDescent="0.25">
      <c r="A1107" s="34">
        <v>42822</v>
      </c>
      <c r="B1107" s="33" t="s">
        <v>2996</v>
      </c>
      <c r="C1107" s="157">
        <v>89</v>
      </c>
      <c r="D1107" s="39" t="s">
        <v>2404</v>
      </c>
      <c r="E1107" s="39" t="s">
        <v>117</v>
      </c>
      <c r="F1107" s="200">
        <v>47.5</v>
      </c>
      <c r="G1107" s="48"/>
      <c r="H1107" s="48"/>
      <c r="I1107" s="48" t="s">
        <v>2983</v>
      </c>
      <c r="J1107" s="52" t="s">
        <v>118</v>
      </c>
      <c r="K1107" s="181" t="s">
        <v>2216</v>
      </c>
      <c r="L1107" s="52" t="s">
        <v>2990</v>
      </c>
    </row>
    <row r="1108" spans="1:12" ht="15" customHeight="1" x14ac:dyDescent="0.25">
      <c r="A1108" s="34">
        <v>42822</v>
      </c>
      <c r="B1108" s="33" t="s">
        <v>2996</v>
      </c>
      <c r="C1108" s="157">
        <v>89</v>
      </c>
      <c r="D1108" s="39" t="s">
        <v>2404</v>
      </c>
      <c r="E1108" s="39" t="s">
        <v>117</v>
      </c>
      <c r="F1108" s="200">
        <v>47.5</v>
      </c>
      <c r="G1108" s="48"/>
      <c r="H1108" s="48"/>
      <c r="I1108" s="48" t="s">
        <v>2983</v>
      </c>
      <c r="J1108" s="52" t="s">
        <v>118</v>
      </c>
      <c r="K1108" s="181" t="s">
        <v>2216</v>
      </c>
      <c r="L1108" s="52" t="s">
        <v>2990</v>
      </c>
    </row>
    <row r="1109" spans="1:12" ht="15.75" customHeight="1" x14ac:dyDescent="0.25">
      <c r="A1109" s="34">
        <v>42822</v>
      </c>
      <c r="B1109" s="33" t="s">
        <v>2996</v>
      </c>
      <c r="C1109" s="157">
        <v>89</v>
      </c>
      <c r="D1109" s="39" t="s">
        <v>2404</v>
      </c>
      <c r="E1109" s="39" t="s">
        <v>117</v>
      </c>
      <c r="F1109" s="200">
        <v>550</v>
      </c>
      <c r="G1109" s="48"/>
      <c r="H1109" s="48"/>
      <c r="I1109" s="48" t="s">
        <v>2983</v>
      </c>
      <c r="J1109" s="52" t="s">
        <v>118</v>
      </c>
      <c r="K1109" s="181" t="s">
        <v>2216</v>
      </c>
      <c r="L1109" s="52" t="s">
        <v>2990</v>
      </c>
    </row>
    <row r="1110" spans="1:12" ht="15.75" customHeight="1" x14ac:dyDescent="0.25">
      <c r="A1110" s="34">
        <v>42822</v>
      </c>
      <c r="B1110" s="33" t="s">
        <v>2996</v>
      </c>
      <c r="C1110" s="157">
        <v>89</v>
      </c>
      <c r="D1110" s="39" t="s">
        <v>2404</v>
      </c>
      <c r="E1110" s="39" t="s">
        <v>117</v>
      </c>
      <c r="F1110" s="200">
        <v>76</v>
      </c>
      <c r="G1110" s="48"/>
      <c r="H1110" s="48"/>
      <c r="I1110" s="48" t="s">
        <v>2983</v>
      </c>
      <c r="J1110" s="52" t="s">
        <v>118</v>
      </c>
      <c r="K1110" s="181" t="s">
        <v>2216</v>
      </c>
      <c r="L1110" s="52" t="s">
        <v>2990</v>
      </c>
    </row>
    <row r="1111" spans="1:12" ht="15.75" customHeight="1" x14ac:dyDescent="0.25">
      <c r="A1111" s="34">
        <v>42822</v>
      </c>
      <c r="B1111" s="33" t="s">
        <v>2996</v>
      </c>
      <c r="C1111" s="157">
        <v>90</v>
      </c>
      <c r="D1111" s="39" t="s">
        <v>52</v>
      </c>
      <c r="E1111" s="39" t="s">
        <v>2526</v>
      </c>
      <c r="F1111" s="200">
        <v>3000</v>
      </c>
      <c r="G1111" s="48"/>
      <c r="H1111" s="48"/>
      <c r="I1111" s="48" t="s">
        <v>2983</v>
      </c>
      <c r="J1111" s="52" t="s">
        <v>118</v>
      </c>
      <c r="K1111" s="181" t="s">
        <v>2216</v>
      </c>
      <c r="L1111" s="52" t="s">
        <v>2990</v>
      </c>
    </row>
    <row r="1112" spans="1:12" ht="15.75" customHeight="1" x14ac:dyDescent="0.25">
      <c r="A1112" s="34">
        <v>42822</v>
      </c>
      <c r="B1112" s="33" t="s">
        <v>2996</v>
      </c>
      <c r="C1112" s="157">
        <v>91</v>
      </c>
      <c r="D1112" s="39" t="s">
        <v>362</v>
      </c>
      <c r="E1112" s="39" t="s">
        <v>2531</v>
      </c>
      <c r="F1112" s="200">
        <v>160</v>
      </c>
      <c r="G1112" s="48"/>
      <c r="H1112" s="48"/>
      <c r="I1112" s="48" t="s">
        <v>2983</v>
      </c>
      <c r="J1112" s="52" t="s">
        <v>118</v>
      </c>
      <c r="K1112" s="181" t="s">
        <v>10</v>
      </c>
      <c r="L1112" s="52" t="s">
        <v>10</v>
      </c>
    </row>
    <row r="1113" spans="1:12" ht="15.75" customHeight="1" x14ac:dyDescent="0.25">
      <c r="A1113" s="34">
        <v>42822</v>
      </c>
      <c r="B1113" s="33" t="s">
        <v>2996</v>
      </c>
      <c r="C1113" s="157">
        <v>91</v>
      </c>
      <c r="D1113" s="39" t="s">
        <v>362</v>
      </c>
      <c r="E1113" s="39" t="s">
        <v>2532</v>
      </c>
      <c r="F1113" s="200">
        <v>65</v>
      </c>
      <c r="G1113" s="48"/>
      <c r="H1113" s="48"/>
      <c r="I1113" s="48" t="s">
        <v>2983</v>
      </c>
      <c r="J1113" s="52" t="s">
        <v>118</v>
      </c>
      <c r="K1113" s="181" t="s">
        <v>10</v>
      </c>
      <c r="L1113" s="52" t="s">
        <v>10</v>
      </c>
    </row>
    <row r="1114" spans="1:12" ht="15.75" customHeight="1" x14ac:dyDescent="0.25">
      <c r="A1114" s="34">
        <v>42822</v>
      </c>
      <c r="B1114" s="33" t="s">
        <v>2996</v>
      </c>
      <c r="C1114" s="157">
        <v>91</v>
      </c>
      <c r="D1114" s="39" t="s">
        <v>362</v>
      </c>
      <c r="E1114" s="39" t="s">
        <v>2533</v>
      </c>
      <c r="F1114" s="200">
        <v>200</v>
      </c>
      <c r="G1114" s="48"/>
      <c r="H1114" s="48"/>
      <c r="I1114" s="48" t="s">
        <v>2983</v>
      </c>
      <c r="J1114" s="52" t="s">
        <v>118</v>
      </c>
      <c r="K1114" s="181" t="s">
        <v>2216</v>
      </c>
      <c r="L1114" s="52" t="s">
        <v>2990</v>
      </c>
    </row>
    <row r="1115" spans="1:12" ht="15.75" customHeight="1" x14ac:dyDescent="0.25">
      <c r="A1115" s="34">
        <v>42822</v>
      </c>
      <c r="B1115" s="33" t="s">
        <v>2996</v>
      </c>
      <c r="C1115" s="157">
        <v>91</v>
      </c>
      <c r="D1115" s="39" t="s">
        <v>362</v>
      </c>
      <c r="E1115" s="39" t="s">
        <v>2534</v>
      </c>
      <c r="F1115" s="200">
        <v>140</v>
      </c>
      <c r="G1115" s="48"/>
      <c r="H1115" s="48"/>
      <c r="I1115" s="48" t="s">
        <v>2983</v>
      </c>
      <c r="J1115" s="52" t="s">
        <v>118</v>
      </c>
      <c r="K1115" s="181" t="s">
        <v>2216</v>
      </c>
      <c r="L1115" s="52" t="s">
        <v>2990</v>
      </c>
    </row>
    <row r="1116" spans="1:12" ht="15" customHeight="1" x14ac:dyDescent="0.25">
      <c r="A1116" s="34">
        <v>42822</v>
      </c>
      <c r="B1116" s="33" t="s">
        <v>2996</v>
      </c>
      <c r="C1116" s="157">
        <v>91</v>
      </c>
      <c r="D1116" s="39" t="s">
        <v>362</v>
      </c>
      <c r="E1116" s="39" t="s">
        <v>2535</v>
      </c>
      <c r="F1116" s="200">
        <v>178.5</v>
      </c>
      <c r="G1116" s="48"/>
      <c r="H1116" s="48"/>
      <c r="I1116" s="48" t="s">
        <v>2983</v>
      </c>
      <c r="J1116" s="52" t="s">
        <v>118</v>
      </c>
      <c r="K1116" s="181" t="s">
        <v>2216</v>
      </c>
      <c r="L1116" s="52" t="s">
        <v>2990</v>
      </c>
    </row>
    <row r="1117" spans="1:12" ht="15.75" customHeight="1" x14ac:dyDescent="0.25">
      <c r="A1117" s="34">
        <v>42822</v>
      </c>
      <c r="B1117" s="33" t="s">
        <v>2996</v>
      </c>
      <c r="C1117" s="157">
        <v>91</v>
      </c>
      <c r="D1117" s="39" t="s">
        <v>362</v>
      </c>
      <c r="E1117" s="39" t="s">
        <v>2536</v>
      </c>
      <c r="F1117" s="200">
        <v>2200</v>
      </c>
      <c r="G1117" s="48"/>
      <c r="H1117" s="48"/>
      <c r="I1117" s="48" t="s">
        <v>2983</v>
      </c>
      <c r="J1117" s="52" t="s">
        <v>118</v>
      </c>
      <c r="K1117" s="181" t="s">
        <v>10</v>
      </c>
      <c r="L1117" s="52" t="s">
        <v>10</v>
      </c>
    </row>
    <row r="1118" spans="1:12" ht="15.75" customHeight="1" x14ac:dyDescent="0.25">
      <c r="A1118" s="34">
        <v>42822</v>
      </c>
      <c r="B1118" s="33" t="s">
        <v>2996</v>
      </c>
      <c r="C1118" s="157">
        <v>92</v>
      </c>
      <c r="D1118" s="39" t="s">
        <v>52</v>
      </c>
      <c r="E1118" s="39" t="s">
        <v>2529</v>
      </c>
      <c r="F1118" s="200">
        <v>140</v>
      </c>
      <c r="G1118" s="48"/>
      <c r="H1118" s="48"/>
      <c r="I1118" s="48" t="s">
        <v>2983</v>
      </c>
      <c r="J1118" s="52" t="s">
        <v>118</v>
      </c>
      <c r="K1118" s="181" t="s">
        <v>2216</v>
      </c>
      <c r="L1118" s="52" t="s">
        <v>2990</v>
      </c>
    </row>
    <row r="1119" spans="1:12" ht="15.75" customHeight="1" x14ac:dyDescent="0.25">
      <c r="A1119" s="34">
        <v>42822</v>
      </c>
      <c r="B1119" s="33" t="s">
        <v>2996</v>
      </c>
      <c r="C1119" s="157">
        <v>92</v>
      </c>
      <c r="D1119" s="39" t="s">
        <v>52</v>
      </c>
      <c r="E1119" s="39" t="s">
        <v>2530</v>
      </c>
      <c r="F1119" s="200">
        <v>175</v>
      </c>
      <c r="G1119" s="48"/>
      <c r="H1119" s="48"/>
      <c r="I1119" s="48" t="s">
        <v>2983</v>
      </c>
      <c r="J1119" s="52" t="s">
        <v>118</v>
      </c>
      <c r="K1119" s="181" t="s">
        <v>2216</v>
      </c>
      <c r="L1119" s="52" t="s">
        <v>2990</v>
      </c>
    </row>
    <row r="1120" spans="1:12" ht="15" customHeight="1" x14ac:dyDescent="0.25">
      <c r="A1120" s="34">
        <v>42822</v>
      </c>
      <c r="B1120" s="33" t="s">
        <v>2996</v>
      </c>
      <c r="C1120" s="157">
        <v>93</v>
      </c>
      <c r="D1120" s="39" t="s">
        <v>2537</v>
      </c>
      <c r="E1120" s="39" t="s">
        <v>2538</v>
      </c>
      <c r="F1120" s="200">
        <v>660.5</v>
      </c>
      <c r="G1120" s="48"/>
      <c r="H1120" s="48"/>
      <c r="I1120" s="48" t="s">
        <v>2983</v>
      </c>
      <c r="J1120" s="52" t="s">
        <v>118</v>
      </c>
      <c r="K1120" s="181" t="s">
        <v>2216</v>
      </c>
      <c r="L1120" s="52" t="s">
        <v>2990</v>
      </c>
    </row>
    <row r="1121" spans="1:12" ht="15" customHeight="1" x14ac:dyDescent="0.25">
      <c r="A1121" s="34">
        <v>42822</v>
      </c>
      <c r="B1121" s="33" t="s">
        <v>2996</v>
      </c>
      <c r="C1121" s="157">
        <v>93</v>
      </c>
      <c r="D1121" s="39" t="s">
        <v>2537</v>
      </c>
      <c r="E1121" s="39" t="s">
        <v>2538</v>
      </c>
      <c r="F1121" s="200">
        <v>20</v>
      </c>
      <c r="G1121" s="48"/>
      <c r="H1121" s="48"/>
      <c r="I1121" s="48" t="s">
        <v>2983</v>
      </c>
      <c r="J1121" s="52" t="s">
        <v>118</v>
      </c>
      <c r="K1121" s="181" t="s">
        <v>2216</v>
      </c>
      <c r="L1121" s="52" t="s">
        <v>2990</v>
      </c>
    </row>
    <row r="1122" spans="1:12" ht="15" customHeight="1" x14ac:dyDescent="0.25">
      <c r="A1122" s="34">
        <v>42822</v>
      </c>
      <c r="B1122" s="33" t="s">
        <v>2996</v>
      </c>
      <c r="C1122" s="157">
        <v>93</v>
      </c>
      <c r="D1122" s="39" t="s">
        <v>2537</v>
      </c>
      <c r="E1122" s="39" t="s">
        <v>2538</v>
      </c>
      <c r="F1122" s="200">
        <v>40.5</v>
      </c>
      <c r="G1122" s="48"/>
      <c r="H1122" s="48"/>
      <c r="I1122" s="48" t="s">
        <v>2983</v>
      </c>
      <c r="J1122" s="52" t="s">
        <v>118</v>
      </c>
      <c r="K1122" s="181" t="s">
        <v>2216</v>
      </c>
      <c r="L1122" s="52" t="s">
        <v>2990</v>
      </c>
    </row>
    <row r="1123" spans="1:12" ht="15.75" customHeight="1" x14ac:dyDescent="0.25">
      <c r="A1123" s="34">
        <v>42822</v>
      </c>
      <c r="B1123" s="33" t="s">
        <v>2996</v>
      </c>
      <c r="C1123" s="157">
        <v>94</v>
      </c>
      <c r="D1123" s="39" t="s">
        <v>1296</v>
      </c>
      <c r="E1123" s="39" t="s">
        <v>2539</v>
      </c>
      <c r="F1123" s="200">
        <v>14630</v>
      </c>
      <c r="G1123" s="48"/>
      <c r="H1123" s="48"/>
      <c r="I1123" s="48" t="s">
        <v>2983</v>
      </c>
      <c r="J1123" s="52" t="s">
        <v>118</v>
      </c>
      <c r="K1123" s="181" t="s">
        <v>2216</v>
      </c>
      <c r="L1123" s="52" t="s">
        <v>2990</v>
      </c>
    </row>
    <row r="1124" spans="1:12" ht="15.75" customHeight="1" x14ac:dyDescent="0.25">
      <c r="A1124" s="34">
        <v>42822</v>
      </c>
      <c r="B1124" s="33" t="s">
        <v>2996</v>
      </c>
      <c r="C1124" s="157">
        <v>94</v>
      </c>
      <c r="D1124" s="39" t="s">
        <v>1296</v>
      </c>
      <c r="E1124" s="39" t="s">
        <v>2539</v>
      </c>
      <c r="F1124" s="200">
        <v>1820</v>
      </c>
      <c r="G1124" s="48"/>
      <c r="H1124" s="48"/>
      <c r="I1124" s="48" t="s">
        <v>2983</v>
      </c>
      <c r="J1124" s="52" t="s">
        <v>118</v>
      </c>
      <c r="K1124" s="181" t="s">
        <v>2216</v>
      </c>
      <c r="L1124" s="52" t="s">
        <v>2990</v>
      </c>
    </row>
    <row r="1125" spans="1:12" ht="15.75" customHeight="1" x14ac:dyDescent="0.25">
      <c r="A1125" s="34">
        <v>42822</v>
      </c>
      <c r="B1125" s="33" t="s">
        <v>2996</v>
      </c>
      <c r="C1125" s="157">
        <v>95</v>
      </c>
      <c r="D1125" s="39" t="s">
        <v>2542</v>
      </c>
      <c r="E1125" s="39" t="s">
        <v>2543</v>
      </c>
      <c r="F1125" s="200">
        <v>300</v>
      </c>
      <c r="G1125" s="48"/>
      <c r="H1125" s="48"/>
      <c r="I1125" s="48" t="s">
        <v>2983</v>
      </c>
      <c r="J1125" s="52" t="s">
        <v>118</v>
      </c>
      <c r="K1125" s="181" t="s">
        <v>2216</v>
      </c>
      <c r="L1125" s="52" t="s">
        <v>2990</v>
      </c>
    </row>
    <row r="1126" spans="1:12" ht="15.75" customHeight="1" x14ac:dyDescent="0.25">
      <c r="A1126" s="34">
        <v>42822</v>
      </c>
      <c r="B1126" s="33" t="s">
        <v>2996</v>
      </c>
      <c r="C1126" s="157">
        <v>95</v>
      </c>
      <c r="D1126" s="39" t="s">
        <v>2542</v>
      </c>
      <c r="E1126" s="39" t="s">
        <v>397</v>
      </c>
      <c r="F1126" s="200">
        <v>400</v>
      </c>
      <c r="G1126" s="48"/>
      <c r="H1126" s="48"/>
      <c r="I1126" s="48" t="s">
        <v>2983</v>
      </c>
      <c r="J1126" s="52" t="s">
        <v>118</v>
      </c>
      <c r="K1126" s="181" t="s">
        <v>2216</v>
      </c>
      <c r="L1126" s="52" t="s">
        <v>2990</v>
      </c>
    </row>
    <row r="1127" spans="1:12" ht="15.75" customHeight="1" x14ac:dyDescent="0.25">
      <c r="A1127" s="34">
        <v>42823</v>
      </c>
      <c r="B1127" s="33" t="s">
        <v>2996</v>
      </c>
      <c r="C1127" s="157">
        <v>42</v>
      </c>
      <c r="D1127" s="39" t="s">
        <v>177</v>
      </c>
      <c r="E1127" s="39" t="s">
        <v>2546</v>
      </c>
      <c r="F1127" s="200">
        <v>485</v>
      </c>
      <c r="G1127" s="48"/>
      <c r="H1127" s="48"/>
      <c r="I1127" s="48" t="s">
        <v>2983</v>
      </c>
      <c r="J1127" s="52" t="s">
        <v>142</v>
      </c>
      <c r="K1127" s="181" t="s">
        <v>2979</v>
      </c>
      <c r="L1127" s="52" t="s">
        <v>2975</v>
      </c>
    </row>
    <row r="1128" spans="1:12" ht="15.75" customHeight="1" x14ac:dyDescent="0.25">
      <c r="A1128" s="34">
        <v>42823</v>
      </c>
      <c r="B1128" s="33" t="s">
        <v>2996</v>
      </c>
      <c r="C1128" s="157">
        <v>43</v>
      </c>
      <c r="D1128" s="39" t="s">
        <v>75</v>
      </c>
      <c r="E1128" s="39" t="s">
        <v>2551</v>
      </c>
      <c r="F1128" s="200">
        <v>159.5</v>
      </c>
      <c r="G1128" s="48"/>
      <c r="H1128" s="48"/>
      <c r="I1128" s="48" t="s">
        <v>2983</v>
      </c>
      <c r="J1128" s="52" t="s">
        <v>142</v>
      </c>
      <c r="K1128" s="181" t="s">
        <v>2977</v>
      </c>
      <c r="L1128" s="52" t="s">
        <v>2975</v>
      </c>
    </row>
    <row r="1129" spans="1:12" ht="15.75" customHeight="1" x14ac:dyDescent="0.25">
      <c r="A1129" s="34">
        <v>42823</v>
      </c>
      <c r="B1129" s="33" t="s">
        <v>2996</v>
      </c>
      <c r="C1129" s="157">
        <v>44</v>
      </c>
      <c r="D1129" s="39" t="s">
        <v>1998</v>
      </c>
      <c r="E1129" s="39" t="s">
        <v>2553</v>
      </c>
      <c r="F1129" s="200">
        <v>250</v>
      </c>
      <c r="G1129" s="48"/>
      <c r="H1129" s="48"/>
      <c r="I1129" s="48" t="s">
        <v>2983</v>
      </c>
      <c r="J1129" s="52" t="s">
        <v>142</v>
      </c>
      <c r="K1129" s="181" t="s">
        <v>2974</v>
      </c>
      <c r="L1129" s="52" t="s">
        <v>2974</v>
      </c>
    </row>
    <row r="1130" spans="1:12" ht="15.75" customHeight="1" x14ac:dyDescent="0.25">
      <c r="A1130" s="34">
        <v>42823</v>
      </c>
      <c r="B1130" s="33" t="s">
        <v>2996</v>
      </c>
      <c r="C1130" s="157">
        <v>96</v>
      </c>
      <c r="D1130" s="39" t="s">
        <v>92</v>
      </c>
      <c r="E1130" s="39" t="s">
        <v>2547</v>
      </c>
      <c r="F1130" s="200">
        <v>190</v>
      </c>
      <c r="G1130" s="48"/>
      <c r="H1130" s="48"/>
      <c r="I1130" s="48" t="s">
        <v>2983</v>
      </c>
      <c r="J1130" s="52" t="s">
        <v>118</v>
      </c>
      <c r="K1130" s="181" t="s">
        <v>2216</v>
      </c>
      <c r="L1130" s="52" t="s">
        <v>2990</v>
      </c>
    </row>
    <row r="1131" spans="1:12" ht="15.75" customHeight="1" x14ac:dyDescent="0.25">
      <c r="A1131" s="34">
        <v>42823</v>
      </c>
      <c r="B1131" s="33" t="s">
        <v>2996</v>
      </c>
      <c r="C1131" s="157">
        <v>97</v>
      </c>
      <c r="D1131" s="39" t="s">
        <v>92</v>
      </c>
      <c r="E1131" s="39" t="s">
        <v>2549</v>
      </c>
      <c r="F1131" s="200">
        <v>500</v>
      </c>
      <c r="G1131" s="48"/>
      <c r="H1131" s="48"/>
      <c r="I1131" s="48" t="s">
        <v>2983</v>
      </c>
      <c r="J1131" s="52" t="s">
        <v>118</v>
      </c>
      <c r="K1131" s="181" t="s">
        <v>2216</v>
      </c>
      <c r="L1131" s="52" t="s">
        <v>2990</v>
      </c>
    </row>
    <row r="1132" spans="1:12" ht="15.75" customHeight="1" x14ac:dyDescent="0.25">
      <c r="A1132" s="34">
        <v>42823</v>
      </c>
      <c r="B1132" s="33" t="s">
        <v>2996</v>
      </c>
      <c r="C1132" s="157">
        <v>98</v>
      </c>
      <c r="D1132" s="39"/>
      <c r="E1132" s="39" t="s">
        <v>2550</v>
      </c>
      <c r="F1132" s="200">
        <v>665</v>
      </c>
      <c r="G1132" s="48"/>
      <c r="H1132" s="48"/>
      <c r="I1132" s="48" t="s">
        <v>2983</v>
      </c>
      <c r="J1132" s="52" t="s">
        <v>118</v>
      </c>
      <c r="K1132" s="181" t="s">
        <v>2216</v>
      </c>
      <c r="L1132" s="52" t="s">
        <v>2990</v>
      </c>
    </row>
    <row r="1133" spans="1:12" ht="15.75" customHeight="1" x14ac:dyDescent="0.25">
      <c r="A1133" s="34">
        <v>42823</v>
      </c>
      <c r="B1133" s="33" t="s">
        <v>2996</v>
      </c>
      <c r="C1133" s="157">
        <v>98</v>
      </c>
      <c r="D1133" s="39"/>
      <c r="E1133" s="39" t="s">
        <v>2550</v>
      </c>
      <c r="F1133" s="200">
        <v>665</v>
      </c>
      <c r="G1133" s="48"/>
      <c r="H1133" s="48"/>
      <c r="I1133" s="48" t="s">
        <v>2983</v>
      </c>
      <c r="J1133" s="52" t="s">
        <v>118</v>
      </c>
      <c r="K1133" s="181" t="s">
        <v>2216</v>
      </c>
      <c r="L1133" s="52" t="s">
        <v>2990</v>
      </c>
    </row>
    <row r="1134" spans="1:12" ht="15.75" customHeight="1" x14ac:dyDescent="0.25">
      <c r="A1134" s="34">
        <v>42823</v>
      </c>
      <c r="B1134" s="33" t="s">
        <v>2996</v>
      </c>
      <c r="C1134" s="157">
        <v>98</v>
      </c>
      <c r="D1134" s="39"/>
      <c r="E1134" s="39" t="s">
        <v>2550</v>
      </c>
      <c r="F1134" s="200">
        <v>332.5</v>
      </c>
      <c r="G1134" s="48"/>
      <c r="H1134" s="48"/>
      <c r="I1134" s="48" t="s">
        <v>2983</v>
      </c>
      <c r="J1134" s="52" t="s">
        <v>118</v>
      </c>
      <c r="K1134" s="181" t="s">
        <v>2216</v>
      </c>
      <c r="L1134" s="52" t="s">
        <v>2990</v>
      </c>
    </row>
    <row r="1135" spans="1:12" ht="15.75" customHeight="1" x14ac:dyDescent="0.25">
      <c r="A1135" s="34">
        <v>42823</v>
      </c>
      <c r="B1135" s="33" t="s">
        <v>2996</v>
      </c>
      <c r="C1135" s="157">
        <v>98</v>
      </c>
      <c r="D1135" s="39"/>
      <c r="E1135" s="39" t="s">
        <v>2550</v>
      </c>
      <c r="F1135" s="200">
        <v>130</v>
      </c>
      <c r="G1135" s="48"/>
      <c r="H1135" s="48"/>
      <c r="I1135" s="48" t="s">
        <v>2983</v>
      </c>
      <c r="J1135" s="52" t="s">
        <v>118</v>
      </c>
      <c r="K1135" s="181" t="s">
        <v>2216</v>
      </c>
      <c r="L1135" s="52" t="s">
        <v>2990</v>
      </c>
    </row>
    <row r="1136" spans="1:12" ht="15.75" customHeight="1" x14ac:dyDescent="0.25">
      <c r="A1136" s="34">
        <v>42823</v>
      </c>
      <c r="B1136" s="33" t="s">
        <v>2996</v>
      </c>
      <c r="C1136" s="157">
        <v>98</v>
      </c>
      <c r="D1136" s="39"/>
      <c r="E1136" s="39" t="s">
        <v>2550</v>
      </c>
      <c r="F1136" s="200">
        <v>76</v>
      </c>
      <c r="G1136" s="48"/>
      <c r="H1136" s="48"/>
      <c r="I1136" s="48" t="s">
        <v>2983</v>
      </c>
      <c r="J1136" s="52" t="s">
        <v>118</v>
      </c>
      <c r="K1136" s="181" t="s">
        <v>2216</v>
      </c>
      <c r="L1136" s="52" t="s">
        <v>2990</v>
      </c>
    </row>
    <row r="1137" spans="1:13" ht="15.75" customHeight="1" x14ac:dyDescent="0.25">
      <c r="A1137" s="34">
        <v>42823</v>
      </c>
      <c r="B1137" s="33" t="s">
        <v>2996</v>
      </c>
      <c r="C1137" s="157">
        <v>99</v>
      </c>
      <c r="D1137" s="39" t="s">
        <v>362</v>
      </c>
      <c r="E1137" s="39" t="s">
        <v>202</v>
      </c>
      <c r="F1137" s="200">
        <v>600</v>
      </c>
      <c r="G1137" s="48"/>
      <c r="H1137" s="48"/>
      <c r="I1137" s="48" t="s">
        <v>2983</v>
      </c>
      <c r="J1137" s="52" t="s">
        <v>118</v>
      </c>
      <c r="K1137" s="181" t="s">
        <v>10</v>
      </c>
      <c r="L1137" s="52" t="s">
        <v>10</v>
      </c>
    </row>
    <row r="1138" spans="1:13" ht="15.75" customHeight="1" x14ac:dyDescent="0.25">
      <c r="A1138" s="34">
        <v>42823</v>
      </c>
      <c r="B1138" s="33" t="s">
        <v>2996</v>
      </c>
      <c r="C1138" s="157">
        <v>100</v>
      </c>
      <c r="D1138" s="39" t="s">
        <v>2027</v>
      </c>
      <c r="E1138" s="39" t="s">
        <v>117</v>
      </c>
      <c r="F1138" s="200">
        <v>24</v>
      </c>
      <c r="G1138" s="48"/>
      <c r="H1138" s="48"/>
      <c r="I1138" s="48" t="s">
        <v>2983</v>
      </c>
      <c r="J1138" s="52" t="s">
        <v>118</v>
      </c>
      <c r="K1138" s="181" t="s">
        <v>2216</v>
      </c>
      <c r="L1138" s="52" t="s">
        <v>2990</v>
      </c>
    </row>
    <row r="1139" spans="1:13" ht="15.75" customHeight="1" x14ac:dyDescent="0.25">
      <c r="A1139" s="34">
        <v>42823</v>
      </c>
      <c r="B1139" s="33" t="s">
        <v>2996</v>
      </c>
      <c r="C1139" s="157">
        <v>104</v>
      </c>
      <c r="D1139" s="39" t="s">
        <v>2508</v>
      </c>
      <c r="E1139" s="39" t="s">
        <v>2552</v>
      </c>
      <c r="F1139" s="200">
        <v>61</v>
      </c>
      <c r="G1139" s="48"/>
      <c r="H1139" s="48"/>
      <c r="I1139" s="48" t="s">
        <v>2983</v>
      </c>
      <c r="J1139" s="52" t="s">
        <v>118</v>
      </c>
      <c r="K1139" s="181" t="s">
        <v>2216</v>
      </c>
      <c r="L1139" s="52" t="s">
        <v>2990</v>
      </c>
    </row>
    <row r="1140" spans="1:13" ht="15.75" customHeight="1" x14ac:dyDescent="0.25">
      <c r="A1140" s="34">
        <v>42823</v>
      </c>
      <c r="B1140" s="33" t="s">
        <v>2996</v>
      </c>
      <c r="C1140" s="157">
        <v>105</v>
      </c>
      <c r="D1140" s="39" t="s">
        <v>92</v>
      </c>
      <c r="E1140" s="39" t="s">
        <v>2548</v>
      </c>
      <c r="F1140" s="200">
        <v>875</v>
      </c>
      <c r="G1140" s="48"/>
      <c r="H1140" s="48"/>
      <c r="I1140" s="48" t="s">
        <v>2983</v>
      </c>
      <c r="J1140" s="52" t="s">
        <v>118</v>
      </c>
      <c r="K1140" s="181" t="s">
        <v>2216</v>
      </c>
      <c r="L1140" s="52" t="s">
        <v>2990</v>
      </c>
    </row>
    <row r="1141" spans="1:13" ht="15.75" customHeight="1" x14ac:dyDescent="0.25">
      <c r="A1141" s="33">
        <v>42823</v>
      </c>
      <c r="B1141" s="33" t="s">
        <v>2996</v>
      </c>
      <c r="C1141" s="157">
        <v>121</v>
      </c>
      <c r="D1141" s="30"/>
      <c r="E1141" s="30" t="s">
        <v>790</v>
      </c>
      <c r="F1141" s="199">
        <v>200</v>
      </c>
      <c r="G1141" s="31"/>
      <c r="H1141" s="31"/>
      <c r="I1141" s="31" t="s">
        <v>2983</v>
      </c>
      <c r="J1141" s="31" t="s">
        <v>118</v>
      </c>
      <c r="K1141" s="65" t="s">
        <v>2216</v>
      </c>
      <c r="L1141" s="52" t="s">
        <v>2990</v>
      </c>
      <c r="M1141" s="130"/>
    </row>
    <row r="1142" spans="1:13" ht="15.75" customHeight="1" x14ac:dyDescent="0.25">
      <c r="A1142" s="33">
        <v>42823</v>
      </c>
      <c r="B1142" s="33" t="s">
        <v>2996</v>
      </c>
      <c r="C1142" s="157">
        <v>126</v>
      </c>
      <c r="D1142" s="30"/>
      <c r="E1142" s="30" t="s">
        <v>117</v>
      </c>
      <c r="F1142" s="199">
        <f>61.2+19.98+47.52</f>
        <v>128.70000000000002</v>
      </c>
      <c r="G1142" s="31"/>
      <c r="H1142" s="31"/>
      <c r="I1142" s="58" t="s">
        <v>2983</v>
      </c>
      <c r="J1142" s="31" t="s">
        <v>118</v>
      </c>
      <c r="K1142" s="65" t="s">
        <v>2216</v>
      </c>
      <c r="L1142" s="65"/>
      <c r="M1142" s="130"/>
    </row>
    <row r="1143" spans="1:13" ht="15.75" customHeight="1" x14ac:dyDescent="0.25">
      <c r="A1143" s="34">
        <v>42824</v>
      </c>
      <c r="B1143" s="33" t="s">
        <v>2996</v>
      </c>
      <c r="C1143" s="157">
        <v>45</v>
      </c>
      <c r="D1143" s="39" t="s">
        <v>1143</v>
      </c>
      <c r="E1143" s="39" t="s">
        <v>2558</v>
      </c>
      <c r="F1143" s="200">
        <v>164</v>
      </c>
      <c r="G1143" s="48"/>
      <c r="H1143" s="48"/>
      <c r="I1143" s="48" t="s">
        <v>2983</v>
      </c>
      <c r="J1143" s="52" t="s">
        <v>142</v>
      </c>
      <c r="K1143" s="181" t="s">
        <v>2977</v>
      </c>
      <c r="L1143" s="52" t="s">
        <v>2989</v>
      </c>
    </row>
    <row r="1144" spans="1:13" ht="15.75" customHeight="1" x14ac:dyDescent="0.25">
      <c r="A1144" s="34">
        <v>42824</v>
      </c>
      <c r="B1144" s="33" t="s">
        <v>2996</v>
      </c>
      <c r="C1144" s="157">
        <v>101</v>
      </c>
      <c r="D1144" s="39" t="s">
        <v>270</v>
      </c>
      <c r="E1144" s="39" t="s">
        <v>117</v>
      </c>
      <c r="F1144" s="200">
        <v>2052</v>
      </c>
      <c r="G1144" s="48"/>
      <c r="H1144" s="48"/>
      <c r="I1144" s="48" t="s">
        <v>2983</v>
      </c>
      <c r="J1144" s="52" t="s">
        <v>118</v>
      </c>
      <c r="K1144" s="181" t="s">
        <v>2216</v>
      </c>
      <c r="L1144" s="52" t="s">
        <v>2990</v>
      </c>
    </row>
    <row r="1145" spans="1:13" ht="15.75" customHeight="1" x14ac:dyDescent="0.25">
      <c r="A1145" s="34">
        <v>42824</v>
      </c>
      <c r="B1145" s="33" t="s">
        <v>2996</v>
      </c>
      <c r="C1145" s="157">
        <v>101</v>
      </c>
      <c r="D1145" s="39" t="s">
        <v>270</v>
      </c>
      <c r="E1145" s="39" t="s">
        <v>117</v>
      </c>
      <c r="F1145" s="200">
        <v>1330</v>
      </c>
      <c r="G1145" s="48"/>
      <c r="H1145" s="48"/>
      <c r="I1145" s="48" t="s">
        <v>2983</v>
      </c>
      <c r="J1145" s="52" t="s">
        <v>118</v>
      </c>
      <c r="K1145" s="181" t="s">
        <v>2216</v>
      </c>
      <c r="L1145" s="52" t="s">
        <v>2990</v>
      </c>
    </row>
    <row r="1146" spans="1:13" ht="15" customHeight="1" x14ac:dyDescent="0.25">
      <c r="A1146" s="34">
        <v>42824</v>
      </c>
      <c r="B1146" s="33" t="s">
        <v>2996</v>
      </c>
      <c r="C1146" s="157">
        <v>101</v>
      </c>
      <c r="D1146" s="39" t="s">
        <v>270</v>
      </c>
      <c r="E1146" s="39" t="s">
        <v>117</v>
      </c>
      <c r="F1146" s="200">
        <v>665</v>
      </c>
      <c r="G1146" s="48"/>
      <c r="H1146" s="48"/>
      <c r="I1146" s="48" t="s">
        <v>2983</v>
      </c>
      <c r="J1146" s="52" t="s">
        <v>118</v>
      </c>
      <c r="K1146" s="181" t="s">
        <v>2216</v>
      </c>
      <c r="L1146" s="52" t="s">
        <v>2990</v>
      </c>
    </row>
    <row r="1147" spans="1:13" ht="15.75" customHeight="1" x14ac:dyDescent="0.25">
      <c r="A1147" s="34">
        <v>42824</v>
      </c>
      <c r="B1147" s="33" t="s">
        <v>2996</v>
      </c>
      <c r="C1147" s="157">
        <v>101</v>
      </c>
      <c r="D1147" s="39" t="s">
        <v>270</v>
      </c>
      <c r="E1147" s="39" t="s">
        <v>117</v>
      </c>
      <c r="F1147" s="200">
        <v>446.5</v>
      </c>
      <c r="G1147" s="48"/>
      <c r="H1147" s="48"/>
      <c r="I1147" s="48" t="s">
        <v>2983</v>
      </c>
      <c r="J1147" s="52" t="s">
        <v>118</v>
      </c>
      <c r="K1147" s="181" t="s">
        <v>2216</v>
      </c>
      <c r="L1147" s="52" t="s">
        <v>2990</v>
      </c>
    </row>
    <row r="1148" spans="1:13" ht="15.75" customHeight="1" x14ac:dyDescent="0.25">
      <c r="A1148" s="34">
        <v>42824</v>
      </c>
      <c r="B1148" s="33" t="s">
        <v>2996</v>
      </c>
      <c r="C1148" s="157">
        <v>101</v>
      </c>
      <c r="D1148" s="39" t="s">
        <v>270</v>
      </c>
      <c r="E1148" s="39" t="s">
        <v>117</v>
      </c>
      <c r="F1148" s="200">
        <v>209</v>
      </c>
      <c r="G1148" s="48"/>
      <c r="H1148" s="48"/>
      <c r="I1148" s="48" t="s">
        <v>2983</v>
      </c>
      <c r="J1148" s="52" t="s">
        <v>118</v>
      </c>
      <c r="K1148" s="181" t="s">
        <v>2216</v>
      </c>
      <c r="L1148" s="52" t="s">
        <v>2990</v>
      </c>
    </row>
    <row r="1149" spans="1:13" ht="15.75" customHeight="1" x14ac:dyDescent="0.25">
      <c r="A1149" s="34">
        <v>42824</v>
      </c>
      <c r="B1149" s="33" t="s">
        <v>2996</v>
      </c>
      <c r="C1149" s="157">
        <v>101</v>
      </c>
      <c r="D1149" s="39" t="s">
        <v>270</v>
      </c>
      <c r="E1149" s="39" t="s">
        <v>117</v>
      </c>
      <c r="F1149" s="200">
        <v>1282.5</v>
      </c>
      <c r="G1149" s="48"/>
      <c r="H1149" s="48"/>
      <c r="I1149" s="48" t="s">
        <v>2983</v>
      </c>
      <c r="J1149" s="52" t="s">
        <v>118</v>
      </c>
      <c r="K1149" s="181" t="s">
        <v>2216</v>
      </c>
      <c r="L1149" s="52" t="s">
        <v>2990</v>
      </c>
    </row>
    <row r="1150" spans="1:13" ht="15.75" customHeight="1" x14ac:dyDescent="0.25">
      <c r="A1150" s="34">
        <v>42824</v>
      </c>
      <c r="B1150" s="33" t="s">
        <v>2996</v>
      </c>
      <c r="C1150" s="157">
        <v>101</v>
      </c>
      <c r="D1150" s="39" t="s">
        <v>270</v>
      </c>
      <c r="E1150" s="39" t="s">
        <v>117</v>
      </c>
      <c r="F1150" s="200">
        <v>131</v>
      </c>
      <c r="G1150" s="48"/>
      <c r="H1150" s="48"/>
      <c r="I1150" s="48" t="s">
        <v>2983</v>
      </c>
      <c r="J1150" s="52" t="s">
        <v>118</v>
      </c>
      <c r="K1150" s="181" t="s">
        <v>2216</v>
      </c>
      <c r="L1150" s="52" t="s">
        <v>2990</v>
      </c>
    </row>
    <row r="1151" spans="1:13" ht="15.75" customHeight="1" x14ac:dyDescent="0.25">
      <c r="A1151" s="34">
        <v>42824</v>
      </c>
      <c r="B1151" s="33" t="s">
        <v>2996</v>
      </c>
      <c r="C1151" s="157">
        <v>101</v>
      </c>
      <c r="D1151" s="39" t="s">
        <v>270</v>
      </c>
      <c r="E1151" s="39" t="s">
        <v>117</v>
      </c>
      <c r="F1151" s="200">
        <v>71</v>
      </c>
      <c r="G1151" s="48"/>
      <c r="H1151" s="48"/>
      <c r="I1151" s="48" t="s">
        <v>2983</v>
      </c>
      <c r="J1151" s="52" t="s">
        <v>118</v>
      </c>
      <c r="K1151" s="181" t="s">
        <v>2216</v>
      </c>
      <c r="L1151" s="52" t="s">
        <v>2990</v>
      </c>
    </row>
    <row r="1152" spans="1:13" ht="15.75" customHeight="1" x14ac:dyDescent="0.25">
      <c r="A1152" s="34">
        <v>42824</v>
      </c>
      <c r="B1152" s="33" t="s">
        <v>2996</v>
      </c>
      <c r="C1152" s="157">
        <v>101</v>
      </c>
      <c r="D1152" s="39" t="s">
        <v>270</v>
      </c>
      <c r="E1152" s="39" t="s">
        <v>117</v>
      </c>
      <c r="F1152" s="200">
        <v>17</v>
      </c>
      <c r="G1152" s="48"/>
      <c r="H1152" s="48"/>
      <c r="I1152" s="48" t="s">
        <v>2983</v>
      </c>
      <c r="J1152" s="52" t="s">
        <v>118</v>
      </c>
      <c r="K1152" s="181" t="s">
        <v>2216</v>
      </c>
      <c r="L1152" s="52" t="s">
        <v>2990</v>
      </c>
    </row>
    <row r="1153" spans="1:13" ht="15.75" customHeight="1" x14ac:dyDescent="0.25">
      <c r="A1153" s="34">
        <v>42824</v>
      </c>
      <c r="B1153" s="33" t="s">
        <v>2996</v>
      </c>
      <c r="C1153" s="157">
        <v>101</v>
      </c>
      <c r="D1153" s="39" t="s">
        <v>270</v>
      </c>
      <c r="E1153" s="39" t="s">
        <v>117</v>
      </c>
      <c r="F1153" s="200">
        <v>16</v>
      </c>
      <c r="G1153" s="48"/>
      <c r="H1153" s="48"/>
      <c r="I1153" s="48" t="s">
        <v>2983</v>
      </c>
      <c r="J1153" s="52" t="s">
        <v>118</v>
      </c>
      <c r="K1153" s="181" t="s">
        <v>2216</v>
      </c>
      <c r="L1153" s="52" t="s">
        <v>2990</v>
      </c>
    </row>
    <row r="1154" spans="1:13" ht="15.75" customHeight="1" x14ac:dyDescent="0.25">
      <c r="A1154" s="34">
        <v>42824</v>
      </c>
      <c r="B1154" s="33" t="s">
        <v>2996</v>
      </c>
      <c r="C1154" s="157">
        <v>101</v>
      </c>
      <c r="D1154" s="39" t="s">
        <v>270</v>
      </c>
      <c r="E1154" s="39" t="s">
        <v>117</v>
      </c>
      <c r="F1154" s="200">
        <v>304</v>
      </c>
      <c r="G1154" s="48"/>
      <c r="H1154" s="48"/>
      <c r="I1154" s="48" t="s">
        <v>2983</v>
      </c>
      <c r="J1154" s="52" t="s">
        <v>118</v>
      </c>
      <c r="K1154" s="181" t="s">
        <v>2216</v>
      </c>
      <c r="L1154" s="52" t="s">
        <v>2990</v>
      </c>
    </row>
    <row r="1155" spans="1:13" ht="15.75" customHeight="1" x14ac:dyDescent="0.25">
      <c r="A1155" s="34">
        <v>42824</v>
      </c>
      <c r="B1155" s="33" t="s">
        <v>2996</v>
      </c>
      <c r="C1155" s="157">
        <v>102</v>
      </c>
      <c r="D1155" s="39" t="s">
        <v>2177</v>
      </c>
      <c r="E1155" s="39" t="s">
        <v>2554</v>
      </c>
      <c r="F1155" s="200">
        <v>750</v>
      </c>
      <c r="G1155" s="48"/>
      <c r="H1155" s="48"/>
      <c r="I1155" s="48" t="s">
        <v>2983</v>
      </c>
      <c r="J1155" s="52" t="s">
        <v>118</v>
      </c>
      <c r="K1155" s="181" t="s">
        <v>2216</v>
      </c>
      <c r="L1155" s="52" t="s">
        <v>2990</v>
      </c>
    </row>
    <row r="1156" spans="1:13" ht="15.75" customHeight="1" x14ac:dyDescent="0.25">
      <c r="A1156" s="34">
        <v>42824</v>
      </c>
      <c r="B1156" s="33" t="s">
        <v>2996</v>
      </c>
      <c r="C1156" s="157">
        <v>102</v>
      </c>
      <c r="D1156" s="39" t="s">
        <v>2177</v>
      </c>
      <c r="E1156" s="39" t="s">
        <v>2555</v>
      </c>
      <c r="F1156" s="200">
        <v>1200</v>
      </c>
      <c r="G1156" s="48"/>
      <c r="H1156" s="48"/>
      <c r="I1156" s="48" t="s">
        <v>2983</v>
      </c>
      <c r="J1156" s="52" t="s">
        <v>118</v>
      </c>
      <c r="K1156" s="181" t="s">
        <v>2216</v>
      </c>
      <c r="L1156" s="52" t="s">
        <v>2990</v>
      </c>
    </row>
    <row r="1157" spans="1:13" ht="15.75" customHeight="1" x14ac:dyDescent="0.25">
      <c r="A1157" s="34">
        <v>42824</v>
      </c>
      <c r="B1157" s="33" t="s">
        <v>2996</v>
      </c>
      <c r="C1157" s="157">
        <v>103</v>
      </c>
      <c r="D1157" s="39" t="s">
        <v>73</v>
      </c>
      <c r="E1157" s="39" t="s">
        <v>2556</v>
      </c>
      <c r="F1157" s="200">
        <v>3400</v>
      </c>
      <c r="G1157" s="48"/>
      <c r="H1157" s="48"/>
      <c r="I1157" s="48" t="s">
        <v>2983</v>
      </c>
      <c r="J1157" s="52" t="s">
        <v>118</v>
      </c>
      <c r="K1157" s="181" t="s">
        <v>2216</v>
      </c>
      <c r="L1157" s="52" t="s">
        <v>2990</v>
      </c>
    </row>
    <row r="1158" spans="1:13" ht="15.75" customHeight="1" x14ac:dyDescent="0.25">
      <c r="A1158" s="34">
        <v>42824</v>
      </c>
      <c r="B1158" s="33" t="s">
        <v>2996</v>
      </c>
      <c r="C1158" s="157">
        <v>103</v>
      </c>
      <c r="D1158" s="39" t="s">
        <v>73</v>
      </c>
      <c r="E1158" s="39" t="s">
        <v>2557</v>
      </c>
      <c r="F1158" s="200">
        <v>1150</v>
      </c>
      <c r="G1158" s="48"/>
      <c r="H1158" s="48"/>
      <c r="I1158" s="48" t="s">
        <v>2983</v>
      </c>
      <c r="J1158" s="52" t="s">
        <v>118</v>
      </c>
      <c r="K1158" s="181" t="s">
        <v>2216</v>
      </c>
      <c r="L1158" s="52" t="s">
        <v>2990</v>
      </c>
    </row>
    <row r="1159" spans="1:13" ht="15.75" customHeight="1" x14ac:dyDescent="0.25">
      <c r="A1159" s="137">
        <v>42824</v>
      </c>
      <c r="B1159" s="137" t="s">
        <v>2996</v>
      </c>
      <c r="C1159" s="159">
        <v>135</v>
      </c>
      <c r="D1159" s="138"/>
      <c r="E1159" s="136" t="s">
        <v>3348</v>
      </c>
      <c r="F1159" s="206">
        <v>8459.2999999999993</v>
      </c>
      <c r="G1159" s="138"/>
      <c r="H1159" s="138"/>
      <c r="I1159" s="138" t="s">
        <v>2983</v>
      </c>
      <c r="J1159" s="138" t="s">
        <v>118</v>
      </c>
      <c r="K1159" s="138" t="s">
        <v>2216</v>
      </c>
      <c r="L1159" s="138"/>
    </row>
    <row r="1160" spans="1:13" ht="15.75" customHeight="1" x14ac:dyDescent="0.25">
      <c r="A1160" s="33">
        <v>42825</v>
      </c>
      <c r="B1160" s="33" t="s">
        <v>2996</v>
      </c>
      <c r="C1160" s="157">
        <v>127</v>
      </c>
      <c r="D1160" s="30"/>
      <c r="E1160" s="30" t="s">
        <v>3255</v>
      </c>
      <c r="F1160" s="199">
        <f>27.5+1815+715+132+200.5+181.5+213+1110+132+2408.5+2397+2634+2338</f>
        <v>14304</v>
      </c>
      <c r="G1160" s="31"/>
      <c r="H1160" s="31"/>
      <c r="I1160" s="58" t="s">
        <v>2983</v>
      </c>
      <c r="J1160" s="31" t="s">
        <v>118</v>
      </c>
      <c r="K1160" s="65" t="s">
        <v>2216</v>
      </c>
      <c r="L1160" s="65"/>
      <c r="M1160" s="130"/>
    </row>
    <row r="1161" spans="1:13" ht="15.75" customHeight="1" x14ac:dyDescent="0.25">
      <c r="A1161" s="137">
        <v>42826</v>
      </c>
      <c r="B1161" s="137" t="s">
        <v>2997</v>
      </c>
      <c r="C1161" s="159">
        <v>91</v>
      </c>
      <c r="D1161" s="138"/>
      <c r="E1161" s="136" t="s">
        <v>3238</v>
      </c>
      <c r="F1161" s="206">
        <v>800</v>
      </c>
      <c r="G1161" s="138"/>
      <c r="H1161" s="138"/>
      <c r="I1161" s="138" t="s">
        <v>2983</v>
      </c>
      <c r="J1161" s="138" t="s">
        <v>118</v>
      </c>
      <c r="K1161" s="138" t="s">
        <v>10</v>
      </c>
      <c r="L1161" s="138"/>
    </row>
    <row r="1162" spans="1:13" ht="15.75" customHeight="1" x14ac:dyDescent="0.25">
      <c r="A1162" s="34">
        <v>42827</v>
      </c>
      <c r="B1162" s="33" t="s">
        <v>2997</v>
      </c>
      <c r="C1162" s="157">
        <v>1</v>
      </c>
      <c r="D1162" s="49" t="s">
        <v>127</v>
      </c>
      <c r="E1162" s="47" t="s">
        <v>2218</v>
      </c>
      <c r="F1162" s="200">
        <v>400</v>
      </c>
      <c r="G1162" s="48"/>
      <c r="H1162" s="48"/>
      <c r="I1162" s="51" t="s">
        <v>2983</v>
      </c>
      <c r="J1162" s="63" t="s">
        <v>118</v>
      </c>
      <c r="K1162" s="64" t="s">
        <v>2216</v>
      </c>
      <c r="L1162" s="31" t="s">
        <v>2990</v>
      </c>
    </row>
    <row r="1163" spans="1:13" ht="15.75" customHeight="1" x14ac:dyDescent="0.25">
      <c r="A1163" s="34">
        <v>42827</v>
      </c>
      <c r="B1163" s="33" t="s">
        <v>2997</v>
      </c>
      <c r="C1163" s="157">
        <v>1</v>
      </c>
      <c r="D1163" s="49" t="s">
        <v>52</v>
      </c>
      <c r="E1163" s="47" t="s">
        <v>1958</v>
      </c>
      <c r="F1163" s="200">
        <v>550</v>
      </c>
      <c r="G1163" s="48"/>
      <c r="H1163" s="48"/>
      <c r="I1163" s="51" t="s">
        <v>2983</v>
      </c>
      <c r="J1163" s="63" t="s">
        <v>118</v>
      </c>
      <c r="K1163" s="64" t="s">
        <v>2216</v>
      </c>
      <c r="L1163" s="31" t="s">
        <v>2990</v>
      </c>
    </row>
    <row r="1164" spans="1:13" ht="15.75" customHeight="1" x14ac:dyDescent="0.25">
      <c r="A1164" s="34">
        <v>42827</v>
      </c>
      <c r="B1164" s="33" t="s">
        <v>2997</v>
      </c>
      <c r="C1164" s="157">
        <v>2</v>
      </c>
      <c r="D1164" s="49" t="s">
        <v>2219</v>
      </c>
      <c r="E1164" s="47" t="s">
        <v>245</v>
      </c>
      <c r="F1164" s="200">
        <v>14630</v>
      </c>
      <c r="G1164" s="48"/>
      <c r="H1164" s="48"/>
      <c r="I1164" s="51" t="s">
        <v>2983</v>
      </c>
      <c r="J1164" s="63" t="s">
        <v>118</v>
      </c>
      <c r="K1164" s="64" t="s">
        <v>2216</v>
      </c>
      <c r="L1164" s="31" t="s">
        <v>2990</v>
      </c>
    </row>
    <row r="1165" spans="1:13" ht="15.75" customHeight="1" x14ac:dyDescent="0.25">
      <c r="A1165" s="34">
        <v>42827</v>
      </c>
      <c r="B1165" s="33" t="s">
        <v>2997</v>
      </c>
      <c r="C1165" s="157">
        <v>2</v>
      </c>
      <c r="D1165" s="49" t="s">
        <v>2219</v>
      </c>
      <c r="E1165" s="47" t="s">
        <v>245</v>
      </c>
      <c r="F1165" s="200">
        <v>4297</v>
      </c>
      <c r="G1165" s="48"/>
      <c r="H1165" s="48"/>
      <c r="I1165" s="51" t="s">
        <v>2983</v>
      </c>
      <c r="J1165" s="63" t="s">
        <v>118</v>
      </c>
      <c r="K1165" s="64" t="s">
        <v>2216</v>
      </c>
      <c r="L1165" s="31" t="s">
        <v>2990</v>
      </c>
    </row>
    <row r="1166" spans="1:13" ht="15.75" customHeight="1" x14ac:dyDescent="0.25">
      <c r="A1166" s="34">
        <v>42827</v>
      </c>
      <c r="B1166" s="33" t="s">
        <v>2997</v>
      </c>
      <c r="C1166" s="157">
        <v>2</v>
      </c>
      <c r="D1166" s="49" t="s">
        <v>2219</v>
      </c>
      <c r="E1166" s="47" t="s">
        <v>245</v>
      </c>
      <c r="F1166" s="200">
        <v>3293</v>
      </c>
      <c r="G1166" s="48"/>
      <c r="H1166" s="48"/>
      <c r="I1166" s="51" t="s">
        <v>2983</v>
      </c>
      <c r="J1166" s="63" t="s">
        <v>118</v>
      </c>
      <c r="K1166" s="64" t="s">
        <v>2216</v>
      </c>
      <c r="L1166" s="31" t="s">
        <v>2990</v>
      </c>
    </row>
    <row r="1167" spans="1:13" ht="15.75" customHeight="1" x14ac:dyDescent="0.25">
      <c r="A1167" s="34">
        <v>42827</v>
      </c>
      <c r="B1167" s="33" t="s">
        <v>2997</v>
      </c>
      <c r="C1167" s="157">
        <v>2</v>
      </c>
      <c r="D1167" s="49" t="s">
        <v>2219</v>
      </c>
      <c r="E1167" s="47" t="s">
        <v>245</v>
      </c>
      <c r="F1167" s="200">
        <v>11207</v>
      </c>
      <c r="G1167" s="48"/>
      <c r="H1167" s="48"/>
      <c r="I1167" s="51" t="s">
        <v>2983</v>
      </c>
      <c r="J1167" s="63" t="s">
        <v>118</v>
      </c>
      <c r="K1167" s="64" t="s">
        <v>2216</v>
      </c>
      <c r="L1167" s="31" t="s">
        <v>2990</v>
      </c>
    </row>
    <row r="1168" spans="1:13" ht="15.75" customHeight="1" x14ac:dyDescent="0.25">
      <c r="A1168" s="34">
        <v>42827</v>
      </c>
      <c r="B1168" s="33" t="s">
        <v>2997</v>
      </c>
      <c r="C1168" s="157">
        <v>2</v>
      </c>
      <c r="D1168" s="49" t="s">
        <v>2219</v>
      </c>
      <c r="E1168" s="47" t="s">
        <v>245</v>
      </c>
      <c r="F1168" s="200">
        <v>2075</v>
      </c>
      <c r="G1168" s="48"/>
      <c r="H1168" s="48"/>
      <c r="I1168" s="51" t="s">
        <v>2983</v>
      </c>
      <c r="J1168" s="63" t="s">
        <v>118</v>
      </c>
      <c r="K1168" s="64" t="s">
        <v>2216</v>
      </c>
      <c r="L1168" s="31" t="s">
        <v>2990</v>
      </c>
    </row>
    <row r="1169" spans="1:13" ht="15.75" customHeight="1" x14ac:dyDescent="0.25">
      <c r="A1169" s="137">
        <v>42827</v>
      </c>
      <c r="B1169" s="137" t="s">
        <v>2997</v>
      </c>
      <c r="C1169" s="159">
        <v>82</v>
      </c>
      <c r="D1169" s="138"/>
      <c r="E1169" s="136" t="s">
        <v>3271</v>
      </c>
      <c r="F1169" s="206">
        <v>350</v>
      </c>
      <c r="G1169" s="138"/>
      <c r="H1169" s="138"/>
      <c r="I1169" s="138" t="s">
        <v>2983</v>
      </c>
      <c r="J1169" s="138" t="s">
        <v>118</v>
      </c>
      <c r="K1169" s="142" t="s">
        <v>2216</v>
      </c>
      <c r="L1169" s="139"/>
    </row>
    <row r="1170" spans="1:13" ht="15.75" customHeight="1" x14ac:dyDescent="0.25">
      <c r="A1170" s="137">
        <v>42827</v>
      </c>
      <c r="B1170" s="137" t="s">
        <v>2997</v>
      </c>
      <c r="C1170" s="159">
        <v>84</v>
      </c>
      <c r="D1170" s="138"/>
      <c r="E1170" s="136" t="s">
        <v>3238</v>
      </c>
      <c r="F1170" s="206">
        <v>350</v>
      </c>
      <c r="G1170" s="138"/>
      <c r="H1170" s="138"/>
      <c r="I1170" s="138" t="s">
        <v>2983</v>
      </c>
      <c r="J1170" s="138" t="s">
        <v>118</v>
      </c>
      <c r="K1170" s="138" t="s">
        <v>10</v>
      </c>
      <c r="L1170" s="138"/>
    </row>
    <row r="1171" spans="1:13" ht="15.75" customHeight="1" x14ac:dyDescent="0.25">
      <c r="A1171" s="34">
        <v>42828</v>
      </c>
      <c r="B1171" s="33" t="s">
        <v>2997</v>
      </c>
      <c r="C1171" s="157">
        <v>1</v>
      </c>
      <c r="D1171" s="49" t="s">
        <v>2222</v>
      </c>
      <c r="E1171" s="47" t="s">
        <v>2223</v>
      </c>
      <c r="F1171" s="200">
        <v>8000</v>
      </c>
      <c r="G1171" s="48"/>
      <c r="H1171" s="48"/>
      <c r="I1171" s="51" t="s">
        <v>2983</v>
      </c>
      <c r="J1171" s="63" t="s">
        <v>142</v>
      </c>
      <c r="K1171" s="58" t="s">
        <v>2974</v>
      </c>
      <c r="L1171" s="31" t="s">
        <v>2974</v>
      </c>
    </row>
    <row r="1172" spans="1:13" ht="15.75" customHeight="1" x14ac:dyDescent="0.25">
      <c r="A1172" s="34">
        <v>42828</v>
      </c>
      <c r="B1172" s="33" t="s">
        <v>2997</v>
      </c>
      <c r="C1172" s="157">
        <v>3</v>
      </c>
      <c r="D1172" s="49" t="s">
        <v>52</v>
      </c>
      <c r="E1172" s="47" t="s">
        <v>2220</v>
      </c>
      <c r="F1172" s="200">
        <v>1200</v>
      </c>
      <c r="G1172" s="48"/>
      <c r="H1172" s="48"/>
      <c r="I1172" s="51" t="s">
        <v>2983</v>
      </c>
      <c r="J1172" s="63" t="s">
        <v>118</v>
      </c>
      <c r="K1172" s="64" t="s">
        <v>2216</v>
      </c>
      <c r="L1172" s="31" t="s">
        <v>2990</v>
      </c>
    </row>
    <row r="1173" spans="1:13" ht="15.75" customHeight="1" x14ac:dyDescent="0.25">
      <c r="A1173" s="34">
        <v>42828</v>
      </c>
      <c r="B1173" s="33" t="s">
        <v>2997</v>
      </c>
      <c r="C1173" s="157">
        <v>3</v>
      </c>
      <c r="D1173" s="49" t="s">
        <v>52</v>
      </c>
      <c r="E1173" s="47" t="s">
        <v>2221</v>
      </c>
      <c r="F1173" s="200">
        <v>1185</v>
      </c>
      <c r="G1173" s="48"/>
      <c r="H1173" s="48"/>
      <c r="I1173" s="51" t="s">
        <v>2983</v>
      </c>
      <c r="J1173" s="63" t="s">
        <v>118</v>
      </c>
      <c r="K1173" s="64" t="s">
        <v>2216</v>
      </c>
      <c r="L1173" s="31" t="s">
        <v>2990</v>
      </c>
    </row>
    <row r="1174" spans="1:13" ht="15.75" customHeight="1" x14ac:dyDescent="0.25">
      <c r="A1174" s="34">
        <v>42828</v>
      </c>
      <c r="B1174" s="33" t="s">
        <v>2997</v>
      </c>
      <c r="C1174" s="157">
        <v>4</v>
      </c>
      <c r="D1174" s="49" t="s">
        <v>1992</v>
      </c>
      <c r="E1174" s="47" t="s">
        <v>117</v>
      </c>
      <c r="F1174" s="200">
        <v>1282.5</v>
      </c>
      <c r="G1174" s="48"/>
      <c r="H1174" s="48"/>
      <c r="I1174" s="51" t="s">
        <v>2983</v>
      </c>
      <c r="J1174" s="63" t="s">
        <v>118</v>
      </c>
      <c r="K1174" s="64" t="s">
        <v>2216</v>
      </c>
      <c r="L1174" s="31" t="s">
        <v>2990</v>
      </c>
    </row>
    <row r="1175" spans="1:13" ht="31.5" customHeight="1" x14ac:dyDescent="0.25">
      <c r="A1175" s="34">
        <v>42828</v>
      </c>
      <c r="B1175" s="33" t="s">
        <v>2997</v>
      </c>
      <c r="C1175" s="157">
        <v>4</v>
      </c>
      <c r="D1175" s="49" t="s">
        <v>1992</v>
      </c>
      <c r="E1175" s="47" t="s">
        <v>117</v>
      </c>
      <c r="F1175" s="200">
        <v>130.5</v>
      </c>
      <c r="G1175" s="48"/>
      <c r="H1175" s="48"/>
      <c r="I1175" s="51" t="s">
        <v>2983</v>
      </c>
      <c r="J1175" s="63" t="s">
        <v>118</v>
      </c>
      <c r="K1175" s="64" t="s">
        <v>2216</v>
      </c>
      <c r="L1175" s="31" t="s">
        <v>2990</v>
      </c>
    </row>
    <row r="1176" spans="1:13" ht="15.75" customHeight="1" x14ac:dyDescent="0.25">
      <c r="A1176" s="34">
        <v>42828</v>
      </c>
      <c r="B1176" s="33" t="s">
        <v>2997</v>
      </c>
      <c r="C1176" s="157">
        <v>5</v>
      </c>
      <c r="D1176" s="49" t="s">
        <v>429</v>
      </c>
      <c r="E1176" s="47" t="s">
        <v>2224</v>
      </c>
      <c r="F1176" s="200">
        <v>1515</v>
      </c>
      <c r="G1176" s="48"/>
      <c r="H1176" s="48"/>
      <c r="I1176" s="51" t="s">
        <v>2983</v>
      </c>
      <c r="J1176" s="63" t="s">
        <v>118</v>
      </c>
      <c r="K1176" s="58" t="s">
        <v>10</v>
      </c>
      <c r="L1176" s="31" t="s">
        <v>10</v>
      </c>
    </row>
    <row r="1177" spans="1:13" ht="15.75" customHeight="1" x14ac:dyDescent="0.25">
      <c r="A1177" s="34">
        <v>42828</v>
      </c>
      <c r="B1177" s="33" t="s">
        <v>2997</v>
      </c>
      <c r="C1177" s="157">
        <v>5</v>
      </c>
      <c r="D1177" s="49" t="s">
        <v>429</v>
      </c>
      <c r="E1177" s="47" t="s">
        <v>2224</v>
      </c>
      <c r="F1177" s="200">
        <v>1212</v>
      </c>
      <c r="G1177" s="48"/>
      <c r="H1177" s="48"/>
      <c r="I1177" s="51" t="s">
        <v>2983</v>
      </c>
      <c r="J1177" s="63" t="s">
        <v>118</v>
      </c>
      <c r="K1177" s="58" t="s">
        <v>10</v>
      </c>
      <c r="L1177" s="31" t="s">
        <v>10</v>
      </c>
    </row>
    <row r="1178" spans="1:13" ht="15.75" customHeight="1" x14ac:dyDescent="0.25">
      <c r="A1178" s="34">
        <v>42828</v>
      </c>
      <c r="B1178" s="33" t="s">
        <v>2997</v>
      </c>
      <c r="C1178" s="157">
        <v>6</v>
      </c>
      <c r="D1178" s="49" t="s">
        <v>2225</v>
      </c>
      <c r="E1178" s="47" t="s">
        <v>117</v>
      </c>
      <c r="F1178" s="200">
        <v>1330</v>
      </c>
      <c r="G1178" s="48"/>
      <c r="H1178" s="48"/>
      <c r="I1178" s="51" t="s">
        <v>2983</v>
      </c>
      <c r="J1178" s="63" t="s">
        <v>118</v>
      </c>
      <c r="K1178" s="64" t="s">
        <v>2216</v>
      </c>
      <c r="L1178" s="31" t="s">
        <v>2990</v>
      </c>
    </row>
    <row r="1179" spans="1:13" ht="15.75" customHeight="1" x14ac:dyDescent="0.25">
      <c r="A1179" s="34">
        <v>42828</v>
      </c>
      <c r="B1179" s="33" t="s">
        <v>2997</v>
      </c>
      <c r="C1179" s="157">
        <v>6</v>
      </c>
      <c r="D1179" s="49" t="s">
        <v>2225</v>
      </c>
      <c r="E1179" s="47" t="s">
        <v>117</v>
      </c>
      <c r="F1179" s="200">
        <v>665</v>
      </c>
      <c r="G1179" s="48"/>
      <c r="H1179" s="48"/>
      <c r="I1179" s="51" t="s">
        <v>2983</v>
      </c>
      <c r="J1179" s="63" t="s">
        <v>118</v>
      </c>
      <c r="K1179" s="64" t="s">
        <v>2216</v>
      </c>
      <c r="L1179" s="31" t="s">
        <v>2990</v>
      </c>
    </row>
    <row r="1180" spans="1:13" ht="15.75" customHeight="1" x14ac:dyDescent="0.25">
      <c r="A1180" s="34">
        <v>42828</v>
      </c>
      <c r="B1180" s="33" t="s">
        <v>2997</v>
      </c>
      <c r="C1180" s="157">
        <v>6</v>
      </c>
      <c r="D1180" s="49" t="s">
        <v>2225</v>
      </c>
      <c r="E1180" s="47" t="s">
        <v>117</v>
      </c>
      <c r="F1180" s="200">
        <v>152</v>
      </c>
      <c r="G1180" s="48"/>
      <c r="H1180" s="48"/>
      <c r="I1180" s="51" t="s">
        <v>2983</v>
      </c>
      <c r="J1180" s="63" t="s">
        <v>118</v>
      </c>
      <c r="K1180" s="64" t="s">
        <v>2216</v>
      </c>
      <c r="L1180" s="31" t="s">
        <v>2990</v>
      </c>
    </row>
    <row r="1181" spans="1:13" ht="15.75" customHeight="1" x14ac:dyDescent="0.25">
      <c r="A1181" s="33">
        <v>42828</v>
      </c>
      <c r="B1181" s="33" t="s">
        <v>2997</v>
      </c>
      <c r="C1181" s="157">
        <v>18</v>
      </c>
      <c r="D1181" s="30"/>
      <c r="E1181" s="30" t="s">
        <v>3337</v>
      </c>
      <c r="F1181" s="199">
        <f>250+2000</f>
        <v>2250</v>
      </c>
      <c r="G1181" s="31"/>
      <c r="H1181" s="31"/>
      <c r="I1181" s="58" t="s">
        <v>2983</v>
      </c>
      <c r="J1181" s="31" t="s">
        <v>118</v>
      </c>
      <c r="K1181" s="65" t="s">
        <v>2216</v>
      </c>
      <c r="L1181" s="52" t="s">
        <v>2990</v>
      </c>
      <c r="M1181" s="130"/>
    </row>
    <row r="1182" spans="1:13" ht="15.75" customHeight="1" x14ac:dyDescent="0.25">
      <c r="A1182" s="137">
        <v>42828</v>
      </c>
      <c r="B1182" s="137" t="s">
        <v>2997</v>
      </c>
      <c r="C1182" s="159">
        <v>99</v>
      </c>
      <c r="D1182" s="138"/>
      <c r="E1182" s="138" t="s">
        <v>3238</v>
      </c>
      <c r="F1182" s="205">
        <v>5000</v>
      </c>
      <c r="G1182" s="138"/>
      <c r="H1182" s="138"/>
      <c r="I1182" s="138" t="s">
        <v>2983</v>
      </c>
      <c r="J1182" s="138" t="s">
        <v>118</v>
      </c>
      <c r="K1182" s="138" t="s">
        <v>2216</v>
      </c>
      <c r="L1182" s="138"/>
    </row>
    <row r="1183" spans="1:13" ht="15.75" customHeight="1" x14ac:dyDescent="0.25">
      <c r="A1183" s="34">
        <v>42829</v>
      </c>
      <c r="B1183" s="33" t="s">
        <v>2997</v>
      </c>
      <c r="C1183" s="157">
        <v>2</v>
      </c>
      <c r="D1183" s="49" t="s">
        <v>143</v>
      </c>
      <c r="E1183" s="47" t="s">
        <v>2229</v>
      </c>
      <c r="F1183" s="200">
        <v>102.5</v>
      </c>
      <c r="G1183" s="48"/>
      <c r="H1183" s="48"/>
      <c r="I1183" s="51" t="s">
        <v>2983</v>
      </c>
      <c r="J1183" s="63" t="s">
        <v>142</v>
      </c>
      <c r="K1183" s="31" t="s">
        <v>3408</v>
      </c>
      <c r="L1183" s="31" t="s">
        <v>2975</v>
      </c>
    </row>
    <row r="1184" spans="1:13" ht="15.75" customHeight="1" x14ac:dyDescent="0.25">
      <c r="A1184" s="34">
        <v>42829</v>
      </c>
      <c r="B1184" s="33" t="s">
        <v>2997</v>
      </c>
      <c r="C1184" s="157">
        <v>2</v>
      </c>
      <c r="D1184" s="49" t="s">
        <v>143</v>
      </c>
      <c r="E1184" s="47" t="s">
        <v>2230</v>
      </c>
      <c r="F1184" s="200">
        <v>158.5</v>
      </c>
      <c r="G1184" s="48"/>
      <c r="H1184" s="48"/>
      <c r="I1184" s="51" t="s">
        <v>2983</v>
      </c>
      <c r="J1184" s="63" t="s">
        <v>142</v>
      </c>
      <c r="K1184" s="58" t="s">
        <v>2977</v>
      </c>
      <c r="L1184" s="31" t="s">
        <v>2989</v>
      </c>
    </row>
    <row r="1185" spans="1:12" ht="15.75" customHeight="1" x14ac:dyDescent="0.25">
      <c r="A1185" s="34">
        <v>42829</v>
      </c>
      <c r="B1185" s="33" t="s">
        <v>2997</v>
      </c>
      <c r="C1185" s="157">
        <v>2</v>
      </c>
      <c r="D1185" s="49" t="s">
        <v>143</v>
      </c>
      <c r="E1185" s="47" t="s">
        <v>2231</v>
      </c>
      <c r="F1185" s="200">
        <v>130</v>
      </c>
      <c r="G1185" s="48"/>
      <c r="H1185" s="48"/>
      <c r="I1185" s="51" t="s">
        <v>2983</v>
      </c>
      <c r="J1185" s="63" t="s">
        <v>142</v>
      </c>
      <c r="K1185" s="31" t="s">
        <v>2989</v>
      </c>
      <c r="L1185" s="31" t="s">
        <v>2975</v>
      </c>
    </row>
    <row r="1186" spans="1:12" ht="15.75" customHeight="1" x14ac:dyDescent="0.25">
      <c r="A1186" s="34">
        <v>42829</v>
      </c>
      <c r="B1186" s="33" t="s">
        <v>2997</v>
      </c>
      <c r="C1186" s="157">
        <v>3</v>
      </c>
      <c r="D1186" s="49" t="s">
        <v>850</v>
      </c>
      <c r="E1186" s="47" t="s">
        <v>2232</v>
      </c>
      <c r="F1186" s="200">
        <v>100</v>
      </c>
      <c r="G1186" s="48"/>
      <c r="H1186" s="48"/>
      <c r="I1186" s="51" t="s">
        <v>2983</v>
      </c>
      <c r="J1186" s="63" t="s">
        <v>142</v>
      </c>
      <c r="K1186" s="58" t="s">
        <v>2980</v>
      </c>
      <c r="L1186" s="31" t="s">
        <v>2989</v>
      </c>
    </row>
    <row r="1187" spans="1:12" ht="15" customHeight="1" x14ac:dyDescent="0.25">
      <c r="A1187" s="34">
        <v>42829</v>
      </c>
      <c r="B1187" s="33" t="s">
        <v>2997</v>
      </c>
      <c r="C1187" s="157">
        <v>7</v>
      </c>
      <c r="D1187" s="49" t="s">
        <v>92</v>
      </c>
      <c r="E1187" s="47" t="s">
        <v>2226</v>
      </c>
      <c r="F1187" s="200">
        <v>800</v>
      </c>
      <c r="G1187" s="48"/>
      <c r="H1187" s="48"/>
      <c r="I1187" s="51" t="s">
        <v>2983</v>
      </c>
      <c r="J1187" s="63" t="s">
        <v>118</v>
      </c>
      <c r="K1187" s="64" t="s">
        <v>2216</v>
      </c>
      <c r="L1187" s="31" t="s">
        <v>2990</v>
      </c>
    </row>
    <row r="1188" spans="1:12" ht="15" customHeight="1" x14ac:dyDescent="0.25">
      <c r="A1188" s="34">
        <v>42829</v>
      </c>
      <c r="B1188" s="33" t="s">
        <v>2997</v>
      </c>
      <c r="C1188" s="157">
        <v>7</v>
      </c>
      <c r="D1188" s="49" t="s">
        <v>92</v>
      </c>
      <c r="E1188" s="47" t="s">
        <v>2226</v>
      </c>
      <c r="F1188" s="200">
        <v>910</v>
      </c>
      <c r="G1188" s="48"/>
      <c r="H1188" s="48"/>
      <c r="I1188" s="51" t="s">
        <v>2983</v>
      </c>
      <c r="J1188" s="63" t="s">
        <v>118</v>
      </c>
      <c r="K1188" s="64" t="s">
        <v>2216</v>
      </c>
      <c r="L1188" s="31" t="s">
        <v>2990</v>
      </c>
    </row>
    <row r="1189" spans="1:12" ht="15" customHeight="1" x14ac:dyDescent="0.25">
      <c r="A1189" s="34">
        <v>42829</v>
      </c>
      <c r="B1189" s="33" t="s">
        <v>2997</v>
      </c>
      <c r="C1189" s="157">
        <v>8</v>
      </c>
      <c r="D1189" s="49" t="s">
        <v>2227</v>
      </c>
      <c r="E1189" s="47" t="s">
        <v>2228</v>
      </c>
      <c r="F1189" s="200">
        <v>650</v>
      </c>
      <c r="G1189" s="48"/>
      <c r="H1189" s="48"/>
      <c r="I1189" s="51" t="s">
        <v>2983</v>
      </c>
      <c r="J1189" s="63" t="s">
        <v>118</v>
      </c>
      <c r="K1189" s="64" t="s">
        <v>2216</v>
      </c>
      <c r="L1189" s="31" t="s">
        <v>2990</v>
      </c>
    </row>
    <row r="1190" spans="1:12" ht="15" customHeight="1" x14ac:dyDescent="0.25">
      <c r="A1190" s="34">
        <v>42829</v>
      </c>
      <c r="B1190" s="33" t="s">
        <v>2997</v>
      </c>
      <c r="C1190" s="157">
        <v>9</v>
      </c>
      <c r="D1190" s="49" t="s">
        <v>2233</v>
      </c>
      <c r="E1190" s="47" t="s">
        <v>2234</v>
      </c>
      <c r="F1190" s="200">
        <v>1600</v>
      </c>
      <c r="G1190" s="48"/>
      <c r="H1190" s="48"/>
      <c r="I1190" s="51" t="s">
        <v>2983</v>
      </c>
      <c r="J1190" s="63" t="s">
        <v>118</v>
      </c>
      <c r="K1190" s="64" t="s">
        <v>2216</v>
      </c>
      <c r="L1190" s="31" t="s">
        <v>2990</v>
      </c>
    </row>
    <row r="1191" spans="1:12" ht="15.75" customHeight="1" x14ac:dyDescent="0.25">
      <c r="A1191" s="34">
        <v>42829</v>
      </c>
      <c r="B1191" s="33" t="s">
        <v>2997</v>
      </c>
      <c r="C1191" s="157">
        <v>9</v>
      </c>
      <c r="D1191" s="49" t="s">
        <v>2233</v>
      </c>
      <c r="E1191" s="47" t="s">
        <v>245</v>
      </c>
      <c r="F1191" s="200">
        <v>11207</v>
      </c>
      <c r="G1191" s="48"/>
      <c r="H1191" s="48"/>
      <c r="I1191" s="51" t="s">
        <v>2983</v>
      </c>
      <c r="J1191" s="63" t="s">
        <v>118</v>
      </c>
      <c r="K1191" s="64" t="s">
        <v>2216</v>
      </c>
      <c r="L1191" s="31" t="s">
        <v>2990</v>
      </c>
    </row>
    <row r="1192" spans="1:12" ht="15" customHeight="1" x14ac:dyDescent="0.25">
      <c r="A1192" s="34">
        <v>42829</v>
      </c>
      <c r="B1192" s="33" t="s">
        <v>2997</v>
      </c>
      <c r="C1192" s="157">
        <v>9</v>
      </c>
      <c r="D1192" s="49" t="s">
        <v>2233</v>
      </c>
      <c r="E1192" s="47" t="s">
        <v>245</v>
      </c>
      <c r="F1192" s="200">
        <v>4297</v>
      </c>
      <c r="G1192" s="48"/>
      <c r="H1192" s="48"/>
      <c r="I1192" s="51" t="s">
        <v>2983</v>
      </c>
      <c r="J1192" s="63" t="s">
        <v>118</v>
      </c>
      <c r="K1192" s="64" t="s">
        <v>2216</v>
      </c>
      <c r="L1192" s="31" t="s">
        <v>2990</v>
      </c>
    </row>
    <row r="1193" spans="1:12" ht="15.75" customHeight="1" x14ac:dyDescent="0.25">
      <c r="A1193" s="140">
        <v>42829</v>
      </c>
      <c r="B1193" s="137" t="s">
        <v>2997</v>
      </c>
      <c r="C1193" s="159">
        <v>15</v>
      </c>
      <c r="D1193" s="138"/>
      <c r="E1193" s="136" t="s">
        <v>3270</v>
      </c>
      <c r="F1193" s="206">
        <v>200</v>
      </c>
      <c r="G1193" s="138"/>
      <c r="H1193" s="138"/>
      <c r="I1193" s="138" t="s">
        <v>2983</v>
      </c>
      <c r="J1193" s="138" t="s">
        <v>142</v>
      </c>
      <c r="K1193" s="139" t="s">
        <v>2989</v>
      </c>
      <c r="L1193" s="139"/>
    </row>
    <row r="1194" spans="1:12" ht="15.75" customHeight="1" x14ac:dyDescent="0.25">
      <c r="A1194" s="34">
        <v>42830</v>
      </c>
      <c r="B1194" s="33" t="s">
        <v>2997</v>
      </c>
      <c r="C1194" s="157">
        <v>10</v>
      </c>
      <c r="D1194" s="49" t="s">
        <v>134</v>
      </c>
      <c r="E1194" s="47" t="s">
        <v>2236</v>
      </c>
      <c r="F1194" s="200">
        <v>375</v>
      </c>
      <c r="G1194" s="48"/>
      <c r="H1194" s="48"/>
      <c r="I1194" s="51" t="s">
        <v>2983</v>
      </c>
      <c r="J1194" s="63" t="s">
        <v>118</v>
      </c>
      <c r="K1194" s="64" t="s">
        <v>2216</v>
      </c>
      <c r="L1194" s="31" t="s">
        <v>2990</v>
      </c>
    </row>
    <row r="1195" spans="1:12" ht="15.75" customHeight="1" x14ac:dyDescent="0.25">
      <c r="A1195" s="34">
        <v>42830</v>
      </c>
      <c r="B1195" s="33" t="s">
        <v>2997</v>
      </c>
      <c r="C1195" s="157">
        <v>10</v>
      </c>
      <c r="D1195" s="49" t="s">
        <v>134</v>
      </c>
      <c r="E1195" s="47" t="s">
        <v>2237</v>
      </c>
      <c r="F1195" s="200">
        <v>400</v>
      </c>
      <c r="G1195" s="48"/>
      <c r="H1195" s="48"/>
      <c r="I1195" s="51" t="s">
        <v>2983</v>
      </c>
      <c r="J1195" s="63" t="s">
        <v>118</v>
      </c>
      <c r="K1195" s="64" t="s">
        <v>2216</v>
      </c>
      <c r="L1195" s="31" t="s">
        <v>2990</v>
      </c>
    </row>
    <row r="1196" spans="1:12" ht="15.75" customHeight="1" x14ac:dyDescent="0.25">
      <c r="A1196" s="34">
        <v>42830</v>
      </c>
      <c r="B1196" s="33" t="s">
        <v>2997</v>
      </c>
      <c r="C1196" s="157">
        <v>11</v>
      </c>
      <c r="D1196" s="49" t="s">
        <v>2238</v>
      </c>
      <c r="E1196" s="47" t="s">
        <v>2239</v>
      </c>
      <c r="F1196" s="200">
        <v>850</v>
      </c>
      <c r="G1196" s="48"/>
      <c r="H1196" s="48"/>
      <c r="I1196" s="51" t="s">
        <v>2983</v>
      </c>
      <c r="J1196" s="63" t="s">
        <v>118</v>
      </c>
      <c r="K1196" s="64" t="s">
        <v>2216</v>
      </c>
      <c r="L1196" s="31" t="s">
        <v>2990</v>
      </c>
    </row>
    <row r="1197" spans="1:12" ht="15.75" customHeight="1" x14ac:dyDescent="0.25">
      <c r="A1197" s="34">
        <v>42830</v>
      </c>
      <c r="B1197" s="33" t="s">
        <v>2997</v>
      </c>
      <c r="C1197" s="157">
        <v>11</v>
      </c>
      <c r="D1197" s="49" t="s">
        <v>2238</v>
      </c>
      <c r="E1197" s="47" t="s">
        <v>2240</v>
      </c>
      <c r="F1197" s="200">
        <v>350</v>
      </c>
      <c r="G1197" s="48"/>
      <c r="H1197" s="48"/>
      <c r="I1197" s="51" t="s">
        <v>2983</v>
      </c>
      <c r="J1197" s="63" t="s">
        <v>118</v>
      </c>
      <c r="K1197" s="64" t="s">
        <v>2216</v>
      </c>
      <c r="L1197" s="31" t="s">
        <v>2990</v>
      </c>
    </row>
    <row r="1198" spans="1:12" ht="15.75" customHeight="1" x14ac:dyDescent="0.25">
      <c r="A1198" s="34">
        <v>42830</v>
      </c>
      <c r="B1198" s="33" t="s">
        <v>2997</v>
      </c>
      <c r="C1198" s="157">
        <v>78</v>
      </c>
      <c r="D1198" s="49" t="s">
        <v>127</v>
      </c>
      <c r="E1198" s="47" t="s">
        <v>2235</v>
      </c>
      <c r="F1198" s="200">
        <v>19000</v>
      </c>
      <c r="G1198" s="48"/>
      <c r="H1198" s="48"/>
      <c r="I1198" s="51" t="s">
        <v>2983</v>
      </c>
      <c r="J1198" s="63" t="s">
        <v>118</v>
      </c>
      <c r="K1198" s="64" t="s">
        <v>2216</v>
      </c>
      <c r="L1198" s="31" t="s">
        <v>2990</v>
      </c>
    </row>
    <row r="1199" spans="1:12" ht="15.75" customHeight="1" x14ac:dyDescent="0.25">
      <c r="A1199" s="34">
        <v>42830</v>
      </c>
      <c r="B1199" s="33" t="s">
        <v>2997</v>
      </c>
      <c r="C1199" s="157">
        <v>78</v>
      </c>
      <c r="D1199" s="49" t="s">
        <v>127</v>
      </c>
      <c r="E1199" s="47" t="s">
        <v>325</v>
      </c>
      <c r="F1199" s="200">
        <v>2355</v>
      </c>
      <c r="G1199" s="48"/>
      <c r="H1199" s="48"/>
      <c r="I1199" s="51" t="s">
        <v>2983</v>
      </c>
      <c r="J1199" s="63" t="s">
        <v>118</v>
      </c>
      <c r="K1199" s="64" t="s">
        <v>2216</v>
      </c>
      <c r="L1199" s="31" t="s">
        <v>2990</v>
      </c>
    </row>
    <row r="1200" spans="1:12" ht="15.75" customHeight="1" x14ac:dyDescent="0.25">
      <c r="A1200" s="137">
        <v>42830</v>
      </c>
      <c r="B1200" s="137" t="s">
        <v>2997</v>
      </c>
      <c r="C1200" s="159">
        <v>87</v>
      </c>
      <c r="D1200" s="138"/>
      <c r="E1200" s="136" t="s">
        <v>3238</v>
      </c>
      <c r="F1200" s="206">
        <v>535.5</v>
      </c>
      <c r="G1200" s="138"/>
      <c r="H1200" s="138"/>
      <c r="I1200" s="138" t="s">
        <v>2983</v>
      </c>
      <c r="J1200" s="138" t="s">
        <v>118</v>
      </c>
      <c r="K1200" s="138" t="s">
        <v>2216</v>
      </c>
      <c r="L1200" s="138"/>
    </row>
    <row r="1201" spans="1:13" ht="15.75" customHeight="1" x14ac:dyDescent="0.25">
      <c r="A1201" s="33">
        <v>42830</v>
      </c>
      <c r="B1201" s="33" t="s">
        <v>2997</v>
      </c>
      <c r="C1201" s="157">
        <v>103</v>
      </c>
      <c r="D1201" s="30"/>
      <c r="E1201" s="30" t="s">
        <v>3234</v>
      </c>
      <c r="F1201" s="199">
        <v>6075</v>
      </c>
      <c r="G1201" s="31"/>
      <c r="H1201" s="31"/>
      <c r="I1201" s="58" t="s">
        <v>2983</v>
      </c>
      <c r="J1201" s="31" t="s">
        <v>118</v>
      </c>
      <c r="K1201" s="65" t="s">
        <v>2216</v>
      </c>
      <c r="L1201" s="65"/>
      <c r="M1201" s="130"/>
    </row>
    <row r="1202" spans="1:13" ht="15.75" customHeight="1" x14ac:dyDescent="0.25">
      <c r="A1202" s="34">
        <v>42831</v>
      </c>
      <c r="B1202" s="33" t="s">
        <v>2997</v>
      </c>
      <c r="C1202" s="157">
        <v>12</v>
      </c>
      <c r="D1202" s="49" t="s">
        <v>429</v>
      </c>
      <c r="E1202" s="47" t="s">
        <v>325</v>
      </c>
      <c r="F1202" s="200">
        <v>6001.75</v>
      </c>
      <c r="G1202" s="48"/>
      <c r="H1202" s="48"/>
      <c r="I1202" s="51" t="s">
        <v>2983</v>
      </c>
      <c r="J1202" s="63" t="s">
        <v>118</v>
      </c>
      <c r="K1202" s="64" t="s">
        <v>2216</v>
      </c>
      <c r="L1202" s="31" t="s">
        <v>2990</v>
      </c>
    </row>
    <row r="1203" spans="1:13" ht="15.75" customHeight="1" x14ac:dyDescent="0.25">
      <c r="A1203" s="137">
        <v>42832</v>
      </c>
      <c r="B1203" s="137" t="s">
        <v>2997</v>
      </c>
      <c r="C1203" s="159">
        <v>90</v>
      </c>
      <c r="D1203" s="138"/>
      <c r="E1203" s="136" t="s">
        <v>3274</v>
      </c>
      <c r="F1203" s="206">
        <v>550</v>
      </c>
      <c r="G1203" s="138"/>
      <c r="H1203" s="138"/>
      <c r="I1203" s="138" t="s">
        <v>2983</v>
      </c>
      <c r="J1203" s="138" t="s">
        <v>118</v>
      </c>
      <c r="K1203" s="138" t="s">
        <v>2216</v>
      </c>
      <c r="L1203" s="138"/>
    </row>
    <row r="1204" spans="1:13" ht="15.75" customHeight="1" x14ac:dyDescent="0.25">
      <c r="A1204" s="34">
        <v>42833</v>
      </c>
      <c r="B1204" s="33" t="s">
        <v>2997</v>
      </c>
      <c r="C1204" s="157">
        <v>13</v>
      </c>
      <c r="D1204" s="49" t="s">
        <v>271</v>
      </c>
      <c r="E1204" s="47" t="s">
        <v>2241</v>
      </c>
      <c r="F1204" s="200">
        <v>800</v>
      </c>
      <c r="G1204" s="48"/>
      <c r="H1204" s="48"/>
      <c r="I1204" s="51" t="s">
        <v>2983</v>
      </c>
      <c r="J1204" s="63" t="s">
        <v>118</v>
      </c>
      <c r="K1204" s="64" t="s">
        <v>2216</v>
      </c>
      <c r="L1204" s="31" t="s">
        <v>2990</v>
      </c>
    </row>
    <row r="1205" spans="1:13" ht="15.75" customHeight="1" x14ac:dyDescent="0.25">
      <c r="A1205" s="34">
        <v>42833</v>
      </c>
      <c r="B1205" s="33" t="s">
        <v>2997</v>
      </c>
      <c r="C1205" s="157">
        <v>13</v>
      </c>
      <c r="D1205" s="49" t="s">
        <v>271</v>
      </c>
      <c r="E1205" s="47" t="s">
        <v>2242</v>
      </c>
      <c r="F1205" s="200">
        <v>7375</v>
      </c>
      <c r="G1205" s="48"/>
      <c r="H1205" s="48"/>
      <c r="I1205" s="51" t="s">
        <v>2983</v>
      </c>
      <c r="J1205" s="63" t="s">
        <v>118</v>
      </c>
      <c r="K1205" s="64" t="s">
        <v>2216</v>
      </c>
      <c r="L1205" s="31" t="s">
        <v>2990</v>
      </c>
    </row>
    <row r="1206" spans="1:13" ht="15.75" customHeight="1" x14ac:dyDescent="0.25">
      <c r="A1206" s="34">
        <v>42833</v>
      </c>
      <c r="B1206" s="33" t="s">
        <v>2997</v>
      </c>
      <c r="C1206" s="157">
        <v>14</v>
      </c>
      <c r="D1206" s="49" t="s">
        <v>2243</v>
      </c>
      <c r="E1206" s="47" t="s">
        <v>2244</v>
      </c>
      <c r="F1206" s="200">
        <v>450</v>
      </c>
      <c r="G1206" s="48"/>
      <c r="H1206" s="48"/>
      <c r="I1206" s="51" t="s">
        <v>2983</v>
      </c>
      <c r="J1206" s="63" t="s">
        <v>118</v>
      </c>
      <c r="K1206" s="64" t="s">
        <v>2216</v>
      </c>
      <c r="L1206" s="31" t="s">
        <v>2990</v>
      </c>
    </row>
    <row r="1207" spans="1:13" ht="15.75" customHeight="1" x14ac:dyDescent="0.25">
      <c r="A1207" s="34">
        <v>42833</v>
      </c>
      <c r="B1207" s="33" t="s">
        <v>2997</v>
      </c>
      <c r="C1207" s="157">
        <v>15</v>
      </c>
      <c r="D1207" s="49" t="s">
        <v>271</v>
      </c>
      <c r="E1207" s="47" t="s">
        <v>2245</v>
      </c>
      <c r="F1207" s="200">
        <v>18500</v>
      </c>
      <c r="G1207" s="48"/>
      <c r="H1207" s="48"/>
      <c r="I1207" s="51" t="s">
        <v>2983</v>
      </c>
      <c r="J1207" s="63" t="s">
        <v>118</v>
      </c>
      <c r="K1207" s="64" t="s">
        <v>2216</v>
      </c>
      <c r="L1207" s="31" t="s">
        <v>2990</v>
      </c>
    </row>
    <row r="1208" spans="1:13" ht="31.5" customHeight="1" x14ac:dyDescent="0.25">
      <c r="A1208" s="34">
        <v>42833</v>
      </c>
      <c r="B1208" s="33" t="s">
        <v>2997</v>
      </c>
      <c r="C1208" s="157">
        <v>16</v>
      </c>
      <c r="D1208" s="49" t="s">
        <v>271</v>
      </c>
      <c r="E1208" s="47" t="s">
        <v>2245</v>
      </c>
      <c r="F1208" s="200">
        <v>7400</v>
      </c>
      <c r="G1208" s="48"/>
      <c r="H1208" s="48"/>
      <c r="I1208" s="51" t="s">
        <v>2983</v>
      </c>
      <c r="J1208" s="63" t="s">
        <v>118</v>
      </c>
      <c r="K1208" s="64" t="s">
        <v>2216</v>
      </c>
      <c r="L1208" s="31" t="s">
        <v>2990</v>
      </c>
    </row>
    <row r="1209" spans="1:13" ht="15.75" customHeight="1" x14ac:dyDescent="0.25">
      <c r="A1209" s="34">
        <v>42834</v>
      </c>
      <c r="B1209" s="33" t="s">
        <v>2997</v>
      </c>
      <c r="C1209" s="157">
        <v>17</v>
      </c>
      <c r="D1209" s="49" t="s">
        <v>2248</v>
      </c>
      <c r="E1209" s="47" t="s">
        <v>117</v>
      </c>
      <c r="F1209" s="200">
        <v>333</v>
      </c>
      <c r="G1209" s="48"/>
      <c r="H1209" s="48"/>
      <c r="I1209" s="51" t="s">
        <v>2983</v>
      </c>
      <c r="J1209" s="63" t="s">
        <v>118</v>
      </c>
      <c r="K1209" s="64" t="s">
        <v>2216</v>
      </c>
      <c r="L1209" s="31" t="s">
        <v>2990</v>
      </c>
    </row>
    <row r="1210" spans="1:13" ht="15.75" customHeight="1" x14ac:dyDescent="0.25">
      <c r="A1210" s="34">
        <v>42834</v>
      </c>
      <c r="B1210" s="33" t="s">
        <v>2997</v>
      </c>
      <c r="C1210" s="157">
        <v>17</v>
      </c>
      <c r="D1210" s="49" t="s">
        <v>2248</v>
      </c>
      <c r="E1210" s="47" t="s">
        <v>117</v>
      </c>
      <c r="F1210" s="200">
        <v>16</v>
      </c>
      <c r="G1210" s="48"/>
      <c r="H1210" s="48"/>
      <c r="I1210" s="51" t="s">
        <v>2983</v>
      </c>
      <c r="J1210" s="63" t="s">
        <v>118</v>
      </c>
      <c r="K1210" s="64" t="s">
        <v>2216</v>
      </c>
      <c r="L1210" s="31" t="s">
        <v>2990</v>
      </c>
    </row>
    <row r="1211" spans="1:13" ht="15" customHeight="1" x14ac:dyDescent="0.25">
      <c r="A1211" s="34">
        <v>42834</v>
      </c>
      <c r="B1211" s="33" t="s">
        <v>2997</v>
      </c>
      <c r="C1211" s="157">
        <v>17</v>
      </c>
      <c r="D1211" s="49" t="s">
        <v>2248</v>
      </c>
      <c r="E1211" s="47" t="s">
        <v>117</v>
      </c>
      <c r="F1211" s="200">
        <v>270</v>
      </c>
      <c r="G1211" s="48"/>
      <c r="H1211" s="48"/>
      <c r="I1211" s="51" t="s">
        <v>2983</v>
      </c>
      <c r="J1211" s="63" t="s">
        <v>118</v>
      </c>
      <c r="K1211" s="64" t="s">
        <v>2216</v>
      </c>
      <c r="L1211" s="31" t="s">
        <v>2990</v>
      </c>
    </row>
    <row r="1212" spans="1:13" ht="15" customHeight="1" x14ac:dyDescent="0.25">
      <c r="A1212" s="34">
        <v>42834</v>
      </c>
      <c r="B1212" s="33" t="s">
        <v>2997</v>
      </c>
      <c r="C1212" s="157">
        <v>17</v>
      </c>
      <c r="D1212" s="49" t="s">
        <v>2248</v>
      </c>
      <c r="E1212" s="47" t="s">
        <v>117</v>
      </c>
      <c r="F1212" s="200">
        <v>11.86</v>
      </c>
      <c r="G1212" s="48"/>
      <c r="H1212" s="48"/>
      <c r="I1212" s="51" t="s">
        <v>2983</v>
      </c>
      <c r="J1212" s="63" t="s">
        <v>118</v>
      </c>
      <c r="K1212" s="64" t="s">
        <v>2216</v>
      </c>
      <c r="L1212" s="31" t="s">
        <v>2990</v>
      </c>
    </row>
    <row r="1213" spans="1:13" ht="15" customHeight="1" x14ac:dyDescent="0.25">
      <c r="A1213" s="34">
        <v>42834</v>
      </c>
      <c r="B1213" s="33" t="s">
        <v>2997</v>
      </c>
      <c r="C1213" s="157">
        <v>17</v>
      </c>
      <c r="D1213" s="49" t="s">
        <v>2248</v>
      </c>
      <c r="E1213" s="47" t="s">
        <v>117</v>
      </c>
      <c r="F1213" s="200">
        <v>49</v>
      </c>
      <c r="G1213" s="48"/>
      <c r="H1213" s="48"/>
      <c r="I1213" s="51" t="s">
        <v>2983</v>
      </c>
      <c r="J1213" s="63" t="s">
        <v>118</v>
      </c>
      <c r="K1213" s="64" t="s">
        <v>2216</v>
      </c>
      <c r="L1213" s="31" t="s">
        <v>2990</v>
      </c>
    </row>
    <row r="1214" spans="1:13" ht="15" customHeight="1" x14ac:dyDescent="0.25">
      <c r="A1214" s="34">
        <v>42834</v>
      </c>
      <c r="B1214" s="33" t="s">
        <v>2997</v>
      </c>
      <c r="C1214" s="157">
        <v>18</v>
      </c>
      <c r="D1214" s="49" t="s">
        <v>2249</v>
      </c>
      <c r="E1214" s="47" t="s">
        <v>1828</v>
      </c>
      <c r="F1214" s="200">
        <v>14630</v>
      </c>
      <c r="G1214" s="48"/>
      <c r="H1214" s="48"/>
      <c r="I1214" s="51" t="s">
        <v>2983</v>
      </c>
      <c r="J1214" s="63" t="s">
        <v>118</v>
      </c>
      <c r="K1214" s="64" t="s">
        <v>2216</v>
      </c>
      <c r="L1214" s="31" t="s">
        <v>2990</v>
      </c>
    </row>
    <row r="1215" spans="1:13" ht="15" customHeight="1" x14ac:dyDescent="0.25">
      <c r="A1215" s="34">
        <v>42834</v>
      </c>
      <c r="B1215" s="33" t="s">
        <v>2997</v>
      </c>
      <c r="C1215" s="157">
        <v>18</v>
      </c>
      <c r="D1215" s="49" t="s">
        <v>2249</v>
      </c>
      <c r="E1215" s="47" t="s">
        <v>1828</v>
      </c>
      <c r="F1215" s="200">
        <v>14630</v>
      </c>
      <c r="G1215" s="48"/>
      <c r="H1215" s="48"/>
      <c r="I1215" s="51" t="s">
        <v>2983</v>
      </c>
      <c r="J1215" s="63" t="s">
        <v>118</v>
      </c>
      <c r="K1215" s="64" t="s">
        <v>2216</v>
      </c>
      <c r="L1215" s="31" t="s">
        <v>2990</v>
      </c>
    </row>
    <row r="1216" spans="1:13" ht="15" customHeight="1" x14ac:dyDescent="0.25">
      <c r="A1216" s="34">
        <v>42834</v>
      </c>
      <c r="B1216" s="33" t="s">
        <v>2997</v>
      </c>
      <c r="C1216" s="157">
        <v>18</v>
      </c>
      <c r="D1216" s="49" t="s">
        <v>2249</v>
      </c>
      <c r="E1216" s="47" t="s">
        <v>1828</v>
      </c>
      <c r="F1216" s="200">
        <v>4297</v>
      </c>
      <c r="G1216" s="48"/>
      <c r="H1216" s="48"/>
      <c r="I1216" s="51" t="s">
        <v>2983</v>
      </c>
      <c r="J1216" s="63" t="s">
        <v>118</v>
      </c>
      <c r="K1216" s="64" t="s">
        <v>2216</v>
      </c>
      <c r="L1216" s="31" t="s">
        <v>2990</v>
      </c>
    </row>
    <row r="1217" spans="1:12" ht="15" customHeight="1" x14ac:dyDescent="0.25">
      <c r="A1217" s="34">
        <v>42834</v>
      </c>
      <c r="B1217" s="33" t="s">
        <v>2997</v>
      </c>
      <c r="C1217" s="157">
        <v>18</v>
      </c>
      <c r="D1217" s="49" t="s">
        <v>2249</v>
      </c>
      <c r="E1217" s="47" t="s">
        <v>1828</v>
      </c>
      <c r="F1217" s="200">
        <v>48</v>
      </c>
      <c r="G1217" s="48"/>
      <c r="H1217" s="48"/>
      <c r="I1217" s="51" t="s">
        <v>2983</v>
      </c>
      <c r="J1217" s="63" t="s">
        <v>118</v>
      </c>
      <c r="K1217" s="64" t="s">
        <v>2216</v>
      </c>
      <c r="L1217" s="31" t="s">
        <v>2990</v>
      </c>
    </row>
    <row r="1218" spans="1:12" ht="15.75" customHeight="1" x14ac:dyDescent="0.25">
      <c r="A1218" s="34">
        <v>42834</v>
      </c>
      <c r="B1218" s="33" t="s">
        <v>2997</v>
      </c>
      <c r="C1218" s="157">
        <v>18</v>
      </c>
      <c r="D1218" s="49" t="s">
        <v>2249</v>
      </c>
      <c r="E1218" s="47" t="s">
        <v>1828</v>
      </c>
      <c r="F1218" s="200">
        <v>48</v>
      </c>
      <c r="G1218" s="48"/>
      <c r="H1218" s="48"/>
      <c r="I1218" s="51" t="s">
        <v>2983</v>
      </c>
      <c r="J1218" s="63" t="s">
        <v>118</v>
      </c>
      <c r="K1218" s="64" t="s">
        <v>2216</v>
      </c>
      <c r="L1218" s="31" t="s">
        <v>2990</v>
      </c>
    </row>
    <row r="1219" spans="1:12" ht="15.75" customHeight="1" x14ac:dyDescent="0.25">
      <c r="A1219" s="34">
        <v>42834</v>
      </c>
      <c r="B1219" s="33" t="s">
        <v>2997</v>
      </c>
      <c r="C1219" s="157">
        <v>18</v>
      </c>
      <c r="D1219" s="49" t="s">
        <v>2249</v>
      </c>
      <c r="E1219" s="47" t="s">
        <v>2250</v>
      </c>
      <c r="F1219" s="200">
        <v>97.5</v>
      </c>
      <c r="G1219" s="48"/>
      <c r="H1219" s="48"/>
      <c r="I1219" s="51" t="s">
        <v>2983</v>
      </c>
      <c r="J1219" s="63" t="s">
        <v>118</v>
      </c>
      <c r="K1219" s="64" t="s">
        <v>2216</v>
      </c>
      <c r="L1219" s="31" t="s">
        <v>2990</v>
      </c>
    </row>
    <row r="1220" spans="1:12" ht="15.75" customHeight="1" x14ac:dyDescent="0.25">
      <c r="A1220" s="34">
        <v>42834</v>
      </c>
      <c r="B1220" s="33" t="s">
        <v>2997</v>
      </c>
      <c r="C1220" s="157">
        <v>80</v>
      </c>
      <c r="D1220" s="49" t="s">
        <v>2246</v>
      </c>
      <c r="E1220" s="47" t="s">
        <v>2247</v>
      </c>
      <c r="F1220" s="200">
        <v>460</v>
      </c>
      <c r="G1220" s="48"/>
      <c r="H1220" s="48"/>
      <c r="I1220" s="51" t="s">
        <v>2983</v>
      </c>
      <c r="J1220" s="63" t="s">
        <v>118</v>
      </c>
      <c r="K1220" s="64" t="s">
        <v>2216</v>
      </c>
      <c r="L1220" s="31" t="s">
        <v>2990</v>
      </c>
    </row>
    <row r="1221" spans="1:12" ht="15.75" customHeight="1" x14ac:dyDescent="0.25">
      <c r="A1221" s="137">
        <v>42834</v>
      </c>
      <c r="B1221" s="137" t="s">
        <v>2997</v>
      </c>
      <c r="C1221" s="159">
        <v>91</v>
      </c>
      <c r="D1221" s="138"/>
      <c r="E1221" s="136" t="s">
        <v>3238</v>
      </c>
      <c r="F1221" s="206">
        <v>656</v>
      </c>
      <c r="G1221" s="138"/>
      <c r="H1221" s="138"/>
      <c r="I1221" s="138" t="s">
        <v>2983</v>
      </c>
      <c r="J1221" s="138" t="s">
        <v>118</v>
      </c>
      <c r="K1221" s="138" t="s">
        <v>2216</v>
      </c>
      <c r="L1221" s="138"/>
    </row>
    <row r="1222" spans="1:12" ht="15.75" customHeight="1" x14ac:dyDescent="0.25">
      <c r="A1222" s="34">
        <v>42835</v>
      </c>
      <c r="B1222" s="33" t="s">
        <v>2997</v>
      </c>
      <c r="C1222" s="157">
        <v>4</v>
      </c>
      <c r="D1222" s="49" t="s">
        <v>1872</v>
      </c>
      <c r="E1222" s="47" t="s">
        <v>2258</v>
      </c>
      <c r="F1222" s="200">
        <v>250</v>
      </c>
      <c r="G1222" s="48"/>
      <c r="H1222" s="48"/>
      <c r="I1222" s="51" t="s">
        <v>2983</v>
      </c>
      <c r="J1222" s="63" t="s">
        <v>142</v>
      </c>
      <c r="K1222" s="58" t="s">
        <v>2974</v>
      </c>
      <c r="L1222" s="31" t="s">
        <v>2974</v>
      </c>
    </row>
    <row r="1223" spans="1:12" ht="15.75" customHeight="1" x14ac:dyDescent="0.25">
      <c r="A1223" s="34">
        <v>42835</v>
      </c>
      <c r="B1223" s="33" t="s">
        <v>2997</v>
      </c>
      <c r="C1223" s="157">
        <v>19</v>
      </c>
      <c r="D1223" s="49" t="s">
        <v>429</v>
      </c>
      <c r="E1223" s="47" t="s">
        <v>2251</v>
      </c>
      <c r="F1223" s="200">
        <v>5000</v>
      </c>
      <c r="G1223" s="48"/>
      <c r="H1223" s="48"/>
      <c r="I1223" s="51" t="s">
        <v>2983</v>
      </c>
      <c r="J1223" s="63" t="s">
        <v>118</v>
      </c>
      <c r="K1223" s="64" t="s">
        <v>2216</v>
      </c>
      <c r="L1223" s="31" t="s">
        <v>2990</v>
      </c>
    </row>
    <row r="1224" spans="1:12" ht="15.75" customHeight="1" x14ac:dyDescent="0.25">
      <c r="A1224" s="34">
        <v>42835</v>
      </c>
      <c r="B1224" s="33" t="s">
        <v>2997</v>
      </c>
      <c r="C1224" s="157">
        <v>20</v>
      </c>
      <c r="D1224" s="49" t="s">
        <v>271</v>
      </c>
      <c r="E1224" s="47" t="s">
        <v>2253</v>
      </c>
      <c r="F1224" s="200">
        <v>500</v>
      </c>
      <c r="G1224" s="48"/>
      <c r="H1224" s="48"/>
      <c r="I1224" s="51" t="s">
        <v>2983</v>
      </c>
      <c r="J1224" s="63" t="s">
        <v>118</v>
      </c>
      <c r="K1224" s="58" t="s">
        <v>10</v>
      </c>
      <c r="L1224" s="31" t="s">
        <v>10</v>
      </c>
    </row>
    <row r="1225" spans="1:12" ht="31.5" customHeight="1" x14ac:dyDescent="0.25">
      <c r="A1225" s="34">
        <v>42835</v>
      </c>
      <c r="B1225" s="33" t="s">
        <v>2997</v>
      </c>
      <c r="C1225" s="157">
        <v>20</v>
      </c>
      <c r="D1225" s="49" t="s">
        <v>271</v>
      </c>
      <c r="E1225" s="47" t="s">
        <v>2253</v>
      </c>
      <c r="F1225" s="200">
        <v>1850</v>
      </c>
      <c r="G1225" s="48"/>
      <c r="H1225" s="48"/>
      <c r="I1225" s="51" t="s">
        <v>2983</v>
      </c>
      <c r="J1225" s="63" t="s">
        <v>118</v>
      </c>
      <c r="K1225" s="58" t="s">
        <v>10</v>
      </c>
      <c r="L1225" s="31" t="s">
        <v>10</v>
      </c>
    </row>
    <row r="1226" spans="1:12" ht="15.75" customHeight="1" x14ac:dyDescent="0.25">
      <c r="A1226" s="34">
        <v>42835</v>
      </c>
      <c r="B1226" s="33" t="s">
        <v>2997</v>
      </c>
      <c r="C1226" s="157">
        <v>21</v>
      </c>
      <c r="D1226" s="49" t="s">
        <v>2113</v>
      </c>
      <c r="E1226" s="47" t="s">
        <v>559</v>
      </c>
      <c r="F1226" s="200">
        <v>5650</v>
      </c>
      <c r="G1226" s="48"/>
      <c r="H1226" s="48"/>
      <c r="I1226" s="51" t="s">
        <v>2983</v>
      </c>
      <c r="J1226" s="63" t="s">
        <v>118</v>
      </c>
      <c r="K1226" s="64" t="s">
        <v>2216</v>
      </c>
      <c r="L1226" s="31" t="s">
        <v>2990</v>
      </c>
    </row>
    <row r="1227" spans="1:12" ht="15.75" customHeight="1" x14ac:dyDescent="0.25">
      <c r="A1227" s="34">
        <v>42835</v>
      </c>
      <c r="B1227" s="33" t="s">
        <v>2997</v>
      </c>
      <c r="C1227" s="157">
        <v>21</v>
      </c>
      <c r="D1227" s="49" t="s">
        <v>2113</v>
      </c>
      <c r="E1227" s="47" t="s">
        <v>117</v>
      </c>
      <c r="F1227" s="200">
        <v>1140</v>
      </c>
      <c r="G1227" s="48"/>
      <c r="H1227" s="48"/>
      <c r="I1227" s="51" t="s">
        <v>2983</v>
      </c>
      <c r="J1227" s="63" t="s">
        <v>118</v>
      </c>
      <c r="K1227" s="64" t="s">
        <v>2216</v>
      </c>
      <c r="L1227" s="31" t="s">
        <v>2990</v>
      </c>
    </row>
    <row r="1228" spans="1:12" ht="15.75" customHeight="1" x14ac:dyDescent="0.25">
      <c r="A1228" s="34">
        <v>42835</v>
      </c>
      <c r="B1228" s="33" t="s">
        <v>2997</v>
      </c>
      <c r="C1228" s="157">
        <v>21</v>
      </c>
      <c r="D1228" s="49" t="s">
        <v>2113</v>
      </c>
      <c r="E1228" s="47" t="s">
        <v>2255</v>
      </c>
      <c r="F1228" s="200">
        <v>5650</v>
      </c>
      <c r="G1228" s="48"/>
      <c r="H1228" s="48"/>
      <c r="I1228" s="51" t="s">
        <v>2983</v>
      </c>
      <c r="J1228" s="63" t="s">
        <v>118</v>
      </c>
      <c r="K1228" s="64" t="s">
        <v>2216</v>
      </c>
      <c r="L1228" s="31" t="s">
        <v>2990</v>
      </c>
    </row>
    <row r="1229" spans="1:12" ht="31.5" customHeight="1" x14ac:dyDescent="0.25">
      <c r="A1229" s="34">
        <v>42835</v>
      </c>
      <c r="B1229" s="33" t="s">
        <v>2997</v>
      </c>
      <c r="C1229" s="157">
        <v>67</v>
      </c>
      <c r="D1229" s="49" t="s">
        <v>127</v>
      </c>
      <c r="E1229" s="47" t="s">
        <v>2252</v>
      </c>
      <c r="F1229" s="200">
        <v>1065</v>
      </c>
      <c r="G1229" s="48"/>
      <c r="H1229" s="48"/>
      <c r="I1229" s="51" t="s">
        <v>2983</v>
      </c>
      <c r="J1229" s="63" t="s">
        <v>118</v>
      </c>
      <c r="K1229" s="64" t="s">
        <v>2216</v>
      </c>
      <c r="L1229" s="31" t="s">
        <v>2990</v>
      </c>
    </row>
    <row r="1230" spans="1:12" ht="15" customHeight="1" x14ac:dyDescent="0.25">
      <c r="A1230" s="34">
        <v>42835</v>
      </c>
      <c r="B1230" s="33" t="s">
        <v>2997</v>
      </c>
      <c r="C1230" s="157">
        <v>68</v>
      </c>
      <c r="D1230" s="49" t="s">
        <v>320</v>
      </c>
      <c r="E1230" s="47" t="s">
        <v>2254</v>
      </c>
      <c r="F1230" s="200">
        <v>2350</v>
      </c>
      <c r="G1230" s="48"/>
      <c r="H1230" s="48"/>
      <c r="I1230" s="51" t="s">
        <v>2983</v>
      </c>
      <c r="J1230" s="63" t="s">
        <v>118</v>
      </c>
      <c r="K1230" s="64" t="s">
        <v>2216</v>
      </c>
      <c r="L1230" s="31" t="s">
        <v>2990</v>
      </c>
    </row>
    <row r="1231" spans="1:12" ht="15.75" customHeight="1" x14ac:dyDescent="0.25">
      <c r="A1231" s="34">
        <v>42835</v>
      </c>
      <c r="B1231" s="33" t="s">
        <v>2997</v>
      </c>
      <c r="C1231" s="157">
        <v>69</v>
      </c>
      <c r="D1231" s="49" t="s">
        <v>2256</v>
      </c>
      <c r="E1231" s="47" t="s">
        <v>2257</v>
      </c>
      <c r="F1231" s="200">
        <v>10435</v>
      </c>
      <c r="G1231" s="48"/>
      <c r="H1231" s="48"/>
      <c r="I1231" s="51" t="s">
        <v>2983</v>
      </c>
      <c r="J1231" s="63" t="s">
        <v>118</v>
      </c>
      <c r="K1231" s="64" t="s">
        <v>2216</v>
      </c>
      <c r="L1231" s="31" t="s">
        <v>2990</v>
      </c>
    </row>
    <row r="1232" spans="1:12" ht="31.5" customHeight="1" x14ac:dyDescent="0.25">
      <c r="A1232" s="137">
        <v>42835</v>
      </c>
      <c r="B1232" s="137" t="s">
        <v>2997</v>
      </c>
      <c r="C1232" s="159">
        <v>100</v>
      </c>
      <c r="D1232" s="138"/>
      <c r="E1232" s="138" t="s">
        <v>3238</v>
      </c>
      <c r="F1232" s="205">
        <v>530</v>
      </c>
      <c r="G1232" s="138"/>
      <c r="H1232" s="138"/>
      <c r="I1232" s="138" t="s">
        <v>2983</v>
      </c>
      <c r="J1232" s="138" t="s">
        <v>118</v>
      </c>
      <c r="K1232" s="138" t="s">
        <v>2216</v>
      </c>
      <c r="L1232" s="138"/>
    </row>
    <row r="1233" spans="1:12" ht="15.75" x14ac:dyDescent="0.25">
      <c r="A1233" s="34">
        <v>42836</v>
      </c>
      <c r="B1233" s="33" t="s">
        <v>2997</v>
      </c>
      <c r="C1233" s="157">
        <v>5</v>
      </c>
      <c r="D1233" s="49" t="s">
        <v>2073</v>
      </c>
      <c r="E1233" s="47" t="s">
        <v>2262</v>
      </c>
      <c r="F1233" s="200">
        <v>3282</v>
      </c>
      <c r="G1233" s="48"/>
      <c r="H1233" s="48"/>
      <c r="I1233" s="51" t="s">
        <v>2983</v>
      </c>
      <c r="J1233" s="63" t="s">
        <v>142</v>
      </c>
      <c r="K1233" s="58" t="s">
        <v>2973</v>
      </c>
      <c r="L1233" s="31" t="s">
        <v>2973</v>
      </c>
    </row>
    <row r="1234" spans="1:12" ht="15.75" customHeight="1" x14ac:dyDescent="0.25">
      <c r="A1234" s="137">
        <v>42836</v>
      </c>
      <c r="B1234" s="137" t="s">
        <v>2997</v>
      </c>
      <c r="C1234" s="159">
        <v>16</v>
      </c>
      <c r="D1234" s="138"/>
      <c r="E1234" s="136" t="s">
        <v>3275</v>
      </c>
      <c r="F1234" s="206">
        <v>452</v>
      </c>
      <c r="G1234" s="138"/>
      <c r="H1234" s="138"/>
      <c r="I1234" s="138" t="s">
        <v>2983</v>
      </c>
      <c r="J1234" s="138" t="s">
        <v>142</v>
      </c>
      <c r="K1234" s="145" t="s">
        <v>2989</v>
      </c>
      <c r="L1234" s="138"/>
    </row>
    <row r="1235" spans="1:12" ht="31.5" customHeight="1" x14ac:dyDescent="0.25">
      <c r="A1235" s="34">
        <v>42836</v>
      </c>
      <c r="B1235" s="33" t="s">
        <v>2997</v>
      </c>
      <c r="C1235" s="157">
        <v>22</v>
      </c>
      <c r="D1235" s="49" t="s">
        <v>271</v>
      </c>
      <c r="E1235" s="47" t="s">
        <v>2259</v>
      </c>
      <c r="F1235" s="200">
        <v>850</v>
      </c>
      <c r="G1235" s="48"/>
      <c r="H1235" s="48"/>
      <c r="I1235" s="51" t="s">
        <v>2983</v>
      </c>
      <c r="J1235" s="63" t="s">
        <v>118</v>
      </c>
      <c r="K1235" s="58" t="s">
        <v>10</v>
      </c>
      <c r="L1235" s="31" t="s">
        <v>10</v>
      </c>
    </row>
    <row r="1236" spans="1:12" ht="31.5" customHeight="1" x14ac:dyDescent="0.25">
      <c r="A1236" s="34">
        <v>42836</v>
      </c>
      <c r="B1236" s="33" t="s">
        <v>2997</v>
      </c>
      <c r="C1236" s="157">
        <v>22</v>
      </c>
      <c r="D1236" s="49" t="s">
        <v>271</v>
      </c>
      <c r="E1236" s="47" t="s">
        <v>2259</v>
      </c>
      <c r="F1236" s="200">
        <v>450</v>
      </c>
      <c r="G1236" s="48"/>
      <c r="H1236" s="48"/>
      <c r="I1236" s="51" t="s">
        <v>2983</v>
      </c>
      <c r="J1236" s="63" t="s">
        <v>118</v>
      </c>
      <c r="K1236" s="58" t="s">
        <v>10</v>
      </c>
      <c r="L1236" s="31" t="s">
        <v>10</v>
      </c>
    </row>
    <row r="1237" spans="1:12" ht="15.75" customHeight="1" x14ac:dyDescent="0.25">
      <c r="A1237" s="34">
        <v>42836</v>
      </c>
      <c r="B1237" s="33" t="s">
        <v>2997</v>
      </c>
      <c r="C1237" s="157">
        <v>23</v>
      </c>
      <c r="D1237" s="49" t="s">
        <v>127</v>
      </c>
      <c r="E1237" s="47" t="s">
        <v>2260</v>
      </c>
      <c r="F1237" s="200">
        <v>1000</v>
      </c>
      <c r="G1237" s="48"/>
      <c r="H1237" s="48"/>
      <c r="I1237" s="51" t="s">
        <v>2983</v>
      </c>
      <c r="J1237" s="63" t="s">
        <v>118</v>
      </c>
      <c r="K1237" s="64" t="s">
        <v>2216</v>
      </c>
      <c r="L1237" s="31" t="s">
        <v>2990</v>
      </c>
    </row>
    <row r="1238" spans="1:12" ht="15.75" customHeight="1" x14ac:dyDescent="0.25">
      <c r="A1238" s="34">
        <v>42836</v>
      </c>
      <c r="B1238" s="33" t="s">
        <v>2997</v>
      </c>
      <c r="C1238" s="157">
        <v>23</v>
      </c>
      <c r="D1238" s="49" t="s">
        <v>127</v>
      </c>
      <c r="E1238" s="47" t="s">
        <v>2261</v>
      </c>
      <c r="F1238" s="200">
        <v>1890</v>
      </c>
      <c r="G1238" s="48"/>
      <c r="H1238" s="48"/>
      <c r="I1238" s="51" t="s">
        <v>2983</v>
      </c>
      <c r="J1238" s="63" t="s">
        <v>118</v>
      </c>
      <c r="K1238" s="64" t="s">
        <v>2216</v>
      </c>
      <c r="L1238" s="31" t="s">
        <v>2990</v>
      </c>
    </row>
    <row r="1239" spans="1:12" ht="15.75" customHeight="1" x14ac:dyDescent="0.25">
      <c r="A1239" s="34">
        <v>42836</v>
      </c>
      <c r="B1239" s="33" t="s">
        <v>2997</v>
      </c>
      <c r="C1239" s="157">
        <v>24</v>
      </c>
      <c r="D1239" s="49" t="s">
        <v>1962</v>
      </c>
      <c r="E1239" s="47" t="s">
        <v>2263</v>
      </c>
      <c r="F1239" s="200">
        <v>1500</v>
      </c>
      <c r="G1239" s="48"/>
      <c r="H1239" s="48"/>
      <c r="I1239" s="51" t="s">
        <v>2983</v>
      </c>
      <c r="J1239" s="63" t="s">
        <v>118</v>
      </c>
      <c r="K1239" s="64" t="s">
        <v>2216</v>
      </c>
      <c r="L1239" s="31" t="s">
        <v>2990</v>
      </c>
    </row>
    <row r="1240" spans="1:12" ht="15.75" customHeight="1" x14ac:dyDescent="0.25">
      <c r="A1240" s="34">
        <v>42836</v>
      </c>
      <c r="B1240" s="33" t="s">
        <v>2997</v>
      </c>
      <c r="C1240" s="157">
        <v>25</v>
      </c>
      <c r="D1240" s="49" t="s">
        <v>2264</v>
      </c>
      <c r="E1240" s="47" t="s">
        <v>2255</v>
      </c>
      <c r="F1240" s="200">
        <v>2166</v>
      </c>
      <c r="G1240" s="48"/>
      <c r="H1240" s="48"/>
      <c r="I1240" s="51" t="s">
        <v>2983</v>
      </c>
      <c r="J1240" s="63" t="s">
        <v>118</v>
      </c>
      <c r="K1240" s="64" t="s">
        <v>2216</v>
      </c>
      <c r="L1240" s="31" t="s">
        <v>2990</v>
      </c>
    </row>
    <row r="1241" spans="1:12" ht="15.75" customHeight="1" x14ac:dyDescent="0.25">
      <c r="A1241" s="34">
        <v>42836</v>
      </c>
      <c r="B1241" s="33" t="s">
        <v>2997</v>
      </c>
      <c r="C1241" s="157">
        <v>25</v>
      </c>
      <c r="D1241" s="49" t="s">
        <v>2264</v>
      </c>
      <c r="E1241" s="47" t="s">
        <v>2255</v>
      </c>
      <c r="F1241" s="200">
        <v>855</v>
      </c>
      <c r="G1241" s="48"/>
      <c r="H1241" s="48"/>
      <c r="I1241" s="51" t="s">
        <v>2983</v>
      </c>
      <c r="J1241" s="63" t="s">
        <v>118</v>
      </c>
      <c r="K1241" s="64" t="s">
        <v>2216</v>
      </c>
      <c r="L1241" s="31" t="s">
        <v>2990</v>
      </c>
    </row>
    <row r="1242" spans="1:12" ht="15.75" customHeight="1" x14ac:dyDescent="0.25">
      <c r="A1242" s="34">
        <v>42836</v>
      </c>
      <c r="B1242" s="33" t="s">
        <v>2997</v>
      </c>
      <c r="C1242" s="157">
        <v>25</v>
      </c>
      <c r="D1242" s="49" t="s">
        <v>2264</v>
      </c>
      <c r="E1242" s="47" t="s">
        <v>2255</v>
      </c>
      <c r="F1242" s="200">
        <v>247</v>
      </c>
      <c r="G1242" s="48"/>
      <c r="H1242" s="48"/>
      <c r="I1242" s="51" t="s">
        <v>2983</v>
      </c>
      <c r="J1242" s="63" t="s">
        <v>118</v>
      </c>
      <c r="K1242" s="64" t="s">
        <v>2216</v>
      </c>
      <c r="L1242" s="31" t="s">
        <v>2990</v>
      </c>
    </row>
    <row r="1243" spans="1:12" ht="15.75" customHeight="1" x14ac:dyDescent="0.25">
      <c r="A1243" s="34">
        <v>42836</v>
      </c>
      <c r="B1243" s="33" t="s">
        <v>2997</v>
      </c>
      <c r="C1243" s="157">
        <v>64</v>
      </c>
      <c r="D1243" s="49" t="s">
        <v>2248</v>
      </c>
      <c r="E1243" s="47" t="s">
        <v>117</v>
      </c>
      <c r="F1243" s="200">
        <v>90</v>
      </c>
      <c r="G1243" s="48"/>
      <c r="H1243" s="48"/>
      <c r="I1243" s="51" t="s">
        <v>2983</v>
      </c>
      <c r="J1243" s="63" t="s">
        <v>118</v>
      </c>
      <c r="K1243" s="64" t="s">
        <v>2216</v>
      </c>
      <c r="L1243" s="31" t="s">
        <v>2990</v>
      </c>
    </row>
    <row r="1244" spans="1:12" ht="15.75" customHeight="1" x14ac:dyDescent="0.25">
      <c r="A1244" s="34">
        <v>42836</v>
      </c>
      <c r="B1244" s="33" t="s">
        <v>2997</v>
      </c>
      <c r="C1244" s="157">
        <v>64</v>
      </c>
      <c r="D1244" s="49" t="s">
        <v>2248</v>
      </c>
      <c r="E1244" s="47" t="s">
        <v>117</v>
      </c>
      <c r="F1244" s="200">
        <v>144</v>
      </c>
      <c r="G1244" s="48"/>
      <c r="H1244" s="48"/>
      <c r="I1244" s="51" t="s">
        <v>2983</v>
      </c>
      <c r="J1244" s="63" t="s">
        <v>118</v>
      </c>
      <c r="K1244" s="64" t="s">
        <v>2216</v>
      </c>
      <c r="L1244" s="31" t="s">
        <v>2990</v>
      </c>
    </row>
    <row r="1245" spans="1:12" ht="15.75" customHeight="1" x14ac:dyDescent="0.25">
      <c r="A1245" s="34">
        <v>42836</v>
      </c>
      <c r="B1245" s="33" t="s">
        <v>2997</v>
      </c>
      <c r="C1245" s="157">
        <v>64</v>
      </c>
      <c r="D1245" s="49" t="s">
        <v>2248</v>
      </c>
      <c r="E1245" s="47" t="s">
        <v>117</v>
      </c>
      <c r="F1245" s="200">
        <v>36</v>
      </c>
      <c r="G1245" s="48"/>
      <c r="H1245" s="48"/>
      <c r="I1245" s="51" t="s">
        <v>2983</v>
      </c>
      <c r="J1245" s="63" t="s">
        <v>118</v>
      </c>
      <c r="K1245" s="64" t="s">
        <v>2216</v>
      </c>
      <c r="L1245" s="31" t="s">
        <v>2990</v>
      </c>
    </row>
    <row r="1246" spans="1:12" ht="15" customHeight="1" x14ac:dyDescent="0.25">
      <c r="A1246" s="34">
        <v>42836</v>
      </c>
      <c r="B1246" s="33" t="s">
        <v>2997</v>
      </c>
      <c r="C1246" s="157">
        <v>64</v>
      </c>
      <c r="D1246" s="49" t="s">
        <v>2248</v>
      </c>
      <c r="E1246" s="47" t="s">
        <v>117</v>
      </c>
      <c r="F1246" s="200">
        <v>54</v>
      </c>
      <c r="G1246" s="48"/>
      <c r="H1246" s="48"/>
      <c r="I1246" s="51" t="s">
        <v>2983</v>
      </c>
      <c r="J1246" s="63" t="s">
        <v>118</v>
      </c>
      <c r="K1246" s="64" t="s">
        <v>2216</v>
      </c>
      <c r="L1246" s="31" t="s">
        <v>2990</v>
      </c>
    </row>
    <row r="1247" spans="1:12" ht="15" customHeight="1" x14ac:dyDescent="0.25">
      <c r="A1247" s="34">
        <v>42836</v>
      </c>
      <c r="B1247" s="33" t="s">
        <v>2997</v>
      </c>
      <c r="C1247" s="157">
        <v>64</v>
      </c>
      <c r="D1247" s="49" t="s">
        <v>2248</v>
      </c>
      <c r="E1247" s="47" t="s">
        <v>117</v>
      </c>
      <c r="F1247" s="200">
        <v>50</v>
      </c>
      <c r="G1247" s="48"/>
      <c r="H1247" s="48"/>
      <c r="I1247" s="51" t="s">
        <v>2983</v>
      </c>
      <c r="J1247" s="63" t="s">
        <v>118</v>
      </c>
      <c r="K1247" s="64" t="s">
        <v>2216</v>
      </c>
      <c r="L1247" s="31" t="s">
        <v>2990</v>
      </c>
    </row>
    <row r="1248" spans="1:12" ht="15" customHeight="1" x14ac:dyDescent="0.25">
      <c r="A1248" s="34">
        <v>42837</v>
      </c>
      <c r="B1248" s="33" t="s">
        <v>2997</v>
      </c>
      <c r="C1248" s="157">
        <v>6</v>
      </c>
      <c r="D1248" s="49" t="s">
        <v>143</v>
      </c>
      <c r="E1248" s="47" t="s">
        <v>180</v>
      </c>
      <c r="F1248" s="200">
        <v>94</v>
      </c>
      <c r="G1248" s="48"/>
      <c r="H1248" s="48"/>
      <c r="I1248" s="51" t="s">
        <v>2983</v>
      </c>
      <c r="J1248" s="63" t="s">
        <v>142</v>
      </c>
      <c r="K1248" s="58" t="s">
        <v>2977</v>
      </c>
      <c r="L1248" s="31" t="s">
        <v>2989</v>
      </c>
    </row>
    <row r="1249" spans="1:12" ht="15" customHeight="1" x14ac:dyDescent="0.25">
      <c r="A1249" s="34">
        <v>42837</v>
      </c>
      <c r="B1249" s="33" t="s">
        <v>2997</v>
      </c>
      <c r="C1249" s="157">
        <v>6</v>
      </c>
      <c r="D1249" s="49" t="s">
        <v>143</v>
      </c>
      <c r="E1249" s="47" t="s">
        <v>180</v>
      </c>
      <c r="F1249" s="200">
        <v>90.5</v>
      </c>
      <c r="G1249" s="48"/>
      <c r="H1249" s="48"/>
      <c r="I1249" s="51" t="s">
        <v>2983</v>
      </c>
      <c r="J1249" s="63" t="s">
        <v>142</v>
      </c>
      <c r="K1249" s="58" t="s">
        <v>2977</v>
      </c>
      <c r="L1249" s="31" t="s">
        <v>2989</v>
      </c>
    </row>
    <row r="1250" spans="1:12" ht="15" customHeight="1" x14ac:dyDescent="0.25">
      <c r="A1250" s="34">
        <v>42837</v>
      </c>
      <c r="B1250" s="33" t="s">
        <v>2997</v>
      </c>
      <c r="C1250" s="157">
        <v>6</v>
      </c>
      <c r="D1250" s="49" t="s">
        <v>143</v>
      </c>
      <c r="E1250" s="47" t="s">
        <v>180</v>
      </c>
      <c r="F1250" s="200">
        <v>89</v>
      </c>
      <c r="G1250" s="48"/>
      <c r="H1250" s="48"/>
      <c r="I1250" s="51" t="s">
        <v>2983</v>
      </c>
      <c r="J1250" s="63" t="s">
        <v>142</v>
      </c>
      <c r="K1250" s="58" t="s">
        <v>2977</v>
      </c>
      <c r="L1250" s="31" t="s">
        <v>2989</v>
      </c>
    </row>
    <row r="1251" spans="1:12" ht="15.75" customHeight="1" x14ac:dyDescent="0.25">
      <c r="A1251" s="34">
        <v>42837</v>
      </c>
      <c r="B1251" s="33" t="s">
        <v>2997</v>
      </c>
      <c r="C1251" s="157">
        <v>6</v>
      </c>
      <c r="D1251" s="49" t="s">
        <v>143</v>
      </c>
      <c r="E1251" s="47" t="s">
        <v>180</v>
      </c>
      <c r="F1251" s="200">
        <v>92.5</v>
      </c>
      <c r="G1251" s="48"/>
      <c r="H1251" s="48"/>
      <c r="I1251" s="51" t="s">
        <v>2983</v>
      </c>
      <c r="J1251" s="63" t="s">
        <v>142</v>
      </c>
      <c r="K1251" s="58" t="s">
        <v>2977</v>
      </c>
      <c r="L1251" s="31" t="s">
        <v>2989</v>
      </c>
    </row>
    <row r="1252" spans="1:12" ht="15.75" customHeight="1" x14ac:dyDescent="0.25">
      <c r="A1252" s="34">
        <v>42837</v>
      </c>
      <c r="B1252" s="33" t="s">
        <v>2997</v>
      </c>
      <c r="C1252" s="157">
        <v>6</v>
      </c>
      <c r="D1252" s="49" t="s">
        <v>143</v>
      </c>
      <c r="E1252" s="47" t="s">
        <v>237</v>
      </c>
      <c r="F1252" s="200">
        <v>37</v>
      </c>
      <c r="G1252" s="48"/>
      <c r="H1252" s="48"/>
      <c r="I1252" s="51" t="s">
        <v>2983</v>
      </c>
      <c r="J1252" s="63" t="s">
        <v>142</v>
      </c>
      <c r="K1252" s="58" t="s">
        <v>2977</v>
      </c>
      <c r="L1252" s="31" t="s">
        <v>2989</v>
      </c>
    </row>
    <row r="1253" spans="1:12" ht="15.75" customHeight="1" x14ac:dyDescent="0.25">
      <c r="A1253" s="34">
        <v>42837</v>
      </c>
      <c r="B1253" s="33" t="s">
        <v>2997</v>
      </c>
      <c r="C1253" s="157">
        <v>6</v>
      </c>
      <c r="D1253" s="49" t="s">
        <v>143</v>
      </c>
      <c r="E1253" s="47" t="s">
        <v>2268</v>
      </c>
      <c r="F1253" s="200">
        <v>10</v>
      </c>
      <c r="G1253" s="48"/>
      <c r="H1253" s="48"/>
      <c r="I1253" s="51" t="s">
        <v>2983</v>
      </c>
      <c r="J1253" s="63" t="s">
        <v>142</v>
      </c>
      <c r="K1253" s="58" t="s">
        <v>2977</v>
      </c>
      <c r="L1253" s="31" t="s">
        <v>2989</v>
      </c>
    </row>
    <row r="1254" spans="1:12" ht="15.75" customHeight="1" x14ac:dyDescent="0.25">
      <c r="A1254" s="34">
        <v>42837</v>
      </c>
      <c r="B1254" s="33" t="s">
        <v>2997</v>
      </c>
      <c r="C1254" s="157">
        <v>6</v>
      </c>
      <c r="D1254" s="49" t="s">
        <v>143</v>
      </c>
      <c r="E1254" s="47" t="s">
        <v>2269</v>
      </c>
      <c r="F1254" s="200">
        <v>20</v>
      </c>
      <c r="G1254" s="48"/>
      <c r="H1254" s="48"/>
      <c r="I1254" s="51" t="s">
        <v>2983</v>
      </c>
      <c r="J1254" s="63" t="s">
        <v>142</v>
      </c>
      <c r="K1254" s="31" t="s">
        <v>3408</v>
      </c>
      <c r="L1254" s="31" t="s">
        <v>2975</v>
      </c>
    </row>
    <row r="1255" spans="1:12" ht="15.75" customHeight="1" x14ac:dyDescent="0.25">
      <c r="A1255" s="34">
        <v>42837</v>
      </c>
      <c r="B1255" s="33" t="s">
        <v>2997</v>
      </c>
      <c r="C1255" s="157">
        <v>6</v>
      </c>
      <c r="D1255" s="49" t="s">
        <v>143</v>
      </c>
      <c r="E1255" s="47" t="s">
        <v>2270</v>
      </c>
      <c r="F1255" s="200">
        <v>271</v>
      </c>
      <c r="G1255" s="48"/>
      <c r="H1255" s="48"/>
      <c r="I1255" s="51" t="s">
        <v>2983</v>
      </c>
      <c r="J1255" s="63" t="s">
        <v>142</v>
      </c>
      <c r="K1255" s="58" t="s">
        <v>2977</v>
      </c>
      <c r="L1255" s="31" t="s">
        <v>2989</v>
      </c>
    </row>
    <row r="1256" spans="1:12" ht="15.75" customHeight="1" x14ac:dyDescent="0.25">
      <c r="A1256" s="34">
        <v>42837</v>
      </c>
      <c r="B1256" s="33" t="s">
        <v>2997</v>
      </c>
      <c r="C1256" s="157">
        <v>6</v>
      </c>
      <c r="D1256" s="49" t="s">
        <v>143</v>
      </c>
      <c r="E1256" s="47" t="s">
        <v>2271</v>
      </c>
      <c r="F1256" s="200">
        <v>66</v>
      </c>
      <c r="G1256" s="48"/>
      <c r="H1256" s="48"/>
      <c r="I1256" s="51" t="s">
        <v>2983</v>
      </c>
      <c r="J1256" s="63" t="s">
        <v>142</v>
      </c>
      <c r="K1256" s="58" t="s">
        <v>2977</v>
      </c>
      <c r="L1256" s="31" t="s">
        <v>2989</v>
      </c>
    </row>
    <row r="1257" spans="1:12" ht="15.75" customHeight="1" x14ac:dyDescent="0.25">
      <c r="A1257" s="34">
        <v>42837</v>
      </c>
      <c r="B1257" s="33" t="s">
        <v>2997</v>
      </c>
      <c r="C1257" s="157">
        <v>6</v>
      </c>
      <c r="D1257" s="49" t="s">
        <v>143</v>
      </c>
      <c r="E1257" s="47" t="s">
        <v>2272</v>
      </c>
      <c r="F1257" s="200">
        <v>79</v>
      </c>
      <c r="G1257" s="48"/>
      <c r="H1257" s="48"/>
      <c r="I1257" s="51" t="s">
        <v>2983</v>
      </c>
      <c r="J1257" s="63" t="s">
        <v>142</v>
      </c>
      <c r="K1257" s="58" t="s">
        <v>2977</v>
      </c>
      <c r="L1257" s="31" t="s">
        <v>2989</v>
      </c>
    </row>
    <row r="1258" spans="1:12" ht="15.75" customHeight="1" x14ac:dyDescent="0.25">
      <c r="A1258" s="34">
        <v>42837</v>
      </c>
      <c r="B1258" s="33" t="s">
        <v>2997</v>
      </c>
      <c r="C1258" s="157">
        <v>6</v>
      </c>
      <c r="D1258" s="49" t="s">
        <v>143</v>
      </c>
      <c r="E1258" s="47" t="s">
        <v>2273</v>
      </c>
      <c r="F1258" s="200">
        <v>100</v>
      </c>
      <c r="G1258" s="48"/>
      <c r="H1258" s="48"/>
      <c r="I1258" s="51" t="s">
        <v>2983</v>
      </c>
      <c r="J1258" s="63" t="s">
        <v>142</v>
      </c>
      <c r="K1258" s="31" t="s">
        <v>2989</v>
      </c>
      <c r="L1258" s="31" t="s">
        <v>2975</v>
      </c>
    </row>
    <row r="1259" spans="1:12" ht="15.75" customHeight="1" x14ac:dyDescent="0.25">
      <c r="A1259" s="34">
        <v>42837</v>
      </c>
      <c r="B1259" s="33" t="s">
        <v>2997</v>
      </c>
      <c r="C1259" s="157">
        <v>6</v>
      </c>
      <c r="D1259" s="49" t="s">
        <v>143</v>
      </c>
      <c r="E1259" s="47" t="s">
        <v>180</v>
      </c>
      <c r="F1259" s="200">
        <v>44</v>
      </c>
      <c r="G1259" s="48"/>
      <c r="H1259" s="48"/>
      <c r="I1259" s="51" t="s">
        <v>2983</v>
      </c>
      <c r="J1259" s="63" t="s">
        <v>142</v>
      </c>
      <c r="K1259" s="58" t="s">
        <v>2977</v>
      </c>
      <c r="L1259" s="31" t="s">
        <v>2989</v>
      </c>
    </row>
    <row r="1260" spans="1:12" ht="15.75" customHeight="1" x14ac:dyDescent="0.25">
      <c r="A1260" s="34">
        <v>42837</v>
      </c>
      <c r="B1260" s="33" t="s">
        <v>2997</v>
      </c>
      <c r="C1260" s="157">
        <v>7</v>
      </c>
      <c r="D1260" s="49" t="s">
        <v>998</v>
      </c>
      <c r="E1260" s="47" t="s">
        <v>2275</v>
      </c>
      <c r="F1260" s="200">
        <v>150</v>
      </c>
      <c r="G1260" s="48"/>
      <c r="H1260" s="48"/>
      <c r="I1260" s="51" t="s">
        <v>2983</v>
      </c>
      <c r="J1260" s="63" t="s">
        <v>142</v>
      </c>
      <c r="K1260" s="58" t="s">
        <v>2980</v>
      </c>
      <c r="L1260" s="31" t="s">
        <v>2989</v>
      </c>
    </row>
    <row r="1261" spans="1:12" ht="15.75" customHeight="1" x14ac:dyDescent="0.25">
      <c r="A1261" s="34">
        <v>42837</v>
      </c>
      <c r="B1261" s="33" t="s">
        <v>2997</v>
      </c>
      <c r="C1261" s="157">
        <v>7</v>
      </c>
      <c r="D1261" s="49" t="s">
        <v>998</v>
      </c>
      <c r="E1261" s="47" t="s">
        <v>2276</v>
      </c>
      <c r="F1261" s="200">
        <v>100</v>
      </c>
      <c r="G1261" s="48"/>
      <c r="H1261" s="48"/>
      <c r="I1261" s="51" t="s">
        <v>2983</v>
      </c>
      <c r="J1261" s="63" t="s">
        <v>142</v>
      </c>
      <c r="K1261" s="58" t="s">
        <v>2980</v>
      </c>
      <c r="L1261" s="31" t="s">
        <v>2989</v>
      </c>
    </row>
    <row r="1262" spans="1:12" ht="15.75" customHeight="1" x14ac:dyDescent="0.25">
      <c r="A1262" s="34">
        <v>42837</v>
      </c>
      <c r="B1262" s="33" t="s">
        <v>2997</v>
      </c>
      <c r="C1262" s="157">
        <v>13</v>
      </c>
      <c r="D1262" s="49" t="s">
        <v>177</v>
      </c>
      <c r="E1262" s="47" t="s">
        <v>2267</v>
      </c>
      <c r="F1262" s="200">
        <v>355</v>
      </c>
      <c r="G1262" s="48"/>
      <c r="H1262" s="48"/>
      <c r="I1262" s="51" t="s">
        <v>2983</v>
      </c>
      <c r="J1262" s="63" t="s">
        <v>142</v>
      </c>
      <c r="K1262" s="58" t="s">
        <v>2979</v>
      </c>
      <c r="L1262" s="31" t="s">
        <v>2979</v>
      </c>
    </row>
    <row r="1263" spans="1:12" ht="15.75" customHeight="1" x14ac:dyDescent="0.25">
      <c r="A1263" s="34">
        <v>42837</v>
      </c>
      <c r="B1263" s="33" t="s">
        <v>2997</v>
      </c>
      <c r="C1263" s="157">
        <v>19</v>
      </c>
      <c r="D1263" s="49" t="s">
        <v>177</v>
      </c>
      <c r="E1263" s="47" t="s">
        <v>2274</v>
      </c>
      <c r="F1263" s="200">
        <v>520</v>
      </c>
      <c r="G1263" s="48"/>
      <c r="H1263" s="48"/>
      <c r="I1263" s="51" t="s">
        <v>2983</v>
      </c>
      <c r="J1263" s="63" t="s">
        <v>142</v>
      </c>
      <c r="K1263" s="31" t="s">
        <v>2989</v>
      </c>
      <c r="L1263" s="31" t="s">
        <v>2975</v>
      </c>
    </row>
    <row r="1264" spans="1:12" ht="15.75" customHeight="1" x14ac:dyDescent="0.25">
      <c r="A1264" s="34">
        <v>42836</v>
      </c>
      <c r="B1264" s="33" t="s">
        <v>2997</v>
      </c>
      <c r="C1264" s="157">
        <v>108</v>
      </c>
      <c r="D1264" s="49"/>
      <c r="E1264" s="47" t="s">
        <v>3388</v>
      </c>
      <c r="F1264" s="200">
        <v>3000</v>
      </c>
      <c r="G1264" s="48"/>
      <c r="H1264" s="48"/>
      <c r="I1264" s="51" t="s">
        <v>2983</v>
      </c>
      <c r="J1264" s="63" t="s">
        <v>118</v>
      </c>
      <c r="K1264" s="64" t="s">
        <v>2216</v>
      </c>
      <c r="L1264" s="31"/>
    </row>
    <row r="1265" spans="1:12" ht="15.75" customHeight="1" x14ac:dyDescent="0.25">
      <c r="A1265" s="34">
        <v>42836</v>
      </c>
      <c r="B1265" s="33" t="s">
        <v>2997</v>
      </c>
      <c r="C1265" s="157">
        <v>108</v>
      </c>
      <c r="D1265" s="49"/>
      <c r="E1265" s="47" t="s">
        <v>3389</v>
      </c>
      <c r="F1265" s="200">
        <f>600+750</f>
        <v>1350</v>
      </c>
      <c r="G1265" s="48"/>
      <c r="H1265" s="48"/>
      <c r="I1265" s="51" t="s">
        <v>2983</v>
      </c>
      <c r="J1265" s="63" t="s">
        <v>118</v>
      </c>
      <c r="K1265" s="31" t="s">
        <v>10</v>
      </c>
      <c r="L1265" s="31"/>
    </row>
    <row r="1266" spans="1:12" ht="15.75" customHeight="1" x14ac:dyDescent="0.25">
      <c r="A1266" s="34">
        <v>42836</v>
      </c>
      <c r="B1266" s="33" t="s">
        <v>2997</v>
      </c>
      <c r="C1266" s="157">
        <v>109</v>
      </c>
      <c r="D1266" s="49"/>
      <c r="E1266" s="47" t="s">
        <v>3390</v>
      </c>
      <c r="F1266" s="200">
        <f>20000+2503.4</f>
        <v>22503.4</v>
      </c>
      <c r="G1266" s="48"/>
      <c r="H1266" s="48"/>
      <c r="I1266" s="51" t="s">
        <v>2983</v>
      </c>
      <c r="J1266" s="63" t="s">
        <v>118</v>
      </c>
      <c r="K1266" s="31" t="s">
        <v>2216</v>
      </c>
      <c r="L1266" s="31"/>
    </row>
    <row r="1267" spans="1:12" ht="15.75" customHeight="1" x14ac:dyDescent="0.25">
      <c r="A1267" s="34">
        <v>42837</v>
      </c>
      <c r="B1267" s="33" t="s">
        <v>2997</v>
      </c>
      <c r="C1267" s="157">
        <v>26</v>
      </c>
      <c r="D1267" s="49" t="s">
        <v>134</v>
      </c>
      <c r="E1267" s="47" t="s">
        <v>2265</v>
      </c>
      <c r="F1267" s="200">
        <v>9558.5</v>
      </c>
      <c r="G1267" s="48"/>
      <c r="H1267" s="48"/>
      <c r="I1267" s="51" t="s">
        <v>2983</v>
      </c>
      <c r="J1267" s="63" t="s">
        <v>118</v>
      </c>
      <c r="K1267" s="64" t="s">
        <v>2216</v>
      </c>
      <c r="L1267" s="31" t="s">
        <v>2990</v>
      </c>
    </row>
    <row r="1268" spans="1:12" ht="15.75" customHeight="1" x14ac:dyDescent="0.25">
      <c r="A1268" s="34">
        <v>42837</v>
      </c>
      <c r="B1268" s="33" t="s">
        <v>2997</v>
      </c>
      <c r="C1268" s="157">
        <v>27</v>
      </c>
      <c r="D1268" s="49" t="s">
        <v>127</v>
      </c>
      <c r="E1268" s="47" t="s">
        <v>2277</v>
      </c>
      <c r="F1268" s="200">
        <v>280</v>
      </c>
      <c r="G1268" s="48"/>
      <c r="H1268" s="48"/>
      <c r="I1268" s="51" t="s">
        <v>2983</v>
      </c>
      <c r="J1268" s="63" t="s">
        <v>118</v>
      </c>
      <c r="K1268" s="58" t="s">
        <v>10</v>
      </c>
      <c r="L1268" s="31" t="s">
        <v>10</v>
      </c>
    </row>
    <row r="1269" spans="1:12" ht="15.75" customHeight="1" x14ac:dyDescent="0.25">
      <c r="A1269" s="34">
        <v>42837</v>
      </c>
      <c r="B1269" s="33" t="s">
        <v>2997</v>
      </c>
      <c r="C1269" s="157">
        <v>27</v>
      </c>
      <c r="D1269" s="49" t="s">
        <v>127</v>
      </c>
      <c r="E1269" s="47" t="s">
        <v>2278</v>
      </c>
      <c r="F1269" s="200">
        <v>350</v>
      </c>
      <c r="G1269" s="48"/>
      <c r="H1269" s="48"/>
      <c r="I1269" s="51" t="s">
        <v>2983</v>
      </c>
      <c r="J1269" s="63" t="s">
        <v>118</v>
      </c>
      <c r="K1269" s="58" t="s">
        <v>10</v>
      </c>
      <c r="L1269" s="31" t="s">
        <v>10</v>
      </c>
    </row>
    <row r="1270" spans="1:12" ht="15.75" customHeight="1" x14ac:dyDescent="0.25">
      <c r="A1270" s="34">
        <v>42837</v>
      </c>
      <c r="B1270" s="33" t="s">
        <v>2997</v>
      </c>
      <c r="C1270" s="157">
        <v>27</v>
      </c>
      <c r="D1270" s="49" t="s">
        <v>127</v>
      </c>
      <c r="E1270" s="47" t="s">
        <v>2279</v>
      </c>
      <c r="F1270" s="200">
        <v>350</v>
      </c>
      <c r="G1270" s="48"/>
      <c r="H1270" s="48"/>
      <c r="I1270" s="51" t="s">
        <v>2983</v>
      </c>
      <c r="J1270" s="63" t="s">
        <v>118</v>
      </c>
      <c r="K1270" s="58" t="s">
        <v>10</v>
      </c>
      <c r="L1270" s="31" t="s">
        <v>10</v>
      </c>
    </row>
    <row r="1271" spans="1:12" ht="15.75" customHeight="1" x14ac:dyDescent="0.25">
      <c r="A1271" s="34">
        <v>42837</v>
      </c>
      <c r="B1271" s="33" t="s">
        <v>2997</v>
      </c>
      <c r="C1271" s="157">
        <v>27</v>
      </c>
      <c r="D1271" s="49" t="s">
        <v>127</v>
      </c>
      <c r="E1271" s="47" t="s">
        <v>2279</v>
      </c>
      <c r="F1271" s="200">
        <v>250</v>
      </c>
      <c r="G1271" s="48"/>
      <c r="H1271" s="48"/>
      <c r="I1271" s="51" t="s">
        <v>2983</v>
      </c>
      <c r="J1271" s="63" t="s">
        <v>118</v>
      </c>
      <c r="K1271" s="58" t="s">
        <v>10</v>
      </c>
      <c r="L1271" s="31" t="s">
        <v>10</v>
      </c>
    </row>
    <row r="1272" spans="1:12" ht="15.75" customHeight="1" x14ac:dyDescent="0.25">
      <c r="A1272" s="34">
        <v>42837</v>
      </c>
      <c r="B1272" s="33" t="s">
        <v>2997</v>
      </c>
      <c r="C1272" s="157">
        <v>27</v>
      </c>
      <c r="D1272" s="49" t="s">
        <v>127</v>
      </c>
      <c r="E1272" s="47" t="s">
        <v>2278</v>
      </c>
      <c r="F1272" s="200">
        <v>1010</v>
      </c>
      <c r="G1272" s="48"/>
      <c r="H1272" s="48"/>
      <c r="I1272" s="51" t="s">
        <v>2983</v>
      </c>
      <c r="J1272" s="63" t="s">
        <v>118</v>
      </c>
      <c r="K1272" s="58" t="s">
        <v>10</v>
      </c>
      <c r="L1272" s="31" t="s">
        <v>10</v>
      </c>
    </row>
    <row r="1273" spans="1:12" ht="15.75" customHeight="1" x14ac:dyDescent="0.25">
      <c r="A1273" s="34">
        <v>42837</v>
      </c>
      <c r="B1273" s="33" t="s">
        <v>2997</v>
      </c>
      <c r="C1273" s="157">
        <v>27</v>
      </c>
      <c r="D1273" s="49" t="s">
        <v>127</v>
      </c>
      <c r="E1273" s="47" t="s">
        <v>2278</v>
      </c>
      <c r="F1273" s="200">
        <v>500</v>
      </c>
      <c r="G1273" s="48"/>
      <c r="H1273" s="48"/>
      <c r="I1273" s="51" t="s">
        <v>2983</v>
      </c>
      <c r="J1273" s="63" t="s">
        <v>118</v>
      </c>
      <c r="K1273" s="58" t="s">
        <v>10</v>
      </c>
      <c r="L1273" s="31" t="s">
        <v>10</v>
      </c>
    </row>
    <row r="1274" spans="1:12" ht="15.75" customHeight="1" x14ac:dyDescent="0.25">
      <c r="A1274" s="34">
        <v>42837</v>
      </c>
      <c r="B1274" s="33" t="s">
        <v>2997</v>
      </c>
      <c r="C1274" s="157">
        <v>27</v>
      </c>
      <c r="D1274" s="49" t="s">
        <v>127</v>
      </c>
      <c r="E1274" s="47" t="s">
        <v>2278</v>
      </c>
      <c r="F1274" s="200">
        <v>450</v>
      </c>
      <c r="G1274" s="48"/>
      <c r="H1274" s="48"/>
      <c r="I1274" s="51" t="s">
        <v>2983</v>
      </c>
      <c r="J1274" s="63" t="s">
        <v>118</v>
      </c>
      <c r="K1274" s="58" t="s">
        <v>10</v>
      </c>
      <c r="L1274" s="31" t="s">
        <v>10</v>
      </c>
    </row>
    <row r="1275" spans="1:12" ht="15" customHeight="1" x14ac:dyDescent="0.25">
      <c r="A1275" s="34">
        <v>42837</v>
      </c>
      <c r="B1275" s="33" t="s">
        <v>2997</v>
      </c>
      <c r="C1275" s="157">
        <v>63</v>
      </c>
      <c r="D1275" s="49" t="s">
        <v>2248</v>
      </c>
      <c r="E1275" s="47" t="s">
        <v>117</v>
      </c>
      <c r="F1275" s="200">
        <v>450</v>
      </c>
      <c r="G1275" s="48"/>
      <c r="H1275" s="48"/>
      <c r="I1275" s="51" t="s">
        <v>2983</v>
      </c>
      <c r="J1275" s="63" t="s">
        <v>118</v>
      </c>
      <c r="K1275" s="64" t="s">
        <v>2216</v>
      </c>
      <c r="L1275" s="31" t="s">
        <v>2990</v>
      </c>
    </row>
    <row r="1276" spans="1:12" ht="15" customHeight="1" x14ac:dyDescent="0.25">
      <c r="A1276" s="34">
        <v>42837</v>
      </c>
      <c r="B1276" s="33" t="s">
        <v>2997</v>
      </c>
      <c r="C1276" s="157">
        <v>65</v>
      </c>
      <c r="D1276" s="49" t="s">
        <v>515</v>
      </c>
      <c r="E1276" s="47" t="s">
        <v>117</v>
      </c>
      <c r="F1276" s="200">
        <v>13710</v>
      </c>
      <c r="G1276" s="48"/>
      <c r="H1276" s="48"/>
      <c r="I1276" s="51" t="s">
        <v>2983</v>
      </c>
      <c r="J1276" s="63" t="s">
        <v>118</v>
      </c>
      <c r="K1276" s="64" t="s">
        <v>2216</v>
      </c>
      <c r="L1276" s="31" t="s">
        <v>2990</v>
      </c>
    </row>
    <row r="1277" spans="1:12" ht="15" customHeight="1" x14ac:dyDescent="0.25">
      <c r="A1277" s="34">
        <v>42837</v>
      </c>
      <c r="B1277" s="33" t="s">
        <v>2997</v>
      </c>
      <c r="C1277" s="157">
        <v>65</v>
      </c>
      <c r="D1277" s="49" t="s">
        <v>515</v>
      </c>
      <c r="E1277" s="47" t="s">
        <v>117</v>
      </c>
      <c r="F1277" s="200">
        <v>10920</v>
      </c>
      <c r="G1277" s="48"/>
      <c r="H1277" s="48"/>
      <c r="I1277" s="51" t="s">
        <v>2983</v>
      </c>
      <c r="J1277" s="63" t="s">
        <v>118</v>
      </c>
      <c r="K1277" s="64" t="s">
        <v>2216</v>
      </c>
      <c r="L1277" s="31" t="s">
        <v>2990</v>
      </c>
    </row>
    <row r="1278" spans="1:12" ht="15" customHeight="1" x14ac:dyDescent="0.25">
      <c r="A1278" s="34">
        <v>42837</v>
      </c>
      <c r="B1278" s="33" t="s">
        <v>2997</v>
      </c>
      <c r="C1278" s="157">
        <v>65</v>
      </c>
      <c r="D1278" s="49" t="s">
        <v>515</v>
      </c>
      <c r="E1278" s="47" t="s">
        <v>117</v>
      </c>
      <c r="F1278" s="200">
        <v>4297</v>
      </c>
      <c r="G1278" s="48"/>
      <c r="H1278" s="48"/>
      <c r="I1278" s="51" t="s">
        <v>2983</v>
      </c>
      <c r="J1278" s="63" t="s">
        <v>118</v>
      </c>
      <c r="K1278" s="64" t="s">
        <v>2216</v>
      </c>
      <c r="L1278" s="31" t="s">
        <v>2990</v>
      </c>
    </row>
    <row r="1279" spans="1:12" ht="15" customHeight="1" x14ac:dyDescent="0.25">
      <c r="A1279" s="34">
        <v>42837</v>
      </c>
      <c r="B1279" s="33" t="s">
        <v>2997</v>
      </c>
      <c r="C1279" s="157">
        <v>65</v>
      </c>
      <c r="D1279" s="49" t="s">
        <v>515</v>
      </c>
      <c r="E1279" s="47" t="s">
        <v>117</v>
      </c>
      <c r="F1279" s="200">
        <v>13501</v>
      </c>
      <c r="G1279" s="48"/>
      <c r="H1279" s="48"/>
      <c r="I1279" s="51" t="s">
        <v>2983</v>
      </c>
      <c r="J1279" s="63" t="s">
        <v>118</v>
      </c>
      <c r="K1279" s="64" t="s">
        <v>2216</v>
      </c>
      <c r="L1279" s="31" t="s">
        <v>2990</v>
      </c>
    </row>
    <row r="1280" spans="1:12" ht="19.5" customHeight="1" x14ac:dyDescent="0.25">
      <c r="A1280" s="34">
        <v>42837</v>
      </c>
      <c r="B1280" s="33" t="s">
        <v>2997</v>
      </c>
      <c r="C1280" s="157">
        <v>65</v>
      </c>
      <c r="D1280" s="49" t="s">
        <v>515</v>
      </c>
      <c r="E1280" s="47" t="s">
        <v>117</v>
      </c>
      <c r="F1280" s="200">
        <v>4094</v>
      </c>
      <c r="G1280" s="48"/>
      <c r="H1280" s="48"/>
      <c r="I1280" s="51" t="s">
        <v>2983</v>
      </c>
      <c r="J1280" s="63" t="s">
        <v>118</v>
      </c>
      <c r="K1280" s="64" t="s">
        <v>2216</v>
      </c>
      <c r="L1280" s="31" t="s">
        <v>2990</v>
      </c>
    </row>
    <row r="1281" spans="1:12" ht="15" customHeight="1" x14ac:dyDescent="0.25">
      <c r="A1281" s="34">
        <v>42837</v>
      </c>
      <c r="B1281" s="33" t="s">
        <v>2997</v>
      </c>
      <c r="C1281" s="157">
        <v>70</v>
      </c>
      <c r="D1281" s="49" t="s">
        <v>134</v>
      </c>
      <c r="E1281" s="47" t="s">
        <v>2266</v>
      </c>
      <c r="F1281" s="200">
        <v>21500</v>
      </c>
      <c r="G1281" s="48"/>
      <c r="H1281" s="48"/>
      <c r="I1281" s="51" t="s">
        <v>2983</v>
      </c>
      <c r="J1281" s="63" t="s">
        <v>118</v>
      </c>
      <c r="K1281" s="64" t="s">
        <v>2216</v>
      </c>
      <c r="L1281" s="31" t="s">
        <v>2990</v>
      </c>
    </row>
    <row r="1282" spans="1:12" ht="15" customHeight="1" x14ac:dyDescent="0.25">
      <c r="A1282" s="137">
        <v>42837</v>
      </c>
      <c r="B1282" s="137" t="s">
        <v>2997</v>
      </c>
      <c r="C1282" s="159">
        <v>92</v>
      </c>
      <c r="D1282" s="138"/>
      <c r="E1282" s="136" t="s">
        <v>3276</v>
      </c>
      <c r="F1282" s="206">
        <v>250</v>
      </c>
      <c r="G1282" s="138"/>
      <c r="H1282" s="138"/>
      <c r="I1282" s="138" t="s">
        <v>2983</v>
      </c>
      <c r="J1282" s="138" t="s">
        <v>118</v>
      </c>
      <c r="K1282" s="138" t="s">
        <v>2216</v>
      </c>
      <c r="L1282" s="138"/>
    </row>
    <row r="1283" spans="1:12" ht="15" customHeight="1" x14ac:dyDescent="0.25">
      <c r="A1283" s="34">
        <v>42838</v>
      </c>
      <c r="B1283" s="33" t="s">
        <v>2997</v>
      </c>
      <c r="C1283" s="157">
        <v>27</v>
      </c>
      <c r="D1283" s="49" t="s">
        <v>127</v>
      </c>
      <c r="E1283" s="47" t="s">
        <v>317</v>
      </c>
      <c r="F1283" s="200">
        <v>10</v>
      </c>
      <c r="G1283" s="48"/>
      <c r="H1283" s="48"/>
      <c r="I1283" s="51" t="s">
        <v>2983</v>
      </c>
      <c r="J1283" s="63" t="s">
        <v>118</v>
      </c>
      <c r="K1283" s="58" t="s">
        <v>10</v>
      </c>
      <c r="L1283" s="31" t="s">
        <v>10</v>
      </c>
    </row>
    <row r="1284" spans="1:12" ht="15" customHeight="1" x14ac:dyDescent="0.25">
      <c r="A1284" s="34">
        <v>42838</v>
      </c>
      <c r="B1284" s="33" t="s">
        <v>2997</v>
      </c>
      <c r="C1284" s="157">
        <v>79</v>
      </c>
      <c r="D1284" s="49" t="s">
        <v>249</v>
      </c>
      <c r="E1284" s="47" t="s">
        <v>2307</v>
      </c>
      <c r="F1284" s="200">
        <v>9235</v>
      </c>
      <c r="G1284" s="48"/>
      <c r="H1284" s="48"/>
      <c r="I1284" s="51" t="s">
        <v>2983</v>
      </c>
      <c r="J1284" s="63" t="s">
        <v>118</v>
      </c>
      <c r="K1284" s="64" t="s">
        <v>2216</v>
      </c>
      <c r="L1284" s="31" t="s">
        <v>2990</v>
      </c>
    </row>
    <row r="1285" spans="1:12" ht="15.75" customHeight="1" x14ac:dyDescent="0.25">
      <c r="A1285" s="137">
        <v>42838</v>
      </c>
      <c r="B1285" s="137" t="s">
        <v>2997</v>
      </c>
      <c r="C1285" s="159">
        <v>93</v>
      </c>
      <c r="D1285" s="138"/>
      <c r="E1285" s="136" t="s">
        <v>3277</v>
      </c>
      <c r="F1285" s="206">
        <v>6000</v>
      </c>
      <c r="G1285" s="138"/>
      <c r="H1285" s="138"/>
      <c r="I1285" s="138" t="s">
        <v>2983</v>
      </c>
      <c r="J1285" s="138" t="s">
        <v>118</v>
      </c>
      <c r="K1285" s="138" t="s">
        <v>2216</v>
      </c>
      <c r="L1285" s="138"/>
    </row>
    <row r="1286" spans="1:12" ht="15.75" customHeight="1" x14ac:dyDescent="0.25">
      <c r="A1286" s="34">
        <v>42840</v>
      </c>
      <c r="B1286" s="33" t="s">
        <v>2997</v>
      </c>
      <c r="C1286" s="157">
        <v>71</v>
      </c>
      <c r="D1286" s="49" t="s">
        <v>190</v>
      </c>
      <c r="E1286" s="47" t="s">
        <v>2280</v>
      </c>
      <c r="F1286" s="200">
        <v>1500</v>
      </c>
      <c r="G1286" s="48"/>
      <c r="H1286" s="48"/>
      <c r="I1286" s="51" t="s">
        <v>2983</v>
      </c>
      <c r="J1286" s="63" t="s">
        <v>118</v>
      </c>
      <c r="K1286" s="64" t="s">
        <v>2216</v>
      </c>
      <c r="L1286" s="31" t="s">
        <v>2990</v>
      </c>
    </row>
    <row r="1287" spans="1:12" ht="15.75" customHeight="1" x14ac:dyDescent="0.25">
      <c r="A1287" s="34">
        <v>42841</v>
      </c>
      <c r="B1287" s="33" t="s">
        <v>2997</v>
      </c>
      <c r="C1287" s="157">
        <v>28</v>
      </c>
      <c r="D1287" s="49" t="s">
        <v>127</v>
      </c>
      <c r="E1287" s="47" t="s">
        <v>1218</v>
      </c>
      <c r="F1287" s="200">
        <v>12500</v>
      </c>
      <c r="G1287" s="48"/>
      <c r="H1287" s="48"/>
      <c r="I1287" s="51" t="s">
        <v>2983</v>
      </c>
      <c r="J1287" s="63" t="s">
        <v>118</v>
      </c>
      <c r="K1287" s="64" t="s">
        <v>2216</v>
      </c>
      <c r="L1287" s="31" t="s">
        <v>2990</v>
      </c>
    </row>
    <row r="1288" spans="1:12" ht="15.75" customHeight="1" x14ac:dyDescent="0.25">
      <c r="A1288" s="34">
        <v>42841</v>
      </c>
      <c r="B1288" s="33" t="s">
        <v>2997</v>
      </c>
      <c r="C1288" s="157">
        <v>28</v>
      </c>
      <c r="D1288" s="49" t="s">
        <v>127</v>
      </c>
      <c r="E1288" s="47" t="s">
        <v>1218</v>
      </c>
      <c r="F1288" s="200">
        <v>12500</v>
      </c>
      <c r="G1288" s="48"/>
      <c r="H1288" s="48"/>
      <c r="I1288" s="51" t="s">
        <v>2983</v>
      </c>
      <c r="J1288" s="63" t="s">
        <v>118</v>
      </c>
      <c r="K1288" s="64" t="s">
        <v>2216</v>
      </c>
      <c r="L1288" s="31" t="s">
        <v>2990</v>
      </c>
    </row>
    <row r="1289" spans="1:12" ht="15.75" customHeight="1" x14ac:dyDescent="0.25">
      <c r="A1289" s="34">
        <v>42841</v>
      </c>
      <c r="B1289" s="33" t="s">
        <v>2997</v>
      </c>
      <c r="C1289" s="157">
        <v>29</v>
      </c>
      <c r="D1289" s="49" t="s">
        <v>134</v>
      </c>
      <c r="E1289" s="47" t="s">
        <v>2285</v>
      </c>
      <c r="F1289" s="200">
        <v>175</v>
      </c>
      <c r="G1289" s="48"/>
      <c r="H1289" s="48"/>
      <c r="I1289" s="51" t="s">
        <v>2983</v>
      </c>
      <c r="J1289" s="63" t="s">
        <v>118</v>
      </c>
      <c r="K1289" s="64" t="s">
        <v>2216</v>
      </c>
      <c r="L1289" s="31" t="s">
        <v>2990</v>
      </c>
    </row>
    <row r="1290" spans="1:12" ht="15.75" customHeight="1" x14ac:dyDescent="0.25">
      <c r="A1290" s="34">
        <v>42841</v>
      </c>
      <c r="B1290" s="33" t="s">
        <v>2997</v>
      </c>
      <c r="C1290" s="157">
        <v>29</v>
      </c>
      <c r="D1290" s="49" t="s">
        <v>134</v>
      </c>
      <c r="E1290" s="47" t="s">
        <v>2261</v>
      </c>
      <c r="F1290" s="200">
        <v>645</v>
      </c>
      <c r="G1290" s="48"/>
      <c r="H1290" s="48"/>
      <c r="I1290" s="51" t="s">
        <v>2983</v>
      </c>
      <c r="J1290" s="63" t="s">
        <v>118</v>
      </c>
      <c r="K1290" s="64" t="s">
        <v>2216</v>
      </c>
      <c r="L1290" s="31" t="s">
        <v>2990</v>
      </c>
    </row>
    <row r="1291" spans="1:12" ht="15.75" customHeight="1" x14ac:dyDescent="0.25">
      <c r="A1291" s="34">
        <v>42841</v>
      </c>
      <c r="B1291" s="33" t="s">
        <v>2997</v>
      </c>
      <c r="C1291" s="157">
        <v>29</v>
      </c>
      <c r="D1291" s="49" t="s">
        <v>134</v>
      </c>
      <c r="E1291" s="47" t="s">
        <v>2286</v>
      </c>
      <c r="F1291" s="200">
        <v>8746</v>
      </c>
      <c r="G1291" s="48"/>
      <c r="H1291" s="48"/>
      <c r="I1291" s="51" t="s">
        <v>2983</v>
      </c>
      <c r="J1291" s="63" t="s">
        <v>118</v>
      </c>
      <c r="K1291" s="64" t="s">
        <v>2216</v>
      </c>
      <c r="L1291" s="31" t="s">
        <v>2990</v>
      </c>
    </row>
    <row r="1292" spans="1:12" ht="15" customHeight="1" x14ac:dyDescent="0.25">
      <c r="A1292" s="34">
        <v>42841</v>
      </c>
      <c r="B1292" s="33" t="s">
        <v>2997</v>
      </c>
      <c r="C1292" s="157">
        <v>30</v>
      </c>
      <c r="D1292" s="49" t="s">
        <v>270</v>
      </c>
      <c r="E1292" s="47" t="s">
        <v>117</v>
      </c>
      <c r="F1292" s="200">
        <v>4152</v>
      </c>
      <c r="G1292" s="48"/>
      <c r="H1292" s="48"/>
      <c r="I1292" s="51" t="s">
        <v>2983</v>
      </c>
      <c r="J1292" s="63" t="s">
        <v>118</v>
      </c>
      <c r="K1292" s="64" t="s">
        <v>2216</v>
      </c>
      <c r="L1292" s="31" t="s">
        <v>2990</v>
      </c>
    </row>
    <row r="1293" spans="1:12" ht="15" customHeight="1" x14ac:dyDescent="0.25">
      <c r="A1293" s="34">
        <v>42841</v>
      </c>
      <c r="B1293" s="33" t="s">
        <v>2997</v>
      </c>
      <c r="C1293" s="157">
        <v>30</v>
      </c>
      <c r="D1293" s="49" t="s">
        <v>270</v>
      </c>
      <c r="E1293" s="47" t="s">
        <v>117</v>
      </c>
      <c r="F1293" s="200">
        <v>6570</v>
      </c>
      <c r="G1293" s="48"/>
      <c r="H1293" s="48"/>
      <c r="I1293" s="51" t="s">
        <v>2983</v>
      </c>
      <c r="J1293" s="63" t="s">
        <v>118</v>
      </c>
      <c r="K1293" s="64" t="s">
        <v>2216</v>
      </c>
      <c r="L1293" s="31" t="s">
        <v>2990</v>
      </c>
    </row>
    <row r="1294" spans="1:12" ht="15" customHeight="1" x14ac:dyDescent="0.25">
      <c r="A1294" s="34">
        <v>42841</v>
      </c>
      <c r="B1294" s="33" t="s">
        <v>2997</v>
      </c>
      <c r="C1294" s="157">
        <v>30</v>
      </c>
      <c r="D1294" s="49" t="s">
        <v>270</v>
      </c>
      <c r="E1294" s="47" t="s">
        <v>117</v>
      </c>
      <c r="F1294" s="200">
        <v>218.5</v>
      </c>
      <c r="G1294" s="48"/>
      <c r="H1294" s="48"/>
      <c r="I1294" s="51" t="s">
        <v>2983</v>
      </c>
      <c r="J1294" s="63" t="s">
        <v>118</v>
      </c>
      <c r="K1294" s="64" t="s">
        <v>2216</v>
      </c>
      <c r="L1294" s="31" t="s">
        <v>2990</v>
      </c>
    </row>
    <row r="1295" spans="1:12" ht="15" customHeight="1" x14ac:dyDescent="0.25">
      <c r="A1295" s="34">
        <v>42841</v>
      </c>
      <c r="B1295" s="33" t="s">
        <v>2997</v>
      </c>
      <c r="C1295" s="157">
        <v>30</v>
      </c>
      <c r="D1295" s="49" t="s">
        <v>270</v>
      </c>
      <c r="E1295" s="47" t="s">
        <v>117</v>
      </c>
      <c r="F1295" s="200">
        <v>366</v>
      </c>
      <c r="G1295" s="48"/>
      <c r="H1295" s="48"/>
      <c r="I1295" s="51" t="s">
        <v>2983</v>
      </c>
      <c r="J1295" s="63" t="s">
        <v>118</v>
      </c>
      <c r="K1295" s="64" t="s">
        <v>2216</v>
      </c>
      <c r="L1295" s="31" t="s">
        <v>2990</v>
      </c>
    </row>
    <row r="1296" spans="1:12" ht="15" customHeight="1" x14ac:dyDescent="0.25">
      <c r="A1296" s="34">
        <v>42841</v>
      </c>
      <c r="B1296" s="33" t="s">
        <v>2997</v>
      </c>
      <c r="C1296" s="157">
        <v>30</v>
      </c>
      <c r="D1296" s="49" t="s">
        <v>270</v>
      </c>
      <c r="E1296" s="47" t="s">
        <v>117</v>
      </c>
      <c r="F1296" s="200">
        <v>4104</v>
      </c>
      <c r="G1296" s="48"/>
      <c r="H1296" s="48"/>
      <c r="I1296" s="51" t="s">
        <v>2983</v>
      </c>
      <c r="J1296" s="63" t="s">
        <v>118</v>
      </c>
      <c r="K1296" s="64" t="s">
        <v>2216</v>
      </c>
      <c r="L1296" s="31" t="s">
        <v>2990</v>
      </c>
    </row>
    <row r="1297" spans="1:13" ht="15" customHeight="1" x14ac:dyDescent="0.25">
      <c r="A1297" s="34">
        <v>42841</v>
      </c>
      <c r="B1297" s="33" t="s">
        <v>2997</v>
      </c>
      <c r="C1297" s="157">
        <v>31</v>
      </c>
      <c r="D1297" s="49" t="s">
        <v>515</v>
      </c>
      <c r="E1297" s="47" t="s">
        <v>559</v>
      </c>
      <c r="F1297" s="200">
        <v>11130</v>
      </c>
      <c r="G1297" s="48"/>
      <c r="H1297" s="48"/>
      <c r="I1297" s="51" t="s">
        <v>2983</v>
      </c>
      <c r="J1297" s="63" t="s">
        <v>118</v>
      </c>
      <c r="K1297" s="64" t="s">
        <v>2216</v>
      </c>
      <c r="L1297" s="31" t="s">
        <v>2990</v>
      </c>
    </row>
    <row r="1298" spans="1:13" ht="15" customHeight="1" x14ac:dyDescent="0.25">
      <c r="A1298" s="34">
        <v>42841</v>
      </c>
      <c r="B1298" s="33" t="s">
        <v>2997</v>
      </c>
      <c r="C1298" s="157">
        <v>31</v>
      </c>
      <c r="D1298" s="49" t="s">
        <v>515</v>
      </c>
      <c r="E1298" s="47" t="s">
        <v>559</v>
      </c>
      <c r="F1298" s="200">
        <v>9677</v>
      </c>
      <c r="G1298" s="48"/>
      <c r="H1298" s="48"/>
      <c r="I1298" s="51" t="s">
        <v>2983</v>
      </c>
      <c r="J1298" s="63" t="s">
        <v>118</v>
      </c>
      <c r="K1298" s="64" t="s">
        <v>2216</v>
      </c>
      <c r="L1298" s="31" t="s">
        <v>2990</v>
      </c>
    </row>
    <row r="1299" spans="1:13" ht="15" customHeight="1" x14ac:dyDescent="0.25">
      <c r="A1299" s="34">
        <v>42841</v>
      </c>
      <c r="B1299" s="33" t="s">
        <v>2997</v>
      </c>
      <c r="C1299" s="157">
        <v>31</v>
      </c>
      <c r="D1299" s="49" t="s">
        <v>515</v>
      </c>
      <c r="E1299" s="47" t="s">
        <v>559</v>
      </c>
      <c r="F1299" s="200">
        <v>7300</v>
      </c>
      <c r="G1299" s="48"/>
      <c r="H1299" s="48"/>
      <c r="I1299" s="51" t="s">
        <v>2983</v>
      </c>
      <c r="J1299" s="63" t="s">
        <v>118</v>
      </c>
      <c r="K1299" s="64" t="s">
        <v>2216</v>
      </c>
      <c r="L1299" s="31" t="s">
        <v>2990</v>
      </c>
    </row>
    <row r="1300" spans="1:13" ht="15" customHeight="1" x14ac:dyDescent="0.25">
      <c r="A1300" s="34">
        <v>42841</v>
      </c>
      <c r="B1300" s="33" t="s">
        <v>2997</v>
      </c>
      <c r="C1300" s="157">
        <v>72</v>
      </c>
      <c r="D1300" s="49" t="s">
        <v>127</v>
      </c>
      <c r="E1300" s="47" t="s">
        <v>2281</v>
      </c>
      <c r="F1300" s="200">
        <v>8000</v>
      </c>
      <c r="G1300" s="48"/>
      <c r="H1300" s="48"/>
      <c r="I1300" s="51" t="s">
        <v>2983</v>
      </c>
      <c r="J1300" s="63" t="s">
        <v>118</v>
      </c>
      <c r="K1300" s="64" t="s">
        <v>2216</v>
      </c>
      <c r="L1300" s="31" t="s">
        <v>2990</v>
      </c>
    </row>
    <row r="1301" spans="1:13" ht="15" customHeight="1" x14ac:dyDescent="0.25">
      <c r="A1301" s="34">
        <v>42841</v>
      </c>
      <c r="B1301" s="33" t="s">
        <v>2997</v>
      </c>
      <c r="C1301" s="157">
        <v>73</v>
      </c>
      <c r="D1301" s="49" t="s">
        <v>134</v>
      </c>
      <c r="E1301" s="47" t="s">
        <v>2282</v>
      </c>
      <c r="F1301" s="200">
        <v>10000</v>
      </c>
      <c r="G1301" s="48"/>
      <c r="H1301" s="48"/>
      <c r="I1301" s="51" t="s">
        <v>2983</v>
      </c>
      <c r="J1301" s="63" t="s">
        <v>118</v>
      </c>
      <c r="K1301" s="64" t="s">
        <v>2216</v>
      </c>
      <c r="L1301" s="31" t="s">
        <v>2990</v>
      </c>
    </row>
    <row r="1302" spans="1:13" ht="15" customHeight="1" x14ac:dyDescent="0.25">
      <c r="A1302" s="34">
        <v>42841</v>
      </c>
      <c r="B1302" s="33" t="s">
        <v>2997</v>
      </c>
      <c r="C1302" s="157">
        <v>73</v>
      </c>
      <c r="D1302" s="49" t="s">
        <v>134</v>
      </c>
      <c r="E1302" s="47" t="s">
        <v>2266</v>
      </c>
      <c r="F1302" s="200">
        <v>1500</v>
      </c>
      <c r="G1302" s="48"/>
      <c r="H1302" s="48"/>
      <c r="I1302" s="51" t="s">
        <v>2983</v>
      </c>
      <c r="J1302" s="63" t="s">
        <v>118</v>
      </c>
      <c r="K1302" s="64" t="s">
        <v>2216</v>
      </c>
      <c r="L1302" s="31" t="s">
        <v>2990</v>
      </c>
    </row>
    <row r="1303" spans="1:13" ht="15" customHeight="1" x14ac:dyDescent="0.25">
      <c r="A1303" s="34">
        <v>42841</v>
      </c>
      <c r="B1303" s="33" t="s">
        <v>2997</v>
      </c>
      <c r="C1303" s="157">
        <v>73</v>
      </c>
      <c r="D1303" s="49" t="s">
        <v>134</v>
      </c>
      <c r="E1303" s="47" t="s">
        <v>2283</v>
      </c>
      <c r="F1303" s="200">
        <v>250</v>
      </c>
      <c r="G1303" s="48"/>
      <c r="H1303" s="48"/>
      <c r="I1303" s="51" t="s">
        <v>2983</v>
      </c>
      <c r="J1303" s="63" t="s">
        <v>118</v>
      </c>
      <c r="K1303" s="64" t="s">
        <v>2216</v>
      </c>
      <c r="L1303" s="31" t="s">
        <v>2990</v>
      </c>
    </row>
    <row r="1304" spans="1:13" ht="15" customHeight="1" x14ac:dyDescent="0.25">
      <c r="A1304" s="34">
        <v>42841</v>
      </c>
      <c r="B1304" s="33" t="s">
        <v>2997</v>
      </c>
      <c r="C1304" s="157">
        <v>73</v>
      </c>
      <c r="D1304" s="49" t="s">
        <v>134</v>
      </c>
      <c r="E1304" s="47" t="s">
        <v>2284</v>
      </c>
      <c r="F1304" s="200">
        <v>750</v>
      </c>
      <c r="G1304" s="48"/>
      <c r="H1304" s="48"/>
      <c r="I1304" s="51" t="s">
        <v>2983</v>
      </c>
      <c r="J1304" s="63" t="s">
        <v>118</v>
      </c>
      <c r="K1304" s="64" t="s">
        <v>2216</v>
      </c>
      <c r="L1304" s="31" t="s">
        <v>2990</v>
      </c>
    </row>
    <row r="1305" spans="1:13" ht="15" customHeight="1" x14ac:dyDescent="0.25">
      <c r="A1305" s="137">
        <v>42841</v>
      </c>
      <c r="B1305" s="137" t="s">
        <v>2997</v>
      </c>
      <c r="C1305" s="159">
        <v>88</v>
      </c>
      <c r="D1305" s="138"/>
      <c r="E1305" s="136" t="s">
        <v>3238</v>
      </c>
      <c r="F1305" s="206">
        <v>430</v>
      </c>
      <c r="G1305" s="138"/>
      <c r="H1305" s="138"/>
      <c r="I1305" s="138" t="s">
        <v>2983</v>
      </c>
      <c r="J1305" s="138" t="s">
        <v>118</v>
      </c>
      <c r="K1305" s="138" t="s">
        <v>2216</v>
      </c>
      <c r="L1305" s="138"/>
    </row>
    <row r="1306" spans="1:13" ht="15" customHeight="1" x14ac:dyDescent="0.25">
      <c r="A1306" s="33">
        <v>42841</v>
      </c>
      <c r="B1306" s="33" t="s">
        <v>2997</v>
      </c>
      <c r="C1306" s="157">
        <v>105</v>
      </c>
      <c r="D1306" s="30"/>
      <c r="E1306" s="30" t="s">
        <v>397</v>
      </c>
      <c r="F1306" s="199">
        <v>300</v>
      </c>
      <c r="G1306" s="31"/>
      <c r="H1306" s="31"/>
      <c r="I1306" s="58" t="s">
        <v>2983</v>
      </c>
      <c r="J1306" s="31" t="s">
        <v>118</v>
      </c>
      <c r="K1306" s="65" t="s">
        <v>2216</v>
      </c>
      <c r="L1306" s="65"/>
      <c r="M1306" s="130"/>
    </row>
    <row r="1307" spans="1:13" ht="15" customHeight="1" x14ac:dyDescent="0.25">
      <c r="A1307" s="34">
        <v>42842</v>
      </c>
      <c r="B1307" s="33" t="s">
        <v>2997</v>
      </c>
      <c r="C1307" s="157">
        <v>8</v>
      </c>
      <c r="D1307" s="49" t="s">
        <v>836</v>
      </c>
      <c r="E1307" s="47" t="s">
        <v>2288</v>
      </c>
      <c r="F1307" s="200">
        <v>1000</v>
      </c>
      <c r="G1307" s="48"/>
      <c r="H1307" s="48"/>
      <c r="I1307" s="51" t="s">
        <v>2983</v>
      </c>
      <c r="J1307" s="63" t="s">
        <v>142</v>
      </c>
      <c r="K1307" s="58" t="s">
        <v>2980</v>
      </c>
      <c r="L1307" s="31" t="s">
        <v>2989</v>
      </c>
    </row>
    <row r="1308" spans="1:13" ht="15" customHeight="1" x14ac:dyDescent="0.25">
      <c r="A1308" s="34">
        <v>42842</v>
      </c>
      <c r="B1308" s="33" t="s">
        <v>2997</v>
      </c>
      <c r="C1308" s="157">
        <v>8</v>
      </c>
      <c r="D1308" s="49" t="s">
        <v>836</v>
      </c>
      <c r="E1308" s="47" t="s">
        <v>2288</v>
      </c>
      <c r="F1308" s="200">
        <v>427.5</v>
      </c>
      <c r="G1308" s="48"/>
      <c r="H1308" s="48"/>
      <c r="I1308" s="51" t="s">
        <v>2983</v>
      </c>
      <c r="J1308" s="63" t="s">
        <v>142</v>
      </c>
      <c r="K1308" s="58" t="s">
        <v>2980</v>
      </c>
      <c r="L1308" s="31" t="s">
        <v>2989</v>
      </c>
    </row>
    <row r="1309" spans="1:13" ht="15" customHeight="1" x14ac:dyDescent="0.25">
      <c r="A1309" s="34">
        <v>42841</v>
      </c>
      <c r="B1309" s="33" t="s">
        <v>2997</v>
      </c>
      <c r="C1309" s="157">
        <v>107</v>
      </c>
      <c r="D1309" s="49"/>
      <c r="E1309" s="47" t="s">
        <v>3388</v>
      </c>
      <c r="F1309" s="200">
        <v>3000</v>
      </c>
      <c r="G1309" s="48"/>
      <c r="H1309" s="48"/>
      <c r="I1309" s="51" t="s">
        <v>2983</v>
      </c>
      <c r="J1309" s="63" t="s">
        <v>118</v>
      </c>
      <c r="K1309" s="65" t="s">
        <v>2216</v>
      </c>
      <c r="L1309" s="31"/>
    </row>
    <row r="1310" spans="1:13" ht="15" customHeight="1" x14ac:dyDescent="0.25">
      <c r="A1310" s="34">
        <v>42842</v>
      </c>
      <c r="B1310" s="33" t="s">
        <v>2997</v>
      </c>
      <c r="C1310" s="157">
        <v>32</v>
      </c>
      <c r="D1310" s="49" t="s">
        <v>93</v>
      </c>
      <c r="E1310" s="47" t="s">
        <v>2287</v>
      </c>
      <c r="F1310" s="200">
        <v>26000</v>
      </c>
      <c r="G1310" s="48"/>
      <c r="H1310" s="48"/>
      <c r="I1310" s="51" t="s">
        <v>2983</v>
      </c>
      <c r="J1310" s="63" t="s">
        <v>118</v>
      </c>
      <c r="K1310" s="64" t="s">
        <v>2216</v>
      </c>
      <c r="L1310" s="31" t="s">
        <v>2990</v>
      </c>
    </row>
    <row r="1311" spans="1:13" ht="15.75" customHeight="1" x14ac:dyDescent="0.25">
      <c r="A1311" s="34">
        <v>42842</v>
      </c>
      <c r="B1311" s="33" t="s">
        <v>2997</v>
      </c>
      <c r="C1311" s="157">
        <v>33</v>
      </c>
      <c r="D1311" s="49" t="s">
        <v>375</v>
      </c>
      <c r="E1311" s="47" t="s">
        <v>117</v>
      </c>
      <c r="F1311" s="200">
        <v>1400</v>
      </c>
      <c r="G1311" s="48"/>
      <c r="H1311" s="48"/>
      <c r="I1311" s="51" t="s">
        <v>2983</v>
      </c>
      <c r="J1311" s="63" t="s">
        <v>118</v>
      </c>
      <c r="K1311" s="64" t="s">
        <v>2216</v>
      </c>
      <c r="L1311" s="31" t="s">
        <v>2990</v>
      </c>
    </row>
    <row r="1312" spans="1:13" ht="15.75" customHeight="1" x14ac:dyDescent="0.25">
      <c r="A1312" s="34">
        <v>42842</v>
      </c>
      <c r="B1312" s="33" t="s">
        <v>2997</v>
      </c>
      <c r="C1312" s="157">
        <v>34</v>
      </c>
      <c r="D1312" s="49" t="s">
        <v>375</v>
      </c>
      <c r="E1312" s="47" t="s">
        <v>2289</v>
      </c>
      <c r="F1312" s="200">
        <v>565</v>
      </c>
      <c r="G1312" s="48"/>
      <c r="H1312" s="48"/>
      <c r="I1312" s="51" t="s">
        <v>2983</v>
      </c>
      <c r="J1312" s="63" t="s">
        <v>118</v>
      </c>
      <c r="K1312" s="64" t="s">
        <v>2216</v>
      </c>
      <c r="L1312" s="31" t="s">
        <v>2990</v>
      </c>
    </row>
    <row r="1313" spans="1:13" ht="15.75" customHeight="1" x14ac:dyDescent="0.25">
      <c r="A1313" s="34">
        <v>42842</v>
      </c>
      <c r="B1313" s="33" t="s">
        <v>2997</v>
      </c>
      <c r="C1313" s="157">
        <v>34</v>
      </c>
      <c r="D1313" s="49" t="s">
        <v>375</v>
      </c>
      <c r="E1313" s="47" t="s">
        <v>117</v>
      </c>
      <c r="F1313" s="200">
        <v>586.75</v>
      </c>
      <c r="G1313" s="48"/>
      <c r="H1313" s="48"/>
      <c r="I1313" s="51" t="s">
        <v>2983</v>
      </c>
      <c r="J1313" s="63" t="s">
        <v>118</v>
      </c>
      <c r="K1313" s="64" t="s">
        <v>2216</v>
      </c>
      <c r="L1313" s="31" t="s">
        <v>2990</v>
      </c>
    </row>
    <row r="1314" spans="1:13" ht="15.75" customHeight="1" x14ac:dyDescent="0.25">
      <c r="A1314" s="34">
        <v>42842</v>
      </c>
      <c r="B1314" s="33" t="s">
        <v>2997</v>
      </c>
      <c r="C1314" s="157">
        <v>34</v>
      </c>
      <c r="D1314" s="49" t="s">
        <v>375</v>
      </c>
      <c r="E1314" s="47" t="s">
        <v>2290</v>
      </c>
      <c r="F1314" s="200">
        <v>247.59</v>
      </c>
      <c r="G1314" s="48"/>
      <c r="H1314" s="48"/>
      <c r="I1314" s="51" t="s">
        <v>2983</v>
      </c>
      <c r="J1314" s="63" t="s">
        <v>118</v>
      </c>
      <c r="K1314" s="64" t="s">
        <v>2216</v>
      </c>
      <c r="L1314" s="31" t="s">
        <v>2990</v>
      </c>
    </row>
    <row r="1315" spans="1:13" ht="31.5" customHeight="1" x14ac:dyDescent="0.25">
      <c r="A1315" s="34">
        <v>42842</v>
      </c>
      <c r="B1315" s="33" t="s">
        <v>2997</v>
      </c>
      <c r="C1315" s="157">
        <v>34</v>
      </c>
      <c r="D1315" s="49" t="s">
        <v>375</v>
      </c>
      <c r="E1315" s="47" t="s">
        <v>2290</v>
      </c>
      <c r="F1315" s="200">
        <v>32.409999999999997</v>
      </c>
      <c r="G1315" s="48"/>
      <c r="H1315" s="48"/>
      <c r="I1315" s="51" t="s">
        <v>2983</v>
      </c>
      <c r="J1315" s="63" t="s">
        <v>118</v>
      </c>
      <c r="K1315" s="64" t="s">
        <v>2216</v>
      </c>
      <c r="L1315" s="31" t="s">
        <v>2990</v>
      </c>
    </row>
    <row r="1316" spans="1:13" ht="15.75" customHeight="1" x14ac:dyDescent="0.25">
      <c r="A1316" s="34">
        <v>42842</v>
      </c>
      <c r="B1316" s="33" t="s">
        <v>2997</v>
      </c>
      <c r="C1316" s="157">
        <v>34</v>
      </c>
      <c r="D1316" s="49" t="s">
        <v>375</v>
      </c>
      <c r="E1316" s="47" t="s">
        <v>2290</v>
      </c>
      <c r="F1316" s="200">
        <v>27</v>
      </c>
      <c r="G1316" s="48"/>
      <c r="H1316" s="48"/>
      <c r="I1316" s="51" t="s">
        <v>2983</v>
      </c>
      <c r="J1316" s="63" t="s">
        <v>118</v>
      </c>
      <c r="K1316" s="64" t="s">
        <v>2216</v>
      </c>
      <c r="L1316" s="31" t="s">
        <v>2990</v>
      </c>
    </row>
    <row r="1317" spans="1:13" ht="15.75" customHeight="1" x14ac:dyDescent="0.25">
      <c r="A1317" s="34">
        <v>42842</v>
      </c>
      <c r="B1317" s="33" t="s">
        <v>2997</v>
      </c>
      <c r="C1317" s="157">
        <v>34</v>
      </c>
      <c r="D1317" s="49" t="s">
        <v>375</v>
      </c>
      <c r="E1317" s="47" t="s">
        <v>2290</v>
      </c>
      <c r="F1317" s="200">
        <v>18</v>
      </c>
      <c r="G1317" s="48"/>
      <c r="H1317" s="48"/>
      <c r="I1317" s="51" t="s">
        <v>2983</v>
      </c>
      <c r="J1317" s="63" t="s">
        <v>118</v>
      </c>
      <c r="K1317" s="64" t="s">
        <v>2216</v>
      </c>
      <c r="L1317" s="31" t="s">
        <v>2990</v>
      </c>
    </row>
    <row r="1318" spans="1:13" ht="15.75" customHeight="1" x14ac:dyDescent="0.25">
      <c r="A1318" s="34">
        <v>42842</v>
      </c>
      <c r="B1318" s="33" t="s">
        <v>2997</v>
      </c>
      <c r="C1318" s="157">
        <v>34</v>
      </c>
      <c r="D1318" s="49" t="s">
        <v>375</v>
      </c>
      <c r="E1318" s="47" t="s">
        <v>2290</v>
      </c>
      <c r="F1318" s="200">
        <v>18</v>
      </c>
      <c r="G1318" s="48"/>
      <c r="H1318" s="48"/>
      <c r="I1318" s="51" t="s">
        <v>2983</v>
      </c>
      <c r="J1318" s="63" t="s">
        <v>118</v>
      </c>
      <c r="K1318" s="64" t="s">
        <v>2216</v>
      </c>
      <c r="L1318" s="31" t="s">
        <v>2990</v>
      </c>
    </row>
    <row r="1319" spans="1:13" ht="15.75" customHeight="1" x14ac:dyDescent="0.25">
      <c r="A1319" s="34">
        <v>42842</v>
      </c>
      <c r="B1319" s="33" t="s">
        <v>2997</v>
      </c>
      <c r="C1319" s="157">
        <v>34</v>
      </c>
      <c r="D1319" s="49" t="s">
        <v>375</v>
      </c>
      <c r="E1319" s="47" t="s">
        <v>2291</v>
      </c>
      <c r="F1319" s="200">
        <v>19</v>
      </c>
      <c r="G1319" s="48"/>
      <c r="H1319" s="48"/>
      <c r="I1319" s="51" t="s">
        <v>2983</v>
      </c>
      <c r="J1319" s="63" t="s">
        <v>118</v>
      </c>
      <c r="K1319" s="64" t="s">
        <v>2216</v>
      </c>
      <c r="L1319" s="31" t="s">
        <v>2990</v>
      </c>
    </row>
    <row r="1320" spans="1:13" ht="15.75" customHeight="1" x14ac:dyDescent="0.25">
      <c r="A1320" s="34">
        <v>42842</v>
      </c>
      <c r="B1320" s="33" t="s">
        <v>2997</v>
      </c>
      <c r="C1320" s="157">
        <v>74</v>
      </c>
      <c r="D1320" s="49" t="s">
        <v>134</v>
      </c>
      <c r="E1320" s="47" t="s">
        <v>325</v>
      </c>
      <c r="F1320" s="200">
        <v>2070.6999999999998</v>
      </c>
      <c r="G1320" s="48"/>
      <c r="H1320" s="48"/>
      <c r="I1320" s="51" t="s">
        <v>2983</v>
      </c>
      <c r="J1320" s="63" t="s">
        <v>118</v>
      </c>
      <c r="K1320" s="64" t="s">
        <v>2216</v>
      </c>
      <c r="L1320" s="31" t="s">
        <v>2990</v>
      </c>
    </row>
    <row r="1321" spans="1:13" ht="15.75" customHeight="1" x14ac:dyDescent="0.25">
      <c r="A1321" s="137">
        <v>42843</v>
      </c>
      <c r="B1321" s="137" t="s">
        <v>2997</v>
      </c>
      <c r="C1321" s="159">
        <v>17</v>
      </c>
      <c r="D1321" s="138"/>
      <c r="E1321" s="136" t="s">
        <v>42</v>
      </c>
      <c r="F1321" s="206">
        <v>200</v>
      </c>
      <c r="G1321" s="138"/>
      <c r="H1321" s="138"/>
      <c r="I1321" s="138" t="s">
        <v>2983</v>
      </c>
      <c r="J1321" s="138" t="s">
        <v>142</v>
      </c>
      <c r="K1321" s="31" t="s">
        <v>2989</v>
      </c>
      <c r="L1321" s="138"/>
    </row>
    <row r="1322" spans="1:13" ht="15.75" customHeight="1" x14ac:dyDescent="0.25">
      <c r="A1322" s="34">
        <v>42843</v>
      </c>
      <c r="B1322" s="33" t="s">
        <v>2997</v>
      </c>
      <c r="C1322" s="157">
        <v>35</v>
      </c>
      <c r="D1322" s="49" t="s">
        <v>515</v>
      </c>
      <c r="E1322" s="47" t="s">
        <v>2292</v>
      </c>
      <c r="F1322" s="200">
        <v>8594</v>
      </c>
      <c r="G1322" s="48"/>
      <c r="H1322" s="48"/>
      <c r="I1322" s="51" t="s">
        <v>2983</v>
      </c>
      <c r="J1322" s="63" t="s">
        <v>118</v>
      </c>
      <c r="K1322" s="64" t="s">
        <v>2216</v>
      </c>
      <c r="L1322" s="31" t="s">
        <v>2990</v>
      </c>
    </row>
    <row r="1323" spans="1:13" ht="15.75" customHeight="1" x14ac:dyDescent="0.25">
      <c r="A1323" s="34">
        <v>42843</v>
      </c>
      <c r="B1323" s="33" t="s">
        <v>2997</v>
      </c>
      <c r="C1323" s="157">
        <v>35</v>
      </c>
      <c r="D1323" s="49" t="s">
        <v>515</v>
      </c>
      <c r="E1323" s="47" t="s">
        <v>2292</v>
      </c>
      <c r="F1323" s="200">
        <v>8192</v>
      </c>
      <c r="G1323" s="48"/>
      <c r="H1323" s="48"/>
      <c r="I1323" s="51" t="s">
        <v>2983</v>
      </c>
      <c r="J1323" s="63" t="s">
        <v>118</v>
      </c>
      <c r="K1323" s="64" t="s">
        <v>2216</v>
      </c>
      <c r="L1323" s="31" t="s">
        <v>2990</v>
      </c>
    </row>
    <row r="1324" spans="1:13" ht="15.75" customHeight="1" x14ac:dyDescent="0.25">
      <c r="A1324" s="34">
        <v>42843</v>
      </c>
      <c r="B1324" s="33" t="s">
        <v>2997</v>
      </c>
      <c r="C1324" s="157">
        <v>35</v>
      </c>
      <c r="D1324" s="49" t="s">
        <v>515</v>
      </c>
      <c r="E1324" s="47" t="s">
        <v>1774</v>
      </c>
      <c r="F1324" s="200">
        <v>13501</v>
      </c>
      <c r="G1324" s="48"/>
      <c r="H1324" s="48"/>
      <c r="I1324" s="51" t="s">
        <v>2983</v>
      </c>
      <c r="J1324" s="63" t="s">
        <v>118</v>
      </c>
      <c r="K1324" s="64" t="s">
        <v>2216</v>
      </c>
      <c r="L1324" s="31" t="s">
        <v>2990</v>
      </c>
    </row>
    <row r="1325" spans="1:13" ht="15.75" customHeight="1" x14ac:dyDescent="0.25">
      <c r="A1325" s="34">
        <v>42843</v>
      </c>
      <c r="B1325" s="33" t="s">
        <v>2997</v>
      </c>
      <c r="C1325" s="157">
        <v>36</v>
      </c>
      <c r="D1325" s="49" t="s">
        <v>271</v>
      </c>
      <c r="E1325" s="47" t="s">
        <v>2293</v>
      </c>
      <c r="F1325" s="200">
        <v>1655</v>
      </c>
      <c r="G1325" s="48"/>
      <c r="H1325" s="48"/>
      <c r="I1325" s="51" t="s">
        <v>2983</v>
      </c>
      <c r="J1325" s="63" t="s">
        <v>118</v>
      </c>
      <c r="K1325" s="64" t="s">
        <v>2216</v>
      </c>
      <c r="L1325" s="31" t="s">
        <v>2990</v>
      </c>
    </row>
    <row r="1326" spans="1:13" ht="15.75" customHeight="1" x14ac:dyDescent="0.25">
      <c r="A1326" s="137">
        <v>42843</v>
      </c>
      <c r="B1326" s="137" t="s">
        <v>2997</v>
      </c>
      <c r="C1326" s="159">
        <v>94</v>
      </c>
      <c r="D1326" s="138"/>
      <c r="E1326" s="136" t="s">
        <v>631</v>
      </c>
      <c r="F1326" s="206">
        <v>230</v>
      </c>
      <c r="G1326" s="138"/>
      <c r="H1326" s="138"/>
      <c r="I1326" s="138" t="s">
        <v>2983</v>
      </c>
      <c r="J1326" s="138" t="s">
        <v>118</v>
      </c>
      <c r="K1326" s="138" t="s">
        <v>2216</v>
      </c>
      <c r="L1326" s="138"/>
    </row>
    <row r="1327" spans="1:13" ht="15" customHeight="1" x14ac:dyDescent="0.25">
      <c r="A1327" s="137">
        <v>42843</v>
      </c>
      <c r="B1327" s="137" t="s">
        <v>2997</v>
      </c>
      <c r="C1327" s="159">
        <v>95</v>
      </c>
      <c r="D1327" s="138"/>
      <c r="E1327" s="136" t="s">
        <v>631</v>
      </c>
      <c r="F1327" s="206">
        <v>1200</v>
      </c>
      <c r="G1327" s="138"/>
      <c r="H1327" s="138"/>
      <c r="I1327" s="138" t="s">
        <v>2983</v>
      </c>
      <c r="J1327" s="138" t="s">
        <v>118</v>
      </c>
      <c r="K1327" s="138" t="s">
        <v>2216</v>
      </c>
      <c r="L1327" s="138"/>
    </row>
    <row r="1328" spans="1:13" ht="15.75" customHeight="1" x14ac:dyDescent="0.25">
      <c r="A1328" s="33">
        <v>42843</v>
      </c>
      <c r="B1328" s="33" t="s">
        <v>2997</v>
      </c>
      <c r="C1328" s="157">
        <v>104</v>
      </c>
      <c r="D1328" s="30"/>
      <c r="E1328" s="30" t="s">
        <v>3347</v>
      </c>
      <c r="F1328" s="199">
        <f>30+30+250</f>
        <v>310</v>
      </c>
      <c r="G1328" s="31"/>
      <c r="H1328" s="31"/>
      <c r="I1328" s="58" t="s">
        <v>2983</v>
      </c>
      <c r="J1328" s="31" t="s">
        <v>118</v>
      </c>
      <c r="K1328" s="65" t="s">
        <v>2216</v>
      </c>
      <c r="L1328" s="65"/>
      <c r="M1328" s="130"/>
    </row>
    <row r="1329" spans="1:12" ht="15" customHeight="1" x14ac:dyDescent="0.25">
      <c r="A1329" s="137">
        <v>42844</v>
      </c>
      <c r="B1329" s="137" t="s">
        <v>2997</v>
      </c>
      <c r="C1329" s="159">
        <v>20</v>
      </c>
      <c r="D1329" s="138"/>
      <c r="E1329" s="136" t="s">
        <v>3278</v>
      </c>
      <c r="F1329" s="206">
        <v>162</v>
      </c>
      <c r="G1329" s="138"/>
      <c r="H1329" s="138"/>
      <c r="I1329" s="138" t="s">
        <v>2983</v>
      </c>
      <c r="J1329" s="138" t="s">
        <v>142</v>
      </c>
      <c r="K1329" s="145" t="s">
        <v>2989</v>
      </c>
      <c r="L1329" s="138"/>
    </row>
    <row r="1330" spans="1:12" ht="15" customHeight="1" x14ac:dyDescent="0.25">
      <c r="A1330" s="137">
        <v>42844</v>
      </c>
      <c r="B1330" s="137" t="s">
        <v>2997</v>
      </c>
      <c r="C1330" s="159">
        <v>106</v>
      </c>
      <c r="D1330" s="138"/>
      <c r="E1330" s="136" t="s">
        <v>3387</v>
      </c>
      <c r="F1330" s="204">
        <f>510+210+310+210+810+1010+810+1010+310+610+410+510+710+410+1010+510+610+510+510+510+510+360+710+1010+810+260+610+410+510+410+310+410+810+410+510+710+410+710+310+610+510+410+860+860+510+610+10100+2323</f>
        <v>38483</v>
      </c>
      <c r="G1330" s="138"/>
      <c r="H1330" s="138"/>
      <c r="I1330" s="138" t="s">
        <v>2983</v>
      </c>
      <c r="J1330" s="138" t="s">
        <v>118</v>
      </c>
      <c r="K1330" s="145" t="s">
        <v>10</v>
      </c>
      <c r="L1330" s="138"/>
    </row>
    <row r="1331" spans="1:12" ht="15" customHeight="1" x14ac:dyDescent="0.25">
      <c r="A1331" s="34">
        <v>42844</v>
      </c>
      <c r="B1331" s="33" t="s">
        <v>2997</v>
      </c>
      <c r="C1331" s="157">
        <v>37</v>
      </c>
      <c r="D1331" s="49" t="s">
        <v>2106</v>
      </c>
      <c r="E1331" s="47" t="s">
        <v>2294</v>
      </c>
      <c r="F1331" s="200">
        <v>8400</v>
      </c>
      <c r="G1331" s="48"/>
      <c r="H1331" s="48"/>
      <c r="I1331" s="51" t="s">
        <v>2983</v>
      </c>
      <c r="J1331" s="63" t="s">
        <v>118</v>
      </c>
      <c r="K1331" s="64" t="s">
        <v>2216</v>
      </c>
      <c r="L1331" s="31" t="s">
        <v>2990</v>
      </c>
    </row>
    <row r="1332" spans="1:12" ht="15.75" customHeight="1" x14ac:dyDescent="0.25">
      <c r="A1332" s="34">
        <v>42844</v>
      </c>
      <c r="B1332" s="33" t="s">
        <v>2997</v>
      </c>
      <c r="C1332" s="157">
        <v>38</v>
      </c>
      <c r="D1332" s="49" t="s">
        <v>515</v>
      </c>
      <c r="E1332" s="47" t="s">
        <v>366</v>
      </c>
      <c r="F1332" s="200">
        <v>6855</v>
      </c>
      <c r="G1332" s="48"/>
      <c r="H1332" s="48"/>
      <c r="I1332" s="51" t="s">
        <v>2983</v>
      </c>
      <c r="J1332" s="63" t="s">
        <v>118</v>
      </c>
      <c r="K1332" s="64" t="s">
        <v>2216</v>
      </c>
      <c r="L1332" s="31" t="s">
        <v>2990</v>
      </c>
    </row>
    <row r="1333" spans="1:12" ht="31.5" customHeight="1" x14ac:dyDescent="0.25">
      <c r="A1333" s="34">
        <v>42844</v>
      </c>
      <c r="B1333" s="33" t="s">
        <v>2997</v>
      </c>
      <c r="C1333" s="157">
        <v>38</v>
      </c>
      <c r="D1333" s="49" t="s">
        <v>515</v>
      </c>
      <c r="E1333" s="47" t="s">
        <v>117</v>
      </c>
      <c r="F1333" s="200">
        <v>4838.5</v>
      </c>
      <c r="G1333" s="48"/>
      <c r="H1333" s="48"/>
      <c r="I1333" s="51" t="s">
        <v>2983</v>
      </c>
      <c r="J1333" s="63" t="s">
        <v>118</v>
      </c>
      <c r="K1333" s="64" t="s">
        <v>2216</v>
      </c>
      <c r="L1333" s="31" t="s">
        <v>2990</v>
      </c>
    </row>
    <row r="1334" spans="1:12" ht="31.5" customHeight="1" x14ac:dyDescent="0.25">
      <c r="A1334" s="34">
        <v>42844</v>
      </c>
      <c r="B1334" s="33" t="s">
        <v>2997</v>
      </c>
      <c r="C1334" s="157">
        <v>38</v>
      </c>
      <c r="D1334" s="49" t="s">
        <v>515</v>
      </c>
      <c r="E1334" s="47" t="s">
        <v>117</v>
      </c>
      <c r="F1334" s="200">
        <v>11207</v>
      </c>
      <c r="G1334" s="48"/>
      <c r="H1334" s="48"/>
      <c r="I1334" s="51" t="s">
        <v>2983</v>
      </c>
      <c r="J1334" s="63" t="s">
        <v>118</v>
      </c>
      <c r="K1334" s="64" t="s">
        <v>2216</v>
      </c>
      <c r="L1334" s="31" t="s">
        <v>2990</v>
      </c>
    </row>
    <row r="1335" spans="1:12" ht="15.75" customHeight="1" x14ac:dyDescent="0.25">
      <c r="A1335" s="34">
        <v>42844</v>
      </c>
      <c r="B1335" s="33" t="s">
        <v>2997</v>
      </c>
      <c r="C1335" s="157">
        <v>75</v>
      </c>
      <c r="D1335" s="49" t="s">
        <v>429</v>
      </c>
      <c r="E1335" s="47" t="s">
        <v>325</v>
      </c>
      <c r="F1335" s="200">
        <v>2424</v>
      </c>
      <c r="G1335" s="48"/>
      <c r="H1335" s="48"/>
      <c r="I1335" s="51" t="s">
        <v>2983</v>
      </c>
      <c r="J1335" s="63" t="s">
        <v>118</v>
      </c>
      <c r="K1335" s="64" t="s">
        <v>2216</v>
      </c>
      <c r="L1335" s="31" t="s">
        <v>2990</v>
      </c>
    </row>
    <row r="1336" spans="1:12" ht="15" customHeight="1" x14ac:dyDescent="0.25">
      <c r="A1336" s="137">
        <v>42844</v>
      </c>
      <c r="B1336" s="137" t="s">
        <v>2997</v>
      </c>
      <c r="C1336" s="159">
        <v>96</v>
      </c>
      <c r="D1336" s="138"/>
      <c r="E1336" s="136" t="s">
        <v>631</v>
      </c>
      <c r="F1336" s="206">
        <v>100</v>
      </c>
      <c r="G1336" s="138"/>
      <c r="H1336" s="138"/>
      <c r="I1336" s="138" t="s">
        <v>2983</v>
      </c>
      <c r="J1336" s="138" t="s">
        <v>118</v>
      </c>
      <c r="K1336" s="138" t="s">
        <v>2216</v>
      </c>
      <c r="L1336" s="138"/>
    </row>
    <row r="1337" spans="1:12" ht="15.75" customHeight="1" x14ac:dyDescent="0.25">
      <c r="A1337" s="137">
        <v>42844</v>
      </c>
      <c r="B1337" s="137" t="s">
        <v>2997</v>
      </c>
      <c r="C1337" s="159">
        <v>97</v>
      </c>
      <c r="D1337" s="138"/>
      <c r="E1337" s="136" t="s">
        <v>631</v>
      </c>
      <c r="F1337" s="206">
        <v>721.25</v>
      </c>
      <c r="G1337" s="138"/>
      <c r="H1337" s="138"/>
      <c r="I1337" s="138" t="s">
        <v>2983</v>
      </c>
      <c r="J1337" s="138" t="s">
        <v>118</v>
      </c>
      <c r="K1337" s="138" t="s">
        <v>2216</v>
      </c>
      <c r="L1337" s="138"/>
    </row>
    <row r="1338" spans="1:12" ht="15.75" customHeight="1" x14ac:dyDescent="0.25">
      <c r="A1338" s="137">
        <v>42844</v>
      </c>
      <c r="B1338" s="137" t="s">
        <v>2997</v>
      </c>
      <c r="C1338" s="159">
        <v>98</v>
      </c>
      <c r="D1338" s="138"/>
      <c r="E1338" s="136" t="s">
        <v>631</v>
      </c>
      <c r="F1338" s="206">
        <v>540</v>
      </c>
      <c r="G1338" s="138"/>
      <c r="H1338" s="138"/>
      <c r="I1338" s="138" t="s">
        <v>2983</v>
      </c>
      <c r="J1338" s="138" t="s">
        <v>118</v>
      </c>
      <c r="K1338" s="138" t="s">
        <v>2216</v>
      </c>
      <c r="L1338" s="138"/>
    </row>
    <row r="1339" spans="1:12" ht="15.75" customHeight="1" x14ac:dyDescent="0.25">
      <c r="A1339" s="34">
        <v>42845</v>
      </c>
      <c r="B1339" s="33" t="s">
        <v>2997</v>
      </c>
      <c r="C1339" s="157">
        <v>39</v>
      </c>
      <c r="D1339" s="49" t="s">
        <v>134</v>
      </c>
      <c r="E1339" s="47" t="s">
        <v>2295</v>
      </c>
      <c r="F1339" s="200">
        <v>720</v>
      </c>
      <c r="G1339" s="48"/>
      <c r="H1339" s="48"/>
      <c r="I1339" s="51" t="s">
        <v>2983</v>
      </c>
      <c r="J1339" s="63" t="s">
        <v>118</v>
      </c>
      <c r="K1339" s="64" t="s">
        <v>2216</v>
      </c>
      <c r="L1339" s="31" t="s">
        <v>2990</v>
      </c>
    </row>
    <row r="1340" spans="1:12" ht="15.75" customHeight="1" x14ac:dyDescent="0.25">
      <c r="A1340" s="34">
        <v>42845</v>
      </c>
      <c r="B1340" s="33" t="s">
        <v>2997</v>
      </c>
      <c r="C1340" s="157">
        <v>39</v>
      </c>
      <c r="D1340" s="49" t="s">
        <v>134</v>
      </c>
      <c r="E1340" s="47" t="s">
        <v>2296</v>
      </c>
      <c r="F1340" s="200">
        <v>600</v>
      </c>
      <c r="G1340" s="48"/>
      <c r="H1340" s="48"/>
      <c r="I1340" s="51" t="s">
        <v>2983</v>
      </c>
      <c r="J1340" s="63" t="s">
        <v>118</v>
      </c>
      <c r="K1340" s="64" t="s">
        <v>2216</v>
      </c>
      <c r="L1340" s="31" t="s">
        <v>2990</v>
      </c>
    </row>
    <row r="1341" spans="1:12" ht="15.75" customHeight="1" x14ac:dyDescent="0.25">
      <c r="A1341" s="34">
        <v>42845</v>
      </c>
      <c r="B1341" s="33" t="s">
        <v>2997</v>
      </c>
      <c r="C1341" s="157">
        <v>39</v>
      </c>
      <c r="D1341" s="49" t="s">
        <v>134</v>
      </c>
      <c r="E1341" s="47" t="s">
        <v>2295</v>
      </c>
      <c r="F1341" s="200">
        <v>300</v>
      </c>
      <c r="G1341" s="48"/>
      <c r="H1341" s="48"/>
      <c r="I1341" s="51" t="s">
        <v>2983</v>
      </c>
      <c r="J1341" s="63" t="s">
        <v>118</v>
      </c>
      <c r="K1341" s="64" t="s">
        <v>2216</v>
      </c>
      <c r="L1341" s="31" t="s">
        <v>2990</v>
      </c>
    </row>
    <row r="1342" spans="1:12" ht="15" customHeight="1" x14ac:dyDescent="0.25">
      <c r="A1342" s="34">
        <v>42845</v>
      </c>
      <c r="B1342" s="33" t="s">
        <v>2997</v>
      </c>
      <c r="C1342" s="157">
        <v>39</v>
      </c>
      <c r="D1342" s="49" t="s">
        <v>134</v>
      </c>
      <c r="E1342" s="47" t="s">
        <v>2295</v>
      </c>
      <c r="F1342" s="200">
        <v>1260</v>
      </c>
      <c r="G1342" s="48"/>
      <c r="H1342" s="48"/>
      <c r="I1342" s="51" t="s">
        <v>2983</v>
      </c>
      <c r="J1342" s="63" t="s">
        <v>118</v>
      </c>
      <c r="K1342" s="64" t="s">
        <v>2216</v>
      </c>
      <c r="L1342" s="31" t="s">
        <v>2990</v>
      </c>
    </row>
    <row r="1343" spans="1:12" ht="15" customHeight="1" x14ac:dyDescent="0.25">
      <c r="A1343" s="34">
        <v>42845</v>
      </c>
      <c r="B1343" s="33" t="s">
        <v>2997</v>
      </c>
      <c r="C1343" s="157">
        <v>39</v>
      </c>
      <c r="D1343" s="49" t="s">
        <v>134</v>
      </c>
      <c r="E1343" s="47" t="s">
        <v>2297</v>
      </c>
      <c r="F1343" s="200">
        <v>1680</v>
      </c>
      <c r="G1343" s="48"/>
      <c r="H1343" s="48"/>
      <c r="I1343" s="51" t="s">
        <v>2983</v>
      </c>
      <c r="J1343" s="63" t="s">
        <v>118</v>
      </c>
      <c r="K1343" s="64" t="s">
        <v>2216</v>
      </c>
      <c r="L1343" s="31" t="s">
        <v>2990</v>
      </c>
    </row>
    <row r="1344" spans="1:12" ht="15.75" customHeight="1" x14ac:dyDescent="0.25">
      <c r="A1344" s="34">
        <v>42845</v>
      </c>
      <c r="B1344" s="33" t="s">
        <v>2997</v>
      </c>
      <c r="C1344" s="157">
        <v>39</v>
      </c>
      <c r="D1344" s="49" t="s">
        <v>134</v>
      </c>
      <c r="E1344" s="47" t="s">
        <v>317</v>
      </c>
      <c r="F1344" s="200">
        <v>60</v>
      </c>
      <c r="G1344" s="48"/>
      <c r="H1344" s="48"/>
      <c r="I1344" s="51" t="s">
        <v>2983</v>
      </c>
      <c r="J1344" s="63" t="s">
        <v>118</v>
      </c>
      <c r="K1344" s="64" t="s">
        <v>2216</v>
      </c>
      <c r="L1344" s="31" t="s">
        <v>2990</v>
      </c>
    </row>
    <row r="1345" spans="1:12" ht="15.75" customHeight="1" x14ac:dyDescent="0.25">
      <c r="A1345" s="137">
        <v>42845</v>
      </c>
      <c r="B1345" s="137" t="s">
        <v>2997</v>
      </c>
      <c r="C1345" s="159">
        <v>83</v>
      </c>
      <c r="D1345" s="138"/>
      <c r="E1345" s="136" t="s">
        <v>3238</v>
      </c>
      <c r="F1345" s="206">
        <v>11709</v>
      </c>
      <c r="G1345" s="138"/>
      <c r="H1345" s="138"/>
      <c r="I1345" s="138" t="s">
        <v>2983</v>
      </c>
      <c r="J1345" s="138" t="s">
        <v>118</v>
      </c>
      <c r="K1345" s="138" t="s">
        <v>2216</v>
      </c>
      <c r="L1345" s="138"/>
    </row>
    <row r="1346" spans="1:12" ht="31.5" customHeight="1" x14ac:dyDescent="0.25">
      <c r="A1346" s="34">
        <v>42847</v>
      </c>
      <c r="B1346" s="33" t="s">
        <v>2997</v>
      </c>
      <c r="C1346" s="157">
        <v>8</v>
      </c>
      <c r="D1346" s="49" t="s">
        <v>836</v>
      </c>
      <c r="E1346" s="47" t="s">
        <v>2301</v>
      </c>
      <c r="F1346" s="200">
        <v>50</v>
      </c>
      <c r="G1346" s="48"/>
      <c r="H1346" s="48"/>
      <c r="I1346" s="51" t="s">
        <v>2983</v>
      </c>
      <c r="J1346" s="63" t="s">
        <v>142</v>
      </c>
      <c r="K1346" s="58" t="s">
        <v>2980</v>
      </c>
      <c r="L1346" s="31" t="s">
        <v>2989</v>
      </c>
    </row>
    <row r="1347" spans="1:12" ht="15.75" customHeight="1" x14ac:dyDescent="0.25">
      <c r="A1347" s="34">
        <v>42847</v>
      </c>
      <c r="B1347" s="33" t="s">
        <v>2997</v>
      </c>
      <c r="C1347" s="157">
        <v>62</v>
      </c>
      <c r="D1347" s="49" t="s">
        <v>2298</v>
      </c>
      <c r="E1347" s="47" t="s">
        <v>2299</v>
      </c>
      <c r="F1347" s="200">
        <v>500</v>
      </c>
      <c r="G1347" s="48"/>
      <c r="H1347" s="48"/>
      <c r="I1347" s="51" t="s">
        <v>2983</v>
      </c>
      <c r="J1347" s="63" t="s">
        <v>118</v>
      </c>
      <c r="K1347" s="64" t="s">
        <v>2216</v>
      </c>
      <c r="L1347" s="31" t="s">
        <v>2990</v>
      </c>
    </row>
    <row r="1348" spans="1:12" ht="15.75" customHeight="1" x14ac:dyDescent="0.25">
      <c r="A1348" s="34">
        <v>42847</v>
      </c>
      <c r="B1348" s="33" t="s">
        <v>2997</v>
      </c>
      <c r="C1348" s="157">
        <v>62</v>
      </c>
      <c r="D1348" s="49" t="s">
        <v>2298</v>
      </c>
      <c r="E1348" s="47" t="s">
        <v>2300</v>
      </c>
      <c r="F1348" s="200">
        <v>300</v>
      </c>
      <c r="G1348" s="48"/>
      <c r="H1348" s="48"/>
      <c r="I1348" s="51" t="s">
        <v>2983</v>
      </c>
      <c r="J1348" s="63" t="s">
        <v>118</v>
      </c>
      <c r="K1348" s="58" t="s">
        <v>10</v>
      </c>
      <c r="L1348" s="31" t="s">
        <v>10</v>
      </c>
    </row>
    <row r="1349" spans="1:12" ht="15.75" customHeight="1" x14ac:dyDescent="0.25">
      <c r="A1349" s="34">
        <v>42848</v>
      </c>
      <c r="B1349" s="33" t="s">
        <v>2997</v>
      </c>
      <c r="C1349" s="157">
        <v>40</v>
      </c>
      <c r="D1349" s="49" t="s">
        <v>134</v>
      </c>
      <c r="E1349" s="47" t="s">
        <v>2302</v>
      </c>
      <c r="F1349" s="200">
        <v>1040</v>
      </c>
      <c r="G1349" s="48"/>
      <c r="H1349" s="48"/>
      <c r="I1349" s="51" t="s">
        <v>2983</v>
      </c>
      <c r="J1349" s="63" t="s">
        <v>118</v>
      </c>
      <c r="K1349" s="64" t="s">
        <v>2216</v>
      </c>
      <c r="L1349" s="31" t="s">
        <v>2990</v>
      </c>
    </row>
    <row r="1350" spans="1:12" ht="15.75" customHeight="1" x14ac:dyDescent="0.25">
      <c r="A1350" s="34">
        <v>42848</v>
      </c>
      <c r="B1350" s="33" t="s">
        <v>2997</v>
      </c>
      <c r="C1350" s="157">
        <v>40</v>
      </c>
      <c r="D1350" s="49" t="s">
        <v>134</v>
      </c>
      <c r="E1350" s="47" t="s">
        <v>2303</v>
      </c>
      <c r="F1350" s="200">
        <v>720</v>
      </c>
      <c r="G1350" s="48"/>
      <c r="H1350" s="48"/>
      <c r="I1350" s="51" t="s">
        <v>2983</v>
      </c>
      <c r="J1350" s="63" t="s">
        <v>118</v>
      </c>
      <c r="K1350" s="64" t="s">
        <v>2216</v>
      </c>
      <c r="L1350" s="31" t="s">
        <v>2990</v>
      </c>
    </row>
    <row r="1351" spans="1:12" ht="15.75" customHeight="1" x14ac:dyDescent="0.25">
      <c r="A1351" s="34">
        <v>42848</v>
      </c>
      <c r="B1351" s="33" t="s">
        <v>2997</v>
      </c>
      <c r="C1351" s="157">
        <v>40</v>
      </c>
      <c r="D1351" s="49" t="s">
        <v>134</v>
      </c>
      <c r="E1351" s="47" t="s">
        <v>1141</v>
      </c>
      <c r="F1351" s="200">
        <v>900</v>
      </c>
      <c r="G1351" s="48"/>
      <c r="H1351" s="48"/>
      <c r="I1351" s="51" t="s">
        <v>2983</v>
      </c>
      <c r="J1351" s="63" t="s">
        <v>118</v>
      </c>
      <c r="K1351" s="64" t="s">
        <v>2216</v>
      </c>
      <c r="L1351" s="31" t="s">
        <v>2990</v>
      </c>
    </row>
    <row r="1352" spans="1:12" ht="15.75" customHeight="1" x14ac:dyDescent="0.25">
      <c r="A1352" s="34">
        <v>42848</v>
      </c>
      <c r="B1352" s="33" t="s">
        <v>2997</v>
      </c>
      <c r="C1352" s="157">
        <v>41</v>
      </c>
      <c r="D1352" s="49" t="s">
        <v>353</v>
      </c>
      <c r="E1352" s="47" t="s">
        <v>213</v>
      </c>
      <c r="F1352" s="200">
        <v>500</v>
      </c>
      <c r="G1352" s="48"/>
      <c r="H1352" s="48"/>
      <c r="I1352" s="51" t="s">
        <v>2983</v>
      </c>
      <c r="J1352" s="63" t="s">
        <v>118</v>
      </c>
      <c r="K1352" s="58" t="s">
        <v>10</v>
      </c>
      <c r="L1352" s="31" t="s">
        <v>10</v>
      </c>
    </row>
    <row r="1353" spans="1:12" ht="15.75" customHeight="1" x14ac:dyDescent="0.25">
      <c r="A1353" s="34">
        <v>42848</v>
      </c>
      <c r="B1353" s="33" t="s">
        <v>2997</v>
      </c>
      <c r="C1353" s="157">
        <v>66</v>
      </c>
      <c r="D1353" s="49" t="s">
        <v>271</v>
      </c>
      <c r="E1353" s="47" t="s">
        <v>2304</v>
      </c>
      <c r="F1353" s="200">
        <v>1200</v>
      </c>
      <c r="G1353" s="48"/>
      <c r="H1353" s="48"/>
      <c r="I1353" s="51" t="s">
        <v>2983</v>
      </c>
      <c r="J1353" s="63" t="s">
        <v>118</v>
      </c>
      <c r="K1353" s="64" t="s">
        <v>2216</v>
      </c>
      <c r="L1353" s="31" t="s">
        <v>2990</v>
      </c>
    </row>
    <row r="1354" spans="1:12" ht="15.75" customHeight="1" x14ac:dyDescent="0.25">
      <c r="A1354" s="34">
        <v>42848</v>
      </c>
      <c r="B1354" s="33" t="s">
        <v>2997</v>
      </c>
      <c r="C1354" s="157">
        <v>66</v>
      </c>
      <c r="D1354" s="49" t="s">
        <v>271</v>
      </c>
      <c r="E1354" s="47" t="s">
        <v>2305</v>
      </c>
      <c r="F1354" s="200">
        <v>360</v>
      </c>
      <c r="G1354" s="48"/>
      <c r="H1354" s="48"/>
      <c r="I1354" s="51" t="s">
        <v>2983</v>
      </c>
      <c r="J1354" s="63" t="s">
        <v>118</v>
      </c>
      <c r="K1354" s="64" t="s">
        <v>2216</v>
      </c>
      <c r="L1354" s="31" t="s">
        <v>2990</v>
      </c>
    </row>
    <row r="1355" spans="1:12" ht="15.75" customHeight="1" x14ac:dyDescent="0.25">
      <c r="A1355" s="34">
        <v>42848</v>
      </c>
      <c r="B1355" s="33" t="s">
        <v>2997</v>
      </c>
      <c r="C1355" s="157">
        <v>66</v>
      </c>
      <c r="D1355" s="49" t="s">
        <v>271</v>
      </c>
      <c r="E1355" s="47" t="s">
        <v>2304</v>
      </c>
      <c r="F1355" s="200">
        <v>1200</v>
      </c>
      <c r="G1355" s="48"/>
      <c r="H1355" s="48"/>
      <c r="I1355" s="51" t="s">
        <v>2983</v>
      </c>
      <c r="J1355" s="63" t="s">
        <v>118</v>
      </c>
      <c r="K1355" s="64" t="s">
        <v>2216</v>
      </c>
      <c r="L1355" s="31" t="s">
        <v>2990</v>
      </c>
    </row>
    <row r="1356" spans="1:12" ht="15" customHeight="1" x14ac:dyDescent="0.25">
      <c r="A1356" s="34">
        <v>42848</v>
      </c>
      <c r="B1356" s="33" t="s">
        <v>2997</v>
      </c>
      <c r="C1356" s="157">
        <v>66</v>
      </c>
      <c r="D1356" s="49" t="s">
        <v>271</v>
      </c>
      <c r="E1356" s="47" t="s">
        <v>2306</v>
      </c>
      <c r="F1356" s="200">
        <v>300</v>
      </c>
      <c r="G1356" s="48"/>
      <c r="H1356" s="48"/>
      <c r="I1356" s="51" t="s">
        <v>2983</v>
      </c>
      <c r="J1356" s="63" t="s">
        <v>118</v>
      </c>
      <c r="K1356" s="64" t="s">
        <v>2216</v>
      </c>
      <c r="L1356" s="31" t="s">
        <v>2990</v>
      </c>
    </row>
    <row r="1357" spans="1:12" ht="15" customHeight="1" x14ac:dyDescent="0.25">
      <c r="A1357" s="34">
        <v>42848</v>
      </c>
      <c r="B1357" s="33" t="s">
        <v>2997</v>
      </c>
      <c r="C1357" s="157">
        <v>66</v>
      </c>
      <c r="D1357" s="49" t="s">
        <v>271</v>
      </c>
      <c r="E1357" s="47" t="s">
        <v>1218</v>
      </c>
      <c r="F1357" s="200">
        <v>10000</v>
      </c>
      <c r="G1357" s="48"/>
      <c r="H1357" s="48"/>
      <c r="I1357" s="51" t="s">
        <v>2983</v>
      </c>
      <c r="J1357" s="63" t="s">
        <v>118</v>
      </c>
      <c r="K1357" s="64" t="s">
        <v>2216</v>
      </c>
      <c r="L1357" s="31" t="s">
        <v>2990</v>
      </c>
    </row>
    <row r="1358" spans="1:12" ht="15" customHeight="1" x14ac:dyDescent="0.25">
      <c r="A1358" s="34">
        <v>42848</v>
      </c>
      <c r="B1358" s="33" t="s">
        <v>2997</v>
      </c>
      <c r="C1358" s="157">
        <v>102</v>
      </c>
      <c r="D1358" s="179" t="s">
        <v>2495</v>
      </c>
      <c r="E1358" s="47" t="s">
        <v>631</v>
      </c>
      <c r="F1358" s="200">
        <v>10896</v>
      </c>
      <c r="G1358" s="48"/>
      <c r="H1358" s="48"/>
      <c r="I1358" s="51" t="s">
        <v>2983</v>
      </c>
      <c r="J1358" s="184" t="s">
        <v>118</v>
      </c>
      <c r="K1358" s="64" t="s">
        <v>2216</v>
      </c>
      <c r="L1358" s="31" t="s">
        <v>2990</v>
      </c>
    </row>
    <row r="1359" spans="1:12" ht="15" customHeight="1" x14ac:dyDescent="0.25">
      <c r="A1359" s="34">
        <v>42849</v>
      </c>
      <c r="B1359" s="33" t="s">
        <v>2997</v>
      </c>
      <c r="C1359" s="157">
        <v>9</v>
      </c>
      <c r="D1359" s="49" t="s">
        <v>2073</v>
      </c>
      <c r="E1359" s="47" t="s">
        <v>2311</v>
      </c>
      <c r="F1359" s="200">
        <v>405</v>
      </c>
      <c r="G1359" s="48"/>
      <c r="H1359" s="48"/>
      <c r="I1359" s="51" t="s">
        <v>2983</v>
      </c>
      <c r="J1359" s="63" t="s">
        <v>142</v>
      </c>
      <c r="K1359" s="58" t="s">
        <v>2973</v>
      </c>
      <c r="L1359" s="31" t="s">
        <v>2973</v>
      </c>
    </row>
    <row r="1360" spans="1:12" ht="15.75" customHeight="1" x14ac:dyDescent="0.25">
      <c r="A1360" s="34">
        <v>42849</v>
      </c>
      <c r="B1360" s="33" t="s">
        <v>2997</v>
      </c>
      <c r="C1360" s="157">
        <v>10</v>
      </c>
      <c r="D1360" s="49" t="s">
        <v>1872</v>
      </c>
      <c r="E1360" s="47" t="s">
        <v>2317</v>
      </c>
      <c r="F1360" s="200">
        <v>250</v>
      </c>
      <c r="G1360" s="48"/>
      <c r="H1360" s="48"/>
      <c r="I1360" s="51" t="s">
        <v>2983</v>
      </c>
      <c r="J1360" s="63" t="s">
        <v>142</v>
      </c>
      <c r="K1360" s="58" t="s">
        <v>2974</v>
      </c>
      <c r="L1360" s="31" t="s">
        <v>2974</v>
      </c>
    </row>
    <row r="1361" spans="1:12" ht="15" customHeight="1" x14ac:dyDescent="0.25">
      <c r="A1361" s="34">
        <v>42849</v>
      </c>
      <c r="B1361" s="33" t="s">
        <v>2997</v>
      </c>
      <c r="C1361" s="157">
        <v>43</v>
      </c>
      <c r="D1361" s="49" t="s">
        <v>2248</v>
      </c>
      <c r="E1361" s="47" t="s">
        <v>211</v>
      </c>
      <c r="F1361" s="200">
        <v>189</v>
      </c>
      <c r="G1361" s="48"/>
      <c r="H1361" s="48"/>
      <c r="I1361" s="51" t="s">
        <v>2983</v>
      </c>
      <c r="J1361" s="63" t="s">
        <v>118</v>
      </c>
      <c r="K1361" s="64" t="s">
        <v>2216</v>
      </c>
      <c r="L1361" s="31" t="s">
        <v>2990</v>
      </c>
    </row>
    <row r="1362" spans="1:12" ht="15" customHeight="1" x14ac:dyDescent="0.25">
      <c r="A1362" s="34">
        <v>42849</v>
      </c>
      <c r="B1362" s="33" t="s">
        <v>2997</v>
      </c>
      <c r="C1362" s="157">
        <v>43</v>
      </c>
      <c r="D1362" s="49" t="s">
        <v>2248</v>
      </c>
      <c r="E1362" s="47" t="s">
        <v>2291</v>
      </c>
      <c r="F1362" s="200">
        <v>135</v>
      </c>
      <c r="G1362" s="48"/>
      <c r="H1362" s="48"/>
      <c r="I1362" s="51" t="s">
        <v>2983</v>
      </c>
      <c r="J1362" s="63" t="s">
        <v>118</v>
      </c>
      <c r="K1362" s="64" t="s">
        <v>2216</v>
      </c>
      <c r="L1362" s="31" t="s">
        <v>2990</v>
      </c>
    </row>
    <row r="1363" spans="1:12" ht="15" customHeight="1" x14ac:dyDescent="0.25">
      <c r="A1363" s="34">
        <v>42849</v>
      </c>
      <c r="B1363" s="33" t="s">
        <v>2997</v>
      </c>
      <c r="C1363" s="157">
        <v>43</v>
      </c>
      <c r="D1363" s="49" t="s">
        <v>2248</v>
      </c>
      <c r="E1363" s="47" t="s">
        <v>170</v>
      </c>
      <c r="F1363" s="200">
        <v>81</v>
      </c>
      <c r="G1363" s="48"/>
      <c r="H1363" s="48"/>
      <c r="I1363" s="51" t="s">
        <v>2983</v>
      </c>
      <c r="J1363" s="63" t="s">
        <v>118</v>
      </c>
      <c r="K1363" s="64" t="s">
        <v>2216</v>
      </c>
      <c r="L1363" s="31" t="s">
        <v>2990</v>
      </c>
    </row>
    <row r="1364" spans="1:12" ht="15.75" customHeight="1" x14ac:dyDescent="0.25">
      <c r="A1364" s="34">
        <v>42849</v>
      </c>
      <c r="B1364" s="33" t="s">
        <v>2997</v>
      </c>
      <c r="C1364" s="157">
        <v>43</v>
      </c>
      <c r="D1364" s="49" t="s">
        <v>2248</v>
      </c>
      <c r="E1364" s="47" t="s">
        <v>170</v>
      </c>
      <c r="F1364" s="200">
        <v>619</v>
      </c>
      <c r="G1364" s="48"/>
      <c r="H1364" s="48"/>
      <c r="I1364" s="51" t="s">
        <v>2983</v>
      </c>
      <c r="J1364" s="63" t="s">
        <v>118</v>
      </c>
      <c r="K1364" s="64" t="s">
        <v>2216</v>
      </c>
      <c r="L1364" s="31" t="s">
        <v>2990</v>
      </c>
    </row>
    <row r="1365" spans="1:12" ht="15.75" customHeight="1" x14ac:dyDescent="0.25">
      <c r="A1365" s="34">
        <v>42849</v>
      </c>
      <c r="B1365" s="33" t="s">
        <v>2997</v>
      </c>
      <c r="C1365" s="157">
        <v>43</v>
      </c>
      <c r="D1365" s="49" t="s">
        <v>2248</v>
      </c>
      <c r="E1365" s="47" t="s">
        <v>366</v>
      </c>
      <c r="F1365" s="200">
        <v>140.75</v>
      </c>
      <c r="G1365" s="48"/>
      <c r="H1365" s="48"/>
      <c r="I1365" s="51" t="s">
        <v>2983</v>
      </c>
      <c r="J1365" s="63" t="s">
        <v>118</v>
      </c>
      <c r="K1365" s="64" t="s">
        <v>2216</v>
      </c>
      <c r="L1365" s="31" t="s">
        <v>2990</v>
      </c>
    </row>
    <row r="1366" spans="1:12" ht="15.75" customHeight="1" x14ac:dyDescent="0.25">
      <c r="A1366" s="34">
        <v>42849</v>
      </c>
      <c r="B1366" s="33" t="s">
        <v>2997</v>
      </c>
      <c r="C1366" s="157">
        <v>43</v>
      </c>
      <c r="D1366" s="49" t="s">
        <v>2248</v>
      </c>
      <c r="E1366" s="47" t="s">
        <v>366</v>
      </c>
      <c r="F1366" s="200">
        <v>16430</v>
      </c>
      <c r="G1366" s="48"/>
      <c r="H1366" s="48"/>
      <c r="I1366" s="51" t="s">
        <v>2983</v>
      </c>
      <c r="J1366" s="63" t="s">
        <v>118</v>
      </c>
      <c r="K1366" s="64" t="s">
        <v>2216</v>
      </c>
      <c r="L1366" s="31" t="s">
        <v>2990</v>
      </c>
    </row>
    <row r="1367" spans="1:12" ht="31.5" customHeight="1" x14ac:dyDescent="0.25">
      <c r="A1367" s="34">
        <v>42849</v>
      </c>
      <c r="B1367" s="33" t="s">
        <v>2997</v>
      </c>
      <c r="C1367" s="157">
        <v>44</v>
      </c>
      <c r="D1367" s="49" t="s">
        <v>2312</v>
      </c>
      <c r="E1367" s="47" t="s">
        <v>2313</v>
      </c>
      <c r="F1367" s="200">
        <v>10400</v>
      </c>
      <c r="G1367" s="48"/>
      <c r="H1367" s="48"/>
      <c r="I1367" s="51" t="s">
        <v>2983</v>
      </c>
      <c r="J1367" s="63" t="s">
        <v>118</v>
      </c>
      <c r="K1367" s="64" t="s">
        <v>2216</v>
      </c>
      <c r="L1367" s="31" t="s">
        <v>2990</v>
      </c>
    </row>
    <row r="1368" spans="1:12" ht="15.75" customHeight="1" x14ac:dyDescent="0.25">
      <c r="A1368" s="34">
        <v>42849</v>
      </c>
      <c r="B1368" s="33" t="s">
        <v>2997</v>
      </c>
      <c r="C1368" s="157">
        <v>44</v>
      </c>
      <c r="D1368" s="49" t="s">
        <v>2312</v>
      </c>
      <c r="E1368" s="47" t="s">
        <v>2314</v>
      </c>
      <c r="F1368" s="200">
        <v>10000</v>
      </c>
      <c r="G1368" s="48"/>
      <c r="H1368" s="48"/>
      <c r="I1368" s="51" t="s">
        <v>2983</v>
      </c>
      <c r="J1368" s="63" t="s">
        <v>118</v>
      </c>
      <c r="K1368" s="64" t="s">
        <v>2216</v>
      </c>
      <c r="L1368" s="31" t="s">
        <v>2990</v>
      </c>
    </row>
    <row r="1369" spans="1:12" ht="15.75" customHeight="1" x14ac:dyDescent="0.25">
      <c r="A1369" s="34">
        <v>42849</v>
      </c>
      <c r="B1369" s="33" t="s">
        <v>2997</v>
      </c>
      <c r="C1369" s="157">
        <v>45</v>
      </c>
      <c r="D1369" s="49" t="s">
        <v>2315</v>
      </c>
      <c r="E1369" s="47" t="s">
        <v>2316</v>
      </c>
      <c r="F1369" s="200">
        <v>1700</v>
      </c>
      <c r="G1369" s="48"/>
      <c r="H1369" s="48"/>
      <c r="I1369" s="51" t="s">
        <v>2983</v>
      </c>
      <c r="J1369" s="63" t="s">
        <v>118</v>
      </c>
      <c r="K1369" s="64" t="s">
        <v>2216</v>
      </c>
      <c r="L1369" s="31" t="s">
        <v>2990</v>
      </c>
    </row>
    <row r="1370" spans="1:12" ht="15.75" customHeight="1" x14ac:dyDescent="0.25">
      <c r="A1370" s="34">
        <v>42849</v>
      </c>
      <c r="B1370" s="33" t="s">
        <v>2997</v>
      </c>
      <c r="C1370" s="157">
        <v>46</v>
      </c>
      <c r="D1370" s="49" t="s">
        <v>270</v>
      </c>
      <c r="E1370" s="47" t="s">
        <v>2308</v>
      </c>
      <c r="F1370" s="200">
        <v>11500</v>
      </c>
      <c r="G1370" s="48"/>
      <c r="H1370" s="48"/>
      <c r="I1370" s="51" t="s">
        <v>2983</v>
      </c>
      <c r="J1370" s="63" t="s">
        <v>118</v>
      </c>
      <c r="K1370" s="64" t="s">
        <v>2216</v>
      </c>
      <c r="L1370" s="31" t="s">
        <v>2990</v>
      </c>
    </row>
    <row r="1371" spans="1:12" ht="15.75" customHeight="1" x14ac:dyDescent="0.25">
      <c r="A1371" s="34">
        <v>42849</v>
      </c>
      <c r="B1371" s="33" t="s">
        <v>2997</v>
      </c>
      <c r="C1371" s="157">
        <v>46</v>
      </c>
      <c r="D1371" s="49" t="s">
        <v>270</v>
      </c>
      <c r="E1371" s="47" t="s">
        <v>2308</v>
      </c>
      <c r="F1371" s="200">
        <v>2052</v>
      </c>
      <c r="G1371" s="48"/>
      <c r="H1371" s="48"/>
      <c r="I1371" s="51" t="s">
        <v>2983</v>
      </c>
      <c r="J1371" s="63" t="s">
        <v>118</v>
      </c>
      <c r="K1371" s="64" t="s">
        <v>2216</v>
      </c>
      <c r="L1371" s="31" t="s">
        <v>2990</v>
      </c>
    </row>
    <row r="1372" spans="1:12" ht="15.75" customHeight="1" x14ac:dyDescent="0.25">
      <c r="A1372" s="34">
        <v>42849</v>
      </c>
      <c r="B1372" s="33" t="s">
        <v>2997</v>
      </c>
      <c r="C1372" s="157">
        <v>46</v>
      </c>
      <c r="D1372" s="49" t="s">
        <v>270</v>
      </c>
      <c r="E1372" s="47" t="s">
        <v>2309</v>
      </c>
      <c r="F1372" s="200">
        <v>551</v>
      </c>
      <c r="G1372" s="48"/>
      <c r="H1372" s="48"/>
      <c r="I1372" s="51" t="s">
        <v>2983</v>
      </c>
      <c r="J1372" s="63" t="s">
        <v>118</v>
      </c>
      <c r="K1372" s="64" t="s">
        <v>2216</v>
      </c>
      <c r="L1372" s="31" t="s">
        <v>2990</v>
      </c>
    </row>
    <row r="1373" spans="1:12" ht="15.75" customHeight="1" x14ac:dyDescent="0.25">
      <c r="A1373" s="34">
        <v>42849</v>
      </c>
      <c r="B1373" s="33" t="s">
        <v>2997</v>
      </c>
      <c r="C1373" s="157">
        <v>46</v>
      </c>
      <c r="D1373" s="49" t="s">
        <v>270</v>
      </c>
      <c r="E1373" s="47" t="s">
        <v>366</v>
      </c>
      <c r="F1373" s="200">
        <v>1995</v>
      </c>
      <c r="G1373" s="48"/>
      <c r="H1373" s="48"/>
      <c r="I1373" s="51" t="s">
        <v>2983</v>
      </c>
      <c r="J1373" s="63" t="s">
        <v>118</v>
      </c>
      <c r="K1373" s="64" t="s">
        <v>2216</v>
      </c>
      <c r="L1373" s="31" t="s">
        <v>2990</v>
      </c>
    </row>
    <row r="1374" spans="1:12" ht="15.75" customHeight="1" x14ac:dyDescent="0.25">
      <c r="A1374" s="34">
        <v>42849</v>
      </c>
      <c r="B1374" s="33" t="s">
        <v>2997</v>
      </c>
      <c r="C1374" s="157">
        <v>46</v>
      </c>
      <c r="D1374" s="49" t="s">
        <v>270</v>
      </c>
      <c r="E1374" s="47" t="s">
        <v>2310</v>
      </c>
      <c r="F1374" s="200">
        <v>332.5</v>
      </c>
      <c r="G1374" s="48"/>
      <c r="H1374" s="48"/>
      <c r="I1374" s="51" t="s">
        <v>2983</v>
      </c>
      <c r="J1374" s="63" t="s">
        <v>118</v>
      </c>
      <c r="K1374" s="64" t="s">
        <v>2216</v>
      </c>
      <c r="L1374" s="31" t="s">
        <v>2990</v>
      </c>
    </row>
    <row r="1375" spans="1:12" ht="15.75" customHeight="1" x14ac:dyDescent="0.25">
      <c r="A1375" s="34">
        <v>42849</v>
      </c>
      <c r="B1375" s="33" t="s">
        <v>2997</v>
      </c>
      <c r="C1375" s="157">
        <v>46</v>
      </c>
      <c r="D1375" s="49" t="s">
        <v>270</v>
      </c>
      <c r="E1375" s="47" t="s">
        <v>2310</v>
      </c>
      <c r="F1375" s="200">
        <v>360</v>
      </c>
      <c r="G1375" s="48"/>
      <c r="H1375" s="48"/>
      <c r="I1375" s="51" t="s">
        <v>2983</v>
      </c>
      <c r="J1375" s="63" t="s">
        <v>118</v>
      </c>
      <c r="K1375" s="64" t="s">
        <v>2216</v>
      </c>
      <c r="L1375" s="31" t="s">
        <v>2990</v>
      </c>
    </row>
    <row r="1376" spans="1:12" ht="15.75" customHeight="1" x14ac:dyDescent="0.25">
      <c r="A1376" s="34">
        <v>42849</v>
      </c>
      <c r="B1376" s="33" t="s">
        <v>2997</v>
      </c>
      <c r="C1376" s="157">
        <v>46</v>
      </c>
      <c r="D1376" s="49" t="s">
        <v>270</v>
      </c>
      <c r="E1376" s="47" t="s">
        <v>2310</v>
      </c>
      <c r="F1376" s="200">
        <v>1282.5</v>
      </c>
      <c r="G1376" s="48"/>
      <c r="H1376" s="48"/>
      <c r="I1376" s="51" t="s">
        <v>2983</v>
      </c>
      <c r="J1376" s="63" t="s">
        <v>118</v>
      </c>
      <c r="K1376" s="64" t="s">
        <v>2216</v>
      </c>
      <c r="L1376" s="31" t="s">
        <v>2990</v>
      </c>
    </row>
    <row r="1377" spans="1:12" ht="15.75" customHeight="1" x14ac:dyDescent="0.25">
      <c r="A1377" s="34">
        <v>42849</v>
      </c>
      <c r="B1377" s="33" t="s">
        <v>2997</v>
      </c>
      <c r="C1377" s="157">
        <v>47</v>
      </c>
      <c r="D1377" s="49" t="s">
        <v>2318</v>
      </c>
      <c r="E1377" s="47" t="s">
        <v>2255</v>
      </c>
      <c r="F1377" s="200">
        <v>126</v>
      </c>
      <c r="G1377" s="48"/>
      <c r="H1377" s="48"/>
      <c r="I1377" s="51" t="s">
        <v>2983</v>
      </c>
      <c r="J1377" s="63" t="s">
        <v>118</v>
      </c>
      <c r="K1377" s="64" t="s">
        <v>2216</v>
      </c>
      <c r="L1377" s="31" t="s">
        <v>2990</v>
      </c>
    </row>
    <row r="1378" spans="1:12" ht="15.75" customHeight="1" x14ac:dyDescent="0.25">
      <c r="A1378" s="137">
        <v>42849</v>
      </c>
      <c r="B1378" s="137" t="s">
        <v>2997</v>
      </c>
      <c r="C1378" s="159">
        <v>89</v>
      </c>
      <c r="D1378" s="138"/>
      <c r="E1378" s="136" t="s">
        <v>3238</v>
      </c>
      <c r="F1378" s="206">
        <v>300</v>
      </c>
      <c r="G1378" s="138"/>
      <c r="H1378" s="138"/>
      <c r="I1378" s="138" t="s">
        <v>2983</v>
      </c>
      <c r="J1378" s="138" t="s">
        <v>118</v>
      </c>
      <c r="K1378" s="138" t="s">
        <v>2216</v>
      </c>
      <c r="L1378" s="138"/>
    </row>
    <row r="1379" spans="1:12" ht="15.75" customHeight="1" x14ac:dyDescent="0.25">
      <c r="A1379" s="137">
        <v>42849</v>
      </c>
      <c r="B1379" s="137" t="s">
        <v>2997</v>
      </c>
      <c r="C1379" s="159">
        <v>110</v>
      </c>
      <c r="D1379" s="138"/>
      <c r="E1379" s="136" t="s">
        <v>3391</v>
      </c>
      <c r="F1379" s="206">
        <f>300+540+2500</f>
        <v>3340</v>
      </c>
      <c r="G1379" s="138"/>
      <c r="H1379" s="138"/>
      <c r="I1379" s="138" t="s">
        <v>2983</v>
      </c>
      <c r="J1379" s="138" t="s">
        <v>118</v>
      </c>
      <c r="K1379" s="138" t="s">
        <v>2216</v>
      </c>
      <c r="L1379" s="138"/>
    </row>
    <row r="1380" spans="1:12" ht="31.5" customHeight="1" x14ac:dyDescent="0.25">
      <c r="A1380" s="34">
        <v>42850</v>
      </c>
      <c r="B1380" s="33" t="s">
        <v>2997</v>
      </c>
      <c r="C1380" s="157">
        <v>48</v>
      </c>
      <c r="D1380" s="49" t="s">
        <v>362</v>
      </c>
      <c r="E1380" s="47" t="s">
        <v>2319</v>
      </c>
      <c r="F1380" s="200">
        <v>4500</v>
      </c>
      <c r="G1380" s="48"/>
      <c r="H1380" s="48"/>
      <c r="I1380" s="51" t="s">
        <v>2983</v>
      </c>
      <c r="J1380" s="63" t="s">
        <v>118</v>
      </c>
      <c r="K1380" s="64" t="s">
        <v>2216</v>
      </c>
      <c r="L1380" s="31" t="s">
        <v>2990</v>
      </c>
    </row>
    <row r="1381" spans="1:12" ht="15.75" customHeight="1" x14ac:dyDescent="0.25">
      <c r="A1381" s="34">
        <v>42850</v>
      </c>
      <c r="B1381" s="33" t="s">
        <v>2997</v>
      </c>
      <c r="C1381" s="157">
        <v>49</v>
      </c>
      <c r="D1381" s="49" t="s">
        <v>429</v>
      </c>
      <c r="E1381" s="47" t="s">
        <v>2320</v>
      </c>
      <c r="F1381" s="200">
        <v>1425</v>
      </c>
      <c r="G1381" s="48"/>
      <c r="H1381" s="48"/>
      <c r="I1381" s="51" t="s">
        <v>2983</v>
      </c>
      <c r="J1381" s="63" t="s">
        <v>118</v>
      </c>
      <c r="K1381" s="64" t="s">
        <v>2216</v>
      </c>
      <c r="L1381" s="31" t="s">
        <v>2990</v>
      </c>
    </row>
    <row r="1382" spans="1:12" ht="15.75" customHeight="1" x14ac:dyDescent="0.25">
      <c r="A1382" s="137">
        <v>42850</v>
      </c>
      <c r="B1382" s="137" t="s">
        <v>2997</v>
      </c>
      <c r="C1382" s="159">
        <v>81</v>
      </c>
      <c r="D1382" s="138"/>
      <c r="E1382" s="136" t="s">
        <v>3238</v>
      </c>
      <c r="F1382" s="206">
        <v>2490</v>
      </c>
      <c r="G1382" s="138"/>
      <c r="H1382" s="138"/>
      <c r="I1382" s="138" t="s">
        <v>2983</v>
      </c>
      <c r="J1382" s="138" t="s">
        <v>118</v>
      </c>
      <c r="K1382" s="142" t="s">
        <v>2216</v>
      </c>
      <c r="L1382" s="139"/>
    </row>
    <row r="1383" spans="1:12" ht="15.75" customHeight="1" x14ac:dyDescent="0.25">
      <c r="A1383" s="34">
        <v>42851</v>
      </c>
      <c r="B1383" s="33" t="s">
        <v>2997</v>
      </c>
      <c r="C1383" s="157">
        <v>11</v>
      </c>
      <c r="D1383" s="49" t="s">
        <v>219</v>
      </c>
      <c r="E1383" s="47" t="s">
        <v>606</v>
      </c>
      <c r="F1383" s="200">
        <v>180</v>
      </c>
      <c r="G1383" s="48"/>
      <c r="H1383" s="48"/>
      <c r="I1383" s="51" t="s">
        <v>2983</v>
      </c>
      <c r="J1383" s="63" t="s">
        <v>142</v>
      </c>
      <c r="K1383" s="58" t="s">
        <v>2977</v>
      </c>
      <c r="L1383" s="31" t="s">
        <v>2989</v>
      </c>
    </row>
    <row r="1384" spans="1:12" ht="15.75" customHeight="1" x14ac:dyDescent="0.25">
      <c r="A1384" s="34">
        <v>42851</v>
      </c>
      <c r="B1384" s="33" t="s">
        <v>2997</v>
      </c>
      <c r="C1384" s="157">
        <v>11</v>
      </c>
      <c r="D1384" s="49" t="s">
        <v>219</v>
      </c>
      <c r="E1384" s="47" t="s">
        <v>2324</v>
      </c>
      <c r="F1384" s="200">
        <v>310</v>
      </c>
      <c r="G1384" s="48"/>
      <c r="H1384" s="48"/>
      <c r="I1384" s="51" t="s">
        <v>2983</v>
      </c>
      <c r="J1384" s="63" t="s">
        <v>142</v>
      </c>
      <c r="K1384" s="58" t="s">
        <v>2977</v>
      </c>
      <c r="L1384" s="31" t="s">
        <v>2989</v>
      </c>
    </row>
    <row r="1385" spans="1:12" ht="15" customHeight="1" x14ac:dyDescent="0.25">
      <c r="A1385" s="34">
        <v>42851</v>
      </c>
      <c r="B1385" s="33" t="s">
        <v>2997</v>
      </c>
      <c r="C1385" s="157">
        <v>11</v>
      </c>
      <c r="D1385" s="49" t="s">
        <v>219</v>
      </c>
      <c r="E1385" s="47" t="s">
        <v>2268</v>
      </c>
      <c r="F1385" s="200">
        <v>10</v>
      </c>
      <c r="G1385" s="48"/>
      <c r="H1385" s="48"/>
      <c r="I1385" s="51" t="s">
        <v>2983</v>
      </c>
      <c r="J1385" s="63" t="s">
        <v>142</v>
      </c>
      <c r="K1385" s="58" t="s">
        <v>2977</v>
      </c>
      <c r="L1385" s="31" t="s">
        <v>2989</v>
      </c>
    </row>
    <row r="1386" spans="1:12" ht="15.75" customHeight="1" x14ac:dyDescent="0.25">
      <c r="A1386" s="34">
        <v>42851</v>
      </c>
      <c r="B1386" s="33" t="s">
        <v>2997</v>
      </c>
      <c r="C1386" s="157">
        <v>11</v>
      </c>
      <c r="D1386" s="49" t="s">
        <v>219</v>
      </c>
      <c r="E1386" s="47" t="s">
        <v>2325</v>
      </c>
      <c r="F1386" s="200">
        <v>161</v>
      </c>
      <c r="G1386" s="48"/>
      <c r="H1386" s="48"/>
      <c r="I1386" s="51" t="s">
        <v>2983</v>
      </c>
      <c r="J1386" s="63" t="s">
        <v>142</v>
      </c>
      <c r="K1386" s="58" t="s">
        <v>2977</v>
      </c>
      <c r="L1386" s="31" t="s">
        <v>2989</v>
      </c>
    </row>
    <row r="1387" spans="1:12" ht="15" customHeight="1" x14ac:dyDescent="0.25">
      <c r="A1387" s="34">
        <v>42851</v>
      </c>
      <c r="B1387" s="33" t="s">
        <v>2997</v>
      </c>
      <c r="C1387" s="157">
        <v>11</v>
      </c>
      <c r="D1387" s="49" t="s">
        <v>219</v>
      </c>
      <c r="E1387" s="47" t="s">
        <v>2325</v>
      </c>
      <c r="F1387" s="200">
        <v>161</v>
      </c>
      <c r="G1387" s="48"/>
      <c r="H1387" s="48"/>
      <c r="I1387" s="51" t="s">
        <v>2983</v>
      </c>
      <c r="J1387" s="63" t="s">
        <v>142</v>
      </c>
      <c r="K1387" s="58" t="s">
        <v>2977</v>
      </c>
      <c r="L1387" s="31" t="s">
        <v>2989</v>
      </c>
    </row>
    <row r="1388" spans="1:12" ht="15.75" customHeight="1" x14ac:dyDescent="0.25">
      <c r="A1388" s="34">
        <v>42851</v>
      </c>
      <c r="B1388" s="33" t="s">
        <v>2997</v>
      </c>
      <c r="C1388" s="157">
        <v>11</v>
      </c>
      <c r="D1388" s="49" t="s">
        <v>219</v>
      </c>
      <c r="E1388" s="47" t="s">
        <v>2326</v>
      </c>
      <c r="F1388" s="200">
        <v>16</v>
      </c>
      <c r="G1388" s="48"/>
      <c r="H1388" s="48"/>
      <c r="I1388" s="51" t="s">
        <v>2983</v>
      </c>
      <c r="J1388" s="63" t="s">
        <v>142</v>
      </c>
      <c r="K1388" s="31" t="s">
        <v>2989</v>
      </c>
      <c r="L1388" s="31" t="s">
        <v>2975</v>
      </c>
    </row>
    <row r="1389" spans="1:12" ht="15" customHeight="1" x14ac:dyDescent="0.25">
      <c r="A1389" s="137">
        <v>42851</v>
      </c>
      <c r="B1389" s="137" t="s">
        <v>2997</v>
      </c>
      <c r="C1389" s="159">
        <v>14</v>
      </c>
      <c r="D1389" s="138"/>
      <c r="E1389" s="136" t="s">
        <v>3269</v>
      </c>
      <c r="F1389" s="206">
        <v>55</v>
      </c>
      <c r="G1389" s="138"/>
      <c r="H1389" s="138"/>
      <c r="I1389" s="138" t="s">
        <v>2983</v>
      </c>
      <c r="J1389" s="138" t="s">
        <v>142</v>
      </c>
      <c r="K1389" s="139" t="s">
        <v>2979</v>
      </c>
      <c r="L1389" s="139"/>
    </row>
    <row r="1390" spans="1:12" ht="15.75" customHeight="1" x14ac:dyDescent="0.25">
      <c r="A1390" s="34">
        <v>42851</v>
      </c>
      <c r="B1390" s="33" t="s">
        <v>2997</v>
      </c>
      <c r="C1390" s="157">
        <v>50</v>
      </c>
      <c r="D1390" s="49" t="s">
        <v>2327</v>
      </c>
      <c r="E1390" s="47" t="s">
        <v>2255</v>
      </c>
      <c r="F1390" s="200">
        <v>14630</v>
      </c>
      <c r="G1390" s="48"/>
      <c r="H1390" s="48"/>
      <c r="I1390" s="51" t="s">
        <v>2983</v>
      </c>
      <c r="J1390" s="63" t="s">
        <v>118</v>
      </c>
      <c r="K1390" s="64" t="s">
        <v>2216</v>
      </c>
      <c r="L1390" s="31" t="s">
        <v>2990</v>
      </c>
    </row>
    <row r="1391" spans="1:12" ht="15.75" customHeight="1" x14ac:dyDescent="0.25">
      <c r="A1391" s="34">
        <v>42851</v>
      </c>
      <c r="B1391" s="33" t="s">
        <v>2997</v>
      </c>
      <c r="C1391" s="157">
        <v>50</v>
      </c>
      <c r="D1391" s="49" t="s">
        <v>2327</v>
      </c>
      <c r="E1391" s="47" t="s">
        <v>2328</v>
      </c>
      <c r="F1391" s="200">
        <v>6800</v>
      </c>
      <c r="G1391" s="48"/>
      <c r="H1391" s="48"/>
      <c r="I1391" s="51" t="s">
        <v>2983</v>
      </c>
      <c r="J1391" s="63" t="s">
        <v>118</v>
      </c>
      <c r="K1391" s="64" t="s">
        <v>2216</v>
      </c>
      <c r="L1391" s="31" t="s">
        <v>2990</v>
      </c>
    </row>
    <row r="1392" spans="1:12" ht="15.75" customHeight="1" x14ac:dyDescent="0.25">
      <c r="A1392" s="34">
        <v>42851</v>
      </c>
      <c r="B1392" s="33" t="s">
        <v>2997</v>
      </c>
      <c r="C1392" s="157">
        <v>50</v>
      </c>
      <c r="D1392" s="49" t="s">
        <v>2327</v>
      </c>
      <c r="E1392" s="47" t="s">
        <v>2329</v>
      </c>
      <c r="F1392" s="200">
        <v>2400</v>
      </c>
      <c r="G1392" s="48"/>
      <c r="H1392" s="48"/>
      <c r="I1392" s="51" t="s">
        <v>2983</v>
      </c>
      <c r="J1392" s="63" t="s">
        <v>118</v>
      </c>
      <c r="K1392" s="64" t="s">
        <v>2216</v>
      </c>
      <c r="L1392" s="31" t="s">
        <v>2990</v>
      </c>
    </row>
    <row r="1393" spans="1:12" ht="15.75" customHeight="1" x14ac:dyDescent="0.25">
      <c r="A1393" s="34">
        <v>42851</v>
      </c>
      <c r="B1393" s="33" t="s">
        <v>2997</v>
      </c>
      <c r="C1393" s="157">
        <v>50</v>
      </c>
      <c r="D1393" s="49" t="s">
        <v>2327</v>
      </c>
      <c r="E1393" s="47" t="s">
        <v>2330</v>
      </c>
      <c r="F1393" s="200">
        <v>20020</v>
      </c>
      <c r="G1393" s="48"/>
      <c r="H1393" s="48"/>
      <c r="I1393" s="51" t="s">
        <v>2983</v>
      </c>
      <c r="J1393" s="63" t="s">
        <v>118</v>
      </c>
      <c r="K1393" s="64" t="s">
        <v>2216</v>
      </c>
      <c r="L1393" s="31" t="s">
        <v>2990</v>
      </c>
    </row>
    <row r="1394" spans="1:12" ht="15" customHeight="1" x14ac:dyDescent="0.25">
      <c r="A1394" s="34">
        <v>42851</v>
      </c>
      <c r="B1394" s="33" t="s">
        <v>2997</v>
      </c>
      <c r="C1394" s="157">
        <v>51</v>
      </c>
      <c r="D1394" s="49" t="s">
        <v>444</v>
      </c>
      <c r="E1394" s="47" t="s">
        <v>2308</v>
      </c>
      <c r="F1394" s="200">
        <v>5200</v>
      </c>
      <c r="G1394" s="48"/>
      <c r="H1394" s="48"/>
      <c r="I1394" s="51" t="s">
        <v>2983</v>
      </c>
      <c r="J1394" s="63" t="s">
        <v>118</v>
      </c>
      <c r="K1394" s="64" t="s">
        <v>2216</v>
      </c>
      <c r="L1394" s="31" t="s">
        <v>2990</v>
      </c>
    </row>
    <row r="1395" spans="1:12" ht="15" customHeight="1" x14ac:dyDescent="0.25">
      <c r="A1395" s="34">
        <v>42851</v>
      </c>
      <c r="B1395" s="33" t="s">
        <v>2997</v>
      </c>
      <c r="C1395" s="157">
        <v>52</v>
      </c>
      <c r="D1395" s="49" t="s">
        <v>375</v>
      </c>
      <c r="E1395" s="47" t="s">
        <v>2255</v>
      </c>
      <c r="F1395" s="200">
        <v>20400</v>
      </c>
      <c r="G1395" s="48"/>
      <c r="H1395" s="48"/>
      <c r="I1395" s="51" t="s">
        <v>2983</v>
      </c>
      <c r="J1395" s="63" t="s">
        <v>118</v>
      </c>
      <c r="K1395" s="64" t="s">
        <v>2216</v>
      </c>
      <c r="L1395" s="31" t="s">
        <v>2990</v>
      </c>
    </row>
    <row r="1396" spans="1:12" ht="15" customHeight="1" x14ac:dyDescent="0.25">
      <c r="A1396" s="34">
        <v>42851</v>
      </c>
      <c r="B1396" s="33" t="s">
        <v>2997</v>
      </c>
      <c r="C1396" s="157">
        <v>60</v>
      </c>
      <c r="D1396" s="49" t="s">
        <v>134</v>
      </c>
      <c r="E1396" s="47" t="s">
        <v>2322</v>
      </c>
      <c r="F1396" s="200">
        <v>5000</v>
      </c>
      <c r="G1396" s="48"/>
      <c r="H1396" s="48"/>
      <c r="I1396" s="51" t="s">
        <v>2983</v>
      </c>
      <c r="J1396" s="63" t="s">
        <v>118</v>
      </c>
      <c r="K1396" s="64" t="s">
        <v>2216</v>
      </c>
      <c r="L1396" s="31" t="s">
        <v>2990</v>
      </c>
    </row>
    <row r="1397" spans="1:12" ht="15.75" customHeight="1" x14ac:dyDescent="0.25">
      <c r="A1397" s="34">
        <v>42851</v>
      </c>
      <c r="B1397" s="33" t="s">
        <v>2997</v>
      </c>
      <c r="C1397" s="157">
        <v>60</v>
      </c>
      <c r="D1397" s="49" t="s">
        <v>134</v>
      </c>
      <c r="E1397" s="47" t="s">
        <v>2323</v>
      </c>
      <c r="F1397" s="200">
        <v>3000</v>
      </c>
      <c r="G1397" s="48"/>
      <c r="H1397" s="48"/>
      <c r="I1397" s="51" t="s">
        <v>2983</v>
      </c>
      <c r="J1397" s="63" t="s">
        <v>118</v>
      </c>
      <c r="K1397" s="64" t="s">
        <v>2216</v>
      </c>
      <c r="L1397" s="31" t="s">
        <v>2990</v>
      </c>
    </row>
    <row r="1398" spans="1:12" ht="15" customHeight="1" x14ac:dyDescent="0.25">
      <c r="A1398" s="34">
        <v>42851</v>
      </c>
      <c r="B1398" s="33" t="s">
        <v>2997</v>
      </c>
      <c r="C1398" s="157">
        <v>61</v>
      </c>
      <c r="D1398" s="49" t="s">
        <v>127</v>
      </c>
      <c r="E1398" s="47" t="s">
        <v>2321</v>
      </c>
      <c r="F1398" s="200">
        <v>520</v>
      </c>
      <c r="G1398" s="48"/>
      <c r="H1398" s="48"/>
      <c r="I1398" s="51" t="s">
        <v>2983</v>
      </c>
      <c r="J1398" s="63" t="s">
        <v>118</v>
      </c>
      <c r="K1398" s="58" t="s">
        <v>10</v>
      </c>
      <c r="L1398" s="31" t="s">
        <v>10</v>
      </c>
    </row>
    <row r="1399" spans="1:12" ht="15.75" customHeight="1" x14ac:dyDescent="0.25">
      <c r="A1399" s="34">
        <v>42852</v>
      </c>
      <c r="B1399" s="33" t="s">
        <v>2997</v>
      </c>
      <c r="C1399" s="157">
        <v>53</v>
      </c>
      <c r="D1399" s="49" t="s">
        <v>134</v>
      </c>
      <c r="E1399" s="47" t="s">
        <v>2331</v>
      </c>
      <c r="F1399" s="200">
        <v>560</v>
      </c>
      <c r="G1399" s="48"/>
      <c r="H1399" s="48"/>
      <c r="I1399" s="51" t="s">
        <v>2983</v>
      </c>
      <c r="J1399" s="63" t="s">
        <v>118</v>
      </c>
      <c r="K1399" s="64" t="s">
        <v>2216</v>
      </c>
      <c r="L1399" s="31" t="s">
        <v>2990</v>
      </c>
    </row>
    <row r="1400" spans="1:12" ht="15.75" customHeight="1" x14ac:dyDescent="0.25">
      <c r="A1400" s="34">
        <v>42852</v>
      </c>
      <c r="B1400" s="33" t="s">
        <v>2997</v>
      </c>
      <c r="C1400" s="157">
        <v>53</v>
      </c>
      <c r="D1400" s="49" t="s">
        <v>134</v>
      </c>
      <c r="E1400" s="47" t="s">
        <v>2332</v>
      </c>
      <c r="F1400" s="200">
        <v>484</v>
      </c>
      <c r="G1400" s="48"/>
      <c r="H1400" s="48"/>
      <c r="I1400" s="51" t="s">
        <v>2983</v>
      </c>
      <c r="J1400" s="63" t="s">
        <v>118</v>
      </c>
      <c r="K1400" s="64" t="s">
        <v>2216</v>
      </c>
      <c r="L1400" s="31" t="s">
        <v>2990</v>
      </c>
    </row>
    <row r="1401" spans="1:12" ht="15.75" customHeight="1" x14ac:dyDescent="0.25">
      <c r="A1401" s="34">
        <v>42852</v>
      </c>
      <c r="B1401" s="33" t="s">
        <v>2997</v>
      </c>
      <c r="C1401" s="157">
        <v>53</v>
      </c>
      <c r="D1401" s="49" t="s">
        <v>134</v>
      </c>
      <c r="E1401" s="47" t="s">
        <v>2333</v>
      </c>
      <c r="F1401" s="200">
        <v>3200</v>
      </c>
      <c r="G1401" s="48"/>
      <c r="H1401" s="48"/>
      <c r="I1401" s="51" t="s">
        <v>2983</v>
      </c>
      <c r="J1401" s="63" t="s">
        <v>118</v>
      </c>
      <c r="K1401" s="58" t="s">
        <v>2981</v>
      </c>
      <c r="L1401" s="64" t="s">
        <v>2981</v>
      </c>
    </row>
    <row r="1402" spans="1:12" ht="15.75" customHeight="1" x14ac:dyDescent="0.25">
      <c r="A1402" s="34">
        <v>42852</v>
      </c>
      <c r="B1402" s="33" t="s">
        <v>2997</v>
      </c>
      <c r="C1402" s="157">
        <v>77</v>
      </c>
      <c r="D1402" s="49" t="s">
        <v>127</v>
      </c>
      <c r="E1402" s="47" t="s">
        <v>325</v>
      </c>
      <c r="F1402" s="200">
        <v>2299</v>
      </c>
      <c r="G1402" s="48"/>
      <c r="H1402" s="48"/>
      <c r="I1402" s="51" t="s">
        <v>2983</v>
      </c>
      <c r="J1402" s="63" t="s">
        <v>118</v>
      </c>
      <c r="K1402" s="64" t="s">
        <v>2216</v>
      </c>
      <c r="L1402" s="31" t="s">
        <v>2990</v>
      </c>
    </row>
    <row r="1403" spans="1:12" ht="15.75" customHeight="1" x14ac:dyDescent="0.25">
      <c r="A1403" s="137">
        <v>42852</v>
      </c>
      <c r="B1403" s="137" t="s">
        <v>2997</v>
      </c>
      <c r="C1403" s="159">
        <v>85</v>
      </c>
      <c r="D1403" s="138"/>
      <c r="E1403" s="136" t="s">
        <v>3238</v>
      </c>
      <c r="F1403" s="206">
        <v>1100</v>
      </c>
      <c r="G1403" s="138"/>
      <c r="H1403" s="138"/>
      <c r="I1403" s="138" t="s">
        <v>2983</v>
      </c>
      <c r="J1403" s="138" t="s">
        <v>118</v>
      </c>
      <c r="K1403" s="138" t="s">
        <v>10</v>
      </c>
      <c r="L1403" s="138"/>
    </row>
    <row r="1404" spans="1:12" ht="15.75" customHeight="1" x14ac:dyDescent="0.25">
      <c r="A1404" s="137">
        <v>42852</v>
      </c>
      <c r="B1404" s="137" t="s">
        <v>2997</v>
      </c>
      <c r="C1404" s="159">
        <v>86</v>
      </c>
      <c r="D1404" s="138"/>
      <c r="E1404" s="136" t="s">
        <v>3238</v>
      </c>
      <c r="F1404" s="206">
        <v>600</v>
      </c>
      <c r="G1404" s="138"/>
      <c r="H1404" s="138"/>
      <c r="I1404" s="138" t="s">
        <v>2983</v>
      </c>
      <c r="J1404" s="138" t="s">
        <v>118</v>
      </c>
      <c r="K1404" s="138" t="s">
        <v>2216</v>
      </c>
      <c r="L1404" s="138"/>
    </row>
    <row r="1405" spans="1:12" ht="15.75" customHeight="1" x14ac:dyDescent="0.25">
      <c r="A1405" s="34">
        <v>42855</v>
      </c>
      <c r="B1405" s="33" t="s">
        <v>2997</v>
      </c>
      <c r="C1405" s="157">
        <v>11</v>
      </c>
      <c r="D1405" s="49" t="s">
        <v>219</v>
      </c>
      <c r="E1405" s="47" t="s">
        <v>2337</v>
      </c>
      <c r="F1405" s="200">
        <v>125</v>
      </c>
      <c r="G1405" s="48"/>
      <c r="H1405" s="48"/>
      <c r="I1405" s="51" t="s">
        <v>2983</v>
      </c>
      <c r="J1405" s="63" t="s">
        <v>142</v>
      </c>
      <c r="K1405" s="58" t="s">
        <v>2977</v>
      </c>
      <c r="L1405" s="31" t="s">
        <v>2989</v>
      </c>
    </row>
    <row r="1406" spans="1:12" ht="15.75" customHeight="1" x14ac:dyDescent="0.25">
      <c r="A1406" s="34">
        <v>42855</v>
      </c>
      <c r="B1406" s="33" t="s">
        <v>2997</v>
      </c>
      <c r="C1406" s="157">
        <v>11</v>
      </c>
      <c r="D1406" s="49" t="s">
        <v>219</v>
      </c>
      <c r="E1406" s="47" t="s">
        <v>2337</v>
      </c>
      <c r="F1406" s="200">
        <v>268</v>
      </c>
      <c r="G1406" s="48"/>
      <c r="H1406" s="48"/>
      <c r="I1406" s="51" t="s">
        <v>2983</v>
      </c>
      <c r="J1406" s="63" t="s">
        <v>142</v>
      </c>
      <c r="K1406" s="58" t="s">
        <v>2977</v>
      </c>
      <c r="L1406" s="31" t="s">
        <v>2989</v>
      </c>
    </row>
    <row r="1407" spans="1:12" ht="15.75" customHeight="1" x14ac:dyDescent="0.25">
      <c r="A1407" s="34">
        <v>42855</v>
      </c>
      <c r="B1407" s="33" t="s">
        <v>2997</v>
      </c>
      <c r="C1407" s="157">
        <v>11</v>
      </c>
      <c r="D1407" s="49" t="s">
        <v>219</v>
      </c>
      <c r="E1407" s="47" t="s">
        <v>2338</v>
      </c>
      <c r="F1407" s="200">
        <v>300</v>
      </c>
      <c r="G1407" s="48"/>
      <c r="H1407" s="48"/>
      <c r="I1407" s="51" t="s">
        <v>2983</v>
      </c>
      <c r="J1407" s="63" t="s">
        <v>142</v>
      </c>
      <c r="K1407" s="58" t="s">
        <v>2977</v>
      </c>
      <c r="L1407" s="31" t="s">
        <v>2989</v>
      </c>
    </row>
    <row r="1408" spans="1:12" ht="15.75" customHeight="1" x14ac:dyDescent="0.25">
      <c r="A1408" s="34">
        <v>42855</v>
      </c>
      <c r="B1408" s="33" t="s">
        <v>2997</v>
      </c>
      <c r="C1408" s="157">
        <v>11</v>
      </c>
      <c r="D1408" s="49" t="s">
        <v>219</v>
      </c>
      <c r="E1408" s="47" t="s">
        <v>2337</v>
      </c>
      <c r="F1408" s="200">
        <v>298</v>
      </c>
      <c r="G1408" s="48"/>
      <c r="H1408" s="48"/>
      <c r="I1408" s="51" t="s">
        <v>2983</v>
      </c>
      <c r="J1408" s="63" t="s">
        <v>142</v>
      </c>
      <c r="K1408" s="58" t="s">
        <v>2977</v>
      </c>
      <c r="L1408" s="31" t="s">
        <v>2989</v>
      </c>
    </row>
    <row r="1409" spans="1:12" ht="15.75" customHeight="1" x14ac:dyDescent="0.25">
      <c r="A1409" s="34">
        <v>42855</v>
      </c>
      <c r="B1409" s="33" t="s">
        <v>2997</v>
      </c>
      <c r="C1409" s="157">
        <v>12</v>
      </c>
      <c r="D1409" s="49" t="s">
        <v>850</v>
      </c>
      <c r="E1409" s="47" t="s">
        <v>2342</v>
      </c>
      <c r="F1409" s="200">
        <v>60</v>
      </c>
      <c r="G1409" s="48"/>
      <c r="H1409" s="48"/>
      <c r="I1409" s="51" t="s">
        <v>2983</v>
      </c>
      <c r="J1409" s="63" t="s">
        <v>142</v>
      </c>
      <c r="K1409" s="58" t="s">
        <v>2980</v>
      </c>
      <c r="L1409" s="31" t="s">
        <v>2989</v>
      </c>
    </row>
    <row r="1410" spans="1:12" ht="15.75" customHeight="1" x14ac:dyDescent="0.25">
      <c r="A1410" s="34">
        <v>42855</v>
      </c>
      <c r="B1410" s="33" t="s">
        <v>2997</v>
      </c>
      <c r="C1410" s="157">
        <v>12</v>
      </c>
      <c r="D1410" s="49" t="s">
        <v>850</v>
      </c>
      <c r="E1410" s="47" t="s">
        <v>2343</v>
      </c>
      <c r="F1410" s="200">
        <v>167</v>
      </c>
      <c r="G1410" s="48"/>
      <c r="H1410" s="48"/>
      <c r="I1410" s="51" t="s">
        <v>2983</v>
      </c>
      <c r="J1410" s="63" t="s">
        <v>142</v>
      </c>
      <c r="K1410" s="31" t="s">
        <v>2989</v>
      </c>
      <c r="L1410" s="31" t="s">
        <v>2989</v>
      </c>
    </row>
    <row r="1411" spans="1:12" ht="15.75" customHeight="1" x14ac:dyDescent="0.25">
      <c r="A1411" s="34">
        <v>42855</v>
      </c>
      <c r="B1411" s="33" t="s">
        <v>2997</v>
      </c>
      <c r="C1411" s="157">
        <v>12</v>
      </c>
      <c r="D1411" s="49" t="s">
        <v>850</v>
      </c>
      <c r="E1411" s="47" t="s">
        <v>2344</v>
      </c>
      <c r="F1411" s="200">
        <v>1190</v>
      </c>
      <c r="G1411" s="48"/>
      <c r="H1411" s="48"/>
      <c r="I1411" s="51" t="s">
        <v>2983</v>
      </c>
      <c r="J1411" s="63" t="s">
        <v>142</v>
      </c>
      <c r="K1411" s="58" t="s">
        <v>2980</v>
      </c>
      <c r="L1411" s="31" t="s">
        <v>2989</v>
      </c>
    </row>
    <row r="1412" spans="1:12" ht="15.75" customHeight="1" x14ac:dyDescent="0.25">
      <c r="A1412" s="34">
        <v>42854</v>
      </c>
      <c r="B1412" s="33" t="s">
        <v>2997</v>
      </c>
      <c r="C1412" s="157">
        <v>111</v>
      </c>
      <c r="D1412" s="49"/>
      <c r="E1412" s="47" t="s">
        <v>2284</v>
      </c>
      <c r="F1412" s="200">
        <v>2000</v>
      </c>
      <c r="G1412" s="48"/>
      <c r="H1412" s="48"/>
      <c r="I1412" s="51" t="s">
        <v>2983</v>
      </c>
      <c r="J1412" s="63" t="s">
        <v>118</v>
      </c>
      <c r="K1412" s="64" t="s">
        <v>2216</v>
      </c>
      <c r="L1412" s="31"/>
    </row>
    <row r="1413" spans="1:12" ht="15.75" customHeight="1" x14ac:dyDescent="0.25">
      <c r="A1413" s="34">
        <v>42855</v>
      </c>
      <c r="B1413" s="33" t="s">
        <v>2997</v>
      </c>
      <c r="C1413" s="157">
        <v>54</v>
      </c>
      <c r="D1413" s="49" t="s">
        <v>93</v>
      </c>
      <c r="E1413" s="47" t="s">
        <v>1115</v>
      </c>
      <c r="F1413" s="200">
        <v>1450</v>
      </c>
      <c r="G1413" s="48"/>
      <c r="H1413" s="48"/>
      <c r="I1413" s="51" t="s">
        <v>2983</v>
      </c>
      <c r="J1413" s="63" t="s">
        <v>118</v>
      </c>
      <c r="K1413" s="64" t="s">
        <v>2216</v>
      </c>
      <c r="L1413" s="31" t="s">
        <v>2990</v>
      </c>
    </row>
    <row r="1414" spans="1:12" ht="15" customHeight="1" x14ac:dyDescent="0.25">
      <c r="A1414" s="34">
        <v>42855</v>
      </c>
      <c r="B1414" s="33" t="s">
        <v>2997</v>
      </c>
      <c r="C1414" s="157">
        <v>55</v>
      </c>
      <c r="D1414" s="49" t="s">
        <v>134</v>
      </c>
      <c r="E1414" s="47" t="s">
        <v>2334</v>
      </c>
      <c r="F1414" s="200">
        <v>200</v>
      </c>
      <c r="G1414" s="48"/>
      <c r="H1414" s="48"/>
      <c r="I1414" s="51" t="s">
        <v>2983</v>
      </c>
      <c r="J1414" s="63" t="s">
        <v>118</v>
      </c>
      <c r="K1414" s="58" t="s">
        <v>10</v>
      </c>
      <c r="L1414" s="31" t="s">
        <v>10</v>
      </c>
    </row>
    <row r="1415" spans="1:12" ht="15" customHeight="1" x14ac:dyDescent="0.25">
      <c r="A1415" s="34">
        <v>42855</v>
      </c>
      <c r="B1415" s="33" t="s">
        <v>2997</v>
      </c>
      <c r="C1415" s="157">
        <v>55</v>
      </c>
      <c r="D1415" s="49" t="s">
        <v>134</v>
      </c>
      <c r="E1415" s="47" t="s">
        <v>2334</v>
      </c>
      <c r="F1415" s="200">
        <v>140</v>
      </c>
      <c r="G1415" s="48"/>
      <c r="H1415" s="48"/>
      <c r="I1415" s="51" t="s">
        <v>2983</v>
      </c>
      <c r="J1415" s="63" t="s">
        <v>118</v>
      </c>
      <c r="K1415" s="64" t="s">
        <v>2216</v>
      </c>
      <c r="L1415" s="31" t="s">
        <v>2990</v>
      </c>
    </row>
    <row r="1416" spans="1:12" ht="15" customHeight="1" x14ac:dyDescent="0.25">
      <c r="A1416" s="34">
        <v>42855</v>
      </c>
      <c r="B1416" s="33" t="s">
        <v>2997</v>
      </c>
      <c r="C1416" s="157">
        <v>55</v>
      </c>
      <c r="D1416" s="49" t="s">
        <v>134</v>
      </c>
      <c r="E1416" s="47" t="s">
        <v>2335</v>
      </c>
      <c r="F1416" s="200">
        <v>500</v>
      </c>
      <c r="G1416" s="48"/>
      <c r="H1416" s="48"/>
      <c r="I1416" s="51" t="s">
        <v>2983</v>
      </c>
      <c r="J1416" s="63" t="s">
        <v>118</v>
      </c>
      <c r="K1416" s="64" t="s">
        <v>2216</v>
      </c>
      <c r="L1416" s="31" t="s">
        <v>2990</v>
      </c>
    </row>
    <row r="1417" spans="1:12" ht="15" customHeight="1" x14ac:dyDescent="0.25">
      <c r="A1417" s="34">
        <v>42855</v>
      </c>
      <c r="B1417" s="33" t="s">
        <v>2997</v>
      </c>
      <c r="C1417" s="157">
        <v>55</v>
      </c>
      <c r="D1417" s="49" t="s">
        <v>362</v>
      </c>
      <c r="E1417" s="47" t="s">
        <v>2336</v>
      </c>
      <c r="F1417" s="200">
        <v>15000</v>
      </c>
      <c r="G1417" s="48"/>
      <c r="H1417" s="48"/>
      <c r="I1417" s="51" t="s">
        <v>2983</v>
      </c>
      <c r="J1417" s="63" t="s">
        <v>118</v>
      </c>
      <c r="K1417" s="64" t="s">
        <v>2216</v>
      </c>
      <c r="L1417" s="31" t="s">
        <v>2990</v>
      </c>
    </row>
    <row r="1418" spans="1:12" ht="15" customHeight="1" x14ac:dyDescent="0.25">
      <c r="A1418" s="34">
        <v>42855</v>
      </c>
      <c r="B1418" s="33" t="s">
        <v>2997</v>
      </c>
      <c r="C1418" s="157">
        <v>56</v>
      </c>
      <c r="D1418" s="49" t="s">
        <v>2340</v>
      </c>
      <c r="E1418" s="47" t="s">
        <v>2341</v>
      </c>
      <c r="F1418" s="200">
        <v>39384</v>
      </c>
      <c r="G1418" s="48"/>
      <c r="H1418" s="48"/>
      <c r="I1418" s="51" t="s">
        <v>2983</v>
      </c>
      <c r="J1418" s="63" t="s">
        <v>118</v>
      </c>
      <c r="K1418" s="64" t="s">
        <v>2216</v>
      </c>
      <c r="L1418" s="31" t="s">
        <v>2990</v>
      </c>
    </row>
    <row r="1419" spans="1:12" ht="15" customHeight="1" x14ac:dyDescent="0.25">
      <c r="A1419" s="34">
        <v>42855</v>
      </c>
      <c r="B1419" s="33" t="s">
        <v>2997</v>
      </c>
      <c r="C1419" s="157">
        <v>57</v>
      </c>
      <c r="D1419" s="49" t="s">
        <v>270</v>
      </c>
      <c r="E1419" s="47" t="s">
        <v>2345</v>
      </c>
      <c r="F1419" s="200">
        <v>2660</v>
      </c>
      <c r="G1419" s="48"/>
      <c r="H1419" s="48"/>
      <c r="I1419" s="51" t="s">
        <v>2983</v>
      </c>
      <c r="J1419" s="63" t="s">
        <v>118</v>
      </c>
      <c r="K1419" s="64" t="s">
        <v>2216</v>
      </c>
      <c r="L1419" s="31" t="s">
        <v>2990</v>
      </c>
    </row>
    <row r="1420" spans="1:12" ht="15" customHeight="1" x14ac:dyDescent="0.25">
      <c r="A1420" s="34">
        <v>42855</v>
      </c>
      <c r="B1420" s="33" t="s">
        <v>2997</v>
      </c>
      <c r="C1420" s="157">
        <v>57</v>
      </c>
      <c r="D1420" s="49" t="s">
        <v>270</v>
      </c>
      <c r="E1420" s="47" t="s">
        <v>117</v>
      </c>
      <c r="F1420" s="200">
        <v>1282.5</v>
      </c>
      <c r="G1420" s="48"/>
      <c r="H1420" s="48"/>
      <c r="I1420" s="51" t="s">
        <v>2983</v>
      </c>
      <c r="J1420" s="63" t="s">
        <v>118</v>
      </c>
      <c r="K1420" s="64" t="s">
        <v>2216</v>
      </c>
      <c r="L1420" s="31" t="s">
        <v>2990</v>
      </c>
    </row>
    <row r="1421" spans="1:12" ht="15" customHeight="1" x14ac:dyDescent="0.25">
      <c r="A1421" s="34">
        <v>42855</v>
      </c>
      <c r="B1421" s="33" t="s">
        <v>2997</v>
      </c>
      <c r="C1421" s="157">
        <v>57</v>
      </c>
      <c r="D1421" s="49" t="s">
        <v>270</v>
      </c>
      <c r="E1421" s="47" t="s">
        <v>117</v>
      </c>
      <c r="F1421" s="200">
        <v>5750</v>
      </c>
      <c r="G1421" s="48"/>
      <c r="H1421" s="48"/>
      <c r="I1421" s="51" t="s">
        <v>2983</v>
      </c>
      <c r="J1421" s="63" t="s">
        <v>118</v>
      </c>
      <c r="K1421" s="64" t="s">
        <v>2216</v>
      </c>
      <c r="L1421" s="31" t="s">
        <v>2990</v>
      </c>
    </row>
    <row r="1422" spans="1:12" ht="15" customHeight="1" x14ac:dyDescent="0.25">
      <c r="A1422" s="34">
        <v>42855</v>
      </c>
      <c r="B1422" s="33" t="s">
        <v>2997</v>
      </c>
      <c r="C1422" s="157">
        <v>57</v>
      </c>
      <c r="D1422" s="49" t="s">
        <v>270</v>
      </c>
      <c r="E1422" s="47" t="s">
        <v>117</v>
      </c>
      <c r="F1422" s="200">
        <v>80</v>
      </c>
      <c r="G1422" s="48"/>
      <c r="H1422" s="48"/>
      <c r="I1422" s="51" t="s">
        <v>2983</v>
      </c>
      <c r="J1422" s="63" t="s">
        <v>118</v>
      </c>
      <c r="K1422" s="64" t="s">
        <v>2216</v>
      </c>
      <c r="L1422" s="31" t="s">
        <v>2990</v>
      </c>
    </row>
    <row r="1423" spans="1:12" ht="15" customHeight="1" x14ac:dyDescent="0.25">
      <c r="A1423" s="34">
        <v>42855</v>
      </c>
      <c r="B1423" s="33" t="s">
        <v>2997</v>
      </c>
      <c r="C1423" s="157">
        <v>58</v>
      </c>
      <c r="D1423" s="49" t="s">
        <v>319</v>
      </c>
      <c r="E1423" s="47" t="s">
        <v>170</v>
      </c>
      <c r="F1423" s="200">
        <v>720</v>
      </c>
      <c r="G1423" s="48"/>
      <c r="H1423" s="48"/>
      <c r="I1423" s="51" t="s">
        <v>2983</v>
      </c>
      <c r="J1423" s="63" t="s">
        <v>118</v>
      </c>
      <c r="K1423" s="64" t="s">
        <v>2216</v>
      </c>
      <c r="L1423" s="31" t="s">
        <v>2990</v>
      </c>
    </row>
    <row r="1424" spans="1:12" ht="15" customHeight="1" x14ac:dyDescent="0.25">
      <c r="A1424" s="34">
        <v>42855</v>
      </c>
      <c r="B1424" s="33" t="s">
        <v>2997</v>
      </c>
      <c r="C1424" s="157">
        <v>59</v>
      </c>
      <c r="D1424" s="49" t="s">
        <v>1963</v>
      </c>
      <c r="E1424" s="47" t="s">
        <v>245</v>
      </c>
      <c r="F1424" s="200">
        <v>14630</v>
      </c>
      <c r="G1424" s="48"/>
      <c r="H1424" s="48"/>
      <c r="I1424" s="51" t="s">
        <v>2983</v>
      </c>
      <c r="J1424" s="63" t="s">
        <v>118</v>
      </c>
      <c r="K1424" s="64" t="s">
        <v>2216</v>
      </c>
      <c r="L1424" s="31" t="s">
        <v>2990</v>
      </c>
    </row>
    <row r="1425" spans="1:12" ht="15.75" customHeight="1" x14ac:dyDescent="0.25">
      <c r="A1425" s="34">
        <v>42855</v>
      </c>
      <c r="B1425" s="33" t="s">
        <v>2997</v>
      </c>
      <c r="C1425" s="157">
        <v>59</v>
      </c>
      <c r="D1425" s="49" t="s">
        <v>1963</v>
      </c>
      <c r="E1425" s="47" t="s">
        <v>2339</v>
      </c>
      <c r="F1425" s="200">
        <v>6855</v>
      </c>
      <c r="G1425" s="48"/>
      <c r="H1425" s="48"/>
      <c r="I1425" s="51" t="s">
        <v>2983</v>
      </c>
      <c r="J1425" s="63" t="s">
        <v>118</v>
      </c>
      <c r="K1425" s="64" t="s">
        <v>2216</v>
      </c>
      <c r="L1425" s="31" t="s">
        <v>2990</v>
      </c>
    </row>
    <row r="1426" spans="1:12" ht="15.75" customHeight="1" x14ac:dyDescent="0.25">
      <c r="A1426" s="34">
        <v>42855</v>
      </c>
      <c r="B1426" s="33" t="s">
        <v>2997</v>
      </c>
      <c r="C1426" s="157">
        <v>76</v>
      </c>
      <c r="D1426" s="49" t="s">
        <v>93</v>
      </c>
      <c r="E1426" s="47" t="s">
        <v>325</v>
      </c>
      <c r="F1426" s="200">
        <v>5000</v>
      </c>
      <c r="G1426" s="48"/>
      <c r="H1426" s="48"/>
      <c r="I1426" s="51" t="s">
        <v>2983</v>
      </c>
      <c r="J1426" s="63" t="s">
        <v>118</v>
      </c>
      <c r="K1426" s="64" t="s">
        <v>2216</v>
      </c>
      <c r="L1426" s="31" t="s">
        <v>2990</v>
      </c>
    </row>
    <row r="1427" spans="1:12" ht="15.75" customHeight="1" x14ac:dyDescent="0.25">
      <c r="A1427" s="34">
        <v>42857</v>
      </c>
      <c r="B1427" s="33" t="s">
        <v>2998</v>
      </c>
      <c r="C1427" s="157">
        <v>1</v>
      </c>
      <c r="D1427" s="49" t="s">
        <v>2042</v>
      </c>
      <c r="E1427" s="47" t="s">
        <v>366</v>
      </c>
      <c r="F1427" s="200">
        <v>2280</v>
      </c>
      <c r="G1427" s="48"/>
      <c r="H1427" s="48"/>
      <c r="I1427" s="51" t="s">
        <v>2983</v>
      </c>
      <c r="J1427" s="63" t="s">
        <v>118</v>
      </c>
      <c r="K1427" s="64" t="s">
        <v>2216</v>
      </c>
      <c r="L1427" s="31" t="s">
        <v>2990</v>
      </c>
    </row>
    <row r="1428" spans="1:12" ht="15.75" customHeight="1" x14ac:dyDescent="0.25">
      <c r="A1428" s="34">
        <v>42857</v>
      </c>
      <c r="B1428" s="33" t="s">
        <v>2998</v>
      </c>
      <c r="C1428" s="157">
        <v>1</v>
      </c>
      <c r="D1428" s="49" t="s">
        <v>2042</v>
      </c>
      <c r="E1428" s="47" t="s">
        <v>2043</v>
      </c>
      <c r="F1428" s="200">
        <v>167</v>
      </c>
      <c r="G1428" s="48"/>
      <c r="H1428" s="48"/>
      <c r="I1428" s="51" t="s">
        <v>2983</v>
      </c>
      <c r="J1428" s="63" t="s">
        <v>118</v>
      </c>
      <c r="K1428" s="64" t="s">
        <v>2216</v>
      </c>
      <c r="L1428" s="31" t="s">
        <v>2990</v>
      </c>
    </row>
    <row r="1429" spans="1:12" ht="15.75" customHeight="1" x14ac:dyDescent="0.25">
      <c r="A1429" s="34">
        <v>42857</v>
      </c>
      <c r="B1429" s="33" t="s">
        <v>2998</v>
      </c>
      <c r="C1429" s="157">
        <v>1</v>
      </c>
      <c r="D1429" s="49" t="s">
        <v>2042</v>
      </c>
      <c r="E1429" s="47" t="s">
        <v>2044</v>
      </c>
      <c r="F1429" s="200">
        <v>371</v>
      </c>
      <c r="G1429" s="48"/>
      <c r="H1429" s="48"/>
      <c r="I1429" s="51" t="s">
        <v>2983</v>
      </c>
      <c r="J1429" s="63" t="s">
        <v>118</v>
      </c>
      <c r="K1429" s="64" t="s">
        <v>2216</v>
      </c>
      <c r="L1429" s="31" t="s">
        <v>2990</v>
      </c>
    </row>
    <row r="1430" spans="1:12" ht="20.25" customHeight="1" x14ac:dyDescent="0.25">
      <c r="A1430" s="34">
        <v>42857</v>
      </c>
      <c r="B1430" s="33" t="s">
        <v>2998</v>
      </c>
      <c r="C1430" s="157">
        <v>2</v>
      </c>
      <c r="D1430" s="49" t="s">
        <v>444</v>
      </c>
      <c r="E1430" s="47" t="s">
        <v>366</v>
      </c>
      <c r="F1430" s="200">
        <v>10000</v>
      </c>
      <c r="G1430" s="48"/>
      <c r="H1430" s="48"/>
      <c r="I1430" s="51" t="s">
        <v>2983</v>
      </c>
      <c r="J1430" s="63" t="s">
        <v>118</v>
      </c>
      <c r="K1430" s="64" t="s">
        <v>2216</v>
      </c>
      <c r="L1430" s="31" t="s">
        <v>2990</v>
      </c>
    </row>
    <row r="1431" spans="1:12" ht="15.75" customHeight="1" x14ac:dyDescent="0.25">
      <c r="A1431" s="34">
        <v>42857</v>
      </c>
      <c r="B1431" s="33" t="s">
        <v>2998</v>
      </c>
      <c r="C1431" s="157">
        <v>2</v>
      </c>
      <c r="D1431" s="49" t="s">
        <v>444</v>
      </c>
      <c r="E1431" s="47" t="s">
        <v>175</v>
      </c>
      <c r="F1431" s="200">
        <v>5200</v>
      </c>
      <c r="G1431" s="48"/>
      <c r="H1431" s="48"/>
      <c r="I1431" s="51" t="s">
        <v>2983</v>
      </c>
      <c r="J1431" s="63" t="s">
        <v>118</v>
      </c>
      <c r="K1431" s="64" t="s">
        <v>2216</v>
      </c>
      <c r="L1431" s="31" t="s">
        <v>2990</v>
      </c>
    </row>
    <row r="1432" spans="1:12" ht="15.75" customHeight="1" x14ac:dyDescent="0.25">
      <c r="A1432" s="34">
        <v>42857</v>
      </c>
      <c r="B1432" s="33" t="s">
        <v>2998</v>
      </c>
      <c r="C1432" s="157">
        <v>2</v>
      </c>
      <c r="D1432" s="49" t="s">
        <v>444</v>
      </c>
      <c r="E1432" s="47" t="s">
        <v>175</v>
      </c>
      <c r="F1432" s="200">
        <v>5200</v>
      </c>
      <c r="G1432" s="48"/>
      <c r="H1432" s="48"/>
      <c r="I1432" s="51" t="s">
        <v>2983</v>
      </c>
      <c r="J1432" s="63" t="s">
        <v>118</v>
      </c>
      <c r="K1432" s="64" t="s">
        <v>2216</v>
      </c>
      <c r="L1432" s="31" t="s">
        <v>2990</v>
      </c>
    </row>
    <row r="1433" spans="1:12" ht="15.75" customHeight="1" x14ac:dyDescent="0.25">
      <c r="A1433" s="34">
        <v>42857</v>
      </c>
      <c r="B1433" s="33" t="s">
        <v>2998</v>
      </c>
      <c r="C1433" s="157">
        <v>3</v>
      </c>
      <c r="D1433" s="49" t="s">
        <v>515</v>
      </c>
      <c r="E1433" s="47" t="s">
        <v>117</v>
      </c>
      <c r="F1433" s="200">
        <v>11207</v>
      </c>
      <c r="G1433" s="48"/>
      <c r="H1433" s="48"/>
      <c r="I1433" s="51" t="s">
        <v>2983</v>
      </c>
      <c r="J1433" s="63" t="s">
        <v>118</v>
      </c>
      <c r="K1433" s="64" t="s">
        <v>2216</v>
      </c>
      <c r="L1433" s="31" t="s">
        <v>2990</v>
      </c>
    </row>
    <row r="1434" spans="1:12" ht="15.75" customHeight="1" x14ac:dyDescent="0.25">
      <c r="A1434" s="34">
        <v>42857</v>
      </c>
      <c r="B1434" s="33" t="s">
        <v>2998</v>
      </c>
      <c r="C1434" s="157">
        <v>3</v>
      </c>
      <c r="D1434" s="49" t="s">
        <v>515</v>
      </c>
      <c r="E1434" s="47" t="s">
        <v>117</v>
      </c>
      <c r="F1434" s="200">
        <v>1820</v>
      </c>
      <c r="G1434" s="48"/>
      <c r="H1434" s="48"/>
      <c r="I1434" s="51" t="s">
        <v>2983</v>
      </c>
      <c r="J1434" s="63" t="s">
        <v>118</v>
      </c>
      <c r="K1434" s="64" t="s">
        <v>2216</v>
      </c>
      <c r="L1434" s="31" t="s">
        <v>2990</v>
      </c>
    </row>
    <row r="1435" spans="1:12" ht="15.75" customHeight="1" x14ac:dyDescent="0.25">
      <c r="A1435" s="34">
        <v>42857</v>
      </c>
      <c r="B1435" s="33" t="s">
        <v>2998</v>
      </c>
      <c r="C1435" s="157">
        <v>4</v>
      </c>
      <c r="D1435" s="49" t="s">
        <v>375</v>
      </c>
      <c r="E1435" s="47" t="s">
        <v>175</v>
      </c>
      <c r="F1435" s="200">
        <v>11500</v>
      </c>
      <c r="G1435" s="48"/>
      <c r="H1435" s="48"/>
      <c r="I1435" s="51" t="s">
        <v>2983</v>
      </c>
      <c r="J1435" s="63" t="s">
        <v>118</v>
      </c>
      <c r="K1435" s="64" t="s">
        <v>2216</v>
      </c>
      <c r="L1435" s="31" t="s">
        <v>2990</v>
      </c>
    </row>
    <row r="1436" spans="1:12" ht="15.75" customHeight="1" x14ac:dyDescent="0.25">
      <c r="A1436" s="34">
        <v>42857</v>
      </c>
      <c r="B1436" s="33" t="s">
        <v>2998</v>
      </c>
      <c r="C1436" s="157">
        <v>5</v>
      </c>
      <c r="D1436" s="49" t="s">
        <v>2046</v>
      </c>
      <c r="E1436" s="47" t="s">
        <v>117</v>
      </c>
      <c r="F1436" s="200">
        <v>123.5</v>
      </c>
      <c r="G1436" s="48"/>
      <c r="H1436" s="48"/>
      <c r="I1436" s="51" t="s">
        <v>2983</v>
      </c>
      <c r="J1436" s="63" t="s">
        <v>118</v>
      </c>
      <c r="K1436" s="64" t="s">
        <v>2216</v>
      </c>
      <c r="L1436" s="31" t="s">
        <v>2990</v>
      </c>
    </row>
    <row r="1437" spans="1:12" ht="15.75" customHeight="1" x14ac:dyDescent="0.25">
      <c r="A1437" s="34">
        <v>42857</v>
      </c>
      <c r="B1437" s="33" t="s">
        <v>2998</v>
      </c>
      <c r="C1437" s="157">
        <v>5</v>
      </c>
      <c r="D1437" s="49" t="s">
        <v>2046</v>
      </c>
      <c r="E1437" s="47" t="s">
        <v>117</v>
      </c>
      <c r="F1437" s="200">
        <v>194</v>
      </c>
      <c r="G1437" s="48"/>
      <c r="H1437" s="48"/>
      <c r="I1437" s="51" t="s">
        <v>2983</v>
      </c>
      <c r="J1437" s="63" t="s">
        <v>118</v>
      </c>
      <c r="K1437" s="64" t="s">
        <v>2216</v>
      </c>
      <c r="L1437" s="31" t="s">
        <v>2990</v>
      </c>
    </row>
    <row r="1438" spans="1:12" ht="15.75" customHeight="1" x14ac:dyDescent="0.25">
      <c r="A1438" s="34">
        <v>42857</v>
      </c>
      <c r="B1438" s="33" t="s">
        <v>2998</v>
      </c>
      <c r="C1438" s="157">
        <v>5</v>
      </c>
      <c r="D1438" s="49" t="s">
        <v>2046</v>
      </c>
      <c r="E1438" s="47" t="s">
        <v>117</v>
      </c>
      <c r="F1438" s="200">
        <v>2479</v>
      </c>
      <c r="G1438" s="48"/>
      <c r="H1438" s="48"/>
      <c r="I1438" s="51" t="s">
        <v>2983</v>
      </c>
      <c r="J1438" s="63" t="s">
        <v>118</v>
      </c>
      <c r="K1438" s="64" t="s">
        <v>2216</v>
      </c>
      <c r="L1438" s="31" t="s">
        <v>2990</v>
      </c>
    </row>
    <row r="1439" spans="1:12" ht="15.75" customHeight="1" x14ac:dyDescent="0.25">
      <c r="A1439" s="34">
        <v>42858</v>
      </c>
      <c r="B1439" s="33" t="s">
        <v>2998</v>
      </c>
      <c r="C1439" s="157">
        <v>6</v>
      </c>
      <c r="D1439" s="49" t="s">
        <v>2050</v>
      </c>
      <c r="E1439" s="47" t="s">
        <v>2051</v>
      </c>
      <c r="F1439" s="200">
        <v>1000</v>
      </c>
      <c r="G1439" s="48"/>
      <c r="H1439" s="48"/>
      <c r="I1439" s="51" t="s">
        <v>2983</v>
      </c>
      <c r="J1439" s="63" t="s">
        <v>118</v>
      </c>
      <c r="K1439" s="64" t="s">
        <v>2216</v>
      </c>
      <c r="L1439" s="31" t="s">
        <v>2990</v>
      </c>
    </row>
    <row r="1440" spans="1:12" ht="15.75" customHeight="1" x14ac:dyDescent="0.25">
      <c r="A1440" s="34">
        <v>42858</v>
      </c>
      <c r="B1440" s="33" t="s">
        <v>2998</v>
      </c>
      <c r="C1440" s="157">
        <v>7</v>
      </c>
      <c r="D1440" s="49" t="s">
        <v>271</v>
      </c>
      <c r="E1440" s="47" t="s">
        <v>2047</v>
      </c>
      <c r="F1440" s="200">
        <v>120</v>
      </c>
      <c r="G1440" s="48"/>
      <c r="H1440" s="48"/>
      <c r="I1440" s="51" t="s">
        <v>2983</v>
      </c>
      <c r="J1440" s="63" t="s">
        <v>118</v>
      </c>
      <c r="K1440" s="64" t="s">
        <v>2216</v>
      </c>
      <c r="L1440" s="31" t="s">
        <v>2990</v>
      </c>
    </row>
    <row r="1441" spans="1:12" ht="15.75" customHeight="1" x14ac:dyDescent="0.25">
      <c r="A1441" s="34">
        <v>42858</v>
      </c>
      <c r="B1441" s="33" t="s">
        <v>2998</v>
      </c>
      <c r="C1441" s="157">
        <v>7</v>
      </c>
      <c r="D1441" s="49" t="s">
        <v>271</v>
      </c>
      <c r="E1441" s="47" t="s">
        <v>2048</v>
      </c>
      <c r="F1441" s="200">
        <v>7148</v>
      </c>
      <c r="G1441" s="48"/>
      <c r="H1441" s="48"/>
      <c r="I1441" s="51" t="s">
        <v>2983</v>
      </c>
      <c r="J1441" s="63" t="s">
        <v>118</v>
      </c>
      <c r="K1441" s="64" t="s">
        <v>2216</v>
      </c>
      <c r="L1441" s="31" t="s">
        <v>2990</v>
      </c>
    </row>
    <row r="1442" spans="1:12" ht="15.75" customHeight="1" x14ac:dyDescent="0.25">
      <c r="A1442" s="34">
        <v>42858</v>
      </c>
      <c r="B1442" s="33" t="s">
        <v>2998</v>
      </c>
      <c r="C1442" s="157">
        <v>7</v>
      </c>
      <c r="D1442" s="49" t="s">
        <v>271</v>
      </c>
      <c r="E1442" s="47" t="s">
        <v>2049</v>
      </c>
      <c r="F1442" s="200">
        <v>1525</v>
      </c>
      <c r="G1442" s="48"/>
      <c r="H1442" s="48"/>
      <c r="I1442" s="51" t="s">
        <v>2983</v>
      </c>
      <c r="J1442" s="63" t="s">
        <v>118</v>
      </c>
      <c r="K1442" s="64" t="s">
        <v>2216</v>
      </c>
      <c r="L1442" s="31" t="s">
        <v>2990</v>
      </c>
    </row>
    <row r="1443" spans="1:12" ht="15.75" customHeight="1" x14ac:dyDescent="0.25">
      <c r="A1443" s="34">
        <v>42858</v>
      </c>
      <c r="B1443" s="33" t="s">
        <v>2998</v>
      </c>
      <c r="C1443" s="157">
        <v>8</v>
      </c>
      <c r="D1443" s="49" t="s">
        <v>2053</v>
      </c>
      <c r="E1443" s="47" t="s">
        <v>1950</v>
      </c>
      <c r="F1443" s="200">
        <v>18</v>
      </c>
      <c r="G1443" s="48"/>
      <c r="H1443" s="48"/>
      <c r="I1443" s="51" t="s">
        <v>2983</v>
      </c>
      <c r="J1443" s="63" t="s">
        <v>118</v>
      </c>
      <c r="K1443" s="64" t="s">
        <v>2216</v>
      </c>
      <c r="L1443" s="31" t="s">
        <v>2990</v>
      </c>
    </row>
    <row r="1444" spans="1:12" ht="15.75" customHeight="1" x14ac:dyDescent="0.25">
      <c r="A1444" s="34">
        <v>42858</v>
      </c>
      <c r="B1444" s="33" t="s">
        <v>2998</v>
      </c>
      <c r="C1444" s="157">
        <v>10</v>
      </c>
      <c r="D1444" s="49" t="s">
        <v>2058</v>
      </c>
      <c r="E1444" s="47" t="s">
        <v>245</v>
      </c>
      <c r="F1444" s="200">
        <v>495</v>
      </c>
      <c r="G1444" s="48"/>
      <c r="H1444" s="48"/>
      <c r="I1444" s="51" t="s">
        <v>2983</v>
      </c>
      <c r="J1444" s="63" t="s">
        <v>118</v>
      </c>
      <c r="K1444" s="64" t="s">
        <v>2216</v>
      </c>
      <c r="L1444" s="31" t="s">
        <v>2990</v>
      </c>
    </row>
    <row r="1445" spans="1:12" ht="15.75" customHeight="1" x14ac:dyDescent="0.25">
      <c r="A1445" s="34">
        <v>42858</v>
      </c>
      <c r="B1445" s="33" t="s">
        <v>2998</v>
      </c>
      <c r="C1445" s="157">
        <v>38</v>
      </c>
      <c r="D1445" s="49" t="s">
        <v>1872</v>
      </c>
      <c r="E1445" s="47" t="s">
        <v>2057</v>
      </c>
      <c r="F1445" s="200">
        <v>500</v>
      </c>
      <c r="G1445" s="48"/>
      <c r="H1445" s="48"/>
      <c r="I1445" s="51" t="s">
        <v>2983</v>
      </c>
      <c r="J1445" s="63" t="s">
        <v>142</v>
      </c>
      <c r="K1445" s="31" t="s">
        <v>2974</v>
      </c>
      <c r="L1445" s="31" t="s">
        <v>2989</v>
      </c>
    </row>
    <row r="1446" spans="1:12" ht="16.5" customHeight="1" x14ac:dyDescent="0.25">
      <c r="A1446" s="34">
        <v>42858</v>
      </c>
      <c r="B1446" s="33" t="s">
        <v>2998</v>
      </c>
      <c r="C1446" s="157">
        <v>41</v>
      </c>
      <c r="D1446" s="49" t="s">
        <v>836</v>
      </c>
      <c r="E1446" s="47" t="s">
        <v>2055</v>
      </c>
      <c r="F1446" s="200">
        <v>100</v>
      </c>
      <c r="G1446" s="48"/>
      <c r="H1446" s="48"/>
      <c r="I1446" s="51" t="s">
        <v>2983</v>
      </c>
      <c r="J1446" s="63" t="s">
        <v>142</v>
      </c>
      <c r="K1446" s="58" t="s">
        <v>2980</v>
      </c>
      <c r="L1446" s="31" t="s">
        <v>2989</v>
      </c>
    </row>
    <row r="1447" spans="1:12" ht="15.75" customHeight="1" x14ac:dyDescent="0.25">
      <c r="A1447" s="34">
        <v>42858</v>
      </c>
      <c r="B1447" s="33" t="s">
        <v>2998</v>
      </c>
      <c r="C1447" s="157">
        <v>41</v>
      </c>
      <c r="D1447" s="49" t="s">
        <v>836</v>
      </c>
      <c r="E1447" s="47" t="s">
        <v>2056</v>
      </c>
      <c r="F1447" s="200">
        <v>100</v>
      </c>
      <c r="G1447" s="48"/>
      <c r="H1447" s="48"/>
      <c r="I1447" s="51" t="s">
        <v>2983</v>
      </c>
      <c r="J1447" s="63" t="s">
        <v>142</v>
      </c>
      <c r="K1447" s="58" t="s">
        <v>2980</v>
      </c>
      <c r="L1447" s="31" t="s">
        <v>2989</v>
      </c>
    </row>
    <row r="1448" spans="1:12" ht="15.75" customHeight="1" x14ac:dyDescent="0.25">
      <c r="A1448" s="34">
        <v>42858</v>
      </c>
      <c r="B1448" s="33" t="s">
        <v>2998</v>
      </c>
      <c r="C1448" s="157">
        <v>42</v>
      </c>
      <c r="D1448" s="49" t="s">
        <v>822</v>
      </c>
      <c r="E1448" s="47" t="s">
        <v>2054</v>
      </c>
      <c r="F1448" s="200">
        <v>100</v>
      </c>
      <c r="G1448" s="48"/>
      <c r="H1448" s="48"/>
      <c r="I1448" s="51" t="s">
        <v>2983</v>
      </c>
      <c r="J1448" s="63" t="s">
        <v>142</v>
      </c>
      <c r="K1448" s="58" t="s">
        <v>2980</v>
      </c>
      <c r="L1448" s="31" t="s">
        <v>2989</v>
      </c>
    </row>
    <row r="1449" spans="1:12" ht="15.75" customHeight="1" x14ac:dyDescent="0.25">
      <c r="A1449" s="131">
        <v>42858</v>
      </c>
      <c r="B1449" s="144" t="s">
        <v>2998</v>
      </c>
      <c r="C1449" s="158">
        <v>58</v>
      </c>
      <c r="D1449" s="133"/>
      <c r="E1449" s="136" t="s">
        <v>3240</v>
      </c>
      <c r="F1449" s="203">
        <v>600</v>
      </c>
      <c r="G1449" s="134"/>
      <c r="H1449" s="134"/>
      <c r="I1449" s="141" t="s">
        <v>2983</v>
      </c>
      <c r="J1449" s="141" t="s">
        <v>142</v>
      </c>
      <c r="K1449" s="135" t="s">
        <v>2980</v>
      </c>
      <c r="L1449" s="135"/>
    </row>
    <row r="1450" spans="1:12" ht="31.5" customHeight="1" x14ac:dyDescent="0.25">
      <c r="A1450" s="34">
        <v>42858</v>
      </c>
      <c r="B1450" s="33" t="s">
        <v>2998</v>
      </c>
      <c r="C1450" s="157">
        <v>82</v>
      </c>
      <c r="D1450" s="49" t="s">
        <v>429</v>
      </c>
      <c r="E1450" s="47" t="s">
        <v>2052</v>
      </c>
      <c r="F1450" s="200">
        <v>6120</v>
      </c>
      <c r="G1450" s="48"/>
      <c r="H1450" s="48"/>
      <c r="I1450" s="51" t="s">
        <v>2983</v>
      </c>
      <c r="J1450" s="63" t="s">
        <v>118</v>
      </c>
      <c r="K1450" s="64" t="s">
        <v>2216</v>
      </c>
      <c r="L1450" s="31" t="s">
        <v>2990</v>
      </c>
    </row>
    <row r="1451" spans="1:12" ht="15.75" customHeight="1" x14ac:dyDescent="0.25">
      <c r="A1451" s="137">
        <v>42858</v>
      </c>
      <c r="B1451" s="137" t="s">
        <v>2998</v>
      </c>
      <c r="C1451" s="159">
        <v>135</v>
      </c>
      <c r="D1451" s="138"/>
      <c r="E1451" s="136" t="s">
        <v>3234</v>
      </c>
      <c r="F1451" s="206">
        <v>2000</v>
      </c>
      <c r="G1451" s="138"/>
      <c r="H1451" s="138"/>
      <c r="I1451" s="138" t="s">
        <v>2983</v>
      </c>
      <c r="J1451" s="138" t="s">
        <v>118</v>
      </c>
      <c r="K1451" s="138" t="s">
        <v>10</v>
      </c>
      <c r="L1451" s="138"/>
    </row>
    <row r="1452" spans="1:12" ht="15.75" customHeight="1" x14ac:dyDescent="0.25">
      <c r="A1452" s="34">
        <v>42859</v>
      </c>
      <c r="B1452" s="33" t="s">
        <v>2998</v>
      </c>
      <c r="C1452" s="157">
        <v>9</v>
      </c>
      <c r="D1452" s="49" t="s">
        <v>362</v>
      </c>
      <c r="E1452" s="47" t="s">
        <v>2059</v>
      </c>
      <c r="F1452" s="200">
        <v>3000</v>
      </c>
      <c r="G1452" s="48"/>
      <c r="H1452" s="48"/>
      <c r="I1452" s="51" t="s">
        <v>2983</v>
      </c>
      <c r="J1452" s="63" t="s">
        <v>118</v>
      </c>
      <c r="K1452" s="64" t="s">
        <v>2216</v>
      </c>
      <c r="L1452" s="31" t="s">
        <v>2990</v>
      </c>
    </row>
    <row r="1453" spans="1:12" ht="15.75" customHeight="1" x14ac:dyDescent="0.25">
      <c r="A1453" s="34">
        <v>42859</v>
      </c>
      <c r="B1453" s="33" t="s">
        <v>2998</v>
      </c>
      <c r="C1453" s="157">
        <v>78</v>
      </c>
      <c r="D1453" s="49" t="s">
        <v>127</v>
      </c>
      <c r="E1453" s="47" t="s">
        <v>325</v>
      </c>
      <c r="F1453" s="200">
        <v>702</v>
      </c>
      <c r="G1453" s="48"/>
      <c r="H1453" s="48"/>
      <c r="I1453" s="51" t="s">
        <v>2983</v>
      </c>
      <c r="J1453" s="63" t="s">
        <v>118</v>
      </c>
      <c r="K1453" s="64" t="s">
        <v>2216</v>
      </c>
      <c r="L1453" s="31" t="s">
        <v>2990</v>
      </c>
    </row>
    <row r="1454" spans="1:12" ht="15.75" customHeight="1" x14ac:dyDescent="0.25">
      <c r="A1454" s="34">
        <v>42859</v>
      </c>
      <c r="B1454" s="33" t="s">
        <v>2998</v>
      </c>
      <c r="C1454" s="157">
        <v>78</v>
      </c>
      <c r="D1454" s="49" t="s">
        <v>127</v>
      </c>
      <c r="E1454" s="47" t="s">
        <v>325</v>
      </c>
      <c r="F1454" s="200">
        <v>2456</v>
      </c>
      <c r="G1454" s="48"/>
      <c r="H1454" s="48"/>
      <c r="I1454" s="51" t="s">
        <v>2983</v>
      </c>
      <c r="J1454" s="63" t="s">
        <v>118</v>
      </c>
      <c r="K1454" s="64" t="s">
        <v>2216</v>
      </c>
      <c r="L1454" s="31" t="s">
        <v>2990</v>
      </c>
    </row>
    <row r="1455" spans="1:12" ht="15" customHeight="1" x14ac:dyDescent="0.25">
      <c r="A1455" s="34">
        <v>42860</v>
      </c>
      <c r="B1455" s="33" t="s">
        <v>2998</v>
      </c>
      <c r="C1455" s="157">
        <v>125</v>
      </c>
      <c r="D1455" s="49"/>
      <c r="E1455" s="47" t="s">
        <v>99</v>
      </c>
      <c r="F1455" s="200">
        <v>8800</v>
      </c>
      <c r="G1455" s="48"/>
      <c r="H1455" s="48"/>
      <c r="I1455" s="51" t="s">
        <v>2983</v>
      </c>
      <c r="J1455" s="63" t="s">
        <v>118</v>
      </c>
      <c r="K1455" s="64" t="s">
        <v>2216</v>
      </c>
      <c r="L1455" s="31" t="s">
        <v>2990</v>
      </c>
    </row>
    <row r="1456" spans="1:12" ht="15" customHeight="1" x14ac:dyDescent="0.25">
      <c r="A1456" s="34">
        <v>42861</v>
      </c>
      <c r="B1456" s="33" t="s">
        <v>2998</v>
      </c>
      <c r="C1456" s="157">
        <v>11</v>
      </c>
      <c r="D1456" s="49" t="s">
        <v>127</v>
      </c>
      <c r="E1456" s="47" t="s">
        <v>2062</v>
      </c>
      <c r="F1456" s="200">
        <v>800</v>
      </c>
      <c r="G1456" s="48"/>
      <c r="H1456" s="48"/>
      <c r="I1456" s="51" t="s">
        <v>2983</v>
      </c>
      <c r="J1456" s="63" t="s">
        <v>118</v>
      </c>
      <c r="K1456" s="64" t="s">
        <v>2216</v>
      </c>
      <c r="L1456" s="31" t="s">
        <v>2990</v>
      </c>
    </row>
    <row r="1457" spans="1:12" ht="15" customHeight="1" x14ac:dyDescent="0.25">
      <c r="A1457" s="34">
        <v>42861</v>
      </c>
      <c r="B1457" s="33" t="s">
        <v>2998</v>
      </c>
      <c r="C1457" s="157">
        <v>11</v>
      </c>
      <c r="D1457" s="49" t="s">
        <v>127</v>
      </c>
      <c r="E1457" s="47" t="s">
        <v>2063</v>
      </c>
      <c r="F1457" s="200">
        <v>1450</v>
      </c>
      <c r="G1457" s="48"/>
      <c r="H1457" s="48"/>
      <c r="I1457" s="51" t="s">
        <v>2983</v>
      </c>
      <c r="J1457" s="63" t="s">
        <v>118</v>
      </c>
      <c r="K1457" s="64" t="s">
        <v>2216</v>
      </c>
      <c r="L1457" s="31" t="s">
        <v>2990</v>
      </c>
    </row>
    <row r="1458" spans="1:12" ht="15" customHeight="1" x14ac:dyDescent="0.25">
      <c r="A1458" s="34">
        <v>42861</v>
      </c>
      <c r="B1458" s="33" t="s">
        <v>2998</v>
      </c>
      <c r="C1458" s="157">
        <v>11</v>
      </c>
      <c r="D1458" s="49" t="s">
        <v>127</v>
      </c>
      <c r="E1458" s="47" t="s">
        <v>2064</v>
      </c>
      <c r="F1458" s="200">
        <v>850</v>
      </c>
      <c r="G1458" s="48"/>
      <c r="H1458" s="48"/>
      <c r="I1458" s="51" t="s">
        <v>2983</v>
      </c>
      <c r="J1458" s="63" t="s">
        <v>118</v>
      </c>
      <c r="K1458" s="64" t="s">
        <v>2216</v>
      </c>
      <c r="L1458" s="31" t="s">
        <v>2990</v>
      </c>
    </row>
    <row r="1459" spans="1:12" ht="15" customHeight="1" x14ac:dyDescent="0.25">
      <c r="A1459" s="34">
        <v>42861</v>
      </c>
      <c r="B1459" s="33" t="s">
        <v>2998</v>
      </c>
      <c r="C1459" s="157">
        <v>12</v>
      </c>
      <c r="D1459" s="49" t="s">
        <v>1869</v>
      </c>
      <c r="E1459" s="47" t="s">
        <v>1950</v>
      </c>
      <c r="F1459" s="200">
        <v>72</v>
      </c>
      <c r="G1459" s="48"/>
      <c r="H1459" s="48"/>
      <c r="I1459" s="51" t="s">
        <v>2983</v>
      </c>
      <c r="J1459" s="63" t="s">
        <v>118</v>
      </c>
      <c r="K1459" s="64" t="s">
        <v>2216</v>
      </c>
      <c r="L1459" s="31" t="s">
        <v>2990</v>
      </c>
    </row>
    <row r="1460" spans="1:12" ht="15" customHeight="1" x14ac:dyDescent="0.25">
      <c r="A1460" s="34">
        <v>42861</v>
      </c>
      <c r="B1460" s="33" t="s">
        <v>2998</v>
      </c>
      <c r="C1460" s="157">
        <v>13</v>
      </c>
      <c r="D1460" s="49" t="s">
        <v>1869</v>
      </c>
      <c r="E1460" s="47" t="s">
        <v>1950</v>
      </c>
      <c r="F1460" s="200">
        <v>49</v>
      </c>
      <c r="G1460" s="48"/>
      <c r="H1460" s="48"/>
      <c r="I1460" s="51" t="s">
        <v>2983</v>
      </c>
      <c r="J1460" s="63" t="s">
        <v>118</v>
      </c>
      <c r="K1460" s="64" t="s">
        <v>2216</v>
      </c>
      <c r="L1460" s="31" t="s">
        <v>2990</v>
      </c>
    </row>
    <row r="1461" spans="1:12" ht="15" customHeight="1" x14ac:dyDescent="0.25">
      <c r="A1461" s="34">
        <v>42861</v>
      </c>
      <c r="B1461" s="33" t="s">
        <v>2998</v>
      </c>
      <c r="C1461" s="157">
        <v>14</v>
      </c>
      <c r="D1461" s="49" t="s">
        <v>2065</v>
      </c>
      <c r="E1461" s="47" t="s">
        <v>1950</v>
      </c>
      <c r="F1461" s="200">
        <v>480</v>
      </c>
      <c r="G1461" s="48"/>
      <c r="H1461" s="48"/>
      <c r="I1461" s="51" t="s">
        <v>2983</v>
      </c>
      <c r="J1461" s="63" t="s">
        <v>118</v>
      </c>
      <c r="K1461" s="64" t="s">
        <v>2216</v>
      </c>
      <c r="L1461" s="31" t="s">
        <v>2990</v>
      </c>
    </row>
    <row r="1462" spans="1:12" ht="15" customHeight="1" x14ac:dyDescent="0.25">
      <c r="A1462" s="34">
        <v>42861</v>
      </c>
      <c r="B1462" s="33" t="s">
        <v>2998</v>
      </c>
      <c r="C1462" s="157">
        <v>14</v>
      </c>
      <c r="D1462" s="49" t="s">
        <v>2065</v>
      </c>
      <c r="E1462" s="47" t="s">
        <v>1950</v>
      </c>
      <c r="F1462" s="200">
        <v>60</v>
      </c>
      <c r="G1462" s="48"/>
      <c r="H1462" s="48"/>
      <c r="I1462" s="51" t="s">
        <v>2983</v>
      </c>
      <c r="J1462" s="63" t="s">
        <v>118</v>
      </c>
      <c r="K1462" s="64" t="s">
        <v>2216</v>
      </c>
      <c r="L1462" s="31" t="s">
        <v>2990</v>
      </c>
    </row>
    <row r="1463" spans="1:12" ht="15" customHeight="1" x14ac:dyDescent="0.25">
      <c r="A1463" s="34">
        <v>42861</v>
      </c>
      <c r="B1463" s="33" t="s">
        <v>2998</v>
      </c>
      <c r="C1463" s="157">
        <v>14</v>
      </c>
      <c r="D1463" s="49" t="s">
        <v>2065</v>
      </c>
      <c r="E1463" s="47" t="s">
        <v>1950</v>
      </c>
      <c r="F1463" s="200">
        <v>40</v>
      </c>
      <c r="G1463" s="48"/>
      <c r="H1463" s="48"/>
      <c r="I1463" s="51" t="s">
        <v>2983</v>
      </c>
      <c r="J1463" s="63" t="s">
        <v>118</v>
      </c>
      <c r="K1463" s="64" t="s">
        <v>2216</v>
      </c>
      <c r="L1463" s="31" t="s">
        <v>2990</v>
      </c>
    </row>
    <row r="1464" spans="1:12" ht="15.75" customHeight="1" x14ac:dyDescent="0.25">
      <c r="A1464" s="34">
        <v>42861</v>
      </c>
      <c r="B1464" s="33" t="s">
        <v>2998</v>
      </c>
      <c r="C1464" s="157">
        <v>14</v>
      </c>
      <c r="D1464" s="49" t="s">
        <v>2065</v>
      </c>
      <c r="E1464" s="47" t="s">
        <v>1950</v>
      </c>
      <c r="F1464" s="200">
        <v>15</v>
      </c>
      <c r="G1464" s="48"/>
      <c r="H1464" s="48"/>
      <c r="I1464" s="51" t="s">
        <v>2983</v>
      </c>
      <c r="J1464" s="63" t="s">
        <v>118</v>
      </c>
      <c r="K1464" s="64" t="s">
        <v>2216</v>
      </c>
      <c r="L1464" s="31" t="s">
        <v>2990</v>
      </c>
    </row>
    <row r="1465" spans="1:12" ht="15.75" customHeight="1" x14ac:dyDescent="0.25">
      <c r="A1465" s="34">
        <v>42861</v>
      </c>
      <c r="B1465" s="33" t="s">
        <v>2998</v>
      </c>
      <c r="C1465" s="157">
        <v>14</v>
      </c>
      <c r="D1465" s="49" t="s">
        <v>2065</v>
      </c>
      <c r="E1465" s="47" t="s">
        <v>1950</v>
      </c>
      <c r="F1465" s="200">
        <v>800</v>
      </c>
      <c r="G1465" s="48"/>
      <c r="H1465" s="48"/>
      <c r="I1465" s="51" t="s">
        <v>2983</v>
      </c>
      <c r="J1465" s="63" t="s">
        <v>118</v>
      </c>
      <c r="K1465" s="64" t="s">
        <v>2216</v>
      </c>
      <c r="L1465" s="31" t="s">
        <v>2990</v>
      </c>
    </row>
    <row r="1466" spans="1:12" ht="15" customHeight="1" x14ac:dyDescent="0.25">
      <c r="A1466" s="34">
        <v>42861</v>
      </c>
      <c r="B1466" s="33" t="s">
        <v>2998</v>
      </c>
      <c r="C1466" s="157">
        <v>14</v>
      </c>
      <c r="D1466" s="49" t="s">
        <v>2065</v>
      </c>
      <c r="E1466" s="47" t="s">
        <v>1950</v>
      </c>
      <c r="F1466" s="200">
        <v>58</v>
      </c>
      <c r="G1466" s="48"/>
      <c r="H1466" s="48"/>
      <c r="I1466" s="51" t="s">
        <v>2983</v>
      </c>
      <c r="J1466" s="63" t="s">
        <v>118</v>
      </c>
      <c r="K1466" s="64" t="s">
        <v>2216</v>
      </c>
      <c r="L1466" s="31" t="s">
        <v>2990</v>
      </c>
    </row>
    <row r="1467" spans="1:12" ht="15" customHeight="1" x14ac:dyDescent="0.25">
      <c r="A1467" s="34">
        <v>42861</v>
      </c>
      <c r="B1467" s="33" t="s">
        <v>2998</v>
      </c>
      <c r="C1467" s="157">
        <v>39</v>
      </c>
      <c r="D1467" s="49" t="s">
        <v>2060</v>
      </c>
      <c r="E1467" s="47" t="s">
        <v>2061</v>
      </c>
      <c r="F1467" s="200">
        <v>353</v>
      </c>
      <c r="G1467" s="48"/>
      <c r="H1467" s="48"/>
      <c r="I1467" s="51" t="s">
        <v>2983</v>
      </c>
      <c r="J1467" s="63" t="s">
        <v>142</v>
      </c>
      <c r="K1467" s="58" t="s">
        <v>2979</v>
      </c>
      <c r="L1467" s="31" t="s">
        <v>2979</v>
      </c>
    </row>
    <row r="1468" spans="1:12" ht="15" customHeight="1" x14ac:dyDescent="0.25">
      <c r="A1468" s="34">
        <v>42861</v>
      </c>
      <c r="B1468" s="33" t="s">
        <v>2998</v>
      </c>
      <c r="C1468" s="157">
        <v>40</v>
      </c>
      <c r="D1468" s="49" t="s">
        <v>2066</v>
      </c>
      <c r="E1468" s="47" t="s">
        <v>2067</v>
      </c>
      <c r="F1468" s="200">
        <v>35</v>
      </c>
      <c r="G1468" s="48"/>
      <c r="H1468" s="48"/>
      <c r="I1468" s="51" t="s">
        <v>2983</v>
      </c>
      <c r="J1468" s="63" t="s">
        <v>142</v>
      </c>
      <c r="K1468" s="58" t="s">
        <v>2980</v>
      </c>
      <c r="L1468" s="31" t="s">
        <v>2989</v>
      </c>
    </row>
    <row r="1469" spans="1:12" ht="15" customHeight="1" x14ac:dyDescent="0.25">
      <c r="A1469" s="137">
        <v>42862</v>
      </c>
      <c r="B1469" s="137" t="s">
        <v>2998</v>
      </c>
      <c r="C1469" s="159">
        <v>5</v>
      </c>
      <c r="D1469" s="138"/>
      <c r="E1469" s="136" t="s">
        <v>1814</v>
      </c>
      <c r="F1469" s="206">
        <v>210</v>
      </c>
      <c r="G1469" s="138"/>
      <c r="H1469" s="138"/>
      <c r="I1469" s="138" t="s">
        <v>2983</v>
      </c>
      <c r="J1469" s="138" t="s">
        <v>142</v>
      </c>
      <c r="K1469" s="145" t="s">
        <v>2989</v>
      </c>
      <c r="L1469" s="138"/>
    </row>
    <row r="1470" spans="1:12" ht="15" customHeight="1" x14ac:dyDescent="0.25">
      <c r="A1470" s="34">
        <v>42862</v>
      </c>
      <c r="B1470" s="33" t="s">
        <v>2998</v>
      </c>
      <c r="C1470" s="157">
        <v>15</v>
      </c>
      <c r="D1470" s="49" t="s">
        <v>271</v>
      </c>
      <c r="E1470" s="47" t="s">
        <v>2068</v>
      </c>
      <c r="F1470" s="200">
        <v>61.5</v>
      </c>
      <c r="G1470" s="48"/>
      <c r="H1470" s="48"/>
      <c r="I1470" s="51" t="s">
        <v>2983</v>
      </c>
      <c r="J1470" s="63" t="s">
        <v>118</v>
      </c>
      <c r="K1470" s="64" t="s">
        <v>2216</v>
      </c>
      <c r="L1470" s="31" t="s">
        <v>2990</v>
      </c>
    </row>
    <row r="1471" spans="1:12" ht="15" customHeight="1" x14ac:dyDescent="0.25">
      <c r="A1471" s="34">
        <v>42862</v>
      </c>
      <c r="B1471" s="33" t="s">
        <v>2998</v>
      </c>
      <c r="C1471" s="157">
        <v>16</v>
      </c>
      <c r="D1471" s="49" t="s">
        <v>375</v>
      </c>
      <c r="E1471" s="47" t="s">
        <v>117</v>
      </c>
      <c r="F1471" s="200">
        <v>17</v>
      </c>
      <c r="G1471" s="48"/>
      <c r="H1471" s="48"/>
      <c r="I1471" s="51" t="s">
        <v>2983</v>
      </c>
      <c r="J1471" s="63" t="s">
        <v>118</v>
      </c>
      <c r="K1471" s="64" t="s">
        <v>2216</v>
      </c>
      <c r="L1471" s="31" t="s">
        <v>2990</v>
      </c>
    </row>
    <row r="1472" spans="1:12" ht="15" customHeight="1" x14ac:dyDescent="0.25">
      <c r="A1472" s="34">
        <v>42862</v>
      </c>
      <c r="B1472" s="33" t="s">
        <v>2998</v>
      </c>
      <c r="C1472" s="157">
        <v>17</v>
      </c>
      <c r="D1472" s="49" t="s">
        <v>127</v>
      </c>
      <c r="E1472" s="47" t="s">
        <v>2071</v>
      </c>
      <c r="F1472" s="200">
        <v>10000</v>
      </c>
      <c r="G1472" s="48"/>
      <c r="H1472" s="48"/>
      <c r="I1472" s="51" t="s">
        <v>2983</v>
      </c>
      <c r="J1472" s="63" t="s">
        <v>118</v>
      </c>
      <c r="K1472" s="64" t="s">
        <v>2216</v>
      </c>
      <c r="L1472" s="31" t="s">
        <v>2990</v>
      </c>
    </row>
    <row r="1473" spans="1:12" ht="15" customHeight="1" x14ac:dyDescent="0.25">
      <c r="A1473" s="34">
        <v>42862</v>
      </c>
      <c r="B1473" s="33" t="s">
        <v>2998</v>
      </c>
      <c r="C1473" s="157">
        <v>17</v>
      </c>
      <c r="D1473" s="49" t="s">
        <v>127</v>
      </c>
      <c r="E1473" s="47" t="s">
        <v>2072</v>
      </c>
      <c r="F1473" s="200">
        <v>3500</v>
      </c>
      <c r="G1473" s="48"/>
      <c r="H1473" s="48"/>
      <c r="I1473" s="51" t="s">
        <v>2983</v>
      </c>
      <c r="J1473" s="63" t="s">
        <v>118</v>
      </c>
      <c r="K1473" s="64" t="s">
        <v>2216</v>
      </c>
      <c r="L1473" s="31" t="s">
        <v>2990</v>
      </c>
    </row>
    <row r="1474" spans="1:12" ht="15" customHeight="1" x14ac:dyDescent="0.25">
      <c r="A1474" s="34">
        <v>42862</v>
      </c>
      <c r="B1474" s="33" t="s">
        <v>2998</v>
      </c>
      <c r="C1474" s="157">
        <v>18</v>
      </c>
      <c r="D1474" s="49" t="s">
        <v>2075</v>
      </c>
      <c r="E1474" s="47" t="s">
        <v>117</v>
      </c>
      <c r="F1474" s="200">
        <v>29260</v>
      </c>
      <c r="G1474" s="48"/>
      <c r="H1474" s="48"/>
      <c r="I1474" s="51" t="s">
        <v>2983</v>
      </c>
      <c r="J1474" s="63" t="s">
        <v>118</v>
      </c>
      <c r="K1474" s="64" t="s">
        <v>2216</v>
      </c>
      <c r="L1474" s="31" t="s">
        <v>2990</v>
      </c>
    </row>
    <row r="1475" spans="1:12" ht="15" customHeight="1" x14ac:dyDescent="0.25">
      <c r="A1475" s="34">
        <v>42862</v>
      </c>
      <c r="B1475" s="33" t="s">
        <v>2998</v>
      </c>
      <c r="C1475" s="157">
        <v>19</v>
      </c>
      <c r="D1475" s="49" t="s">
        <v>515</v>
      </c>
      <c r="E1475" s="47" t="s">
        <v>117</v>
      </c>
      <c r="F1475" s="200">
        <v>14630</v>
      </c>
      <c r="G1475" s="48"/>
      <c r="H1475" s="48"/>
      <c r="I1475" s="51" t="s">
        <v>2983</v>
      </c>
      <c r="J1475" s="63" t="s">
        <v>118</v>
      </c>
      <c r="K1475" s="64" t="s">
        <v>2216</v>
      </c>
      <c r="L1475" s="31" t="s">
        <v>2990</v>
      </c>
    </row>
    <row r="1476" spans="1:12" ht="15" customHeight="1" x14ac:dyDescent="0.25">
      <c r="A1476" s="34">
        <v>42862</v>
      </c>
      <c r="B1476" s="33" t="s">
        <v>2998</v>
      </c>
      <c r="C1476" s="157">
        <v>19</v>
      </c>
      <c r="D1476" s="49" t="s">
        <v>515</v>
      </c>
      <c r="E1476" s="47" t="s">
        <v>117</v>
      </c>
      <c r="F1476" s="200">
        <v>13501</v>
      </c>
      <c r="G1476" s="48"/>
      <c r="H1476" s="48"/>
      <c r="I1476" s="51" t="s">
        <v>2983</v>
      </c>
      <c r="J1476" s="63" t="s">
        <v>118</v>
      </c>
      <c r="K1476" s="64" t="s">
        <v>2216</v>
      </c>
      <c r="L1476" s="31" t="s">
        <v>2990</v>
      </c>
    </row>
    <row r="1477" spans="1:12" ht="15" customHeight="1" x14ac:dyDescent="0.25">
      <c r="A1477" s="34">
        <v>42862</v>
      </c>
      <c r="B1477" s="33" t="s">
        <v>2998</v>
      </c>
      <c r="C1477" s="157">
        <v>37</v>
      </c>
      <c r="D1477" s="49" t="s">
        <v>2073</v>
      </c>
      <c r="E1477" s="47" t="s">
        <v>2074</v>
      </c>
      <c r="F1477" s="200">
        <v>405</v>
      </c>
      <c r="G1477" s="48"/>
      <c r="H1477" s="48"/>
      <c r="I1477" s="51" t="s">
        <v>2983</v>
      </c>
      <c r="J1477" s="63" t="s">
        <v>142</v>
      </c>
      <c r="K1477" s="58" t="s">
        <v>2973</v>
      </c>
      <c r="L1477" s="31" t="s">
        <v>2973</v>
      </c>
    </row>
    <row r="1478" spans="1:12" ht="15" customHeight="1" x14ac:dyDescent="0.25">
      <c r="A1478" s="34">
        <v>42862</v>
      </c>
      <c r="B1478" s="33" t="s">
        <v>2998</v>
      </c>
      <c r="C1478" s="157">
        <v>58</v>
      </c>
      <c r="D1478" s="49" t="s">
        <v>2073</v>
      </c>
      <c r="E1478" s="47" t="s">
        <v>2076</v>
      </c>
      <c r="F1478" s="200">
        <v>50850</v>
      </c>
      <c r="G1478" s="48"/>
      <c r="H1478" s="48"/>
      <c r="I1478" s="51" t="s">
        <v>2983</v>
      </c>
      <c r="J1478" s="63" t="s">
        <v>142</v>
      </c>
      <c r="K1478" s="58" t="s">
        <v>46</v>
      </c>
      <c r="L1478" s="31" t="s">
        <v>46</v>
      </c>
    </row>
    <row r="1479" spans="1:12" ht="15" customHeight="1" x14ac:dyDescent="0.25">
      <c r="A1479" s="34">
        <v>42862</v>
      </c>
      <c r="B1479" s="33" t="s">
        <v>2998</v>
      </c>
      <c r="C1479" s="157">
        <v>133</v>
      </c>
      <c r="D1479" s="49" t="s">
        <v>2069</v>
      </c>
      <c r="E1479" s="47" t="s">
        <v>2070</v>
      </c>
      <c r="F1479" s="200">
        <v>550</v>
      </c>
      <c r="G1479" s="48"/>
      <c r="H1479" s="48"/>
      <c r="I1479" s="51" t="s">
        <v>2983</v>
      </c>
      <c r="J1479" s="63" t="s">
        <v>118</v>
      </c>
      <c r="K1479" s="64" t="s">
        <v>2216</v>
      </c>
      <c r="L1479" s="31" t="s">
        <v>2990</v>
      </c>
    </row>
    <row r="1480" spans="1:12" ht="15" customHeight="1" x14ac:dyDescent="0.25">
      <c r="A1480" s="137">
        <v>42863</v>
      </c>
      <c r="B1480" s="137" t="s">
        <v>2998</v>
      </c>
      <c r="C1480" s="159">
        <v>16</v>
      </c>
      <c r="D1480" s="138"/>
      <c r="E1480" s="138" t="s">
        <v>3280</v>
      </c>
      <c r="F1480" s="205">
        <v>1970</v>
      </c>
      <c r="G1480" s="138"/>
      <c r="H1480" s="138"/>
      <c r="I1480" s="138" t="s">
        <v>2983</v>
      </c>
      <c r="J1480" s="138" t="s">
        <v>142</v>
      </c>
      <c r="K1480" s="138" t="s">
        <v>2979</v>
      </c>
      <c r="L1480" s="138"/>
    </row>
    <row r="1481" spans="1:12" ht="15" customHeight="1" x14ac:dyDescent="0.25">
      <c r="A1481" s="137">
        <v>42863</v>
      </c>
      <c r="B1481" s="137" t="s">
        <v>2998</v>
      </c>
      <c r="C1481" s="159">
        <v>17</v>
      </c>
      <c r="D1481" s="138"/>
      <c r="E1481" s="138" t="s">
        <v>42</v>
      </c>
      <c r="F1481" s="205">
        <v>295</v>
      </c>
      <c r="G1481" s="138"/>
      <c r="H1481" s="138"/>
      <c r="I1481" s="138" t="s">
        <v>2983</v>
      </c>
      <c r="J1481" s="138" t="s">
        <v>142</v>
      </c>
      <c r="K1481" s="31" t="s">
        <v>2989</v>
      </c>
      <c r="L1481" s="138"/>
    </row>
    <row r="1482" spans="1:12" ht="15" customHeight="1" x14ac:dyDescent="0.25">
      <c r="A1482" s="137">
        <v>42863</v>
      </c>
      <c r="B1482" s="137" t="s">
        <v>2998</v>
      </c>
      <c r="C1482" s="159">
        <v>18</v>
      </c>
      <c r="D1482" s="138"/>
      <c r="E1482" s="138" t="s">
        <v>3280</v>
      </c>
      <c r="F1482" s="205">
        <v>183.5</v>
      </c>
      <c r="G1482" s="138"/>
      <c r="H1482" s="138"/>
      <c r="I1482" s="138" t="s">
        <v>2983</v>
      </c>
      <c r="J1482" s="138" t="s">
        <v>142</v>
      </c>
      <c r="K1482" s="145" t="s">
        <v>2989</v>
      </c>
      <c r="L1482" s="138"/>
    </row>
    <row r="1483" spans="1:12" ht="15" customHeight="1" x14ac:dyDescent="0.25">
      <c r="A1483" s="34">
        <v>42863</v>
      </c>
      <c r="B1483" s="33" t="s">
        <v>2998</v>
      </c>
      <c r="C1483" s="157">
        <v>20</v>
      </c>
      <c r="D1483" s="49" t="s">
        <v>134</v>
      </c>
      <c r="E1483" s="47" t="s">
        <v>2077</v>
      </c>
      <c r="F1483" s="200">
        <v>120</v>
      </c>
      <c r="G1483" s="48"/>
      <c r="H1483" s="48"/>
      <c r="I1483" s="51" t="s">
        <v>2983</v>
      </c>
      <c r="J1483" s="63" t="s">
        <v>118</v>
      </c>
      <c r="K1483" s="64" t="s">
        <v>2216</v>
      </c>
      <c r="L1483" s="31" t="s">
        <v>2990</v>
      </c>
    </row>
    <row r="1484" spans="1:12" ht="15" customHeight="1" x14ac:dyDescent="0.25">
      <c r="A1484" s="34">
        <v>42863</v>
      </c>
      <c r="B1484" s="33" t="s">
        <v>2998</v>
      </c>
      <c r="C1484" s="157">
        <v>21</v>
      </c>
      <c r="D1484" s="49" t="s">
        <v>271</v>
      </c>
      <c r="E1484" s="47" t="s">
        <v>2078</v>
      </c>
      <c r="F1484" s="200">
        <v>6800</v>
      </c>
      <c r="G1484" s="48"/>
      <c r="H1484" s="48"/>
      <c r="I1484" s="51" t="s">
        <v>2983</v>
      </c>
      <c r="J1484" s="63" t="s">
        <v>118</v>
      </c>
      <c r="K1484" s="58" t="s">
        <v>10</v>
      </c>
      <c r="L1484" s="31" t="s">
        <v>10</v>
      </c>
    </row>
    <row r="1485" spans="1:12" ht="15" customHeight="1" x14ac:dyDescent="0.25">
      <c r="A1485" s="34">
        <v>42863</v>
      </c>
      <c r="B1485" s="33" t="s">
        <v>2998</v>
      </c>
      <c r="C1485" s="157">
        <v>21</v>
      </c>
      <c r="D1485" s="49" t="s">
        <v>271</v>
      </c>
      <c r="E1485" s="47" t="s">
        <v>2079</v>
      </c>
      <c r="F1485" s="200">
        <v>150</v>
      </c>
      <c r="G1485" s="48"/>
      <c r="H1485" s="48"/>
      <c r="I1485" s="51" t="s">
        <v>2983</v>
      </c>
      <c r="J1485" s="63" t="s">
        <v>118</v>
      </c>
      <c r="K1485" s="58" t="s">
        <v>10</v>
      </c>
      <c r="L1485" s="31" t="s">
        <v>10</v>
      </c>
    </row>
    <row r="1486" spans="1:12" ht="15.75" customHeight="1" x14ac:dyDescent="0.25">
      <c r="A1486" s="34">
        <v>42863</v>
      </c>
      <c r="B1486" s="33" t="s">
        <v>2998</v>
      </c>
      <c r="C1486" s="157">
        <v>22</v>
      </c>
      <c r="D1486" s="49" t="s">
        <v>2081</v>
      </c>
      <c r="E1486" s="47" t="s">
        <v>245</v>
      </c>
      <c r="F1486" s="200">
        <v>11500</v>
      </c>
      <c r="G1486" s="48"/>
      <c r="H1486" s="48"/>
      <c r="I1486" s="51" t="s">
        <v>2983</v>
      </c>
      <c r="J1486" s="63" t="s">
        <v>118</v>
      </c>
      <c r="K1486" s="64" t="s">
        <v>2216</v>
      </c>
      <c r="L1486" s="31" t="s">
        <v>2990</v>
      </c>
    </row>
    <row r="1487" spans="1:12" ht="30" customHeight="1" x14ac:dyDescent="0.25">
      <c r="A1487" s="34">
        <v>42863</v>
      </c>
      <c r="B1487" s="33" t="s">
        <v>2998</v>
      </c>
      <c r="C1487" s="157">
        <v>22</v>
      </c>
      <c r="D1487" s="49" t="s">
        <v>2081</v>
      </c>
      <c r="E1487" s="47" t="s">
        <v>245</v>
      </c>
      <c r="F1487" s="200">
        <v>1330</v>
      </c>
      <c r="G1487" s="48"/>
      <c r="H1487" s="48"/>
      <c r="I1487" s="51" t="s">
        <v>2983</v>
      </c>
      <c r="J1487" s="63" t="s">
        <v>118</v>
      </c>
      <c r="K1487" s="64" t="s">
        <v>2216</v>
      </c>
      <c r="L1487" s="31" t="s">
        <v>2990</v>
      </c>
    </row>
    <row r="1488" spans="1:12" ht="15.75" customHeight="1" x14ac:dyDescent="0.25">
      <c r="A1488" s="34">
        <v>42863</v>
      </c>
      <c r="B1488" s="33" t="s">
        <v>2998</v>
      </c>
      <c r="C1488" s="157">
        <v>22</v>
      </c>
      <c r="D1488" s="49" t="s">
        <v>2081</v>
      </c>
      <c r="E1488" s="47" t="s">
        <v>245</v>
      </c>
      <c r="F1488" s="200">
        <v>2052</v>
      </c>
      <c r="G1488" s="48"/>
      <c r="H1488" s="48"/>
      <c r="I1488" s="51" t="s">
        <v>2983</v>
      </c>
      <c r="J1488" s="63" t="s">
        <v>118</v>
      </c>
      <c r="K1488" s="64" t="s">
        <v>2216</v>
      </c>
      <c r="L1488" s="31" t="s">
        <v>2990</v>
      </c>
    </row>
    <row r="1489" spans="1:12" ht="15.75" customHeight="1" x14ac:dyDescent="0.25">
      <c r="A1489" s="34">
        <v>42863</v>
      </c>
      <c r="B1489" s="33" t="s">
        <v>2998</v>
      </c>
      <c r="C1489" s="157">
        <v>22</v>
      </c>
      <c r="D1489" s="49" t="s">
        <v>2081</v>
      </c>
      <c r="E1489" s="47" t="s">
        <v>245</v>
      </c>
      <c r="F1489" s="200">
        <v>83.6</v>
      </c>
      <c r="G1489" s="48"/>
      <c r="H1489" s="48"/>
      <c r="I1489" s="51" t="s">
        <v>2983</v>
      </c>
      <c r="J1489" s="63" t="s">
        <v>118</v>
      </c>
      <c r="K1489" s="64" t="s">
        <v>2216</v>
      </c>
      <c r="L1489" s="31" t="s">
        <v>2990</v>
      </c>
    </row>
    <row r="1490" spans="1:12" ht="15.75" customHeight="1" x14ac:dyDescent="0.25">
      <c r="A1490" s="34">
        <v>42863</v>
      </c>
      <c r="B1490" s="33" t="s">
        <v>2998</v>
      </c>
      <c r="C1490" s="157">
        <v>22</v>
      </c>
      <c r="D1490" s="49" t="s">
        <v>2081</v>
      </c>
      <c r="E1490" s="47" t="s">
        <v>245</v>
      </c>
      <c r="F1490" s="200">
        <v>570</v>
      </c>
      <c r="G1490" s="48"/>
      <c r="H1490" s="48"/>
      <c r="I1490" s="51" t="s">
        <v>2983</v>
      </c>
      <c r="J1490" s="63" t="s">
        <v>118</v>
      </c>
      <c r="K1490" s="64" t="s">
        <v>2216</v>
      </c>
      <c r="L1490" s="31" t="s">
        <v>2990</v>
      </c>
    </row>
    <row r="1491" spans="1:12" ht="15.75" customHeight="1" x14ac:dyDescent="0.25">
      <c r="A1491" s="34">
        <v>42863</v>
      </c>
      <c r="B1491" s="33" t="s">
        <v>2998</v>
      </c>
      <c r="C1491" s="157">
        <v>22</v>
      </c>
      <c r="D1491" s="49" t="s">
        <v>2081</v>
      </c>
      <c r="E1491" s="47" t="s">
        <v>245</v>
      </c>
      <c r="F1491" s="200">
        <v>218.4</v>
      </c>
      <c r="G1491" s="48"/>
      <c r="H1491" s="48"/>
      <c r="I1491" s="51" t="s">
        <v>2983</v>
      </c>
      <c r="J1491" s="63" t="s">
        <v>118</v>
      </c>
      <c r="K1491" s="64" t="s">
        <v>2216</v>
      </c>
      <c r="L1491" s="31" t="s">
        <v>2990</v>
      </c>
    </row>
    <row r="1492" spans="1:12" ht="15.75" customHeight="1" x14ac:dyDescent="0.25">
      <c r="A1492" s="34">
        <v>42863</v>
      </c>
      <c r="B1492" s="33" t="s">
        <v>2998</v>
      </c>
      <c r="C1492" s="157">
        <v>22</v>
      </c>
      <c r="D1492" s="49" t="s">
        <v>2081</v>
      </c>
      <c r="E1492" s="47" t="s">
        <v>245</v>
      </c>
      <c r="F1492" s="200">
        <v>359</v>
      </c>
      <c r="G1492" s="48"/>
      <c r="H1492" s="48"/>
      <c r="I1492" s="51" t="s">
        <v>2983</v>
      </c>
      <c r="J1492" s="63" t="s">
        <v>118</v>
      </c>
      <c r="K1492" s="64" t="s">
        <v>2216</v>
      </c>
      <c r="L1492" s="31" t="s">
        <v>2990</v>
      </c>
    </row>
    <row r="1493" spans="1:12" ht="15.75" customHeight="1" x14ac:dyDescent="0.25">
      <c r="A1493" s="34">
        <v>42863</v>
      </c>
      <c r="B1493" s="33" t="s">
        <v>2998</v>
      </c>
      <c r="C1493" s="157">
        <v>23</v>
      </c>
      <c r="D1493" s="49" t="s">
        <v>515</v>
      </c>
      <c r="E1493" s="47" t="s">
        <v>245</v>
      </c>
      <c r="F1493" s="200">
        <v>7280</v>
      </c>
      <c r="G1493" s="48"/>
      <c r="H1493" s="48"/>
      <c r="I1493" s="51" t="s">
        <v>2983</v>
      </c>
      <c r="J1493" s="63" t="s">
        <v>118</v>
      </c>
      <c r="K1493" s="64" t="s">
        <v>2216</v>
      </c>
      <c r="L1493" s="31" t="s">
        <v>2990</v>
      </c>
    </row>
    <row r="1494" spans="1:12" ht="21" customHeight="1" x14ac:dyDescent="0.25">
      <c r="A1494" s="34">
        <v>42863</v>
      </c>
      <c r="B1494" s="33" t="s">
        <v>2998</v>
      </c>
      <c r="C1494" s="157">
        <v>23</v>
      </c>
      <c r="D1494" s="49" t="s">
        <v>515</v>
      </c>
      <c r="E1494" s="47" t="s">
        <v>245</v>
      </c>
      <c r="F1494" s="200">
        <v>11130</v>
      </c>
      <c r="G1494" s="48"/>
      <c r="H1494" s="48"/>
      <c r="I1494" s="51" t="s">
        <v>2983</v>
      </c>
      <c r="J1494" s="63" t="s">
        <v>118</v>
      </c>
      <c r="K1494" s="64" t="s">
        <v>2216</v>
      </c>
      <c r="L1494" s="31" t="s">
        <v>2990</v>
      </c>
    </row>
    <row r="1495" spans="1:12" ht="31.5" customHeight="1" x14ac:dyDescent="0.25">
      <c r="A1495" s="34">
        <v>42863</v>
      </c>
      <c r="B1495" s="33" t="s">
        <v>2998</v>
      </c>
      <c r="C1495" s="157">
        <v>23</v>
      </c>
      <c r="D1495" s="49" t="s">
        <v>515</v>
      </c>
      <c r="E1495" s="47" t="s">
        <v>245</v>
      </c>
      <c r="F1495" s="200">
        <v>4838</v>
      </c>
      <c r="G1495" s="48"/>
      <c r="H1495" s="48"/>
      <c r="I1495" s="51" t="s">
        <v>2983</v>
      </c>
      <c r="J1495" s="63" t="s">
        <v>118</v>
      </c>
      <c r="K1495" s="64" t="s">
        <v>2216</v>
      </c>
      <c r="L1495" s="31" t="s">
        <v>2990</v>
      </c>
    </row>
    <row r="1496" spans="1:12" ht="15.75" customHeight="1" x14ac:dyDescent="0.25">
      <c r="A1496" s="34">
        <v>42863</v>
      </c>
      <c r="B1496" s="33" t="s">
        <v>2998</v>
      </c>
      <c r="C1496" s="157">
        <v>23</v>
      </c>
      <c r="D1496" s="49" t="s">
        <v>515</v>
      </c>
      <c r="E1496" s="47" t="s">
        <v>245</v>
      </c>
      <c r="F1496" s="200">
        <v>13501</v>
      </c>
      <c r="G1496" s="48"/>
      <c r="H1496" s="48"/>
      <c r="I1496" s="51" t="s">
        <v>2983</v>
      </c>
      <c r="J1496" s="63" t="s">
        <v>118</v>
      </c>
      <c r="K1496" s="64" t="s">
        <v>2216</v>
      </c>
      <c r="L1496" s="31" t="s">
        <v>2990</v>
      </c>
    </row>
    <row r="1497" spans="1:12" ht="15.75" customHeight="1" x14ac:dyDescent="0.25">
      <c r="A1497" s="34">
        <v>42863</v>
      </c>
      <c r="B1497" s="33" t="s">
        <v>2998</v>
      </c>
      <c r="C1497" s="157">
        <v>23</v>
      </c>
      <c r="D1497" s="49" t="s">
        <v>515</v>
      </c>
      <c r="E1497" s="47" t="s">
        <v>245</v>
      </c>
      <c r="F1497" s="200">
        <v>4096</v>
      </c>
      <c r="G1497" s="48"/>
      <c r="H1497" s="48"/>
      <c r="I1497" s="51" t="s">
        <v>2983</v>
      </c>
      <c r="J1497" s="63" t="s">
        <v>118</v>
      </c>
      <c r="K1497" s="64" t="s">
        <v>2216</v>
      </c>
      <c r="L1497" s="31" t="s">
        <v>2990</v>
      </c>
    </row>
    <row r="1498" spans="1:12" ht="15.75" customHeight="1" x14ac:dyDescent="0.25">
      <c r="A1498" s="34">
        <v>42863</v>
      </c>
      <c r="B1498" s="33" t="s">
        <v>2998</v>
      </c>
      <c r="C1498" s="157">
        <v>24</v>
      </c>
      <c r="D1498" s="49" t="s">
        <v>2081</v>
      </c>
      <c r="E1498" s="47" t="s">
        <v>245</v>
      </c>
      <c r="F1498" s="200">
        <v>1308</v>
      </c>
      <c r="G1498" s="48"/>
      <c r="H1498" s="48"/>
      <c r="I1498" s="51" t="s">
        <v>2983</v>
      </c>
      <c r="J1498" s="63" t="s">
        <v>118</v>
      </c>
      <c r="K1498" s="64" t="s">
        <v>2216</v>
      </c>
      <c r="L1498" s="31" t="s">
        <v>2990</v>
      </c>
    </row>
    <row r="1499" spans="1:12" ht="15.75" customHeight="1" x14ac:dyDescent="0.25">
      <c r="A1499" s="34">
        <v>42863</v>
      </c>
      <c r="B1499" s="33" t="s">
        <v>2998</v>
      </c>
      <c r="C1499" s="157">
        <v>24</v>
      </c>
      <c r="D1499" s="49" t="s">
        <v>2081</v>
      </c>
      <c r="E1499" s="47" t="s">
        <v>245</v>
      </c>
      <c r="F1499" s="200">
        <v>256.5</v>
      </c>
      <c r="G1499" s="48"/>
      <c r="H1499" s="48"/>
      <c r="I1499" s="51" t="s">
        <v>2983</v>
      </c>
      <c r="J1499" s="63" t="s">
        <v>118</v>
      </c>
      <c r="K1499" s="64" t="s">
        <v>2216</v>
      </c>
      <c r="L1499" s="31" t="s">
        <v>2990</v>
      </c>
    </row>
    <row r="1500" spans="1:12" ht="15.75" customHeight="1" x14ac:dyDescent="0.25">
      <c r="A1500" s="34">
        <v>42863</v>
      </c>
      <c r="B1500" s="33" t="s">
        <v>2998</v>
      </c>
      <c r="C1500" s="157">
        <v>24</v>
      </c>
      <c r="D1500" s="49" t="s">
        <v>2081</v>
      </c>
      <c r="E1500" s="47" t="s">
        <v>245</v>
      </c>
      <c r="F1500" s="200">
        <v>1140</v>
      </c>
      <c r="G1500" s="48"/>
      <c r="H1500" s="48"/>
      <c r="I1500" s="51" t="s">
        <v>2983</v>
      </c>
      <c r="J1500" s="63" t="s">
        <v>118</v>
      </c>
      <c r="K1500" s="64" t="s">
        <v>2216</v>
      </c>
      <c r="L1500" s="31" t="s">
        <v>2990</v>
      </c>
    </row>
    <row r="1501" spans="1:12" ht="15.75" customHeight="1" x14ac:dyDescent="0.25">
      <c r="A1501" s="34">
        <v>42863</v>
      </c>
      <c r="B1501" s="33" t="s">
        <v>2998</v>
      </c>
      <c r="C1501" s="157">
        <v>24</v>
      </c>
      <c r="D1501" s="49" t="s">
        <v>2081</v>
      </c>
      <c r="E1501" s="47" t="s">
        <v>245</v>
      </c>
      <c r="F1501" s="200">
        <v>21</v>
      </c>
      <c r="G1501" s="48"/>
      <c r="H1501" s="48"/>
      <c r="I1501" s="51" t="s">
        <v>2983</v>
      </c>
      <c r="J1501" s="63" t="s">
        <v>118</v>
      </c>
      <c r="K1501" s="64" t="s">
        <v>2216</v>
      </c>
      <c r="L1501" s="31" t="s">
        <v>2990</v>
      </c>
    </row>
    <row r="1502" spans="1:12" ht="15.75" customHeight="1" x14ac:dyDescent="0.25">
      <c r="A1502" s="34">
        <v>42863</v>
      </c>
      <c r="B1502" s="33" t="s">
        <v>2998</v>
      </c>
      <c r="C1502" s="157">
        <v>24</v>
      </c>
      <c r="D1502" s="49" t="s">
        <v>2081</v>
      </c>
      <c r="E1502" s="47" t="s">
        <v>245</v>
      </c>
      <c r="F1502" s="200">
        <v>14.25</v>
      </c>
      <c r="G1502" s="48"/>
      <c r="H1502" s="48"/>
      <c r="I1502" s="51" t="s">
        <v>2983</v>
      </c>
      <c r="J1502" s="63" t="s">
        <v>118</v>
      </c>
      <c r="K1502" s="64" t="s">
        <v>2216</v>
      </c>
      <c r="L1502" s="31" t="s">
        <v>2990</v>
      </c>
    </row>
    <row r="1503" spans="1:12" ht="15.75" customHeight="1" x14ac:dyDescent="0.25">
      <c r="A1503" s="34">
        <v>42863</v>
      </c>
      <c r="B1503" s="33" t="s">
        <v>2998</v>
      </c>
      <c r="C1503" s="157">
        <v>24</v>
      </c>
      <c r="D1503" s="49" t="s">
        <v>2081</v>
      </c>
      <c r="E1503" s="47" t="s">
        <v>245</v>
      </c>
      <c r="F1503" s="200">
        <v>14.25</v>
      </c>
      <c r="G1503" s="48"/>
      <c r="H1503" s="48"/>
      <c r="I1503" s="51" t="s">
        <v>2983</v>
      </c>
      <c r="J1503" s="63" t="s">
        <v>118</v>
      </c>
      <c r="K1503" s="64" t="s">
        <v>2216</v>
      </c>
      <c r="L1503" s="31" t="s">
        <v>2990</v>
      </c>
    </row>
    <row r="1504" spans="1:12" ht="15.75" customHeight="1" x14ac:dyDescent="0.25">
      <c r="A1504" s="34">
        <v>42863</v>
      </c>
      <c r="B1504" s="33" t="s">
        <v>2998</v>
      </c>
      <c r="C1504" s="157">
        <v>25</v>
      </c>
      <c r="D1504" s="49" t="s">
        <v>2065</v>
      </c>
      <c r="E1504" s="47" t="s">
        <v>245</v>
      </c>
      <c r="F1504" s="200">
        <v>56.75</v>
      </c>
      <c r="G1504" s="48"/>
      <c r="H1504" s="48"/>
      <c r="I1504" s="51" t="s">
        <v>2983</v>
      </c>
      <c r="J1504" s="63" t="s">
        <v>118</v>
      </c>
      <c r="K1504" s="64" t="s">
        <v>2216</v>
      </c>
      <c r="L1504" s="31" t="s">
        <v>2990</v>
      </c>
    </row>
    <row r="1505" spans="1:12" ht="15.75" customHeight="1" x14ac:dyDescent="0.25">
      <c r="A1505" s="34">
        <v>42863</v>
      </c>
      <c r="B1505" s="33" t="s">
        <v>2998</v>
      </c>
      <c r="C1505" s="157">
        <v>25</v>
      </c>
      <c r="D1505" s="49" t="s">
        <v>2065</v>
      </c>
      <c r="E1505" s="47" t="s">
        <v>245</v>
      </c>
      <c r="F1505" s="200">
        <v>40</v>
      </c>
      <c r="G1505" s="48"/>
      <c r="H1505" s="48"/>
      <c r="I1505" s="51" t="s">
        <v>2983</v>
      </c>
      <c r="J1505" s="63" t="s">
        <v>118</v>
      </c>
      <c r="K1505" s="64" t="s">
        <v>2216</v>
      </c>
      <c r="L1505" s="31" t="s">
        <v>2990</v>
      </c>
    </row>
    <row r="1506" spans="1:12" ht="15.75" customHeight="1" x14ac:dyDescent="0.25">
      <c r="A1506" s="34">
        <v>42863</v>
      </c>
      <c r="B1506" s="33" t="s">
        <v>2998</v>
      </c>
      <c r="C1506" s="157">
        <v>25</v>
      </c>
      <c r="D1506" s="49" t="s">
        <v>2065</v>
      </c>
      <c r="E1506" s="47" t="s">
        <v>245</v>
      </c>
      <c r="F1506" s="200">
        <v>57</v>
      </c>
      <c r="G1506" s="48"/>
      <c r="H1506" s="48"/>
      <c r="I1506" s="51" t="s">
        <v>2983</v>
      </c>
      <c r="J1506" s="63" t="s">
        <v>118</v>
      </c>
      <c r="K1506" s="64" t="s">
        <v>2216</v>
      </c>
      <c r="L1506" s="31" t="s">
        <v>2990</v>
      </c>
    </row>
    <row r="1507" spans="1:12" ht="15.75" customHeight="1" x14ac:dyDescent="0.25">
      <c r="A1507" s="34">
        <v>42863</v>
      </c>
      <c r="B1507" s="33" t="s">
        <v>2998</v>
      </c>
      <c r="C1507" s="157">
        <v>25</v>
      </c>
      <c r="D1507" s="49" t="s">
        <v>2065</v>
      </c>
      <c r="E1507" s="47" t="s">
        <v>245</v>
      </c>
      <c r="F1507" s="200">
        <v>144</v>
      </c>
      <c r="G1507" s="48"/>
      <c r="H1507" s="48"/>
      <c r="I1507" s="51" t="s">
        <v>2983</v>
      </c>
      <c r="J1507" s="63" t="s">
        <v>118</v>
      </c>
      <c r="K1507" s="64" t="s">
        <v>2216</v>
      </c>
      <c r="L1507" s="31" t="s">
        <v>2990</v>
      </c>
    </row>
    <row r="1508" spans="1:12" ht="15.75" customHeight="1" x14ac:dyDescent="0.25">
      <c r="A1508" s="34">
        <v>42863</v>
      </c>
      <c r="B1508" s="33" t="s">
        <v>2998</v>
      </c>
      <c r="C1508" s="157">
        <v>25</v>
      </c>
      <c r="D1508" s="49" t="s">
        <v>2065</v>
      </c>
      <c r="E1508" s="47" t="s">
        <v>245</v>
      </c>
      <c r="F1508" s="200">
        <v>3.75</v>
      </c>
      <c r="G1508" s="48"/>
      <c r="H1508" s="48"/>
      <c r="I1508" s="51" t="s">
        <v>2983</v>
      </c>
      <c r="J1508" s="63" t="s">
        <v>118</v>
      </c>
      <c r="K1508" s="64" t="s">
        <v>2216</v>
      </c>
      <c r="L1508" s="31" t="s">
        <v>2990</v>
      </c>
    </row>
    <row r="1509" spans="1:12" ht="15.75" customHeight="1" x14ac:dyDescent="0.25">
      <c r="A1509" s="34">
        <v>42863</v>
      </c>
      <c r="B1509" s="33" t="s">
        <v>2998</v>
      </c>
      <c r="C1509" s="157">
        <v>35</v>
      </c>
      <c r="D1509" s="49" t="s">
        <v>75</v>
      </c>
      <c r="E1509" s="47" t="s">
        <v>2080</v>
      </c>
      <c r="F1509" s="200">
        <v>20</v>
      </c>
      <c r="G1509" s="48"/>
      <c r="H1509" s="48"/>
      <c r="I1509" s="51" t="s">
        <v>2983</v>
      </c>
      <c r="J1509" s="63" t="s">
        <v>142</v>
      </c>
      <c r="K1509" s="58" t="s">
        <v>2977</v>
      </c>
      <c r="L1509" s="31" t="s">
        <v>2989</v>
      </c>
    </row>
    <row r="1510" spans="1:12" ht="15.75" customHeight="1" x14ac:dyDescent="0.25">
      <c r="A1510" s="34">
        <v>42863</v>
      </c>
      <c r="B1510" s="33" t="s">
        <v>2998</v>
      </c>
      <c r="C1510" s="157">
        <v>35</v>
      </c>
      <c r="D1510" s="49" t="s">
        <v>75</v>
      </c>
      <c r="E1510" s="47" t="s">
        <v>2080</v>
      </c>
      <c r="F1510" s="200">
        <v>20</v>
      </c>
      <c r="G1510" s="48"/>
      <c r="H1510" s="48"/>
      <c r="I1510" s="51" t="s">
        <v>2983</v>
      </c>
      <c r="J1510" s="63" t="s">
        <v>142</v>
      </c>
      <c r="K1510" s="58" t="s">
        <v>2977</v>
      </c>
      <c r="L1510" s="31" t="s">
        <v>2989</v>
      </c>
    </row>
    <row r="1511" spans="1:12" ht="15.75" customHeight="1" x14ac:dyDescent="0.25">
      <c r="A1511" s="34">
        <v>42863</v>
      </c>
      <c r="B1511" s="33" t="s">
        <v>2998</v>
      </c>
      <c r="C1511" s="157">
        <v>36</v>
      </c>
      <c r="D1511" s="49" t="s">
        <v>177</v>
      </c>
      <c r="E1511" s="47" t="s">
        <v>2082</v>
      </c>
      <c r="F1511" s="200">
        <v>1145</v>
      </c>
      <c r="G1511" s="48"/>
      <c r="H1511" s="48"/>
      <c r="I1511" s="51" t="s">
        <v>2983</v>
      </c>
      <c r="J1511" s="63" t="s">
        <v>142</v>
      </c>
      <c r="K1511" s="31" t="s">
        <v>3408</v>
      </c>
      <c r="L1511" s="31" t="s">
        <v>2975</v>
      </c>
    </row>
    <row r="1512" spans="1:12" ht="15.75" customHeight="1" x14ac:dyDescent="0.25">
      <c r="A1512" s="34">
        <v>42863</v>
      </c>
      <c r="B1512" s="33" t="s">
        <v>2998</v>
      </c>
      <c r="C1512" s="157">
        <v>43</v>
      </c>
      <c r="D1512" s="49" t="s">
        <v>1872</v>
      </c>
      <c r="E1512" s="47" t="s">
        <v>2083</v>
      </c>
      <c r="F1512" s="200">
        <v>250</v>
      </c>
      <c r="G1512" s="48"/>
      <c r="H1512" s="48"/>
      <c r="I1512" s="51" t="s">
        <v>2983</v>
      </c>
      <c r="J1512" s="63" t="s">
        <v>142</v>
      </c>
      <c r="K1512" s="31" t="s">
        <v>2974</v>
      </c>
      <c r="L1512" s="31" t="s">
        <v>2989</v>
      </c>
    </row>
    <row r="1513" spans="1:12" ht="15.75" customHeight="1" x14ac:dyDescent="0.25">
      <c r="A1513" s="34">
        <v>42863</v>
      </c>
      <c r="B1513" s="33" t="s">
        <v>2998</v>
      </c>
      <c r="C1513" s="157">
        <v>44</v>
      </c>
      <c r="D1513" s="49" t="s">
        <v>429</v>
      </c>
      <c r="E1513" s="47" t="s">
        <v>2084</v>
      </c>
      <c r="F1513" s="200">
        <v>245</v>
      </c>
      <c r="G1513" s="48"/>
      <c r="H1513" s="48"/>
      <c r="I1513" s="51" t="s">
        <v>2983</v>
      </c>
      <c r="J1513" s="63" t="s">
        <v>142</v>
      </c>
      <c r="K1513" s="58" t="s">
        <v>2979</v>
      </c>
      <c r="L1513" s="31" t="s">
        <v>2979</v>
      </c>
    </row>
    <row r="1514" spans="1:12" ht="15.75" customHeight="1" x14ac:dyDescent="0.25">
      <c r="A1514" s="34">
        <v>42863</v>
      </c>
      <c r="B1514" s="33" t="s">
        <v>2998</v>
      </c>
      <c r="C1514" s="157">
        <v>62</v>
      </c>
      <c r="D1514" s="49"/>
      <c r="E1514" s="47" t="s">
        <v>3352</v>
      </c>
      <c r="F1514" s="200">
        <v>7762.75</v>
      </c>
      <c r="G1514" s="48"/>
      <c r="H1514" s="48"/>
      <c r="I1514" s="51" t="s">
        <v>2983</v>
      </c>
      <c r="J1514" s="63" t="s">
        <v>3415</v>
      </c>
      <c r="K1514" s="52" t="s">
        <v>3414</v>
      </c>
      <c r="L1514" s="31"/>
    </row>
    <row r="1515" spans="1:12" ht="15.75" customHeight="1" x14ac:dyDescent="0.25">
      <c r="A1515" s="137">
        <v>42863</v>
      </c>
      <c r="B1515" s="137" t="s">
        <v>2998</v>
      </c>
      <c r="C1515" s="159">
        <v>134</v>
      </c>
      <c r="D1515" s="138"/>
      <c r="E1515" s="136" t="s">
        <v>3234</v>
      </c>
      <c r="F1515" s="206">
        <v>2000</v>
      </c>
      <c r="G1515" s="138"/>
      <c r="H1515" s="138"/>
      <c r="I1515" s="138" t="s">
        <v>2983</v>
      </c>
      <c r="J1515" s="138" t="s">
        <v>118</v>
      </c>
      <c r="K1515" s="138" t="s">
        <v>10</v>
      </c>
      <c r="L1515" s="138"/>
    </row>
    <row r="1516" spans="1:12" ht="15.75" customHeight="1" x14ac:dyDescent="0.25">
      <c r="A1516" s="34">
        <v>42864</v>
      </c>
      <c r="B1516" s="33" t="s">
        <v>2998</v>
      </c>
      <c r="C1516" s="157">
        <v>26</v>
      </c>
      <c r="D1516" s="49" t="s">
        <v>271</v>
      </c>
      <c r="E1516" s="47" t="s">
        <v>2086</v>
      </c>
      <c r="F1516" s="200">
        <v>250</v>
      </c>
      <c r="G1516" s="48"/>
      <c r="H1516" s="48"/>
      <c r="I1516" s="51" t="s">
        <v>2983</v>
      </c>
      <c r="J1516" s="63" t="s">
        <v>118</v>
      </c>
      <c r="K1516" s="64" t="s">
        <v>2216</v>
      </c>
      <c r="L1516" s="31" t="s">
        <v>2990</v>
      </c>
    </row>
    <row r="1517" spans="1:12" ht="15.75" customHeight="1" x14ac:dyDescent="0.25">
      <c r="A1517" s="34">
        <v>42864</v>
      </c>
      <c r="B1517" s="33" t="s">
        <v>2998</v>
      </c>
      <c r="C1517" s="157">
        <v>27</v>
      </c>
      <c r="D1517" s="49" t="s">
        <v>271</v>
      </c>
      <c r="E1517" s="47" t="s">
        <v>2085</v>
      </c>
      <c r="F1517" s="200">
        <v>620</v>
      </c>
      <c r="G1517" s="48"/>
      <c r="H1517" s="48"/>
      <c r="I1517" s="51" t="s">
        <v>2983</v>
      </c>
      <c r="J1517" s="63" t="s">
        <v>118</v>
      </c>
      <c r="K1517" s="64" t="s">
        <v>2216</v>
      </c>
      <c r="L1517" s="31" t="s">
        <v>2990</v>
      </c>
    </row>
    <row r="1518" spans="1:12" ht="15.75" customHeight="1" x14ac:dyDescent="0.25">
      <c r="A1518" s="34">
        <v>42864</v>
      </c>
      <c r="B1518" s="33" t="s">
        <v>2998</v>
      </c>
      <c r="C1518" s="157">
        <v>28</v>
      </c>
      <c r="D1518" s="49" t="s">
        <v>271</v>
      </c>
      <c r="E1518" s="47" t="s">
        <v>2086</v>
      </c>
      <c r="F1518" s="200">
        <v>1050</v>
      </c>
      <c r="G1518" s="48"/>
      <c r="H1518" s="48"/>
      <c r="I1518" s="51" t="s">
        <v>2983</v>
      </c>
      <c r="J1518" s="63" t="s">
        <v>118</v>
      </c>
      <c r="K1518" s="64" t="s">
        <v>2216</v>
      </c>
      <c r="L1518" s="31" t="s">
        <v>2990</v>
      </c>
    </row>
    <row r="1519" spans="1:12" ht="15.75" customHeight="1" x14ac:dyDescent="0.25">
      <c r="A1519" s="34">
        <v>42864</v>
      </c>
      <c r="B1519" s="33" t="s">
        <v>2998</v>
      </c>
      <c r="C1519" s="157">
        <v>29</v>
      </c>
      <c r="D1519" s="49" t="s">
        <v>1869</v>
      </c>
      <c r="E1519" s="47" t="s">
        <v>1950</v>
      </c>
      <c r="F1519" s="200">
        <v>109</v>
      </c>
      <c r="G1519" s="48"/>
      <c r="H1519" s="48"/>
      <c r="I1519" s="51" t="s">
        <v>2983</v>
      </c>
      <c r="J1519" s="63" t="s">
        <v>118</v>
      </c>
      <c r="K1519" s="64" t="s">
        <v>2216</v>
      </c>
      <c r="L1519" s="31" t="s">
        <v>2990</v>
      </c>
    </row>
    <row r="1520" spans="1:12" ht="15.75" customHeight="1" x14ac:dyDescent="0.25">
      <c r="A1520" s="34">
        <v>42865</v>
      </c>
      <c r="B1520" s="33" t="s">
        <v>2998</v>
      </c>
      <c r="C1520" s="157">
        <v>30</v>
      </c>
      <c r="D1520" s="49" t="s">
        <v>271</v>
      </c>
      <c r="E1520" s="47" t="s">
        <v>2086</v>
      </c>
      <c r="F1520" s="200">
        <v>1300</v>
      </c>
      <c r="G1520" s="48"/>
      <c r="H1520" s="48"/>
      <c r="I1520" s="51" t="s">
        <v>2983</v>
      </c>
      <c r="J1520" s="63" t="s">
        <v>118</v>
      </c>
      <c r="K1520" s="64" t="s">
        <v>2216</v>
      </c>
      <c r="L1520" s="31" t="s">
        <v>2990</v>
      </c>
    </row>
    <row r="1521" spans="1:12" ht="15.75" customHeight="1" x14ac:dyDescent="0.25">
      <c r="A1521" s="34">
        <v>42865</v>
      </c>
      <c r="B1521" s="33" t="s">
        <v>2998</v>
      </c>
      <c r="C1521" s="157">
        <v>31</v>
      </c>
      <c r="D1521" s="49" t="s">
        <v>1869</v>
      </c>
      <c r="E1521" s="47" t="s">
        <v>1950</v>
      </c>
      <c r="F1521" s="200">
        <v>500.5</v>
      </c>
      <c r="G1521" s="48"/>
      <c r="H1521" s="48"/>
      <c r="I1521" s="51" t="s">
        <v>2983</v>
      </c>
      <c r="J1521" s="63" t="s">
        <v>118</v>
      </c>
      <c r="K1521" s="64" t="s">
        <v>2216</v>
      </c>
      <c r="L1521" s="31" t="s">
        <v>2990</v>
      </c>
    </row>
    <row r="1522" spans="1:12" ht="15.75" customHeight="1" x14ac:dyDescent="0.25">
      <c r="A1522" s="34">
        <v>42865</v>
      </c>
      <c r="B1522" s="33" t="s">
        <v>2998</v>
      </c>
      <c r="C1522" s="157">
        <v>32</v>
      </c>
      <c r="D1522" s="49" t="s">
        <v>2088</v>
      </c>
      <c r="E1522" s="47" t="s">
        <v>245</v>
      </c>
      <c r="F1522" s="200">
        <v>20400</v>
      </c>
      <c r="G1522" s="48"/>
      <c r="H1522" s="48"/>
      <c r="I1522" s="51" t="s">
        <v>2983</v>
      </c>
      <c r="J1522" s="63" t="s">
        <v>118</v>
      </c>
      <c r="K1522" s="64" t="s">
        <v>2216</v>
      </c>
      <c r="L1522" s="31" t="s">
        <v>2990</v>
      </c>
    </row>
    <row r="1523" spans="1:12" ht="31.5" customHeight="1" x14ac:dyDescent="0.25">
      <c r="A1523" s="34">
        <v>42865</v>
      </c>
      <c r="B1523" s="33" t="s">
        <v>2998</v>
      </c>
      <c r="C1523" s="157">
        <v>33</v>
      </c>
      <c r="D1523" s="49" t="s">
        <v>2065</v>
      </c>
      <c r="E1523" s="47" t="s">
        <v>117</v>
      </c>
      <c r="F1523" s="200">
        <v>57.5</v>
      </c>
      <c r="G1523" s="48"/>
      <c r="H1523" s="48"/>
      <c r="I1523" s="51" t="s">
        <v>2983</v>
      </c>
      <c r="J1523" s="63" t="s">
        <v>118</v>
      </c>
      <c r="K1523" s="64" t="s">
        <v>2216</v>
      </c>
      <c r="L1523" s="31" t="s">
        <v>2990</v>
      </c>
    </row>
    <row r="1524" spans="1:12" ht="15.75" customHeight="1" x14ac:dyDescent="0.25">
      <c r="A1524" s="34">
        <v>42865</v>
      </c>
      <c r="B1524" s="33" t="s">
        <v>2998</v>
      </c>
      <c r="C1524" s="157">
        <v>33</v>
      </c>
      <c r="D1524" s="49" t="s">
        <v>2065</v>
      </c>
      <c r="E1524" s="47" t="s">
        <v>117</v>
      </c>
      <c r="F1524" s="200">
        <v>57.5</v>
      </c>
      <c r="G1524" s="48"/>
      <c r="H1524" s="48"/>
      <c r="I1524" s="51" t="s">
        <v>2983</v>
      </c>
      <c r="J1524" s="63" t="s">
        <v>118</v>
      </c>
      <c r="K1524" s="64" t="s">
        <v>2216</v>
      </c>
      <c r="L1524" s="31" t="s">
        <v>2990</v>
      </c>
    </row>
    <row r="1525" spans="1:12" ht="15.75" customHeight="1" x14ac:dyDescent="0.25">
      <c r="A1525" s="34">
        <v>42865</v>
      </c>
      <c r="B1525" s="33" t="s">
        <v>2998</v>
      </c>
      <c r="C1525" s="157">
        <v>45</v>
      </c>
      <c r="D1525" s="49" t="s">
        <v>75</v>
      </c>
      <c r="E1525" s="47" t="s">
        <v>2087</v>
      </c>
      <c r="F1525" s="200">
        <v>148.5</v>
      </c>
      <c r="G1525" s="48"/>
      <c r="H1525" s="48"/>
      <c r="I1525" s="51" t="s">
        <v>2983</v>
      </c>
      <c r="J1525" s="63" t="s">
        <v>142</v>
      </c>
      <c r="K1525" s="58" t="s">
        <v>2977</v>
      </c>
      <c r="L1525" s="31" t="s">
        <v>2989</v>
      </c>
    </row>
    <row r="1526" spans="1:12" ht="15.75" customHeight="1" x14ac:dyDescent="0.25">
      <c r="A1526" s="34">
        <v>42865</v>
      </c>
      <c r="B1526" s="33" t="s">
        <v>2998</v>
      </c>
      <c r="C1526" s="157">
        <v>46</v>
      </c>
      <c r="D1526" s="49" t="s">
        <v>822</v>
      </c>
      <c r="E1526" s="47" t="s">
        <v>2089</v>
      </c>
      <c r="F1526" s="200">
        <v>200</v>
      </c>
      <c r="G1526" s="48"/>
      <c r="H1526" s="48"/>
      <c r="I1526" s="51" t="s">
        <v>2983</v>
      </c>
      <c r="J1526" s="63" t="s">
        <v>142</v>
      </c>
      <c r="K1526" s="58" t="s">
        <v>2980</v>
      </c>
      <c r="L1526" s="31" t="s">
        <v>2989</v>
      </c>
    </row>
    <row r="1527" spans="1:12" ht="15.75" customHeight="1" x14ac:dyDescent="0.25">
      <c r="A1527" s="34">
        <v>42865</v>
      </c>
      <c r="B1527" s="33" t="s">
        <v>2998</v>
      </c>
      <c r="C1527" s="157">
        <v>47</v>
      </c>
      <c r="D1527" s="49" t="s">
        <v>1872</v>
      </c>
      <c r="E1527" s="47" t="s">
        <v>2090</v>
      </c>
      <c r="F1527" s="200">
        <v>250</v>
      </c>
      <c r="G1527" s="48"/>
      <c r="H1527" s="48"/>
      <c r="I1527" s="51" t="s">
        <v>2983</v>
      </c>
      <c r="J1527" s="63" t="s">
        <v>142</v>
      </c>
      <c r="K1527" s="31" t="s">
        <v>2974</v>
      </c>
      <c r="L1527" s="31" t="s">
        <v>2989</v>
      </c>
    </row>
    <row r="1528" spans="1:12" ht="15.75" customHeight="1" x14ac:dyDescent="0.25">
      <c r="A1528" s="34">
        <v>42865</v>
      </c>
      <c r="B1528" s="33" t="s">
        <v>2998</v>
      </c>
      <c r="C1528" s="157">
        <v>128</v>
      </c>
      <c r="D1528" s="49"/>
      <c r="E1528" s="47" t="s">
        <v>3348</v>
      </c>
      <c r="F1528" s="200">
        <v>2314</v>
      </c>
      <c r="G1528" s="48"/>
      <c r="H1528" s="48"/>
      <c r="I1528" s="51" t="s">
        <v>2983</v>
      </c>
      <c r="J1528" s="63" t="s">
        <v>118</v>
      </c>
      <c r="K1528" s="64" t="s">
        <v>2216</v>
      </c>
      <c r="L1528" s="31" t="s">
        <v>2990</v>
      </c>
    </row>
    <row r="1529" spans="1:12" ht="15.75" customHeight="1" x14ac:dyDescent="0.25">
      <c r="A1529" s="34">
        <v>42865</v>
      </c>
      <c r="B1529" s="33" t="s">
        <v>2998</v>
      </c>
      <c r="C1529" s="157">
        <v>129</v>
      </c>
      <c r="D1529" s="49"/>
      <c r="E1529" s="47" t="s">
        <v>631</v>
      </c>
      <c r="F1529" s="200">
        <v>115</v>
      </c>
      <c r="G1529" s="48"/>
      <c r="H1529" s="48"/>
      <c r="I1529" s="51" t="s">
        <v>2983</v>
      </c>
      <c r="J1529" s="63" t="s">
        <v>118</v>
      </c>
      <c r="K1529" s="64" t="s">
        <v>2216</v>
      </c>
      <c r="L1529" s="31" t="s">
        <v>2990</v>
      </c>
    </row>
    <row r="1530" spans="1:12" ht="15.75" customHeight="1" x14ac:dyDescent="0.25">
      <c r="A1530" s="137">
        <v>42865</v>
      </c>
      <c r="B1530" s="137" t="s">
        <v>2998</v>
      </c>
      <c r="C1530" s="159">
        <v>134</v>
      </c>
      <c r="D1530" s="138"/>
      <c r="E1530" s="136" t="s">
        <v>3234</v>
      </c>
      <c r="F1530" s="206">
        <v>1000</v>
      </c>
      <c r="G1530" s="138"/>
      <c r="H1530" s="138"/>
      <c r="I1530" s="138" t="s">
        <v>2983</v>
      </c>
      <c r="J1530" s="138" t="s">
        <v>118</v>
      </c>
      <c r="K1530" s="138" t="s">
        <v>10</v>
      </c>
      <c r="L1530" s="138"/>
    </row>
    <row r="1531" spans="1:12" ht="15.75" customHeight="1" x14ac:dyDescent="0.25">
      <c r="A1531" s="34">
        <v>42868</v>
      </c>
      <c r="B1531" s="33" t="s">
        <v>2998</v>
      </c>
      <c r="C1531" s="157">
        <v>34</v>
      </c>
      <c r="D1531" s="49" t="s">
        <v>2091</v>
      </c>
      <c r="E1531" s="47" t="s">
        <v>2092</v>
      </c>
      <c r="F1531" s="200">
        <v>500</v>
      </c>
      <c r="G1531" s="48"/>
      <c r="H1531" s="48"/>
      <c r="I1531" s="51" t="s">
        <v>2983</v>
      </c>
      <c r="J1531" s="63" t="s">
        <v>118</v>
      </c>
      <c r="K1531" s="58" t="s">
        <v>10</v>
      </c>
      <c r="L1531" s="31" t="s">
        <v>10</v>
      </c>
    </row>
    <row r="1532" spans="1:12" ht="15.75" customHeight="1" x14ac:dyDescent="0.25">
      <c r="A1532" s="34">
        <v>42868</v>
      </c>
      <c r="B1532" s="33" t="s">
        <v>2998</v>
      </c>
      <c r="C1532" s="157">
        <v>35</v>
      </c>
      <c r="D1532" s="49" t="s">
        <v>271</v>
      </c>
      <c r="E1532" s="47" t="s">
        <v>2093</v>
      </c>
      <c r="F1532" s="200">
        <v>2314</v>
      </c>
      <c r="G1532" s="48"/>
      <c r="H1532" s="48"/>
      <c r="I1532" s="51" t="s">
        <v>2983</v>
      </c>
      <c r="J1532" s="63" t="s">
        <v>118</v>
      </c>
      <c r="K1532" s="64" t="s">
        <v>2216</v>
      </c>
      <c r="L1532" s="31" t="s">
        <v>2990</v>
      </c>
    </row>
    <row r="1533" spans="1:12" ht="15.75" customHeight="1" x14ac:dyDescent="0.25">
      <c r="A1533" s="34">
        <v>42868</v>
      </c>
      <c r="B1533" s="33" t="s">
        <v>2998</v>
      </c>
      <c r="C1533" s="157">
        <v>48</v>
      </c>
      <c r="D1533" s="49" t="s">
        <v>2094</v>
      </c>
      <c r="E1533" s="47" t="s">
        <v>2095</v>
      </c>
      <c r="F1533" s="200">
        <v>100</v>
      </c>
      <c r="G1533" s="48"/>
      <c r="H1533" s="48"/>
      <c r="I1533" s="51" t="s">
        <v>2983</v>
      </c>
      <c r="J1533" s="63" t="s">
        <v>142</v>
      </c>
      <c r="K1533" s="58" t="s">
        <v>2980</v>
      </c>
      <c r="L1533" s="31" t="s">
        <v>2989</v>
      </c>
    </row>
    <row r="1534" spans="1:12" ht="15.75" customHeight="1" x14ac:dyDescent="0.25">
      <c r="A1534" s="131">
        <v>42868</v>
      </c>
      <c r="B1534" s="144" t="s">
        <v>2998</v>
      </c>
      <c r="C1534" s="158">
        <v>126</v>
      </c>
      <c r="D1534" s="133"/>
      <c r="E1534" s="136" t="s">
        <v>3349</v>
      </c>
      <c r="F1534" s="202">
        <v>430</v>
      </c>
      <c r="G1534" s="134"/>
      <c r="H1534" s="134"/>
      <c r="I1534" s="141" t="s">
        <v>2983</v>
      </c>
      <c r="J1534" s="141" t="s">
        <v>118</v>
      </c>
      <c r="K1534" s="141" t="s">
        <v>2216</v>
      </c>
      <c r="L1534" s="135" t="s">
        <v>2990</v>
      </c>
    </row>
    <row r="1535" spans="1:12" ht="15.75" customHeight="1" x14ac:dyDescent="0.25">
      <c r="A1535" s="131">
        <v>42868</v>
      </c>
      <c r="B1535" s="144" t="s">
        <v>2998</v>
      </c>
      <c r="C1535" s="158">
        <v>127</v>
      </c>
      <c r="D1535" s="133"/>
      <c r="E1535" s="136" t="s">
        <v>3350</v>
      </c>
      <c r="F1535" s="203">
        <v>50000</v>
      </c>
      <c r="G1535" s="134"/>
      <c r="H1535" s="134"/>
      <c r="I1535" s="141" t="s">
        <v>2983</v>
      </c>
      <c r="J1535" s="141" t="s">
        <v>118</v>
      </c>
      <c r="K1535" s="141" t="s">
        <v>2216</v>
      </c>
      <c r="L1535" s="135"/>
    </row>
    <row r="1536" spans="1:12" ht="15.75" customHeight="1" x14ac:dyDescent="0.25">
      <c r="A1536" s="137">
        <v>42869</v>
      </c>
      <c r="B1536" s="137" t="s">
        <v>2998</v>
      </c>
      <c r="C1536" s="159">
        <v>10</v>
      </c>
      <c r="D1536" s="138"/>
      <c r="E1536" s="136" t="s">
        <v>3280</v>
      </c>
      <c r="F1536" s="206">
        <v>2974</v>
      </c>
      <c r="G1536" s="138"/>
      <c r="H1536" s="138"/>
      <c r="I1536" s="138" t="s">
        <v>2983</v>
      </c>
      <c r="J1536" s="138" t="s">
        <v>142</v>
      </c>
      <c r="K1536" s="138" t="s">
        <v>2989</v>
      </c>
      <c r="L1536" s="138"/>
    </row>
    <row r="1537" spans="1:12" ht="15.75" customHeight="1" x14ac:dyDescent="0.25">
      <c r="A1537" s="34">
        <v>42869</v>
      </c>
      <c r="B1537" s="33" t="s">
        <v>2998</v>
      </c>
      <c r="C1537" s="157">
        <v>35</v>
      </c>
      <c r="D1537" s="49" t="s">
        <v>271</v>
      </c>
      <c r="E1537" s="47" t="s">
        <v>2096</v>
      </c>
      <c r="F1537" s="200">
        <v>50000</v>
      </c>
      <c r="G1537" s="48"/>
      <c r="H1537" s="48"/>
      <c r="I1537" s="51" t="s">
        <v>2983</v>
      </c>
      <c r="J1537" s="63" t="s">
        <v>118</v>
      </c>
      <c r="K1537" s="64" t="s">
        <v>2216</v>
      </c>
      <c r="L1537" s="31" t="s">
        <v>2990</v>
      </c>
    </row>
    <row r="1538" spans="1:12" ht="15.75" customHeight="1" x14ac:dyDescent="0.25">
      <c r="A1538" s="34">
        <v>42869</v>
      </c>
      <c r="B1538" s="33" t="s">
        <v>2998</v>
      </c>
      <c r="C1538" s="157">
        <v>35</v>
      </c>
      <c r="D1538" s="49" t="s">
        <v>271</v>
      </c>
      <c r="E1538" s="47" t="s">
        <v>2097</v>
      </c>
      <c r="F1538" s="200">
        <v>430</v>
      </c>
      <c r="G1538" s="48"/>
      <c r="H1538" s="48"/>
      <c r="I1538" s="51" t="s">
        <v>2983</v>
      </c>
      <c r="J1538" s="63" t="s">
        <v>118</v>
      </c>
      <c r="K1538" s="64" t="s">
        <v>2216</v>
      </c>
      <c r="L1538" s="31" t="s">
        <v>2990</v>
      </c>
    </row>
    <row r="1539" spans="1:12" ht="15" customHeight="1" x14ac:dyDescent="0.25">
      <c r="A1539" s="34">
        <v>42869</v>
      </c>
      <c r="B1539" s="33" t="s">
        <v>2998</v>
      </c>
      <c r="C1539" s="157">
        <v>36</v>
      </c>
      <c r="D1539" s="49" t="s">
        <v>127</v>
      </c>
      <c r="E1539" s="47" t="s">
        <v>2100</v>
      </c>
      <c r="F1539" s="200">
        <v>1450</v>
      </c>
      <c r="G1539" s="48"/>
      <c r="H1539" s="48"/>
      <c r="I1539" s="51" t="s">
        <v>2983</v>
      </c>
      <c r="J1539" s="63" t="s">
        <v>118</v>
      </c>
      <c r="K1539" s="64" t="s">
        <v>2216</v>
      </c>
      <c r="L1539" s="31" t="s">
        <v>2990</v>
      </c>
    </row>
    <row r="1540" spans="1:12" ht="31.5" customHeight="1" x14ac:dyDescent="0.25">
      <c r="A1540" s="34">
        <v>42869</v>
      </c>
      <c r="B1540" s="33" t="s">
        <v>2998</v>
      </c>
      <c r="C1540" s="157">
        <v>36</v>
      </c>
      <c r="D1540" s="49" t="s">
        <v>127</v>
      </c>
      <c r="E1540" s="47" t="s">
        <v>2101</v>
      </c>
      <c r="F1540" s="200">
        <v>850</v>
      </c>
      <c r="G1540" s="48"/>
      <c r="H1540" s="48"/>
      <c r="I1540" s="51" t="s">
        <v>2983</v>
      </c>
      <c r="J1540" s="63" t="s">
        <v>118</v>
      </c>
      <c r="K1540" s="58" t="s">
        <v>10</v>
      </c>
      <c r="L1540" s="31" t="s">
        <v>10</v>
      </c>
    </row>
    <row r="1541" spans="1:12" ht="15.75" customHeight="1" x14ac:dyDescent="0.25">
      <c r="A1541" s="34">
        <v>42869</v>
      </c>
      <c r="B1541" s="33" t="s">
        <v>2998</v>
      </c>
      <c r="C1541" s="157">
        <v>36</v>
      </c>
      <c r="D1541" s="49" t="s">
        <v>127</v>
      </c>
      <c r="E1541" s="47" t="s">
        <v>2101</v>
      </c>
      <c r="F1541" s="200">
        <v>450</v>
      </c>
      <c r="G1541" s="48"/>
      <c r="H1541" s="48"/>
      <c r="I1541" s="51" t="s">
        <v>2983</v>
      </c>
      <c r="J1541" s="63" t="s">
        <v>118</v>
      </c>
      <c r="K1541" s="58" t="s">
        <v>10</v>
      </c>
      <c r="L1541" s="31" t="s">
        <v>10</v>
      </c>
    </row>
    <row r="1542" spans="1:12" ht="15" customHeight="1" x14ac:dyDescent="0.25">
      <c r="A1542" s="34">
        <v>42869</v>
      </c>
      <c r="B1542" s="33" t="s">
        <v>2998</v>
      </c>
      <c r="C1542" s="157">
        <v>36</v>
      </c>
      <c r="D1542" s="49" t="s">
        <v>127</v>
      </c>
      <c r="E1542" s="47" t="s">
        <v>2102</v>
      </c>
      <c r="F1542" s="200">
        <v>1500</v>
      </c>
      <c r="G1542" s="48"/>
      <c r="H1542" s="48"/>
      <c r="I1542" s="51" t="s">
        <v>2983</v>
      </c>
      <c r="J1542" s="63" t="s">
        <v>118</v>
      </c>
      <c r="K1542" s="64" t="s">
        <v>2216</v>
      </c>
      <c r="L1542" s="31" t="s">
        <v>2990</v>
      </c>
    </row>
    <row r="1543" spans="1:12" ht="15" customHeight="1" x14ac:dyDescent="0.25">
      <c r="A1543" s="34">
        <v>42869</v>
      </c>
      <c r="B1543" s="33" t="s">
        <v>2998</v>
      </c>
      <c r="C1543" s="157">
        <v>37</v>
      </c>
      <c r="D1543" s="49" t="s">
        <v>134</v>
      </c>
      <c r="E1543" s="47" t="s">
        <v>2103</v>
      </c>
      <c r="F1543" s="200">
        <v>1260</v>
      </c>
      <c r="G1543" s="48"/>
      <c r="H1543" s="48"/>
      <c r="I1543" s="51" t="s">
        <v>2983</v>
      </c>
      <c r="J1543" s="63" t="s">
        <v>118</v>
      </c>
      <c r="K1543" s="64" t="s">
        <v>2216</v>
      </c>
      <c r="L1543" s="31" t="s">
        <v>2990</v>
      </c>
    </row>
    <row r="1544" spans="1:12" ht="15" customHeight="1" x14ac:dyDescent="0.25">
      <c r="A1544" s="34">
        <v>42869</v>
      </c>
      <c r="B1544" s="33" t="s">
        <v>2998</v>
      </c>
      <c r="C1544" s="157">
        <v>38</v>
      </c>
      <c r="D1544" s="49" t="s">
        <v>2106</v>
      </c>
      <c r="E1544" s="47" t="s">
        <v>1774</v>
      </c>
      <c r="F1544" s="200">
        <v>11000</v>
      </c>
      <c r="G1544" s="48"/>
      <c r="H1544" s="48"/>
      <c r="I1544" s="51" t="s">
        <v>2983</v>
      </c>
      <c r="J1544" s="63" t="s">
        <v>118</v>
      </c>
      <c r="K1544" s="64" t="s">
        <v>2216</v>
      </c>
      <c r="L1544" s="31" t="s">
        <v>2990</v>
      </c>
    </row>
    <row r="1545" spans="1:12" ht="15.75" customHeight="1" x14ac:dyDescent="0.25">
      <c r="A1545" s="34">
        <v>42869</v>
      </c>
      <c r="B1545" s="33" t="s">
        <v>2998</v>
      </c>
      <c r="C1545" s="157">
        <v>38</v>
      </c>
      <c r="D1545" s="49" t="s">
        <v>2106</v>
      </c>
      <c r="E1545" s="47" t="s">
        <v>1774</v>
      </c>
      <c r="F1545" s="200">
        <v>2800</v>
      </c>
      <c r="G1545" s="48"/>
      <c r="H1545" s="48"/>
      <c r="I1545" s="51" t="s">
        <v>2983</v>
      </c>
      <c r="J1545" s="63" t="s">
        <v>118</v>
      </c>
      <c r="K1545" s="64" t="s">
        <v>2216</v>
      </c>
      <c r="L1545" s="31" t="s">
        <v>2990</v>
      </c>
    </row>
    <row r="1546" spans="1:12" ht="15.75" customHeight="1" x14ac:dyDescent="0.25">
      <c r="A1546" s="34">
        <v>42869</v>
      </c>
      <c r="B1546" s="33" t="s">
        <v>2998</v>
      </c>
      <c r="C1546" s="157">
        <v>39</v>
      </c>
      <c r="D1546" s="49" t="s">
        <v>1851</v>
      </c>
      <c r="E1546" s="47" t="s">
        <v>2107</v>
      </c>
      <c r="F1546" s="200">
        <v>400</v>
      </c>
      <c r="G1546" s="48"/>
      <c r="H1546" s="48"/>
      <c r="I1546" s="51" t="s">
        <v>2983</v>
      </c>
      <c r="J1546" s="63" t="s">
        <v>118</v>
      </c>
      <c r="K1546" s="64" t="s">
        <v>2216</v>
      </c>
      <c r="L1546" s="31" t="s">
        <v>2990</v>
      </c>
    </row>
    <row r="1547" spans="1:12" ht="15.75" customHeight="1" x14ac:dyDescent="0.25">
      <c r="A1547" s="34">
        <v>42869</v>
      </c>
      <c r="B1547" s="33" t="s">
        <v>2998</v>
      </c>
      <c r="C1547" s="157">
        <v>49</v>
      </c>
      <c r="D1547" s="49" t="s">
        <v>2104</v>
      </c>
      <c r="E1547" s="47" t="s">
        <v>2105</v>
      </c>
      <c r="F1547" s="200">
        <v>8000</v>
      </c>
      <c r="G1547" s="48"/>
      <c r="H1547" s="48"/>
      <c r="I1547" s="51" t="s">
        <v>2983</v>
      </c>
      <c r="J1547" s="63" t="s">
        <v>142</v>
      </c>
      <c r="K1547" s="58" t="s">
        <v>2974</v>
      </c>
      <c r="L1547" s="31" t="s">
        <v>2974</v>
      </c>
    </row>
    <row r="1548" spans="1:12" ht="30" customHeight="1" x14ac:dyDescent="0.25">
      <c r="A1548" s="34">
        <v>42869</v>
      </c>
      <c r="B1548" s="33" t="s">
        <v>2998</v>
      </c>
      <c r="C1548" s="157">
        <v>78</v>
      </c>
      <c r="D1548" s="49" t="s">
        <v>2098</v>
      </c>
      <c r="E1548" s="47" t="s">
        <v>2099</v>
      </c>
      <c r="F1548" s="200">
        <v>7000</v>
      </c>
      <c r="G1548" s="48"/>
      <c r="H1548" s="48"/>
      <c r="I1548" s="51" t="s">
        <v>2983</v>
      </c>
      <c r="J1548" s="63" t="s">
        <v>118</v>
      </c>
      <c r="K1548" s="64" t="s">
        <v>2216</v>
      </c>
      <c r="L1548" s="31" t="s">
        <v>2990</v>
      </c>
    </row>
    <row r="1549" spans="1:12" ht="15.75" customHeight="1" x14ac:dyDescent="0.25">
      <c r="A1549" s="34">
        <v>42869</v>
      </c>
      <c r="B1549" s="33" t="s">
        <v>2998</v>
      </c>
      <c r="C1549" s="157">
        <v>131</v>
      </c>
      <c r="D1549" s="49"/>
      <c r="E1549" s="47" t="s">
        <v>631</v>
      </c>
      <c r="F1549" s="200">
        <v>102</v>
      </c>
      <c r="G1549" s="48"/>
      <c r="H1549" s="48"/>
      <c r="I1549" s="51" t="s">
        <v>2983</v>
      </c>
      <c r="J1549" s="63" t="s">
        <v>118</v>
      </c>
      <c r="K1549" s="64" t="s">
        <v>2216</v>
      </c>
      <c r="L1549" s="31" t="s">
        <v>2990</v>
      </c>
    </row>
    <row r="1550" spans="1:12" ht="15.75" customHeight="1" x14ac:dyDescent="0.25">
      <c r="A1550" s="137">
        <v>42870</v>
      </c>
      <c r="B1550" s="137" t="s">
        <v>2998</v>
      </c>
      <c r="C1550" s="159">
        <v>7</v>
      </c>
      <c r="D1550" s="138"/>
      <c r="E1550" s="136" t="s">
        <v>42</v>
      </c>
      <c r="F1550" s="206">
        <v>600</v>
      </c>
      <c r="G1550" s="138"/>
      <c r="H1550" s="138"/>
      <c r="I1550" s="138" t="s">
        <v>2983</v>
      </c>
      <c r="J1550" s="138" t="s">
        <v>142</v>
      </c>
      <c r="K1550" s="145" t="s">
        <v>2989</v>
      </c>
      <c r="L1550" s="138"/>
    </row>
    <row r="1551" spans="1:12" ht="15.75" customHeight="1" x14ac:dyDescent="0.25">
      <c r="A1551" s="34">
        <v>42870</v>
      </c>
      <c r="B1551" s="33" t="s">
        <v>2998</v>
      </c>
      <c r="C1551" s="157">
        <v>40</v>
      </c>
      <c r="D1551" s="49" t="s">
        <v>127</v>
      </c>
      <c r="E1551" s="47" t="s">
        <v>2108</v>
      </c>
      <c r="F1551" s="200">
        <v>755</v>
      </c>
      <c r="G1551" s="48"/>
      <c r="H1551" s="48"/>
      <c r="I1551" s="51" t="s">
        <v>2983</v>
      </c>
      <c r="J1551" s="63" t="s">
        <v>118</v>
      </c>
      <c r="K1551" s="64" t="s">
        <v>2216</v>
      </c>
      <c r="L1551" s="31" t="s">
        <v>2990</v>
      </c>
    </row>
    <row r="1552" spans="1:12" ht="15.75" customHeight="1" x14ac:dyDescent="0.25">
      <c r="A1552" s="34">
        <v>42870</v>
      </c>
      <c r="B1552" s="33" t="s">
        <v>2998</v>
      </c>
      <c r="C1552" s="157">
        <v>41</v>
      </c>
      <c r="D1552" s="49" t="s">
        <v>127</v>
      </c>
      <c r="E1552" s="47" t="s">
        <v>2109</v>
      </c>
      <c r="F1552" s="200">
        <v>500</v>
      </c>
      <c r="G1552" s="48"/>
      <c r="H1552" s="48"/>
      <c r="I1552" s="51" t="s">
        <v>2983</v>
      </c>
      <c r="J1552" s="63" t="s">
        <v>118</v>
      </c>
      <c r="K1552" s="58" t="s">
        <v>10</v>
      </c>
      <c r="L1552" s="31" t="s">
        <v>10</v>
      </c>
    </row>
    <row r="1553" spans="1:12" ht="30" customHeight="1" x14ac:dyDescent="0.25">
      <c r="A1553" s="34">
        <v>42870</v>
      </c>
      <c r="B1553" s="33" t="s">
        <v>2998</v>
      </c>
      <c r="C1553" s="157">
        <v>42</v>
      </c>
      <c r="D1553" s="49" t="s">
        <v>134</v>
      </c>
      <c r="E1553" s="47" t="s">
        <v>1383</v>
      </c>
      <c r="F1553" s="200">
        <v>1350</v>
      </c>
      <c r="G1553" s="48"/>
      <c r="H1553" s="48"/>
      <c r="I1553" s="51" t="s">
        <v>2983</v>
      </c>
      <c r="J1553" s="63" t="s">
        <v>118</v>
      </c>
      <c r="K1553" s="58" t="s">
        <v>10</v>
      </c>
      <c r="L1553" s="31" t="s">
        <v>10</v>
      </c>
    </row>
    <row r="1554" spans="1:12" ht="15.75" customHeight="1" x14ac:dyDescent="0.25">
      <c r="A1554" s="34">
        <v>42870</v>
      </c>
      <c r="B1554" s="33" t="s">
        <v>2998</v>
      </c>
      <c r="C1554" s="157">
        <v>43</v>
      </c>
      <c r="D1554" s="49" t="s">
        <v>134</v>
      </c>
      <c r="E1554" s="47" t="s">
        <v>2112</v>
      </c>
      <c r="F1554" s="200">
        <v>300</v>
      </c>
      <c r="G1554" s="48"/>
      <c r="H1554" s="48"/>
      <c r="I1554" s="51" t="s">
        <v>2983</v>
      </c>
      <c r="J1554" s="63" t="s">
        <v>118</v>
      </c>
      <c r="K1554" s="58" t="s">
        <v>10</v>
      </c>
      <c r="L1554" s="31" t="s">
        <v>10</v>
      </c>
    </row>
    <row r="1555" spans="1:12" ht="15.75" customHeight="1" x14ac:dyDescent="0.25">
      <c r="A1555" s="34">
        <v>42870</v>
      </c>
      <c r="B1555" s="33" t="s">
        <v>2998</v>
      </c>
      <c r="C1555" s="157">
        <v>44</v>
      </c>
      <c r="D1555" s="49" t="s">
        <v>2113</v>
      </c>
      <c r="E1555" s="47" t="s">
        <v>1950</v>
      </c>
      <c r="F1555" s="200">
        <v>11500</v>
      </c>
      <c r="G1555" s="48"/>
      <c r="H1555" s="48"/>
      <c r="I1555" s="51" t="s">
        <v>2983</v>
      </c>
      <c r="J1555" s="63" t="s">
        <v>118</v>
      </c>
      <c r="K1555" s="64" t="s">
        <v>2216</v>
      </c>
      <c r="L1555" s="31" t="s">
        <v>2990</v>
      </c>
    </row>
    <row r="1556" spans="1:12" ht="30" customHeight="1" x14ac:dyDescent="0.25">
      <c r="A1556" s="34">
        <v>42870</v>
      </c>
      <c r="B1556" s="33" t="s">
        <v>2998</v>
      </c>
      <c r="C1556" s="157">
        <v>44</v>
      </c>
      <c r="D1556" s="49" t="s">
        <v>2113</v>
      </c>
      <c r="E1556" s="47" t="s">
        <v>1950</v>
      </c>
      <c r="F1556" s="200">
        <v>42</v>
      </c>
      <c r="G1556" s="48"/>
      <c r="H1556" s="48"/>
      <c r="I1556" s="51" t="s">
        <v>2983</v>
      </c>
      <c r="J1556" s="63" t="s">
        <v>118</v>
      </c>
      <c r="K1556" s="64" t="s">
        <v>2216</v>
      </c>
      <c r="L1556" s="31" t="s">
        <v>2990</v>
      </c>
    </row>
    <row r="1557" spans="1:12" ht="15.75" customHeight="1" x14ac:dyDescent="0.25">
      <c r="A1557" s="34">
        <v>42870</v>
      </c>
      <c r="B1557" s="33" t="s">
        <v>2998</v>
      </c>
      <c r="C1557" s="157">
        <v>44</v>
      </c>
      <c r="D1557" s="49" t="s">
        <v>2113</v>
      </c>
      <c r="E1557" s="47" t="s">
        <v>1950</v>
      </c>
      <c r="F1557" s="200">
        <v>160</v>
      </c>
      <c r="G1557" s="48"/>
      <c r="H1557" s="48"/>
      <c r="I1557" s="51" t="s">
        <v>2983</v>
      </c>
      <c r="J1557" s="63" t="s">
        <v>118</v>
      </c>
      <c r="K1557" s="64" t="s">
        <v>2216</v>
      </c>
      <c r="L1557" s="31" t="s">
        <v>2990</v>
      </c>
    </row>
    <row r="1558" spans="1:12" ht="15.75" customHeight="1" x14ac:dyDescent="0.25">
      <c r="A1558" s="34">
        <v>42870</v>
      </c>
      <c r="B1558" s="33" t="s">
        <v>2998</v>
      </c>
      <c r="C1558" s="157">
        <v>45</v>
      </c>
      <c r="D1558" s="49" t="s">
        <v>515</v>
      </c>
      <c r="E1558" s="47" t="s">
        <v>1950</v>
      </c>
      <c r="F1558" s="200">
        <v>4838.5</v>
      </c>
      <c r="G1558" s="48"/>
      <c r="H1558" s="48"/>
      <c r="I1558" s="51" t="s">
        <v>2983</v>
      </c>
      <c r="J1558" s="63" t="s">
        <v>118</v>
      </c>
      <c r="K1558" s="64" t="s">
        <v>2216</v>
      </c>
      <c r="L1558" s="31" t="s">
        <v>2990</v>
      </c>
    </row>
    <row r="1559" spans="1:12" ht="15.75" customHeight="1" x14ac:dyDescent="0.25">
      <c r="A1559" s="34">
        <v>42870</v>
      </c>
      <c r="B1559" s="33" t="s">
        <v>2998</v>
      </c>
      <c r="C1559" s="157">
        <v>45</v>
      </c>
      <c r="D1559" s="49" t="s">
        <v>515</v>
      </c>
      <c r="E1559" s="47" t="s">
        <v>1950</v>
      </c>
      <c r="F1559" s="200">
        <v>11130</v>
      </c>
      <c r="G1559" s="48"/>
      <c r="H1559" s="48"/>
      <c r="I1559" s="51" t="s">
        <v>2983</v>
      </c>
      <c r="J1559" s="63" t="s">
        <v>118</v>
      </c>
      <c r="K1559" s="64" t="s">
        <v>2216</v>
      </c>
      <c r="L1559" s="31" t="s">
        <v>2990</v>
      </c>
    </row>
    <row r="1560" spans="1:12" ht="15.75" customHeight="1" x14ac:dyDescent="0.25">
      <c r="A1560" s="34">
        <v>42870</v>
      </c>
      <c r="B1560" s="33" t="s">
        <v>2998</v>
      </c>
      <c r="C1560" s="157">
        <v>45</v>
      </c>
      <c r="D1560" s="49" t="s">
        <v>515</v>
      </c>
      <c r="E1560" s="47" t="s">
        <v>1950</v>
      </c>
      <c r="F1560" s="200">
        <v>13501</v>
      </c>
      <c r="G1560" s="48"/>
      <c r="H1560" s="48"/>
      <c r="I1560" s="51" t="s">
        <v>2983</v>
      </c>
      <c r="J1560" s="63" t="s">
        <v>118</v>
      </c>
      <c r="K1560" s="64" t="s">
        <v>2216</v>
      </c>
      <c r="L1560" s="31" t="s">
        <v>2990</v>
      </c>
    </row>
    <row r="1561" spans="1:12" ht="30" customHeight="1" x14ac:dyDescent="0.25">
      <c r="A1561" s="34">
        <v>42870</v>
      </c>
      <c r="B1561" s="33" t="s">
        <v>2998</v>
      </c>
      <c r="C1561" s="157">
        <v>45</v>
      </c>
      <c r="D1561" s="49" t="s">
        <v>515</v>
      </c>
      <c r="E1561" s="47" t="s">
        <v>1950</v>
      </c>
      <c r="F1561" s="200">
        <v>6855</v>
      </c>
      <c r="G1561" s="48"/>
      <c r="H1561" s="48"/>
      <c r="I1561" s="51" t="s">
        <v>2983</v>
      </c>
      <c r="J1561" s="63" t="s">
        <v>118</v>
      </c>
      <c r="K1561" s="64" t="s">
        <v>2216</v>
      </c>
      <c r="L1561" s="31" t="s">
        <v>2990</v>
      </c>
    </row>
    <row r="1562" spans="1:12" ht="15.75" customHeight="1" x14ac:dyDescent="0.25">
      <c r="A1562" s="34">
        <v>42870</v>
      </c>
      <c r="B1562" s="33" t="s">
        <v>2998</v>
      </c>
      <c r="C1562" s="157">
        <v>45</v>
      </c>
      <c r="D1562" s="49" t="s">
        <v>515</v>
      </c>
      <c r="E1562" s="47" t="s">
        <v>1950</v>
      </c>
      <c r="F1562" s="200">
        <v>29260</v>
      </c>
      <c r="G1562" s="48"/>
      <c r="H1562" s="48"/>
      <c r="I1562" s="51" t="s">
        <v>2983</v>
      </c>
      <c r="J1562" s="63" t="s">
        <v>118</v>
      </c>
      <c r="K1562" s="64" t="s">
        <v>2216</v>
      </c>
      <c r="L1562" s="31" t="s">
        <v>2990</v>
      </c>
    </row>
    <row r="1563" spans="1:12" ht="15.75" customHeight="1" x14ac:dyDescent="0.25">
      <c r="A1563" s="34">
        <v>42870</v>
      </c>
      <c r="B1563" s="33" t="s">
        <v>2998</v>
      </c>
      <c r="C1563" s="157">
        <v>45</v>
      </c>
      <c r="D1563" s="49" t="s">
        <v>515</v>
      </c>
      <c r="E1563" s="47" t="s">
        <v>1950</v>
      </c>
      <c r="F1563" s="200">
        <v>80</v>
      </c>
      <c r="G1563" s="48"/>
      <c r="H1563" s="48"/>
      <c r="I1563" s="51" t="s">
        <v>2983</v>
      </c>
      <c r="J1563" s="63" t="s">
        <v>118</v>
      </c>
      <c r="K1563" s="64" t="s">
        <v>2216</v>
      </c>
      <c r="L1563" s="31" t="s">
        <v>2990</v>
      </c>
    </row>
    <row r="1564" spans="1:12" ht="15.75" customHeight="1" x14ac:dyDescent="0.25">
      <c r="A1564" s="34">
        <v>42870</v>
      </c>
      <c r="B1564" s="33" t="s">
        <v>2998</v>
      </c>
      <c r="C1564" s="157">
        <v>46</v>
      </c>
      <c r="D1564" s="49" t="s">
        <v>2113</v>
      </c>
      <c r="E1564" s="47" t="s">
        <v>1950</v>
      </c>
      <c r="F1564" s="200">
        <v>760</v>
      </c>
      <c r="G1564" s="48"/>
      <c r="H1564" s="48"/>
      <c r="I1564" s="51" t="s">
        <v>2983</v>
      </c>
      <c r="J1564" s="63" t="s">
        <v>118</v>
      </c>
      <c r="K1564" s="64" t="s">
        <v>2216</v>
      </c>
      <c r="L1564" s="31" t="s">
        <v>2990</v>
      </c>
    </row>
    <row r="1565" spans="1:12" ht="15.75" customHeight="1" x14ac:dyDescent="0.25">
      <c r="A1565" s="34">
        <v>42870</v>
      </c>
      <c r="B1565" s="33" t="s">
        <v>2998</v>
      </c>
      <c r="C1565" s="157">
        <v>47</v>
      </c>
      <c r="D1565" s="49" t="s">
        <v>2115</v>
      </c>
      <c r="E1565" s="47" t="s">
        <v>1950</v>
      </c>
      <c r="F1565" s="200">
        <v>121.5</v>
      </c>
      <c r="G1565" s="48"/>
      <c r="H1565" s="48"/>
      <c r="I1565" s="51" t="s">
        <v>2983</v>
      </c>
      <c r="J1565" s="63" t="s">
        <v>118</v>
      </c>
      <c r="K1565" s="64" t="s">
        <v>2216</v>
      </c>
      <c r="L1565" s="31" t="s">
        <v>2990</v>
      </c>
    </row>
    <row r="1566" spans="1:12" ht="15.75" customHeight="1" x14ac:dyDescent="0.25">
      <c r="A1566" s="34">
        <v>42870</v>
      </c>
      <c r="B1566" s="33" t="s">
        <v>2998</v>
      </c>
      <c r="C1566" s="157">
        <v>50</v>
      </c>
      <c r="D1566" s="49" t="s">
        <v>271</v>
      </c>
      <c r="E1566" s="47" t="s">
        <v>2111</v>
      </c>
      <c r="F1566" s="200">
        <v>2995</v>
      </c>
      <c r="G1566" s="48"/>
      <c r="H1566" s="48"/>
      <c r="I1566" s="51" t="s">
        <v>2983</v>
      </c>
      <c r="J1566" s="63" t="s">
        <v>142</v>
      </c>
      <c r="K1566" s="58" t="s">
        <v>46</v>
      </c>
      <c r="L1566" s="31" t="s">
        <v>46</v>
      </c>
    </row>
    <row r="1567" spans="1:12" ht="15.75" customHeight="1" x14ac:dyDescent="0.25">
      <c r="A1567" s="34">
        <v>42870</v>
      </c>
      <c r="B1567" s="33" t="s">
        <v>2998</v>
      </c>
      <c r="C1567" s="157">
        <v>51</v>
      </c>
      <c r="D1567" s="49" t="s">
        <v>1872</v>
      </c>
      <c r="E1567" s="47" t="s">
        <v>2114</v>
      </c>
      <c r="F1567" s="200">
        <v>250</v>
      </c>
      <c r="G1567" s="48"/>
      <c r="H1567" s="48"/>
      <c r="I1567" s="51" t="s">
        <v>2983</v>
      </c>
      <c r="J1567" s="63" t="s">
        <v>142</v>
      </c>
      <c r="K1567" s="31" t="s">
        <v>2974</v>
      </c>
      <c r="L1567" s="31" t="s">
        <v>2989</v>
      </c>
    </row>
    <row r="1568" spans="1:12" ht="15.75" customHeight="1" x14ac:dyDescent="0.25">
      <c r="A1568" s="34">
        <v>42870</v>
      </c>
      <c r="B1568" s="33" t="s">
        <v>2998</v>
      </c>
      <c r="C1568" s="157">
        <v>83</v>
      </c>
      <c r="D1568" s="49" t="s">
        <v>271</v>
      </c>
      <c r="E1568" s="47" t="s">
        <v>2110</v>
      </c>
      <c r="F1568" s="200">
        <v>5000</v>
      </c>
      <c r="G1568" s="48"/>
      <c r="H1568" s="48"/>
      <c r="I1568" s="51" t="s">
        <v>2983</v>
      </c>
      <c r="J1568" s="63" t="s">
        <v>118</v>
      </c>
      <c r="K1568" s="64" t="s">
        <v>2216</v>
      </c>
      <c r="L1568" s="31" t="s">
        <v>2990</v>
      </c>
    </row>
    <row r="1569" spans="1:12" ht="15.75" customHeight="1" x14ac:dyDescent="0.25">
      <c r="A1569" s="137">
        <v>42870</v>
      </c>
      <c r="B1569" s="137" t="s">
        <v>2998</v>
      </c>
      <c r="C1569" s="159">
        <v>134</v>
      </c>
      <c r="D1569" s="138"/>
      <c r="E1569" s="136" t="s">
        <v>3279</v>
      </c>
      <c r="F1569" s="206">
        <v>2500</v>
      </c>
      <c r="G1569" s="138"/>
      <c r="H1569" s="138"/>
      <c r="I1569" s="138" t="s">
        <v>2983</v>
      </c>
      <c r="J1569" s="138" t="s">
        <v>118</v>
      </c>
      <c r="K1569" s="138" t="s">
        <v>10</v>
      </c>
      <c r="L1569" s="138"/>
    </row>
    <row r="1570" spans="1:12" ht="15.75" customHeight="1" x14ac:dyDescent="0.25">
      <c r="A1570" s="137">
        <v>42871</v>
      </c>
      <c r="B1570" s="137" t="s">
        <v>2998</v>
      </c>
      <c r="C1570" s="159">
        <v>9</v>
      </c>
      <c r="D1570" s="138"/>
      <c r="E1570" s="136" t="s">
        <v>3270</v>
      </c>
      <c r="F1570" s="206">
        <v>525</v>
      </c>
      <c r="G1570" s="138"/>
      <c r="H1570" s="138"/>
      <c r="I1570" s="138" t="s">
        <v>2983</v>
      </c>
      <c r="J1570" s="138" t="s">
        <v>142</v>
      </c>
      <c r="K1570" s="145" t="s">
        <v>2989</v>
      </c>
      <c r="L1570" s="138"/>
    </row>
    <row r="1571" spans="1:12" ht="15.75" customHeight="1" x14ac:dyDescent="0.25">
      <c r="A1571" s="34">
        <v>42871</v>
      </c>
      <c r="B1571" s="33" t="s">
        <v>2998</v>
      </c>
      <c r="C1571" s="157">
        <v>48</v>
      </c>
      <c r="D1571" s="49" t="s">
        <v>271</v>
      </c>
      <c r="E1571" s="47" t="s">
        <v>2116</v>
      </c>
      <c r="F1571" s="200">
        <v>200</v>
      </c>
      <c r="G1571" s="48"/>
      <c r="H1571" s="48"/>
      <c r="I1571" s="51" t="s">
        <v>2983</v>
      </c>
      <c r="J1571" s="63" t="s">
        <v>118</v>
      </c>
      <c r="K1571" s="64" t="s">
        <v>2216</v>
      </c>
      <c r="L1571" s="31" t="s">
        <v>2990</v>
      </c>
    </row>
    <row r="1572" spans="1:12" ht="15.75" customHeight="1" x14ac:dyDescent="0.25">
      <c r="A1572" s="34">
        <v>42871</v>
      </c>
      <c r="B1572" s="33" t="s">
        <v>2998</v>
      </c>
      <c r="C1572" s="157">
        <v>49</v>
      </c>
      <c r="D1572" s="49" t="s">
        <v>2117</v>
      </c>
      <c r="E1572" s="47" t="s">
        <v>2118</v>
      </c>
      <c r="F1572" s="200">
        <v>2350</v>
      </c>
      <c r="G1572" s="48"/>
      <c r="H1572" s="48"/>
      <c r="I1572" s="51" t="s">
        <v>2983</v>
      </c>
      <c r="J1572" s="63" t="s">
        <v>118</v>
      </c>
      <c r="K1572" s="64" t="s">
        <v>2216</v>
      </c>
      <c r="L1572" s="31" t="s">
        <v>2990</v>
      </c>
    </row>
    <row r="1573" spans="1:12" ht="15.75" customHeight="1" x14ac:dyDescent="0.25">
      <c r="A1573" s="34">
        <v>42871</v>
      </c>
      <c r="B1573" s="33" t="s">
        <v>2998</v>
      </c>
      <c r="C1573" s="157">
        <v>50</v>
      </c>
      <c r="D1573" s="49" t="s">
        <v>2119</v>
      </c>
      <c r="E1573" s="47" t="s">
        <v>1950</v>
      </c>
      <c r="F1573" s="200">
        <v>8000</v>
      </c>
      <c r="G1573" s="48"/>
      <c r="H1573" s="48"/>
      <c r="I1573" s="51" t="s">
        <v>2983</v>
      </c>
      <c r="J1573" s="63" t="s">
        <v>118</v>
      </c>
      <c r="K1573" s="64" t="s">
        <v>2216</v>
      </c>
      <c r="L1573" s="31" t="s">
        <v>2990</v>
      </c>
    </row>
    <row r="1574" spans="1:12" ht="15.75" customHeight="1" x14ac:dyDescent="0.25">
      <c r="A1574" s="137">
        <v>42871</v>
      </c>
      <c r="B1574" s="137" t="s">
        <v>2998</v>
      </c>
      <c r="C1574" s="159">
        <v>119</v>
      </c>
      <c r="D1574" s="138"/>
      <c r="E1574" s="138" t="s">
        <v>631</v>
      </c>
      <c r="F1574" s="205">
        <v>150</v>
      </c>
      <c r="G1574" s="138"/>
      <c r="H1574" s="138"/>
      <c r="I1574" s="138" t="s">
        <v>2983</v>
      </c>
      <c r="J1574" s="138" t="s">
        <v>118</v>
      </c>
      <c r="K1574" s="138" t="s">
        <v>2216</v>
      </c>
      <c r="L1574" s="138"/>
    </row>
    <row r="1575" spans="1:12" ht="30" customHeight="1" x14ac:dyDescent="0.25">
      <c r="A1575" s="34">
        <v>42872</v>
      </c>
      <c r="B1575" s="33" t="s">
        <v>2998</v>
      </c>
      <c r="C1575" s="157">
        <v>1</v>
      </c>
      <c r="D1575" s="49" t="s">
        <v>1872</v>
      </c>
      <c r="E1575" s="47" t="s">
        <v>2125</v>
      </c>
      <c r="F1575" s="200">
        <v>250</v>
      </c>
      <c r="G1575" s="48"/>
      <c r="H1575" s="48"/>
      <c r="I1575" s="51" t="s">
        <v>2983</v>
      </c>
      <c r="J1575" s="63" t="s">
        <v>142</v>
      </c>
      <c r="K1575" s="31" t="s">
        <v>2974</v>
      </c>
      <c r="L1575" s="31" t="s">
        <v>2989</v>
      </c>
    </row>
    <row r="1576" spans="1:12" ht="15.75" customHeight="1" x14ac:dyDescent="0.25">
      <c r="A1576" s="137">
        <v>42872</v>
      </c>
      <c r="B1576" s="137" t="s">
        <v>2998</v>
      </c>
      <c r="C1576" s="159">
        <v>20</v>
      </c>
      <c r="D1576" s="138"/>
      <c r="E1576" s="138" t="s">
        <v>3280</v>
      </c>
      <c r="F1576" s="205">
        <v>715</v>
      </c>
      <c r="G1576" s="138"/>
      <c r="H1576" s="138"/>
      <c r="I1576" s="138" t="s">
        <v>2983</v>
      </c>
      <c r="J1576" s="138" t="s">
        <v>142</v>
      </c>
      <c r="K1576" s="31" t="s">
        <v>3408</v>
      </c>
      <c r="L1576" s="138"/>
    </row>
    <row r="1577" spans="1:12" ht="15.75" customHeight="1" x14ac:dyDescent="0.25">
      <c r="A1577" s="34">
        <v>42872</v>
      </c>
      <c r="B1577" s="33" t="s">
        <v>2998</v>
      </c>
      <c r="C1577" s="157">
        <v>51</v>
      </c>
      <c r="D1577" s="49" t="s">
        <v>270</v>
      </c>
      <c r="E1577" s="47" t="s">
        <v>117</v>
      </c>
      <c r="F1577" s="200">
        <v>3459.5</v>
      </c>
      <c r="G1577" s="48"/>
      <c r="H1577" s="48"/>
      <c r="I1577" s="51" t="s">
        <v>2983</v>
      </c>
      <c r="J1577" s="63" t="s">
        <v>118</v>
      </c>
      <c r="K1577" s="64" t="s">
        <v>2216</v>
      </c>
      <c r="L1577" s="31" t="s">
        <v>2990</v>
      </c>
    </row>
    <row r="1578" spans="1:12" ht="15.75" customHeight="1" x14ac:dyDescent="0.25">
      <c r="A1578" s="34">
        <v>42872</v>
      </c>
      <c r="B1578" s="33" t="s">
        <v>2998</v>
      </c>
      <c r="C1578" s="157">
        <v>52</v>
      </c>
      <c r="D1578" s="49" t="s">
        <v>515</v>
      </c>
      <c r="E1578" s="47" t="s">
        <v>117</v>
      </c>
      <c r="F1578" s="200">
        <v>33713</v>
      </c>
      <c r="G1578" s="48"/>
      <c r="H1578" s="48"/>
      <c r="I1578" s="51" t="s">
        <v>2983</v>
      </c>
      <c r="J1578" s="63" t="s">
        <v>118</v>
      </c>
      <c r="K1578" s="64" t="s">
        <v>2216</v>
      </c>
      <c r="L1578" s="31" t="s">
        <v>2990</v>
      </c>
    </row>
    <row r="1579" spans="1:12" ht="15.75" customHeight="1" x14ac:dyDescent="0.25">
      <c r="A1579" s="34">
        <v>42872</v>
      </c>
      <c r="B1579" s="33" t="s">
        <v>2998</v>
      </c>
      <c r="C1579" s="157">
        <v>52</v>
      </c>
      <c r="D1579" s="49" t="s">
        <v>2073</v>
      </c>
      <c r="E1579" s="47" t="s">
        <v>2120</v>
      </c>
      <c r="F1579" s="200">
        <v>7762.75</v>
      </c>
      <c r="G1579" s="48"/>
      <c r="H1579" s="48"/>
      <c r="I1579" s="51" t="s">
        <v>2983</v>
      </c>
      <c r="J1579" s="63" t="s">
        <v>142</v>
      </c>
      <c r="K1579" s="58" t="s">
        <v>2973</v>
      </c>
      <c r="L1579" s="31" t="s">
        <v>2973</v>
      </c>
    </row>
    <row r="1580" spans="1:12" ht="15.75" customHeight="1" x14ac:dyDescent="0.25">
      <c r="A1580" s="34">
        <v>42872</v>
      </c>
      <c r="B1580" s="33" t="s">
        <v>2998</v>
      </c>
      <c r="C1580" s="157">
        <v>53</v>
      </c>
      <c r="D1580" s="49" t="s">
        <v>72</v>
      </c>
      <c r="E1580" s="47" t="s">
        <v>2121</v>
      </c>
      <c r="F1580" s="200">
        <v>413</v>
      </c>
      <c r="G1580" s="48"/>
      <c r="H1580" s="48"/>
      <c r="I1580" s="51" t="s">
        <v>2983</v>
      </c>
      <c r="J1580" s="63" t="s">
        <v>142</v>
      </c>
      <c r="K1580" s="58" t="s">
        <v>2979</v>
      </c>
      <c r="L1580" s="31" t="s">
        <v>2979</v>
      </c>
    </row>
    <row r="1581" spans="1:12" ht="15.75" customHeight="1" x14ac:dyDescent="0.25">
      <c r="A1581" s="34">
        <v>42872</v>
      </c>
      <c r="B1581" s="33" t="s">
        <v>2998</v>
      </c>
      <c r="C1581" s="157">
        <v>53</v>
      </c>
      <c r="D1581" s="49" t="s">
        <v>2123</v>
      </c>
      <c r="E1581" s="47" t="s">
        <v>1950</v>
      </c>
      <c r="F1581" s="200">
        <v>14630</v>
      </c>
      <c r="G1581" s="48"/>
      <c r="H1581" s="48"/>
      <c r="I1581" s="51" t="s">
        <v>2983</v>
      </c>
      <c r="J1581" s="63" t="s">
        <v>118</v>
      </c>
      <c r="K1581" s="64" t="s">
        <v>2216</v>
      </c>
      <c r="L1581" s="31" t="s">
        <v>2990</v>
      </c>
    </row>
    <row r="1582" spans="1:12" ht="15.75" customHeight="1" x14ac:dyDescent="0.25">
      <c r="A1582" s="34">
        <v>42872</v>
      </c>
      <c r="B1582" s="33" t="s">
        <v>2998</v>
      </c>
      <c r="C1582" s="157">
        <v>53</v>
      </c>
      <c r="D1582" s="49" t="s">
        <v>2123</v>
      </c>
      <c r="E1582" s="47" t="s">
        <v>1950</v>
      </c>
      <c r="F1582" s="200">
        <v>540</v>
      </c>
      <c r="G1582" s="48"/>
      <c r="H1582" s="48"/>
      <c r="I1582" s="51" t="s">
        <v>2983</v>
      </c>
      <c r="J1582" s="63" t="s">
        <v>118</v>
      </c>
      <c r="K1582" s="64" t="s">
        <v>2216</v>
      </c>
      <c r="L1582" s="31" t="s">
        <v>2990</v>
      </c>
    </row>
    <row r="1583" spans="1:12" ht="31.5" customHeight="1" x14ac:dyDescent="0.25">
      <c r="A1583" s="34">
        <v>42872</v>
      </c>
      <c r="B1583" s="33" t="s">
        <v>2998</v>
      </c>
      <c r="C1583" s="157">
        <v>53</v>
      </c>
      <c r="D1583" s="49" t="s">
        <v>2124</v>
      </c>
      <c r="E1583" s="47" t="s">
        <v>1950</v>
      </c>
      <c r="F1583" s="200">
        <v>17697</v>
      </c>
      <c r="G1583" s="48"/>
      <c r="H1583" s="48"/>
      <c r="I1583" s="51" t="s">
        <v>2983</v>
      </c>
      <c r="J1583" s="63" t="s">
        <v>118</v>
      </c>
      <c r="K1583" s="64" t="s">
        <v>2216</v>
      </c>
      <c r="L1583" s="31" t="s">
        <v>2990</v>
      </c>
    </row>
    <row r="1584" spans="1:12" ht="15.75" customHeight="1" x14ac:dyDescent="0.25">
      <c r="A1584" s="34">
        <v>42872</v>
      </c>
      <c r="B1584" s="33" t="s">
        <v>2998</v>
      </c>
      <c r="C1584" s="157">
        <v>54</v>
      </c>
      <c r="D1584" s="49" t="s">
        <v>836</v>
      </c>
      <c r="E1584" s="47" t="s">
        <v>2122</v>
      </c>
      <c r="F1584" s="200">
        <v>150</v>
      </c>
      <c r="G1584" s="48"/>
      <c r="H1584" s="48"/>
      <c r="I1584" s="51" t="s">
        <v>2983</v>
      </c>
      <c r="J1584" s="63" t="s">
        <v>142</v>
      </c>
      <c r="K1584" s="58" t="s">
        <v>2980</v>
      </c>
      <c r="L1584" s="31" t="s">
        <v>2989</v>
      </c>
    </row>
    <row r="1585" spans="1:12" ht="15" customHeight="1" x14ac:dyDescent="0.25">
      <c r="A1585" s="34">
        <v>42872</v>
      </c>
      <c r="B1585" s="33" t="s">
        <v>2998</v>
      </c>
      <c r="C1585" s="157">
        <v>54</v>
      </c>
      <c r="D1585" s="49" t="s">
        <v>2126</v>
      </c>
      <c r="E1585" s="47" t="s">
        <v>1012</v>
      </c>
      <c r="F1585" s="200">
        <v>2075</v>
      </c>
      <c r="G1585" s="48"/>
      <c r="H1585" s="48"/>
      <c r="I1585" s="51" t="s">
        <v>2983</v>
      </c>
      <c r="J1585" s="63" t="s">
        <v>118</v>
      </c>
      <c r="K1585" s="64" t="s">
        <v>2216</v>
      </c>
      <c r="L1585" s="31" t="s">
        <v>2990</v>
      </c>
    </row>
    <row r="1586" spans="1:12" ht="15" customHeight="1" x14ac:dyDescent="0.25">
      <c r="A1586" s="137">
        <v>42872</v>
      </c>
      <c r="B1586" s="137" t="s">
        <v>2998</v>
      </c>
      <c r="C1586" s="159">
        <v>117</v>
      </c>
      <c r="D1586" s="138"/>
      <c r="E1586" s="138" t="s">
        <v>3280</v>
      </c>
      <c r="F1586" s="205">
        <v>119</v>
      </c>
      <c r="G1586" s="138"/>
      <c r="H1586" s="138"/>
      <c r="I1586" s="138" t="s">
        <v>2983</v>
      </c>
      <c r="J1586" s="138" t="s">
        <v>118</v>
      </c>
      <c r="K1586" s="138" t="s">
        <v>2216</v>
      </c>
      <c r="L1586" s="138"/>
    </row>
    <row r="1587" spans="1:12" ht="15" customHeight="1" x14ac:dyDescent="0.25">
      <c r="A1587" s="137">
        <v>42872</v>
      </c>
      <c r="B1587" s="137" t="s">
        <v>2998</v>
      </c>
      <c r="C1587" s="159">
        <v>118</v>
      </c>
      <c r="D1587" s="138"/>
      <c r="E1587" s="136" t="s">
        <v>631</v>
      </c>
      <c r="F1587" s="206">
        <v>125</v>
      </c>
      <c r="G1587" s="138"/>
      <c r="H1587" s="138"/>
      <c r="I1587" s="138" t="s">
        <v>2983</v>
      </c>
      <c r="J1587" s="138" t="s">
        <v>118</v>
      </c>
      <c r="K1587" s="138" t="s">
        <v>2216</v>
      </c>
      <c r="L1587" s="138"/>
    </row>
    <row r="1588" spans="1:12" ht="15" customHeight="1" x14ac:dyDescent="0.25">
      <c r="A1588" s="34">
        <v>42872</v>
      </c>
      <c r="B1588" s="33" t="s">
        <v>2998</v>
      </c>
      <c r="C1588" s="157">
        <v>128</v>
      </c>
      <c r="D1588" s="49"/>
      <c r="E1588" s="47" t="s">
        <v>3348</v>
      </c>
      <c r="F1588" s="200">
        <v>3130</v>
      </c>
      <c r="G1588" s="48"/>
      <c r="H1588" s="48"/>
      <c r="I1588" s="51" t="s">
        <v>2983</v>
      </c>
      <c r="J1588" s="63" t="s">
        <v>118</v>
      </c>
      <c r="K1588" s="64" t="s">
        <v>2216</v>
      </c>
      <c r="L1588" s="31" t="s">
        <v>2990</v>
      </c>
    </row>
    <row r="1589" spans="1:12" ht="15" customHeight="1" x14ac:dyDescent="0.25">
      <c r="A1589" s="137">
        <v>42873</v>
      </c>
      <c r="B1589" s="137" t="s">
        <v>2998</v>
      </c>
      <c r="C1589" s="159">
        <v>8</v>
      </c>
      <c r="D1589" s="138"/>
      <c r="E1589" s="136" t="s">
        <v>3280</v>
      </c>
      <c r="F1589" s="206">
        <v>620</v>
      </c>
      <c r="G1589" s="138"/>
      <c r="H1589" s="138"/>
      <c r="I1589" s="138" t="s">
        <v>2983</v>
      </c>
      <c r="J1589" s="138" t="s">
        <v>142</v>
      </c>
      <c r="K1589" s="145" t="s">
        <v>2989</v>
      </c>
      <c r="L1589" s="138"/>
    </row>
    <row r="1590" spans="1:12" ht="15" customHeight="1" x14ac:dyDescent="0.25">
      <c r="A1590" s="34">
        <v>42873</v>
      </c>
      <c r="B1590" s="33" t="s">
        <v>2998</v>
      </c>
      <c r="C1590" s="157">
        <v>55</v>
      </c>
      <c r="D1590" s="49" t="s">
        <v>134</v>
      </c>
      <c r="E1590" s="47" t="s">
        <v>2127</v>
      </c>
      <c r="F1590" s="200">
        <v>20000</v>
      </c>
      <c r="G1590" s="48"/>
      <c r="H1590" s="48"/>
      <c r="I1590" s="51" t="s">
        <v>2983</v>
      </c>
      <c r="J1590" s="63" t="s">
        <v>118</v>
      </c>
      <c r="K1590" s="64" t="s">
        <v>2216</v>
      </c>
      <c r="L1590" s="31" t="s">
        <v>2990</v>
      </c>
    </row>
    <row r="1591" spans="1:12" ht="15" customHeight="1" x14ac:dyDescent="0.25">
      <c r="A1591" s="34">
        <v>42873</v>
      </c>
      <c r="B1591" s="33" t="s">
        <v>2998</v>
      </c>
      <c r="C1591" s="157">
        <v>55</v>
      </c>
      <c r="D1591" s="49" t="s">
        <v>134</v>
      </c>
      <c r="E1591" s="47" t="s">
        <v>2128</v>
      </c>
      <c r="F1591" s="200">
        <v>300</v>
      </c>
      <c r="G1591" s="48"/>
      <c r="H1591" s="48"/>
      <c r="I1591" s="51" t="s">
        <v>2983</v>
      </c>
      <c r="J1591" s="63" t="s">
        <v>118</v>
      </c>
      <c r="K1591" s="58" t="s">
        <v>10</v>
      </c>
      <c r="L1591" s="31" t="s">
        <v>10</v>
      </c>
    </row>
    <row r="1592" spans="1:12" ht="15" customHeight="1" x14ac:dyDescent="0.25">
      <c r="A1592" s="34">
        <v>42873</v>
      </c>
      <c r="B1592" s="33" t="s">
        <v>2998</v>
      </c>
      <c r="C1592" s="157">
        <v>55</v>
      </c>
      <c r="D1592" s="49" t="s">
        <v>134</v>
      </c>
      <c r="E1592" s="47" t="s">
        <v>2130</v>
      </c>
      <c r="F1592" s="200">
        <v>190</v>
      </c>
      <c r="G1592" s="48"/>
      <c r="H1592" s="48"/>
      <c r="I1592" s="51" t="s">
        <v>2983</v>
      </c>
      <c r="J1592" s="63" t="s">
        <v>118</v>
      </c>
      <c r="K1592" s="64" t="s">
        <v>2216</v>
      </c>
      <c r="L1592" s="31" t="s">
        <v>2990</v>
      </c>
    </row>
    <row r="1593" spans="1:12" ht="15" customHeight="1" x14ac:dyDescent="0.25">
      <c r="A1593" s="34">
        <v>42873</v>
      </c>
      <c r="B1593" s="33" t="s">
        <v>2998</v>
      </c>
      <c r="C1593" s="157">
        <v>56</v>
      </c>
      <c r="D1593" s="49" t="s">
        <v>2131</v>
      </c>
      <c r="E1593" s="47" t="s">
        <v>2132</v>
      </c>
      <c r="F1593" s="200">
        <v>800</v>
      </c>
      <c r="G1593" s="48"/>
      <c r="H1593" s="48"/>
      <c r="I1593" s="51" t="s">
        <v>2983</v>
      </c>
      <c r="J1593" s="63" t="s">
        <v>118</v>
      </c>
      <c r="K1593" s="64" t="s">
        <v>2216</v>
      </c>
      <c r="L1593" s="31" t="s">
        <v>2990</v>
      </c>
    </row>
    <row r="1594" spans="1:12" ht="15" customHeight="1" x14ac:dyDescent="0.25">
      <c r="A1594" s="34">
        <v>42873</v>
      </c>
      <c r="B1594" s="33" t="s">
        <v>2998</v>
      </c>
      <c r="C1594" s="157">
        <v>57</v>
      </c>
      <c r="D1594" s="49" t="s">
        <v>127</v>
      </c>
      <c r="E1594" s="47" t="s">
        <v>412</v>
      </c>
      <c r="F1594" s="200">
        <v>3000</v>
      </c>
      <c r="G1594" s="48"/>
      <c r="H1594" s="48"/>
      <c r="I1594" s="51" t="s">
        <v>2983</v>
      </c>
      <c r="J1594" s="63" t="s">
        <v>118</v>
      </c>
      <c r="K1594" s="64" t="s">
        <v>2216</v>
      </c>
      <c r="L1594" s="31" t="s">
        <v>2990</v>
      </c>
    </row>
    <row r="1595" spans="1:12" ht="15" customHeight="1" x14ac:dyDescent="0.25">
      <c r="A1595" s="34">
        <v>42873</v>
      </c>
      <c r="B1595" s="33" t="s">
        <v>2998</v>
      </c>
      <c r="C1595" s="157">
        <v>57</v>
      </c>
      <c r="D1595" s="49" t="s">
        <v>127</v>
      </c>
      <c r="E1595" s="47" t="s">
        <v>2133</v>
      </c>
      <c r="F1595" s="200">
        <v>750</v>
      </c>
      <c r="G1595" s="48"/>
      <c r="H1595" s="48"/>
      <c r="I1595" s="51" t="s">
        <v>2983</v>
      </c>
      <c r="J1595" s="63" t="s">
        <v>118</v>
      </c>
      <c r="K1595" s="64" t="s">
        <v>2216</v>
      </c>
      <c r="L1595" s="31" t="s">
        <v>2990</v>
      </c>
    </row>
    <row r="1596" spans="1:12" ht="15" customHeight="1" x14ac:dyDescent="0.25">
      <c r="A1596" s="34">
        <v>42873</v>
      </c>
      <c r="B1596" s="33" t="s">
        <v>2998</v>
      </c>
      <c r="C1596" s="157">
        <v>57</v>
      </c>
      <c r="D1596" s="49" t="s">
        <v>127</v>
      </c>
      <c r="E1596" s="47" t="s">
        <v>2134</v>
      </c>
      <c r="F1596" s="200">
        <v>19048.599999999999</v>
      </c>
      <c r="G1596" s="48"/>
      <c r="H1596" s="48"/>
      <c r="I1596" s="51" t="s">
        <v>2983</v>
      </c>
      <c r="J1596" s="63" t="s">
        <v>118</v>
      </c>
      <c r="K1596" s="64" t="s">
        <v>2216</v>
      </c>
      <c r="L1596" s="31" t="s">
        <v>2990</v>
      </c>
    </row>
    <row r="1597" spans="1:12" ht="15" customHeight="1" x14ac:dyDescent="0.25">
      <c r="A1597" s="34">
        <v>42873</v>
      </c>
      <c r="B1597" s="33" t="s">
        <v>2998</v>
      </c>
      <c r="C1597" s="157">
        <v>57</v>
      </c>
      <c r="D1597" s="49" t="s">
        <v>127</v>
      </c>
      <c r="E1597" s="47" t="s">
        <v>2135</v>
      </c>
      <c r="F1597" s="200">
        <v>4755</v>
      </c>
      <c r="G1597" s="48"/>
      <c r="H1597" s="48"/>
      <c r="I1597" s="51" t="s">
        <v>2983</v>
      </c>
      <c r="J1597" s="63" t="s">
        <v>118</v>
      </c>
      <c r="K1597" s="64" t="s">
        <v>2216</v>
      </c>
      <c r="L1597" s="31" t="s">
        <v>2990</v>
      </c>
    </row>
    <row r="1598" spans="1:12" ht="15.75" customHeight="1" x14ac:dyDescent="0.25">
      <c r="A1598" s="34">
        <v>42873</v>
      </c>
      <c r="B1598" s="33" t="s">
        <v>2998</v>
      </c>
      <c r="C1598" s="157">
        <v>57</v>
      </c>
      <c r="D1598" s="49" t="s">
        <v>127</v>
      </c>
      <c r="E1598" s="47" t="s">
        <v>2136</v>
      </c>
      <c r="F1598" s="200">
        <v>800</v>
      </c>
      <c r="G1598" s="48"/>
      <c r="H1598" s="48"/>
      <c r="I1598" s="51" t="s">
        <v>2983</v>
      </c>
      <c r="J1598" s="63" t="s">
        <v>118</v>
      </c>
      <c r="K1598" s="64" t="s">
        <v>2216</v>
      </c>
      <c r="L1598" s="31" t="s">
        <v>2990</v>
      </c>
    </row>
    <row r="1599" spans="1:12" ht="30" customHeight="1" x14ac:dyDescent="0.25">
      <c r="A1599" s="34">
        <v>42873</v>
      </c>
      <c r="B1599" s="33" t="s">
        <v>2998</v>
      </c>
      <c r="C1599" s="157">
        <v>57</v>
      </c>
      <c r="D1599" s="49" t="s">
        <v>127</v>
      </c>
      <c r="E1599" s="47" t="s">
        <v>325</v>
      </c>
      <c r="F1599" s="200">
        <v>3130</v>
      </c>
      <c r="G1599" s="48"/>
      <c r="H1599" s="48"/>
      <c r="I1599" s="51" t="s">
        <v>2983</v>
      </c>
      <c r="J1599" s="63" t="s">
        <v>118</v>
      </c>
      <c r="K1599" s="64" t="s">
        <v>2216</v>
      </c>
      <c r="L1599" s="31" t="s">
        <v>2990</v>
      </c>
    </row>
    <row r="1600" spans="1:12" ht="15.75" customHeight="1" x14ac:dyDescent="0.25">
      <c r="A1600" s="34">
        <v>42873</v>
      </c>
      <c r="B1600" s="33" t="s">
        <v>2998</v>
      </c>
      <c r="C1600" s="157">
        <v>58</v>
      </c>
      <c r="D1600" s="49" t="s">
        <v>271</v>
      </c>
      <c r="E1600" s="47" t="s">
        <v>2137</v>
      </c>
      <c r="F1600" s="200">
        <v>10000</v>
      </c>
      <c r="G1600" s="48"/>
      <c r="H1600" s="48"/>
      <c r="I1600" s="51" t="s">
        <v>2983</v>
      </c>
      <c r="J1600" s="63" t="s">
        <v>118</v>
      </c>
      <c r="K1600" s="64" t="s">
        <v>2216</v>
      </c>
      <c r="L1600" s="31" t="s">
        <v>2990</v>
      </c>
    </row>
    <row r="1601" spans="1:12" ht="15.75" customHeight="1" x14ac:dyDescent="0.25">
      <c r="A1601" s="34">
        <v>42873</v>
      </c>
      <c r="B1601" s="33" t="s">
        <v>2998</v>
      </c>
      <c r="C1601" s="157">
        <v>58</v>
      </c>
      <c r="D1601" s="49" t="s">
        <v>271</v>
      </c>
      <c r="E1601" s="47" t="s">
        <v>2138</v>
      </c>
      <c r="F1601" s="200">
        <v>8616.5</v>
      </c>
      <c r="G1601" s="48"/>
      <c r="H1601" s="48"/>
      <c r="I1601" s="51" t="s">
        <v>2983</v>
      </c>
      <c r="J1601" s="63" t="s">
        <v>118</v>
      </c>
      <c r="K1601" s="58" t="s">
        <v>10</v>
      </c>
      <c r="L1601" s="31" t="s">
        <v>10</v>
      </c>
    </row>
    <row r="1602" spans="1:12" ht="15.75" customHeight="1" x14ac:dyDescent="0.25">
      <c r="A1602" s="34">
        <v>42873</v>
      </c>
      <c r="B1602" s="33" t="s">
        <v>2998</v>
      </c>
      <c r="C1602" s="157">
        <v>58</v>
      </c>
      <c r="D1602" s="49" t="s">
        <v>271</v>
      </c>
      <c r="E1602" s="47" t="s">
        <v>2139</v>
      </c>
      <c r="F1602" s="200">
        <v>1270</v>
      </c>
      <c r="G1602" s="48"/>
      <c r="H1602" s="48"/>
      <c r="I1602" s="51" t="s">
        <v>2983</v>
      </c>
      <c r="J1602" s="63" t="s">
        <v>118</v>
      </c>
      <c r="K1602" s="64" t="s">
        <v>2216</v>
      </c>
      <c r="L1602" s="31" t="s">
        <v>2990</v>
      </c>
    </row>
    <row r="1603" spans="1:12" ht="15.75" customHeight="1" x14ac:dyDescent="0.25">
      <c r="A1603" s="34">
        <v>42873</v>
      </c>
      <c r="B1603" s="33" t="s">
        <v>2998</v>
      </c>
      <c r="C1603" s="157">
        <v>59</v>
      </c>
      <c r="D1603" s="49" t="s">
        <v>134</v>
      </c>
      <c r="E1603" s="47" t="s">
        <v>2140</v>
      </c>
      <c r="F1603" s="200">
        <v>600</v>
      </c>
      <c r="G1603" s="48"/>
      <c r="H1603" s="48"/>
      <c r="I1603" s="51" t="s">
        <v>2983</v>
      </c>
      <c r="J1603" s="63" t="s">
        <v>118</v>
      </c>
      <c r="K1603" s="58" t="s">
        <v>10</v>
      </c>
      <c r="L1603" s="31" t="s">
        <v>10</v>
      </c>
    </row>
    <row r="1604" spans="1:12" ht="15.75" customHeight="1" x14ac:dyDescent="0.25">
      <c r="A1604" s="137">
        <v>42873</v>
      </c>
      <c r="B1604" s="137" t="s">
        <v>2998</v>
      </c>
      <c r="C1604" s="159">
        <v>65</v>
      </c>
      <c r="D1604" s="138"/>
      <c r="E1604" s="138" t="s">
        <v>3280</v>
      </c>
      <c r="F1604" s="205">
        <v>1147.5</v>
      </c>
      <c r="G1604" s="138"/>
      <c r="H1604" s="138"/>
      <c r="I1604" s="138" t="s">
        <v>2983</v>
      </c>
      <c r="J1604" s="138" t="s">
        <v>142</v>
      </c>
      <c r="K1604" s="138" t="s">
        <v>2979</v>
      </c>
      <c r="L1604" s="138"/>
    </row>
    <row r="1605" spans="1:12" ht="15.75" customHeight="1" x14ac:dyDescent="0.25">
      <c r="A1605" s="137">
        <v>42874</v>
      </c>
      <c r="B1605" s="137" t="s">
        <v>2998</v>
      </c>
      <c r="C1605" s="159">
        <v>11</v>
      </c>
      <c r="D1605" s="138"/>
      <c r="E1605" s="138" t="s">
        <v>42</v>
      </c>
      <c r="F1605" s="205">
        <v>340</v>
      </c>
      <c r="G1605" s="138"/>
      <c r="H1605" s="138"/>
      <c r="I1605" s="138" t="s">
        <v>2983</v>
      </c>
      <c r="J1605" s="138" t="s">
        <v>142</v>
      </c>
      <c r="K1605" s="31" t="s">
        <v>2989</v>
      </c>
      <c r="L1605" s="138"/>
    </row>
    <row r="1606" spans="1:12" ht="15.75" customHeight="1" x14ac:dyDescent="0.25">
      <c r="A1606" s="137">
        <v>42874</v>
      </c>
      <c r="B1606" s="137" t="s">
        <v>2998</v>
      </c>
      <c r="C1606" s="159">
        <v>12</v>
      </c>
      <c r="D1606" s="138"/>
      <c r="E1606" s="138" t="s">
        <v>3280</v>
      </c>
      <c r="F1606" s="205">
        <v>2623</v>
      </c>
      <c r="G1606" s="138"/>
      <c r="H1606" s="138"/>
      <c r="I1606" s="138" t="s">
        <v>2983</v>
      </c>
      <c r="J1606" s="138" t="s">
        <v>142</v>
      </c>
      <c r="K1606" s="138" t="s">
        <v>2989</v>
      </c>
      <c r="L1606" s="138"/>
    </row>
    <row r="1607" spans="1:12" ht="15.75" customHeight="1" x14ac:dyDescent="0.25">
      <c r="A1607" s="137">
        <v>42874</v>
      </c>
      <c r="B1607" s="137" t="s">
        <v>2998</v>
      </c>
      <c r="C1607" s="159">
        <v>13</v>
      </c>
      <c r="D1607" s="138"/>
      <c r="E1607" s="138" t="s">
        <v>42</v>
      </c>
      <c r="F1607" s="205">
        <v>5120</v>
      </c>
      <c r="G1607" s="138"/>
      <c r="H1607" s="138"/>
      <c r="I1607" s="138" t="s">
        <v>2983</v>
      </c>
      <c r="J1607" s="138" t="s">
        <v>142</v>
      </c>
      <c r="K1607" s="138" t="s">
        <v>2989</v>
      </c>
      <c r="L1607" s="138"/>
    </row>
    <row r="1608" spans="1:12" ht="15.75" customHeight="1" x14ac:dyDescent="0.25">
      <c r="A1608" s="137">
        <v>42874</v>
      </c>
      <c r="B1608" s="137" t="s">
        <v>2998</v>
      </c>
      <c r="C1608" s="159">
        <v>14</v>
      </c>
      <c r="D1608" s="138"/>
      <c r="E1608" s="138" t="s">
        <v>3280</v>
      </c>
      <c r="F1608" s="205">
        <v>161</v>
      </c>
      <c r="G1608" s="138"/>
      <c r="H1608" s="138"/>
      <c r="I1608" s="138" t="s">
        <v>2983</v>
      </c>
      <c r="J1608" s="138" t="s">
        <v>142</v>
      </c>
      <c r="K1608" s="31" t="s">
        <v>2989</v>
      </c>
      <c r="L1608" s="138"/>
    </row>
    <row r="1609" spans="1:12" ht="15.75" customHeight="1" x14ac:dyDescent="0.25">
      <c r="A1609" s="137">
        <v>42874</v>
      </c>
      <c r="B1609" s="137" t="s">
        <v>2998</v>
      </c>
      <c r="C1609" s="159">
        <v>15</v>
      </c>
      <c r="D1609" s="138"/>
      <c r="E1609" s="138" t="s">
        <v>2989</v>
      </c>
      <c r="F1609" s="205">
        <v>600</v>
      </c>
      <c r="G1609" s="138"/>
      <c r="H1609" s="138"/>
      <c r="I1609" s="138" t="s">
        <v>2983</v>
      </c>
      <c r="J1609" s="138" t="s">
        <v>142</v>
      </c>
      <c r="K1609" s="145" t="s">
        <v>2989</v>
      </c>
      <c r="L1609" s="138"/>
    </row>
    <row r="1610" spans="1:12" ht="15.75" customHeight="1" x14ac:dyDescent="0.25">
      <c r="A1610" s="137">
        <v>42875</v>
      </c>
      <c r="B1610" s="137" t="s">
        <v>2998</v>
      </c>
      <c r="C1610" s="159">
        <v>6</v>
      </c>
      <c r="D1610" s="138"/>
      <c r="E1610" s="136" t="s">
        <v>1814</v>
      </c>
      <c r="F1610" s="206">
        <v>2300</v>
      </c>
      <c r="G1610" s="138"/>
      <c r="H1610" s="138"/>
      <c r="I1610" s="138" t="s">
        <v>2983</v>
      </c>
      <c r="J1610" s="138" t="s">
        <v>142</v>
      </c>
      <c r="K1610" s="145" t="s">
        <v>2989</v>
      </c>
      <c r="L1610" s="138"/>
    </row>
    <row r="1611" spans="1:12" ht="15" customHeight="1" x14ac:dyDescent="0.25">
      <c r="A1611" s="137">
        <v>42875</v>
      </c>
      <c r="B1611" s="137" t="s">
        <v>2998</v>
      </c>
      <c r="C1611" s="159">
        <v>6</v>
      </c>
      <c r="D1611" s="138"/>
      <c r="E1611" s="136" t="s">
        <v>42</v>
      </c>
      <c r="F1611" s="206">
        <v>2533</v>
      </c>
      <c r="G1611" s="138"/>
      <c r="H1611" s="138"/>
      <c r="I1611" s="138" t="s">
        <v>2983</v>
      </c>
      <c r="J1611" s="138" t="s">
        <v>142</v>
      </c>
      <c r="K1611" s="145" t="s">
        <v>2989</v>
      </c>
      <c r="L1611" s="138"/>
    </row>
    <row r="1612" spans="1:12" ht="15" customHeight="1" x14ac:dyDescent="0.25">
      <c r="A1612" s="137">
        <v>42875</v>
      </c>
      <c r="B1612" s="137" t="s">
        <v>2998</v>
      </c>
      <c r="C1612" s="159">
        <v>19</v>
      </c>
      <c r="D1612" s="138"/>
      <c r="E1612" s="138" t="s">
        <v>3235</v>
      </c>
      <c r="F1612" s="205">
        <v>309</v>
      </c>
      <c r="G1612" s="138"/>
      <c r="H1612" s="138"/>
      <c r="I1612" s="138" t="s">
        <v>2983</v>
      </c>
      <c r="J1612" s="138" t="s">
        <v>142</v>
      </c>
      <c r="K1612" s="138" t="s">
        <v>2979</v>
      </c>
      <c r="L1612" s="138"/>
    </row>
    <row r="1613" spans="1:12" ht="15" customHeight="1" x14ac:dyDescent="0.25">
      <c r="A1613" s="137">
        <v>42875</v>
      </c>
      <c r="B1613" s="137" t="s">
        <v>2998</v>
      </c>
      <c r="C1613" s="159">
        <v>21</v>
      </c>
      <c r="D1613" s="138"/>
      <c r="E1613" s="138" t="s">
        <v>3265</v>
      </c>
      <c r="F1613" s="205">
        <v>2750</v>
      </c>
      <c r="G1613" s="138"/>
      <c r="H1613" s="138"/>
      <c r="I1613" s="138" t="s">
        <v>2983</v>
      </c>
      <c r="J1613" s="138" t="s">
        <v>142</v>
      </c>
      <c r="K1613" s="31" t="s">
        <v>3408</v>
      </c>
      <c r="L1613" s="138"/>
    </row>
    <row r="1614" spans="1:12" ht="15" customHeight="1" x14ac:dyDescent="0.25">
      <c r="A1614" s="137">
        <v>42875</v>
      </c>
      <c r="B1614" s="137" t="s">
        <v>2998</v>
      </c>
      <c r="C1614" s="159">
        <v>22</v>
      </c>
      <c r="D1614" s="138"/>
      <c r="E1614" s="138" t="s">
        <v>3265</v>
      </c>
      <c r="F1614" s="205">
        <v>48</v>
      </c>
      <c r="G1614" s="138"/>
      <c r="H1614" s="138"/>
      <c r="I1614" s="138" t="s">
        <v>2983</v>
      </c>
      <c r="J1614" s="138" t="s">
        <v>142</v>
      </c>
      <c r="K1614" s="31" t="s">
        <v>3408</v>
      </c>
      <c r="L1614" s="138"/>
    </row>
    <row r="1615" spans="1:12" ht="15.75" customHeight="1" x14ac:dyDescent="0.25">
      <c r="A1615" s="137">
        <v>42875</v>
      </c>
      <c r="B1615" s="137" t="s">
        <v>2998</v>
      </c>
      <c r="C1615" s="159">
        <v>23</v>
      </c>
      <c r="D1615" s="138"/>
      <c r="E1615" s="138" t="s">
        <v>3265</v>
      </c>
      <c r="F1615" s="205">
        <v>160</v>
      </c>
      <c r="G1615" s="138"/>
      <c r="H1615" s="138"/>
      <c r="I1615" s="138" t="s">
        <v>2983</v>
      </c>
      <c r="J1615" s="138" t="s">
        <v>142</v>
      </c>
      <c r="K1615" s="31" t="s">
        <v>3408</v>
      </c>
      <c r="L1615" s="138"/>
    </row>
    <row r="1616" spans="1:12" ht="15.75" customHeight="1" x14ac:dyDescent="0.25">
      <c r="A1616" s="34">
        <v>42875</v>
      </c>
      <c r="B1616" s="33" t="s">
        <v>2998</v>
      </c>
      <c r="C1616" s="157">
        <v>55</v>
      </c>
      <c r="D1616" s="49" t="s">
        <v>2141</v>
      </c>
      <c r="E1616" s="47" t="s">
        <v>2142</v>
      </c>
      <c r="F1616" s="200">
        <v>479</v>
      </c>
      <c r="G1616" s="48"/>
      <c r="H1616" s="48"/>
      <c r="I1616" s="51" t="s">
        <v>2983</v>
      </c>
      <c r="J1616" s="63" t="s">
        <v>142</v>
      </c>
      <c r="K1616" s="31" t="s">
        <v>2989</v>
      </c>
      <c r="L1616" s="31" t="s">
        <v>2975</v>
      </c>
    </row>
    <row r="1617" spans="1:12" ht="15.75" customHeight="1" x14ac:dyDescent="0.25">
      <c r="A1617" s="34">
        <v>42875</v>
      </c>
      <c r="B1617" s="33" t="s">
        <v>2998</v>
      </c>
      <c r="C1617" s="157">
        <v>56</v>
      </c>
      <c r="D1617" s="49" t="s">
        <v>350</v>
      </c>
      <c r="E1617" s="47" t="s">
        <v>2143</v>
      </c>
      <c r="F1617" s="200">
        <v>200</v>
      </c>
      <c r="G1617" s="48"/>
      <c r="H1617" s="48"/>
      <c r="I1617" s="51" t="s">
        <v>2983</v>
      </c>
      <c r="J1617" s="63" t="s">
        <v>142</v>
      </c>
      <c r="K1617" s="58" t="s">
        <v>2980</v>
      </c>
      <c r="L1617" s="31" t="s">
        <v>2989</v>
      </c>
    </row>
    <row r="1618" spans="1:12" ht="15" customHeight="1" x14ac:dyDescent="0.25">
      <c r="A1618" s="34">
        <v>42875</v>
      </c>
      <c r="B1618" s="33" t="s">
        <v>2998</v>
      </c>
      <c r="C1618" s="157">
        <v>57</v>
      </c>
      <c r="D1618" s="49" t="s">
        <v>836</v>
      </c>
      <c r="E1618" s="47" t="s">
        <v>2144</v>
      </c>
      <c r="F1618" s="200">
        <v>100</v>
      </c>
      <c r="G1618" s="48"/>
      <c r="H1618" s="48"/>
      <c r="I1618" s="51" t="s">
        <v>2983</v>
      </c>
      <c r="J1618" s="63" t="s">
        <v>142</v>
      </c>
      <c r="K1618" s="58" t="s">
        <v>2980</v>
      </c>
      <c r="L1618" s="31" t="s">
        <v>2989</v>
      </c>
    </row>
    <row r="1619" spans="1:12" ht="15" customHeight="1" x14ac:dyDescent="0.25">
      <c r="A1619" s="34">
        <v>42875</v>
      </c>
      <c r="B1619" s="33" t="s">
        <v>2998</v>
      </c>
      <c r="C1619" s="157">
        <v>60</v>
      </c>
      <c r="D1619" s="49" t="s">
        <v>2065</v>
      </c>
      <c r="E1619" s="47" t="s">
        <v>1950</v>
      </c>
      <c r="F1619" s="200">
        <v>468.5</v>
      </c>
      <c r="G1619" s="48"/>
      <c r="H1619" s="48"/>
      <c r="I1619" s="51" t="s">
        <v>2983</v>
      </c>
      <c r="J1619" s="63" t="s">
        <v>118</v>
      </c>
      <c r="K1619" s="64" t="s">
        <v>2216</v>
      </c>
      <c r="L1619" s="31" t="s">
        <v>2990</v>
      </c>
    </row>
    <row r="1620" spans="1:12" ht="15.75" customHeight="1" x14ac:dyDescent="0.25">
      <c r="A1620" s="34">
        <v>42875</v>
      </c>
      <c r="B1620" s="33" t="s">
        <v>2998</v>
      </c>
      <c r="C1620" s="157">
        <v>61</v>
      </c>
      <c r="D1620" s="49" t="s">
        <v>1869</v>
      </c>
      <c r="E1620" s="47" t="s">
        <v>1950</v>
      </c>
      <c r="F1620" s="200">
        <v>60</v>
      </c>
      <c r="G1620" s="48"/>
      <c r="H1620" s="48"/>
      <c r="I1620" s="51" t="s">
        <v>2983</v>
      </c>
      <c r="J1620" s="63" t="s">
        <v>118</v>
      </c>
      <c r="K1620" s="64" t="s">
        <v>2216</v>
      </c>
      <c r="L1620" s="31" t="s">
        <v>2990</v>
      </c>
    </row>
    <row r="1621" spans="1:12" ht="15" customHeight="1" x14ac:dyDescent="0.25">
      <c r="A1621" s="34">
        <v>42875</v>
      </c>
      <c r="B1621" s="33" t="s">
        <v>2998</v>
      </c>
      <c r="C1621" s="157">
        <v>61</v>
      </c>
      <c r="D1621" s="49" t="s">
        <v>1869</v>
      </c>
      <c r="E1621" s="47" t="s">
        <v>1950</v>
      </c>
      <c r="F1621" s="200">
        <v>218</v>
      </c>
      <c r="G1621" s="48"/>
      <c r="H1621" s="48"/>
      <c r="I1621" s="51" t="s">
        <v>2983</v>
      </c>
      <c r="J1621" s="63" t="s">
        <v>118</v>
      </c>
      <c r="K1621" s="64" t="s">
        <v>2216</v>
      </c>
      <c r="L1621" s="31" t="s">
        <v>2990</v>
      </c>
    </row>
    <row r="1622" spans="1:12" ht="15" customHeight="1" x14ac:dyDescent="0.25">
      <c r="A1622" s="137">
        <v>42875</v>
      </c>
      <c r="B1622" s="137" t="s">
        <v>2998</v>
      </c>
      <c r="C1622" s="159">
        <v>124</v>
      </c>
      <c r="D1622" s="138"/>
      <c r="E1622" s="136" t="s">
        <v>3238</v>
      </c>
      <c r="F1622" s="206">
        <v>350</v>
      </c>
      <c r="G1622" s="138"/>
      <c r="H1622" s="138"/>
      <c r="I1622" s="138" t="s">
        <v>2983</v>
      </c>
      <c r="J1622" s="138" t="s">
        <v>118</v>
      </c>
      <c r="K1622" s="138" t="s">
        <v>2216</v>
      </c>
      <c r="L1622" s="138"/>
    </row>
    <row r="1623" spans="1:12" ht="15" customHeight="1" x14ac:dyDescent="0.25">
      <c r="A1623" s="34">
        <v>42875</v>
      </c>
      <c r="B1623" s="33" t="s">
        <v>2998</v>
      </c>
      <c r="C1623" s="157">
        <v>132</v>
      </c>
      <c r="D1623" s="49"/>
      <c r="E1623" s="47" t="s">
        <v>3263</v>
      </c>
      <c r="F1623" s="200">
        <v>488</v>
      </c>
      <c r="G1623" s="48"/>
      <c r="H1623" s="48"/>
      <c r="I1623" s="51" t="s">
        <v>2983</v>
      </c>
      <c r="J1623" s="63" t="s">
        <v>118</v>
      </c>
      <c r="K1623" s="64" t="s">
        <v>2216</v>
      </c>
      <c r="L1623" s="31" t="s">
        <v>2990</v>
      </c>
    </row>
    <row r="1624" spans="1:12" ht="15" customHeight="1" x14ac:dyDescent="0.25">
      <c r="A1624" s="34">
        <v>42876</v>
      </c>
      <c r="B1624" s="33" t="s">
        <v>2998</v>
      </c>
      <c r="C1624" s="157">
        <v>25</v>
      </c>
      <c r="D1624" s="49" t="s">
        <v>738</v>
      </c>
      <c r="E1624" s="47" t="s">
        <v>2145</v>
      </c>
      <c r="F1624" s="200">
        <v>30.5</v>
      </c>
      <c r="G1624" s="48"/>
      <c r="H1624" s="48"/>
      <c r="I1624" s="51" t="s">
        <v>2983</v>
      </c>
      <c r="J1624" s="63" t="s">
        <v>142</v>
      </c>
      <c r="K1624" s="31" t="s">
        <v>2989</v>
      </c>
      <c r="L1624" s="31" t="s">
        <v>2989</v>
      </c>
    </row>
    <row r="1625" spans="1:12" ht="15.75" customHeight="1" x14ac:dyDescent="0.25">
      <c r="A1625" s="34">
        <v>42876</v>
      </c>
      <c r="B1625" s="33" t="s">
        <v>2998</v>
      </c>
      <c r="C1625" s="157">
        <v>25</v>
      </c>
      <c r="D1625" s="49" t="s">
        <v>738</v>
      </c>
      <c r="E1625" s="47" t="s">
        <v>2146</v>
      </c>
      <c r="F1625" s="200">
        <v>46.75</v>
      </c>
      <c r="G1625" s="48"/>
      <c r="H1625" s="48"/>
      <c r="I1625" s="51" t="s">
        <v>2983</v>
      </c>
      <c r="J1625" s="63" t="s">
        <v>142</v>
      </c>
      <c r="K1625" s="31" t="s">
        <v>2989</v>
      </c>
      <c r="L1625" s="31" t="s">
        <v>2989</v>
      </c>
    </row>
    <row r="1626" spans="1:12" ht="15.75" customHeight="1" x14ac:dyDescent="0.25">
      <c r="A1626" s="34">
        <v>42876</v>
      </c>
      <c r="B1626" s="33" t="s">
        <v>2998</v>
      </c>
      <c r="C1626" s="157">
        <v>64</v>
      </c>
      <c r="D1626" s="49" t="s">
        <v>1884</v>
      </c>
      <c r="E1626" s="47" t="s">
        <v>1950</v>
      </c>
      <c r="F1626" s="200">
        <v>1008</v>
      </c>
      <c r="G1626" s="48"/>
      <c r="H1626" s="48"/>
      <c r="I1626" s="51" t="s">
        <v>2983</v>
      </c>
      <c r="J1626" s="63" t="s">
        <v>118</v>
      </c>
      <c r="K1626" s="64" t="s">
        <v>2216</v>
      </c>
      <c r="L1626" s="31" t="s">
        <v>2990</v>
      </c>
    </row>
    <row r="1627" spans="1:12" ht="15.75" customHeight="1" x14ac:dyDescent="0.25">
      <c r="A1627" s="34">
        <v>42876</v>
      </c>
      <c r="B1627" s="33" t="s">
        <v>2998</v>
      </c>
      <c r="C1627" s="157">
        <v>64</v>
      </c>
      <c r="D1627" s="49" t="s">
        <v>1884</v>
      </c>
      <c r="E1627" s="47" t="s">
        <v>1950</v>
      </c>
      <c r="F1627" s="200">
        <v>7500</v>
      </c>
      <c r="G1627" s="48"/>
      <c r="H1627" s="48"/>
      <c r="I1627" s="51" t="s">
        <v>2983</v>
      </c>
      <c r="J1627" s="63" t="s">
        <v>118</v>
      </c>
      <c r="K1627" s="64" t="s">
        <v>2216</v>
      </c>
      <c r="L1627" s="31" t="s">
        <v>2990</v>
      </c>
    </row>
    <row r="1628" spans="1:12" ht="15.75" customHeight="1" x14ac:dyDescent="0.25">
      <c r="A1628" s="34">
        <v>42876</v>
      </c>
      <c r="B1628" s="33" t="s">
        <v>2998</v>
      </c>
      <c r="C1628" s="157">
        <v>66</v>
      </c>
      <c r="D1628" s="49" t="s">
        <v>1952</v>
      </c>
      <c r="E1628" s="47" t="s">
        <v>1950</v>
      </c>
      <c r="F1628" s="200">
        <v>13231</v>
      </c>
      <c r="G1628" s="48"/>
      <c r="H1628" s="48"/>
      <c r="I1628" s="51" t="s">
        <v>2983</v>
      </c>
      <c r="J1628" s="63" t="s">
        <v>118</v>
      </c>
      <c r="K1628" s="64" t="s">
        <v>2216</v>
      </c>
      <c r="L1628" s="31" t="s">
        <v>2990</v>
      </c>
    </row>
    <row r="1629" spans="1:12" ht="15.75" customHeight="1" x14ac:dyDescent="0.25">
      <c r="A1629" s="34">
        <v>42876</v>
      </c>
      <c r="B1629" s="33" t="s">
        <v>2998</v>
      </c>
      <c r="C1629" s="157">
        <v>66</v>
      </c>
      <c r="D1629" s="49" t="s">
        <v>1952</v>
      </c>
      <c r="E1629" s="47" t="s">
        <v>1950</v>
      </c>
      <c r="F1629" s="200">
        <v>14334</v>
      </c>
      <c r="G1629" s="48"/>
      <c r="H1629" s="48"/>
      <c r="I1629" s="51" t="s">
        <v>2983</v>
      </c>
      <c r="J1629" s="63" t="s">
        <v>118</v>
      </c>
      <c r="K1629" s="64" t="s">
        <v>2216</v>
      </c>
      <c r="L1629" s="31" t="s">
        <v>2990</v>
      </c>
    </row>
    <row r="1630" spans="1:12" ht="15.75" customHeight="1" x14ac:dyDescent="0.25">
      <c r="A1630" s="34">
        <v>42876</v>
      </c>
      <c r="B1630" s="33" t="s">
        <v>2998</v>
      </c>
      <c r="C1630" s="157">
        <v>67</v>
      </c>
      <c r="D1630" s="49" t="s">
        <v>1963</v>
      </c>
      <c r="E1630" s="47" t="s">
        <v>1950</v>
      </c>
      <c r="F1630" s="200">
        <v>36545</v>
      </c>
      <c r="G1630" s="48"/>
      <c r="H1630" s="48"/>
      <c r="I1630" s="51" t="s">
        <v>2983</v>
      </c>
      <c r="J1630" s="63" t="s">
        <v>118</v>
      </c>
      <c r="K1630" s="64" t="s">
        <v>2216</v>
      </c>
      <c r="L1630" s="31" t="s">
        <v>2990</v>
      </c>
    </row>
    <row r="1631" spans="1:12" ht="15.75" customHeight="1" x14ac:dyDescent="0.25">
      <c r="A1631" s="34">
        <v>42876</v>
      </c>
      <c r="B1631" s="33" t="s">
        <v>2998</v>
      </c>
      <c r="C1631" s="157">
        <v>71</v>
      </c>
      <c r="D1631" s="49" t="s">
        <v>127</v>
      </c>
      <c r="E1631" s="47" t="s">
        <v>2148</v>
      </c>
      <c r="F1631" s="200">
        <v>700</v>
      </c>
      <c r="G1631" s="48"/>
      <c r="H1631" s="48"/>
      <c r="I1631" s="51" t="s">
        <v>2983</v>
      </c>
      <c r="J1631" s="63" t="s">
        <v>118</v>
      </c>
      <c r="K1631" s="64" t="s">
        <v>2216</v>
      </c>
      <c r="L1631" s="31" t="s">
        <v>2990</v>
      </c>
    </row>
    <row r="1632" spans="1:12" ht="15.75" customHeight="1" x14ac:dyDescent="0.25">
      <c r="A1632" s="34">
        <v>42876</v>
      </c>
      <c r="B1632" s="33" t="s">
        <v>2998</v>
      </c>
      <c r="C1632" s="157">
        <v>85</v>
      </c>
      <c r="D1632" s="49" t="s">
        <v>271</v>
      </c>
      <c r="E1632" s="47" t="s">
        <v>2149</v>
      </c>
      <c r="F1632" s="200">
        <v>1500</v>
      </c>
      <c r="G1632" s="48"/>
      <c r="H1632" s="48"/>
      <c r="I1632" s="51" t="s">
        <v>2983</v>
      </c>
      <c r="J1632" s="63" t="s">
        <v>118</v>
      </c>
      <c r="K1632" s="64" t="s">
        <v>2216</v>
      </c>
      <c r="L1632" s="31" t="s">
        <v>2990</v>
      </c>
    </row>
    <row r="1633" spans="1:12" ht="15.75" customHeight="1" x14ac:dyDescent="0.25">
      <c r="A1633" s="34">
        <v>42876</v>
      </c>
      <c r="B1633" s="33" t="s">
        <v>2998</v>
      </c>
      <c r="C1633" s="157">
        <v>86</v>
      </c>
      <c r="D1633" s="49" t="s">
        <v>127</v>
      </c>
      <c r="E1633" s="47" t="s">
        <v>2147</v>
      </c>
      <c r="F1633" s="200">
        <v>2000</v>
      </c>
      <c r="G1633" s="48"/>
      <c r="H1633" s="48"/>
      <c r="I1633" s="51" t="s">
        <v>2983</v>
      </c>
      <c r="J1633" s="63" t="s">
        <v>118</v>
      </c>
      <c r="K1633" s="64" t="s">
        <v>2216</v>
      </c>
      <c r="L1633" s="31" t="s">
        <v>2990</v>
      </c>
    </row>
    <row r="1634" spans="1:12" ht="15.75" customHeight="1" x14ac:dyDescent="0.25">
      <c r="A1634" s="137">
        <v>42876</v>
      </c>
      <c r="B1634" s="137" t="s">
        <v>2998</v>
      </c>
      <c r="C1634" s="159">
        <v>114</v>
      </c>
      <c r="D1634" s="138"/>
      <c r="E1634" s="138" t="s">
        <v>2989</v>
      </c>
      <c r="F1634" s="205">
        <v>1045</v>
      </c>
      <c r="G1634" s="138"/>
      <c r="H1634" s="138"/>
      <c r="I1634" s="138" t="s">
        <v>2983</v>
      </c>
      <c r="J1634" s="145" t="s">
        <v>142</v>
      </c>
      <c r="K1634" s="145" t="s">
        <v>2989</v>
      </c>
      <c r="L1634" s="138"/>
    </row>
    <row r="1635" spans="1:12" ht="15.75" customHeight="1" x14ac:dyDescent="0.25">
      <c r="A1635" s="137">
        <v>42876</v>
      </c>
      <c r="B1635" s="137" t="s">
        <v>2998</v>
      </c>
      <c r="C1635" s="159">
        <v>115</v>
      </c>
      <c r="D1635" s="138"/>
      <c r="E1635" s="138" t="s">
        <v>3280</v>
      </c>
      <c r="F1635" s="205">
        <v>100</v>
      </c>
      <c r="G1635" s="138"/>
      <c r="H1635" s="138"/>
      <c r="I1635" s="138" t="s">
        <v>2983</v>
      </c>
      <c r="J1635" s="138" t="s">
        <v>118</v>
      </c>
      <c r="K1635" s="138" t="s">
        <v>2216</v>
      </c>
      <c r="L1635" s="138"/>
    </row>
    <row r="1636" spans="1:12" ht="30" customHeight="1" x14ac:dyDescent="0.25">
      <c r="A1636" s="137">
        <v>42876</v>
      </c>
      <c r="B1636" s="137" t="s">
        <v>2998</v>
      </c>
      <c r="C1636" s="159">
        <v>115</v>
      </c>
      <c r="D1636" s="138"/>
      <c r="E1636" s="138" t="s">
        <v>3280</v>
      </c>
      <c r="F1636" s="205">
        <v>300</v>
      </c>
      <c r="G1636" s="138"/>
      <c r="H1636" s="138"/>
      <c r="I1636" s="138" t="s">
        <v>2983</v>
      </c>
      <c r="J1636" s="138" t="s">
        <v>118</v>
      </c>
      <c r="K1636" s="138" t="s">
        <v>2216</v>
      </c>
      <c r="L1636" s="138"/>
    </row>
    <row r="1637" spans="1:12" ht="30" customHeight="1" x14ac:dyDescent="0.25">
      <c r="A1637" s="137">
        <v>42876</v>
      </c>
      <c r="B1637" s="137" t="s">
        <v>2998</v>
      </c>
      <c r="C1637" s="159">
        <v>116</v>
      </c>
      <c r="D1637" s="138"/>
      <c r="E1637" s="138" t="s">
        <v>3280</v>
      </c>
      <c r="F1637" s="205">
        <v>245</v>
      </c>
      <c r="G1637" s="138"/>
      <c r="H1637" s="138"/>
      <c r="I1637" s="138" t="s">
        <v>2983</v>
      </c>
      <c r="J1637" s="138" t="s">
        <v>118</v>
      </c>
      <c r="K1637" s="138" t="s">
        <v>2216</v>
      </c>
      <c r="L1637" s="138"/>
    </row>
    <row r="1638" spans="1:12" ht="15.75" customHeight="1" x14ac:dyDescent="0.25">
      <c r="A1638" s="34">
        <v>42877</v>
      </c>
      <c r="B1638" s="33" t="s">
        <v>2998</v>
      </c>
      <c r="C1638" s="157">
        <v>3</v>
      </c>
      <c r="D1638" s="49" t="s">
        <v>1872</v>
      </c>
      <c r="E1638" s="47" t="s">
        <v>2158</v>
      </c>
      <c r="F1638" s="200">
        <v>250</v>
      </c>
      <c r="G1638" s="48"/>
      <c r="H1638" s="48"/>
      <c r="I1638" s="51" t="s">
        <v>2983</v>
      </c>
      <c r="J1638" s="63" t="s">
        <v>142</v>
      </c>
      <c r="K1638" s="31" t="s">
        <v>2974</v>
      </c>
      <c r="L1638" s="31" t="s">
        <v>2989</v>
      </c>
    </row>
    <row r="1639" spans="1:12" ht="15.75" customHeight="1" x14ac:dyDescent="0.25">
      <c r="A1639" s="137">
        <v>42877</v>
      </c>
      <c r="B1639" s="137" t="s">
        <v>2998</v>
      </c>
      <c r="C1639" s="159">
        <v>24</v>
      </c>
      <c r="D1639" s="138"/>
      <c r="E1639" s="138" t="s">
        <v>3280</v>
      </c>
      <c r="F1639" s="205">
        <v>402</v>
      </c>
      <c r="G1639" s="138"/>
      <c r="H1639" s="138"/>
      <c r="I1639" s="138" t="s">
        <v>2983</v>
      </c>
      <c r="J1639" s="138" t="s">
        <v>142</v>
      </c>
      <c r="K1639" s="31" t="s">
        <v>2989</v>
      </c>
      <c r="L1639" s="138"/>
    </row>
    <row r="1640" spans="1:12" ht="15.75" customHeight="1" x14ac:dyDescent="0.25">
      <c r="A1640" s="34">
        <v>42877</v>
      </c>
      <c r="B1640" s="33" t="s">
        <v>2998</v>
      </c>
      <c r="C1640" s="157">
        <v>34</v>
      </c>
      <c r="D1640" s="49" t="s">
        <v>2153</v>
      </c>
      <c r="E1640" s="47" t="s">
        <v>2154</v>
      </c>
      <c r="F1640" s="200">
        <v>30</v>
      </c>
      <c r="G1640" s="48"/>
      <c r="H1640" s="48"/>
      <c r="I1640" s="51" t="s">
        <v>2983</v>
      </c>
      <c r="J1640" s="63" t="s">
        <v>142</v>
      </c>
      <c r="K1640" s="31" t="s">
        <v>2989</v>
      </c>
      <c r="L1640" s="31" t="s">
        <v>2975</v>
      </c>
    </row>
    <row r="1641" spans="1:12" ht="15.75" customHeight="1" x14ac:dyDescent="0.25">
      <c r="A1641" s="34">
        <v>42877</v>
      </c>
      <c r="B1641" s="33" t="s">
        <v>2998</v>
      </c>
      <c r="C1641" s="157">
        <v>34</v>
      </c>
      <c r="D1641" s="49" t="s">
        <v>2153</v>
      </c>
      <c r="E1641" s="47" t="s">
        <v>2155</v>
      </c>
      <c r="F1641" s="200">
        <v>100</v>
      </c>
      <c r="G1641" s="48"/>
      <c r="H1641" s="48"/>
      <c r="I1641" s="51" t="s">
        <v>2983</v>
      </c>
      <c r="J1641" s="63" t="s">
        <v>142</v>
      </c>
      <c r="K1641" s="31" t="s">
        <v>2989</v>
      </c>
      <c r="L1641" s="31" t="s">
        <v>2989</v>
      </c>
    </row>
    <row r="1642" spans="1:12" ht="30" customHeight="1" x14ac:dyDescent="0.25">
      <c r="A1642" s="34">
        <v>42877</v>
      </c>
      <c r="B1642" s="33" t="s">
        <v>2998</v>
      </c>
      <c r="C1642" s="157">
        <v>62</v>
      </c>
      <c r="D1642" s="49" t="s">
        <v>134</v>
      </c>
      <c r="E1642" s="47" t="s">
        <v>2150</v>
      </c>
      <c r="F1642" s="200">
        <v>7910</v>
      </c>
      <c r="G1642" s="48"/>
      <c r="H1642" s="48"/>
      <c r="I1642" s="51" t="s">
        <v>2983</v>
      </c>
      <c r="J1642" s="63" t="s">
        <v>118</v>
      </c>
      <c r="K1642" s="64" t="s">
        <v>2216</v>
      </c>
      <c r="L1642" s="31" t="s">
        <v>2990</v>
      </c>
    </row>
    <row r="1643" spans="1:12" ht="30" customHeight="1" x14ac:dyDescent="0.25">
      <c r="A1643" s="34">
        <v>42877</v>
      </c>
      <c r="B1643" s="33" t="s">
        <v>2998</v>
      </c>
      <c r="C1643" s="157">
        <v>62</v>
      </c>
      <c r="D1643" s="49" t="s">
        <v>134</v>
      </c>
      <c r="E1643" s="47" t="s">
        <v>2151</v>
      </c>
      <c r="F1643" s="200">
        <v>250</v>
      </c>
      <c r="G1643" s="48"/>
      <c r="H1643" s="48"/>
      <c r="I1643" s="51" t="s">
        <v>2983</v>
      </c>
      <c r="J1643" s="63" t="s">
        <v>118</v>
      </c>
      <c r="K1643" s="64" t="s">
        <v>2216</v>
      </c>
      <c r="L1643" s="31" t="s">
        <v>2990</v>
      </c>
    </row>
    <row r="1644" spans="1:12" ht="30" customHeight="1" x14ac:dyDescent="0.25">
      <c r="A1644" s="34">
        <v>42877</v>
      </c>
      <c r="B1644" s="33" t="s">
        <v>2998</v>
      </c>
      <c r="C1644" s="157">
        <v>63</v>
      </c>
      <c r="D1644" s="49" t="s">
        <v>271</v>
      </c>
      <c r="E1644" s="47" t="s">
        <v>2152</v>
      </c>
      <c r="F1644" s="200">
        <v>40000</v>
      </c>
      <c r="G1644" s="48"/>
      <c r="H1644" s="48"/>
      <c r="I1644" s="51" t="s">
        <v>2983</v>
      </c>
      <c r="J1644" s="63" t="s">
        <v>118</v>
      </c>
      <c r="K1644" s="64" t="s">
        <v>2216</v>
      </c>
      <c r="L1644" s="31" t="s">
        <v>2990</v>
      </c>
    </row>
    <row r="1645" spans="1:12" ht="15.75" customHeight="1" x14ac:dyDescent="0.25">
      <c r="A1645" s="34">
        <v>42877</v>
      </c>
      <c r="B1645" s="33" t="s">
        <v>2998</v>
      </c>
      <c r="C1645" s="157">
        <v>65</v>
      </c>
      <c r="D1645" s="49" t="s">
        <v>121</v>
      </c>
      <c r="E1645" s="47" t="s">
        <v>213</v>
      </c>
      <c r="F1645" s="200">
        <v>700</v>
      </c>
      <c r="G1645" s="48"/>
      <c r="H1645" s="48"/>
      <c r="I1645" s="51" t="s">
        <v>2983</v>
      </c>
      <c r="J1645" s="63" t="s">
        <v>118</v>
      </c>
      <c r="K1645" s="58" t="s">
        <v>10</v>
      </c>
      <c r="L1645" s="31" t="s">
        <v>10</v>
      </c>
    </row>
    <row r="1646" spans="1:12" ht="15.75" customHeight="1" x14ac:dyDescent="0.25">
      <c r="A1646" s="34">
        <v>42877</v>
      </c>
      <c r="B1646" s="33" t="s">
        <v>2998</v>
      </c>
      <c r="C1646" s="157">
        <v>68</v>
      </c>
      <c r="D1646" s="49" t="s">
        <v>127</v>
      </c>
      <c r="E1646" s="47" t="s">
        <v>2156</v>
      </c>
      <c r="F1646" s="200">
        <v>2240</v>
      </c>
      <c r="G1646" s="48"/>
      <c r="H1646" s="48"/>
      <c r="I1646" s="51" t="s">
        <v>2983</v>
      </c>
      <c r="J1646" s="63" t="s">
        <v>118</v>
      </c>
      <c r="K1646" s="64" t="s">
        <v>2216</v>
      </c>
      <c r="L1646" s="31" t="s">
        <v>2990</v>
      </c>
    </row>
    <row r="1647" spans="1:12" ht="30" customHeight="1" x14ac:dyDescent="0.25">
      <c r="A1647" s="34">
        <v>42877</v>
      </c>
      <c r="B1647" s="33" t="s">
        <v>2998</v>
      </c>
      <c r="C1647" s="157">
        <v>69</v>
      </c>
      <c r="D1647" s="49" t="s">
        <v>2113</v>
      </c>
      <c r="E1647" s="47" t="s">
        <v>1950</v>
      </c>
      <c r="F1647" s="200">
        <v>2052</v>
      </c>
      <c r="G1647" s="48"/>
      <c r="H1647" s="48"/>
      <c r="I1647" s="51" t="s">
        <v>2983</v>
      </c>
      <c r="J1647" s="63" t="s">
        <v>118</v>
      </c>
      <c r="K1647" s="64" t="s">
        <v>2216</v>
      </c>
      <c r="L1647" s="31" t="s">
        <v>2990</v>
      </c>
    </row>
    <row r="1648" spans="1:12" ht="15.75" customHeight="1" x14ac:dyDescent="0.25">
      <c r="A1648" s="34">
        <v>42877</v>
      </c>
      <c r="B1648" s="33" t="s">
        <v>2998</v>
      </c>
      <c r="C1648" s="157">
        <v>70</v>
      </c>
      <c r="D1648" s="49" t="s">
        <v>1952</v>
      </c>
      <c r="E1648" s="47" t="s">
        <v>1950</v>
      </c>
      <c r="F1648" s="200">
        <v>13051</v>
      </c>
      <c r="G1648" s="48"/>
      <c r="H1648" s="48"/>
      <c r="I1648" s="51" t="s">
        <v>2983</v>
      </c>
      <c r="J1648" s="63" t="s">
        <v>118</v>
      </c>
      <c r="K1648" s="64" t="s">
        <v>2216</v>
      </c>
      <c r="L1648" s="31" t="s">
        <v>2990</v>
      </c>
    </row>
    <row r="1649" spans="1:12" ht="15.75" customHeight="1" x14ac:dyDescent="0.25">
      <c r="A1649" s="34">
        <v>42877</v>
      </c>
      <c r="B1649" s="33" t="s">
        <v>2998</v>
      </c>
      <c r="C1649" s="157">
        <v>72</v>
      </c>
      <c r="D1649" s="49" t="s">
        <v>2065</v>
      </c>
      <c r="E1649" s="47" t="s">
        <v>1950</v>
      </c>
      <c r="F1649" s="200">
        <v>220.5</v>
      </c>
      <c r="G1649" s="48"/>
      <c r="H1649" s="48"/>
      <c r="I1649" s="51" t="s">
        <v>2983</v>
      </c>
      <c r="J1649" s="63" t="s">
        <v>118</v>
      </c>
      <c r="K1649" s="64" t="s">
        <v>2216</v>
      </c>
      <c r="L1649" s="31" t="s">
        <v>2990</v>
      </c>
    </row>
    <row r="1650" spans="1:12" ht="15.75" customHeight="1" x14ac:dyDescent="0.25">
      <c r="A1650" s="34">
        <v>42877</v>
      </c>
      <c r="B1650" s="33" t="s">
        <v>2998</v>
      </c>
      <c r="C1650" s="157">
        <v>72</v>
      </c>
      <c r="D1650" s="49" t="s">
        <v>2065</v>
      </c>
      <c r="E1650" s="47" t="s">
        <v>1950</v>
      </c>
      <c r="F1650" s="200">
        <v>123.5</v>
      </c>
      <c r="G1650" s="48"/>
      <c r="H1650" s="48"/>
      <c r="I1650" s="51" t="s">
        <v>2983</v>
      </c>
      <c r="J1650" s="63" t="s">
        <v>118</v>
      </c>
      <c r="K1650" s="64" t="s">
        <v>2216</v>
      </c>
      <c r="L1650" s="31" t="s">
        <v>2990</v>
      </c>
    </row>
    <row r="1651" spans="1:12" ht="15.75" customHeight="1" x14ac:dyDescent="0.25">
      <c r="A1651" s="34">
        <v>42877</v>
      </c>
      <c r="B1651" s="33" t="s">
        <v>2998</v>
      </c>
      <c r="C1651" s="157">
        <v>77</v>
      </c>
      <c r="D1651" s="49" t="s">
        <v>1869</v>
      </c>
      <c r="E1651" s="47" t="s">
        <v>1950</v>
      </c>
      <c r="F1651" s="200">
        <v>2700</v>
      </c>
      <c r="G1651" s="48"/>
      <c r="H1651" s="48"/>
      <c r="I1651" s="51" t="s">
        <v>2983</v>
      </c>
      <c r="J1651" s="63" t="s">
        <v>118</v>
      </c>
      <c r="K1651" s="64" t="s">
        <v>2216</v>
      </c>
      <c r="L1651" s="31" t="s">
        <v>2990</v>
      </c>
    </row>
    <row r="1652" spans="1:12" ht="30" customHeight="1" x14ac:dyDescent="0.25">
      <c r="A1652" s="34">
        <v>42877</v>
      </c>
      <c r="B1652" s="33" t="s">
        <v>2998</v>
      </c>
      <c r="C1652" s="157">
        <v>77</v>
      </c>
      <c r="D1652" s="49" t="s">
        <v>1869</v>
      </c>
      <c r="E1652" s="47" t="s">
        <v>1950</v>
      </c>
      <c r="F1652" s="200">
        <v>228</v>
      </c>
      <c r="G1652" s="48"/>
      <c r="H1652" s="48"/>
      <c r="I1652" s="51" t="s">
        <v>2983</v>
      </c>
      <c r="J1652" s="63" t="s">
        <v>118</v>
      </c>
      <c r="K1652" s="64" t="s">
        <v>2216</v>
      </c>
      <c r="L1652" s="31" t="s">
        <v>2990</v>
      </c>
    </row>
    <row r="1653" spans="1:12" ht="15.75" customHeight="1" x14ac:dyDescent="0.25">
      <c r="A1653" s="34">
        <v>42877</v>
      </c>
      <c r="B1653" s="33" t="s">
        <v>2998</v>
      </c>
      <c r="C1653" s="157">
        <v>77</v>
      </c>
      <c r="D1653" s="49" t="s">
        <v>1869</v>
      </c>
      <c r="E1653" s="47" t="s">
        <v>1950</v>
      </c>
      <c r="F1653" s="200">
        <v>90</v>
      </c>
      <c r="G1653" s="48"/>
      <c r="H1653" s="48"/>
      <c r="I1653" s="51" t="s">
        <v>2983</v>
      </c>
      <c r="J1653" s="63" t="s">
        <v>118</v>
      </c>
      <c r="K1653" s="64" t="s">
        <v>2216</v>
      </c>
      <c r="L1653" s="31" t="s">
        <v>2990</v>
      </c>
    </row>
    <row r="1654" spans="1:12" ht="15.75" customHeight="1" x14ac:dyDescent="0.25">
      <c r="A1654" s="34">
        <v>42877</v>
      </c>
      <c r="B1654" s="33" t="s">
        <v>2998</v>
      </c>
      <c r="C1654" s="157">
        <v>77</v>
      </c>
      <c r="D1654" s="49" t="s">
        <v>1869</v>
      </c>
      <c r="E1654" s="47" t="s">
        <v>1950</v>
      </c>
      <c r="F1654" s="200">
        <v>77</v>
      </c>
      <c r="G1654" s="48"/>
      <c r="H1654" s="48"/>
      <c r="I1654" s="51" t="s">
        <v>2983</v>
      </c>
      <c r="J1654" s="63" t="s">
        <v>118</v>
      </c>
      <c r="K1654" s="64" t="s">
        <v>2216</v>
      </c>
      <c r="L1654" s="31" t="s">
        <v>2990</v>
      </c>
    </row>
    <row r="1655" spans="1:12" ht="15.75" customHeight="1" x14ac:dyDescent="0.25">
      <c r="A1655" s="34">
        <v>42877</v>
      </c>
      <c r="B1655" s="33" t="s">
        <v>2998</v>
      </c>
      <c r="C1655" s="157">
        <v>102</v>
      </c>
      <c r="D1655" s="49" t="s">
        <v>1869</v>
      </c>
      <c r="E1655" s="47" t="s">
        <v>1950</v>
      </c>
      <c r="F1655" s="200">
        <v>1350</v>
      </c>
      <c r="G1655" s="48"/>
      <c r="H1655" s="48"/>
      <c r="I1655" s="51" t="s">
        <v>2983</v>
      </c>
      <c r="J1655" s="63" t="s">
        <v>118</v>
      </c>
      <c r="K1655" s="64" t="s">
        <v>2216</v>
      </c>
      <c r="L1655" s="31" t="s">
        <v>2990</v>
      </c>
    </row>
    <row r="1656" spans="1:12" ht="15" customHeight="1" x14ac:dyDescent="0.25">
      <c r="A1656" s="34">
        <v>42877</v>
      </c>
      <c r="B1656" s="33" t="s">
        <v>2998</v>
      </c>
      <c r="C1656" s="157">
        <v>111</v>
      </c>
      <c r="D1656" s="49" t="s">
        <v>2159</v>
      </c>
      <c r="E1656" s="47" t="s">
        <v>2160</v>
      </c>
      <c r="F1656" s="200">
        <v>35</v>
      </c>
      <c r="G1656" s="48"/>
      <c r="H1656" s="48"/>
      <c r="I1656" s="51" t="s">
        <v>2983</v>
      </c>
      <c r="J1656" s="63" t="s">
        <v>118</v>
      </c>
      <c r="K1656" s="64" t="s">
        <v>2216</v>
      </c>
      <c r="L1656" s="31" t="s">
        <v>2990</v>
      </c>
    </row>
    <row r="1657" spans="1:12" ht="15.75" customHeight="1" x14ac:dyDescent="0.25">
      <c r="A1657" s="34">
        <v>42878</v>
      </c>
      <c r="B1657" s="33" t="s">
        <v>2998</v>
      </c>
      <c r="C1657" s="157">
        <v>26</v>
      </c>
      <c r="D1657" s="49" t="s">
        <v>2168</v>
      </c>
      <c r="E1657" s="47" t="s">
        <v>2169</v>
      </c>
      <c r="F1657" s="200">
        <v>70</v>
      </c>
      <c r="G1657" s="48"/>
      <c r="H1657" s="48"/>
      <c r="I1657" s="51" t="s">
        <v>2983</v>
      </c>
      <c r="J1657" s="63" t="s">
        <v>142</v>
      </c>
      <c r="K1657" s="31" t="s">
        <v>2979</v>
      </c>
      <c r="L1657" s="31" t="s">
        <v>2975</v>
      </c>
    </row>
    <row r="1658" spans="1:12" ht="15" customHeight="1" x14ac:dyDescent="0.25">
      <c r="A1658" s="34">
        <v>42878</v>
      </c>
      <c r="B1658" s="33" t="s">
        <v>2998</v>
      </c>
      <c r="C1658" s="157">
        <v>27</v>
      </c>
      <c r="D1658" s="49" t="s">
        <v>143</v>
      </c>
      <c r="E1658" s="47" t="s">
        <v>2172</v>
      </c>
      <c r="F1658" s="200">
        <v>1284</v>
      </c>
      <c r="G1658" s="48"/>
      <c r="H1658" s="48"/>
      <c r="I1658" s="51" t="s">
        <v>2983</v>
      </c>
      <c r="J1658" s="63" t="s">
        <v>142</v>
      </c>
      <c r="K1658" s="52" t="s">
        <v>2978</v>
      </c>
      <c r="L1658" s="31" t="s">
        <v>2975</v>
      </c>
    </row>
    <row r="1659" spans="1:12" ht="15" customHeight="1" x14ac:dyDescent="0.25">
      <c r="A1659" s="34">
        <v>42878</v>
      </c>
      <c r="B1659" s="33" t="s">
        <v>2998</v>
      </c>
      <c r="C1659" s="157">
        <v>31</v>
      </c>
      <c r="D1659" s="49" t="s">
        <v>2170</v>
      </c>
      <c r="E1659" s="47" t="s">
        <v>2171</v>
      </c>
      <c r="F1659" s="200">
        <v>1095.5</v>
      </c>
      <c r="G1659" s="48"/>
      <c r="H1659" s="48"/>
      <c r="I1659" s="51" t="s">
        <v>2983</v>
      </c>
      <c r="J1659" s="63" t="s">
        <v>142</v>
      </c>
      <c r="K1659" s="58" t="s">
        <v>2977</v>
      </c>
      <c r="L1659" s="31" t="s">
        <v>2989</v>
      </c>
    </row>
    <row r="1660" spans="1:12" ht="15.75" customHeight="1" x14ac:dyDescent="0.25">
      <c r="A1660" s="34">
        <v>42878</v>
      </c>
      <c r="B1660" s="33" t="s">
        <v>2998</v>
      </c>
      <c r="C1660" s="157">
        <v>32</v>
      </c>
      <c r="D1660" s="49" t="s">
        <v>214</v>
      </c>
      <c r="E1660" s="47" t="s">
        <v>2167</v>
      </c>
      <c r="F1660" s="200">
        <v>150</v>
      </c>
      <c r="G1660" s="48"/>
      <c r="H1660" s="48"/>
      <c r="I1660" s="51" t="s">
        <v>2983</v>
      </c>
      <c r="J1660" s="63" t="s">
        <v>142</v>
      </c>
      <c r="K1660" s="58" t="s">
        <v>2980</v>
      </c>
      <c r="L1660" s="31" t="s">
        <v>2989</v>
      </c>
    </row>
    <row r="1661" spans="1:12" ht="15.75" customHeight="1" x14ac:dyDescent="0.25">
      <c r="A1661" s="34">
        <v>42878</v>
      </c>
      <c r="B1661" s="33" t="s">
        <v>2998</v>
      </c>
      <c r="C1661" s="157">
        <v>33</v>
      </c>
      <c r="D1661" s="49" t="s">
        <v>2165</v>
      </c>
      <c r="E1661" s="47" t="s">
        <v>2166</v>
      </c>
      <c r="F1661" s="200">
        <v>135</v>
      </c>
      <c r="G1661" s="48"/>
      <c r="H1661" s="48"/>
      <c r="I1661" s="51" t="s">
        <v>2983</v>
      </c>
      <c r="J1661" s="63" t="s">
        <v>142</v>
      </c>
      <c r="K1661" s="58" t="s">
        <v>2980</v>
      </c>
      <c r="L1661" s="31" t="s">
        <v>2989</v>
      </c>
    </row>
    <row r="1662" spans="1:12" ht="15.75" customHeight="1" x14ac:dyDescent="0.25">
      <c r="A1662" s="34">
        <v>42878</v>
      </c>
      <c r="B1662" s="33" t="s">
        <v>2998</v>
      </c>
      <c r="C1662" s="157">
        <v>73</v>
      </c>
      <c r="D1662" s="49" t="s">
        <v>2113</v>
      </c>
      <c r="E1662" s="47" t="s">
        <v>1950</v>
      </c>
      <c r="F1662" s="200">
        <v>2600</v>
      </c>
      <c r="G1662" s="48"/>
      <c r="H1662" s="48"/>
      <c r="I1662" s="51" t="s">
        <v>2983</v>
      </c>
      <c r="J1662" s="63" t="s">
        <v>118</v>
      </c>
      <c r="K1662" s="64" t="s">
        <v>2216</v>
      </c>
      <c r="L1662" s="31" t="s">
        <v>2990</v>
      </c>
    </row>
    <row r="1663" spans="1:12" ht="15.75" customHeight="1" x14ac:dyDescent="0.25">
      <c r="A1663" s="34">
        <v>42878</v>
      </c>
      <c r="B1663" s="33" t="s">
        <v>2998</v>
      </c>
      <c r="C1663" s="157">
        <v>73</v>
      </c>
      <c r="D1663" s="49" t="s">
        <v>2113</v>
      </c>
      <c r="E1663" s="47" t="s">
        <v>1950</v>
      </c>
      <c r="F1663" s="200">
        <v>18000</v>
      </c>
      <c r="G1663" s="48"/>
      <c r="H1663" s="48"/>
      <c r="I1663" s="51" t="s">
        <v>2983</v>
      </c>
      <c r="J1663" s="63" t="s">
        <v>118</v>
      </c>
      <c r="K1663" s="64" t="s">
        <v>2216</v>
      </c>
      <c r="L1663" s="31" t="s">
        <v>2990</v>
      </c>
    </row>
    <row r="1664" spans="1:12" ht="15.75" customHeight="1" x14ac:dyDescent="0.25">
      <c r="A1664" s="34">
        <v>42878</v>
      </c>
      <c r="B1664" s="33" t="s">
        <v>2998</v>
      </c>
      <c r="C1664" s="157">
        <v>74</v>
      </c>
      <c r="D1664" s="49" t="s">
        <v>52</v>
      </c>
      <c r="E1664" s="47" t="s">
        <v>2164</v>
      </c>
      <c r="F1664" s="200">
        <v>1010</v>
      </c>
      <c r="G1664" s="48"/>
      <c r="H1664" s="48"/>
      <c r="I1664" s="51" t="s">
        <v>2983</v>
      </c>
      <c r="J1664" s="63" t="s">
        <v>118</v>
      </c>
      <c r="K1664" s="58" t="s">
        <v>10</v>
      </c>
      <c r="L1664" s="31" t="s">
        <v>10</v>
      </c>
    </row>
    <row r="1665" spans="1:12" ht="15.75" customHeight="1" x14ac:dyDescent="0.25">
      <c r="A1665" s="34">
        <v>42878</v>
      </c>
      <c r="B1665" s="33" t="s">
        <v>2998</v>
      </c>
      <c r="C1665" s="157">
        <v>74</v>
      </c>
      <c r="D1665" s="49" t="s">
        <v>52</v>
      </c>
      <c r="E1665" s="47" t="s">
        <v>2164</v>
      </c>
      <c r="F1665" s="200">
        <v>410</v>
      </c>
      <c r="G1665" s="48"/>
      <c r="H1665" s="48"/>
      <c r="I1665" s="51" t="s">
        <v>2983</v>
      </c>
      <c r="J1665" s="63" t="s">
        <v>118</v>
      </c>
      <c r="K1665" s="58" t="s">
        <v>10</v>
      </c>
      <c r="L1665" s="31" t="s">
        <v>10</v>
      </c>
    </row>
    <row r="1666" spans="1:12" ht="15.75" customHeight="1" x14ac:dyDescent="0.25">
      <c r="A1666" s="34">
        <v>42878</v>
      </c>
      <c r="B1666" s="33" t="s">
        <v>2998</v>
      </c>
      <c r="C1666" s="157">
        <v>74</v>
      </c>
      <c r="D1666" s="49" t="s">
        <v>52</v>
      </c>
      <c r="E1666" s="47" t="s">
        <v>2164</v>
      </c>
      <c r="F1666" s="200">
        <v>410</v>
      </c>
      <c r="G1666" s="48"/>
      <c r="H1666" s="48"/>
      <c r="I1666" s="51" t="s">
        <v>2983</v>
      </c>
      <c r="J1666" s="63" t="s">
        <v>118</v>
      </c>
      <c r="K1666" s="58" t="s">
        <v>10</v>
      </c>
      <c r="L1666" s="31" t="s">
        <v>10</v>
      </c>
    </row>
    <row r="1667" spans="1:12" ht="15.75" customHeight="1" x14ac:dyDescent="0.25">
      <c r="A1667" s="34">
        <v>42878</v>
      </c>
      <c r="B1667" s="33" t="s">
        <v>2998</v>
      </c>
      <c r="C1667" s="157">
        <v>74</v>
      </c>
      <c r="D1667" s="49" t="s">
        <v>52</v>
      </c>
      <c r="E1667" s="47" t="s">
        <v>2164</v>
      </c>
      <c r="F1667" s="200">
        <v>410</v>
      </c>
      <c r="G1667" s="48"/>
      <c r="H1667" s="48"/>
      <c r="I1667" s="51" t="s">
        <v>2983</v>
      </c>
      <c r="J1667" s="63" t="s">
        <v>118</v>
      </c>
      <c r="K1667" s="58" t="s">
        <v>10</v>
      </c>
      <c r="L1667" s="31" t="s">
        <v>10</v>
      </c>
    </row>
    <row r="1668" spans="1:12" ht="15" customHeight="1" x14ac:dyDescent="0.25">
      <c r="A1668" s="34">
        <v>42878</v>
      </c>
      <c r="B1668" s="33" t="s">
        <v>2998</v>
      </c>
      <c r="C1668" s="157">
        <v>74</v>
      </c>
      <c r="D1668" s="49" t="s">
        <v>52</v>
      </c>
      <c r="E1668" s="47" t="s">
        <v>2164</v>
      </c>
      <c r="F1668" s="200">
        <v>410</v>
      </c>
      <c r="G1668" s="48"/>
      <c r="H1668" s="48"/>
      <c r="I1668" s="51" t="s">
        <v>2983</v>
      </c>
      <c r="J1668" s="63" t="s">
        <v>118</v>
      </c>
      <c r="K1668" s="58" t="s">
        <v>10</v>
      </c>
      <c r="L1668" s="31" t="s">
        <v>10</v>
      </c>
    </row>
    <row r="1669" spans="1:12" ht="15" customHeight="1" x14ac:dyDescent="0.25">
      <c r="A1669" s="34">
        <v>42878</v>
      </c>
      <c r="B1669" s="33" t="s">
        <v>2998</v>
      </c>
      <c r="C1669" s="157">
        <v>74</v>
      </c>
      <c r="D1669" s="49" t="s">
        <v>52</v>
      </c>
      <c r="E1669" s="47" t="s">
        <v>2164</v>
      </c>
      <c r="F1669" s="200">
        <v>1010</v>
      </c>
      <c r="G1669" s="48"/>
      <c r="H1669" s="48"/>
      <c r="I1669" s="51" t="s">
        <v>2983</v>
      </c>
      <c r="J1669" s="63" t="s">
        <v>118</v>
      </c>
      <c r="K1669" s="58" t="s">
        <v>10</v>
      </c>
      <c r="L1669" s="31" t="s">
        <v>10</v>
      </c>
    </row>
    <row r="1670" spans="1:12" ht="15" customHeight="1" x14ac:dyDescent="0.25">
      <c r="A1670" s="34">
        <v>42878</v>
      </c>
      <c r="B1670" s="33" t="s">
        <v>2998</v>
      </c>
      <c r="C1670" s="157">
        <v>74</v>
      </c>
      <c r="D1670" s="49" t="s">
        <v>52</v>
      </c>
      <c r="E1670" s="47" t="s">
        <v>2164</v>
      </c>
      <c r="F1670" s="200">
        <v>610</v>
      </c>
      <c r="G1670" s="48"/>
      <c r="H1670" s="48"/>
      <c r="I1670" s="51" t="s">
        <v>2983</v>
      </c>
      <c r="J1670" s="63" t="s">
        <v>118</v>
      </c>
      <c r="K1670" s="58" t="s">
        <v>10</v>
      </c>
      <c r="L1670" s="31" t="s">
        <v>10</v>
      </c>
    </row>
    <row r="1671" spans="1:12" ht="15" customHeight="1" x14ac:dyDescent="0.25">
      <c r="A1671" s="34">
        <v>42878</v>
      </c>
      <c r="B1671" s="33" t="s">
        <v>2998</v>
      </c>
      <c r="C1671" s="157">
        <v>74</v>
      </c>
      <c r="D1671" s="49" t="s">
        <v>52</v>
      </c>
      <c r="E1671" s="47" t="s">
        <v>2164</v>
      </c>
      <c r="F1671" s="200">
        <v>710</v>
      </c>
      <c r="G1671" s="48"/>
      <c r="H1671" s="48"/>
      <c r="I1671" s="51" t="s">
        <v>2983</v>
      </c>
      <c r="J1671" s="63" t="s">
        <v>118</v>
      </c>
      <c r="K1671" s="58" t="s">
        <v>10</v>
      </c>
      <c r="L1671" s="31" t="s">
        <v>10</v>
      </c>
    </row>
    <row r="1672" spans="1:12" ht="15" customHeight="1" x14ac:dyDescent="0.25">
      <c r="A1672" s="34">
        <v>42878</v>
      </c>
      <c r="B1672" s="33" t="s">
        <v>2998</v>
      </c>
      <c r="C1672" s="157">
        <v>74</v>
      </c>
      <c r="D1672" s="49" t="s">
        <v>52</v>
      </c>
      <c r="E1672" s="47" t="s">
        <v>2164</v>
      </c>
      <c r="F1672" s="200">
        <v>810</v>
      </c>
      <c r="G1672" s="48"/>
      <c r="H1672" s="48"/>
      <c r="I1672" s="51" t="s">
        <v>2983</v>
      </c>
      <c r="J1672" s="63" t="s">
        <v>118</v>
      </c>
      <c r="K1672" s="58" t="s">
        <v>10</v>
      </c>
      <c r="L1672" s="31" t="s">
        <v>10</v>
      </c>
    </row>
    <row r="1673" spans="1:12" ht="15" customHeight="1" x14ac:dyDescent="0.25">
      <c r="A1673" s="34">
        <v>42878</v>
      </c>
      <c r="B1673" s="33" t="s">
        <v>2998</v>
      </c>
      <c r="C1673" s="157">
        <v>74</v>
      </c>
      <c r="D1673" s="49" t="s">
        <v>52</v>
      </c>
      <c r="E1673" s="47" t="s">
        <v>2164</v>
      </c>
      <c r="F1673" s="200">
        <v>510</v>
      </c>
      <c r="G1673" s="48"/>
      <c r="H1673" s="48"/>
      <c r="I1673" s="51" t="s">
        <v>2983</v>
      </c>
      <c r="J1673" s="63" t="s">
        <v>118</v>
      </c>
      <c r="K1673" s="58" t="s">
        <v>10</v>
      </c>
      <c r="L1673" s="31" t="s">
        <v>10</v>
      </c>
    </row>
    <row r="1674" spans="1:12" ht="15.75" customHeight="1" x14ac:dyDescent="0.25">
      <c r="A1674" s="34">
        <v>42878</v>
      </c>
      <c r="B1674" s="33" t="s">
        <v>2998</v>
      </c>
      <c r="C1674" s="157">
        <v>74</v>
      </c>
      <c r="D1674" s="49" t="s">
        <v>52</v>
      </c>
      <c r="E1674" s="47" t="s">
        <v>2164</v>
      </c>
      <c r="F1674" s="200">
        <v>510</v>
      </c>
      <c r="G1674" s="48"/>
      <c r="H1674" s="48"/>
      <c r="I1674" s="51" t="s">
        <v>2983</v>
      </c>
      <c r="J1674" s="63" t="s">
        <v>118</v>
      </c>
      <c r="K1674" s="58" t="s">
        <v>10</v>
      </c>
      <c r="L1674" s="31" t="s">
        <v>10</v>
      </c>
    </row>
    <row r="1675" spans="1:12" ht="15.75" customHeight="1" x14ac:dyDescent="0.25">
      <c r="A1675" s="34">
        <v>42878</v>
      </c>
      <c r="B1675" s="33" t="s">
        <v>2998</v>
      </c>
      <c r="C1675" s="157">
        <v>74</v>
      </c>
      <c r="D1675" s="49" t="s">
        <v>52</v>
      </c>
      <c r="E1675" s="47" t="s">
        <v>2164</v>
      </c>
      <c r="F1675" s="200">
        <v>510</v>
      </c>
      <c r="G1675" s="48"/>
      <c r="H1675" s="48"/>
      <c r="I1675" s="51" t="s">
        <v>2983</v>
      </c>
      <c r="J1675" s="63" t="s">
        <v>118</v>
      </c>
      <c r="K1675" s="58" t="s">
        <v>10</v>
      </c>
      <c r="L1675" s="31" t="s">
        <v>10</v>
      </c>
    </row>
    <row r="1676" spans="1:12" ht="15.75" customHeight="1" x14ac:dyDescent="0.25">
      <c r="A1676" s="34">
        <v>42878</v>
      </c>
      <c r="B1676" s="33" t="s">
        <v>2998</v>
      </c>
      <c r="C1676" s="157">
        <v>74</v>
      </c>
      <c r="D1676" s="49" t="s">
        <v>52</v>
      </c>
      <c r="E1676" s="47" t="s">
        <v>2164</v>
      </c>
      <c r="F1676" s="200">
        <v>810</v>
      </c>
      <c r="G1676" s="48"/>
      <c r="H1676" s="48"/>
      <c r="I1676" s="51" t="s">
        <v>2983</v>
      </c>
      <c r="J1676" s="63" t="s">
        <v>118</v>
      </c>
      <c r="K1676" s="58" t="s">
        <v>10</v>
      </c>
      <c r="L1676" s="31" t="s">
        <v>10</v>
      </c>
    </row>
    <row r="1677" spans="1:12" ht="15.75" customHeight="1" x14ac:dyDescent="0.25">
      <c r="A1677" s="34">
        <v>42878</v>
      </c>
      <c r="B1677" s="33" t="s">
        <v>2998</v>
      </c>
      <c r="C1677" s="157">
        <v>74</v>
      </c>
      <c r="D1677" s="49" t="s">
        <v>52</v>
      </c>
      <c r="E1677" s="47" t="s">
        <v>2164</v>
      </c>
      <c r="F1677" s="200">
        <v>610</v>
      </c>
      <c r="G1677" s="48"/>
      <c r="H1677" s="48"/>
      <c r="I1677" s="51" t="s">
        <v>2983</v>
      </c>
      <c r="J1677" s="63" t="s">
        <v>118</v>
      </c>
      <c r="K1677" s="58" t="s">
        <v>10</v>
      </c>
      <c r="L1677" s="31" t="s">
        <v>10</v>
      </c>
    </row>
    <row r="1678" spans="1:12" ht="15.75" customHeight="1" x14ac:dyDescent="0.25">
      <c r="A1678" s="34">
        <v>42878</v>
      </c>
      <c r="B1678" s="33" t="s">
        <v>2998</v>
      </c>
      <c r="C1678" s="157">
        <v>74</v>
      </c>
      <c r="D1678" s="49" t="s">
        <v>52</v>
      </c>
      <c r="E1678" s="47" t="s">
        <v>2164</v>
      </c>
      <c r="F1678" s="200">
        <v>1010</v>
      </c>
      <c r="G1678" s="48"/>
      <c r="H1678" s="48"/>
      <c r="I1678" s="51" t="s">
        <v>2983</v>
      </c>
      <c r="J1678" s="63" t="s">
        <v>118</v>
      </c>
      <c r="K1678" s="58" t="s">
        <v>10</v>
      </c>
      <c r="L1678" s="31" t="s">
        <v>10</v>
      </c>
    </row>
    <row r="1679" spans="1:12" ht="15.75" customHeight="1" x14ac:dyDescent="0.25">
      <c r="A1679" s="34">
        <v>42878</v>
      </c>
      <c r="B1679" s="33" t="s">
        <v>2998</v>
      </c>
      <c r="C1679" s="157">
        <v>74</v>
      </c>
      <c r="D1679" s="49" t="s">
        <v>52</v>
      </c>
      <c r="E1679" s="47" t="s">
        <v>2164</v>
      </c>
      <c r="F1679" s="200">
        <v>810</v>
      </c>
      <c r="G1679" s="48"/>
      <c r="H1679" s="48"/>
      <c r="I1679" s="51" t="s">
        <v>2983</v>
      </c>
      <c r="J1679" s="63" t="s">
        <v>118</v>
      </c>
      <c r="K1679" s="58" t="s">
        <v>10</v>
      </c>
      <c r="L1679" s="31" t="s">
        <v>10</v>
      </c>
    </row>
    <row r="1680" spans="1:12" ht="15.75" customHeight="1" x14ac:dyDescent="0.25">
      <c r="A1680" s="34">
        <v>42878</v>
      </c>
      <c r="B1680" s="33" t="s">
        <v>2998</v>
      </c>
      <c r="C1680" s="157">
        <v>74</v>
      </c>
      <c r="D1680" s="49" t="s">
        <v>52</v>
      </c>
      <c r="E1680" s="47" t="s">
        <v>2164</v>
      </c>
      <c r="F1680" s="200">
        <v>1010</v>
      </c>
      <c r="G1680" s="48"/>
      <c r="H1680" s="48"/>
      <c r="I1680" s="51" t="s">
        <v>2983</v>
      </c>
      <c r="J1680" s="63" t="s">
        <v>118</v>
      </c>
      <c r="K1680" s="58" t="s">
        <v>10</v>
      </c>
      <c r="L1680" s="31" t="s">
        <v>10</v>
      </c>
    </row>
    <row r="1681" spans="1:12" ht="15.75" customHeight="1" x14ac:dyDescent="0.25">
      <c r="A1681" s="34">
        <v>42878</v>
      </c>
      <c r="B1681" s="33" t="s">
        <v>2998</v>
      </c>
      <c r="C1681" s="157">
        <v>74</v>
      </c>
      <c r="D1681" s="49" t="s">
        <v>52</v>
      </c>
      <c r="E1681" s="47" t="s">
        <v>2164</v>
      </c>
      <c r="F1681" s="200">
        <v>510</v>
      </c>
      <c r="G1681" s="48"/>
      <c r="H1681" s="48"/>
      <c r="I1681" s="51" t="s">
        <v>2983</v>
      </c>
      <c r="J1681" s="63" t="s">
        <v>118</v>
      </c>
      <c r="K1681" s="58" t="s">
        <v>10</v>
      </c>
      <c r="L1681" s="31" t="s">
        <v>10</v>
      </c>
    </row>
    <row r="1682" spans="1:12" ht="31.5" customHeight="1" x14ac:dyDescent="0.25">
      <c r="A1682" s="34">
        <v>42878</v>
      </c>
      <c r="B1682" s="33" t="s">
        <v>2998</v>
      </c>
      <c r="C1682" s="157">
        <v>74</v>
      </c>
      <c r="D1682" s="49" t="s">
        <v>52</v>
      </c>
      <c r="E1682" s="47" t="s">
        <v>2164</v>
      </c>
      <c r="F1682" s="200">
        <v>710</v>
      </c>
      <c r="G1682" s="48"/>
      <c r="H1682" s="48"/>
      <c r="I1682" s="51" t="s">
        <v>2983</v>
      </c>
      <c r="J1682" s="63" t="s">
        <v>118</v>
      </c>
      <c r="K1682" s="58" t="s">
        <v>10</v>
      </c>
      <c r="L1682" s="31" t="s">
        <v>10</v>
      </c>
    </row>
    <row r="1683" spans="1:12" ht="15.75" customHeight="1" x14ac:dyDescent="0.25">
      <c r="A1683" s="34">
        <v>42878</v>
      </c>
      <c r="B1683" s="33" t="s">
        <v>2998</v>
      </c>
      <c r="C1683" s="157">
        <v>74</v>
      </c>
      <c r="D1683" s="49" t="s">
        <v>52</v>
      </c>
      <c r="E1683" s="47" t="s">
        <v>2164</v>
      </c>
      <c r="F1683" s="200">
        <v>510</v>
      </c>
      <c r="G1683" s="48"/>
      <c r="H1683" s="48"/>
      <c r="I1683" s="51" t="s">
        <v>2983</v>
      </c>
      <c r="J1683" s="63" t="s">
        <v>118</v>
      </c>
      <c r="K1683" s="58" t="s">
        <v>10</v>
      </c>
      <c r="L1683" s="31" t="s">
        <v>10</v>
      </c>
    </row>
    <row r="1684" spans="1:12" ht="15.75" customHeight="1" x14ac:dyDescent="0.25">
      <c r="A1684" s="34">
        <v>42878</v>
      </c>
      <c r="B1684" s="33" t="s">
        <v>2998</v>
      </c>
      <c r="C1684" s="157">
        <v>74</v>
      </c>
      <c r="D1684" s="49" t="s">
        <v>52</v>
      </c>
      <c r="E1684" s="47" t="s">
        <v>2164</v>
      </c>
      <c r="F1684" s="200">
        <v>210</v>
      </c>
      <c r="G1684" s="48"/>
      <c r="H1684" s="48"/>
      <c r="I1684" s="51" t="s">
        <v>2983</v>
      </c>
      <c r="J1684" s="63" t="s">
        <v>118</v>
      </c>
      <c r="K1684" s="58" t="s">
        <v>10</v>
      </c>
      <c r="L1684" s="31" t="s">
        <v>10</v>
      </c>
    </row>
    <row r="1685" spans="1:12" ht="15.75" customHeight="1" x14ac:dyDescent="0.25">
      <c r="A1685" s="34">
        <v>42878</v>
      </c>
      <c r="B1685" s="33" t="s">
        <v>2998</v>
      </c>
      <c r="C1685" s="157">
        <v>74</v>
      </c>
      <c r="D1685" s="49" t="s">
        <v>52</v>
      </c>
      <c r="E1685" s="47" t="s">
        <v>2164</v>
      </c>
      <c r="F1685" s="200">
        <v>310</v>
      </c>
      <c r="G1685" s="48"/>
      <c r="H1685" s="48"/>
      <c r="I1685" s="51" t="s">
        <v>2983</v>
      </c>
      <c r="J1685" s="63" t="s">
        <v>118</v>
      </c>
      <c r="K1685" s="58" t="s">
        <v>10</v>
      </c>
      <c r="L1685" s="31" t="s">
        <v>10</v>
      </c>
    </row>
    <row r="1686" spans="1:12" ht="15.75" customHeight="1" x14ac:dyDescent="0.25">
      <c r="A1686" s="34">
        <v>42878</v>
      </c>
      <c r="B1686" s="33" t="s">
        <v>2998</v>
      </c>
      <c r="C1686" s="157">
        <v>74</v>
      </c>
      <c r="D1686" s="49" t="s">
        <v>52</v>
      </c>
      <c r="E1686" s="47" t="s">
        <v>2164</v>
      </c>
      <c r="F1686" s="200">
        <v>210</v>
      </c>
      <c r="G1686" s="48"/>
      <c r="H1686" s="48"/>
      <c r="I1686" s="51" t="s">
        <v>2983</v>
      </c>
      <c r="J1686" s="63" t="s">
        <v>118</v>
      </c>
      <c r="K1686" s="58" t="s">
        <v>10</v>
      </c>
      <c r="L1686" s="31" t="s">
        <v>10</v>
      </c>
    </row>
    <row r="1687" spans="1:12" ht="15.75" customHeight="1" x14ac:dyDescent="0.25">
      <c r="A1687" s="34">
        <v>42878</v>
      </c>
      <c r="B1687" s="33" t="s">
        <v>2998</v>
      </c>
      <c r="C1687" s="157">
        <v>74</v>
      </c>
      <c r="D1687" s="49" t="s">
        <v>52</v>
      </c>
      <c r="E1687" s="47" t="s">
        <v>2164</v>
      </c>
      <c r="F1687" s="200">
        <v>510</v>
      </c>
      <c r="G1687" s="48"/>
      <c r="H1687" s="48"/>
      <c r="I1687" s="51" t="s">
        <v>2983</v>
      </c>
      <c r="J1687" s="63" t="s">
        <v>118</v>
      </c>
      <c r="K1687" s="58" t="s">
        <v>10</v>
      </c>
      <c r="L1687" s="31" t="s">
        <v>10</v>
      </c>
    </row>
    <row r="1688" spans="1:12" ht="15.75" customHeight="1" x14ac:dyDescent="0.25">
      <c r="A1688" s="34">
        <v>42878</v>
      </c>
      <c r="B1688" s="33" t="s">
        <v>2998</v>
      </c>
      <c r="C1688" s="157">
        <v>74</v>
      </c>
      <c r="D1688" s="49" t="s">
        <v>52</v>
      </c>
      <c r="E1688" s="47" t="s">
        <v>2164</v>
      </c>
      <c r="F1688" s="200">
        <v>1111</v>
      </c>
      <c r="G1688" s="48"/>
      <c r="H1688" s="48"/>
      <c r="I1688" s="51" t="s">
        <v>2983</v>
      </c>
      <c r="J1688" s="63" t="s">
        <v>118</v>
      </c>
      <c r="K1688" s="58" t="s">
        <v>10</v>
      </c>
      <c r="L1688" s="31" t="s">
        <v>10</v>
      </c>
    </row>
    <row r="1689" spans="1:12" ht="15.75" customHeight="1" x14ac:dyDescent="0.25">
      <c r="A1689" s="34">
        <v>42878</v>
      </c>
      <c r="B1689" s="33" t="s">
        <v>2998</v>
      </c>
      <c r="C1689" s="157">
        <v>75</v>
      </c>
      <c r="D1689" s="49" t="s">
        <v>134</v>
      </c>
      <c r="E1689" s="47" t="s">
        <v>2161</v>
      </c>
      <c r="F1689" s="200">
        <v>5000</v>
      </c>
      <c r="G1689" s="48"/>
      <c r="H1689" s="48"/>
      <c r="I1689" s="51" t="s">
        <v>2983</v>
      </c>
      <c r="J1689" s="63" t="s">
        <v>118</v>
      </c>
      <c r="K1689" s="64" t="s">
        <v>2216</v>
      </c>
      <c r="L1689" s="31" t="s">
        <v>2990</v>
      </c>
    </row>
    <row r="1690" spans="1:12" ht="15.75" customHeight="1" x14ac:dyDescent="0.25">
      <c r="A1690" s="34">
        <v>42878</v>
      </c>
      <c r="B1690" s="33" t="s">
        <v>2998</v>
      </c>
      <c r="C1690" s="157">
        <v>76</v>
      </c>
      <c r="D1690" s="49" t="s">
        <v>127</v>
      </c>
      <c r="E1690" s="47" t="s">
        <v>2162</v>
      </c>
      <c r="F1690" s="200">
        <v>23000</v>
      </c>
      <c r="G1690" s="48"/>
      <c r="H1690" s="48"/>
      <c r="I1690" s="51" t="s">
        <v>2983</v>
      </c>
      <c r="J1690" s="63" t="s">
        <v>118</v>
      </c>
      <c r="K1690" s="64" t="s">
        <v>2216</v>
      </c>
      <c r="L1690" s="31" t="s">
        <v>2990</v>
      </c>
    </row>
    <row r="1691" spans="1:12" ht="15.75" customHeight="1" x14ac:dyDescent="0.25">
      <c r="A1691" s="34">
        <v>42878</v>
      </c>
      <c r="B1691" s="33" t="s">
        <v>2998</v>
      </c>
      <c r="C1691" s="157">
        <v>76</v>
      </c>
      <c r="D1691" s="49" t="s">
        <v>127</v>
      </c>
      <c r="E1691" s="47" t="s">
        <v>2163</v>
      </c>
      <c r="F1691" s="200">
        <v>3000</v>
      </c>
      <c r="G1691" s="48"/>
      <c r="H1691" s="48"/>
      <c r="I1691" s="51" t="s">
        <v>2983</v>
      </c>
      <c r="J1691" s="63" t="s">
        <v>118</v>
      </c>
      <c r="K1691" s="64" t="s">
        <v>2216</v>
      </c>
      <c r="L1691" s="31" t="s">
        <v>2990</v>
      </c>
    </row>
    <row r="1692" spans="1:12" ht="15.75" customHeight="1" x14ac:dyDescent="0.25">
      <c r="A1692" s="137">
        <v>42878</v>
      </c>
      <c r="B1692" s="137" t="s">
        <v>2998</v>
      </c>
      <c r="C1692" s="159">
        <v>120</v>
      </c>
      <c r="D1692" s="138"/>
      <c r="E1692" s="138" t="s">
        <v>631</v>
      </c>
      <c r="F1692" s="205">
        <v>540</v>
      </c>
      <c r="G1692" s="138"/>
      <c r="H1692" s="138"/>
      <c r="I1692" s="138" t="s">
        <v>2983</v>
      </c>
      <c r="J1692" s="138" t="s">
        <v>118</v>
      </c>
      <c r="K1692" s="138" t="s">
        <v>2216</v>
      </c>
      <c r="L1692" s="138"/>
    </row>
    <row r="1693" spans="1:12" ht="15.75" customHeight="1" x14ac:dyDescent="0.25">
      <c r="A1693" s="34">
        <v>42878</v>
      </c>
      <c r="B1693" s="33" t="s">
        <v>2998</v>
      </c>
      <c r="C1693" s="157">
        <v>128</v>
      </c>
      <c r="D1693" s="49"/>
      <c r="E1693" s="47" t="s">
        <v>3348</v>
      </c>
      <c r="F1693" s="200">
        <v>5000</v>
      </c>
      <c r="G1693" s="48"/>
      <c r="H1693" s="48"/>
      <c r="I1693" s="51" t="s">
        <v>2983</v>
      </c>
      <c r="J1693" s="63" t="s">
        <v>118</v>
      </c>
      <c r="K1693" s="64" t="s">
        <v>2216</v>
      </c>
      <c r="L1693" s="31" t="s">
        <v>2990</v>
      </c>
    </row>
    <row r="1694" spans="1:12" ht="15.75" customHeight="1" x14ac:dyDescent="0.25">
      <c r="A1694" s="34">
        <v>42878</v>
      </c>
      <c r="B1694" s="33" t="s">
        <v>2998</v>
      </c>
      <c r="C1694" s="157">
        <v>130</v>
      </c>
      <c r="D1694" s="49"/>
      <c r="E1694" s="47" t="s">
        <v>3351</v>
      </c>
      <c r="F1694" s="200">
        <v>2600</v>
      </c>
      <c r="G1694" s="48"/>
      <c r="H1694" s="48"/>
      <c r="I1694" s="51" t="s">
        <v>2983</v>
      </c>
      <c r="J1694" s="63" t="s">
        <v>118</v>
      </c>
      <c r="K1694" s="64" t="s">
        <v>2216</v>
      </c>
      <c r="L1694" s="31" t="s">
        <v>2990</v>
      </c>
    </row>
    <row r="1695" spans="1:12" ht="15.75" customHeight="1" x14ac:dyDescent="0.25">
      <c r="A1695" s="34">
        <v>42879</v>
      </c>
      <c r="B1695" s="33" t="s">
        <v>2998</v>
      </c>
      <c r="C1695" s="157">
        <v>28</v>
      </c>
      <c r="D1695" s="49" t="s">
        <v>2168</v>
      </c>
      <c r="E1695" s="47" t="s">
        <v>2173</v>
      </c>
      <c r="F1695" s="200">
        <v>29</v>
      </c>
      <c r="G1695" s="48"/>
      <c r="H1695" s="48"/>
      <c r="I1695" s="51" t="s">
        <v>2983</v>
      </c>
      <c r="J1695" s="63" t="s">
        <v>142</v>
      </c>
      <c r="K1695" s="31" t="s">
        <v>2979</v>
      </c>
      <c r="L1695" s="31" t="s">
        <v>2975</v>
      </c>
    </row>
    <row r="1696" spans="1:12" ht="15.75" customHeight="1" x14ac:dyDescent="0.25">
      <c r="A1696" s="34">
        <v>42879</v>
      </c>
      <c r="B1696" s="33" t="s">
        <v>2998</v>
      </c>
      <c r="C1696" s="157">
        <v>29</v>
      </c>
      <c r="D1696" s="49" t="s">
        <v>2180</v>
      </c>
      <c r="E1696" s="47" t="s">
        <v>2181</v>
      </c>
      <c r="F1696" s="200">
        <v>100</v>
      </c>
      <c r="G1696" s="48"/>
      <c r="H1696" s="48"/>
      <c r="I1696" s="51" t="s">
        <v>2983</v>
      </c>
      <c r="J1696" s="63" t="s">
        <v>142</v>
      </c>
      <c r="K1696" s="58" t="s">
        <v>2980</v>
      </c>
      <c r="L1696" s="31" t="s">
        <v>2989</v>
      </c>
    </row>
    <row r="1697" spans="1:12" ht="30" customHeight="1" x14ac:dyDescent="0.25">
      <c r="A1697" s="34">
        <v>42879</v>
      </c>
      <c r="B1697" s="33" t="s">
        <v>2998</v>
      </c>
      <c r="C1697" s="157">
        <v>29</v>
      </c>
      <c r="D1697" s="49" t="s">
        <v>836</v>
      </c>
      <c r="E1697" s="47" t="s">
        <v>2182</v>
      </c>
      <c r="F1697" s="200">
        <v>200</v>
      </c>
      <c r="G1697" s="48"/>
      <c r="H1697" s="48"/>
      <c r="I1697" s="51" t="s">
        <v>2983</v>
      </c>
      <c r="J1697" s="63" t="s">
        <v>142</v>
      </c>
      <c r="K1697" s="58" t="s">
        <v>2980</v>
      </c>
      <c r="L1697" s="31" t="s">
        <v>2989</v>
      </c>
    </row>
    <row r="1698" spans="1:12" ht="15.75" customHeight="1" x14ac:dyDescent="0.25">
      <c r="A1698" s="34">
        <v>42879</v>
      </c>
      <c r="B1698" s="33" t="s">
        <v>2998</v>
      </c>
      <c r="C1698" s="157">
        <v>30</v>
      </c>
      <c r="D1698" s="49" t="s">
        <v>850</v>
      </c>
      <c r="E1698" s="47" t="s">
        <v>2178</v>
      </c>
      <c r="F1698" s="200">
        <v>100</v>
      </c>
      <c r="G1698" s="48"/>
      <c r="H1698" s="48"/>
      <c r="I1698" s="51" t="s">
        <v>2983</v>
      </c>
      <c r="J1698" s="63" t="s">
        <v>142</v>
      </c>
      <c r="K1698" s="58" t="s">
        <v>2980</v>
      </c>
      <c r="L1698" s="31" t="s">
        <v>2989</v>
      </c>
    </row>
    <row r="1699" spans="1:12" ht="15.75" customHeight="1" x14ac:dyDescent="0.25">
      <c r="A1699" s="34">
        <v>42879</v>
      </c>
      <c r="B1699" s="33" t="s">
        <v>2998</v>
      </c>
      <c r="C1699" s="157">
        <v>30</v>
      </c>
      <c r="D1699" s="49" t="s">
        <v>850</v>
      </c>
      <c r="E1699" s="47" t="s">
        <v>2179</v>
      </c>
      <c r="F1699" s="200">
        <v>100</v>
      </c>
      <c r="G1699" s="48"/>
      <c r="H1699" s="48"/>
      <c r="I1699" s="51" t="s">
        <v>2983</v>
      </c>
      <c r="J1699" s="63" t="s">
        <v>142</v>
      </c>
      <c r="K1699" s="58" t="s">
        <v>2980</v>
      </c>
      <c r="L1699" s="31" t="s">
        <v>2989</v>
      </c>
    </row>
    <row r="1700" spans="1:12" ht="15.75" customHeight="1" x14ac:dyDescent="0.25">
      <c r="A1700" s="34">
        <v>42879</v>
      </c>
      <c r="B1700" s="33" t="s">
        <v>2998</v>
      </c>
      <c r="C1700" s="157">
        <v>78</v>
      </c>
      <c r="D1700" s="49" t="s">
        <v>92</v>
      </c>
      <c r="E1700" s="47" t="s">
        <v>1775</v>
      </c>
      <c r="F1700" s="200">
        <v>3139</v>
      </c>
      <c r="G1700" s="48"/>
      <c r="H1700" s="48"/>
      <c r="I1700" s="51" t="s">
        <v>2983</v>
      </c>
      <c r="J1700" s="63" t="s">
        <v>118</v>
      </c>
      <c r="K1700" s="64" t="s">
        <v>2216</v>
      </c>
      <c r="L1700" s="31" t="s">
        <v>2990</v>
      </c>
    </row>
    <row r="1701" spans="1:12" ht="15.75" customHeight="1" x14ac:dyDescent="0.25">
      <c r="A1701" s="34">
        <v>42879</v>
      </c>
      <c r="B1701" s="33" t="s">
        <v>2998</v>
      </c>
      <c r="C1701" s="157">
        <v>88</v>
      </c>
      <c r="D1701" s="49" t="s">
        <v>2106</v>
      </c>
      <c r="E1701" s="47" t="s">
        <v>1950</v>
      </c>
      <c r="F1701" s="200">
        <v>8400</v>
      </c>
      <c r="G1701" s="48"/>
      <c r="H1701" s="48"/>
      <c r="I1701" s="51" t="s">
        <v>2983</v>
      </c>
      <c r="J1701" s="63" t="s">
        <v>118</v>
      </c>
      <c r="K1701" s="64" t="s">
        <v>2216</v>
      </c>
      <c r="L1701" s="31" t="s">
        <v>2990</v>
      </c>
    </row>
    <row r="1702" spans="1:12" ht="15.75" customHeight="1" x14ac:dyDescent="0.25">
      <c r="A1702" s="34">
        <v>42879</v>
      </c>
      <c r="B1702" s="33" t="s">
        <v>2998</v>
      </c>
      <c r="C1702" s="157">
        <v>89</v>
      </c>
      <c r="D1702" s="49" t="s">
        <v>270</v>
      </c>
      <c r="E1702" s="47" t="s">
        <v>1950</v>
      </c>
      <c r="F1702" s="200">
        <v>1282.5</v>
      </c>
      <c r="G1702" s="48"/>
      <c r="H1702" s="48"/>
      <c r="I1702" s="51" t="s">
        <v>2983</v>
      </c>
      <c r="J1702" s="63" t="s">
        <v>118</v>
      </c>
      <c r="K1702" s="64" t="s">
        <v>2216</v>
      </c>
      <c r="L1702" s="31" t="s">
        <v>2990</v>
      </c>
    </row>
    <row r="1703" spans="1:12" ht="15.75" customHeight="1" x14ac:dyDescent="0.25">
      <c r="A1703" s="34">
        <v>42879</v>
      </c>
      <c r="B1703" s="33" t="s">
        <v>2998</v>
      </c>
      <c r="C1703" s="157">
        <v>89</v>
      </c>
      <c r="D1703" s="49" t="s">
        <v>270</v>
      </c>
      <c r="E1703" s="47" t="s">
        <v>1950</v>
      </c>
      <c r="F1703" s="200">
        <v>1425</v>
      </c>
      <c r="G1703" s="48"/>
      <c r="H1703" s="48"/>
      <c r="I1703" s="51" t="s">
        <v>2983</v>
      </c>
      <c r="J1703" s="63" t="s">
        <v>118</v>
      </c>
      <c r="K1703" s="64" t="s">
        <v>2216</v>
      </c>
      <c r="L1703" s="31" t="s">
        <v>2990</v>
      </c>
    </row>
    <row r="1704" spans="1:12" ht="15.75" customHeight="1" x14ac:dyDescent="0.25">
      <c r="A1704" s="34">
        <v>42879</v>
      </c>
      <c r="B1704" s="33" t="s">
        <v>2998</v>
      </c>
      <c r="C1704" s="157">
        <v>89</v>
      </c>
      <c r="D1704" s="49" t="s">
        <v>270</v>
      </c>
      <c r="E1704" s="47" t="s">
        <v>1950</v>
      </c>
      <c r="F1704" s="200">
        <v>997.5</v>
      </c>
      <c r="G1704" s="48"/>
      <c r="H1704" s="48"/>
      <c r="I1704" s="51" t="s">
        <v>2983</v>
      </c>
      <c r="J1704" s="63" t="s">
        <v>118</v>
      </c>
      <c r="K1704" s="64" t="s">
        <v>2216</v>
      </c>
      <c r="L1704" s="31" t="s">
        <v>2990</v>
      </c>
    </row>
    <row r="1705" spans="1:12" ht="15.75" customHeight="1" x14ac:dyDescent="0.25">
      <c r="A1705" s="34">
        <v>42879</v>
      </c>
      <c r="B1705" s="33" t="s">
        <v>2998</v>
      </c>
      <c r="C1705" s="157">
        <v>90</v>
      </c>
      <c r="D1705" s="49" t="s">
        <v>1886</v>
      </c>
      <c r="E1705" s="47" t="s">
        <v>1950</v>
      </c>
      <c r="F1705" s="200">
        <v>13000</v>
      </c>
      <c r="G1705" s="48"/>
      <c r="H1705" s="48"/>
      <c r="I1705" s="51" t="s">
        <v>2983</v>
      </c>
      <c r="J1705" s="63" t="s">
        <v>118</v>
      </c>
      <c r="K1705" s="64" t="s">
        <v>2216</v>
      </c>
      <c r="L1705" s="31" t="s">
        <v>2990</v>
      </c>
    </row>
    <row r="1706" spans="1:12" ht="15" customHeight="1" x14ac:dyDescent="0.25">
      <c r="A1706" s="34">
        <v>42879</v>
      </c>
      <c r="B1706" s="33" t="s">
        <v>2998</v>
      </c>
      <c r="C1706" s="157">
        <v>91</v>
      </c>
      <c r="D1706" s="49" t="s">
        <v>1886</v>
      </c>
      <c r="E1706" s="47" t="s">
        <v>1950</v>
      </c>
      <c r="F1706" s="200">
        <v>5460</v>
      </c>
      <c r="G1706" s="48"/>
      <c r="H1706" s="48"/>
      <c r="I1706" s="51" t="s">
        <v>2983</v>
      </c>
      <c r="J1706" s="63" t="s">
        <v>118</v>
      </c>
      <c r="K1706" s="64" t="s">
        <v>2216</v>
      </c>
      <c r="L1706" s="31" t="s">
        <v>2990</v>
      </c>
    </row>
    <row r="1707" spans="1:12" ht="15.75" customHeight="1" x14ac:dyDescent="0.25">
      <c r="A1707" s="34">
        <v>42879</v>
      </c>
      <c r="B1707" s="33" t="s">
        <v>2998</v>
      </c>
      <c r="C1707" s="157">
        <v>92</v>
      </c>
      <c r="D1707" s="49" t="s">
        <v>271</v>
      </c>
      <c r="E1707" s="47" t="s">
        <v>2174</v>
      </c>
      <c r="F1707" s="200">
        <v>220</v>
      </c>
      <c r="G1707" s="48"/>
      <c r="H1707" s="48"/>
      <c r="I1707" s="51" t="s">
        <v>2983</v>
      </c>
      <c r="J1707" s="63" t="s">
        <v>118</v>
      </c>
      <c r="K1707" s="64" t="s">
        <v>2216</v>
      </c>
      <c r="L1707" s="31" t="s">
        <v>2990</v>
      </c>
    </row>
    <row r="1708" spans="1:12" ht="15.75" customHeight="1" x14ac:dyDescent="0.25">
      <c r="A1708" s="34">
        <v>42879</v>
      </c>
      <c r="B1708" s="33" t="s">
        <v>2998</v>
      </c>
      <c r="C1708" s="157">
        <v>92</v>
      </c>
      <c r="D1708" s="49" t="s">
        <v>271</v>
      </c>
      <c r="E1708" s="47" t="s">
        <v>2175</v>
      </c>
      <c r="F1708" s="200">
        <v>3000</v>
      </c>
      <c r="G1708" s="48"/>
      <c r="H1708" s="48"/>
      <c r="I1708" s="51" t="s">
        <v>2983</v>
      </c>
      <c r="J1708" s="63" t="s">
        <v>118</v>
      </c>
      <c r="K1708" s="64" t="s">
        <v>2216</v>
      </c>
      <c r="L1708" s="31" t="s">
        <v>2990</v>
      </c>
    </row>
    <row r="1709" spans="1:12" ht="30" customHeight="1" x14ac:dyDescent="0.25">
      <c r="A1709" s="34">
        <v>42879</v>
      </c>
      <c r="B1709" s="33" t="s">
        <v>2998</v>
      </c>
      <c r="C1709" s="157">
        <v>92</v>
      </c>
      <c r="D1709" s="49" t="s">
        <v>271</v>
      </c>
      <c r="E1709" s="47" t="s">
        <v>2176</v>
      </c>
      <c r="F1709" s="200">
        <v>850</v>
      </c>
      <c r="G1709" s="48"/>
      <c r="H1709" s="48"/>
      <c r="I1709" s="51" t="s">
        <v>2983</v>
      </c>
      <c r="J1709" s="63" t="s">
        <v>118</v>
      </c>
      <c r="K1709" s="64" t="s">
        <v>2216</v>
      </c>
      <c r="L1709" s="31" t="s">
        <v>2990</v>
      </c>
    </row>
    <row r="1710" spans="1:12" ht="15.75" customHeight="1" x14ac:dyDescent="0.25">
      <c r="A1710" s="137">
        <v>42879</v>
      </c>
      <c r="B1710" s="137" t="s">
        <v>2998</v>
      </c>
      <c r="C1710" s="159">
        <v>121</v>
      </c>
      <c r="D1710" s="138"/>
      <c r="E1710" s="138" t="s">
        <v>631</v>
      </c>
      <c r="F1710" s="205">
        <v>1200</v>
      </c>
      <c r="G1710" s="138"/>
      <c r="H1710" s="138"/>
      <c r="I1710" s="138" t="s">
        <v>2983</v>
      </c>
      <c r="J1710" s="138" t="s">
        <v>118</v>
      </c>
      <c r="K1710" s="138" t="s">
        <v>2216</v>
      </c>
      <c r="L1710" s="138"/>
    </row>
    <row r="1711" spans="1:12" ht="30" customHeight="1" x14ac:dyDescent="0.25">
      <c r="A1711" s="137">
        <v>42879</v>
      </c>
      <c r="B1711" s="137" t="s">
        <v>2998</v>
      </c>
      <c r="C1711" s="159">
        <v>122</v>
      </c>
      <c r="D1711" s="138"/>
      <c r="E1711" s="138" t="s">
        <v>631</v>
      </c>
      <c r="F1711" s="205">
        <v>1409</v>
      </c>
      <c r="G1711" s="138"/>
      <c r="H1711" s="138"/>
      <c r="I1711" s="138" t="s">
        <v>2983</v>
      </c>
      <c r="J1711" s="138" t="s">
        <v>118</v>
      </c>
      <c r="K1711" s="138" t="s">
        <v>2216</v>
      </c>
      <c r="L1711" s="138"/>
    </row>
    <row r="1712" spans="1:12" ht="30" customHeight="1" x14ac:dyDescent="0.25">
      <c r="A1712" s="137">
        <v>42879</v>
      </c>
      <c r="B1712" s="137" t="s">
        <v>2998</v>
      </c>
      <c r="C1712" s="159">
        <v>123</v>
      </c>
      <c r="D1712" s="138"/>
      <c r="E1712" s="138" t="s">
        <v>631</v>
      </c>
      <c r="F1712" s="205">
        <v>1050</v>
      </c>
      <c r="G1712" s="138"/>
      <c r="H1712" s="138"/>
      <c r="I1712" s="138" t="s">
        <v>2983</v>
      </c>
      <c r="J1712" s="138" t="s">
        <v>118</v>
      </c>
      <c r="K1712" s="138" t="s">
        <v>2216</v>
      </c>
      <c r="L1712" s="138"/>
    </row>
    <row r="1713" spans="1:12" ht="15.75" customHeight="1" x14ac:dyDescent="0.25">
      <c r="A1713" s="34">
        <v>42880</v>
      </c>
      <c r="B1713" s="33" t="s">
        <v>2998</v>
      </c>
      <c r="C1713" s="157">
        <v>2</v>
      </c>
      <c r="D1713" s="49" t="s">
        <v>177</v>
      </c>
      <c r="E1713" s="47" t="s">
        <v>2184</v>
      </c>
      <c r="F1713" s="200">
        <v>813.5</v>
      </c>
      <c r="G1713" s="48"/>
      <c r="H1713" s="48"/>
      <c r="I1713" s="51" t="s">
        <v>2983</v>
      </c>
      <c r="J1713" s="63" t="s">
        <v>142</v>
      </c>
      <c r="K1713" s="31" t="s">
        <v>2989</v>
      </c>
      <c r="L1713" s="31" t="s">
        <v>2989</v>
      </c>
    </row>
    <row r="1714" spans="1:12" ht="15.75" customHeight="1" x14ac:dyDescent="0.25">
      <c r="A1714" s="34">
        <v>42880</v>
      </c>
      <c r="B1714" s="33" t="s">
        <v>2998</v>
      </c>
      <c r="C1714" s="157">
        <v>93</v>
      </c>
      <c r="D1714" s="49" t="s">
        <v>134</v>
      </c>
      <c r="E1714" s="47" t="s">
        <v>667</v>
      </c>
      <c r="F1714" s="200">
        <v>180</v>
      </c>
      <c r="G1714" s="48"/>
      <c r="H1714" s="48"/>
      <c r="I1714" s="51" t="s">
        <v>2983</v>
      </c>
      <c r="J1714" s="63" t="s">
        <v>118</v>
      </c>
      <c r="K1714" s="64" t="s">
        <v>2216</v>
      </c>
      <c r="L1714" s="31" t="s">
        <v>2990</v>
      </c>
    </row>
    <row r="1715" spans="1:12" ht="15.75" customHeight="1" x14ac:dyDescent="0.25">
      <c r="A1715" s="34">
        <v>42880</v>
      </c>
      <c r="B1715" s="33" t="s">
        <v>2998</v>
      </c>
      <c r="C1715" s="157">
        <v>93</v>
      </c>
      <c r="D1715" s="49" t="s">
        <v>134</v>
      </c>
      <c r="E1715" s="47" t="s">
        <v>2183</v>
      </c>
      <c r="F1715" s="200">
        <v>700</v>
      </c>
      <c r="G1715" s="48"/>
      <c r="H1715" s="48"/>
      <c r="I1715" s="51" t="s">
        <v>2983</v>
      </c>
      <c r="J1715" s="63" t="s">
        <v>118</v>
      </c>
      <c r="K1715" s="64" t="s">
        <v>2216</v>
      </c>
      <c r="L1715" s="31" t="s">
        <v>2990</v>
      </c>
    </row>
    <row r="1716" spans="1:12" ht="15.75" customHeight="1" x14ac:dyDescent="0.25">
      <c r="A1716" s="34">
        <v>42880</v>
      </c>
      <c r="B1716" s="33" t="s">
        <v>2998</v>
      </c>
      <c r="C1716" s="157">
        <v>105</v>
      </c>
      <c r="D1716" s="49" t="s">
        <v>177</v>
      </c>
      <c r="E1716" s="47" t="s">
        <v>2185</v>
      </c>
      <c r="F1716" s="200">
        <v>9553.5</v>
      </c>
      <c r="G1716" s="48"/>
      <c r="H1716" s="48"/>
      <c r="I1716" s="51" t="s">
        <v>2983</v>
      </c>
      <c r="J1716" s="63" t="s">
        <v>118</v>
      </c>
      <c r="K1716" s="64" t="s">
        <v>2216</v>
      </c>
      <c r="L1716" s="31" t="s">
        <v>2990</v>
      </c>
    </row>
    <row r="1717" spans="1:12" ht="30" customHeight="1" x14ac:dyDescent="0.25">
      <c r="A1717" s="34">
        <v>42882</v>
      </c>
      <c r="B1717" s="33" t="s">
        <v>2998</v>
      </c>
      <c r="C1717" s="157">
        <v>84</v>
      </c>
      <c r="D1717" s="49" t="s">
        <v>271</v>
      </c>
      <c r="E1717" s="47" t="s">
        <v>2186</v>
      </c>
      <c r="F1717" s="200">
        <v>2652</v>
      </c>
      <c r="G1717" s="48"/>
      <c r="H1717" s="48"/>
      <c r="I1717" s="51" t="s">
        <v>2983</v>
      </c>
      <c r="J1717" s="63" t="s">
        <v>118</v>
      </c>
      <c r="K1717" s="64" t="s">
        <v>2216</v>
      </c>
      <c r="L1717" s="31" t="s">
        <v>2990</v>
      </c>
    </row>
    <row r="1718" spans="1:12" ht="15.75" customHeight="1" x14ac:dyDescent="0.25">
      <c r="A1718" s="34">
        <v>42882</v>
      </c>
      <c r="B1718" s="33" t="s">
        <v>2998</v>
      </c>
      <c r="C1718" s="157">
        <v>84</v>
      </c>
      <c r="D1718" s="49" t="s">
        <v>271</v>
      </c>
      <c r="E1718" s="47" t="s">
        <v>2187</v>
      </c>
      <c r="F1718" s="200">
        <v>296</v>
      </c>
      <c r="G1718" s="48"/>
      <c r="H1718" s="48"/>
      <c r="I1718" s="51" t="s">
        <v>2983</v>
      </c>
      <c r="J1718" s="63" t="s">
        <v>118</v>
      </c>
      <c r="K1718" s="64" t="s">
        <v>2216</v>
      </c>
      <c r="L1718" s="31" t="s">
        <v>2990</v>
      </c>
    </row>
    <row r="1719" spans="1:12" ht="15.75" customHeight="1" x14ac:dyDescent="0.25">
      <c r="A1719" s="34">
        <v>42882</v>
      </c>
      <c r="B1719" s="33" t="s">
        <v>2998</v>
      </c>
      <c r="C1719" s="157">
        <v>94</v>
      </c>
      <c r="D1719" s="49" t="s">
        <v>2188</v>
      </c>
      <c r="E1719" s="47" t="s">
        <v>2189</v>
      </c>
      <c r="F1719" s="200">
        <v>4600</v>
      </c>
      <c r="G1719" s="48"/>
      <c r="H1719" s="48"/>
      <c r="I1719" s="51" t="s">
        <v>2983</v>
      </c>
      <c r="J1719" s="63" t="s">
        <v>118</v>
      </c>
      <c r="K1719" s="64" t="s">
        <v>2216</v>
      </c>
      <c r="L1719" s="31" t="s">
        <v>2990</v>
      </c>
    </row>
    <row r="1720" spans="1:12" ht="30" customHeight="1" x14ac:dyDescent="0.25">
      <c r="A1720" s="34">
        <v>42882</v>
      </c>
      <c r="B1720" s="33" t="s">
        <v>2998</v>
      </c>
      <c r="C1720" s="157">
        <v>95</v>
      </c>
      <c r="D1720" s="49" t="s">
        <v>1374</v>
      </c>
      <c r="E1720" s="47" t="s">
        <v>245</v>
      </c>
      <c r="F1720" s="200">
        <v>14400</v>
      </c>
      <c r="G1720" s="48"/>
      <c r="H1720" s="48"/>
      <c r="I1720" s="51" t="s">
        <v>2983</v>
      </c>
      <c r="J1720" s="63" t="s">
        <v>118</v>
      </c>
      <c r="K1720" s="64" t="s">
        <v>2216</v>
      </c>
      <c r="L1720" s="31" t="s">
        <v>2990</v>
      </c>
    </row>
    <row r="1721" spans="1:12" ht="15.75" customHeight="1" x14ac:dyDescent="0.25">
      <c r="A1721" s="34">
        <v>42883</v>
      </c>
      <c r="B1721" s="33" t="s">
        <v>2998</v>
      </c>
      <c r="C1721" s="157">
        <v>80</v>
      </c>
      <c r="D1721" s="49" t="s">
        <v>271</v>
      </c>
      <c r="E1721" s="47" t="s">
        <v>2190</v>
      </c>
      <c r="F1721" s="200">
        <v>5000</v>
      </c>
      <c r="G1721" s="48"/>
      <c r="H1721" s="48"/>
      <c r="I1721" s="51" t="s">
        <v>2983</v>
      </c>
      <c r="J1721" s="63" t="s">
        <v>118</v>
      </c>
      <c r="K1721" s="64" t="s">
        <v>2216</v>
      </c>
      <c r="L1721" s="31" t="s">
        <v>2990</v>
      </c>
    </row>
    <row r="1722" spans="1:12" ht="30" customHeight="1" x14ac:dyDescent="0.25">
      <c r="A1722" s="34">
        <v>42883</v>
      </c>
      <c r="B1722" s="33" t="s">
        <v>2998</v>
      </c>
      <c r="C1722" s="157">
        <v>81</v>
      </c>
      <c r="D1722" s="49" t="s">
        <v>2191</v>
      </c>
      <c r="E1722" s="47" t="s">
        <v>2192</v>
      </c>
      <c r="F1722" s="200">
        <v>260</v>
      </c>
      <c r="G1722" s="48"/>
      <c r="H1722" s="48"/>
      <c r="I1722" s="51" t="s">
        <v>2983</v>
      </c>
      <c r="J1722" s="63" t="s">
        <v>118</v>
      </c>
      <c r="K1722" s="64" t="s">
        <v>2216</v>
      </c>
      <c r="L1722" s="31" t="s">
        <v>2990</v>
      </c>
    </row>
    <row r="1723" spans="1:12" ht="15.75" customHeight="1" x14ac:dyDescent="0.25">
      <c r="A1723" s="34">
        <v>42883</v>
      </c>
      <c r="B1723" s="33" t="s">
        <v>2998</v>
      </c>
      <c r="C1723" s="157">
        <v>96</v>
      </c>
      <c r="D1723" s="49" t="s">
        <v>2191</v>
      </c>
      <c r="E1723" s="47" t="s">
        <v>2192</v>
      </c>
      <c r="F1723" s="200">
        <v>2233</v>
      </c>
      <c r="G1723" s="48"/>
      <c r="H1723" s="48"/>
      <c r="I1723" s="51" t="s">
        <v>2983</v>
      </c>
      <c r="J1723" s="63" t="s">
        <v>118</v>
      </c>
      <c r="K1723" s="64" t="s">
        <v>2216</v>
      </c>
      <c r="L1723" s="31" t="s">
        <v>2990</v>
      </c>
    </row>
    <row r="1724" spans="1:12" ht="15.75" customHeight="1" x14ac:dyDescent="0.25">
      <c r="A1724" s="34">
        <v>42883</v>
      </c>
      <c r="B1724" s="33" t="s">
        <v>2998</v>
      </c>
      <c r="C1724" s="157">
        <v>96</v>
      </c>
      <c r="D1724" s="49" t="s">
        <v>2191</v>
      </c>
      <c r="E1724" s="47" t="s">
        <v>2192</v>
      </c>
      <c r="F1724" s="200">
        <v>1710</v>
      </c>
      <c r="G1724" s="48"/>
      <c r="H1724" s="48"/>
      <c r="I1724" s="51" t="s">
        <v>2983</v>
      </c>
      <c r="J1724" s="63" t="s">
        <v>118</v>
      </c>
      <c r="K1724" s="64" t="s">
        <v>2216</v>
      </c>
      <c r="L1724" s="31" t="s">
        <v>2990</v>
      </c>
    </row>
    <row r="1725" spans="1:12" ht="30" customHeight="1" x14ac:dyDescent="0.25">
      <c r="A1725" s="34">
        <v>42883</v>
      </c>
      <c r="B1725" s="33" t="s">
        <v>2998</v>
      </c>
      <c r="C1725" s="157">
        <v>96</v>
      </c>
      <c r="D1725" s="49" t="s">
        <v>2191</v>
      </c>
      <c r="E1725" s="47" t="s">
        <v>2192</v>
      </c>
      <c r="F1725" s="200">
        <v>504</v>
      </c>
      <c r="G1725" s="48"/>
      <c r="H1725" s="48"/>
      <c r="I1725" s="51" t="s">
        <v>2983</v>
      </c>
      <c r="J1725" s="63" t="s">
        <v>118</v>
      </c>
      <c r="K1725" s="64" t="s">
        <v>2216</v>
      </c>
      <c r="L1725" s="31" t="s">
        <v>2990</v>
      </c>
    </row>
    <row r="1726" spans="1:12" ht="15.75" customHeight="1" x14ac:dyDescent="0.25">
      <c r="A1726" s="34">
        <v>42883</v>
      </c>
      <c r="B1726" s="33" t="s">
        <v>2998</v>
      </c>
      <c r="C1726" s="157">
        <v>96</v>
      </c>
      <c r="D1726" s="49" t="s">
        <v>2191</v>
      </c>
      <c r="E1726" s="47" t="s">
        <v>2192</v>
      </c>
      <c r="F1726" s="200">
        <v>551</v>
      </c>
      <c r="G1726" s="48"/>
      <c r="H1726" s="48"/>
      <c r="I1726" s="51" t="s">
        <v>2983</v>
      </c>
      <c r="J1726" s="63" t="s">
        <v>118</v>
      </c>
      <c r="K1726" s="64" t="s">
        <v>2216</v>
      </c>
      <c r="L1726" s="31" t="s">
        <v>2990</v>
      </c>
    </row>
    <row r="1727" spans="1:12" ht="15.75" customHeight="1" x14ac:dyDescent="0.25">
      <c r="A1727" s="34">
        <v>42883</v>
      </c>
      <c r="B1727" s="33" t="s">
        <v>2998</v>
      </c>
      <c r="C1727" s="157">
        <v>96</v>
      </c>
      <c r="D1727" s="49" t="s">
        <v>2191</v>
      </c>
      <c r="E1727" s="47" t="s">
        <v>2192</v>
      </c>
      <c r="F1727" s="200">
        <v>155</v>
      </c>
      <c r="G1727" s="48"/>
      <c r="H1727" s="48"/>
      <c r="I1727" s="51" t="s">
        <v>2983</v>
      </c>
      <c r="J1727" s="63" t="s">
        <v>118</v>
      </c>
      <c r="K1727" s="64" t="s">
        <v>2216</v>
      </c>
      <c r="L1727" s="31" t="s">
        <v>2990</v>
      </c>
    </row>
    <row r="1728" spans="1:12" ht="15.75" customHeight="1" x14ac:dyDescent="0.25">
      <c r="A1728" s="34">
        <v>42883</v>
      </c>
      <c r="B1728" s="33" t="s">
        <v>2998</v>
      </c>
      <c r="C1728" s="157">
        <v>96</v>
      </c>
      <c r="D1728" s="49" t="s">
        <v>2191</v>
      </c>
      <c r="E1728" s="47" t="s">
        <v>2192</v>
      </c>
      <c r="F1728" s="200">
        <v>2660</v>
      </c>
      <c r="G1728" s="48"/>
      <c r="H1728" s="48"/>
      <c r="I1728" s="51" t="s">
        <v>2983</v>
      </c>
      <c r="J1728" s="63" t="s">
        <v>118</v>
      </c>
      <c r="K1728" s="64" t="s">
        <v>2216</v>
      </c>
      <c r="L1728" s="31" t="s">
        <v>2990</v>
      </c>
    </row>
    <row r="1729" spans="1:12" ht="15" customHeight="1" x14ac:dyDescent="0.25">
      <c r="A1729" s="34">
        <v>42883</v>
      </c>
      <c r="B1729" s="33" t="s">
        <v>2998</v>
      </c>
      <c r="C1729" s="157">
        <v>97</v>
      </c>
      <c r="D1729" s="49" t="s">
        <v>168</v>
      </c>
      <c r="E1729" s="47" t="s">
        <v>2192</v>
      </c>
      <c r="F1729" s="200">
        <v>9677</v>
      </c>
      <c r="G1729" s="48"/>
      <c r="H1729" s="48"/>
      <c r="I1729" s="51" t="s">
        <v>2983</v>
      </c>
      <c r="J1729" s="63" t="s">
        <v>118</v>
      </c>
      <c r="K1729" s="64" t="s">
        <v>2216</v>
      </c>
      <c r="L1729" s="31" t="s">
        <v>2990</v>
      </c>
    </row>
    <row r="1730" spans="1:12" ht="15" customHeight="1" x14ac:dyDescent="0.25">
      <c r="A1730" s="34">
        <v>42883</v>
      </c>
      <c r="B1730" s="33" t="s">
        <v>2998</v>
      </c>
      <c r="C1730" s="157">
        <v>97</v>
      </c>
      <c r="D1730" s="49" t="s">
        <v>168</v>
      </c>
      <c r="E1730" s="47" t="s">
        <v>2192</v>
      </c>
      <c r="F1730" s="200">
        <v>9100</v>
      </c>
      <c r="G1730" s="48"/>
      <c r="H1730" s="48"/>
      <c r="I1730" s="51" t="s">
        <v>2983</v>
      </c>
      <c r="J1730" s="63" t="s">
        <v>118</v>
      </c>
      <c r="K1730" s="64" t="s">
        <v>2216</v>
      </c>
      <c r="L1730" s="31" t="s">
        <v>2990</v>
      </c>
    </row>
    <row r="1731" spans="1:12" ht="15" customHeight="1" x14ac:dyDescent="0.25">
      <c r="A1731" s="34">
        <v>42883</v>
      </c>
      <c r="B1731" s="33" t="s">
        <v>2998</v>
      </c>
      <c r="C1731" s="157">
        <v>97</v>
      </c>
      <c r="D1731" s="49" t="s">
        <v>168</v>
      </c>
      <c r="E1731" s="47" t="s">
        <v>2192</v>
      </c>
      <c r="F1731" s="200">
        <v>8192</v>
      </c>
      <c r="G1731" s="48"/>
      <c r="H1731" s="48"/>
      <c r="I1731" s="51" t="s">
        <v>2983</v>
      </c>
      <c r="J1731" s="63" t="s">
        <v>118</v>
      </c>
      <c r="K1731" s="64" t="s">
        <v>2216</v>
      </c>
      <c r="L1731" s="31" t="s">
        <v>2990</v>
      </c>
    </row>
    <row r="1732" spans="1:12" ht="15" customHeight="1" x14ac:dyDescent="0.25">
      <c r="A1732" s="34">
        <v>42883</v>
      </c>
      <c r="B1732" s="33" t="s">
        <v>2998</v>
      </c>
      <c r="C1732" s="157">
        <v>98</v>
      </c>
      <c r="D1732" s="49" t="s">
        <v>2193</v>
      </c>
      <c r="E1732" s="47" t="s">
        <v>2192</v>
      </c>
      <c r="F1732" s="200">
        <v>22415</v>
      </c>
      <c r="G1732" s="48"/>
      <c r="H1732" s="48"/>
      <c r="I1732" s="51" t="s">
        <v>2983</v>
      </c>
      <c r="J1732" s="63" t="s">
        <v>118</v>
      </c>
      <c r="K1732" s="64" t="s">
        <v>2216</v>
      </c>
      <c r="L1732" s="31" t="s">
        <v>2990</v>
      </c>
    </row>
    <row r="1733" spans="1:12" ht="15.75" customHeight="1" x14ac:dyDescent="0.25">
      <c r="A1733" s="34">
        <v>42883</v>
      </c>
      <c r="B1733" s="33" t="s">
        <v>2998</v>
      </c>
      <c r="C1733" s="157">
        <v>99</v>
      </c>
      <c r="D1733" s="49" t="s">
        <v>271</v>
      </c>
      <c r="E1733" s="47" t="s">
        <v>2194</v>
      </c>
      <c r="F1733" s="200">
        <v>12115</v>
      </c>
      <c r="G1733" s="48"/>
      <c r="H1733" s="48"/>
      <c r="I1733" s="51" t="s">
        <v>2983</v>
      </c>
      <c r="J1733" s="63" t="s">
        <v>118</v>
      </c>
      <c r="K1733" s="64" t="s">
        <v>2216</v>
      </c>
      <c r="L1733" s="31" t="s">
        <v>2990</v>
      </c>
    </row>
    <row r="1734" spans="1:12" ht="15.75" customHeight="1" x14ac:dyDescent="0.25">
      <c r="A1734" s="34">
        <v>42883</v>
      </c>
      <c r="B1734" s="33" t="s">
        <v>2998</v>
      </c>
      <c r="C1734" s="157">
        <v>100</v>
      </c>
      <c r="D1734" s="49" t="s">
        <v>127</v>
      </c>
      <c r="E1734" s="47" t="s">
        <v>325</v>
      </c>
      <c r="F1734" s="200">
        <v>3000</v>
      </c>
      <c r="G1734" s="48"/>
      <c r="H1734" s="48"/>
      <c r="I1734" s="51" t="s">
        <v>2983</v>
      </c>
      <c r="J1734" s="63" t="s">
        <v>118</v>
      </c>
      <c r="K1734" s="64" t="s">
        <v>2216</v>
      </c>
      <c r="L1734" s="31" t="s">
        <v>2990</v>
      </c>
    </row>
    <row r="1735" spans="1:12" ht="15.75" customHeight="1" x14ac:dyDescent="0.25">
      <c r="A1735" s="34">
        <v>42883</v>
      </c>
      <c r="B1735" s="33" t="s">
        <v>2998</v>
      </c>
      <c r="C1735" s="157">
        <v>100</v>
      </c>
      <c r="D1735" s="49" t="s">
        <v>127</v>
      </c>
      <c r="E1735" s="47" t="s">
        <v>2195</v>
      </c>
      <c r="F1735" s="200">
        <v>1050</v>
      </c>
      <c r="G1735" s="48"/>
      <c r="H1735" s="48"/>
      <c r="I1735" s="51" t="s">
        <v>2983</v>
      </c>
      <c r="J1735" s="63" t="s">
        <v>118</v>
      </c>
      <c r="K1735" s="64" t="s">
        <v>2216</v>
      </c>
      <c r="L1735" s="31" t="s">
        <v>2990</v>
      </c>
    </row>
    <row r="1736" spans="1:12" ht="15.75" customHeight="1" x14ac:dyDescent="0.25">
      <c r="A1736" s="34">
        <v>42884</v>
      </c>
      <c r="B1736" s="33" t="s">
        <v>2998</v>
      </c>
      <c r="C1736" s="157">
        <v>101</v>
      </c>
      <c r="D1736" s="49" t="s">
        <v>271</v>
      </c>
      <c r="E1736" s="47" t="s">
        <v>2196</v>
      </c>
      <c r="F1736" s="200">
        <v>500</v>
      </c>
      <c r="G1736" s="48"/>
      <c r="H1736" s="48"/>
      <c r="I1736" s="51" t="s">
        <v>2983</v>
      </c>
      <c r="J1736" s="63" t="s">
        <v>118</v>
      </c>
      <c r="K1736" s="64" t="s">
        <v>2216</v>
      </c>
      <c r="L1736" s="31" t="s">
        <v>2990</v>
      </c>
    </row>
    <row r="1737" spans="1:12" ht="15.75" customHeight="1" x14ac:dyDescent="0.25">
      <c r="A1737" s="34">
        <v>42884</v>
      </c>
      <c r="B1737" s="33" t="s">
        <v>2998</v>
      </c>
      <c r="C1737" s="157">
        <v>102</v>
      </c>
      <c r="D1737" s="49" t="s">
        <v>367</v>
      </c>
      <c r="E1737" s="47" t="s">
        <v>176</v>
      </c>
      <c r="F1737" s="200">
        <v>28800</v>
      </c>
      <c r="G1737" s="48"/>
      <c r="H1737" s="48"/>
      <c r="I1737" s="51" t="s">
        <v>2983</v>
      </c>
      <c r="J1737" s="63" t="s">
        <v>118</v>
      </c>
      <c r="K1737" s="64" t="s">
        <v>2216</v>
      </c>
      <c r="L1737" s="31" t="s">
        <v>2990</v>
      </c>
    </row>
    <row r="1738" spans="1:12" ht="30" customHeight="1" x14ac:dyDescent="0.25">
      <c r="A1738" s="34">
        <v>42884</v>
      </c>
      <c r="B1738" s="33" t="s">
        <v>2998</v>
      </c>
      <c r="C1738" s="157">
        <v>103</v>
      </c>
      <c r="D1738" s="49" t="s">
        <v>127</v>
      </c>
      <c r="E1738" s="47" t="s">
        <v>2197</v>
      </c>
      <c r="F1738" s="200">
        <v>660</v>
      </c>
      <c r="G1738" s="48"/>
      <c r="H1738" s="48"/>
      <c r="I1738" s="51" t="s">
        <v>2983</v>
      </c>
      <c r="J1738" s="63" t="s">
        <v>118</v>
      </c>
      <c r="K1738" s="64" t="s">
        <v>2216</v>
      </c>
      <c r="L1738" s="31" t="s">
        <v>2990</v>
      </c>
    </row>
    <row r="1739" spans="1:12" ht="15.75" customHeight="1" x14ac:dyDescent="0.25">
      <c r="A1739" s="34">
        <v>42884</v>
      </c>
      <c r="B1739" s="33" t="s">
        <v>2998</v>
      </c>
      <c r="C1739" s="157">
        <v>103</v>
      </c>
      <c r="D1739" s="49" t="s">
        <v>127</v>
      </c>
      <c r="E1739" s="47" t="s">
        <v>2198</v>
      </c>
      <c r="F1739" s="200">
        <v>400</v>
      </c>
      <c r="G1739" s="48"/>
      <c r="H1739" s="48"/>
      <c r="I1739" s="51" t="s">
        <v>2983</v>
      </c>
      <c r="J1739" s="63" t="s">
        <v>118</v>
      </c>
      <c r="K1739" s="64" t="s">
        <v>2216</v>
      </c>
      <c r="L1739" s="31" t="s">
        <v>2990</v>
      </c>
    </row>
    <row r="1740" spans="1:12" ht="15.75" customHeight="1" x14ac:dyDescent="0.25">
      <c r="A1740" s="34">
        <v>42884</v>
      </c>
      <c r="B1740" s="33" t="s">
        <v>2998</v>
      </c>
      <c r="C1740" s="157">
        <v>104</v>
      </c>
      <c r="D1740" s="49" t="s">
        <v>134</v>
      </c>
      <c r="E1740" s="47" t="s">
        <v>2199</v>
      </c>
      <c r="F1740" s="200">
        <v>980</v>
      </c>
      <c r="G1740" s="48"/>
      <c r="H1740" s="48"/>
      <c r="I1740" s="51" t="s">
        <v>2983</v>
      </c>
      <c r="J1740" s="63" t="s">
        <v>118</v>
      </c>
      <c r="K1740" s="64" t="s">
        <v>2216</v>
      </c>
      <c r="L1740" s="31" t="s">
        <v>2990</v>
      </c>
    </row>
    <row r="1741" spans="1:12" ht="30" customHeight="1" x14ac:dyDescent="0.25">
      <c r="A1741" s="34">
        <v>42884</v>
      </c>
      <c r="B1741" s="33" t="s">
        <v>2998</v>
      </c>
      <c r="C1741" s="157">
        <v>105</v>
      </c>
      <c r="D1741" s="49" t="s">
        <v>2200</v>
      </c>
      <c r="E1741" s="47" t="s">
        <v>117</v>
      </c>
      <c r="F1741" s="200">
        <v>11000</v>
      </c>
      <c r="G1741" s="48"/>
      <c r="H1741" s="48"/>
      <c r="I1741" s="51" t="s">
        <v>2983</v>
      </c>
      <c r="J1741" s="63" t="s">
        <v>118</v>
      </c>
      <c r="K1741" s="64" t="s">
        <v>2216</v>
      </c>
      <c r="L1741" s="31" t="s">
        <v>2990</v>
      </c>
    </row>
    <row r="1742" spans="1:12" ht="15.75" customHeight="1" x14ac:dyDescent="0.25">
      <c r="A1742" s="34">
        <v>42885</v>
      </c>
      <c r="B1742" s="33" t="s">
        <v>2998</v>
      </c>
      <c r="C1742" s="157">
        <v>61</v>
      </c>
      <c r="D1742" s="49" t="s">
        <v>2206</v>
      </c>
      <c r="E1742" s="47" t="s">
        <v>2207</v>
      </c>
      <c r="F1742" s="200">
        <v>10800</v>
      </c>
      <c r="G1742" s="48"/>
      <c r="H1742" s="48"/>
      <c r="I1742" s="51" t="s">
        <v>2983</v>
      </c>
      <c r="J1742" s="63" t="s">
        <v>142</v>
      </c>
      <c r="K1742" s="58" t="s">
        <v>46</v>
      </c>
      <c r="L1742" s="31" t="s">
        <v>46</v>
      </c>
    </row>
    <row r="1743" spans="1:12" ht="15.75" customHeight="1" x14ac:dyDescent="0.25">
      <c r="A1743" s="34">
        <v>42885</v>
      </c>
      <c r="B1743" s="33" t="s">
        <v>2998</v>
      </c>
      <c r="C1743" s="157">
        <v>64</v>
      </c>
      <c r="D1743" s="49" t="s">
        <v>143</v>
      </c>
      <c r="E1743" s="47" t="s">
        <v>2201</v>
      </c>
      <c r="F1743" s="200">
        <v>414.5</v>
      </c>
      <c r="G1743" s="48"/>
      <c r="H1743" s="48"/>
      <c r="I1743" s="51" t="s">
        <v>2983</v>
      </c>
      <c r="J1743" s="63" t="s">
        <v>142</v>
      </c>
      <c r="K1743" s="58" t="s">
        <v>2977</v>
      </c>
      <c r="L1743" s="31" t="s">
        <v>2989</v>
      </c>
    </row>
    <row r="1744" spans="1:12" ht="30" customHeight="1" x14ac:dyDescent="0.25">
      <c r="A1744" s="34">
        <v>42885</v>
      </c>
      <c r="B1744" s="33" t="s">
        <v>2998</v>
      </c>
      <c r="C1744" s="157">
        <v>64</v>
      </c>
      <c r="D1744" s="49" t="s">
        <v>143</v>
      </c>
      <c r="E1744" s="47" t="s">
        <v>2202</v>
      </c>
      <c r="F1744" s="200">
        <v>574</v>
      </c>
      <c r="G1744" s="48"/>
      <c r="H1744" s="48"/>
      <c r="I1744" s="51" t="s">
        <v>2983</v>
      </c>
      <c r="J1744" s="63" t="s">
        <v>142</v>
      </c>
      <c r="K1744" s="31" t="s">
        <v>2978</v>
      </c>
      <c r="L1744" s="31" t="s">
        <v>2975</v>
      </c>
    </row>
    <row r="1745" spans="1:12" ht="30" customHeight="1" x14ac:dyDescent="0.25">
      <c r="A1745" s="34">
        <v>42885</v>
      </c>
      <c r="B1745" s="33" t="s">
        <v>2998</v>
      </c>
      <c r="C1745" s="157">
        <v>79</v>
      </c>
      <c r="D1745" s="49" t="s">
        <v>134</v>
      </c>
      <c r="E1745" s="47" t="s">
        <v>2203</v>
      </c>
      <c r="F1745" s="200">
        <v>15000</v>
      </c>
      <c r="G1745" s="48"/>
      <c r="H1745" s="48"/>
      <c r="I1745" s="51" t="s">
        <v>2983</v>
      </c>
      <c r="J1745" s="63" t="s">
        <v>118</v>
      </c>
      <c r="K1745" s="64" t="s">
        <v>2216</v>
      </c>
      <c r="L1745" s="31" t="s">
        <v>2990</v>
      </c>
    </row>
    <row r="1746" spans="1:12" ht="15.75" customHeight="1" x14ac:dyDescent="0.25">
      <c r="A1746" s="34">
        <v>42885</v>
      </c>
      <c r="B1746" s="33" t="s">
        <v>2998</v>
      </c>
      <c r="C1746" s="157">
        <v>79</v>
      </c>
      <c r="D1746" s="49" t="s">
        <v>134</v>
      </c>
      <c r="E1746" s="47" t="s">
        <v>1512</v>
      </c>
      <c r="F1746" s="200">
        <v>1200</v>
      </c>
      <c r="G1746" s="48"/>
      <c r="H1746" s="48"/>
      <c r="I1746" s="51" t="s">
        <v>2983</v>
      </c>
      <c r="J1746" s="63" t="s">
        <v>118</v>
      </c>
      <c r="K1746" s="64" t="s">
        <v>2216</v>
      </c>
      <c r="L1746" s="31" t="s">
        <v>2990</v>
      </c>
    </row>
    <row r="1747" spans="1:12" ht="30" customHeight="1" x14ac:dyDescent="0.25">
      <c r="A1747" s="34">
        <v>42885</v>
      </c>
      <c r="B1747" s="33" t="s">
        <v>2998</v>
      </c>
      <c r="C1747" s="157">
        <v>112</v>
      </c>
      <c r="D1747" s="49" t="s">
        <v>127</v>
      </c>
      <c r="E1747" s="47" t="s">
        <v>2204</v>
      </c>
      <c r="F1747" s="200">
        <v>2300</v>
      </c>
      <c r="G1747" s="48"/>
      <c r="H1747" s="48"/>
      <c r="I1747" s="51" t="s">
        <v>2983</v>
      </c>
      <c r="J1747" s="63" t="s">
        <v>118</v>
      </c>
      <c r="K1747" s="64" t="s">
        <v>2216</v>
      </c>
      <c r="L1747" s="31" t="s">
        <v>2990</v>
      </c>
    </row>
    <row r="1748" spans="1:12" ht="15.75" customHeight="1" x14ac:dyDescent="0.25">
      <c r="A1748" s="34">
        <v>42885</v>
      </c>
      <c r="B1748" s="33" t="s">
        <v>2998</v>
      </c>
      <c r="C1748" s="157">
        <v>112</v>
      </c>
      <c r="D1748" s="49" t="s">
        <v>127</v>
      </c>
      <c r="E1748" s="47" t="s">
        <v>2205</v>
      </c>
      <c r="F1748" s="200">
        <v>50</v>
      </c>
      <c r="G1748" s="48"/>
      <c r="H1748" s="48"/>
      <c r="I1748" s="51" t="s">
        <v>2983</v>
      </c>
      <c r="J1748" s="63" t="s">
        <v>118</v>
      </c>
      <c r="K1748" s="64" t="s">
        <v>2216</v>
      </c>
      <c r="L1748" s="31" t="s">
        <v>2990</v>
      </c>
    </row>
    <row r="1749" spans="1:12" ht="15.75" customHeight="1" x14ac:dyDescent="0.25">
      <c r="A1749" s="34">
        <v>42886</v>
      </c>
      <c r="B1749" s="33" t="s">
        <v>2998</v>
      </c>
      <c r="C1749" s="157">
        <v>59</v>
      </c>
      <c r="D1749" s="49"/>
      <c r="E1749" s="47" t="s">
        <v>2214</v>
      </c>
      <c r="F1749" s="200">
        <v>412</v>
      </c>
      <c r="G1749" s="48"/>
      <c r="H1749" s="48"/>
      <c r="I1749" s="51" t="s">
        <v>2983</v>
      </c>
      <c r="J1749" s="63" t="s">
        <v>142</v>
      </c>
      <c r="K1749" s="31" t="s">
        <v>2989</v>
      </c>
      <c r="L1749" s="31" t="s">
        <v>2975</v>
      </c>
    </row>
    <row r="1750" spans="1:12" ht="30" customHeight="1" x14ac:dyDescent="0.25">
      <c r="A1750" s="34">
        <v>42886</v>
      </c>
      <c r="B1750" s="33" t="s">
        <v>2998</v>
      </c>
      <c r="C1750" s="157">
        <v>60</v>
      </c>
      <c r="D1750" s="49"/>
      <c r="E1750" s="47" t="s">
        <v>2213</v>
      </c>
      <c r="F1750" s="200">
        <v>360</v>
      </c>
      <c r="G1750" s="48"/>
      <c r="H1750" s="48"/>
      <c r="I1750" s="51" t="s">
        <v>2983</v>
      </c>
      <c r="J1750" s="63" t="s">
        <v>142</v>
      </c>
      <c r="K1750" s="58" t="s">
        <v>2979</v>
      </c>
      <c r="L1750" s="31" t="s">
        <v>2979</v>
      </c>
    </row>
    <row r="1751" spans="1:12" ht="15.75" customHeight="1" x14ac:dyDescent="0.25">
      <c r="A1751" s="34">
        <v>42886</v>
      </c>
      <c r="B1751" s="33" t="s">
        <v>2998</v>
      </c>
      <c r="C1751" s="157">
        <v>63</v>
      </c>
      <c r="D1751" s="49"/>
      <c r="E1751" s="47" t="s">
        <v>3247</v>
      </c>
      <c r="F1751" s="200">
        <f>2380+1775+733</f>
        <v>4888</v>
      </c>
      <c r="G1751" s="48"/>
      <c r="H1751" s="48"/>
      <c r="I1751" s="51" t="s">
        <v>2983</v>
      </c>
      <c r="J1751" s="63" t="s">
        <v>118</v>
      </c>
      <c r="K1751" s="64" t="s">
        <v>2216</v>
      </c>
      <c r="L1751" s="31" t="s">
        <v>2990</v>
      </c>
    </row>
    <row r="1752" spans="1:12" ht="15.75" customHeight="1" x14ac:dyDescent="0.25">
      <c r="A1752" s="34">
        <v>42886</v>
      </c>
      <c r="B1752" s="33" t="s">
        <v>2998</v>
      </c>
      <c r="C1752" s="157">
        <v>78</v>
      </c>
      <c r="D1752" s="49" t="s">
        <v>127</v>
      </c>
      <c r="E1752" s="47" t="s">
        <v>325</v>
      </c>
      <c r="F1752" s="200">
        <v>15000</v>
      </c>
      <c r="G1752" s="48"/>
      <c r="H1752" s="48"/>
      <c r="I1752" s="51" t="s">
        <v>2983</v>
      </c>
      <c r="J1752" s="63" t="s">
        <v>118</v>
      </c>
      <c r="K1752" s="64" t="s">
        <v>2216</v>
      </c>
      <c r="L1752" s="31" t="s">
        <v>2990</v>
      </c>
    </row>
    <row r="1753" spans="1:12" ht="15.75" customHeight="1" x14ac:dyDescent="0.25">
      <c r="A1753" s="34">
        <v>42886</v>
      </c>
      <c r="B1753" s="33" t="s">
        <v>2998</v>
      </c>
      <c r="C1753" s="157">
        <v>87</v>
      </c>
      <c r="D1753" s="49"/>
      <c r="E1753" s="47" t="s">
        <v>2215</v>
      </c>
      <c r="F1753" s="200">
        <v>8800</v>
      </c>
      <c r="G1753" s="48"/>
      <c r="H1753" s="48"/>
      <c r="I1753" s="51" t="s">
        <v>2983</v>
      </c>
      <c r="J1753" s="63" t="s">
        <v>118</v>
      </c>
      <c r="K1753" s="64" t="s">
        <v>2216</v>
      </c>
      <c r="L1753" s="31" t="s">
        <v>2990</v>
      </c>
    </row>
    <row r="1754" spans="1:12" ht="30" customHeight="1" x14ac:dyDescent="0.25">
      <c r="A1754" s="34">
        <v>42886</v>
      </c>
      <c r="B1754" s="33" t="s">
        <v>2998</v>
      </c>
      <c r="C1754" s="157">
        <v>106</v>
      </c>
      <c r="D1754" s="49" t="s">
        <v>443</v>
      </c>
      <c r="E1754" s="47" t="s">
        <v>117</v>
      </c>
      <c r="F1754" s="200">
        <v>779</v>
      </c>
      <c r="G1754" s="48"/>
      <c r="H1754" s="48"/>
      <c r="I1754" s="51" t="s">
        <v>2983</v>
      </c>
      <c r="J1754" s="63" t="s">
        <v>118</v>
      </c>
      <c r="K1754" s="64" t="s">
        <v>2216</v>
      </c>
      <c r="L1754" s="31" t="s">
        <v>2990</v>
      </c>
    </row>
    <row r="1755" spans="1:12" ht="15.75" customHeight="1" x14ac:dyDescent="0.25">
      <c r="A1755" s="34">
        <v>42886</v>
      </c>
      <c r="B1755" s="33" t="s">
        <v>2998</v>
      </c>
      <c r="C1755" s="157">
        <v>107</v>
      </c>
      <c r="D1755" s="49" t="s">
        <v>271</v>
      </c>
      <c r="E1755" s="47" t="s">
        <v>2208</v>
      </c>
      <c r="F1755" s="200">
        <v>618</v>
      </c>
      <c r="G1755" s="48"/>
      <c r="H1755" s="48"/>
      <c r="I1755" s="51" t="s">
        <v>2983</v>
      </c>
      <c r="J1755" s="63" t="s">
        <v>118</v>
      </c>
      <c r="K1755" s="64" t="s">
        <v>2216</v>
      </c>
      <c r="L1755" s="31" t="s">
        <v>2990</v>
      </c>
    </row>
    <row r="1756" spans="1:12" ht="15.75" customHeight="1" x14ac:dyDescent="0.25">
      <c r="A1756" s="34">
        <v>42886</v>
      </c>
      <c r="B1756" s="33" t="s">
        <v>2998</v>
      </c>
      <c r="C1756" s="157">
        <v>107</v>
      </c>
      <c r="D1756" s="49" t="s">
        <v>271</v>
      </c>
      <c r="E1756" s="47" t="s">
        <v>2208</v>
      </c>
      <c r="F1756" s="200">
        <v>720</v>
      </c>
      <c r="G1756" s="48"/>
      <c r="H1756" s="48"/>
      <c r="I1756" s="51" t="s">
        <v>2983</v>
      </c>
      <c r="J1756" s="63" t="s">
        <v>118</v>
      </c>
      <c r="K1756" s="64" t="s">
        <v>2216</v>
      </c>
      <c r="L1756" s="31" t="s">
        <v>2990</v>
      </c>
    </row>
    <row r="1757" spans="1:12" ht="30" customHeight="1" x14ac:dyDescent="0.25">
      <c r="A1757" s="34">
        <v>42886</v>
      </c>
      <c r="B1757" s="33" t="s">
        <v>2998</v>
      </c>
      <c r="C1757" s="157">
        <v>107</v>
      </c>
      <c r="D1757" s="49" t="s">
        <v>271</v>
      </c>
      <c r="E1757" s="47" t="s">
        <v>2208</v>
      </c>
      <c r="F1757" s="200">
        <v>1260</v>
      </c>
      <c r="G1757" s="48"/>
      <c r="H1757" s="48"/>
      <c r="I1757" s="51" t="s">
        <v>2983</v>
      </c>
      <c r="J1757" s="63" t="s">
        <v>118</v>
      </c>
      <c r="K1757" s="64" t="s">
        <v>2216</v>
      </c>
      <c r="L1757" s="31" t="s">
        <v>2990</v>
      </c>
    </row>
    <row r="1758" spans="1:12" ht="15.75" customHeight="1" x14ac:dyDescent="0.25">
      <c r="A1758" s="34">
        <v>42886</v>
      </c>
      <c r="B1758" s="33" t="s">
        <v>2998</v>
      </c>
      <c r="C1758" s="157">
        <v>107</v>
      </c>
      <c r="D1758" s="49" t="s">
        <v>271</v>
      </c>
      <c r="E1758" s="47" t="s">
        <v>317</v>
      </c>
      <c r="F1758" s="200">
        <v>32.75</v>
      </c>
      <c r="G1758" s="48"/>
      <c r="H1758" s="48"/>
      <c r="I1758" s="51" t="s">
        <v>2983</v>
      </c>
      <c r="J1758" s="63" t="s">
        <v>118</v>
      </c>
      <c r="K1758" s="64" t="s">
        <v>2216</v>
      </c>
      <c r="L1758" s="31" t="s">
        <v>2990</v>
      </c>
    </row>
    <row r="1759" spans="1:12" ht="30" customHeight="1" x14ac:dyDescent="0.25">
      <c r="A1759" s="34">
        <v>42886</v>
      </c>
      <c r="B1759" s="33" t="s">
        <v>2998</v>
      </c>
      <c r="C1759" s="157">
        <v>108</v>
      </c>
      <c r="D1759" s="49" t="s">
        <v>127</v>
      </c>
      <c r="E1759" s="47" t="s">
        <v>2209</v>
      </c>
      <c r="F1759" s="200">
        <v>850</v>
      </c>
      <c r="G1759" s="48"/>
      <c r="H1759" s="48"/>
      <c r="I1759" s="51" t="s">
        <v>2983</v>
      </c>
      <c r="J1759" s="63" t="s">
        <v>118</v>
      </c>
      <c r="K1759" s="64" t="s">
        <v>2216</v>
      </c>
      <c r="L1759" s="31" t="s">
        <v>2990</v>
      </c>
    </row>
    <row r="1760" spans="1:12" ht="15.75" customHeight="1" x14ac:dyDescent="0.25">
      <c r="A1760" s="34">
        <v>42886</v>
      </c>
      <c r="B1760" s="33" t="s">
        <v>2998</v>
      </c>
      <c r="C1760" s="157">
        <v>108</v>
      </c>
      <c r="D1760" s="49" t="s">
        <v>127</v>
      </c>
      <c r="E1760" s="47" t="s">
        <v>2210</v>
      </c>
      <c r="F1760" s="200">
        <v>240</v>
      </c>
      <c r="G1760" s="48"/>
      <c r="H1760" s="48"/>
      <c r="I1760" s="51" t="s">
        <v>2983</v>
      </c>
      <c r="J1760" s="63" t="s">
        <v>118</v>
      </c>
      <c r="K1760" s="64" t="s">
        <v>2216</v>
      </c>
      <c r="L1760" s="31" t="s">
        <v>2990</v>
      </c>
    </row>
    <row r="1761" spans="1:13" ht="15.75" customHeight="1" x14ac:dyDescent="0.25">
      <c r="A1761" s="34">
        <v>42886</v>
      </c>
      <c r="B1761" s="33" t="s">
        <v>2998</v>
      </c>
      <c r="C1761" s="157">
        <v>109</v>
      </c>
      <c r="D1761" s="49" t="s">
        <v>2211</v>
      </c>
      <c r="E1761" s="47" t="s">
        <v>117</v>
      </c>
      <c r="F1761" s="200">
        <v>10000</v>
      </c>
      <c r="G1761" s="48"/>
      <c r="H1761" s="48"/>
      <c r="I1761" s="51" t="s">
        <v>2983</v>
      </c>
      <c r="J1761" s="63" t="s">
        <v>118</v>
      </c>
      <c r="K1761" s="64" t="s">
        <v>2216</v>
      </c>
      <c r="L1761" s="31" t="s">
        <v>2990</v>
      </c>
    </row>
    <row r="1762" spans="1:13" ht="30" customHeight="1" x14ac:dyDescent="0.25">
      <c r="A1762" s="34">
        <v>42886</v>
      </c>
      <c r="B1762" s="33" t="s">
        <v>2998</v>
      </c>
      <c r="C1762" s="157">
        <v>110</v>
      </c>
      <c r="D1762" s="49" t="s">
        <v>2212</v>
      </c>
      <c r="E1762" s="47" t="s">
        <v>117</v>
      </c>
      <c r="F1762" s="200">
        <v>32030</v>
      </c>
      <c r="G1762" s="48"/>
      <c r="H1762" s="48"/>
      <c r="I1762" s="51" t="s">
        <v>2983</v>
      </c>
      <c r="J1762" s="63" t="s">
        <v>118</v>
      </c>
      <c r="K1762" s="64" t="s">
        <v>2216</v>
      </c>
      <c r="L1762" s="31" t="s">
        <v>2990</v>
      </c>
    </row>
    <row r="1763" spans="1:13" ht="15.75" customHeight="1" x14ac:dyDescent="0.25">
      <c r="A1763" s="34">
        <v>42886</v>
      </c>
      <c r="B1763" s="33" t="s">
        <v>2998</v>
      </c>
      <c r="C1763" s="157">
        <v>112</v>
      </c>
      <c r="D1763" s="49"/>
      <c r="E1763" s="47" t="s">
        <v>2045</v>
      </c>
      <c r="F1763" s="200">
        <v>19616</v>
      </c>
      <c r="G1763" s="48"/>
      <c r="H1763" s="48"/>
      <c r="I1763" s="51" t="s">
        <v>2983</v>
      </c>
      <c r="J1763" s="63" t="s">
        <v>118</v>
      </c>
      <c r="K1763" s="64" t="s">
        <v>2216</v>
      </c>
      <c r="L1763" s="31" t="s">
        <v>2990</v>
      </c>
    </row>
    <row r="1764" spans="1:13" ht="30" customHeight="1" x14ac:dyDescent="0.25">
      <c r="A1764" s="34">
        <v>42886</v>
      </c>
      <c r="B1764" s="33" t="s">
        <v>2998</v>
      </c>
      <c r="C1764" s="157">
        <v>113</v>
      </c>
      <c r="D1764" s="49"/>
      <c r="E1764" s="47" t="s">
        <v>2129</v>
      </c>
      <c r="F1764" s="200">
        <v>9392</v>
      </c>
      <c r="G1764" s="48"/>
      <c r="H1764" s="48"/>
      <c r="I1764" s="51" t="s">
        <v>2983</v>
      </c>
      <c r="J1764" s="63" t="s">
        <v>118</v>
      </c>
      <c r="K1764" s="64" t="s">
        <v>2216</v>
      </c>
      <c r="L1764" s="31" t="s">
        <v>2990</v>
      </c>
    </row>
    <row r="1765" spans="1:13" ht="30" customHeight="1" x14ac:dyDescent="0.25">
      <c r="A1765" s="34">
        <v>42887</v>
      </c>
      <c r="B1765" s="33" t="s">
        <v>2999</v>
      </c>
      <c r="C1765" s="157">
        <v>40</v>
      </c>
      <c r="D1765" s="49"/>
      <c r="E1765" s="47" t="s">
        <v>1829</v>
      </c>
      <c r="F1765" s="200">
        <v>791</v>
      </c>
      <c r="G1765" s="48"/>
      <c r="H1765" s="48"/>
      <c r="I1765" s="51" t="s">
        <v>2983</v>
      </c>
      <c r="J1765" s="63" t="s">
        <v>142</v>
      </c>
      <c r="K1765" s="31" t="s">
        <v>3408</v>
      </c>
      <c r="L1765" s="31" t="s">
        <v>2975</v>
      </c>
    </row>
    <row r="1766" spans="1:13" ht="15.75" customHeight="1" x14ac:dyDescent="0.25">
      <c r="A1766" s="33">
        <v>42887</v>
      </c>
      <c r="B1766" s="33" t="s">
        <v>2999</v>
      </c>
      <c r="C1766" s="157">
        <v>45</v>
      </c>
      <c r="D1766" s="30"/>
      <c r="E1766" s="30" t="s">
        <v>3356</v>
      </c>
      <c r="F1766" s="201">
        <v>382</v>
      </c>
      <c r="G1766" s="31"/>
      <c r="H1766" s="31"/>
      <c r="I1766" s="58" t="s">
        <v>2983</v>
      </c>
      <c r="J1766" s="31" t="s">
        <v>142</v>
      </c>
      <c r="K1766" s="31" t="s">
        <v>2989</v>
      </c>
      <c r="L1766" s="31"/>
      <c r="M1766" s="130"/>
    </row>
    <row r="1767" spans="1:13" ht="30" customHeight="1" x14ac:dyDescent="0.25">
      <c r="A1767" s="34">
        <v>42887</v>
      </c>
      <c r="B1767" s="33" t="s">
        <v>2999</v>
      </c>
      <c r="C1767" s="157">
        <v>118</v>
      </c>
      <c r="D1767" s="49" t="s">
        <v>1832</v>
      </c>
      <c r="E1767" s="47" t="s">
        <v>1828</v>
      </c>
      <c r="F1767" s="200">
        <v>810</v>
      </c>
      <c r="G1767" s="48"/>
      <c r="H1767" s="48"/>
      <c r="I1767" s="51" t="s">
        <v>2983</v>
      </c>
      <c r="J1767" s="63" t="s">
        <v>118</v>
      </c>
      <c r="K1767" s="64" t="s">
        <v>2216</v>
      </c>
      <c r="L1767" s="31" t="s">
        <v>2990</v>
      </c>
    </row>
    <row r="1768" spans="1:13" ht="15.75" customHeight="1" x14ac:dyDescent="0.25">
      <c r="A1768" s="34">
        <v>42887</v>
      </c>
      <c r="B1768" s="33" t="s">
        <v>2999</v>
      </c>
      <c r="C1768" s="157">
        <v>125</v>
      </c>
      <c r="D1768" s="49"/>
      <c r="E1768" s="47" t="s">
        <v>1833</v>
      </c>
      <c r="F1768" s="200">
        <v>400</v>
      </c>
      <c r="G1768" s="48"/>
      <c r="H1768" s="48"/>
      <c r="I1768" s="51" t="s">
        <v>2983</v>
      </c>
      <c r="J1768" s="63" t="s">
        <v>118</v>
      </c>
      <c r="K1768" s="64" t="s">
        <v>2216</v>
      </c>
      <c r="L1768" s="31" t="s">
        <v>2990</v>
      </c>
    </row>
    <row r="1769" spans="1:13" ht="30" customHeight="1" x14ac:dyDescent="0.25">
      <c r="A1769" s="34">
        <v>42887</v>
      </c>
      <c r="B1769" s="33" t="s">
        <v>2999</v>
      </c>
      <c r="C1769" s="157">
        <v>126</v>
      </c>
      <c r="D1769" s="49"/>
      <c r="E1769" s="47" t="s">
        <v>1828</v>
      </c>
      <c r="F1769" s="200">
        <v>48686.5</v>
      </c>
      <c r="G1769" s="48"/>
      <c r="H1769" s="48"/>
      <c r="I1769" s="51" t="s">
        <v>2983</v>
      </c>
      <c r="J1769" s="63" t="s">
        <v>118</v>
      </c>
      <c r="K1769" s="64" t="s">
        <v>2216</v>
      </c>
      <c r="L1769" s="31" t="s">
        <v>2990</v>
      </c>
    </row>
    <row r="1770" spans="1:13" ht="15.75" customHeight="1" x14ac:dyDescent="0.25">
      <c r="A1770" s="34">
        <v>42887</v>
      </c>
      <c r="B1770" s="33" t="s">
        <v>2999</v>
      </c>
      <c r="C1770" s="157">
        <v>127</v>
      </c>
      <c r="D1770" s="49"/>
      <c r="E1770" s="47" t="s">
        <v>1831</v>
      </c>
      <c r="F1770" s="200">
        <v>5000</v>
      </c>
      <c r="G1770" s="48"/>
      <c r="H1770" s="48"/>
      <c r="I1770" s="51" t="s">
        <v>2983</v>
      </c>
      <c r="J1770" s="63" t="s">
        <v>118</v>
      </c>
      <c r="K1770" s="64" t="s">
        <v>2216</v>
      </c>
      <c r="L1770" s="31" t="s">
        <v>2990</v>
      </c>
    </row>
    <row r="1771" spans="1:13" ht="30" customHeight="1" x14ac:dyDescent="0.25">
      <c r="A1771" s="34">
        <v>42887</v>
      </c>
      <c r="B1771" s="33" t="s">
        <v>2999</v>
      </c>
      <c r="C1771" s="157">
        <v>145</v>
      </c>
      <c r="D1771" s="49"/>
      <c r="E1771" s="47" t="s">
        <v>701</v>
      </c>
      <c r="F1771" s="200">
        <v>750</v>
      </c>
      <c r="G1771" s="48"/>
      <c r="H1771" s="48"/>
      <c r="I1771" s="51" t="s">
        <v>2983</v>
      </c>
      <c r="J1771" s="63" t="s">
        <v>118</v>
      </c>
      <c r="K1771" s="58" t="s">
        <v>10</v>
      </c>
      <c r="L1771" s="31" t="s">
        <v>10</v>
      </c>
    </row>
    <row r="1772" spans="1:13" ht="15.75" customHeight="1" x14ac:dyDescent="0.25">
      <c r="A1772" s="34">
        <v>42887</v>
      </c>
      <c r="B1772" s="33" t="s">
        <v>2999</v>
      </c>
      <c r="C1772" s="157">
        <v>146</v>
      </c>
      <c r="D1772" s="49"/>
      <c r="E1772" s="47" t="s">
        <v>1830</v>
      </c>
      <c r="F1772" s="200">
        <v>3000</v>
      </c>
      <c r="G1772" s="48"/>
      <c r="H1772" s="48"/>
      <c r="I1772" s="51" t="s">
        <v>2983</v>
      </c>
      <c r="J1772" s="63" t="s">
        <v>118</v>
      </c>
      <c r="K1772" s="58" t="s">
        <v>10</v>
      </c>
      <c r="L1772" s="31" t="s">
        <v>10</v>
      </c>
    </row>
    <row r="1773" spans="1:13" ht="15.75" customHeight="1" x14ac:dyDescent="0.25">
      <c r="A1773" s="131">
        <v>42887</v>
      </c>
      <c r="B1773" s="132" t="s">
        <v>2999</v>
      </c>
      <c r="C1773" s="176">
        <v>170</v>
      </c>
      <c r="D1773" s="133"/>
      <c r="E1773" s="133" t="s">
        <v>3234</v>
      </c>
      <c r="F1773" s="203">
        <f>1000+1250+1725+200+250+2275+2250</f>
        <v>8950</v>
      </c>
      <c r="G1773" s="134"/>
      <c r="H1773" s="134"/>
      <c r="I1773" s="141" t="s">
        <v>2983</v>
      </c>
      <c r="J1773" s="141" t="s">
        <v>118</v>
      </c>
      <c r="K1773" s="135" t="s">
        <v>2974</v>
      </c>
      <c r="L1773" s="135"/>
    </row>
    <row r="1774" spans="1:13" ht="15.75" customHeight="1" x14ac:dyDescent="0.25">
      <c r="A1774" s="34">
        <v>42889</v>
      </c>
      <c r="B1774" s="33" t="s">
        <v>2999</v>
      </c>
      <c r="C1774" s="157">
        <v>6</v>
      </c>
      <c r="D1774" s="49" t="s">
        <v>1834</v>
      </c>
      <c r="E1774" s="47" t="s">
        <v>1828</v>
      </c>
      <c r="F1774" s="200">
        <v>18000</v>
      </c>
      <c r="G1774" s="48"/>
      <c r="H1774" s="48"/>
      <c r="I1774" s="51" t="s">
        <v>2983</v>
      </c>
      <c r="J1774" s="63" t="s">
        <v>118</v>
      </c>
      <c r="K1774" s="64" t="s">
        <v>2216</v>
      </c>
      <c r="L1774" s="31" t="s">
        <v>2990</v>
      </c>
    </row>
    <row r="1775" spans="1:13" ht="15.75" customHeight="1" x14ac:dyDescent="0.25">
      <c r="A1775" s="34">
        <v>42889</v>
      </c>
      <c r="B1775" s="33" t="s">
        <v>2999</v>
      </c>
      <c r="C1775" s="157">
        <v>7</v>
      </c>
      <c r="D1775" s="49" t="s">
        <v>1835</v>
      </c>
      <c r="E1775" s="47" t="s">
        <v>1828</v>
      </c>
      <c r="F1775" s="200">
        <v>19854.5</v>
      </c>
      <c r="G1775" s="48"/>
      <c r="H1775" s="48"/>
      <c r="I1775" s="51" t="s">
        <v>2983</v>
      </c>
      <c r="J1775" s="63" t="s">
        <v>118</v>
      </c>
      <c r="K1775" s="64" t="s">
        <v>2216</v>
      </c>
      <c r="L1775" s="31" t="s">
        <v>2990</v>
      </c>
    </row>
    <row r="1776" spans="1:13" ht="15.75" customHeight="1" x14ac:dyDescent="0.25">
      <c r="A1776" s="34">
        <v>42889</v>
      </c>
      <c r="B1776" s="33" t="s">
        <v>2999</v>
      </c>
      <c r="C1776" s="157">
        <v>46</v>
      </c>
      <c r="D1776" s="49" t="s">
        <v>185</v>
      </c>
      <c r="E1776" s="47" t="s">
        <v>3410</v>
      </c>
      <c r="F1776" s="200">
        <v>2646.84</v>
      </c>
      <c r="G1776" s="48"/>
      <c r="H1776" s="48"/>
      <c r="I1776" s="51" t="s">
        <v>2983</v>
      </c>
      <c r="J1776" s="63" t="s">
        <v>142</v>
      </c>
      <c r="K1776" s="31" t="s">
        <v>2979</v>
      </c>
      <c r="L1776" s="31" t="s">
        <v>2975</v>
      </c>
    </row>
    <row r="1777" spans="1:12" ht="15.75" customHeight="1" x14ac:dyDescent="0.25">
      <c r="A1777" s="34">
        <v>42889</v>
      </c>
      <c r="B1777" s="33" t="s">
        <v>2999</v>
      </c>
      <c r="C1777" s="157">
        <v>46</v>
      </c>
      <c r="D1777" s="49" t="s">
        <v>185</v>
      </c>
      <c r="E1777" s="47" t="s">
        <v>3410</v>
      </c>
      <c r="F1777" s="200">
        <v>822.00000000000011</v>
      </c>
      <c r="G1777" s="48"/>
      <c r="H1777" s="48"/>
      <c r="I1777" s="51" t="s">
        <v>2983</v>
      </c>
      <c r="J1777" s="63" t="s">
        <v>142</v>
      </c>
      <c r="K1777" s="31" t="s">
        <v>2979</v>
      </c>
      <c r="L1777" s="31" t="s">
        <v>2975</v>
      </c>
    </row>
    <row r="1778" spans="1:12" ht="15.75" customHeight="1" x14ac:dyDescent="0.25">
      <c r="A1778" s="34">
        <v>42890</v>
      </c>
      <c r="B1778" s="33" t="s">
        <v>2999</v>
      </c>
      <c r="C1778" s="157">
        <v>7</v>
      </c>
      <c r="D1778" s="49" t="s">
        <v>1838</v>
      </c>
      <c r="E1778" s="47" t="s">
        <v>1839</v>
      </c>
      <c r="F1778" s="200">
        <v>3000</v>
      </c>
      <c r="G1778" s="48"/>
      <c r="H1778" s="48"/>
      <c r="I1778" s="51" t="s">
        <v>2983</v>
      </c>
      <c r="J1778" s="63" t="s">
        <v>142</v>
      </c>
      <c r="K1778" s="58" t="s">
        <v>2974</v>
      </c>
      <c r="L1778" s="31" t="s">
        <v>2974</v>
      </c>
    </row>
    <row r="1779" spans="1:12" ht="15.75" customHeight="1" x14ac:dyDescent="0.25">
      <c r="A1779" s="34">
        <v>42890</v>
      </c>
      <c r="B1779" s="33" t="s">
        <v>2999</v>
      </c>
      <c r="C1779" s="157">
        <v>8</v>
      </c>
      <c r="D1779" s="49" t="s">
        <v>443</v>
      </c>
      <c r="E1779" s="47" t="s">
        <v>117</v>
      </c>
      <c r="F1779" s="200">
        <v>465.5</v>
      </c>
      <c r="G1779" s="48"/>
      <c r="H1779" s="48"/>
      <c r="I1779" s="51" t="s">
        <v>2983</v>
      </c>
      <c r="J1779" s="63" t="s">
        <v>118</v>
      </c>
      <c r="K1779" s="64" t="s">
        <v>2216</v>
      </c>
      <c r="L1779" s="31" t="s">
        <v>2990</v>
      </c>
    </row>
    <row r="1780" spans="1:12" ht="15.75" customHeight="1" x14ac:dyDescent="0.25">
      <c r="A1780" s="34">
        <v>42890</v>
      </c>
      <c r="B1780" s="33" t="s">
        <v>2999</v>
      </c>
      <c r="C1780" s="157">
        <v>8</v>
      </c>
      <c r="D1780" s="49" t="s">
        <v>443</v>
      </c>
      <c r="E1780" s="47" t="s">
        <v>117</v>
      </c>
      <c r="F1780" s="200">
        <v>169</v>
      </c>
      <c r="G1780" s="48"/>
      <c r="H1780" s="48"/>
      <c r="I1780" s="51" t="s">
        <v>2983</v>
      </c>
      <c r="J1780" s="63" t="s">
        <v>118</v>
      </c>
      <c r="K1780" s="64" t="s">
        <v>2216</v>
      </c>
      <c r="L1780" s="31" t="s">
        <v>2990</v>
      </c>
    </row>
    <row r="1781" spans="1:12" ht="15.75" customHeight="1" x14ac:dyDescent="0.25">
      <c r="A1781" s="34">
        <v>42890</v>
      </c>
      <c r="B1781" s="33" t="s">
        <v>2999</v>
      </c>
      <c r="C1781" s="157">
        <v>8</v>
      </c>
      <c r="D1781" s="49" t="s">
        <v>443</v>
      </c>
      <c r="E1781" s="47" t="s">
        <v>117</v>
      </c>
      <c r="F1781" s="200">
        <v>145</v>
      </c>
      <c r="G1781" s="48"/>
      <c r="H1781" s="48"/>
      <c r="I1781" s="51" t="s">
        <v>2983</v>
      </c>
      <c r="J1781" s="63" t="s">
        <v>118</v>
      </c>
      <c r="K1781" s="64" t="s">
        <v>2216</v>
      </c>
      <c r="L1781" s="31" t="s">
        <v>2990</v>
      </c>
    </row>
    <row r="1782" spans="1:12" ht="30" customHeight="1" x14ac:dyDescent="0.25">
      <c r="A1782" s="34">
        <v>42890</v>
      </c>
      <c r="B1782" s="33" t="s">
        <v>2999</v>
      </c>
      <c r="C1782" s="157">
        <v>8</v>
      </c>
      <c r="D1782" s="49" t="s">
        <v>443</v>
      </c>
      <c r="E1782" s="47" t="s">
        <v>117</v>
      </c>
      <c r="F1782" s="200">
        <v>109</v>
      </c>
      <c r="G1782" s="48"/>
      <c r="H1782" s="48"/>
      <c r="I1782" s="51" t="s">
        <v>2983</v>
      </c>
      <c r="J1782" s="63" t="s">
        <v>118</v>
      </c>
      <c r="K1782" s="64" t="s">
        <v>2216</v>
      </c>
      <c r="L1782" s="31" t="s">
        <v>2990</v>
      </c>
    </row>
    <row r="1783" spans="1:12" ht="15.75" customHeight="1" x14ac:dyDescent="0.25">
      <c r="A1783" s="34">
        <v>42890</v>
      </c>
      <c r="B1783" s="33" t="s">
        <v>2999</v>
      </c>
      <c r="C1783" s="157">
        <v>9</v>
      </c>
      <c r="D1783" s="49" t="s">
        <v>210</v>
      </c>
      <c r="E1783" s="47" t="s">
        <v>1837</v>
      </c>
      <c r="F1783" s="200">
        <v>10000</v>
      </c>
      <c r="G1783" s="48"/>
      <c r="H1783" s="48"/>
      <c r="I1783" s="51" t="s">
        <v>2983</v>
      </c>
      <c r="J1783" s="63" t="s">
        <v>118</v>
      </c>
      <c r="K1783" s="58" t="s">
        <v>10</v>
      </c>
      <c r="L1783" s="31" t="s">
        <v>10</v>
      </c>
    </row>
    <row r="1784" spans="1:12" ht="30" customHeight="1" x14ac:dyDescent="0.25">
      <c r="A1784" s="34">
        <v>42890</v>
      </c>
      <c r="B1784" s="33" t="s">
        <v>2999</v>
      </c>
      <c r="C1784" s="157">
        <v>10</v>
      </c>
      <c r="D1784" s="49" t="s">
        <v>1596</v>
      </c>
      <c r="E1784" s="47" t="s">
        <v>245</v>
      </c>
      <c r="F1784" s="200">
        <v>19500</v>
      </c>
      <c r="G1784" s="48"/>
      <c r="H1784" s="48"/>
      <c r="I1784" s="51" t="s">
        <v>2983</v>
      </c>
      <c r="J1784" s="63" t="s">
        <v>118</v>
      </c>
      <c r="K1784" s="64" t="s">
        <v>2216</v>
      </c>
      <c r="L1784" s="31" t="s">
        <v>2990</v>
      </c>
    </row>
    <row r="1785" spans="1:12" ht="15.75" customHeight="1" x14ac:dyDescent="0.25">
      <c r="A1785" s="34">
        <v>42890</v>
      </c>
      <c r="B1785" s="33" t="s">
        <v>2999</v>
      </c>
      <c r="C1785" s="157">
        <v>10</v>
      </c>
      <c r="D1785" s="49" t="s">
        <v>1596</v>
      </c>
      <c r="E1785" s="47" t="s">
        <v>245</v>
      </c>
      <c r="F1785" s="200">
        <v>1880</v>
      </c>
      <c r="G1785" s="48"/>
      <c r="H1785" s="48"/>
      <c r="I1785" s="51" t="s">
        <v>2983</v>
      </c>
      <c r="J1785" s="63" t="s">
        <v>118</v>
      </c>
      <c r="K1785" s="64" t="s">
        <v>2216</v>
      </c>
      <c r="L1785" s="31" t="s">
        <v>2990</v>
      </c>
    </row>
    <row r="1786" spans="1:12" ht="30" customHeight="1" x14ac:dyDescent="0.25">
      <c r="A1786" s="34">
        <v>42890</v>
      </c>
      <c r="B1786" s="33" t="s">
        <v>2999</v>
      </c>
      <c r="C1786" s="157">
        <v>11</v>
      </c>
      <c r="D1786" s="49" t="s">
        <v>1596</v>
      </c>
      <c r="E1786" s="47" t="s">
        <v>245</v>
      </c>
      <c r="F1786" s="200">
        <v>6540</v>
      </c>
      <c r="G1786" s="48"/>
      <c r="H1786" s="48"/>
      <c r="I1786" s="51" t="s">
        <v>2983</v>
      </c>
      <c r="J1786" s="63" t="s">
        <v>118</v>
      </c>
      <c r="K1786" s="64" t="s">
        <v>2216</v>
      </c>
      <c r="L1786" s="31" t="s">
        <v>2990</v>
      </c>
    </row>
    <row r="1787" spans="1:12" ht="15.75" customHeight="1" x14ac:dyDescent="0.25">
      <c r="A1787" s="34">
        <v>42890</v>
      </c>
      <c r="B1787" s="33" t="s">
        <v>2999</v>
      </c>
      <c r="C1787" s="157">
        <v>12</v>
      </c>
      <c r="D1787" s="49" t="s">
        <v>1842</v>
      </c>
      <c r="E1787" s="47" t="s">
        <v>245</v>
      </c>
      <c r="F1787" s="200">
        <v>20400</v>
      </c>
      <c r="G1787" s="48"/>
      <c r="H1787" s="48"/>
      <c r="I1787" s="51" t="s">
        <v>2983</v>
      </c>
      <c r="J1787" s="63" t="s">
        <v>118</v>
      </c>
      <c r="K1787" s="64" t="s">
        <v>2216</v>
      </c>
      <c r="L1787" s="31" t="s">
        <v>2990</v>
      </c>
    </row>
    <row r="1788" spans="1:12" ht="30" customHeight="1" x14ac:dyDescent="0.25">
      <c r="A1788" s="34">
        <v>42890</v>
      </c>
      <c r="B1788" s="33" t="s">
        <v>2999</v>
      </c>
      <c r="C1788" s="157">
        <v>13</v>
      </c>
      <c r="D1788" s="49" t="s">
        <v>52</v>
      </c>
      <c r="E1788" s="47" t="s">
        <v>1843</v>
      </c>
      <c r="F1788" s="200">
        <v>812</v>
      </c>
      <c r="G1788" s="48"/>
      <c r="H1788" s="48"/>
      <c r="I1788" s="51" t="s">
        <v>2983</v>
      </c>
      <c r="J1788" s="63" t="s">
        <v>142</v>
      </c>
      <c r="K1788" s="31" t="s">
        <v>3408</v>
      </c>
      <c r="L1788" s="31" t="s">
        <v>2975</v>
      </c>
    </row>
    <row r="1789" spans="1:12" ht="15.75" customHeight="1" x14ac:dyDescent="0.25">
      <c r="A1789" s="34">
        <v>42890</v>
      </c>
      <c r="B1789" s="33" t="s">
        <v>2999</v>
      </c>
      <c r="C1789" s="157">
        <v>13</v>
      </c>
      <c r="D1789" s="49" t="s">
        <v>545</v>
      </c>
      <c r="E1789" s="47" t="s">
        <v>1844</v>
      </c>
      <c r="F1789" s="200">
        <v>2083</v>
      </c>
      <c r="G1789" s="48"/>
      <c r="H1789" s="48"/>
      <c r="I1789" s="51" t="s">
        <v>2983</v>
      </c>
      <c r="J1789" s="63" t="s">
        <v>118</v>
      </c>
      <c r="K1789" s="64" t="s">
        <v>2216</v>
      </c>
      <c r="L1789" s="31" t="s">
        <v>2990</v>
      </c>
    </row>
    <row r="1790" spans="1:12" ht="15.75" customHeight="1" x14ac:dyDescent="0.25">
      <c r="A1790" s="34">
        <v>42890</v>
      </c>
      <c r="B1790" s="33" t="s">
        <v>2999</v>
      </c>
      <c r="C1790" s="157">
        <v>14</v>
      </c>
      <c r="D1790" s="49" t="s">
        <v>545</v>
      </c>
      <c r="E1790" s="47" t="s">
        <v>1845</v>
      </c>
      <c r="F1790" s="200">
        <v>395</v>
      </c>
      <c r="G1790" s="48"/>
      <c r="H1790" s="48"/>
      <c r="I1790" s="51" t="s">
        <v>2983</v>
      </c>
      <c r="J1790" s="63" t="s">
        <v>118</v>
      </c>
      <c r="K1790" s="64" t="s">
        <v>2216</v>
      </c>
      <c r="L1790" s="31" t="s">
        <v>2990</v>
      </c>
    </row>
    <row r="1791" spans="1:12" ht="15.75" customHeight="1" x14ac:dyDescent="0.25">
      <c r="A1791" s="34">
        <v>42890</v>
      </c>
      <c r="B1791" s="33" t="s">
        <v>2999</v>
      </c>
      <c r="C1791" s="157">
        <v>14</v>
      </c>
      <c r="D1791" s="49" t="s">
        <v>1846</v>
      </c>
      <c r="E1791" s="47" t="s">
        <v>1847</v>
      </c>
      <c r="F1791" s="200">
        <v>23738</v>
      </c>
      <c r="G1791" s="48"/>
      <c r="H1791" s="48"/>
      <c r="I1791" s="51" t="s">
        <v>2983</v>
      </c>
      <c r="J1791" s="63" t="s">
        <v>142</v>
      </c>
      <c r="K1791" s="58" t="s">
        <v>2979</v>
      </c>
      <c r="L1791" s="31" t="s">
        <v>2979</v>
      </c>
    </row>
    <row r="1792" spans="1:12" ht="15.75" customHeight="1" x14ac:dyDescent="0.25">
      <c r="A1792" s="34">
        <v>42890</v>
      </c>
      <c r="B1792" s="33" t="s">
        <v>2999</v>
      </c>
      <c r="C1792" s="157">
        <v>20</v>
      </c>
      <c r="D1792" s="49" t="s">
        <v>1840</v>
      </c>
      <c r="E1792" s="47" t="s">
        <v>1841</v>
      </c>
      <c r="F1792" s="200">
        <v>250</v>
      </c>
      <c r="G1792" s="48"/>
      <c r="H1792" s="48"/>
      <c r="I1792" s="51" t="s">
        <v>2983</v>
      </c>
      <c r="J1792" s="63" t="s">
        <v>142</v>
      </c>
      <c r="K1792" s="58" t="s">
        <v>2974</v>
      </c>
      <c r="L1792" s="31" t="s">
        <v>2974</v>
      </c>
    </row>
    <row r="1793" spans="1:12" ht="30" customHeight="1" x14ac:dyDescent="0.25">
      <c r="A1793" s="34">
        <v>42890</v>
      </c>
      <c r="B1793" s="33" t="s">
        <v>2999</v>
      </c>
      <c r="C1793" s="157">
        <v>128</v>
      </c>
      <c r="D1793" s="49" t="s">
        <v>127</v>
      </c>
      <c r="E1793" s="47" t="s">
        <v>1836</v>
      </c>
      <c r="F1793" s="200">
        <v>2180</v>
      </c>
      <c r="G1793" s="48"/>
      <c r="H1793" s="48"/>
      <c r="I1793" s="51" t="s">
        <v>2983</v>
      </c>
      <c r="J1793" s="63" t="s">
        <v>118</v>
      </c>
      <c r="K1793" s="64" t="s">
        <v>2216</v>
      </c>
      <c r="L1793" s="31" t="s">
        <v>2990</v>
      </c>
    </row>
    <row r="1794" spans="1:12" ht="15.75" customHeight="1" x14ac:dyDescent="0.25">
      <c r="A1794" s="34">
        <v>42890</v>
      </c>
      <c r="B1794" s="33" t="s">
        <v>2999</v>
      </c>
      <c r="C1794" s="157">
        <v>128</v>
      </c>
      <c r="D1794" s="49" t="s">
        <v>127</v>
      </c>
      <c r="E1794" s="47" t="s">
        <v>189</v>
      </c>
      <c r="F1794" s="200">
        <v>181.5</v>
      </c>
      <c r="G1794" s="48"/>
      <c r="H1794" s="48"/>
      <c r="I1794" s="51" t="s">
        <v>2983</v>
      </c>
      <c r="J1794" s="63" t="s">
        <v>118</v>
      </c>
      <c r="K1794" s="64" t="s">
        <v>2216</v>
      </c>
      <c r="L1794" s="31" t="s">
        <v>2990</v>
      </c>
    </row>
    <row r="1795" spans="1:12" ht="30" customHeight="1" x14ac:dyDescent="0.25">
      <c r="A1795" s="34">
        <v>42891</v>
      </c>
      <c r="B1795" s="33" t="s">
        <v>2999</v>
      </c>
      <c r="C1795" s="157">
        <v>1</v>
      </c>
      <c r="D1795" s="49" t="s">
        <v>104</v>
      </c>
      <c r="E1795" s="47" t="s">
        <v>1848</v>
      </c>
      <c r="F1795" s="200">
        <v>25000</v>
      </c>
      <c r="G1795" s="48"/>
      <c r="H1795" s="48"/>
      <c r="I1795" s="51" t="s">
        <v>2983</v>
      </c>
      <c r="J1795" s="63" t="s">
        <v>142</v>
      </c>
      <c r="K1795" s="58" t="s">
        <v>2980</v>
      </c>
      <c r="L1795" s="31" t="s">
        <v>2989</v>
      </c>
    </row>
    <row r="1796" spans="1:12" ht="15.75" customHeight="1" x14ac:dyDescent="0.25">
      <c r="A1796" s="34">
        <v>42891</v>
      </c>
      <c r="B1796" s="33" t="s">
        <v>2999</v>
      </c>
      <c r="C1796" s="157">
        <v>6</v>
      </c>
      <c r="D1796" s="49" t="s">
        <v>185</v>
      </c>
      <c r="E1796" s="47" t="s">
        <v>2036</v>
      </c>
      <c r="F1796" s="200">
        <v>2500</v>
      </c>
      <c r="G1796" s="48"/>
      <c r="H1796" s="48"/>
      <c r="I1796" s="51" t="s">
        <v>2983</v>
      </c>
      <c r="J1796" s="63" t="s">
        <v>142</v>
      </c>
      <c r="K1796" s="58" t="s">
        <v>46</v>
      </c>
      <c r="L1796" s="31" t="s">
        <v>46</v>
      </c>
    </row>
    <row r="1797" spans="1:12" ht="15.75" customHeight="1" x14ac:dyDescent="0.25">
      <c r="A1797" s="34">
        <v>42891</v>
      </c>
      <c r="B1797" s="33" t="s">
        <v>2999</v>
      </c>
      <c r="C1797" s="157">
        <v>10</v>
      </c>
      <c r="D1797" s="49" t="s">
        <v>93</v>
      </c>
      <c r="E1797" s="47" t="s">
        <v>1870</v>
      </c>
      <c r="F1797" s="200">
        <v>235</v>
      </c>
      <c r="G1797" s="48"/>
      <c r="H1797" s="48"/>
      <c r="I1797" s="51" t="s">
        <v>2983</v>
      </c>
      <c r="J1797" s="63" t="s">
        <v>142</v>
      </c>
      <c r="K1797" s="58" t="s">
        <v>2979</v>
      </c>
      <c r="L1797" s="31" t="s">
        <v>2979</v>
      </c>
    </row>
    <row r="1798" spans="1:12" ht="15.75" customHeight="1" x14ac:dyDescent="0.25">
      <c r="A1798" s="34">
        <v>42891</v>
      </c>
      <c r="B1798" s="33" t="s">
        <v>2999</v>
      </c>
      <c r="C1798" s="157">
        <v>15</v>
      </c>
      <c r="D1798" s="49" t="s">
        <v>127</v>
      </c>
      <c r="E1798" s="47" t="s">
        <v>967</v>
      </c>
      <c r="F1798" s="200">
        <v>3300</v>
      </c>
      <c r="G1798" s="48"/>
      <c r="H1798" s="48"/>
      <c r="I1798" s="51" t="s">
        <v>2983</v>
      </c>
      <c r="J1798" s="63" t="s">
        <v>118</v>
      </c>
      <c r="K1798" s="64" t="s">
        <v>2216</v>
      </c>
      <c r="L1798" s="31" t="s">
        <v>2990</v>
      </c>
    </row>
    <row r="1799" spans="1:12" ht="15.75" customHeight="1" x14ac:dyDescent="0.25">
      <c r="A1799" s="34">
        <v>42891</v>
      </c>
      <c r="B1799" s="33" t="s">
        <v>2999</v>
      </c>
      <c r="C1799" s="157">
        <v>15</v>
      </c>
      <c r="D1799" s="49" t="s">
        <v>127</v>
      </c>
      <c r="E1799" s="47" t="s">
        <v>1115</v>
      </c>
      <c r="F1799" s="200">
        <v>540</v>
      </c>
      <c r="G1799" s="48"/>
      <c r="H1799" s="48"/>
      <c r="I1799" s="51" t="s">
        <v>2983</v>
      </c>
      <c r="J1799" s="63" t="s">
        <v>118</v>
      </c>
      <c r="K1799" s="64" t="s">
        <v>2216</v>
      </c>
      <c r="L1799" s="31" t="s">
        <v>2990</v>
      </c>
    </row>
    <row r="1800" spans="1:12" ht="30" customHeight="1" x14ac:dyDescent="0.25">
      <c r="A1800" s="34">
        <v>42891</v>
      </c>
      <c r="B1800" s="33" t="s">
        <v>2999</v>
      </c>
      <c r="C1800" s="157">
        <v>16</v>
      </c>
      <c r="D1800" s="49" t="s">
        <v>1851</v>
      </c>
      <c r="E1800" s="47" t="s">
        <v>1852</v>
      </c>
      <c r="F1800" s="200">
        <v>110</v>
      </c>
      <c r="G1800" s="48"/>
      <c r="H1800" s="48"/>
      <c r="I1800" s="51" t="s">
        <v>2983</v>
      </c>
      <c r="J1800" s="63" t="s">
        <v>142</v>
      </c>
      <c r="K1800" s="58" t="s">
        <v>2979</v>
      </c>
      <c r="L1800" s="31" t="s">
        <v>2979</v>
      </c>
    </row>
    <row r="1801" spans="1:12" ht="30" customHeight="1" x14ac:dyDescent="0.25">
      <c r="A1801" s="34">
        <v>42891</v>
      </c>
      <c r="B1801" s="33" t="s">
        <v>2999</v>
      </c>
      <c r="C1801" s="157">
        <v>17</v>
      </c>
      <c r="D1801" s="49" t="s">
        <v>738</v>
      </c>
      <c r="E1801" s="47" t="s">
        <v>1855</v>
      </c>
      <c r="F1801" s="200">
        <v>200</v>
      </c>
      <c r="G1801" s="48"/>
      <c r="H1801" s="48"/>
      <c r="I1801" s="51" t="s">
        <v>2983</v>
      </c>
      <c r="J1801" s="63" t="s">
        <v>142</v>
      </c>
      <c r="K1801" s="31" t="s">
        <v>3408</v>
      </c>
      <c r="L1801" s="31" t="s">
        <v>2975</v>
      </c>
    </row>
    <row r="1802" spans="1:12" ht="15.75" customHeight="1" x14ac:dyDescent="0.25">
      <c r="A1802" s="34">
        <v>42891</v>
      </c>
      <c r="B1802" s="33" t="s">
        <v>2999</v>
      </c>
      <c r="C1802" s="157">
        <v>17</v>
      </c>
      <c r="D1802" s="49" t="s">
        <v>738</v>
      </c>
      <c r="E1802" s="47" t="s">
        <v>1856</v>
      </c>
      <c r="F1802" s="200">
        <v>100</v>
      </c>
      <c r="G1802" s="48"/>
      <c r="H1802" s="48"/>
      <c r="I1802" s="51" t="s">
        <v>2983</v>
      </c>
      <c r="J1802" s="63" t="s">
        <v>142</v>
      </c>
      <c r="K1802" s="58" t="s">
        <v>46</v>
      </c>
      <c r="L1802" s="31" t="s">
        <v>46</v>
      </c>
    </row>
    <row r="1803" spans="1:12" ht="15.75" customHeight="1" x14ac:dyDescent="0.25">
      <c r="A1803" s="34">
        <v>42891</v>
      </c>
      <c r="B1803" s="33" t="s">
        <v>2999</v>
      </c>
      <c r="C1803" s="157">
        <v>17</v>
      </c>
      <c r="D1803" s="49" t="s">
        <v>738</v>
      </c>
      <c r="E1803" s="47" t="s">
        <v>1857</v>
      </c>
      <c r="F1803" s="200">
        <v>70</v>
      </c>
      <c r="G1803" s="48"/>
      <c r="H1803" s="48"/>
      <c r="I1803" s="51" t="s">
        <v>2983</v>
      </c>
      <c r="J1803" s="63" t="s">
        <v>142</v>
      </c>
      <c r="K1803" s="58" t="s">
        <v>46</v>
      </c>
      <c r="L1803" s="31" t="s">
        <v>46</v>
      </c>
    </row>
    <row r="1804" spans="1:12" ht="15" customHeight="1" x14ac:dyDescent="0.25">
      <c r="A1804" s="34">
        <v>42891</v>
      </c>
      <c r="B1804" s="33" t="s">
        <v>2999</v>
      </c>
      <c r="C1804" s="157">
        <v>17</v>
      </c>
      <c r="D1804" s="49" t="s">
        <v>738</v>
      </c>
      <c r="E1804" s="47" t="s">
        <v>1858</v>
      </c>
      <c r="F1804" s="200">
        <v>40</v>
      </c>
      <c r="G1804" s="48"/>
      <c r="H1804" s="48"/>
      <c r="I1804" s="51" t="s">
        <v>2983</v>
      </c>
      <c r="J1804" s="63" t="s">
        <v>142</v>
      </c>
      <c r="K1804" s="58" t="s">
        <v>46</v>
      </c>
      <c r="L1804" s="31" t="s">
        <v>46</v>
      </c>
    </row>
    <row r="1805" spans="1:12" ht="15" customHeight="1" x14ac:dyDescent="0.25">
      <c r="A1805" s="34">
        <v>42891</v>
      </c>
      <c r="B1805" s="33" t="s">
        <v>2999</v>
      </c>
      <c r="C1805" s="157">
        <v>17</v>
      </c>
      <c r="D1805" s="49" t="s">
        <v>738</v>
      </c>
      <c r="E1805" s="47" t="s">
        <v>424</v>
      </c>
      <c r="F1805" s="200">
        <v>20</v>
      </c>
      <c r="G1805" s="48"/>
      <c r="H1805" s="48"/>
      <c r="I1805" s="51" t="s">
        <v>2983</v>
      </c>
      <c r="J1805" s="63" t="s">
        <v>142</v>
      </c>
      <c r="K1805" s="31" t="s">
        <v>2989</v>
      </c>
      <c r="L1805" s="31" t="s">
        <v>2989</v>
      </c>
    </row>
    <row r="1806" spans="1:12" ht="15" customHeight="1" x14ac:dyDescent="0.25">
      <c r="A1806" s="34">
        <v>42891</v>
      </c>
      <c r="B1806" s="33" t="s">
        <v>2999</v>
      </c>
      <c r="C1806" s="157">
        <v>18</v>
      </c>
      <c r="D1806" s="49" t="s">
        <v>52</v>
      </c>
      <c r="E1806" s="47" t="s">
        <v>1833</v>
      </c>
      <c r="F1806" s="200">
        <v>1200</v>
      </c>
      <c r="G1806" s="48"/>
      <c r="H1806" s="48"/>
      <c r="I1806" s="51" t="s">
        <v>2983</v>
      </c>
      <c r="J1806" s="63" t="s">
        <v>118</v>
      </c>
      <c r="K1806" s="64" t="s">
        <v>2216</v>
      </c>
      <c r="L1806" s="31" t="s">
        <v>2990</v>
      </c>
    </row>
    <row r="1807" spans="1:12" ht="15" customHeight="1" x14ac:dyDescent="0.25">
      <c r="A1807" s="34">
        <v>42891</v>
      </c>
      <c r="B1807" s="33" t="s">
        <v>2999</v>
      </c>
      <c r="C1807" s="157">
        <v>18</v>
      </c>
      <c r="D1807" s="49" t="s">
        <v>52</v>
      </c>
      <c r="E1807" s="47" t="s">
        <v>1833</v>
      </c>
      <c r="F1807" s="200">
        <v>1050</v>
      </c>
      <c r="G1807" s="48"/>
      <c r="H1807" s="48"/>
      <c r="I1807" s="51" t="s">
        <v>2983</v>
      </c>
      <c r="J1807" s="63" t="s">
        <v>118</v>
      </c>
      <c r="K1807" s="64" t="s">
        <v>2216</v>
      </c>
      <c r="L1807" s="31" t="s">
        <v>2990</v>
      </c>
    </row>
    <row r="1808" spans="1:12" ht="15.75" customHeight="1" x14ac:dyDescent="0.25">
      <c r="A1808" s="34">
        <v>42891</v>
      </c>
      <c r="B1808" s="33" t="s">
        <v>2999</v>
      </c>
      <c r="C1808" s="157">
        <v>22</v>
      </c>
      <c r="D1808" s="49" t="s">
        <v>199</v>
      </c>
      <c r="E1808" s="47" t="s">
        <v>412</v>
      </c>
      <c r="F1808" s="200">
        <v>3000</v>
      </c>
      <c r="G1808" s="48"/>
      <c r="H1808" s="48"/>
      <c r="I1808" s="51" t="s">
        <v>2983</v>
      </c>
      <c r="J1808" s="63" t="s">
        <v>118</v>
      </c>
      <c r="K1808" s="64" t="s">
        <v>2216</v>
      </c>
      <c r="L1808" s="31" t="s">
        <v>2990</v>
      </c>
    </row>
    <row r="1809" spans="1:12" ht="15.75" customHeight="1" x14ac:dyDescent="0.25">
      <c r="A1809" s="34">
        <v>42891</v>
      </c>
      <c r="B1809" s="33" t="s">
        <v>2999</v>
      </c>
      <c r="C1809" s="157">
        <v>22</v>
      </c>
      <c r="D1809" s="49" t="s">
        <v>199</v>
      </c>
      <c r="E1809" s="47" t="s">
        <v>1868</v>
      </c>
      <c r="F1809" s="200">
        <v>8230.25</v>
      </c>
      <c r="G1809" s="48"/>
      <c r="H1809" s="48"/>
      <c r="I1809" s="51" t="s">
        <v>2983</v>
      </c>
      <c r="J1809" s="63" t="s">
        <v>118</v>
      </c>
      <c r="K1809" s="64" t="s">
        <v>2216</v>
      </c>
      <c r="L1809" s="31" t="s">
        <v>2990</v>
      </c>
    </row>
    <row r="1810" spans="1:12" ht="15.75" customHeight="1" x14ac:dyDescent="0.25">
      <c r="A1810" s="131">
        <v>42891</v>
      </c>
      <c r="B1810" s="132" t="s">
        <v>2999</v>
      </c>
      <c r="C1810" s="176">
        <v>52</v>
      </c>
      <c r="D1810" s="133"/>
      <c r="E1810" s="133" t="s">
        <v>3235</v>
      </c>
      <c r="F1810" s="203">
        <v>1400</v>
      </c>
      <c r="G1810" s="134"/>
      <c r="H1810" s="134"/>
      <c r="I1810" s="141" t="s">
        <v>2983</v>
      </c>
      <c r="J1810" s="141" t="s">
        <v>142</v>
      </c>
      <c r="K1810" s="135" t="s">
        <v>2979</v>
      </c>
      <c r="L1810" s="135"/>
    </row>
    <row r="1811" spans="1:12" ht="15.75" customHeight="1" x14ac:dyDescent="0.25">
      <c r="A1811" s="34">
        <v>42891</v>
      </c>
      <c r="B1811" s="33" t="s">
        <v>2999</v>
      </c>
      <c r="C1811" s="157">
        <v>128</v>
      </c>
      <c r="D1811" s="49" t="s">
        <v>199</v>
      </c>
      <c r="E1811" s="47" t="s">
        <v>325</v>
      </c>
      <c r="F1811" s="200">
        <v>471.25</v>
      </c>
      <c r="G1811" s="48"/>
      <c r="H1811" s="48"/>
      <c r="I1811" s="51" t="s">
        <v>2983</v>
      </c>
      <c r="J1811" s="63" t="s">
        <v>118</v>
      </c>
      <c r="K1811" s="64" t="s">
        <v>2216</v>
      </c>
      <c r="L1811" s="31" t="s">
        <v>2990</v>
      </c>
    </row>
    <row r="1812" spans="1:12" ht="15.75" customHeight="1" x14ac:dyDescent="0.25">
      <c r="A1812" s="34">
        <v>42891</v>
      </c>
      <c r="B1812" s="33" t="s">
        <v>2999</v>
      </c>
      <c r="C1812" s="157">
        <v>128</v>
      </c>
      <c r="D1812" s="49" t="s">
        <v>199</v>
      </c>
      <c r="E1812" s="47" t="s">
        <v>1867</v>
      </c>
      <c r="F1812" s="200">
        <v>10000</v>
      </c>
      <c r="G1812" s="48"/>
      <c r="H1812" s="48"/>
      <c r="I1812" s="51" t="s">
        <v>2983</v>
      </c>
      <c r="J1812" s="63" t="s">
        <v>118</v>
      </c>
      <c r="K1812" s="64" t="s">
        <v>2216</v>
      </c>
      <c r="L1812" s="31" t="s">
        <v>2990</v>
      </c>
    </row>
    <row r="1813" spans="1:12" ht="15.75" customHeight="1" x14ac:dyDescent="0.25">
      <c r="A1813" s="34">
        <v>42891</v>
      </c>
      <c r="B1813" s="33" t="s">
        <v>2999</v>
      </c>
      <c r="C1813" s="157">
        <v>128</v>
      </c>
      <c r="D1813" s="49" t="s">
        <v>199</v>
      </c>
      <c r="E1813" s="47" t="s">
        <v>325</v>
      </c>
      <c r="F1813" s="200">
        <v>739</v>
      </c>
      <c r="G1813" s="48"/>
      <c r="H1813" s="48"/>
      <c r="I1813" s="51" t="s">
        <v>2983</v>
      </c>
      <c r="J1813" s="63" t="s">
        <v>118</v>
      </c>
      <c r="K1813" s="64" t="s">
        <v>2216</v>
      </c>
      <c r="L1813" s="31" t="s">
        <v>2990</v>
      </c>
    </row>
    <row r="1814" spans="1:12" ht="15.75" customHeight="1" x14ac:dyDescent="0.25">
      <c r="A1814" s="34">
        <v>42891</v>
      </c>
      <c r="B1814" s="33" t="s">
        <v>2999</v>
      </c>
      <c r="C1814" s="157">
        <v>148</v>
      </c>
      <c r="D1814" s="49" t="s">
        <v>52</v>
      </c>
      <c r="E1814" s="47" t="s">
        <v>1833</v>
      </c>
      <c r="F1814" s="200">
        <v>1050</v>
      </c>
      <c r="G1814" s="48"/>
      <c r="H1814" s="48"/>
      <c r="I1814" s="51" t="s">
        <v>2983</v>
      </c>
      <c r="J1814" s="63" t="s">
        <v>118</v>
      </c>
      <c r="K1814" s="64" t="s">
        <v>2216</v>
      </c>
      <c r="L1814" s="31" t="s">
        <v>2990</v>
      </c>
    </row>
    <row r="1815" spans="1:12" ht="15.75" customHeight="1" x14ac:dyDescent="0.25">
      <c r="A1815" s="34">
        <v>42891</v>
      </c>
      <c r="B1815" s="33" t="s">
        <v>2999</v>
      </c>
      <c r="C1815" s="157">
        <v>149</v>
      </c>
      <c r="D1815" s="49" t="s">
        <v>199</v>
      </c>
      <c r="E1815" s="47" t="s">
        <v>325</v>
      </c>
      <c r="F1815" s="200">
        <v>16000</v>
      </c>
      <c r="G1815" s="48"/>
      <c r="H1815" s="48"/>
      <c r="I1815" s="51" t="s">
        <v>2983</v>
      </c>
      <c r="J1815" s="63" t="s">
        <v>118</v>
      </c>
      <c r="K1815" s="64" t="s">
        <v>2216</v>
      </c>
      <c r="L1815" s="31" t="s">
        <v>2990</v>
      </c>
    </row>
    <row r="1816" spans="1:12" ht="15.75" customHeight="1" x14ac:dyDescent="0.25">
      <c r="A1816" s="34">
        <v>42891</v>
      </c>
      <c r="B1816" s="33" t="s">
        <v>2999</v>
      </c>
      <c r="C1816" s="157">
        <v>149</v>
      </c>
      <c r="D1816" s="49" t="s">
        <v>199</v>
      </c>
      <c r="E1816" s="47" t="s">
        <v>325</v>
      </c>
      <c r="F1816" s="200">
        <v>5000</v>
      </c>
      <c r="G1816" s="48"/>
      <c r="H1816" s="48"/>
      <c r="I1816" s="51" t="s">
        <v>2983</v>
      </c>
      <c r="J1816" s="63" t="s">
        <v>118</v>
      </c>
      <c r="K1816" s="64" t="s">
        <v>2216</v>
      </c>
      <c r="L1816" s="31" t="s">
        <v>2990</v>
      </c>
    </row>
    <row r="1817" spans="1:12" ht="15.75" customHeight="1" x14ac:dyDescent="0.25">
      <c r="A1817" s="34">
        <v>42892</v>
      </c>
      <c r="B1817" s="33" t="s">
        <v>2999</v>
      </c>
      <c r="C1817" s="157">
        <v>15</v>
      </c>
      <c r="D1817" s="49" t="s">
        <v>1849</v>
      </c>
      <c r="E1817" s="47" t="s">
        <v>1850</v>
      </c>
      <c r="F1817" s="200">
        <v>12625</v>
      </c>
      <c r="G1817" s="48"/>
      <c r="H1817" s="48"/>
      <c r="I1817" s="51" t="s">
        <v>2983</v>
      </c>
      <c r="J1817" s="63" t="s">
        <v>142</v>
      </c>
      <c r="K1817" s="58" t="s">
        <v>46</v>
      </c>
      <c r="L1817" s="31" t="s">
        <v>46</v>
      </c>
    </row>
    <row r="1818" spans="1:12" ht="15.75" customHeight="1" x14ac:dyDescent="0.25">
      <c r="A1818" s="34">
        <v>42892</v>
      </c>
      <c r="B1818" s="33" t="s">
        <v>2999</v>
      </c>
      <c r="C1818" s="157">
        <v>16</v>
      </c>
      <c r="D1818" s="49" t="s">
        <v>265</v>
      </c>
      <c r="E1818" s="47" t="s">
        <v>117</v>
      </c>
      <c r="F1818" s="200">
        <v>10400</v>
      </c>
      <c r="G1818" s="48"/>
      <c r="H1818" s="48"/>
      <c r="I1818" s="51" t="s">
        <v>2983</v>
      </c>
      <c r="J1818" s="63" t="s">
        <v>118</v>
      </c>
      <c r="K1818" s="64" t="s">
        <v>2216</v>
      </c>
      <c r="L1818" s="31" t="s">
        <v>2990</v>
      </c>
    </row>
    <row r="1819" spans="1:12" ht="15.75" customHeight="1" x14ac:dyDescent="0.25">
      <c r="A1819" s="34">
        <v>42892</v>
      </c>
      <c r="B1819" s="33" t="s">
        <v>2999</v>
      </c>
      <c r="C1819" s="157">
        <v>17</v>
      </c>
      <c r="D1819" s="49" t="s">
        <v>127</v>
      </c>
      <c r="E1819" s="47" t="s">
        <v>1859</v>
      </c>
      <c r="F1819" s="200">
        <v>60000</v>
      </c>
      <c r="G1819" s="48"/>
      <c r="H1819" s="48"/>
      <c r="I1819" s="51" t="s">
        <v>2983</v>
      </c>
      <c r="J1819" s="63" t="s">
        <v>118</v>
      </c>
      <c r="K1819" s="64" t="s">
        <v>2216</v>
      </c>
      <c r="L1819" s="31" t="s">
        <v>2990</v>
      </c>
    </row>
    <row r="1820" spans="1:12" ht="15.75" customHeight="1" x14ac:dyDescent="0.25">
      <c r="A1820" s="34">
        <v>42892</v>
      </c>
      <c r="B1820" s="33" t="s">
        <v>2999</v>
      </c>
      <c r="C1820" s="157">
        <v>18</v>
      </c>
      <c r="D1820" s="49" t="s">
        <v>1860</v>
      </c>
      <c r="E1820" s="47" t="s">
        <v>1861</v>
      </c>
      <c r="F1820" s="200">
        <v>8000</v>
      </c>
      <c r="G1820" s="48"/>
      <c r="H1820" s="48"/>
      <c r="I1820" s="51" t="s">
        <v>2983</v>
      </c>
      <c r="J1820" s="63" t="s">
        <v>142</v>
      </c>
      <c r="K1820" s="58" t="s">
        <v>2974</v>
      </c>
      <c r="L1820" s="31" t="s">
        <v>2974</v>
      </c>
    </row>
    <row r="1821" spans="1:12" ht="15.75" customHeight="1" x14ac:dyDescent="0.25">
      <c r="A1821" s="34">
        <v>42892</v>
      </c>
      <c r="B1821" s="33" t="s">
        <v>2999</v>
      </c>
      <c r="C1821" s="157">
        <v>128</v>
      </c>
      <c r="D1821" s="49" t="s">
        <v>93</v>
      </c>
      <c r="E1821" s="47" t="s">
        <v>1862</v>
      </c>
      <c r="F1821" s="200">
        <v>9000</v>
      </c>
      <c r="G1821" s="48"/>
      <c r="H1821" s="48"/>
      <c r="I1821" s="51" t="s">
        <v>2983</v>
      </c>
      <c r="J1821" s="63" t="s">
        <v>118</v>
      </c>
      <c r="K1821" s="64" t="s">
        <v>2216</v>
      </c>
      <c r="L1821" s="31" t="s">
        <v>2990</v>
      </c>
    </row>
    <row r="1822" spans="1:12" ht="15.75" customHeight="1" x14ac:dyDescent="0.25">
      <c r="A1822" s="34">
        <v>42892</v>
      </c>
      <c r="B1822" s="33" t="s">
        <v>2999</v>
      </c>
      <c r="C1822" s="157">
        <v>130</v>
      </c>
      <c r="D1822" s="49" t="s">
        <v>134</v>
      </c>
      <c r="E1822" s="47" t="s">
        <v>1854</v>
      </c>
      <c r="F1822" s="200">
        <v>2300</v>
      </c>
      <c r="G1822" s="48"/>
      <c r="H1822" s="48"/>
      <c r="I1822" s="51" t="s">
        <v>2983</v>
      </c>
      <c r="J1822" s="63" t="s">
        <v>118</v>
      </c>
      <c r="K1822" s="64" t="s">
        <v>2216</v>
      </c>
      <c r="L1822" s="31" t="s">
        <v>2990</v>
      </c>
    </row>
    <row r="1823" spans="1:12" ht="15.75" customHeight="1" x14ac:dyDescent="0.25">
      <c r="A1823" s="34">
        <v>42893</v>
      </c>
      <c r="B1823" s="33" t="s">
        <v>2999</v>
      </c>
      <c r="C1823" s="157">
        <v>11</v>
      </c>
      <c r="D1823" s="49" t="s">
        <v>429</v>
      </c>
      <c r="E1823" s="47" t="s">
        <v>1871</v>
      </c>
      <c r="F1823" s="200">
        <v>189</v>
      </c>
      <c r="G1823" s="48"/>
      <c r="H1823" s="48"/>
      <c r="I1823" s="51" t="s">
        <v>2983</v>
      </c>
      <c r="J1823" s="63" t="s">
        <v>142</v>
      </c>
      <c r="K1823" s="31" t="s">
        <v>3408</v>
      </c>
      <c r="L1823" s="31" t="s">
        <v>2975</v>
      </c>
    </row>
    <row r="1824" spans="1:12" ht="47.25" customHeight="1" x14ac:dyDescent="0.25">
      <c r="A1824" s="34">
        <v>42893</v>
      </c>
      <c r="B1824" s="33" t="s">
        <v>2999</v>
      </c>
      <c r="C1824" s="157">
        <v>12</v>
      </c>
      <c r="D1824" s="49" t="s">
        <v>1872</v>
      </c>
      <c r="E1824" s="47" t="s">
        <v>1873</v>
      </c>
      <c r="F1824" s="200">
        <v>250</v>
      </c>
      <c r="G1824" s="48"/>
      <c r="H1824" s="48"/>
      <c r="I1824" s="51" t="s">
        <v>2983</v>
      </c>
      <c r="J1824" s="63" t="s">
        <v>142</v>
      </c>
      <c r="K1824" s="58" t="s">
        <v>2974</v>
      </c>
      <c r="L1824" s="31" t="s">
        <v>2974</v>
      </c>
    </row>
    <row r="1825" spans="1:12" ht="15.75" customHeight="1" x14ac:dyDescent="0.25">
      <c r="A1825" s="34">
        <v>42893</v>
      </c>
      <c r="B1825" s="33" t="s">
        <v>2999</v>
      </c>
      <c r="C1825" s="157">
        <v>19</v>
      </c>
      <c r="D1825" s="49" t="s">
        <v>270</v>
      </c>
      <c r="E1825" s="47" t="s">
        <v>117</v>
      </c>
      <c r="F1825" s="200">
        <v>2565</v>
      </c>
      <c r="G1825" s="48"/>
      <c r="H1825" s="48"/>
      <c r="I1825" s="51" t="s">
        <v>2983</v>
      </c>
      <c r="J1825" s="63" t="s">
        <v>118</v>
      </c>
      <c r="K1825" s="64" t="s">
        <v>2216</v>
      </c>
      <c r="L1825" s="31" t="s">
        <v>2990</v>
      </c>
    </row>
    <row r="1826" spans="1:12" ht="15.75" customHeight="1" x14ac:dyDescent="0.25">
      <c r="A1826" s="34">
        <v>42893</v>
      </c>
      <c r="B1826" s="33" t="s">
        <v>2999</v>
      </c>
      <c r="C1826" s="157">
        <v>19</v>
      </c>
      <c r="D1826" s="49" t="s">
        <v>270</v>
      </c>
      <c r="E1826" s="47" t="s">
        <v>117</v>
      </c>
      <c r="F1826" s="200">
        <v>1567</v>
      </c>
      <c r="G1826" s="48"/>
      <c r="H1826" s="48"/>
      <c r="I1826" s="51" t="s">
        <v>2983</v>
      </c>
      <c r="J1826" s="63" t="s">
        <v>118</v>
      </c>
      <c r="K1826" s="64" t="s">
        <v>2216</v>
      </c>
      <c r="L1826" s="31" t="s">
        <v>2990</v>
      </c>
    </row>
    <row r="1827" spans="1:12" ht="15.75" customHeight="1" x14ac:dyDescent="0.25">
      <c r="A1827" s="34">
        <v>42893</v>
      </c>
      <c r="B1827" s="33" t="s">
        <v>2999</v>
      </c>
      <c r="C1827" s="157">
        <v>19</v>
      </c>
      <c r="D1827" s="49" t="s">
        <v>270</v>
      </c>
      <c r="E1827" s="47" t="s">
        <v>117</v>
      </c>
      <c r="F1827" s="200">
        <v>479</v>
      </c>
      <c r="G1827" s="48"/>
      <c r="H1827" s="48"/>
      <c r="I1827" s="51" t="s">
        <v>2983</v>
      </c>
      <c r="J1827" s="63" t="s">
        <v>118</v>
      </c>
      <c r="K1827" s="64" t="s">
        <v>2216</v>
      </c>
      <c r="L1827" s="31" t="s">
        <v>2990</v>
      </c>
    </row>
    <row r="1828" spans="1:12" ht="15.75" customHeight="1" x14ac:dyDescent="0.25">
      <c r="A1828" s="34">
        <v>42893</v>
      </c>
      <c r="B1828" s="33" t="s">
        <v>2999</v>
      </c>
      <c r="C1828" s="157">
        <v>19</v>
      </c>
      <c r="D1828" s="49" t="s">
        <v>1683</v>
      </c>
      <c r="E1828" s="47" t="s">
        <v>1866</v>
      </c>
      <c r="F1828" s="200">
        <v>100</v>
      </c>
      <c r="G1828" s="48"/>
      <c r="H1828" s="48"/>
      <c r="I1828" s="51" t="s">
        <v>2983</v>
      </c>
      <c r="J1828" s="63" t="s">
        <v>142</v>
      </c>
      <c r="K1828" s="58" t="s">
        <v>2980</v>
      </c>
      <c r="L1828" s="31" t="s">
        <v>2989</v>
      </c>
    </row>
    <row r="1829" spans="1:12" ht="31.5" customHeight="1" x14ac:dyDescent="0.25">
      <c r="A1829" s="34">
        <v>42893</v>
      </c>
      <c r="B1829" s="33" t="s">
        <v>2999</v>
      </c>
      <c r="C1829" s="157">
        <v>20</v>
      </c>
      <c r="D1829" s="49" t="s">
        <v>1863</v>
      </c>
      <c r="E1829" s="47" t="s">
        <v>1864</v>
      </c>
      <c r="F1829" s="200">
        <v>2350</v>
      </c>
      <c r="G1829" s="48"/>
      <c r="H1829" s="48"/>
      <c r="I1829" s="51" t="s">
        <v>2983</v>
      </c>
      <c r="J1829" s="63" t="s">
        <v>118</v>
      </c>
      <c r="K1829" s="64" t="s">
        <v>2216</v>
      </c>
      <c r="L1829" s="31" t="s">
        <v>2990</v>
      </c>
    </row>
    <row r="1830" spans="1:12" ht="15.75" customHeight="1" x14ac:dyDescent="0.25">
      <c r="A1830" s="34">
        <v>42893</v>
      </c>
      <c r="B1830" s="33" t="s">
        <v>2999</v>
      </c>
      <c r="C1830" s="157">
        <v>21</v>
      </c>
      <c r="D1830" s="49" t="s">
        <v>199</v>
      </c>
      <c r="E1830" s="47" t="s">
        <v>1833</v>
      </c>
      <c r="F1830" s="200">
        <v>2000</v>
      </c>
      <c r="G1830" s="48"/>
      <c r="H1830" s="48"/>
      <c r="I1830" s="51" t="s">
        <v>2983</v>
      </c>
      <c r="J1830" s="63" t="s">
        <v>118</v>
      </c>
      <c r="K1830" s="64" t="s">
        <v>2216</v>
      </c>
      <c r="L1830" s="31" t="s">
        <v>2990</v>
      </c>
    </row>
    <row r="1831" spans="1:12" ht="15.75" customHeight="1" x14ac:dyDescent="0.25">
      <c r="A1831" s="34">
        <v>42893</v>
      </c>
      <c r="B1831" s="33" t="s">
        <v>2999</v>
      </c>
      <c r="C1831" s="157">
        <v>21</v>
      </c>
      <c r="D1831" s="49" t="s">
        <v>199</v>
      </c>
      <c r="E1831" s="47" t="s">
        <v>1865</v>
      </c>
      <c r="F1831" s="200">
        <v>710</v>
      </c>
      <c r="G1831" s="48"/>
      <c r="H1831" s="48"/>
      <c r="I1831" s="51" t="s">
        <v>2983</v>
      </c>
      <c r="J1831" s="63" t="s">
        <v>118</v>
      </c>
      <c r="K1831" s="64" t="s">
        <v>2216</v>
      </c>
      <c r="L1831" s="31" t="s">
        <v>2990</v>
      </c>
    </row>
    <row r="1832" spans="1:12" ht="15.75" customHeight="1" x14ac:dyDescent="0.25">
      <c r="A1832" s="34">
        <v>42893</v>
      </c>
      <c r="B1832" s="33" t="s">
        <v>2999</v>
      </c>
      <c r="C1832" s="157">
        <v>23</v>
      </c>
      <c r="D1832" s="49" t="s">
        <v>134</v>
      </c>
      <c r="E1832" s="47" t="s">
        <v>277</v>
      </c>
      <c r="F1832" s="200">
        <v>540</v>
      </c>
      <c r="G1832" s="48"/>
      <c r="H1832" s="48"/>
      <c r="I1832" s="51" t="s">
        <v>2983</v>
      </c>
      <c r="J1832" s="63" t="s">
        <v>118</v>
      </c>
      <c r="K1832" s="64" t="s">
        <v>2216</v>
      </c>
      <c r="L1832" s="31" t="s">
        <v>2990</v>
      </c>
    </row>
    <row r="1833" spans="1:12" ht="15.75" customHeight="1" x14ac:dyDescent="0.25">
      <c r="A1833" s="34">
        <v>42893</v>
      </c>
      <c r="B1833" s="33" t="s">
        <v>2999</v>
      </c>
      <c r="C1833" s="157">
        <v>24</v>
      </c>
      <c r="D1833" s="49" t="s">
        <v>443</v>
      </c>
      <c r="E1833" s="47" t="s">
        <v>117</v>
      </c>
      <c r="F1833" s="200">
        <v>127</v>
      </c>
      <c r="G1833" s="48"/>
      <c r="H1833" s="48"/>
      <c r="I1833" s="51" t="s">
        <v>2983</v>
      </c>
      <c r="J1833" s="63" t="s">
        <v>118</v>
      </c>
      <c r="K1833" s="64" t="s">
        <v>2216</v>
      </c>
      <c r="L1833" s="31" t="s">
        <v>2990</v>
      </c>
    </row>
    <row r="1834" spans="1:12" ht="15.75" customHeight="1" x14ac:dyDescent="0.25">
      <c r="A1834" s="34">
        <v>42893</v>
      </c>
      <c r="B1834" s="33" t="s">
        <v>2999</v>
      </c>
      <c r="C1834" s="157">
        <v>25</v>
      </c>
      <c r="D1834" s="49" t="s">
        <v>1874</v>
      </c>
      <c r="E1834" s="47" t="s">
        <v>1875</v>
      </c>
      <c r="F1834" s="200">
        <v>1000</v>
      </c>
      <c r="G1834" s="48"/>
      <c r="H1834" s="48"/>
      <c r="I1834" s="51" t="s">
        <v>2983</v>
      </c>
      <c r="J1834" s="63" t="s">
        <v>118</v>
      </c>
      <c r="K1834" s="58" t="s">
        <v>10</v>
      </c>
      <c r="L1834" s="31" t="s">
        <v>10</v>
      </c>
    </row>
    <row r="1835" spans="1:12" ht="15" customHeight="1" x14ac:dyDescent="0.25">
      <c r="A1835" s="131">
        <v>42893</v>
      </c>
      <c r="B1835" s="132" t="s">
        <v>2999</v>
      </c>
      <c r="C1835" s="176">
        <v>53</v>
      </c>
      <c r="D1835" s="133"/>
      <c r="E1835" s="133" t="s">
        <v>3236</v>
      </c>
      <c r="F1835" s="203">
        <v>467</v>
      </c>
      <c r="G1835" s="134"/>
      <c r="H1835" s="134"/>
      <c r="I1835" s="141" t="s">
        <v>2983</v>
      </c>
      <c r="J1835" s="141" t="s">
        <v>142</v>
      </c>
      <c r="K1835" s="135" t="s">
        <v>2977</v>
      </c>
      <c r="L1835" s="135"/>
    </row>
    <row r="1836" spans="1:12" ht="15" customHeight="1" x14ac:dyDescent="0.25">
      <c r="A1836" s="34">
        <v>42893</v>
      </c>
      <c r="B1836" s="33" t="s">
        <v>2999</v>
      </c>
      <c r="C1836" s="157">
        <v>128</v>
      </c>
      <c r="D1836" s="49" t="s">
        <v>134</v>
      </c>
      <c r="E1836" s="47" t="s">
        <v>325</v>
      </c>
      <c r="F1836" s="200">
        <v>10000</v>
      </c>
      <c r="G1836" s="48"/>
      <c r="H1836" s="48"/>
      <c r="I1836" s="51" t="s">
        <v>2983</v>
      </c>
      <c r="J1836" s="63" t="s">
        <v>118</v>
      </c>
      <c r="K1836" s="64" t="s">
        <v>2216</v>
      </c>
      <c r="L1836" s="31" t="s">
        <v>2990</v>
      </c>
    </row>
    <row r="1837" spans="1:12" ht="15" customHeight="1" x14ac:dyDescent="0.25">
      <c r="A1837" s="34">
        <v>42893</v>
      </c>
      <c r="B1837" s="33" t="s">
        <v>2999</v>
      </c>
      <c r="C1837" s="157">
        <v>155</v>
      </c>
      <c r="D1837" s="49"/>
      <c r="E1837" s="47" t="s">
        <v>3353</v>
      </c>
      <c r="F1837" s="200">
        <v>2987</v>
      </c>
      <c r="G1837" s="48"/>
      <c r="H1837" s="48"/>
      <c r="I1837" s="51" t="s">
        <v>2983</v>
      </c>
      <c r="J1837" s="63" t="s">
        <v>118</v>
      </c>
      <c r="K1837" s="64" t="s">
        <v>2216</v>
      </c>
      <c r="L1837" s="31"/>
    </row>
    <row r="1838" spans="1:12" ht="15" customHeight="1" x14ac:dyDescent="0.25">
      <c r="A1838" s="34">
        <v>42893</v>
      </c>
      <c r="B1838" s="33" t="s">
        <v>2999</v>
      </c>
      <c r="C1838" s="157">
        <v>156</v>
      </c>
      <c r="D1838" s="49"/>
      <c r="E1838" s="47" t="s">
        <v>452</v>
      </c>
      <c r="F1838" s="200">
        <f>720+600</f>
        <v>1320</v>
      </c>
      <c r="G1838" s="48"/>
      <c r="H1838" s="48"/>
      <c r="I1838" s="51" t="s">
        <v>2983</v>
      </c>
      <c r="J1838" s="63" t="s">
        <v>118</v>
      </c>
      <c r="K1838" s="64" t="s">
        <v>2216</v>
      </c>
      <c r="L1838" s="31" t="s">
        <v>2990</v>
      </c>
    </row>
    <row r="1839" spans="1:12" ht="15.75" customHeight="1" x14ac:dyDescent="0.25">
      <c r="A1839" s="131">
        <v>42893</v>
      </c>
      <c r="B1839" s="132" t="s">
        <v>2999</v>
      </c>
      <c r="C1839" s="176">
        <v>171</v>
      </c>
      <c r="D1839" s="133"/>
      <c r="E1839" s="133" t="s">
        <v>3234</v>
      </c>
      <c r="F1839" s="203">
        <f>1500+250+1750</f>
        <v>3500</v>
      </c>
      <c r="G1839" s="134"/>
      <c r="H1839" s="134"/>
      <c r="I1839" s="141" t="s">
        <v>2983</v>
      </c>
      <c r="J1839" s="141" t="s">
        <v>118</v>
      </c>
      <c r="K1839" s="135" t="s">
        <v>2974</v>
      </c>
      <c r="L1839" s="135"/>
    </row>
    <row r="1840" spans="1:12" ht="15" customHeight="1" x14ac:dyDescent="0.25">
      <c r="A1840" s="34">
        <v>42894</v>
      </c>
      <c r="B1840" s="33" t="s">
        <v>2999</v>
      </c>
      <c r="C1840" s="157">
        <v>26</v>
      </c>
      <c r="D1840" s="49" t="s">
        <v>134</v>
      </c>
      <c r="E1840" s="47" t="s">
        <v>1877</v>
      </c>
      <c r="F1840" s="200">
        <v>3300</v>
      </c>
      <c r="G1840" s="48"/>
      <c r="H1840" s="48"/>
      <c r="I1840" s="51" t="s">
        <v>2983</v>
      </c>
      <c r="J1840" s="63" t="s">
        <v>118</v>
      </c>
      <c r="K1840" s="64" t="s">
        <v>2216</v>
      </c>
      <c r="L1840" s="31" t="s">
        <v>2990</v>
      </c>
    </row>
    <row r="1841" spans="1:12" ht="15" customHeight="1" x14ac:dyDescent="0.25">
      <c r="A1841" s="34">
        <v>42894</v>
      </c>
      <c r="B1841" s="33" t="s">
        <v>2999</v>
      </c>
      <c r="C1841" s="157">
        <v>27</v>
      </c>
      <c r="D1841" s="49" t="s">
        <v>127</v>
      </c>
      <c r="E1841" s="47" t="s">
        <v>1878</v>
      </c>
      <c r="F1841" s="200">
        <v>25000</v>
      </c>
      <c r="G1841" s="48"/>
      <c r="H1841" s="48"/>
      <c r="I1841" s="51" t="s">
        <v>2983</v>
      </c>
      <c r="J1841" s="63" t="s">
        <v>118</v>
      </c>
      <c r="K1841" s="64" t="s">
        <v>2216</v>
      </c>
      <c r="L1841" s="31" t="s">
        <v>2990</v>
      </c>
    </row>
    <row r="1842" spans="1:12" ht="15" customHeight="1" x14ac:dyDescent="0.25">
      <c r="A1842" s="34">
        <v>42894</v>
      </c>
      <c r="B1842" s="33" t="s">
        <v>2999</v>
      </c>
      <c r="C1842" s="157">
        <v>128</v>
      </c>
      <c r="D1842" s="49" t="s">
        <v>199</v>
      </c>
      <c r="E1842" s="47" t="s">
        <v>325</v>
      </c>
      <c r="F1842" s="200">
        <v>1745</v>
      </c>
      <c r="G1842" s="48"/>
      <c r="H1842" s="48"/>
      <c r="I1842" s="51" t="s">
        <v>2983</v>
      </c>
      <c r="J1842" s="63" t="s">
        <v>118</v>
      </c>
      <c r="K1842" s="64" t="s">
        <v>2216</v>
      </c>
      <c r="L1842" s="31" t="s">
        <v>2990</v>
      </c>
    </row>
    <row r="1843" spans="1:12" ht="15" customHeight="1" x14ac:dyDescent="0.25">
      <c r="A1843" s="34">
        <v>42894</v>
      </c>
      <c r="B1843" s="33" t="s">
        <v>2999</v>
      </c>
      <c r="C1843" s="157">
        <v>131</v>
      </c>
      <c r="D1843" s="49" t="s">
        <v>199</v>
      </c>
      <c r="E1843" s="47" t="s">
        <v>1876</v>
      </c>
      <c r="F1843" s="200">
        <v>1250</v>
      </c>
      <c r="G1843" s="48"/>
      <c r="H1843" s="48"/>
      <c r="I1843" s="51" t="s">
        <v>2983</v>
      </c>
      <c r="J1843" s="63" t="s">
        <v>118</v>
      </c>
      <c r="K1843" s="64" t="s">
        <v>2216</v>
      </c>
      <c r="L1843" s="31" t="s">
        <v>2990</v>
      </c>
    </row>
    <row r="1844" spans="1:12" ht="15" customHeight="1" x14ac:dyDescent="0.25">
      <c r="A1844" s="34">
        <v>42894</v>
      </c>
      <c r="B1844" s="33" t="s">
        <v>2999</v>
      </c>
      <c r="C1844" s="157">
        <v>149</v>
      </c>
      <c r="D1844" s="49" t="s">
        <v>199</v>
      </c>
      <c r="E1844" s="47" t="s">
        <v>325</v>
      </c>
      <c r="F1844" s="200">
        <v>7000</v>
      </c>
      <c r="G1844" s="48"/>
      <c r="H1844" s="48"/>
      <c r="I1844" s="51" t="s">
        <v>2983</v>
      </c>
      <c r="J1844" s="63" t="s">
        <v>118</v>
      </c>
      <c r="K1844" s="64" t="s">
        <v>2216</v>
      </c>
      <c r="L1844" s="31" t="s">
        <v>2990</v>
      </c>
    </row>
    <row r="1845" spans="1:12" ht="15" customHeight="1" x14ac:dyDescent="0.25">
      <c r="A1845" s="34">
        <v>42894</v>
      </c>
      <c r="B1845" s="33" t="s">
        <v>2999</v>
      </c>
      <c r="C1845" s="157">
        <v>154</v>
      </c>
      <c r="D1845" s="49"/>
      <c r="E1845" s="47" t="s">
        <v>452</v>
      </c>
      <c r="F1845" s="200">
        <v>900</v>
      </c>
      <c r="G1845" s="48"/>
      <c r="H1845" s="48"/>
      <c r="I1845" s="51" t="s">
        <v>2983</v>
      </c>
      <c r="J1845" s="63" t="s">
        <v>118</v>
      </c>
      <c r="K1845" s="64" t="s">
        <v>2216</v>
      </c>
      <c r="L1845" s="31" t="s">
        <v>2990</v>
      </c>
    </row>
    <row r="1846" spans="1:12" ht="15" customHeight="1" x14ac:dyDescent="0.25">
      <c r="A1846" s="34">
        <v>42894</v>
      </c>
      <c r="B1846" s="33" t="s">
        <v>2999</v>
      </c>
      <c r="C1846" s="157">
        <v>160</v>
      </c>
      <c r="D1846" s="49"/>
      <c r="E1846" s="47" t="s">
        <v>3355</v>
      </c>
      <c r="F1846" s="200">
        <v>3000</v>
      </c>
      <c r="G1846" s="48"/>
      <c r="H1846" s="48"/>
      <c r="I1846" s="51" t="s">
        <v>2983</v>
      </c>
      <c r="J1846" s="63" t="s">
        <v>118</v>
      </c>
      <c r="K1846" s="64" t="s">
        <v>2216</v>
      </c>
      <c r="L1846" s="31"/>
    </row>
    <row r="1847" spans="1:12" ht="15" customHeight="1" x14ac:dyDescent="0.25">
      <c r="A1847" s="34">
        <v>42894</v>
      </c>
      <c r="B1847" s="33" t="s">
        <v>2999</v>
      </c>
      <c r="C1847" s="157">
        <v>161</v>
      </c>
      <c r="D1847" s="49" t="s">
        <v>199</v>
      </c>
      <c r="E1847" s="47" t="s">
        <v>325</v>
      </c>
      <c r="F1847" s="200">
        <v>5400</v>
      </c>
      <c r="G1847" s="48"/>
      <c r="H1847" s="48"/>
      <c r="I1847" s="51" t="s">
        <v>2983</v>
      </c>
      <c r="J1847" s="63" t="s">
        <v>118</v>
      </c>
      <c r="K1847" s="64" t="s">
        <v>2216</v>
      </c>
      <c r="L1847" s="31" t="s">
        <v>2990</v>
      </c>
    </row>
    <row r="1848" spans="1:12" ht="15" customHeight="1" x14ac:dyDescent="0.25">
      <c r="A1848" s="34">
        <v>42895</v>
      </c>
      <c r="B1848" s="33" t="s">
        <v>2999</v>
      </c>
      <c r="C1848" s="157">
        <v>49</v>
      </c>
      <c r="D1848" s="35" t="s">
        <v>72</v>
      </c>
      <c r="E1848" s="35" t="s">
        <v>262</v>
      </c>
      <c r="F1848" s="200">
        <v>100</v>
      </c>
      <c r="G1848" s="36" t="s">
        <v>71</v>
      </c>
      <c r="H1848" s="55"/>
      <c r="I1848" s="55" t="s">
        <v>2983</v>
      </c>
      <c r="J1848" s="36" t="s">
        <v>142</v>
      </c>
      <c r="K1848" s="31" t="s">
        <v>3408</v>
      </c>
      <c r="L1848" s="52" t="s">
        <v>2975</v>
      </c>
    </row>
    <row r="1849" spans="1:12" ht="15" customHeight="1" x14ac:dyDescent="0.25">
      <c r="A1849" s="34">
        <v>42896</v>
      </c>
      <c r="B1849" s="33" t="s">
        <v>2999</v>
      </c>
      <c r="C1849" s="157">
        <v>28</v>
      </c>
      <c r="D1849" s="49" t="s">
        <v>1879</v>
      </c>
      <c r="E1849" s="47" t="s">
        <v>1569</v>
      </c>
      <c r="F1849" s="200">
        <v>9000</v>
      </c>
      <c r="G1849" s="48"/>
      <c r="H1849" s="48"/>
      <c r="I1849" s="51" t="s">
        <v>2983</v>
      </c>
      <c r="J1849" s="63" t="s">
        <v>118</v>
      </c>
      <c r="K1849" s="64" t="s">
        <v>2216</v>
      </c>
      <c r="L1849" s="31" t="s">
        <v>2990</v>
      </c>
    </row>
    <row r="1850" spans="1:12" ht="15" customHeight="1" x14ac:dyDescent="0.25">
      <c r="A1850" s="34">
        <v>42896</v>
      </c>
      <c r="B1850" s="33" t="s">
        <v>2999</v>
      </c>
      <c r="C1850" s="157">
        <v>29</v>
      </c>
      <c r="D1850" s="49" t="s">
        <v>1880</v>
      </c>
      <c r="E1850" s="47" t="s">
        <v>245</v>
      </c>
      <c r="F1850" s="200">
        <v>11100</v>
      </c>
      <c r="G1850" s="48"/>
      <c r="H1850" s="48"/>
      <c r="I1850" s="51" t="s">
        <v>2983</v>
      </c>
      <c r="J1850" s="63" t="s">
        <v>118</v>
      </c>
      <c r="K1850" s="64" t="s">
        <v>2216</v>
      </c>
      <c r="L1850" s="31" t="s">
        <v>2990</v>
      </c>
    </row>
    <row r="1851" spans="1:12" ht="15" customHeight="1" x14ac:dyDescent="0.25">
      <c r="A1851" s="34">
        <v>42896</v>
      </c>
      <c r="B1851" s="33" t="s">
        <v>2999</v>
      </c>
      <c r="C1851" s="157">
        <v>30</v>
      </c>
      <c r="D1851" s="49" t="s">
        <v>1835</v>
      </c>
      <c r="E1851" s="47" t="s">
        <v>1569</v>
      </c>
      <c r="F1851" s="200">
        <v>9100</v>
      </c>
      <c r="G1851" s="48"/>
      <c r="H1851" s="48"/>
      <c r="I1851" s="51" t="s">
        <v>2983</v>
      </c>
      <c r="J1851" s="63" t="s">
        <v>118</v>
      </c>
      <c r="K1851" s="64" t="s">
        <v>2216</v>
      </c>
      <c r="L1851" s="31" t="s">
        <v>2990</v>
      </c>
    </row>
    <row r="1852" spans="1:12" ht="15" customHeight="1" x14ac:dyDescent="0.25">
      <c r="A1852" s="34">
        <v>42896</v>
      </c>
      <c r="B1852" s="33" t="s">
        <v>2999</v>
      </c>
      <c r="C1852" s="157">
        <v>30</v>
      </c>
      <c r="D1852" s="49" t="s">
        <v>1835</v>
      </c>
      <c r="E1852" s="47" t="s">
        <v>1569</v>
      </c>
      <c r="F1852" s="200">
        <v>80</v>
      </c>
      <c r="G1852" s="48"/>
      <c r="H1852" s="48"/>
      <c r="I1852" s="51" t="s">
        <v>2983</v>
      </c>
      <c r="J1852" s="63" t="s">
        <v>118</v>
      </c>
      <c r="K1852" s="64" t="s">
        <v>2216</v>
      </c>
      <c r="L1852" s="31" t="s">
        <v>2990</v>
      </c>
    </row>
    <row r="1853" spans="1:12" ht="15" customHeight="1" x14ac:dyDescent="0.25">
      <c r="A1853" s="34">
        <v>42896</v>
      </c>
      <c r="B1853" s="33" t="s">
        <v>2999</v>
      </c>
      <c r="C1853" s="157">
        <v>31</v>
      </c>
      <c r="D1853" s="49" t="s">
        <v>52</v>
      </c>
      <c r="E1853" s="47" t="s">
        <v>1859</v>
      </c>
      <c r="F1853" s="200">
        <v>30000</v>
      </c>
      <c r="G1853" s="48"/>
      <c r="H1853" s="48"/>
      <c r="I1853" s="51" t="s">
        <v>2983</v>
      </c>
      <c r="J1853" s="63" t="s">
        <v>118</v>
      </c>
      <c r="K1853" s="64" t="s">
        <v>2216</v>
      </c>
      <c r="L1853" s="31" t="s">
        <v>2990</v>
      </c>
    </row>
    <row r="1854" spans="1:12" ht="15" customHeight="1" x14ac:dyDescent="0.25">
      <c r="A1854" s="34">
        <v>42896</v>
      </c>
      <c r="B1854" s="33" t="s">
        <v>2999</v>
      </c>
      <c r="C1854" s="157">
        <v>32</v>
      </c>
      <c r="D1854" s="49" t="s">
        <v>429</v>
      </c>
      <c r="E1854" s="47" t="s">
        <v>1881</v>
      </c>
      <c r="F1854" s="200">
        <v>2670</v>
      </c>
      <c r="G1854" s="48"/>
      <c r="H1854" s="48"/>
      <c r="I1854" s="51" t="s">
        <v>2983</v>
      </c>
      <c r="J1854" s="63" t="s">
        <v>118</v>
      </c>
      <c r="K1854" s="64" t="s">
        <v>2216</v>
      </c>
      <c r="L1854" s="31" t="s">
        <v>2990</v>
      </c>
    </row>
    <row r="1855" spans="1:12" ht="15" customHeight="1" x14ac:dyDescent="0.25">
      <c r="A1855" s="34">
        <v>42896</v>
      </c>
      <c r="B1855" s="33" t="s">
        <v>2999</v>
      </c>
      <c r="C1855" s="157">
        <v>33</v>
      </c>
      <c r="D1855" s="49" t="s">
        <v>199</v>
      </c>
      <c r="E1855" s="47" t="s">
        <v>1882</v>
      </c>
      <c r="F1855" s="200">
        <v>2500</v>
      </c>
      <c r="G1855" s="48"/>
      <c r="H1855" s="48"/>
      <c r="I1855" s="51" t="s">
        <v>2983</v>
      </c>
      <c r="J1855" s="63" t="s">
        <v>118</v>
      </c>
      <c r="K1855" s="64" t="s">
        <v>2216</v>
      </c>
      <c r="L1855" s="31" t="s">
        <v>2990</v>
      </c>
    </row>
    <row r="1856" spans="1:12" ht="15" customHeight="1" x14ac:dyDescent="0.25">
      <c r="A1856" s="131">
        <v>42896</v>
      </c>
      <c r="B1856" s="132" t="s">
        <v>2999</v>
      </c>
      <c r="C1856" s="176">
        <v>54</v>
      </c>
      <c r="D1856" s="133"/>
      <c r="E1856" s="133" t="s">
        <v>3237</v>
      </c>
      <c r="F1856" s="203">
        <v>4000</v>
      </c>
      <c r="G1856" s="134"/>
      <c r="H1856" s="134"/>
      <c r="I1856" s="141" t="s">
        <v>2983</v>
      </c>
      <c r="J1856" s="141" t="s">
        <v>142</v>
      </c>
      <c r="K1856" s="135" t="s">
        <v>2989</v>
      </c>
      <c r="L1856" s="135"/>
    </row>
    <row r="1857" spans="1:12" ht="15" customHeight="1" x14ac:dyDescent="0.25">
      <c r="A1857" s="34">
        <v>42897</v>
      </c>
      <c r="B1857" s="33" t="s">
        <v>2999</v>
      </c>
      <c r="C1857" s="157">
        <v>3</v>
      </c>
      <c r="D1857" s="49" t="s">
        <v>74</v>
      </c>
      <c r="E1857" s="47" t="s">
        <v>1883</v>
      </c>
      <c r="F1857" s="200">
        <v>1250</v>
      </c>
      <c r="G1857" s="48"/>
      <c r="H1857" s="48"/>
      <c r="I1857" s="51" t="s">
        <v>2983</v>
      </c>
      <c r="J1857" s="63" t="s">
        <v>142</v>
      </c>
      <c r="K1857" s="58" t="s">
        <v>2973</v>
      </c>
      <c r="L1857" s="31" t="s">
        <v>2973</v>
      </c>
    </row>
    <row r="1858" spans="1:12" ht="15" customHeight="1" x14ac:dyDescent="0.25">
      <c r="A1858" s="34">
        <v>42897</v>
      </c>
      <c r="B1858" s="33" t="s">
        <v>2999</v>
      </c>
      <c r="C1858" s="157">
        <v>4</v>
      </c>
      <c r="D1858" s="49" t="s">
        <v>74</v>
      </c>
      <c r="E1858" s="47" t="s">
        <v>1883</v>
      </c>
      <c r="F1858" s="200">
        <v>2362</v>
      </c>
      <c r="G1858" s="48"/>
      <c r="H1858" s="48"/>
      <c r="I1858" s="51" t="s">
        <v>2983</v>
      </c>
      <c r="J1858" s="63" t="s">
        <v>142</v>
      </c>
      <c r="K1858" s="58" t="s">
        <v>2973</v>
      </c>
      <c r="L1858" s="31" t="s">
        <v>2973</v>
      </c>
    </row>
    <row r="1859" spans="1:12" ht="15" customHeight="1" x14ac:dyDescent="0.25">
      <c r="A1859" s="34">
        <v>42897</v>
      </c>
      <c r="B1859" s="33" t="s">
        <v>2999</v>
      </c>
      <c r="C1859" s="157">
        <v>4</v>
      </c>
      <c r="D1859" s="49" t="s">
        <v>127</v>
      </c>
      <c r="E1859" s="47" t="s">
        <v>2037</v>
      </c>
      <c r="F1859" s="200">
        <v>850</v>
      </c>
      <c r="G1859" s="48"/>
      <c r="H1859" s="48"/>
      <c r="I1859" s="51" t="s">
        <v>2983</v>
      </c>
      <c r="J1859" s="63" t="s">
        <v>118</v>
      </c>
      <c r="K1859" s="64" t="s">
        <v>2216</v>
      </c>
      <c r="L1859" s="31" t="s">
        <v>2990</v>
      </c>
    </row>
    <row r="1860" spans="1:12" ht="15" customHeight="1" x14ac:dyDescent="0.25">
      <c r="A1860" s="34">
        <v>42897</v>
      </c>
      <c r="B1860" s="33" t="s">
        <v>2999</v>
      </c>
      <c r="C1860" s="157">
        <v>20</v>
      </c>
      <c r="D1860" s="49" t="s">
        <v>1889</v>
      </c>
      <c r="E1860" s="47" t="s">
        <v>1890</v>
      </c>
      <c r="F1860" s="200">
        <v>12000</v>
      </c>
      <c r="G1860" s="48"/>
      <c r="H1860" s="48"/>
      <c r="I1860" s="51" t="s">
        <v>2983</v>
      </c>
      <c r="J1860" s="63" t="s">
        <v>142</v>
      </c>
      <c r="K1860" s="58" t="s">
        <v>46</v>
      </c>
      <c r="L1860" s="31" t="s">
        <v>46</v>
      </c>
    </row>
    <row r="1861" spans="1:12" ht="30" customHeight="1" x14ac:dyDescent="0.25">
      <c r="A1861" s="34">
        <v>42897</v>
      </c>
      <c r="B1861" s="33" t="s">
        <v>2999</v>
      </c>
      <c r="C1861" s="157">
        <v>34</v>
      </c>
      <c r="D1861" s="49" t="s">
        <v>1884</v>
      </c>
      <c r="E1861" s="47" t="s">
        <v>1885</v>
      </c>
      <c r="F1861" s="200">
        <v>11200</v>
      </c>
      <c r="G1861" s="48"/>
      <c r="H1861" s="48"/>
      <c r="I1861" s="51" t="s">
        <v>2983</v>
      </c>
      <c r="J1861" s="63" t="s">
        <v>118</v>
      </c>
      <c r="K1861" s="64" t="s">
        <v>2216</v>
      </c>
      <c r="L1861" s="31" t="s">
        <v>2990</v>
      </c>
    </row>
    <row r="1862" spans="1:12" ht="15" customHeight="1" x14ac:dyDescent="0.25">
      <c r="A1862" s="34">
        <v>42897</v>
      </c>
      <c r="B1862" s="33" t="s">
        <v>2999</v>
      </c>
      <c r="C1862" s="157">
        <v>34</v>
      </c>
      <c r="D1862" s="49" t="s">
        <v>1884</v>
      </c>
      <c r="E1862" s="47" t="s">
        <v>1885</v>
      </c>
      <c r="F1862" s="200">
        <v>2052</v>
      </c>
      <c r="G1862" s="48"/>
      <c r="H1862" s="48"/>
      <c r="I1862" s="51" t="s">
        <v>2983</v>
      </c>
      <c r="J1862" s="63" t="s">
        <v>118</v>
      </c>
      <c r="K1862" s="64" t="s">
        <v>2216</v>
      </c>
      <c r="L1862" s="31" t="s">
        <v>2990</v>
      </c>
    </row>
    <row r="1863" spans="1:12" ht="15" customHeight="1" x14ac:dyDescent="0.25">
      <c r="A1863" s="34">
        <v>42897</v>
      </c>
      <c r="B1863" s="33" t="s">
        <v>2999</v>
      </c>
      <c r="C1863" s="157">
        <v>34</v>
      </c>
      <c r="D1863" s="49" t="s">
        <v>1884</v>
      </c>
      <c r="E1863" s="47" t="s">
        <v>1885</v>
      </c>
      <c r="F1863" s="200">
        <v>200</v>
      </c>
      <c r="G1863" s="48"/>
      <c r="H1863" s="48"/>
      <c r="I1863" s="51" t="s">
        <v>2983</v>
      </c>
      <c r="J1863" s="63" t="s">
        <v>118</v>
      </c>
      <c r="K1863" s="64" t="s">
        <v>2216</v>
      </c>
      <c r="L1863" s="31" t="s">
        <v>2990</v>
      </c>
    </row>
    <row r="1864" spans="1:12" ht="15.75" customHeight="1" x14ac:dyDescent="0.25">
      <c r="A1864" s="34">
        <v>42897</v>
      </c>
      <c r="B1864" s="33" t="s">
        <v>2999</v>
      </c>
      <c r="C1864" s="157">
        <v>35</v>
      </c>
      <c r="D1864" s="49" t="s">
        <v>1886</v>
      </c>
      <c r="E1864" s="47" t="s">
        <v>1885</v>
      </c>
      <c r="F1864" s="200">
        <v>8400</v>
      </c>
      <c r="G1864" s="48"/>
      <c r="H1864" s="48"/>
      <c r="I1864" s="51" t="s">
        <v>2983</v>
      </c>
      <c r="J1864" s="63" t="s">
        <v>118</v>
      </c>
      <c r="K1864" s="64" t="s">
        <v>2216</v>
      </c>
      <c r="L1864" s="31" t="s">
        <v>2990</v>
      </c>
    </row>
    <row r="1865" spans="1:12" ht="15.75" customHeight="1" x14ac:dyDescent="0.25">
      <c r="A1865" s="34">
        <v>42897</v>
      </c>
      <c r="B1865" s="33" t="s">
        <v>2999</v>
      </c>
      <c r="C1865" s="157">
        <v>36</v>
      </c>
      <c r="D1865" s="49" t="s">
        <v>1887</v>
      </c>
      <c r="E1865" s="47" t="s">
        <v>1888</v>
      </c>
      <c r="F1865" s="200">
        <v>10330</v>
      </c>
      <c r="G1865" s="48"/>
      <c r="H1865" s="48"/>
      <c r="I1865" s="51" t="s">
        <v>2983</v>
      </c>
      <c r="J1865" s="63" t="s">
        <v>118</v>
      </c>
      <c r="K1865" s="64" t="s">
        <v>2216</v>
      </c>
      <c r="L1865" s="31" t="s">
        <v>2990</v>
      </c>
    </row>
    <row r="1866" spans="1:12" ht="15.75" customHeight="1" x14ac:dyDescent="0.25">
      <c r="A1866" s="34">
        <v>42897</v>
      </c>
      <c r="B1866" s="33" t="s">
        <v>2999</v>
      </c>
      <c r="C1866" s="157">
        <v>37</v>
      </c>
      <c r="D1866" s="49" t="s">
        <v>1869</v>
      </c>
      <c r="E1866" s="47" t="s">
        <v>1891</v>
      </c>
      <c r="F1866" s="200">
        <v>652</v>
      </c>
      <c r="G1866" s="48"/>
      <c r="H1866" s="48"/>
      <c r="I1866" s="51" t="s">
        <v>2983</v>
      </c>
      <c r="J1866" s="63" t="s">
        <v>118</v>
      </c>
      <c r="K1866" s="64" t="s">
        <v>2216</v>
      </c>
      <c r="L1866" s="31" t="s">
        <v>2990</v>
      </c>
    </row>
    <row r="1867" spans="1:12" ht="15.75" customHeight="1" x14ac:dyDescent="0.25">
      <c r="A1867" s="34">
        <v>42897</v>
      </c>
      <c r="B1867" s="33" t="s">
        <v>2999</v>
      </c>
      <c r="C1867" s="157">
        <v>37</v>
      </c>
      <c r="D1867" s="49" t="s">
        <v>1869</v>
      </c>
      <c r="E1867" s="47" t="s">
        <v>1891</v>
      </c>
      <c r="F1867" s="200">
        <v>564</v>
      </c>
      <c r="G1867" s="48"/>
      <c r="H1867" s="48"/>
      <c r="I1867" s="51" t="s">
        <v>2983</v>
      </c>
      <c r="J1867" s="63" t="s">
        <v>118</v>
      </c>
      <c r="K1867" s="64" t="s">
        <v>2216</v>
      </c>
      <c r="L1867" s="31" t="s">
        <v>2990</v>
      </c>
    </row>
    <row r="1868" spans="1:12" ht="15.75" customHeight="1" x14ac:dyDescent="0.25">
      <c r="A1868" s="34">
        <v>42897</v>
      </c>
      <c r="B1868" s="33" t="s">
        <v>2999</v>
      </c>
      <c r="C1868" s="157">
        <v>37</v>
      </c>
      <c r="D1868" s="49" t="s">
        <v>1869</v>
      </c>
      <c r="E1868" s="47" t="s">
        <v>1891</v>
      </c>
      <c r="F1868" s="200">
        <v>558</v>
      </c>
      <c r="G1868" s="48"/>
      <c r="H1868" s="48"/>
      <c r="I1868" s="51" t="s">
        <v>2983</v>
      </c>
      <c r="J1868" s="63" t="s">
        <v>118</v>
      </c>
      <c r="K1868" s="64" t="s">
        <v>2216</v>
      </c>
      <c r="L1868" s="31" t="s">
        <v>2990</v>
      </c>
    </row>
    <row r="1869" spans="1:12" ht="15.75" customHeight="1" x14ac:dyDescent="0.25">
      <c r="A1869" s="34">
        <v>42898</v>
      </c>
      <c r="B1869" s="33" t="s">
        <v>2999</v>
      </c>
      <c r="C1869" s="157">
        <v>3</v>
      </c>
      <c r="D1869" s="49" t="s">
        <v>1869</v>
      </c>
      <c r="E1869" s="47" t="s">
        <v>1885</v>
      </c>
      <c r="F1869" s="200">
        <v>14600</v>
      </c>
      <c r="G1869" s="48"/>
      <c r="H1869" s="48"/>
      <c r="I1869" s="51" t="s">
        <v>2983</v>
      </c>
      <c r="J1869" s="63" t="s">
        <v>118</v>
      </c>
      <c r="K1869" s="64" t="s">
        <v>2216</v>
      </c>
      <c r="L1869" s="31" t="s">
        <v>2990</v>
      </c>
    </row>
    <row r="1870" spans="1:12" ht="15.75" customHeight="1" x14ac:dyDescent="0.25">
      <c r="A1870" s="34">
        <v>42898</v>
      </c>
      <c r="B1870" s="33" t="s">
        <v>2999</v>
      </c>
      <c r="C1870" s="157">
        <v>3</v>
      </c>
      <c r="D1870" s="49" t="s">
        <v>1869</v>
      </c>
      <c r="E1870" s="47" t="s">
        <v>1885</v>
      </c>
      <c r="F1870" s="200">
        <v>11000</v>
      </c>
      <c r="G1870" s="48"/>
      <c r="H1870" s="48"/>
      <c r="I1870" s="51" t="s">
        <v>2983</v>
      </c>
      <c r="J1870" s="63" t="s">
        <v>118</v>
      </c>
      <c r="K1870" s="64" t="s">
        <v>2216</v>
      </c>
      <c r="L1870" s="31" t="s">
        <v>2990</v>
      </c>
    </row>
    <row r="1871" spans="1:12" ht="15.75" customHeight="1" x14ac:dyDescent="0.25">
      <c r="A1871" s="34">
        <v>42898</v>
      </c>
      <c r="B1871" s="33" t="s">
        <v>2999</v>
      </c>
      <c r="C1871" s="157">
        <v>3</v>
      </c>
      <c r="D1871" s="49" t="s">
        <v>1869</v>
      </c>
      <c r="E1871" s="47" t="s">
        <v>1885</v>
      </c>
      <c r="F1871" s="200">
        <v>2800</v>
      </c>
      <c r="G1871" s="48"/>
      <c r="H1871" s="48"/>
      <c r="I1871" s="51" t="s">
        <v>2983</v>
      </c>
      <c r="J1871" s="63" t="s">
        <v>118</v>
      </c>
      <c r="K1871" s="64" t="s">
        <v>2216</v>
      </c>
      <c r="L1871" s="31" t="s">
        <v>2990</v>
      </c>
    </row>
    <row r="1872" spans="1:12" ht="15.75" customHeight="1" x14ac:dyDescent="0.25">
      <c r="A1872" s="34">
        <v>42898</v>
      </c>
      <c r="B1872" s="33" t="s">
        <v>2999</v>
      </c>
      <c r="C1872" s="157">
        <v>21</v>
      </c>
      <c r="D1872" s="49" t="s">
        <v>340</v>
      </c>
      <c r="E1872" s="47" t="s">
        <v>1892</v>
      </c>
      <c r="F1872" s="200">
        <v>1920</v>
      </c>
      <c r="G1872" s="48"/>
      <c r="H1872" s="48"/>
      <c r="I1872" s="51" t="s">
        <v>2983</v>
      </c>
      <c r="J1872" s="63" t="s">
        <v>142</v>
      </c>
      <c r="K1872" s="58" t="s">
        <v>2977</v>
      </c>
      <c r="L1872" s="31" t="s">
        <v>2989</v>
      </c>
    </row>
    <row r="1873" spans="1:12" ht="15.75" customHeight="1" x14ac:dyDescent="0.25">
      <c r="A1873" s="34">
        <v>42898</v>
      </c>
      <c r="B1873" s="33" t="s">
        <v>2999</v>
      </c>
      <c r="C1873" s="157">
        <v>22</v>
      </c>
      <c r="D1873" s="49" t="s">
        <v>1872</v>
      </c>
      <c r="E1873" s="47" t="s">
        <v>1899</v>
      </c>
      <c r="F1873" s="200">
        <v>250</v>
      </c>
      <c r="G1873" s="48"/>
      <c r="H1873" s="48"/>
      <c r="I1873" s="51" t="s">
        <v>2983</v>
      </c>
      <c r="J1873" s="63" t="s">
        <v>142</v>
      </c>
      <c r="K1873" s="31" t="s">
        <v>2974</v>
      </c>
      <c r="L1873" s="31" t="s">
        <v>2989</v>
      </c>
    </row>
    <row r="1874" spans="1:12" ht="15.75" customHeight="1" x14ac:dyDescent="0.25">
      <c r="A1874" s="34">
        <v>42898</v>
      </c>
      <c r="B1874" s="33" t="s">
        <v>2999</v>
      </c>
      <c r="C1874" s="157">
        <v>23</v>
      </c>
      <c r="D1874" s="49" t="s">
        <v>75</v>
      </c>
      <c r="E1874" s="47" t="s">
        <v>1900</v>
      </c>
      <c r="F1874" s="200">
        <v>69</v>
      </c>
      <c r="G1874" s="48"/>
      <c r="H1874" s="48"/>
      <c r="I1874" s="51" t="s">
        <v>2983</v>
      </c>
      <c r="J1874" s="63" t="s">
        <v>142</v>
      </c>
      <c r="K1874" s="58" t="s">
        <v>2977</v>
      </c>
      <c r="L1874" s="31" t="s">
        <v>2989</v>
      </c>
    </row>
    <row r="1875" spans="1:12" ht="15.75" customHeight="1" x14ac:dyDescent="0.25">
      <c r="A1875" s="34">
        <v>42898</v>
      </c>
      <c r="B1875" s="33" t="s">
        <v>2999</v>
      </c>
      <c r="C1875" s="157">
        <v>38</v>
      </c>
      <c r="D1875" s="49" t="s">
        <v>134</v>
      </c>
      <c r="E1875" s="47" t="s">
        <v>1893</v>
      </c>
      <c r="F1875" s="200">
        <v>1800</v>
      </c>
      <c r="G1875" s="48"/>
      <c r="H1875" s="48"/>
      <c r="I1875" s="51" t="s">
        <v>2983</v>
      </c>
      <c r="J1875" s="63" t="s">
        <v>118</v>
      </c>
      <c r="K1875" s="64" t="s">
        <v>2216</v>
      </c>
      <c r="L1875" s="31" t="s">
        <v>2990</v>
      </c>
    </row>
    <row r="1876" spans="1:12" ht="31.5" customHeight="1" x14ac:dyDescent="0.25">
      <c r="A1876" s="34">
        <v>42898</v>
      </c>
      <c r="B1876" s="33" t="s">
        <v>2999</v>
      </c>
      <c r="C1876" s="157">
        <v>39</v>
      </c>
      <c r="D1876" s="49" t="s">
        <v>134</v>
      </c>
      <c r="E1876" s="47" t="s">
        <v>1895</v>
      </c>
      <c r="F1876" s="200">
        <v>1800</v>
      </c>
      <c r="G1876" s="48"/>
      <c r="H1876" s="48"/>
      <c r="I1876" s="51" t="s">
        <v>2983</v>
      </c>
      <c r="J1876" s="63" t="s">
        <v>118</v>
      </c>
      <c r="K1876" s="64" t="s">
        <v>2216</v>
      </c>
      <c r="L1876" s="31" t="s">
        <v>2990</v>
      </c>
    </row>
    <row r="1877" spans="1:12" ht="15" customHeight="1" x14ac:dyDescent="0.25">
      <c r="A1877" s="34">
        <v>42898</v>
      </c>
      <c r="B1877" s="33" t="s">
        <v>2999</v>
      </c>
      <c r="C1877" s="157">
        <v>40</v>
      </c>
      <c r="D1877" s="49" t="s">
        <v>1884</v>
      </c>
      <c r="E1877" s="47" t="s">
        <v>1885</v>
      </c>
      <c r="F1877" s="200">
        <v>1995</v>
      </c>
      <c r="G1877" s="48"/>
      <c r="H1877" s="48"/>
      <c r="I1877" s="51" t="s">
        <v>2983</v>
      </c>
      <c r="J1877" s="63" t="s">
        <v>118</v>
      </c>
      <c r="K1877" s="64" t="s">
        <v>2216</v>
      </c>
      <c r="L1877" s="31" t="s">
        <v>2990</v>
      </c>
    </row>
    <row r="1878" spans="1:12" ht="15" customHeight="1" x14ac:dyDescent="0.25">
      <c r="A1878" s="34">
        <v>42898</v>
      </c>
      <c r="B1878" s="33" t="s">
        <v>2999</v>
      </c>
      <c r="C1878" s="157">
        <v>40</v>
      </c>
      <c r="D1878" s="49" t="s">
        <v>1884</v>
      </c>
      <c r="E1878" s="47" t="s">
        <v>1885</v>
      </c>
      <c r="F1878" s="200">
        <v>532.5</v>
      </c>
      <c r="G1878" s="48"/>
      <c r="H1878" s="48"/>
      <c r="I1878" s="51" t="s">
        <v>2983</v>
      </c>
      <c r="J1878" s="63" t="s">
        <v>118</v>
      </c>
      <c r="K1878" s="64" t="s">
        <v>2216</v>
      </c>
      <c r="L1878" s="31" t="s">
        <v>2990</v>
      </c>
    </row>
    <row r="1879" spans="1:12" ht="15" customHeight="1" x14ac:dyDescent="0.25">
      <c r="A1879" s="34">
        <v>42898</v>
      </c>
      <c r="B1879" s="33" t="s">
        <v>2999</v>
      </c>
      <c r="C1879" s="157">
        <v>41</v>
      </c>
      <c r="D1879" s="49" t="s">
        <v>1886</v>
      </c>
      <c r="E1879" s="47" t="s">
        <v>1885</v>
      </c>
      <c r="F1879" s="200">
        <v>20800</v>
      </c>
      <c r="G1879" s="48"/>
      <c r="H1879" s="48"/>
      <c r="I1879" s="51" t="s">
        <v>2983</v>
      </c>
      <c r="J1879" s="63" t="s">
        <v>118</v>
      </c>
      <c r="K1879" s="64" t="s">
        <v>2216</v>
      </c>
      <c r="L1879" s="31" t="s">
        <v>2990</v>
      </c>
    </row>
    <row r="1880" spans="1:12" ht="15" customHeight="1" x14ac:dyDescent="0.25">
      <c r="A1880" s="131">
        <v>42898</v>
      </c>
      <c r="B1880" s="132" t="s">
        <v>2999</v>
      </c>
      <c r="C1880" s="176">
        <v>55</v>
      </c>
      <c r="D1880" s="133"/>
      <c r="E1880" s="133" t="s">
        <v>3236</v>
      </c>
      <c r="F1880" s="203">
        <v>760</v>
      </c>
      <c r="G1880" s="134"/>
      <c r="H1880" s="134"/>
      <c r="I1880" s="141" t="s">
        <v>2983</v>
      </c>
      <c r="J1880" s="141" t="s">
        <v>142</v>
      </c>
      <c r="K1880" s="135" t="s">
        <v>2977</v>
      </c>
      <c r="L1880" s="135"/>
    </row>
    <row r="1881" spans="1:12" ht="15" customHeight="1" x14ac:dyDescent="0.25">
      <c r="A1881" s="34">
        <v>42898</v>
      </c>
      <c r="B1881" s="33" t="s">
        <v>2999</v>
      </c>
      <c r="C1881" s="157">
        <v>132</v>
      </c>
      <c r="D1881" s="49" t="s">
        <v>134</v>
      </c>
      <c r="E1881" s="47" t="s">
        <v>1894</v>
      </c>
      <c r="F1881" s="200">
        <v>750</v>
      </c>
      <c r="G1881" s="48"/>
      <c r="H1881" s="48"/>
      <c r="I1881" s="51" t="s">
        <v>2983</v>
      </c>
      <c r="J1881" s="63" t="s">
        <v>118</v>
      </c>
      <c r="K1881" s="64" t="s">
        <v>2216</v>
      </c>
      <c r="L1881" s="31" t="s">
        <v>2990</v>
      </c>
    </row>
    <row r="1882" spans="1:12" ht="15.75" customHeight="1" x14ac:dyDescent="0.25">
      <c r="A1882" s="34">
        <v>42898</v>
      </c>
      <c r="B1882" s="33" t="s">
        <v>2999</v>
      </c>
      <c r="C1882" s="157">
        <v>133</v>
      </c>
      <c r="D1882" s="49" t="s">
        <v>134</v>
      </c>
      <c r="E1882" s="47" t="s">
        <v>1897</v>
      </c>
      <c r="F1882" s="200">
        <v>2891</v>
      </c>
      <c r="G1882" s="48"/>
      <c r="H1882" s="48"/>
      <c r="I1882" s="51" t="s">
        <v>2983</v>
      </c>
      <c r="J1882" s="63" t="s">
        <v>118</v>
      </c>
      <c r="K1882" s="64" t="s">
        <v>2216</v>
      </c>
      <c r="L1882" s="31" t="s">
        <v>2990</v>
      </c>
    </row>
    <row r="1883" spans="1:12" ht="15.75" customHeight="1" x14ac:dyDescent="0.25">
      <c r="A1883" s="34">
        <v>42898</v>
      </c>
      <c r="B1883" s="33" t="s">
        <v>2999</v>
      </c>
      <c r="C1883" s="157">
        <v>134</v>
      </c>
      <c r="D1883" s="49" t="s">
        <v>134</v>
      </c>
      <c r="E1883" s="47" t="s">
        <v>1898</v>
      </c>
      <c r="F1883" s="200">
        <v>3000</v>
      </c>
      <c r="G1883" s="48"/>
      <c r="H1883" s="48"/>
      <c r="I1883" s="51" t="s">
        <v>2983</v>
      </c>
      <c r="J1883" s="63" t="s">
        <v>118</v>
      </c>
      <c r="K1883" s="64" t="s">
        <v>2216</v>
      </c>
      <c r="L1883" s="31" t="s">
        <v>2990</v>
      </c>
    </row>
    <row r="1884" spans="1:12" ht="15.75" customHeight="1" x14ac:dyDescent="0.25">
      <c r="A1884" s="34">
        <v>42898</v>
      </c>
      <c r="B1884" s="33" t="s">
        <v>2999</v>
      </c>
      <c r="C1884" s="157">
        <v>136</v>
      </c>
      <c r="D1884" s="49" t="s">
        <v>134</v>
      </c>
      <c r="E1884" s="47" t="s">
        <v>1896</v>
      </c>
      <c r="F1884" s="200">
        <v>10000</v>
      </c>
      <c r="G1884" s="48"/>
      <c r="H1884" s="48"/>
      <c r="I1884" s="51" t="s">
        <v>2983</v>
      </c>
      <c r="J1884" s="63" t="s">
        <v>118</v>
      </c>
      <c r="K1884" s="64" t="s">
        <v>2216</v>
      </c>
      <c r="L1884" s="31" t="s">
        <v>2990</v>
      </c>
    </row>
    <row r="1885" spans="1:12" ht="15.75" customHeight="1" x14ac:dyDescent="0.25">
      <c r="A1885" s="34">
        <v>42899</v>
      </c>
      <c r="B1885" s="33" t="s">
        <v>2999</v>
      </c>
      <c r="C1885" s="157">
        <v>24</v>
      </c>
      <c r="D1885" s="49" t="s">
        <v>340</v>
      </c>
      <c r="E1885" s="47" t="s">
        <v>1905</v>
      </c>
      <c r="F1885" s="200">
        <v>955.5</v>
      </c>
      <c r="G1885" s="48"/>
      <c r="H1885" s="48"/>
      <c r="I1885" s="51" t="s">
        <v>2983</v>
      </c>
      <c r="J1885" s="63" t="s">
        <v>142</v>
      </c>
      <c r="K1885" s="58" t="s">
        <v>2977</v>
      </c>
      <c r="L1885" s="31" t="s">
        <v>2989</v>
      </c>
    </row>
    <row r="1886" spans="1:12" ht="15.75" customHeight="1" x14ac:dyDescent="0.25">
      <c r="A1886" s="34">
        <v>42899</v>
      </c>
      <c r="B1886" s="33" t="s">
        <v>2999</v>
      </c>
      <c r="C1886" s="157">
        <v>24</v>
      </c>
      <c r="D1886" s="49" t="s">
        <v>340</v>
      </c>
      <c r="E1886" s="47" t="s">
        <v>1906</v>
      </c>
      <c r="F1886" s="200">
        <v>75</v>
      </c>
      <c r="G1886" s="48"/>
      <c r="H1886" s="48"/>
      <c r="I1886" s="51" t="s">
        <v>2983</v>
      </c>
      <c r="J1886" s="63" t="s">
        <v>142</v>
      </c>
      <c r="K1886" s="58" t="s">
        <v>2977</v>
      </c>
      <c r="L1886" s="31" t="s">
        <v>2989</v>
      </c>
    </row>
    <row r="1887" spans="1:12" ht="15" customHeight="1" x14ac:dyDescent="0.25">
      <c r="A1887" s="34">
        <v>42899</v>
      </c>
      <c r="B1887" s="33" t="s">
        <v>2999</v>
      </c>
      <c r="C1887" s="157">
        <v>24</v>
      </c>
      <c r="D1887" s="49" t="s">
        <v>340</v>
      </c>
      <c r="E1887" s="47" t="s">
        <v>1907</v>
      </c>
      <c r="F1887" s="200">
        <v>10</v>
      </c>
      <c r="G1887" s="48"/>
      <c r="H1887" s="48"/>
      <c r="I1887" s="51" t="s">
        <v>2983</v>
      </c>
      <c r="J1887" s="63" t="s">
        <v>142</v>
      </c>
      <c r="K1887" s="31" t="s">
        <v>2989</v>
      </c>
      <c r="L1887" s="31" t="s">
        <v>2989</v>
      </c>
    </row>
    <row r="1888" spans="1:12" ht="15.75" customHeight="1" x14ac:dyDescent="0.25">
      <c r="A1888" s="34">
        <v>42899</v>
      </c>
      <c r="B1888" s="33" t="s">
        <v>2999</v>
      </c>
      <c r="C1888" s="157">
        <v>42</v>
      </c>
      <c r="D1888" s="49" t="s">
        <v>240</v>
      </c>
      <c r="E1888" s="47" t="s">
        <v>1901</v>
      </c>
      <c r="F1888" s="200">
        <v>300</v>
      </c>
      <c r="G1888" s="48"/>
      <c r="H1888" s="48"/>
      <c r="I1888" s="51" t="s">
        <v>2983</v>
      </c>
      <c r="J1888" s="63" t="s">
        <v>118</v>
      </c>
      <c r="K1888" s="58" t="s">
        <v>10</v>
      </c>
      <c r="L1888" s="31" t="s">
        <v>10</v>
      </c>
    </row>
    <row r="1889" spans="1:12" ht="15.75" customHeight="1" x14ac:dyDescent="0.25">
      <c r="A1889" s="34">
        <v>42899</v>
      </c>
      <c r="B1889" s="33" t="s">
        <v>2999</v>
      </c>
      <c r="C1889" s="157">
        <v>43</v>
      </c>
      <c r="D1889" s="49" t="s">
        <v>1522</v>
      </c>
      <c r="E1889" s="47" t="s">
        <v>1901</v>
      </c>
      <c r="F1889" s="200">
        <v>600</v>
      </c>
      <c r="G1889" s="48"/>
      <c r="H1889" s="48"/>
      <c r="I1889" s="51" t="s">
        <v>2983</v>
      </c>
      <c r="J1889" s="63" t="s">
        <v>118</v>
      </c>
      <c r="K1889" s="58" t="s">
        <v>10</v>
      </c>
      <c r="L1889" s="31" t="s">
        <v>10</v>
      </c>
    </row>
    <row r="1890" spans="1:12" ht="15.75" customHeight="1" x14ac:dyDescent="0.25">
      <c r="A1890" s="34">
        <v>42899</v>
      </c>
      <c r="B1890" s="33" t="s">
        <v>2999</v>
      </c>
      <c r="C1890" s="157">
        <v>44</v>
      </c>
      <c r="D1890" s="49" t="s">
        <v>127</v>
      </c>
      <c r="E1890" s="47" t="s">
        <v>1902</v>
      </c>
      <c r="F1890" s="200">
        <v>175</v>
      </c>
      <c r="G1890" s="48"/>
      <c r="H1890" s="48"/>
      <c r="I1890" s="51" t="s">
        <v>2983</v>
      </c>
      <c r="J1890" s="63" t="s">
        <v>118</v>
      </c>
      <c r="K1890" s="64" t="s">
        <v>2216</v>
      </c>
      <c r="L1890" s="31" t="s">
        <v>2990</v>
      </c>
    </row>
    <row r="1891" spans="1:12" ht="15.75" customHeight="1" x14ac:dyDescent="0.25">
      <c r="A1891" s="34">
        <v>42899</v>
      </c>
      <c r="B1891" s="33" t="s">
        <v>2999</v>
      </c>
      <c r="C1891" s="157">
        <v>45</v>
      </c>
      <c r="D1891" s="49" t="s">
        <v>127</v>
      </c>
      <c r="E1891" s="47" t="s">
        <v>1902</v>
      </c>
      <c r="F1891" s="200">
        <v>1025</v>
      </c>
      <c r="G1891" s="48"/>
      <c r="H1891" s="48"/>
      <c r="I1891" s="51" t="s">
        <v>2983</v>
      </c>
      <c r="J1891" s="63" t="s">
        <v>118</v>
      </c>
      <c r="K1891" s="64" t="s">
        <v>2216</v>
      </c>
      <c r="L1891" s="31" t="s">
        <v>2990</v>
      </c>
    </row>
    <row r="1892" spans="1:12" ht="15.75" customHeight="1" x14ac:dyDescent="0.25">
      <c r="A1892" s="34">
        <v>42899</v>
      </c>
      <c r="B1892" s="33" t="s">
        <v>2999</v>
      </c>
      <c r="C1892" s="157">
        <v>46</v>
      </c>
      <c r="D1892" s="49" t="s">
        <v>127</v>
      </c>
      <c r="E1892" s="47" t="s">
        <v>1903</v>
      </c>
      <c r="F1892" s="200">
        <v>8311</v>
      </c>
      <c r="G1892" s="48"/>
      <c r="H1892" s="48"/>
      <c r="I1892" s="51" t="s">
        <v>2983</v>
      </c>
      <c r="J1892" s="63" t="s">
        <v>118</v>
      </c>
      <c r="K1892" s="64" t="s">
        <v>2216</v>
      </c>
      <c r="L1892" s="31" t="s">
        <v>2990</v>
      </c>
    </row>
    <row r="1893" spans="1:12" ht="15.75" customHeight="1" x14ac:dyDescent="0.25">
      <c r="A1893" s="34">
        <v>42899</v>
      </c>
      <c r="B1893" s="33" t="s">
        <v>2999</v>
      </c>
      <c r="C1893" s="157">
        <v>48</v>
      </c>
      <c r="D1893" s="49" t="s">
        <v>1884</v>
      </c>
      <c r="E1893" s="47" t="s">
        <v>1885</v>
      </c>
      <c r="F1893" s="200">
        <v>3324</v>
      </c>
      <c r="G1893" s="48"/>
      <c r="H1893" s="48"/>
      <c r="I1893" s="51" t="s">
        <v>2983</v>
      </c>
      <c r="J1893" s="63" t="s">
        <v>118</v>
      </c>
      <c r="K1893" s="64" t="s">
        <v>2216</v>
      </c>
      <c r="L1893" s="31" t="s">
        <v>2990</v>
      </c>
    </row>
    <row r="1894" spans="1:12" ht="15.75" customHeight="1" x14ac:dyDescent="0.25">
      <c r="A1894" s="34">
        <v>42899</v>
      </c>
      <c r="B1894" s="33" t="s">
        <v>2999</v>
      </c>
      <c r="C1894" s="157">
        <v>48</v>
      </c>
      <c r="D1894" s="49" t="s">
        <v>1884</v>
      </c>
      <c r="E1894" s="47" t="s">
        <v>1885</v>
      </c>
      <c r="F1894" s="200">
        <v>940</v>
      </c>
      <c r="G1894" s="48"/>
      <c r="H1894" s="48"/>
      <c r="I1894" s="51" t="s">
        <v>2983</v>
      </c>
      <c r="J1894" s="63" t="s">
        <v>118</v>
      </c>
      <c r="K1894" s="64" t="s">
        <v>2216</v>
      </c>
      <c r="L1894" s="31" t="s">
        <v>2990</v>
      </c>
    </row>
    <row r="1895" spans="1:12" ht="15.75" customHeight="1" x14ac:dyDescent="0.25">
      <c r="A1895" s="34">
        <v>42899</v>
      </c>
      <c r="B1895" s="33" t="s">
        <v>2999</v>
      </c>
      <c r="C1895" s="157">
        <v>49</v>
      </c>
      <c r="D1895" s="49" t="s">
        <v>1908</v>
      </c>
      <c r="E1895" s="47" t="s">
        <v>1885</v>
      </c>
      <c r="F1895" s="200">
        <v>22417</v>
      </c>
      <c r="G1895" s="48"/>
      <c r="H1895" s="48"/>
      <c r="I1895" s="51" t="s">
        <v>2983</v>
      </c>
      <c r="J1895" s="63" t="s">
        <v>118</v>
      </c>
      <c r="K1895" s="64" t="s">
        <v>2216</v>
      </c>
      <c r="L1895" s="31" t="s">
        <v>2990</v>
      </c>
    </row>
    <row r="1896" spans="1:12" ht="15.75" customHeight="1" x14ac:dyDescent="0.25">
      <c r="A1896" s="34">
        <v>42899</v>
      </c>
      <c r="B1896" s="33" t="s">
        <v>2999</v>
      </c>
      <c r="C1896" s="157">
        <v>49</v>
      </c>
      <c r="D1896" s="49" t="s">
        <v>1908</v>
      </c>
      <c r="E1896" s="47" t="s">
        <v>1885</v>
      </c>
      <c r="F1896" s="200">
        <v>82920</v>
      </c>
      <c r="G1896" s="48"/>
      <c r="H1896" s="48"/>
      <c r="I1896" s="51" t="s">
        <v>2983</v>
      </c>
      <c r="J1896" s="63" t="s">
        <v>118</v>
      </c>
      <c r="K1896" s="64" t="s">
        <v>2216</v>
      </c>
      <c r="L1896" s="31" t="s">
        <v>2990</v>
      </c>
    </row>
    <row r="1897" spans="1:12" ht="15.75" customHeight="1" x14ac:dyDescent="0.25">
      <c r="A1897" s="34">
        <v>42899</v>
      </c>
      <c r="B1897" s="33" t="s">
        <v>2999</v>
      </c>
      <c r="C1897" s="157">
        <v>53</v>
      </c>
      <c r="D1897" s="49" t="s">
        <v>1909</v>
      </c>
      <c r="E1897" s="47" t="s">
        <v>1910</v>
      </c>
      <c r="F1897" s="200">
        <v>20400</v>
      </c>
      <c r="G1897" s="48"/>
      <c r="H1897" s="48"/>
      <c r="I1897" s="51" t="s">
        <v>2983</v>
      </c>
      <c r="J1897" s="63" t="s">
        <v>118</v>
      </c>
      <c r="K1897" s="64" t="s">
        <v>2216</v>
      </c>
      <c r="L1897" s="31" t="s">
        <v>2990</v>
      </c>
    </row>
    <row r="1898" spans="1:12" ht="15.75" customHeight="1" x14ac:dyDescent="0.25">
      <c r="A1898" s="34">
        <v>42899</v>
      </c>
      <c r="B1898" s="33" t="s">
        <v>2999</v>
      </c>
      <c r="C1898" s="157">
        <v>136</v>
      </c>
      <c r="D1898" s="180" t="s">
        <v>73</v>
      </c>
      <c r="E1898" s="44" t="s">
        <v>3261</v>
      </c>
      <c r="F1898" s="200">
        <v>17600</v>
      </c>
      <c r="G1898" s="40"/>
      <c r="H1898" s="38"/>
      <c r="I1898" s="48" t="s">
        <v>2983</v>
      </c>
      <c r="J1898" s="36" t="s">
        <v>118</v>
      </c>
      <c r="K1898" s="65" t="s">
        <v>2216</v>
      </c>
      <c r="L1898" s="52"/>
    </row>
    <row r="1899" spans="1:12" ht="15.75" customHeight="1" x14ac:dyDescent="0.25">
      <c r="A1899" s="34">
        <v>42899</v>
      </c>
      <c r="B1899" s="33" t="s">
        <v>2999</v>
      </c>
      <c r="C1899" s="157">
        <v>136</v>
      </c>
      <c r="D1899" s="49" t="s">
        <v>134</v>
      </c>
      <c r="E1899" s="47" t="s">
        <v>1904</v>
      </c>
      <c r="F1899" s="200">
        <v>1104.25</v>
      </c>
      <c r="G1899" s="48"/>
      <c r="H1899" s="48"/>
      <c r="I1899" s="51" t="s">
        <v>2983</v>
      </c>
      <c r="J1899" s="63" t="s">
        <v>118</v>
      </c>
      <c r="K1899" s="64" t="s">
        <v>2216</v>
      </c>
      <c r="L1899" s="31" t="s">
        <v>2990</v>
      </c>
    </row>
    <row r="1900" spans="1:12" ht="15" customHeight="1" x14ac:dyDescent="0.25">
      <c r="A1900" s="34">
        <v>42900</v>
      </c>
      <c r="B1900" s="33" t="s">
        <v>2999</v>
      </c>
      <c r="C1900" s="157">
        <v>25</v>
      </c>
      <c r="D1900" s="49" t="s">
        <v>1913</v>
      </c>
      <c r="E1900" s="47" t="s">
        <v>1914</v>
      </c>
      <c r="F1900" s="200">
        <v>111</v>
      </c>
      <c r="G1900" s="48"/>
      <c r="H1900" s="48"/>
      <c r="I1900" s="51" t="s">
        <v>2983</v>
      </c>
      <c r="J1900" s="63" t="s">
        <v>142</v>
      </c>
      <c r="K1900" s="58" t="s">
        <v>2979</v>
      </c>
      <c r="L1900" s="31" t="s">
        <v>2979</v>
      </c>
    </row>
    <row r="1901" spans="1:12" ht="15" customHeight="1" x14ac:dyDescent="0.25">
      <c r="A1901" s="34">
        <v>42900</v>
      </c>
      <c r="B1901" s="33" t="s">
        <v>2999</v>
      </c>
      <c r="C1901" s="157">
        <v>26</v>
      </c>
      <c r="D1901" s="49" t="s">
        <v>1872</v>
      </c>
      <c r="E1901" s="47" t="s">
        <v>1920</v>
      </c>
      <c r="F1901" s="200">
        <v>250</v>
      </c>
      <c r="G1901" s="48"/>
      <c r="H1901" s="48"/>
      <c r="I1901" s="51" t="s">
        <v>2983</v>
      </c>
      <c r="J1901" s="63" t="s">
        <v>142</v>
      </c>
      <c r="K1901" s="31" t="s">
        <v>2974</v>
      </c>
      <c r="L1901" s="31" t="s">
        <v>2989</v>
      </c>
    </row>
    <row r="1902" spans="1:12" ht="15" customHeight="1" x14ac:dyDescent="0.25">
      <c r="A1902" s="34">
        <v>42900</v>
      </c>
      <c r="B1902" s="33" t="s">
        <v>2999</v>
      </c>
      <c r="C1902" s="157">
        <v>27</v>
      </c>
      <c r="D1902" s="49" t="s">
        <v>1655</v>
      </c>
      <c r="E1902" s="47" t="s">
        <v>1923</v>
      </c>
      <c r="F1902" s="200">
        <v>150</v>
      </c>
      <c r="G1902" s="48"/>
      <c r="H1902" s="48"/>
      <c r="I1902" s="51" t="s">
        <v>2983</v>
      </c>
      <c r="J1902" s="63" t="s">
        <v>142</v>
      </c>
      <c r="K1902" s="58" t="s">
        <v>2980</v>
      </c>
      <c r="L1902" s="31" t="s">
        <v>2989</v>
      </c>
    </row>
    <row r="1903" spans="1:12" ht="15" customHeight="1" x14ac:dyDescent="0.25">
      <c r="A1903" s="34">
        <v>42900</v>
      </c>
      <c r="B1903" s="33" t="s">
        <v>2999</v>
      </c>
      <c r="C1903" s="157">
        <v>28</v>
      </c>
      <c r="D1903" s="49" t="s">
        <v>836</v>
      </c>
      <c r="E1903" s="47" t="s">
        <v>1924</v>
      </c>
      <c r="F1903" s="200">
        <v>200</v>
      </c>
      <c r="G1903" s="48"/>
      <c r="H1903" s="48"/>
      <c r="I1903" s="51" t="s">
        <v>2983</v>
      </c>
      <c r="J1903" s="63" t="s">
        <v>142</v>
      </c>
      <c r="K1903" s="58" t="s">
        <v>2980</v>
      </c>
      <c r="L1903" s="31" t="s">
        <v>2989</v>
      </c>
    </row>
    <row r="1904" spans="1:12" ht="15" customHeight="1" x14ac:dyDescent="0.25">
      <c r="A1904" s="34">
        <v>42900</v>
      </c>
      <c r="B1904" s="33" t="s">
        <v>2999</v>
      </c>
      <c r="C1904" s="157">
        <v>47</v>
      </c>
      <c r="D1904" s="49" t="s">
        <v>103</v>
      </c>
      <c r="E1904" s="47" t="s">
        <v>1885</v>
      </c>
      <c r="F1904" s="200">
        <v>20400</v>
      </c>
      <c r="G1904" s="48"/>
      <c r="H1904" s="48"/>
      <c r="I1904" s="51" t="s">
        <v>2983</v>
      </c>
      <c r="J1904" s="63" t="s">
        <v>118</v>
      </c>
      <c r="K1904" s="64" t="s">
        <v>2216</v>
      </c>
      <c r="L1904" s="31" t="s">
        <v>2990</v>
      </c>
    </row>
    <row r="1905" spans="1:12" ht="15" customHeight="1" x14ac:dyDescent="0.25">
      <c r="A1905" s="34">
        <v>42900</v>
      </c>
      <c r="B1905" s="33" t="s">
        <v>2999</v>
      </c>
      <c r="C1905" s="157">
        <v>50</v>
      </c>
      <c r="D1905" s="49" t="s">
        <v>1911</v>
      </c>
      <c r="E1905" s="47" t="s">
        <v>1912</v>
      </c>
      <c r="F1905" s="200">
        <v>800</v>
      </c>
      <c r="G1905" s="48"/>
      <c r="H1905" s="48"/>
      <c r="I1905" s="51" t="s">
        <v>2983</v>
      </c>
      <c r="J1905" s="63" t="s">
        <v>118</v>
      </c>
      <c r="K1905" s="58" t="s">
        <v>10</v>
      </c>
      <c r="L1905" s="31" t="s">
        <v>10</v>
      </c>
    </row>
    <row r="1906" spans="1:12" ht="15" customHeight="1" x14ac:dyDescent="0.25">
      <c r="A1906" s="34">
        <v>42900</v>
      </c>
      <c r="B1906" s="33" t="s">
        <v>2999</v>
      </c>
      <c r="C1906" s="157">
        <v>51</v>
      </c>
      <c r="D1906" s="49" t="s">
        <v>1915</v>
      </c>
      <c r="E1906" s="47" t="s">
        <v>1828</v>
      </c>
      <c r="F1906" s="200">
        <v>2600</v>
      </c>
      <c r="G1906" s="48"/>
      <c r="H1906" s="48"/>
      <c r="I1906" s="51" t="s">
        <v>2983</v>
      </c>
      <c r="J1906" s="63" t="s">
        <v>118</v>
      </c>
      <c r="K1906" s="64" t="s">
        <v>2216</v>
      </c>
      <c r="L1906" s="31" t="s">
        <v>2990</v>
      </c>
    </row>
    <row r="1907" spans="1:12" ht="15" customHeight="1" x14ac:dyDescent="0.25">
      <c r="A1907" s="34">
        <v>42900</v>
      </c>
      <c r="B1907" s="33" t="s">
        <v>2999</v>
      </c>
      <c r="C1907" s="157">
        <v>52</v>
      </c>
      <c r="D1907" s="49" t="s">
        <v>1869</v>
      </c>
      <c r="E1907" s="47" t="s">
        <v>1828</v>
      </c>
      <c r="F1907" s="200">
        <v>1173</v>
      </c>
      <c r="G1907" s="48"/>
      <c r="H1907" s="48"/>
      <c r="I1907" s="51" t="s">
        <v>2983</v>
      </c>
      <c r="J1907" s="63" t="s">
        <v>118</v>
      </c>
      <c r="K1907" s="64" t="s">
        <v>2216</v>
      </c>
      <c r="L1907" s="31" t="s">
        <v>2990</v>
      </c>
    </row>
    <row r="1908" spans="1:12" ht="15" customHeight="1" x14ac:dyDescent="0.25">
      <c r="A1908" s="34">
        <v>42900</v>
      </c>
      <c r="B1908" s="33" t="s">
        <v>2999</v>
      </c>
      <c r="C1908" s="157">
        <v>53</v>
      </c>
      <c r="D1908" s="49" t="s">
        <v>1916</v>
      </c>
      <c r="E1908" s="47" t="s">
        <v>1901</v>
      </c>
      <c r="F1908" s="200">
        <v>200</v>
      </c>
      <c r="G1908" s="48"/>
      <c r="H1908" s="48"/>
      <c r="I1908" s="51" t="s">
        <v>2983</v>
      </c>
      <c r="J1908" s="63" t="s">
        <v>118</v>
      </c>
      <c r="K1908" s="58" t="s">
        <v>10</v>
      </c>
      <c r="L1908" s="31" t="s">
        <v>10</v>
      </c>
    </row>
    <row r="1909" spans="1:12" ht="15" customHeight="1" x14ac:dyDescent="0.25">
      <c r="A1909" s="34">
        <v>42900</v>
      </c>
      <c r="B1909" s="33" t="s">
        <v>2999</v>
      </c>
      <c r="C1909" s="157">
        <v>54</v>
      </c>
      <c r="D1909" s="49" t="s">
        <v>1917</v>
      </c>
      <c r="E1909" s="47" t="s">
        <v>1901</v>
      </c>
      <c r="F1909" s="200">
        <v>500</v>
      </c>
      <c r="G1909" s="48"/>
      <c r="H1909" s="48"/>
      <c r="I1909" s="51" t="s">
        <v>2983</v>
      </c>
      <c r="J1909" s="63" t="s">
        <v>118</v>
      </c>
      <c r="K1909" s="58" t="s">
        <v>10</v>
      </c>
      <c r="L1909" s="31" t="s">
        <v>10</v>
      </c>
    </row>
    <row r="1910" spans="1:12" ht="15" customHeight="1" x14ac:dyDescent="0.25">
      <c r="A1910" s="34">
        <v>42900</v>
      </c>
      <c r="B1910" s="33" t="s">
        <v>2999</v>
      </c>
      <c r="C1910" s="157">
        <v>55</v>
      </c>
      <c r="D1910" s="49" t="s">
        <v>345</v>
      </c>
      <c r="E1910" s="47" t="s">
        <v>1918</v>
      </c>
      <c r="F1910" s="200">
        <v>200</v>
      </c>
      <c r="G1910" s="48"/>
      <c r="H1910" s="48"/>
      <c r="I1910" s="51" t="s">
        <v>2983</v>
      </c>
      <c r="J1910" s="63" t="s">
        <v>118</v>
      </c>
      <c r="K1910" s="64" t="s">
        <v>2216</v>
      </c>
      <c r="L1910" s="31" t="s">
        <v>2990</v>
      </c>
    </row>
    <row r="1911" spans="1:12" ht="15.75" customHeight="1" x14ac:dyDescent="0.25">
      <c r="A1911" s="34">
        <v>42900</v>
      </c>
      <c r="B1911" s="33" t="s">
        <v>2999</v>
      </c>
      <c r="C1911" s="157">
        <v>56</v>
      </c>
      <c r="D1911" s="49" t="s">
        <v>127</v>
      </c>
      <c r="E1911" s="47" t="s">
        <v>1919</v>
      </c>
      <c r="F1911" s="200">
        <v>3000</v>
      </c>
      <c r="G1911" s="48"/>
      <c r="H1911" s="48"/>
      <c r="I1911" s="51" t="s">
        <v>2983</v>
      </c>
      <c r="J1911" s="63" t="s">
        <v>118</v>
      </c>
      <c r="K1911" s="64" t="s">
        <v>2216</v>
      </c>
      <c r="L1911" s="31" t="s">
        <v>2990</v>
      </c>
    </row>
    <row r="1912" spans="1:12" ht="15" customHeight="1" x14ac:dyDescent="0.25">
      <c r="A1912" s="34">
        <v>42900</v>
      </c>
      <c r="B1912" s="33" t="s">
        <v>2999</v>
      </c>
      <c r="C1912" s="157">
        <v>57</v>
      </c>
      <c r="D1912" s="49" t="s">
        <v>199</v>
      </c>
      <c r="E1912" s="47" t="s">
        <v>1922</v>
      </c>
      <c r="F1912" s="200">
        <v>100</v>
      </c>
      <c r="G1912" s="48"/>
      <c r="H1912" s="48"/>
      <c r="I1912" s="51" t="s">
        <v>2983</v>
      </c>
      <c r="J1912" s="63" t="s">
        <v>118</v>
      </c>
      <c r="K1912" s="58" t="s">
        <v>10</v>
      </c>
      <c r="L1912" s="31" t="s">
        <v>10</v>
      </c>
    </row>
    <row r="1913" spans="1:12" ht="15" customHeight="1" x14ac:dyDescent="0.25">
      <c r="A1913" s="34">
        <v>42900</v>
      </c>
      <c r="B1913" s="33" t="s">
        <v>2999</v>
      </c>
      <c r="C1913" s="157">
        <v>58</v>
      </c>
      <c r="D1913" s="49" t="s">
        <v>1925</v>
      </c>
      <c r="E1913" s="47" t="s">
        <v>1926</v>
      </c>
      <c r="F1913" s="200">
        <v>610</v>
      </c>
      <c r="G1913" s="48"/>
      <c r="H1913" s="48"/>
      <c r="I1913" s="51" t="s">
        <v>2983</v>
      </c>
      <c r="J1913" s="63" t="s">
        <v>118</v>
      </c>
      <c r="K1913" s="58" t="s">
        <v>10</v>
      </c>
      <c r="L1913" s="31" t="s">
        <v>10</v>
      </c>
    </row>
    <row r="1914" spans="1:12" ht="15.75" customHeight="1" x14ac:dyDescent="0.25">
      <c r="A1914" s="34">
        <v>42900</v>
      </c>
      <c r="B1914" s="33" t="s">
        <v>2999</v>
      </c>
      <c r="C1914" s="157">
        <v>59</v>
      </c>
      <c r="D1914" s="49" t="s">
        <v>1925</v>
      </c>
      <c r="E1914" s="47" t="s">
        <v>1927</v>
      </c>
      <c r="F1914" s="200">
        <v>800</v>
      </c>
      <c r="G1914" s="48"/>
      <c r="H1914" s="48"/>
      <c r="I1914" s="51" t="s">
        <v>2983</v>
      </c>
      <c r="J1914" s="63" t="s">
        <v>118</v>
      </c>
      <c r="K1914" s="64" t="s">
        <v>2216</v>
      </c>
      <c r="L1914" s="31" t="s">
        <v>2990</v>
      </c>
    </row>
    <row r="1915" spans="1:12" ht="15.75" customHeight="1" x14ac:dyDescent="0.25">
      <c r="A1915" s="131">
        <v>42900</v>
      </c>
      <c r="B1915" s="132" t="s">
        <v>2999</v>
      </c>
      <c r="C1915" s="176">
        <v>65</v>
      </c>
      <c r="D1915" s="133"/>
      <c r="E1915" s="136" t="s">
        <v>2976</v>
      </c>
      <c r="F1915" s="203">
        <v>216</v>
      </c>
      <c r="G1915" s="134"/>
      <c r="H1915" s="134"/>
      <c r="I1915" s="141" t="s">
        <v>2983</v>
      </c>
      <c r="J1915" s="141" t="s">
        <v>142</v>
      </c>
      <c r="K1915" s="135" t="s">
        <v>2989</v>
      </c>
      <c r="L1915" s="135"/>
    </row>
    <row r="1916" spans="1:12" ht="30" customHeight="1" x14ac:dyDescent="0.25">
      <c r="A1916" s="34">
        <v>42900</v>
      </c>
      <c r="B1916" s="33" t="s">
        <v>2999</v>
      </c>
      <c r="C1916" s="157">
        <v>135</v>
      </c>
      <c r="D1916" s="49" t="s">
        <v>2038</v>
      </c>
      <c r="E1916" s="47" t="s">
        <v>245</v>
      </c>
      <c r="F1916" s="200">
        <v>14930</v>
      </c>
      <c r="G1916" s="48"/>
      <c r="H1916" s="48"/>
      <c r="I1916" s="51" t="s">
        <v>2983</v>
      </c>
      <c r="J1916" s="63" t="s">
        <v>118</v>
      </c>
      <c r="K1916" s="64" t="s">
        <v>2216</v>
      </c>
      <c r="L1916" s="31" t="s">
        <v>2990</v>
      </c>
    </row>
    <row r="1917" spans="1:12" ht="15.75" customHeight="1" x14ac:dyDescent="0.25">
      <c r="A1917" s="34">
        <v>42900</v>
      </c>
      <c r="B1917" s="33" t="s">
        <v>2999</v>
      </c>
      <c r="C1917" s="157">
        <v>135</v>
      </c>
      <c r="D1917" s="49" t="s">
        <v>2038</v>
      </c>
      <c r="E1917" s="47" t="s">
        <v>245</v>
      </c>
      <c r="F1917" s="200">
        <v>12000</v>
      </c>
      <c r="G1917" s="48"/>
      <c r="H1917" s="48"/>
      <c r="I1917" s="51" t="s">
        <v>2983</v>
      </c>
      <c r="J1917" s="63" t="s">
        <v>118</v>
      </c>
      <c r="K1917" s="64" t="s">
        <v>2216</v>
      </c>
      <c r="L1917" s="31" t="s">
        <v>2990</v>
      </c>
    </row>
    <row r="1918" spans="1:12" ht="15.75" customHeight="1" x14ac:dyDescent="0.25">
      <c r="A1918" s="34">
        <v>42900</v>
      </c>
      <c r="B1918" s="33" t="s">
        <v>2999</v>
      </c>
      <c r="C1918" s="157">
        <v>137</v>
      </c>
      <c r="D1918" s="49" t="s">
        <v>199</v>
      </c>
      <c r="E1918" s="47" t="s">
        <v>1921</v>
      </c>
      <c r="F1918" s="200">
        <v>169</v>
      </c>
      <c r="G1918" s="48"/>
      <c r="H1918" s="48"/>
      <c r="I1918" s="51" t="s">
        <v>2983</v>
      </c>
      <c r="J1918" s="63" t="s">
        <v>118</v>
      </c>
      <c r="K1918" s="64" t="s">
        <v>2216</v>
      </c>
      <c r="L1918" s="31" t="s">
        <v>2990</v>
      </c>
    </row>
    <row r="1919" spans="1:12" ht="15" customHeight="1" x14ac:dyDescent="0.25">
      <c r="A1919" s="34">
        <v>42901</v>
      </c>
      <c r="B1919" s="33" t="s">
        <v>2999</v>
      </c>
      <c r="C1919" s="157">
        <v>5</v>
      </c>
      <c r="D1919" s="49" t="s">
        <v>1928</v>
      </c>
      <c r="E1919" s="47" t="s">
        <v>1929</v>
      </c>
      <c r="F1919" s="200">
        <v>4066</v>
      </c>
      <c r="G1919" s="48"/>
      <c r="H1919" s="48"/>
      <c r="I1919" s="51" t="s">
        <v>2983</v>
      </c>
      <c r="J1919" s="63" t="s">
        <v>142</v>
      </c>
      <c r="K1919" s="58" t="s">
        <v>2977</v>
      </c>
      <c r="L1919" s="31" t="s">
        <v>2989</v>
      </c>
    </row>
    <row r="1920" spans="1:12" ht="15" customHeight="1" x14ac:dyDescent="0.25">
      <c r="A1920" s="34">
        <v>42901</v>
      </c>
      <c r="B1920" s="33" t="s">
        <v>2999</v>
      </c>
      <c r="C1920" s="157">
        <v>5</v>
      </c>
      <c r="D1920" s="49" t="s">
        <v>1934</v>
      </c>
      <c r="E1920" s="47" t="s">
        <v>1935</v>
      </c>
      <c r="F1920" s="200">
        <v>3277</v>
      </c>
      <c r="G1920" s="48"/>
      <c r="H1920" s="48"/>
      <c r="I1920" s="51" t="s">
        <v>2983</v>
      </c>
      <c r="J1920" s="63" t="s">
        <v>118</v>
      </c>
      <c r="K1920" s="64" t="s">
        <v>2216</v>
      </c>
      <c r="L1920" s="31" t="s">
        <v>2990</v>
      </c>
    </row>
    <row r="1921" spans="1:12" ht="15.75" customHeight="1" x14ac:dyDescent="0.25">
      <c r="A1921" s="34">
        <v>42901</v>
      </c>
      <c r="B1921" s="33" t="s">
        <v>2999</v>
      </c>
      <c r="C1921" s="157">
        <v>48</v>
      </c>
      <c r="D1921" s="49"/>
      <c r="E1921" s="47" t="s">
        <v>3236</v>
      </c>
      <c r="F1921" s="200">
        <v>1080</v>
      </c>
      <c r="G1921" s="48"/>
      <c r="H1921" s="48"/>
      <c r="I1921" s="51" t="s">
        <v>2983</v>
      </c>
      <c r="J1921" s="63" t="s">
        <v>142</v>
      </c>
      <c r="K1921" s="64" t="s">
        <v>2977</v>
      </c>
      <c r="L1921" s="31" t="s">
        <v>2990</v>
      </c>
    </row>
    <row r="1922" spans="1:12" ht="15.75" customHeight="1" x14ac:dyDescent="0.25">
      <c r="A1922" s="34">
        <v>42901</v>
      </c>
      <c r="B1922" s="33" t="s">
        <v>2999</v>
      </c>
      <c r="C1922" s="157">
        <v>60</v>
      </c>
      <c r="D1922" s="49" t="s">
        <v>199</v>
      </c>
      <c r="E1922" s="47" t="s">
        <v>702</v>
      </c>
      <c r="F1922" s="200">
        <v>300</v>
      </c>
      <c r="G1922" s="48"/>
      <c r="H1922" s="48"/>
      <c r="I1922" s="51" t="s">
        <v>2983</v>
      </c>
      <c r="J1922" s="63" t="s">
        <v>118</v>
      </c>
      <c r="K1922" s="58" t="s">
        <v>10</v>
      </c>
      <c r="L1922" s="31" t="s">
        <v>10</v>
      </c>
    </row>
    <row r="1923" spans="1:12" ht="15.75" customHeight="1" x14ac:dyDescent="0.25">
      <c r="A1923" s="34">
        <v>42901</v>
      </c>
      <c r="B1923" s="33" t="s">
        <v>2999</v>
      </c>
      <c r="C1923" s="157">
        <v>61</v>
      </c>
      <c r="D1923" s="49" t="s">
        <v>1925</v>
      </c>
      <c r="E1923" s="47" t="s">
        <v>1930</v>
      </c>
      <c r="F1923" s="200">
        <v>325</v>
      </c>
      <c r="G1923" s="48"/>
      <c r="H1923" s="48"/>
      <c r="I1923" s="51" t="s">
        <v>2983</v>
      </c>
      <c r="J1923" s="63" t="s">
        <v>118</v>
      </c>
      <c r="K1923" s="64" t="s">
        <v>2216</v>
      </c>
      <c r="L1923" s="31" t="s">
        <v>2990</v>
      </c>
    </row>
    <row r="1924" spans="1:12" ht="15.75" customHeight="1" x14ac:dyDescent="0.25">
      <c r="A1924" s="34">
        <v>42901</v>
      </c>
      <c r="B1924" s="33" t="s">
        <v>2999</v>
      </c>
      <c r="C1924" s="157">
        <v>63</v>
      </c>
      <c r="D1924" s="49" t="s">
        <v>127</v>
      </c>
      <c r="E1924" s="47" t="s">
        <v>1931</v>
      </c>
      <c r="F1924" s="200">
        <v>3800</v>
      </c>
      <c r="G1924" s="48"/>
      <c r="H1924" s="48"/>
      <c r="I1924" s="51" t="s">
        <v>2983</v>
      </c>
      <c r="J1924" s="63" t="s">
        <v>118</v>
      </c>
      <c r="K1924" s="64" t="s">
        <v>2216</v>
      </c>
      <c r="L1924" s="31" t="s">
        <v>2990</v>
      </c>
    </row>
    <row r="1925" spans="1:12" ht="15" customHeight="1" x14ac:dyDescent="0.25">
      <c r="A1925" s="34">
        <v>42901</v>
      </c>
      <c r="B1925" s="33" t="s">
        <v>2999</v>
      </c>
      <c r="C1925" s="157">
        <v>65</v>
      </c>
      <c r="D1925" s="49" t="s">
        <v>1936</v>
      </c>
      <c r="E1925" s="47" t="s">
        <v>1901</v>
      </c>
      <c r="F1925" s="200">
        <v>500</v>
      </c>
      <c r="G1925" s="48"/>
      <c r="H1925" s="48"/>
      <c r="I1925" s="51" t="s">
        <v>2983</v>
      </c>
      <c r="J1925" s="63" t="s">
        <v>118</v>
      </c>
      <c r="K1925" s="58" t="s">
        <v>10</v>
      </c>
      <c r="L1925" s="31" t="s">
        <v>10</v>
      </c>
    </row>
    <row r="1926" spans="1:12" ht="15.75" customHeight="1" x14ac:dyDescent="0.25">
      <c r="A1926" s="34">
        <v>42901</v>
      </c>
      <c r="B1926" s="33" t="s">
        <v>2999</v>
      </c>
      <c r="C1926" s="157">
        <v>65</v>
      </c>
      <c r="D1926" s="49" t="s">
        <v>271</v>
      </c>
      <c r="E1926" s="47" t="s">
        <v>1938</v>
      </c>
      <c r="F1926" s="200">
        <v>70000</v>
      </c>
      <c r="G1926" s="48"/>
      <c r="H1926" s="48"/>
      <c r="I1926" s="51" t="s">
        <v>2983</v>
      </c>
      <c r="J1926" s="63" t="s">
        <v>118</v>
      </c>
      <c r="K1926" s="64" t="s">
        <v>2216</v>
      </c>
      <c r="L1926" s="31" t="s">
        <v>2990</v>
      </c>
    </row>
    <row r="1927" spans="1:12" ht="15.75" customHeight="1" x14ac:dyDescent="0.25">
      <c r="A1927" s="34">
        <v>42901</v>
      </c>
      <c r="B1927" s="33" t="s">
        <v>2999</v>
      </c>
      <c r="C1927" s="157">
        <v>67</v>
      </c>
      <c r="D1927" s="49" t="s">
        <v>73</v>
      </c>
      <c r="E1927" s="47" t="s">
        <v>231</v>
      </c>
      <c r="F1927" s="200">
        <v>3000</v>
      </c>
      <c r="G1927" s="48"/>
      <c r="H1927" s="48"/>
      <c r="I1927" s="51" t="s">
        <v>2983</v>
      </c>
      <c r="J1927" s="63" t="s">
        <v>118</v>
      </c>
      <c r="K1927" s="64" t="s">
        <v>2216</v>
      </c>
      <c r="L1927" s="31" t="s">
        <v>2990</v>
      </c>
    </row>
    <row r="1928" spans="1:12" ht="15.75" customHeight="1" x14ac:dyDescent="0.25">
      <c r="A1928" s="34">
        <v>42901</v>
      </c>
      <c r="B1928" s="33" t="s">
        <v>2999</v>
      </c>
      <c r="C1928" s="157">
        <v>138</v>
      </c>
      <c r="D1928" s="49" t="s">
        <v>1925</v>
      </c>
      <c r="E1928" s="47" t="s">
        <v>1223</v>
      </c>
      <c r="F1928" s="200">
        <v>200</v>
      </c>
      <c r="G1928" s="48"/>
      <c r="H1928" s="48"/>
      <c r="I1928" s="51" t="s">
        <v>2983</v>
      </c>
      <c r="J1928" s="63" t="s">
        <v>118</v>
      </c>
      <c r="K1928" s="64" t="s">
        <v>2216</v>
      </c>
      <c r="L1928" s="31" t="s">
        <v>2990</v>
      </c>
    </row>
    <row r="1929" spans="1:12" ht="15.75" customHeight="1" x14ac:dyDescent="0.25">
      <c r="A1929" s="137">
        <v>42901</v>
      </c>
      <c r="B1929" s="137" t="s">
        <v>2999</v>
      </c>
      <c r="C1929" s="159">
        <v>162</v>
      </c>
      <c r="D1929" s="138"/>
      <c r="E1929" s="138" t="s">
        <v>3238</v>
      </c>
      <c r="F1929" s="205">
        <v>1900</v>
      </c>
      <c r="G1929" s="138"/>
      <c r="H1929" s="138"/>
      <c r="I1929" s="138" t="s">
        <v>2983</v>
      </c>
      <c r="J1929" s="138" t="s">
        <v>118</v>
      </c>
      <c r="K1929" s="138" t="s">
        <v>2216</v>
      </c>
      <c r="L1929" s="138"/>
    </row>
    <row r="1930" spans="1:12" ht="15.75" customHeight="1" x14ac:dyDescent="0.25">
      <c r="A1930" s="131">
        <v>42901</v>
      </c>
      <c r="B1930" s="132" t="s">
        <v>2999</v>
      </c>
      <c r="C1930" s="176">
        <v>166</v>
      </c>
      <c r="D1930" s="133"/>
      <c r="E1930" s="133" t="s">
        <v>3238</v>
      </c>
      <c r="F1930" s="203">
        <v>285</v>
      </c>
      <c r="G1930" s="134"/>
      <c r="H1930" s="134"/>
      <c r="I1930" s="141" t="s">
        <v>2983</v>
      </c>
      <c r="J1930" s="141" t="s">
        <v>118</v>
      </c>
      <c r="K1930" s="135" t="s">
        <v>10</v>
      </c>
      <c r="L1930" s="135"/>
    </row>
    <row r="1931" spans="1:12" ht="15.75" customHeight="1" x14ac:dyDescent="0.25">
      <c r="A1931" s="131">
        <v>42901</v>
      </c>
      <c r="B1931" s="132" t="s">
        <v>2999</v>
      </c>
      <c r="C1931" s="176">
        <v>172</v>
      </c>
      <c r="D1931" s="133"/>
      <c r="E1931" s="133" t="s">
        <v>3238</v>
      </c>
      <c r="F1931" s="203">
        <v>1827</v>
      </c>
      <c r="G1931" s="134"/>
      <c r="H1931" s="134"/>
      <c r="I1931" s="141" t="s">
        <v>2983</v>
      </c>
      <c r="J1931" s="141" t="s">
        <v>118</v>
      </c>
      <c r="K1931" s="135" t="s">
        <v>10</v>
      </c>
      <c r="L1931" s="135"/>
    </row>
    <row r="1932" spans="1:12" ht="31.5" customHeight="1" x14ac:dyDescent="0.25">
      <c r="A1932" s="34">
        <v>42903</v>
      </c>
      <c r="B1932" s="33" t="s">
        <v>2999</v>
      </c>
      <c r="C1932" s="157">
        <v>29</v>
      </c>
      <c r="D1932" s="49" t="s">
        <v>350</v>
      </c>
      <c r="E1932" s="47" t="s">
        <v>1941</v>
      </c>
      <c r="F1932" s="200">
        <v>300</v>
      </c>
      <c r="G1932" s="48"/>
      <c r="H1932" s="48"/>
      <c r="I1932" s="51" t="s">
        <v>2983</v>
      </c>
      <c r="J1932" s="63" t="s">
        <v>142</v>
      </c>
      <c r="K1932" s="58" t="s">
        <v>2980</v>
      </c>
      <c r="L1932" s="31" t="s">
        <v>2989</v>
      </c>
    </row>
    <row r="1933" spans="1:12" ht="31.5" customHeight="1" x14ac:dyDescent="0.25">
      <c r="A1933" s="34">
        <v>42903</v>
      </c>
      <c r="B1933" s="33" t="s">
        <v>2999</v>
      </c>
      <c r="C1933" s="157">
        <v>30</v>
      </c>
      <c r="D1933" s="49" t="s">
        <v>1942</v>
      </c>
      <c r="E1933" s="47" t="s">
        <v>1943</v>
      </c>
      <c r="F1933" s="200">
        <v>28</v>
      </c>
      <c r="G1933" s="48"/>
      <c r="H1933" s="48"/>
      <c r="I1933" s="51" t="s">
        <v>2983</v>
      </c>
      <c r="J1933" s="63" t="s">
        <v>142</v>
      </c>
      <c r="K1933" s="58" t="s">
        <v>2979</v>
      </c>
      <c r="L1933" s="31" t="s">
        <v>2979</v>
      </c>
    </row>
    <row r="1934" spans="1:12" ht="15.75" customHeight="1" x14ac:dyDescent="0.25">
      <c r="A1934" s="34">
        <v>42903</v>
      </c>
      <c r="B1934" s="33" t="s">
        <v>2999</v>
      </c>
      <c r="C1934" s="157">
        <v>62</v>
      </c>
      <c r="D1934" s="49" t="s">
        <v>1932</v>
      </c>
      <c r="E1934" s="47" t="s">
        <v>1933</v>
      </c>
      <c r="F1934" s="200">
        <v>24060</v>
      </c>
      <c r="G1934" s="48"/>
      <c r="H1934" s="48"/>
      <c r="I1934" s="51" t="s">
        <v>2983</v>
      </c>
      <c r="J1934" s="63" t="s">
        <v>118</v>
      </c>
      <c r="K1934" s="64" t="s">
        <v>2216</v>
      </c>
      <c r="L1934" s="31" t="s">
        <v>2990</v>
      </c>
    </row>
    <row r="1935" spans="1:12" ht="30" customHeight="1" x14ac:dyDescent="0.25">
      <c r="A1935" s="34">
        <v>42903</v>
      </c>
      <c r="B1935" s="33" t="s">
        <v>2999</v>
      </c>
      <c r="C1935" s="157">
        <v>64</v>
      </c>
      <c r="D1935" s="49" t="s">
        <v>1932</v>
      </c>
      <c r="E1935" s="47" t="s">
        <v>245</v>
      </c>
      <c r="F1935" s="200">
        <v>5385</v>
      </c>
      <c r="G1935" s="48"/>
      <c r="H1935" s="48"/>
      <c r="I1935" s="51" t="s">
        <v>2983</v>
      </c>
      <c r="J1935" s="63" t="s">
        <v>118</v>
      </c>
      <c r="K1935" s="64" t="s">
        <v>2216</v>
      </c>
      <c r="L1935" s="31" t="s">
        <v>2990</v>
      </c>
    </row>
    <row r="1936" spans="1:12" ht="15.75" customHeight="1" x14ac:dyDescent="0.25">
      <c r="A1936" s="34">
        <v>42903</v>
      </c>
      <c r="B1936" s="33" t="s">
        <v>2999</v>
      </c>
      <c r="C1936" s="157">
        <v>64</v>
      </c>
      <c r="D1936" s="49" t="s">
        <v>1932</v>
      </c>
      <c r="E1936" s="47" t="s">
        <v>1937</v>
      </c>
      <c r="F1936" s="200">
        <v>232</v>
      </c>
      <c r="G1936" s="48"/>
      <c r="H1936" s="48"/>
      <c r="I1936" s="51" t="s">
        <v>2983</v>
      </c>
      <c r="J1936" s="63" t="s">
        <v>118</v>
      </c>
      <c r="K1936" s="64" t="s">
        <v>2216</v>
      </c>
      <c r="L1936" s="31" t="s">
        <v>2990</v>
      </c>
    </row>
    <row r="1937" spans="1:13" ht="30" customHeight="1" x14ac:dyDescent="0.25">
      <c r="A1937" s="34">
        <v>42903</v>
      </c>
      <c r="B1937" s="33" t="s">
        <v>2999</v>
      </c>
      <c r="C1937" s="157">
        <v>66</v>
      </c>
      <c r="D1937" s="49" t="s">
        <v>1939</v>
      </c>
      <c r="E1937" s="47" t="s">
        <v>245</v>
      </c>
      <c r="F1937" s="200">
        <v>6000</v>
      </c>
      <c r="G1937" s="48"/>
      <c r="H1937" s="48"/>
      <c r="I1937" s="51" t="s">
        <v>2983</v>
      </c>
      <c r="J1937" s="63" t="s">
        <v>118</v>
      </c>
      <c r="K1937" s="64" t="s">
        <v>2216</v>
      </c>
      <c r="L1937" s="31" t="s">
        <v>2990</v>
      </c>
    </row>
    <row r="1938" spans="1:13" ht="15.75" customHeight="1" x14ac:dyDescent="0.25">
      <c r="A1938" s="34">
        <v>42903</v>
      </c>
      <c r="B1938" s="33" t="s">
        <v>2999</v>
      </c>
      <c r="C1938" s="157">
        <v>66</v>
      </c>
      <c r="D1938" s="49" t="s">
        <v>1939</v>
      </c>
      <c r="E1938" s="47" t="s">
        <v>1569</v>
      </c>
      <c r="F1938" s="200">
        <v>5200</v>
      </c>
      <c r="G1938" s="48"/>
      <c r="H1938" s="48"/>
      <c r="I1938" s="51" t="s">
        <v>2983</v>
      </c>
      <c r="J1938" s="63" t="s">
        <v>118</v>
      </c>
      <c r="K1938" s="64" t="s">
        <v>2216</v>
      </c>
      <c r="L1938" s="31" t="s">
        <v>2990</v>
      </c>
    </row>
    <row r="1939" spans="1:13" ht="15.75" customHeight="1" x14ac:dyDescent="0.25">
      <c r="A1939" s="34">
        <v>42903</v>
      </c>
      <c r="B1939" s="33" t="s">
        <v>2999</v>
      </c>
      <c r="C1939" s="157">
        <v>68</v>
      </c>
      <c r="D1939" s="49" t="s">
        <v>248</v>
      </c>
      <c r="E1939" s="47" t="s">
        <v>245</v>
      </c>
      <c r="F1939" s="200">
        <v>9750</v>
      </c>
      <c r="G1939" s="48"/>
      <c r="H1939" s="48"/>
      <c r="I1939" s="51" t="s">
        <v>2983</v>
      </c>
      <c r="J1939" s="63" t="s">
        <v>118</v>
      </c>
      <c r="K1939" s="64" t="s">
        <v>2216</v>
      </c>
      <c r="L1939" s="31" t="s">
        <v>2990</v>
      </c>
    </row>
    <row r="1940" spans="1:13" ht="30" customHeight="1" x14ac:dyDescent="0.25">
      <c r="A1940" s="34">
        <v>42903</v>
      </c>
      <c r="B1940" s="33" t="s">
        <v>2999</v>
      </c>
      <c r="C1940" s="157">
        <v>69</v>
      </c>
      <c r="D1940" s="49" t="s">
        <v>1940</v>
      </c>
      <c r="E1940" s="47" t="s">
        <v>1569</v>
      </c>
      <c r="F1940" s="200">
        <v>15503</v>
      </c>
      <c r="G1940" s="48"/>
      <c r="H1940" s="48"/>
      <c r="I1940" s="51" t="s">
        <v>2983</v>
      </c>
      <c r="J1940" s="63" t="s">
        <v>118</v>
      </c>
      <c r="K1940" s="64" t="s">
        <v>2216</v>
      </c>
      <c r="L1940" s="31" t="s">
        <v>2990</v>
      </c>
    </row>
    <row r="1941" spans="1:13" ht="30" customHeight="1" x14ac:dyDescent="0.25">
      <c r="A1941" s="33">
        <v>42903</v>
      </c>
      <c r="B1941" s="33" t="s">
        <v>2999</v>
      </c>
      <c r="C1941" s="157">
        <v>164</v>
      </c>
      <c r="D1941" s="30"/>
      <c r="E1941" s="30" t="s">
        <v>631</v>
      </c>
      <c r="F1941" s="201">
        <v>11500</v>
      </c>
      <c r="G1941" s="31"/>
      <c r="H1941" s="31"/>
      <c r="I1941" s="58" t="s">
        <v>2983</v>
      </c>
      <c r="J1941" s="31" t="s">
        <v>118</v>
      </c>
      <c r="K1941" s="31" t="s">
        <v>2216</v>
      </c>
      <c r="L1941" s="31"/>
      <c r="M1941" s="130"/>
    </row>
    <row r="1942" spans="1:13" ht="30" customHeight="1" x14ac:dyDescent="0.25">
      <c r="A1942" s="131">
        <v>42903</v>
      </c>
      <c r="B1942" s="132" t="s">
        <v>2999</v>
      </c>
      <c r="C1942" s="176">
        <v>167</v>
      </c>
      <c r="D1942" s="133"/>
      <c r="E1942" s="133" t="s">
        <v>3238</v>
      </c>
      <c r="F1942" s="203">
        <v>320</v>
      </c>
      <c r="G1942" s="134"/>
      <c r="H1942" s="134"/>
      <c r="I1942" s="141" t="s">
        <v>2983</v>
      </c>
      <c r="J1942" s="141" t="s">
        <v>118</v>
      </c>
      <c r="K1942" s="141" t="s">
        <v>2216</v>
      </c>
      <c r="L1942" s="135"/>
    </row>
    <row r="1943" spans="1:13" ht="15.75" customHeight="1" x14ac:dyDescent="0.25">
      <c r="A1943" s="34">
        <v>42904</v>
      </c>
      <c r="B1943" s="33" t="s">
        <v>2999</v>
      </c>
      <c r="C1943" s="157">
        <v>1</v>
      </c>
      <c r="D1943" s="49" t="s">
        <v>1884</v>
      </c>
      <c r="E1943" s="47" t="s">
        <v>1950</v>
      </c>
      <c r="F1943" s="200">
        <v>16355.5</v>
      </c>
      <c r="G1943" s="48"/>
      <c r="H1943" s="48"/>
      <c r="I1943" s="51" t="s">
        <v>2983</v>
      </c>
      <c r="J1943" s="63" t="s">
        <v>118</v>
      </c>
      <c r="K1943" s="64" t="s">
        <v>2216</v>
      </c>
      <c r="L1943" s="31" t="s">
        <v>2990</v>
      </c>
    </row>
    <row r="1944" spans="1:13" ht="30" customHeight="1" x14ac:dyDescent="0.25">
      <c r="A1944" s="34">
        <v>42904</v>
      </c>
      <c r="B1944" s="33" t="s">
        <v>2999</v>
      </c>
      <c r="C1944" s="157">
        <v>2</v>
      </c>
      <c r="D1944" s="49" t="s">
        <v>1869</v>
      </c>
      <c r="E1944" s="47" t="s">
        <v>1945</v>
      </c>
      <c r="F1944" s="200">
        <v>1034</v>
      </c>
      <c r="G1944" s="48"/>
      <c r="H1944" s="48"/>
      <c r="I1944" s="51" t="s">
        <v>2983</v>
      </c>
      <c r="J1944" s="63" t="s">
        <v>118</v>
      </c>
      <c r="K1944" s="64" t="s">
        <v>2216</v>
      </c>
      <c r="L1944" s="31" t="s">
        <v>2990</v>
      </c>
    </row>
    <row r="1945" spans="1:13" ht="30" customHeight="1" x14ac:dyDescent="0.25">
      <c r="A1945" s="34">
        <v>42904</v>
      </c>
      <c r="B1945" s="33" t="s">
        <v>2999</v>
      </c>
      <c r="C1945" s="157">
        <v>2</v>
      </c>
      <c r="D1945" s="49" t="s">
        <v>1869</v>
      </c>
      <c r="E1945" s="47" t="s">
        <v>1950</v>
      </c>
      <c r="F1945" s="200">
        <v>635</v>
      </c>
      <c r="G1945" s="48"/>
      <c r="H1945" s="48"/>
      <c r="I1945" s="51" t="s">
        <v>2983</v>
      </c>
      <c r="J1945" s="63" t="s">
        <v>118</v>
      </c>
      <c r="K1945" s="64" t="s">
        <v>2216</v>
      </c>
      <c r="L1945" s="31" t="s">
        <v>2990</v>
      </c>
    </row>
    <row r="1946" spans="1:13" ht="30" customHeight="1" x14ac:dyDescent="0.25">
      <c r="A1946" s="34">
        <v>42904</v>
      </c>
      <c r="B1946" s="33" t="s">
        <v>2999</v>
      </c>
      <c r="C1946" s="157">
        <v>8</v>
      </c>
      <c r="D1946" s="49" t="s">
        <v>340</v>
      </c>
      <c r="E1946" s="47" t="s">
        <v>1951</v>
      </c>
      <c r="F1946" s="200">
        <v>700</v>
      </c>
      <c r="G1946" s="48"/>
      <c r="H1946" s="48"/>
      <c r="I1946" s="51" t="s">
        <v>2983</v>
      </c>
      <c r="J1946" s="63" t="s">
        <v>142</v>
      </c>
      <c r="K1946" s="31" t="s">
        <v>2979</v>
      </c>
      <c r="L1946" s="31" t="s">
        <v>2975</v>
      </c>
    </row>
    <row r="1947" spans="1:13" ht="30" customHeight="1" x14ac:dyDescent="0.25">
      <c r="A1947" s="34">
        <v>42904</v>
      </c>
      <c r="B1947" s="33" t="s">
        <v>2999</v>
      </c>
      <c r="C1947" s="157">
        <v>9</v>
      </c>
      <c r="D1947" s="49" t="s">
        <v>1851</v>
      </c>
      <c r="E1947" s="47" t="s">
        <v>1953</v>
      </c>
      <c r="F1947" s="200">
        <v>100</v>
      </c>
      <c r="G1947" s="48"/>
      <c r="H1947" s="48"/>
      <c r="I1947" s="51" t="s">
        <v>2983</v>
      </c>
      <c r="J1947" s="63" t="s">
        <v>142</v>
      </c>
      <c r="K1947" s="58" t="s">
        <v>2980</v>
      </c>
      <c r="L1947" s="31" t="s">
        <v>2989</v>
      </c>
    </row>
    <row r="1948" spans="1:13" ht="15.75" customHeight="1" x14ac:dyDescent="0.25">
      <c r="A1948" s="34">
        <v>42904</v>
      </c>
      <c r="B1948" s="33" t="s">
        <v>2999</v>
      </c>
      <c r="C1948" s="157">
        <v>70</v>
      </c>
      <c r="D1948" s="49" t="s">
        <v>89</v>
      </c>
      <c r="E1948" s="47" t="s">
        <v>1948</v>
      </c>
      <c r="F1948" s="200">
        <v>26231</v>
      </c>
      <c r="G1948" s="48"/>
      <c r="H1948" s="48"/>
      <c r="I1948" s="51" t="s">
        <v>2983</v>
      </c>
      <c r="J1948" s="63" t="s">
        <v>118</v>
      </c>
      <c r="K1948" s="64" t="s">
        <v>2216</v>
      </c>
      <c r="L1948" s="31" t="s">
        <v>2990</v>
      </c>
    </row>
    <row r="1949" spans="1:13" ht="15.75" customHeight="1" x14ac:dyDescent="0.25">
      <c r="A1949" s="34">
        <v>42904</v>
      </c>
      <c r="B1949" s="33" t="s">
        <v>2999</v>
      </c>
      <c r="C1949" s="157">
        <v>71</v>
      </c>
      <c r="D1949" s="49" t="s">
        <v>1949</v>
      </c>
      <c r="E1949" s="47" t="s">
        <v>1950</v>
      </c>
      <c r="F1949" s="200">
        <v>10000</v>
      </c>
      <c r="G1949" s="48"/>
      <c r="H1949" s="48"/>
      <c r="I1949" s="51" t="s">
        <v>2983</v>
      </c>
      <c r="J1949" s="63" t="s">
        <v>118</v>
      </c>
      <c r="K1949" s="64" t="s">
        <v>2216</v>
      </c>
      <c r="L1949" s="31" t="s">
        <v>2990</v>
      </c>
    </row>
    <row r="1950" spans="1:13" ht="15.75" customHeight="1" x14ac:dyDescent="0.25">
      <c r="A1950" s="34">
        <v>42904</v>
      </c>
      <c r="B1950" s="33" t="s">
        <v>2999</v>
      </c>
      <c r="C1950" s="157">
        <v>72</v>
      </c>
      <c r="D1950" s="49" t="s">
        <v>1952</v>
      </c>
      <c r="E1950" s="47" t="s">
        <v>1950</v>
      </c>
      <c r="F1950" s="200">
        <v>28100</v>
      </c>
      <c r="G1950" s="48"/>
      <c r="H1950" s="48"/>
      <c r="I1950" s="51" t="s">
        <v>2983</v>
      </c>
      <c r="J1950" s="63" t="s">
        <v>118</v>
      </c>
      <c r="K1950" s="64" t="s">
        <v>2216</v>
      </c>
      <c r="L1950" s="31" t="s">
        <v>2990</v>
      </c>
    </row>
    <row r="1951" spans="1:13" ht="30" customHeight="1" x14ac:dyDescent="0.25">
      <c r="A1951" s="34">
        <v>42904</v>
      </c>
      <c r="B1951" s="33" t="s">
        <v>2999</v>
      </c>
      <c r="C1951" s="157">
        <v>73</v>
      </c>
      <c r="D1951" s="49" t="s">
        <v>89</v>
      </c>
      <c r="E1951" s="47" t="s">
        <v>1948</v>
      </c>
      <c r="F1951" s="200">
        <v>22260</v>
      </c>
      <c r="G1951" s="48"/>
      <c r="H1951" s="48"/>
      <c r="I1951" s="51" t="s">
        <v>2983</v>
      </c>
      <c r="J1951" s="63" t="s">
        <v>118</v>
      </c>
      <c r="K1951" s="64" t="s">
        <v>2216</v>
      </c>
      <c r="L1951" s="31" t="s">
        <v>2990</v>
      </c>
    </row>
    <row r="1952" spans="1:13" ht="15.75" customHeight="1" x14ac:dyDescent="0.25">
      <c r="A1952" s="34">
        <v>42904</v>
      </c>
      <c r="B1952" s="33" t="s">
        <v>2999</v>
      </c>
      <c r="C1952" s="157">
        <v>74</v>
      </c>
      <c r="D1952" s="49" t="s">
        <v>1954</v>
      </c>
      <c r="E1952" s="47" t="s">
        <v>1955</v>
      </c>
      <c r="F1952" s="200">
        <v>2000</v>
      </c>
      <c r="G1952" s="48"/>
      <c r="H1952" s="48"/>
      <c r="I1952" s="51" t="s">
        <v>2983</v>
      </c>
      <c r="J1952" s="63" t="s">
        <v>118</v>
      </c>
      <c r="K1952" s="64" t="s">
        <v>2216</v>
      </c>
      <c r="L1952" s="31" t="s">
        <v>2990</v>
      </c>
    </row>
    <row r="1953" spans="1:12" ht="30" customHeight="1" x14ac:dyDescent="0.25">
      <c r="A1953" s="34">
        <v>42904</v>
      </c>
      <c r="B1953" s="33" t="s">
        <v>2999</v>
      </c>
      <c r="C1953" s="157">
        <v>75</v>
      </c>
      <c r="D1953" s="49" t="s">
        <v>1956</v>
      </c>
      <c r="E1953" s="47" t="s">
        <v>1901</v>
      </c>
      <c r="F1953" s="200">
        <v>700</v>
      </c>
      <c r="G1953" s="48"/>
      <c r="H1953" s="48"/>
      <c r="I1953" s="51" t="s">
        <v>2983</v>
      </c>
      <c r="J1953" s="63" t="s">
        <v>118</v>
      </c>
      <c r="K1953" s="58" t="s">
        <v>10</v>
      </c>
      <c r="L1953" s="31" t="s">
        <v>10</v>
      </c>
    </row>
    <row r="1954" spans="1:12" ht="15.75" customHeight="1" x14ac:dyDescent="0.25">
      <c r="A1954" s="34">
        <v>42904</v>
      </c>
      <c r="B1954" s="33" t="s">
        <v>2999</v>
      </c>
      <c r="C1954" s="157">
        <v>76</v>
      </c>
      <c r="D1954" s="49" t="s">
        <v>134</v>
      </c>
      <c r="E1954" s="47" t="s">
        <v>1957</v>
      </c>
      <c r="F1954" s="200">
        <v>1700</v>
      </c>
      <c r="G1954" s="48"/>
      <c r="H1954" s="48"/>
      <c r="I1954" s="51" t="s">
        <v>2983</v>
      </c>
      <c r="J1954" s="63" t="s">
        <v>118</v>
      </c>
      <c r="K1954" s="64" t="s">
        <v>2216</v>
      </c>
      <c r="L1954" s="31" t="s">
        <v>2990</v>
      </c>
    </row>
    <row r="1955" spans="1:12" ht="15.75" customHeight="1" x14ac:dyDescent="0.25">
      <c r="A1955" s="34">
        <v>42904</v>
      </c>
      <c r="B1955" s="33" t="s">
        <v>2999</v>
      </c>
      <c r="C1955" s="157">
        <v>76</v>
      </c>
      <c r="D1955" s="49" t="s">
        <v>134</v>
      </c>
      <c r="E1955" s="47" t="s">
        <v>1958</v>
      </c>
      <c r="F1955" s="200">
        <v>499</v>
      </c>
      <c r="G1955" s="48"/>
      <c r="H1955" s="48"/>
      <c r="I1955" s="51" t="s">
        <v>2983</v>
      </c>
      <c r="J1955" s="63" t="s">
        <v>118</v>
      </c>
      <c r="K1955" s="64" t="s">
        <v>2216</v>
      </c>
      <c r="L1955" s="31" t="s">
        <v>2990</v>
      </c>
    </row>
    <row r="1956" spans="1:12" ht="15.75" customHeight="1" x14ac:dyDescent="0.25">
      <c r="A1956" s="34">
        <v>42904</v>
      </c>
      <c r="B1956" s="33" t="s">
        <v>2999</v>
      </c>
      <c r="C1956" s="157">
        <v>139</v>
      </c>
      <c r="D1956" s="49" t="s">
        <v>199</v>
      </c>
      <c r="E1956" s="47" t="s">
        <v>1944</v>
      </c>
      <c r="F1956" s="200">
        <v>750</v>
      </c>
      <c r="G1956" s="48"/>
      <c r="H1956" s="48"/>
      <c r="I1956" s="51" t="s">
        <v>2983</v>
      </c>
      <c r="J1956" s="63" t="s">
        <v>118</v>
      </c>
      <c r="K1956" s="64" t="s">
        <v>2216</v>
      </c>
      <c r="L1956" s="31" t="s">
        <v>2990</v>
      </c>
    </row>
    <row r="1957" spans="1:12" ht="15.75" customHeight="1" x14ac:dyDescent="0.25">
      <c r="A1957" s="34">
        <v>42904</v>
      </c>
      <c r="B1957" s="33" t="s">
        <v>2999</v>
      </c>
      <c r="C1957" s="157">
        <v>140</v>
      </c>
      <c r="D1957" s="49" t="s">
        <v>1946</v>
      </c>
      <c r="E1957" s="47" t="s">
        <v>1947</v>
      </c>
      <c r="F1957" s="200">
        <v>1000</v>
      </c>
      <c r="G1957" s="48"/>
      <c r="H1957" s="48"/>
      <c r="I1957" s="51" t="s">
        <v>2983</v>
      </c>
      <c r="J1957" s="63" t="s">
        <v>118</v>
      </c>
      <c r="K1957" s="58" t="s">
        <v>10</v>
      </c>
      <c r="L1957" s="31" t="s">
        <v>10</v>
      </c>
    </row>
    <row r="1958" spans="1:12" ht="30" customHeight="1" x14ac:dyDescent="0.25">
      <c r="A1958" s="34">
        <v>42904</v>
      </c>
      <c r="B1958" s="33" t="s">
        <v>2999</v>
      </c>
      <c r="C1958" s="157">
        <v>152</v>
      </c>
      <c r="D1958" s="49" t="s">
        <v>199</v>
      </c>
      <c r="E1958" s="47" t="s">
        <v>325</v>
      </c>
      <c r="F1958" s="200">
        <v>15181.5</v>
      </c>
      <c r="G1958" s="48"/>
      <c r="H1958" s="48"/>
      <c r="I1958" s="51" t="s">
        <v>2983</v>
      </c>
      <c r="J1958" s="63" t="s">
        <v>118</v>
      </c>
      <c r="K1958" s="64" t="s">
        <v>2216</v>
      </c>
      <c r="L1958" s="31" t="s">
        <v>2990</v>
      </c>
    </row>
    <row r="1959" spans="1:12" ht="30" customHeight="1" x14ac:dyDescent="0.25">
      <c r="A1959" s="34">
        <v>42904</v>
      </c>
      <c r="B1959" s="33" t="s">
        <v>2999</v>
      </c>
      <c r="C1959" s="157">
        <v>159</v>
      </c>
      <c r="D1959" s="49" t="s">
        <v>166</v>
      </c>
      <c r="E1959" s="47" t="s">
        <v>1853</v>
      </c>
      <c r="F1959" s="200">
        <v>300</v>
      </c>
      <c r="G1959" s="48"/>
      <c r="H1959" s="48"/>
      <c r="I1959" s="51" t="s">
        <v>2983</v>
      </c>
      <c r="J1959" s="63" t="s">
        <v>118</v>
      </c>
      <c r="K1959" s="58" t="s">
        <v>10</v>
      </c>
      <c r="L1959" s="31" t="s">
        <v>10</v>
      </c>
    </row>
    <row r="1960" spans="1:12" ht="15.75" customHeight="1" x14ac:dyDescent="0.25">
      <c r="A1960" s="34">
        <v>42905</v>
      </c>
      <c r="B1960" s="33" t="s">
        <v>2999</v>
      </c>
      <c r="C1960" s="157">
        <v>31</v>
      </c>
      <c r="D1960" s="49" t="s">
        <v>1962</v>
      </c>
      <c r="E1960" s="47" t="s">
        <v>1943</v>
      </c>
      <c r="F1960" s="200">
        <v>28</v>
      </c>
      <c r="G1960" s="48"/>
      <c r="H1960" s="48"/>
      <c r="I1960" s="51" t="s">
        <v>2983</v>
      </c>
      <c r="J1960" s="63" t="s">
        <v>142</v>
      </c>
      <c r="K1960" s="58" t="s">
        <v>2979</v>
      </c>
      <c r="L1960" s="31" t="s">
        <v>2979</v>
      </c>
    </row>
    <row r="1961" spans="1:12" ht="15.75" customHeight="1" x14ac:dyDescent="0.25">
      <c r="A1961" s="34">
        <v>42905</v>
      </c>
      <c r="B1961" s="33" t="s">
        <v>2999</v>
      </c>
      <c r="C1961" s="157">
        <v>32</v>
      </c>
      <c r="D1961" s="49" t="s">
        <v>1965</v>
      </c>
      <c r="E1961" s="47" t="s">
        <v>1966</v>
      </c>
      <c r="F1961" s="200">
        <v>250</v>
      </c>
      <c r="G1961" s="48"/>
      <c r="H1961" s="48"/>
      <c r="I1961" s="51" t="s">
        <v>2983</v>
      </c>
      <c r="J1961" s="63" t="s">
        <v>142</v>
      </c>
      <c r="K1961" s="31" t="s">
        <v>2989</v>
      </c>
      <c r="L1961" s="31" t="s">
        <v>2989</v>
      </c>
    </row>
    <row r="1962" spans="1:12" ht="30" customHeight="1" x14ac:dyDescent="0.25">
      <c r="A1962" s="34">
        <v>42905</v>
      </c>
      <c r="B1962" s="33" t="s">
        <v>2999</v>
      </c>
      <c r="C1962" s="157">
        <v>33</v>
      </c>
      <c r="D1962" s="49" t="s">
        <v>850</v>
      </c>
      <c r="E1962" s="47" t="s">
        <v>1970</v>
      </c>
      <c r="F1962" s="200">
        <v>100</v>
      </c>
      <c r="G1962" s="48"/>
      <c r="H1962" s="48"/>
      <c r="I1962" s="51" t="s">
        <v>2983</v>
      </c>
      <c r="J1962" s="63" t="s">
        <v>142</v>
      </c>
      <c r="K1962" s="31" t="s">
        <v>2989</v>
      </c>
      <c r="L1962" s="31" t="s">
        <v>2989</v>
      </c>
    </row>
    <row r="1963" spans="1:12" ht="15.75" customHeight="1" x14ac:dyDescent="0.25">
      <c r="A1963" s="34">
        <v>42905</v>
      </c>
      <c r="B1963" s="33" t="s">
        <v>2999</v>
      </c>
      <c r="C1963" s="157">
        <v>77</v>
      </c>
      <c r="D1963" s="49" t="s">
        <v>209</v>
      </c>
      <c r="E1963" s="47" t="s">
        <v>1960</v>
      </c>
      <c r="F1963" s="200">
        <v>2078</v>
      </c>
      <c r="G1963" s="48"/>
      <c r="H1963" s="48"/>
      <c r="I1963" s="51" t="s">
        <v>2983</v>
      </c>
      <c r="J1963" s="63" t="s">
        <v>118</v>
      </c>
      <c r="K1963" s="64" t="s">
        <v>2216</v>
      </c>
      <c r="L1963" s="31" t="s">
        <v>2990</v>
      </c>
    </row>
    <row r="1964" spans="1:12" ht="15.75" customHeight="1" x14ac:dyDescent="0.25">
      <c r="A1964" s="34">
        <v>42905</v>
      </c>
      <c r="B1964" s="33" t="s">
        <v>2999</v>
      </c>
      <c r="C1964" s="157">
        <v>79</v>
      </c>
      <c r="D1964" s="49" t="s">
        <v>1961</v>
      </c>
      <c r="E1964" s="47" t="s">
        <v>245</v>
      </c>
      <c r="F1964" s="200">
        <v>4687</v>
      </c>
      <c r="G1964" s="48"/>
      <c r="H1964" s="48"/>
      <c r="I1964" s="51" t="s">
        <v>2983</v>
      </c>
      <c r="J1964" s="63" t="s">
        <v>118</v>
      </c>
      <c r="K1964" s="64" t="s">
        <v>2216</v>
      </c>
      <c r="L1964" s="31" t="s">
        <v>2990</v>
      </c>
    </row>
    <row r="1965" spans="1:12" ht="15.75" customHeight="1" x14ac:dyDescent="0.25">
      <c r="A1965" s="34">
        <v>42905</v>
      </c>
      <c r="B1965" s="33" t="s">
        <v>2999</v>
      </c>
      <c r="C1965" s="157">
        <v>80</v>
      </c>
      <c r="D1965" s="49" t="s">
        <v>1932</v>
      </c>
      <c r="E1965" s="47" t="s">
        <v>245</v>
      </c>
      <c r="F1965" s="200">
        <v>540</v>
      </c>
      <c r="G1965" s="48"/>
      <c r="H1965" s="48"/>
      <c r="I1965" s="51" t="s">
        <v>2983</v>
      </c>
      <c r="J1965" s="63" t="s">
        <v>118</v>
      </c>
      <c r="K1965" s="64" t="s">
        <v>2216</v>
      </c>
      <c r="L1965" s="31" t="s">
        <v>2990</v>
      </c>
    </row>
    <row r="1966" spans="1:12" ht="15.75" customHeight="1" x14ac:dyDescent="0.25">
      <c r="A1966" s="34">
        <v>42905</v>
      </c>
      <c r="B1966" s="33" t="s">
        <v>2999</v>
      </c>
      <c r="C1966" s="157">
        <v>81</v>
      </c>
      <c r="D1966" s="49" t="s">
        <v>103</v>
      </c>
      <c r="E1966" s="47" t="s">
        <v>117</v>
      </c>
      <c r="F1966" s="200">
        <v>7583</v>
      </c>
      <c r="G1966" s="48"/>
      <c r="H1966" s="48"/>
      <c r="I1966" s="51" t="s">
        <v>2983</v>
      </c>
      <c r="J1966" s="63" t="s">
        <v>118</v>
      </c>
      <c r="K1966" s="64" t="s">
        <v>2216</v>
      </c>
      <c r="L1966" s="31" t="s">
        <v>2990</v>
      </c>
    </row>
    <row r="1967" spans="1:12" ht="15.75" customHeight="1" x14ac:dyDescent="0.25">
      <c r="A1967" s="34">
        <v>42905</v>
      </c>
      <c r="B1967" s="33" t="s">
        <v>2999</v>
      </c>
      <c r="C1967" s="157">
        <v>82</v>
      </c>
      <c r="D1967" s="49" t="s">
        <v>1963</v>
      </c>
      <c r="E1967" s="47" t="s">
        <v>1964</v>
      </c>
      <c r="F1967" s="200">
        <v>14515</v>
      </c>
      <c r="G1967" s="48"/>
      <c r="H1967" s="48"/>
      <c r="I1967" s="51" t="s">
        <v>2983</v>
      </c>
      <c r="J1967" s="63" t="s">
        <v>118</v>
      </c>
      <c r="K1967" s="64" t="s">
        <v>2216</v>
      </c>
      <c r="L1967" s="31" t="s">
        <v>2990</v>
      </c>
    </row>
    <row r="1968" spans="1:12" ht="15.75" customHeight="1" x14ac:dyDescent="0.25">
      <c r="A1968" s="34">
        <v>42905</v>
      </c>
      <c r="B1968" s="33" t="s">
        <v>2999</v>
      </c>
      <c r="C1968" s="157">
        <v>82</v>
      </c>
      <c r="D1968" s="49" t="s">
        <v>534</v>
      </c>
      <c r="E1968" s="47" t="s">
        <v>117</v>
      </c>
      <c r="F1968" s="200">
        <v>10000</v>
      </c>
      <c r="G1968" s="48"/>
      <c r="H1968" s="48"/>
      <c r="I1968" s="51" t="s">
        <v>2983</v>
      </c>
      <c r="J1968" s="63" t="s">
        <v>118</v>
      </c>
      <c r="K1968" s="64" t="s">
        <v>2216</v>
      </c>
      <c r="L1968" s="31" t="s">
        <v>2990</v>
      </c>
    </row>
    <row r="1969" spans="1:12" ht="15.75" customHeight="1" x14ac:dyDescent="0.25">
      <c r="A1969" s="34">
        <v>42905</v>
      </c>
      <c r="B1969" s="33" t="s">
        <v>2999</v>
      </c>
      <c r="C1969" s="157">
        <v>82</v>
      </c>
      <c r="D1969" s="49" t="s">
        <v>534</v>
      </c>
      <c r="E1969" s="47" t="s">
        <v>117</v>
      </c>
      <c r="F1969" s="200">
        <v>1100</v>
      </c>
      <c r="G1969" s="48"/>
      <c r="H1969" s="48"/>
      <c r="I1969" s="51" t="s">
        <v>2983</v>
      </c>
      <c r="J1969" s="63" t="s">
        <v>118</v>
      </c>
      <c r="K1969" s="64" t="s">
        <v>2216</v>
      </c>
      <c r="L1969" s="31" t="s">
        <v>2990</v>
      </c>
    </row>
    <row r="1970" spans="1:12" ht="15.75" customHeight="1" x14ac:dyDescent="0.25">
      <c r="A1970" s="34">
        <v>42905</v>
      </c>
      <c r="B1970" s="33" t="s">
        <v>2999</v>
      </c>
      <c r="C1970" s="157">
        <v>83</v>
      </c>
      <c r="D1970" s="49" t="s">
        <v>134</v>
      </c>
      <c r="E1970" s="47" t="s">
        <v>460</v>
      </c>
      <c r="F1970" s="200">
        <v>1260</v>
      </c>
      <c r="G1970" s="48"/>
      <c r="H1970" s="48"/>
      <c r="I1970" s="51" t="s">
        <v>2983</v>
      </c>
      <c r="J1970" s="63" t="s">
        <v>118</v>
      </c>
      <c r="K1970" s="64" t="s">
        <v>2216</v>
      </c>
      <c r="L1970" s="31" t="s">
        <v>2990</v>
      </c>
    </row>
    <row r="1971" spans="1:12" ht="15.75" customHeight="1" x14ac:dyDescent="0.25">
      <c r="A1971" s="34">
        <v>42905</v>
      </c>
      <c r="B1971" s="33" t="s">
        <v>2999</v>
      </c>
      <c r="C1971" s="157">
        <v>83</v>
      </c>
      <c r="D1971" s="49" t="s">
        <v>134</v>
      </c>
      <c r="E1971" s="47" t="s">
        <v>1713</v>
      </c>
      <c r="F1971" s="200">
        <v>720</v>
      </c>
      <c r="G1971" s="48"/>
      <c r="H1971" s="48"/>
      <c r="I1971" s="51" t="s">
        <v>2983</v>
      </c>
      <c r="J1971" s="63" t="s">
        <v>118</v>
      </c>
      <c r="K1971" s="64" t="s">
        <v>2216</v>
      </c>
      <c r="L1971" s="31" t="s">
        <v>2990</v>
      </c>
    </row>
    <row r="1972" spans="1:12" ht="15.75" customHeight="1" x14ac:dyDescent="0.25">
      <c r="A1972" s="34">
        <v>42905</v>
      </c>
      <c r="B1972" s="33" t="s">
        <v>2999</v>
      </c>
      <c r="C1972" s="157">
        <v>83</v>
      </c>
      <c r="D1972" s="49" t="s">
        <v>134</v>
      </c>
      <c r="E1972" s="47" t="s">
        <v>460</v>
      </c>
      <c r="F1972" s="200">
        <v>600</v>
      </c>
      <c r="G1972" s="48"/>
      <c r="H1972" s="48"/>
      <c r="I1972" s="51" t="s">
        <v>2983</v>
      </c>
      <c r="J1972" s="63" t="s">
        <v>118</v>
      </c>
      <c r="K1972" s="64" t="s">
        <v>2216</v>
      </c>
      <c r="L1972" s="31" t="s">
        <v>2990</v>
      </c>
    </row>
    <row r="1973" spans="1:12" ht="15.75" customHeight="1" x14ac:dyDescent="0.25">
      <c r="A1973" s="34">
        <v>42905</v>
      </c>
      <c r="B1973" s="33" t="s">
        <v>2999</v>
      </c>
      <c r="C1973" s="157">
        <v>83</v>
      </c>
      <c r="D1973" s="49" t="s">
        <v>134</v>
      </c>
      <c r="E1973" s="47" t="s">
        <v>460</v>
      </c>
      <c r="F1973" s="200">
        <v>600</v>
      </c>
      <c r="G1973" s="48"/>
      <c r="H1973" s="48"/>
      <c r="I1973" s="51" t="s">
        <v>2983</v>
      </c>
      <c r="J1973" s="63" t="s">
        <v>118</v>
      </c>
      <c r="K1973" s="64" t="s">
        <v>2216</v>
      </c>
      <c r="L1973" s="31" t="s">
        <v>2990</v>
      </c>
    </row>
    <row r="1974" spans="1:12" ht="15.75" customHeight="1" x14ac:dyDescent="0.25">
      <c r="A1974" s="34">
        <v>42905</v>
      </c>
      <c r="B1974" s="33" t="s">
        <v>2999</v>
      </c>
      <c r="C1974" s="157">
        <v>83</v>
      </c>
      <c r="D1974" s="49" t="s">
        <v>134</v>
      </c>
      <c r="E1974" s="47" t="s">
        <v>452</v>
      </c>
      <c r="F1974" s="200">
        <v>500</v>
      </c>
      <c r="G1974" s="48"/>
      <c r="H1974" s="48"/>
      <c r="I1974" s="51" t="s">
        <v>2983</v>
      </c>
      <c r="J1974" s="63" t="s">
        <v>118</v>
      </c>
      <c r="K1974" s="64" t="s">
        <v>2216</v>
      </c>
      <c r="L1974" s="31" t="s">
        <v>2990</v>
      </c>
    </row>
    <row r="1975" spans="1:12" ht="30" customHeight="1" x14ac:dyDescent="0.25">
      <c r="A1975" s="34">
        <v>42905</v>
      </c>
      <c r="B1975" s="33" t="s">
        <v>2999</v>
      </c>
      <c r="C1975" s="157">
        <v>83</v>
      </c>
      <c r="D1975" s="49" t="s">
        <v>134</v>
      </c>
      <c r="E1975" s="47" t="s">
        <v>317</v>
      </c>
      <c r="F1975" s="200">
        <v>42.75</v>
      </c>
      <c r="G1975" s="48"/>
      <c r="H1975" s="48"/>
      <c r="I1975" s="51" t="s">
        <v>2983</v>
      </c>
      <c r="J1975" s="63" t="s">
        <v>118</v>
      </c>
      <c r="K1975" s="64" t="s">
        <v>2216</v>
      </c>
      <c r="L1975" s="31" t="s">
        <v>2990</v>
      </c>
    </row>
    <row r="1976" spans="1:12" ht="30" customHeight="1" x14ac:dyDescent="0.25">
      <c r="A1976" s="34">
        <v>42905</v>
      </c>
      <c r="B1976" s="33" t="s">
        <v>2999</v>
      </c>
      <c r="C1976" s="157">
        <v>84</v>
      </c>
      <c r="D1976" s="49" t="s">
        <v>103</v>
      </c>
      <c r="E1976" s="47" t="s">
        <v>117</v>
      </c>
      <c r="F1976" s="200">
        <v>500</v>
      </c>
      <c r="G1976" s="48"/>
      <c r="H1976" s="48"/>
      <c r="I1976" s="51" t="s">
        <v>2983</v>
      </c>
      <c r="J1976" s="63" t="s">
        <v>118</v>
      </c>
      <c r="K1976" s="64" t="s">
        <v>2216</v>
      </c>
      <c r="L1976" s="31" t="s">
        <v>2990</v>
      </c>
    </row>
    <row r="1977" spans="1:12" ht="15.75" customHeight="1" x14ac:dyDescent="0.25">
      <c r="A1977" s="34">
        <v>42905</v>
      </c>
      <c r="B1977" s="33" t="s">
        <v>2999</v>
      </c>
      <c r="C1977" s="157">
        <v>85</v>
      </c>
      <c r="D1977" s="49" t="s">
        <v>860</v>
      </c>
      <c r="E1977" s="47" t="s">
        <v>702</v>
      </c>
      <c r="F1977" s="200">
        <v>1500</v>
      </c>
      <c r="G1977" s="48"/>
      <c r="H1977" s="48"/>
      <c r="I1977" s="51" t="s">
        <v>2983</v>
      </c>
      <c r="J1977" s="63" t="s">
        <v>118</v>
      </c>
      <c r="K1977" s="58" t="s">
        <v>10</v>
      </c>
      <c r="L1977" s="31" t="s">
        <v>10</v>
      </c>
    </row>
    <row r="1978" spans="1:12" ht="15.75" customHeight="1" x14ac:dyDescent="0.25">
      <c r="A1978" s="34">
        <v>42905</v>
      </c>
      <c r="B1978" s="33" t="s">
        <v>2999</v>
      </c>
      <c r="C1978" s="157">
        <v>86</v>
      </c>
      <c r="D1978" s="49" t="s">
        <v>134</v>
      </c>
      <c r="E1978" s="47" t="s">
        <v>1967</v>
      </c>
      <c r="F1978" s="200">
        <v>1700</v>
      </c>
      <c r="G1978" s="48"/>
      <c r="H1978" s="48"/>
      <c r="I1978" s="51" t="s">
        <v>2983</v>
      </c>
      <c r="J1978" s="63" t="s">
        <v>118</v>
      </c>
      <c r="K1978" s="64" t="s">
        <v>2216</v>
      </c>
      <c r="L1978" s="31" t="s">
        <v>2990</v>
      </c>
    </row>
    <row r="1979" spans="1:12" ht="15.75" customHeight="1" x14ac:dyDescent="0.25">
      <c r="A1979" s="34">
        <v>42905</v>
      </c>
      <c r="B1979" s="33" t="s">
        <v>2999</v>
      </c>
      <c r="C1979" s="157">
        <v>87</v>
      </c>
      <c r="D1979" s="49" t="s">
        <v>134</v>
      </c>
      <c r="E1979" s="47" t="s">
        <v>1968</v>
      </c>
      <c r="F1979" s="200">
        <v>4965</v>
      </c>
      <c r="G1979" s="48"/>
      <c r="H1979" s="48"/>
      <c r="I1979" s="51" t="s">
        <v>2983</v>
      </c>
      <c r="J1979" s="63" t="s">
        <v>118</v>
      </c>
      <c r="K1979" s="64" t="s">
        <v>2216</v>
      </c>
      <c r="L1979" s="31" t="s">
        <v>2990</v>
      </c>
    </row>
    <row r="1980" spans="1:12" ht="15.75" customHeight="1" x14ac:dyDescent="0.25">
      <c r="A1980" s="34">
        <v>42905</v>
      </c>
      <c r="B1980" s="33" t="s">
        <v>2999</v>
      </c>
      <c r="C1980" s="157">
        <v>88</v>
      </c>
      <c r="D1980" s="49" t="s">
        <v>1869</v>
      </c>
      <c r="E1980" s="47" t="s">
        <v>1969</v>
      </c>
      <c r="F1980" s="200">
        <v>3646.6</v>
      </c>
      <c r="G1980" s="48"/>
      <c r="H1980" s="48"/>
      <c r="I1980" s="51" t="s">
        <v>2983</v>
      </c>
      <c r="J1980" s="63" t="s">
        <v>118</v>
      </c>
      <c r="K1980" s="64" t="s">
        <v>2216</v>
      </c>
      <c r="L1980" s="31" t="s">
        <v>2990</v>
      </c>
    </row>
    <row r="1981" spans="1:12" ht="15.75" customHeight="1" x14ac:dyDescent="0.25">
      <c r="A1981" s="34">
        <v>42905</v>
      </c>
      <c r="B1981" s="33" t="s">
        <v>2999</v>
      </c>
      <c r="C1981" s="157">
        <v>89</v>
      </c>
      <c r="D1981" s="49" t="s">
        <v>1952</v>
      </c>
      <c r="E1981" s="47" t="s">
        <v>1948</v>
      </c>
      <c r="F1981" s="200">
        <v>28100</v>
      </c>
      <c r="G1981" s="48"/>
      <c r="H1981" s="48"/>
      <c r="I1981" s="51" t="s">
        <v>2983</v>
      </c>
      <c r="J1981" s="63" t="s">
        <v>118</v>
      </c>
      <c r="K1981" s="64" t="s">
        <v>2216</v>
      </c>
      <c r="L1981" s="31" t="s">
        <v>2990</v>
      </c>
    </row>
    <row r="1982" spans="1:12" ht="15.75" customHeight="1" x14ac:dyDescent="0.25">
      <c r="A1982" s="34">
        <v>42905</v>
      </c>
      <c r="B1982" s="33" t="s">
        <v>2999</v>
      </c>
      <c r="C1982" s="157">
        <v>90</v>
      </c>
      <c r="D1982" s="49" t="s">
        <v>271</v>
      </c>
      <c r="E1982" s="47" t="s">
        <v>1971</v>
      </c>
      <c r="F1982" s="200">
        <v>270</v>
      </c>
      <c r="G1982" s="48"/>
      <c r="H1982" s="48"/>
      <c r="I1982" s="51" t="s">
        <v>2983</v>
      </c>
      <c r="J1982" s="63" t="s">
        <v>118</v>
      </c>
      <c r="K1982" s="64" t="s">
        <v>2216</v>
      </c>
      <c r="L1982" s="31" t="s">
        <v>2990</v>
      </c>
    </row>
    <row r="1983" spans="1:12" ht="15.75" customHeight="1" x14ac:dyDescent="0.25">
      <c r="A1983" s="34">
        <v>42905</v>
      </c>
      <c r="B1983" s="33" t="s">
        <v>2999</v>
      </c>
      <c r="C1983" s="157">
        <v>90</v>
      </c>
      <c r="D1983" s="49" t="s">
        <v>271</v>
      </c>
      <c r="E1983" s="47" t="s">
        <v>1973</v>
      </c>
      <c r="F1983" s="200">
        <v>180</v>
      </c>
      <c r="G1983" s="48"/>
      <c r="H1983" s="48"/>
      <c r="I1983" s="51" t="s">
        <v>2983</v>
      </c>
      <c r="J1983" s="63" t="s">
        <v>118</v>
      </c>
      <c r="K1983" s="64" t="s">
        <v>2216</v>
      </c>
      <c r="L1983" s="31" t="s">
        <v>2990</v>
      </c>
    </row>
    <row r="1984" spans="1:12" ht="15" customHeight="1" x14ac:dyDescent="0.25">
      <c r="A1984" s="34">
        <v>42905</v>
      </c>
      <c r="B1984" s="33" t="s">
        <v>2999</v>
      </c>
      <c r="C1984" s="157">
        <v>91</v>
      </c>
      <c r="D1984" s="49" t="s">
        <v>271</v>
      </c>
      <c r="E1984" s="47" t="s">
        <v>1974</v>
      </c>
      <c r="F1984" s="200">
        <v>1700</v>
      </c>
      <c r="G1984" s="48"/>
      <c r="H1984" s="48"/>
      <c r="I1984" s="51" t="s">
        <v>2983</v>
      </c>
      <c r="J1984" s="63" t="s">
        <v>118</v>
      </c>
      <c r="K1984" s="64" t="s">
        <v>2216</v>
      </c>
      <c r="L1984" s="31" t="s">
        <v>2990</v>
      </c>
    </row>
    <row r="1985" spans="1:12" ht="15.75" customHeight="1" x14ac:dyDescent="0.25">
      <c r="A1985" s="34">
        <v>42905</v>
      </c>
      <c r="B1985" s="33" t="s">
        <v>2999</v>
      </c>
      <c r="C1985" s="157">
        <v>92</v>
      </c>
      <c r="D1985" s="49" t="s">
        <v>127</v>
      </c>
      <c r="E1985" s="47" t="s">
        <v>1978</v>
      </c>
      <c r="F1985" s="200">
        <v>8746</v>
      </c>
      <c r="G1985" s="48"/>
      <c r="H1985" s="48"/>
      <c r="I1985" s="51" t="s">
        <v>2983</v>
      </c>
      <c r="J1985" s="63" t="s">
        <v>118</v>
      </c>
      <c r="K1985" s="64" t="s">
        <v>2216</v>
      </c>
      <c r="L1985" s="31" t="s">
        <v>2990</v>
      </c>
    </row>
    <row r="1986" spans="1:12" ht="15.75" customHeight="1" x14ac:dyDescent="0.25">
      <c r="A1986" s="34">
        <v>42905</v>
      </c>
      <c r="B1986" s="33" t="s">
        <v>2999</v>
      </c>
      <c r="C1986" s="157">
        <v>128</v>
      </c>
      <c r="D1986" s="49" t="s">
        <v>199</v>
      </c>
      <c r="E1986" s="47" t="s">
        <v>1977</v>
      </c>
      <c r="F1986" s="200">
        <v>2475</v>
      </c>
      <c r="G1986" s="48"/>
      <c r="H1986" s="48"/>
      <c r="I1986" s="51" t="s">
        <v>2983</v>
      </c>
      <c r="J1986" s="63" t="s">
        <v>118</v>
      </c>
      <c r="K1986" s="64" t="s">
        <v>2216</v>
      </c>
      <c r="L1986" s="31" t="s">
        <v>2990</v>
      </c>
    </row>
    <row r="1987" spans="1:12" ht="15.75" customHeight="1" x14ac:dyDescent="0.25">
      <c r="A1987" s="34">
        <v>42905</v>
      </c>
      <c r="B1987" s="33" t="s">
        <v>2999</v>
      </c>
      <c r="C1987" s="157">
        <v>142</v>
      </c>
      <c r="D1987" s="49" t="s">
        <v>199</v>
      </c>
      <c r="E1987" s="47" t="s">
        <v>1975</v>
      </c>
      <c r="F1987" s="200">
        <v>6000</v>
      </c>
      <c r="G1987" s="48"/>
      <c r="H1987" s="48"/>
      <c r="I1987" s="51" t="s">
        <v>2983</v>
      </c>
      <c r="J1987" s="63" t="s">
        <v>118</v>
      </c>
      <c r="K1987" s="64" t="s">
        <v>2216</v>
      </c>
      <c r="L1987" s="31" t="s">
        <v>2990</v>
      </c>
    </row>
    <row r="1988" spans="1:12" ht="15.75" customHeight="1" x14ac:dyDescent="0.25">
      <c r="A1988" s="131">
        <v>42905</v>
      </c>
      <c r="B1988" s="132" t="s">
        <v>2999</v>
      </c>
      <c r="C1988" s="176">
        <v>173</v>
      </c>
      <c r="D1988" s="133"/>
      <c r="E1988" s="133" t="s">
        <v>3239</v>
      </c>
      <c r="F1988" s="203">
        <v>250</v>
      </c>
      <c r="G1988" s="134"/>
      <c r="H1988" s="134"/>
      <c r="I1988" s="141" t="s">
        <v>2983</v>
      </c>
      <c r="J1988" s="141" t="s">
        <v>118</v>
      </c>
      <c r="K1988" s="135" t="s">
        <v>2216</v>
      </c>
      <c r="L1988" s="135"/>
    </row>
    <row r="1989" spans="1:12" ht="15.75" customHeight="1" x14ac:dyDescent="0.25">
      <c r="A1989" s="34">
        <v>42906</v>
      </c>
      <c r="B1989" s="33" t="s">
        <v>2999</v>
      </c>
      <c r="C1989" s="157">
        <v>34</v>
      </c>
      <c r="D1989" s="49" t="s">
        <v>340</v>
      </c>
      <c r="E1989" s="47" t="s">
        <v>1829</v>
      </c>
      <c r="F1989" s="200">
        <v>265</v>
      </c>
      <c r="G1989" s="48"/>
      <c r="H1989" s="48"/>
      <c r="I1989" s="51" t="s">
        <v>2983</v>
      </c>
      <c r="J1989" s="63" t="s">
        <v>142</v>
      </c>
      <c r="K1989" s="31" t="s">
        <v>3408</v>
      </c>
      <c r="L1989" s="31" t="s">
        <v>2975</v>
      </c>
    </row>
    <row r="1990" spans="1:12" ht="15.75" customHeight="1" x14ac:dyDescent="0.25">
      <c r="A1990" s="131">
        <v>42906</v>
      </c>
      <c r="B1990" s="132" t="s">
        <v>2999</v>
      </c>
      <c r="C1990" s="176">
        <v>56</v>
      </c>
      <c r="D1990" s="133"/>
      <c r="E1990" s="133" t="s">
        <v>2974</v>
      </c>
      <c r="F1990" s="203">
        <v>200</v>
      </c>
      <c r="G1990" s="134"/>
      <c r="H1990" s="134"/>
      <c r="I1990" s="141" t="s">
        <v>2983</v>
      </c>
      <c r="J1990" s="141" t="s">
        <v>142</v>
      </c>
      <c r="K1990" s="135" t="s">
        <v>2974</v>
      </c>
      <c r="L1990" s="135"/>
    </row>
    <row r="1991" spans="1:12" ht="15.75" customHeight="1" x14ac:dyDescent="0.25">
      <c r="A1991" s="34">
        <v>42906</v>
      </c>
      <c r="B1991" s="33" t="s">
        <v>2999</v>
      </c>
      <c r="C1991" s="157">
        <v>93</v>
      </c>
      <c r="D1991" s="49" t="s">
        <v>127</v>
      </c>
      <c r="E1991" s="47" t="s">
        <v>1979</v>
      </c>
      <c r="F1991" s="200">
        <v>405</v>
      </c>
      <c r="G1991" s="48"/>
      <c r="H1991" s="48"/>
      <c r="I1991" s="51" t="s">
        <v>2983</v>
      </c>
      <c r="J1991" s="63" t="s">
        <v>118</v>
      </c>
      <c r="K1991" s="64" t="s">
        <v>2216</v>
      </c>
      <c r="L1991" s="31" t="s">
        <v>2990</v>
      </c>
    </row>
    <row r="1992" spans="1:12" ht="15.75" customHeight="1" x14ac:dyDescent="0.25">
      <c r="A1992" s="34">
        <v>42906</v>
      </c>
      <c r="B1992" s="33" t="s">
        <v>2999</v>
      </c>
      <c r="C1992" s="157">
        <v>94</v>
      </c>
      <c r="D1992" s="49" t="s">
        <v>134</v>
      </c>
      <c r="E1992" s="47" t="s">
        <v>1980</v>
      </c>
      <c r="F1992" s="200">
        <v>2970</v>
      </c>
      <c r="G1992" s="48"/>
      <c r="H1992" s="48"/>
      <c r="I1992" s="51" t="s">
        <v>2983</v>
      </c>
      <c r="J1992" s="63" t="s">
        <v>118</v>
      </c>
      <c r="K1992" s="64" t="s">
        <v>2216</v>
      </c>
      <c r="L1992" s="31" t="s">
        <v>2990</v>
      </c>
    </row>
    <row r="1993" spans="1:12" ht="15.75" customHeight="1" x14ac:dyDescent="0.25">
      <c r="A1993" s="34">
        <v>42906</v>
      </c>
      <c r="B1993" s="33" t="s">
        <v>2999</v>
      </c>
      <c r="C1993" s="157">
        <v>94</v>
      </c>
      <c r="D1993" s="49" t="s">
        <v>134</v>
      </c>
      <c r="E1993" s="47" t="s">
        <v>1981</v>
      </c>
      <c r="F1993" s="200">
        <v>2000</v>
      </c>
      <c r="G1993" s="48"/>
      <c r="H1993" s="48"/>
      <c r="I1993" s="51" t="s">
        <v>2983</v>
      </c>
      <c r="J1993" s="63" t="s">
        <v>118</v>
      </c>
      <c r="K1993" s="64" t="s">
        <v>2216</v>
      </c>
      <c r="L1993" s="31" t="s">
        <v>2990</v>
      </c>
    </row>
    <row r="1994" spans="1:12" ht="15.75" customHeight="1" x14ac:dyDescent="0.25">
      <c r="A1994" s="34">
        <v>42906</v>
      </c>
      <c r="B1994" s="33" t="s">
        <v>2999</v>
      </c>
      <c r="C1994" s="157">
        <v>94</v>
      </c>
      <c r="D1994" s="49" t="s">
        <v>134</v>
      </c>
      <c r="E1994" s="47" t="s">
        <v>1982</v>
      </c>
      <c r="F1994" s="200">
        <v>450</v>
      </c>
      <c r="G1994" s="48"/>
      <c r="H1994" s="48"/>
      <c r="I1994" s="51" t="s">
        <v>2983</v>
      </c>
      <c r="J1994" s="63" t="s">
        <v>118</v>
      </c>
      <c r="K1994" s="58" t="s">
        <v>10</v>
      </c>
      <c r="L1994" s="31" t="s">
        <v>10</v>
      </c>
    </row>
    <row r="1995" spans="1:12" ht="15.75" customHeight="1" x14ac:dyDescent="0.25">
      <c r="A1995" s="34">
        <v>42906</v>
      </c>
      <c r="B1995" s="33" t="s">
        <v>2999</v>
      </c>
      <c r="C1995" s="157">
        <v>94</v>
      </c>
      <c r="D1995" s="49" t="s">
        <v>134</v>
      </c>
      <c r="E1995" s="47" t="s">
        <v>1983</v>
      </c>
      <c r="F1995" s="200">
        <v>300</v>
      </c>
      <c r="G1995" s="48"/>
      <c r="H1995" s="48"/>
      <c r="I1995" s="51" t="s">
        <v>2983</v>
      </c>
      <c r="J1995" s="63" t="s">
        <v>118</v>
      </c>
      <c r="K1995" s="58" t="s">
        <v>10</v>
      </c>
      <c r="L1995" s="31" t="s">
        <v>10</v>
      </c>
    </row>
    <row r="1996" spans="1:12" ht="15.75" customHeight="1" x14ac:dyDescent="0.25">
      <c r="A1996" s="34">
        <v>42906</v>
      </c>
      <c r="B1996" s="33" t="s">
        <v>2999</v>
      </c>
      <c r="C1996" s="157">
        <v>95</v>
      </c>
      <c r="D1996" s="49" t="s">
        <v>1880</v>
      </c>
      <c r="E1996" s="47" t="s">
        <v>117</v>
      </c>
      <c r="F1996" s="200">
        <v>9445</v>
      </c>
      <c r="G1996" s="48"/>
      <c r="H1996" s="48"/>
      <c r="I1996" s="51" t="s">
        <v>2983</v>
      </c>
      <c r="J1996" s="63" t="s">
        <v>118</v>
      </c>
      <c r="K1996" s="64" t="s">
        <v>2216</v>
      </c>
      <c r="L1996" s="31" t="s">
        <v>2990</v>
      </c>
    </row>
    <row r="1997" spans="1:12" ht="15.75" customHeight="1" x14ac:dyDescent="0.25">
      <c r="A1997" s="34">
        <v>42906</v>
      </c>
      <c r="B1997" s="33" t="s">
        <v>2999</v>
      </c>
      <c r="C1997" s="157">
        <v>95</v>
      </c>
      <c r="D1997" s="49" t="s">
        <v>1880</v>
      </c>
      <c r="E1997" s="47" t="s">
        <v>117</v>
      </c>
      <c r="F1997" s="200">
        <v>416.5</v>
      </c>
      <c r="G1997" s="48"/>
      <c r="H1997" s="48"/>
      <c r="I1997" s="51" t="s">
        <v>2983</v>
      </c>
      <c r="J1997" s="63" t="s">
        <v>118</v>
      </c>
      <c r="K1997" s="64" t="s">
        <v>2216</v>
      </c>
      <c r="L1997" s="31" t="s">
        <v>2990</v>
      </c>
    </row>
    <row r="1998" spans="1:12" ht="15.75" customHeight="1" x14ac:dyDescent="0.25">
      <c r="A1998" s="131">
        <v>42906</v>
      </c>
      <c r="B1998" s="132" t="s">
        <v>2999</v>
      </c>
      <c r="C1998" s="176">
        <v>168</v>
      </c>
      <c r="D1998" s="133"/>
      <c r="E1998" s="133" t="s">
        <v>3238</v>
      </c>
      <c r="F1998" s="203">
        <v>129.25</v>
      </c>
      <c r="G1998" s="134"/>
      <c r="H1998" s="134"/>
      <c r="I1998" s="141" t="s">
        <v>2983</v>
      </c>
      <c r="J1998" s="141" t="s">
        <v>118</v>
      </c>
      <c r="K1998" s="141" t="s">
        <v>2216</v>
      </c>
      <c r="L1998" s="135"/>
    </row>
    <row r="1999" spans="1:12" ht="15.75" customHeight="1" x14ac:dyDescent="0.25">
      <c r="A1999" s="34">
        <v>42907</v>
      </c>
      <c r="B1999" s="33" t="s">
        <v>2999</v>
      </c>
      <c r="C1999" s="157">
        <v>2</v>
      </c>
      <c r="D1999" s="49" t="s">
        <v>1998</v>
      </c>
      <c r="E1999" s="47" t="s">
        <v>1999</v>
      </c>
      <c r="F1999" s="200">
        <v>250</v>
      </c>
      <c r="G1999" s="48"/>
      <c r="H1999" s="48"/>
      <c r="I1999" s="51" t="s">
        <v>2983</v>
      </c>
      <c r="J1999" s="63" t="s">
        <v>142</v>
      </c>
      <c r="K1999" s="58" t="s">
        <v>2974</v>
      </c>
      <c r="L1999" s="31" t="s">
        <v>2974</v>
      </c>
    </row>
    <row r="2000" spans="1:12" ht="15.75" customHeight="1" x14ac:dyDescent="0.25">
      <c r="A2000" s="34">
        <v>42907</v>
      </c>
      <c r="B2000" s="33" t="s">
        <v>2999</v>
      </c>
      <c r="C2000" s="157">
        <v>35</v>
      </c>
      <c r="D2000" s="49" t="s">
        <v>429</v>
      </c>
      <c r="E2000" s="47" t="s">
        <v>1997</v>
      </c>
      <c r="F2000" s="200">
        <v>68</v>
      </c>
      <c r="G2000" s="48"/>
      <c r="H2000" s="48"/>
      <c r="I2000" s="51" t="s">
        <v>2983</v>
      </c>
      <c r="J2000" s="63" t="s">
        <v>142</v>
      </c>
      <c r="K2000" s="31" t="s">
        <v>2989</v>
      </c>
      <c r="L2000" s="31" t="s">
        <v>2975</v>
      </c>
    </row>
    <row r="2001" spans="1:12" ht="15.75" customHeight="1" x14ac:dyDescent="0.25">
      <c r="A2001" s="34">
        <v>42907</v>
      </c>
      <c r="B2001" s="33" t="s">
        <v>2999</v>
      </c>
      <c r="C2001" s="157">
        <v>36</v>
      </c>
      <c r="D2001" s="49" t="s">
        <v>1962</v>
      </c>
      <c r="E2001" s="47" t="s">
        <v>1943</v>
      </c>
      <c r="F2001" s="200">
        <v>28</v>
      </c>
      <c r="G2001" s="48"/>
      <c r="H2001" s="48"/>
      <c r="I2001" s="51" t="s">
        <v>2983</v>
      </c>
      <c r="J2001" s="63" t="s">
        <v>142</v>
      </c>
      <c r="K2001" s="58" t="s">
        <v>2979</v>
      </c>
      <c r="L2001" s="31" t="s">
        <v>2979</v>
      </c>
    </row>
    <row r="2002" spans="1:12" ht="15.75" customHeight="1" x14ac:dyDescent="0.25">
      <c r="A2002" s="131">
        <v>42907</v>
      </c>
      <c r="B2002" s="132" t="s">
        <v>2999</v>
      </c>
      <c r="C2002" s="176">
        <v>57</v>
      </c>
      <c r="D2002" s="133"/>
      <c r="E2002" s="136" t="s">
        <v>3236</v>
      </c>
      <c r="F2002" s="203">
        <v>68</v>
      </c>
      <c r="G2002" s="134"/>
      <c r="H2002" s="134"/>
      <c r="I2002" s="141" t="s">
        <v>2983</v>
      </c>
      <c r="J2002" s="141" t="s">
        <v>142</v>
      </c>
      <c r="K2002" s="135" t="s">
        <v>2977</v>
      </c>
      <c r="L2002" s="135"/>
    </row>
    <row r="2003" spans="1:12" ht="15.75" customHeight="1" x14ac:dyDescent="0.25">
      <c r="A2003" s="34">
        <v>42907</v>
      </c>
      <c r="B2003" s="33" t="s">
        <v>2999</v>
      </c>
      <c r="C2003" s="157">
        <v>96</v>
      </c>
      <c r="D2003" s="49" t="s">
        <v>443</v>
      </c>
      <c r="E2003" s="47" t="s">
        <v>117</v>
      </c>
      <c r="F2003" s="200">
        <v>2400</v>
      </c>
      <c r="G2003" s="48"/>
      <c r="H2003" s="48"/>
      <c r="I2003" s="51" t="s">
        <v>2983</v>
      </c>
      <c r="J2003" s="63" t="s">
        <v>118</v>
      </c>
      <c r="K2003" s="64" t="s">
        <v>2216</v>
      </c>
      <c r="L2003" s="31" t="s">
        <v>2990</v>
      </c>
    </row>
    <row r="2004" spans="1:12" ht="15" customHeight="1" x14ac:dyDescent="0.25">
      <c r="A2004" s="34">
        <v>42907</v>
      </c>
      <c r="B2004" s="33" t="s">
        <v>2999</v>
      </c>
      <c r="C2004" s="157">
        <v>96</v>
      </c>
      <c r="D2004" s="49" t="s">
        <v>443</v>
      </c>
      <c r="E2004" s="47" t="s">
        <v>117</v>
      </c>
      <c r="F2004" s="200">
        <v>35</v>
      </c>
      <c r="G2004" s="48"/>
      <c r="H2004" s="48"/>
      <c r="I2004" s="51" t="s">
        <v>2983</v>
      </c>
      <c r="J2004" s="63" t="s">
        <v>118</v>
      </c>
      <c r="K2004" s="64" t="s">
        <v>2216</v>
      </c>
      <c r="L2004" s="31" t="s">
        <v>2990</v>
      </c>
    </row>
    <row r="2005" spans="1:12" ht="15.75" customHeight="1" x14ac:dyDescent="0.25">
      <c r="A2005" s="34">
        <v>42907</v>
      </c>
      <c r="B2005" s="33" t="s">
        <v>2999</v>
      </c>
      <c r="C2005" s="157">
        <v>97</v>
      </c>
      <c r="D2005" s="49" t="s">
        <v>199</v>
      </c>
      <c r="E2005" s="47" t="s">
        <v>1984</v>
      </c>
      <c r="F2005" s="200">
        <v>10000</v>
      </c>
      <c r="G2005" s="48"/>
      <c r="H2005" s="48"/>
      <c r="I2005" s="51" t="s">
        <v>2983</v>
      </c>
      <c r="J2005" s="63" t="s">
        <v>118</v>
      </c>
      <c r="K2005" s="64" t="s">
        <v>2216</v>
      </c>
      <c r="L2005" s="31" t="s">
        <v>2990</v>
      </c>
    </row>
    <row r="2006" spans="1:12" ht="15.75" customHeight="1" x14ac:dyDescent="0.25">
      <c r="A2006" s="34">
        <v>42907</v>
      </c>
      <c r="B2006" s="33" t="s">
        <v>2999</v>
      </c>
      <c r="C2006" s="157">
        <v>97</v>
      </c>
      <c r="D2006" s="49" t="s">
        <v>199</v>
      </c>
      <c r="E2006" s="47" t="s">
        <v>1984</v>
      </c>
      <c r="F2006" s="200">
        <v>10000</v>
      </c>
      <c r="G2006" s="48"/>
      <c r="H2006" s="48"/>
      <c r="I2006" s="51" t="s">
        <v>2983</v>
      </c>
      <c r="J2006" s="63" t="s">
        <v>118</v>
      </c>
      <c r="K2006" s="64" t="s">
        <v>2216</v>
      </c>
      <c r="L2006" s="31" t="s">
        <v>2990</v>
      </c>
    </row>
    <row r="2007" spans="1:12" ht="15.75" customHeight="1" x14ac:dyDescent="0.25">
      <c r="A2007" s="34">
        <v>42907</v>
      </c>
      <c r="B2007" s="33" t="s">
        <v>2999</v>
      </c>
      <c r="C2007" s="157">
        <v>97</v>
      </c>
      <c r="D2007" s="49" t="s">
        <v>199</v>
      </c>
      <c r="E2007" s="47" t="s">
        <v>1985</v>
      </c>
      <c r="F2007" s="200">
        <v>4780</v>
      </c>
      <c r="G2007" s="48"/>
      <c r="H2007" s="48"/>
      <c r="I2007" s="51" t="s">
        <v>2983</v>
      </c>
      <c r="J2007" s="63" t="s">
        <v>118</v>
      </c>
      <c r="K2007" s="64" t="s">
        <v>2216</v>
      </c>
      <c r="L2007" s="31" t="s">
        <v>2990</v>
      </c>
    </row>
    <row r="2008" spans="1:12" ht="15" customHeight="1" x14ac:dyDescent="0.25">
      <c r="A2008" s="34">
        <v>42907</v>
      </c>
      <c r="B2008" s="33" t="s">
        <v>2999</v>
      </c>
      <c r="C2008" s="157">
        <v>97</v>
      </c>
      <c r="D2008" s="49" t="s">
        <v>199</v>
      </c>
      <c r="E2008" s="47" t="s">
        <v>1986</v>
      </c>
      <c r="F2008" s="200">
        <v>1300</v>
      </c>
      <c r="G2008" s="48"/>
      <c r="H2008" s="48"/>
      <c r="I2008" s="51" t="s">
        <v>2983</v>
      </c>
      <c r="J2008" s="63" t="s">
        <v>118</v>
      </c>
      <c r="K2008" s="58" t="s">
        <v>10</v>
      </c>
      <c r="L2008" s="31" t="s">
        <v>10</v>
      </c>
    </row>
    <row r="2009" spans="1:12" ht="31.5" customHeight="1" x14ac:dyDescent="0.25">
      <c r="A2009" s="34">
        <v>42907</v>
      </c>
      <c r="B2009" s="33" t="s">
        <v>2999</v>
      </c>
      <c r="C2009" s="157">
        <v>97</v>
      </c>
      <c r="D2009" s="49" t="s">
        <v>199</v>
      </c>
      <c r="E2009" s="47" t="s">
        <v>1987</v>
      </c>
      <c r="F2009" s="200">
        <v>1100</v>
      </c>
      <c r="G2009" s="48"/>
      <c r="H2009" s="48"/>
      <c r="I2009" s="51" t="s">
        <v>2983</v>
      </c>
      <c r="J2009" s="63" t="s">
        <v>118</v>
      </c>
      <c r="K2009" s="58" t="s">
        <v>10</v>
      </c>
      <c r="L2009" s="31" t="s">
        <v>10</v>
      </c>
    </row>
    <row r="2010" spans="1:12" ht="15.75" customHeight="1" x14ac:dyDescent="0.25">
      <c r="A2010" s="34">
        <v>42907</v>
      </c>
      <c r="B2010" s="33" t="s">
        <v>2999</v>
      </c>
      <c r="C2010" s="157">
        <v>97</v>
      </c>
      <c r="D2010" s="49" t="s">
        <v>199</v>
      </c>
      <c r="E2010" s="47" t="s">
        <v>1988</v>
      </c>
      <c r="F2010" s="200">
        <v>600</v>
      </c>
      <c r="G2010" s="48"/>
      <c r="H2010" s="48"/>
      <c r="I2010" s="51" t="s">
        <v>2983</v>
      </c>
      <c r="J2010" s="63" t="s">
        <v>118</v>
      </c>
      <c r="K2010" s="64" t="s">
        <v>2216</v>
      </c>
      <c r="L2010" s="31" t="s">
        <v>2990</v>
      </c>
    </row>
    <row r="2011" spans="1:12" ht="15.75" customHeight="1" x14ac:dyDescent="0.25">
      <c r="A2011" s="34">
        <v>42907</v>
      </c>
      <c r="B2011" s="33" t="s">
        <v>2999</v>
      </c>
      <c r="C2011" s="157">
        <v>97</v>
      </c>
      <c r="D2011" s="49" t="s">
        <v>199</v>
      </c>
      <c r="E2011" s="47" t="s">
        <v>1989</v>
      </c>
      <c r="F2011" s="200">
        <v>600</v>
      </c>
      <c r="G2011" s="48"/>
      <c r="H2011" s="48"/>
      <c r="I2011" s="51" t="s">
        <v>2983</v>
      </c>
      <c r="J2011" s="63" t="s">
        <v>118</v>
      </c>
      <c r="K2011" s="58" t="s">
        <v>10</v>
      </c>
      <c r="L2011" s="31" t="s">
        <v>10</v>
      </c>
    </row>
    <row r="2012" spans="1:12" ht="15.75" customHeight="1" x14ac:dyDescent="0.25">
      <c r="A2012" s="34">
        <v>42907</v>
      </c>
      <c r="B2012" s="33" t="s">
        <v>2999</v>
      </c>
      <c r="C2012" s="157">
        <v>97</v>
      </c>
      <c r="D2012" s="49" t="s">
        <v>199</v>
      </c>
      <c r="E2012" s="47" t="s">
        <v>1990</v>
      </c>
      <c r="F2012" s="200">
        <v>350</v>
      </c>
      <c r="G2012" s="48"/>
      <c r="H2012" s="48"/>
      <c r="I2012" s="51" t="s">
        <v>2983</v>
      </c>
      <c r="J2012" s="63" t="s">
        <v>118</v>
      </c>
      <c r="K2012" s="58" t="s">
        <v>10</v>
      </c>
      <c r="L2012" s="31" t="s">
        <v>10</v>
      </c>
    </row>
    <row r="2013" spans="1:12" ht="15.75" customHeight="1" x14ac:dyDescent="0.25">
      <c r="A2013" s="34">
        <v>42907</v>
      </c>
      <c r="B2013" s="33" t="s">
        <v>2999</v>
      </c>
      <c r="C2013" s="157">
        <v>97</v>
      </c>
      <c r="D2013" s="49" t="s">
        <v>199</v>
      </c>
      <c r="E2013" s="47" t="s">
        <v>1988</v>
      </c>
      <c r="F2013" s="200">
        <v>300</v>
      </c>
      <c r="G2013" s="48"/>
      <c r="H2013" s="48"/>
      <c r="I2013" s="51" t="s">
        <v>2983</v>
      </c>
      <c r="J2013" s="63" t="s">
        <v>118</v>
      </c>
      <c r="K2013" s="64" t="s">
        <v>2216</v>
      </c>
      <c r="L2013" s="31" t="s">
        <v>2990</v>
      </c>
    </row>
    <row r="2014" spans="1:12" ht="15.75" customHeight="1" x14ac:dyDescent="0.25">
      <c r="A2014" s="34">
        <v>42907</v>
      </c>
      <c r="B2014" s="33" t="s">
        <v>2999</v>
      </c>
      <c r="C2014" s="157">
        <v>98</v>
      </c>
      <c r="D2014" s="49" t="s">
        <v>265</v>
      </c>
      <c r="E2014" s="47" t="s">
        <v>117</v>
      </c>
      <c r="F2014" s="200">
        <v>18500</v>
      </c>
      <c r="G2014" s="48"/>
      <c r="H2014" s="48"/>
      <c r="I2014" s="51" t="s">
        <v>2983</v>
      </c>
      <c r="J2014" s="63" t="s">
        <v>118</v>
      </c>
      <c r="K2014" s="64" t="s">
        <v>2216</v>
      </c>
      <c r="L2014" s="31" t="s">
        <v>2990</v>
      </c>
    </row>
    <row r="2015" spans="1:12" ht="15.75" customHeight="1" x14ac:dyDescent="0.25">
      <c r="A2015" s="34">
        <v>42907</v>
      </c>
      <c r="B2015" s="33" t="s">
        <v>2999</v>
      </c>
      <c r="C2015" s="157">
        <v>99</v>
      </c>
      <c r="D2015" s="49" t="s">
        <v>393</v>
      </c>
      <c r="E2015" s="47" t="s">
        <v>702</v>
      </c>
      <c r="F2015" s="200">
        <v>500</v>
      </c>
      <c r="G2015" s="48"/>
      <c r="H2015" s="48"/>
      <c r="I2015" s="51" t="s">
        <v>2983</v>
      </c>
      <c r="J2015" s="63" t="s">
        <v>118</v>
      </c>
      <c r="K2015" s="58" t="s">
        <v>10</v>
      </c>
      <c r="L2015" s="31" t="s">
        <v>10</v>
      </c>
    </row>
    <row r="2016" spans="1:12" ht="15.75" customHeight="1" x14ac:dyDescent="0.25">
      <c r="A2016" s="34">
        <v>42907</v>
      </c>
      <c r="B2016" s="33" t="s">
        <v>2999</v>
      </c>
      <c r="C2016" s="157">
        <v>100</v>
      </c>
      <c r="D2016" s="49" t="s">
        <v>1992</v>
      </c>
      <c r="E2016" s="47" t="s">
        <v>117</v>
      </c>
      <c r="F2016" s="200">
        <v>1900</v>
      </c>
      <c r="G2016" s="48"/>
      <c r="H2016" s="48"/>
      <c r="I2016" s="51" t="s">
        <v>2983</v>
      </c>
      <c r="J2016" s="63" t="s">
        <v>118</v>
      </c>
      <c r="K2016" s="64" t="s">
        <v>2216</v>
      </c>
      <c r="L2016" s="31" t="s">
        <v>2990</v>
      </c>
    </row>
    <row r="2017" spans="1:12" ht="15.75" customHeight="1" x14ac:dyDescent="0.25">
      <c r="A2017" s="34">
        <v>42907</v>
      </c>
      <c r="B2017" s="33" t="s">
        <v>2999</v>
      </c>
      <c r="C2017" s="157">
        <v>100</v>
      </c>
      <c r="D2017" s="49" t="s">
        <v>1992</v>
      </c>
      <c r="E2017" s="47" t="s">
        <v>117</v>
      </c>
      <c r="F2017" s="200">
        <v>2700</v>
      </c>
      <c r="G2017" s="48"/>
      <c r="H2017" s="48"/>
      <c r="I2017" s="51" t="s">
        <v>2983</v>
      </c>
      <c r="J2017" s="63" t="s">
        <v>118</v>
      </c>
      <c r="K2017" s="64" t="s">
        <v>2216</v>
      </c>
      <c r="L2017" s="31" t="s">
        <v>2990</v>
      </c>
    </row>
    <row r="2018" spans="1:12" ht="15.75" customHeight="1" x14ac:dyDescent="0.25">
      <c r="A2018" s="34">
        <v>42907</v>
      </c>
      <c r="B2018" s="33" t="s">
        <v>2999</v>
      </c>
      <c r="C2018" s="157">
        <v>101</v>
      </c>
      <c r="D2018" s="49" t="s">
        <v>134</v>
      </c>
      <c r="E2018" s="47" t="s">
        <v>1993</v>
      </c>
      <c r="F2018" s="200">
        <v>1700</v>
      </c>
      <c r="G2018" s="48"/>
      <c r="H2018" s="48"/>
      <c r="I2018" s="51" t="s">
        <v>2983</v>
      </c>
      <c r="J2018" s="63" t="s">
        <v>118</v>
      </c>
      <c r="K2018" s="64" t="s">
        <v>2216</v>
      </c>
      <c r="L2018" s="31" t="s">
        <v>2990</v>
      </c>
    </row>
    <row r="2019" spans="1:12" ht="15.75" customHeight="1" x14ac:dyDescent="0.25">
      <c r="A2019" s="34">
        <v>42907</v>
      </c>
      <c r="B2019" s="33" t="s">
        <v>2999</v>
      </c>
      <c r="C2019" s="157">
        <v>101</v>
      </c>
      <c r="D2019" s="49" t="s">
        <v>134</v>
      </c>
      <c r="E2019" s="47" t="s">
        <v>1994</v>
      </c>
      <c r="F2019" s="200">
        <v>1160</v>
      </c>
      <c r="G2019" s="48"/>
      <c r="H2019" s="48"/>
      <c r="I2019" s="51" t="s">
        <v>2983</v>
      </c>
      <c r="J2019" s="63" t="s">
        <v>118</v>
      </c>
      <c r="K2019" s="64" t="s">
        <v>2216</v>
      </c>
      <c r="L2019" s="31" t="s">
        <v>2990</v>
      </c>
    </row>
    <row r="2020" spans="1:12" ht="15.75" customHeight="1" x14ac:dyDescent="0.25">
      <c r="A2020" s="34">
        <v>42907</v>
      </c>
      <c r="B2020" s="33" t="s">
        <v>2999</v>
      </c>
      <c r="C2020" s="157">
        <v>101</v>
      </c>
      <c r="D2020" s="49" t="s">
        <v>134</v>
      </c>
      <c r="E2020" s="47" t="s">
        <v>159</v>
      </c>
      <c r="F2020" s="200">
        <v>20</v>
      </c>
      <c r="G2020" s="48"/>
      <c r="H2020" s="48"/>
      <c r="I2020" s="51" t="s">
        <v>2983</v>
      </c>
      <c r="J2020" s="63" t="s">
        <v>118</v>
      </c>
      <c r="K2020" s="58" t="s">
        <v>10</v>
      </c>
      <c r="L2020" s="31" t="s">
        <v>10</v>
      </c>
    </row>
    <row r="2021" spans="1:12" ht="15.75" customHeight="1" x14ac:dyDescent="0.25">
      <c r="A2021" s="34">
        <v>42907</v>
      </c>
      <c r="B2021" s="33" t="s">
        <v>2999</v>
      </c>
      <c r="C2021" s="157">
        <v>102</v>
      </c>
      <c r="D2021" s="49" t="s">
        <v>127</v>
      </c>
      <c r="E2021" s="47" t="s">
        <v>1995</v>
      </c>
      <c r="F2021" s="200">
        <v>1600</v>
      </c>
      <c r="G2021" s="48"/>
      <c r="H2021" s="48"/>
      <c r="I2021" s="51" t="s">
        <v>2983</v>
      </c>
      <c r="J2021" s="63" t="s">
        <v>118</v>
      </c>
      <c r="K2021" s="64" t="s">
        <v>2216</v>
      </c>
      <c r="L2021" s="31" t="s">
        <v>2990</v>
      </c>
    </row>
    <row r="2022" spans="1:12" ht="15.75" customHeight="1" x14ac:dyDescent="0.25">
      <c r="A2022" s="34">
        <v>42907</v>
      </c>
      <c r="B2022" s="33" t="s">
        <v>2999</v>
      </c>
      <c r="C2022" s="157">
        <v>102</v>
      </c>
      <c r="D2022" s="49" t="s">
        <v>127</v>
      </c>
      <c r="E2022" s="47" t="s">
        <v>1996</v>
      </c>
      <c r="F2022" s="200">
        <v>600</v>
      </c>
      <c r="G2022" s="48"/>
      <c r="H2022" s="48"/>
      <c r="I2022" s="51" t="s">
        <v>2983</v>
      </c>
      <c r="J2022" s="63" t="s">
        <v>118</v>
      </c>
      <c r="K2022" s="64" t="s">
        <v>2216</v>
      </c>
      <c r="L2022" s="31" t="s">
        <v>2990</v>
      </c>
    </row>
    <row r="2023" spans="1:12" ht="15.75" customHeight="1" x14ac:dyDescent="0.25">
      <c r="A2023" s="34">
        <v>42907</v>
      </c>
      <c r="B2023" s="33" t="s">
        <v>2999</v>
      </c>
      <c r="C2023" s="157">
        <v>102</v>
      </c>
      <c r="D2023" s="49" t="s">
        <v>127</v>
      </c>
      <c r="E2023" s="47" t="s">
        <v>1996</v>
      </c>
      <c r="F2023" s="200">
        <v>175</v>
      </c>
      <c r="G2023" s="48"/>
      <c r="H2023" s="48"/>
      <c r="I2023" s="51" t="s">
        <v>2983</v>
      </c>
      <c r="J2023" s="63" t="s">
        <v>118</v>
      </c>
      <c r="K2023" s="64" t="s">
        <v>2216</v>
      </c>
      <c r="L2023" s="31" t="s">
        <v>2990</v>
      </c>
    </row>
    <row r="2024" spans="1:12" ht="15.75" customHeight="1" x14ac:dyDescent="0.25">
      <c r="A2024" s="34">
        <v>42907</v>
      </c>
      <c r="B2024" s="33" t="s">
        <v>2999</v>
      </c>
      <c r="C2024" s="157">
        <v>103</v>
      </c>
      <c r="D2024" s="49" t="s">
        <v>443</v>
      </c>
      <c r="E2024" s="47" t="s">
        <v>117</v>
      </c>
      <c r="F2024" s="200">
        <v>504</v>
      </c>
      <c r="G2024" s="48"/>
      <c r="H2024" s="48"/>
      <c r="I2024" s="51" t="s">
        <v>2983</v>
      </c>
      <c r="J2024" s="63" t="s">
        <v>118</v>
      </c>
      <c r="K2024" s="64" t="s">
        <v>2216</v>
      </c>
      <c r="L2024" s="31" t="s">
        <v>2990</v>
      </c>
    </row>
    <row r="2025" spans="1:12" ht="15.75" customHeight="1" x14ac:dyDescent="0.25">
      <c r="A2025" s="34">
        <v>42907</v>
      </c>
      <c r="B2025" s="33" t="s">
        <v>2999</v>
      </c>
      <c r="C2025" s="157">
        <v>103</v>
      </c>
      <c r="D2025" s="49" t="s">
        <v>443</v>
      </c>
      <c r="E2025" s="47" t="s">
        <v>117</v>
      </c>
      <c r="F2025" s="200">
        <v>292</v>
      </c>
      <c r="G2025" s="48"/>
      <c r="H2025" s="48"/>
      <c r="I2025" s="51" t="s">
        <v>2983</v>
      </c>
      <c r="J2025" s="63" t="s">
        <v>118</v>
      </c>
      <c r="K2025" s="64" t="s">
        <v>2216</v>
      </c>
      <c r="L2025" s="31" t="s">
        <v>2990</v>
      </c>
    </row>
    <row r="2026" spans="1:12" ht="15.75" customHeight="1" x14ac:dyDescent="0.25">
      <c r="A2026" s="34">
        <v>42907</v>
      </c>
      <c r="B2026" s="33" t="s">
        <v>2999</v>
      </c>
      <c r="C2026" s="157">
        <v>103</v>
      </c>
      <c r="D2026" s="49" t="s">
        <v>443</v>
      </c>
      <c r="E2026" s="47" t="s">
        <v>117</v>
      </c>
      <c r="F2026" s="200">
        <v>54</v>
      </c>
      <c r="G2026" s="48"/>
      <c r="H2026" s="48"/>
      <c r="I2026" s="51" t="s">
        <v>2983</v>
      </c>
      <c r="J2026" s="63" t="s">
        <v>118</v>
      </c>
      <c r="K2026" s="64" t="s">
        <v>2216</v>
      </c>
      <c r="L2026" s="31" t="s">
        <v>2990</v>
      </c>
    </row>
    <row r="2027" spans="1:12" ht="15.75" customHeight="1" x14ac:dyDescent="0.25">
      <c r="A2027" s="34">
        <v>42907</v>
      </c>
      <c r="B2027" s="33" t="s">
        <v>2999</v>
      </c>
      <c r="C2027" s="157">
        <v>103</v>
      </c>
      <c r="D2027" s="49" t="s">
        <v>443</v>
      </c>
      <c r="E2027" s="47" t="s">
        <v>117</v>
      </c>
      <c r="F2027" s="200">
        <v>54</v>
      </c>
      <c r="G2027" s="48"/>
      <c r="H2027" s="48"/>
      <c r="I2027" s="51" t="s">
        <v>2983</v>
      </c>
      <c r="J2027" s="63" t="s">
        <v>118</v>
      </c>
      <c r="K2027" s="64" t="s">
        <v>2216</v>
      </c>
      <c r="L2027" s="31" t="s">
        <v>2990</v>
      </c>
    </row>
    <row r="2028" spans="1:12" ht="15.75" customHeight="1" x14ac:dyDescent="0.25">
      <c r="A2028" s="34">
        <v>42907</v>
      </c>
      <c r="B2028" s="33" t="s">
        <v>2999</v>
      </c>
      <c r="C2028" s="157">
        <v>117</v>
      </c>
      <c r="D2028" s="49" t="s">
        <v>1991</v>
      </c>
      <c r="E2028" s="47" t="s">
        <v>117</v>
      </c>
      <c r="F2028" s="200">
        <v>1050</v>
      </c>
      <c r="G2028" s="48"/>
      <c r="H2028" s="48"/>
      <c r="I2028" s="51" t="s">
        <v>2983</v>
      </c>
      <c r="J2028" s="63" t="s">
        <v>118</v>
      </c>
      <c r="K2028" s="64" t="s">
        <v>2216</v>
      </c>
      <c r="L2028" s="31" t="s">
        <v>2990</v>
      </c>
    </row>
    <row r="2029" spans="1:12" ht="15.75" customHeight="1" x14ac:dyDescent="0.25">
      <c r="A2029" s="34">
        <v>42907</v>
      </c>
      <c r="B2029" s="33" t="s">
        <v>2999</v>
      </c>
      <c r="C2029" s="157">
        <v>128</v>
      </c>
      <c r="D2029" s="49" t="s">
        <v>190</v>
      </c>
      <c r="E2029" s="47" t="s">
        <v>325</v>
      </c>
      <c r="F2029" s="200">
        <v>10000</v>
      </c>
      <c r="G2029" s="48"/>
      <c r="H2029" s="48"/>
      <c r="I2029" s="51" t="s">
        <v>2983</v>
      </c>
      <c r="J2029" s="63" t="s">
        <v>118</v>
      </c>
      <c r="K2029" s="64" t="s">
        <v>2216</v>
      </c>
      <c r="L2029" s="31" t="s">
        <v>2990</v>
      </c>
    </row>
    <row r="2030" spans="1:12" ht="15.75" customHeight="1" x14ac:dyDescent="0.25">
      <c r="A2030" s="34">
        <v>42907</v>
      </c>
      <c r="B2030" s="33" t="s">
        <v>2999</v>
      </c>
      <c r="C2030" s="157">
        <v>128</v>
      </c>
      <c r="D2030" s="49" t="s">
        <v>190</v>
      </c>
      <c r="E2030" s="47" t="s">
        <v>325</v>
      </c>
      <c r="F2030" s="200">
        <v>10000</v>
      </c>
      <c r="G2030" s="48"/>
      <c r="H2030" s="48"/>
      <c r="I2030" s="51" t="s">
        <v>2983</v>
      </c>
      <c r="J2030" s="63" t="s">
        <v>118</v>
      </c>
      <c r="K2030" s="64" t="s">
        <v>2216</v>
      </c>
      <c r="L2030" s="31" t="s">
        <v>2990</v>
      </c>
    </row>
    <row r="2031" spans="1:12" ht="15.75" customHeight="1" x14ac:dyDescent="0.25">
      <c r="A2031" s="34">
        <v>42907</v>
      </c>
      <c r="B2031" s="33" t="s">
        <v>2999</v>
      </c>
      <c r="C2031" s="157">
        <v>129</v>
      </c>
      <c r="D2031" s="49" t="s">
        <v>265</v>
      </c>
      <c r="E2031" s="47" t="s">
        <v>117</v>
      </c>
      <c r="F2031" s="200">
        <v>10400</v>
      </c>
      <c r="G2031" s="48"/>
      <c r="H2031" s="48"/>
      <c r="I2031" s="51" t="s">
        <v>2983</v>
      </c>
      <c r="J2031" s="63" t="s">
        <v>118</v>
      </c>
      <c r="K2031" s="64" t="s">
        <v>2216</v>
      </c>
      <c r="L2031" s="31" t="s">
        <v>2990</v>
      </c>
    </row>
    <row r="2032" spans="1:12" ht="15.75" customHeight="1" x14ac:dyDescent="0.25">
      <c r="A2032" s="131">
        <v>42907</v>
      </c>
      <c r="B2032" s="132" t="s">
        <v>2999</v>
      </c>
      <c r="C2032" s="176">
        <v>169</v>
      </c>
      <c r="D2032" s="133"/>
      <c r="E2032" s="133" t="s">
        <v>3238</v>
      </c>
      <c r="F2032" s="203">
        <v>1400</v>
      </c>
      <c r="G2032" s="134"/>
      <c r="H2032" s="134"/>
      <c r="I2032" s="141" t="s">
        <v>2983</v>
      </c>
      <c r="J2032" s="141" t="s">
        <v>118</v>
      </c>
      <c r="K2032" s="135" t="s">
        <v>10</v>
      </c>
      <c r="L2032" s="135"/>
    </row>
    <row r="2033" spans="1:13" ht="15.75" customHeight="1" x14ac:dyDescent="0.25">
      <c r="A2033" s="34">
        <v>42908</v>
      </c>
      <c r="B2033" s="33" t="s">
        <v>2999</v>
      </c>
      <c r="C2033" s="157">
        <v>31</v>
      </c>
      <c r="D2033" s="49" t="s">
        <v>2010</v>
      </c>
      <c r="E2033" s="47" t="s">
        <v>2011</v>
      </c>
      <c r="F2033" s="200">
        <v>28</v>
      </c>
      <c r="G2033" s="48"/>
      <c r="H2033" s="48"/>
      <c r="I2033" s="51" t="s">
        <v>2983</v>
      </c>
      <c r="J2033" s="63" t="s">
        <v>142</v>
      </c>
      <c r="K2033" s="58" t="s">
        <v>2979</v>
      </c>
      <c r="L2033" s="31" t="s">
        <v>2979</v>
      </c>
    </row>
    <row r="2034" spans="1:13" ht="15.75" customHeight="1" x14ac:dyDescent="0.25">
      <c r="A2034" s="34">
        <v>42908</v>
      </c>
      <c r="B2034" s="33" t="s">
        <v>2999</v>
      </c>
      <c r="C2034" s="157">
        <v>37</v>
      </c>
      <c r="D2034" s="49" t="s">
        <v>143</v>
      </c>
      <c r="E2034" s="47" t="s">
        <v>2004</v>
      </c>
      <c r="F2034" s="200">
        <v>400</v>
      </c>
      <c r="G2034" s="48"/>
      <c r="H2034" s="48"/>
      <c r="I2034" s="51" t="s">
        <v>2983</v>
      </c>
      <c r="J2034" s="63" t="s">
        <v>142</v>
      </c>
      <c r="K2034" s="31" t="s">
        <v>2989</v>
      </c>
      <c r="L2034" s="31" t="s">
        <v>2989</v>
      </c>
    </row>
    <row r="2035" spans="1:13" ht="31.5" customHeight="1" x14ac:dyDescent="0.25">
      <c r="A2035" s="34">
        <v>42908</v>
      </c>
      <c r="B2035" s="33" t="s">
        <v>2999</v>
      </c>
      <c r="C2035" s="157">
        <v>37</v>
      </c>
      <c r="D2035" s="49" t="s">
        <v>143</v>
      </c>
      <c r="E2035" s="47" t="s">
        <v>2005</v>
      </c>
      <c r="F2035" s="200">
        <v>300</v>
      </c>
      <c r="G2035" s="48"/>
      <c r="H2035" s="48"/>
      <c r="I2035" s="51" t="s">
        <v>2983</v>
      </c>
      <c r="J2035" s="63" t="s">
        <v>142</v>
      </c>
      <c r="K2035" s="31" t="s">
        <v>2989</v>
      </c>
      <c r="L2035" s="31" t="s">
        <v>2989</v>
      </c>
    </row>
    <row r="2036" spans="1:13" ht="15.75" customHeight="1" x14ac:dyDescent="0.25">
      <c r="A2036" s="34">
        <v>42908</v>
      </c>
      <c r="B2036" s="33" t="s">
        <v>2999</v>
      </c>
      <c r="C2036" s="157">
        <v>37</v>
      </c>
      <c r="D2036" s="49" t="s">
        <v>2007</v>
      </c>
      <c r="E2036" s="47" t="s">
        <v>2008</v>
      </c>
      <c r="F2036" s="200">
        <v>97.5</v>
      </c>
      <c r="G2036" s="48"/>
      <c r="H2036" s="48"/>
      <c r="I2036" s="51" t="s">
        <v>2983</v>
      </c>
      <c r="J2036" s="63" t="s">
        <v>142</v>
      </c>
      <c r="K2036" s="31" t="s">
        <v>2989</v>
      </c>
      <c r="L2036" s="31" t="s">
        <v>2989</v>
      </c>
    </row>
    <row r="2037" spans="1:13" ht="15.75" customHeight="1" x14ac:dyDescent="0.25">
      <c r="A2037" s="34">
        <v>42908</v>
      </c>
      <c r="B2037" s="33" t="s">
        <v>2999</v>
      </c>
      <c r="C2037" s="157">
        <v>42</v>
      </c>
      <c r="D2037" s="49" t="s">
        <v>2040</v>
      </c>
      <c r="E2037" s="47" t="s">
        <v>2041</v>
      </c>
      <c r="F2037" s="200">
        <v>1650</v>
      </c>
      <c r="G2037" s="48"/>
      <c r="H2037" s="48"/>
      <c r="I2037" s="51" t="s">
        <v>2983</v>
      </c>
      <c r="J2037" s="63" t="s">
        <v>142</v>
      </c>
      <c r="K2037" s="31" t="s">
        <v>2974</v>
      </c>
      <c r="L2037" s="31" t="s">
        <v>2975</v>
      </c>
    </row>
    <row r="2038" spans="1:13" ht="15.75" customHeight="1" x14ac:dyDescent="0.25">
      <c r="A2038" s="34">
        <v>42908</v>
      </c>
      <c r="B2038" s="33" t="s">
        <v>2999</v>
      </c>
      <c r="C2038" s="157">
        <v>44</v>
      </c>
      <c r="D2038" s="49" t="s">
        <v>1887</v>
      </c>
      <c r="E2038" s="47" t="s">
        <v>2009</v>
      </c>
      <c r="F2038" s="200">
        <v>6103</v>
      </c>
      <c r="G2038" s="48"/>
      <c r="H2038" s="48"/>
      <c r="I2038" s="51" t="s">
        <v>2983</v>
      </c>
      <c r="J2038" s="63" t="s">
        <v>142</v>
      </c>
      <c r="K2038" s="58" t="s">
        <v>46</v>
      </c>
      <c r="L2038" s="31" t="s">
        <v>46</v>
      </c>
    </row>
    <row r="2039" spans="1:13" ht="15.75" customHeight="1" x14ac:dyDescent="0.25">
      <c r="A2039" s="34">
        <v>42908</v>
      </c>
      <c r="B2039" s="33" t="s">
        <v>2999</v>
      </c>
      <c r="C2039" s="157">
        <v>104</v>
      </c>
      <c r="D2039" s="49" t="s">
        <v>127</v>
      </c>
      <c r="E2039" s="47" t="s">
        <v>2002</v>
      </c>
      <c r="F2039" s="200">
        <v>1200</v>
      </c>
      <c r="G2039" s="48"/>
      <c r="H2039" s="48"/>
      <c r="I2039" s="51" t="s">
        <v>2983</v>
      </c>
      <c r="J2039" s="63" t="s">
        <v>118</v>
      </c>
      <c r="K2039" s="64" t="s">
        <v>2216</v>
      </c>
      <c r="L2039" s="31" t="s">
        <v>2990</v>
      </c>
    </row>
    <row r="2040" spans="1:13" ht="15.75" customHeight="1" x14ac:dyDescent="0.25">
      <c r="A2040" s="34">
        <v>42908</v>
      </c>
      <c r="B2040" s="33" t="s">
        <v>2999</v>
      </c>
      <c r="C2040" s="157">
        <v>104</v>
      </c>
      <c r="D2040" s="49" t="s">
        <v>127</v>
      </c>
      <c r="E2040" s="47" t="s">
        <v>2003</v>
      </c>
      <c r="F2040" s="200">
        <v>800</v>
      </c>
      <c r="G2040" s="48"/>
      <c r="H2040" s="48"/>
      <c r="I2040" s="51" t="s">
        <v>2983</v>
      </c>
      <c r="J2040" s="63" t="s">
        <v>118</v>
      </c>
      <c r="K2040" s="64" t="s">
        <v>2216</v>
      </c>
      <c r="L2040" s="31" t="s">
        <v>2990</v>
      </c>
    </row>
    <row r="2041" spans="1:13" ht="15.75" customHeight="1" x14ac:dyDescent="0.25">
      <c r="A2041" s="34">
        <v>42908</v>
      </c>
      <c r="B2041" s="33" t="s">
        <v>2999</v>
      </c>
      <c r="C2041" s="157">
        <v>104</v>
      </c>
      <c r="D2041" s="49" t="s">
        <v>127</v>
      </c>
      <c r="E2041" s="47" t="s">
        <v>2006</v>
      </c>
      <c r="F2041" s="200">
        <v>220</v>
      </c>
      <c r="G2041" s="48"/>
      <c r="H2041" s="48"/>
      <c r="I2041" s="51" t="s">
        <v>2983</v>
      </c>
      <c r="J2041" s="63" t="s">
        <v>118</v>
      </c>
      <c r="K2041" s="64" t="s">
        <v>2216</v>
      </c>
      <c r="L2041" s="31" t="s">
        <v>2990</v>
      </c>
    </row>
    <row r="2042" spans="1:13" ht="15.75" customHeight="1" x14ac:dyDescent="0.25">
      <c r="A2042" s="34">
        <v>42908</v>
      </c>
      <c r="B2042" s="33" t="s">
        <v>2999</v>
      </c>
      <c r="C2042" s="157">
        <v>105</v>
      </c>
      <c r="D2042" s="49" t="s">
        <v>134</v>
      </c>
      <c r="E2042" s="47" t="s">
        <v>2001</v>
      </c>
      <c r="F2042" s="200">
        <v>2000</v>
      </c>
      <c r="G2042" s="48"/>
      <c r="H2042" s="48"/>
      <c r="I2042" s="51" t="s">
        <v>2983</v>
      </c>
      <c r="J2042" s="63" t="s">
        <v>118</v>
      </c>
      <c r="K2042" s="64" t="s">
        <v>2216</v>
      </c>
      <c r="L2042" s="31" t="s">
        <v>2990</v>
      </c>
    </row>
    <row r="2043" spans="1:13" ht="15.75" customHeight="1" x14ac:dyDescent="0.25">
      <c r="A2043" s="34">
        <v>42908</v>
      </c>
      <c r="B2043" s="33" t="s">
        <v>2999</v>
      </c>
      <c r="C2043" s="157">
        <v>151</v>
      </c>
      <c r="D2043" s="49" t="s">
        <v>143</v>
      </c>
      <c r="E2043" s="47" t="s">
        <v>2000</v>
      </c>
      <c r="F2043" s="200">
        <v>17550</v>
      </c>
      <c r="G2043" s="48"/>
      <c r="H2043" s="48"/>
      <c r="I2043" s="51" t="s">
        <v>2983</v>
      </c>
      <c r="J2043" s="63" t="s">
        <v>118</v>
      </c>
      <c r="K2043" s="31" t="s">
        <v>2216</v>
      </c>
      <c r="L2043" s="31" t="s">
        <v>2975</v>
      </c>
    </row>
    <row r="2044" spans="1:13" ht="15.75" customHeight="1" x14ac:dyDescent="0.25">
      <c r="A2044" s="34">
        <v>42908</v>
      </c>
      <c r="B2044" s="33" t="s">
        <v>2999</v>
      </c>
      <c r="C2044" s="157">
        <v>153</v>
      </c>
      <c r="D2044" s="49" t="s">
        <v>199</v>
      </c>
      <c r="E2044" s="47" t="s">
        <v>325</v>
      </c>
      <c r="F2044" s="200">
        <v>10000</v>
      </c>
      <c r="G2044" s="48"/>
      <c r="H2044" s="48"/>
      <c r="I2044" s="51" t="s">
        <v>2983</v>
      </c>
      <c r="J2044" s="63" t="s">
        <v>118</v>
      </c>
      <c r="K2044" s="64" t="s">
        <v>2216</v>
      </c>
      <c r="L2044" s="31" t="s">
        <v>2990</v>
      </c>
    </row>
    <row r="2045" spans="1:13" ht="15.75" customHeight="1" x14ac:dyDescent="0.25">
      <c r="A2045" s="33">
        <v>42908</v>
      </c>
      <c r="B2045" s="33" t="s">
        <v>2999</v>
      </c>
      <c r="C2045" s="157">
        <v>163</v>
      </c>
      <c r="D2045" s="30"/>
      <c r="E2045" s="30" t="s">
        <v>631</v>
      </c>
      <c r="F2045" s="201">
        <v>308</v>
      </c>
      <c r="G2045" s="31"/>
      <c r="H2045" s="31"/>
      <c r="I2045" s="58" t="s">
        <v>2983</v>
      </c>
      <c r="J2045" s="31" t="s">
        <v>118</v>
      </c>
      <c r="K2045" s="31" t="s">
        <v>2216</v>
      </c>
      <c r="L2045" s="31"/>
      <c r="M2045" s="130"/>
    </row>
    <row r="2046" spans="1:13" ht="15.75" customHeight="1" x14ac:dyDescent="0.25">
      <c r="A2046" s="34">
        <v>42909</v>
      </c>
      <c r="B2046" s="33" t="s">
        <v>2999</v>
      </c>
      <c r="C2046" s="157">
        <v>38</v>
      </c>
      <c r="D2046" s="49" t="s">
        <v>155</v>
      </c>
      <c r="E2046" s="47" t="s">
        <v>2012</v>
      </c>
      <c r="F2046" s="200">
        <v>4000</v>
      </c>
      <c r="G2046" s="48"/>
      <c r="H2046" s="48"/>
      <c r="I2046" s="51" t="s">
        <v>2983</v>
      </c>
      <c r="J2046" s="63" t="s">
        <v>142</v>
      </c>
      <c r="K2046" s="31" t="s">
        <v>2989</v>
      </c>
      <c r="L2046" s="31" t="s">
        <v>2989</v>
      </c>
    </row>
    <row r="2047" spans="1:13" ht="15.75" customHeight="1" x14ac:dyDescent="0.25">
      <c r="A2047" s="34">
        <v>42909</v>
      </c>
      <c r="B2047" s="33" t="s">
        <v>2999</v>
      </c>
      <c r="C2047" s="157">
        <v>38</v>
      </c>
      <c r="D2047" s="49" t="s">
        <v>155</v>
      </c>
      <c r="E2047" s="47" t="s">
        <v>2012</v>
      </c>
      <c r="F2047" s="200">
        <v>2000</v>
      </c>
      <c r="G2047" s="48"/>
      <c r="H2047" s="48"/>
      <c r="I2047" s="51" t="s">
        <v>2983</v>
      </c>
      <c r="J2047" s="63" t="s">
        <v>142</v>
      </c>
      <c r="K2047" s="31" t="s">
        <v>2989</v>
      </c>
      <c r="L2047" s="31" t="s">
        <v>2989</v>
      </c>
    </row>
    <row r="2048" spans="1:13" ht="15.75" customHeight="1" x14ac:dyDescent="0.25">
      <c r="A2048" s="34">
        <v>42910</v>
      </c>
      <c r="B2048" s="33" t="s">
        <v>2999</v>
      </c>
      <c r="C2048" s="157">
        <v>41</v>
      </c>
      <c r="D2048" s="49" t="s">
        <v>2013</v>
      </c>
      <c r="E2048" s="47" t="s">
        <v>2014</v>
      </c>
      <c r="F2048" s="200">
        <v>1350</v>
      </c>
      <c r="G2048" s="48"/>
      <c r="H2048" s="48"/>
      <c r="I2048" s="51" t="s">
        <v>2983</v>
      </c>
      <c r="J2048" s="63" t="s">
        <v>142</v>
      </c>
      <c r="K2048" s="58" t="s">
        <v>2980</v>
      </c>
      <c r="L2048" s="31" t="s">
        <v>2989</v>
      </c>
    </row>
    <row r="2049" spans="1:13" ht="15.75" customHeight="1" x14ac:dyDescent="0.25">
      <c r="A2049" s="34">
        <v>42910</v>
      </c>
      <c r="B2049" s="33" t="s">
        <v>2999</v>
      </c>
      <c r="C2049" s="157">
        <v>41</v>
      </c>
      <c r="D2049" s="49" t="s">
        <v>2015</v>
      </c>
      <c r="E2049" s="47" t="s">
        <v>2014</v>
      </c>
      <c r="F2049" s="200">
        <v>1350</v>
      </c>
      <c r="G2049" s="48"/>
      <c r="H2049" s="48"/>
      <c r="I2049" s="51" t="s">
        <v>2983</v>
      </c>
      <c r="J2049" s="63" t="s">
        <v>142</v>
      </c>
      <c r="K2049" s="58" t="s">
        <v>2980</v>
      </c>
      <c r="L2049" s="31" t="s">
        <v>2989</v>
      </c>
    </row>
    <row r="2050" spans="1:13" ht="15.75" customHeight="1" x14ac:dyDescent="0.25">
      <c r="A2050" s="34">
        <v>42910</v>
      </c>
      <c r="B2050" s="33" t="s">
        <v>2999</v>
      </c>
      <c r="C2050" s="157">
        <v>41</v>
      </c>
      <c r="D2050" s="49" t="s">
        <v>2016</v>
      </c>
      <c r="E2050" s="47" t="s">
        <v>2014</v>
      </c>
      <c r="F2050" s="200">
        <v>1275</v>
      </c>
      <c r="G2050" s="48"/>
      <c r="H2050" s="48"/>
      <c r="I2050" s="51" t="s">
        <v>2983</v>
      </c>
      <c r="J2050" s="63" t="s">
        <v>142</v>
      </c>
      <c r="K2050" s="58" t="s">
        <v>2980</v>
      </c>
      <c r="L2050" s="31" t="s">
        <v>2989</v>
      </c>
    </row>
    <row r="2051" spans="1:13" ht="15.75" customHeight="1" x14ac:dyDescent="0.25">
      <c r="A2051" s="34">
        <v>42910</v>
      </c>
      <c r="B2051" s="33" t="s">
        <v>2999</v>
      </c>
      <c r="C2051" s="157">
        <v>41</v>
      </c>
      <c r="D2051" s="49" t="s">
        <v>2017</v>
      </c>
      <c r="E2051" s="47" t="s">
        <v>2014</v>
      </c>
      <c r="F2051" s="200">
        <v>1275</v>
      </c>
      <c r="G2051" s="48"/>
      <c r="H2051" s="48"/>
      <c r="I2051" s="51" t="s">
        <v>2983</v>
      </c>
      <c r="J2051" s="63" t="s">
        <v>142</v>
      </c>
      <c r="K2051" s="58" t="s">
        <v>2980</v>
      </c>
      <c r="L2051" s="31" t="s">
        <v>2989</v>
      </c>
    </row>
    <row r="2052" spans="1:13" ht="15.75" customHeight="1" x14ac:dyDescent="0.25">
      <c r="A2052" s="34">
        <v>42910</v>
      </c>
      <c r="B2052" s="33" t="s">
        <v>2999</v>
      </c>
      <c r="C2052" s="157">
        <v>41</v>
      </c>
      <c r="D2052" s="49" t="s">
        <v>2018</v>
      </c>
      <c r="E2052" s="47" t="s">
        <v>2014</v>
      </c>
      <c r="F2052" s="200">
        <v>675</v>
      </c>
      <c r="G2052" s="48"/>
      <c r="H2052" s="48"/>
      <c r="I2052" s="51" t="s">
        <v>2983</v>
      </c>
      <c r="J2052" s="63" t="s">
        <v>142</v>
      </c>
      <c r="K2052" s="58" t="s">
        <v>2980</v>
      </c>
      <c r="L2052" s="31" t="s">
        <v>2989</v>
      </c>
    </row>
    <row r="2053" spans="1:13" ht="15.75" customHeight="1" x14ac:dyDescent="0.25">
      <c r="A2053" s="34">
        <v>42910</v>
      </c>
      <c r="B2053" s="33" t="s">
        <v>2999</v>
      </c>
      <c r="C2053" s="157">
        <v>41</v>
      </c>
      <c r="D2053" s="49" t="s">
        <v>2019</v>
      </c>
      <c r="E2053" s="47" t="s">
        <v>2014</v>
      </c>
      <c r="F2053" s="200">
        <v>375</v>
      </c>
      <c r="G2053" s="48"/>
      <c r="H2053" s="48"/>
      <c r="I2053" s="51" t="s">
        <v>2983</v>
      </c>
      <c r="J2053" s="63" t="s">
        <v>142</v>
      </c>
      <c r="K2053" s="58" t="s">
        <v>2980</v>
      </c>
      <c r="L2053" s="31" t="s">
        <v>2989</v>
      </c>
    </row>
    <row r="2054" spans="1:13" ht="15.75" customHeight="1" x14ac:dyDescent="0.25">
      <c r="A2054" s="34">
        <v>42910</v>
      </c>
      <c r="B2054" s="33" t="s">
        <v>2999</v>
      </c>
      <c r="C2054" s="157">
        <v>41</v>
      </c>
      <c r="D2054" s="49" t="s">
        <v>2020</v>
      </c>
      <c r="E2054" s="47" t="s">
        <v>2014</v>
      </c>
      <c r="F2054" s="200">
        <v>300</v>
      </c>
      <c r="G2054" s="48"/>
      <c r="H2054" s="48"/>
      <c r="I2054" s="51" t="s">
        <v>2983</v>
      </c>
      <c r="J2054" s="63" t="s">
        <v>142</v>
      </c>
      <c r="K2054" s="58" t="s">
        <v>2980</v>
      </c>
      <c r="L2054" s="31" t="s">
        <v>2989</v>
      </c>
    </row>
    <row r="2055" spans="1:13" ht="15.75" customHeight="1" x14ac:dyDescent="0.25">
      <c r="A2055" s="131">
        <v>42910</v>
      </c>
      <c r="B2055" s="132" t="s">
        <v>2999</v>
      </c>
      <c r="C2055" s="176">
        <v>65</v>
      </c>
      <c r="D2055" s="133"/>
      <c r="E2055" s="136" t="s">
        <v>3393</v>
      </c>
      <c r="F2055" s="203">
        <f>2100+2000+1700+1500</f>
        <v>7300</v>
      </c>
      <c r="G2055" s="134"/>
      <c r="H2055" s="134"/>
      <c r="I2055" s="141" t="s">
        <v>2983</v>
      </c>
      <c r="J2055" s="141" t="s">
        <v>142</v>
      </c>
      <c r="K2055" s="135" t="s">
        <v>2974</v>
      </c>
      <c r="L2055" s="135"/>
    </row>
    <row r="2056" spans="1:13" ht="15.75" customHeight="1" x14ac:dyDescent="0.25">
      <c r="A2056" s="34">
        <v>42910</v>
      </c>
      <c r="B2056" s="33" t="s">
        <v>2999</v>
      </c>
      <c r="C2056" s="157">
        <v>105</v>
      </c>
      <c r="D2056" s="49" t="s">
        <v>1317</v>
      </c>
      <c r="E2056" s="47" t="s">
        <v>245</v>
      </c>
      <c r="F2056" s="200">
        <v>19500</v>
      </c>
      <c r="G2056" s="48"/>
      <c r="H2056" s="48"/>
      <c r="I2056" s="51" t="s">
        <v>2983</v>
      </c>
      <c r="J2056" s="63" t="s">
        <v>118</v>
      </c>
      <c r="K2056" s="64" t="s">
        <v>2216</v>
      </c>
      <c r="L2056" s="31" t="s">
        <v>2990</v>
      </c>
    </row>
    <row r="2057" spans="1:13" ht="15.75" customHeight="1" x14ac:dyDescent="0.25">
      <c r="A2057" s="34">
        <v>42910</v>
      </c>
      <c r="B2057" s="33" t="s">
        <v>2999</v>
      </c>
      <c r="C2057" s="157">
        <v>105</v>
      </c>
      <c r="D2057" s="49" t="s">
        <v>1317</v>
      </c>
      <c r="E2057" s="47" t="s">
        <v>245</v>
      </c>
      <c r="F2057" s="200">
        <v>825</v>
      </c>
      <c r="G2057" s="48"/>
      <c r="H2057" s="48"/>
      <c r="I2057" s="51" t="s">
        <v>2983</v>
      </c>
      <c r="J2057" s="63" t="s">
        <v>118</v>
      </c>
      <c r="K2057" s="64" t="s">
        <v>2216</v>
      </c>
      <c r="L2057" s="31" t="s">
        <v>2990</v>
      </c>
    </row>
    <row r="2058" spans="1:13" ht="15.75" customHeight="1" x14ac:dyDescent="0.25">
      <c r="A2058" s="34">
        <v>42910</v>
      </c>
      <c r="B2058" s="33" t="s">
        <v>2999</v>
      </c>
      <c r="C2058" s="157">
        <v>106</v>
      </c>
      <c r="D2058" s="49" t="s">
        <v>1932</v>
      </c>
      <c r="E2058" s="47" t="s">
        <v>1569</v>
      </c>
      <c r="F2058" s="200">
        <v>735</v>
      </c>
      <c r="G2058" s="48"/>
      <c r="H2058" s="48"/>
      <c r="I2058" s="51" t="s">
        <v>2983</v>
      </c>
      <c r="J2058" s="63" t="s">
        <v>118</v>
      </c>
      <c r="K2058" s="64" t="s">
        <v>2216</v>
      </c>
      <c r="L2058" s="31" t="s">
        <v>2990</v>
      </c>
    </row>
    <row r="2059" spans="1:13" ht="15.75" customHeight="1" x14ac:dyDescent="0.25">
      <c r="A2059" s="34">
        <v>42910</v>
      </c>
      <c r="B2059" s="33" t="s">
        <v>2999</v>
      </c>
      <c r="C2059" s="157">
        <v>107</v>
      </c>
      <c r="D2059" s="49" t="s">
        <v>199</v>
      </c>
      <c r="E2059" s="47" t="s">
        <v>2021</v>
      </c>
      <c r="F2059" s="200">
        <v>1050</v>
      </c>
      <c r="G2059" s="48"/>
      <c r="H2059" s="48"/>
      <c r="I2059" s="51" t="s">
        <v>2983</v>
      </c>
      <c r="J2059" s="63" t="s">
        <v>118</v>
      </c>
      <c r="K2059" s="64" t="s">
        <v>2216</v>
      </c>
      <c r="L2059" s="31" t="s">
        <v>2990</v>
      </c>
    </row>
    <row r="2060" spans="1:13" ht="15.75" customHeight="1" x14ac:dyDescent="0.25">
      <c r="A2060" s="34">
        <v>42910</v>
      </c>
      <c r="B2060" s="33" t="s">
        <v>2999</v>
      </c>
      <c r="C2060" s="157">
        <v>107</v>
      </c>
      <c r="D2060" s="49" t="s">
        <v>199</v>
      </c>
      <c r="E2060" s="47" t="s">
        <v>2021</v>
      </c>
      <c r="F2060" s="200">
        <v>1050</v>
      </c>
      <c r="G2060" s="48"/>
      <c r="H2060" s="48"/>
      <c r="I2060" s="51" t="s">
        <v>2983</v>
      </c>
      <c r="J2060" s="63" t="s">
        <v>118</v>
      </c>
      <c r="K2060" s="64" t="s">
        <v>2216</v>
      </c>
      <c r="L2060" s="31" t="s">
        <v>2990</v>
      </c>
    </row>
    <row r="2061" spans="1:13" ht="15.75" customHeight="1" x14ac:dyDescent="0.25">
      <c r="A2061" s="34">
        <v>42910</v>
      </c>
      <c r="B2061" s="33" t="s">
        <v>2999</v>
      </c>
      <c r="C2061" s="157">
        <v>108</v>
      </c>
      <c r="D2061" s="49" t="s">
        <v>2022</v>
      </c>
      <c r="E2061" s="47" t="s">
        <v>2023</v>
      </c>
      <c r="F2061" s="200">
        <v>2250</v>
      </c>
      <c r="G2061" s="48"/>
      <c r="H2061" s="48"/>
      <c r="I2061" s="51" t="s">
        <v>2983</v>
      </c>
      <c r="J2061" s="63" t="s">
        <v>118</v>
      </c>
      <c r="K2061" s="64" t="s">
        <v>2216</v>
      </c>
      <c r="L2061" s="31" t="s">
        <v>2990</v>
      </c>
    </row>
    <row r="2062" spans="1:13" ht="15.75" customHeight="1" x14ac:dyDescent="0.25">
      <c r="A2062" s="34">
        <v>42910</v>
      </c>
      <c r="B2062" s="33" t="s">
        <v>2999</v>
      </c>
      <c r="C2062" s="157">
        <v>109</v>
      </c>
      <c r="D2062" s="49" t="s">
        <v>148</v>
      </c>
      <c r="E2062" s="47" t="s">
        <v>1959</v>
      </c>
      <c r="F2062" s="200">
        <v>440</v>
      </c>
      <c r="G2062" s="48"/>
      <c r="H2062" s="48"/>
      <c r="I2062" s="51" t="s">
        <v>2983</v>
      </c>
      <c r="J2062" s="63" t="s">
        <v>118</v>
      </c>
      <c r="K2062" s="64" t="s">
        <v>2216</v>
      </c>
      <c r="L2062" s="31" t="s">
        <v>2990</v>
      </c>
    </row>
    <row r="2063" spans="1:13" ht="31.5" customHeight="1" x14ac:dyDescent="0.25">
      <c r="A2063" s="33">
        <v>42911</v>
      </c>
      <c r="B2063" s="33" t="s">
        <v>2999</v>
      </c>
      <c r="C2063" s="157">
        <v>47</v>
      </c>
      <c r="D2063" s="30" t="s">
        <v>3339</v>
      </c>
      <c r="E2063" s="30" t="s">
        <v>3340</v>
      </c>
      <c r="F2063" s="199">
        <f>3000+5530+5500</f>
        <v>14030</v>
      </c>
      <c r="G2063" s="31"/>
      <c r="H2063" s="31"/>
      <c r="I2063" s="31" t="s">
        <v>2983</v>
      </c>
      <c r="J2063" s="31" t="s">
        <v>3415</v>
      </c>
      <c r="K2063" s="52" t="s">
        <v>3414</v>
      </c>
      <c r="L2063" s="31" t="s">
        <v>2975</v>
      </c>
      <c r="M2063" s="130"/>
    </row>
    <row r="2064" spans="1:13" ht="31.5" customHeight="1" x14ac:dyDescent="0.25">
      <c r="A2064" s="33">
        <v>42911</v>
      </c>
      <c r="B2064" s="33" t="s">
        <v>2999</v>
      </c>
      <c r="C2064" s="157">
        <v>157</v>
      </c>
      <c r="D2064" s="30"/>
      <c r="E2064" s="30" t="s">
        <v>3354</v>
      </c>
      <c r="F2064" s="199">
        <f>500+1200+600+600+600+500+400+1200</f>
        <v>5600</v>
      </c>
      <c r="G2064" s="31"/>
      <c r="H2064" s="31"/>
      <c r="I2064" s="31" t="s">
        <v>2983</v>
      </c>
      <c r="J2064" s="63" t="s">
        <v>118</v>
      </c>
      <c r="K2064" s="64" t="s">
        <v>2216</v>
      </c>
      <c r="L2064" s="65"/>
      <c r="M2064" s="130"/>
    </row>
    <row r="2065" spans="1:13" ht="31.5" customHeight="1" x14ac:dyDescent="0.25">
      <c r="A2065" s="33">
        <v>42911</v>
      </c>
      <c r="B2065" s="33" t="s">
        <v>2999</v>
      </c>
      <c r="C2065" s="157">
        <v>158</v>
      </c>
      <c r="D2065" s="30" t="s">
        <v>91</v>
      </c>
      <c r="E2065" s="30" t="s">
        <v>631</v>
      </c>
      <c r="F2065" s="199">
        <f>500.4+1460.05</f>
        <v>1960.4499999999998</v>
      </c>
      <c r="G2065" s="31"/>
      <c r="H2065" s="31"/>
      <c r="I2065" s="31" t="s">
        <v>2983</v>
      </c>
      <c r="J2065" s="63" t="s">
        <v>118</v>
      </c>
      <c r="K2065" s="64" t="s">
        <v>2216</v>
      </c>
      <c r="L2065" s="65"/>
      <c r="M2065" s="130"/>
    </row>
    <row r="2066" spans="1:13" ht="15.75" customHeight="1" x14ac:dyDescent="0.25">
      <c r="A2066" s="34">
        <v>42914</v>
      </c>
      <c r="B2066" s="33" t="s">
        <v>2999</v>
      </c>
      <c r="C2066" s="157">
        <v>3</v>
      </c>
      <c r="D2066" s="49" t="s">
        <v>2024</v>
      </c>
      <c r="E2066" s="47" t="s">
        <v>1950</v>
      </c>
      <c r="F2066" s="200">
        <v>960</v>
      </c>
      <c r="G2066" s="48"/>
      <c r="H2066" s="48"/>
      <c r="I2066" s="51" t="s">
        <v>2983</v>
      </c>
      <c r="J2066" s="63" t="s">
        <v>118</v>
      </c>
      <c r="K2066" s="64" t="s">
        <v>2216</v>
      </c>
      <c r="L2066" s="31" t="s">
        <v>2990</v>
      </c>
    </row>
    <row r="2067" spans="1:13" ht="31.5" customHeight="1" x14ac:dyDescent="0.25">
      <c r="A2067" s="34">
        <v>42914</v>
      </c>
      <c r="B2067" s="33" t="s">
        <v>2999</v>
      </c>
      <c r="C2067" s="157">
        <v>39</v>
      </c>
      <c r="D2067" s="49" t="s">
        <v>1998</v>
      </c>
      <c r="E2067" s="47" t="s">
        <v>2029</v>
      </c>
      <c r="F2067" s="200">
        <v>250</v>
      </c>
      <c r="G2067" s="48"/>
      <c r="H2067" s="48"/>
      <c r="I2067" s="51" t="s">
        <v>2983</v>
      </c>
      <c r="J2067" s="63" t="s">
        <v>142</v>
      </c>
      <c r="K2067" s="31" t="s">
        <v>2974</v>
      </c>
      <c r="L2067" s="31" t="s">
        <v>2989</v>
      </c>
    </row>
    <row r="2068" spans="1:13" ht="15.75" customHeight="1" x14ac:dyDescent="0.25">
      <c r="A2068" s="34">
        <v>42914</v>
      </c>
      <c r="B2068" s="33" t="s">
        <v>2999</v>
      </c>
      <c r="C2068" s="157">
        <v>110</v>
      </c>
      <c r="D2068" s="49" t="s">
        <v>1908</v>
      </c>
      <c r="E2068" s="47" t="s">
        <v>117</v>
      </c>
      <c r="F2068" s="200">
        <v>32030</v>
      </c>
      <c r="G2068" s="48"/>
      <c r="H2068" s="48"/>
      <c r="I2068" s="51" t="s">
        <v>2983</v>
      </c>
      <c r="J2068" s="63" t="s">
        <v>118</v>
      </c>
      <c r="K2068" s="64" t="s">
        <v>2216</v>
      </c>
      <c r="L2068" s="31" t="s">
        <v>2990</v>
      </c>
    </row>
    <row r="2069" spans="1:13" ht="15.75" customHeight="1" x14ac:dyDescent="0.25">
      <c r="A2069" s="34">
        <v>42914</v>
      </c>
      <c r="B2069" s="33" t="s">
        <v>2999</v>
      </c>
      <c r="C2069" s="157">
        <v>111</v>
      </c>
      <c r="D2069" s="49" t="s">
        <v>1992</v>
      </c>
      <c r="E2069" s="47" t="s">
        <v>117</v>
      </c>
      <c r="F2069" s="200">
        <v>18000</v>
      </c>
      <c r="G2069" s="48"/>
      <c r="H2069" s="48"/>
      <c r="I2069" s="51" t="s">
        <v>2983</v>
      </c>
      <c r="J2069" s="63" t="s">
        <v>118</v>
      </c>
      <c r="K2069" s="64" t="s">
        <v>2216</v>
      </c>
      <c r="L2069" s="31" t="s">
        <v>2990</v>
      </c>
    </row>
    <row r="2070" spans="1:13" ht="31.5" customHeight="1" x14ac:dyDescent="0.25">
      <c r="A2070" s="34">
        <v>42914</v>
      </c>
      <c r="B2070" s="33" t="s">
        <v>2999</v>
      </c>
      <c r="C2070" s="157">
        <v>112</v>
      </c>
      <c r="D2070" s="49" t="s">
        <v>2027</v>
      </c>
      <c r="E2070" s="47" t="s">
        <v>117</v>
      </c>
      <c r="F2070" s="200">
        <v>75</v>
      </c>
      <c r="G2070" s="48"/>
      <c r="H2070" s="48"/>
      <c r="I2070" s="51" t="s">
        <v>2983</v>
      </c>
      <c r="J2070" s="63" t="s">
        <v>118</v>
      </c>
      <c r="K2070" s="64" t="s">
        <v>2216</v>
      </c>
      <c r="L2070" s="31" t="s">
        <v>2990</v>
      </c>
    </row>
    <row r="2071" spans="1:13" ht="31.5" customHeight="1" x14ac:dyDescent="0.25">
      <c r="A2071" s="34">
        <v>42914</v>
      </c>
      <c r="B2071" s="33" t="s">
        <v>2999</v>
      </c>
      <c r="C2071" s="157">
        <v>112</v>
      </c>
      <c r="D2071" s="49" t="s">
        <v>2027</v>
      </c>
      <c r="E2071" s="47" t="s">
        <v>117</v>
      </c>
      <c r="F2071" s="200">
        <v>30</v>
      </c>
      <c r="G2071" s="48"/>
      <c r="H2071" s="48"/>
      <c r="I2071" s="51" t="s">
        <v>2983</v>
      </c>
      <c r="J2071" s="63" t="s">
        <v>118</v>
      </c>
      <c r="K2071" s="64" t="s">
        <v>2216</v>
      </c>
      <c r="L2071" s="31" t="s">
        <v>2990</v>
      </c>
    </row>
    <row r="2072" spans="1:13" ht="31.5" customHeight="1" x14ac:dyDescent="0.25">
      <c r="A2072" s="34">
        <v>42914</v>
      </c>
      <c r="B2072" s="33" t="s">
        <v>2999</v>
      </c>
      <c r="C2072" s="157">
        <v>113</v>
      </c>
      <c r="D2072" s="49" t="s">
        <v>1952</v>
      </c>
      <c r="E2072" s="47" t="s">
        <v>2028</v>
      </c>
      <c r="F2072" s="200">
        <v>29100</v>
      </c>
      <c r="G2072" s="48"/>
      <c r="H2072" s="48"/>
      <c r="I2072" s="51" t="s">
        <v>2983</v>
      </c>
      <c r="J2072" s="63" t="s">
        <v>118</v>
      </c>
      <c r="K2072" s="64" t="s">
        <v>2216</v>
      </c>
      <c r="L2072" s="31" t="s">
        <v>2990</v>
      </c>
    </row>
    <row r="2073" spans="1:13" ht="31.5" customHeight="1" x14ac:dyDescent="0.25">
      <c r="A2073" s="34">
        <v>42914</v>
      </c>
      <c r="B2073" s="33" t="s">
        <v>2999</v>
      </c>
      <c r="C2073" s="157">
        <v>147</v>
      </c>
      <c r="D2073" s="49" t="s">
        <v>2025</v>
      </c>
      <c r="E2073" s="47" t="s">
        <v>2026</v>
      </c>
      <c r="F2073" s="200">
        <v>500</v>
      </c>
      <c r="G2073" s="48"/>
      <c r="H2073" s="48"/>
      <c r="I2073" s="51" t="s">
        <v>2983</v>
      </c>
      <c r="J2073" s="63" t="s">
        <v>118</v>
      </c>
      <c r="K2073" s="58" t="s">
        <v>10</v>
      </c>
      <c r="L2073" s="31" t="s">
        <v>10</v>
      </c>
    </row>
    <row r="2074" spans="1:13" ht="15.75" customHeight="1" x14ac:dyDescent="0.25">
      <c r="A2074" s="34">
        <v>42914</v>
      </c>
      <c r="B2074" s="33" t="s">
        <v>2999</v>
      </c>
      <c r="C2074" s="157">
        <v>153</v>
      </c>
      <c r="D2074" s="49" t="s">
        <v>199</v>
      </c>
      <c r="E2074" s="47" t="s">
        <v>325</v>
      </c>
      <c r="F2074" s="200">
        <v>214.5</v>
      </c>
      <c r="G2074" s="48"/>
      <c r="H2074" s="48"/>
      <c r="I2074" s="51" t="s">
        <v>2983</v>
      </c>
      <c r="J2074" s="63" t="s">
        <v>118</v>
      </c>
      <c r="K2074" s="64" t="s">
        <v>2216</v>
      </c>
      <c r="L2074" s="31" t="s">
        <v>2990</v>
      </c>
    </row>
    <row r="2075" spans="1:13" ht="15.75" customHeight="1" x14ac:dyDescent="0.25">
      <c r="A2075" s="33">
        <v>42914</v>
      </c>
      <c r="B2075" s="33" t="s">
        <v>2999</v>
      </c>
      <c r="C2075" s="157">
        <v>165</v>
      </c>
      <c r="D2075" s="30"/>
      <c r="E2075" s="30" t="s">
        <v>631</v>
      </c>
      <c r="F2075" s="201">
        <v>960</v>
      </c>
      <c r="G2075" s="31"/>
      <c r="H2075" s="31"/>
      <c r="I2075" s="31" t="s">
        <v>2983</v>
      </c>
      <c r="J2075" s="31" t="s">
        <v>118</v>
      </c>
      <c r="K2075" s="31" t="s">
        <v>2216</v>
      </c>
      <c r="L2075" s="31"/>
      <c r="M2075" s="130"/>
    </row>
    <row r="2076" spans="1:13" ht="15.75" customHeight="1" x14ac:dyDescent="0.25">
      <c r="A2076" s="34">
        <v>42915</v>
      </c>
      <c r="B2076" s="33" t="s">
        <v>2999</v>
      </c>
      <c r="C2076" s="157">
        <v>51</v>
      </c>
      <c r="D2076" s="49" t="s">
        <v>72</v>
      </c>
      <c r="E2076" s="47" t="s">
        <v>2157</v>
      </c>
      <c r="F2076" s="200">
        <v>388</v>
      </c>
      <c r="G2076" s="48"/>
      <c r="H2076" s="48"/>
      <c r="I2076" s="51" t="s">
        <v>2983</v>
      </c>
      <c r="J2076" s="63" t="s">
        <v>142</v>
      </c>
      <c r="K2076" s="58" t="s">
        <v>2977</v>
      </c>
      <c r="L2076" s="31" t="s">
        <v>2989</v>
      </c>
    </row>
    <row r="2077" spans="1:13" ht="15.75" customHeight="1" x14ac:dyDescent="0.25">
      <c r="A2077" s="34">
        <v>42915</v>
      </c>
      <c r="B2077" s="33" t="s">
        <v>2999</v>
      </c>
      <c r="C2077" s="157">
        <v>114</v>
      </c>
      <c r="D2077" s="49" t="s">
        <v>1932</v>
      </c>
      <c r="E2077" s="47" t="s">
        <v>211</v>
      </c>
      <c r="F2077" s="200">
        <v>125</v>
      </c>
      <c r="G2077" s="48"/>
      <c r="H2077" s="48"/>
      <c r="I2077" s="51" t="s">
        <v>2983</v>
      </c>
      <c r="J2077" s="63" t="s">
        <v>118</v>
      </c>
      <c r="K2077" s="64" t="s">
        <v>2216</v>
      </c>
      <c r="L2077" s="31" t="s">
        <v>2990</v>
      </c>
    </row>
    <row r="2078" spans="1:13" ht="15.75" customHeight="1" x14ac:dyDescent="0.25">
      <c r="A2078" s="34">
        <v>42915</v>
      </c>
      <c r="B2078" s="33" t="s">
        <v>2999</v>
      </c>
      <c r="C2078" s="157">
        <v>115</v>
      </c>
      <c r="D2078" s="49" t="s">
        <v>134</v>
      </c>
      <c r="E2078" s="47" t="s">
        <v>2034</v>
      </c>
      <c r="F2078" s="200">
        <v>4992</v>
      </c>
      <c r="G2078" s="48"/>
      <c r="H2078" s="48"/>
      <c r="I2078" s="51" t="s">
        <v>2983</v>
      </c>
      <c r="J2078" s="63" t="s">
        <v>118</v>
      </c>
      <c r="K2078" s="64" t="s">
        <v>2216</v>
      </c>
      <c r="L2078" s="31" t="s">
        <v>2990</v>
      </c>
    </row>
    <row r="2079" spans="1:13" ht="31.5" customHeight="1" x14ac:dyDescent="0.25">
      <c r="A2079" s="34">
        <v>42915</v>
      </c>
      <c r="B2079" s="33" t="s">
        <v>2999</v>
      </c>
      <c r="C2079" s="157">
        <v>116</v>
      </c>
      <c r="D2079" s="49" t="s">
        <v>270</v>
      </c>
      <c r="E2079" s="47" t="s">
        <v>117</v>
      </c>
      <c r="F2079" s="200">
        <v>9750</v>
      </c>
      <c r="G2079" s="48"/>
      <c r="H2079" s="48"/>
      <c r="I2079" s="51" t="s">
        <v>2983</v>
      </c>
      <c r="J2079" s="63" t="s">
        <v>118</v>
      </c>
      <c r="K2079" s="64" t="s">
        <v>2216</v>
      </c>
      <c r="L2079" s="31" t="s">
        <v>2990</v>
      </c>
    </row>
    <row r="2080" spans="1:13" ht="31.5" customHeight="1" x14ac:dyDescent="0.25">
      <c r="A2080" s="34">
        <v>42916</v>
      </c>
      <c r="B2080" s="33" t="s">
        <v>2999</v>
      </c>
      <c r="C2080" s="157">
        <v>43</v>
      </c>
      <c r="D2080" s="49"/>
      <c r="E2080" s="47" t="s">
        <v>1972</v>
      </c>
      <c r="F2080" s="200">
        <v>180</v>
      </c>
      <c r="G2080" s="48"/>
      <c r="H2080" s="48"/>
      <c r="I2080" s="51" t="s">
        <v>2983</v>
      </c>
      <c r="J2080" s="63" t="s">
        <v>142</v>
      </c>
      <c r="K2080" s="31" t="s">
        <v>3408</v>
      </c>
      <c r="L2080" s="31" t="s">
        <v>2975</v>
      </c>
    </row>
    <row r="2081" spans="1:12" ht="15.75" customHeight="1" x14ac:dyDescent="0.25">
      <c r="A2081" s="34">
        <v>42916</v>
      </c>
      <c r="B2081" s="33" t="s">
        <v>2999</v>
      </c>
      <c r="C2081" s="157">
        <v>78</v>
      </c>
      <c r="D2081" s="49"/>
      <c r="E2081" s="47" t="s">
        <v>452</v>
      </c>
      <c r="F2081" s="200">
        <v>900</v>
      </c>
      <c r="G2081" s="48"/>
      <c r="H2081" s="48"/>
      <c r="I2081" s="51" t="s">
        <v>2983</v>
      </c>
      <c r="J2081" s="63" t="s">
        <v>118</v>
      </c>
      <c r="K2081" s="64" t="s">
        <v>2216</v>
      </c>
      <c r="L2081" s="31" t="s">
        <v>2990</v>
      </c>
    </row>
    <row r="2082" spans="1:12" ht="31.5" customHeight="1" x14ac:dyDescent="0.25">
      <c r="A2082" s="34">
        <v>42916</v>
      </c>
      <c r="B2082" s="33" t="s">
        <v>2999</v>
      </c>
      <c r="C2082" s="157">
        <v>93</v>
      </c>
      <c r="D2082" s="49"/>
      <c r="E2082" s="47" t="s">
        <v>702</v>
      </c>
      <c r="F2082" s="200">
        <v>600</v>
      </c>
      <c r="G2082" s="48"/>
      <c r="H2082" s="48"/>
      <c r="I2082" s="51" t="s">
        <v>2983</v>
      </c>
      <c r="J2082" s="63" t="s">
        <v>118</v>
      </c>
      <c r="K2082" s="58" t="s">
        <v>10</v>
      </c>
      <c r="L2082" s="31" t="s">
        <v>10</v>
      </c>
    </row>
    <row r="2083" spans="1:12" ht="15.75" customHeight="1" x14ac:dyDescent="0.25">
      <c r="A2083" s="34">
        <v>42916</v>
      </c>
      <c r="B2083" s="33" t="s">
        <v>2999</v>
      </c>
      <c r="C2083" s="157">
        <v>119</v>
      </c>
      <c r="D2083" s="49" t="s">
        <v>2035</v>
      </c>
      <c r="E2083" s="47" t="s">
        <v>117</v>
      </c>
      <c r="F2083" s="200">
        <v>1500.5</v>
      </c>
      <c r="G2083" s="48"/>
      <c r="H2083" s="48"/>
      <c r="I2083" s="51" t="s">
        <v>2983</v>
      </c>
      <c r="J2083" s="63" t="s">
        <v>118</v>
      </c>
      <c r="K2083" s="64" t="s">
        <v>2216</v>
      </c>
      <c r="L2083" s="31" t="s">
        <v>2990</v>
      </c>
    </row>
    <row r="2084" spans="1:12" ht="15.75" customHeight="1" x14ac:dyDescent="0.25">
      <c r="A2084" s="34">
        <v>42916</v>
      </c>
      <c r="B2084" s="33" t="s">
        <v>2999</v>
      </c>
      <c r="C2084" s="157">
        <v>120</v>
      </c>
      <c r="D2084" s="49" t="s">
        <v>2033</v>
      </c>
      <c r="E2084" s="47" t="s">
        <v>117</v>
      </c>
      <c r="F2084" s="200">
        <v>9250</v>
      </c>
      <c r="G2084" s="48"/>
      <c r="H2084" s="48"/>
      <c r="I2084" s="51" t="s">
        <v>2983</v>
      </c>
      <c r="J2084" s="63" t="s">
        <v>118</v>
      </c>
      <c r="K2084" s="64" t="s">
        <v>2216</v>
      </c>
      <c r="L2084" s="31" t="s">
        <v>2990</v>
      </c>
    </row>
    <row r="2085" spans="1:12" ht="15.75" customHeight="1" x14ac:dyDescent="0.25">
      <c r="A2085" s="34">
        <v>42916</v>
      </c>
      <c r="B2085" s="33" t="s">
        <v>2999</v>
      </c>
      <c r="C2085" s="157">
        <v>121</v>
      </c>
      <c r="D2085" s="49" t="s">
        <v>2032</v>
      </c>
      <c r="E2085" s="47" t="s">
        <v>117</v>
      </c>
      <c r="F2085" s="200">
        <v>37900</v>
      </c>
      <c r="G2085" s="48"/>
      <c r="H2085" s="48"/>
      <c r="I2085" s="51" t="s">
        <v>2983</v>
      </c>
      <c r="J2085" s="63" t="s">
        <v>118</v>
      </c>
      <c r="K2085" s="64" t="s">
        <v>2216</v>
      </c>
      <c r="L2085" s="31" t="s">
        <v>2990</v>
      </c>
    </row>
    <row r="2086" spans="1:12" ht="15.75" customHeight="1" x14ac:dyDescent="0.25">
      <c r="A2086" s="34">
        <v>42916</v>
      </c>
      <c r="B2086" s="33" t="s">
        <v>2999</v>
      </c>
      <c r="C2086" s="157">
        <v>122</v>
      </c>
      <c r="D2086" s="49" t="s">
        <v>2031</v>
      </c>
      <c r="E2086" s="47" t="s">
        <v>117</v>
      </c>
      <c r="F2086" s="200">
        <v>15200</v>
      </c>
      <c r="G2086" s="48"/>
      <c r="H2086" s="48"/>
      <c r="I2086" s="51" t="s">
        <v>2983</v>
      </c>
      <c r="J2086" s="63" t="s">
        <v>118</v>
      </c>
      <c r="K2086" s="64" t="s">
        <v>2216</v>
      </c>
      <c r="L2086" s="31" t="s">
        <v>2990</v>
      </c>
    </row>
    <row r="2087" spans="1:12" ht="15.75" customHeight="1" x14ac:dyDescent="0.25">
      <c r="A2087" s="34">
        <v>42916</v>
      </c>
      <c r="B2087" s="33" t="s">
        <v>2999</v>
      </c>
      <c r="C2087" s="157">
        <v>123</v>
      </c>
      <c r="D2087" s="49"/>
      <c r="E2087" s="47" t="s">
        <v>117</v>
      </c>
      <c r="F2087" s="200">
        <v>71781</v>
      </c>
      <c r="G2087" s="48"/>
      <c r="H2087" s="48"/>
      <c r="I2087" s="51" t="s">
        <v>2983</v>
      </c>
      <c r="J2087" s="63" t="s">
        <v>118</v>
      </c>
      <c r="K2087" s="64" t="s">
        <v>2216</v>
      </c>
      <c r="L2087" s="31" t="s">
        <v>2990</v>
      </c>
    </row>
    <row r="2088" spans="1:12" ht="15.75" customHeight="1" x14ac:dyDescent="0.25">
      <c r="A2088" s="34">
        <v>42916</v>
      </c>
      <c r="B2088" s="33" t="s">
        <v>2999</v>
      </c>
      <c r="C2088" s="157">
        <v>124</v>
      </c>
      <c r="D2088" s="49"/>
      <c r="E2088" s="47" t="s">
        <v>2030</v>
      </c>
      <c r="F2088" s="200">
        <v>935</v>
      </c>
      <c r="G2088" s="48"/>
      <c r="H2088" s="48"/>
      <c r="I2088" s="51" t="s">
        <v>2983</v>
      </c>
      <c r="J2088" s="63" t="s">
        <v>118</v>
      </c>
      <c r="K2088" s="64" t="s">
        <v>2216</v>
      </c>
      <c r="L2088" s="31" t="s">
        <v>2990</v>
      </c>
    </row>
    <row r="2089" spans="1:12" ht="15" customHeight="1" x14ac:dyDescent="0.25">
      <c r="A2089" s="34">
        <v>42916</v>
      </c>
      <c r="B2089" s="33" t="s">
        <v>2999</v>
      </c>
      <c r="C2089" s="157">
        <v>128</v>
      </c>
      <c r="D2089" s="49" t="s">
        <v>190</v>
      </c>
      <c r="E2089" s="47" t="s">
        <v>325</v>
      </c>
      <c r="F2089" s="200">
        <v>3061.5</v>
      </c>
      <c r="G2089" s="48"/>
      <c r="H2089" s="48"/>
      <c r="I2089" s="51" t="s">
        <v>2983</v>
      </c>
      <c r="J2089" s="63" t="s">
        <v>118</v>
      </c>
      <c r="K2089" s="64" t="s">
        <v>2216</v>
      </c>
      <c r="L2089" s="31" t="s">
        <v>2990</v>
      </c>
    </row>
    <row r="2090" spans="1:12" ht="15.75" customHeight="1" x14ac:dyDescent="0.25">
      <c r="A2090" s="34">
        <v>42916</v>
      </c>
      <c r="B2090" s="33" t="s">
        <v>2999</v>
      </c>
      <c r="C2090" s="157">
        <v>141</v>
      </c>
      <c r="D2090" s="49"/>
      <c r="E2090" s="47" t="s">
        <v>2039</v>
      </c>
      <c r="F2090" s="200">
        <v>14926</v>
      </c>
      <c r="G2090" s="48"/>
      <c r="H2090" s="48"/>
      <c r="I2090" s="51" t="s">
        <v>2983</v>
      </c>
      <c r="J2090" s="63" t="s">
        <v>118</v>
      </c>
      <c r="K2090" s="64" t="s">
        <v>2216</v>
      </c>
      <c r="L2090" s="31" t="s">
        <v>2990</v>
      </c>
    </row>
    <row r="2091" spans="1:12" ht="15.75" customHeight="1" x14ac:dyDescent="0.25">
      <c r="A2091" s="34">
        <v>42916</v>
      </c>
      <c r="B2091" s="33" t="s">
        <v>2999</v>
      </c>
      <c r="C2091" s="157">
        <v>143</v>
      </c>
      <c r="D2091" s="49"/>
      <c r="E2091" s="47" t="s">
        <v>1976</v>
      </c>
      <c r="F2091" s="200">
        <v>3656.7</v>
      </c>
      <c r="G2091" s="48"/>
      <c r="H2091" s="48"/>
      <c r="I2091" s="51" t="s">
        <v>2983</v>
      </c>
      <c r="J2091" s="63" t="s">
        <v>118</v>
      </c>
      <c r="K2091" s="64" t="s">
        <v>2216</v>
      </c>
      <c r="L2091" s="31" t="s">
        <v>2990</v>
      </c>
    </row>
    <row r="2092" spans="1:12" ht="15.75" customHeight="1" x14ac:dyDescent="0.25">
      <c r="A2092" s="34">
        <v>42916</v>
      </c>
      <c r="B2092" s="33" t="s">
        <v>2999</v>
      </c>
      <c r="C2092" s="157">
        <v>144</v>
      </c>
      <c r="D2092" s="49"/>
      <c r="E2092" s="47" t="s">
        <v>325</v>
      </c>
      <c r="F2092" s="200">
        <v>20430</v>
      </c>
      <c r="G2092" s="48"/>
      <c r="H2092" s="48"/>
      <c r="I2092" s="51" t="s">
        <v>2983</v>
      </c>
      <c r="J2092" s="63" t="s">
        <v>118</v>
      </c>
      <c r="K2092" s="64" t="s">
        <v>2216</v>
      </c>
      <c r="L2092" s="31" t="s">
        <v>2990</v>
      </c>
    </row>
    <row r="2093" spans="1:12" ht="15" customHeight="1" x14ac:dyDescent="0.25">
      <c r="A2093" s="34">
        <v>42917</v>
      </c>
      <c r="B2093" s="33" t="s">
        <v>3000</v>
      </c>
      <c r="C2093" s="157">
        <v>12</v>
      </c>
      <c r="D2093" s="49" t="s">
        <v>116</v>
      </c>
      <c r="E2093" s="47" t="s">
        <v>117</v>
      </c>
      <c r="F2093" s="202">
        <v>2050</v>
      </c>
      <c r="G2093" s="52"/>
      <c r="H2093" s="38"/>
      <c r="I2093" s="55" t="s">
        <v>2983</v>
      </c>
      <c r="J2093" s="36" t="s">
        <v>118</v>
      </c>
      <c r="K2093" s="65" t="s">
        <v>2216</v>
      </c>
      <c r="L2093" s="52" t="s">
        <v>2990</v>
      </c>
    </row>
    <row r="2094" spans="1:12" ht="15" customHeight="1" x14ac:dyDescent="0.25">
      <c r="A2094" s="34">
        <v>42917</v>
      </c>
      <c r="B2094" s="33" t="s">
        <v>3000</v>
      </c>
      <c r="C2094" s="157">
        <v>12</v>
      </c>
      <c r="D2094" s="49" t="s">
        <v>116</v>
      </c>
      <c r="E2094" s="47" t="s">
        <v>117</v>
      </c>
      <c r="F2094" s="202">
        <v>4985</v>
      </c>
      <c r="G2094" s="52"/>
      <c r="H2094" s="38"/>
      <c r="I2094" s="55" t="s">
        <v>2983</v>
      </c>
      <c r="J2094" s="36" t="s">
        <v>118</v>
      </c>
      <c r="K2094" s="65" t="s">
        <v>2216</v>
      </c>
      <c r="L2094" s="52" t="s">
        <v>2990</v>
      </c>
    </row>
    <row r="2095" spans="1:12" ht="15" customHeight="1" x14ac:dyDescent="0.25">
      <c r="A2095" s="34">
        <v>42917</v>
      </c>
      <c r="B2095" s="33" t="s">
        <v>3000</v>
      </c>
      <c r="C2095" s="157">
        <v>12</v>
      </c>
      <c r="D2095" s="49" t="s">
        <v>91</v>
      </c>
      <c r="E2095" s="47" t="s">
        <v>119</v>
      </c>
      <c r="F2095" s="202">
        <v>344</v>
      </c>
      <c r="G2095" s="52">
        <v>2169</v>
      </c>
      <c r="H2095" s="38" t="s">
        <v>120</v>
      </c>
      <c r="I2095" s="55" t="s">
        <v>2983</v>
      </c>
      <c r="J2095" s="36" t="s">
        <v>118</v>
      </c>
      <c r="K2095" s="65" t="s">
        <v>2216</v>
      </c>
      <c r="L2095" s="52" t="s">
        <v>2990</v>
      </c>
    </row>
    <row r="2096" spans="1:12" ht="15" customHeight="1" x14ac:dyDescent="0.25">
      <c r="A2096" s="34">
        <v>42917</v>
      </c>
      <c r="B2096" s="33" t="s">
        <v>3000</v>
      </c>
      <c r="C2096" s="157">
        <v>12</v>
      </c>
      <c r="D2096" s="49" t="s">
        <v>91</v>
      </c>
      <c r="E2096" s="47" t="s">
        <v>119</v>
      </c>
      <c r="F2096" s="202">
        <v>135.5</v>
      </c>
      <c r="G2096" s="52">
        <v>691</v>
      </c>
      <c r="H2096" s="38" t="s">
        <v>121</v>
      </c>
      <c r="I2096" s="55" t="s">
        <v>2983</v>
      </c>
      <c r="J2096" s="36" t="s">
        <v>118</v>
      </c>
      <c r="K2096" s="65" t="s">
        <v>2216</v>
      </c>
      <c r="L2096" s="52" t="s">
        <v>2990</v>
      </c>
    </row>
    <row r="2097" spans="1:13" ht="15" customHeight="1" x14ac:dyDescent="0.25">
      <c r="A2097" s="34">
        <v>42917</v>
      </c>
      <c r="B2097" s="33" t="s">
        <v>3000</v>
      </c>
      <c r="C2097" s="157">
        <v>12</v>
      </c>
      <c r="D2097" s="49" t="s">
        <v>91</v>
      </c>
      <c r="E2097" s="47" t="s">
        <v>117</v>
      </c>
      <c r="F2097" s="202">
        <v>412.5</v>
      </c>
      <c r="G2097" s="52"/>
      <c r="H2097" s="38"/>
      <c r="I2097" s="55" t="s">
        <v>2983</v>
      </c>
      <c r="J2097" s="36" t="s">
        <v>118</v>
      </c>
      <c r="K2097" s="65" t="s">
        <v>2216</v>
      </c>
      <c r="L2097" s="52" t="s">
        <v>2990</v>
      </c>
    </row>
    <row r="2098" spans="1:13" ht="15" customHeight="1" x14ac:dyDescent="0.25">
      <c r="A2098" s="34">
        <v>42917</v>
      </c>
      <c r="B2098" s="33" t="s">
        <v>3000</v>
      </c>
      <c r="C2098" s="157">
        <v>12</v>
      </c>
      <c r="D2098" s="49" t="s">
        <v>91</v>
      </c>
      <c r="E2098" s="47" t="s">
        <v>117</v>
      </c>
      <c r="F2098" s="202">
        <v>886</v>
      </c>
      <c r="G2098" s="52"/>
      <c r="H2098" s="38"/>
      <c r="I2098" s="55" t="s">
        <v>2983</v>
      </c>
      <c r="J2098" s="36" t="s">
        <v>118</v>
      </c>
      <c r="K2098" s="65" t="s">
        <v>2216</v>
      </c>
      <c r="L2098" s="52" t="s">
        <v>2990</v>
      </c>
    </row>
    <row r="2099" spans="1:13" ht="15" customHeight="1" x14ac:dyDescent="0.25">
      <c r="A2099" s="34">
        <v>42917</v>
      </c>
      <c r="B2099" s="33" t="s">
        <v>3000</v>
      </c>
      <c r="C2099" s="157">
        <v>12</v>
      </c>
      <c r="D2099" s="49" t="s">
        <v>91</v>
      </c>
      <c r="E2099" s="47" t="s">
        <v>117</v>
      </c>
      <c r="F2099" s="202">
        <v>150</v>
      </c>
      <c r="G2099" s="52">
        <v>2221</v>
      </c>
      <c r="H2099" s="38" t="s">
        <v>122</v>
      </c>
      <c r="I2099" s="55" t="s">
        <v>2983</v>
      </c>
      <c r="J2099" s="36" t="s">
        <v>118</v>
      </c>
      <c r="K2099" s="65" t="s">
        <v>2216</v>
      </c>
      <c r="L2099" s="52" t="s">
        <v>2990</v>
      </c>
    </row>
    <row r="2100" spans="1:13" ht="15" customHeight="1" x14ac:dyDescent="0.25">
      <c r="A2100" s="34">
        <v>42917</v>
      </c>
      <c r="B2100" s="33" t="s">
        <v>3000</v>
      </c>
      <c r="C2100" s="157">
        <v>12</v>
      </c>
      <c r="D2100" s="49" t="s">
        <v>91</v>
      </c>
      <c r="E2100" s="47" t="s">
        <v>117</v>
      </c>
      <c r="F2100" s="202">
        <v>90</v>
      </c>
      <c r="G2100" s="52"/>
      <c r="H2100" s="38"/>
      <c r="I2100" s="55" t="s">
        <v>2983</v>
      </c>
      <c r="J2100" s="36" t="s">
        <v>118</v>
      </c>
      <c r="K2100" s="65" t="s">
        <v>2216</v>
      </c>
      <c r="L2100" s="52" t="s">
        <v>2990</v>
      </c>
    </row>
    <row r="2101" spans="1:13" ht="15" customHeight="1" x14ac:dyDescent="0.25">
      <c r="A2101" s="34">
        <v>42917</v>
      </c>
      <c r="B2101" s="33" t="s">
        <v>3000</v>
      </c>
      <c r="C2101" s="157">
        <v>12</v>
      </c>
      <c r="D2101" s="49" t="s">
        <v>91</v>
      </c>
      <c r="E2101" s="47" t="s">
        <v>117</v>
      </c>
      <c r="F2101" s="202">
        <v>125</v>
      </c>
      <c r="G2101" s="52"/>
      <c r="H2101" s="38"/>
      <c r="I2101" s="55" t="s">
        <v>2983</v>
      </c>
      <c r="J2101" s="36" t="s">
        <v>118</v>
      </c>
      <c r="K2101" s="65" t="s">
        <v>2216</v>
      </c>
      <c r="L2101" s="52" t="s">
        <v>2990</v>
      </c>
    </row>
    <row r="2102" spans="1:13" ht="15" customHeight="1" x14ac:dyDescent="0.25">
      <c r="A2102" s="34">
        <v>42917</v>
      </c>
      <c r="B2102" s="33" t="s">
        <v>3000</v>
      </c>
      <c r="C2102" s="157">
        <v>12</v>
      </c>
      <c r="D2102" s="49" t="s">
        <v>123</v>
      </c>
      <c r="E2102" s="47" t="s">
        <v>117</v>
      </c>
      <c r="F2102" s="202">
        <v>10000</v>
      </c>
      <c r="G2102" s="52">
        <v>691</v>
      </c>
      <c r="H2102" s="38" t="s">
        <v>124</v>
      </c>
      <c r="I2102" s="55" t="s">
        <v>2983</v>
      </c>
      <c r="J2102" s="36" t="s">
        <v>118</v>
      </c>
      <c r="K2102" s="65" t="s">
        <v>2216</v>
      </c>
      <c r="L2102" s="52" t="s">
        <v>2990</v>
      </c>
    </row>
    <row r="2103" spans="1:13" ht="15" customHeight="1" x14ac:dyDescent="0.25">
      <c r="A2103" s="131">
        <v>42917</v>
      </c>
      <c r="B2103" s="132" t="s">
        <v>3000</v>
      </c>
      <c r="C2103" s="158">
        <v>25</v>
      </c>
      <c r="D2103" s="133"/>
      <c r="E2103" s="136" t="s">
        <v>3317</v>
      </c>
      <c r="F2103" s="202">
        <f>1920+330</f>
        <v>2250</v>
      </c>
      <c r="G2103" s="134"/>
      <c r="H2103" s="134"/>
      <c r="I2103" s="135" t="s">
        <v>2983</v>
      </c>
      <c r="J2103" s="141" t="s">
        <v>142</v>
      </c>
      <c r="K2103" s="135" t="s">
        <v>2977</v>
      </c>
      <c r="L2103" s="135"/>
    </row>
    <row r="2104" spans="1:13" ht="15" customHeight="1" x14ac:dyDescent="0.25">
      <c r="A2104" s="131">
        <v>42917</v>
      </c>
      <c r="B2104" s="132" t="s">
        <v>3000</v>
      </c>
      <c r="C2104" s="158">
        <v>28</v>
      </c>
      <c r="D2104" s="133"/>
      <c r="E2104" s="133"/>
      <c r="F2104" s="203">
        <v>65</v>
      </c>
      <c r="G2104" s="134"/>
      <c r="H2104" s="134"/>
      <c r="I2104" s="141" t="s">
        <v>2983</v>
      </c>
      <c r="J2104" s="141" t="s">
        <v>142</v>
      </c>
      <c r="K2104" s="31" t="s">
        <v>3408</v>
      </c>
      <c r="L2104" s="135"/>
    </row>
    <row r="2105" spans="1:13" ht="15.75" customHeight="1" x14ac:dyDescent="0.25">
      <c r="A2105" s="34">
        <v>42917</v>
      </c>
      <c r="B2105" s="33" t="s">
        <v>3000</v>
      </c>
      <c r="C2105" s="157">
        <v>176</v>
      </c>
      <c r="D2105" s="49"/>
      <c r="E2105" s="47" t="s">
        <v>3348</v>
      </c>
      <c r="F2105" s="200">
        <v>181.5</v>
      </c>
      <c r="G2105" s="52"/>
      <c r="H2105" s="38"/>
      <c r="I2105" s="55" t="s">
        <v>2983</v>
      </c>
      <c r="J2105" s="36" t="s">
        <v>118</v>
      </c>
      <c r="K2105" s="65" t="s">
        <v>2216</v>
      </c>
      <c r="L2105" s="52" t="s">
        <v>2990</v>
      </c>
    </row>
    <row r="2106" spans="1:13" ht="15.75" customHeight="1" x14ac:dyDescent="0.25">
      <c r="A2106" s="33">
        <v>42917</v>
      </c>
      <c r="B2106" s="33" t="s">
        <v>3000</v>
      </c>
      <c r="C2106" s="157">
        <v>187</v>
      </c>
      <c r="D2106" s="30"/>
      <c r="E2106" s="30" t="s">
        <v>3359</v>
      </c>
      <c r="F2106" s="201">
        <v>7000</v>
      </c>
      <c r="G2106" s="31"/>
      <c r="H2106" s="31"/>
      <c r="I2106" s="31" t="s">
        <v>2983</v>
      </c>
      <c r="J2106" s="31" t="s">
        <v>118</v>
      </c>
      <c r="K2106" s="31" t="s">
        <v>2216</v>
      </c>
      <c r="L2106" s="31"/>
      <c r="M2106" s="130"/>
    </row>
    <row r="2107" spans="1:13" ht="15.75" customHeight="1" x14ac:dyDescent="0.25">
      <c r="A2107" s="33">
        <v>42917</v>
      </c>
      <c r="B2107" s="33" t="s">
        <v>3000</v>
      </c>
      <c r="C2107" s="157">
        <v>188</v>
      </c>
      <c r="D2107" s="30"/>
      <c r="E2107" s="30" t="s">
        <v>3360</v>
      </c>
      <c r="F2107" s="201">
        <v>4461</v>
      </c>
      <c r="G2107" s="31"/>
      <c r="H2107" s="31"/>
      <c r="I2107" s="31" t="s">
        <v>2983</v>
      </c>
      <c r="J2107" s="31" t="s">
        <v>118</v>
      </c>
      <c r="K2107" s="31" t="s">
        <v>2216</v>
      </c>
      <c r="L2107" s="31"/>
      <c r="M2107" s="130"/>
    </row>
    <row r="2108" spans="1:13" ht="15.75" customHeight="1" x14ac:dyDescent="0.25">
      <c r="A2108" s="33">
        <v>42917</v>
      </c>
      <c r="B2108" s="33" t="s">
        <v>3000</v>
      </c>
      <c r="C2108" s="157">
        <v>189</v>
      </c>
      <c r="D2108" s="30"/>
      <c r="E2108" s="30" t="s">
        <v>290</v>
      </c>
      <c r="F2108" s="201">
        <v>10000</v>
      </c>
      <c r="G2108" s="31"/>
      <c r="H2108" s="31"/>
      <c r="I2108" s="31" t="s">
        <v>2983</v>
      </c>
      <c r="J2108" s="31" t="s">
        <v>118</v>
      </c>
      <c r="K2108" s="31" t="s">
        <v>10</v>
      </c>
      <c r="L2108" s="31"/>
      <c r="M2108" s="130"/>
    </row>
    <row r="2109" spans="1:13" ht="15.75" customHeight="1" x14ac:dyDescent="0.25">
      <c r="A2109" s="34">
        <v>42917</v>
      </c>
      <c r="B2109" s="33" t="s">
        <v>3000</v>
      </c>
      <c r="C2109" s="157">
        <v>195</v>
      </c>
      <c r="D2109" s="47" t="s">
        <v>3438</v>
      </c>
      <c r="E2109" s="47" t="s">
        <v>3360</v>
      </c>
      <c r="F2109" s="200">
        <v>1435</v>
      </c>
      <c r="G2109" s="52"/>
      <c r="H2109" s="38"/>
      <c r="I2109" s="55" t="s">
        <v>2983</v>
      </c>
      <c r="J2109" s="36" t="s">
        <v>118</v>
      </c>
      <c r="K2109" s="65" t="s">
        <v>2216</v>
      </c>
      <c r="L2109" s="52"/>
      <c r="M2109" s="192"/>
    </row>
    <row r="2110" spans="1:13" ht="15" customHeight="1" x14ac:dyDescent="0.25">
      <c r="A2110" s="131">
        <v>42918</v>
      </c>
      <c r="B2110" s="132" t="s">
        <v>3000</v>
      </c>
      <c r="C2110" s="158">
        <v>1</v>
      </c>
      <c r="D2110" s="133"/>
      <c r="E2110" s="133" t="s">
        <v>3238</v>
      </c>
      <c r="F2110" s="202">
        <v>50</v>
      </c>
      <c r="G2110" s="134"/>
      <c r="H2110" s="134"/>
      <c r="I2110" s="141" t="s">
        <v>2983</v>
      </c>
      <c r="J2110" s="141" t="s">
        <v>118</v>
      </c>
      <c r="K2110" s="141" t="s">
        <v>2216</v>
      </c>
      <c r="L2110" s="135"/>
      <c r="M2110" s="191"/>
    </row>
    <row r="2111" spans="1:13" ht="15.75" customHeight="1" x14ac:dyDescent="0.25">
      <c r="A2111" s="131">
        <v>42918</v>
      </c>
      <c r="B2111" s="132" t="s">
        <v>3000</v>
      </c>
      <c r="C2111" s="158">
        <v>2</v>
      </c>
      <c r="D2111" s="133"/>
      <c r="E2111" s="133" t="s">
        <v>3238</v>
      </c>
      <c r="F2111" s="202">
        <v>7011</v>
      </c>
      <c r="G2111" s="134"/>
      <c r="H2111" s="134"/>
      <c r="I2111" s="141" t="s">
        <v>2983</v>
      </c>
      <c r="J2111" s="141" t="s">
        <v>118</v>
      </c>
      <c r="K2111" s="141" t="s">
        <v>2216</v>
      </c>
      <c r="L2111" s="135"/>
    </row>
    <row r="2112" spans="1:13" ht="15.75" customHeight="1" x14ac:dyDescent="0.25">
      <c r="A2112" s="131">
        <v>42918</v>
      </c>
      <c r="B2112" s="132" t="s">
        <v>3000</v>
      </c>
      <c r="C2112" s="158">
        <v>24</v>
      </c>
      <c r="D2112" s="133"/>
      <c r="E2112" s="136" t="s">
        <v>237</v>
      </c>
      <c r="F2112" s="202">
        <v>37</v>
      </c>
      <c r="G2112" s="134"/>
      <c r="H2112" s="134"/>
      <c r="I2112" s="141" t="s">
        <v>2983</v>
      </c>
      <c r="J2112" s="141" t="s">
        <v>142</v>
      </c>
      <c r="K2112" s="135" t="s">
        <v>2977</v>
      </c>
      <c r="L2112" s="135"/>
    </row>
    <row r="2113" spans="1:14" ht="15.75" customHeight="1" x14ac:dyDescent="0.25">
      <c r="A2113" s="34">
        <v>42918</v>
      </c>
      <c r="B2113" s="33" t="s">
        <v>3000</v>
      </c>
      <c r="C2113" s="157">
        <v>193</v>
      </c>
      <c r="D2113" s="49" t="s">
        <v>199</v>
      </c>
      <c r="E2113" s="47" t="s">
        <v>1959</v>
      </c>
      <c r="F2113" s="200">
        <v>220</v>
      </c>
      <c r="G2113" s="48"/>
      <c r="H2113" s="48"/>
      <c r="I2113" s="51" t="s">
        <v>2983</v>
      </c>
      <c r="J2113" s="63" t="s">
        <v>118</v>
      </c>
      <c r="K2113" s="64" t="s">
        <v>2216</v>
      </c>
      <c r="L2113" s="31" t="s">
        <v>2990</v>
      </c>
      <c r="M2113" s="192"/>
    </row>
    <row r="2114" spans="1:14" ht="15.75" customHeight="1" x14ac:dyDescent="0.25">
      <c r="A2114" s="34">
        <v>42918</v>
      </c>
      <c r="B2114" s="33" t="s">
        <v>3000</v>
      </c>
      <c r="C2114" s="157">
        <v>194</v>
      </c>
      <c r="D2114" s="180" t="s">
        <v>73</v>
      </c>
      <c r="E2114" s="30" t="s">
        <v>3362</v>
      </c>
      <c r="F2114" s="200">
        <v>26000</v>
      </c>
      <c r="G2114" s="48"/>
      <c r="H2114" s="48"/>
      <c r="I2114" s="55" t="s">
        <v>2983</v>
      </c>
      <c r="J2114" s="36" t="s">
        <v>118</v>
      </c>
      <c r="K2114" s="65" t="s">
        <v>2216</v>
      </c>
      <c r="L2114" s="52" t="s">
        <v>2990</v>
      </c>
    </row>
    <row r="2115" spans="1:14" ht="15.75" customHeight="1" x14ac:dyDescent="0.25">
      <c r="A2115" s="131">
        <v>42919</v>
      </c>
      <c r="B2115" s="132" t="s">
        <v>3000</v>
      </c>
      <c r="C2115" s="158">
        <v>3</v>
      </c>
      <c r="D2115" s="133"/>
      <c r="E2115" s="133" t="s">
        <v>3238</v>
      </c>
      <c r="F2115" s="202">
        <v>200</v>
      </c>
      <c r="G2115" s="134"/>
      <c r="H2115" s="134"/>
      <c r="I2115" s="141" t="s">
        <v>2983</v>
      </c>
      <c r="J2115" s="141" t="s">
        <v>118</v>
      </c>
      <c r="K2115" s="135" t="s">
        <v>10</v>
      </c>
      <c r="L2115" s="135"/>
    </row>
    <row r="2116" spans="1:14" ht="15.75" customHeight="1" x14ac:dyDescent="0.25">
      <c r="A2116" s="131">
        <v>42919</v>
      </c>
      <c r="B2116" s="132" t="s">
        <v>3000</v>
      </c>
      <c r="C2116" s="158">
        <v>4</v>
      </c>
      <c r="D2116" s="133"/>
      <c r="E2116" s="136" t="s">
        <v>3241</v>
      </c>
      <c r="F2116" s="202">
        <f>2389.05+39.15</f>
        <v>2428.2000000000003</v>
      </c>
      <c r="G2116" s="134"/>
      <c r="H2116" s="134"/>
      <c r="I2116" s="141" t="s">
        <v>2983</v>
      </c>
      <c r="J2116" s="141" t="s">
        <v>118</v>
      </c>
      <c r="K2116" s="141" t="s">
        <v>2216</v>
      </c>
      <c r="L2116" s="135"/>
    </row>
    <row r="2117" spans="1:14" ht="15.75" customHeight="1" x14ac:dyDescent="0.25">
      <c r="A2117" s="33">
        <v>42919</v>
      </c>
      <c r="B2117" s="33" t="s">
        <v>3000</v>
      </c>
      <c r="C2117" s="157">
        <v>5</v>
      </c>
      <c r="D2117" s="30" t="s">
        <v>146</v>
      </c>
      <c r="E2117" s="30" t="s">
        <v>147</v>
      </c>
      <c r="F2117" s="199">
        <v>1450</v>
      </c>
      <c r="G2117" s="31" t="s">
        <v>71</v>
      </c>
      <c r="H2117" s="31"/>
      <c r="I2117" s="58" t="s">
        <v>2983</v>
      </c>
      <c r="J2117" s="31" t="s">
        <v>142</v>
      </c>
      <c r="K2117" s="31" t="s">
        <v>2974</v>
      </c>
      <c r="L2117" s="31" t="s">
        <v>2974</v>
      </c>
      <c r="M2117" s="130" t="s">
        <v>46</v>
      </c>
      <c r="N2117" s="130" t="s">
        <v>3316</v>
      </c>
    </row>
    <row r="2118" spans="1:14" ht="15.75" customHeight="1" x14ac:dyDescent="0.25">
      <c r="A2118" s="131">
        <v>42919</v>
      </c>
      <c r="B2118" s="132" t="s">
        <v>3000</v>
      </c>
      <c r="C2118" s="158">
        <v>5</v>
      </c>
      <c r="D2118" s="133"/>
      <c r="E2118" s="136" t="s">
        <v>3238</v>
      </c>
      <c r="F2118" s="202">
        <v>350</v>
      </c>
      <c r="G2118" s="134"/>
      <c r="H2118" s="134"/>
      <c r="I2118" s="141" t="s">
        <v>2983</v>
      </c>
      <c r="J2118" s="141" t="s">
        <v>118</v>
      </c>
      <c r="K2118" s="135" t="s">
        <v>10</v>
      </c>
      <c r="L2118" s="135"/>
    </row>
    <row r="2119" spans="1:14" ht="15.75" customHeight="1" x14ac:dyDescent="0.25">
      <c r="A2119" s="33">
        <v>42919</v>
      </c>
      <c r="B2119" s="33" t="s">
        <v>3000</v>
      </c>
      <c r="C2119" s="157">
        <v>6</v>
      </c>
      <c r="D2119" s="30" t="s">
        <v>143</v>
      </c>
      <c r="E2119" s="30" t="s">
        <v>144</v>
      </c>
      <c r="F2119" s="201">
        <v>2304</v>
      </c>
      <c r="G2119" s="31" t="s">
        <v>71</v>
      </c>
      <c r="H2119" s="31"/>
      <c r="I2119" s="58" t="s">
        <v>2983</v>
      </c>
      <c r="J2119" s="31" t="s">
        <v>142</v>
      </c>
      <c r="K2119" s="31" t="s">
        <v>2989</v>
      </c>
      <c r="L2119" s="31" t="s">
        <v>2989</v>
      </c>
      <c r="M2119" s="130" t="s">
        <v>2979</v>
      </c>
    </row>
    <row r="2120" spans="1:14" ht="15.75" customHeight="1" x14ac:dyDescent="0.25">
      <c r="A2120" s="33">
        <v>42919</v>
      </c>
      <c r="B2120" s="33" t="s">
        <v>3000</v>
      </c>
      <c r="C2120" s="157">
        <v>7</v>
      </c>
      <c r="D2120" s="30" t="s">
        <v>140</v>
      </c>
      <c r="E2120" s="30" t="s">
        <v>141</v>
      </c>
      <c r="F2120" s="201">
        <v>395</v>
      </c>
      <c r="G2120" s="31" t="s">
        <v>71</v>
      </c>
      <c r="H2120" s="31"/>
      <c r="I2120" s="58" t="s">
        <v>2983</v>
      </c>
      <c r="J2120" s="31" t="s">
        <v>142</v>
      </c>
      <c r="K2120" s="31" t="s">
        <v>3408</v>
      </c>
      <c r="L2120" s="31" t="s">
        <v>2975</v>
      </c>
      <c r="M2120" s="130" t="s">
        <v>2975</v>
      </c>
    </row>
    <row r="2121" spans="1:14" ht="15.75" customHeight="1" x14ac:dyDescent="0.25">
      <c r="A2121" s="33">
        <v>42919</v>
      </c>
      <c r="B2121" s="33" t="s">
        <v>3000</v>
      </c>
      <c r="C2121" s="157">
        <v>8</v>
      </c>
      <c r="D2121" s="30" t="s">
        <v>155</v>
      </c>
      <c r="E2121" s="30" t="s">
        <v>156</v>
      </c>
      <c r="F2121" s="199">
        <v>2200</v>
      </c>
      <c r="G2121" s="31" t="s">
        <v>71</v>
      </c>
      <c r="H2121" s="31"/>
      <c r="I2121" s="58" t="s">
        <v>2983</v>
      </c>
      <c r="J2121" s="31" t="s">
        <v>142</v>
      </c>
      <c r="K2121" s="31" t="s">
        <v>2989</v>
      </c>
      <c r="L2121" s="31" t="s">
        <v>2989</v>
      </c>
      <c r="M2121" s="130" t="s">
        <v>2973</v>
      </c>
    </row>
    <row r="2122" spans="1:14" ht="15.75" customHeight="1" x14ac:dyDescent="0.25">
      <c r="A2122" s="34">
        <v>42919</v>
      </c>
      <c r="B2122" s="33" t="s">
        <v>3000</v>
      </c>
      <c r="C2122" s="157">
        <v>11</v>
      </c>
      <c r="D2122" s="35" t="s">
        <v>148</v>
      </c>
      <c r="E2122" s="35" t="s">
        <v>149</v>
      </c>
      <c r="F2122" s="202">
        <v>220</v>
      </c>
      <c r="G2122" s="48">
        <v>4038</v>
      </c>
      <c r="H2122" s="55" t="s">
        <v>150</v>
      </c>
      <c r="I2122" s="55" t="s">
        <v>2983</v>
      </c>
      <c r="J2122" s="36" t="s">
        <v>118</v>
      </c>
      <c r="K2122" s="65" t="s">
        <v>2216</v>
      </c>
      <c r="L2122" s="52" t="s">
        <v>2990</v>
      </c>
    </row>
    <row r="2123" spans="1:14" ht="15.75" customHeight="1" x14ac:dyDescent="0.25">
      <c r="A2123" s="34">
        <v>42919</v>
      </c>
      <c r="B2123" s="33" t="s">
        <v>3000</v>
      </c>
      <c r="C2123" s="157">
        <v>13</v>
      </c>
      <c r="D2123" s="49" t="s">
        <v>127</v>
      </c>
      <c r="E2123" s="47" t="s">
        <v>132</v>
      </c>
      <c r="F2123" s="202">
        <v>700</v>
      </c>
      <c r="G2123" s="52">
        <v>3809</v>
      </c>
      <c r="H2123" s="38" t="s">
        <v>133</v>
      </c>
      <c r="I2123" s="55" t="s">
        <v>2983</v>
      </c>
      <c r="J2123" s="36" t="s">
        <v>118</v>
      </c>
      <c r="K2123" s="65" t="s">
        <v>2216</v>
      </c>
      <c r="L2123" s="52" t="s">
        <v>2990</v>
      </c>
    </row>
    <row r="2124" spans="1:14" ht="15.75" customHeight="1" x14ac:dyDescent="0.25">
      <c r="A2124" s="34">
        <v>42919</v>
      </c>
      <c r="B2124" s="33" t="s">
        <v>3000</v>
      </c>
      <c r="C2124" s="157">
        <v>14</v>
      </c>
      <c r="D2124" s="49" t="s">
        <v>134</v>
      </c>
      <c r="E2124" s="47" t="s">
        <v>135</v>
      </c>
      <c r="F2124" s="202">
        <v>10000</v>
      </c>
      <c r="G2124" s="52">
        <v>2055</v>
      </c>
      <c r="H2124" s="38" t="s">
        <v>136</v>
      </c>
      <c r="I2124" s="55" t="s">
        <v>2983</v>
      </c>
      <c r="J2124" s="36" t="s">
        <v>118</v>
      </c>
      <c r="K2124" s="65" t="s">
        <v>2216</v>
      </c>
      <c r="L2124" s="52" t="s">
        <v>2990</v>
      </c>
    </row>
    <row r="2125" spans="1:14" ht="15.75" customHeight="1" x14ac:dyDescent="0.25">
      <c r="A2125" s="34">
        <v>42919</v>
      </c>
      <c r="B2125" s="33" t="s">
        <v>3000</v>
      </c>
      <c r="C2125" s="157">
        <v>15</v>
      </c>
      <c r="D2125" s="35" t="s">
        <v>151</v>
      </c>
      <c r="E2125" s="35" t="s">
        <v>153</v>
      </c>
      <c r="F2125" s="202">
        <v>41825</v>
      </c>
      <c r="G2125" s="48"/>
      <c r="H2125" s="55"/>
      <c r="I2125" s="55" t="s">
        <v>2983</v>
      </c>
      <c r="J2125" s="36" t="s">
        <v>118</v>
      </c>
      <c r="K2125" s="65" t="s">
        <v>2216</v>
      </c>
      <c r="L2125" s="52" t="s">
        <v>2990</v>
      </c>
    </row>
    <row r="2126" spans="1:14" ht="15.75" customHeight="1" x14ac:dyDescent="0.25">
      <c r="A2126" s="34">
        <v>42919</v>
      </c>
      <c r="B2126" s="33" t="s">
        <v>3000</v>
      </c>
      <c r="C2126" s="157">
        <v>16</v>
      </c>
      <c r="D2126" s="35" t="s">
        <v>91</v>
      </c>
      <c r="E2126" s="35" t="s">
        <v>154</v>
      </c>
      <c r="F2126" s="202">
        <v>480</v>
      </c>
      <c r="G2126" s="48"/>
      <c r="H2126" s="55"/>
      <c r="I2126" s="55" t="s">
        <v>2983</v>
      </c>
      <c r="J2126" s="36" t="s">
        <v>118</v>
      </c>
      <c r="K2126" s="65" t="s">
        <v>2216</v>
      </c>
      <c r="L2126" s="52" t="s">
        <v>2990</v>
      </c>
    </row>
    <row r="2127" spans="1:14" ht="15" customHeight="1" x14ac:dyDescent="0.25">
      <c r="A2127" s="34">
        <v>42919</v>
      </c>
      <c r="B2127" s="33" t="s">
        <v>3000</v>
      </c>
      <c r="C2127" s="157">
        <v>16</v>
      </c>
      <c r="D2127" s="35" t="s">
        <v>91</v>
      </c>
      <c r="E2127" s="35" t="s">
        <v>154</v>
      </c>
      <c r="F2127" s="202">
        <v>145</v>
      </c>
      <c r="G2127" s="48"/>
      <c r="H2127" s="55"/>
      <c r="I2127" s="55" t="s">
        <v>2983</v>
      </c>
      <c r="J2127" s="36" t="s">
        <v>118</v>
      </c>
      <c r="K2127" s="65" t="s">
        <v>2216</v>
      </c>
      <c r="L2127" s="52" t="s">
        <v>2990</v>
      </c>
    </row>
    <row r="2128" spans="1:14" ht="15.75" customHeight="1" x14ac:dyDescent="0.25">
      <c r="A2128" s="34">
        <v>42919</v>
      </c>
      <c r="B2128" s="33" t="s">
        <v>3000</v>
      </c>
      <c r="C2128" s="157">
        <v>17</v>
      </c>
      <c r="D2128" s="35" t="s">
        <v>157</v>
      </c>
      <c r="E2128" s="35" t="s">
        <v>158</v>
      </c>
      <c r="F2128" s="202">
        <v>100</v>
      </c>
      <c r="G2128" s="48">
        <v>3258</v>
      </c>
      <c r="H2128" s="55" t="s">
        <v>157</v>
      </c>
      <c r="I2128" s="55" t="s">
        <v>2983</v>
      </c>
      <c r="J2128" s="36" t="s">
        <v>118</v>
      </c>
      <c r="K2128" s="48" t="s">
        <v>10</v>
      </c>
      <c r="L2128" s="52" t="s">
        <v>10</v>
      </c>
    </row>
    <row r="2129" spans="1:13" ht="15.75" customHeight="1" x14ac:dyDescent="0.25">
      <c r="A2129" s="34">
        <v>42919</v>
      </c>
      <c r="B2129" s="33" t="s">
        <v>3000</v>
      </c>
      <c r="C2129" s="157">
        <v>17</v>
      </c>
      <c r="D2129" s="35" t="s">
        <v>91</v>
      </c>
      <c r="E2129" s="35" t="s">
        <v>152</v>
      </c>
      <c r="F2129" s="202">
        <v>40</v>
      </c>
      <c r="G2129" s="48"/>
      <c r="H2129" s="55"/>
      <c r="I2129" s="55" t="s">
        <v>2983</v>
      </c>
      <c r="J2129" s="36" t="s">
        <v>118</v>
      </c>
      <c r="K2129" s="65" t="s">
        <v>2216</v>
      </c>
      <c r="L2129" s="52" t="s">
        <v>2990</v>
      </c>
    </row>
    <row r="2130" spans="1:13" ht="15.75" customHeight="1" x14ac:dyDescent="0.25">
      <c r="A2130" s="34">
        <v>42919</v>
      </c>
      <c r="B2130" s="33" t="s">
        <v>3000</v>
      </c>
      <c r="C2130" s="157">
        <v>26</v>
      </c>
      <c r="D2130" s="35" t="s">
        <v>151</v>
      </c>
      <c r="E2130" s="35" t="s">
        <v>152</v>
      </c>
      <c r="F2130" s="202">
        <v>3933</v>
      </c>
      <c r="G2130" s="48"/>
      <c r="H2130" s="55"/>
      <c r="I2130" s="55" t="s">
        <v>2983</v>
      </c>
      <c r="J2130" s="36" t="s">
        <v>118</v>
      </c>
      <c r="K2130" s="65" t="s">
        <v>2216</v>
      </c>
      <c r="L2130" s="52" t="s">
        <v>2990</v>
      </c>
    </row>
    <row r="2131" spans="1:13" ht="15.75" customHeight="1" x14ac:dyDescent="0.25">
      <c r="A2131" s="34">
        <v>42919</v>
      </c>
      <c r="B2131" s="33" t="s">
        <v>3000</v>
      </c>
      <c r="C2131" s="157">
        <v>26</v>
      </c>
      <c r="D2131" s="35" t="s">
        <v>151</v>
      </c>
      <c r="E2131" s="35" t="s">
        <v>152</v>
      </c>
      <c r="F2131" s="202">
        <v>14047</v>
      </c>
      <c r="G2131" s="48"/>
      <c r="H2131" s="55" t="s">
        <v>83</v>
      </c>
      <c r="I2131" s="55" t="s">
        <v>2983</v>
      </c>
      <c r="J2131" s="36" t="s">
        <v>118</v>
      </c>
      <c r="K2131" s="65" t="s">
        <v>2216</v>
      </c>
      <c r="L2131" s="52" t="s">
        <v>2990</v>
      </c>
    </row>
    <row r="2132" spans="1:13" ht="15.75" customHeight="1" x14ac:dyDescent="0.25">
      <c r="A2132" s="131">
        <v>42919</v>
      </c>
      <c r="B2132" s="132" t="s">
        <v>3000</v>
      </c>
      <c r="C2132" s="158">
        <v>26</v>
      </c>
      <c r="D2132" s="133"/>
      <c r="E2132" s="136" t="s">
        <v>3239</v>
      </c>
      <c r="F2132" s="202">
        <v>60</v>
      </c>
      <c r="G2132" s="134"/>
      <c r="H2132" s="134"/>
      <c r="I2132" s="141" t="s">
        <v>2983</v>
      </c>
      <c r="J2132" s="141" t="s">
        <v>142</v>
      </c>
      <c r="K2132" s="135" t="s">
        <v>2989</v>
      </c>
      <c r="L2132" s="135"/>
    </row>
    <row r="2133" spans="1:13" ht="15.75" customHeight="1" x14ac:dyDescent="0.25">
      <c r="A2133" s="131">
        <v>42919</v>
      </c>
      <c r="B2133" s="132" t="s">
        <v>3000</v>
      </c>
      <c r="C2133" s="158">
        <v>59</v>
      </c>
      <c r="D2133" s="133"/>
      <c r="E2133" s="136" t="s">
        <v>2974</v>
      </c>
      <c r="F2133" s="203">
        <v>10000</v>
      </c>
      <c r="G2133" s="134"/>
      <c r="H2133" s="134"/>
      <c r="I2133" s="141" t="s">
        <v>2983</v>
      </c>
      <c r="J2133" s="141" t="s">
        <v>142</v>
      </c>
      <c r="K2133" s="135" t="s">
        <v>2974</v>
      </c>
      <c r="L2133" s="135"/>
    </row>
    <row r="2134" spans="1:13" ht="15.75" customHeight="1" x14ac:dyDescent="0.25">
      <c r="A2134" s="131">
        <v>42919</v>
      </c>
      <c r="B2134" s="132" t="s">
        <v>3000</v>
      </c>
      <c r="C2134" s="158">
        <v>60</v>
      </c>
      <c r="D2134" s="133"/>
      <c r="E2134" s="136" t="s">
        <v>3236</v>
      </c>
      <c r="F2134" s="203">
        <v>68</v>
      </c>
      <c r="G2134" s="134"/>
      <c r="H2134" s="134"/>
      <c r="I2134" s="141" t="s">
        <v>2983</v>
      </c>
      <c r="J2134" s="141" t="s">
        <v>142</v>
      </c>
      <c r="K2134" s="135" t="s">
        <v>2977</v>
      </c>
      <c r="L2134" s="135"/>
    </row>
    <row r="2135" spans="1:13" ht="15.75" customHeight="1" x14ac:dyDescent="0.25">
      <c r="A2135" s="131">
        <v>42919</v>
      </c>
      <c r="B2135" s="132" t="s">
        <v>3000</v>
      </c>
      <c r="C2135" s="158">
        <v>65</v>
      </c>
      <c r="D2135" s="133"/>
      <c r="E2135" s="136" t="s">
        <v>3242</v>
      </c>
      <c r="F2135" s="203">
        <v>120</v>
      </c>
      <c r="G2135" s="134"/>
      <c r="H2135" s="134"/>
      <c r="I2135" s="141" t="s">
        <v>2983</v>
      </c>
      <c r="J2135" s="141" t="s">
        <v>142</v>
      </c>
      <c r="K2135" s="135" t="s">
        <v>2979</v>
      </c>
      <c r="L2135" s="135"/>
    </row>
    <row r="2136" spans="1:13" ht="15.75" customHeight="1" x14ac:dyDescent="0.25">
      <c r="A2136" s="34">
        <v>42919</v>
      </c>
      <c r="B2136" s="33" t="s">
        <v>3000</v>
      </c>
      <c r="C2136" s="157">
        <v>108</v>
      </c>
      <c r="D2136" s="49" t="s">
        <v>134</v>
      </c>
      <c r="E2136" s="47" t="s">
        <v>137</v>
      </c>
      <c r="F2136" s="200">
        <v>4500</v>
      </c>
      <c r="G2136" s="52">
        <v>3891</v>
      </c>
      <c r="H2136" s="38" t="s">
        <v>139</v>
      </c>
      <c r="I2136" s="55" t="s">
        <v>2983</v>
      </c>
      <c r="J2136" s="36" t="s">
        <v>118</v>
      </c>
      <c r="K2136" s="65" t="s">
        <v>2216</v>
      </c>
      <c r="L2136" s="52" t="s">
        <v>2990</v>
      </c>
    </row>
    <row r="2137" spans="1:13" ht="15.75" customHeight="1" x14ac:dyDescent="0.25">
      <c r="A2137" s="34">
        <v>42919</v>
      </c>
      <c r="B2137" s="33" t="s">
        <v>3000</v>
      </c>
      <c r="C2137" s="157">
        <v>109</v>
      </c>
      <c r="D2137" s="49" t="s">
        <v>134</v>
      </c>
      <c r="E2137" s="47" t="s">
        <v>137</v>
      </c>
      <c r="F2137" s="200">
        <v>3000</v>
      </c>
      <c r="G2137" s="52">
        <v>1758</v>
      </c>
      <c r="H2137" s="38" t="s">
        <v>138</v>
      </c>
      <c r="I2137" s="55" t="s">
        <v>2983</v>
      </c>
      <c r="J2137" s="36" t="s">
        <v>118</v>
      </c>
      <c r="K2137" s="65" t="s">
        <v>2216</v>
      </c>
      <c r="L2137" s="52" t="s">
        <v>2990</v>
      </c>
    </row>
    <row r="2138" spans="1:13" ht="15.75" customHeight="1" x14ac:dyDescent="0.25">
      <c r="A2138" s="34">
        <v>42919</v>
      </c>
      <c r="B2138" s="33" t="s">
        <v>3000</v>
      </c>
      <c r="C2138" s="157">
        <v>110</v>
      </c>
      <c r="D2138" s="49" t="s">
        <v>127</v>
      </c>
      <c r="E2138" s="47" t="s">
        <v>128</v>
      </c>
      <c r="F2138" s="200">
        <v>181.5</v>
      </c>
      <c r="G2138" s="52">
        <v>2958</v>
      </c>
      <c r="H2138" s="38" t="s">
        <v>129</v>
      </c>
      <c r="I2138" s="55" t="s">
        <v>2983</v>
      </c>
      <c r="J2138" s="36" t="s">
        <v>118</v>
      </c>
      <c r="K2138" s="65" t="s">
        <v>2216</v>
      </c>
      <c r="L2138" s="52" t="s">
        <v>2990</v>
      </c>
    </row>
    <row r="2139" spans="1:13" ht="15.75" customHeight="1" x14ac:dyDescent="0.25">
      <c r="A2139" s="34">
        <v>42919</v>
      </c>
      <c r="B2139" s="33" t="s">
        <v>3000</v>
      </c>
      <c r="C2139" s="157">
        <v>112</v>
      </c>
      <c r="D2139" s="49" t="s">
        <v>127</v>
      </c>
      <c r="E2139" s="47" t="s">
        <v>130</v>
      </c>
      <c r="F2139" s="200">
        <v>8106.5</v>
      </c>
      <c r="G2139" s="52">
        <v>3794</v>
      </c>
      <c r="H2139" s="38" t="s">
        <v>131</v>
      </c>
      <c r="I2139" s="55" t="s">
        <v>2983</v>
      </c>
      <c r="J2139" s="36" t="s">
        <v>118</v>
      </c>
      <c r="K2139" s="65" t="s">
        <v>2216</v>
      </c>
      <c r="L2139" s="52" t="s">
        <v>2990</v>
      </c>
    </row>
    <row r="2140" spans="1:13" ht="15.75" customHeight="1" x14ac:dyDescent="0.25">
      <c r="A2140" s="34">
        <v>42919</v>
      </c>
      <c r="B2140" s="33" t="s">
        <v>3000</v>
      </c>
      <c r="C2140" s="157">
        <v>192</v>
      </c>
      <c r="D2140" s="35"/>
      <c r="E2140" s="180" t="s">
        <v>3337</v>
      </c>
      <c r="F2140" s="200">
        <v>6700</v>
      </c>
      <c r="G2140" s="48"/>
      <c r="H2140" s="55"/>
      <c r="I2140" s="55" t="s">
        <v>2983</v>
      </c>
      <c r="J2140" s="36" t="s">
        <v>118</v>
      </c>
      <c r="K2140" s="48" t="s">
        <v>2216</v>
      </c>
      <c r="L2140" s="52"/>
    </row>
    <row r="2141" spans="1:13" ht="15.75" customHeight="1" x14ac:dyDescent="0.25">
      <c r="A2141" s="34">
        <v>42919</v>
      </c>
      <c r="B2141" s="33" t="s">
        <v>3000</v>
      </c>
      <c r="C2141" s="157">
        <v>197</v>
      </c>
      <c r="D2141" s="180" t="s">
        <v>3365</v>
      </c>
      <c r="E2141" s="30" t="s">
        <v>2974</v>
      </c>
      <c r="F2141" s="200">
        <v>250</v>
      </c>
      <c r="G2141" s="48"/>
      <c r="H2141" s="48"/>
      <c r="I2141" s="55" t="s">
        <v>2983</v>
      </c>
      <c r="J2141" s="36" t="s">
        <v>118</v>
      </c>
      <c r="K2141" s="65" t="s">
        <v>2216</v>
      </c>
      <c r="L2141" s="52"/>
    </row>
    <row r="2142" spans="1:13" ht="15" customHeight="1" x14ac:dyDescent="0.25">
      <c r="A2142" s="33">
        <v>42920</v>
      </c>
      <c r="B2142" s="33" t="s">
        <v>3000</v>
      </c>
      <c r="C2142" s="157">
        <v>9</v>
      </c>
      <c r="D2142" s="30" t="s">
        <v>166</v>
      </c>
      <c r="E2142" s="30" t="s">
        <v>167</v>
      </c>
      <c r="F2142" s="201">
        <v>1995</v>
      </c>
      <c r="G2142" s="31" t="s">
        <v>71</v>
      </c>
      <c r="H2142" s="31"/>
      <c r="I2142" s="58" t="s">
        <v>2983</v>
      </c>
      <c r="J2142" s="31" t="s">
        <v>142</v>
      </c>
      <c r="K2142" s="31" t="s">
        <v>3409</v>
      </c>
      <c r="L2142" s="31" t="s">
        <v>2975</v>
      </c>
      <c r="M2142" s="130" t="s">
        <v>2981</v>
      </c>
    </row>
    <row r="2143" spans="1:13" ht="15" customHeight="1" x14ac:dyDescent="0.25">
      <c r="A2143" s="34">
        <v>42920</v>
      </c>
      <c r="B2143" s="33" t="s">
        <v>3000</v>
      </c>
      <c r="C2143" s="157">
        <v>18</v>
      </c>
      <c r="D2143" s="35" t="s">
        <v>127</v>
      </c>
      <c r="E2143" s="35" t="s">
        <v>160</v>
      </c>
      <c r="F2143" s="202">
        <v>450</v>
      </c>
      <c r="G2143" s="48">
        <v>4036</v>
      </c>
      <c r="H2143" s="55" t="s">
        <v>161</v>
      </c>
      <c r="I2143" s="55" t="s">
        <v>2983</v>
      </c>
      <c r="J2143" s="36" t="s">
        <v>118</v>
      </c>
      <c r="K2143" s="65" t="s">
        <v>2216</v>
      </c>
      <c r="L2143" s="52" t="s">
        <v>2990</v>
      </c>
    </row>
    <row r="2144" spans="1:13" ht="15" customHeight="1" x14ac:dyDescent="0.25">
      <c r="A2144" s="34">
        <v>42920</v>
      </c>
      <c r="B2144" s="33" t="s">
        <v>3000</v>
      </c>
      <c r="C2144" s="157">
        <v>19</v>
      </c>
      <c r="D2144" s="35" t="s">
        <v>134</v>
      </c>
      <c r="E2144" s="35" t="s">
        <v>164</v>
      </c>
      <c r="F2144" s="202">
        <v>1212</v>
      </c>
      <c r="G2144" s="48">
        <v>2947</v>
      </c>
      <c r="H2144" s="55" t="s">
        <v>165</v>
      </c>
      <c r="I2144" s="55" t="s">
        <v>2983</v>
      </c>
      <c r="J2144" s="36" t="s">
        <v>118</v>
      </c>
      <c r="K2144" s="65" t="s">
        <v>2216</v>
      </c>
      <c r="L2144" s="52" t="s">
        <v>2990</v>
      </c>
    </row>
    <row r="2145" spans="1:13" ht="15" customHeight="1" x14ac:dyDescent="0.25">
      <c r="A2145" s="34">
        <v>42920</v>
      </c>
      <c r="B2145" s="33" t="s">
        <v>3000</v>
      </c>
      <c r="C2145" s="157">
        <v>20</v>
      </c>
      <c r="D2145" s="35" t="s">
        <v>169</v>
      </c>
      <c r="E2145" s="35" t="s">
        <v>117</v>
      </c>
      <c r="F2145" s="202">
        <v>13997</v>
      </c>
      <c r="G2145" s="48"/>
      <c r="H2145" s="55"/>
      <c r="I2145" s="55" t="s">
        <v>2983</v>
      </c>
      <c r="J2145" s="36" t="s">
        <v>118</v>
      </c>
      <c r="K2145" s="65" t="s">
        <v>2216</v>
      </c>
      <c r="L2145" s="52" t="s">
        <v>2990</v>
      </c>
    </row>
    <row r="2146" spans="1:13" ht="15" customHeight="1" x14ac:dyDescent="0.25">
      <c r="A2146" s="34">
        <v>42920</v>
      </c>
      <c r="B2146" s="33" t="s">
        <v>3000</v>
      </c>
      <c r="C2146" s="157">
        <v>20</v>
      </c>
      <c r="D2146" s="35" t="s">
        <v>169</v>
      </c>
      <c r="E2146" s="35" t="s">
        <v>170</v>
      </c>
      <c r="F2146" s="202">
        <v>12868</v>
      </c>
      <c r="G2146" s="48"/>
      <c r="H2146" s="55"/>
      <c r="I2146" s="55" t="s">
        <v>2983</v>
      </c>
      <c r="J2146" s="36" t="s">
        <v>118</v>
      </c>
      <c r="K2146" s="65" t="s">
        <v>2216</v>
      </c>
      <c r="L2146" s="52" t="s">
        <v>2990</v>
      </c>
    </row>
    <row r="2147" spans="1:13" ht="15" customHeight="1" x14ac:dyDescent="0.25">
      <c r="A2147" s="34">
        <v>42920</v>
      </c>
      <c r="B2147" s="33" t="s">
        <v>3000</v>
      </c>
      <c r="C2147" s="157">
        <v>20</v>
      </c>
      <c r="D2147" s="35" t="s">
        <v>172</v>
      </c>
      <c r="E2147" s="35" t="s">
        <v>117</v>
      </c>
      <c r="F2147" s="202">
        <v>1900</v>
      </c>
      <c r="G2147" s="48"/>
      <c r="H2147" s="55"/>
      <c r="I2147" s="55" t="s">
        <v>2983</v>
      </c>
      <c r="J2147" s="36" t="s">
        <v>118</v>
      </c>
      <c r="K2147" s="65" t="s">
        <v>2216</v>
      </c>
      <c r="L2147" s="52" t="s">
        <v>2990</v>
      </c>
    </row>
    <row r="2148" spans="1:13" ht="15" customHeight="1" x14ac:dyDescent="0.25">
      <c r="A2148" s="34">
        <v>42920</v>
      </c>
      <c r="B2148" s="33" t="s">
        <v>3000</v>
      </c>
      <c r="C2148" s="157">
        <v>20</v>
      </c>
      <c r="D2148" s="35" t="s">
        <v>172</v>
      </c>
      <c r="E2148" s="35" t="s">
        <v>117</v>
      </c>
      <c r="F2148" s="202">
        <v>7250</v>
      </c>
      <c r="G2148" s="48"/>
      <c r="H2148" s="55"/>
      <c r="I2148" s="55" t="s">
        <v>2983</v>
      </c>
      <c r="J2148" s="36" t="s">
        <v>118</v>
      </c>
      <c r="K2148" s="65" t="s">
        <v>2216</v>
      </c>
      <c r="L2148" s="52" t="s">
        <v>2990</v>
      </c>
    </row>
    <row r="2149" spans="1:13" ht="15" customHeight="1" x14ac:dyDescent="0.25">
      <c r="A2149" s="34">
        <v>42920</v>
      </c>
      <c r="B2149" s="33" t="s">
        <v>3000</v>
      </c>
      <c r="C2149" s="157">
        <v>20</v>
      </c>
      <c r="D2149" s="35" t="s">
        <v>172</v>
      </c>
      <c r="E2149" s="35" t="s">
        <v>117</v>
      </c>
      <c r="F2149" s="202">
        <v>5200</v>
      </c>
      <c r="G2149" s="48"/>
      <c r="H2149" s="55"/>
      <c r="I2149" s="55" t="s">
        <v>2983</v>
      </c>
      <c r="J2149" s="36" t="s">
        <v>118</v>
      </c>
      <c r="K2149" s="65" t="s">
        <v>2216</v>
      </c>
      <c r="L2149" s="52" t="s">
        <v>2990</v>
      </c>
    </row>
    <row r="2150" spans="1:13" ht="15" customHeight="1" x14ac:dyDescent="0.25">
      <c r="A2150" s="34">
        <v>42920</v>
      </c>
      <c r="B2150" s="33" t="s">
        <v>3000</v>
      </c>
      <c r="C2150" s="157">
        <v>20</v>
      </c>
      <c r="D2150" s="35" t="s">
        <v>173</v>
      </c>
      <c r="E2150" s="35" t="s">
        <v>174</v>
      </c>
      <c r="F2150" s="207">
        <v>2543.25</v>
      </c>
      <c r="G2150" s="48"/>
      <c r="H2150" s="55"/>
      <c r="I2150" s="55" t="s">
        <v>2983</v>
      </c>
      <c r="J2150" s="36" t="s">
        <v>118</v>
      </c>
      <c r="K2150" s="65" t="s">
        <v>2216</v>
      </c>
      <c r="L2150" s="52" t="s">
        <v>2990</v>
      </c>
    </row>
    <row r="2151" spans="1:13" ht="15" customHeight="1" x14ac:dyDescent="0.25">
      <c r="A2151" s="34">
        <v>42920</v>
      </c>
      <c r="B2151" s="33" t="s">
        <v>3000</v>
      </c>
      <c r="C2151" s="157">
        <v>21</v>
      </c>
      <c r="D2151" s="35" t="s">
        <v>168</v>
      </c>
      <c r="E2151" s="35" t="s">
        <v>152</v>
      </c>
      <c r="F2151" s="202">
        <v>10920</v>
      </c>
      <c r="G2151" s="48"/>
      <c r="H2151" s="55"/>
      <c r="I2151" s="55" t="s">
        <v>2983</v>
      </c>
      <c r="J2151" s="36" t="s">
        <v>118</v>
      </c>
      <c r="K2151" s="65" t="s">
        <v>2216</v>
      </c>
      <c r="L2151" s="52" t="s">
        <v>2990</v>
      </c>
    </row>
    <row r="2152" spans="1:13" ht="15.75" customHeight="1" x14ac:dyDescent="0.25">
      <c r="A2152" s="34">
        <v>42920</v>
      </c>
      <c r="B2152" s="33" t="s">
        <v>3000</v>
      </c>
      <c r="C2152" s="157">
        <v>22</v>
      </c>
      <c r="D2152" s="35" t="s">
        <v>91</v>
      </c>
      <c r="E2152" s="35" t="s">
        <v>175</v>
      </c>
      <c r="F2152" s="202">
        <v>8400</v>
      </c>
      <c r="G2152" s="48"/>
      <c r="H2152" s="55"/>
      <c r="I2152" s="55" t="s">
        <v>2983</v>
      </c>
      <c r="J2152" s="36" t="s">
        <v>118</v>
      </c>
      <c r="K2152" s="65" t="s">
        <v>2216</v>
      </c>
      <c r="L2152" s="52" t="s">
        <v>2990</v>
      </c>
    </row>
    <row r="2153" spans="1:13" ht="31.5" customHeight="1" x14ac:dyDescent="0.25">
      <c r="A2153" s="34">
        <v>42920</v>
      </c>
      <c r="B2153" s="33" t="s">
        <v>3000</v>
      </c>
      <c r="C2153" s="157">
        <v>22</v>
      </c>
      <c r="D2153" s="35" t="s">
        <v>91</v>
      </c>
      <c r="E2153" s="35" t="s">
        <v>176</v>
      </c>
      <c r="F2153" s="202">
        <v>3200</v>
      </c>
      <c r="G2153" s="48"/>
      <c r="H2153" s="55"/>
      <c r="I2153" s="55" t="s">
        <v>2983</v>
      </c>
      <c r="J2153" s="36" t="s">
        <v>118</v>
      </c>
      <c r="K2153" s="65" t="s">
        <v>2216</v>
      </c>
      <c r="L2153" s="52" t="s">
        <v>2990</v>
      </c>
    </row>
    <row r="2154" spans="1:13" ht="15.75" customHeight="1" x14ac:dyDescent="0.25">
      <c r="A2154" s="34">
        <v>42920</v>
      </c>
      <c r="B2154" s="33" t="s">
        <v>3000</v>
      </c>
      <c r="C2154" s="157">
        <v>23</v>
      </c>
      <c r="D2154" s="35" t="s">
        <v>91</v>
      </c>
      <c r="E2154" s="35" t="s">
        <v>152</v>
      </c>
      <c r="F2154" s="202">
        <v>195</v>
      </c>
      <c r="G2154" s="48"/>
      <c r="H2154" s="55"/>
      <c r="I2154" s="55" t="s">
        <v>2983</v>
      </c>
      <c r="J2154" s="36" t="s">
        <v>118</v>
      </c>
      <c r="K2154" s="65" t="s">
        <v>2216</v>
      </c>
      <c r="L2154" s="52" t="s">
        <v>2990</v>
      </c>
    </row>
    <row r="2155" spans="1:13" ht="15.75" customHeight="1" x14ac:dyDescent="0.25">
      <c r="A2155" s="34">
        <v>42920</v>
      </c>
      <c r="B2155" s="33" t="s">
        <v>3000</v>
      </c>
      <c r="C2155" s="157">
        <v>23</v>
      </c>
      <c r="D2155" s="35" t="s">
        <v>91</v>
      </c>
      <c r="E2155" s="35" t="s">
        <v>152</v>
      </c>
      <c r="F2155" s="202">
        <v>435</v>
      </c>
      <c r="G2155" s="48"/>
      <c r="H2155" s="55"/>
      <c r="I2155" s="55" t="s">
        <v>2983</v>
      </c>
      <c r="J2155" s="36" t="s">
        <v>118</v>
      </c>
      <c r="K2155" s="65" t="s">
        <v>2216</v>
      </c>
      <c r="L2155" s="52" t="s">
        <v>2990</v>
      </c>
    </row>
    <row r="2156" spans="1:13" ht="15.75" customHeight="1" x14ac:dyDescent="0.25">
      <c r="A2156" s="34">
        <v>42920</v>
      </c>
      <c r="B2156" s="33" t="s">
        <v>3000</v>
      </c>
      <c r="C2156" s="157">
        <v>27</v>
      </c>
      <c r="D2156" s="35" t="s">
        <v>171</v>
      </c>
      <c r="E2156" s="35" t="s">
        <v>117</v>
      </c>
      <c r="F2156" s="202">
        <v>5130</v>
      </c>
      <c r="G2156" s="48"/>
      <c r="H2156" s="55"/>
      <c r="I2156" s="55" t="s">
        <v>2983</v>
      </c>
      <c r="J2156" s="36" t="s">
        <v>118</v>
      </c>
      <c r="K2156" s="65" t="s">
        <v>2216</v>
      </c>
      <c r="L2156" s="52" t="s">
        <v>2990</v>
      </c>
    </row>
    <row r="2157" spans="1:13" ht="15.75" customHeight="1" x14ac:dyDescent="0.25">
      <c r="A2157" s="34">
        <v>42920</v>
      </c>
      <c r="B2157" s="33" t="s">
        <v>3000</v>
      </c>
      <c r="C2157" s="157">
        <v>27</v>
      </c>
      <c r="D2157" s="35" t="s">
        <v>171</v>
      </c>
      <c r="E2157" s="35" t="s">
        <v>117</v>
      </c>
      <c r="F2157" s="202">
        <v>10000</v>
      </c>
      <c r="G2157" s="48"/>
      <c r="H2157" s="55"/>
      <c r="I2157" s="55" t="s">
        <v>2983</v>
      </c>
      <c r="J2157" s="36" t="s">
        <v>118</v>
      </c>
      <c r="K2157" s="65" t="s">
        <v>2216</v>
      </c>
      <c r="L2157" s="52" t="s">
        <v>2990</v>
      </c>
    </row>
    <row r="2158" spans="1:13" ht="15.75" customHeight="1" x14ac:dyDescent="0.25">
      <c r="A2158" s="34">
        <v>42920</v>
      </c>
      <c r="B2158" s="33" t="s">
        <v>3000</v>
      </c>
      <c r="C2158" s="157">
        <v>38</v>
      </c>
      <c r="D2158" s="35" t="s">
        <v>127</v>
      </c>
      <c r="E2158" s="35" t="s">
        <v>162</v>
      </c>
      <c r="F2158" s="202">
        <v>6200</v>
      </c>
      <c r="G2158" s="48">
        <v>3918</v>
      </c>
      <c r="H2158" s="55" t="s">
        <v>163</v>
      </c>
      <c r="I2158" s="55" t="s">
        <v>2983</v>
      </c>
      <c r="J2158" s="36" t="s">
        <v>118</v>
      </c>
      <c r="K2158" s="65" t="s">
        <v>2216</v>
      </c>
      <c r="L2158" s="52" t="s">
        <v>2990</v>
      </c>
    </row>
    <row r="2159" spans="1:13" ht="15.75" customHeight="1" x14ac:dyDescent="0.25">
      <c r="A2159" s="33">
        <v>42920</v>
      </c>
      <c r="B2159" s="33" t="s">
        <v>3000</v>
      </c>
      <c r="C2159" s="157">
        <v>71</v>
      </c>
      <c r="D2159" s="30" t="s">
        <v>177</v>
      </c>
      <c r="E2159" s="30" t="s">
        <v>178</v>
      </c>
      <c r="F2159" s="199">
        <v>143</v>
      </c>
      <c r="G2159" s="31" t="s">
        <v>71</v>
      </c>
      <c r="H2159" s="31"/>
      <c r="I2159" s="58" t="s">
        <v>2983</v>
      </c>
      <c r="J2159" s="31" t="s">
        <v>142</v>
      </c>
      <c r="K2159" s="31" t="s">
        <v>2989</v>
      </c>
      <c r="L2159" s="31" t="s">
        <v>2989</v>
      </c>
      <c r="M2159" s="130" t="s">
        <v>10</v>
      </c>
    </row>
    <row r="2160" spans="1:13" ht="31.5" customHeight="1" x14ac:dyDescent="0.25">
      <c r="A2160" s="33">
        <v>42920</v>
      </c>
      <c r="B2160" s="33" t="s">
        <v>3000</v>
      </c>
      <c r="C2160" s="157">
        <v>72</v>
      </c>
      <c r="D2160" s="30" t="s">
        <v>177</v>
      </c>
      <c r="E2160" s="30" t="s">
        <v>179</v>
      </c>
      <c r="F2160" s="199">
        <v>280</v>
      </c>
      <c r="G2160" s="31" t="s">
        <v>71</v>
      </c>
      <c r="H2160" s="31"/>
      <c r="I2160" s="58" t="s">
        <v>2983</v>
      </c>
      <c r="J2160" s="31" t="s">
        <v>142</v>
      </c>
      <c r="K2160" s="31" t="s">
        <v>2977</v>
      </c>
      <c r="L2160" s="31" t="s">
        <v>2989</v>
      </c>
      <c r="M2160" s="130" t="s">
        <v>2989</v>
      </c>
    </row>
    <row r="2161" spans="1:13" ht="15.75" customHeight="1" x14ac:dyDescent="0.25">
      <c r="A2161" s="33">
        <v>42920</v>
      </c>
      <c r="B2161" s="33" t="s">
        <v>3000</v>
      </c>
      <c r="C2161" s="157">
        <v>77</v>
      </c>
      <c r="D2161" s="30" t="s">
        <v>69</v>
      </c>
      <c r="E2161" s="30" t="s">
        <v>1815</v>
      </c>
      <c r="F2161" s="199">
        <v>53310</v>
      </c>
      <c r="G2161" s="31" t="s">
        <v>71</v>
      </c>
      <c r="H2161" s="31"/>
      <c r="I2161" s="58" t="s">
        <v>2983</v>
      </c>
      <c r="J2161" s="31" t="s">
        <v>142</v>
      </c>
      <c r="K2161" s="31" t="s">
        <v>2980</v>
      </c>
      <c r="L2161" s="31" t="s">
        <v>2989</v>
      </c>
      <c r="M2161" s="130" t="s">
        <v>2216</v>
      </c>
    </row>
    <row r="2162" spans="1:13" ht="15.75" customHeight="1" x14ac:dyDescent="0.25">
      <c r="A2162" s="33">
        <v>42921</v>
      </c>
      <c r="B2162" s="33" t="s">
        <v>3000</v>
      </c>
      <c r="C2162" s="157">
        <v>1</v>
      </c>
      <c r="D2162" s="30" t="s">
        <v>268</v>
      </c>
      <c r="E2162" s="30" t="s">
        <v>1817</v>
      </c>
      <c r="F2162" s="201">
        <v>2280</v>
      </c>
      <c r="G2162" s="31" t="s">
        <v>71</v>
      </c>
      <c r="H2162" s="31"/>
      <c r="I2162" s="58" t="s">
        <v>2983</v>
      </c>
      <c r="J2162" s="31" t="s">
        <v>142</v>
      </c>
      <c r="K2162" s="31" t="s">
        <v>46</v>
      </c>
      <c r="L2162" s="31" t="s">
        <v>46</v>
      </c>
    </row>
    <row r="2163" spans="1:13" ht="15.75" customHeight="1" x14ac:dyDescent="0.25">
      <c r="A2163" s="33">
        <v>42921</v>
      </c>
      <c r="B2163" s="33" t="s">
        <v>3000</v>
      </c>
      <c r="C2163" s="157">
        <v>1</v>
      </c>
      <c r="D2163" s="30" t="s">
        <v>268</v>
      </c>
      <c r="E2163" s="30" t="s">
        <v>1818</v>
      </c>
      <c r="F2163" s="201">
        <v>217</v>
      </c>
      <c r="G2163" s="31" t="s">
        <v>71</v>
      </c>
      <c r="H2163" s="31"/>
      <c r="I2163" s="58" t="s">
        <v>2983</v>
      </c>
      <c r="J2163" s="31" t="s">
        <v>142</v>
      </c>
      <c r="K2163" s="31" t="s">
        <v>2989</v>
      </c>
      <c r="L2163" s="31" t="s">
        <v>2989</v>
      </c>
    </row>
    <row r="2164" spans="1:13" ht="15.75" customHeight="1" x14ac:dyDescent="0.25">
      <c r="A2164" s="33">
        <v>42921</v>
      </c>
      <c r="B2164" s="33" t="s">
        <v>3000</v>
      </c>
      <c r="C2164" s="157">
        <v>1</v>
      </c>
      <c r="D2164" s="30" t="s">
        <v>268</v>
      </c>
      <c r="E2164" s="30" t="s">
        <v>1819</v>
      </c>
      <c r="F2164" s="201">
        <v>5075</v>
      </c>
      <c r="G2164" s="31" t="s">
        <v>71</v>
      </c>
      <c r="H2164" s="31"/>
      <c r="I2164" s="58" t="s">
        <v>2983</v>
      </c>
      <c r="J2164" s="31" t="s">
        <v>142</v>
      </c>
      <c r="K2164" s="31" t="s">
        <v>2989</v>
      </c>
      <c r="L2164" s="31" t="s">
        <v>2989</v>
      </c>
    </row>
    <row r="2165" spans="1:13" ht="15.75" customHeight="1" x14ac:dyDescent="0.25">
      <c r="A2165" s="33">
        <v>42921</v>
      </c>
      <c r="B2165" s="33" t="s">
        <v>3000</v>
      </c>
      <c r="C2165" s="157">
        <v>1</v>
      </c>
      <c r="D2165" s="30" t="s">
        <v>268</v>
      </c>
      <c r="E2165" s="30" t="s">
        <v>1820</v>
      </c>
      <c r="F2165" s="201">
        <v>1920</v>
      </c>
      <c r="G2165" s="31" t="s">
        <v>71</v>
      </c>
      <c r="H2165" s="31"/>
      <c r="I2165" s="58" t="s">
        <v>2983</v>
      </c>
      <c r="J2165" s="31" t="s">
        <v>142</v>
      </c>
      <c r="K2165" s="31" t="s">
        <v>46</v>
      </c>
      <c r="L2165" s="31" t="s">
        <v>46</v>
      </c>
    </row>
    <row r="2166" spans="1:13" ht="15.75" customHeight="1" x14ac:dyDescent="0.25">
      <c r="A2166" s="33">
        <v>42921</v>
      </c>
      <c r="B2166" s="33" t="s">
        <v>3000</v>
      </c>
      <c r="C2166" s="157">
        <v>1</v>
      </c>
      <c r="D2166" s="30" t="s">
        <v>268</v>
      </c>
      <c r="E2166" s="30" t="s">
        <v>1821</v>
      </c>
      <c r="F2166" s="201">
        <v>800</v>
      </c>
      <c r="G2166" s="31" t="s">
        <v>71</v>
      </c>
      <c r="H2166" s="31"/>
      <c r="I2166" s="58" t="s">
        <v>2983</v>
      </c>
      <c r="J2166" s="31" t="s">
        <v>142</v>
      </c>
      <c r="K2166" s="135" t="s">
        <v>2989</v>
      </c>
      <c r="L2166" s="31" t="s">
        <v>2975</v>
      </c>
    </row>
    <row r="2167" spans="1:13" ht="15.75" customHeight="1" x14ac:dyDescent="0.25">
      <c r="A2167" s="33">
        <v>42921</v>
      </c>
      <c r="B2167" s="33" t="s">
        <v>3000</v>
      </c>
      <c r="C2167" s="157">
        <v>2</v>
      </c>
      <c r="D2167" s="30" t="s">
        <v>268</v>
      </c>
      <c r="E2167" s="30" t="s">
        <v>1822</v>
      </c>
      <c r="F2167" s="201">
        <v>100</v>
      </c>
      <c r="G2167" s="31" t="s">
        <v>71</v>
      </c>
      <c r="H2167" s="31"/>
      <c r="I2167" s="58" t="s">
        <v>2983</v>
      </c>
      <c r="J2167" s="31" t="s">
        <v>142</v>
      </c>
      <c r="K2167" s="31" t="s">
        <v>46</v>
      </c>
      <c r="L2167" s="31" t="s">
        <v>46</v>
      </c>
    </row>
    <row r="2168" spans="1:13" ht="15.75" customHeight="1" x14ac:dyDescent="0.25">
      <c r="A2168" s="33">
        <v>42921</v>
      </c>
      <c r="B2168" s="33" t="s">
        <v>3000</v>
      </c>
      <c r="C2168" s="157">
        <v>10</v>
      </c>
      <c r="D2168" s="30" t="s">
        <v>214</v>
      </c>
      <c r="E2168" s="30" t="s">
        <v>215</v>
      </c>
      <c r="F2168" s="201">
        <v>170</v>
      </c>
      <c r="G2168" s="31" t="s">
        <v>71</v>
      </c>
      <c r="H2168" s="31"/>
      <c r="I2168" s="58" t="s">
        <v>2983</v>
      </c>
      <c r="J2168" s="31" t="s">
        <v>142</v>
      </c>
      <c r="K2168" s="31" t="s">
        <v>2989</v>
      </c>
      <c r="L2168" s="31" t="s">
        <v>2989</v>
      </c>
    </row>
    <row r="2169" spans="1:13" ht="15.75" customHeight="1" x14ac:dyDescent="0.25">
      <c r="A2169" s="34">
        <v>42921</v>
      </c>
      <c r="B2169" s="33" t="s">
        <v>3000</v>
      </c>
      <c r="C2169" s="157">
        <v>24</v>
      </c>
      <c r="D2169" s="35" t="s">
        <v>134</v>
      </c>
      <c r="E2169" s="39" t="s">
        <v>181</v>
      </c>
      <c r="F2169" s="202">
        <v>1465</v>
      </c>
      <c r="G2169" s="48">
        <v>2321</v>
      </c>
      <c r="H2169" s="48" t="s">
        <v>182</v>
      </c>
      <c r="I2169" s="55" t="s">
        <v>2983</v>
      </c>
      <c r="J2169" s="36" t="s">
        <v>118</v>
      </c>
      <c r="K2169" s="65" t="s">
        <v>2216</v>
      </c>
      <c r="L2169" s="52" t="s">
        <v>2990</v>
      </c>
    </row>
    <row r="2170" spans="1:13" ht="15.75" customHeight="1" x14ac:dyDescent="0.25">
      <c r="A2170" s="34">
        <v>42921</v>
      </c>
      <c r="B2170" s="33" t="s">
        <v>3000</v>
      </c>
      <c r="C2170" s="157">
        <v>24</v>
      </c>
      <c r="D2170" s="35" t="s">
        <v>134</v>
      </c>
      <c r="E2170" s="39" t="s">
        <v>183</v>
      </c>
      <c r="F2170" s="202">
        <v>835</v>
      </c>
      <c r="G2170" s="48">
        <v>3867</v>
      </c>
      <c r="H2170" s="48" t="s">
        <v>184</v>
      </c>
      <c r="I2170" s="55" t="s">
        <v>2983</v>
      </c>
      <c r="J2170" s="36" t="s">
        <v>118</v>
      </c>
      <c r="K2170" s="65" t="s">
        <v>2216</v>
      </c>
      <c r="L2170" s="52" t="s">
        <v>2990</v>
      </c>
    </row>
    <row r="2171" spans="1:13" ht="15" customHeight="1" x14ac:dyDescent="0.25">
      <c r="A2171" s="34">
        <v>42921</v>
      </c>
      <c r="B2171" s="33" t="s">
        <v>3000</v>
      </c>
      <c r="C2171" s="157">
        <v>25</v>
      </c>
      <c r="D2171" s="49" t="s">
        <v>190</v>
      </c>
      <c r="E2171" s="35" t="s">
        <v>193</v>
      </c>
      <c r="F2171" s="202">
        <v>1540</v>
      </c>
      <c r="G2171" s="52">
        <v>3441</v>
      </c>
      <c r="H2171" s="38" t="s">
        <v>194</v>
      </c>
      <c r="I2171" s="55" t="s">
        <v>2983</v>
      </c>
      <c r="J2171" s="36" t="s">
        <v>118</v>
      </c>
      <c r="K2171" s="65" t="s">
        <v>2216</v>
      </c>
      <c r="L2171" s="52" t="s">
        <v>2990</v>
      </c>
    </row>
    <row r="2172" spans="1:13" ht="15" customHeight="1" x14ac:dyDescent="0.25">
      <c r="A2172" s="34">
        <v>42921</v>
      </c>
      <c r="B2172" s="33" t="s">
        <v>3000</v>
      </c>
      <c r="C2172" s="157">
        <v>28</v>
      </c>
      <c r="D2172" s="35" t="s">
        <v>134</v>
      </c>
      <c r="E2172" s="35" t="s">
        <v>195</v>
      </c>
      <c r="F2172" s="202">
        <v>440</v>
      </c>
      <c r="G2172" s="52">
        <v>4038</v>
      </c>
      <c r="H2172" s="38" t="s">
        <v>196</v>
      </c>
      <c r="I2172" s="55" t="s">
        <v>2983</v>
      </c>
      <c r="J2172" s="36" t="s">
        <v>118</v>
      </c>
      <c r="K2172" s="65" t="s">
        <v>2216</v>
      </c>
      <c r="L2172" s="52" t="s">
        <v>2990</v>
      </c>
    </row>
    <row r="2173" spans="1:13" ht="15" customHeight="1" x14ac:dyDescent="0.25">
      <c r="A2173" s="34">
        <v>42921</v>
      </c>
      <c r="B2173" s="33" t="s">
        <v>3000</v>
      </c>
      <c r="C2173" s="157">
        <v>28</v>
      </c>
      <c r="D2173" s="35" t="s">
        <v>134</v>
      </c>
      <c r="E2173" s="35" t="s">
        <v>197</v>
      </c>
      <c r="F2173" s="202">
        <v>250</v>
      </c>
      <c r="G2173" s="52">
        <v>2509</v>
      </c>
      <c r="H2173" s="38" t="s">
        <v>198</v>
      </c>
      <c r="I2173" s="55" t="s">
        <v>2983</v>
      </c>
      <c r="J2173" s="36" t="s">
        <v>118</v>
      </c>
      <c r="K2173" s="65" t="s">
        <v>2216</v>
      </c>
      <c r="L2173" s="52" t="s">
        <v>2990</v>
      </c>
    </row>
    <row r="2174" spans="1:13" ht="15" customHeight="1" x14ac:dyDescent="0.25">
      <c r="A2174" s="34">
        <v>42921</v>
      </c>
      <c r="B2174" s="33" t="s">
        <v>3000</v>
      </c>
      <c r="C2174" s="157">
        <v>29</v>
      </c>
      <c r="D2174" s="49" t="s">
        <v>199</v>
      </c>
      <c r="E2174" s="49" t="s">
        <v>200</v>
      </c>
      <c r="F2174" s="202">
        <v>600</v>
      </c>
      <c r="G2174" s="52">
        <v>1199</v>
      </c>
      <c r="H2174" s="38" t="s">
        <v>201</v>
      </c>
      <c r="I2174" s="55" t="s">
        <v>2983</v>
      </c>
      <c r="J2174" s="36" t="s">
        <v>118</v>
      </c>
      <c r="K2174" s="48" t="s">
        <v>10</v>
      </c>
      <c r="L2174" s="52" t="s">
        <v>10</v>
      </c>
    </row>
    <row r="2175" spans="1:13" ht="15" customHeight="1" x14ac:dyDescent="0.25">
      <c r="A2175" s="34">
        <v>42921</v>
      </c>
      <c r="B2175" s="33" t="s">
        <v>3000</v>
      </c>
      <c r="C2175" s="157">
        <v>29</v>
      </c>
      <c r="D2175" s="49" t="s">
        <v>199</v>
      </c>
      <c r="E2175" s="49" t="s">
        <v>202</v>
      </c>
      <c r="F2175" s="202">
        <v>500</v>
      </c>
      <c r="G2175" s="52">
        <v>958</v>
      </c>
      <c r="H2175" s="38" t="s">
        <v>203</v>
      </c>
      <c r="I2175" s="55" t="s">
        <v>2983</v>
      </c>
      <c r="J2175" s="36" t="s">
        <v>118</v>
      </c>
      <c r="K2175" s="48" t="s">
        <v>10</v>
      </c>
      <c r="L2175" s="52" t="s">
        <v>10</v>
      </c>
    </row>
    <row r="2176" spans="1:13" ht="15" customHeight="1" x14ac:dyDescent="0.25">
      <c r="A2176" s="34">
        <v>42921</v>
      </c>
      <c r="B2176" s="33" t="s">
        <v>3000</v>
      </c>
      <c r="C2176" s="157">
        <v>30</v>
      </c>
      <c r="D2176" s="49" t="s">
        <v>127</v>
      </c>
      <c r="E2176" s="35" t="s">
        <v>204</v>
      </c>
      <c r="F2176" s="202">
        <v>6600</v>
      </c>
      <c r="G2176" s="52">
        <v>3752</v>
      </c>
      <c r="H2176" s="38" t="s">
        <v>205</v>
      </c>
      <c r="I2176" s="55" t="s">
        <v>2983</v>
      </c>
      <c r="J2176" s="36" t="s">
        <v>118</v>
      </c>
      <c r="K2176" s="65" t="s">
        <v>2216</v>
      </c>
      <c r="L2176" s="52" t="s">
        <v>2990</v>
      </c>
    </row>
    <row r="2177" spans="1:12" ht="15.75" customHeight="1" x14ac:dyDescent="0.25">
      <c r="A2177" s="34">
        <v>42921</v>
      </c>
      <c r="B2177" s="33" t="s">
        <v>3000</v>
      </c>
      <c r="C2177" s="157">
        <v>31</v>
      </c>
      <c r="D2177" s="49" t="s">
        <v>185</v>
      </c>
      <c r="E2177" s="47" t="s">
        <v>206</v>
      </c>
      <c r="F2177" s="202">
        <v>2090</v>
      </c>
      <c r="G2177" s="52">
        <v>2573</v>
      </c>
      <c r="H2177" s="38" t="s">
        <v>207</v>
      </c>
      <c r="I2177" s="55" t="s">
        <v>2983</v>
      </c>
      <c r="J2177" s="36" t="s">
        <v>118</v>
      </c>
      <c r="K2177" s="65" t="s">
        <v>2216</v>
      </c>
      <c r="L2177" s="52" t="s">
        <v>2990</v>
      </c>
    </row>
    <row r="2178" spans="1:12" ht="15.75" customHeight="1" x14ac:dyDescent="0.25">
      <c r="A2178" s="34">
        <v>42921</v>
      </c>
      <c r="B2178" s="33" t="s">
        <v>3000</v>
      </c>
      <c r="C2178" s="157">
        <v>32</v>
      </c>
      <c r="D2178" s="35" t="s">
        <v>188</v>
      </c>
      <c r="E2178" s="35" t="s">
        <v>117</v>
      </c>
      <c r="F2178" s="202">
        <v>11200</v>
      </c>
      <c r="G2178" s="48"/>
      <c r="H2178" s="55"/>
      <c r="I2178" s="55" t="s">
        <v>2983</v>
      </c>
      <c r="J2178" s="36" t="s">
        <v>118</v>
      </c>
      <c r="K2178" s="65" t="s">
        <v>2216</v>
      </c>
      <c r="L2178" s="52" t="s">
        <v>2990</v>
      </c>
    </row>
    <row r="2179" spans="1:12" ht="15.75" customHeight="1" x14ac:dyDescent="0.25">
      <c r="A2179" s="34">
        <v>42921</v>
      </c>
      <c r="B2179" s="33" t="s">
        <v>3000</v>
      </c>
      <c r="C2179" s="157">
        <v>32</v>
      </c>
      <c r="D2179" s="35" t="s">
        <v>188</v>
      </c>
      <c r="E2179" s="35" t="s">
        <v>117</v>
      </c>
      <c r="F2179" s="202">
        <v>500</v>
      </c>
      <c r="G2179" s="48"/>
      <c r="H2179" s="55"/>
      <c r="I2179" s="55" t="s">
        <v>2983</v>
      </c>
      <c r="J2179" s="36" t="s">
        <v>118</v>
      </c>
      <c r="K2179" s="65" t="s">
        <v>2216</v>
      </c>
      <c r="L2179" s="52" t="s">
        <v>2990</v>
      </c>
    </row>
    <row r="2180" spans="1:12" ht="15.75" customHeight="1" x14ac:dyDescent="0.25">
      <c r="A2180" s="34">
        <v>42921</v>
      </c>
      <c r="B2180" s="33" t="s">
        <v>3000</v>
      </c>
      <c r="C2180" s="157">
        <v>32</v>
      </c>
      <c r="D2180" s="35" t="s">
        <v>188</v>
      </c>
      <c r="E2180" s="35" t="s">
        <v>117</v>
      </c>
      <c r="F2180" s="202">
        <v>1215</v>
      </c>
      <c r="G2180" s="48"/>
      <c r="H2180" s="55"/>
      <c r="I2180" s="55" t="s">
        <v>2983</v>
      </c>
      <c r="J2180" s="36" t="s">
        <v>118</v>
      </c>
      <c r="K2180" s="65" t="s">
        <v>2216</v>
      </c>
      <c r="L2180" s="52" t="s">
        <v>2990</v>
      </c>
    </row>
    <row r="2181" spans="1:12" ht="15.75" customHeight="1" x14ac:dyDescent="0.25">
      <c r="A2181" s="34">
        <v>42921</v>
      </c>
      <c r="B2181" s="33" t="s">
        <v>3000</v>
      </c>
      <c r="C2181" s="157">
        <v>32</v>
      </c>
      <c r="D2181" s="35" t="s">
        <v>188</v>
      </c>
      <c r="E2181" s="35" t="s">
        <v>117</v>
      </c>
      <c r="F2181" s="202">
        <v>315</v>
      </c>
      <c r="G2181" s="48"/>
      <c r="H2181" s="55"/>
      <c r="I2181" s="55" t="s">
        <v>2983</v>
      </c>
      <c r="J2181" s="36" t="s">
        <v>118</v>
      </c>
      <c r="K2181" s="65" t="s">
        <v>2216</v>
      </c>
      <c r="L2181" s="52" t="s">
        <v>2990</v>
      </c>
    </row>
    <row r="2182" spans="1:12" ht="31.5" customHeight="1" x14ac:dyDescent="0.25">
      <c r="A2182" s="34">
        <v>42921</v>
      </c>
      <c r="B2182" s="33" t="s">
        <v>3000</v>
      </c>
      <c r="C2182" s="157">
        <v>32</v>
      </c>
      <c r="D2182" s="35" t="s">
        <v>188</v>
      </c>
      <c r="E2182" s="35" t="s">
        <v>117</v>
      </c>
      <c r="F2182" s="202">
        <v>1710</v>
      </c>
      <c r="G2182" s="48"/>
      <c r="H2182" s="55"/>
      <c r="I2182" s="55" t="s">
        <v>2983</v>
      </c>
      <c r="J2182" s="36" t="s">
        <v>118</v>
      </c>
      <c r="K2182" s="65" t="s">
        <v>2216</v>
      </c>
      <c r="L2182" s="52" t="s">
        <v>2990</v>
      </c>
    </row>
    <row r="2183" spans="1:12" ht="15.75" customHeight="1" x14ac:dyDescent="0.25">
      <c r="A2183" s="34">
        <v>42921</v>
      </c>
      <c r="B2183" s="33" t="s">
        <v>3000</v>
      </c>
      <c r="C2183" s="157">
        <v>33</v>
      </c>
      <c r="D2183" s="35" t="s">
        <v>91</v>
      </c>
      <c r="E2183" s="35" t="s">
        <v>186</v>
      </c>
      <c r="F2183" s="202">
        <v>243</v>
      </c>
      <c r="G2183" s="48">
        <v>691</v>
      </c>
      <c r="H2183" s="55" t="s">
        <v>124</v>
      </c>
      <c r="I2183" s="55" t="s">
        <v>2983</v>
      </c>
      <c r="J2183" s="36" t="s">
        <v>118</v>
      </c>
      <c r="K2183" s="65" t="s">
        <v>2216</v>
      </c>
      <c r="L2183" s="52" t="s">
        <v>2990</v>
      </c>
    </row>
    <row r="2184" spans="1:12" ht="15.75" customHeight="1" x14ac:dyDescent="0.25">
      <c r="A2184" s="34">
        <v>42921</v>
      </c>
      <c r="B2184" s="33" t="s">
        <v>3000</v>
      </c>
      <c r="C2184" s="157">
        <v>33</v>
      </c>
      <c r="D2184" s="35" t="s">
        <v>91</v>
      </c>
      <c r="E2184" s="35" t="s">
        <v>187</v>
      </c>
      <c r="F2184" s="202">
        <v>10</v>
      </c>
      <c r="G2184" s="48"/>
      <c r="H2184" s="55"/>
      <c r="I2184" s="55" t="s">
        <v>2983</v>
      </c>
      <c r="J2184" s="36" t="s">
        <v>118</v>
      </c>
      <c r="K2184" s="65" t="s">
        <v>2216</v>
      </c>
      <c r="L2184" s="52" t="s">
        <v>2990</v>
      </c>
    </row>
    <row r="2185" spans="1:12" ht="15.75" customHeight="1" x14ac:dyDescent="0.25">
      <c r="A2185" s="34">
        <v>42921</v>
      </c>
      <c r="B2185" s="33" t="s">
        <v>3000</v>
      </c>
      <c r="C2185" s="157">
        <v>33</v>
      </c>
      <c r="D2185" s="35" t="s">
        <v>91</v>
      </c>
      <c r="E2185" s="35" t="s">
        <v>187</v>
      </c>
      <c r="F2185" s="202">
        <v>13</v>
      </c>
      <c r="G2185" s="48"/>
      <c r="H2185" s="55"/>
      <c r="I2185" s="55" t="s">
        <v>2983</v>
      </c>
      <c r="J2185" s="36" t="s">
        <v>118</v>
      </c>
      <c r="K2185" s="65" t="s">
        <v>2216</v>
      </c>
      <c r="L2185" s="52" t="s">
        <v>2990</v>
      </c>
    </row>
    <row r="2186" spans="1:12" ht="15.75" customHeight="1" x14ac:dyDescent="0.25">
      <c r="A2186" s="34">
        <v>42921</v>
      </c>
      <c r="B2186" s="33" t="s">
        <v>3000</v>
      </c>
      <c r="C2186" s="157">
        <v>33</v>
      </c>
      <c r="D2186" s="35" t="s">
        <v>91</v>
      </c>
      <c r="E2186" s="35" t="s">
        <v>187</v>
      </c>
      <c r="F2186" s="202">
        <v>193.5</v>
      </c>
      <c r="G2186" s="48"/>
      <c r="H2186" s="55"/>
      <c r="I2186" s="55" t="s">
        <v>2983</v>
      </c>
      <c r="J2186" s="36" t="s">
        <v>118</v>
      </c>
      <c r="K2186" s="65" t="s">
        <v>2216</v>
      </c>
      <c r="L2186" s="52" t="s">
        <v>2990</v>
      </c>
    </row>
    <row r="2187" spans="1:12" ht="15.75" customHeight="1" x14ac:dyDescent="0.25">
      <c r="A2187" s="34">
        <v>42921</v>
      </c>
      <c r="B2187" s="33" t="s">
        <v>3000</v>
      </c>
      <c r="C2187" s="157">
        <v>33</v>
      </c>
      <c r="D2187" s="35" t="s">
        <v>91</v>
      </c>
      <c r="E2187" s="35" t="s">
        <v>187</v>
      </c>
      <c r="F2187" s="202">
        <v>80</v>
      </c>
      <c r="G2187" s="48"/>
      <c r="H2187" s="55"/>
      <c r="I2187" s="55" t="s">
        <v>2983</v>
      </c>
      <c r="J2187" s="36" t="s">
        <v>118</v>
      </c>
      <c r="K2187" s="65" t="s">
        <v>2216</v>
      </c>
      <c r="L2187" s="52" t="s">
        <v>2990</v>
      </c>
    </row>
    <row r="2188" spans="1:12" ht="15.75" customHeight="1" x14ac:dyDescent="0.25">
      <c r="A2188" s="34">
        <v>42921</v>
      </c>
      <c r="B2188" s="33" t="s">
        <v>3000</v>
      </c>
      <c r="C2188" s="157">
        <v>34</v>
      </c>
      <c r="D2188" s="35" t="s">
        <v>209</v>
      </c>
      <c r="E2188" s="35" t="s">
        <v>117</v>
      </c>
      <c r="F2188" s="202">
        <v>21369</v>
      </c>
      <c r="G2188" s="48"/>
      <c r="H2188" s="55"/>
      <c r="I2188" s="55" t="s">
        <v>2983</v>
      </c>
      <c r="J2188" s="36" t="s">
        <v>118</v>
      </c>
      <c r="K2188" s="65" t="s">
        <v>2216</v>
      </c>
      <c r="L2188" s="52" t="s">
        <v>2990</v>
      </c>
    </row>
    <row r="2189" spans="1:12" ht="15.75" customHeight="1" x14ac:dyDescent="0.25">
      <c r="A2189" s="34">
        <v>42921</v>
      </c>
      <c r="B2189" s="33" t="s">
        <v>3000</v>
      </c>
      <c r="C2189" s="157">
        <v>34</v>
      </c>
      <c r="D2189" s="35" t="s">
        <v>209</v>
      </c>
      <c r="E2189" s="35" t="s">
        <v>117</v>
      </c>
      <c r="F2189" s="202">
        <v>13934</v>
      </c>
      <c r="G2189" s="48"/>
      <c r="H2189" s="55"/>
      <c r="I2189" s="55" t="s">
        <v>2983</v>
      </c>
      <c r="J2189" s="36" t="s">
        <v>118</v>
      </c>
      <c r="K2189" s="65" t="s">
        <v>2216</v>
      </c>
      <c r="L2189" s="52" t="s">
        <v>2990</v>
      </c>
    </row>
    <row r="2190" spans="1:12" ht="15.75" customHeight="1" x14ac:dyDescent="0.25">
      <c r="A2190" s="34">
        <v>42921</v>
      </c>
      <c r="B2190" s="33" t="s">
        <v>3000</v>
      </c>
      <c r="C2190" s="157">
        <v>35</v>
      </c>
      <c r="D2190" s="35" t="s">
        <v>210</v>
      </c>
      <c r="E2190" s="35" t="s">
        <v>213</v>
      </c>
      <c r="F2190" s="202">
        <v>700</v>
      </c>
      <c r="G2190" s="36">
        <v>691</v>
      </c>
      <c r="H2190" s="55" t="s">
        <v>124</v>
      </c>
      <c r="I2190" s="55" t="s">
        <v>2983</v>
      </c>
      <c r="J2190" s="36" t="s">
        <v>118</v>
      </c>
      <c r="K2190" s="48" t="s">
        <v>10</v>
      </c>
      <c r="L2190" s="52" t="s">
        <v>10</v>
      </c>
    </row>
    <row r="2191" spans="1:12" ht="15.75" customHeight="1" x14ac:dyDescent="0.25">
      <c r="A2191" s="34">
        <v>42921</v>
      </c>
      <c r="B2191" s="33" t="s">
        <v>3000</v>
      </c>
      <c r="C2191" s="157">
        <v>36</v>
      </c>
      <c r="D2191" s="35" t="s">
        <v>91</v>
      </c>
      <c r="E2191" s="35" t="s">
        <v>211</v>
      </c>
      <c r="F2191" s="202">
        <v>203.5</v>
      </c>
      <c r="G2191" s="36">
        <v>2171</v>
      </c>
      <c r="H2191" s="55" t="s">
        <v>212</v>
      </c>
      <c r="I2191" s="55" t="s">
        <v>2983</v>
      </c>
      <c r="J2191" s="36" t="s">
        <v>118</v>
      </c>
      <c r="K2191" s="65" t="s">
        <v>2216</v>
      </c>
      <c r="L2191" s="52" t="s">
        <v>2990</v>
      </c>
    </row>
    <row r="2192" spans="1:12" ht="15" customHeight="1" x14ac:dyDescent="0.25">
      <c r="A2192" s="34">
        <v>42921</v>
      </c>
      <c r="B2192" s="33" t="s">
        <v>3000</v>
      </c>
      <c r="C2192" s="157">
        <v>36</v>
      </c>
      <c r="D2192" s="35" t="s">
        <v>91</v>
      </c>
      <c r="E2192" s="35" t="s">
        <v>117</v>
      </c>
      <c r="F2192" s="202">
        <v>150</v>
      </c>
      <c r="G2192" s="36"/>
      <c r="H2192" s="55"/>
      <c r="I2192" s="55" t="s">
        <v>2983</v>
      </c>
      <c r="J2192" s="36" t="s">
        <v>118</v>
      </c>
      <c r="K2192" s="65" t="s">
        <v>2216</v>
      </c>
      <c r="L2192" s="52" t="s">
        <v>2990</v>
      </c>
    </row>
    <row r="2193" spans="1:12" ht="15" customHeight="1" x14ac:dyDescent="0.25">
      <c r="A2193" s="34">
        <v>42921</v>
      </c>
      <c r="B2193" s="33" t="s">
        <v>3000</v>
      </c>
      <c r="C2193" s="157">
        <v>37</v>
      </c>
      <c r="D2193" s="35" t="s">
        <v>171</v>
      </c>
      <c r="E2193" s="35" t="s">
        <v>117</v>
      </c>
      <c r="F2193" s="202">
        <v>332.5</v>
      </c>
      <c r="G2193" s="48"/>
      <c r="H2193" s="55"/>
      <c r="I2193" s="55" t="s">
        <v>2983</v>
      </c>
      <c r="J2193" s="36" t="s">
        <v>118</v>
      </c>
      <c r="K2193" s="65" t="s">
        <v>2216</v>
      </c>
      <c r="L2193" s="52" t="s">
        <v>2990</v>
      </c>
    </row>
    <row r="2194" spans="1:12" ht="15" customHeight="1" x14ac:dyDescent="0.25">
      <c r="A2194" s="33">
        <v>42921</v>
      </c>
      <c r="B2194" s="33" t="s">
        <v>3000</v>
      </c>
      <c r="C2194" s="157">
        <v>70</v>
      </c>
      <c r="D2194" s="30"/>
      <c r="E2194" s="30" t="s">
        <v>3363</v>
      </c>
      <c r="F2194" s="199">
        <v>170</v>
      </c>
      <c r="G2194" s="31" t="s">
        <v>71</v>
      </c>
      <c r="H2194" s="31"/>
      <c r="I2194" s="58" t="s">
        <v>2983</v>
      </c>
      <c r="J2194" s="31" t="s">
        <v>142</v>
      </c>
      <c r="K2194" s="135" t="s">
        <v>2989</v>
      </c>
      <c r="L2194" s="31" t="s">
        <v>2989</v>
      </c>
    </row>
    <row r="2195" spans="1:12" ht="15" customHeight="1" x14ac:dyDescent="0.25">
      <c r="A2195" s="34">
        <v>42921</v>
      </c>
      <c r="B2195" s="33" t="s">
        <v>3000</v>
      </c>
      <c r="C2195" s="157">
        <v>110</v>
      </c>
      <c r="D2195" s="35" t="s">
        <v>127</v>
      </c>
      <c r="E2195" s="39" t="s">
        <v>189</v>
      </c>
      <c r="F2195" s="200">
        <v>181.5</v>
      </c>
      <c r="G2195" s="48">
        <v>2958</v>
      </c>
      <c r="H2195" s="48" t="s">
        <v>129</v>
      </c>
      <c r="I2195" s="55" t="s">
        <v>2983</v>
      </c>
      <c r="J2195" s="36" t="s">
        <v>118</v>
      </c>
      <c r="K2195" s="65" t="s">
        <v>2216</v>
      </c>
      <c r="L2195" s="52" t="s">
        <v>2990</v>
      </c>
    </row>
    <row r="2196" spans="1:12" ht="15" customHeight="1" x14ac:dyDescent="0.25">
      <c r="A2196" s="34">
        <v>42921</v>
      </c>
      <c r="B2196" s="33" t="s">
        <v>3000</v>
      </c>
      <c r="C2196" s="157">
        <v>116</v>
      </c>
      <c r="D2196" s="49" t="s">
        <v>190</v>
      </c>
      <c r="E2196" s="35" t="s">
        <v>191</v>
      </c>
      <c r="F2196" s="200">
        <v>1358.4</v>
      </c>
      <c r="G2196" s="52">
        <v>2565</v>
      </c>
      <c r="H2196" s="38" t="s">
        <v>192</v>
      </c>
      <c r="I2196" s="55" t="s">
        <v>2983</v>
      </c>
      <c r="J2196" s="36" t="s">
        <v>118</v>
      </c>
      <c r="K2196" s="65" t="s">
        <v>2216</v>
      </c>
      <c r="L2196" s="52" t="s">
        <v>2990</v>
      </c>
    </row>
    <row r="2197" spans="1:12" ht="15" customHeight="1" x14ac:dyDescent="0.25">
      <c r="A2197" s="34">
        <v>42921</v>
      </c>
      <c r="B2197" s="33" t="s">
        <v>3002</v>
      </c>
      <c r="C2197" s="171">
        <v>191</v>
      </c>
      <c r="D2197" s="35"/>
      <c r="E2197" s="30" t="s">
        <v>3361</v>
      </c>
      <c r="F2197" s="200">
        <v>25000</v>
      </c>
      <c r="G2197" s="48"/>
      <c r="H2197" s="48"/>
      <c r="I2197" s="51" t="s">
        <v>2983</v>
      </c>
      <c r="J2197" s="36" t="s">
        <v>118</v>
      </c>
      <c r="K2197" s="65" t="s">
        <v>2216</v>
      </c>
      <c r="L2197" s="52" t="s">
        <v>2990</v>
      </c>
    </row>
    <row r="2198" spans="1:12" ht="15" customHeight="1" x14ac:dyDescent="0.25">
      <c r="A2198" s="33">
        <v>42921</v>
      </c>
      <c r="B2198" s="33" t="s">
        <v>3000</v>
      </c>
      <c r="C2198" s="157">
        <v>77</v>
      </c>
      <c r="D2198" s="30" t="s">
        <v>618</v>
      </c>
      <c r="E2198" s="30" t="s">
        <v>1816</v>
      </c>
      <c r="F2198" s="199">
        <v>3570</v>
      </c>
      <c r="G2198" s="31" t="s">
        <v>71</v>
      </c>
      <c r="H2198" s="31"/>
      <c r="I2198" s="58" t="s">
        <v>2983</v>
      </c>
      <c r="J2198" s="31" t="s">
        <v>142</v>
      </c>
      <c r="K2198" s="31" t="s">
        <v>2980</v>
      </c>
      <c r="L2198" s="31" t="s">
        <v>2989</v>
      </c>
    </row>
    <row r="2199" spans="1:12" ht="15.75" customHeight="1" x14ac:dyDescent="0.25">
      <c r="A2199" s="33">
        <v>42922</v>
      </c>
      <c r="B2199" s="33" t="s">
        <v>3000</v>
      </c>
      <c r="C2199" s="157">
        <v>10</v>
      </c>
      <c r="D2199" s="30" t="s">
        <v>219</v>
      </c>
      <c r="E2199" s="30" t="s">
        <v>221</v>
      </c>
      <c r="F2199" s="201">
        <v>38.5</v>
      </c>
      <c r="G2199" s="31" t="s">
        <v>71</v>
      </c>
      <c r="H2199" s="31"/>
      <c r="I2199" s="58" t="s">
        <v>2983</v>
      </c>
      <c r="J2199" s="31" t="s">
        <v>142</v>
      </c>
      <c r="K2199" s="31" t="s">
        <v>2977</v>
      </c>
      <c r="L2199" s="31" t="s">
        <v>2989</v>
      </c>
    </row>
    <row r="2200" spans="1:12" ht="15.75" customHeight="1" x14ac:dyDescent="0.25">
      <c r="A2200" s="33">
        <v>42922</v>
      </c>
      <c r="B2200" s="33" t="s">
        <v>3000</v>
      </c>
      <c r="C2200" s="157">
        <v>10</v>
      </c>
      <c r="D2200" s="30" t="s">
        <v>219</v>
      </c>
      <c r="E2200" s="30" t="s">
        <v>222</v>
      </c>
      <c r="F2200" s="201">
        <v>35</v>
      </c>
      <c r="G2200" s="31" t="s">
        <v>71</v>
      </c>
      <c r="H2200" s="31"/>
      <c r="I2200" s="58" t="s">
        <v>2983</v>
      </c>
      <c r="J2200" s="31" t="s">
        <v>142</v>
      </c>
      <c r="K2200" s="31" t="s">
        <v>2977</v>
      </c>
      <c r="L2200" s="31" t="s">
        <v>2989</v>
      </c>
    </row>
    <row r="2201" spans="1:12" ht="15.75" customHeight="1" x14ac:dyDescent="0.25">
      <c r="A2201" s="33">
        <v>42922</v>
      </c>
      <c r="B2201" s="33" t="s">
        <v>3000</v>
      </c>
      <c r="C2201" s="157">
        <v>10</v>
      </c>
      <c r="D2201" s="30" t="s">
        <v>219</v>
      </c>
      <c r="E2201" s="30" t="s">
        <v>222</v>
      </c>
      <c r="F2201" s="201">
        <v>37</v>
      </c>
      <c r="G2201" s="31" t="s">
        <v>71</v>
      </c>
      <c r="H2201" s="31"/>
      <c r="I2201" s="58" t="s">
        <v>2983</v>
      </c>
      <c r="J2201" s="31" t="s">
        <v>142</v>
      </c>
      <c r="K2201" s="31" t="s">
        <v>2977</v>
      </c>
      <c r="L2201" s="31" t="s">
        <v>2989</v>
      </c>
    </row>
    <row r="2202" spans="1:12" ht="15.75" customHeight="1" x14ac:dyDescent="0.25">
      <c r="A2202" s="33">
        <v>42922</v>
      </c>
      <c r="B2202" s="33" t="s">
        <v>3000</v>
      </c>
      <c r="C2202" s="157">
        <v>10</v>
      </c>
      <c r="D2202" s="30" t="s">
        <v>219</v>
      </c>
      <c r="E2202" s="30" t="s">
        <v>223</v>
      </c>
      <c r="F2202" s="201">
        <v>100</v>
      </c>
      <c r="G2202" s="31" t="s">
        <v>71</v>
      </c>
      <c r="H2202" s="31"/>
      <c r="I2202" s="58" t="s">
        <v>2983</v>
      </c>
      <c r="J2202" s="31" t="s">
        <v>142</v>
      </c>
      <c r="K2202" s="31" t="s">
        <v>3408</v>
      </c>
      <c r="L2202" s="31" t="s">
        <v>2975</v>
      </c>
    </row>
    <row r="2203" spans="1:12" ht="15.75" customHeight="1" x14ac:dyDescent="0.25">
      <c r="A2203" s="33">
        <v>42922</v>
      </c>
      <c r="B2203" s="33" t="s">
        <v>3000</v>
      </c>
      <c r="C2203" s="157">
        <v>10</v>
      </c>
      <c r="D2203" s="30" t="s">
        <v>219</v>
      </c>
      <c r="E2203" s="30" t="s">
        <v>224</v>
      </c>
      <c r="F2203" s="201">
        <v>195</v>
      </c>
      <c r="G2203" s="31" t="s">
        <v>71</v>
      </c>
      <c r="H2203" s="31"/>
      <c r="I2203" s="58" t="s">
        <v>2983</v>
      </c>
      <c r="J2203" s="31" t="s">
        <v>142</v>
      </c>
      <c r="K2203" s="31" t="s">
        <v>3408</v>
      </c>
      <c r="L2203" s="31" t="s">
        <v>2975</v>
      </c>
    </row>
    <row r="2204" spans="1:12" ht="15.75" customHeight="1" x14ac:dyDescent="0.25">
      <c r="A2204" s="33">
        <v>42922</v>
      </c>
      <c r="B2204" s="33" t="s">
        <v>3000</v>
      </c>
      <c r="C2204" s="157">
        <v>10</v>
      </c>
      <c r="D2204" s="30" t="s">
        <v>219</v>
      </c>
      <c r="E2204" s="30" t="s">
        <v>225</v>
      </c>
      <c r="F2204" s="201">
        <v>22.5</v>
      </c>
      <c r="G2204" s="31" t="s">
        <v>71</v>
      </c>
      <c r="H2204" s="31"/>
      <c r="I2204" s="58" t="s">
        <v>2983</v>
      </c>
      <c r="J2204" s="31" t="s">
        <v>142</v>
      </c>
      <c r="K2204" s="31" t="s">
        <v>2989</v>
      </c>
      <c r="L2204" s="31" t="s">
        <v>2989</v>
      </c>
    </row>
    <row r="2205" spans="1:12" ht="15.75" customHeight="1" x14ac:dyDescent="0.25">
      <c r="A2205" s="33">
        <v>42922</v>
      </c>
      <c r="B2205" s="33" t="s">
        <v>3000</v>
      </c>
      <c r="C2205" s="157">
        <v>10</v>
      </c>
      <c r="D2205" s="30" t="s">
        <v>219</v>
      </c>
      <c r="E2205" s="30" t="s">
        <v>226</v>
      </c>
      <c r="F2205" s="201">
        <v>100</v>
      </c>
      <c r="G2205" s="31" t="s">
        <v>71</v>
      </c>
      <c r="H2205" s="31"/>
      <c r="I2205" s="58" t="s">
        <v>2983</v>
      </c>
      <c r="J2205" s="31" t="s">
        <v>142</v>
      </c>
      <c r="K2205" s="31" t="s">
        <v>3408</v>
      </c>
      <c r="L2205" s="31" t="s">
        <v>2975</v>
      </c>
    </row>
    <row r="2206" spans="1:12" ht="15.75" customHeight="1" x14ac:dyDescent="0.25">
      <c r="A2206" s="34">
        <v>42922</v>
      </c>
      <c r="B2206" s="33" t="s">
        <v>3000</v>
      </c>
      <c r="C2206" s="157">
        <v>10</v>
      </c>
      <c r="D2206" s="35" t="s">
        <v>219</v>
      </c>
      <c r="E2206" s="35" t="s">
        <v>227</v>
      </c>
      <c r="F2206" s="202">
        <v>325</v>
      </c>
      <c r="G2206" s="48" t="s">
        <v>71</v>
      </c>
      <c r="H2206" s="55"/>
      <c r="I2206" s="55" t="s">
        <v>2983</v>
      </c>
      <c r="J2206" s="36" t="s">
        <v>142</v>
      </c>
      <c r="K2206" s="135" t="s">
        <v>2989</v>
      </c>
      <c r="L2206" s="52" t="s">
        <v>2975</v>
      </c>
    </row>
    <row r="2207" spans="1:12" ht="15.75" customHeight="1" x14ac:dyDescent="0.25">
      <c r="A2207" s="34">
        <v>42922</v>
      </c>
      <c r="B2207" s="33" t="s">
        <v>3000</v>
      </c>
      <c r="C2207" s="157">
        <v>10</v>
      </c>
      <c r="D2207" s="35" t="s">
        <v>219</v>
      </c>
      <c r="E2207" s="35" t="s">
        <v>228</v>
      </c>
      <c r="F2207" s="202">
        <v>2280</v>
      </c>
      <c r="G2207" s="48" t="s">
        <v>71</v>
      </c>
      <c r="H2207" s="55"/>
      <c r="I2207" s="55" t="s">
        <v>2983</v>
      </c>
      <c r="J2207" s="36" t="s">
        <v>142</v>
      </c>
      <c r="K2207" s="48" t="s">
        <v>2977</v>
      </c>
      <c r="L2207" s="52" t="s">
        <v>2989</v>
      </c>
    </row>
    <row r="2208" spans="1:12" ht="15.75" customHeight="1" x14ac:dyDescent="0.25">
      <c r="A2208" s="34">
        <v>42922</v>
      </c>
      <c r="B2208" s="33" t="s">
        <v>3000</v>
      </c>
      <c r="C2208" s="157">
        <v>10</v>
      </c>
      <c r="D2208" s="35" t="s">
        <v>219</v>
      </c>
      <c r="E2208" s="35" t="s">
        <v>220</v>
      </c>
      <c r="F2208" s="202">
        <v>7.5</v>
      </c>
      <c r="G2208" s="48" t="s">
        <v>71</v>
      </c>
      <c r="H2208" s="55"/>
      <c r="I2208" s="55" t="s">
        <v>2983</v>
      </c>
      <c r="J2208" s="36" t="s">
        <v>142</v>
      </c>
      <c r="K2208" s="48" t="s">
        <v>2977</v>
      </c>
      <c r="L2208" s="52" t="s">
        <v>2989</v>
      </c>
    </row>
    <row r="2209" spans="1:12" ht="15.75" customHeight="1" x14ac:dyDescent="0.25">
      <c r="A2209" s="34">
        <v>42922</v>
      </c>
      <c r="B2209" s="33" t="s">
        <v>3000</v>
      </c>
      <c r="C2209" s="157">
        <v>10</v>
      </c>
      <c r="D2209" s="35" t="s">
        <v>219</v>
      </c>
      <c r="E2209" s="35" t="s">
        <v>229</v>
      </c>
      <c r="F2209" s="202">
        <v>800</v>
      </c>
      <c r="G2209" s="48" t="s">
        <v>71</v>
      </c>
      <c r="H2209" s="55"/>
      <c r="I2209" s="55" t="s">
        <v>2983</v>
      </c>
      <c r="J2209" s="36" t="s">
        <v>142</v>
      </c>
      <c r="K2209" s="135" t="s">
        <v>2979</v>
      </c>
      <c r="L2209" s="52" t="s">
        <v>2975</v>
      </c>
    </row>
    <row r="2210" spans="1:12" ht="15.75" customHeight="1" x14ac:dyDescent="0.25">
      <c r="A2210" s="34">
        <v>42922</v>
      </c>
      <c r="B2210" s="33" t="s">
        <v>3000</v>
      </c>
      <c r="C2210" s="157">
        <v>10</v>
      </c>
      <c r="D2210" s="35" t="s">
        <v>219</v>
      </c>
      <c r="E2210" s="35" t="s">
        <v>230</v>
      </c>
      <c r="F2210" s="202">
        <v>40</v>
      </c>
      <c r="G2210" s="48" t="s">
        <v>71</v>
      </c>
      <c r="H2210" s="55"/>
      <c r="I2210" s="55" t="s">
        <v>2983</v>
      </c>
      <c r="J2210" s="36" t="s">
        <v>142</v>
      </c>
      <c r="K2210" s="31" t="s">
        <v>3408</v>
      </c>
      <c r="L2210" s="52" t="s">
        <v>2975</v>
      </c>
    </row>
    <row r="2211" spans="1:12" ht="15.75" customHeight="1" x14ac:dyDescent="0.25">
      <c r="A2211" s="34">
        <v>42922</v>
      </c>
      <c r="B2211" s="33" t="s">
        <v>3000</v>
      </c>
      <c r="C2211" s="157">
        <v>11</v>
      </c>
      <c r="D2211" s="35" t="s">
        <v>241</v>
      </c>
      <c r="E2211" s="35" t="s">
        <v>242</v>
      </c>
      <c r="F2211" s="202">
        <v>380.25</v>
      </c>
      <c r="G2211" s="48" t="s">
        <v>71</v>
      </c>
      <c r="H2211" s="55"/>
      <c r="I2211" s="55" t="s">
        <v>2983</v>
      </c>
      <c r="J2211" s="36" t="s">
        <v>142</v>
      </c>
      <c r="K2211" s="48" t="s">
        <v>2973</v>
      </c>
      <c r="L2211" s="52" t="s">
        <v>2973</v>
      </c>
    </row>
    <row r="2212" spans="1:12" ht="15.75" customHeight="1" x14ac:dyDescent="0.25">
      <c r="A2212" s="34">
        <v>42922</v>
      </c>
      <c r="B2212" s="33" t="s">
        <v>3000</v>
      </c>
      <c r="C2212" s="157">
        <v>39</v>
      </c>
      <c r="D2212" s="35" t="s">
        <v>91</v>
      </c>
      <c r="E2212" s="35" t="s">
        <v>231</v>
      </c>
      <c r="F2212" s="202">
        <v>4000</v>
      </c>
      <c r="G2212" s="48">
        <v>4152</v>
      </c>
      <c r="H2212" s="48" t="s">
        <v>232</v>
      </c>
      <c r="I2212" s="55" t="s">
        <v>2983</v>
      </c>
      <c r="J2212" s="36" t="s">
        <v>118</v>
      </c>
      <c r="K2212" s="65" t="s">
        <v>2216</v>
      </c>
      <c r="L2212" s="52" t="s">
        <v>2990</v>
      </c>
    </row>
    <row r="2213" spans="1:12" ht="15.75" customHeight="1" x14ac:dyDescent="0.25">
      <c r="A2213" s="34">
        <v>42922</v>
      </c>
      <c r="B2213" s="33" t="s">
        <v>3000</v>
      </c>
      <c r="C2213" s="157">
        <v>40</v>
      </c>
      <c r="D2213" s="35" t="s">
        <v>91</v>
      </c>
      <c r="E2213" s="35" t="s">
        <v>233</v>
      </c>
      <c r="F2213" s="202">
        <v>1000</v>
      </c>
      <c r="G2213" s="36"/>
      <c r="H2213" s="38" t="s">
        <v>234</v>
      </c>
      <c r="I2213" s="55" t="s">
        <v>2983</v>
      </c>
      <c r="J2213" s="36" t="s">
        <v>118</v>
      </c>
      <c r="K2213" s="48" t="s">
        <v>10</v>
      </c>
      <c r="L2213" s="52" t="s">
        <v>10</v>
      </c>
    </row>
    <row r="2214" spans="1:12" ht="15" customHeight="1" x14ac:dyDescent="0.25">
      <c r="A2214" s="34">
        <v>42922</v>
      </c>
      <c r="B2214" s="33" t="s">
        <v>3000</v>
      </c>
      <c r="C2214" s="157">
        <v>40</v>
      </c>
      <c r="D2214" s="35" t="s">
        <v>91</v>
      </c>
      <c r="E2214" s="35" t="s">
        <v>235</v>
      </c>
      <c r="F2214" s="202">
        <v>270</v>
      </c>
      <c r="G2214" s="36">
        <v>3908</v>
      </c>
      <c r="H2214" s="38" t="s">
        <v>236</v>
      </c>
      <c r="I2214" s="55" t="s">
        <v>2983</v>
      </c>
      <c r="J2214" s="36" t="s">
        <v>118</v>
      </c>
      <c r="K2214" s="48" t="s">
        <v>10</v>
      </c>
      <c r="L2214" s="52" t="s">
        <v>10</v>
      </c>
    </row>
    <row r="2215" spans="1:12" ht="15" customHeight="1" x14ac:dyDescent="0.25">
      <c r="A2215" s="34">
        <v>42922</v>
      </c>
      <c r="B2215" s="33" t="s">
        <v>3000</v>
      </c>
      <c r="C2215" s="157">
        <v>41</v>
      </c>
      <c r="D2215" s="35" t="s">
        <v>127</v>
      </c>
      <c r="E2215" s="39" t="s">
        <v>216</v>
      </c>
      <c r="F2215" s="202">
        <v>1550</v>
      </c>
      <c r="G2215" s="53">
        <v>4036</v>
      </c>
      <c r="H2215" s="53" t="s">
        <v>161</v>
      </c>
      <c r="I2215" s="55" t="s">
        <v>2983</v>
      </c>
      <c r="J2215" s="36" t="s">
        <v>118</v>
      </c>
      <c r="K2215" s="65" t="s">
        <v>2216</v>
      </c>
      <c r="L2215" s="52" t="s">
        <v>2990</v>
      </c>
    </row>
    <row r="2216" spans="1:12" ht="15.75" customHeight="1" x14ac:dyDescent="0.25">
      <c r="A2216" s="34">
        <v>42922</v>
      </c>
      <c r="B2216" s="33" t="s">
        <v>3000</v>
      </c>
      <c r="C2216" s="157">
        <v>42</v>
      </c>
      <c r="D2216" s="35" t="s">
        <v>91</v>
      </c>
      <c r="E2216" s="35" t="s">
        <v>117</v>
      </c>
      <c r="F2216" s="202">
        <v>235</v>
      </c>
      <c r="G2216" s="36">
        <v>2515</v>
      </c>
      <c r="H2216" s="38" t="s">
        <v>240</v>
      </c>
      <c r="I2216" s="55" t="s">
        <v>2983</v>
      </c>
      <c r="J2216" s="36" t="s">
        <v>118</v>
      </c>
      <c r="K2216" s="65" t="s">
        <v>2216</v>
      </c>
      <c r="L2216" s="52" t="s">
        <v>2990</v>
      </c>
    </row>
    <row r="2217" spans="1:12" ht="15" customHeight="1" x14ac:dyDescent="0.25">
      <c r="A2217" s="34">
        <v>42922</v>
      </c>
      <c r="B2217" s="33" t="s">
        <v>3000</v>
      </c>
      <c r="C2217" s="157">
        <v>42</v>
      </c>
      <c r="D2217" s="35" t="s">
        <v>243</v>
      </c>
      <c r="E2217" s="35" t="s">
        <v>117</v>
      </c>
      <c r="F2217" s="202">
        <v>18736</v>
      </c>
      <c r="G2217" s="36"/>
      <c r="H2217" s="38"/>
      <c r="I2217" s="55" t="s">
        <v>2983</v>
      </c>
      <c r="J2217" s="36" t="s">
        <v>118</v>
      </c>
      <c r="K2217" s="65" t="s">
        <v>2216</v>
      </c>
      <c r="L2217" s="52" t="s">
        <v>2990</v>
      </c>
    </row>
    <row r="2218" spans="1:12" ht="15" customHeight="1" x14ac:dyDescent="0.25">
      <c r="A2218" s="34">
        <v>42922</v>
      </c>
      <c r="B2218" s="33" t="s">
        <v>3000</v>
      </c>
      <c r="C2218" s="157">
        <v>114</v>
      </c>
      <c r="D2218" s="35" t="s">
        <v>127</v>
      </c>
      <c r="E2218" s="39" t="s">
        <v>217</v>
      </c>
      <c r="F2218" s="200">
        <v>990.5</v>
      </c>
      <c r="G2218" s="48">
        <v>3409</v>
      </c>
      <c r="H2218" s="48" t="s">
        <v>218</v>
      </c>
      <c r="I2218" s="55" t="s">
        <v>2983</v>
      </c>
      <c r="J2218" s="36" t="s">
        <v>118</v>
      </c>
      <c r="K2218" s="65" t="s">
        <v>2216</v>
      </c>
      <c r="L2218" s="52" t="s">
        <v>2990</v>
      </c>
    </row>
    <row r="2219" spans="1:12" ht="15.75" customHeight="1" x14ac:dyDescent="0.25">
      <c r="A2219" s="34">
        <v>42924</v>
      </c>
      <c r="B2219" s="33" t="s">
        <v>3000</v>
      </c>
      <c r="C2219" s="157">
        <v>43</v>
      </c>
      <c r="D2219" s="35" t="s">
        <v>244</v>
      </c>
      <c r="E2219" s="35" t="s">
        <v>245</v>
      </c>
      <c r="F2219" s="202">
        <v>17156</v>
      </c>
      <c r="G2219" s="36"/>
      <c r="H2219" s="38"/>
      <c r="I2219" s="55" t="s">
        <v>2983</v>
      </c>
      <c r="J2219" s="36" t="s">
        <v>118</v>
      </c>
      <c r="K2219" s="65" t="s">
        <v>2216</v>
      </c>
      <c r="L2219" s="52" t="s">
        <v>2990</v>
      </c>
    </row>
    <row r="2220" spans="1:12" ht="15.75" customHeight="1" x14ac:dyDescent="0.25">
      <c r="A2220" s="34">
        <v>42924</v>
      </c>
      <c r="B2220" s="33" t="s">
        <v>3000</v>
      </c>
      <c r="C2220" s="157">
        <v>43</v>
      </c>
      <c r="D2220" s="35" t="s">
        <v>244</v>
      </c>
      <c r="E2220" s="35" t="s">
        <v>245</v>
      </c>
      <c r="F2220" s="202">
        <v>120</v>
      </c>
      <c r="G2220" s="36"/>
      <c r="H2220" s="38"/>
      <c r="I2220" s="55" t="s">
        <v>2983</v>
      </c>
      <c r="J2220" s="36" t="s">
        <v>118</v>
      </c>
      <c r="K2220" s="65" t="s">
        <v>2216</v>
      </c>
      <c r="L2220" s="52" t="s">
        <v>2990</v>
      </c>
    </row>
    <row r="2221" spans="1:12" ht="15.75" customHeight="1" x14ac:dyDescent="0.25">
      <c r="A2221" s="34">
        <v>42924</v>
      </c>
      <c r="B2221" s="33" t="s">
        <v>3000</v>
      </c>
      <c r="C2221" s="157">
        <v>43</v>
      </c>
      <c r="D2221" s="35" t="s">
        <v>91</v>
      </c>
      <c r="E2221" s="35" t="s">
        <v>119</v>
      </c>
      <c r="F2221" s="202">
        <v>595</v>
      </c>
      <c r="G2221" s="36">
        <v>2696</v>
      </c>
      <c r="H2221" s="38" t="s">
        <v>246</v>
      </c>
      <c r="I2221" s="55" t="s">
        <v>2983</v>
      </c>
      <c r="J2221" s="36" t="s">
        <v>118</v>
      </c>
      <c r="K2221" s="65" t="s">
        <v>2216</v>
      </c>
      <c r="L2221" s="52" t="s">
        <v>2990</v>
      </c>
    </row>
    <row r="2222" spans="1:12" ht="15.75" customHeight="1" x14ac:dyDescent="0.25">
      <c r="A2222" s="34">
        <v>42924</v>
      </c>
      <c r="B2222" s="33" t="s">
        <v>3000</v>
      </c>
      <c r="C2222" s="157">
        <v>43</v>
      </c>
      <c r="D2222" s="35" t="s">
        <v>247</v>
      </c>
      <c r="E2222" s="35" t="s">
        <v>245</v>
      </c>
      <c r="F2222" s="202">
        <v>10000</v>
      </c>
      <c r="G2222" s="36"/>
      <c r="H2222" s="38"/>
      <c r="I2222" s="55" t="s">
        <v>2983</v>
      </c>
      <c r="J2222" s="36" t="s">
        <v>118</v>
      </c>
      <c r="K2222" s="65" t="s">
        <v>2216</v>
      </c>
      <c r="L2222" s="52" t="s">
        <v>2990</v>
      </c>
    </row>
    <row r="2223" spans="1:12" ht="15.75" customHeight="1" x14ac:dyDescent="0.25">
      <c r="A2223" s="34">
        <v>42924</v>
      </c>
      <c r="B2223" s="33" t="s">
        <v>3000</v>
      </c>
      <c r="C2223" s="157">
        <v>43</v>
      </c>
      <c r="D2223" s="35" t="s">
        <v>248</v>
      </c>
      <c r="E2223" s="35" t="s">
        <v>245</v>
      </c>
      <c r="F2223" s="202">
        <v>18000</v>
      </c>
      <c r="G2223" s="36"/>
      <c r="H2223" s="38"/>
      <c r="I2223" s="55" t="s">
        <v>2983</v>
      </c>
      <c r="J2223" s="36" t="s">
        <v>118</v>
      </c>
      <c r="K2223" s="65" t="s">
        <v>2216</v>
      </c>
      <c r="L2223" s="52" t="s">
        <v>2990</v>
      </c>
    </row>
    <row r="2224" spans="1:12" ht="15.75" customHeight="1" x14ac:dyDescent="0.25">
      <c r="A2224" s="34">
        <v>42924</v>
      </c>
      <c r="B2224" s="33" t="s">
        <v>3000</v>
      </c>
      <c r="C2224" s="157">
        <v>43</v>
      </c>
      <c r="D2224" s="35" t="s">
        <v>248</v>
      </c>
      <c r="E2224" s="35" t="s">
        <v>245</v>
      </c>
      <c r="F2224" s="202">
        <v>85</v>
      </c>
      <c r="G2224" s="36"/>
      <c r="H2224" s="38"/>
      <c r="I2224" s="55" t="s">
        <v>2983</v>
      </c>
      <c r="J2224" s="36" t="s">
        <v>118</v>
      </c>
      <c r="K2224" s="65" t="s">
        <v>2216</v>
      </c>
      <c r="L2224" s="52" t="s">
        <v>2990</v>
      </c>
    </row>
    <row r="2225" spans="1:12" ht="31.5" customHeight="1" x14ac:dyDescent="0.25">
      <c r="A2225" s="34">
        <v>42925</v>
      </c>
      <c r="B2225" s="33" t="s">
        <v>3000</v>
      </c>
      <c r="C2225" s="157">
        <v>44</v>
      </c>
      <c r="D2225" s="35" t="s">
        <v>254</v>
      </c>
      <c r="E2225" s="35" t="s">
        <v>117</v>
      </c>
      <c r="F2225" s="202">
        <v>5750</v>
      </c>
      <c r="G2225" s="36"/>
      <c r="H2225" s="38"/>
      <c r="I2225" s="48" t="s">
        <v>2983</v>
      </c>
      <c r="J2225" s="36" t="s">
        <v>118</v>
      </c>
      <c r="K2225" s="65" t="s">
        <v>2216</v>
      </c>
      <c r="L2225" s="52" t="s">
        <v>2990</v>
      </c>
    </row>
    <row r="2226" spans="1:12" ht="15.75" customHeight="1" x14ac:dyDescent="0.25">
      <c r="A2226" s="34">
        <v>42925</v>
      </c>
      <c r="B2226" s="33" t="s">
        <v>3000</v>
      </c>
      <c r="C2226" s="157">
        <v>44</v>
      </c>
      <c r="D2226" s="35" t="s">
        <v>73</v>
      </c>
      <c r="E2226" s="35" t="s">
        <v>119</v>
      </c>
      <c r="F2226" s="202">
        <v>32</v>
      </c>
      <c r="G2226" s="36">
        <v>2627</v>
      </c>
      <c r="H2226" s="38" t="s">
        <v>255</v>
      </c>
      <c r="I2226" s="48" t="s">
        <v>2983</v>
      </c>
      <c r="J2226" s="36" t="s">
        <v>118</v>
      </c>
      <c r="K2226" s="65" t="s">
        <v>2216</v>
      </c>
      <c r="L2226" s="52" t="s">
        <v>2990</v>
      </c>
    </row>
    <row r="2227" spans="1:12" ht="15.75" customHeight="1" x14ac:dyDescent="0.25">
      <c r="A2227" s="34">
        <v>42925</v>
      </c>
      <c r="B2227" s="33" t="s">
        <v>3000</v>
      </c>
      <c r="C2227" s="157">
        <v>44</v>
      </c>
      <c r="D2227" s="35" t="s">
        <v>73</v>
      </c>
      <c r="E2227" s="35" t="s">
        <v>119</v>
      </c>
      <c r="F2227" s="208">
        <v>65</v>
      </c>
      <c r="G2227" s="36">
        <v>2627</v>
      </c>
      <c r="H2227" s="38" t="s">
        <v>255</v>
      </c>
      <c r="I2227" s="48" t="s">
        <v>2983</v>
      </c>
      <c r="J2227" s="36" t="s">
        <v>118</v>
      </c>
      <c r="K2227" s="65" t="s">
        <v>2216</v>
      </c>
      <c r="L2227" s="52" t="s">
        <v>2990</v>
      </c>
    </row>
    <row r="2228" spans="1:12" ht="15.75" customHeight="1" x14ac:dyDescent="0.25">
      <c r="A2228" s="34">
        <v>42925</v>
      </c>
      <c r="B2228" s="33" t="s">
        <v>3000</v>
      </c>
      <c r="C2228" s="157">
        <v>44</v>
      </c>
      <c r="D2228" s="35" t="s">
        <v>73</v>
      </c>
      <c r="E2228" s="35" t="s">
        <v>119</v>
      </c>
      <c r="F2228" s="208">
        <v>78.05</v>
      </c>
      <c r="G2228" s="36"/>
      <c r="H2228" s="38"/>
      <c r="I2228" s="48" t="s">
        <v>2983</v>
      </c>
      <c r="J2228" s="36" t="s">
        <v>118</v>
      </c>
      <c r="K2228" s="65" t="s">
        <v>2216</v>
      </c>
      <c r="L2228" s="52" t="s">
        <v>2990</v>
      </c>
    </row>
    <row r="2229" spans="1:12" ht="15.75" customHeight="1" x14ac:dyDescent="0.25">
      <c r="A2229" s="34">
        <v>42925</v>
      </c>
      <c r="B2229" s="33" t="s">
        <v>3000</v>
      </c>
      <c r="C2229" s="157">
        <v>44</v>
      </c>
      <c r="D2229" s="35" t="s">
        <v>209</v>
      </c>
      <c r="E2229" s="35" t="s">
        <v>175</v>
      </c>
      <c r="F2229" s="202">
        <v>17156</v>
      </c>
      <c r="G2229" s="36"/>
      <c r="H2229" s="38"/>
      <c r="I2229" s="48" t="s">
        <v>2983</v>
      </c>
      <c r="J2229" s="36" t="s">
        <v>118</v>
      </c>
      <c r="K2229" s="65" t="s">
        <v>2216</v>
      </c>
      <c r="L2229" s="52" t="s">
        <v>2990</v>
      </c>
    </row>
    <row r="2230" spans="1:12" ht="15.75" customHeight="1" x14ac:dyDescent="0.25">
      <c r="A2230" s="34">
        <v>42925</v>
      </c>
      <c r="B2230" s="33" t="s">
        <v>3000</v>
      </c>
      <c r="C2230" s="157">
        <v>45</v>
      </c>
      <c r="D2230" s="35" t="s">
        <v>91</v>
      </c>
      <c r="E2230" s="35" t="s">
        <v>211</v>
      </c>
      <c r="F2230" s="202">
        <v>500</v>
      </c>
      <c r="G2230" s="36">
        <v>2573</v>
      </c>
      <c r="H2230" s="38" t="s">
        <v>207</v>
      </c>
      <c r="I2230" s="48" t="s">
        <v>2983</v>
      </c>
      <c r="J2230" s="36" t="s">
        <v>118</v>
      </c>
      <c r="K2230" s="65" t="s">
        <v>2216</v>
      </c>
      <c r="L2230" s="52" t="s">
        <v>2990</v>
      </c>
    </row>
    <row r="2231" spans="1:12" ht="15.75" customHeight="1" x14ac:dyDescent="0.25">
      <c r="A2231" s="34">
        <v>42925</v>
      </c>
      <c r="B2231" s="33" t="s">
        <v>3000</v>
      </c>
      <c r="C2231" s="157">
        <v>46</v>
      </c>
      <c r="D2231" s="35" t="s">
        <v>256</v>
      </c>
      <c r="E2231" s="35" t="s">
        <v>117</v>
      </c>
      <c r="F2231" s="202">
        <v>11200</v>
      </c>
      <c r="G2231" s="36"/>
      <c r="H2231" s="38"/>
      <c r="I2231" s="48" t="s">
        <v>2983</v>
      </c>
      <c r="J2231" s="36" t="s">
        <v>118</v>
      </c>
      <c r="K2231" s="65" t="s">
        <v>2216</v>
      </c>
      <c r="L2231" s="52" t="s">
        <v>2990</v>
      </c>
    </row>
    <row r="2232" spans="1:12" ht="15.75" customHeight="1" x14ac:dyDescent="0.25">
      <c r="A2232" s="34">
        <v>42925</v>
      </c>
      <c r="B2232" s="33" t="s">
        <v>3000</v>
      </c>
      <c r="C2232" s="157">
        <v>47</v>
      </c>
      <c r="D2232" s="35" t="s">
        <v>257</v>
      </c>
      <c r="E2232" s="35" t="s">
        <v>258</v>
      </c>
      <c r="F2232" s="202">
        <v>500</v>
      </c>
      <c r="G2232" s="36">
        <v>1946</v>
      </c>
      <c r="H2232" s="38" t="s">
        <v>259</v>
      </c>
      <c r="I2232" s="48" t="s">
        <v>2983</v>
      </c>
      <c r="J2232" s="36" t="s">
        <v>118</v>
      </c>
      <c r="K2232" s="48" t="s">
        <v>10</v>
      </c>
      <c r="L2232" s="52" t="s">
        <v>10</v>
      </c>
    </row>
    <row r="2233" spans="1:12" ht="15.75" customHeight="1" x14ac:dyDescent="0.25">
      <c r="A2233" s="34">
        <v>42925</v>
      </c>
      <c r="B2233" s="33" t="s">
        <v>3000</v>
      </c>
      <c r="C2233" s="157">
        <v>48</v>
      </c>
      <c r="D2233" s="35" t="s">
        <v>260</v>
      </c>
      <c r="E2233" s="35" t="s">
        <v>261</v>
      </c>
      <c r="F2233" s="202">
        <v>150</v>
      </c>
      <c r="G2233" s="36" t="s">
        <v>71</v>
      </c>
      <c r="H2233" s="38" t="s">
        <v>71</v>
      </c>
      <c r="I2233" s="48" t="s">
        <v>2983</v>
      </c>
      <c r="J2233" s="36" t="s">
        <v>118</v>
      </c>
      <c r="K2233" s="65" t="s">
        <v>2216</v>
      </c>
      <c r="L2233" s="52" t="s">
        <v>2990</v>
      </c>
    </row>
    <row r="2234" spans="1:12" ht="15.75" customHeight="1" x14ac:dyDescent="0.25">
      <c r="A2234" s="34">
        <v>42925</v>
      </c>
      <c r="B2234" s="33" t="s">
        <v>3000</v>
      </c>
      <c r="C2234" s="157">
        <v>73</v>
      </c>
      <c r="D2234" s="35" t="s">
        <v>252</v>
      </c>
      <c r="E2234" s="35" t="s">
        <v>253</v>
      </c>
      <c r="F2234" s="200">
        <v>8000</v>
      </c>
      <c r="G2234" s="36" t="s">
        <v>71</v>
      </c>
      <c r="H2234" s="37"/>
      <c r="I2234" s="55" t="s">
        <v>2983</v>
      </c>
      <c r="J2234" s="36" t="s">
        <v>142</v>
      </c>
      <c r="K2234" s="48" t="s">
        <v>2974</v>
      </c>
      <c r="L2234" s="52" t="s">
        <v>2974</v>
      </c>
    </row>
    <row r="2235" spans="1:12" ht="15.75" customHeight="1" x14ac:dyDescent="0.25">
      <c r="A2235" s="34">
        <v>42925</v>
      </c>
      <c r="B2235" s="33" t="s">
        <v>3000</v>
      </c>
      <c r="C2235" s="157">
        <v>74</v>
      </c>
      <c r="D2235" s="35" t="s">
        <v>250</v>
      </c>
      <c r="E2235" s="35" t="s">
        <v>251</v>
      </c>
      <c r="F2235" s="200">
        <v>2198</v>
      </c>
      <c r="G2235" s="48" t="s">
        <v>71</v>
      </c>
      <c r="H2235" s="55"/>
      <c r="I2235" s="55" t="s">
        <v>2983</v>
      </c>
      <c r="J2235" s="36" t="s">
        <v>142</v>
      </c>
      <c r="K2235" s="48" t="s">
        <v>2973</v>
      </c>
      <c r="L2235" s="52" t="s">
        <v>2973</v>
      </c>
    </row>
    <row r="2236" spans="1:12" ht="15" customHeight="1" x14ac:dyDescent="0.25">
      <c r="A2236" s="34">
        <v>42926</v>
      </c>
      <c r="B2236" s="33" t="s">
        <v>3000</v>
      </c>
      <c r="C2236" s="157">
        <v>4</v>
      </c>
      <c r="D2236" s="35" t="s">
        <v>771</v>
      </c>
      <c r="E2236" s="35" t="s">
        <v>1823</v>
      </c>
      <c r="F2236" s="202">
        <v>30</v>
      </c>
      <c r="G2236" s="36" t="s">
        <v>71</v>
      </c>
      <c r="H2236" s="55"/>
      <c r="I2236" s="55" t="s">
        <v>2983</v>
      </c>
      <c r="J2236" s="36" t="s">
        <v>142</v>
      </c>
      <c r="K2236" s="52" t="s">
        <v>2989</v>
      </c>
      <c r="L2236" s="52" t="s">
        <v>2989</v>
      </c>
    </row>
    <row r="2237" spans="1:12" ht="15" customHeight="1" x14ac:dyDescent="0.25">
      <c r="A2237" s="131">
        <v>42926</v>
      </c>
      <c r="B2237" s="132" t="s">
        <v>3000</v>
      </c>
      <c r="C2237" s="158">
        <v>7</v>
      </c>
      <c r="D2237" s="133"/>
      <c r="E2237" s="136" t="s">
        <v>3243</v>
      </c>
      <c r="F2237" s="202">
        <f>450+250</f>
        <v>700</v>
      </c>
      <c r="G2237" s="134"/>
      <c r="H2237" s="134"/>
      <c r="I2237" s="141" t="s">
        <v>2983</v>
      </c>
      <c r="J2237" s="141" t="s">
        <v>118</v>
      </c>
      <c r="K2237" s="135" t="s">
        <v>10</v>
      </c>
      <c r="L2237" s="135"/>
    </row>
    <row r="2238" spans="1:12" ht="15" customHeight="1" x14ac:dyDescent="0.25">
      <c r="A2238" s="34">
        <v>42926</v>
      </c>
      <c r="B2238" s="33" t="s">
        <v>3000</v>
      </c>
      <c r="C2238" s="157">
        <v>12</v>
      </c>
      <c r="D2238" s="35" t="s">
        <v>268</v>
      </c>
      <c r="E2238" s="35" t="s">
        <v>269</v>
      </c>
      <c r="F2238" s="202">
        <v>2721</v>
      </c>
      <c r="G2238" s="36" t="s">
        <v>71</v>
      </c>
      <c r="H2238" s="55"/>
      <c r="I2238" s="55" t="s">
        <v>2983</v>
      </c>
      <c r="J2238" s="36" t="s">
        <v>142</v>
      </c>
      <c r="K2238" s="31" t="s">
        <v>2989</v>
      </c>
      <c r="L2238" s="52" t="s">
        <v>2975</v>
      </c>
    </row>
    <row r="2239" spans="1:12" ht="15" customHeight="1" x14ac:dyDescent="0.25">
      <c r="A2239" s="34">
        <v>42926</v>
      </c>
      <c r="B2239" s="33" t="s">
        <v>3000</v>
      </c>
      <c r="C2239" s="157">
        <v>49</v>
      </c>
      <c r="D2239" s="35" t="s">
        <v>57</v>
      </c>
      <c r="E2239" s="35" t="s">
        <v>263</v>
      </c>
      <c r="F2239" s="202">
        <v>15200</v>
      </c>
      <c r="G2239" s="36">
        <v>1812</v>
      </c>
      <c r="H2239" s="38" t="s">
        <v>264</v>
      </c>
      <c r="I2239" s="48" t="s">
        <v>2983</v>
      </c>
      <c r="J2239" s="36" t="s">
        <v>118</v>
      </c>
      <c r="K2239" s="65" t="s">
        <v>2216</v>
      </c>
      <c r="L2239" s="52" t="s">
        <v>2990</v>
      </c>
    </row>
    <row r="2240" spans="1:12" ht="15" customHeight="1" x14ac:dyDescent="0.25">
      <c r="A2240" s="34">
        <v>42926</v>
      </c>
      <c r="B2240" s="33" t="s">
        <v>3000</v>
      </c>
      <c r="C2240" s="157">
        <v>50</v>
      </c>
      <c r="D2240" s="35"/>
      <c r="E2240" s="180" t="s">
        <v>3357</v>
      </c>
      <c r="F2240" s="202">
        <v>197.5</v>
      </c>
      <c r="G2240" s="36"/>
      <c r="H2240" s="55"/>
      <c r="I2240" s="55" t="s">
        <v>2983</v>
      </c>
      <c r="J2240" s="36" t="s">
        <v>142</v>
      </c>
      <c r="K2240" s="52" t="s">
        <v>2977</v>
      </c>
      <c r="L2240" s="52"/>
    </row>
    <row r="2241" spans="1:12" ht="15" customHeight="1" x14ac:dyDescent="0.25">
      <c r="A2241" s="34">
        <v>42926</v>
      </c>
      <c r="B2241" s="33" t="s">
        <v>3000</v>
      </c>
      <c r="C2241" s="157">
        <v>50</v>
      </c>
      <c r="D2241" s="35" t="s">
        <v>265</v>
      </c>
      <c r="E2241" s="35" t="s">
        <v>117</v>
      </c>
      <c r="F2241" s="202">
        <v>2500</v>
      </c>
      <c r="G2241" s="36"/>
      <c r="H2241" s="55"/>
      <c r="I2241" s="55" t="s">
        <v>2983</v>
      </c>
      <c r="J2241" s="36" t="s">
        <v>118</v>
      </c>
      <c r="K2241" s="65" t="s">
        <v>2216</v>
      </c>
      <c r="L2241" s="52" t="s">
        <v>2990</v>
      </c>
    </row>
    <row r="2242" spans="1:12" ht="15" customHeight="1" x14ac:dyDescent="0.25">
      <c r="A2242" s="34">
        <v>42926</v>
      </c>
      <c r="B2242" s="33" t="s">
        <v>3000</v>
      </c>
      <c r="C2242" s="157">
        <v>50</v>
      </c>
      <c r="D2242" s="35" t="s">
        <v>265</v>
      </c>
      <c r="E2242" s="35" t="s">
        <v>117</v>
      </c>
      <c r="F2242" s="202">
        <v>1900</v>
      </c>
      <c r="G2242" s="36"/>
      <c r="H2242" s="38"/>
      <c r="I2242" s="55" t="s">
        <v>2983</v>
      </c>
      <c r="J2242" s="36" t="s">
        <v>118</v>
      </c>
      <c r="K2242" s="65" t="s">
        <v>2216</v>
      </c>
      <c r="L2242" s="52" t="s">
        <v>2990</v>
      </c>
    </row>
    <row r="2243" spans="1:12" ht="15" customHeight="1" x14ac:dyDescent="0.25">
      <c r="A2243" s="34">
        <v>42926</v>
      </c>
      <c r="B2243" s="33" t="s">
        <v>3000</v>
      </c>
      <c r="C2243" s="157">
        <v>50</v>
      </c>
      <c r="D2243" s="35" t="s">
        <v>91</v>
      </c>
      <c r="E2243" s="35" t="s">
        <v>211</v>
      </c>
      <c r="F2243" s="202">
        <v>113</v>
      </c>
      <c r="G2243" s="36">
        <v>2615</v>
      </c>
      <c r="H2243" s="38" t="s">
        <v>266</v>
      </c>
      <c r="I2243" s="55" t="s">
        <v>2983</v>
      </c>
      <c r="J2243" s="36" t="s">
        <v>118</v>
      </c>
      <c r="K2243" s="65" t="s">
        <v>2216</v>
      </c>
      <c r="L2243" s="52" t="s">
        <v>2990</v>
      </c>
    </row>
    <row r="2244" spans="1:12" ht="15.75" customHeight="1" x14ac:dyDescent="0.25">
      <c r="A2244" s="34">
        <v>42926</v>
      </c>
      <c r="B2244" s="33" t="s">
        <v>3000</v>
      </c>
      <c r="C2244" s="157">
        <v>50</v>
      </c>
      <c r="D2244" s="35" t="s">
        <v>209</v>
      </c>
      <c r="E2244" s="35" t="s">
        <v>117</v>
      </c>
      <c r="F2244" s="202">
        <v>5750</v>
      </c>
      <c r="G2244" s="36"/>
      <c r="H2244" s="38"/>
      <c r="I2244" s="55" t="s">
        <v>2983</v>
      </c>
      <c r="J2244" s="36" t="s">
        <v>118</v>
      </c>
      <c r="K2244" s="65" t="s">
        <v>2216</v>
      </c>
      <c r="L2244" s="52" t="s">
        <v>2990</v>
      </c>
    </row>
    <row r="2245" spans="1:12" ht="15.75" customHeight="1" x14ac:dyDescent="0.25">
      <c r="A2245" s="34">
        <v>42926</v>
      </c>
      <c r="B2245" s="33" t="s">
        <v>3000</v>
      </c>
      <c r="C2245" s="157">
        <v>50</v>
      </c>
      <c r="D2245" s="35" t="s">
        <v>247</v>
      </c>
      <c r="E2245" s="35" t="s">
        <v>117</v>
      </c>
      <c r="F2245" s="202">
        <v>17000</v>
      </c>
      <c r="G2245" s="36"/>
      <c r="H2245" s="38"/>
      <c r="I2245" s="55" t="s">
        <v>2983</v>
      </c>
      <c r="J2245" s="36" t="s">
        <v>118</v>
      </c>
      <c r="K2245" s="65" t="s">
        <v>2216</v>
      </c>
      <c r="L2245" s="52" t="s">
        <v>2990</v>
      </c>
    </row>
    <row r="2246" spans="1:12" ht="15.75" customHeight="1" x14ac:dyDescent="0.25">
      <c r="A2246" s="34">
        <v>42926</v>
      </c>
      <c r="B2246" s="33" t="s">
        <v>3000</v>
      </c>
      <c r="C2246" s="157">
        <v>50</v>
      </c>
      <c r="D2246" s="35" t="s">
        <v>247</v>
      </c>
      <c r="E2246" s="35" t="s">
        <v>117</v>
      </c>
      <c r="F2246" s="202">
        <v>616</v>
      </c>
      <c r="G2246" s="36"/>
      <c r="H2246" s="38"/>
      <c r="I2246" s="55" t="s">
        <v>2983</v>
      </c>
      <c r="J2246" s="36" t="s">
        <v>118</v>
      </c>
      <c r="K2246" s="65" t="s">
        <v>2216</v>
      </c>
      <c r="L2246" s="52" t="s">
        <v>2990</v>
      </c>
    </row>
    <row r="2247" spans="1:12" ht="15.75" customHeight="1" x14ac:dyDescent="0.25">
      <c r="A2247" s="34">
        <v>42926</v>
      </c>
      <c r="B2247" s="33" t="s">
        <v>3000</v>
      </c>
      <c r="C2247" s="157">
        <v>50</v>
      </c>
      <c r="D2247" s="35" t="s">
        <v>91</v>
      </c>
      <c r="E2247" s="35" t="s">
        <v>117</v>
      </c>
      <c r="F2247" s="202">
        <v>1241</v>
      </c>
      <c r="G2247" s="36">
        <v>2877</v>
      </c>
      <c r="H2247" s="38" t="s">
        <v>267</v>
      </c>
      <c r="I2247" s="55" t="s">
        <v>2983</v>
      </c>
      <c r="J2247" s="36" t="s">
        <v>118</v>
      </c>
      <c r="K2247" s="65" t="s">
        <v>2216</v>
      </c>
      <c r="L2247" s="52" t="s">
        <v>2990</v>
      </c>
    </row>
    <row r="2248" spans="1:12" ht="15.75" customHeight="1" x14ac:dyDescent="0.25">
      <c r="A2248" s="34">
        <v>42926</v>
      </c>
      <c r="B2248" s="33" t="s">
        <v>3000</v>
      </c>
      <c r="C2248" s="157">
        <v>50</v>
      </c>
      <c r="D2248" s="35" t="s">
        <v>91</v>
      </c>
      <c r="E2248" s="35" t="s">
        <v>117</v>
      </c>
      <c r="F2248" s="202">
        <v>669</v>
      </c>
      <c r="G2248" s="36"/>
      <c r="H2248" s="38"/>
      <c r="I2248" s="55" t="s">
        <v>2983</v>
      </c>
      <c r="J2248" s="36" t="s">
        <v>118</v>
      </c>
      <c r="K2248" s="65" t="s">
        <v>2216</v>
      </c>
      <c r="L2248" s="52" t="s">
        <v>2990</v>
      </c>
    </row>
    <row r="2249" spans="1:12" ht="15.75" customHeight="1" x14ac:dyDescent="0.25">
      <c r="A2249" s="34">
        <v>42926</v>
      </c>
      <c r="B2249" s="33" t="s">
        <v>3000</v>
      </c>
      <c r="C2249" s="157">
        <v>50</v>
      </c>
      <c r="D2249" s="35" t="s">
        <v>91</v>
      </c>
      <c r="E2249" s="35" t="s">
        <v>117</v>
      </c>
      <c r="F2249" s="202">
        <v>618</v>
      </c>
      <c r="G2249" s="36"/>
      <c r="H2249" s="38"/>
      <c r="I2249" s="55" t="s">
        <v>2983</v>
      </c>
      <c r="J2249" s="36" t="s">
        <v>118</v>
      </c>
      <c r="K2249" s="65" t="s">
        <v>2216</v>
      </c>
      <c r="L2249" s="52" t="s">
        <v>2990</v>
      </c>
    </row>
    <row r="2250" spans="1:12" ht="15.75" customHeight="1" x14ac:dyDescent="0.25">
      <c r="A2250" s="131">
        <v>42926</v>
      </c>
      <c r="B2250" s="132" t="s">
        <v>3000</v>
      </c>
      <c r="C2250" s="158">
        <v>61</v>
      </c>
      <c r="D2250" s="133"/>
      <c r="E2250" s="136" t="s">
        <v>3240</v>
      </c>
      <c r="F2250" s="203">
        <f>250+100+120+120+120+120+100</f>
        <v>930</v>
      </c>
      <c r="G2250" s="134"/>
      <c r="H2250" s="134"/>
      <c r="I2250" s="141" t="s">
        <v>2983</v>
      </c>
      <c r="J2250" s="141" t="s">
        <v>142</v>
      </c>
      <c r="K2250" s="135" t="s">
        <v>2980</v>
      </c>
      <c r="L2250" s="135"/>
    </row>
    <row r="2251" spans="1:12" ht="15.75" customHeight="1" x14ac:dyDescent="0.25">
      <c r="A2251" s="34">
        <v>42926</v>
      </c>
      <c r="B2251" s="33" t="s">
        <v>3000</v>
      </c>
      <c r="C2251" s="157">
        <v>190</v>
      </c>
      <c r="D2251" s="35" t="s">
        <v>711</v>
      </c>
      <c r="E2251" s="39" t="s">
        <v>1202</v>
      </c>
      <c r="F2251" s="200">
        <v>2000</v>
      </c>
      <c r="G2251" s="48" t="s">
        <v>71</v>
      </c>
      <c r="H2251" s="48" t="s">
        <v>71</v>
      </c>
      <c r="I2251" s="51" t="s">
        <v>2983</v>
      </c>
      <c r="J2251" s="36" t="s">
        <v>118</v>
      </c>
      <c r="K2251" s="65" t="s">
        <v>2216</v>
      </c>
      <c r="L2251" s="52" t="s">
        <v>2990</v>
      </c>
    </row>
    <row r="2252" spans="1:12" ht="15.75" customHeight="1" x14ac:dyDescent="0.25">
      <c r="A2252" s="34">
        <v>42927</v>
      </c>
      <c r="B2252" s="33" t="s">
        <v>3000</v>
      </c>
      <c r="C2252" s="157">
        <v>51</v>
      </c>
      <c r="D2252" s="35" t="s">
        <v>127</v>
      </c>
      <c r="E2252" s="39" t="s">
        <v>274</v>
      </c>
      <c r="F2252" s="202">
        <v>225</v>
      </c>
      <c r="G2252" s="48">
        <v>326</v>
      </c>
      <c r="H2252" s="48" t="s">
        <v>275</v>
      </c>
      <c r="I2252" s="48" t="s">
        <v>2983</v>
      </c>
      <c r="J2252" s="36" t="s">
        <v>118</v>
      </c>
      <c r="K2252" s="65" t="s">
        <v>2216</v>
      </c>
      <c r="L2252" s="52" t="s">
        <v>2990</v>
      </c>
    </row>
    <row r="2253" spans="1:12" ht="15.75" customHeight="1" x14ac:dyDescent="0.25">
      <c r="A2253" s="34">
        <v>42927</v>
      </c>
      <c r="B2253" s="33" t="s">
        <v>3000</v>
      </c>
      <c r="C2253" s="157">
        <v>51</v>
      </c>
      <c r="D2253" s="35" t="s">
        <v>127</v>
      </c>
      <c r="E2253" s="39" t="s">
        <v>216</v>
      </c>
      <c r="F2253" s="202">
        <v>225</v>
      </c>
      <c r="G2253" s="48">
        <v>2022</v>
      </c>
      <c r="H2253" s="48" t="s">
        <v>276</v>
      </c>
      <c r="I2253" s="48" t="s">
        <v>2983</v>
      </c>
      <c r="J2253" s="36" t="s">
        <v>118</v>
      </c>
      <c r="K2253" s="65" t="s">
        <v>2216</v>
      </c>
      <c r="L2253" s="52" t="s">
        <v>2990</v>
      </c>
    </row>
    <row r="2254" spans="1:12" ht="15.75" customHeight="1" x14ac:dyDescent="0.25">
      <c r="A2254" s="34">
        <v>42927</v>
      </c>
      <c r="B2254" s="33" t="s">
        <v>3000</v>
      </c>
      <c r="C2254" s="157">
        <v>51</v>
      </c>
      <c r="D2254" s="35" t="s">
        <v>127</v>
      </c>
      <c r="E2254" s="39" t="s">
        <v>277</v>
      </c>
      <c r="F2254" s="202">
        <v>1400</v>
      </c>
      <c r="G2254" s="48">
        <v>1889</v>
      </c>
      <c r="H2254" s="48" t="s">
        <v>278</v>
      </c>
      <c r="I2254" s="48" t="s">
        <v>2983</v>
      </c>
      <c r="J2254" s="36" t="s">
        <v>118</v>
      </c>
      <c r="K2254" s="65" t="s">
        <v>2216</v>
      </c>
      <c r="L2254" s="52" t="s">
        <v>2990</v>
      </c>
    </row>
    <row r="2255" spans="1:12" ht="15.75" customHeight="1" x14ac:dyDescent="0.25">
      <c r="A2255" s="34">
        <v>42927</v>
      </c>
      <c r="B2255" s="33" t="s">
        <v>3000</v>
      </c>
      <c r="C2255" s="157">
        <v>51</v>
      </c>
      <c r="D2255" s="35" t="s">
        <v>127</v>
      </c>
      <c r="E2255" s="39" t="s">
        <v>279</v>
      </c>
      <c r="F2255" s="202">
        <v>35000</v>
      </c>
      <c r="G2255" s="48">
        <v>4093</v>
      </c>
      <c r="H2255" s="48" t="s">
        <v>280</v>
      </c>
      <c r="I2255" s="48" t="s">
        <v>2983</v>
      </c>
      <c r="J2255" s="36" t="s">
        <v>118</v>
      </c>
      <c r="K2255" s="65" t="s">
        <v>2216</v>
      </c>
      <c r="L2255" s="52" t="s">
        <v>2990</v>
      </c>
    </row>
    <row r="2256" spans="1:12" ht="15.75" customHeight="1" x14ac:dyDescent="0.25">
      <c r="A2256" s="34">
        <v>42927</v>
      </c>
      <c r="B2256" s="33" t="s">
        <v>3000</v>
      </c>
      <c r="C2256" s="157">
        <v>51</v>
      </c>
      <c r="D2256" s="35" t="s">
        <v>127</v>
      </c>
      <c r="E2256" s="39" t="s">
        <v>281</v>
      </c>
      <c r="F2256" s="202">
        <v>4000</v>
      </c>
      <c r="G2256" s="48">
        <v>3951</v>
      </c>
      <c r="H2256" s="48" t="s">
        <v>282</v>
      </c>
      <c r="I2256" s="48" t="s">
        <v>2983</v>
      </c>
      <c r="J2256" s="36" t="s">
        <v>118</v>
      </c>
      <c r="K2256" s="65" t="s">
        <v>2216</v>
      </c>
      <c r="L2256" s="52" t="s">
        <v>2990</v>
      </c>
    </row>
    <row r="2257" spans="1:12" ht="15.75" customHeight="1" x14ac:dyDescent="0.25">
      <c r="A2257" s="34">
        <v>42927</v>
      </c>
      <c r="B2257" s="33" t="s">
        <v>3000</v>
      </c>
      <c r="C2257" s="157">
        <v>51</v>
      </c>
      <c r="D2257" s="35" t="s">
        <v>127</v>
      </c>
      <c r="E2257" s="39" t="s">
        <v>277</v>
      </c>
      <c r="F2257" s="202">
        <v>1450</v>
      </c>
      <c r="G2257" s="48">
        <v>1889</v>
      </c>
      <c r="H2257" s="48" t="s">
        <v>278</v>
      </c>
      <c r="I2257" s="48" t="s">
        <v>2983</v>
      </c>
      <c r="J2257" s="36" t="s">
        <v>118</v>
      </c>
      <c r="K2257" s="65" t="s">
        <v>2216</v>
      </c>
      <c r="L2257" s="52" t="s">
        <v>2990</v>
      </c>
    </row>
    <row r="2258" spans="1:12" ht="15.75" customHeight="1" x14ac:dyDescent="0.25">
      <c r="A2258" s="34">
        <v>42927</v>
      </c>
      <c r="B2258" s="33" t="s">
        <v>3000</v>
      </c>
      <c r="C2258" s="157">
        <v>52</v>
      </c>
      <c r="D2258" s="35" t="s">
        <v>270</v>
      </c>
      <c r="E2258" s="35" t="s">
        <v>117</v>
      </c>
      <c r="F2258" s="202">
        <v>400</v>
      </c>
      <c r="G2258" s="36"/>
      <c r="H2258" s="38"/>
      <c r="I2258" s="55" t="s">
        <v>2983</v>
      </c>
      <c r="J2258" s="36" t="s">
        <v>118</v>
      </c>
      <c r="K2258" s="65" t="s">
        <v>2216</v>
      </c>
      <c r="L2258" s="52" t="s">
        <v>2990</v>
      </c>
    </row>
    <row r="2259" spans="1:12" ht="15.75" customHeight="1" x14ac:dyDescent="0.25">
      <c r="A2259" s="34">
        <v>42927</v>
      </c>
      <c r="B2259" s="33" t="s">
        <v>3000</v>
      </c>
      <c r="C2259" s="157">
        <v>177</v>
      </c>
      <c r="D2259" s="35" t="s">
        <v>271</v>
      </c>
      <c r="E2259" s="39" t="s">
        <v>272</v>
      </c>
      <c r="F2259" s="200">
        <v>10000</v>
      </c>
      <c r="G2259" s="48">
        <v>3614</v>
      </c>
      <c r="H2259" s="48" t="s">
        <v>273</v>
      </c>
      <c r="I2259" s="48" t="s">
        <v>2983</v>
      </c>
      <c r="J2259" s="36" t="s">
        <v>118</v>
      </c>
      <c r="K2259" s="65" t="s">
        <v>2216</v>
      </c>
      <c r="L2259" s="52" t="s">
        <v>2990</v>
      </c>
    </row>
    <row r="2260" spans="1:12" ht="15.75" customHeight="1" x14ac:dyDescent="0.25">
      <c r="A2260" s="34">
        <v>42928</v>
      </c>
      <c r="B2260" s="33" t="s">
        <v>3000</v>
      </c>
      <c r="C2260" s="157">
        <v>53</v>
      </c>
      <c r="D2260" s="39" t="s">
        <v>134</v>
      </c>
      <c r="E2260" s="39" t="s">
        <v>283</v>
      </c>
      <c r="F2260" s="202">
        <v>1050</v>
      </c>
      <c r="G2260" s="48">
        <v>1586</v>
      </c>
      <c r="H2260" s="48" t="s">
        <v>284</v>
      </c>
      <c r="I2260" s="48" t="s">
        <v>2983</v>
      </c>
      <c r="J2260" s="36" t="s">
        <v>118</v>
      </c>
      <c r="K2260" s="65" t="s">
        <v>2216</v>
      </c>
      <c r="L2260" s="52" t="s">
        <v>2990</v>
      </c>
    </row>
    <row r="2261" spans="1:12" ht="15.75" customHeight="1" x14ac:dyDescent="0.25">
      <c r="A2261" s="34">
        <v>42928</v>
      </c>
      <c r="B2261" s="33" t="s">
        <v>3000</v>
      </c>
      <c r="C2261" s="157">
        <v>53</v>
      </c>
      <c r="D2261" s="39" t="s">
        <v>134</v>
      </c>
      <c r="E2261" s="39" t="s">
        <v>285</v>
      </c>
      <c r="F2261" s="202">
        <v>900</v>
      </c>
      <c r="G2261" s="48">
        <v>4056</v>
      </c>
      <c r="H2261" s="38" t="s">
        <v>286</v>
      </c>
      <c r="I2261" s="48" t="s">
        <v>2983</v>
      </c>
      <c r="J2261" s="36" t="s">
        <v>118</v>
      </c>
      <c r="K2261" s="65" t="s">
        <v>2216</v>
      </c>
      <c r="L2261" s="52" t="s">
        <v>2990</v>
      </c>
    </row>
    <row r="2262" spans="1:12" ht="31.5" customHeight="1" x14ac:dyDescent="0.25">
      <c r="A2262" s="34">
        <v>42928</v>
      </c>
      <c r="B2262" s="33" t="s">
        <v>3000</v>
      </c>
      <c r="C2262" s="157">
        <v>53</v>
      </c>
      <c r="D2262" s="39" t="s">
        <v>134</v>
      </c>
      <c r="E2262" s="39" t="s">
        <v>287</v>
      </c>
      <c r="F2262" s="202">
        <v>1600</v>
      </c>
      <c r="G2262" s="48">
        <v>1812</v>
      </c>
      <c r="H2262" s="48" t="s">
        <v>288</v>
      </c>
      <c r="I2262" s="48" t="s">
        <v>2983</v>
      </c>
      <c r="J2262" s="36" t="s">
        <v>118</v>
      </c>
      <c r="K2262" s="65" t="s">
        <v>2216</v>
      </c>
      <c r="L2262" s="52" t="s">
        <v>2990</v>
      </c>
    </row>
    <row r="2263" spans="1:12" ht="15.75" customHeight="1" x14ac:dyDescent="0.25">
      <c r="A2263" s="34">
        <v>42928</v>
      </c>
      <c r="B2263" s="33" t="s">
        <v>3000</v>
      </c>
      <c r="C2263" s="157">
        <v>53</v>
      </c>
      <c r="D2263" s="39" t="s">
        <v>134</v>
      </c>
      <c r="E2263" s="39" t="s">
        <v>289</v>
      </c>
      <c r="F2263" s="202">
        <v>450</v>
      </c>
      <c r="G2263" s="48">
        <v>3809</v>
      </c>
      <c r="H2263" s="48" t="s">
        <v>133</v>
      </c>
      <c r="I2263" s="48" t="s">
        <v>2983</v>
      </c>
      <c r="J2263" s="36" t="s">
        <v>118</v>
      </c>
      <c r="K2263" s="65" t="s">
        <v>2216</v>
      </c>
      <c r="L2263" s="52" t="s">
        <v>2990</v>
      </c>
    </row>
    <row r="2264" spans="1:12" x14ac:dyDescent="0.25">
      <c r="A2264" s="34">
        <v>42928</v>
      </c>
      <c r="B2264" s="33" t="s">
        <v>3000</v>
      </c>
      <c r="C2264" s="157">
        <v>54</v>
      </c>
      <c r="D2264" s="35" t="s">
        <v>73</v>
      </c>
      <c r="E2264" s="35" t="s">
        <v>290</v>
      </c>
      <c r="F2264" s="202">
        <v>5200</v>
      </c>
      <c r="G2264" s="36">
        <v>1397</v>
      </c>
      <c r="H2264" s="37" t="s">
        <v>291</v>
      </c>
      <c r="I2264" s="48" t="s">
        <v>2983</v>
      </c>
      <c r="J2264" s="36" t="s">
        <v>118</v>
      </c>
      <c r="K2264" s="48" t="s">
        <v>10</v>
      </c>
      <c r="L2264" s="52" t="s">
        <v>10</v>
      </c>
    </row>
    <row r="2265" spans="1:12" ht="31.5" customHeight="1" x14ac:dyDescent="0.25">
      <c r="A2265" s="34">
        <v>42928</v>
      </c>
      <c r="B2265" s="33" t="s">
        <v>3000</v>
      </c>
      <c r="C2265" s="157">
        <v>55</v>
      </c>
      <c r="D2265" s="35" t="s">
        <v>127</v>
      </c>
      <c r="E2265" s="39" t="s">
        <v>292</v>
      </c>
      <c r="F2265" s="202">
        <v>3000</v>
      </c>
      <c r="G2265" s="48">
        <v>1833</v>
      </c>
      <c r="H2265" s="48" t="s">
        <v>293</v>
      </c>
      <c r="I2265" s="48" t="s">
        <v>2983</v>
      </c>
      <c r="J2265" s="36" t="s">
        <v>118</v>
      </c>
      <c r="K2265" s="65" t="s">
        <v>2216</v>
      </c>
      <c r="L2265" s="52" t="s">
        <v>2990</v>
      </c>
    </row>
    <row r="2266" spans="1:12" ht="31.5" customHeight="1" x14ac:dyDescent="0.25">
      <c r="A2266" s="34">
        <v>42928</v>
      </c>
      <c r="B2266" s="33" t="s">
        <v>3000</v>
      </c>
      <c r="C2266" s="157">
        <v>55</v>
      </c>
      <c r="D2266" s="35" t="s">
        <v>127</v>
      </c>
      <c r="E2266" s="39" t="s">
        <v>294</v>
      </c>
      <c r="F2266" s="202">
        <v>4058</v>
      </c>
      <c r="G2266" s="48">
        <v>4152</v>
      </c>
      <c r="H2266" s="48" t="s">
        <v>232</v>
      </c>
      <c r="I2266" s="48" t="s">
        <v>2983</v>
      </c>
      <c r="J2266" s="36" t="s">
        <v>118</v>
      </c>
      <c r="K2266" s="65" t="s">
        <v>2216</v>
      </c>
      <c r="L2266" s="52" t="s">
        <v>2990</v>
      </c>
    </row>
    <row r="2267" spans="1:12" ht="15.75" customHeight="1" x14ac:dyDescent="0.25">
      <c r="A2267" s="34">
        <v>42928</v>
      </c>
      <c r="B2267" s="33" t="s">
        <v>3000</v>
      </c>
      <c r="C2267" s="157">
        <v>56</v>
      </c>
      <c r="D2267" s="35" t="s">
        <v>271</v>
      </c>
      <c r="E2267" s="39" t="s">
        <v>295</v>
      </c>
      <c r="F2267" s="202">
        <v>710</v>
      </c>
      <c r="G2267" s="36">
        <v>1407</v>
      </c>
      <c r="H2267" s="37" t="s">
        <v>296</v>
      </c>
      <c r="I2267" s="48" t="s">
        <v>2983</v>
      </c>
      <c r="J2267" s="36" t="s">
        <v>118</v>
      </c>
      <c r="K2267" s="48" t="s">
        <v>10</v>
      </c>
      <c r="L2267" s="66" t="s">
        <v>10</v>
      </c>
    </row>
    <row r="2268" spans="1:12" ht="31.5" customHeight="1" x14ac:dyDescent="0.25">
      <c r="A2268" s="34">
        <v>42928</v>
      </c>
      <c r="B2268" s="33" t="s">
        <v>3000</v>
      </c>
      <c r="C2268" s="157">
        <v>56</v>
      </c>
      <c r="D2268" s="35" t="s">
        <v>271</v>
      </c>
      <c r="E2268" s="39" t="s">
        <v>295</v>
      </c>
      <c r="F2268" s="202">
        <v>410</v>
      </c>
      <c r="G2268" s="36">
        <v>3989</v>
      </c>
      <c r="H2268" s="37" t="s">
        <v>297</v>
      </c>
      <c r="I2268" s="48" t="s">
        <v>2983</v>
      </c>
      <c r="J2268" s="36" t="s">
        <v>118</v>
      </c>
      <c r="K2268" s="48" t="s">
        <v>10</v>
      </c>
      <c r="L2268" s="66" t="s">
        <v>10</v>
      </c>
    </row>
    <row r="2269" spans="1:12" ht="15.75" customHeight="1" x14ac:dyDescent="0.25">
      <c r="A2269" s="34">
        <v>42928</v>
      </c>
      <c r="B2269" s="33" t="s">
        <v>3000</v>
      </c>
      <c r="C2269" s="157">
        <v>56</v>
      </c>
      <c r="D2269" s="35" t="s">
        <v>271</v>
      </c>
      <c r="E2269" s="39" t="s">
        <v>295</v>
      </c>
      <c r="F2269" s="202">
        <v>510</v>
      </c>
      <c r="G2269" s="36"/>
      <c r="H2269" s="55" t="s">
        <v>298</v>
      </c>
      <c r="I2269" s="48" t="s">
        <v>2983</v>
      </c>
      <c r="J2269" s="36" t="s">
        <v>118</v>
      </c>
      <c r="K2269" s="48" t="s">
        <v>10</v>
      </c>
      <c r="L2269" s="66" t="s">
        <v>10</v>
      </c>
    </row>
    <row r="2270" spans="1:12" ht="15.75" customHeight="1" x14ac:dyDescent="0.25">
      <c r="A2270" s="34">
        <v>42928</v>
      </c>
      <c r="B2270" s="33" t="s">
        <v>3000</v>
      </c>
      <c r="C2270" s="157">
        <v>56</v>
      </c>
      <c r="D2270" s="35" t="s">
        <v>271</v>
      </c>
      <c r="E2270" s="39" t="s">
        <v>295</v>
      </c>
      <c r="F2270" s="202">
        <v>210</v>
      </c>
      <c r="G2270" s="36">
        <v>1248</v>
      </c>
      <c r="H2270" s="37" t="s">
        <v>299</v>
      </c>
      <c r="I2270" s="48" t="s">
        <v>2983</v>
      </c>
      <c r="J2270" s="36" t="s">
        <v>118</v>
      </c>
      <c r="K2270" s="48" t="s">
        <v>10</v>
      </c>
      <c r="L2270" s="66" t="s">
        <v>10</v>
      </c>
    </row>
    <row r="2271" spans="1:12" ht="15.75" customHeight="1" x14ac:dyDescent="0.25">
      <c r="A2271" s="34">
        <v>42928</v>
      </c>
      <c r="B2271" s="33" t="s">
        <v>3000</v>
      </c>
      <c r="C2271" s="157">
        <v>56</v>
      </c>
      <c r="D2271" s="35" t="s">
        <v>271</v>
      </c>
      <c r="E2271" s="39" t="s">
        <v>295</v>
      </c>
      <c r="F2271" s="202">
        <v>510</v>
      </c>
      <c r="G2271" s="36">
        <v>2933</v>
      </c>
      <c r="H2271" s="37" t="s">
        <v>300</v>
      </c>
      <c r="I2271" s="48" t="s">
        <v>2983</v>
      </c>
      <c r="J2271" s="36" t="s">
        <v>118</v>
      </c>
      <c r="K2271" s="48" t="s">
        <v>10</v>
      </c>
      <c r="L2271" s="66" t="s">
        <v>10</v>
      </c>
    </row>
    <row r="2272" spans="1:12" ht="31.5" customHeight="1" x14ac:dyDescent="0.25">
      <c r="A2272" s="34">
        <v>42928</v>
      </c>
      <c r="B2272" s="33" t="s">
        <v>3000</v>
      </c>
      <c r="C2272" s="157">
        <v>56</v>
      </c>
      <c r="D2272" s="35" t="s">
        <v>271</v>
      </c>
      <c r="E2272" s="39" t="s">
        <v>295</v>
      </c>
      <c r="F2272" s="202">
        <v>310</v>
      </c>
      <c r="G2272" s="36">
        <v>1927</v>
      </c>
      <c r="H2272" s="37" t="s">
        <v>301</v>
      </c>
      <c r="I2272" s="48" t="s">
        <v>2983</v>
      </c>
      <c r="J2272" s="36" t="s">
        <v>118</v>
      </c>
      <c r="K2272" s="48" t="s">
        <v>10</v>
      </c>
      <c r="L2272" s="66" t="s">
        <v>10</v>
      </c>
    </row>
    <row r="2273" spans="1:12" ht="31.5" customHeight="1" x14ac:dyDescent="0.25">
      <c r="A2273" s="34">
        <v>42928</v>
      </c>
      <c r="B2273" s="33" t="s">
        <v>3000</v>
      </c>
      <c r="C2273" s="157">
        <v>56</v>
      </c>
      <c r="D2273" s="35" t="s">
        <v>271</v>
      </c>
      <c r="E2273" s="39" t="s">
        <v>295</v>
      </c>
      <c r="F2273" s="202">
        <v>510</v>
      </c>
      <c r="G2273" s="36">
        <v>3052</v>
      </c>
      <c r="H2273" s="37" t="s">
        <v>302</v>
      </c>
      <c r="I2273" s="48" t="s">
        <v>2983</v>
      </c>
      <c r="J2273" s="36" t="s">
        <v>118</v>
      </c>
      <c r="K2273" s="48" t="s">
        <v>10</v>
      </c>
      <c r="L2273" s="66" t="s">
        <v>10</v>
      </c>
    </row>
    <row r="2274" spans="1:12" ht="15.75" customHeight="1" x14ac:dyDescent="0.25">
      <c r="A2274" s="34">
        <v>42928</v>
      </c>
      <c r="B2274" s="33" t="s">
        <v>3000</v>
      </c>
      <c r="C2274" s="157">
        <v>56</v>
      </c>
      <c r="D2274" s="35" t="s">
        <v>271</v>
      </c>
      <c r="E2274" s="39" t="s">
        <v>295</v>
      </c>
      <c r="F2274" s="202">
        <v>610</v>
      </c>
      <c r="G2274" s="36">
        <v>494</v>
      </c>
      <c r="H2274" s="37" t="s">
        <v>303</v>
      </c>
      <c r="I2274" s="48" t="s">
        <v>2983</v>
      </c>
      <c r="J2274" s="36" t="s">
        <v>118</v>
      </c>
      <c r="K2274" s="48" t="s">
        <v>10</v>
      </c>
      <c r="L2274" s="66" t="s">
        <v>10</v>
      </c>
    </row>
    <row r="2275" spans="1:12" ht="15.75" customHeight="1" x14ac:dyDescent="0.25">
      <c r="A2275" s="34">
        <v>42928</v>
      </c>
      <c r="B2275" s="33" t="s">
        <v>3000</v>
      </c>
      <c r="C2275" s="157">
        <v>56</v>
      </c>
      <c r="D2275" s="35" t="s">
        <v>271</v>
      </c>
      <c r="E2275" s="39" t="s">
        <v>295</v>
      </c>
      <c r="F2275" s="202">
        <v>1010</v>
      </c>
      <c r="G2275" s="36">
        <v>634</v>
      </c>
      <c r="H2275" s="37" t="s">
        <v>304</v>
      </c>
      <c r="I2275" s="48" t="s">
        <v>2983</v>
      </c>
      <c r="J2275" s="36" t="s">
        <v>118</v>
      </c>
      <c r="K2275" s="48" t="s">
        <v>10</v>
      </c>
      <c r="L2275" s="66" t="s">
        <v>10</v>
      </c>
    </row>
    <row r="2276" spans="1:12" ht="15.75" customHeight="1" x14ac:dyDescent="0.25">
      <c r="A2276" s="34">
        <v>42928</v>
      </c>
      <c r="B2276" s="33" t="s">
        <v>3000</v>
      </c>
      <c r="C2276" s="157">
        <v>56</v>
      </c>
      <c r="D2276" s="35" t="s">
        <v>271</v>
      </c>
      <c r="E2276" s="39" t="s">
        <v>295</v>
      </c>
      <c r="F2276" s="202">
        <v>810</v>
      </c>
      <c r="G2276" s="36">
        <v>785</v>
      </c>
      <c r="H2276" s="37" t="s">
        <v>305</v>
      </c>
      <c r="I2276" s="48" t="s">
        <v>2983</v>
      </c>
      <c r="J2276" s="36" t="s">
        <v>118</v>
      </c>
      <c r="K2276" s="48" t="s">
        <v>10</v>
      </c>
      <c r="L2276" s="66" t="s">
        <v>10</v>
      </c>
    </row>
    <row r="2277" spans="1:12" ht="15.75" customHeight="1" x14ac:dyDescent="0.25">
      <c r="A2277" s="34">
        <v>42928</v>
      </c>
      <c r="B2277" s="33" t="s">
        <v>3000</v>
      </c>
      <c r="C2277" s="157">
        <v>56</v>
      </c>
      <c r="D2277" s="35" t="s">
        <v>271</v>
      </c>
      <c r="E2277" s="39" t="s">
        <v>295</v>
      </c>
      <c r="F2277" s="202">
        <v>510</v>
      </c>
      <c r="G2277" s="36">
        <v>2143</v>
      </c>
      <c r="H2277" s="37" t="s">
        <v>306</v>
      </c>
      <c r="I2277" s="48" t="s">
        <v>2983</v>
      </c>
      <c r="J2277" s="36" t="s">
        <v>118</v>
      </c>
      <c r="K2277" s="48" t="s">
        <v>10</v>
      </c>
      <c r="L2277" s="66" t="s">
        <v>10</v>
      </c>
    </row>
    <row r="2278" spans="1:12" ht="15.75" customHeight="1" x14ac:dyDescent="0.25">
      <c r="A2278" s="34">
        <v>42928</v>
      </c>
      <c r="B2278" s="33" t="s">
        <v>3000</v>
      </c>
      <c r="C2278" s="157">
        <v>56</v>
      </c>
      <c r="D2278" s="35" t="s">
        <v>271</v>
      </c>
      <c r="E2278" s="39" t="s">
        <v>295</v>
      </c>
      <c r="F2278" s="202">
        <v>510</v>
      </c>
      <c r="G2278" s="36">
        <v>986</v>
      </c>
      <c r="H2278" s="37" t="s">
        <v>307</v>
      </c>
      <c r="I2278" s="48" t="s">
        <v>2983</v>
      </c>
      <c r="J2278" s="36" t="s">
        <v>118</v>
      </c>
      <c r="K2278" s="48" t="s">
        <v>10</v>
      </c>
      <c r="L2278" s="66" t="s">
        <v>10</v>
      </c>
    </row>
    <row r="2279" spans="1:12" ht="15.75" customHeight="1" x14ac:dyDescent="0.25">
      <c r="A2279" s="34">
        <v>42928</v>
      </c>
      <c r="B2279" s="33" t="s">
        <v>3000</v>
      </c>
      <c r="C2279" s="157">
        <v>56</v>
      </c>
      <c r="D2279" s="35" t="s">
        <v>271</v>
      </c>
      <c r="E2279" s="39" t="s">
        <v>295</v>
      </c>
      <c r="F2279" s="202">
        <v>510</v>
      </c>
      <c r="G2279" s="36">
        <v>1513</v>
      </c>
      <c r="H2279" s="37" t="s">
        <v>308</v>
      </c>
      <c r="I2279" s="48" t="s">
        <v>2983</v>
      </c>
      <c r="J2279" s="36" t="s">
        <v>118</v>
      </c>
      <c r="K2279" s="48" t="s">
        <v>10</v>
      </c>
      <c r="L2279" s="66" t="s">
        <v>10</v>
      </c>
    </row>
    <row r="2280" spans="1:12" ht="31.5" customHeight="1" x14ac:dyDescent="0.25">
      <c r="A2280" s="34">
        <v>42928</v>
      </c>
      <c r="B2280" s="33" t="s">
        <v>3000</v>
      </c>
      <c r="C2280" s="157">
        <v>56</v>
      </c>
      <c r="D2280" s="35" t="s">
        <v>271</v>
      </c>
      <c r="E2280" s="39" t="s">
        <v>295</v>
      </c>
      <c r="F2280" s="202">
        <v>510</v>
      </c>
      <c r="G2280" s="36">
        <v>936</v>
      </c>
      <c r="H2280" s="37" t="s">
        <v>309</v>
      </c>
      <c r="I2280" s="48" t="s">
        <v>2983</v>
      </c>
      <c r="J2280" s="36" t="s">
        <v>118</v>
      </c>
      <c r="K2280" s="48" t="s">
        <v>10</v>
      </c>
      <c r="L2280" s="66" t="s">
        <v>10</v>
      </c>
    </row>
    <row r="2281" spans="1:12" ht="31.5" customHeight="1" x14ac:dyDescent="0.25">
      <c r="A2281" s="34">
        <v>42928</v>
      </c>
      <c r="B2281" s="33" t="s">
        <v>3000</v>
      </c>
      <c r="C2281" s="157">
        <v>56</v>
      </c>
      <c r="D2281" s="35" t="s">
        <v>271</v>
      </c>
      <c r="E2281" s="39" t="s">
        <v>295</v>
      </c>
      <c r="F2281" s="202">
        <v>510</v>
      </c>
      <c r="G2281" s="36"/>
      <c r="H2281" s="37" t="s">
        <v>298</v>
      </c>
      <c r="I2281" s="48" t="s">
        <v>2983</v>
      </c>
      <c r="J2281" s="36" t="s">
        <v>118</v>
      </c>
      <c r="K2281" s="48" t="s">
        <v>10</v>
      </c>
      <c r="L2281" s="66" t="s">
        <v>10</v>
      </c>
    </row>
    <row r="2282" spans="1:12" ht="15.75" customHeight="1" x14ac:dyDescent="0.25">
      <c r="A2282" s="34">
        <v>42928</v>
      </c>
      <c r="B2282" s="33" t="s">
        <v>3000</v>
      </c>
      <c r="C2282" s="157">
        <v>56</v>
      </c>
      <c r="D2282" s="35" t="s">
        <v>271</v>
      </c>
      <c r="E2282" s="39" t="s">
        <v>295</v>
      </c>
      <c r="F2282" s="202">
        <v>410</v>
      </c>
      <c r="G2282" s="36">
        <v>349</v>
      </c>
      <c r="H2282" s="37" t="s">
        <v>310</v>
      </c>
      <c r="I2282" s="48" t="s">
        <v>2983</v>
      </c>
      <c r="J2282" s="36" t="s">
        <v>118</v>
      </c>
      <c r="K2282" s="48" t="s">
        <v>10</v>
      </c>
      <c r="L2282" s="66" t="s">
        <v>10</v>
      </c>
    </row>
    <row r="2283" spans="1:12" ht="15.75" customHeight="1" x14ac:dyDescent="0.25">
      <c r="A2283" s="34">
        <v>42928</v>
      </c>
      <c r="B2283" s="33" t="s">
        <v>3000</v>
      </c>
      <c r="C2283" s="157">
        <v>56</v>
      </c>
      <c r="D2283" s="35" t="s">
        <v>271</v>
      </c>
      <c r="E2283" s="39" t="s">
        <v>295</v>
      </c>
      <c r="F2283" s="202">
        <v>610</v>
      </c>
      <c r="G2283" s="36">
        <v>1199</v>
      </c>
      <c r="H2283" s="37" t="s">
        <v>201</v>
      </c>
      <c r="I2283" s="48" t="s">
        <v>2983</v>
      </c>
      <c r="J2283" s="36" t="s">
        <v>118</v>
      </c>
      <c r="K2283" s="48" t="s">
        <v>10</v>
      </c>
      <c r="L2283" s="66" t="s">
        <v>10</v>
      </c>
    </row>
    <row r="2284" spans="1:12" ht="31.5" customHeight="1" x14ac:dyDescent="0.25">
      <c r="A2284" s="34">
        <v>42928</v>
      </c>
      <c r="B2284" s="33" t="s">
        <v>3000</v>
      </c>
      <c r="C2284" s="157">
        <v>56</v>
      </c>
      <c r="D2284" s="35" t="s">
        <v>271</v>
      </c>
      <c r="E2284" s="39" t="s">
        <v>295</v>
      </c>
      <c r="F2284" s="202">
        <v>810</v>
      </c>
      <c r="G2284" s="36">
        <v>890</v>
      </c>
      <c r="H2284" s="37" t="s">
        <v>311</v>
      </c>
      <c r="I2284" s="48" t="s">
        <v>2983</v>
      </c>
      <c r="J2284" s="36" t="s">
        <v>118</v>
      </c>
      <c r="K2284" s="48" t="s">
        <v>10</v>
      </c>
      <c r="L2284" s="66" t="s">
        <v>10</v>
      </c>
    </row>
    <row r="2285" spans="1:12" ht="15.75" customHeight="1" x14ac:dyDescent="0.25">
      <c r="A2285" s="34">
        <v>42928</v>
      </c>
      <c r="B2285" s="33" t="s">
        <v>3000</v>
      </c>
      <c r="C2285" s="157">
        <v>56</v>
      </c>
      <c r="D2285" s="35" t="s">
        <v>271</v>
      </c>
      <c r="E2285" s="39" t="s">
        <v>295</v>
      </c>
      <c r="F2285" s="202">
        <v>1212</v>
      </c>
      <c r="G2285" s="36">
        <v>200</v>
      </c>
      <c r="H2285" s="37" t="s">
        <v>312</v>
      </c>
      <c r="I2285" s="48" t="s">
        <v>2983</v>
      </c>
      <c r="J2285" s="36" t="s">
        <v>118</v>
      </c>
      <c r="K2285" s="48" t="s">
        <v>10</v>
      </c>
      <c r="L2285" s="66" t="s">
        <v>10</v>
      </c>
    </row>
    <row r="2286" spans="1:12" ht="15.75" customHeight="1" x14ac:dyDescent="0.25">
      <c r="A2286" s="34">
        <v>42928</v>
      </c>
      <c r="B2286" s="33" t="s">
        <v>3000</v>
      </c>
      <c r="C2286" s="157">
        <v>56</v>
      </c>
      <c r="D2286" s="35" t="s">
        <v>271</v>
      </c>
      <c r="E2286" s="39" t="s">
        <v>295</v>
      </c>
      <c r="F2286" s="202">
        <v>1515</v>
      </c>
      <c r="G2286" s="36">
        <v>1052</v>
      </c>
      <c r="H2286" s="37" t="s">
        <v>313</v>
      </c>
      <c r="I2286" s="48" t="s">
        <v>2983</v>
      </c>
      <c r="J2286" s="36" t="s">
        <v>118</v>
      </c>
      <c r="K2286" s="48" t="s">
        <v>10</v>
      </c>
      <c r="L2286" s="66" t="s">
        <v>10</v>
      </c>
    </row>
    <row r="2287" spans="1:12" ht="31.5" customHeight="1" x14ac:dyDescent="0.25">
      <c r="A2287" s="34">
        <v>42928</v>
      </c>
      <c r="B2287" s="33" t="s">
        <v>3000</v>
      </c>
      <c r="C2287" s="157">
        <v>56</v>
      </c>
      <c r="D2287" s="35" t="s">
        <v>271</v>
      </c>
      <c r="E2287" s="39" t="s">
        <v>295</v>
      </c>
      <c r="F2287" s="202">
        <v>1363.5</v>
      </c>
      <c r="G2287" s="36">
        <v>643</v>
      </c>
      <c r="H2287" s="37" t="s">
        <v>314</v>
      </c>
      <c r="I2287" s="48" t="s">
        <v>2983</v>
      </c>
      <c r="J2287" s="36" t="s">
        <v>118</v>
      </c>
      <c r="K2287" s="48" t="s">
        <v>10</v>
      </c>
      <c r="L2287" s="66" t="s">
        <v>10</v>
      </c>
    </row>
    <row r="2288" spans="1:12" ht="15.75" customHeight="1" x14ac:dyDescent="0.25">
      <c r="A2288" s="34">
        <v>42928</v>
      </c>
      <c r="B2288" s="33" t="s">
        <v>3000</v>
      </c>
      <c r="C2288" s="157">
        <v>56</v>
      </c>
      <c r="D2288" s="35" t="s">
        <v>271</v>
      </c>
      <c r="E2288" s="39" t="s">
        <v>295</v>
      </c>
      <c r="F2288" s="202">
        <v>450</v>
      </c>
      <c r="G2288" s="36"/>
      <c r="H2288" s="37" t="s">
        <v>315</v>
      </c>
      <c r="I2288" s="48" t="s">
        <v>2983</v>
      </c>
      <c r="J2288" s="36" t="s">
        <v>118</v>
      </c>
      <c r="K2288" s="48" t="s">
        <v>10</v>
      </c>
      <c r="L2288" s="66" t="s">
        <v>10</v>
      </c>
    </row>
    <row r="2289" spans="1:12" ht="15.75" customHeight="1" x14ac:dyDescent="0.25">
      <c r="A2289" s="34">
        <v>42928</v>
      </c>
      <c r="B2289" s="33" t="s">
        <v>3000</v>
      </c>
      <c r="C2289" s="157">
        <v>56</v>
      </c>
      <c r="D2289" s="35" t="s">
        <v>271</v>
      </c>
      <c r="E2289" s="39" t="s">
        <v>295</v>
      </c>
      <c r="F2289" s="202">
        <v>860</v>
      </c>
      <c r="G2289" s="36"/>
      <c r="H2289" s="37" t="s">
        <v>316</v>
      </c>
      <c r="I2289" s="48" t="s">
        <v>2983</v>
      </c>
      <c r="J2289" s="36" t="s">
        <v>118</v>
      </c>
      <c r="K2289" s="48" t="s">
        <v>10</v>
      </c>
      <c r="L2289" s="66" t="s">
        <v>10</v>
      </c>
    </row>
    <row r="2290" spans="1:12" ht="15.75" customHeight="1" x14ac:dyDescent="0.25">
      <c r="A2290" s="34">
        <v>42928</v>
      </c>
      <c r="B2290" s="33" t="s">
        <v>3000</v>
      </c>
      <c r="C2290" s="157">
        <v>56</v>
      </c>
      <c r="D2290" s="35" t="s">
        <v>271</v>
      </c>
      <c r="E2290" s="39" t="s">
        <v>317</v>
      </c>
      <c r="F2290" s="202">
        <v>42</v>
      </c>
      <c r="G2290" s="36" t="s">
        <v>71</v>
      </c>
      <c r="H2290" s="37" t="s">
        <v>71</v>
      </c>
      <c r="I2290" s="48" t="s">
        <v>2983</v>
      </c>
      <c r="J2290" s="36" t="s">
        <v>118</v>
      </c>
      <c r="K2290" s="48" t="s">
        <v>10</v>
      </c>
      <c r="L2290" s="66" t="s">
        <v>10</v>
      </c>
    </row>
    <row r="2291" spans="1:12" ht="15.75" customHeight="1" x14ac:dyDescent="0.25">
      <c r="A2291" s="34">
        <v>42928</v>
      </c>
      <c r="B2291" s="33" t="s">
        <v>3000</v>
      </c>
      <c r="C2291" s="157">
        <v>57</v>
      </c>
      <c r="D2291" s="35" t="s">
        <v>65</v>
      </c>
      <c r="E2291" s="35" t="s">
        <v>117</v>
      </c>
      <c r="F2291" s="202">
        <v>9950</v>
      </c>
      <c r="G2291" s="36"/>
      <c r="H2291" s="37"/>
      <c r="I2291" s="59" t="s">
        <v>2983</v>
      </c>
      <c r="J2291" s="36" t="s">
        <v>118</v>
      </c>
      <c r="K2291" s="65" t="s">
        <v>2216</v>
      </c>
      <c r="L2291" s="52" t="s">
        <v>2990</v>
      </c>
    </row>
    <row r="2292" spans="1:12" ht="31.5" customHeight="1" x14ac:dyDescent="0.25">
      <c r="A2292" s="34">
        <v>42928</v>
      </c>
      <c r="B2292" s="33" t="s">
        <v>3000</v>
      </c>
      <c r="C2292" s="157">
        <v>57</v>
      </c>
      <c r="D2292" s="35" t="s">
        <v>248</v>
      </c>
      <c r="E2292" s="35" t="s">
        <v>117</v>
      </c>
      <c r="F2292" s="202">
        <v>662</v>
      </c>
      <c r="G2292" s="36"/>
      <c r="H2292" s="37"/>
      <c r="I2292" s="59" t="s">
        <v>2983</v>
      </c>
      <c r="J2292" s="36" t="s">
        <v>118</v>
      </c>
      <c r="K2292" s="65" t="s">
        <v>2216</v>
      </c>
      <c r="L2292" s="52" t="s">
        <v>2990</v>
      </c>
    </row>
    <row r="2293" spans="1:12" ht="31.5" customHeight="1" x14ac:dyDescent="0.25">
      <c r="A2293" s="34">
        <v>42928</v>
      </c>
      <c r="B2293" s="33" t="s">
        <v>3000</v>
      </c>
      <c r="C2293" s="157">
        <v>57</v>
      </c>
      <c r="D2293" s="35" t="s">
        <v>323</v>
      </c>
      <c r="E2293" s="35" t="s">
        <v>117</v>
      </c>
      <c r="F2293" s="202">
        <v>180</v>
      </c>
      <c r="G2293" s="36"/>
      <c r="H2293" s="37"/>
      <c r="I2293" s="59" t="s">
        <v>2983</v>
      </c>
      <c r="J2293" s="36" t="s">
        <v>118</v>
      </c>
      <c r="K2293" s="65" t="s">
        <v>2216</v>
      </c>
      <c r="L2293" s="52" t="s">
        <v>2990</v>
      </c>
    </row>
    <row r="2294" spans="1:12" ht="15.75" customHeight="1" x14ac:dyDescent="0.25">
      <c r="A2294" s="34">
        <v>42928</v>
      </c>
      <c r="B2294" s="33" t="s">
        <v>3000</v>
      </c>
      <c r="C2294" s="157">
        <v>57</v>
      </c>
      <c r="D2294" s="35" t="s">
        <v>61</v>
      </c>
      <c r="E2294" s="35" t="s">
        <v>117</v>
      </c>
      <c r="F2294" s="202">
        <v>3224</v>
      </c>
      <c r="G2294" s="36" t="s">
        <v>71</v>
      </c>
      <c r="H2294" s="37" t="s">
        <v>71</v>
      </c>
      <c r="I2294" s="59" t="s">
        <v>2983</v>
      </c>
      <c r="J2294" s="36" t="s">
        <v>118</v>
      </c>
      <c r="K2294" s="65" t="s">
        <v>2216</v>
      </c>
      <c r="L2294" s="52" t="s">
        <v>2990</v>
      </c>
    </row>
    <row r="2295" spans="1:12" ht="15.75" customHeight="1" x14ac:dyDescent="0.25">
      <c r="A2295" s="34">
        <v>42928</v>
      </c>
      <c r="B2295" s="33" t="s">
        <v>3000</v>
      </c>
      <c r="C2295" s="157">
        <v>57</v>
      </c>
      <c r="D2295" s="35" t="s">
        <v>91</v>
      </c>
      <c r="E2295" s="35" t="s">
        <v>211</v>
      </c>
      <c r="F2295" s="202">
        <v>146.25</v>
      </c>
      <c r="G2295" s="36">
        <v>3684</v>
      </c>
      <c r="H2295" s="38" t="s">
        <v>324</v>
      </c>
      <c r="I2295" s="59" t="s">
        <v>2983</v>
      </c>
      <c r="J2295" s="36" t="s">
        <v>118</v>
      </c>
      <c r="K2295" s="65" t="s">
        <v>2216</v>
      </c>
      <c r="L2295" s="52" t="s">
        <v>2990</v>
      </c>
    </row>
    <row r="2296" spans="1:12" ht="15.75" customHeight="1" x14ac:dyDescent="0.25">
      <c r="A2296" s="34">
        <v>42928</v>
      </c>
      <c r="B2296" s="33" t="s">
        <v>3000</v>
      </c>
      <c r="C2296" s="157">
        <v>58</v>
      </c>
      <c r="D2296" s="35" t="s">
        <v>166</v>
      </c>
      <c r="E2296" s="35" t="s">
        <v>318</v>
      </c>
      <c r="F2296" s="202">
        <v>2889</v>
      </c>
      <c r="G2296" s="36">
        <v>3918</v>
      </c>
      <c r="H2296" s="37" t="s">
        <v>163</v>
      </c>
      <c r="I2296" s="59" t="s">
        <v>2983</v>
      </c>
      <c r="J2296" s="36" t="s">
        <v>118</v>
      </c>
      <c r="K2296" s="65" t="s">
        <v>2216</v>
      </c>
      <c r="L2296" s="52" t="s">
        <v>2990</v>
      </c>
    </row>
    <row r="2297" spans="1:12" ht="15.75" customHeight="1" x14ac:dyDescent="0.25">
      <c r="A2297" s="34">
        <v>42928</v>
      </c>
      <c r="B2297" s="33" t="s">
        <v>3000</v>
      </c>
      <c r="C2297" s="157">
        <v>58</v>
      </c>
      <c r="D2297" s="35" t="s">
        <v>319</v>
      </c>
      <c r="E2297" s="35" t="s">
        <v>117</v>
      </c>
      <c r="F2297" s="202">
        <v>13828.5</v>
      </c>
      <c r="G2297" s="36"/>
      <c r="H2297" s="37"/>
      <c r="I2297" s="59" t="s">
        <v>2983</v>
      </c>
      <c r="J2297" s="36" t="s">
        <v>118</v>
      </c>
      <c r="K2297" s="65" t="s">
        <v>2216</v>
      </c>
      <c r="L2297" s="52" t="s">
        <v>2990</v>
      </c>
    </row>
    <row r="2298" spans="1:12" ht="15.75" customHeight="1" x14ac:dyDescent="0.25">
      <c r="A2298" s="34">
        <v>42928</v>
      </c>
      <c r="B2298" s="33" t="s">
        <v>3000</v>
      </c>
      <c r="C2298" s="157">
        <v>58</v>
      </c>
      <c r="D2298" s="35" t="s">
        <v>320</v>
      </c>
      <c r="E2298" s="35" t="s">
        <v>321</v>
      </c>
      <c r="F2298" s="202">
        <v>2350</v>
      </c>
      <c r="G2298" s="36">
        <v>395</v>
      </c>
      <c r="H2298" s="37" t="s">
        <v>322</v>
      </c>
      <c r="I2298" s="59" t="s">
        <v>2983</v>
      </c>
      <c r="J2298" s="36" t="s">
        <v>118</v>
      </c>
      <c r="K2298" s="65" t="s">
        <v>2216</v>
      </c>
      <c r="L2298" s="52" t="s">
        <v>2990</v>
      </c>
    </row>
    <row r="2299" spans="1:12" ht="15" customHeight="1" x14ac:dyDescent="0.25">
      <c r="A2299" s="34">
        <v>42928</v>
      </c>
      <c r="B2299" s="33" t="s">
        <v>3000</v>
      </c>
      <c r="C2299" s="157">
        <v>182</v>
      </c>
      <c r="D2299" s="179" t="s">
        <v>3358</v>
      </c>
      <c r="E2299" s="47" t="s">
        <v>3261</v>
      </c>
      <c r="F2299" s="200">
        <v>20000</v>
      </c>
      <c r="G2299" s="52"/>
      <c r="H2299" s="38"/>
      <c r="I2299" s="55" t="s">
        <v>2983</v>
      </c>
      <c r="J2299" s="36" t="s">
        <v>118</v>
      </c>
      <c r="K2299" s="65" t="s">
        <v>2216</v>
      </c>
      <c r="L2299" s="52"/>
    </row>
    <row r="2300" spans="1:12" ht="15.75" customHeight="1" x14ac:dyDescent="0.25">
      <c r="A2300" s="34">
        <v>42928</v>
      </c>
      <c r="B2300" s="33" t="s">
        <v>3000</v>
      </c>
      <c r="C2300" s="157">
        <v>183</v>
      </c>
      <c r="D2300" s="179"/>
      <c r="E2300" s="47" t="s">
        <v>631</v>
      </c>
      <c r="F2300" s="200">
        <v>8000</v>
      </c>
      <c r="G2300" s="52"/>
      <c r="H2300" s="38"/>
      <c r="I2300" s="55" t="s">
        <v>2983</v>
      </c>
      <c r="J2300" s="36" t="s">
        <v>118</v>
      </c>
      <c r="K2300" s="65" t="s">
        <v>2216</v>
      </c>
      <c r="L2300" s="52"/>
    </row>
    <row r="2301" spans="1:12" ht="31.5" customHeight="1" x14ac:dyDescent="0.25">
      <c r="A2301" s="34">
        <v>42928</v>
      </c>
      <c r="B2301" s="33" t="s">
        <v>3000</v>
      </c>
      <c r="C2301" s="157">
        <v>77</v>
      </c>
      <c r="D2301" s="35" t="s">
        <v>618</v>
      </c>
      <c r="E2301" s="35" t="s">
        <v>1824</v>
      </c>
      <c r="F2301" s="200">
        <v>4050</v>
      </c>
      <c r="G2301" s="36" t="s">
        <v>71</v>
      </c>
      <c r="H2301" s="55"/>
      <c r="I2301" s="55" t="s">
        <v>2983</v>
      </c>
      <c r="J2301" s="36" t="s">
        <v>142</v>
      </c>
      <c r="K2301" s="48" t="s">
        <v>2980</v>
      </c>
      <c r="L2301" s="52" t="s">
        <v>2989</v>
      </c>
    </row>
    <row r="2302" spans="1:12" ht="15.75" customHeight="1" x14ac:dyDescent="0.25">
      <c r="A2302" s="34">
        <v>42929</v>
      </c>
      <c r="B2302" s="33" t="s">
        <v>3000</v>
      </c>
      <c r="C2302" s="157">
        <v>23</v>
      </c>
      <c r="D2302" s="35" t="s">
        <v>340</v>
      </c>
      <c r="E2302" s="35" t="s">
        <v>341</v>
      </c>
      <c r="F2302" s="202">
        <v>993.5</v>
      </c>
      <c r="G2302" s="36" t="s">
        <v>71</v>
      </c>
      <c r="H2302" s="55"/>
      <c r="I2302" s="55" t="s">
        <v>2983</v>
      </c>
      <c r="J2302" s="36" t="s">
        <v>142</v>
      </c>
      <c r="K2302" s="48" t="s">
        <v>2977</v>
      </c>
      <c r="L2302" s="52" t="s">
        <v>2989</v>
      </c>
    </row>
    <row r="2303" spans="1:12" ht="31.5" customHeight="1" x14ac:dyDescent="0.25">
      <c r="A2303" s="34">
        <v>42929</v>
      </c>
      <c r="B2303" s="33" t="s">
        <v>3000</v>
      </c>
      <c r="C2303" s="157">
        <v>23</v>
      </c>
      <c r="D2303" s="35" t="s">
        <v>340</v>
      </c>
      <c r="E2303" s="35" t="s">
        <v>342</v>
      </c>
      <c r="F2303" s="202">
        <v>1022.75</v>
      </c>
      <c r="G2303" s="36" t="s">
        <v>71</v>
      </c>
      <c r="H2303" s="55"/>
      <c r="I2303" s="55" t="s">
        <v>2983</v>
      </c>
      <c r="J2303" s="36" t="s">
        <v>142</v>
      </c>
      <c r="K2303" s="48" t="s">
        <v>2977</v>
      </c>
      <c r="L2303" s="52" t="s">
        <v>2989</v>
      </c>
    </row>
    <row r="2304" spans="1:12" ht="31.5" customHeight="1" x14ac:dyDescent="0.25">
      <c r="A2304" s="34">
        <v>42929</v>
      </c>
      <c r="B2304" s="33" t="s">
        <v>3000</v>
      </c>
      <c r="C2304" s="157">
        <v>59</v>
      </c>
      <c r="D2304" s="35" t="s">
        <v>134</v>
      </c>
      <c r="E2304" s="39" t="s">
        <v>327</v>
      </c>
      <c r="F2304" s="202">
        <v>2217</v>
      </c>
      <c r="G2304" s="48">
        <v>3814</v>
      </c>
      <c r="H2304" s="48" t="s">
        <v>328</v>
      </c>
      <c r="I2304" s="59" t="s">
        <v>2983</v>
      </c>
      <c r="J2304" s="36" t="s">
        <v>118</v>
      </c>
      <c r="K2304" s="65" t="s">
        <v>2216</v>
      </c>
      <c r="L2304" s="52" t="s">
        <v>2990</v>
      </c>
    </row>
    <row r="2305" spans="1:12" ht="15.75" customHeight="1" x14ac:dyDescent="0.25">
      <c r="A2305" s="34">
        <v>42929</v>
      </c>
      <c r="B2305" s="33" t="s">
        <v>3000</v>
      </c>
      <c r="C2305" s="157">
        <v>59</v>
      </c>
      <c r="D2305" s="35" t="s">
        <v>134</v>
      </c>
      <c r="E2305" s="39" t="s">
        <v>329</v>
      </c>
      <c r="F2305" s="202">
        <v>5500</v>
      </c>
      <c r="G2305" s="48">
        <v>4060</v>
      </c>
      <c r="H2305" s="48" t="s">
        <v>330</v>
      </c>
      <c r="I2305" s="59" t="s">
        <v>2983</v>
      </c>
      <c r="J2305" s="36" t="s">
        <v>118</v>
      </c>
      <c r="K2305" s="65" t="s">
        <v>2216</v>
      </c>
      <c r="L2305" s="52" t="s">
        <v>2990</v>
      </c>
    </row>
    <row r="2306" spans="1:12" ht="15.75" customHeight="1" x14ac:dyDescent="0.25">
      <c r="A2306" s="34">
        <v>42929</v>
      </c>
      <c r="B2306" s="33" t="s">
        <v>3000</v>
      </c>
      <c r="C2306" s="157">
        <v>60</v>
      </c>
      <c r="D2306" s="35" t="s">
        <v>134</v>
      </c>
      <c r="E2306" s="35" t="s">
        <v>331</v>
      </c>
      <c r="F2306" s="202">
        <v>2000</v>
      </c>
      <c r="G2306" s="48">
        <v>3814</v>
      </c>
      <c r="H2306" s="48" t="s">
        <v>328</v>
      </c>
      <c r="I2306" s="59" t="s">
        <v>2983</v>
      </c>
      <c r="J2306" s="36" t="s">
        <v>118</v>
      </c>
      <c r="K2306" s="65" t="s">
        <v>2216</v>
      </c>
      <c r="L2306" s="52" t="s">
        <v>2990</v>
      </c>
    </row>
    <row r="2307" spans="1:12" ht="31.5" customHeight="1" x14ac:dyDescent="0.25">
      <c r="A2307" s="34">
        <v>42929</v>
      </c>
      <c r="B2307" s="33" t="s">
        <v>3000</v>
      </c>
      <c r="C2307" s="157">
        <v>60</v>
      </c>
      <c r="D2307" s="35" t="s">
        <v>134</v>
      </c>
      <c r="E2307" s="35" t="s">
        <v>332</v>
      </c>
      <c r="F2307" s="202">
        <v>10000</v>
      </c>
      <c r="G2307" s="48">
        <v>2055</v>
      </c>
      <c r="H2307" s="48" t="s">
        <v>333</v>
      </c>
      <c r="I2307" s="59" t="s">
        <v>2983</v>
      </c>
      <c r="J2307" s="36" t="s">
        <v>118</v>
      </c>
      <c r="K2307" s="65" t="s">
        <v>2216</v>
      </c>
      <c r="L2307" s="52" t="s">
        <v>2990</v>
      </c>
    </row>
    <row r="2308" spans="1:12" ht="15.75" customHeight="1" x14ac:dyDescent="0.25">
      <c r="A2308" s="34">
        <v>42929</v>
      </c>
      <c r="B2308" s="33" t="s">
        <v>3000</v>
      </c>
      <c r="C2308" s="157">
        <v>60</v>
      </c>
      <c r="D2308" s="35" t="s">
        <v>134</v>
      </c>
      <c r="E2308" s="35" t="s">
        <v>334</v>
      </c>
      <c r="F2308" s="202">
        <v>6132</v>
      </c>
      <c r="G2308" s="48">
        <v>3001</v>
      </c>
      <c r="H2308" s="48" t="s">
        <v>335</v>
      </c>
      <c r="I2308" s="59" t="s">
        <v>2983</v>
      </c>
      <c r="J2308" s="36" t="s">
        <v>118</v>
      </c>
      <c r="K2308" s="65" t="s">
        <v>2216</v>
      </c>
      <c r="L2308" s="52" t="s">
        <v>2990</v>
      </c>
    </row>
    <row r="2309" spans="1:12" ht="31.5" customHeight="1" x14ac:dyDescent="0.25">
      <c r="A2309" s="34">
        <v>42929</v>
      </c>
      <c r="B2309" s="33" t="s">
        <v>3000</v>
      </c>
      <c r="C2309" s="157">
        <v>60</v>
      </c>
      <c r="D2309" s="35" t="s">
        <v>134</v>
      </c>
      <c r="E2309" s="35" t="s">
        <v>336</v>
      </c>
      <c r="F2309" s="202">
        <v>3000</v>
      </c>
      <c r="G2309" s="48">
        <v>4233</v>
      </c>
      <c r="H2309" s="48" t="s">
        <v>337</v>
      </c>
      <c r="I2309" s="59" t="s">
        <v>2983</v>
      </c>
      <c r="J2309" s="36" t="s">
        <v>118</v>
      </c>
      <c r="K2309" s="65" t="s">
        <v>2216</v>
      </c>
      <c r="L2309" s="52" t="s">
        <v>2990</v>
      </c>
    </row>
    <row r="2310" spans="1:12" ht="15.75" customHeight="1" x14ac:dyDescent="0.25">
      <c r="A2310" s="34">
        <v>42929</v>
      </c>
      <c r="B2310" s="33" t="s">
        <v>3000</v>
      </c>
      <c r="C2310" s="157">
        <v>60</v>
      </c>
      <c r="D2310" s="35" t="s">
        <v>134</v>
      </c>
      <c r="E2310" s="39" t="s">
        <v>338</v>
      </c>
      <c r="F2310" s="202">
        <v>3050</v>
      </c>
      <c r="G2310" s="48">
        <v>3217</v>
      </c>
      <c r="H2310" s="48" t="s">
        <v>339</v>
      </c>
      <c r="I2310" s="59" t="s">
        <v>2983</v>
      </c>
      <c r="J2310" s="36" t="s">
        <v>118</v>
      </c>
      <c r="K2310" s="48" t="s">
        <v>10</v>
      </c>
      <c r="L2310" s="52" t="s">
        <v>10</v>
      </c>
    </row>
    <row r="2311" spans="1:12" ht="15.75" customHeight="1" x14ac:dyDescent="0.25">
      <c r="A2311" s="34">
        <v>42929</v>
      </c>
      <c r="B2311" s="33" t="s">
        <v>3000</v>
      </c>
      <c r="C2311" s="160">
        <v>61</v>
      </c>
      <c r="D2311" s="35" t="s">
        <v>343</v>
      </c>
      <c r="E2311" s="35" t="s">
        <v>344</v>
      </c>
      <c r="F2311" s="202">
        <v>21342.75</v>
      </c>
      <c r="G2311" s="48"/>
      <c r="H2311" s="55"/>
      <c r="I2311" s="59" t="s">
        <v>2983</v>
      </c>
      <c r="J2311" s="36" t="s">
        <v>118</v>
      </c>
      <c r="K2311" s="65" t="s">
        <v>2216</v>
      </c>
      <c r="L2311" s="52" t="s">
        <v>2990</v>
      </c>
    </row>
    <row r="2312" spans="1:12" ht="15.75" customHeight="1" x14ac:dyDescent="0.25">
      <c r="A2312" s="34">
        <v>42929</v>
      </c>
      <c r="B2312" s="33" t="s">
        <v>3000</v>
      </c>
      <c r="C2312" s="157">
        <v>113</v>
      </c>
      <c r="D2312" s="35" t="s">
        <v>127</v>
      </c>
      <c r="E2312" s="39" t="s">
        <v>325</v>
      </c>
      <c r="F2312" s="200">
        <v>5000</v>
      </c>
      <c r="G2312" s="48">
        <v>3587</v>
      </c>
      <c r="H2312" s="48" t="s">
        <v>326</v>
      </c>
      <c r="I2312" s="59" t="s">
        <v>2983</v>
      </c>
      <c r="J2312" s="36" t="s">
        <v>118</v>
      </c>
      <c r="K2312" s="65" t="s">
        <v>2216</v>
      </c>
      <c r="L2312" s="52" t="s">
        <v>2990</v>
      </c>
    </row>
    <row r="2313" spans="1:12" ht="15.75" customHeight="1" x14ac:dyDescent="0.25">
      <c r="A2313" s="131">
        <v>42931</v>
      </c>
      <c r="B2313" s="132" t="s">
        <v>3000</v>
      </c>
      <c r="C2313" s="158">
        <v>8</v>
      </c>
      <c r="D2313" s="133"/>
      <c r="E2313" s="136" t="s">
        <v>3238</v>
      </c>
      <c r="F2313" s="202">
        <v>900</v>
      </c>
      <c r="G2313" s="134"/>
      <c r="H2313" s="134"/>
      <c r="I2313" s="141" t="s">
        <v>2983</v>
      </c>
      <c r="J2313" s="141" t="s">
        <v>118</v>
      </c>
      <c r="K2313" s="135" t="s">
        <v>10</v>
      </c>
      <c r="L2313" s="135"/>
    </row>
    <row r="2314" spans="1:12" ht="15.75" customHeight="1" x14ac:dyDescent="0.25">
      <c r="A2314" s="34">
        <v>42931</v>
      </c>
      <c r="B2314" s="33" t="s">
        <v>3000</v>
      </c>
      <c r="C2314" s="157">
        <v>13</v>
      </c>
      <c r="D2314" s="35" t="s">
        <v>345</v>
      </c>
      <c r="E2314" s="35" t="s">
        <v>346</v>
      </c>
      <c r="F2314" s="202">
        <v>111</v>
      </c>
      <c r="G2314" s="36" t="s">
        <v>71</v>
      </c>
      <c r="H2314" s="55"/>
      <c r="I2314" s="55" t="s">
        <v>2983</v>
      </c>
      <c r="J2314" s="36" t="s">
        <v>142</v>
      </c>
      <c r="K2314" s="48" t="s">
        <v>2979</v>
      </c>
      <c r="L2314" s="52" t="s">
        <v>2979</v>
      </c>
    </row>
    <row r="2315" spans="1:12" ht="31.5" customHeight="1" x14ac:dyDescent="0.25">
      <c r="A2315" s="34">
        <v>42931</v>
      </c>
      <c r="B2315" s="33" t="s">
        <v>3000</v>
      </c>
      <c r="C2315" s="157">
        <v>62</v>
      </c>
      <c r="D2315" s="35" t="s">
        <v>177</v>
      </c>
      <c r="E2315" s="35" t="s">
        <v>117</v>
      </c>
      <c r="F2315" s="202">
        <v>120</v>
      </c>
      <c r="G2315" s="48"/>
      <c r="H2315" s="55"/>
      <c r="I2315" s="59" t="s">
        <v>2983</v>
      </c>
      <c r="J2315" s="36" t="s">
        <v>118</v>
      </c>
      <c r="K2315" s="65" t="s">
        <v>2216</v>
      </c>
      <c r="L2315" s="52" t="s">
        <v>2990</v>
      </c>
    </row>
    <row r="2316" spans="1:12" ht="15.75" customHeight="1" x14ac:dyDescent="0.25">
      <c r="A2316" s="34">
        <v>42931</v>
      </c>
      <c r="B2316" s="33" t="s">
        <v>3000</v>
      </c>
      <c r="C2316" s="157">
        <v>62</v>
      </c>
      <c r="D2316" s="35" t="s">
        <v>177</v>
      </c>
      <c r="E2316" s="35" t="s">
        <v>352</v>
      </c>
      <c r="F2316" s="202">
        <v>115</v>
      </c>
      <c r="G2316" s="48">
        <v>2169</v>
      </c>
      <c r="H2316" s="55" t="s">
        <v>353</v>
      </c>
      <c r="I2316" s="59" t="s">
        <v>2983</v>
      </c>
      <c r="J2316" s="36" t="s">
        <v>118</v>
      </c>
      <c r="K2316" s="65" t="s">
        <v>2216</v>
      </c>
      <c r="L2316" s="52" t="s">
        <v>2990</v>
      </c>
    </row>
    <row r="2317" spans="1:12" ht="15.75" customHeight="1" x14ac:dyDescent="0.25">
      <c r="A2317" s="34">
        <v>42931</v>
      </c>
      <c r="B2317" s="33" t="s">
        <v>3000</v>
      </c>
      <c r="C2317" s="157">
        <v>62</v>
      </c>
      <c r="D2317" s="35" t="s">
        <v>91</v>
      </c>
      <c r="E2317" s="35" t="s">
        <v>211</v>
      </c>
      <c r="F2317" s="202">
        <v>89</v>
      </c>
      <c r="G2317" s="48">
        <v>1259</v>
      </c>
      <c r="H2317" s="55" t="s">
        <v>354</v>
      </c>
      <c r="I2317" s="59" t="s">
        <v>2983</v>
      </c>
      <c r="J2317" s="36" t="s">
        <v>118</v>
      </c>
      <c r="K2317" s="65" t="s">
        <v>2216</v>
      </c>
      <c r="L2317" s="52" t="s">
        <v>2990</v>
      </c>
    </row>
    <row r="2318" spans="1:12" ht="15.75" customHeight="1" x14ac:dyDescent="0.25">
      <c r="A2318" s="34">
        <v>42931</v>
      </c>
      <c r="B2318" s="33" t="s">
        <v>3000</v>
      </c>
      <c r="C2318" s="157">
        <v>62</v>
      </c>
      <c r="D2318" s="35" t="s">
        <v>91</v>
      </c>
      <c r="E2318" s="35" t="s">
        <v>211</v>
      </c>
      <c r="F2318" s="202">
        <v>528.5</v>
      </c>
      <c r="G2318" s="48">
        <v>1950</v>
      </c>
      <c r="H2318" s="55" t="s">
        <v>355</v>
      </c>
      <c r="I2318" s="59" t="s">
        <v>2983</v>
      </c>
      <c r="J2318" s="36" t="s">
        <v>118</v>
      </c>
      <c r="K2318" s="65" t="s">
        <v>2216</v>
      </c>
      <c r="L2318" s="52" t="s">
        <v>2990</v>
      </c>
    </row>
    <row r="2319" spans="1:12" ht="31.5" customHeight="1" x14ac:dyDescent="0.25">
      <c r="A2319" s="34">
        <v>42931</v>
      </c>
      <c r="B2319" s="33" t="s">
        <v>3000</v>
      </c>
      <c r="C2319" s="157">
        <v>63</v>
      </c>
      <c r="D2319" s="35" t="s">
        <v>171</v>
      </c>
      <c r="E2319" s="35" t="s">
        <v>117</v>
      </c>
      <c r="F2319" s="202">
        <v>1985</v>
      </c>
      <c r="G2319" s="48"/>
      <c r="H2319" s="55"/>
      <c r="I2319" s="59" t="s">
        <v>2983</v>
      </c>
      <c r="J2319" s="36" t="s">
        <v>118</v>
      </c>
      <c r="K2319" s="65" t="s">
        <v>2216</v>
      </c>
      <c r="L2319" s="52" t="s">
        <v>2990</v>
      </c>
    </row>
    <row r="2320" spans="1:12" ht="15.75" customHeight="1" x14ac:dyDescent="0.25">
      <c r="A2320" s="34">
        <v>42931</v>
      </c>
      <c r="B2320" s="33" t="s">
        <v>3000</v>
      </c>
      <c r="C2320" s="157">
        <v>64</v>
      </c>
      <c r="D2320" s="35" t="s">
        <v>91</v>
      </c>
      <c r="E2320" s="35" t="s">
        <v>211</v>
      </c>
      <c r="F2320" s="202">
        <v>86.75</v>
      </c>
      <c r="G2320" s="48">
        <v>1961</v>
      </c>
      <c r="H2320" s="55" t="s">
        <v>348</v>
      </c>
      <c r="I2320" s="59" t="s">
        <v>2983</v>
      </c>
      <c r="J2320" s="36" t="s">
        <v>118</v>
      </c>
      <c r="K2320" s="65" t="s">
        <v>2216</v>
      </c>
      <c r="L2320" s="52" t="s">
        <v>2990</v>
      </c>
    </row>
    <row r="2321" spans="1:12" ht="31.5" customHeight="1" x14ac:dyDescent="0.25">
      <c r="A2321" s="34">
        <v>42931</v>
      </c>
      <c r="B2321" s="33" t="s">
        <v>3000</v>
      </c>
      <c r="C2321" s="157">
        <v>64</v>
      </c>
      <c r="D2321" s="35" t="s">
        <v>91</v>
      </c>
      <c r="E2321" s="35" t="s">
        <v>211</v>
      </c>
      <c r="F2321" s="202">
        <v>180</v>
      </c>
      <c r="G2321" s="48">
        <v>3818</v>
      </c>
      <c r="H2321" s="55" t="s">
        <v>349</v>
      </c>
      <c r="I2321" s="59" t="s">
        <v>2983</v>
      </c>
      <c r="J2321" s="36" t="s">
        <v>118</v>
      </c>
      <c r="K2321" s="65" t="s">
        <v>2216</v>
      </c>
      <c r="L2321" s="52" t="s">
        <v>2990</v>
      </c>
    </row>
    <row r="2322" spans="1:12" ht="15.75" customHeight="1" x14ac:dyDescent="0.25">
      <c r="A2322" s="34">
        <v>42931</v>
      </c>
      <c r="B2322" s="33" t="s">
        <v>3000</v>
      </c>
      <c r="C2322" s="157">
        <v>64</v>
      </c>
      <c r="D2322" s="35" t="s">
        <v>91</v>
      </c>
      <c r="E2322" s="35" t="s">
        <v>117</v>
      </c>
      <c r="F2322" s="202">
        <v>74.625</v>
      </c>
      <c r="G2322" s="48" t="s">
        <v>71</v>
      </c>
      <c r="H2322" s="55" t="s">
        <v>71</v>
      </c>
      <c r="I2322" s="59" t="s">
        <v>2983</v>
      </c>
      <c r="J2322" s="36" t="s">
        <v>118</v>
      </c>
      <c r="K2322" s="65" t="s">
        <v>2216</v>
      </c>
      <c r="L2322" s="52" t="s">
        <v>2990</v>
      </c>
    </row>
    <row r="2323" spans="1:12" ht="15" customHeight="1" x14ac:dyDescent="0.25">
      <c r="A2323" s="34">
        <v>42931</v>
      </c>
      <c r="B2323" s="33" t="s">
        <v>3000</v>
      </c>
      <c r="C2323" s="157">
        <v>64</v>
      </c>
      <c r="D2323" s="35" t="s">
        <v>91</v>
      </c>
      <c r="E2323" s="35" t="s">
        <v>117</v>
      </c>
      <c r="F2323" s="202">
        <v>104.47499999999999</v>
      </c>
      <c r="G2323" s="48"/>
      <c r="H2323" s="55"/>
      <c r="I2323" s="59" t="s">
        <v>2983</v>
      </c>
      <c r="J2323" s="36" t="s">
        <v>118</v>
      </c>
      <c r="K2323" s="65" t="s">
        <v>2216</v>
      </c>
      <c r="L2323" s="52" t="s">
        <v>2990</v>
      </c>
    </row>
    <row r="2324" spans="1:12" ht="15" customHeight="1" x14ac:dyDescent="0.25">
      <c r="A2324" s="34">
        <v>42931</v>
      </c>
      <c r="B2324" s="33" t="s">
        <v>3000</v>
      </c>
      <c r="C2324" s="157">
        <v>64</v>
      </c>
      <c r="D2324" s="35" t="s">
        <v>91</v>
      </c>
      <c r="E2324" s="35" t="s">
        <v>117</v>
      </c>
      <c r="F2324" s="202">
        <v>71.64</v>
      </c>
      <c r="G2324" s="48"/>
      <c r="H2324" s="55"/>
      <c r="I2324" s="59" t="s">
        <v>2983</v>
      </c>
      <c r="J2324" s="36" t="s">
        <v>118</v>
      </c>
      <c r="K2324" s="65" t="s">
        <v>2216</v>
      </c>
      <c r="L2324" s="52" t="s">
        <v>2990</v>
      </c>
    </row>
    <row r="2325" spans="1:12" ht="15.75" customHeight="1" x14ac:dyDescent="0.25">
      <c r="A2325" s="34">
        <v>42931</v>
      </c>
      <c r="B2325" s="33" t="s">
        <v>3000</v>
      </c>
      <c r="C2325" s="157">
        <v>64</v>
      </c>
      <c r="D2325" s="35" t="s">
        <v>91</v>
      </c>
      <c r="E2325" s="35" t="s">
        <v>117</v>
      </c>
      <c r="F2325" s="202">
        <v>30</v>
      </c>
      <c r="G2325" s="48"/>
      <c r="H2325" s="55"/>
      <c r="I2325" s="59" t="s">
        <v>2983</v>
      </c>
      <c r="J2325" s="36" t="s">
        <v>118</v>
      </c>
      <c r="K2325" s="65" t="s">
        <v>2216</v>
      </c>
      <c r="L2325" s="52" t="s">
        <v>2990</v>
      </c>
    </row>
    <row r="2326" spans="1:12" ht="15.75" customHeight="1" x14ac:dyDescent="0.25">
      <c r="A2326" s="34">
        <v>42931</v>
      </c>
      <c r="B2326" s="33" t="s">
        <v>3000</v>
      </c>
      <c r="C2326" s="157">
        <v>64</v>
      </c>
      <c r="D2326" s="35" t="s">
        <v>91</v>
      </c>
      <c r="E2326" s="35" t="s">
        <v>117</v>
      </c>
      <c r="F2326" s="202">
        <v>410.41</v>
      </c>
      <c r="G2326" s="48"/>
      <c r="H2326" s="55"/>
      <c r="I2326" s="59" t="s">
        <v>2983</v>
      </c>
      <c r="J2326" s="36" t="s">
        <v>118</v>
      </c>
      <c r="K2326" s="65" t="s">
        <v>2216</v>
      </c>
      <c r="L2326" s="52" t="s">
        <v>2990</v>
      </c>
    </row>
    <row r="2327" spans="1:12" ht="15.75" customHeight="1" x14ac:dyDescent="0.25">
      <c r="A2327" s="34">
        <v>42931</v>
      </c>
      <c r="B2327" s="33" t="s">
        <v>3000</v>
      </c>
      <c r="C2327" s="157">
        <v>64</v>
      </c>
      <c r="D2327" s="35" t="s">
        <v>91</v>
      </c>
      <c r="E2327" s="35" t="s">
        <v>117</v>
      </c>
      <c r="F2327" s="202">
        <v>119.6</v>
      </c>
      <c r="G2327" s="48" t="s">
        <v>71</v>
      </c>
      <c r="H2327" s="55" t="s">
        <v>71</v>
      </c>
      <c r="I2327" s="59" t="s">
        <v>2983</v>
      </c>
      <c r="J2327" s="36" t="s">
        <v>118</v>
      </c>
      <c r="K2327" s="65" t="s">
        <v>2216</v>
      </c>
      <c r="L2327" s="52" t="s">
        <v>2990</v>
      </c>
    </row>
    <row r="2328" spans="1:12" ht="15.75" customHeight="1" x14ac:dyDescent="0.25">
      <c r="A2328" s="34">
        <v>42931</v>
      </c>
      <c r="B2328" s="33" t="s">
        <v>3000</v>
      </c>
      <c r="C2328" s="157">
        <v>64</v>
      </c>
      <c r="D2328" s="35" t="s">
        <v>91</v>
      </c>
      <c r="E2328" s="35" t="s">
        <v>117</v>
      </c>
      <c r="F2328" s="202">
        <v>30</v>
      </c>
      <c r="G2328" s="48" t="s">
        <v>71</v>
      </c>
      <c r="H2328" s="55" t="s">
        <v>71</v>
      </c>
      <c r="I2328" s="59" t="s">
        <v>2983</v>
      </c>
      <c r="J2328" s="36" t="s">
        <v>118</v>
      </c>
      <c r="K2328" s="65" t="s">
        <v>2216</v>
      </c>
      <c r="L2328" s="52" t="s">
        <v>2990</v>
      </c>
    </row>
    <row r="2329" spans="1:12" ht="15.75" customHeight="1" x14ac:dyDescent="0.25">
      <c r="A2329" s="34">
        <v>42931</v>
      </c>
      <c r="B2329" s="33" t="s">
        <v>3000</v>
      </c>
      <c r="C2329" s="157">
        <v>64</v>
      </c>
      <c r="D2329" s="35" t="s">
        <v>91</v>
      </c>
      <c r="E2329" s="35" t="s">
        <v>211</v>
      </c>
      <c r="F2329" s="202">
        <v>15.5</v>
      </c>
      <c r="G2329" s="48">
        <v>1667</v>
      </c>
      <c r="H2329" s="55"/>
      <c r="I2329" s="59" t="s">
        <v>2983</v>
      </c>
      <c r="J2329" s="36" t="s">
        <v>118</v>
      </c>
      <c r="K2329" s="65" t="s">
        <v>2216</v>
      </c>
      <c r="L2329" s="52" t="s">
        <v>2990</v>
      </c>
    </row>
    <row r="2330" spans="1:12" ht="15.75" customHeight="1" x14ac:dyDescent="0.25">
      <c r="A2330" s="34">
        <v>42931</v>
      </c>
      <c r="B2330" s="33" t="s">
        <v>3000</v>
      </c>
      <c r="C2330" s="157">
        <v>66</v>
      </c>
      <c r="D2330" s="35" t="s">
        <v>350</v>
      </c>
      <c r="E2330" s="35" t="s">
        <v>351</v>
      </c>
      <c r="F2330" s="200">
        <v>200</v>
      </c>
      <c r="G2330" s="48" t="s">
        <v>71</v>
      </c>
      <c r="H2330" s="55" t="s">
        <v>71</v>
      </c>
      <c r="I2330" s="59" t="s">
        <v>2983</v>
      </c>
      <c r="J2330" s="36" t="s">
        <v>118</v>
      </c>
      <c r="K2330" s="48" t="s">
        <v>10</v>
      </c>
      <c r="L2330" s="52" t="s">
        <v>10</v>
      </c>
    </row>
    <row r="2331" spans="1:12" ht="15.75" customHeight="1" x14ac:dyDescent="0.25">
      <c r="A2331" s="34">
        <v>42932</v>
      </c>
      <c r="B2331" s="33" t="s">
        <v>3000</v>
      </c>
      <c r="C2331" s="157">
        <v>14</v>
      </c>
      <c r="D2331" s="35" t="s">
        <v>369</v>
      </c>
      <c r="E2331" s="35" t="s">
        <v>220</v>
      </c>
      <c r="F2331" s="202">
        <v>100</v>
      </c>
      <c r="G2331" s="36" t="s">
        <v>71</v>
      </c>
      <c r="H2331" s="55"/>
      <c r="I2331" s="55" t="s">
        <v>2983</v>
      </c>
      <c r="J2331" s="36" t="s">
        <v>142</v>
      </c>
      <c r="K2331" s="48" t="s">
        <v>2977</v>
      </c>
      <c r="L2331" s="52" t="s">
        <v>2989</v>
      </c>
    </row>
    <row r="2332" spans="1:12" ht="15.75" customHeight="1" x14ac:dyDescent="0.25">
      <c r="A2332" s="34">
        <v>42932</v>
      </c>
      <c r="B2332" s="33" t="s">
        <v>3000</v>
      </c>
      <c r="C2332" s="157">
        <v>15</v>
      </c>
      <c r="D2332" s="35" t="s">
        <v>271</v>
      </c>
      <c r="E2332" s="35" t="s">
        <v>365</v>
      </c>
      <c r="F2332" s="202">
        <v>60.5</v>
      </c>
      <c r="G2332" s="36" t="s">
        <v>71</v>
      </c>
      <c r="H2332" s="55"/>
      <c r="I2332" s="55" t="s">
        <v>2983</v>
      </c>
      <c r="J2332" s="36" t="s">
        <v>142</v>
      </c>
      <c r="K2332" s="52" t="s">
        <v>2989</v>
      </c>
      <c r="L2332" s="52" t="s">
        <v>2989</v>
      </c>
    </row>
    <row r="2333" spans="1:12" ht="15.75" customHeight="1" x14ac:dyDescent="0.25">
      <c r="A2333" s="34">
        <v>42932</v>
      </c>
      <c r="B2333" s="33" t="s">
        <v>3000</v>
      </c>
      <c r="C2333" s="157">
        <v>65</v>
      </c>
      <c r="D2333" s="35" t="s">
        <v>134</v>
      </c>
      <c r="E2333" s="35" t="s">
        <v>216</v>
      </c>
      <c r="F2333" s="202">
        <v>1200</v>
      </c>
      <c r="G2333" s="48">
        <v>4036</v>
      </c>
      <c r="H2333" s="48" t="s">
        <v>161</v>
      </c>
      <c r="I2333" s="59" t="s">
        <v>2983</v>
      </c>
      <c r="J2333" s="36" t="s">
        <v>118</v>
      </c>
      <c r="K2333" s="65" t="s">
        <v>2216</v>
      </c>
      <c r="L2333" s="52" t="s">
        <v>2990</v>
      </c>
    </row>
    <row r="2334" spans="1:12" ht="31.5" customHeight="1" x14ac:dyDescent="0.25">
      <c r="A2334" s="34">
        <v>42932</v>
      </c>
      <c r="B2334" s="33" t="s">
        <v>3000</v>
      </c>
      <c r="C2334" s="157">
        <v>65</v>
      </c>
      <c r="D2334" s="35" t="s">
        <v>362</v>
      </c>
      <c r="E2334" s="35" t="s">
        <v>363</v>
      </c>
      <c r="F2334" s="202">
        <f>7898.65+4691.5-5000</f>
        <v>7590.15</v>
      </c>
      <c r="G2334" s="52">
        <v>3292</v>
      </c>
      <c r="H2334" s="38" t="s">
        <v>364</v>
      </c>
      <c r="I2334" s="59" t="s">
        <v>2983</v>
      </c>
      <c r="J2334" s="36" t="s">
        <v>118</v>
      </c>
      <c r="K2334" s="65" t="s">
        <v>2216</v>
      </c>
      <c r="L2334" s="52" t="s">
        <v>2990</v>
      </c>
    </row>
    <row r="2335" spans="1:12" ht="15.75" customHeight="1" x14ac:dyDescent="0.25">
      <c r="A2335" s="34">
        <v>42932</v>
      </c>
      <c r="B2335" s="33" t="s">
        <v>3000</v>
      </c>
      <c r="C2335" s="157">
        <v>66</v>
      </c>
      <c r="D2335" s="35" t="s">
        <v>271</v>
      </c>
      <c r="E2335" s="39" t="s">
        <v>356</v>
      </c>
      <c r="F2335" s="202">
        <v>175</v>
      </c>
      <c r="G2335" s="48">
        <v>3523</v>
      </c>
      <c r="H2335" s="48" t="s">
        <v>357</v>
      </c>
      <c r="I2335" s="59" t="s">
        <v>2983</v>
      </c>
      <c r="J2335" s="36" t="s">
        <v>118</v>
      </c>
      <c r="K2335" s="65" t="s">
        <v>2216</v>
      </c>
      <c r="L2335" s="52" t="s">
        <v>2990</v>
      </c>
    </row>
    <row r="2336" spans="1:12" ht="15.75" customHeight="1" x14ac:dyDescent="0.25">
      <c r="A2336" s="34">
        <v>42932</v>
      </c>
      <c r="B2336" s="33" t="s">
        <v>3000</v>
      </c>
      <c r="C2336" s="157">
        <v>66</v>
      </c>
      <c r="D2336" s="35" t="s">
        <v>271</v>
      </c>
      <c r="E2336" s="39" t="s">
        <v>358</v>
      </c>
      <c r="F2336" s="202">
        <v>270</v>
      </c>
      <c r="G2336" s="48">
        <v>4116</v>
      </c>
      <c r="H2336" s="48" t="s">
        <v>359</v>
      </c>
      <c r="I2336" s="59" t="s">
        <v>2983</v>
      </c>
      <c r="J2336" s="36" t="s">
        <v>118</v>
      </c>
      <c r="K2336" s="65" t="s">
        <v>2216</v>
      </c>
      <c r="L2336" s="52" t="s">
        <v>2990</v>
      </c>
    </row>
    <row r="2337" spans="1:12" ht="15.75" customHeight="1" x14ac:dyDescent="0.25">
      <c r="A2337" s="34">
        <v>42932</v>
      </c>
      <c r="B2337" s="33" t="s">
        <v>3000</v>
      </c>
      <c r="C2337" s="157">
        <v>67</v>
      </c>
      <c r="D2337" s="35" t="s">
        <v>319</v>
      </c>
      <c r="E2337" s="35" t="s">
        <v>366</v>
      </c>
      <c r="F2337" s="202">
        <v>13720.25</v>
      </c>
      <c r="G2337" s="48"/>
      <c r="H2337" s="55"/>
      <c r="I2337" s="55" t="s">
        <v>2983</v>
      </c>
      <c r="J2337" s="36" t="s">
        <v>118</v>
      </c>
      <c r="K2337" s="65" t="s">
        <v>2216</v>
      </c>
      <c r="L2337" s="52" t="s">
        <v>2990</v>
      </c>
    </row>
    <row r="2338" spans="1:12" ht="15.75" customHeight="1" x14ac:dyDescent="0.25">
      <c r="A2338" s="34">
        <v>42932</v>
      </c>
      <c r="B2338" s="33" t="s">
        <v>3000</v>
      </c>
      <c r="C2338" s="157">
        <v>67</v>
      </c>
      <c r="D2338" s="35" t="s">
        <v>367</v>
      </c>
      <c r="E2338" s="35" t="s">
        <v>211</v>
      </c>
      <c r="F2338" s="202">
        <v>913.5</v>
      </c>
      <c r="G2338" s="48">
        <v>1889</v>
      </c>
      <c r="H2338" s="55" t="s">
        <v>278</v>
      </c>
      <c r="I2338" s="55" t="s">
        <v>2983</v>
      </c>
      <c r="J2338" s="36" t="s">
        <v>118</v>
      </c>
      <c r="K2338" s="65" t="s">
        <v>2216</v>
      </c>
      <c r="L2338" s="52" t="s">
        <v>2990</v>
      </c>
    </row>
    <row r="2339" spans="1:12" ht="15.75" customHeight="1" x14ac:dyDescent="0.25">
      <c r="A2339" s="34">
        <v>42932</v>
      </c>
      <c r="B2339" s="33" t="s">
        <v>3000</v>
      </c>
      <c r="C2339" s="157">
        <v>67</v>
      </c>
      <c r="D2339" s="35" t="s">
        <v>367</v>
      </c>
      <c r="E2339" s="35" t="s">
        <v>211</v>
      </c>
      <c r="F2339" s="202">
        <v>315</v>
      </c>
      <c r="G2339" s="48">
        <v>1259</v>
      </c>
      <c r="H2339" s="55" t="s">
        <v>368</v>
      </c>
      <c r="I2339" s="55" t="s">
        <v>2983</v>
      </c>
      <c r="J2339" s="36" t="s">
        <v>118</v>
      </c>
      <c r="K2339" s="65" t="s">
        <v>2216</v>
      </c>
      <c r="L2339" s="52" t="s">
        <v>2990</v>
      </c>
    </row>
    <row r="2340" spans="1:12" ht="15.75" customHeight="1" x14ac:dyDescent="0.25">
      <c r="A2340" s="34">
        <v>42932</v>
      </c>
      <c r="B2340" s="33" t="s">
        <v>3000</v>
      </c>
      <c r="C2340" s="157">
        <v>67</v>
      </c>
      <c r="D2340" s="35" t="s">
        <v>370</v>
      </c>
      <c r="E2340" s="35" t="s">
        <v>371</v>
      </c>
      <c r="F2340" s="200">
        <v>400</v>
      </c>
      <c r="G2340" s="48" t="s">
        <v>71</v>
      </c>
      <c r="H2340" s="55" t="s">
        <v>71</v>
      </c>
      <c r="I2340" s="55" t="s">
        <v>2983</v>
      </c>
      <c r="J2340" s="36" t="s">
        <v>118</v>
      </c>
      <c r="K2340" s="48" t="s">
        <v>10</v>
      </c>
      <c r="L2340" s="52" t="s">
        <v>10</v>
      </c>
    </row>
    <row r="2341" spans="1:12" ht="15.75" customHeight="1" x14ac:dyDescent="0.25">
      <c r="A2341" s="34">
        <v>42932</v>
      </c>
      <c r="B2341" s="33" t="s">
        <v>3000</v>
      </c>
      <c r="C2341" s="157">
        <v>107</v>
      </c>
      <c r="D2341" s="35" t="s">
        <v>271</v>
      </c>
      <c r="E2341" s="35" t="s">
        <v>360</v>
      </c>
      <c r="F2341" s="200">
        <v>638</v>
      </c>
      <c r="G2341" s="48">
        <v>3809</v>
      </c>
      <c r="H2341" s="55" t="s">
        <v>133</v>
      </c>
      <c r="I2341" s="59" t="s">
        <v>2983</v>
      </c>
      <c r="J2341" s="36" t="s">
        <v>118</v>
      </c>
      <c r="K2341" s="65" t="s">
        <v>2216</v>
      </c>
      <c r="L2341" s="52" t="s">
        <v>2990</v>
      </c>
    </row>
    <row r="2342" spans="1:12" ht="15.75" customHeight="1" x14ac:dyDescent="0.25">
      <c r="A2342" s="34">
        <v>42932</v>
      </c>
      <c r="B2342" s="33" t="s">
        <v>3000</v>
      </c>
      <c r="C2342" s="157">
        <v>108</v>
      </c>
      <c r="D2342" s="35" t="s">
        <v>134</v>
      </c>
      <c r="E2342" s="39" t="s">
        <v>361</v>
      </c>
      <c r="F2342" s="200">
        <v>720</v>
      </c>
      <c r="G2342" s="48">
        <v>3891</v>
      </c>
      <c r="H2342" s="48" t="s">
        <v>139</v>
      </c>
      <c r="I2342" s="59" t="s">
        <v>2983</v>
      </c>
      <c r="J2342" s="36" t="s">
        <v>118</v>
      </c>
      <c r="K2342" s="65" t="s">
        <v>2216</v>
      </c>
      <c r="L2342" s="52" t="s">
        <v>2990</v>
      </c>
    </row>
    <row r="2343" spans="1:12" ht="15.75" customHeight="1" x14ac:dyDescent="0.25">
      <c r="A2343" s="34">
        <v>42932</v>
      </c>
      <c r="B2343" s="33" t="s">
        <v>3000</v>
      </c>
      <c r="C2343" s="157">
        <v>114</v>
      </c>
      <c r="D2343" s="35" t="s">
        <v>271</v>
      </c>
      <c r="E2343" s="35" t="s">
        <v>360</v>
      </c>
      <c r="F2343" s="200">
        <v>1936</v>
      </c>
      <c r="G2343" s="48">
        <v>3409</v>
      </c>
      <c r="H2343" s="55" t="s">
        <v>218</v>
      </c>
      <c r="I2343" s="59" t="s">
        <v>2983</v>
      </c>
      <c r="J2343" s="36" t="s">
        <v>118</v>
      </c>
      <c r="K2343" s="65" t="s">
        <v>2216</v>
      </c>
      <c r="L2343" s="52" t="s">
        <v>2990</v>
      </c>
    </row>
    <row r="2344" spans="1:12" ht="15.75" customHeight="1" x14ac:dyDescent="0.25">
      <c r="A2344" s="34">
        <v>42933</v>
      </c>
      <c r="B2344" s="33" t="s">
        <v>3000</v>
      </c>
      <c r="C2344" s="157">
        <v>3</v>
      </c>
      <c r="D2344" s="35" t="s">
        <v>376</v>
      </c>
      <c r="E2344" s="35" t="s">
        <v>1825</v>
      </c>
      <c r="F2344" s="202">
        <v>4500</v>
      </c>
      <c r="G2344" s="48" t="s">
        <v>71</v>
      </c>
      <c r="H2344" s="55"/>
      <c r="I2344" s="55" t="s">
        <v>2983</v>
      </c>
      <c r="J2344" s="36" t="s">
        <v>142</v>
      </c>
      <c r="K2344" s="31" t="s">
        <v>2989</v>
      </c>
      <c r="L2344" s="52" t="s">
        <v>2975</v>
      </c>
    </row>
    <row r="2345" spans="1:12" ht="15.75" customHeight="1" x14ac:dyDescent="0.25">
      <c r="A2345" s="34">
        <v>42933</v>
      </c>
      <c r="B2345" s="33" t="s">
        <v>3000</v>
      </c>
      <c r="C2345" s="157">
        <v>3</v>
      </c>
      <c r="D2345" s="35" t="s">
        <v>376</v>
      </c>
      <c r="E2345" s="35" t="s">
        <v>1826</v>
      </c>
      <c r="F2345" s="202">
        <v>1500</v>
      </c>
      <c r="G2345" s="48" t="s">
        <v>71</v>
      </c>
      <c r="H2345" s="55"/>
      <c r="I2345" s="55" t="s">
        <v>2983</v>
      </c>
      <c r="J2345" s="36" t="s">
        <v>142</v>
      </c>
      <c r="K2345" s="48" t="s">
        <v>46</v>
      </c>
      <c r="L2345" s="52" t="s">
        <v>46</v>
      </c>
    </row>
    <row r="2346" spans="1:12" ht="15.75" customHeight="1" x14ac:dyDescent="0.25">
      <c r="A2346" s="34">
        <v>42933</v>
      </c>
      <c r="B2346" s="33" t="s">
        <v>3000</v>
      </c>
      <c r="C2346" s="157">
        <v>3</v>
      </c>
      <c r="D2346" s="35" t="s">
        <v>376</v>
      </c>
      <c r="E2346" s="35" t="s">
        <v>1827</v>
      </c>
      <c r="F2346" s="202">
        <v>1100</v>
      </c>
      <c r="G2346" s="48" t="s">
        <v>71</v>
      </c>
      <c r="H2346" s="55"/>
      <c r="I2346" s="55" t="s">
        <v>2983</v>
      </c>
      <c r="J2346" s="36" t="s">
        <v>142</v>
      </c>
      <c r="K2346" s="135" t="s">
        <v>2989</v>
      </c>
      <c r="L2346" s="52" t="s">
        <v>2975</v>
      </c>
    </row>
    <row r="2347" spans="1:12" ht="15.75" customHeight="1" x14ac:dyDescent="0.25">
      <c r="A2347" s="34">
        <v>42933</v>
      </c>
      <c r="B2347" s="33" t="s">
        <v>3000</v>
      </c>
      <c r="C2347" s="157">
        <v>16</v>
      </c>
      <c r="D2347" s="35" t="s">
        <v>376</v>
      </c>
      <c r="E2347" s="35" t="s">
        <v>377</v>
      </c>
      <c r="F2347" s="202">
        <v>21800</v>
      </c>
      <c r="G2347" s="36" t="s">
        <v>71</v>
      </c>
      <c r="H2347" s="38"/>
      <c r="I2347" s="55" t="s">
        <v>2983</v>
      </c>
      <c r="J2347" s="36" t="s">
        <v>142</v>
      </c>
      <c r="K2347" s="48" t="s">
        <v>46</v>
      </c>
      <c r="L2347" s="52" t="s">
        <v>46</v>
      </c>
    </row>
    <row r="2348" spans="1:12" ht="15.75" customHeight="1" x14ac:dyDescent="0.25">
      <c r="A2348" s="34">
        <v>42933</v>
      </c>
      <c r="B2348" s="33" t="s">
        <v>3000</v>
      </c>
      <c r="C2348" s="157">
        <v>16</v>
      </c>
      <c r="D2348" s="35" t="s">
        <v>376</v>
      </c>
      <c r="E2348" s="35" t="s">
        <v>378</v>
      </c>
      <c r="F2348" s="202">
        <v>30990</v>
      </c>
      <c r="G2348" s="36" t="s">
        <v>71</v>
      </c>
      <c r="H2348" s="38"/>
      <c r="I2348" s="48" t="s">
        <v>2983</v>
      </c>
      <c r="J2348" s="36" t="s">
        <v>142</v>
      </c>
      <c r="K2348" s="52" t="s">
        <v>2989</v>
      </c>
      <c r="L2348" s="52" t="s">
        <v>2989</v>
      </c>
    </row>
    <row r="2349" spans="1:12" ht="15.75" customHeight="1" x14ac:dyDescent="0.25">
      <c r="A2349" s="34">
        <v>42933</v>
      </c>
      <c r="B2349" s="33" t="s">
        <v>3000</v>
      </c>
      <c r="C2349" s="157">
        <v>16</v>
      </c>
      <c r="D2349" s="35" t="s">
        <v>376</v>
      </c>
      <c r="E2349" s="35" t="s">
        <v>379</v>
      </c>
      <c r="F2349" s="202">
        <v>4000</v>
      </c>
      <c r="G2349" s="36" t="s">
        <v>71</v>
      </c>
      <c r="H2349" s="38"/>
      <c r="I2349" s="48" t="s">
        <v>2983</v>
      </c>
      <c r="J2349" s="36" t="s">
        <v>142</v>
      </c>
      <c r="K2349" s="48" t="s">
        <v>46</v>
      </c>
      <c r="L2349" s="52" t="s">
        <v>46</v>
      </c>
    </row>
    <row r="2350" spans="1:12" ht="15.75" customHeight="1" x14ac:dyDescent="0.25">
      <c r="A2350" s="34">
        <v>42933</v>
      </c>
      <c r="B2350" s="33" t="s">
        <v>3000</v>
      </c>
      <c r="C2350" s="157">
        <v>16</v>
      </c>
      <c r="D2350" s="35" t="s">
        <v>376</v>
      </c>
      <c r="E2350" s="35" t="s">
        <v>380</v>
      </c>
      <c r="F2350" s="202">
        <v>1500</v>
      </c>
      <c r="G2350" s="36" t="s">
        <v>71</v>
      </c>
      <c r="H2350" s="38"/>
      <c r="I2350" s="48" t="s">
        <v>2983</v>
      </c>
      <c r="J2350" s="36" t="s">
        <v>142</v>
      </c>
      <c r="K2350" s="48" t="s">
        <v>46</v>
      </c>
      <c r="L2350" s="52" t="s">
        <v>46</v>
      </c>
    </row>
    <row r="2351" spans="1:12" ht="15.75" customHeight="1" x14ac:dyDescent="0.25">
      <c r="A2351" s="34">
        <v>42933</v>
      </c>
      <c r="B2351" s="33" t="s">
        <v>3000</v>
      </c>
      <c r="C2351" s="157">
        <v>16</v>
      </c>
      <c r="D2351" s="35" t="s">
        <v>376</v>
      </c>
      <c r="E2351" s="35" t="s">
        <v>381</v>
      </c>
      <c r="F2351" s="202">
        <v>3640</v>
      </c>
      <c r="G2351" s="36" t="s">
        <v>71</v>
      </c>
      <c r="H2351" s="38"/>
      <c r="I2351" s="55" t="s">
        <v>2983</v>
      </c>
      <c r="J2351" s="36" t="s">
        <v>142</v>
      </c>
      <c r="K2351" s="48" t="s">
        <v>46</v>
      </c>
      <c r="L2351" s="52" t="s">
        <v>46</v>
      </c>
    </row>
    <row r="2352" spans="1:12" ht="15.75" customHeight="1" x14ac:dyDescent="0.25">
      <c r="A2352" s="34">
        <v>42933</v>
      </c>
      <c r="B2352" s="33" t="s">
        <v>3000</v>
      </c>
      <c r="C2352" s="157">
        <v>16</v>
      </c>
      <c r="D2352" s="35" t="s">
        <v>376</v>
      </c>
      <c r="E2352" s="35" t="s">
        <v>382</v>
      </c>
      <c r="F2352" s="202">
        <v>2250</v>
      </c>
      <c r="G2352" s="36" t="s">
        <v>71</v>
      </c>
      <c r="H2352" s="38"/>
      <c r="I2352" s="55" t="s">
        <v>2983</v>
      </c>
      <c r="J2352" s="36" t="s">
        <v>142</v>
      </c>
      <c r="K2352" s="31" t="s">
        <v>2989</v>
      </c>
      <c r="L2352" s="52" t="s">
        <v>2975</v>
      </c>
    </row>
    <row r="2353" spans="1:12" ht="15.75" customHeight="1" x14ac:dyDescent="0.25">
      <c r="A2353" s="34">
        <v>42933</v>
      </c>
      <c r="B2353" s="33" t="s">
        <v>3000</v>
      </c>
      <c r="C2353" s="157">
        <v>16</v>
      </c>
      <c r="D2353" s="35" t="s">
        <v>376</v>
      </c>
      <c r="E2353" s="35" t="s">
        <v>383</v>
      </c>
      <c r="F2353" s="202">
        <v>3500</v>
      </c>
      <c r="G2353" s="36" t="s">
        <v>71</v>
      </c>
      <c r="H2353" s="38"/>
      <c r="I2353" s="59" t="s">
        <v>2983</v>
      </c>
      <c r="J2353" s="36" t="s">
        <v>142</v>
      </c>
      <c r="K2353" s="48" t="s">
        <v>46</v>
      </c>
      <c r="L2353" s="52" t="s">
        <v>46</v>
      </c>
    </row>
    <row r="2354" spans="1:12" ht="15.75" customHeight="1" x14ac:dyDescent="0.25">
      <c r="A2354" s="34">
        <v>42933</v>
      </c>
      <c r="B2354" s="33" t="s">
        <v>3000</v>
      </c>
      <c r="C2354" s="157">
        <v>16</v>
      </c>
      <c r="D2354" s="35" t="s">
        <v>376</v>
      </c>
      <c r="E2354" s="35" t="s">
        <v>384</v>
      </c>
      <c r="F2354" s="202">
        <v>2400</v>
      </c>
      <c r="G2354" s="36" t="s">
        <v>71</v>
      </c>
      <c r="H2354" s="38"/>
      <c r="I2354" s="59" t="s">
        <v>2983</v>
      </c>
      <c r="J2354" s="36" t="s">
        <v>142</v>
      </c>
      <c r="K2354" s="48" t="s">
        <v>2977</v>
      </c>
      <c r="L2354" s="52" t="s">
        <v>2989</v>
      </c>
    </row>
    <row r="2355" spans="1:12" ht="15.75" customHeight="1" x14ac:dyDescent="0.25">
      <c r="A2355" s="34">
        <v>42933</v>
      </c>
      <c r="B2355" s="33" t="s">
        <v>3000</v>
      </c>
      <c r="C2355" s="157">
        <v>16</v>
      </c>
      <c r="D2355" s="35" t="s">
        <v>376</v>
      </c>
      <c r="E2355" s="35" t="s">
        <v>385</v>
      </c>
      <c r="F2355" s="202">
        <v>416</v>
      </c>
      <c r="G2355" s="48" t="s">
        <v>71</v>
      </c>
      <c r="H2355" s="55"/>
      <c r="I2355" s="59" t="s">
        <v>2983</v>
      </c>
      <c r="J2355" s="36" t="s">
        <v>142</v>
      </c>
      <c r="K2355" s="48" t="s">
        <v>2977</v>
      </c>
      <c r="L2355" s="52" t="s">
        <v>2989</v>
      </c>
    </row>
    <row r="2356" spans="1:12" ht="15.75" customHeight="1" x14ac:dyDescent="0.25">
      <c r="A2356" s="34">
        <v>42933</v>
      </c>
      <c r="B2356" s="33" t="s">
        <v>3000</v>
      </c>
      <c r="C2356" s="157">
        <v>16</v>
      </c>
      <c r="D2356" s="35" t="s">
        <v>376</v>
      </c>
      <c r="E2356" s="35" t="s">
        <v>386</v>
      </c>
      <c r="F2356" s="202">
        <v>120</v>
      </c>
      <c r="G2356" s="48" t="s">
        <v>71</v>
      </c>
      <c r="H2356" s="55"/>
      <c r="I2356" s="59" t="s">
        <v>2983</v>
      </c>
      <c r="J2356" s="36" t="s">
        <v>142</v>
      </c>
      <c r="K2356" s="135" t="s">
        <v>2989</v>
      </c>
      <c r="L2356" s="52" t="s">
        <v>2975</v>
      </c>
    </row>
    <row r="2357" spans="1:12" ht="15.75" customHeight="1" x14ac:dyDescent="0.25">
      <c r="A2357" s="34">
        <v>42933</v>
      </c>
      <c r="B2357" s="33" t="s">
        <v>3000</v>
      </c>
      <c r="C2357" s="157">
        <v>16</v>
      </c>
      <c r="D2357" s="35" t="s">
        <v>376</v>
      </c>
      <c r="E2357" s="35" t="s">
        <v>389</v>
      </c>
      <c r="F2357" s="202">
        <v>184</v>
      </c>
      <c r="G2357" s="48" t="s">
        <v>71</v>
      </c>
      <c r="H2357" s="55"/>
      <c r="I2357" s="55" t="s">
        <v>2983</v>
      </c>
      <c r="J2357" s="36" t="s">
        <v>142</v>
      </c>
      <c r="K2357" s="52" t="s">
        <v>2989</v>
      </c>
      <c r="L2357" s="52" t="s">
        <v>2989</v>
      </c>
    </row>
    <row r="2358" spans="1:12" ht="15" customHeight="1" x14ac:dyDescent="0.25">
      <c r="A2358" s="34">
        <v>42933</v>
      </c>
      <c r="B2358" s="33" t="s">
        <v>3000</v>
      </c>
      <c r="C2358" s="157">
        <v>16</v>
      </c>
      <c r="D2358" s="35" t="s">
        <v>376</v>
      </c>
      <c r="E2358" s="35" t="s">
        <v>390</v>
      </c>
      <c r="F2358" s="202">
        <v>153</v>
      </c>
      <c r="G2358" s="48" t="s">
        <v>71</v>
      </c>
      <c r="H2358" s="55"/>
      <c r="I2358" s="55" t="s">
        <v>2983</v>
      </c>
      <c r="J2358" s="36" t="s">
        <v>142</v>
      </c>
      <c r="K2358" s="135" t="s">
        <v>2989</v>
      </c>
      <c r="L2358" s="52" t="s">
        <v>2975</v>
      </c>
    </row>
    <row r="2359" spans="1:12" ht="15" customHeight="1" x14ac:dyDescent="0.25">
      <c r="A2359" s="34">
        <v>42933</v>
      </c>
      <c r="B2359" s="33" t="s">
        <v>3000</v>
      </c>
      <c r="C2359" s="157">
        <v>17</v>
      </c>
      <c r="D2359" s="35" t="s">
        <v>177</v>
      </c>
      <c r="E2359" s="35" t="s">
        <v>372</v>
      </c>
      <c r="F2359" s="202">
        <v>2100</v>
      </c>
      <c r="G2359" s="36" t="s">
        <v>71</v>
      </c>
      <c r="H2359" s="55"/>
      <c r="I2359" s="55" t="s">
        <v>2983</v>
      </c>
      <c r="J2359" s="36" t="s">
        <v>142</v>
      </c>
      <c r="K2359" s="48" t="s">
        <v>2979</v>
      </c>
      <c r="L2359" s="52" t="s">
        <v>2979</v>
      </c>
    </row>
    <row r="2360" spans="1:12" ht="15" customHeight="1" x14ac:dyDescent="0.25">
      <c r="A2360" s="34">
        <v>42933</v>
      </c>
      <c r="B2360" s="33" t="s">
        <v>3000</v>
      </c>
      <c r="C2360" s="157">
        <v>17</v>
      </c>
      <c r="D2360" s="35" t="s">
        <v>177</v>
      </c>
      <c r="E2360" s="35" t="s">
        <v>373</v>
      </c>
      <c r="F2360" s="202">
        <v>160</v>
      </c>
      <c r="G2360" s="36" t="s">
        <v>71</v>
      </c>
      <c r="H2360" s="55"/>
      <c r="I2360" s="55" t="s">
        <v>2983</v>
      </c>
      <c r="J2360" s="36" t="s">
        <v>142</v>
      </c>
      <c r="K2360" s="48" t="s">
        <v>2979</v>
      </c>
      <c r="L2360" s="52" t="s">
        <v>2979</v>
      </c>
    </row>
    <row r="2361" spans="1:12" ht="15" customHeight="1" x14ac:dyDescent="0.25">
      <c r="A2361" s="34">
        <v>42933</v>
      </c>
      <c r="B2361" s="33" t="s">
        <v>3000</v>
      </c>
      <c r="C2361" s="157">
        <v>18</v>
      </c>
      <c r="D2361" s="35" t="s">
        <v>140</v>
      </c>
      <c r="E2361" s="35" t="s">
        <v>374</v>
      </c>
      <c r="F2361" s="202">
        <v>273</v>
      </c>
      <c r="G2361" s="36" t="s">
        <v>71</v>
      </c>
      <c r="H2361" s="55"/>
      <c r="I2361" s="55" t="s">
        <v>2983</v>
      </c>
      <c r="J2361" s="36" t="s">
        <v>142</v>
      </c>
      <c r="K2361" s="52" t="s">
        <v>2977</v>
      </c>
      <c r="L2361" s="52" t="s">
        <v>2975</v>
      </c>
    </row>
    <row r="2362" spans="1:12" ht="15" customHeight="1" x14ac:dyDescent="0.25">
      <c r="A2362" s="34">
        <v>42933</v>
      </c>
      <c r="B2362" s="33" t="s">
        <v>3000</v>
      </c>
      <c r="C2362" s="157">
        <v>68</v>
      </c>
      <c r="D2362" s="35" t="s">
        <v>375</v>
      </c>
      <c r="E2362" s="35" t="s">
        <v>117</v>
      </c>
      <c r="F2362" s="200">
        <v>39192</v>
      </c>
      <c r="G2362" s="48"/>
      <c r="H2362" s="55"/>
      <c r="I2362" s="55" t="s">
        <v>2983</v>
      </c>
      <c r="J2362" s="36" t="s">
        <v>118</v>
      </c>
      <c r="K2362" s="65" t="s">
        <v>2216</v>
      </c>
      <c r="L2362" s="52" t="s">
        <v>2990</v>
      </c>
    </row>
    <row r="2363" spans="1:12" ht="15" customHeight="1" x14ac:dyDescent="0.25">
      <c r="A2363" s="34">
        <v>42933</v>
      </c>
      <c r="B2363" s="33" t="s">
        <v>3000</v>
      </c>
      <c r="C2363" s="157">
        <v>69</v>
      </c>
      <c r="D2363" s="35" t="s">
        <v>134</v>
      </c>
      <c r="E2363" s="39" t="s">
        <v>399</v>
      </c>
      <c r="F2363" s="202">
        <v>6247</v>
      </c>
      <c r="G2363" s="48">
        <v>3523</v>
      </c>
      <c r="H2363" s="48" t="s">
        <v>357</v>
      </c>
      <c r="I2363" s="55" t="s">
        <v>2983</v>
      </c>
      <c r="J2363" s="36" t="s">
        <v>118</v>
      </c>
      <c r="K2363" s="65" t="s">
        <v>2216</v>
      </c>
      <c r="L2363" s="52" t="s">
        <v>2990</v>
      </c>
    </row>
    <row r="2364" spans="1:12" ht="15" customHeight="1" x14ac:dyDescent="0.25">
      <c r="A2364" s="34">
        <v>42933</v>
      </c>
      <c r="B2364" s="33" t="s">
        <v>3000</v>
      </c>
      <c r="C2364" s="157">
        <v>69</v>
      </c>
      <c r="D2364" s="35" t="s">
        <v>134</v>
      </c>
      <c r="E2364" s="39" t="s">
        <v>399</v>
      </c>
      <c r="F2364" s="202">
        <v>6247</v>
      </c>
      <c r="G2364" s="48">
        <v>3664</v>
      </c>
      <c r="H2364" s="37" t="s">
        <v>400</v>
      </c>
      <c r="I2364" s="55" t="s">
        <v>2983</v>
      </c>
      <c r="J2364" s="36" t="s">
        <v>118</v>
      </c>
      <c r="K2364" s="65" t="s">
        <v>2216</v>
      </c>
      <c r="L2364" s="52" t="s">
        <v>2990</v>
      </c>
    </row>
    <row r="2365" spans="1:12" ht="15" customHeight="1" x14ac:dyDescent="0.25">
      <c r="A2365" s="34">
        <v>42933</v>
      </c>
      <c r="B2365" s="33" t="s">
        <v>3000</v>
      </c>
      <c r="C2365" s="157">
        <v>70</v>
      </c>
      <c r="D2365" s="35" t="s">
        <v>271</v>
      </c>
      <c r="E2365" s="39" t="s">
        <v>208</v>
      </c>
      <c r="F2365" s="202">
        <v>1275</v>
      </c>
      <c r="G2365" s="48">
        <v>2217</v>
      </c>
      <c r="H2365" s="48" t="s">
        <v>395</v>
      </c>
      <c r="I2365" s="55" t="s">
        <v>2983</v>
      </c>
      <c r="J2365" s="36" t="s">
        <v>118</v>
      </c>
      <c r="K2365" s="65" t="s">
        <v>2216</v>
      </c>
      <c r="L2365" s="52" t="s">
        <v>2990</v>
      </c>
    </row>
    <row r="2366" spans="1:12" ht="15" customHeight="1" x14ac:dyDescent="0.25">
      <c r="A2366" s="34">
        <v>42933</v>
      </c>
      <c r="B2366" s="33" t="s">
        <v>3000</v>
      </c>
      <c r="C2366" s="157">
        <v>70</v>
      </c>
      <c r="D2366" s="35" t="s">
        <v>271</v>
      </c>
      <c r="E2366" s="39" t="s">
        <v>396</v>
      </c>
      <c r="F2366" s="202">
        <v>5000</v>
      </c>
      <c r="G2366" s="48">
        <v>3918</v>
      </c>
      <c r="H2366" s="48" t="s">
        <v>163</v>
      </c>
      <c r="I2366" s="55" t="s">
        <v>2983</v>
      </c>
      <c r="J2366" s="36" t="s">
        <v>118</v>
      </c>
      <c r="K2366" s="65" t="s">
        <v>2216</v>
      </c>
      <c r="L2366" s="52" t="s">
        <v>2990</v>
      </c>
    </row>
    <row r="2367" spans="1:12" ht="15" customHeight="1" x14ac:dyDescent="0.25">
      <c r="A2367" s="34">
        <v>42933</v>
      </c>
      <c r="B2367" s="33" t="s">
        <v>3000</v>
      </c>
      <c r="C2367" s="157">
        <v>70</v>
      </c>
      <c r="D2367" s="35" t="s">
        <v>271</v>
      </c>
      <c r="E2367" s="39" t="s">
        <v>397</v>
      </c>
      <c r="F2367" s="202">
        <v>1250</v>
      </c>
      <c r="G2367" s="48">
        <v>3942</v>
      </c>
      <c r="H2367" s="37" t="s">
        <v>398</v>
      </c>
      <c r="I2367" s="55" t="s">
        <v>2983</v>
      </c>
      <c r="J2367" s="36" t="s">
        <v>118</v>
      </c>
      <c r="K2367" s="65" t="s">
        <v>2216</v>
      </c>
      <c r="L2367" s="52" t="s">
        <v>2990</v>
      </c>
    </row>
    <row r="2368" spans="1:12" ht="15" customHeight="1" x14ac:dyDescent="0.25">
      <c r="A2368" s="34">
        <v>42933</v>
      </c>
      <c r="B2368" s="33" t="s">
        <v>3000</v>
      </c>
      <c r="C2368" s="157">
        <v>71</v>
      </c>
      <c r="D2368" s="35" t="s">
        <v>319</v>
      </c>
      <c r="E2368" s="35" t="s">
        <v>176</v>
      </c>
      <c r="F2368" s="202">
        <v>55024</v>
      </c>
      <c r="G2368" s="48"/>
      <c r="H2368" s="55"/>
      <c r="I2368" s="55" t="s">
        <v>2983</v>
      </c>
      <c r="J2368" s="36" t="s">
        <v>118</v>
      </c>
      <c r="K2368" s="65" t="s">
        <v>2216</v>
      </c>
      <c r="L2368" s="52" t="s">
        <v>2990</v>
      </c>
    </row>
    <row r="2369" spans="1:12" ht="15" customHeight="1" x14ac:dyDescent="0.25">
      <c r="A2369" s="34">
        <v>42933</v>
      </c>
      <c r="B2369" s="33" t="s">
        <v>3000</v>
      </c>
      <c r="C2369" s="157">
        <v>108</v>
      </c>
      <c r="D2369" s="35" t="s">
        <v>271</v>
      </c>
      <c r="E2369" s="39" t="s">
        <v>391</v>
      </c>
      <c r="F2369" s="200">
        <v>262</v>
      </c>
      <c r="G2369" s="48">
        <v>3892</v>
      </c>
      <c r="H2369" s="48" t="s">
        <v>139</v>
      </c>
      <c r="I2369" s="55" t="s">
        <v>2983</v>
      </c>
      <c r="J2369" s="36" t="s">
        <v>118</v>
      </c>
      <c r="K2369" s="65" t="s">
        <v>2216</v>
      </c>
      <c r="L2369" s="52" t="s">
        <v>2990</v>
      </c>
    </row>
    <row r="2370" spans="1:12" ht="15.75" customHeight="1" x14ac:dyDescent="0.25">
      <c r="A2370" s="34">
        <v>42933</v>
      </c>
      <c r="B2370" s="33" t="s">
        <v>3000</v>
      </c>
      <c r="C2370" s="157">
        <v>111</v>
      </c>
      <c r="D2370" s="35" t="s">
        <v>271</v>
      </c>
      <c r="E2370" s="39" t="s">
        <v>391</v>
      </c>
      <c r="F2370" s="200">
        <v>3274.5</v>
      </c>
      <c r="G2370" s="48">
        <v>4104</v>
      </c>
      <c r="H2370" s="48" t="s">
        <v>392</v>
      </c>
      <c r="I2370" s="55" t="s">
        <v>2983</v>
      </c>
      <c r="J2370" s="36" t="s">
        <v>118</v>
      </c>
      <c r="K2370" s="65" t="s">
        <v>2216</v>
      </c>
      <c r="L2370" s="52" t="s">
        <v>2990</v>
      </c>
    </row>
    <row r="2371" spans="1:12" ht="15.75" customHeight="1" x14ac:dyDescent="0.25">
      <c r="A2371" s="34">
        <v>42933</v>
      </c>
      <c r="B2371" s="33" t="s">
        <v>3000</v>
      </c>
      <c r="C2371" s="157">
        <v>118</v>
      </c>
      <c r="D2371" s="35" t="s">
        <v>271</v>
      </c>
      <c r="E2371" s="39" t="s">
        <v>391</v>
      </c>
      <c r="F2371" s="200">
        <v>12564.5</v>
      </c>
      <c r="G2371" s="48">
        <v>3794</v>
      </c>
      <c r="H2371" s="38" t="s">
        <v>131</v>
      </c>
      <c r="I2371" s="55" t="s">
        <v>2983</v>
      </c>
      <c r="J2371" s="36" t="s">
        <v>118</v>
      </c>
      <c r="K2371" s="65" t="s">
        <v>2216</v>
      </c>
      <c r="L2371" s="52" t="s">
        <v>2990</v>
      </c>
    </row>
    <row r="2372" spans="1:12" ht="15.75" customHeight="1" x14ac:dyDescent="0.25">
      <c r="A2372" s="34">
        <v>42933</v>
      </c>
      <c r="B2372" s="33" t="s">
        <v>3000</v>
      </c>
      <c r="C2372" s="157">
        <v>186</v>
      </c>
      <c r="D2372" s="180" t="s">
        <v>92</v>
      </c>
      <c r="E2372" s="180" t="s">
        <v>213</v>
      </c>
      <c r="F2372" s="200">
        <f>410+1680+17</f>
        <v>2107</v>
      </c>
      <c r="G2372" s="36" t="s">
        <v>71</v>
      </c>
      <c r="H2372" s="55"/>
      <c r="I2372" s="55" t="s">
        <v>2983</v>
      </c>
      <c r="J2372" s="36" t="s">
        <v>118</v>
      </c>
      <c r="K2372" s="52" t="s">
        <v>10</v>
      </c>
      <c r="L2372" s="52" t="s">
        <v>10</v>
      </c>
    </row>
    <row r="2373" spans="1:12" ht="15.75" customHeight="1" x14ac:dyDescent="0.25">
      <c r="A2373" s="34">
        <v>42933</v>
      </c>
      <c r="B2373" s="33" t="s">
        <v>3000</v>
      </c>
      <c r="C2373" s="157">
        <v>196</v>
      </c>
      <c r="D2373" s="35"/>
      <c r="E2373" s="180" t="s">
        <v>213</v>
      </c>
      <c r="F2373" s="200">
        <v>2500</v>
      </c>
      <c r="G2373" s="48"/>
      <c r="H2373" s="37"/>
      <c r="I2373" s="55" t="s">
        <v>2983</v>
      </c>
      <c r="J2373" s="36" t="s">
        <v>118</v>
      </c>
      <c r="K2373" s="65" t="s">
        <v>10</v>
      </c>
      <c r="L2373" s="52" t="s">
        <v>2990</v>
      </c>
    </row>
    <row r="2374" spans="1:12" ht="15.75" customHeight="1" x14ac:dyDescent="0.25">
      <c r="A2374" s="34">
        <v>42933</v>
      </c>
      <c r="B2374" s="33" t="s">
        <v>3000</v>
      </c>
      <c r="C2374" s="157">
        <v>196</v>
      </c>
      <c r="D2374" s="35"/>
      <c r="E2374" s="180" t="s">
        <v>3364</v>
      </c>
      <c r="F2374" s="200">
        <v>7500</v>
      </c>
      <c r="G2374" s="48"/>
      <c r="H2374" s="37"/>
      <c r="I2374" s="55" t="s">
        <v>2983</v>
      </c>
      <c r="J2374" s="36" t="s">
        <v>118</v>
      </c>
      <c r="K2374" s="65" t="s">
        <v>2216</v>
      </c>
      <c r="L2374" s="52" t="s">
        <v>2990</v>
      </c>
    </row>
    <row r="2375" spans="1:12" ht="15.75" customHeight="1" x14ac:dyDescent="0.25">
      <c r="A2375" s="34">
        <v>42934</v>
      </c>
      <c r="B2375" s="33" t="s">
        <v>3000</v>
      </c>
      <c r="C2375" s="157">
        <v>72</v>
      </c>
      <c r="D2375" s="35" t="s">
        <v>271</v>
      </c>
      <c r="E2375" s="39" t="s">
        <v>401</v>
      </c>
      <c r="F2375" s="202">
        <v>1050</v>
      </c>
      <c r="G2375" s="48">
        <v>3908</v>
      </c>
      <c r="H2375" s="48" t="s">
        <v>236</v>
      </c>
      <c r="I2375" s="55" t="s">
        <v>2983</v>
      </c>
      <c r="J2375" s="36" t="s">
        <v>118</v>
      </c>
      <c r="K2375" s="65" t="s">
        <v>2216</v>
      </c>
      <c r="L2375" s="52" t="s">
        <v>2990</v>
      </c>
    </row>
    <row r="2376" spans="1:12" ht="15.75" customHeight="1" x14ac:dyDescent="0.25">
      <c r="A2376" s="34">
        <v>42934</v>
      </c>
      <c r="B2376" s="33" t="s">
        <v>3000</v>
      </c>
      <c r="C2376" s="157">
        <v>72</v>
      </c>
      <c r="D2376" s="35" t="s">
        <v>271</v>
      </c>
      <c r="E2376" s="39" t="s">
        <v>402</v>
      </c>
      <c r="F2376" s="202">
        <v>20</v>
      </c>
      <c r="G2376" s="48">
        <v>3908</v>
      </c>
      <c r="H2376" s="48" t="s">
        <v>236</v>
      </c>
      <c r="I2376" s="55" t="s">
        <v>2983</v>
      </c>
      <c r="J2376" s="36" t="s">
        <v>118</v>
      </c>
      <c r="K2376" s="48" t="s">
        <v>10</v>
      </c>
      <c r="L2376" s="52" t="s">
        <v>10</v>
      </c>
    </row>
    <row r="2377" spans="1:12" ht="15.75" customHeight="1" x14ac:dyDescent="0.25">
      <c r="A2377" s="34">
        <v>42934</v>
      </c>
      <c r="B2377" s="33" t="s">
        <v>3000</v>
      </c>
      <c r="C2377" s="157">
        <v>72</v>
      </c>
      <c r="D2377" s="35" t="s">
        <v>271</v>
      </c>
      <c r="E2377" s="39" t="s">
        <v>401</v>
      </c>
      <c r="F2377" s="202">
        <v>450</v>
      </c>
      <c r="G2377" s="48">
        <v>1812</v>
      </c>
      <c r="H2377" s="48" t="s">
        <v>288</v>
      </c>
      <c r="I2377" s="55" t="s">
        <v>2983</v>
      </c>
      <c r="J2377" s="36" t="s">
        <v>118</v>
      </c>
      <c r="K2377" s="65" t="s">
        <v>2216</v>
      </c>
      <c r="L2377" s="52" t="s">
        <v>2990</v>
      </c>
    </row>
    <row r="2378" spans="1:12" ht="15.75" customHeight="1" x14ac:dyDescent="0.25">
      <c r="A2378" s="34">
        <v>42934</v>
      </c>
      <c r="B2378" s="33" t="s">
        <v>3000</v>
      </c>
      <c r="C2378" s="157">
        <v>72</v>
      </c>
      <c r="D2378" s="35" t="s">
        <v>271</v>
      </c>
      <c r="E2378" s="39" t="s">
        <v>401</v>
      </c>
      <c r="F2378" s="202">
        <v>300</v>
      </c>
      <c r="G2378" s="48">
        <v>2479</v>
      </c>
      <c r="H2378" s="48" t="s">
        <v>403</v>
      </c>
      <c r="I2378" s="55" t="s">
        <v>2983</v>
      </c>
      <c r="J2378" s="36" t="s">
        <v>118</v>
      </c>
      <c r="K2378" s="65" t="s">
        <v>2216</v>
      </c>
      <c r="L2378" s="52" t="s">
        <v>2990</v>
      </c>
    </row>
    <row r="2379" spans="1:12" ht="15.75" customHeight="1" x14ac:dyDescent="0.25">
      <c r="A2379" s="34">
        <v>42934</v>
      </c>
      <c r="B2379" s="33" t="s">
        <v>3000</v>
      </c>
      <c r="C2379" s="157">
        <v>72</v>
      </c>
      <c r="D2379" s="35" t="s">
        <v>271</v>
      </c>
      <c r="E2379" s="39" t="s">
        <v>277</v>
      </c>
      <c r="F2379" s="202">
        <v>1100</v>
      </c>
      <c r="G2379" s="48">
        <v>1889</v>
      </c>
      <c r="H2379" s="48" t="s">
        <v>278</v>
      </c>
      <c r="I2379" s="55" t="s">
        <v>2983</v>
      </c>
      <c r="J2379" s="36" t="s">
        <v>118</v>
      </c>
      <c r="K2379" s="65" t="s">
        <v>2216</v>
      </c>
      <c r="L2379" s="52" t="s">
        <v>2990</v>
      </c>
    </row>
    <row r="2380" spans="1:12" ht="15.75" customHeight="1" x14ac:dyDescent="0.25">
      <c r="A2380" s="34">
        <v>42934</v>
      </c>
      <c r="B2380" s="33" t="s">
        <v>3000</v>
      </c>
      <c r="C2380" s="157">
        <v>72</v>
      </c>
      <c r="D2380" s="35" t="s">
        <v>271</v>
      </c>
      <c r="E2380" s="39" t="s">
        <v>401</v>
      </c>
      <c r="F2380" s="202">
        <v>495</v>
      </c>
      <c r="G2380" s="48">
        <v>3368</v>
      </c>
      <c r="H2380" s="48" t="s">
        <v>404</v>
      </c>
      <c r="I2380" s="55" t="s">
        <v>2983</v>
      </c>
      <c r="J2380" s="36" t="s">
        <v>118</v>
      </c>
      <c r="K2380" s="65" t="s">
        <v>2216</v>
      </c>
      <c r="L2380" s="52" t="s">
        <v>2990</v>
      </c>
    </row>
    <row r="2381" spans="1:12" ht="15.75" customHeight="1" x14ac:dyDescent="0.25">
      <c r="A2381" s="34">
        <v>42934</v>
      </c>
      <c r="B2381" s="33" t="s">
        <v>3000</v>
      </c>
      <c r="C2381" s="157">
        <v>72</v>
      </c>
      <c r="D2381" s="35" t="s">
        <v>271</v>
      </c>
      <c r="E2381" s="39" t="s">
        <v>401</v>
      </c>
      <c r="F2381" s="202">
        <v>600</v>
      </c>
      <c r="G2381" s="48">
        <v>4257</v>
      </c>
      <c r="H2381" s="48" t="s">
        <v>405</v>
      </c>
      <c r="I2381" s="55" t="s">
        <v>2983</v>
      </c>
      <c r="J2381" s="36" t="s">
        <v>118</v>
      </c>
      <c r="K2381" s="65" t="s">
        <v>2216</v>
      </c>
      <c r="L2381" s="52" t="s">
        <v>2990</v>
      </c>
    </row>
    <row r="2382" spans="1:12" ht="15.75" customHeight="1" x14ac:dyDescent="0.25">
      <c r="A2382" s="34">
        <v>42934</v>
      </c>
      <c r="B2382" s="33" t="s">
        <v>3000</v>
      </c>
      <c r="C2382" s="157">
        <v>73</v>
      </c>
      <c r="D2382" s="35" t="s">
        <v>127</v>
      </c>
      <c r="E2382" s="39" t="s">
        <v>406</v>
      </c>
      <c r="F2382" s="202">
        <v>3000</v>
      </c>
      <c r="G2382" s="48">
        <v>4186</v>
      </c>
      <c r="H2382" s="48" t="s">
        <v>407</v>
      </c>
      <c r="I2382" s="55" t="s">
        <v>2983</v>
      </c>
      <c r="J2382" s="36" t="s">
        <v>118</v>
      </c>
      <c r="K2382" s="65" t="s">
        <v>2216</v>
      </c>
      <c r="L2382" s="52" t="s">
        <v>2990</v>
      </c>
    </row>
    <row r="2383" spans="1:12" ht="15.75" customHeight="1" x14ac:dyDescent="0.25">
      <c r="A2383" s="131">
        <v>42935</v>
      </c>
      <c r="B2383" s="132" t="s">
        <v>3000</v>
      </c>
      <c r="C2383" s="158">
        <v>6</v>
      </c>
      <c r="D2383" s="133"/>
      <c r="E2383" s="136" t="s">
        <v>790</v>
      </c>
      <c r="F2383" s="202">
        <v>180</v>
      </c>
      <c r="G2383" s="134"/>
      <c r="H2383" s="134"/>
      <c r="I2383" s="141" t="s">
        <v>2983</v>
      </c>
      <c r="J2383" s="141" t="s">
        <v>118</v>
      </c>
      <c r="K2383" s="141" t="s">
        <v>2216</v>
      </c>
      <c r="L2383" s="135"/>
    </row>
    <row r="2384" spans="1:12" ht="15.75" customHeight="1" x14ac:dyDescent="0.25">
      <c r="A2384" s="34">
        <v>42935</v>
      </c>
      <c r="B2384" s="33" t="s">
        <v>3000</v>
      </c>
      <c r="C2384" s="157">
        <v>19</v>
      </c>
      <c r="D2384" s="35" t="s">
        <v>219</v>
      </c>
      <c r="E2384" s="35" t="s">
        <v>417</v>
      </c>
      <c r="F2384" s="202">
        <v>80</v>
      </c>
      <c r="G2384" s="48" t="s">
        <v>71</v>
      </c>
      <c r="H2384" s="55"/>
      <c r="I2384" s="55" t="s">
        <v>2983</v>
      </c>
      <c r="J2384" s="36" t="s">
        <v>142</v>
      </c>
      <c r="K2384" s="135" t="s">
        <v>2989</v>
      </c>
      <c r="L2384" s="52" t="s">
        <v>2975</v>
      </c>
    </row>
    <row r="2385" spans="1:12" ht="15.75" customHeight="1" x14ac:dyDescent="0.25">
      <c r="A2385" s="34">
        <v>42935</v>
      </c>
      <c r="B2385" s="33" t="s">
        <v>3000</v>
      </c>
      <c r="C2385" s="157">
        <v>19</v>
      </c>
      <c r="D2385" s="35" t="s">
        <v>219</v>
      </c>
      <c r="E2385" s="35" t="s">
        <v>418</v>
      </c>
      <c r="F2385" s="202">
        <v>42</v>
      </c>
      <c r="G2385" s="48" t="s">
        <v>71</v>
      </c>
      <c r="H2385" s="55"/>
      <c r="I2385" s="55" t="s">
        <v>2983</v>
      </c>
      <c r="J2385" s="36" t="s">
        <v>142</v>
      </c>
      <c r="K2385" s="48" t="s">
        <v>2977</v>
      </c>
      <c r="L2385" s="52" t="s">
        <v>2989</v>
      </c>
    </row>
    <row r="2386" spans="1:12" ht="15.75" customHeight="1" x14ac:dyDescent="0.25">
      <c r="A2386" s="34">
        <v>42935</v>
      </c>
      <c r="B2386" s="33" t="s">
        <v>3000</v>
      </c>
      <c r="C2386" s="157">
        <v>19</v>
      </c>
      <c r="D2386" s="35" t="s">
        <v>219</v>
      </c>
      <c r="E2386" s="35" t="s">
        <v>180</v>
      </c>
      <c r="F2386" s="202">
        <v>390</v>
      </c>
      <c r="G2386" s="48" t="s">
        <v>71</v>
      </c>
      <c r="H2386" s="55"/>
      <c r="I2386" s="55" t="s">
        <v>2983</v>
      </c>
      <c r="J2386" s="36" t="s">
        <v>142</v>
      </c>
      <c r="K2386" s="48" t="s">
        <v>2977</v>
      </c>
      <c r="L2386" s="52" t="s">
        <v>2989</v>
      </c>
    </row>
    <row r="2387" spans="1:12" ht="15.75" customHeight="1" x14ac:dyDescent="0.25">
      <c r="A2387" s="34">
        <v>42935</v>
      </c>
      <c r="B2387" s="33" t="s">
        <v>3000</v>
      </c>
      <c r="C2387" s="157">
        <v>19</v>
      </c>
      <c r="D2387" s="35" t="s">
        <v>219</v>
      </c>
      <c r="E2387" s="35" t="s">
        <v>180</v>
      </c>
      <c r="F2387" s="202">
        <v>14</v>
      </c>
      <c r="G2387" s="48" t="s">
        <v>71</v>
      </c>
      <c r="H2387" s="55"/>
      <c r="I2387" s="55" t="s">
        <v>2983</v>
      </c>
      <c r="J2387" s="36" t="s">
        <v>142</v>
      </c>
      <c r="K2387" s="48" t="s">
        <v>2977</v>
      </c>
      <c r="L2387" s="52" t="s">
        <v>2989</v>
      </c>
    </row>
    <row r="2388" spans="1:12" ht="15.75" customHeight="1" x14ac:dyDescent="0.25">
      <c r="A2388" s="34">
        <v>42935</v>
      </c>
      <c r="B2388" s="33" t="s">
        <v>3000</v>
      </c>
      <c r="C2388" s="157">
        <v>19</v>
      </c>
      <c r="D2388" s="35" t="s">
        <v>219</v>
      </c>
      <c r="E2388" s="35" t="s">
        <v>180</v>
      </c>
      <c r="F2388" s="202">
        <v>108</v>
      </c>
      <c r="G2388" s="48" t="s">
        <v>71</v>
      </c>
      <c r="H2388" s="55"/>
      <c r="I2388" s="55" t="s">
        <v>2983</v>
      </c>
      <c r="J2388" s="36" t="s">
        <v>142</v>
      </c>
      <c r="K2388" s="48" t="s">
        <v>2977</v>
      </c>
      <c r="L2388" s="52" t="s">
        <v>2989</v>
      </c>
    </row>
    <row r="2389" spans="1:12" ht="15.75" customHeight="1" x14ac:dyDescent="0.25">
      <c r="A2389" s="34">
        <v>42935</v>
      </c>
      <c r="B2389" s="33" t="s">
        <v>3000</v>
      </c>
      <c r="C2389" s="157">
        <v>19</v>
      </c>
      <c r="D2389" s="35" t="s">
        <v>219</v>
      </c>
      <c r="E2389" s="35" t="s">
        <v>180</v>
      </c>
      <c r="F2389" s="202">
        <v>50</v>
      </c>
      <c r="G2389" s="48" t="s">
        <v>71</v>
      </c>
      <c r="H2389" s="55"/>
      <c r="I2389" s="55" t="s">
        <v>2983</v>
      </c>
      <c r="J2389" s="36" t="s">
        <v>142</v>
      </c>
      <c r="K2389" s="48" t="s">
        <v>2977</v>
      </c>
      <c r="L2389" s="52" t="s">
        <v>2989</v>
      </c>
    </row>
    <row r="2390" spans="1:12" ht="15.75" customHeight="1" x14ac:dyDescent="0.25">
      <c r="A2390" s="34">
        <v>42935</v>
      </c>
      <c r="B2390" s="33" t="s">
        <v>3000</v>
      </c>
      <c r="C2390" s="157">
        <v>19</v>
      </c>
      <c r="D2390" s="35" t="s">
        <v>219</v>
      </c>
      <c r="E2390" s="35" t="s">
        <v>419</v>
      </c>
      <c r="F2390" s="202">
        <v>396</v>
      </c>
      <c r="G2390" s="48" t="s">
        <v>71</v>
      </c>
      <c r="H2390" s="55"/>
      <c r="I2390" s="55" t="s">
        <v>2983</v>
      </c>
      <c r="J2390" s="36" t="s">
        <v>142</v>
      </c>
      <c r="K2390" s="48" t="s">
        <v>2977</v>
      </c>
      <c r="L2390" s="52" t="s">
        <v>2989</v>
      </c>
    </row>
    <row r="2391" spans="1:12" ht="15.75" customHeight="1" x14ac:dyDescent="0.25">
      <c r="A2391" s="34">
        <v>42935</v>
      </c>
      <c r="B2391" s="33" t="s">
        <v>3000</v>
      </c>
      <c r="C2391" s="157">
        <v>19</v>
      </c>
      <c r="D2391" s="35" t="s">
        <v>219</v>
      </c>
      <c r="E2391" s="35" t="s">
        <v>420</v>
      </c>
      <c r="F2391" s="202">
        <v>50</v>
      </c>
      <c r="G2391" s="48" t="s">
        <v>71</v>
      </c>
      <c r="H2391" s="55"/>
      <c r="I2391" s="55" t="s">
        <v>2983</v>
      </c>
      <c r="J2391" s="36" t="s">
        <v>142</v>
      </c>
      <c r="K2391" s="52" t="s">
        <v>2989</v>
      </c>
      <c r="L2391" s="52" t="s">
        <v>2989</v>
      </c>
    </row>
    <row r="2392" spans="1:12" ht="15.75" customHeight="1" x14ac:dyDescent="0.25">
      <c r="A2392" s="34">
        <v>42935</v>
      </c>
      <c r="B2392" s="33" t="s">
        <v>3000</v>
      </c>
      <c r="C2392" s="157">
        <v>19</v>
      </c>
      <c r="D2392" s="35" t="s">
        <v>219</v>
      </c>
      <c r="E2392" s="35" t="s">
        <v>421</v>
      </c>
      <c r="F2392" s="202">
        <v>390</v>
      </c>
      <c r="G2392" s="48" t="s">
        <v>71</v>
      </c>
      <c r="H2392" s="55"/>
      <c r="I2392" s="55" t="s">
        <v>2983</v>
      </c>
      <c r="J2392" s="36" t="s">
        <v>142</v>
      </c>
      <c r="K2392" s="31" t="s">
        <v>3408</v>
      </c>
      <c r="L2392" s="52" t="s">
        <v>2975</v>
      </c>
    </row>
    <row r="2393" spans="1:12" ht="15.75" customHeight="1" x14ac:dyDescent="0.25">
      <c r="A2393" s="34">
        <v>42935</v>
      </c>
      <c r="B2393" s="33" t="s">
        <v>3000</v>
      </c>
      <c r="C2393" s="157">
        <v>19</v>
      </c>
      <c r="D2393" s="35" t="s">
        <v>219</v>
      </c>
      <c r="E2393" s="35" t="s">
        <v>422</v>
      </c>
      <c r="F2393" s="202">
        <v>155</v>
      </c>
      <c r="G2393" s="48" t="s">
        <v>71</v>
      </c>
      <c r="H2393" s="55"/>
      <c r="I2393" s="55" t="s">
        <v>2983</v>
      </c>
      <c r="J2393" s="36" t="s">
        <v>142</v>
      </c>
      <c r="K2393" s="31" t="s">
        <v>3408</v>
      </c>
      <c r="L2393" s="52" t="s">
        <v>2975</v>
      </c>
    </row>
    <row r="2394" spans="1:12" ht="15.75" customHeight="1" x14ac:dyDescent="0.25">
      <c r="A2394" s="34">
        <v>42935</v>
      </c>
      <c r="B2394" s="33" t="s">
        <v>3000</v>
      </c>
      <c r="C2394" s="157">
        <v>19</v>
      </c>
      <c r="D2394" s="35" t="s">
        <v>219</v>
      </c>
      <c r="E2394" s="35" t="s">
        <v>423</v>
      </c>
      <c r="F2394" s="202">
        <v>1597</v>
      </c>
      <c r="G2394" s="48" t="s">
        <v>71</v>
      </c>
      <c r="H2394" s="55"/>
      <c r="I2394" s="55" t="s">
        <v>2983</v>
      </c>
      <c r="J2394" s="36" t="s">
        <v>3415</v>
      </c>
      <c r="K2394" s="52" t="s">
        <v>45</v>
      </c>
      <c r="L2394" s="52" t="s">
        <v>2975</v>
      </c>
    </row>
    <row r="2395" spans="1:12" ht="15.75" customHeight="1" x14ac:dyDescent="0.25">
      <c r="A2395" s="34">
        <v>42935</v>
      </c>
      <c r="B2395" s="33" t="s">
        <v>3000</v>
      </c>
      <c r="C2395" s="157">
        <v>74</v>
      </c>
      <c r="D2395" s="35" t="s">
        <v>127</v>
      </c>
      <c r="E2395" s="35" t="s">
        <v>409</v>
      </c>
      <c r="F2395" s="202">
        <v>2480</v>
      </c>
      <c r="G2395" s="48">
        <v>4263</v>
      </c>
      <c r="H2395" s="48" t="s">
        <v>410</v>
      </c>
      <c r="I2395" s="55" t="s">
        <v>2983</v>
      </c>
      <c r="J2395" s="36" t="s">
        <v>118</v>
      </c>
      <c r="K2395" s="65" t="s">
        <v>2216</v>
      </c>
      <c r="L2395" s="52" t="s">
        <v>2990</v>
      </c>
    </row>
    <row r="2396" spans="1:12" ht="15.75" customHeight="1" x14ac:dyDescent="0.25">
      <c r="A2396" s="34">
        <v>42935</v>
      </c>
      <c r="B2396" s="33" t="s">
        <v>3000</v>
      </c>
      <c r="C2396" s="157">
        <v>74</v>
      </c>
      <c r="D2396" s="35" t="s">
        <v>127</v>
      </c>
      <c r="E2396" s="39" t="s">
        <v>411</v>
      </c>
      <c r="F2396" s="202">
        <v>3000</v>
      </c>
      <c r="G2396" s="48">
        <v>4152</v>
      </c>
      <c r="H2396" s="48" t="s">
        <v>232</v>
      </c>
      <c r="I2396" s="55" t="s">
        <v>2983</v>
      </c>
      <c r="J2396" s="36" t="s">
        <v>118</v>
      </c>
      <c r="K2396" s="65" t="s">
        <v>2216</v>
      </c>
      <c r="L2396" s="52" t="s">
        <v>2990</v>
      </c>
    </row>
    <row r="2397" spans="1:12" ht="15.75" customHeight="1" x14ac:dyDescent="0.25">
      <c r="A2397" s="34">
        <v>42935</v>
      </c>
      <c r="B2397" s="33" t="s">
        <v>3000</v>
      </c>
      <c r="C2397" s="157">
        <v>75</v>
      </c>
      <c r="D2397" s="35" t="s">
        <v>271</v>
      </c>
      <c r="E2397" s="39" t="s">
        <v>412</v>
      </c>
      <c r="F2397" s="202">
        <v>4050</v>
      </c>
      <c r="G2397" s="48"/>
      <c r="H2397" s="48" t="s">
        <v>413</v>
      </c>
      <c r="I2397" s="55" t="s">
        <v>2983</v>
      </c>
      <c r="J2397" s="36" t="s">
        <v>118</v>
      </c>
      <c r="K2397" s="65" t="s">
        <v>2216</v>
      </c>
      <c r="L2397" s="52" t="s">
        <v>2990</v>
      </c>
    </row>
    <row r="2398" spans="1:12" ht="15.75" customHeight="1" x14ac:dyDescent="0.25">
      <c r="A2398" s="34">
        <v>42935</v>
      </c>
      <c r="B2398" s="33" t="s">
        <v>3000</v>
      </c>
      <c r="C2398" s="157">
        <v>75</v>
      </c>
      <c r="D2398" s="35" t="s">
        <v>271</v>
      </c>
      <c r="E2398" s="39" t="s">
        <v>414</v>
      </c>
      <c r="F2398" s="202">
        <v>1150</v>
      </c>
      <c r="G2398" s="48">
        <v>4005</v>
      </c>
      <c r="H2398" s="48" t="s">
        <v>415</v>
      </c>
      <c r="I2398" s="55" t="s">
        <v>2983</v>
      </c>
      <c r="J2398" s="36" t="s">
        <v>118</v>
      </c>
      <c r="K2398" s="65" t="s">
        <v>2216</v>
      </c>
      <c r="L2398" s="52" t="s">
        <v>2990</v>
      </c>
    </row>
    <row r="2399" spans="1:12" ht="15.75" customHeight="1" x14ac:dyDescent="0.25">
      <c r="A2399" s="34">
        <v>42935</v>
      </c>
      <c r="B2399" s="33" t="s">
        <v>3000</v>
      </c>
      <c r="C2399" s="157">
        <v>91</v>
      </c>
      <c r="D2399" s="35" t="s">
        <v>270</v>
      </c>
      <c r="E2399" s="35" t="s">
        <v>117</v>
      </c>
      <c r="F2399" s="202">
        <v>5572</v>
      </c>
      <c r="G2399" s="48"/>
      <c r="H2399" s="37"/>
      <c r="I2399" s="55" t="s">
        <v>2983</v>
      </c>
      <c r="J2399" s="36" t="s">
        <v>118</v>
      </c>
      <c r="K2399" s="65" t="s">
        <v>2216</v>
      </c>
      <c r="L2399" s="52" t="s">
        <v>2990</v>
      </c>
    </row>
    <row r="2400" spans="1:12" ht="15.75" customHeight="1" x14ac:dyDescent="0.25">
      <c r="A2400" s="34">
        <v>42935</v>
      </c>
      <c r="B2400" s="33" t="s">
        <v>3000</v>
      </c>
      <c r="C2400" s="157">
        <v>91</v>
      </c>
      <c r="D2400" s="35" t="s">
        <v>270</v>
      </c>
      <c r="E2400" s="35" t="s">
        <v>117</v>
      </c>
      <c r="F2400" s="202">
        <v>497.5</v>
      </c>
      <c r="G2400" s="48"/>
      <c r="H2400" s="55"/>
      <c r="I2400" s="55" t="s">
        <v>2983</v>
      </c>
      <c r="J2400" s="36" t="s">
        <v>118</v>
      </c>
      <c r="K2400" s="65" t="s">
        <v>2216</v>
      </c>
      <c r="L2400" s="52" t="s">
        <v>2990</v>
      </c>
    </row>
    <row r="2401" spans="1:12" ht="15.75" customHeight="1" x14ac:dyDescent="0.25">
      <c r="A2401" s="34">
        <v>42935</v>
      </c>
      <c r="B2401" s="33" t="s">
        <v>3000</v>
      </c>
      <c r="C2401" s="157">
        <v>91</v>
      </c>
      <c r="D2401" s="35" t="s">
        <v>91</v>
      </c>
      <c r="E2401" s="35" t="s">
        <v>425</v>
      </c>
      <c r="F2401" s="202">
        <v>17184</v>
      </c>
      <c r="G2401" s="48"/>
      <c r="H2401" s="37"/>
      <c r="I2401" s="55" t="s">
        <v>2983</v>
      </c>
      <c r="J2401" s="36" t="s">
        <v>118</v>
      </c>
      <c r="K2401" s="65" t="s">
        <v>2216</v>
      </c>
      <c r="L2401" s="52" t="s">
        <v>2990</v>
      </c>
    </row>
    <row r="2402" spans="1:12" ht="15.75" customHeight="1" x14ac:dyDescent="0.25">
      <c r="A2402" s="34">
        <v>42935</v>
      </c>
      <c r="B2402" s="33" t="s">
        <v>3000</v>
      </c>
      <c r="C2402" s="160">
        <v>91</v>
      </c>
      <c r="D2402" s="161" t="s">
        <v>91</v>
      </c>
      <c r="E2402" s="161" t="s">
        <v>117</v>
      </c>
      <c r="F2402" s="202">
        <v>757</v>
      </c>
      <c r="G2402" s="48"/>
      <c r="H2402" s="37"/>
      <c r="I2402" s="59" t="s">
        <v>2983</v>
      </c>
      <c r="J2402" s="36" t="s">
        <v>118</v>
      </c>
      <c r="K2402" s="65" t="s">
        <v>2216</v>
      </c>
      <c r="L2402" s="52" t="s">
        <v>2990</v>
      </c>
    </row>
    <row r="2403" spans="1:12" ht="15.75" customHeight="1" x14ac:dyDescent="0.25">
      <c r="A2403" s="34">
        <v>42935</v>
      </c>
      <c r="B2403" s="33" t="s">
        <v>3000</v>
      </c>
      <c r="C2403" s="160">
        <v>91</v>
      </c>
      <c r="D2403" s="161" t="s">
        <v>91</v>
      </c>
      <c r="E2403" s="161" t="s">
        <v>211</v>
      </c>
      <c r="F2403" s="202">
        <v>2367</v>
      </c>
      <c r="G2403" s="48" t="s">
        <v>427</v>
      </c>
      <c r="H2403" s="55" t="s">
        <v>428</v>
      </c>
      <c r="I2403" s="59" t="s">
        <v>2983</v>
      </c>
      <c r="J2403" s="36" t="s">
        <v>118</v>
      </c>
      <c r="K2403" s="65" t="s">
        <v>2216</v>
      </c>
      <c r="L2403" s="52" t="s">
        <v>2990</v>
      </c>
    </row>
    <row r="2404" spans="1:12" ht="15.75" customHeight="1" x14ac:dyDescent="0.25">
      <c r="A2404" s="34">
        <v>42935</v>
      </c>
      <c r="B2404" s="33" t="s">
        <v>3000</v>
      </c>
      <c r="C2404" s="160">
        <v>91</v>
      </c>
      <c r="D2404" s="161" t="s">
        <v>91</v>
      </c>
      <c r="E2404" s="161" t="s">
        <v>425</v>
      </c>
      <c r="F2404" s="202">
        <v>24805</v>
      </c>
      <c r="G2404" s="48"/>
      <c r="H2404" s="37"/>
      <c r="I2404" s="55" t="s">
        <v>2983</v>
      </c>
      <c r="J2404" s="36" t="s">
        <v>118</v>
      </c>
      <c r="K2404" s="65" t="s">
        <v>2216</v>
      </c>
      <c r="L2404" s="52" t="s">
        <v>2990</v>
      </c>
    </row>
    <row r="2405" spans="1:12" ht="15.75" customHeight="1" x14ac:dyDescent="0.25">
      <c r="A2405" s="34">
        <v>42935</v>
      </c>
      <c r="B2405" s="33" t="s">
        <v>3000</v>
      </c>
      <c r="C2405" s="160">
        <v>91</v>
      </c>
      <c r="D2405" s="161" t="s">
        <v>91</v>
      </c>
      <c r="E2405" s="161" t="s">
        <v>211</v>
      </c>
      <c r="F2405" s="202">
        <v>79.5</v>
      </c>
      <c r="G2405" s="48">
        <v>1950</v>
      </c>
      <c r="H2405" s="37" t="s">
        <v>355</v>
      </c>
      <c r="I2405" s="55" t="s">
        <v>2983</v>
      </c>
      <c r="J2405" s="36" t="s">
        <v>118</v>
      </c>
      <c r="K2405" s="65" t="s">
        <v>2216</v>
      </c>
      <c r="L2405" s="52" t="s">
        <v>2990</v>
      </c>
    </row>
    <row r="2406" spans="1:12" ht="15.75" customHeight="1" x14ac:dyDescent="0.25">
      <c r="A2406" s="34">
        <v>42935</v>
      </c>
      <c r="B2406" s="33" t="s">
        <v>3000</v>
      </c>
      <c r="C2406" s="160">
        <v>91</v>
      </c>
      <c r="D2406" s="161" t="s">
        <v>91</v>
      </c>
      <c r="E2406" s="161" t="s">
        <v>425</v>
      </c>
      <c r="F2406" s="202">
        <v>6513</v>
      </c>
      <c r="G2406" s="48"/>
      <c r="H2406" s="37"/>
      <c r="I2406" s="55" t="s">
        <v>2983</v>
      </c>
      <c r="J2406" s="36" t="s">
        <v>118</v>
      </c>
      <c r="K2406" s="65" t="s">
        <v>2216</v>
      </c>
      <c r="L2406" s="52" t="s">
        <v>2990</v>
      </c>
    </row>
    <row r="2407" spans="1:12" ht="15.75" customHeight="1" x14ac:dyDescent="0.25">
      <c r="A2407" s="34">
        <v>42935</v>
      </c>
      <c r="B2407" s="33" t="s">
        <v>3000</v>
      </c>
      <c r="C2407" s="157">
        <v>115</v>
      </c>
      <c r="D2407" s="35" t="s">
        <v>271</v>
      </c>
      <c r="E2407" s="39" t="s">
        <v>325</v>
      </c>
      <c r="F2407" s="200">
        <v>1912.25</v>
      </c>
      <c r="G2407" s="48">
        <v>3940</v>
      </c>
      <c r="H2407" s="48" t="s">
        <v>416</v>
      </c>
      <c r="I2407" s="55" t="s">
        <v>2983</v>
      </c>
      <c r="J2407" s="36" t="s">
        <v>118</v>
      </c>
      <c r="K2407" s="65" t="s">
        <v>2216</v>
      </c>
      <c r="L2407" s="52" t="s">
        <v>2990</v>
      </c>
    </row>
    <row r="2408" spans="1:12" ht="15.75" customHeight="1" x14ac:dyDescent="0.25">
      <c r="A2408" s="34">
        <v>42936</v>
      </c>
      <c r="B2408" s="33" t="s">
        <v>3000</v>
      </c>
      <c r="C2408" s="157">
        <v>75</v>
      </c>
      <c r="D2408" s="35" t="s">
        <v>429</v>
      </c>
      <c r="E2408" s="35" t="s">
        <v>430</v>
      </c>
      <c r="F2408" s="200">
        <v>33</v>
      </c>
      <c r="G2408" s="48" t="s">
        <v>71</v>
      </c>
      <c r="H2408" s="55"/>
      <c r="I2408" s="55" t="s">
        <v>2983</v>
      </c>
      <c r="J2408" s="36" t="s">
        <v>142</v>
      </c>
      <c r="K2408" s="52" t="s">
        <v>2989</v>
      </c>
      <c r="L2408" s="52" t="s">
        <v>2975</v>
      </c>
    </row>
    <row r="2409" spans="1:12" ht="15.75" customHeight="1" x14ac:dyDescent="0.25">
      <c r="A2409" s="34">
        <v>42936</v>
      </c>
      <c r="B2409" s="33" t="s">
        <v>3000</v>
      </c>
      <c r="C2409" s="157">
        <v>76</v>
      </c>
      <c r="D2409" s="35" t="s">
        <v>127</v>
      </c>
      <c r="E2409" s="39" t="s">
        <v>431</v>
      </c>
      <c r="F2409" s="202">
        <v>3516.25</v>
      </c>
      <c r="G2409" s="48">
        <v>3486</v>
      </c>
      <c r="H2409" s="48" t="s">
        <v>432</v>
      </c>
      <c r="I2409" s="55" t="s">
        <v>2983</v>
      </c>
      <c r="J2409" s="36" t="s">
        <v>118</v>
      </c>
      <c r="K2409" s="48" t="s">
        <v>10</v>
      </c>
      <c r="L2409" s="52" t="s">
        <v>10</v>
      </c>
    </row>
    <row r="2410" spans="1:12" ht="15.75" customHeight="1" x14ac:dyDescent="0.25">
      <c r="A2410" s="34">
        <v>42936</v>
      </c>
      <c r="B2410" s="33" t="s">
        <v>3000</v>
      </c>
      <c r="C2410" s="157">
        <v>77</v>
      </c>
      <c r="D2410" s="35" t="s">
        <v>127</v>
      </c>
      <c r="E2410" s="39" t="s">
        <v>211</v>
      </c>
      <c r="F2410" s="202">
        <v>222.5</v>
      </c>
      <c r="G2410" s="48">
        <v>3545</v>
      </c>
      <c r="H2410" s="48" t="s">
        <v>434</v>
      </c>
      <c r="I2410" s="55" t="s">
        <v>2983</v>
      </c>
      <c r="J2410" s="36" t="s">
        <v>118</v>
      </c>
      <c r="K2410" s="65" t="s">
        <v>2216</v>
      </c>
      <c r="L2410" s="52" t="s">
        <v>2990</v>
      </c>
    </row>
    <row r="2411" spans="1:12" ht="15.75" customHeight="1" x14ac:dyDescent="0.25">
      <c r="A2411" s="34">
        <v>42936</v>
      </c>
      <c r="B2411" s="33" t="s">
        <v>3000</v>
      </c>
      <c r="C2411" s="157">
        <v>78</v>
      </c>
      <c r="D2411" s="35" t="s">
        <v>91</v>
      </c>
      <c r="E2411" s="35" t="s">
        <v>117</v>
      </c>
      <c r="F2411" s="202">
        <v>154</v>
      </c>
      <c r="G2411" s="48"/>
      <c r="H2411" s="37"/>
      <c r="I2411" s="55" t="s">
        <v>2983</v>
      </c>
      <c r="J2411" s="36" t="s">
        <v>118</v>
      </c>
      <c r="K2411" s="65" t="s">
        <v>2216</v>
      </c>
      <c r="L2411" s="52" t="s">
        <v>2990</v>
      </c>
    </row>
    <row r="2412" spans="1:12" ht="15.75" customHeight="1" x14ac:dyDescent="0.25">
      <c r="A2412" s="34">
        <v>42938</v>
      </c>
      <c r="B2412" s="33" t="s">
        <v>3000</v>
      </c>
      <c r="C2412" s="157">
        <v>66</v>
      </c>
      <c r="D2412" s="35" t="s">
        <v>438</v>
      </c>
      <c r="E2412" s="35" t="s">
        <v>439</v>
      </c>
      <c r="F2412" s="200">
        <v>100</v>
      </c>
      <c r="G2412" s="48" t="s">
        <v>71</v>
      </c>
      <c r="H2412" s="37" t="s">
        <v>71</v>
      </c>
      <c r="I2412" s="55" t="s">
        <v>2983</v>
      </c>
      <c r="J2412" s="36" t="s">
        <v>118</v>
      </c>
      <c r="K2412" s="48" t="s">
        <v>10</v>
      </c>
      <c r="L2412" s="52" t="s">
        <v>10</v>
      </c>
    </row>
    <row r="2413" spans="1:12" ht="15.75" customHeight="1" x14ac:dyDescent="0.25">
      <c r="A2413" s="34">
        <v>42938</v>
      </c>
      <c r="B2413" s="33" t="s">
        <v>3000</v>
      </c>
      <c r="C2413" s="157">
        <v>79</v>
      </c>
      <c r="D2413" s="35" t="s">
        <v>435</v>
      </c>
      <c r="E2413" s="35" t="s">
        <v>175</v>
      </c>
      <c r="F2413" s="202">
        <v>17075.25</v>
      </c>
      <c r="G2413" s="48"/>
      <c r="H2413" s="37"/>
      <c r="I2413" s="55" t="s">
        <v>2983</v>
      </c>
      <c r="J2413" s="36" t="s">
        <v>118</v>
      </c>
      <c r="K2413" s="65" t="s">
        <v>2216</v>
      </c>
      <c r="L2413" s="52" t="s">
        <v>2990</v>
      </c>
    </row>
    <row r="2414" spans="1:12" ht="15.75" customHeight="1" x14ac:dyDescent="0.25">
      <c r="A2414" s="34">
        <v>42938</v>
      </c>
      <c r="B2414" s="33" t="s">
        <v>3000</v>
      </c>
      <c r="C2414" s="157">
        <v>80</v>
      </c>
      <c r="D2414" s="35" t="s">
        <v>436</v>
      </c>
      <c r="E2414" s="35" t="s">
        <v>437</v>
      </c>
      <c r="F2414" s="202">
        <v>16965</v>
      </c>
      <c r="G2414" s="48"/>
      <c r="H2414" s="37"/>
      <c r="I2414" s="55" t="s">
        <v>2983</v>
      </c>
      <c r="J2414" s="36" t="s">
        <v>118</v>
      </c>
      <c r="K2414" s="65" t="s">
        <v>2216</v>
      </c>
      <c r="L2414" s="52" t="s">
        <v>2990</v>
      </c>
    </row>
    <row r="2415" spans="1:12" ht="15.75" customHeight="1" x14ac:dyDescent="0.25">
      <c r="A2415" s="34">
        <v>42938</v>
      </c>
      <c r="B2415" s="33" t="s">
        <v>3000</v>
      </c>
      <c r="C2415" s="157">
        <v>81</v>
      </c>
      <c r="D2415" s="35" t="s">
        <v>172</v>
      </c>
      <c r="E2415" s="35" t="s">
        <v>117</v>
      </c>
      <c r="F2415" s="202">
        <v>7213.75</v>
      </c>
      <c r="G2415" s="48"/>
      <c r="H2415" s="37"/>
      <c r="I2415" s="55" t="s">
        <v>2983</v>
      </c>
      <c r="J2415" s="36" t="s">
        <v>118</v>
      </c>
      <c r="K2415" s="65" t="s">
        <v>2216</v>
      </c>
      <c r="L2415" s="52" t="s">
        <v>2990</v>
      </c>
    </row>
    <row r="2416" spans="1:12" ht="15.75" customHeight="1" x14ac:dyDescent="0.25">
      <c r="A2416" s="34">
        <v>42938</v>
      </c>
      <c r="B2416" s="33" t="s">
        <v>3000</v>
      </c>
      <c r="C2416" s="157">
        <v>81</v>
      </c>
      <c r="D2416" s="35" t="s">
        <v>172</v>
      </c>
      <c r="E2416" s="35" t="s">
        <v>117</v>
      </c>
      <c r="F2416" s="202">
        <v>17114</v>
      </c>
      <c r="G2416" s="48"/>
      <c r="H2416" s="37"/>
      <c r="I2416" s="55" t="s">
        <v>2983</v>
      </c>
      <c r="J2416" s="36" t="s">
        <v>118</v>
      </c>
      <c r="K2416" s="65" t="s">
        <v>2216</v>
      </c>
      <c r="L2416" s="52" t="s">
        <v>2990</v>
      </c>
    </row>
    <row r="2417" spans="1:12" ht="15.75" customHeight="1" x14ac:dyDescent="0.25">
      <c r="A2417" s="34">
        <v>42939</v>
      </c>
      <c r="B2417" s="33" t="s">
        <v>3000</v>
      </c>
      <c r="C2417" s="157">
        <v>20</v>
      </c>
      <c r="D2417" s="35" t="s">
        <v>190</v>
      </c>
      <c r="E2417" s="35" t="s">
        <v>440</v>
      </c>
      <c r="F2417" s="202">
        <v>112</v>
      </c>
      <c r="G2417" s="48" t="s">
        <v>71</v>
      </c>
      <c r="H2417" s="37"/>
      <c r="I2417" s="55" t="s">
        <v>2983</v>
      </c>
      <c r="J2417" s="36" t="s">
        <v>142</v>
      </c>
      <c r="K2417" s="48" t="s">
        <v>2979</v>
      </c>
      <c r="L2417" s="52" t="s">
        <v>2979</v>
      </c>
    </row>
    <row r="2418" spans="1:12" ht="15.75" customHeight="1" x14ac:dyDescent="0.25">
      <c r="A2418" s="34">
        <v>42939</v>
      </c>
      <c r="B2418" s="33" t="s">
        <v>3000</v>
      </c>
      <c r="C2418" s="157">
        <v>82</v>
      </c>
      <c r="D2418" s="35" t="s">
        <v>91</v>
      </c>
      <c r="E2418" s="35" t="s">
        <v>211</v>
      </c>
      <c r="F2418" s="200">
        <v>359</v>
      </c>
      <c r="G2418" s="48">
        <v>4132</v>
      </c>
      <c r="H2418" s="37" t="s">
        <v>441</v>
      </c>
      <c r="I2418" s="59" t="s">
        <v>2983</v>
      </c>
      <c r="J2418" s="36" t="s">
        <v>118</v>
      </c>
      <c r="K2418" s="65" t="s">
        <v>2216</v>
      </c>
      <c r="L2418" s="52" t="s">
        <v>2990</v>
      </c>
    </row>
    <row r="2419" spans="1:12" ht="15.75" customHeight="1" x14ac:dyDescent="0.25">
      <c r="A2419" s="34">
        <v>42939</v>
      </c>
      <c r="B2419" s="33" t="s">
        <v>3000</v>
      </c>
      <c r="C2419" s="157">
        <v>82</v>
      </c>
      <c r="D2419" s="35" t="s">
        <v>91</v>
      </c>
      <c r="E2419" s="35" t="s">
        <v>211</v>
      </c>
      <c r="F2419" s="200">
        <v>350</v>
      </c>
      <c r="G2419" s="48">
        <v>1453</v>
      </c>
      <c r="H2419" s="55" t="s">
        <v>442</v>
      </c>
      <c r="I2419" s="59" t="s">
        <v>2983</v>
      </c>
      <c r="J2419" s="36" t="s">
        <v>118</v>
      </c>
      <c r="K2419" s="65" t="s">
        <v>2216</v>
      </c>
      <c r="L2419" s="52" t="s">
        <v>2990</v>
      </c>
    </row>
    <row r="2420" spans="1:12" ht="15.75" customHeight="1" x14ac:dyDescent="0.25">
      <c r="A2420" s="131">
        <v>42940</v>
      </c>
      <c r="B2420" s="132" t="s">
        <v>3000</v>
      </c>
      <c r="C2420" s="158">
        <v>9</v>
      </c>
      <c r="D2420" s="133"/>
      <c r="E2420" s="136" t="s">
        <v>3238</v>
      </c>
      <c r="F2420" s="202">
        <v>1000</v>
      </c>
      <c r="G2420" s="134"/>
      <c r="H2420" s="134"/>
      <c r="I2420" s="141" t="s">
        <v>2983</v>
      </c>
      <c r="J2420" s="141" t="s">
        <v>118</v>
      </c>
      <c r="K2420" s="141" t="s">
        <v>2216</v>
      </c>
      <c r="L2420" s="135"/>
    </row>
    <row r="2421" spans="1:12" ht="15.75" customHeight="1" x14ac:dyDescent="0.25">
      <c r="A2421" s="131">
        <v>42940</v>
      </c>
      <c r="B2421" s="132" t="s">
        <v>3000</v>
      </c>
      <c r="C2421" s="158">
        <v>10</v>
      </c>
      <c r="D2421" s="133"/>
      <c r="E2421" s="136" t="s">
        <v>3238</v>
      </c>
      <c r="F2421" s="202">
        <v>250</v>
      </c>
      <c r="G2421" s="134"/>
      <c r="H2421" s="134"/>
      <c r="I2421" s="141" t="s">
        <v>2983</v>
      </c>
      <c r="J2421" s="141" t="s">
        <v>118</v>
      </c>
      <c r="K2421" s="135" t="s">
        <v>10</v>
      </c>
      <c r="L2421" s="135"/>
    </row>
    <row r="2422" spans="1:12" ht="15.75" customHeight="1" x14ac:dyDescent="0.25">
      <c r="A2422" s="131">
        <v>42940</v>
      </c>
      <c r="B2422" s="132" t="s">
        <v>3000</v>
      </c>
      <c r="C2422" s="158">
        <v>26</v>
      </c>
      <c r="D2422" s="133"/>
      <c r="E2422" s="136" t="s">
        <v>3245</v>
      </c>
      <c r="F2422" s="202">
        <v>82</v>
      </c>
      <c r="G2422" s="134"/>
      <c r="H2422" s="134"/>
      <c r="I2422" s="141" t="s">
        <v>2983</v>
      </c>
      <c r="J2422" s="141" t="s">
        <v>142</v>
      </c>
      <c r="K2422" s="52" t="s">
        <v>2989</v>
      </c>
      <c r="L2422" s="135"/>
    </row>
    <row r="2423" spans="1:12" ht="15.75" customHeight="1" x14ac:dyDescent="0.25">
      <c r="A2423" s="131">
        <v>42940</v>
      </c>
      <c r="B2423" s="132" t="s">
        <v>3000</v>
      </c>
      <c r="C2423" s="158">
        <v>27</v>
      </c>
      <c r="D2423" s="133"/>
      <c r="E2423" s="136" t="s">
        <v>3248</v>
      </c>
      <c r="F2423" s="203">
        <f>2450+2000+1700+20+725+1993</f>
        <v>8888</v>
      </c>
      <c r="G2423" s="134"/>
      <c r="H2423" s="134"/>
      <c r="I2423" s="141" t="s">
        <v>2983</v>
      </c>
      <c r="J2423" s="141" t="s">
        <v>142</v>
      </c>
      <c r="K2423" s="135" t="s">
        <v>2980</v>
      </c>
      <c r="L2423" s="135"/>
    </row>
    <row r="2424" spans="1:12" ht="15.75" customHeight="1" x14ac:dyDescent="0.25">
      <c r="A2424" s="131">
        <v>42940</v>
      </c>
      <c r="B2424" s="132" t="s">
        <v>3000</v>
      </c>
      <c r="C2424" s="158">
        <v>63</v>
      </c>
      <c r="D2424" s="133"/>
      <c r="E2424" s="136" t="s">
        <v>2978</v>
      </c>
      <c r="F2424" s="203">
        <v>1248</v>
      </c>
      <c r="G2424" s="134"/>
      <c r="H2424" s="134"/>
      <c r="I2424" s="141" t="s">
        <v>2983</v>
      </c>
      <c r="J2424" s="141" t="s">
        <v>142</v>
      </c>
      <c r="K2424" s="135" t="s">
        <v>2978</v>
      </c>
      <c r="L2424" s="135"/>
    </row>
    <row r="2425" spans="1:12" ht="15.75" customHeight="1" x14ac:dyDescent="0.25">
      <c r="A2425" s="131">
        <v>42940</v>
      </c>
      <c r="B2425" s="132" t="s">
        <v>3000</v>
      </c>
      <c r="C2425" s="158">
        <v>64</v>
      </c>
      <c r="D2425" s="133"/>
      <c r="E2425" s="136" t="s">
        <v>2978</v>
      </c>
      <c r="F2425" s="203">
        <v>540</v>
      </c>
      <c r="G2425" s="134"/>
      <c r="H2425" s="134"/>
      <c r="I2425" s="141" t="s">
        <v>2983</v>
      </c>
      <c r="J2425" s="141" t="s">
        <v>142</v>
      </c>
      <c r="K2425" s="135" t="s">
        <v>2974</v>
      </c>
      <c r="L2425" s="135"/>
    </row>
    <row r="2426" spans="1:12" ht="15.75" customHeight="1" x14ac:dyDescent="0.25">
      <c r="A2426" s="34">
        <v>42940</v>
      </c>
      <c r="B2426" s="33" t="s">
        <v>3000</v>
      </c>
      <c r="C2426" s="157">
        <v>179</v>
      </c>
      <c r="D2426" s="49"/>
      <c r="E2426" s="47" t="s">
        <v>631</v>
      </c>
      <c r="F2426" s="200">
        <v>44746.5</v>
      </c>
      <c r="G2426" s="52"/>
      <c r="H2426" s="38"/>
      <c r="I2426" s="55" t="s">
        <v>2983</v>
      </c>
      <c r="J2426" s="36" t="s">
        <v>118</v>
      </c>
      <c r="K2426" s="65" t="s">
        <v>2216</v>
      </c>
      <c r="L2426" s="52" t="s">
        <v>2990</v>
      </c>
    </row>
    <row r="2427" spans="1:12" ht="15.75" customHeight="1" x14ac:dyDescent="0.25">
      <c r="A2427" s="34">
        <v>42940</v>
      </c>
      <c r="B2427" s="33" t="s">
        <v>3000</v>
      </c>
      <c r="C2427" s="157">
        <v>180</v>
      </c>
      <c r="D2427" s="49"/>
      <c r="E2427" s="47" t="s">
        <v>631</v>
      </c>
      <c r="F2427" s="200">
        <f>585+1170+740+7500</f>
        <v>9995</v>
      </c>
      <c r="G2427" s="52"/>
      <c r="H2427" s="38"/>
      <c r="I2427" s="55" t="s">
        <v>2983</v>
      </c>
      <c r="J2427" s="36" t="s">
        <v>118</v>
      </c>
      <c r="K2427" s="65" t="s">
        <v>2216</v>
      </c>
      <c r="L2427" s="52" t="s">
        <v>2990</v>
      </c>
    </row>
    <row r="2428" spans="1:12" ht="15.75" customHeight="1" x14ac:dyDescent="0.25">
      <c r="A2428" s="34">
        <v>42941</v>
      </c>
      <c r="B2428" s="33" t="s">
        <v>3000</v>
      </c>
      <c r="C2428" s="157">
        <v>83</v>
      </c>
      <c r="D2428" s="35" t="s">
        <v>73</v>
      </c>
      <c r="E2428" s="35" t="s">
        <v>445</v>
      </c>
      <c r="F2428" s="200">
        <v>1000</v>
      </c>
      <c r="G2428" s="48">
        <v>4116</v>
      </c>
      <c r="H2428" s="37" t="s">
        <v>359</v>
      </c>
      <c r="I2428" s="59" t="s">
        <v>2983</v>
      </c>
      <c r="J2428" s="36" t="s">
        <v>118</v>
      </c>
      <c r="K2428" s="65" t="s">
        <v>2216</v>
      </c>
      <c r="L2428" s="52" t="s">
        <v>2990</v>
      </c>
    </row>
    <row r="2429" spans="1:12" ht="15.75" customHeight="1" x14ac:dyDescent="0.25">
      <c r="A2429" s="34">
        <v>42941</v>
      </c>
      <c r="B2429" s="33" t="s">
        <v>3000</v>
      </c>
      <c r="C2429" s="157">
        <v>84</v>
      </c>
      <c r="D2429" s="35" t="s">
        <v>134</v>
      </c>
      <c r="E2429" s="39" t="s">
        <v>213</v>
      </c>
      <c r="F2429" s="200">
        <v>1000</v>
      </c>
      <c r="G2429" s="48">
        <v>4283</v>
      </c>
      <c r="H2429" s="48" t="s">
        <v>446</v>
      </c>
      <c r="I2429" s="59" t="s">
        <v>2983</v>
      </c>
      <c r="J2429" s="36" t="s">
        <v>118</v>
      </c>
      <c r="K2429" s="48" t="s">
        <v>10</v>
      </c>
      <c r="L2429" s="52" t="s">
        <v>10</v>
      </c>
    </row>
    <row r="2430" spans="1:12" ht="15.75" customHeight="1" x14ac:dyDescent="0.25">
      <c r="A2430" s="34">
        <v>42941</v>
      </c>
      <c r="B2430" s="33" t="s">
        <v>3000</v>
      </c>
      <c r="C2430" s="157">
        <v>84</v>
      </c>
      <c r="D2430" s="35" t="s">
        <v>134</v>
      </c>
      <c r="E2430" s="39" t="s">
        <v>447</v>
      </c>
      <c r="F2430" s="200">
        <v>350</v>
      </c>
      <c r="G2430" s="48">
        <v>4258</v>
      </c>
      <c r="H2430" s="48" t="s">
        <v>448</v>
      </c>
      <c r="I2430" s="59" t="s">
        <v>2983</v>
      </c>
      <c r="J2430" s="36" t="s">
        <v>118</v>
      </c>
      <c r="K2430" s="65" t="s">
        <v>2216</v>
      </c>
      <c r="L2430" s="52" t="s">
        <v>2990</v>
      </c>
    </row>
    <row r="2431" spans="1:12" ht="15.75" customHeight="1" x14ac:dyDescent="0.25">
      <c r="A2431" s="34">
        <v>42941</v>
      </c>
      <c r="B2431" s="33" t="s">
        <v>3000</v>
      </c>
      <c r="C2431" s="157">
        <v>84</v>
      </c>
      <c r="D2431" s="35" t="s">
        <v>134</v>
      </c>
      <c r="E2431" s="39" t="s">
        <v>449</v>
      </c>
      <c r="F2431" s="200">
        <v>520</v>
      </c>
      <c r="G2431" s="48">
        <v>4263</v>
      </c>
      <c r="H2431" s="48" t="s">
        <v>410</v>
      </c>
      <c r="I2431" s="59" t="s">
        <v>2983</v>
      </c>
      <c r="J2431" s="36" t="s">
        <v>118</v>
      </c>
      <c r="K2431" s="65" t="s">
        <v>2216</v>
      </c>
      <c r="L2431" s="52" t="s">
        <v>2990</v>
      </c>
    </row>
    <row r="2432" spans="1:12" ht="15.75" customHeight="1" x14ac:dyDescent="0.25">
      <c r="A2432" s="34">
        <v>42941</v>
      </c>
      <c r="B2432" s="33" t="s">
        <v>3000</v>
      </c>
      <c r="C2432" s="157">
        <v>85</v>
      </c>
      <c r="D2432" s="35" t="s">
        <v>127</v>
      </c>
      <c r="E2432" s="39" t="s">
        <v>450</v>
      </c>
      <c r="F2432" s="200">
        <v>350</v>
      </c>
      <c r="G2432" s="48">
        <v>1512</v>
      </c>
      <c r="H2432" s="48" t="s">
        <v>451</v>
      </c>
      <c r="I2432" s="59" t="s">
        <v>2983</v>
      </c>
      <c r="J2432" s="36" t="s">
        <v>118</v>
      </c>
      <c r="K2432" s="65" t="s">
        <v>2216</v>
      </c>
      <c r="L2432" s="52" t="s">
        <v>2990</v>
      </c>
    </row>
    <row r="2433" spans="1:12" ht="15.75" customHeight="1" x14ac:dyDescent="0.25">
      <c r="A2433" s="34">
        <v>42941</v>
      </c>
      <c r="B2433" s="33" t="s">
        <v>3000</v>
      </c>
      <c r="C2433" s="157">
        <v>85</v>
      </c>
      <c r="D2433" s="35" t="s">
        <v>127</v>
      </c>
      <c r="E2433" s="39" t="s">
        <v>452</v>
      </c>
      <c r="F2433" s="200">
        <v>720</v>
      </c>
      <c r="G2433" s="48">
        <v>1284</v>
      </c>
      <c r="H2433" s="48" t="s">
        <v>453</v>
      </c>
      <c r="I2433" s="59" t="s">
        <v>2983</v>
      </c>
      <c r="J2433" s="36" t="s">
        <v>118</v>
      </c>
      <c r="K2433" s="65" t="s">
        <v>2216</v>
      </c>
      <c r="L2433" s="52" t="s">
        <v>2990</v>
      </c>
    </row>
    <row r="2434" spans="1:12" ht="15.75" customHeight="1" x14ac:dyDescent="0.25">
      <c r="A2434" s="34">
        <v>42941</v>
      </c>
      <c r="B2434" s="33" t="s">
        <v>3000</v>
      </c>
      <c r="C2434" s="157">
        <v>85</v>
      </c>
      <c r="D2434" s="35" t="s">
        <v>127</v>
      </c>
      <c r="E2434" s="39" t="s">
        <v>454</v>
      </c>
      <c r="F2434" s="200">
        <v>600</v>
      </c>
      <c r="G2434" s="48">
        <v>77</v>
      </c>
      <c r="H2434" s="48" t="s">
        <v>455</v>
      </c>
      <c r="I2434" s="59" t="s">
        <v>2983</v>
      </c>
      <c r="J2434" s="36" t="s">
        <v>118</v>
      </c>
      <c r="K2434" s="65" t="s">
        <v>2216</v>
      </c>
      <c r="L2434" s="52" t="s">
        <v>2990</v>
      </c>
    </row>
    <row r="2435" spans="1:12" ht="15.75" customHeight="1" x14ac:dyDescent="0.25">
      <c r="A2435" s="34">
        <v>42941</v>
      </c>
      <c r="B2435" s="33" t="s">
        <v>3000</v>
      </c>
      <c r="C2435" s="157">
        <v>85</v>
      </c>
      <c r="D2435" s="35" t="s">
        <v>127</v>
      </c>
      <c r="E2435" s="39" t="s">
        <v>454</v>
      </c>
      <c r="F2435" s="200">
        <v>300</v>
      </c>
      <c r="G2435" s="48">
        <v>986</v>
      </c>
      <c r="H2435" s="48" t="s">
        <v>456</v>
      </c>
      <c r="I2435" s="59" t="s">
        <v>2983</v>
      </c>
      <c r="J2435" s="36" t="s">
        <v>118</v>
      </c>
      <c r="K2435" s="65" t="s">
        <v>2216</v>
      </c>
      <c r="L2435" s="52" t="s">
        <v>2990</v>
      </c>
    </row>
    <row r="2436" spans="1:12" ht="15.75" customHeight="1" x14ac:dyDescent="0.25">
      <c r="A2436" s="34">
        <v>42941</v>
      </c>
      <c r="B2436" s="33" t="s">
        <v>3000</v>
      </c>
      <c r="C2436" s="157">
        <v>85</v>
      </c>
      <c r="D2436" s="35" t="s">
        <v>127</v>
      </c>
      <c r="E2436" s="39" t="s">
        <v>454</v>
      </c>
      <c r="F2436" s="200">
        <v>1260</v>
      </c>
      <c r="G2436" s="48">
        <v>564</v>
      </c>
      <c r="H2436" s="48" t="s">
        <v>457</v>
      </c>
      <c r="I2436" s="59" t="s">
        <v>2983</v>
      </c>
      <c r="J2436" s="36" t="s">
        <v>118</v>
      </c>
      <c r="K2436" s="65" t="s">
        <v>2216</v>
      </c>
      <c r="L2436" s="52" t="s">
        <v>2990</v>
      </c>
    </row>
    <row r="2437" spans="1:12" ht="15.75" customHeight="1" x14ac:dyDescent="0.25">
      <c r="A2437" s="34">
        <v>42941</v>
      </c>
      <c r="B2437" s="33" t="s">
        <v>3000</v>
      </c>
      <c r="C2437" s="157">
        <v>85</v>
      </c>
      <c r="D2437" s="35" t="s">
        <v>127</v>
      </c>
      <c r="E2437" s="39" t="s">
        <v>452</v>
      </c>
      <c r="F2437" s="200">
        <v>225</v>
      </c>
      <c r="G2437" s="48">
        <v>1541</v>
      </c>
      <c r="H2437" s="48" t="s">
        <v>458</v>
      </c>
      <c r="I2437" s="59" t="s">
        <v>2983</v>
      </c>
      <c r="J2437" s="36" t="s">
        <v>118</v>
      </c>
      <c r="K2437" s="65" t="s">
        <v>2216</v>
      </c>
      <c r="L2437" s="52" t="s">
        <v>2990</v>
      </c>
    </row>
    <row r="2438" spans="1:12" ht="15.75" customHeight="1" x14ac:dyDescent="0.25">
      <c r="A2438" s="34">
        <v>42941</v>
      </c>
      <c r="B2438" s="33" t="s">
        <v>3000</v>
      </c>
      <c r="C2438" s="157">
        <v>85</v>
      </c>
      <c r="D2438" s="35" t="s">
        <v>127</v>
      </c>
      <c r="E2438" s="39" t="s">
        <v>454</v>
      </c>
      <c r="F2438" s="200">
        <v>600</v>
      </c>
      <c r="G2438" s="48">
        <v>1934</v>
      </c>
      <c r="H2438" s="48" t="s">
        <v>459</v>
      </c>
      <c r="I2438" s="59" t="s">
        <v>2983</v>
      </c>
      <c r="J2438" s="36" t="s">
        <v>118</v>
      </c>
      <c r="K2438" s="65" t="s">
        <v>2216</v>
      </c>
      <c r="L2438" s="52" t="s">
        <v>2990</v>
      </c>
    </row>
    <row r="2439" spans="1:12" ht="15.75" customHeight="1" x14ac:dyDescent="0.25">
      <c r="A2439" s="34">
        <v>42941</v>
      </c>
      <c r="B2439" s="33" t="s">
        <v>3000</v>
      </c>
      <c r="C2439" s="157">
        <v>85</v>
      </c>
      <c r="D2439" s="35" t="s">
        <v>127</v>
      </c>
      <c r="E2439" s="39" t="s">
        <v>460</v>
      </c>
      <c r="F2439" s="200">
        <v>800</v>
      </c>
      <c r="G2439" s="48">
        <v>2451</v>
      </c>
      <c r="H2439" s="48" t="s">
        <v>461</v>
      </c>
      <c r="I2439" s="59" t="s">
        <v>2983</v>
      </c>
      <c r="J2439" s="36" t="s">
        <v>118</v>
      </c>
      <c r="K2439" s="65" t="s">
        <v>2216</v>
      </c>
      <c r="L2439" s="52" t="s">
        <v>2990</v>
      </c>
    </row>
    <row r="2440" spans="1:12" ht="15.75" customHeight="1" x14ac:dyDescent="0.25">
      <c r="A2440" s="34">
        <v>42941</v>
      </c>
      <c r="B2440" s="33" t="s">
        <v>3000</v>
      </c>
      <c r="C2440" s="157">
        <v>85</v>
      </c>
      <c r="D2440" s="35" t="s">
        <v>127</v>
      </c>
      <c r="E2440" s="39" t="s">
        <v>462</v>
      </c>
      <c r="F2440" s="200">
        <v>660</v>
      </c>
      <c r="G2440" s="48">
        <v>1281</v>
      </c>
      <c r="H2440" s="48" t="s">
        <v>463</v>
      </c>
      <c r="I2440" s="59" t="s">
        <v>2983</v>
      </c>
      <c r="J2440" s="36" t="s">
        <v>118</v>
      </c>
      <c r="K2440" s="65" t="s">
        <v>2216</v>
      </c>
      <c r="L2440" s="52" t="s">
        <v>2990</v>
      </c>
    </row>
    <row r="2441" spans="1:12" ht="15.75" customHeight="1" x14ac:dyDescent="0.25">
      <c r="A2441" s="34">
        <v>42941</v>
      </c>
      <c r="B2441" s="33" t="s">
        <v>3000</v>
      </c>
      <c r="C2441" s="157">
        <v>85</v>
      </c>
      <c r="D2441" s="35" t="s">
        <v>127</v>
      </c>
      <c r="E2441" s="39" t="s">
        <v>452</v>
      </c>
      <c r="F2441" s="200">
        <v>1200</v>
      </c>
      <c r="G2441" s="48">
        <v>1049</v>
      </c>
      <c r="H2441" s="48" t="s">
        <v>464</v>
      </c>
      <c r="I2441" s="59" t="s">
        <v>2983</v>
      </c>
      <c r="J2441" s="36" t="s">
        <v>118</v>
      </c>
      <c r="K2441" s="65" t="s">
        <v>2216</v>
      </c>
      <c r="L2441" s="52" t="s">
        <v>2990</v>
      </c>
    </row>
    <row r="2442" spans="1:12" ht="15.75" customHeight="1" x14ac:dyDescent="0.25">
      <c r="A2442" s="34">
        <v>42941</v>
      </c>
      <c r="B2442" s="33" t="s">
        <v>3000</v>
      </c>
      <c r="C2442" s="157">
        <v>85</v>
      </c>
      <c r="D2442" s="35" t="s">
        <v>127</v>
      </c>
      <c r="E2442" s="39" t="s">
        <v>452</v>
      </c>
      <c r="F2442" s="200">
        <v>1200</v>
      </c>
      <c r="G2442" s="48">
        <v>449</v>
      </c>
      <c r="H2442" s="48" t="s">
        <v>465</v>
      </c>
      <c r="I2442" s="59" t="s">
        <v>2983</v>
      </c>
      <c r="J2442" s="36" t="s">
        <v>118</v>
      </c>
      <c r="K2442" s="65" t="s">
        <v>2216</v>
      </c>
      <c r="L2442" s="52" t="s">
        <v>2990</v>
      </c>
    </row>
    <row r="2443" spans="1:12" ht="15.75" customHeight="1" x14ac:dyDescent="0.25">
      <c r="A2443" s="34">
        <v>42941</v>
      </c>
      <c r="B2443" s="33" t="s">
        <v>3000</v>
      </c>
      <c r="C2443" s="157">
        <v>85</v>
      </c>
      <c r="D2443" s="35" t="s">
        <v>127</v>
      </c>
      <c r="E2443" s="39" t="s">
        <v>452</v>
      </c>
      <c r="F2443" s="200">
        <v>1200</v>
      </c>
      <c r="G2443" s="48">
        <v>488</v>
      </c>
      <c r="H2443" s="48" t="s">
        <v>466</v>
      </c>
      <c r="I2443" s="59" t="s">
        <v>2983</v>
      </c>
      <c r="J2443" s="36" t="s">
        <v>118</v>
      </c>
      <c r="K2443" s="65" t="s">
        <v>2216</v>
      </c>
      <c r="L2443" s="52" t="s">
        <v>2990</v>
      </c>
    </row>
    <row r="2444" spans="1:12" ht="15.75" customHeight="1" x14ac:dyDescent="0.25">
      <c r="A2444" s="34">
        <v>42941</v>
      </c>
      <c r="B2444" s="33" t="s">
        <v>3000</v>
      </c>
      <c r="C2444" s="157">
        <v>86</v>
      </c>
      <c r="D2444" s="35" t="s">
        <v>271</v>
      </c>
      <c r="E2444" s="39" t="s">
        <v>467</v>
      </c>
      <c r="F2444" s="200">
        <v>4000</v>
      </c>
      <c r="G2444" s="48">
        <v>4293</v>
      </c>
      <c r="H2444" s="48" t="s">
        <v>468</v>
      </c>
      <c r="I2444" s="59" t="s">
        <v>2983</v>
      </c>
      <c r="J2444" s="36" t="s">
        <v>118</v>
      </c>
      <c r="K2444" s="65" t="s">
        <v>2216</v>
      </c>
      <c r="L2444" s="52" t="s">
        <v>2990</v>
      </c>
    </row>
    <row r="2445" spans="1:12" ht="15.75" customHeight="1" x14ac:dyDescent="0.25">
      <c r="A2445" s="34">
        <v>42941</v>
      </c>
      <c r="B2445" s="33" t="s">
        <v>3000</v>
      </c>
      <c r="C2445" s="157">
        <v>86</v>
      </c>
      <c r="D2445" s="35" t="s">
        <v>271</v>
      </c>
      <c r="E2445" s="39" t="s">
        <v>469</v>
      </c>
      <c r="F2445" s="200">
        <v>1050</v>
      </c>
      <c r="G2445" s="48">
        <v>2971</v>
      </c>
      <c r="H2445" s="48" t="s">
        <v>470</v>
      </c>
      <c r="I2445" s="59" t="s">
        <v>2983</v>
      </c>
      <c r="J2445" s="36" t="s">
        <v>118</v>
      </c>
      <c r="K2445" s="65" t="s">
        <v>2216</v>
      </c>
      <c r="L2445" s="52" t="s">
        <v>2990</v>
      </c>
    </row>
    <row r="2446" spans="1:12" ht="15.75" customHeight="1" x14ac:dyDescent="0.25">
      <c r="A2446" s="34">
        <v>42941</v>
      </c>
      <c r="B2446" s="33" t="s">
        <v>3000</v>
      </c>
      <c r="C2446" s="157">
        <v>86</v>
      </c>
      <c r="D2446" s="35" t="s">
        <v>271</v>
      </c>
      <c r="E2446" s="35" t="s">
        <v>471</v>
      </c>
      <c r="F2446" s="200">
        <v>710</v>
      </c>
      <c r="G2446" s="48">
        <v>991</v>
      </c>
      <c r="H2446" s="37" t="s">
        <v>472</v>
      </c>
      <c r="I2446" s="59" t="s">
        <v>2983</v>
      </c>
      <c r="J2446" s="36" t="s">
        <v>118</v>
      </c>
      <c r="K2446" s="48" t="s">
        <v>10</v>
      </c>
      <c r="L2446" s="52" t="s">
        <v>10</v>
      </c>
    </row>
    <row r="2447" spans="1:12" ht="15.75" customHeight="1" x14ac:dyDescent="0.25">
      <c r="A2447" s="34">
        <v>42941</v>
      </c>
      <c r="B2447" s="33" t="s">
        <v>3000</v>
      </c>
      <c r="C2447" s="157">
        <v>86</v>
      </c>
      <c r="D2447" s="35" t="s">
        <v>271</v>
      </c>
      <c r="E2447" s="35" t="s">
        <v>471</v>
      </c>
      <c r="F2447" s="200">
        <v>310</v>
      </c>
      <c r="G2447" s="48">
        <v>2832</v>
      </c>
      <c r="H2447" s="37" t="s">
        <v>473</v>
      </c>
      <c r="I2447" s="59" t="s">
        <v>2983</v>
      </c>
      <c r="J2447" s="36" t="s">
        <v>118</v>
      </c>
      <c r="K2447" s="48" t="s">
        <v>10</v>
      </c>
      <c r="L2447" s="52" t="s">
        <v>10</v>
      </c>
    </row>
    <row r="2448" spans="1:12" ht="15.75" customHeight="1" x14ac:dyDescent="0.25">
      <c r="A2448" s="34">
        <v>42941</v>
      </c>
      <c r="B2448" s="33" t="s">
        <v>3000</v>
      </c>
      <c r="C2448" s="157">
        <v>86</v>
      </c>
      <c r="D2448" s="35" t="s">
        <v>271</v>
      </c>
      <c r="E2448" s="35" t="s">
        <v>471</v>
      </c>
      <c r="F2448" s="200">
        <v>610</v>
      </c>
      <c r="G2448" s="48">
        <v>1232</v>
      </c>
      <c r="H2448" s="37" t="s">
        <v>474</v>
      </c>
      <c r="I2448" s="59" t="s">
        <v>2983</v>
      </c>
      <c r="J2448" s="36" t="s">
        <v>118</v>
      </c>
      <c r="K2448" s="48" t="s">
        <v>10</v>
      </c>
      <c r="L2448" s="52" t="s">
        <v>10</v>
      </c>
    </row>
    <row r="2449" spans="1:12" ht="15.75" customHeight="1" x14ac:dyDescent="0.25">
      <c r="A2449" s="34">
        <v>42941</v>
      </c>
      <c r="B2449" s="33" t="s">
        <v>3000</v>
      </c>
      <c r="C2449" s="157">
        <v>86</v>
      </c>
      <c r="D2449" s="35" t="s">
        <v>271</v>
      </c>
      <c r="E2449" s="35" t="s">
        <v>471</v>
      </c>
      <c r="F2449" s="200">
        <v>1111</v>
      </c>
      <c r="G2449" s="48"/>
      <c r="H2449" s="37" t="s">
        <v>475</v>
      </c>
      <c r="I2449" s="59" t="s">
        <v>2983</v>
      </c>
      <c r="J2449" s="36" t="s">
        <v>118</v>
      </c>
      <c r="K2449" s="48" t="s">
        <v>10</v>
      </c>
      <c r="L2449" s="52" t="s">
        <v>10</v>
      </c>
    </row>
    <row r="2450" spans="1:12" ht="15.75" customHeight="1" x14ac:dyDescent="0.25">
      <c r="A2450" s="34">
        <v>42941</v>
      </c>
      <c r="B2450" s="33" t="s">
        <v>3000</v>
      </c>
      <c r="C2450" s="157">
        <v>86</v>
      </c>
      <c r="D2450" s="35" t="s">
        <v>271</v>
      </c>
      <c r="E2450" s="35" t="s">
        <v>471</v>
      </c>
      <c r="F2450" s="200">
        <v>510</v>
      </c>
      <c r="G2450" s="48"/>
      <c r="H2450" s="37" t="s">
        <v>476</v>
      </c>
      <c r="I2450" s="59" t="s">
        <v>2983</v>
      </c>
      <c r="J2450" s="36" t="s">
        <v>118</v>
      </c>
      <c r="K2450" s="48" t="s">
        <v>10</v>
      </c>
      <c r="L2450" s="52" t="s">
        <v>10</v>
      </c>
    </row>
    <row r="2451" spans="1:12" ht="15.75" customHeight="1" x14ac:dyDescent="0.25">
      <c r="A2451" s="34">
        <v>42941</v>
      </c>
      <c r="B2451" s="33" t="s">
        <v>3000</v>
      </c>
      <c r="C2451" s="157">
        <v>86</v>
      </c>
      <c r="D2451" s="35" t="s">
        <v>271</v>
      </c>
      <c r="E2451" s="35" t="s">
        <v>471</v>
      </c>
      <c r="F2451" s="200">
        <v>360</v>
      </c>
      <c r="G2451" s="48">
        <v>1071</v>
      </c>
      <c r="H2451" s="37" t="s">
        <v>477</v>
      </c>
      <c r="I2451" s="59" t="s">
        <v>2983</v>
      </c>
      <c r="J2451" s="36" t="s">
        <v>118</v>
      </c>
      <c r="K2451" s="48" t="s">
        <v>10</v>
      </c>
      <c r="L2451" s="52" t="s">
        <v>10</v>
      </c>
    </row>
    <row r="2452" spans="1:12" ht="15.75" customHeight="1" x14ac:dyDescent="0.25">
      <c r="A2452" s="34">
        <v>42941</v>
      </c>
      <c r="B2452" s="33" t="s">
        <v>3000</v>
      </c>
      <c r="C2452" s="157">
        <v>86</v>
      </c>
      <c r="D2452" s="35" t="s">
        <v>271</v>
      </c>
      <c r="E2452" s="35" t="s">
        <v>471</v>
      </c>
      <c r="F2452" s="200">
        <v>360</v>
      </c>
      <c r="G2452" s="48">
        <v>749</v>
      </c>
      <c r="H2452" s="37" t="s">
        <v>478</v>
      </c>
      <c r="I2452" s="59" t="s">
        <v>2983</v>
      </c>
      <c r="J2452" s="36" t="s">
        <v>118</v>
      </c>
      <c r="K2452" s="48" t="s">
        <v>10</v>
      </c>
      <c r="L2452" s="52" t="s">
        <v>10</v>
      </c>
    </row>
    <row r="2453" spans="1:12" ht="15.75" customHeight="1" x14ac:dyDescent="0.25">
      <c r="A2453" s="34">
        <v>42941</v>
      </c>
      <c r="B2453" s="33" t="s">
        <v>3000</v>
      </c>
      <c r="C2453" s="157">
        <v>86</v>
      </c>
      <c r="D2453" s="35" t="s">
        <v>271</v>
      </c>
      <c r="E2453" s="35" t="s">
        <v>471</v>
      </c>
      <c r="F2453" s="200">
        <v>1212</v>
      </c>
      <c r="G2453" s="48">
        <v>200</v>
      </c>
      <c r="H2453" s="37" t="s">
        <v>312</v>
      </c>
      <c r="I2453" s="59" t="s">
        <v>2983</v>
      </c>
      <c r="J2453" s="36" t="s">
        <v>118</v>
      </c>
      <c r="K2453" s="48" t="s">
        <v>10</v>
      </c>
      <c r="L2453" s="52" t="s">
        <v>10</v>
      </c>
    </row>
    <row r="2454" spans="1:12" ht="15.75" customHeight="1" x14ac:dyDescent="0.25">
      <c r="A2454" s="34">
        <v>42941</v>
      </c>
      <c r="B2454" s="33" t="s">
        <v>3000</v>
      </c>
      <c r="C2454" s="157">
        <v>86</v>
      </c>
      <c r="D2454" s="35" t="s">
        <v>271</v>
      </c>
      <c r="E2454" s="35" t="s">
        <v>471</v>
      </c>
      <c r="F2454" s="200">
        <v>510</v>
      </c>
      <c r="G2454" s="48">
        <v>547</v>
      </c>
      <c r="H2454" s="37" t="s">
        <v>479</v>
      </c>
      <c r="I2454" s="59" t="s">
        <v>2983</v>
      </c>
      <c r="J2454" s="36" t="s">
        <v>118</v>
      </c>
      <c r="K2454" s="48" t="s">
        <v>10</v>
      </c>
      <c r="L2454" s="52" t="s">
        <v>10</v>
      </c>
    </row>
    <row r="2455" spans="1:12" ht="15.75" customHeight="1" x14ac:dyDescent="0.25">
      <c r="A2455" s="34">
        <v>42941</v>
      </c>
      <c r="B2455" s="33" t="s">
        <v>3000</v>
      </c>
      <c r="C2455" s="157">
        <v>86</v>
      </c>
      <c r="D2455" s="35" t="s">
        <v>271</v>
      </c>
      <c r="E2455" s="35" t="s">
        <v>471</v>
      </c>
      <c r="F2455" s="200">
        <v>610</v>
      </c>
      <c r="G2455" s="48">
        <v>817</v>
      </c>
      <c r="H2455" s="37" t="s">
        <v>480</v>
      </c>
      <c r="I2455" s="59" t="s">
        <v>2983</v>
      </c>
      <c r="J2455" s="36" t="s">
        <v>118</v>
      </c>
      <c r="K2455" s="48" t="s">
        <v>10</v>
      </c>
      <c r="L2455" s="52" t="s">
        <v>10</v>
      </c>
    </row>
    <row r="2456" spans="1:12" ht="15.75" customHeight="1" x14ac:dyDescent="0.25">
      <c r="A2456" s="34">
        <v>42941</v>
      </c>
      <c r="B2456" s="33" t="s">
        <v>3000</v>
      </c>
      <c r="C2456" s="157">
        <v>86</v>
      </c>
      <c r="D2456" s="35" t="s">
        <v>271</v>
      </c>
      <c r="E2456" s="35" t="s">
        <v>471</v>
      </c>
      <c r="F2456" s="200">
        <v>210</v>
      </c>
      <c r="G2456" s="48">
        <v>983</v>
      </c>
      <c r="H2456" s="37" t="s">
        <v>481</v>
      </c>
      <c r="I2456" s="59" t="s">
        <v>2983</v>
      </c>
      <c r="J2456" s="36" t="s">
        <v>118</v>
      </c>
      <c r="K2456" s="48" t="s">
        <v>10</v>
      </c>
      <c r="L2456" s="52" t="s">
        <v>10</v>
      </c>
    </row>
    <row r="2457" spans="1:12" ht="15.75" customHeight="1" x14ac:dyDescent="0.25">
      <c r="A2457" s="34">
        <v>42941</v>
      </c>
      <c r="B2457" s="33" t="s">
        <v>3000</v>
      </c>
      <c r="C2457" s="157">
        <v>86</v>
      </c>
      <c r="D2457" s="35" t="s">
        <v>271</v>
      </c>
      <c r="E2457" s="35" t="s">
        <v>471</v>
      </c>
      <c r="F2457" s="200">
        <v>810</v>
      </c>
      <c r="G2457" s="48">
        <v>1016</v>
      </c>
      <c r="H2457" s="37" t="s">
        <v>482</v>
      </c>
      <c r="I2457" s="59" t="s">
        <v>2983</v>
      </c>
      <c r="J2457" s="36" t="s">
        <v>118</v>
      </c>
      <c r="K2457" s="48" t="s">
        <v>10</v>
      </c>
      <c r="L2457" s="52" t="s">
        <v>10</v>
      </c>
    </row>
    <row r="2458" spans="1:12" ht="15.75" customHeight="1" x14ac:dyDescent="0.25">
      <c r="A2458" s="34">
        <v>42941</v>
      </c>
      <c r="B2458" s="33" t="s">
        <v>3000</v>
      </c>
      <c r="C2458" s="157">
        <v>86</v>
      </c>
      <c r="D2458" s="35" t="s">
        <v>271</v>
      </c>
      <c r="E2458" s="35" t="s">
        <v>471</v>
      </c>
      <c r="F2458" s="200">
        <v>1111</v>
      </c>
      <c r="G2458" s="48">
        <v>1441</v>
      </c>
      <c r="H2458" s="37" t="s">
        <v>483</v>
      </c>
      <c r="I2458" s="59" t="s">
        <v>2983</v>
      </c>
      <c r="J2458" s="36" t="s">
        <v>118</v>
      </c>
      <c r="K2458" s="48" t="s">
        <v>10</v>
      </c>
      <c r="L2458" s="52" t="s">
        <v>10</v>
      </c>
    </row>
    <row r="2459" spans="1:12" ht="15.75" customHeight="1" x14ac:dyDescent="0.25">
      <c r="A2459" s="34">
        <v>42941</v>
      </c>
      <c r="B2459" s="33" t="s">
        <v>3000</v>
      </c>
      <c r="C2459" s="157">
        <v>86</v>
      </c>
      <c r="D2459" s="35" t="s">
        <v>271</v>
      </c>
      <c r="E2459" s="35" t="s">
        <v>471</v>
      </c>
      <c r="F2459" s="200">
        <v>810</v>
      </c>
      <c r="G2459" s="48">
        <v>483</v>
      </c>
      <c r="H2459" s="37" t="s">
        <v>484</v>
      </c>
      <c r="I2459" s="59" t="s">
        <v>2983</v>
      </c>
      <c r="J2459" s="36" t="s">
        <v>118</v>
      </c>
      <c r="K2459" s="48" t="s">
        <v>10</v>
      </c>
      <c r="L2459" s="52" t="s">
        <v>10</v>
      </c>
    </row>
    <row r="2460" spans="1:12" ht="15.75" customHeight="1" x14ac:dyDescent="0.25">
      <c r="A2460" s="34">
        <v>42941</v>
      </c>
      <c r="B2460" s="33" t="s">
        <v>3000</v>
      </c>
      <c r="C2460" s="157">
        <v>86</v>
      </c>
      <c r="D2460" s="35" t="s">
        <v>271</v>
      </c>
      <c r="E2460" s="35" t="s">
        <v>471</v>
      </c>
      <c r="F2460" s="200">
        <v>710</v>
      </c>
      <c r="G2460" s="48">
        <v>11</v>
      </c>
      <c r="H2460" s="37" t="s">
        <v>485</v>
      </c>
      <c r="I2460" s="59" t="s">
        <v>2983</v>
      </c>
      <c r="J2460" s="36" t="s">
        <v>118</v>
      </c>
      <c r="K2460" s="48" t="s">
        <v>10</v>
      </c>
      <c r="L2460" s="52" t="s">
        <v>10</v>
      </c>
    </row>
    <row r="2461" spans="1:12" ht="15.75" customHeight="1" x14ac:dyDescent="0.25">
      <c r="A2461" s="34">
        <v>42941</v>
      </c>
      <c r="B2461" s="33" t="s">
        <v>3000</v>
      </c>
      <c r="C2461" s="157">
        <v>86</v>
      </c>
      <c r="D2461" s="35" t="s">
        <v>271</v>
      </c>
      <c r="E2461" s="35" t="s">
        <v>471</v>
      </c>
      <c r="F2461" s="200">
        <v>1010</v>
      </c>
      <c r="G2461" s="48">
        <v>350</v>
      </c>
      <c r="H2461" s="55" t="s">
        <v>486</v>
      </c>
      <c r="I2461" s="59" t="s">
        <v>2983</v>
      </c>
      <c r="J2461" s="36" t="s">
        <v>118</v>
      </c>
      <c r="K2461" s="48" t="s">
        <v>10</v>
      </c>
      <c r="L2461" s="52" t="s">
        <v>10</v>
      </c>
    </row>
    <row r="2462" spans="1:12" ht="15.75" customHeight="1" x14ac:dyDescent="0.25">
      <c r="A2462" s="34">
        <v>42941</v>
      </c>
      <c r="B2462" s="33" t="s">
        <v>3000</v>
      </c>
      <c r="C2462" s="157">
        <v>86</v>
      </c>
      <c r="D2462" s="35" t="s">
        <v>271</v>
      </c>
      <c r="E2462" s="35" t="s">
        <v>471</v>
      </c>
      <c r="F2462" s="200">
        <v>710</v>
      </c>
      <c r="G2462" s="48"/>
      <c r="H2462" s="55" t="s">
        <v>487</v>
      </c>
      <c r="I2462" s="59" t="s">
        <v>2983</v>
      </c>
      <c r="J2462" s="36" t="s">
        <v>118</v>
      </c>
      <c r="K2462" s="48" t="s">
        <v>10</v>
      </c>
      <c r="L2462" s="52" t="s">
        <v>10</v>
      </c>
    </row>
    <row r="2463" spans="1:12" ht="15.75" customHeight="1" x14ac:dyDescent="0.25">
      <c r="A2463" s="34">
        <v>42941</v>
      </c>
      <c r="B2463" s="33" t="s">
        <v>3000</v>
      </c>
      <c r="C2463" s="157">
        <v>86</v>
      </c>
      <c r="D2463" s="35" t="s">
        <v>271</v>
      </c>
      <c r="E2463" s="35" t="s">
        <v>471</v>
      </c>
      <c r="F2463" s="200">
        <v>210</v>
      </c>
      <c r="G2463" s="48">
        <v>168</v>
      </c>
      <c r="H2463" s="55" t="s">
        <v>488</v>
      </c>
      <c r="I2463" s="59" t="s">
        <v>2983</v>
      </c>
      <c r="J2463" s="36" t="s">
        <v>118</v>
      </c>
      <c r="K2463" s="48" t="s">
        <v>10</v>
      </c>
      <c r="L2463" s="52" t="s">
        <v>10</v>
      </c>
    </row>
    <row r="2464" spans="1:12" ht="15.75" customHeight="1" x14ac:dyDescent="0.25">
      <c r="A2464" s="34">
        <v>42941</v>
      </c>
      <c r="B2464" s="33" t="s">
        <v>3000</v>
      </c>
      <c r="C2464" s="157">
        <v>86</v>
      </c>
      <c r="D2464" s="35" t="s">
        <v>271</v>
      </c>
      <c r="E2464" s="35" t="s">
        <v>471</v>
      </c>
      <c r="F2464" s="200">
        <v>310</v>
      </c>
      <c r="G2464" s="48">
        <v>134</v>
      </c>
      <c r="H2464" s="37" t="s">
        <v>489</v>
      </c>
      <c r="I2464" s="59" t="s">
        <v>2983</v>
      </c>
      <c r="J2464" s="36" t="s">
        <v>118</v>
      </c>
      <c r="K2464" s="48" t="s">
        <v>10</v>
      </c>
      <c r="L2464" s="52" t="s">
        <v>10</v>
      </c>
    </row>
    <row r="2465" spans="1:12" ht="15.75" customHeight="1" x14ac:dyDescent="0.25">
      <c r="A2465" s="34">
        <v>42941</v>
      </c>
      <c r="B2465" s="33" t="s">
        <v>3000</v>
      </c>
      <c r="C2465" s="157">
        <v>86</v>
      </c>
      <c r="D2465" s="35" t="s">
        <v>271</v>
      </c>
      <c r="E2465" s="35" t="s">
        <v>471</v>
      </c>
      <c r="F2465" s="200">
        <v>810</v>
      </c>
      <c r="G2465" s="48">
        <v>402</v>
      </c>
      <c r="H2465" s="37" t="s">
        <v>490</v>
      </c>
      <c r="I2465" s="59" t="s">
        <v>2983</v>
      </c>
      <c r="J2465" s="36" t="s">
        <v>118</v>
      </c>
      <c r="K2465" s="48" t="s">
        <v>10</v>
      </c>
      <c r="L2465" s="52" t="s">
        <v>10</v>
      </c>
    </row>
    <row r="2466" spans="1:12" ht="15.75" customHeight="1" x14ac:dyDescent="0.25">
      <c r="A2466" s="34">
        <v>42941</v>
      </c>
      <c r="B2466" s="33" t="s">
        <v>3000</v>
      </c>
      <c r="C2466" s="157">
        <v>86</v>
      </c>
      <c r="D2466" s="35" t="s">
        <v>271</v>
      </c>
      <c r="E2466" s="35" t="s">
        <v>471</v>
      </c>
      <c r="F2466" s="200">
        <v>310</v>
      </c>
      <c r="G2466" s="48"/>
      <c r="H2466" s="37" t="s">
        <v>491</v>
      </c>
      <c r="I2466" s="59" t="s">
        <v>2983</v>
      </c>
      <c r="J2466" s="36" t="s">
        <v>118</v>
      </c>
      <c r="K2466" s="48" t="s">
        <v>10</v>
      </c>
      <c r="L2466" s="52" t="s">
        <v>10</v>
      </c>
    </row>
    <row r="2467" spans="1:12" ht="15.75" customHeight="1" x14ac:dyDescent="0.25">
      <c r="A2467" s="34">
        <v>42941</v>
      </c>
      <c r="B2467" s="33" t="s">
        <v>3000</v>
      </c>
      <c r="C2467" s="157">
        <v>86</v>
      </c>
      <c r="D2467" s="35" t="s">
        <v>271</v>
      </c>
      <c r="E2467" s="35" t="s">
        <v>471</v>
      </c>
      <c r="F2467" s="200">
        <v>310</v>
      </c>
      <c r="G2467" s="48">
        <v>193</v>
      </c>
      <c r="H2467" s="37" t="s">
        <v>492</v>
      </c>
      <c r="I2467" s="59" t="s">
        <v>2983</v>
      </c>
      <c r="J2467" s="36" t="s">
        <v>118</v>
      </c>
      <c r="K2467" s="48" t="s">
        <v>10</v>
      </c>
      <c r="L2467" s="52" t="s">
        <v>10</v>
      </c>
    </row>
    <row r="2468" spans="1:12" ht="15.75" customHeight="1" x14ac:dyDescent="0.25">
      <c r="A2468" s="34">
        <v>42941</v>
      </c>
      <c r="B2468" s="33" t="s">
        <v>3000</v>
      </c>
      <c r="C2468" s="157">
        <v>86</v>
      </c>
      <c r="D2468" s="35" t="s">
        <v>271</v>
      </c>
      <c r="E2468" s="35" t="s">
        <v>471</v>
      </c>
      <c r="F2468" s="200">
        <v>710</v>
      </c>
      <c r="G2468" s="48">
        <v>3772</v>
      </c>
      <c r="H2468" s="37" t="s">
        <v>493</v>
      </c>
      <c r="I2468" s="59" t="s">
        <v>2983</v>
      </c>
      <c r="J2468" s="36" t="s">
        <v>118</v>
      </c>
      <c r="K2468" s="48" t="s">
        <v>10</v>
      </c>
      <c r="L2468" s="52" t="s">
        <v>10</v>
      </c>
    </row>
    <row r="2469" spans="1:12" ht="15.75" customHeight="1" x14ac:dyDescent="0.25">
      <c r="A2469" s="34">
        <v>42941</v>
      </c>
      <c r="B2469" s="33" t="s">
        <v>3000</v>
      </c>
      <c r="C2469" s="157">
        <v>86</v>
      </c>
      <c r="D2469" s="35" t="s">
        <v>271</v>
      </c>
      <c r="E2469" s="35" t="s">
        <v>471</v>
      </c>
      <c r="F2469" s="200">
        <v>1010</v>
      </c>
      <c r="G2469" s="48">
        <v>426</v>
      </c>
      <c r="H2469" s="55" t="s">
        <v>494</v>
      </c>
      <c r="I2469" s="59" t="s">
        <v>2983</v>
      </c>
      <c r="J2469" s="36" t="s">
        <v>118</v>
      </c>
      <c r="K2469" s="48" t="s">
        <v>10</v>
      </c>
      <c r="L2469" s="52" t="s">
        <v>10</v>
      </c>
    </row>
    <row r="2470" spans="1:12" ht="15.75" customHeight="1" x14ac:dyDescent="0.25">
      <c r="A2470" s="34">
        <v>42941</v>
      </c>
      <c r="B2470" s="33" t="s">
        <v>3000</v>
      </c>
      <c r="C2470" s="157">
        <v>86</v>
      </c>
      <c r="D2470" s="35" t="s">
        <v>271</v>
      </c>
      <c r="E2470" s="35" t="s">
        <v>471</v>
      </c>
      <c r="F2470" s="200">
        <v>1010</v>
      </c>
      <c r="G2470" s="48">
        <v>996</v>
      </c>
      <c r="H2470" s="37" t="s">
        <v>495</v>
      </c>
      <c r="I2470" s="59" t="s">
        <v>2983</v>
      </c>
      <c r="J2470" s="36" t="s">
        <v>118</v>
      </c>
      <c r="K2470" s="48" t="s">
        <v>10</v>
      </c>
      <c r="L2470" s="52" t="s">
        <v>10</v>
      </c>
    </row>
    <row r="2471" spans="1:12" ht="15.75" customHeight="1" x14ac:dyDescent="0.25">
      <c r="A2471" s="34">
        <v>42941</v>
      </c>
      <c r="B2471" s="33" t="s">
        <v>3000</v>
      </c>
      <c r="C2471" s="157">
        <v>86</v>
      </c>
      <c r="D2471" s="35" t="s">
        <v>271</v>
      </c>
      <c r="E2471" s="35" t="s">
        <v>471</v>
      </c>
      <c r="F2471" s="200">
        <v>810</v>
      </c>
      <c r="G2471" s="48">
        <v>890</v>
      </c>
      <c r="H2471" s="37" t="s">
        <v>311</v>
      </c>
      <c r="I2471" s="59" t="s">
        <v>2983</v>
      </c>
      <c r="J2471" s="36" t="s">
        <v>118</v>
      </c>
      <c r="K2471" s="48" t="s">
        <v>10</v>
      </c>
      <c r="L2471" s="52" t="s">
        <v>10</v>
      </c>
    </row>
    <row r="2472" spans="1:12" ht="15.75" customHeight="1" x14ac:dyDescent="0.25">
      <c r="A2472" s="34">
        <v>42941</v>
      </c>
      <c r="B2472" s="33" t="s">
        <v>3000</v>
      </c>
      <c r="C2472" s="157">
        <v>86</v>
      </c>
      <c r="D2472" s="35" t="s">
        <v>271</v>
      </c>
      <c r="E2472" s="35" t="s">
        <v>471</v>
      </c>
      <c r="F2472" s="200">
        <v>1515</v>
      </c>
      <c r="G2472" s="48">
        <v>1052</v>
      </c>
      <c r="H2472" s="37" t="s">
        <v>313</v>
      </c>
      <c r="I2472" s="59" t="s">
        <v>2983</v>
      </c>
      <c r="J2472" s="36" t="s">
        <v>118</v>
      </c>
      <c r="K2472" s="48" t="s">
        <v>10</v>
      </c>
      <c r="L2472" s="52" t="s">
        <v>10</v>
      </c>
    </row>
    <row r="2473" spans="1:12" ht="15.75" customHeight="1" x14ac:dyDescent="0.25">
      <c r="A2473" s="34">
        <v>42941</v>
      </c>
      <c r="B2473" s="33" t="s">
        <v>3000</v>
      </c>
      <c r="C2473" s="157">
        <v>86</v>
      </c>
      <c r="D2473" s="35" t="s">
        <v>271</v>
      </c>
      <c r="E2473" s="35" t="s">
        <v>471</v>
      </c>
      <c r="F2473" s="200">
        <v>210</v>
      </c>
      <c r="G2473" s="48">
        <v>174</v>
      </c>
      <c r="H2473" s="37" t="s">
        <v>496</v>
      </c>
      <c r="I2473" s="59" t="s">
        <v>2983</v>
      </c>
      <c r="J2473" s="36" t="s">
        <v>118</v>
      </c>
      <c r="K2473" s="48" t="s">
        <v>10</v>
      </c>
      <c r="L2473" s="52" t="s">
        <v>10</v>
      </c>
    </row>
    <row r="2474" spans="1:12" ht="15.75" customHeight="1" x14ac:dyDescent="0.25">
      <c r="A2474" s="34">
        <v>42941</v>
      </c>
      <c r="B2474" s="33" t="s">
        <v>3000</v>
      </c>
      <c r="C2474" s="157">
        <v>86</v>
      </c>
      <c r="D2474" s="35" t="s">
        <v>271</v>
      </c>
      <c r="E2474" s="35" t="s">
        <v>471</v>
      </c>
      <c r="F2474" s="200">
        <v>860</v>
      </c>
      <c r="G2474" s="48">
        <v>586</v>
      </c>
      <c r="H2474" s="37" t="s">
        <v>497</v>
      </c>
      <c r="I2474" s="59" t="s">
        <v>2983</v>
      </c>
      <c r="J2474" s="36" t="s">
        <v>118</v>
      </c>
      <c r="K2474" s="48" t="s">
        <v>10</v>
      </c>
      <c r="L2474" s="52" t="s">
        <v>10</v>
      </c>
    </row>
    <row r="2475" spans="1:12" ht="15.75" customHeight="1" x14ac:dyDescent="0.25">
      <c r="A2475" s="34">
        <v>42941</v>
      </c>
      <c r="B2475" s="33" t="s">
        <v>3000</v>
      </c>
      <c r="C2475" s="157">
        <v>86</v>
      </c>
      <c r="D2475" s="35" t="s">
        <v>271</v>
      </c>
      <c r="E2475" s="35" t="s">
        <v>471</v>
      </c>
      <c r="F2475" s="200">
        <v>210</v>
      </c>
      <c r="G2475" s="48">
        <v>925</v>
      </c>
      <c r="H2475" s="37" t="s">
        <v>498</v>
      </c>
      <c r="I2475" s="59" t="s">
        <v>2983</v>
      </c>
      <c r="J2475" s="36" t="s">
        <v>118</v>
      </c>
      <c r="K2475" s="48" t="s">
        <v>10</v>
      </c>
      <c r="L2475" s="52" t="s">
        <v>10</v>
      </c>
    </row>
    <row r="2476" spans="1:12" ht="15.75" customHeight="1" x14ac:dyDescent="0.25">
      <c r="A2476" s="34">
        <v>42941</v>
      </c>
      <c r="B2476" s="33" t="s">
        <v>3000</v>
      </c>
      <c r="C2476" s="157">
        <v>86</v>
      </c>
      <c r="D2476" s="35" t="s">
        <v>271</v>
      </c>
      <c r="E2476" s="35" t="s">
        <v>471</v>
      </c>
      <c r="F2476" s="200">
        <v>510</v>
      </c>
      <c r="G2476" s="48">
        <v>470</v>
      </c>
      <c r="H2476" s="37" t="s">
        <v>499</v>
      </c>
      <c r="I2476" s="59" t="s">
        <v>2983</v>
      </c>
      <c r="J2476" s="36" t="s">
        <v>118</v>
      </c>
      <c r="K2476" s="48" t="s">
        <v>10</v>
      </c>
      <c r="L2476" s="52" t="s">
        <v>10</v>
      </c>
    </row>
    <row r="2477" spans="1:12" ht="15.75" customHeight="1" x14ac:dyDescent="0.25">
      <c r="A2477" s="34">
        <v>42941</v>
      </c>
      <c r="B2477" s="33" t="s">
        <v>3000</v>
      </c>
      <c r="C2477" s="157">
        <v>86</v>
      </c>
      <c r="D2477" s="35" t="s">
        <v>271</v>
      </c>
      <c r="E2477" s="35" t="s">
        <v>471</v>
      </c>
      <c r="F2477" s="200">
        <v>860</v>
      </c>
      <c r="G2477" s="48">
        <v>585</v>
      </c>
      <c r="H2477" s="37" t="s">
        <v>500</v>
      </c>
      <c r="I2477" s="59" t="s">
        <v>2983</v>
      </c>
      <c r="J2477" s="36" t="s">
        <v>118</v>
      </c>
      <c r="K2477" s="48" t="s">
        <v>10</v>
      </c>
      <c r="L2477" s="52" t="s">
        <v>10</v>
      </c>
    </row>
    <row r="2478" spans="1:12" ht="15.75" customHeight="1" x14ac:dyDescent="0.25">
      <c r="A2478" s="34">
        <v>42941</v>
      </c>
      <c r="B2478" s="33" t="s">
        <v>3000</v>
      </c>
      <c r="C2478" s="157">
        <v>86</v>
      </c>
      <c r="D2478" s="35" t="s">
        <v>271</v>
      </c>
      <c r="E2478" s="35" t="s">
        <v>471</v>
      </c>
      <c r="F2478" s="200">
        <v>210</v>
      </c>
      <c r="G2478" s="48"/>
      <c r="H2478" s="37" t="s">
        <v>501</v>
      </c>
      <c r="I2478" s="59" t="s">
        <v>2983</v>
      </c>
      <c r="J2478" s="36" t="s">
        <v>118</v>
      </c>
      <c r="K2478" s="48" t="s">
        <v>10</v>
      </c>
      <c r="L2478" s="52" t="s">
        <v>10</v>
      </c>
    </row>
    <row r="2479" spans="1:12" ht="15.75" customHeight="1" x14ac:dyDescent="0.25">
      <c r="A2479" s="34">
        <v>42941</v>
      </c>
      <c r="B2479" s="33" t="s">
        <v>3000</v>
      </c>
      <c r="C2479" s="157">
        <v>86</v>
      </c>
      <c r="D2479" s="35" t="s">
        <v>271</v>
      </c>
      <c r="E2479" s="35" t="s">
        <v>471</v>
      </c>
      <c r="F2479" s="200">
        <v>510</v>
      </c>
      <c r="G2479" s="48"/>
      <c r="H2479" s="37" t="s">
        <v>501</v>
      </c>
      <c r="I2479" s="59" t="s">
        <v>2983</v>
      </c>
      <c r="J2479" s="36" t="s">
        <v>118</v>
      </c>
      <c r="K2479" s="48" t="s">
        <v>10</v>
      </c>
      <c r="L2479" s="52" t="s">
        <v>10</v>
      </c>
    </row>
    <row r="2480" spans="1:12" ht="15.75" customHeight="1" x14ac:dyDescent="0.25">
      <c r="A2480" s="34">
        <v>42941</v>
      </c>
      <c r="B2480" s="33" t="s">
        <v>3000</v>
      </c>
      <c r="C2480" s="157">
        <v>86</v>
      </c>
      <c r="D2480" s="35" t="s">
        <v>271</v>
      </c>
      <c r="E2480" s="35" t="s">
        <v>471</v>
      </c>
      <c r="F2480" s="200">
        <v>510</v>
      </c>
      <c r="G2480" s="48">
        <v>430</v>
      </c>
      <c r="H2480" s="37" t="s">
        <v>502</v>
      </c>
      <c r="I2480" s="59" t="s">
        <v>2983</v>
      </c>
      <c r="J2480" s="36" t="s">
        <v>118</v>
      </c>
      <c r="K2480" s="48" t="s">
        <v>10</v>
      </c>
      <c r="L2480" s="52" t="s">
        <v>10</v>
      </c>
    </row>
    <row r="2481" spans="1:12" ht="15.75" customHeight="1" x14ac:dyDescent="0.25">
      <c r="A2481" s="34">
        <v>42941</v>
      </c>
      <c r="B2481" s="33" t="s">
        <v>3000</v>
      </c>
      <c r="C2481" s="157">
        <v>86</v>
      </c>
      <c r="D2481" s="35" t="s">
        <v>271</v>
      </c>
      <c r="E2481" s="35" t="s">
        <v>471</v>
      </c>
      <c r="F2481" s="200">
        <v>660</v>
      </c>
      <c r="G2481" s="48">
        <v>499</v>
      </c>
      <c r="H2481" s="37" t="s">
        <v>503</v>
      </c>
      <c r="I2481" s="59" t="s">
        <v>2983</v>
      </c>
      <c r="J2481" s="36" t="s">
        <v>118</v>
      </c>
      <c r="K2481" s="48" t="s">
        <v>10</v>
      </c>
      <c r="L2481" s="52" t="s">
        <v>10</v>
      </c>
    </row>
    <row r="2482" spans="1:12" ht="15.75" customHeight="1" x14ac:dyDescent="0.25">
      <c r="A2482" s="34">
        <v>42941</v>
      </c>
      <c r="B2482" s="33" t="s">
        <v>3000</v>
      </c>
      <c r="C2482" s="157">
        <v>86</v>
      </c>
      <c r="D2482" s="35" t="s">
        <v>271</v>
      </c>
      <c r="E2482" s="35" t="s">
        <v>471</v>
      </c>
      <c r="F2482" s="200">
        <v>410</v>
      </c>
      <c r="G2482" s="48">
        <v>3076</v>
      </c>
      <c r="H2482" s="37" t="s">
        <v>504</v>
      </c>
      <c r="I2482" s="59" t="s">
        <v>2983</v>
      </c>
      <c r="J2482" s="36" t="s">
        <v>118</v>
      </c>
      <c r="K2482" s="48" t="s">
        <v>10</v>
      </c>
      <c r="L2482" s="52" t="s">
        <v>10</v>
      </c>
    </row>
    <row r="2483" spans="1:12" ht="15.75" customHeight="1" x14ac:dyDescent="0.25">
      <c r="A2483" s="34">
        <v>42941</v>
      </c>
      <c r="B2483" s="33" t="s">
        <v>3000</v>
      </c>
      <c r="C2483" s="157">
        <v>86</v>
      </c>
      <c r="D2483" s="35" t="s">
        <v>271</v>
      </c>
      <c r="E2483" s="35" t="s">
        <v>471</v>
      </c>
      <c r="F2483" s="200">
        <v>310</v>
      </c>
      <c r="G2483" s="48">
        <v>457</v>
      </c>
      <c r="H2483" s="37" t="s">
        <v>505</v>
      </c>
      <c r="I2483" s="59" t="s">
        <v>2983</v>
      </c>
      <c r="J2483" s="36" t="s">
        <v>118</v>
      </c>
      <c r="K2483" s="48" t="s">
        <v>10</v>
      </c>
      <c r="L2483" s="52" t="s">
        <v>10</v>
      </c>
    </row>
    <row r="2484" spans="1:12" ht="15.75" customHeight="1" x14ac:dyDescent="0.25">
      <c r="A2484" s="34">
        <v>42941</v>
      </c>
      <c r="B2484" s="33" t="s">
        <v>3000</v>
      </c>
      <c r="C2484" s="157">
        <v>86</v>
      </c>
      <c r="D2484" s="35" t="s">
        <v>271</v>
      </c>
      <c r="E2484" s="35" t="s">
        <v>471</v>
      </c>
      <c r="F2484" s="200">
        <v>860</v>
      </c>
      <c r="G2484" s="48"/>
      <c r="H2484" s="37" t="s">
        <v>501</v>
      </c>
      <c r="I2484" s="59" t="s">
        <v>2983</v>
      </c>
      <c r="J2484" s="36" t="s">
        <v>118</v>
      </c>
      <c r="K2484" s="48" t="s">
        <v>10</v>
      </c>
      <c r="L2484" s="52" t="s">
        <v>10</v>
      </c>
    </row>
    <row r="2485" spans="1:12" ht="15.75" customHeight="1" x14ac:dyDescent="0.25">
      <c r="A2485" s="34">
        <v>42941</v>
      </c>
      <c r="B2485" s="33" t="s">
        <v>3000</v>
      </c>
      <c r="C2485" s="157">
        <v>86</v>
      </c>
      <c r="D2485" s="35" t="s">
        <v>271</v>
      </c>
      <c r="E2485" s="39" t="s">
        <v>506</v>
      </c>
      <c r="F2485" s="200">
        <v>600</v>
      </c>
      <c r="G2485" s="48">
        <v>1199</v>
      </c>
      <c r="H2485" s="48" t="s">
        <v>201</v>
      </c>
      <c r="I2485" s="59" t="s">
        <v>2983</v>
      </c>
      <c r="J2485" s="36" t="s">
        <v>118</v>
      </c>
      <c r="K2485" s="48" t="s">
        <v>10</v>
      </c>
      <c r="L2485" s="52" t="s">
        <v>10</v>
      </c>
    </row>
    <row r="2486" spans="1:12" ht="15.75" customHeight="1" x14ac:dyDescent="0.25">
      <c r="A2486" s="34">
        <v>42941</v>
      </c>
      <c r="B2486" s="33" t="s">
        <v>3000</v>
      </c>
      <c r="C2486" s="157">
        <v>86</v>
      </c>
      <c r="D2486" s="35" t="s">
        <v>271</v>
      </c>
      <c r="E2486" s="39" t="s">
        <v>507</v>
      </c>
      <c r="F2486" s="200">
        <v>350</v>
      </c>
      <c r="G2486" s="48">
        <v>183</v>
      </c>
      <c r="H2486" s="48" t="s">
        <v>508</v>
      </c>
      <c r="I2486" s="59" t="s">
        <v>2983</v>
      </c>
      <c r="J2486" s="36" t="s">
        <v>118</v>
      </c>
      <c r="K2486" s="48" t="s">
        <v>10</v>
      </c>
      <c r="L2486" s="52" t="s">
        <v>10</v>
      </c>
    </row>
    <row r="2487" spans="1:12" ht="15.75" customHeight="1" x14ac:dyDescent="0.25">
      <c r="A2487" s="34">
        <v>42941</v>
      </c>
      <c r="B2487" s="33" t="s">
        <v>3000</v>
      </c>
      <c r="C2487" s="160">
        <v>87</v>
      </c>
      <c r="D2487" s="35" t="s">
        <v>134</v>
      </c>
      <c r="E2487" s="39" t="s">
        <v>509</v>
      </c>
      <c r="F2487" s="202">
        <v>1475</v>
      </c>
      <c r="G2487" s="48">
        <v>4014</v>
      </c>
      <c r="H2487" s="48" t="s">
        <v>510</v>
      </c>
      <c r="I2487" s="59" t="s">
        <v>2983</v>
      </c>
      <c r="J2487" s="36" t="s">
        <v>118</v>
      </c>
      <c r="K2487" s="65" t="s">
        <v>2216</v>
      </c>
      <c r="L2487" s="52" t="s">
        <v>2990</v>
      </c>
    </row>
    <row r="2488" spans="1:12" ht="15.75" customHeight="1" x14ac:dyDescent="0.25">
      <c r="A2488" s="34">
        <v>42941</v>
      </c>
      <c r="B2488" s="33" t="s">
        <v>3000</v>
      </c>
      <c r="C2488" s="160">
        <v>87</v>
      </c>
      <c r="D2488" s="35" t="s">
        <v>134</v>
      </c>
      <c r="E2488" s="39" t="s">
        <v>512</v>
      </c>
      <c r="F2488" s="202">
        <v>600</v>
      </c>
      <c r="G2488" s="48">
        <v>4263</v>
      </c>
      <c r="H2488" s="48" t="s">
        <v>410</v>
      </c>
      <c r="I2488" s="59" t="s">
        <v>2983</v>
      </c>
      <c r="J2488" s="36" t="s">
        <v>118</v>
      </c>
      <c r="K2488" s="65" t="s">
        <v>2216</v>
      </c>
      <c r="L2488" s="52" t="s">
        <v>2990</v>
      </c>
    </row>
    <row r="2489" spans="1:12" ht="15.75" customHeight="1" x14ac:dyDescent="0.25">
      <c r="A2489" s="34">
        <v>42941</v>
      </c>
      <c r="B2489" s="33" t="s">
        <v>3000</v>
      </c>
      <c r="C2489" s="160">
        <v>87</v>
      </c>
      <c r="D2489" s="35" t="s">
        <v>134</v>
      </c>
      <c r="E2489" s="39" t="s">
        <v>513</v>
      </c>
      <c r="F2489" s="202">
        <v>2000</v>
      </c>
      <c r="G2489" s="48">
        <v>3981</v>
      </c>
      <c r="H2489" s="48" t="s">
        <v>514</v>
      </c>
      <c r="I2489" s="59" t="s">
        <v>2983</v>
      </c>
      <c r="J2489" s="36" t="s">
        <v>118</v>
      </c>
      <c r="K2489" s="65" t="s">
        <v>2216</v>
      </c>
      <c r="L2489" s="52" t="s">
        <v>2990</v>
      </c>
    </row>
    <row r="2490" spans="1:12" ht="15.75" customHeight="1" x14ac:dyDescent="0.25">
      <c r="A2490" s="34">
        <v>42941</v>
      </c>
      <c r="B2490" s="33" t="s">
        <v>3000</v>
      </c>
      <c r="C2490" s="160">
        <v>87</v>
      </c>
      <c r="D2490" s="161" t="s">
        <v>443</v>
      </c>
      <c r="E2490" s="161" t="s">
        <v>117</v>
      </c>
      <c r="F2490" s="202">
        <v>61</v>
      </c>
      <c r="G2490" s="48"/>
      <c r="H2490" s="37"/>
      <c r="I2490" s="59" t="s">
        <v>2983</v>
      </c>
      <c r="J2490" s="36" t="s">
        <v>118</v>
      </c>
      <c r="K2490" s="65" t="s">
        <v>2216</v>
      </c>
      <c r="L2490" s="52" t="s">
        <v>2990</v>
      </c>
    </row>
    <row r="2491" spans="1:12" ht="15.75" customHeight="1" x14ac:dyDescent="0.25">
      <c r="A2491" s="34">
        <v>42941</v>
      </c>
      <c r="B2491" s="33" t="s">
        <v>3000</v>
      </c>
      <c r="C2491" s="160">
        <v>87</v>
      </c>
      <c r="D2491" s="161" t="s">
        <v>515</v>
      </c>
      <c r="E2491" s="161" t="s">
        <v>117</v>
      </c>
      <c r="F2491" s="202">
        <v>3199</v>
      </c>
      <c r="G2491" s="48"/>
      <c r="H2491" s="37"/>
      <c r="I2491" s="59" t="s">
        <v>2983</v>
      </c>
      <c r="J2491" s="36" t="s">
        <v>118</v>
      </c>
      <c r="K2491" s="65" t="s">
        <v>2216</v>
      </c>
      <c r="L2491" s="52" t="s">
        <v>2990</v>
      </c>
    </row>
    <row r="2492" spans="1:12" ht="15.75" customHeight="1" x14ac:dyDescent="0.25">
      <c r="A2492" s="34">
        <v>42941</v>
      </c>
      <c r="B2492" s="33" t="s">
        <v>3000</v>
      </c>
      <c r="C2492" s="160">
        <v>87</v>
      </c>
      <c r="D2492" s="161" t="s">
        <v>515</v>
      </c>
      <c r="E2492" s="161" t="s">
        <v>117</v>
      </c>
      <c r="F2492" s="202">
        <v>4838.5</v>
      </c>
      <c r="G2492" s="48"/>
      <c r="H2492" s="37"/>
      <c r="I2492" s="59" t="s">
        <v>2983</v>
      </c>
      <c r="J2492" s="36" t="s">
        <v>118</v>
      </c>
      <c r="K2492" s="65" t="s">
        <v>2216</v>
      </c>
      <c r="L2492" s="52" t="s">
        <v>2990</v>
      </c>
    </row>
    <row r="2493" spans="1:12" ht="15.75" customHeight="1" x14ac:dyDescent="0.25">
      <c r="A2493" s="34">
        <v>42941</v>
      </c>
      <c r="B2493" s="33" t="s">
        <v>3000</v>
      </c>
      <c r="C2493" s="160">
        <v>87</v>
      </c>
      <c r="D2493" s="161" t="s">
        <v>265</v>
      </c>
      <c r="E2493" s="161" t="s">
        <v>117</v>
      </c>
      <c r="F2493" s="202">
        <v>9452.5</v>
      </c>
      <c r="G2493" s="48"/>
      <c r="H2493" s="37"/>
      <c r="I2493" s="59" t="s">
        <v>2983</v>
      </c>
      <c r="J2493" s="36" t="s">
        <v>118</v>
      </c>
      <c r="K2493" s="65" t="s">
        <v>2216</v>
      </c>
      <c r="L2493" s="52" t="s">
        <v>2990</v>
      </c>
    </row>
    <row r="2494" spans="1:12" ht="15.75" customHeight="1" x14ac:dyDescent="0.25">
      <c r="A2494" s="34">
        <v>42941</v>
      </c>
      <c r="B2494" s="33" t="s">
        <v>3000</v>
      </c>
      <c r="C2494" s="160">
        <v>87</v>
      </c>
      <c r="D2494" s="161" t="s">
        <v>265</v>
      </c>
      <c r="E2494" s="161" t="s">
        <v>117</v>
      </c>
      <c r="F2494" s="202">
        <v>2089.5</v>
      </c>
      <c r="G2494" s="48">
        <v>3624</v>
      </c>
      <c r="H2494" s="55" t="s">
        <v>516</v>
      </c>
      <c r="I2494" s="59" t="s">
        <v>2983</v>
      </c>
      <c r="J2494" s="36" t="s">
        <v>118</v>
      </c>
      <c r="K2494" s="65" t="s">
        <v>2216</v>
      </c>
      <c r="L2494" s="52" t="s">
        <v>2990</v>
      </c>
    </row>
    <row r="2495" spans="1:12" ht="15.75" customHeight="1" x14ac:dyDescent="0.25">
      <c r="A2495" s="34">
        <v>42941</v>
      </c>
      <c r="B2495" s="33" t="s">
        <v>3000</v>
      </c>
      <c r="C2495" s="160">
        <v>87</v>
      </c>
      <c r="D2495" s="161" t="s">
        <v>265</v>
      </c>
      <c r="E2495" s="161" t="s">
        <v>117</v>
      </c>
      <c r="F2495" s="202">
        <v>7213.75</v>
      </c>
      <c r="G2495" s="48"/>
      <c r="H2495" s="37"/>
      <c r="I2495" s="59" t="s">
        <v>2983</v>
      </c>
      <c r="J2495" s="36" t="s">
        <v>118</v>
      </c>
      <c r="K2495" s="65" t="s">
        <v>2216</v>
      </c>
      <c r="L2495" s="52" t="s">
        <v>2990</v>
      </c>
    </row>
    <row r="2496" spans="1:12" ht="15.75" customHeight="1" x14ac:dyDescent="0.25">
      <c r="A2496" s="34">
        <v>42941</v>
      </c>
      <c r="B2496" s="33" t="s">
        <v>3000</v>
      </c>
      <c r="C2496" s="160">
        <v>87</v>
      </c>
      <c r="D2496" s="161" t="s">
        <v>265</v>
      </c>
      <c r="E2496" s="161" t="s">
        <v>117</v>
      </c>
      <c r="F2496" s="202">
        <v>248.75</v>
      </c>
      <c r="G2496" s="48"/>
      <c r="H2496" s="55"/>
      <c r="I2496" s="59" t="s">
        <v>2983</v>
      </c>
      <c r="J2496" s="36" t="s">
        <v>118</v>
      </c>
      <c r="K2496" s="65" t="s">
        <v>2216</v>
      </c>
      <c r="L2496" s="52" t="s">
        <v>2990</v>
      </c>
    </row>
    <row r="2497" spans="1:12" ht="15.75" customHeight="1" x14ac:dyDescent="0.25">
      <c r="A2497" s="34">
        <v>42941</v>
      </c>
      <c r="B2497" s="33" t="s">
        <v>3000</v>
      </c>
      <c r="C2497" s="160">
        <v>87</v>
      </c>
      <c r="D2497" s="161" t="s">
        <v>265</v>
      </c>
      <c r="E2497" s="161" t="s">
        <v>117</v>
      </c>
      <c r="F2497" s="202">
        <v>3468.5</v>
      </c>
      <c r="G2497" s="48"/>
      <c r="H2497" s="37"/>
      <c r="I2497" s="59" t="s">
        <v>2983</v>
      </c>
      <c r="J2497" s="36" t="s">
        <v>118</v>
      </c>
      <c r="K2497" s="65" t="s">
        <v>2216</v>
      </c>
      <c r="L2497" s="52" t="s">
        <v>2990</v>
      </c>
    </row>
    <row r="2498" spans="1:12" ht="15.75" customHeight="1" x14ac:dyDescent="0.25">
      <c r="A2498" s="34">
        <v>42941</v>
      </c>
      <c r="B2498" s="33" t="s">
        <v>3000</v>
      </c>
      <c r="C2498" s="160">
        <v>87</v>
      </c>
      <c r="D2498" s="161" t="s">
        <v>265</v>
      </c>
      <c r="E2498" s="161" t="s">
        <v>117</v>
      </c>
      <c r="F2498" s="202">
        <v>17114</v>
      </c>
      <c r="G2498" s="48"/>
      <c r="H2498" s="37"/>
      <c r="I2498" s="59" t="s">
        <v>2983</v>
      </c>
      <c r="J2498" s="36" t="s">
        <v>118</v>
      </c>
      <c r="K2498" s="65" t="s">
        <v>2216</v>
      </c>
      <c r="L2498" s="52" t="s">
        <v>2990</v>
      </c>
    </row>
    <row r="2499" spans="1:12" ht="15.75" customHeight="1" x14ac:dyDescent="0.25">
      <c r="A2499" s="34">
        <v>42941</v>
      </c>
      <c r="B2499" s="33" t="s">
        <v>3000</v>
      </c>
      <c r="C2499" s="160">
        <v>87</v>
      </c>
      <c r="D2499" s="161" t="s">
        <v>265</v>
      </c>
      <c r="E2499" s="161" t="s">
        <v>117</v>
      </c>
      <c r="F2499" s="202">
        <v>10945</v>
      </c>
      <c r="G2499" s="48">
        <v>3272</v>
      </c>
      <c r="H2499" s="37" t="s">
        <v>517</v>
      </c>
      <c r="I2499" s="59" t="s">
        <v>2983</v>
      </c>
      <c r="J2499" s="36" t="s">
        <v>118</v>
      </c>
      <c r="K2499" s="65" t="s">
        <v>2216</v>
      </c>
      <c r="L2499" s="52" t="s">
        <v>2990</v>
      </c>
    </row>
    <row r="2500" spans="1:12" ht="15.75" customHeight="1" x14ac:dyDescent="0.25">
      <c r="A2500" s="34">
        <v>42941</v>
      </c>
      <c r="B2500" s="33" t="s">
        <v>3000</v>
      </c>
      <c r="C2500" s="160">
        <v>87</v>
      </c>
      <c r="D2500" s="161" t="s">
        <v>265</v>
      </c>
      <c r="E2500" s="161" t="s">
        <v>117</v>
      </c>
      <c r="F2500" s="202">
        <v>4776</v>
      </c>
      <c r="G2500" s="48"/>
      <c r="H2500" s="37"/>
      <c r="I2500" s="59" t="s">
        <v>2983</v>
      </c>
      <c r="J2500" s="36" t="s">
        <v>118</v>
      </c>
      <c r="K2500" s="65" t="s">
        <v>2216</v>
      </c>
      <c r="L2500" s="52" t="s">
        <v>2990</v>
      </c>
    </row>
    <row r="2501" spans="1:12" ht="15.75" customHeight="1" x14ac:dyDescent="0.25">
      <c r="A2501" s="34">
        <v>42941</v>
      </c>
      <c r="B2501" s="33" t="s">
        <v>3000</v>
      </c>
      <c r="C2501" s="160">
        <v>87</v>
      </c>
      <c r="D2501" s="161" t="s">
        <v>444</v>
      </c>
      <c r="E2501" s="161" t="s">
        <v>366</v>
      </c>
      <c r="F2501" s="202">
        <v>9950</v>
      </c>
      <c r="G2501" s="48"/>
      <c r="H2501" s="37"/>
      <c r="I2501" s="59" t="s">
        <v>2983</v>
      </c>
      <c r="J2501" s="36" t="s">
        <v>118</v>
      </c>
      <c r="K2501" s="65" t="s">
        <v>2216</v>
      </c>
      <c r="L2501" s="52" t="s">
        <v>2990</v>
      </c>
    </row>
    <row r="2502" spans="1:12" ht="15.75" customHeight="1" x14ac:dyDescent="0.25">
      <c r="A2502" s="34">
        <v>42941</v>
      </c>
      <c r="B2502" s="33" t="s">
        <v>3000</v>
      </c>
      <c r="C2502" s="160">
        <v>87</v>
      </c>
      <c r="D2502" s="161" t="s">
        <v>443</v>
      </c>
      <c r="E2502" s="161" t="s">
        <v>117</v>
      </c>
      <c r="F2502" s="202">
        <v>101</v>
      </c>
      <c r="G2502" s="48">
        <v>2504</v>
      </c>
      <c r="H2502" s="37" t="s">
        <v>518</v>
      </c>
      <c r="I2502" s="59" t="s">
        <v>2983</v>
      </c>
      <c r="J2502" s="36" t="s">
        <v>118</v>
      </c>
      <c r="K2502" s="65" t="s">
        <v>2216</v>
      </c>
      <c r="L2502" s="52" t="s">
        <v>2990</v>
      </c>
    </row>
    <row r="2503" spans="1:12" ht="15.75" customHeight="1" x14ac:dyDescent="0.25">
      <c r="A2503" s="34">
        <v>42941</v>
      </c>
      <c r="B2503" s="33" t="s">
        <v>3000</v>
      </c>
      <c r="C2503" s="160">
        <v>87</v>
      </c>
      <c r="D2503" s="161" t="s">
        <v>443</v>
      </c>
      <c r="E2503" s="161" t="s">
        <v>117</v>
      </c>
      <c r="F2503" s="202">
        <v>55.25</v>
      </c>
      <c r="G2503" s="48"/>
      <c r="H2503" s="37"/>
      <c r="I2503" s="59" t="s">
        <v>2983</v>
      </c>
      <c r="J2503" s="36" t="s">
        <v>118</v>
      </c>
      <c r="K2503" s="65" t="s">
        <v>2216</v>
      </c>
      <c r="L2503" s="52" t="s">
        <v>2990</v>
      </c>
    </row>
    <row r="2504" spans="1:12" ht="15.75" customHeight="1" x14ac:dyDescent="0.25">
      <c r="A2504" s="34">
        <v>42941</v>
      </c>
      <c r="B2504" s="33" t="s">
        <v>3000</v>
      </c>
      <c r="C2504" s="157">
        <v>114</v>
      </c>
      <c r="D2504" s="35" t="s">
        <v>134</v>
      </c>
      <c r="E2504" s="39" t="s">
        <v>511</v>
      </c>
      <c r="F2504" s="200">
        <v>795.5</v>
      </c>
      <c r="G2504" s="48">
        <v>3409</v>
      </c>
      <c r="H2504" s="48" t="s">
        <v>218</v>
      </c>
      <c r="I2504" s="59" t="s">
        <v>2983</v>
      </c>
      <c r="J2504" s="36" t="s">
        <v>118</v>
      </c>
      <c r="K2504" s="65" t="s">
        <v>2216</v>
      </c>
      <c r="L2504" s="52" t="s">
        <v>2990</v>
      </c>
    </row>
    <row r="2505" spans="1:12" ht="15.75" customHeight="1" x14ac:dyDescent="0.25">
      <c r="A2505" s="34">
        <v>42941</v>
      </c>
      <c r="B2505" s="33" t="s">
        <v>3000</v>
      </c>
      <c r="C2505" s="157">
        <v>119</v>
      </c>
      <c r="D2505" s="35" t="s">
        <v>134</v>
      </c>
      <c r="E2505" s="39" t="s">
        <v>511</v>
      </c>
      <c r="F2505" s="200">
        <v>27527.35</v>
      </c>
      <c r="G2505" s="48">
        <v>3775</v>
      </c>
      <c r="H2505" s="48" t="s">
        <v>408</v>
      </c>
      <c r="I2505" s="59" t="s">
        <v>2983</v>
      </c>
      <c r="J2505" s="36" t="s">
        <v>118</v>
      </c>
      <c r="K2505" s="65" t="s">
        <v>2216</v>
      </c>
      <c r="L2505" s="52" t="s">
        <v>2990</v>
      </c>
    </row>
    <row r="2506" spans="1:12" ht="15.75" customHeight="1" x14ac:dyDescent="0.25">
      <c r="A2506" s="34">
        <v>42942</v>
      </c>
      <c r="B2506" s="33" t="s">
        <v>3000</v>
      </c>
      <c r="C2506" s="157">
        <v>21</v>
      </c>
      <c r="D2506" s="35" t="s">
        <v>219</v>
      </c>
      <c r="E2506" s="35" t="s">
        <v>523</v>
      </c>
      <c r="F2506" s="202">
        <v>169.5</v>
      </c>
      <c r="G2506" s="48" t="s">
        <v>71</v>
      </c>
      <c r="H2506" s="37"/>
      <c r="I2506" s="55" t="s">
        <v>2983</v>
      </c>
      <c r="J2506" s="36" t="s">
        <v>142</v>
      </c>
      <c r="K2506" s="48" t="s">
        <v>2977</v>
      </c>
      <c r="L2506" s="52" t="s">
        <v>2989</v>
      </c>
    </row>
    <row r="2507" spans="1:12" ht="15.75" customHeight="1" x14ac:dyDescent="0.25">
      <c r="A2507" s="34">
        <v>42942</v>
      </c>
      <c r="B2507" s="33" t="s">
        <v>3000</v>
      </c>
      <c r="C2507" s="157">
        <v>21</v>
      </c>
      <c r="D2507" s="35" t="s">
        <v>219</v>
      </c>
      <c r="E2507" s="35" t="s">
        <v>524</v>
      </c>
      <c r="F2507" s="202">
        <v>115.5</v>
      </c>
      <c r="G2507" s="48" t="s">
        <v>71</v>
      </c>
      <c r="H2507" s="37"/>
      <c r="I2507" s="55" t="s">
        <v>2983</v>
      </c>
      <c r="J2507" s="36" t="s">
        <v>142</v>
      </c>
      <c r="K2507" s="48" t="s">
        <v>2977</v>
      </c>
      <c r="L2507" s="52" t="s">
        <v>2989</v>
      </c>
    </row>
    <row r="2508" spans="1:12" ht="15.75" customHeight="1" x14ac:dyDescent="0.25">
      <c r="A2508" s="34">
        <v>42942</v>
      </c>
      <c r="B2508" s="33" t="s">
        <v>3000</v>
      </c>
      <c r="C2508" s="157">
        <v>21</v>
      </c>
      <c r="D2508" s="35" t="s">
        <v>219</v>
      </c>
      <c r="E2508" s="35" t="s">
        <v>237</v>
      </c>
      <c r="F2508" s="202">
        <v>220</v>
      </c>
      <c r="G2508" s="48" t="s">
        <v>71</v>
      </c>
      <c r="H2508" s="37"/>
      <c r="I2508" s="55" t="s">
        <v>2983</v>
      </c>
      <c r="J2508" s="36" t="s">
        <v>142</v>
      </c>
      <c r="K2508" s="48" t="s">
        <v>2977</v>
      </c>
      <c r="L2508" s="52" t="s">
        <v>2989</v>
      </c>
    </row>
    <row r="2509" spans="1:12" ht="15.75" customHeight="1" x14ac:dyDescent="0.25">
      <c r="A2509" s="34">
        <v>42942</v>
      </c>
      <c r="B2509" s="33" t="s">
        <v>3000</v>
      </c>
      <c r="C2509" s="157">
        <v>21</v>
      </c>
      <c r="D2509" s="35" t="s">
        <v>219</v>
      </c>
      <c r="E2509" s="35" t="s">
        <v>178</v>
      </c>
      <c r="F2509" s="202">
        <v>51.25</v>
      </c>
      <c r="G2509" s="48" t="s">
        <v>71</v>
      </c>
      <c r="H2509" s="37"/>
      <c r="I2509" s="55" t="s">
        <v>2983</v>
      </c>
      <c r="J2509" s="36" t="s">
        <v>142</v>
      </c>
      <c r="K2509" s="52" t="s">
        <v>2989</v>
      </c>
      <c r="L2509" s="52" t="s">
        <v>2989</v>
      </c>
    </row>
    <row r="2510" spans="1:12" ht="15.75" customHeight="1" x14ac:dyDescent="0.25">
      <c r="A2510" s="34">
        <v>42942</v>
      </c>
      <c r="B2510" s="33" t="s">
        <v>3000</v>
      </c>
      <c r="C2510" s="157">
        <v>21</v>
      </c>
      <c r="D2510" s="35" t="s">
        <v>219</v>
      </c>
      <c r="E2510" s="35" t="s">
        <v>525</v>
      </c>
      <c r="F2510" s="202">
        <v>150</v>
      </c>
      <c r="G2510" s="48" t="s">
        <v>71</v>
      </c>
      <c r="H2510" s="37"/>
      <c r="I2510" s="55" t="s">
        <v>2983</v>
      </c>
      <c r="J2510" s="36" t="s">
        <v>142</v>
      </c>
      <c r="K2510" s="52" t="s">
        <v>2977</v>
      </c>
      <c r="L2510" s="52" t="s">
        <v>2975</v>
      </c>
    </row>
    <row r="2511" spans="1:12" ht="15.75" customHeight="1" x14ac:dyDescent="0.25">
      <c r="A2511" s="34">
        <v>42942</v>
      </c>
      <c r="B2511" s="33" t="s">
        <v>3000</v>
      </c>
      <c r="C2511" s="157">
        <v>21</v>
      </c>
      <c r="D2511" s="35" t="s">
        <v>219</v>
      </c>
      <c r="E2511" s="35" t="s">
        <v>526</v>
      </c>
      <c r="F2511" s="202">
        <v>1258</v>
      </c>
      <c r="G2511" s="48" t="s">
        <v>71</v>
      </c>
      <c r="H2511" s="37"/>
      <c r="I2511" s="55" t="s">
        <v>2983</v>
      </c>
      <c r="J2511" s="36" t="s">
        <v>142</v>
      </c>
      <c r="K2511" s="52" t="s">
        <v>2989</v>
      </c>
      <c r="L2511" s="52" t="s">
        <v>2989</v>
      </c>
    </row>
    <row r="2512" spans="1:12" ht="15.75" customHeight="1" x14ac:dyDescent="0.25">
      <c r="A2512" s="34">
        <v>42942</v>
      </c>
      <c r="B2512" s="33" t="s">
        <v>3000</v>
      </c>
      <c r="C2512" s="157">
        <v>21</v>
      </c>
      <c r="D2512" s="35" t="s">
        <v>219</v>
      </c>
      <c r="E2512" s="35" t="s">
        <v>527</v>
      </c>
      <c r="F2512" s="202">
        <v>490</v>
      </c>
      <c r="G2512" s="48" t="s">
        <v>71</v>
      </c>
      <c r="H2512" s="37"/>
      <c r="I2512" s="55" t="s">
        <v>2983</v>
      </c>
      <c r="J2512" s="36" t="s">
        <v>142</v>
      </c>
      <c r="K2512" s="48" t="s">
        <v>2979</v>
      </c>
      <c r="L2512" s="52" t="s">
        <v>2979</v>
      </c>
    </row>
    <row r="2513" spans="1:12" ht="15.75" customHeight="1" x14ac:dyDescent="0.25">
      <c r="A2513" s="34">
        <v>42942</v>
      </c>
      <c r="B2513" s="33" t="s">
        <v>3000</v>
      </c>
      <c r="C2513" s="157">
        <v>21</v>
      </c>
      <c r="D2513" s="35" t="s">
        <v>219</v>
      </c>
      <c r="E2513" s="35" t="s">
        <v>238</v>
      </c>
      <c r="F2513" s="202">
        <v>41</v>
      </c>
      <c r="G2513" s="48" t="s">
        <v>71</v>
      </c>
      <c r="H2513" s="37"/>
      <c r="I2513" s="55" t="s">
        <v>2983</v>
      </c>
      <c r="J2513" s="36" t="s">
        <v>142</v>
      </c>
      <c r="K2513" s="48" t="s">
        <v>2977</v>
      </c>
      <c r="L2513" s="52" t="s">
        <v>2989</v>
      </c>
    </row>
    <row r="2514" spans="1:12" ht="15.75" customHeight="1" x14ac:dyDescent="0.25">
      <c r="A2514" s="34">
        <v>42942</v>
      </c>
      <c r="B2514" s="33" t="s">
        <v>3000</v>
      </c>
      <c r="C2514" s="157">
        <v>69</v>
      </c>
      <c r="D2514" s="35" t="s">
        <v>532</v>
      </c>
      <c r="E2514" s="35" t="s">
        <v>533</v>
      </c>
      <c r="F2514" s="200">
        <v>300</v>
      </c>
      <c r="G2514" s="48" t="s">
        <v>71</v>
      </c>
      <c r="H2514" s="55" t="s">
        <v>71</v>
      </c>
      <c r="I2514" s="55" t="s">
        <v>2983</v>
      </c>
      <c r="J2514" s="36" t="s">
        <v>118</v>
      </c>
      <c r="K2514" s="48" t="s">
        <v>10</v>
      </c>
      <c r="L2514" s="52" t="s">
        <v>10</v>
      </c>
    </row>
    <row r="2515" spans="1:12" ht="15.75" customHeight="1" x14ac:dyDescent="0.25">
      <c r="A2515" s="34">
        <v>42942</v>
      </c>
      <c r="B2515" s="33" t="s">
        <v>3000</v>
      </c>
      <c r="C2515" s="157">
        <v>88</v>
      </c>
      <c r="D2515" s="35" t="s">
        <v>127</v>
      </c>
      <c r="E2515" s="35" t="s">
        <v>460</v>
      </c>
      <c r="F2515" s="202">
        <v>1760</v>
      </c>
      <c r="G2515" s="48">
        <v>936</v>
      </c>
      <c r="H2515" s="48" t="s">
        <v>309</v>
      </c>
      <c r="I2515" s="55" t="s">
        <v>2983</v>
      </c>
      <c r="J2515" s="36" t="s">
        <v>118</v>
      </c>
      <c r="K2515" s="65" t="s">
        <v>2216</v>
      </c>
      <c r="L2515" s="52" t="s">
        <v>2990</v>
      </c>
    </row>
    <row r="2516" spans="1:12" ht="15.75" customHeight="1" x14ac:dyDescent="0.25">
      <c r="A2516" s="34">
        <v>42942</v>
      </c>
      <c r="B2516" s="33" t="s">
        <v>3000</v>
      </c>
      <c r="C2516" s="157">
        <v>88</v>
      </c>
      <c r="D2516" s="35" t="s">
        <v>127</v>
      </c>
      <c r="E2516" s="35" t="s">
        <v>467</v>
      </c>
      <c r="F2516" s="202">
        <v>500</v>
      </c>
      <c r="G2516" s="48">
        <v>3035</v>
      </c>
      <c r="H2516" s="48" t="s">
        <v>522</v>
      </c>
      <c r="I2516" s="55" t="s">
        <v>2983</v>
      </c>
      <c r="J2516" s="36" t="s">
        <v>118</v>
      </c>
      <c r="K2516" s="65" t="s">
        <v>2216</v>
      </c>
      <c r="L2516" s="52" t="s">
        <v>2990</v>
      </c>
    </row>
    <row r="2517" spans="1:12" ht="15.75" customHeight="1" x14ac:dyDescent="0.25">
      <c r="A2517" s="34">
        <v>42942</v>
      </c>
      <c r="B2517" s="33" t="s">
        <v>3000</v>
      </c>
      <c r="C2517" s="157">
        <v>89</v>
      </c>
      <c r="D2517" s="35" t="s">
        <v>127</v>
      </c>
      <c r="E2517" s="39" t="s">
        <v>528</v>
      </c>
      <c r="F2517" s="202">
        <v>1200</v>
      </c>
      <c r="G2517" s="48">
        <v>1320</v>
      </c>
      <c r="H2517" s="48" t="s">
        <v>393</v>
      </c>
      <c r="I2517" s="55" t="s">
        <v>2983</v>
      </c>
      <c r="J2517" s="36" t="s">
        <v>118</v>
      </c>
      <c r="K2517" s="65" t="s">
        <v>2216</v>
      </c>
      <c r="L2517" s="52" t="s">
        <v>2990</v>
      </c>
    </row>
    <row r="2518" spans="1:12" ht="15.75" customHeight="1" x14ac:dyDescent="0.25">
      <c r="A2518" s="34">
        <v>42942</v>
      </c>
      <c r="B2518" s="33" t="s">
        <v>3000</v>
      </c>
      <c r="C2518" s="157">
        <v>89</v>
      </c>
      <c r="D2518" s="35" t="s">
        <v>127</v>
      </c>
      <c r="E2518" s="39" t="s">
        <v>507</v>
      </c>
      <c r="F2518" s="202">
        <v>500</v>
      </c>
      <c r="G2518" s="48">
        <v>958</v>
      </c>
      <c r="H2518" s="48" t="s">
        <v>529</v>
      </c>
      <c r="I2518" s="55" t="s">
        <v>2983</v>
      </c>
      <c r="J2518" s="36" t="s">
        <v>118</v>
      </c>
      <c r="K2518" s="48" t="s">
        <v>10</v>
      </c>
      <c r="L2518" s="52" t="s">
        <v>10</v>
      </c>
    </row>
    <row r="2519" spans="1:12" ht="15.75" customHeight="1" x14ac:dyDescent="0.25">
      <c r="A2519" s="34">
        <v>42942</v>
      </c>
      <c r="B2519" s="33" t="s">
        <v>3000</v>
      </c>
      <c r="C2519" s="157">
        <v>89</v>
      </c>
      <c r="D2519" s="35" t="s">
        <v>127</v>
      </c>
      <c r="E2519" s="54" t="s">
        <v>530</v>
      </c>
      <c r="F2519" s="202">
        <v>1300</v>
      </c>
      <c r="G2519" s="48">
        <v>550</v>
      </c>
      <c r="H2519" s="48" t="s">
        <v>531</v>
      </c>
      <c r="I2519" s="55" t="s">
        <v>2983</v>
      </c>
      <c r="J2519" s="36" t="s">
        <v>118</v>
      </c>
      <c r="K2519" s="48" t="s">
        <v>10</v>
      </c>
      <c r="L2519" s="52" t="s">
        <v>10</v>
      </c>
    </row>
    <row r="2520" spans="1:12" ht="15.75" customHeight="1" x14ac:dyDescent="0.25">
      <c r="A2520" s="34">
        <v>42942</v>
      </c>
      <c r="B2520" s="33" t="s">
        <v>3000</v>
      </c>
      <c r="C2520" s="157">
        <v>89</v>
      </c>
      <c r="D2520" s="35" t="s">
        <v>127</v>
      </c>
      <c r="E2520" s="39" t="s">
        <v>528</v>
      </c>
      <c r="F2520" s="202">
        <v>400</v>
      </c>
      <c r="G2520" s="48">
        <v>3908</v>
      </c>
      <c r="H2520" s="48" t="s">
        <v>236</v>
      </c>
      <c r="I2520" s="55" t="s">
        <v>2983</v>
      </c>
      <c r="J2520" s="36" t="s">
        <v>118</v>
      </c>
      <c r="K2520" s="65" t="s">
        <v>2216</v>
      </c>
      <c r="L2520" s="52" t="s">
        <v>2990</v>
      </c>
    </row>
    <row r="2521" spans="1:12" ht="15.75" customHeight="1" x14ac:dyDescent="0.25">
      <c r="A2521" s="34">
        <v>42942</v>
      </c>
      <c r="B2521" s="33" t="s">
        <v>3000</v>
      </c>
      <c r="C2521" s="157">
        <v>90</v>
      </c>
      <c r="D2521" s="35" t="s">
        <v>443</v>
      </c>
      <c r="E2521" s="35" t="s">
        <v>117</v>
      </c>
      <c r="F2521" s="202">
        <v>174</v>
      </c>
      <c r="G2521" s="48">
        <v>1803</v>
      </c>
      <c r="H2521" s="37" t="s">
        <v>519</v>
      </c>
      <c r="I2521" s="59" t="s">
        <v>2983</v>
      </c>
      <c r="J2521" s="36" t="s">
        <v>118</v>
      </c>
      <c r="K2521" s="65" t="s">
        <v>2216</v>
      </c>
      <c r="L2521" s="52" t="s">
        <v>2990</v>
      </c>
    </row>
    <row r="2522" spans="1:12" ht="15.75" customHeight="1" x14ac:dyDescent="0.25">
      <c r="A2522" s="34">
        <v>42942</v>
      </c>
      <c r="B2522" s="33" t="s">
        <v>3000</v>
      </c>
      <c r="C2522" s="157">
        <v>90</v>
      </c>
      <c r="D2522" s="35" t="s">
        <v>443</v>
      </c>
      <c r="E2522" s="35" t="s">
        <v>117</v>
      </c>
      <c r="F2522" s="202">
        <v>8.5</v>
      </c>
      <c r="G2522" s="48">
        <v>2504</v>
      </c>
      <c r="H2522" s="37" t="s">
        <v>518</v>
      </c>
      <c r="I2522" s="59" t="s">
        <v>2983</v>
      </c>
      <c r="J2522" s="36" t="s">
        <v>118</v>
      </c>
      <c r="K2522" s="65" t="s">
        <v>2216</v>
      </c>
      <c r="L2522" s="52" t="s">
        <v>2990</v>
      </c>
    </row>
    <row r="2523" spans="1:12" ht="15.75" customHeight="1" x14ac:dyDescent="0.25">
      <c r="A2523" s="34">
        <v>42942</v>
      </c>
      <c r="B2523" s="33" t="s">
        <v>3000</v>
      </c>
      <c r="C2523" s="157">
        <v>90</v>
      </c>
      <c r="D2523" s="35" t="s">
        <v>443</v>
      </c>
      <c r="E2523" s="35" t="s">
        <v>117</v>
      </c>
      <c r="F2523" s="202">
        <v>82.5</v>
      </c>
      <c r="G2523" s="48"/>
      <c r="H2523" s="55"/>
      <c r="I2523" s="59" t="s">
        <v>2983</v>
      </c>
      <c r="J2523" s="36" t="s">
        <v>118</v>
      </c>
      <c r="K2523" s="65" t="s">
        <v>2216</v>
      </c>
      <c r="L2523" s="52" t="s">
        <v>2990</v>
      </c>
    </row>
    <row r="2524" spans="1:12" ht="15.75" customHeight="1" x14ac:dyDescent="0.25">
      <c r="A2524" s="34">
        <v>42942</v>
      </c>
      <c r="B2524" s="33" t="s">
        <v>3000</v>
      </c>
      <c r="C2524" s="157">
        <v>90</v>
      </c>
      <c r="D2524" s="35" t="s">
        <v>520</v>
      </c>
      <c r="E2524" s="35" t="s">
        <v>521</v>
      </c>
      <c r="F2524" s="202">
        <v>3945</v>
      </c>
      <c r="G2524" s="48"/>
      <c r="H2524" s="55"/>
      <c r="I2524" s="59" t="s">
        <v>2983</v>
      </c>
      <c r="J2524" s="36" t="s">
        <v>118</v>
      </c>
      <c r="K2524" s="65" t="s">
        <v>2216</v>
      </c>
      <c r="L2524" s="52" t="s">
        <v>2990</v>
      </c>
    </row>
    <row r="2525" spans="1:12" ht="15.75" customHeight="1" x14ac:dyDescent="0.25">
      <c r="A2525" s="34">
        <v>42942</v>
      </c>
      <c r="B2525" s="33" t="s">
        <v>3000</v>
      </c>
      <c r="C2525" s="157">
        <v>90</v>
      </c>
      <c r="D2525" s="35" t="s">
        <v>443</v>
      </c>
      <c r="E2525" s="35" t="s">
        <v>425</v>
      </c>
      <c r="F2525" s="202">
        <v>11395.5</v>
      </c>
      <c r="G2525" s="48"/>
      <c r="H2525" s="55"/>
      <c r="I2525" s="59" t="s">
        <v>2983</v>
      </c>
      <c r="J2525" s="36" t="s">
        <v>118</v>
      </c>
      <c r="K2525" s="65" t="s">
        <v>2216</v>
      </c>
      <c r="L2525" s="52" t="s">
        <v>2990</v>
      </c>
    </row>
    <row r="2526" spans="1:12" ht="15.75" customHeight="1" x14ac:dyDescent="0.25">
      <c r="A2526" s="34">
        <v>42942</v>
      </c>
      <c r="B2526" s="33" t="s">
        <v>3000</v>
      </c>
      <c r="C2526" s="157">
        <v>90</v>
      </c>
      <c r="D2526" s="35" t="s">
        <v>319</v>
      </c>
      <c r="E2526" s="35" t="s">
        <v>117</v>
      </c>
      <c r="F2526" s="202">
        <v>4525</v>
      </c>
      <c r="G2526" s="48"/>
      <c r="H2526" s="55"/>
      <c r="I2526" s="55" t="s">
        <v>2983</v>
      </c>
      <c r="J2526" s="36" t="s">
        <v>118</v>
      </c>
      <c r="K2526" s="65" t="s">
        <v>2216</v>
      </c>
      <c r="L2526" s="52" t="s">
        <v>2990</v>
      </c>
    </row>
    <row r="2527" spans="1:12" ht="15.75" customHeight="1" x14ac:dyDescent="0.25">
      <c r="A2527" s="34">
        <v>42942</v>
      </c>
      <c r="B2527" s="33" t="s">
        <v>3000</v>
      </c>
      <c r="C2527" s="157">
        <v>90</v>
      </c>
      <c r="D2527" s="35" t="s">
        <v>319</v>
      </c>
      <c r="E2527" s="35" t="s">
        <v>117</v>
      </c>
      <c r="F2527" s="202">
        <v>10410</v>
      </c>
      <c r="G2527" s="48"/>
      <c r="H2527" s="55"/>
      <c r="I2527" s="55" t="s">
        <v>2983</v>
      </c>
      <c r="J2527" s="36" t="s">
        <v>118</v>
      </c>
      <c r="K2527" s="65" t="s">
        <v>2216</v>
      </c>
      <c r="L2527" s="52" t="s">
        <v>2990</v>
      </c>
    </row>
    <row r="2528" spans="1:12" ht="15.75" customHeight="1" x14ac:dyDescent="0.25">
      <c r="A2528" s="34">
        <v>42942</v>
      </c>
      <c r="B2528" s="33" t="s">
        <v>3000</v>
      </c>
      <c r="C2528" s="157">
        <v>90</v>
      </c>
      <c r="D2528" s="35" t="s">
        <v>270</v>
      </c>
      <c r="E2528" s="35" t="s">
        <v>117</v>
      </c>
      <c r="F2528" s="202">
        <v>565</v>
      </c>
      <c r="G2528" s="48"/>
      <c r="H2528" s="55"/>
      <c r="I2528" s="55" t="s">
        <v>2983</v>
      </c>
      <c r="J2528" s="36" t="s">
        <v>118</v>
      </c>
      <c r="K2528" s="65" t="s">
        <v>2216</v>
      </c>
      <c r="L2528" s="52" t="s">
        <v>2990</v>
      </c>
    </row>
    <row r="2529" spans="1:12" ht="15.75" customHeight="1" x14ac:dyDescent="0.25">
      <c r="A2529" s="34">
        <v>42942</v>
      </c>
      <c r="B2529" s="33" t="s">
        <v>3000</v>
      </c>
      <c r="C2529" s="157">
        <v>90</v>
      </c>
      <c r="D2529" s="35" t="s">
        <v>270</v>
      </c>
      <c r="E2529" s="35" t="s">
        <v>117</v>
      </c>
      <c r="F2529" s="202">
        <v>487</v>
      </c>
      <c r="G2529" s="48"/>
      <c r="H2529" s="55"/>
      <c r="I2529" s="55" t="s">
        <v>2983</v>
      </c>
      <c r="J2529" s="36" t="s">
        <v>118</v>
      </c>
      <c r="K2529" s="65" t="s">
        <v>2216</v>
      </c>
      <c r="L2529" s="52" t="s">
        <v>2990</v>
      </c>
    </row>
    <row r="2530" spans="1:12" ht="15.75" customHeight="1" x14ac:dyDescent="0.25">
      <c r="A2530" s="34">
        <v>42942</v>
      </c>
      <c r="B2530" s="33" t="s">
        <v>3000</v>
      </c>
      <c r="C2530" s="157">
        <v>90</v>
      </c>
      <c r="D2530" s="35" t="s">
        <v>534</v>
      </c>
      <c r="E2530" s="35" t="s">
        <v>175</v>
      </c>
      <c r="F2530" s="202">
        <v>35000</v>
      </c>
      <c r="G2530" s="48"/>
      <c r="H2530" s="55"/>
      <c r="I2530" s="55" t="s">
        <v>2983</v>
      </c>
      <c r="J2530" s="36" t="s">
        <v>118</v>
      </c>
      <c r="K2530" s="65" t="s">
        <v>2216</v>
      </c>
      <c r="L2530" s="52" t="s">
        <v>2990</v>
      </c>
    </row>
    <row r="2531" spans="1:12" ht="15.75" customHeight="1" x14ac:dyDescent="0.25">
      <c r="A2531" s="34">
        <v>42942</v>
      </c>
      <c r="B2531" s="33" t="s">
        <v>3000</v>
      </c>
      <c r="C2531" s="157">
        <v>90</v>
      </c>
      <c r="D2531" s="35" t="s">
        <v>171</v>
      </c>
      <c r="E2531" s="35" t="s">
        <v>117</v>
      </c>
      <c r="F2531" s="202">
        <v>5602</v>
      </c>
      <c r="G2531" s="48"/>
      <c r="H2531" s="55"/>
      <c r="I2531" s="55" t="s">
        <v>2983</v>
      </c>
      <c r="J2531" s="36" t="s">
        <v>118</v>
      </c>
      <c r="K2531" s="65" t="s">
        <v>2216</v>
      </c>
      <c r="L2531" s="52" t="s">
        <v>2990</v>
      </c>
    </row>
    <row r="2532" spans="1:12" ht="15.75" customHeight="1" x14ac:dyDescent="0.25">
      <c r="A2532" s="34">
        <v>42942</v>
      </c>
      <c r="B2532" s="33" t="s">
        <v>3000</v>
      </c>
      <c r="C2532" s="157">
        <v>185</v>
      </c>
      <c r="D2532" s="180" t="s">
        <v>121</v>
      </c>
      <c r="E2532" s="180" t="s">
        <v>631</v>
      </c>
      <c r="F2532" s="200">
        <v>460.5</v>
      </c>
      <c r="G2532" s="48"/>
      <c r="H2532" s="37"/>
      <c r="I2532" s="55" t="s">
        <v>2983</v>
      </c>
      <c r="J2532" s="36" t="s">
        <v>118</v>
      </c>
      <c r="K2532" s="52" t="s">
        <v>2216</v>
      </c>
      <c r="L2532" s="52"/>
    </row>
    <row r="2533" spans="1:12" ht="15.75" customHeight="1" x14ac:dyDescent="0.25">
      <c r="A2533" s="34">
        <v>42943</v>
      </c>
      <c r="B2533" s="33" t="s">
        <v>3000</v>
      </c>
      <c r="C2533" s="157">
        <v>92</v>
      </c>
      <c r="D2533" s="35" t="s">
        <v>443</v>
      </c>
      <c r="E2533" s="35" t="s">
        <v>535</v>
      </c>
      <c r="F2533" s="202">
        <v>1254</v>
      </c>
      <c r="G2533" s="48"/>
      <c r="H2533" s="55"/>
      <c r="I2533" s="55" t="s">
        <v>2983</v>
      </c>
      <c r="J2533" s="36" t="s">
        <v>118</v>
      </c>
      <c r="K2533" s="65" t="s">
        <v>2216</v>
      </c>
      <c r="L2533" s="52" t="s">
        <v>2990</v>
      </c>
    </row>
    <row r="2534" spans="1:12" ht="15.75" customHeight="1" x14ac:dyDescent="0.25">
      <c r="A2534" s="34">
        <v>42943</v>
      </c>
      <c r="B2534" s="33" t="s">
        <v>3000</v>
      </c>
      <c r="C2534" s="157">
        <v>92</v>
      </c>
      <c r="D2534" s="35" t="s">
        <v>54</v>
      </c>
      <c r="E2534" s="35" t="s">
        <v>117</v>
      </c>
      <c r="F2534" s="202">
        <v>524</v>
      </c>
      <c r="G2534" s="48">
        <v>2477</v>
      </c>
      <c r="H2534" s="55" t="s">
        <v>536</v>
      </c>
      <c r="I2534" s="55" t="s">
        <v>2983</v>
      </c>
      <c r="J2534" s="36" t="s">
        <v>118</v>
      </c>
      <c r="K2534" s="65" t="s">
        <v>2216</v>
      </c>
      <c r="L2534" s="52" t="s">
        <v>2990</v>
      </c>
    </row>
    <row r="2535" spans="1:12" ht="15.75" customHeight="1" x14ac:dyDescent="0.25">
      <c r="A2535" s="34">
        <v>42943</v>
      </c>
      <c r="B2535" s="33" t="s">
        <v>3000</v>
      </c>
      <c r="C2535" s="157">
        <v>92</v>
      </c>
      <c r="D2535" s="35" t="s">
        <v>54</v>
      </c>
      <c r="E2535" s="35" t="s">
        <v>117</v>
      </c>
      <c r="F2535" s="202">
        <v>187</v>
      </c>
      <c r="G2535" s="48">
        <v>4116</v>
      </c>
      <c r="H2535" s="55" t="s">
        <v>359</v>
      </c>
      <c r="I2535" s="55" t="s">
        <v>2983</v>
      </c>
      <c r="J2535" s="36" t="s">
        <v>118</v>
      </c>
      <c r="K2535" s="65" t="s">
        <v>2216</v>
      </c>
      <c r="L2535" s="52" t="s">
        <v>2990</v>
      </c>
    </row>
    <row r="2536" spans="1:12" ht="15.75" customHeight="1" x14ac:dyDescent="0.25">
      <c r="A2536" s="34">
        <v>42943</v>
      </c>
      <c r="B2536" s="33" t="s">
        <v>3000</v>
      </c>
      <c r="C2536" s="157">
        <v>92</v>
      </c>
      <c r="D2536" s="35" t="s">
        <v>54</v>
      </c>
      <c r="E2536" s="35" t="s">
        <v>117</v>
      </c>
      <c r="F2536" s="202">
        <v>46.5</v>
      </c>
      <c r="G2536" s="48">
        <v>4251</v>
      </c>
      <c r="H2536" s="55" t="s">
        <v>537</v>
      </c>
      <c r="I2536" s="55" t="s">
        <v>2983</v>
      </c>
      <c r="J2536" s="36" t="s">
        <v>118</v>
      </c>
      <c r="K2536" s="65" t="s">
        <v>2216</v>
      </c>
      <c r="L2536" s="52" t="s">
        <v>2990</v>
      </c>
    </row>
    <row r="2537" spans="1:12" ht="15.75" customHeight="1" x14ac:dyDescent="0.25">
      <c r="A2537" s="34">
        <v>42945</v>
      </c>
      <c r="B2537" s="33" t="s">
        <v>3000</v>
      </c>
      <c r="C2537" s="157">
        <v>68</v>
      </c>
      <c r="D2537" s="35" t="s">
        <v>538</v>
      </c>
      <c r="E2537" s="35" t="s">
        <v>539</v>
      </c>
      <c r="F2537" s="200">
        <v>200</v>
      </c>
      <c r="G2537" s="48" t="s">
        <v>71</v>
      </c>
      <c r="H2537" s="55" t="s">
        <v>71</v>
      </c>
      <c r="I2537" s="55" t="s">
        <v>2983</v>
      </c>
      <c r="J2537" s="36" t="s">
        <v>118</v>
      </c>
      <c r="K2537" s="48" t="s">
        <v>10</v>
      </c>
      <c r="L2537" s="52" t="s">
        <v>10</v>
      </c>
    </row>
    <row r="2538" spans="1:12" ht="15.75" customHeight="1" x14ac:dyDescent="0.25">
      <c r="A2538" s="34">
        <v>42945</v>
      </c>
      <c r="B2538" s="33" t="s">
        <v>3000</v>
      </c>
      <c r="C2538" s="157">
        <v>92</v>
      </c>
      <c r="D2538" s="35" t="s">
        <v>91</v>
      </c>
      <c r="E2538" s="35" t="s">
        <v>117</v>
      </c>
      <c r="F2538" s="202">
        <v>50</v>
      </c>
      <c r="G2538" s="48" t="s">
        <v>71</v>
      </c>
      <c r="H2538" s="55" t="s">
        <v>71</v>
      </c>
      <c r="I2538" s="55" t="s">
        <v>2983</v>
      </c>
      <c r="J2538" s="36" t="s">
        <v>118</v>
      </c>
      <c r="K2538" s="65" t="s">
        <v>2216</v>
      </c>
      <c r="L2538" s="52" t="s">
        <v>2990</v>
      </c>
    </row>
    <row r="2539" spans="1:12" ht="15.75" customHeight="1" x14ac:dyDescent="0.25">
      <c r="A2539" s="34">
        <v>42945</v>
      </c>
      <c r="B2539" s="33" t="s">
        <v>3000</v>
      </c>
      <c r="C2539" s="157">
        <v>92</v>
      </c>
      <c r="D2539" s="35" t="s">
        <v>540</v>
      </c>
      <c r="E2539" s="35" t="s">
        <v>117</v>
      </c>
      <c r="F2539" s="202">
        <v>540</v>
      </c>
      <c r="G2539" s="48"/>
      <c r="H2539" s="55"/>
      <c r="I2539" s="55" t="s">
        <v>2983</v>
      </c>
      <c r="J2539" s="36" t="s">
        <v>118</v>
      </c>
      <c r="K2539" s="65" t="s">
        <v>2216</v>
      </c>
      <c r="L2539" s="52" t="s">
        <v>2990</v>
      </c>
    </row>
    <row r="2540" spans="1:12" ht="15.75" customHeight="1" x14ac:dyDescent="0.25">
      <c r="A2540" s="34">
        <v>42945</v>
      </c>
      <c r="B2540" s="33" t="s">
        <v>3000</v>
      </c>
      <c r="C2540" s="157">
        <v>92</v>
      </c>
      <c r="D2540" s="35" t="s">
        <v>540</v>
      </c>
      <c r="E2540" s="35" t="s">
        <v>117</v>
      </c>
      <c r="F2540" s="202">
        <v>730</v>
      </c>
      <c r="G2540" s="48">
        <v>691</v>
      </c>
      <c r="H2540" s="55" t="s">
        <v>121</v>
      </c>
      <c r="I2540" s="55" t="s">
        <v>2983</v>
      </c>
      <c r="J2540" s="36" t="s">
        <v>118</v>
      </c>
      <c r="K2540" s="65" t="s">
        <v>2216</v>
      </c>
      <c r="L2540" s="52" t="s">
        <v>2990</v>
      </c>
    </row>
    <row r="2541" spans="1:12" ht="15.75" customHeight="1" x14ac:dyDescent="0.25">
      <c r="A2541" s="34">
        <v>42946</v>
      </c>
      <c r="B2541" s="33" t="s">
        <v>3000</v>
      </c>
      <c r="C2541" s="157">
        <v>93</v>
      </c>
      <c r="D2541" s="35" t="s">
        <v>271</v>
      </c>
      <c r="E2541" s="39" t="s">
        <v>541</v>
      </c>
      <c r="F2541" s="200">
        <v>200</v>
      </c>
      <c r="G2541" s="48">
        <v>2615</v>
      </c>
      <c r="H2541" s="48" t="s">
        <v>542</v>
      </c>
      <c r="I2541" s="55" t="s">
        <v>2983</v>
      </c>
      <c r="J2541" s="36" t="s">
        <v>118</v>
      </c>
      <c r="K2541" s="65" t="s">
        <v>2216</v>
      </c>
      <c r="L2541" s="52" t="s">
        <v>2990</v>
      </c>
    </row>
    <row r="2542" spans="1:12" ht="15.75" customHeight="1" x14ac:dyDescent="0.25">
      <c r="A2542" s="34">
        <v>42946</v>
      </c>
      <c r="B2542" s="33" t="s">
        <v>3000</v>
      </c>
      <c r="C2542" s="157">
        <v>93</v>
      </c>
      <c r="D2542" s="35" t="s">
        <v>271</v>
      </c>
      <c r="E2542" s="39" t="s">
        <v>277</v>
      </c>
      <c r="F2542" s="200">
        <v>700</v>
      </c>
      <c r="G2542" s="48">
        <v>3843</v>
      </c>
      <c r="H2542" s="48" t="s">
        <v>543</v>
      </c>
      <c r="I2542" s="55" t="s">
        <v>2983</v>
      </c>
      <c r="J2542" s="36" t="s">
        <v>118</v>
      </c>
      <c r="K2542" s="65" t="s">
        <v>2216</v>
      </c>
      <c r="L2542" s="52" t="s">
        <v>2990</v>
      </c>
    </row>
    <row r="2543" spans="1:12" ht="15.75" customHeight="1" x14ac:dyDescent="0.25">
      <c r="A2543" s="34">
        <v>42946</v>
      </c>
      <c r="B2543" s="33" t="s">
        <v>3000</v>
      </c>
      <c r="C2543" s="157">
        <v>93</v>
      </c>
      <c r="D2543" s="35" t="s">
        <v>271</v>
      </c>
      <c r="E2543" s="39" t="s">
        <v>544</v>
      </c>
      <c r="F2543" s="200">
        <v>350</v>
      </c>
      <c r="G2543" s="48">
        <v>2478</v>
      </c>
      <c r="H2543" s="48" t="s">
        <v>394</v>
      </c>
      <c r="I2543" s="55" t="s">
        <v>2983</v>
      </c>
      <c r="J2543" s="36" t="s">
        <v>118</v>
      </c>
      <c r="K2543" s="65" t="s">
        <v>2216</v>
      </c>
      <c r="L2543" s="52" t="s">
        <v>2990</v>
      </c>
    </row>
    <row r="2544" spans="1:12" ht="15.75" customHeight="1" x14ac:dyDescent="0.25">
      <c r="A2544" s="34">
        <v>42946</v>
      </c>
      <c r="B2544" s="33" t="s">
        <v>3000</v>
      </c>
      <c r="C2544" s="157">
        <v>94</v>
      </c>
      <c r="D2544" s="35" t="s">
        <v>545</v>
      </c>
      <c r="E2544" s="35" t="s">
        <v>546</v>
      </c>
      <c r="F2544" s="202">
        <v>4600</v>
      </c>
      <c r="G2544" s="48">
        <v>4152</v>
      </c>
      <c r="H2544" s="55" t="s">
        <v>232</v>
      </c>
      <c r="I2544" s="55" t="s">
        <v>2983</v>
      </c>
      <c r="J2544" s="36" t="s">
        <v>118</v>
      </c>
      <c r="K2544" s="65" t="s">
        <v>2216</v>
      </c>
      <c r="L2544" s="52" t="s">
        <v>2990</v>
      </c>
    </row>
    <row r="2545" spans="1:12" ht="15.75" customHeight="1" x14ac:dyDescent="0.25">
      <c r="A2545" s="34">
        <v>42946</v>
      </c>
      <c r="B2545" s="33" t="s">
        <v>3000</v>
      </c>
      <c r="C2545" s="157">
        <v>95</v>
      </c>
      <c r="D2545" s="35" t="s">
        <v>73</v>
      </c>
      <c r="E2545" s="35" t="s">
        <v>547</v>
      </c>
      <c r="F2545" s="200">
        <v>10000</v>
      </c>
      <c r="G2545" s="48">
        <v>3918</v>
      </c>
      <c r="H2545" s="55" t="s">
        <v>163</v>
      </c>
      <c r="I2545" s="55" t="s">
        <v>2983</v>
      </c>
      <c r="J2545" s="36" t="s">
        <v>118</v>
      </c>
      <c r="K2545" s="65" t="s">
        <v>2216</v>
      </c>
      <c r="L2545" s="52" t="s">
        <v>2990</v>
      </c>
    </row>
    <row r="2546" spans="1:12" ht="15.75" customHeight="1" x14ac:dyDescent="0.25">
      <c r="A2546" s="34">
        <v>42946</v>
      </c>
      <c r="B2546" s="33" t="s">
        <v>3000</v>
      </c>
      <c r="C2546" s="157">
        <v>96</v>
      </c>
      <c r="D2546" s="35" t="s">
        <v>362</v>
      </c>
      <c r="E2546" s="35" t="s">
        <v>548</v>
      </c>
      <c r="F2546" s="200">
        <v>4000</v>
      </c>
      <c r="G2546" s="48">
        <v>4341</v>
      </c>
      <c r="H2546" s="55" t="s">
        <v>549</v>
      </c>
      <c r="I2546" s="55" t="s">
        <v>2983</v>
      </c>
      <c r="J2546" s="36" t="s">
        <v>118</v>
      </c>
      <c r="K2546" s="65" t="s">
        <v>2216</v>
      </c>
      <c r="L2546" s="52" t="s">
        <v>2990</v>
      </c>
    </row>
    <row r="2547" spans="1:12" ht="15.75" customHeight="1" x14ac:dyDescent="0.25">
      <c r="A2547" s="34">
        <v>42946</v>
      </c>
      <c r="B2547" s="33" t="s">
        <v>3000</v>
      </c>
      <c r="C2547" s="157">
        <v>97</v>
      </c>
      <c r="D2547" s="35" t="s">
        <v>166</v>
      </c>
      <c r="E2547" s="35" t="s">
        <v>550</v>
      </c>
      <c r="F2547" s="200">
        <v>4000</v>
      </c>
      <c r="G2547" s="48">
        <v>4341</v>
      </c>
      <c r="H2547" s="55" t="s">
        <v>549</v>
      </c>
      <c r="I2547" s="55" t="s">
        <v>2983</v>
      </c>
      <c r="J2547" s="36" t="s">
        <v>118</v>
      </c>
      <c r="K2547" s="65" t="s">
        <v>2216</v>
      </c>
      <c r="L2547" s="52" t="s">
        <v>2990</v>
      </c>
    </row>
    <row r="2548" spans="1:12" ht="15.75" customHeight="1" x14ac:dyDescent="0.25">
      <c r="A2548" s="34">
        <v>42946</v>
      </c>
      <c r="B2548" s="33" t="s">
        <v>3000</v>
      </c>
      <c r="C2548" s="157">
        <v>98</v>
      </c>
      <c r="D2548" s="35" t="s">
        <v>134</v>
      </c>
      <c r="E2548" s="39" t="s">
        <v>551</v>
      </c>
      <c r="F2548" s="200">
        <v>3547</v>
      </c>
      <c r="G2548" s="48">
        <v>3664</v>
      </c>
      <c r="H2548" s="48" t="s">
        <v>400</v>
      </c>
      <c r="I2548" s="55" t="s">
        <v>2983</v>
      </c>
      <c r="J2548" s="36" t="s">
        <v>118</v>
      </c>
      <c r="K2548" s="65" t="s">
        <v>2216</v>
      </c>
      <c r="L2548" s="52" t="s">
        <v>2990</v>
      </c>
    </row>
    <row r="2549" spans="1:12" ht="15.75" customHeight="1" x14ac:dyDescent="0.25">
      <c r="A2549" s="34">
        <v>42946</v>
      </c>
      <c r="B2549" s="33" t="s">
        <v>3000</v>
      </c>
      <c r="C2549" s="157">
        <v>98</v>
      </c>
      <c r="D2549" s="35" t="s">
        <v>134</v>
      </c>
      <c r="E2549" s="39" t="s">
        <v>551</v>
      </c>
      <c r="F2549" s="200">
        <v>3531</v>
      </c>
      <c r="G2549" s="48">
        <v>3523</v>
      </c>
      <c r="H2549" s="48" t="s">
        <v>357</v>
      </c>
      <c r="I2549" s="55" t="s">
        <v>2983</v>
      </c>
      <c r="J2549" s="36" t="s">
        <v>118</v>
      </c>
      <c r="K2549" s="65" t="s">
        <v>2216</v>
      </c>
      <c r="L2549" s="52" t="s">
        <v>2990</v>
      </c>
    </row>
    <row r="2550" spans="1:12" ht="15.75" customHeight="1" x14ac:dyDescent="0.25">
      <c r="A2550" s="34">
        <v>42946</v>
      </c>
      <c r="B2550" s="33" t="s">
        <v>3000</v>
      </c>
      <c r="C2550" s="157">
        <v>98</v>
      </c>
      <c r="D2550" s="35" t="s">
        <v>134</v>
      </c>
      <c r="E2550" s="39" t="s">
        <v>552</v>
      </c>
      <c r="F2550" s="200">
        <v>1625</v>
      </c>
      <c r="G2550" s="48">
        <v>2615</v>
      </c>
      <c r="H2550" s="48" t="s">
        <v>542</v>
      </c>
      <c r="I2550" s="55" t="s">
        <v>2983</v>
      </c>
      <c r="J2550" s="36" t="s">
        <v>118</v>
      </c>
      <c r="K2550" s="65" t="s">
        <v>2216</v>
      </c>
      <c r="L2550" s="52" t="s">
        <v>2990</v>
      </c>
    </row>
    <row r="2551" spans="1:12" ht="15.75" customHeight="1" x14ac:dyDescent="0.25">
      <c r="A2551" s="34">
        <v>42946</v>
      </c>
      <c r="B2551" s="33" t="s">
        <v>3000</v>
      </c>
      <c r="C2551" s="157">
        <v>98</v>
      </c>
      <c r="D2551" s="35" t="s">
        <v>134</v>
      </c>
      <c r="E2551" s="39" t="s">
        <v>553</v>
      </c>
      <c r="F2551" s="200">
        <v>1050</v>
      </c>
      <c r="G2551" s="48">
        <v>4251</v>
      </c>
      <c r="H2551" s="48" t="s">
        <v>554</v>
      </c>
      <c r="I2551" s="55" t="s">
        <v>2983</v>
      </c>
      <c r="J2551" s="36" t="s">
        <v>118</v>
      </c>
      <c r="K2551" s="65" t="s">
        <v>2216</v>
      </c>
      <c r="L2551" s="52" t="s">
        <v>2990</v>
      </c>
    </row>
    <row r="2552" spans="1:12" ht="15.75" customHeight="1" x14ac:dyDescent="0.25">
      <c r="A2552" s="34">
        <v>42946</v>
      </c>
      <c r="B2552" s="33" t="s">
        <v>3000</v>
      </c>
      <c r="C2552" s="157">
        <v>99</v>
      </c>
      <c r="D2552" s="35" t="s">
        <v>555</v>
      </c>
      <c r="E2552" s="35" t="s">
        <v>117</v>
      </c>
      <c r="F2552" s="200">
        <v>125</v>
      </c>
      <c r="G2552" s="48">
        <v>488</v>
      </c>
      <c r="H2552" s="55" t="s">
        <v>466</v>
      </c>
      <c r="I2552" s="55" t="s">
        <v>2983</v>
      </c>
      <c r="J2552" s="36" t="s">
        <v>118</v>
      </c>
      <c r="K2552" s="65" t="s">
        <v>2216</v>
      </c>
      <c r="L2552" s="52" t="s">
        <v>2990</v>
      </c>
    </row>
    <row r="2553" spans="1:12" ht="15.75" customHeight="1" x14ac:dyDescent="0.25">
      <c r="A2553" s="34">
        <v>42946</v>
      </c>
      <c r="B2553" s="33" t="s">
        <v>3000</v>
      </c>
      <c r="C2553" s="157">
        <v>99</v>
      </c>
      <c r="D2553" s="35" t="s">
        <v>555</v>
      </c>
      <c r="E2553" s="35" t="s">
        <v>117</v>
      </c>
      <c r="F2553" s="200">
        <v>125</v>
      </c>
      <c r="G2553" s="48"/>
      <c r="H2553" s="55" t="s">
        <v>556</v>
      </c>
      <c r="I2553" s="55" t="s">
        <v>2983</v>
      </c>
      <c r="J2553" s="36" t="s">
        <v>118</v>
      </c>
      <c r="K2553" s="65" t="s">
        <v>2216</v>
      </c>
      <c r="L2553" s="52" t="s">
        <v>2990</v>
      </c>
    </row>
    <row r="2554" spans="1:12" ht="15.75" customHeight="1" x14ac:dyDescent="0.25">
      <c r="A2554" s="34">
        <v>42946</v>
      </c>
      <c r="B2554" s="33" t="s">
        <v>3000</v>
      </c>
      <c r="C2554" s="157">
        <v>99</v>
      </c>
      <c r="D2554" s="35" t="s">
        <v>555</v>
      </c>
      <c r="E2554" s="35" t="s">
        <v>425</v>
      </c>
      <c r="F2554" s="200">
        <v>25500</v>
      </c>
      <c r="G2554" s="48"/>
      <c r="H2554" s="55"/>
      <c r="I2554" s="55" t="s">
        <v>2983</v>
      </c>
      <c r="J2554" s="36" t="s">
        <v>118</v>
      </c>
      <c r="K2554" s="65" t="s">
        <v>2216</v>
      </c>
      <c r="L2554" s="52" t="s">
        <v>2990</v>
      </c>
    </row>
    <row r="2555" spans="1:12" ht="15.75" customHeight="1" x14ac:dyDescent="0.25">
      <c r="A2555" s="34">
        <v>42946</v>
      </c>
      <c r="B2555" s="33" t="s">
        <v>3000</v>
      </c>
      <c r="C2555" s="157">
        <v>99</v>
      </c>
      <c r="D2555" s="35" t="s">
        <v>168</v>
      </c>
      <c r="E2555" s="35" t="s">
        <v>557</v>
      </c>
      <c r="F2555" s="200">
        <v>14560</v>
      </c>
      <c r="G2555" s="48"/>
      <c r="H2555" s="55"/>
      <c r="I2555" s="55" t="s">
        <v>2983</v>
      </c>
      <c r="J2555" s="36" t="s">
        <v>118</v>
      </c>
      <c r="K2555" s="65" t="s">
        <v>2216</v>
      </c>
      <c r="L2555" s="52" t="s">
        <v>2990</v>
      </c>
    </row>
    <row r="2556" spans="1:12" ht="15.75" customHeight="1" x14ac:dyDescent="0.25">
      <c r="A2556" s="34">
        <v>42946</v>
      </c>
      <c r="B2556" s="33" t="s">
        <v>3000</v>
      </c>
      <c r="C2556" s="157">
        <v>99</v>
      </c>
      <c r="D2556" s="35" t="s">
        <v>558</v>
      </c>
      <c r="E2556" s="35" t="s">
        <v>559</v>
      </c>
      <c r="F2556" s="200">
        <v>27658</v>
      </c>
      <c r="G2556" s="48"/>
      <c r="H2556" s="55"/>
      <c r="I2556" s="55" t="s">
        <v>2983</v>
      </c>
      <c r="J2556" s="36" t="s">
        <v>118</v>
      </c>
      <c r="K2556" s="65" t="s">
        <v>2216</v>
      </c>
      <c r="L2556" s="52" t="s">
        <v>2990</v>
      </c>
    </row>
    <row r="2557" spans="1:12" ht="15.75" customHeight="1" x14ac:dyDescent="0.25">
      <c r="A2557" s="34">
        <v>42946</v>
      </c>
      <c r="B2557" s="33" t="s">
        <v>3000</v>
      </c>
      <c r="C2557" s="157">
        <v>99</v>
      </c>
      <c r="D2557" s="35" t="s">
        <v>534</v>
      </c>
      <c r="E2557" s="35" t="s">
        <v>117</v>
      </c>
      <c r="F2557" s="200">
        <v>20895</v>
      </c>
      <c r="G2557" s="48"/>
      <c r="H2557" s="55"/>
      <c r="I2557" s="55" t="s">
        <v>2983</v>
      </c>
      <c r="J2557" s="36" t="s">
        <v>118</v>
      </c>
      <c r="K2557" s="65" t="s">
        <v>2216</v>
      </c>
      <c r="L2557" s="52" t="s">
        <v>2990</v>
      </c>
    </row>
    <row r="2558" spans="1:12" ht="15.75" customHeight="1" x14ac:dyDescent="0.25">
      <c r="A2558" s="34">
        <v>42946</v>
      </c>
      <c r="B2558" s="33" t="s">
        <v>3000</v>
      </c>
      <c r="C2558" s="157">
        <v>99</v>
      </c>
      <c r="D2558" s="35" t="s">
        <v>534</v>
      </c>
      <c r="E2558" s="35" t="s">
        <v>117</v>
      </c>
      <c r="F2558" s="200">
        <v>7214</v>
      </c>
      <c r="G2558" s="48"/>
      <c r="H2558" s="55"/>
      <c r="I2558" s="55" t="s">
        <v>2983</v>
      </c>
      <c r="J2558" s="36" t="s">
        <v>118</v>
      </c>
      <c r="K2558" s="65" t="s">
        <v>2216</v>
      </c>
      <c r="L2558" s="52" t="s">
        <v>2990</v>
      </c>
    </row>
    <row r="2559" spans="1:12" ht="15.75" customHeight="1" x14ac:dyDescent="0.25">
      <c r="A2559" s="34">
        <v>42946</v>
      </c>
      <c r="B2559" s="33" t="s">
        <v>3000</v>
      </c>
      <c r="C2559" s="157">
        <v>99</v>
      </c>
      <c r="D2559" s="35" t="s">
        <v>91</v>
      </c>
      <c r="E2559" s="35" t="s">
        <v>117</v>
      </c>
      <c r="F2559" s="200">
        <v>34</v>
      </c>
      <c r="G2559" s="48">
        <v>488</v>
      </c>
      <c r="H2559" s="55" t="s">
        <v>466</v>
      </c>
      <c r="I2559" s="55" t="s">
        <v>2983</v>
      </c>
      <c r="J2559" s="36" t="s">
        <v>118</v>
      </c>
      <c r="K2559" s="65" t="s">
        <v>2216</v>
      </c>
      <c r="L2559" s="52" t="s">
        <v>2990</v>
      </c>
    </row>
    <row r="2560" spans="1:12" ht="15.75" customHeight="1" x14ac:dyDescent="0.25">
      <c r="A2560" s="34">
        <v>42946</v>
      </c>
      <c r="B2560" s="33" t="s">
        <v>3000</v>
      </c>
      <c r="C2560" s="157">
        <v>99</v>
      </c>
      <c r="D2560" s="35" t="s">
        <v>91</v>
      </c>
      <c r="E2560" s="35" t="s">
        <v>117</v>
      </c>
      <c r="F2560" s="200">
        <v>80</v>
      </c>
      <c r="G2560" s="48"/>
      <c r="H2560" s="55"/>
      <c r="I2560" s="55" t="s">
        <v>2983</v>
      </c>
      <c r="J2560" s="36" t="s">
        <v>118</v>
      </c>
      <c r="K2560" s="65" t="s">
        <v>2216</v>
      </c>
      <c r="L2560" s="52" t="s">
        <v>2990</v>
      </c>
    </row>
    <row r="2561" spans="1:12" ht="15.75" customHeight="1" x14ac:dyDescent="0.25">
      <c r="A2561" s="34">
        <v>42946</v>
      </c>
      <c r="B2561" s="33" t="s">
        <v>3000</v>
      </c>
      <c r="C2561" s="157">
        <v>99</v>
      </c>
      <c r="D2561" s="35" t="s">
        <v>560</v>
      </c>
      <c r="E2561" s="35" t="s">
        <v>561</v>
      </c>
      <c r="F2561" s="200">
        <v>200</v>
      </c>
      <c r="G2561" s="48">
        <v>2502</v>
      </c>
      <c r="H2561" s="55" t="s">
        <v>560</v>
      </c>
      <c r="I2561" s="55" t="s">
        <v>2983</v>
      </c>
      <c r="J2561" s="36" t="s">
        <v>118</v>
      </c>
      <c r="K2561" s="65" t="s">
        <v>2216</v>
      </c>
      <c r="L2561" s="52" t="s">
        <v>2990</v>
      </c>
    </row>
    <row r="2562" spans="1:12" ht="15.75" customHeight="1" x14ac:dyDescent="0.25">
      <c r="A2562" s="34">
        <v>42946</v>
      </c>
      <c r="B2562" s="33" t="s">
        <v>3000</v>
      </c>
      <c r="C2562" s="157">
        <v>178</v>
      </c>
      <c r="D2562" s="49" t="s">
        <v>1880</v>
      </c>
      <c r="E2562" s="47" t="s">
        <v>1933</v>
      </c>
      <c r="F2562" s="200">
        <v>28222</v>
      </c>
      <c r="G2562" s="48"/>
      <c r="H2562" s="48"/>
      <c r="I2562" s="51" t="s">
        <v>2983</v>
      </c>
      <c r="J2562" s="63" t="s">
        <v>118</v>
      </c>
      <c r="K2562" s="64" t="s">
        <v>2216</v>
      </c>
      <c r="L2562" s="31" t="s">
        <v>2990</v>
      </c>
    </row>
    <row r="2563" spans="1:12" ht="15.75" customHeight="1" x14ac:dyDescent="0.25">
      <c r="A2563" s="34">
        <v>42946</v>
      </c>
      <c r="B2563" s="33" t="s">
        <v>3000</v>
      </c>
      <c r="C2563" s="157">
        <v>181</v>
      </c>
      <c r="D2563" s="49"/>
      <c r="E2563" s="47" t="s">
        <v>397</v>
      </c>
      <c r="F2563" s="200">
        <f>136+136</f>
        <v>272</v>
      </c>
      <c r="G2563" s="52"/>
      <c r="H2563" s="38"/>
      <c r="I2563" s="55" t="s">
        <v>2983</v>
      </c>
      <c r="J2563" s="36" t="s">
        <v>118</v>
      </c>
      <c r="K2563" s="65" t="s">
        <v>2216</v>
      </c>
      <c r="L2563" s="52" t="s">
        <v>2990</v>
      </c>
    </row>
    <row r="2564" spans="1:12" ht="15.75" customHeight="1" x14ac:dyDescent="0.25">
      <c r="A2564" s="34">
        <v>42947</v>
      </c>
      <c r="B2564" s="33" t="s">
        <v>3000</v>
      </c>
      <c r="C2564" s="157">
        <v>22</v>
      </c>
      <c r="D2564" s="35" t="s">
        <v>143</v>
      </c>
      <c r="E2564" s="35" t="s">
        <v>604</v>
      </c>
      <c r="F2564" s="202">
        <v>492.5</v>
      </c>
      <c r="G2564" s="48" t="s">
        <v>71</v>
      </c>
      <c r="H2564" s="37"/>
      <c r="I2564" s="55" t="s">
        <v>2983</v>
      </c>
      <c r="J2564" s="36" t="s">
        <v>142</v>
      </c>
      <c r="K2564" s="31" t="s">
        <v>3408</v>
      </c>
      <c r="L2564" s="52" t="s">
        <v>2975</v>
      </c>
    </row>
    <row r="2565" spans="1:12" ht="15.75" customHeight="1" x14ac:dyDescent="0.25">
      <c r="A2565" s="34">
        <v>42947</v>
      </c>
      <c r="B2565" s="33" t="s">
        <v>3000</v>
      </c>
      <c r="C2565" s="157">
        <v>22</v>
      </c>
      <c r="D2565" s="35" t="s">
        <v>143</v>
      </c>
      <c r="E2565" s="35" t="s">
        <v>605</v>
      </c>
      <c r="F2565" s="202">
        <v>450</v>
      </c>
      <c r="G2565" s="48" t="s">
        <v>71</v>
      </c>
      <c r="H2565" s="37"/>
      <c r="I2565" s="55" t="s">
        <v>2983</v>
      </c>
      <c r="J2565" s="36" t="s">
        <v>142</v>
      </c>
      <c r="K2565" s="52" t="s">
        <v>2989</v>
      </c>
      <c r="L2565" s="52" t="s">
        <v>2975</v>
      </c>
    </row>
    <row r="2566" spans="1:12" ht="15.75" customHeight="1" x14ac:dyDescent="0.25">
      <c r="A2566" s="34">
        <v>42947</v>
      </c>
      <c r="B2566" s="33" t="s">
        <v>3000</v>
      </c>
      <c r="C2566" s="157">
        <v>22</v>
      </c>
      <c r="D2566" s="35" t="s">
        <v>143</v>
      </c>
      <c r="E2566" s="35" t="s">
        <v>606</v>
      </c>
      <c r="F2566" s="202">
        <v>50</v>
      </c>
      <c r="G2566" s="48" t="s">
        <v>71</v>
      </c>
      <c r="H2566" s="37"/>
      <c r="I2566" s="55" t="s">
        <v>2983</v>
      </c>
      <c r="J2566" s="36" t="s">
        <v>142</v>
      </c>
      <c r="K2566" s="48" t="s">
        <v>2977</v>
      </c>
      <c r="L2566" s="52" t="s">
        <v>2989</v>
      </c>
    </row>
    <row r="2567" spans="1:12" ht="15.75" customHeight="1" x14ac:dyDescent="0.25">
      <c r="A2567" s="34">
        <v>42947</v>
      </c>
      <c r="B2567" s="33" t="s">
        <v>3000</v>
      </c>
      <c r="C2567" s="157">
        <v>22</v>
      </c>
      <c r="D2567" s="35" t="s">
        <v>143</v>
      </c>
      <c r="E2567" s="35" t="s">
        <v>237</v>
      </c>
      <c r="F2567" s="202">
        <v>37</v>
      </c>
      <c r="G2567" s="48" t="s">
        <v>71</v>
      </c>
      <c r="H2567" s="55"/>
      <c r="I2567" s="55" t="s">
        <v>2983</v>
      </c>
      <c r="J2567" s="36" t="s">
        <v>142</v>
      </c>
      <c r="K2567" s="48" t="s">
        <v>2977</v>
      </c>
      <c r="L2567" s="52" t="s">
        <v>2989</v>
      </c>
    </row>
    <row r="2568" spans="1:12" ht="15.75" customHeight="1" x14ac:dyDescent="0.25">
      <c r="A2568" s="34">
        <v>42947</v>
      </c>
      <c r="B2568" s="33" t="s">
        <v>3000</v>
      </c>
      <c r="C2568" s="157">
        <v>22</v>
      </c>
      <c r="D2568" s="35" t="s">
        <v>143</v>
      </c>
      <c r="E2568" s="35" t="s">
        <v>607</v>
      </c>
      <c r="F2568" s="202">
        <v>115.5</v>
      </c>
      <c r="G2568" s="48" t="s">
        <v>71</v>
      </c>
      <c r="H2568" s="55"/>
      <c r="I2568" s="55" t="s">
        <v>2983</v>
      </c>
      <c r="J2568" s="36" t="s">
        <v>142</v>
      </c>
      <c r="K2568" s="48" t="s">
        <v>2977</v>
      </c>
      <c r="L2568" s="52" t="s">
        <v>2989</v>
      </c>
    </row>
    <row r="2569" spans="1:12" ht="15.75" customHeight="1" x14ac:dyDescent="0.25">
      <c r="A2569" s="34">
        <v>42947</v>
      </c>
      <c r="B2569" s="33" t="s">
        <v>3000</v>
      </c>
      <c r="C2569" s="157">
        <v>22</v>
      </c>
      <c r="D2569" s="35" t="s">
        <v>143</v>
      </c>
      <c r="E2569" s="35" t="s">
        <v>608</v>
      </c>
      <c r="F2569" s="202">
        <v>88</v>
      </c>
      <c r="G2569" s="48" t="s">
        <v>71</v>
      </c>
      <c r="H2569" s="55"/>
      <c r="I2569" s="55" t="s">
        <v>2983</v>
      </c>
      <c r="J2569" s="36" t="s">
        <v>142</v>
      </c>
      <c r="K2569" s="48" t="s">
        <v>2977</v>
      </c>
      <c r="L2569" s="52" t="s">
        <v>2989</v>
      </c>
    </row>
    <row r="2570" spans="1:12" ht="15.75" customHeight="1" x14ac:dyDescent="0.25">
      <c r="A2570" s="34">
        <v>42947</v>
      </c>
      <c r="B2570" s="33" t="s">
        <v>3000</v>
      </c>
      <c r="C2570" s="157">
        <v>76</v>
      </c>
      <c r="D2570" s="35" t="s">
        <v>143</v>
      </c>
      <c r="E2570" s="180" t="s">
        <v>3366</v>
      </c>
      <c r="F2570" s="200">
        <f>300+70+290+235</f>
        <v>895</v>
      </c>
      <c r="G2570" s="48" t="s">
        <v>71</v>
      </c>
      <c r="H2570" s="37"/>
      <c r="I2570" s="55" t="s">
        <v>2983</v>
      </c>
      <c r="J2570" s="36" t="s">
        <v>142</v>
      </c>
      <c r="K2570" s="52" t="s">
        <v>2989</v>
      </c>
      <c r="L2570" s="52" t="s">
        <v>2974</v>
      </c>
    </row>
    <row r="2571" spans="1:12" ht="15.75" customHeight="1" x14ac:dyDescent="0.25">
      <c r="A2571" s="34">
        <v>42947</v>
      </c>
      <c r="B2571" s="33" t="s">
        <v>3000</v>
      </c>
      <c r="C2571" s="157">
        <v>100</v>
      </c>
      <c r="D2571" s="35" t="s">
        <v>134</v>
      </c>
      <c r="E2571" s="39" t="s">
        <v>563</v>
      </c>
      <c r="F2571" s="200">
        <v>2100</v>
      </c>
      <c r="G2571" s="48" t="s">
        <v>564</v>
      </c>
      <c r="H2571" s="48" t="s">
        <v>565</v>
      </c>
      <c r="I2571" s="55" t="s">
        <v>2983</v>
      </c>
      <c r="J2571" s="36" t="s">
        <v>118</v>
      </c>
      <c r="K2571" s="65" t="s">
        <v>2216</v>
      </c>
      <c r="L2571" s="52" t="s">
        <v>2990</v>
      </c>
    </row>
    <row r="2572" spans="1:12" ht="15.75" customHeight="1" x14ac:dyDescent="0.25">
      <c r="A2572" s="34">
        <v>42947</v>
      </c>
      <c r="B2572" s="33" t="s">
        <v>3000</v>
      </c>
      <c r="C2572" s="157">
        <v>101</v>
      </c>
      <c r="D2572" s="35" t="s">
        <v>362</v>
      </c>
      <c r="E2572" s="35" t="s">
        <v>569</v>
      </c>
      <c r="F2572" s="200">
        <v>113</v>
      </c>
      <c r="G2572" s="53">
        <v>4223</v>
      </c>
      <c r="H2572" s="53" t="s">
        <v>337</v>
      </c>
      <c r="I2572" s="55" t="s">
        <v>2983</v>
      </c>
      <c r="J2572" s="36" t="s">
        <v>118</v>
      </c>
      <c r="K2572" s="48" t="s">
        <v>10</v>
      </c>
      <c r="L2572" s="52" t="s">
        <v>10</v>
      </c>
    </row>
    <row r="2573" spans="1:12" ht="15.75" customHeight="1" x14ac:dyDescent="0.25">
      <c r="A2573" s="34">
        <v>42947</v>
      </c>
      <c r="B2573" s="33" t="s">
        <v>3000</v>
      </c>
      <c r="C2573" s="157">
        <v>102</v>
      </c>
      <c r="D2573" s="35" t="s">
        <v>362</v>
      </c>
      <c r="E2573" s="35" t="s">
        <v>568</v>
      </c>
      <c r="F2573" s="200">
        <v>90</v>
      </c>
      <c r="G2573" s="48">
        <v>4258</v>
      </c>
      <c r="H2573" s="55" t="s">
        <v>448</v>
      </c>
      <c r="I2573" s="55" t="s">
        <v>2983</v>
      </c>
      <c r="J2573" s="36" t="s">
        <v>118</v>
      </c>
      <c r="K2573" s="65" t="s">
        <v>2216</v>
      </c>
      <c r="L2573" s="52" t="s">
        <v>2990</v>
      </c>
    </row>
    <row r="2574" spans="1:12" ht="15.75" customHeight="1" x14ac:dyDescent="0.25">
      <c r="A2574" s="34">
        <v>42947</v>
      </c>
      <c r="B2574" s="33" t="s">
        <v>3000</v>
      </c>
      <c r="C2574" s="157">
        <v>103</v>
      </c>
      <c r="D2574" s="35" t="s">
        <v>362</v>
      </c>
      <c r="E2574" s="39" t="s">
        <v>567</v>
      </c>
      <c r="F2574" s="200">
        <v>4960</v>
      </c>
      <c r="G2574" s="48">
        <v>4263</v>
      </c>
      <c r="H2574" s="48" t="s">
        <v>410</v>
      </c>
      <c r="I2574" s="55" t="s">
        <v>2983</v>
      </c>
      <c r="J2574" s="36" t="s">
        <v>118</v>
      </c>
      <c r="K2574" s="65" t="s">
        <v>2216</v>
      </c>
      <c r="L2574" s="52" t="s">
        <v>2990</v>
      </c>
    </row>
    <row r="2575" spans="1:12" ht="15.75" customHeight="1" x14ac:dyDescent="0.25">
      <c r="A2575" s="34">
        <v>42947</v>
      </c>
      <c r="B2575" s="33" t="s">
        <v>3000</v>
      </c>
      <c r="C2575" s="157">
        <v>104</v>
      </c>
      <c r="D2575" s="35" t="s">
        <v>134</v>
      </c>
      <c r="E2575" s="35" t="s">
        <v>570</v>
      </c>
      <c r="F2575" s="200">
        <v>1010</v>
      </c>
      <c r="G2575" s="48">
        <v>1102</v>
      </c>
      <c r="H2575" s="37" t="s">
        <v>571</v>
      </c>
      <c r="I2575" s="55" t="s">
        <v>2983</v>
      </c>
      <c r="J2575" s="36" t="s">
        <v>118</v>
      </c>
      <c r="K2575" s="48" t="s">
        <v>10</v>
      </c>
      <c r="L2575" s="52" t="s">
        <v>10</v>
      </c>
    </row>
    <row r="2576" spans="1:12" ht="15.75" customHeight="1" x14ac:dyDescent="0.25">
      <c r="A2576" s="34">
        <v>42947</v>
      </c>
      <c r="B2576" s="33" t="s">
        <v>3000</v>
      </c>
      <c r="C2576" s="157">
        <v>104</v>
      </c>
      <c r="D2576" s="35" t="s">
        <v>134</v>
      </c>
      <c r="E2576" s="35" t="s">
        <v>570</v>
      </c>
      <c r="F2576" s="200">
        <v>410</v>
      </c>
      <c r="G2576" s="48">
        <v>1816</v>
      </c>
      <c r="H2576" s="37" t="s">
        <v>572</v>
      </c>
      <c r="I2576" s="55" t="s">
        <v>2983</v>
      </c>
      <c r="J2576" s="36" t="s">
        <v>118</v>
      </c>
      <c r="K2576" s="48" t="s">
        <v>10</v>
      </c>
      <c r="L2576" s="52" t="s">
        <v>10</v>
      </c>
    </row>
    <row r="2577" spans="1:12" ht="15.75" customHeight="1" x14ac:dyDescent="0.25">
      <c r="A2577" s="34">
        <v>42947</v>
      </c>
      <c r="B2577" s="33" t="s">
        <v>3000</v>
      </c>
      <c r="C2577" s="157">
        <v>104</v>
      </c>
      <c r="D2577" s="35" t="s">
        <v>134</v>
      </c>
      <c r="E2577" s="35" t="s">
        <v>570</v>
      </c>
      <c r="F2577" s="200">
        <v>410</v>
      </c>
      <c r="G2577" s="48">
        <v>142</v>
      </c>
      <c r="H2577" s="37" t="s">
        <v>573</v>
      </c>
      <c r="I2577" s="55" t="s">
        <v>2983</v>
      </c>
      <c r="J2577" s="36" t="s">
        <v>118</v>
      </c>
      <c r="K2577" s="48" t="s">
        <v>10</v>
      </c>
      <c r="L2577" s="52" t="s">
        <v>10</v>
      </c>
    </row>
    <row r="2578" spans="1:12" ht="15.75" customHeight="1" x14ac:dyDescent="0.25">
      <c r="A2578" s="34">
        <v>42947</v>
      </c>
      <c r="B2578" s="33" t="s">
        <v>3000</v>
      </c>
      <c r="C2578" s="157">
        <v>104</v>
      </c>
      <c r="D2578" s="35" t="s">
        <v>134</v>
      </c>
      <c r="E2578" s="35" t="s">
        <v>570</v>
      </c>
      <c r="F2578" s="200">
        <v>410</v>
      </c>
      <c r="G2578" s="48">
        <v>349</v>
      </c>
      <c r="H2578" s="37" t="s">
        <v>574</v>
      </c>
      <c r="I2578" s="55" t="s">
        <v>2983</v>
      </c>
      <c r="J2578" s="36" t="s">
        <v>118</v>
      </c>
      <c r="K2578" s="48" t="s">
        <v>10</v>
      </c>
      <c r="L2578" s="52" t="s">
        <v>10</v>
      </c>
    </row>
    <row r="2579" spans="1:12" ht="15.75" customHeight="1" x14ac:dyDescent="0.25">
      <c r="A2579" s="34">
        <v>42947</v>
      </c>
      <c r="B2579" s="33" t="s">
        <v>3000</v>
      </c>
      <c r="C2579" s="157">
        <v>104</v>
      </c>
      <c r="D2579" s="35" t="s">
        <v>134</v>
      </c>
      <c r="E2579" s="35" t="s">
        <v>570</v>
      </c>
      <c r="F2579" s="200">
        <v>410</v>
      </c>
      <c r="G2579" s="48">
        <v>1028</v>
      </c>
      <c r="H2579" s="37" t="s">
        <v>575</v>
      </c>
      <c r="I2579" s="55" t="s">
        <v>2983</v>
      </c>
      <c r="J2579" s="36" t="s">
        <v>118</v>
      </c>
      <c r="K2579" s="48" t="s">
        <v>10</v>
      </c>
      <c r="L2579" s="52" t="s">
        <v>10</v>
      </c>
    </row>
    <row r="2580" spans="1:12" ht="15.75" customHeight="1" x14ac:dyDescent="0.25">
      <c r="A2580" s="34">
        <v>42947</v>
      </c>
      <c r="B2580" s="33" t="s">
        <v>3000</v>
      </c>
      <c r="C2580" s="157">
        <v>104</v>
      </c>
      <c r="D2580" s="35" t="s">
        <v>134</v>
      </c>
      <c r="E2580" s="35" t="s">
        <v>570</v>
      </c>
      <c r="F2580" s="200">
        <v>1010</v>
      </c>
      <c r="G2580" s="48">
        <v>634</v>
      </c>
      <c r="H2580" s="37" t="s">
        <v>304</v>
      </c>
      <c r="I2580" s="55" t="s">
        <v>2983</v>
      </c>
      <c r="J2580" s="36" t="s">
        <v>118</v>
      </c>
      <c r="K2580" s="48" t="s">
        <v>10</v>
      </c>
      <c r="L2580" s="52" t="s">
        <v>10</v>
      </c>
    </row>
    <row r="2581" spans="1:12" ht="15.75" customHeight="1" x14ac:dyDescent="0.25">
      <c r="A2581" s="34">
        <v>42947</v>
      </c>
      <c r="B2581" s="33" t="s">
        <v>3000</v>
      </c>
      <c r="C2581" s="157">
        <v>104</v>
      </c>
      <c r="D2581" s="35" t="s">
        <v>134</v>
      </c>
      <c r="E2581" s="35" t="s">
        <v>570</v>
      </c>
      <c r="F2581" s="200">
        <v>610</v>
      </c>
      <c r="G2581" s="48">
        <v>1028</v>
      </c>
      <c r="H2581" s="37" t="s">
        <v>576</v>
      </c>
      <c r="I2581" s="55" t="s">
        <v>2983</v>
      </c>
      <c r="J2581" s="36" t="s">
        <v>118</v>
      </c>
      <c r="K2581" s="48" t="s">
        <v>10</v>
      </c>
      <c r="L2581" s="52" t="s">
        <v>10</v>
      </c>
    </row>
    <row r="2582" spans="1:12" ht="15.75" customHeight="1" x14ac:dyDescent="0.25">
      <c r="A2582" s="34">
        <v>42947</v>
      </c>
      <c r="B2582" s="33" t="s">
        <v>3000</v>
      </c>
      <c r="C2582" s="157">
        <v>104</v>
      </c>
      <c r="D2582" s="35" t="s">
        <v>134</v>
      </c>
      <c r="E2582" s="35" t="s">
        <v>570</v>
      </c>
      <c r="F2582" s="200">
        <v>410</v>
      </c>
      <c r="G2582" s="48">
        <v>1407</v>
      </c>
      <c r="H2582" s="37" t="s">
        <v>296</v>
      </c>
      <c r="I2582" s="55" t="s">
        <v>2983</v>
      </c>
      <c r="J2582" s="36" t="s">
        <v>118</v>
      </c>
      <c r="K2582" s="48" t="s">
        <v>10</v>
      </c>
      <c r="L2582" s="52" t="s">
        <v>10</v>
      </c>
    </row>
    <row r="2583" spans="1:12" ht="15.75" customHeight="1" x14ac:dyDescent="0.25">
      <c r="A2583" s="34">
        <v>42947</v>
      </c>
      <c r="B2583" s="33" t="s">
        <v>3000</v>
      </c>
      <c r="C2583" s="157">
        <v>104</v>
      </c>
      <c r="D2583" s="35" t="s">
        <v>134</v>
      </c>
      <c r="E2583" s="35" t="s">
        <v>570</v>
      </c>
      <c r="F2583" s="200">
        <v>810</v>
      </c>
      <c r="G2583" s="48">
        <v>467</v>
      </c>
      <c r="H2583" s="37" t="s">
        <v>577</v>
      </c>
      <c r="I2583" s="55" t="s">
        <v>2983</v>
      </c>
      <c r="J2583" s="36" t="s">
        <v>118</v>
      </c>
      <c r="K2583" s="48" t="s">
        <v>10</v>
      </c>
      <c r="L2583" s="52" t="s">
        <v>10</v>
      </c>
    </row>
    <row r="2584" spans="1:12" ht="15.75" customHeight="1" x14ac:dyDescent="0.25">
      <c r="A2584" s="34">
        <v>42947</v>
      </c>
      <c r="B2584" s="33" t="s">
        <v>3000</v>
      </c>
      <c r="C2584" s="157">
        <v>104</v>
      </c>
      <c r="D2584" s="35" t="s">
        <v>134</v>
      </c>
      <c r="E2584" s="35" t="s">
        <v>570</v>
      </c>
      <c r="F2584" s="200">
        <v>510</v>
      </c>
      <c r="G2584" s="48">
        <v>2143</v>
      </c>
      <c r="H2584" s="37" t="s">
        <v>306</v>
      </c>
      <c r="I2584" s="55" t="s">
        <v>2983</v>
      </c>
      <c r="J2584" s="36" t="s">
        <v>118</v>
      </c>
      <c r="K2584" s="48" t="s">
        <v>10</v>
      </c>
      <c r="L2584" s="52" t="s">
        <v>10</v>
      </c>
    </row>
    <row r="2585" spans="1:12" ht="15.75" customHeight="1" x14ac:dyDescent="0.25">
      <c r="A2585" s="34">
        <v>42947</v>
      </c>
      <c r="B2585" s="33" t="s">
        <v>3000</v>
      </c>
      <c r="C2585" s="157">
        <v>104</v>
      </c>
      <c r="D2585" s="35" t="s">
        <v>134</v>
      </c>
      <c r="E2585" s="35" t="s">
        <v>570</v>
      </c>
      <c r="F2585" s="200">
        <v>510</v>
      </c>
      <c r="G2585" s="48">
        <v>365</v>
      </c>
      <c r="H2585" s="37" t="s">
        <v>578</v>
      </c>
      <c r="I2585" s="55" t="s">
        <v>2983</v>
      </c>
      <c r="J2585" s="36" t="s">
        <v>118</v>
      </c>
      <c r="K2585" s="48" t="s">
        <v>10</v>
      </c>
      <c r="L2585" s="52" t="s">
        <v>10</v>
      </c>
    </row>
    <row r="2586" spans="1:12" ht="15.75" customHeight="1" x14ac:dyDescent="0.25">
      <c r="A2586" s="34">
        <v>42947</v>
      </c>
      <c r="B2586" s="33" t="s">
        <v>3000</v>
      </c>
      <c r="C2586" s="157">
        <v>104</v>
      </c>
      <c r="D2586" s="35" t="s">
        <v>134</v>
      </c>
      <c r="E2586" s="35" t="s">
        <v>570</v>
      </c>
      <c r="F2586" s="200">
        <v>510</v>
      </c>
      <c r="G2586" s="48">
        <v>1107</v>
      </c>
      <c r="H2586" s="37" t="s">
        <v>579</v>
      </c>
      <c r="I2586" s="55" t="s">
        <v>2983</v>
      </c>
      <c r="J2586" s="36" t="s">
        <v>118</v>
      </c>
      <c r="K2586" s="48" t="s">
        <v>10</v>
      </c>
      <c r="L2586" s="52" t="s">
        <v>10</v>
      </c>
    </row>
    <row r="2587" spans="1:12" ht="15.75" customHeight="1" x14ac:dyDescent="0.25">
      <c r="A2587" s="34">
        <v>42947</v>
      </c>
      <c r="B2587" s="33" t="s">
        <v>3000</v>
      </c>
      <c r="C2587" s="157">
        <v>104</v>
      </c>
      <c r="D2587" s="35" t="s">
        <v>134</v>
      </c>
      <c r="E2587" s="35" t="s">
        <v>570</v>
      </c>
      <c r="F2587" s="200">
        <v>810</v>
      </c>
      <c r="G2587" s="48">
        <v>785</v>
      </c>
      <c r="H2587" s="37" t="s">
        <v>305</v>
      </c>
      <c r="I2587" s="55" t="s">
        <v>2983</v>
      </c>
      <c r="J2587" s="36" t="s">
        <v>118</v>
      </c>
      <c r="K2587" s="48" t="s">
        <v>10</v>
      </c>
      <c r="L2587" s="52" t="s">
        <v>10</v>
      </c>
    </row>
    <row r="2588" spans="1:12" ht="15.75" customHeight="1" x14ac:dyDescent="0.25">
      <c r="A2588" s="34">
        <v>42947</v>
      </c>
      <c r="B2588" s="33" t="s">
        <v>3000</v>
      </c>
      <c r="C2588" s="157">
        <v>104</v>
      </c>
      <c r="D2588" s="35" t="s">
        <v>134</v>
      </c>
      <c r="E2588" s="35" t="s">
        <v>570</v>
      </c>
      <c r="F2588" s="200">
        <v>610</v>
      </c>
      <c r="G2588" s="48">
        <v>494</v>
      </c>
      <c r="H2588" s="37" t="s">
        <v>303</v>
      </c>
      <c r="I2588" s="55" t="s">
        <v>2983</v>
      </c>
      <c r="J2588" s="36" t="s">
        <v>118</v>
      </c>
      <c r="K2588" s="48" t="s">
        <v>10</v>
      </c>
      <c r="L2588" s="52" t="s">
        <v>10</v>
      </c>
    </row>
    <row r="2589" spans="1:12" ht="15.75" customHeight="1" x14ac:dyDescent="0.25">
      <c r="A2589" s="34">
        <v>42947</v>
      </c>
      <c r="B2589" s="33" t="s">
        <v>3000</v>
      </c>
      <c r="C2589" s="157">
        <v>104</v>
      </c>
      <c r="D2589" s="35" t="s">
        <v>134</v>
      </c>
      <c r="E2589" s="35" t="s">
        <v>570</v>
      </c>
      <c r="F2589" s="200">
        <v>1010</v>
      </c>
      <c r="G2589" s="48">
        <v>1651</v>
      </c>
      <c r="H2589" s="55" t="s">
        <v>580</v>
      </c>
      <c r="I2589" s="55" t="s">
        <v>2983</v>
      </c>
      <c r="J2589" s="36" t="s">
        <v>118</v>
      </c>
      <c r="K2589" s="48" t="s">
        <v>10</v>
      </c>
      <c r="L2589" s="52" t="s">
        <v>10</v>
      </c>
    </row>
    <row r="2590" spans="1:12" ht="15.75" customHeight="1" x14ac:dyDescent="0.25">
      <c r="A2590" s="34">
        <v>42947</v>
      </c>
      <c r="B2590" s="33" t="s">
        <v>3000</v>
      </c>
      <c r="C2590" s="157">
        <v>104</v>
      </c>
      <c r="D2590" s="35" t="s">
        <v>134</v>
      </c>
      <c r="E2590" s="35" t="s">
        <v>570</v>
      </c>
      <c r="F2590" s="200">
        <v>810</v>
      </c>
      <c r="G2590" s="48">
        <v>3278</v>
      </c>
      <c r="H2590" s="55" t="s">
        <v>581</v>
      </c>
      <c r="I2590" s="55" t="s">
        <v>2983</v>
      </c>
      <c r="J2590" s="36" t="s">
        <v>118</v>
      </c>
      <c r="K2590" s="48" t="s">
        <v>10</v>
      </c>
      <c r="L2590" s="52" t="s">
        <v>10</v>
      </c>
    </row>
    <row r="2591" spans="1:12" ht="15.75" customHeight="1" x14ac:dyDescent="0.25">
      <c r="A2591" s="34">
        <v>42947</v>
      </c>
      <c r="B2591" s="33" t="s">
        <v>3000</v>
      </c>
      <c r="C2591" s="157">
        <v>104</v>
      </c>
      <c r="D2591" s="35" t="s">
        <v>134</v>
      </c>
      <c r="E2591" s="35" t="s">
        <v>570</v>
      </c>
      <c r="F2591" s="200">
        <v>1010</v>
      </c>
      <c r="G2591" s="48">
        <v>2665</v>
      </c>
      <c r="H2591" s="55" t="s">
        <v>582</v>
      </c>
      <c r="I2591" s="55" t="s">
        <v>2983</v>
      </c>
      <c r="J2591" s="36" t="s">
        <v>118</v>
      </c>
      <c r="K2591" s="48" t="s">
        <v>10</v>
      </c>
      <c r="L2591" s="52" t="s">
        <v>10</v>
      </c>
    </row>
    <row r="2592" spans="1:12" ht="15.75" customHeight="1" x14ac:dyDescent="0.25">
      <c r="A2592" s="34">
        <v>42947</v>
      </c>
      <c r="B2592" s="33" t="s">
        <v>3000</v>
      </c>
      <c r="C2592" s="157">
        <v>104</v>
      </c>
      <c r="D2592" s="35" t="s">
        <v>134</v>
      </c>
      <c r="E2592" s="35" t="s">
        <v>570</v>
      </c>
      <c r="F2592" s="200">
        <v>510</v>
      </c>
      <c r="G2592" s="48">
        <v>1835</v>
      </c>
      <c r="H2592" s="55" t="s">
        <v>583</v>
      </c>
      <c r="I2592" s="55" t="s">
        <v>2983</v>
      </c>
      <c r="J2592" s="36" t="s">
        <v>118</v>
      </c>
      <c r="K2592" s="48" t="s">
        <v>10</v>
      </c>
      <c r="L2592" s="52" t="s">
        <v>10</v>
      </c>
    </row>
    <row r="2593" spans="1:12" ht="15.75" customHeight="1" x14ac:dyDescent="0.25">
      <c r="A2593" s="34">
        <v>42947</v>
      </c>
      <c r="B2593" s="33" t="s">
        <v>3000</v>
      </c>
      <c r="C2593" s="157">
        <v>104</v>
      </c>
      <c r="D2593" s="35" t="s">
        <v>134</v>
      </c>
      <c r="E2593" s="35" t="s">
        <v>570</v>
      </c>
      <c r="F2593" s="200">
        <v>710</v>
      </c>
      <c r="G2593" s="48">
        <v>2179</v>
      </c>
      <c r="H2593" s="55" t="s">
        <v>584</v>
      </c>
      <c r="I2593" s="55" t="s">
        <v>2983</v>
      </c>
      <c r="J2593" s="36" t="s">
        <v>118</v>
      </c>
      <c r="K2593" s="48" t="s">
        <v>10</v>
      </c>
      <c r="L2593" s="52" t="s">
        <v>10</v>
      </c>
    </row>
    <row r="2594" spans="1:12" ht="15.75" customHeight="1" x14ac:dyDescent="0.25">
      <c r="A2594" s="34">
        <v>42947</v>
      </c>
      <c r="B2594" s="33" t="s">
        <v>3000</v>
      </c>
      <c r="C2594" s="157">
        <v>104</v>
      </c>
      <c r="D2594" s="35" t="s">
        <v>134</v>
      </c>
      <c r="E2594" s="35" t="s">
        <v>570</v>
      </c>
      <c r="F2594" s="200">
        <v>510</v>
      </c>
      <c r="G2594" s="48">
        <v>3052</v>
      </c>
      <c r="H2594" s="55" t="s">
        <v>302</v>
      </c>
      <c r="I2594" s="55" t="s">
        <v>2983</v>
      </c>
      <c r="J2594" s="36" t="s">
        <v>118</v>
      </c>
      <c r="K2594" s="48" t="s">
        <v>10</v>
      </c>
      <c r="L2594" s="52" t="s">
        <v>10</v>
      </c>
    </row>
    <row r="2595" spans="1:12" ht="15.75" customHeight="1" x14ac:dyDescent="0.25">
      <c r="A2595" s="34">
        <v>42947</v>
      </c>
      <c r="B2595" s="33" t="s">
        <v>3000</v>
      </c>
      <c r="C2595" s="157">
        <v>104</v>
      </c>
      <c r="D2595" s="35" t="s">
        <v>134</v>
      </c>
      <c r="E2595" s="35" t="s">
        <v>570</v>
      </c>
      <c r="F2595" s="200">
        <v>210</v>
      </c>
      <c r="G2595" s="48">
        <v>1248</v>
      </c>
      <c r="H2595" s="55" t="s">
        <v>299</v>
      </c>
      <c r="I2595" s="55" t="s">
        <v>2983</v>
      </c>
      <c r="J2595" s="36" t="s">
        <v>118</v>
      </c>
      <c r="K2595" s="48" t="s">
        <v>10</v>
      </c>
      <c r="L2595" s="52" t="s">
        <v>10</v>
      </c>
    </row>
    <row r="2596" spans="1:12" ht="15.75" customHeight="1" x14ac:dyDescent="0.25">
      <c r="A2596" s="34">
        <v>42947</v>
      </c>
      <c r="B2596" s="33" t="s">
        <v>3000</v>
      </c>
      <c r="C2596" s="157">
        <v>104</v>
      </c>
      <c r="D2596" s="35" t="s">
        <v>134</v>
      </c>
      <c r="E2596" s="35" t="s">
        <v>570</v>
      </c>
      <c r="F2596" s="200">
        <v>310</v>
      </c>
      <c r="G2596" s="48">
        <v>1927</v>
      </c>
      <c r="H2596" s="55" t="s">
        <v>301</v>
      </c>
      <c r="I2596" s="55" t="s">
        <v>2983</v>
      </c>
      <c r="J2596" s="36" t="s">
        <v>118</v>
      </c>
      <c r="K2596" s="48" t="s">
        <v>10</v>
      </c>
      <c r="L2596" s="52" t="s">
        <v>10</v>
      </c>
    </row>
    <row r="2597" spans="1:12" ht="15.75" customHeight="1" x14ac:dyDescent="0.25">
      <c r="A2597" s="34">
        <v>42947</v>
      </c>
      <c r="B2597" s="33" t="s">
        <v>3000</v>
      </c>
      <c r="C2597" s="157">
        <v>104</v>
      </c>
      <c r="D2597" s="35" t="s">
        <v>134</v>
      </c>
      <c r="E2597" s="35" t="s">
        <v>570</v>
      </c>
      <c r="F2597" s="200">
        <v>810</v>
      </c>
      <c r="G2597" s="48">
        <v>3498</v>
      </c>
      <c r="H2597" s="55" t="s">
        <v>585</v>
      </c>
      <c r="I2597" s="55" t="s">
        <v>2983</v>
      </c>
      <c r="J2597" s="36" t="s">
        <v>118</v>
      </c>
      <c r="K2597" s="48" t="s">
        <v>10</v>
      </c>
      <c r="L2597" s="52" t="s">
        <v>10</v>
      </c>
    </row>
    <row r="2598" spans="1:12" ht="15.75" customHeight="1" x14ac:dyDescent="0.25">
      <c r="A2598" s="34">
        <v>42947</v>
      </c>
      <c r="B2598" s="33" t="s">
        <v>3000</v>
      </c>
      <c r="C2598" s="157">
        <v>104</v>
      </c>
      <c r="D2598" s="35" t="s">
        <v>134</v>
      </c>
      <c r="E2598" s="35" t="s">
        <v>570</v>
      </c>
      <c r="F2598" s="200">
        <v>510</v>
      </c>
      <c r="G2598" s="48">
        <v>55</v>
      </c>
      <c r="H2598" s="55" t="s">
        <v>586</v>
      </c>
      <c r="I2598" s="55" t="s">
        <v>2983</v>
      </c>
      <c r="J2598" s="36" t="s">
        <v>118</v>
      </c>
      <c r="K2598" s="48" t="s">
        <v>10</v>
      </c>
      <c r="L2598" s="52" t="s">
        <v>10</v>
      </c>
    </row>
    <row r="2599" spans="1:12" ht="15.75" customHeight="1" x14ac:dyDescent="0.25">
      <c r="A2599" s="34">
        <v>42947</v>
      </c>
      <c r="B2599" s="33" t="s">
        <v>3000</v>
      </c>
      <c r="C2599" s="157">
        <v>104</v>
      </c>
      <c r="D2599" s="35" t="s">
        <v>134</v>
      </c>
      <c r="E2599" s="35" t="s">
        <v>570</v>
      </c>
      <c r="F2599" s="200">
        <v>360</v>
      </c>
      <c r="G2599" s="48">
        <v>3524</v>
      </c>
      <c r="H2599" s="55" t="s">
        <v>587</v>
      </c>
      <c r="I2599" s="55" t="s">
        <v>2983</v>
      </c>
      <c r="J2599" s="36" t="s">
        <v>118</v>
      </c>
      <c r="K2599" s="48" t="s">
        <v>10</v>
      </c>
      <c r="L2599" s="52" t="s">
        <v>10</v>
      </c>
    </row>
    <row r="2600" spans="1:12" ht="15.75" customHeight="1" x14ac:dyDescent="0.25">
      <c r="A2600" s="34">
        <v>42947</v>
      </c>
      <c r="B2600" s="33" t="s">
        <v>3000</v>
      </c>
      <c r="C2600" s="157">
        <v>104</v>
      </c>
      <c r="D2600" s="35" t="s">
        <v>134</v>
      </c>
      <c r="E2600" s="35" t="s">
        <v>570</v>
      </c>
      <c r="F2600" s="200">
        <v>510</v>
      </c>
      <c r="G2600" s="48">
        <v>3392</v>
      </c>
      <c r="H2600" s="55" t="s">
        <v>588</v>
      </c>
      <c r="I2600" s="55" t="s">
        <v>2983</v>
      </c>
      <c r="J2600" s="36" t="s">
        <v>118</v>
      </c>
      <c r="K2600" s="48" t="s">
        <v>10</v>
      </c>
      <c r="L2600" s="52" t="s">
        <v>10</v>
      </c>
    </row>
    <row r="2601" spans="1:12" ht="15.75" customHeight="1" x14ac:dyDescent="0.25">
      <c r="A2601" s="34">
        <v>42947</v>
      </c>
      <c r="B2601" s="33" t="s">
        <v>3000</v>
      </c>
      <c r="C2601" s="157">
        <v>104</v>
      </c>
      <c r="D2601" s="35" t="s">
        <v>134</v>
      </c>
      <c r="E2601" s="35" t="s">
        <v>570</v>
      </c>
      <c r="F2601" s="200">
        <v>510</v>
      </c>
      <c r="G2601" s="48">
        <v>3847</v>
      </c>
      <c r="H2601" s="55" t="s">
        <v>589</v>
      </c>
      <c r="I2601" s="55" t="s">
        <v>2983</v>
      </c>
      <c r="J2601" s="36" t="s">
        <v>118</v>
      </c>
      <c r="K2601" s="48" t="s">
        <v>10</v>
      </c>
      <c r="L2601" s="52" t="s">
        <v>10</v>
      </c>
    </row>
    <row r="2602" spans="1:12" ht="15.75" customHeight="1" x14ac:dyDescent="0.25">
      <c r="A2602" s="34">
        <v>42947</v>
      </c>
      <c r="B2602" s="33" t="s">
        <v>3000</v>
      </c>
      <c r="C2602" s="157">
        <v>104</v>
      </c>
      <c r="D2602" s="35" t="s">
        <v>134</v>
      </c>
      <c r="E2602" s="35" t="s">
        <v>570</v>
      </c>
      <c r="F2602" s="200">
        <v>210</v>
      </c>
      <c r="G2602" s="48">
        <v>2994</v>
      </c>
      <c r="H2602" s="55" t="s">
        <v>590</v>
      </c>
      <c r="I2602" s="55" t="s">
        <v>2983</v>
      </c>
      <c r="J2602" s="36" t="s">
        <v>118</v>
      </c>
      <c r="K2602" s="48" t="s">
        <v>10</v>
      </c>
      <c r="L2602" s="52" t="s">
        <v>10</v>
      </c>
    </row>
    <row r="2603" spans="1:12" ht="15.75" customHeight="1" x14ac:dyDescent="0.25">
      <c r="A2603" s="34">
        <v>42947</v>
      </c>
      <c r="B2603" s="33" t="s">
        <v>3000</v>
      </c>
      <c r="C2603" s="157">
        <v>104</v>
      </c>
      <c r="D2603" s="35" t="s">
        <v>134</v>
      </c>
      <c r="E2603" s="35" t="s">
        <v>570</v>
      </c>
      <c r="F2603" s="200">
        <v>710</v>
      </c>
      <c r="G2603" s="48">
        <v>3772</v>
      </c>
      <c r="H2603" s="55" t="s">
        <v>591</v>
      </c>
      <c r="I2603" s="55" t="s">
        <v>2983</v>
      </c>
      <c r="J2603" s="36" t="s">
        <v>118</v>
      </c>
      <c r="K2603" s="48" t="s">
        <v>10</v>
      </c>
      <c r="L2603" s="52" t="s">
        <v>10</v>
      </c>
    </row>
    <row r="2604" spans="1:12" ht="15.75" customHeight="1" x14ac:dyDescent="0.25">
      <c r="A2604" s="34">
        <v>42947</v>
      </c>
      <c r="B2604" s="33" t="s">
        <v>3000</v>
      </c>
      <c r="C2604" s="157">
        <v>104</v>
      </c>
      <c r="D2604" s="35" t="s">
        <v>134</v>
      </c>
      <c r="E2604" s="35" t="s">
        <v>570</v>
      </c>
      <c r="F2604" s="200">
        <v>410</v>
      </c>
      <c r="G2604" s="48">
        <v>3989</v>
      </c>
      <c r="H2604" s="55" t="s">
        <v>592</v>
      </c>
      <c r="I2604" s="55" t="s">
        <v>2983</v>
      </c>
      <c r="J2604" s="36" t="s">
        <v>118</v>
      </c>
      <c r="K2604" s="48" t="s">
        <v>10</v>
      </c>
      <c r="L2604" s="52" t="s">
        <v>10</v>
      </c>
    </row>
    <row r="2605" spans="1:12" ht="15.75" customHeight="1" x14ac:dyDescent="0.25">
      <c r="A2605" s="34">
        <v>42947</v>
      </c>
      <c r="B2605" s="33" t="s">
        <v>3000</v>
      </c>
      <c r="C2605" s="157">
        <v>104</v>
      </c>
      <c r="D2605" s="35" t="s">
        <v>134</v>
      </c>
      <c r="E2605" s="35" t="s">
        <v>570</v>
      </c>
      <c r="F2605" s="200">
        <v>510</v>
      </c>
      <c r="G2605" s="48">
        <v>2117</v>
      </c>
      <c r="H2605" s="55" t="s">
        <v>593</v>
      </c>
      <c r="I2605" s="55" t="s">
        <v>2983</v>
      </c>
      <c r="J2605" s="36" t="s">
        <v>118</v>
      </c>
      <c r="K2605" s="48" t="s">
        <v>10</v>
      </c>
      <c r="L2605" s="52" t="s">
        <v>10</v>
      </c>
    </row>
    <row r="2606" spans="1:12" ht="15.75" customHeight="1" x14ac:dyDescent="0.25">
      <c r="A2606" s="34">
        <v>42947</v>
      </c>
      <c r="B2606" s="33" t="s">
        <v>3000</v>
      </c>
      <c r="C2606" s="157">
        <v>104</v>
      </c>
      <c r="D2606" s="35" t="s">
        <v>134</v>
      </c>
      <c r="E2606" s="35" t="s">
        <v>570</v>
      </c>
      <c r="F2606" s="200">
        <v>510</v>
      </c>
      <c r="G2606" s="48">
        <v>1121</v>
      </c>
      <c r="H2606" s="55" t="s">
        <v>594</v>
      </c>
      <c r="I2606" s="55" t="s">
        <v>2983</v>
      </c>
      <c r="J2606" s="36" t="s">
        <v>118</v>
      </c>
      <c r="K2606" s="48" t="s">
        <v>10</v>
      </c>
      <c r="L2606" s="52" t="s">
        <v>10</v>
      </c>
    </row>
    <row r="2607" spans="1:12" ht="15.75" customHeight="1" x14ac:dyDescent="0.25">
      <c r="A2607" s="34">
        <v>42947</v>
      </c>
      <c r="B2607" s="33" t="s">
        <v>3000</v>
      </c>
      <c r="C2607" s="157">
        <v>104</v>
      </c>
      <c r="D2607" s="35" t="s">
        <v>134</v>
      </c>
      <c r="E2607" s="35" t="s">
        <v>570</v>
      </c>
      <c r="F2607" s="200">
        <v>610</v>
      </c>
      <c r="G2607" s="48">
        <v>3101</v>
      </c>
      <c r="H2607" s="55" t="s">
        <v>595</v>
      </c>
      <c r="I2607" s="55" t="s">
        <v>2983</v>
      </c>
      <c r="J2607" s="36" t="s">
        <v>118</v>
      </c>
      <c r="K2607" s="48" t="s">
        <v>10</v>
      </c>
      <c r="L2607" s="52" t="s">
        <v>10</v>
      </c>
    </row>
    <row r="2608" spans="1:12" ht="15.75" customHeight="1" x14ac:dyDescent="0.25">
      <c r="A2608" s="34">
        <v>42947</v>
      </c>
      <c r="B2608" s="33" t="s">
        <v>3000</v>
      </c>
      <c r="C2608" s="157">
        <v>104</v>
      </c>
      <c r="D2608" s="35" t="s">
        <v>134</v>
      </c>
      <c r="E2608" s="35" t="s">
        <v>570</v>
      </c>
      <c r="F2608" s="200">
        <v>1010</v>
      </c>
      <c r="G2608" s="48">
        <v>3886</v>
      </c>
      <c r="H2608" s="55" t="s">
        <v>596</v>
      </c>
      <c r="I2608" s="55" t="s">
        <v>2983</v>
      </c>
      <c r="J2608" s="36" t="s">
        <v>118</v>
      </c>
      <c r="K2608" s="48" t="s">
        <v>10</v>
      </c>
      <c r="L2608" s="52" t="s">
        <v>10</v>
      </c>
    </row>
    <row r="2609" spans="1:12" ht="15.75" customHeight="1" x14ac:dyDescent="0.25">
      <c r="A2609" s="34">
        <v>42947</v>
      </c>
      <c r="B2609" s="33" t="s">
        <v>3000</v>
      </c>
      <c r="C2609" s="157">
        <v>104</v>
      </c>
      <c r="D2609" s="35" t="s">
        <v>134</v>
      </c>
      <c r="E2609" s="35" t="s">
        <v>570</v>
      </c>
      <c r="F2609" s="200">
        <v>510</v>
      </c>
      <c r="G2609" s="48">
        <v>3545</v>
      </c>
      <c r="H2609" s="55" t="s">
        <v>597</v>
      </c>
      <c r="I2609" s="55" t="s">
        <v>2983</v>
      </c>
      <c r="J2609" s="36" t="s">
        <v>118</v>
      </c>
      <c r="K2609" s="48" t="s">
        <v>10</v>
      </c>
      <c r="L2609" s="52" t="s">
        <v>10</v>
      </c>
    </row>
    <row r="2610" spans="1:12" ht="15.75" customHeight="1" x14ac:dyDescent="0.25">
      <c r="A2610" s="34">
        <v>42947</v>
      </c>
      <c r="B2610" s="33" t="s">
        <v>3000</v>
      </c>
      <c r="C2610" s="157">
        <v>104</v>
      </c>
      <c r="D2610" s="35" t="s">
        <v>134</v>
      </c>
      <c r="E2610" s="35" t="s">
        <v>570</v>
      </c>
      <c r="F2610" s="200">
        <v>510</v>
      </c>
      <c r="G2610" s="48">
        <v>3953</v>
      </c>
      <c r="H2610" s="55" t="s">
        <v>598</v>
      </c>
      <c r="I2610" s="55" t="s">
        <v>2983</v>
      </c>
      <c r="J2610" s="36" t="s">
        <v>118</v>
      </c>
      <c r="K2610" s="48" t="s">
        <v>10</v>
      </c>
      <c r="L2610" s="52" t="s">
        <v>10</v>
      </c>
    </row>
    <row r="2611" spans="1:12" ht="15.75" customHeight="1" x14ac:dyDescent="0.25">
      <c r="A2611" s="34">
        <v>42947</v>
      </c>
      <c r="B2611" s="33" t="s">
        <v>3000</v>
      </c>
      <c r="C2611" s="157">
        <v>104</v>
      </c>
      <c r="D2611" s="35" t="s">
        <v>134</v>
      </c>
      <c r="E2611" s="35" t="s">
        <v>570</v>
      </c>
      <c r="F2611" s="200">
        <v>710</v>
      </c>
      <c r="G2611" s="48">
        <v>3178</v>
      </c>
      <c r="H2611" s="55" t="s">
        <v>599</v>
      </c>
      <c r="I2611" s="55" t="s">
        <v>2983</v>
      </c>
      <c r="J2611" s="36" t="s">
        <v>118</v>
      </c>
      <c r="K2611" s="48" t="s">
        <v>10</v>
      </c>
      <c r="L2611" s="52" t="s">
        <v>10</v>
      </c>
    </row>
    <row r="2612" spans="1:12" ht="15.75" customHeight="1" x14ac:dyDescent="0.25">
      <c r="A2612" s="34">
        <v>42947</v>
      </c>
      <c r="B2612" s="33" t="s">
        <v>3000</v>
      </c>
      <c r="C2612" s="157">
        <v>104</v>
      </c>
      <c r="D2612" s="35" t="s">
        <v>134</v>
      </c>
      <c r="E2612" s="35" t="s">
        <v>570</v>
      </c>
      <c r="F2612" s="200">
        <v>310</v>
      </c>
      <c r="G2612" s="48">
        <v>3231</v>
      </c>
      <c r="H2612" s="55" t="s">
        <v>600</v>
      </c>
      <c r="I2612" s="55" t="s">
        <v>2983</v>
      </c>
      <c r="J2612" s="36" t="s">
        <v>118</v>
      </c>
      <c r="K2612" s="48" t="s">
        <v>10</v>
      </c>
      <c r="L2612" s="52" t="s">
        <v>10</v>
      </c>
    </row>
    <row r="2613" spans="1:12" ht="15.75" customHeight="1" x14ac:dyDescent="0.25">
      <c r="A2613" s="34">
        <v>42947</v>
      </c>
      <c r="B2613" s="33" t="s">
        <v>3000</v>
      </c>
      <c r="C2613" s="157">
        <v>104</v>
      </c>
      <c r="D2613" s="35" t="s">
        <v>134</v>
      </c>
      <c r="E2613" s="35" t="s">
        <v>570</v>
      </c>
      <c r="F2613" s="200">
        <v>510</v>
      </c>
      <c r="G2613" s="48">
        <v>470</v>
      </c>
      <c r="H2613" s="55" t="s">
        <v>499</v>
      </c>
      <c r="I2613" s="55" t="s">
        <v>2983</v>
      </c>
      <c r="J2613" s="36" t="s">
        <v>118</v>
      </c>
      <c r="K2613" s="48" t="s">
        <v>10</v>
      </c>
      <c r="L2613" s="52" t="s">
        <v>10</v>
      </c>
    </row>
    <row r="2614" spans="1:12" ht="15.75" customHeight="1" x14ac:dyDescent="0.25">
      <c r="A2614" s="34">
        <v>42947</v>
      </c>
      <c r="B2614" s="33" t="s">
        <v>3000</v>
      </c>
      <c r="C2614" s="157">
        <v>104</v>
      </c>
      <c r="D2614" s="35" t="s">
        <v>134</v>
      </c>
      <c r="E2614" s="35" t="s">
        <v>570</v>
      </c>
      <c r="F2614" s="200">
        <v>210</v>
      </c>
      <c r="G2614" s="48">
        <v>925</v>
      </c>
      <c r="H2614" s="55" t="s">
        <v>498</v>
      </c>
      <c r="I2614" s="55" t="s">
        <v>2983</v>
      </c>
      <c r="J2614" s="36" t="s">
        <v>118</v>
      </c>
      <c r="K2614" s="48" t="s">
        <v>10</v>
      </c>
      <c r="L2614" s="52" t="s">
        <v>10</v>
      </c>
    </row>
    <row r="2615" spans="1:12" ht="15.75" customHeight="1" x14ac:dyDescent="0.25">
      <c r="A2615" s="34">
        <v>42947</v>
      </c>
      <c r="B2615" s="33" t="s">
        <v>3000</v>
      </c>
      <c r="C2615" s="157">
        <v>104</v>
      </c>
      <c r="D2615" s="35" t="s">
        <v>134</v>
      </c>
      <c r="E2615" s="35" t="s">
        <v>570</v>
      </c>
      <c r="F2615" s="200">
        <v>860</v>
      </c>
      <c r="G2615" s="48">
        <v>586</v>
      </c>
      <c r="H2615" s="55" t="s">
        <v>497</v>
      </c>
      <c r="I2615" s="55" t="s">
        <v>2983</v>
      </c>
      <c r="J2615" s="36" t="s">
        <v>118</v>
      </c>
      <c r="K2615" s="48" t="s">
        <v>10</v>
      </c>
      <c r="L2615" s="52" t="s">
        <v>10</v>
      </c>
    </row>
    <row r="2616" spans="1:12" ht="15.75" customHeight="1" x14ac:dyDescent="0.25">
      <c r="A2616" s="34">
        <v>42947</v>
      </c>
      <c r="B2616" s="33" t="s">
        <v>3000</v>
      </c>
      <c r="C2616" s="157">
        <v>104</v>
      </c>
      <c r="D2616" s="35" t="s">
        <v>134</v>
      </c>
      <c r="E2616" s="35" t="s">
        <v>570</v>
      </c>
      <c r="F2616" s="200">
        <v>210</v>
      </c>
      <c r="G2616" s="48">
        <v>174</v>
      </c>
      <c r="H2616" s="55" t="s">
        <v>601</v>
      </c>
      <c r="I2616" s="55" t="s">
        <v>2983</v>
      </c>
      <c r="J2616" s="36" t="s">
        <v>118</v>
      </c>
      <c r="K2616" s="48" t="s">
        <v>10</v>
      </c>
      <c r="L2616" s="52" t="s">
        <v>10</v>
      </c>
    </row>
    <row r="2617" spans="1:12" ht="15.75" customHeight="1" x14ac:dyDescent="0.25">
      <c r="A2617" s="34">
        <v>42947</v>
      </c>
      <c r="B2617" s="33" t="s">
        <v>3000</v>
      </c>
      <c r="C2617" s="157">
        <v>104</v>
      </c>
      <c r="D2617" s="35" t="s">
        <v>134</v>
      </c>
      <c r="E2617" s="35" t="s">
        <v>570</v>
      </c>
      <c r="F2617" s="200">
        <v>1515</v>
      </c>
      <c r="G2617" s="48">
        <v>1052</v>
      </c>
      <c r="H2617" s="55" t="s">
        <v>602</v>
      </c>
      <c r="I2617" s="55" t="s">
        <v>2983</v>
      </c>
      <c r="J2617" s="36" t="s">
        <v>118</v>
      </c>
      <c r="K2617" s="48" t="s">
        <v>10</v>
      </c>
      <c r="L2617" s="52" t="s">
        <v>10</v>
      </c>
    </row>
    <row r="2618" spans="1:12" ht="15.75" customHeight="1" x14ac:dyDescent="0.25">
      <c r="A2618" s="34">
        <v>42947</v>
      </c>
      <c r="B2618" s="33" t="s">
        <v>3000</v>
      </c>
      <c r="C2618" s="157">
        <v>104</v>
      </c>
      <c r="D2618" s="35" t="s">
        <v>134</v>
      </c>
      <c r="E2618" s="35" t="s">
        <v>570</v>
      </c>
      <c r="F2618" s="200">
        <v>1212</v>
      </c>
      <c r="G2618" s="48">
        <v>200</v>
      </c>
      <c r="H2618" s="55" t="s">
        <v>312</v>
      </c>
      <c r="I2618" s="55" t="s">
        <v>2983</v>
      </c>
      <c r="J2618" s="36" t="s">
        <v>118</v>
      </c>
      <c r="K2618" s="48" t="s">
        <v>10</v>
      </c>
      <c r="L2618" s="52" t="s">
        <v>10</v>
      </c>
    </row>
    <row r="2619" spans="1:12" ht="15.75" customHeight="1" x14ac:dyDescent="0.25">
      <c r="A2619" s="34">
        <v>42947</v>
      </c>
      <c r="B2619" s="33" t="s">
        <v>3000</v>
      </c>
      <c r="C2619" s="157">
        <v>104</v>
      </c>
      <c r="D2619" s="35" t="s">
        <v>134</v>
      </c>
      <c r="E2619" s="35" t="s">
        <v>570</v>
      </c>
      <c r="F2619" s="200">
        <v>810</v>
      </c>
      <c r="G2619" s="48">
        <v>890</v>
      </c>
      <c r="H2619" s="55" t="s">
        <v>311</v>
      </c>
      <c r="I2619" s="55" t="s">
        <v>2983</v>
      </c>
      <c r="J2619" s="36" t="s">
        <v>118</v>
      </c>
      <c r="K2619" s="48" t="s">
        <v>10</v>
      </c>
      <c r="L2619" s="52" t="s">
        <v>10</v>
      </c>
    </row>
    <row r="2620" spans="1:12" ht="15.75" customHeight="1" x14ac:dyDescent="0.25">
      <c r="A2620" s="34">
        <v>42947</v>
      </c>
      <c r="B2620" s="33" t="s">
        <v>3000</v>
      </c>
      <c r="C2620" s="157">
        <v>104</v>
      </c>
      <c r="D2620" s="35" t="s">
        <v>134</v>
      </c>
      <c r="E2620" s="35" t="s">
        <v>570</v>
      </c>
      <c r="F2620" s="200">
        <v>1010</v>
      </c>
      <c r="G2620" s="48">
        <v>996</v>
      </c>
      <c r="H2620" s="55" t="s">
        <v>495</v>
      </c>
      <c r="I2620" s="55" t="s">
        <v>2983</v>
      </c>
      <c r="J2620" s="36" t="s">
        <v>118</v>
      </c>
      <c r="K2620" s="48" t="s">
        <v>10</v>
      </c>
      <c r="L2620" s="52" t="s">
        <v>10</v>
      </c>
    </row>
    <row r="2621" spans="1:12" ht="15.75" customHeight="1" x14ac:dyDescent="0.25">
      <c r="A2621" s="34">
        <v>42947</v>
      </c>
      <c r="B2621" s="33" t="s">
        <v>3000</v>
      </c>
      <c r="C2621" s="157">
        <v>104</v>
      </c>
      <c r="D2621" s="35" t="s">
        <v>134</v>
      </c>
      <c r="E2621" s="35" t="s">
        <v>570</v>
      </c>
      <c r="F2621" s="200">
        <v>510</v>
      </c>
      <c r="G2621" s="48">
        <v>146</v>
      </c>
      <c r="H2621" s="55" t="s">
        <v>603</v>
      </c>
      <c r="I2621" s="55" t="s">
        <v>2983</v>
      </c>
      <c r="J2621" s="36" t="s">
        <v>118</v>
      </c>
      <c r="K2621" s="48" t="s">
        <v>10</v>
      </c>
      <c r="L2621" s="52" t="s">
        <v>10</v>
      </c>
    </row>
    <row r="2622" spans="1:12" ht="15.75" customHeight="1" x14ac:dyDescent="0.25">
      <c r="A2622" s="34">
        <v>42947</v>
      </c>
      <c r="B2622" s="33" t="s">
        <v>3000</v>
      </c>
      <c r="C2622" s="157">
        <v>105</v>
      </c>
      <c r="D2622" s="35" t="s">
        <v>127</v>
      </c>
      <c r="E2622" s="39" t="s">
        <v>609</v>
      </c>
      <c r="F2622" s="200">
        <v>2000</v>
      </c>
      <c r="G2622" s="48">
        <v>4023</v>
      </c>
      <c r="H2622" s="48" t="s">
        <v>610</v>
      </c>
      <c r="I2622" s="55" t="s">
        <v>2983</v>
      </c>
      <c r="J2622" s="36" t="s">
        <v>118</v>
      </c>
      <c r="K2622" s="65" t="s">
        <v>2216</v>
      </c>
      <c r="L2622" s="52" t="s">
        <v>2990</v>
      </c>
    </row>
    <row r="2623" spans="1:12" ht="15.75" customHeight="1" x14ac:dyDescent="0.25">
      <c r="A2623" s="34">
        <v>42947</v>
      </c>
      <c r="B2623" s="33" t="s">
        <v>3000</v>
      </c>
      <c r="C2623" s="157">
        <v>105</v>
      </c>
      <c r="D2623" s="35" t="s">
        <v>127</v>
      </c>
      <c r="E2623" s="39" t="s">
        <v>544</v>
      </c>
      <c r="F2623" s="200">
        <v>740</v>
      </c>
      <c r="G2623" s="48">
        <v>1406</v>
      </c>
      <c r="H2623" s="48" t="s">
        <v>611</v>
      </c>
      <c r="I2623" s="55" t="s">
        <v>2983</v>
      </c>
      <c r="J2623" s="36" t="s">
        <v>118</v>
      </c>
      <c r="K2623" s="65" t="s">
        <v>2216</v>
      </c>
      <c r="L2623" s="52" t="s">
        <v>2990</v>
      </c>
    </row>
    <row r="2624" spans="1:12" ht="15.75" customHeight="1" x14ac:dyDescent="0.25">
      <c r="A2624" s="34">
        <v>42947</v>
      </c>
      <c r="B2624" s="33" t="s">
        <v>3000</v>
      </c>
      <c r="C2624" s="157">
        <v>105</v>
      </c>
      <c r="D2624" s="35" t="s">
        <v>127</v>
      </c>
      <c r="E2624" s="39" t="s">
        <v>612</v>
      </c>
      <c r="F2624" s="200">
        <v>295</v>
      </c>
      <c r="G2624" s="48">
        <v>1453</v>
      </c>
      <c r="H2624" s="48" t="s">
        <v>458</v>
      </c>
      <c r="I2624" s="55" t="s">
        <v>2983</v>
      </c>
      <c r="J2624" s="36" t="s">
        <v>118</v>
      </c>
      <c r="K2624" s="65" t="s">
        <v>2216</v>
      </c>
      <c r="L2624" s="52" t="s">
        <v>2990</v>
      </c>
    </row>
    <row r="2625" spans="1:12" ht="15.75" customHeight="1" x14ac:dyDescent="0.25">
      <c r="A2625" s="34">
        <v>42947</v>
      </c>
      <c r="B2625" s="33" t="s">
        <v>3000</v>
      </c>
      <c r="C2625" s="157">
        <v>105</v>
      </c>
      <c r="D2625" s="35" t="s">
        <v>127</v>
      </c>
      <c r="E2625" s="39" t="s">
        <v>277</v>
      </c>
      <c r="F2625" s="200">
        <v>850</v>
      </c>
      <c r="G2625" s="48">
        <v>3794</v>
      </c>
      <c r="H2625" s="38" t="s">
        <v>131</v>
      </c>
      <c r="I2625" s="55" t="s">
        <v>2983</v>
      </c>
      <c r="J2625" s="36" t="s">
        <v>118</v>
      </c>
      <c r="K2625" s="65" t="s">
        <v>2216</v>
      </c>
      <c r="L2625" s="52" t="s">
        <v>2990</v>
      </c>
    </row>
    <row r="2626" spans="1:12" ht="15.75" customHeight="1" x14ac:dyDescent="0.25">
      <c r="A2626" s="34">
        <v>42947</v>
      </c>
      <c r="B2626" s="33" t="s">
        <v>3000</v>
      </c>
      <c r="C2626" s="157">
        <v>106</v>
      </c>
      <c r="D2626" s="35" t="s">
        <v>134</v>
      </c>
      <c r="E2626" s="39" t="s">
        <v>546</v>
      </c>
      <c r="F2626" s="200">
        <v>3000</v>
      </c>
      <c r="G2626" s="48">
        <v>4331</v>
      </c>
      <c r="H2626" s="55"/>
      <c r="I2626" s="55" t="s">
        <v>2983</v>
      </c>
      <c r="J2626" s="36" t="s">
        <v>118</v>
      </c>
      <c r="K2626" s="65" t="s">
        <v>2216</v>
      </c>
      <c r="L2626" s="52" t="s">
        <v>2990</v>
      </c>
    </row>
    <row r="2627" spans="1:12" ht="15.75" customHeight="1" x14ac:dyDescent="0.25">
      <c r="A2627" s="34">
        <v>42947</v>
      </c>
      <c r="B2627" s="33" t="s">
        <v>3000</v>
      </c>
      <c r="C2627" s="157">
        <v>106</v>
      </c>
      <c r="D2627" s="35" t="s">
        <v>134</v>
      </c>
      <c r="E2627" s="35" t="s">
        <v>614</v>
      </c>
      <c r="F2627" s="200">
        <v>450</v>
      </c>
      <c r="G2627" s="48">
        <v>2771</v>
      </c>
      <c r="H2627" s="48" t="s">
        <v>615</v>
      </c>
      <c r="I2627" s="55" t="s">
        <v>2983</v>
      </c>
      <c r="J2627" s="36" t="s">
        <v>118</v>
      </c>
      <c r="K2627" s="65" t="s">
        <v>2216</v>
      </c>
      <c r="L2627" s="52" t="s">
        <v>2990</v>
      </c>
    </row>
    <row r="2628" spans="1:12" ht="15.75" customHeight="1" x14ac:dyDescent="0.25">
      <c r="A2628" s="34">
        <v>42947</v>
      </c>
      <c r="B2628" s="33" t="s">
        <v>3000</v>
      </c>
      <c r="C2628" s="157">
        <v>109</v>
      </c>
      <c r="D2628" s="35" t="s">
        <v>134</v>
      </c>
      <c r="E2628" s="39" t="s">
        <v>511</v>
      </c>
      <c r="F2628" s="200">
        <v>2502.5</v>
      </c>
      <c r="G2628" s="48">
        <v>1758</v>
      </c>
      <c r="H2628" s="48" t="s">
        <v>566</v>
      </c>
      <c r="I2628" s="55" t="s">
        <v>2983</v>
      </c>
      <c r="J2628" s="36" t="s">
        <v>118</v>
      </c>
      <c r="K2628" s="65" t="s">
        <v>2216</v>
      </c>
      <c r="L2628" s="52" t="s">
        <v>2990</v>
      </c>
    </row>
    <row r="2629" spans="1:12" ht="15.75" customHeight="1" x14ac:dyDescent="0.25">
      <c r="A2629" s="34">
        <v>42947</v>
      </c>
      <c r="B2629" s="33" t="s">
        <v>3000</v>
      </c>
      <c r="C2629" s="157">
        <v>110</v>
      </c>
      <c r="D2629" s="35" t="s">
        <v>134</v>
      </c>
      <c r="E2629" s="39" t="s">
        <v>511</v>
      </c>
      <c r="F2629" s="200">
        <v>638</v>
      </c>
      <c r="G2629" s="48">
        <v>2958</v>
      </c>
      <c r="H2629" s="48" t="s">
        <v>129</v>
      </c>
      <c r="I2629" s="55" t="s">
        <v>2983</v>
      </c>
      <c r="J2629" s="36" t="s">
        <v>118</v>
      </c>
      <c r="K2629" s="65" t="s">
        <v>2216</v>
      </c>
      <c r="L2629" s="52" t="s">
        <v>2990</v>
      </c>
    </row>
    <row r="2630" spans="1:12" ht="15.75" customHeight="1" x14ac:dyDescent="0.25">
      <c r="A2630" s="34">
        <v>42947</v>
      </c>
      <c r="B2630" s="33" t="s">
        <v>3000</v>
      </c>
      <c r="C2630" s="157">
        <v>111</v>
      </c>
      <c r="D2630" s="35" t="s">
        <v>134</v>
      </c>
      <c r="E2630" s="39" t="s">
        <v>511</v>
      </c>
      <c r="F2630" s="200">
        <v>7577</v>
      </c>
      <c r="G2630" s="48">
        <v>4104</v>
      </c>
      <c r="H2630" s="48" t="s">
        <v>562</v>
      </c>
      <c r="I2630" s="55" t="s">
        <v>2983</v>
      </c>
      <c r="J2630" s="36" t="s">
        <v>118</v>
      </c>
      <c r="K2630" s="65" t="s">
        <v>2216</v>
      </c>
      <c r="L2630" s="52" t="s">
        <v>2990</v>
      </c>
    </row>
    <row r="2631" spans="1:12" ht="15.75" customHeight="1" x14ac:dyDescent="0.25">
      <c r="A2631" s="34">
        <v>42947</v>
      </c>
      <c r="B2631" s="33" t="s">
        <v>3000</v>
      </c>
      <c r="C2631" s="157">
        <v>115</v>
      </c>
      <c r="D2631" s="35" t="s">
        <v>127</v>
      </c>
      <c r="E2631" s="39" t="s">
        <v>391</v>
      </c>
      <c r="F2631" s="200">
        <v>3358.25</v>
      </c>
      <c r="G2631" s="48">
        <v>3940</v>
      </c>
      <c r="H2631" s="48" t="s">
        <v>613</v>
      </c>
      <c r="I2631" s="55" t="s">
        <v>2983</v>
      </c>
      <c r="J2631" s="36" t="s">
        <v>118</v>
      </c>
      <c r="K2631" s="65" t="s">
        <v>2216</v>
      </c>
      <c r="L2631" s="52" t="s">
        <v>2990</v>
      </c>
    </row>
    <row r="2632" spans="1:12" ht="15.75" customHeight="1" x14ac:dyDescent="0.25">
      <c r="A2632" s="34">
        <v>42947</v>
      </c>
      <c r="B2632" s="33" t="s">
        <v>3000</v>
      </c>
      <c r="C2632" s="157">
        <v>117</v>
      </c>
      <c r="D2632" s="39"/>
      <c r="E2632" s="44" t="s">
        <v>1773</v>
      </c>
      <c r="F2632" s="202">
        <v>6614</v>
      </c>
      <c r="G2632" s="40">
        <v>3666</v>
      </c>
      <c r="H2632" s="38" t="s">
        <v>752</v>
      </c>
      <c r="I2632" s="55" t="s">
        <v>2983</v>
      </c>
      <c r="J2632" s="36" t="s">
        <v>118</v>
      </c>
      <c r="K2632" s="65" t="s">
        <v>2216</v>
      </c>
      <c r="L2632" s="52" t="s">
        <v>2990</v>
      </c>
    </row>
    <row r="2633" spans="1:12" ht="15.75" customHeight="1" x14ac:dyDescent="0.25">
      <c r="A2633" s="34">
        <v>42947</v>
      </c>
      <c r="B2633" s="33" t="s">
        <v>3000</v>
      </c>
      <c r="C2633" s="157">
        <v>120</v>
      </c>
      <c r="D2633" s="39"/>
      <c r="E2633" s="44" t="s">
        <v>1773</v>
      </c>
      <c r="F2633" s="200">
        <v>24823.8</v>
      </c>
      <c r="G2633" s="40">
        <v>3794</v>
      </c>
      <c r="H2633" s="38" t="s">
        <v>131</v>
      </c>
      <c r="I2633" s="55" t="s">
        <v>2983</v>
      </c>
      <c r="J2633" s="36" t="s">
        <v>118</v>
      </c>
      <c r="K2633" s="65" t="s">
        <v>2216</v>
      </c>
      <c r="L2633" s="52" t="s">
        <v>2990</v>
      </c>
    </row>
    <row r="2634" spans="1:12" ht="15.75" customHeight="1" x14ac:dyDescent="0.25">
      <c r="A2634" s="34">
        <v>42947</v>
      </c>
      <c r="B2634" s="33" t="s">
        <v>3000</v>
      </c>
      <c r="C2634" s="160">
        <v>121</v>
      </c>
      <c r="D2634" s="35" t="s">
        <v>271</v>
      </c>
      <c r="E2634" s="35" t="s">
        <v>632</v>
      </c>
      <c r="F2634" s="200">
        <v>10000</v>
      </c>
      <c r="G2634" s="48">
        <v>3829</v>
      </c>
      <c r="H2634" s="55" t="s">
        <v>633</v>
      </c>
      <c r="I2634" s="55" t="s">
        <v>2983</v>
      </c>
      <c r="J2634" s="36" t="s">
        <v>118</v>
      </c>
      <c r="K2634" s="65" t="s">
        <v>2216</v>
      </c>
      <c r="L2634" s="52" t="s">
        <v>2990</v>
      </c>
    </row>
    <row r="2635" spans="1:12" ht="15.75" customHeight="1" x14ac:dyDescent="0.25">
      <c r="A2635" s="34">
        <v>42947</v>
      </c>
      <c r="B2635" s="33" t="s">
        <v>3000</v>
      </c>
      <c r="C2635" s="157">
        <v>184</v>
      </c>
      <c r="D2635" s="35"/>
      <c r="E2635" s="180" t="s">
        <v>3354</v>
      </c>
      <c r="F2635" s="200">
        <f>111+333+335+260+4500+4500</f>
        <v>10039</v>
      </c>
      <c r="G2635" s="48" t="s">
        <v>71</v>
      </c>
      <c r="H2635" s="37"/>
      <c r="I2635" s="55" t="s">
        <v>2983</v>
      </c>
      <c r="J2635" s="36" t="s">
        <v>118</v>
      </c>
      <c r="K2635" s="52" t="s">
        <v>2216</v>
      </c>
      <c r="L2635" s="52" t="s">
        <v>2974</v>
      </c>
    </row>
    <row r="2636" spans="1:12" ht="15.75" customHeight="1" x14ac:dyDescent="0.25">
      <c r="A2636" s="34">
        <v>42948</v>
      </c>
      <c r="B2636" s="33" t="s">
        <v>3039</v>
      </c>
      <c r="C2636" s="157">
        <v>1</v>
      </c>
      <c r="D2636" s="35" t="s">
        <v>636</v>
      </c>
      <c r="E2636" s="30" t="s">
        <v>3416</v>
      </c>
      <c r="F2636" s="200">
        <v>1800</v>
      </c>
      <c r="G2636" s="40" t="s">
        <v>71</v>
      </c>
      <c r="H2636" s="55" t="s">
        <v>71</v>
      </c>
      <c r="I2636" s="55" t="s">
        <v>2983</v>
      </c>
      <c r="J2636" s="36" t="s">
        <v>3415</v>
      </c>
      <c r="K2636" s="52" t="s">
        <v>3411</v>
      </c>
      <c r="L2636" s="52" t="s">
        <v>2975</v>
      </c>
    </row>
    <row r="2637" spans="1:12" ht="15.75" customHeight="1" x14ac:dyDescent="0.25">
      <c r="A2637" s="34">
        <v>42948</v>
      </c>
      <c r="B2637" s="33" t="s">
        <v>3039</v>
      </c>
      <c r="C2637" s="157">
        <v>1</v>
      </c>
      <c r="D2637" s="35" t="s">
        <v>271</v>
      </c>
      <c r="E2637" s="35" t="s">
        <v>627</v>
      </c>
      <c r="F2637" s="200">
        <v>1050</v>
      </c>
      <c r="G2637" s="48">
        <v>2840</v>
      </c>
      <c r="H2637" s="55" t="s">
        <v>628</v>
      </c>
      <c r="I2637" s="55" t="s">
        <v>2983</v>
      </c>
      <c r="J2637" s="36" t="s">
        <v>118</v>
      </c>
      <c r="K2637" s="65" t="s">
        <v>2216</v>
      </c>
      <c r="L2637" s="52" t="s">
        <v>2990</v>
      </c>
    </row>
    <row r="2638" spans="1:12" ht="15.75" customHeight="1" x14ac:dyDescent="0.25">
      <c r="A2638" s="34">
        <v>42948</v>
      </c>
      <c r="B2638" s="33" t="s">
        <v>3039</v>
      </c>
      <c r="C2638" s="157">
        <v>1</v>
      </c>
      <c r="D2638" s="35" t="s">
        <v>271</v>
      </c>
      <c r="E2638" s="35" t="s">
        <v>627</v>
      </c>
      <c r="F2638" s="200">
        <v>1000</v>
      </c>
      <c r="G2638" s="48">
        <v>3999</v>
      </c>
      <c r="H2638" s="55" t="s">
        <v>629</v>
      </c>
      <c r="I2638" s="55" t="s">
        <v>2983</v>
      </c>
      <c r="J2638" s="36" t="s">
        <v>118</v>
      </c>
      <c r="K2638" s="65" t="s">
        <v>2216</v>
      </c>
      <c r="L2638" s="52" t="s">
        <v>2990</v>
      </c>
    </row>
    <row r="2639" spans="1:12" ht="15.75" customHeight="1" x14ac:dyDescent="0.25">
      <c r="A2639" s="34">
        <v>42948</v>
      </c>
      <c r="B2639" s="33" t="s">
        <v>3039</v>
      </c>
      <c r="C2639" s="157">
        <v>1</v>
      </c>
      <c r="D2639" s="35" t="s">
        <v>271</v>
      </c>
      <c r="E2639" s="35" t="s">
        <v>627</v>
      </c>
      <c r="F2639" s="200">
        <v>1050</v>
      </c>
      <c r="G2639" s="48">
        <v>2860</v>
      </c>
      <c r="H2639" s="55" t="s">
        <v>630</v>
      </c>
      <c r="I2639" s="55" t="s">
        <v>2983</v>
      </c>
      <c r="J2639" s="36" t="s">
        <v>118</v>
      </c>
      <c r="K2639" s="65" t="s">
        <v>2216</v>
      </c>
      <c r="L2639" s="52" t="s">
        <v>2990</v>
      </c>
    </row>
    <row r="2640" spans="1:12" ht="15.75" customHeight="1" x14ac:dyDescent="0.25">
      <c r="A2640" s="34">
        <v>42948</v>
      </c>
      <c r="B2640" s="33" t="s">
        <v>3039</v>
      </c>
      <c r="C2640" s="157">
        <v>1</v>
      </c>
      <c r="D2640" s="35" t="s">
        <v>271</v>
      </c>
      <c r="E2640" s="35" t="s">
        <v>631</v>
      </c>
      <c r="F2640" s="200">
        <v>250</v>
      </c>
      <c r="G2640" s="48"/>
      <c r="H2640" s="55"/>
      <c r="I2640" s="55" t="s">
        <v>2983</v>
      </c>
      <c r="J2640" s="36" t="s">
        <v>118</v>
      </c>
      <c r="K2640" s="65" t="s">
        <v>2216</v>
      </c>
      <c r="L2640" s="52" t="s">
        <v>2990</v>
      </c>
    </row>
    <row r="2641" spans="1:14" ht="15.75" customHeight="1" x14ac:dyDescent="0.25">
      <c r="A2641" s="34">
        <v>42948</v>
      </c>
      <c r="B2641" s="33" t="s">
        <v>3039</v>
      </c>
      <c r="C2641" s="157">
        <v>1</v>
      </c>
      <c r="D2641" s="35" t="s">
        <v>271</v>
      </c>
      <c r="E2641" s="35" t="s">
        <v>634</v>
      </c>
      <c r="F2641" s="200">
        <v>600</v>
      </c>
      <c r="G2641" s="48">
        <v>4263</v>
      </c>
      <c r="H2641" s="55" t="s">
        <v>410</v>
      </c>
      <c r="I2641" s="55" t="s">
        <v>2983</v>
      </c>
      <c r="J2641" s="36" t="s">
        <v>118</v>
      </c>
      <c r="K2641" s="65" t="s">
        <v>2216</v>
      </c>
      <c r="L2641" s="52" t="s">
        <v>2990</v>
      </c>
    </row>
    <row r="2642" spans="1:14" ht="15.75" customHeight="1" x14ac:dyDescent="0.25">
      <c r="A2642" s="34">
        <v>42948</v>
      </c>
      <c r="B2642" s="33" t="s">
        <v>3039</v>
      </c>
      <c r="C2642" s="157">
        <v>2</v>
      </c>
      <c r="D2642" s="49" t="s">
        <v>625</v>
      </c>
      <c r="E2642" s="47" t="s">
        <v>211</v>
      </c>
      <c r="F2642" s="200">
        <v>181</v>
      </c>
      <c r="G2642" s="48"/>
      <c r="H2642" s="48" t="s">
        <v>626</v>
      </c>
      <c r="I2642" s="51" t="s">
        <v>2983</v>
      </c>
      <c r="J2642" s="36" t="s">
        <v>118</v>
      </c>
      <c r="K2642" s="64" t="s">
        <v>2216</v>
      </c>
      <c r="L2642" s="31" t="s">
        <v>2990</v>
      </c>
    </row>
    <row r="2643" spans="1:14" ht="15.75" customHeight="1" x14ac:dyDescent="0.25">
      <c r="A2643" s="34">
        <v>42948</v>
      </c>
      <c r="B2643" s="33" t="s">
        <v>3039</v>
      </c>
      <c r="C2643" s="157">
        <v>3</v>
      </c>
      <c r="D2643" s="49" t="s">
        <v>625</v>
      </c>
      <c r="E2643" s="47" t="s">
        <v>117</v>
      </c>
      <c r="F2643" s="200">
        <v>136.75</v>
      </c>
      <c r="G2643" s="48"/>
      <c r="H2643" s="48"/>
      <c r="I2643" s="51" t="s">
        <v>2983</v>
      </c>
      <c r="J2643" s="36" t="s">
        <v>118</v>
      </c>
      <c r="K2643" s="64" t="s">
        <v>2216</v>
      </c>
      <c r="L2643" s="31" t="s">
        <v>2990</v>
      </c>
    </row>
    <row r="2644" spans="1:14" ht="15.75" customHeight="1" x14ac:dyDescent="0.25">
      <c r="A2644" s="34">
        <v>42948</v>
      </c>
      <c r="B2644" s="33" t="s">
        <v>3039</v>
      </c>
      <c r="C2644" s="157">
        <v>4</v>
      </c>
      <c r="D2644" s="49" t="s">
        <v>534</v>
      </c>
      <c r="E2644" s="47" t="s">
        <v>117</v>
      </c>
      <c r="F2644" s="200">
        <v>16915</v>
      </c>
      <c r="G2644" s="48"/>
      <c r="H2644" s="48"/>
      <c r="I2644" s="51" t="s">
        <v>2983</v>
      </c>
      <c r="J2644" s="36" t="s">
        <v>118</v>
      </c>
      <c r="K2644" s="64" t="s">
        <v>2216</v>
      </c>
      <c r="L2644" s="31" t="s">
        <v>2990</v>
      </c>
    </row>
    <row r="2645" spans="1:14" ht="15.75" customHeight="1" x14ac:dyDescent="0.25">
      <c r="A2645" s="34">
        <v>42948</v>
      </c>
      <c r="B2645" s="33" t="s">
        <v>3039</v>
      </c>
      <c r="C2645" s="157">
        <v>5</v>
      </c>
      <c r="D2645" s="49" t="s">
        <v>623</v>
      </c>
      <c r="E2645" s="47" t="s">
        <v>117</v>
      </c>
      <c r="F2645" s="200">
        <v>20298</v>
      </c>
      <c r="G2645" s="48">
        <v>2761</v>
      </c>
      <c r="H2645" s="48" t="s">
        <v>624</v>
      </c>
      <c r="I2645" s="51" t="s">
        <v>2983</v>
      </c>
      <c r="J2645" s="36" t="s">
        <v>118</v>
      </c>
      <c r="K2645" s="64" t="s">
        <v>2216</v>
      </c>
      <c r="L2645" s="31" t="s">
        <v>2990</v>
      </c>
    </row>
    <row r="2646" spans="1:14" ht="15.75" customHeight="1" x14ac:dyDescent="0.25">
      <c r="A2646" s="34">
        <v>42948</v>
      </c>
      <c r="B2646" s="33" t="s">
        <v>3039</v>
      </c>
      <c r="C2646" s="157">
        <v>6</v>
      </c>
      <c r="D2646" s="49" t="s">
        <v>621</v>
      </c>
      <c r="E2646" s="47" t="s">
        <v>117</v>
      </c>
      <c r="F2646" s="200">
        <v>595</v>
      </c>
      <c r="G2646" s="48"/>
      <c r="H2646" s="48"/>
      <c r="I2646" s="51" t="s">
        <v>2983</v>
      </c>
      <c r="J2646" s="36" t="s">
        <v>118</v>
      </c>
      <c r="K2646" s="64" t="s">
        <v>2216</v>
      </c>
      <c r="L2646" s="31" t="s">
        <v>2990</v>
      </c>
    </row>
    <row r="2647" spans="1:14" ht="15.75" customHeight="1" x14ac:dyDescent="0.25">
      <c r="A2647" s="34">
        <v>42948</v>
      </c>
      <c r="B2647" s="33" t="s">
        <v>3039</v>
      </c>
      <c r="C2647" s="157">
        <v>6</v>
      </c>
      <c r="D2647" s="49" t="s">
        <v>621</v>
      </c>
      <c r="E2647" s="47" t="s">
        <v>117</v>
      </c>
      <c r="F2647" s="200">
        <v>11204</v>
      </c>
      <c r="G2647" s="48"/>
      <c r="H2647" s="48"/>
      <c r="I2647" s="51" t="s">
        <v>2983</v>
      </c>
      <c r="J2647" s="36" t="s">
        <v>118</v>
      </c>
      <c r="K2647" s="64" t="s">
        <v>2216</v>
      </c>
      <c r="L2647" s="31" t="s">
        <v>2990</v>
      </c>
    </row>
    <row r="2648" spans="1:14" ht="15.75" customHeight="1" x14ac:dyDescent="0.25">
      <c r="A2648" s="34">
        <v>42948</v>
      </c>
      <c r="B2648" s="33" t="s">
        <v>3039</v>
      </c>
      <c r="C2648" s="157">
        <v>55</v>
      </c>
      <c r="D2648" s="35" t="s">
        <v>177</v>
      </c>
      <c r="E2648" s="35" t="s">
        <v>635</v>
      </c>
      <c r="F2648" s="200">
        <v>15138</v>
      </c>
      <c r="G2648" s="48" t="s">
        <v>71</v>
      </c>
      <c r="H2648" s="55" t="s">
        <v>71</v>
      </c>
      <c r="I2648" s="55" t="s">
        <v>2983</v>
      </c>
      <c r="J2648" s="36" t="s">
        <v>142</v>
      </c>
      <c r="K2648" s="52" t="s">
        <v>2979</v>
      </c>
      <c r="L2648" s="52" t="s">
        <v>2975</v>
      </c>
    </row>
    <row r="2649" spans="1:14" ht="15.75" customHeight="1" x14ac:dyDescent="0.25">
      <c r="A2649" s="34">
        <v>42948</v>
      </c>
      <c r="B2649" s="33" t="s">
        <v>3039</v>
      </c>
      <c r="C2649" s="157">
        <v>104</v>
      </c>
      <c r="D2649" s="49"/>
      <c r="E2649" s="47" t="s">
        <v>619</v>
      </c>
      <c r="F2649" s="200">
        <v>10000</v>
      </c>
      <c r="G2649" s="48"/>
      <c r="H2649" s="48" t="s">
        <v>620</v>
      </c>
      <c r="I2649" s="51" t="s">
        <v>2983</v>
      </c>
      <c r="J2649" s="63" t="s">
        <v>118</v>
      </c>
      <c r="K2649" s="64" t="s">
        <v>2216</v>
      </c>
      <c r="L2649" s="31" t="s">
        <v>2990</v>
      </c>
    </row>
    <row r="2650" spans="1:14" ht="15.75" customHeight="1" x14ac:dyDescent="0.25">
      <c r="A2650" s="34">
        <v>42948</v>
      </c>
      <c r="B2650" s="33" t="s">
        <v>3039</v>
      </c>
      <c r="C2650" s="157">
        <v>114</v>
      </c>
      <c r="D2650" s="49"/>
      <c r="E2650" s="47" t="s">
        <v>117</v>
      </c>
      <c r="F2650" s="200">
        <v>6100</v>
      </c>
      <c r="G2650" s="48"/>
      <c r="H2650" s="48"/>
      <c r="I2650" s="51" t="s">
        <v>2983</v>
      </c>
      <c r="J2650" s="63" t="s">
        <v>118</v>
      </c>
      <c r="K2650" s="64" t="s">
        <v>2216</v>
      </c>
      <c r="L2650" s="31" t="s">
        <v>2990</v>
      </c>
    </row>
    <row r="2651" spans="1:14" ht="15.75" customHeight="1" x14ac:dyDescent="0.25">
      <c r="A2651" s="34">
        <v>42948</v>
      </c>
      <c r="B2651" s="33" t="s">
        <v>3039</v>
      </c>
      <c r="C2651" s="157">
        <v>116</v>
      </c>
      <c r="D2651" s="49"/>
      <c r="E2651" s="47" t="s">
        <v>117</v>
      </c>
      <c r="F2651" s="200">
        <v>1221.5</v>
      </c>
      <c r="G2651" s="48"/>
      <c r="H2651" s="48" t="s">
        <v>121</v>
      </c>
      <c r="I2651" s="51" t="s">
        <v>2983</v>
      </c>
      <c r="J2651" s="63" t="s">
        <v>118</v>
      </c>
      <c r="K2651" s="64" t="s">
        <v>2216</v>
      </c>
      <c r="L2651" s="31" t="s">
        <v>2990</v>
      </c>
    </row>
    <row r="2652" spans="1:14" ht="15.75" customHeight="1" x14ac:dyDescent="0.25">
      <c r="A2652" s="34">
        <v>42948</v>
      </c>
      <c r="B2652" s="33" t="s">
        <v>3039</v>
      </c>
      <c r="C2652" s="157">
        <v>116</v>
      </c>
      <c r="D2652" s="49"/>
      <c r="E2652" s="47" t="s">
        <v>622</v>
      </c>
      <c r="F2652" s="200">
        <v>6800</v>
      </c>
      <c r="G2652" s="48"/>
      <c r="H2652" s="48"/>
      <c r="I2652" s="51" t="s">
        <v>2983</v>
      </c>
      <c r="J2652" s="36" t="s">
        <v>118</v>
      </c>
      <c r="K2652" s="64" t="s">
        <v>2216</v>
      </c>
      <c r="L2652" s="31" t="s">
        <v>2990</v>
      </c>
    </row>
    <row r="2653" spans="1:14" ht="15.75" customHeight="1" x14ac:dyDescent="0.25">
      <c r="A2653" s="162">
        <v>42948</v>
      </c>
      <c r="B2653" s="163" t="s">
        <v>3039</v>
      </c>
      <c r="C2653" s="164">
        <v>118</v>
      </c>
      <c r="D2653" s="165"/>
      <c r="E2653" s="165" t="s">
        <v>638</v>
      </c>
      <c r="F2653" s="202">
        <v>19637</v>
      </c>
      <c r="G2653" s="40"/>
      <c r="H2653" s="166"/>
      <c r="I2653" s="166" t="s">
        <v>2983</v>
      </c>
      <c r="J2653" s="167" t="s">
        <v>118</v>
      </c>
      <c r="K2653" s="168" t="s">
        <v>2216</v>
      </c>
      <c r="L2653" s="52" t="s">
        <v>2990</v>
      </c>
      <c r="M2653" s="169"/>
      <c r="N2653" s="169"/>
    </row>
    <row r="2654" spans="1:14" ht="15.75" customHeight="1" x14ac:dyDescent="0.25">
      <c r="A2654" s="34">
        <v>42948</v>
      </c>
      <c r="B2654" s="33" t="s">
        <v>3039</v>
      </c>
      <c r="C2654" s="157">
        <v>120</v>
      </c>
      <c r="D2654" s="35"/>
      <c r="E2654" s="39" t="s">
        <v>541</v>
      </c>
      <c r="F2654" s="200">
        <v>3500</v>
      </c>
      <c r="G2654" s="48"/>
      <c r="H2654" s="48" t="s">
        <v>641</v>
      </c>
      <c r="I2654" s="55" t="s">
        <v>2983</v>
      </c>
      <c r="J2654" s="36" t="s">
        <v>118</v>
      </c>
      <c r="K2654" s="65" t="s">
        <v>2216</v>
      </c>
      <c r="L2654" s="52" t="s">
        <v>2990</v>
      </c>
    </row>
    <row r="2655" spans="1:14" ht="15.75" customHeight="1" x14ac:dyDescent="0.25">
      <c r="A2655" s="34">
        <v>42948</v>
      </c>
      <c r="B2655" s="33" t="s">
        <v>3039</v>
      </c>
      <c r="C2655" s="157">
        <v>134</v>
      </c>
      <c r="D2655" s="35"/>
      <c r="E2655" s="44" t="s">
        <v>634</v>
      </c>
      <c r="F2655" s="200">
        <v>2280</v>
      </c>
      <c r="G2655" s="40"/>
      <c r="H2655" s="38"/>
      <c r="I2655" s="48" t="s">
        <v>2983</v>
      </c>
      <c r="J2655" s="36" t="s">
        <v>118</v>
      </c>
      <c r="K2655" s="65" t="s">
        <v>2216</v>
      </c>
      <c r="L2655" s="52"/>
    </row>
    <row r="2656" spans="1:14" ht="15.75" customHeight="1" x14ac:dyDescent="0.25">
      <c r="A2656" s="131">
        <v>42948</v>
      </c>
      <c r="B2656" s="132" t="s">
        <v>3039</v>
      </c>
      <c r="C2656" s="158">
        <v>174</v>
      </c>
      <c r="D2656" s="133"/>
      <c r="E2656" s="136" t="s">
        <v>3246</v>
      </c>
      <c r="F2656" s="203">
        <v>143</v>
      </c>
      <c r="G2656" s="134"/>
      <c r="H2656" s="134"/>
      <c r="I2656" s="141" t="s">
        <v>2983</v>
      </c>
      <c r="J2656" s="141" t="s">
        <v>118</v>
      </c>
      <c r="K2656" s="135" t="s">
        <v>10</v>
      </c>
      <c r="L2656" s="135"/>
    </row>
    <row r="2657" spans="1:12" ht="15.75" customHeight="1" x14ac:dyDescent="0.25">
      <c r="A2657" s="34">
        <v>42949</v>
      </c>
      <c r="B2657" s="33" t="s">
        <v>3039</v>
      </c>
      <c r="C2657" s="157">
        <v>12</v>
      </c>
      <c r="D2657" s="35" t="s">
        <v>271</v>
      </c>
      <c r="E2657" s="39" t="s">
        <v>639</v>
      </c>
      <c r="F2657" s="200">
        <v>4750</v>
      </c>
      <c r="G2657" s="48">
        <v>4041</v>
      </c>
      <c r="H2657" s="48" t="s">
        <v>640</v>
      </c>
      <c r="I2657" s="55" t="s">
        <v>2983</v>
      </c>
      <c r="J2657" s="36" t="s">
        <v>118</v>
      </c>
      <c r="K2657" s="65" t="s">
        <v>2216</v>
      </c>
      <c r="L2657" s="52" t="s">
        <v>2990</v>
      </c>
    </row>
    <row r="2658" spans="1:12" ht="15.75" customHeight="1" x14ac:dyDescent="0.25">
      <c r="A2658" s="34">
        <v>42949</v>
      </c>
      <c r="B2658" s="33" t="s">
        <v>3039</v>
      </c>
      <c r="C2658" s="157">
        <v>12</v>
      </c>
      <c r="D2658" s="35" t="s">
        <v>271</v>
      </c>
      <c r="E2658" s="39" t="s">
        <v>642</v>
      </c>
      <c r="F2658" s="200">
        <v>1600</v>
      </c>
      <c r="G2658" s="48">
        <v>4005</v>
      </c>
      <c r="H2658" s="48" t="s">
        <v>415</v>
      </c>
      <c r="I2658" s="55" t="s">
        <v>2983</v>
      </c>
      <c r="J2658" s="36" t="s">
        <v>118</v>
      </c>
      <c r="K2658" s="65" t="s">
        <v>2216</v>
      </c>
      <c r="L2658" s="52" t="s">
        <v>2990</v>
      </c>
    </row>
    <row r="2659" spans="1:12" ht="15.75" customHeight="1" x14ac:dyDescent="0.25">
      <c r="A2659" s="34">
        <v>42949</v>
      </c>
      <c r="B2659" s="33" t="s">
        <v>3039</v>
      </c>
      <c r="C2659" s="157">
        <v>12</v>
      </c>
      <c r="D2659" s="35" t="s">
        <v>271</v>
      </c>
      <c r="E2659" s="39" t="s">
        <v>643</v>
      </c>
      <c r="F2659" s="200">
        <v>1050</v>
      </c>
      <c r="G2659" s="48">
        <v>4229</v>
      </c>
      <c r="H2659" s="48" t="s">
        <v>60</v>
      </c>
      <c r="I2659" s="55" t="s">
        <v>2983</v>
      </c>
      <c r="J2659" s="36" t="s">
        <v>118</v>
      </c>
      <c r="K2659" s="65" t="s">
        <v>2216</v>
      </c>
      <c r="L2659" s="52" t="s">
        <v>2990</v>
      </c>
    </row>
    <row r="2660" spans="1:12" ht="15.75" customHeight="1" x14ac:dyDescent="0.25">
      <c r="A2660" s="34">
        <v>42949</v>
      </c>
      <c r="B2660" s="33" t="s">
        <v>3039</v>
      </c>
      <c r="C2660" s="157">
        <v>12</v>
      </c>
      <c r="D2660" s="35" t="s">
        <v>271</v>
      </c>
      <c r="E2660" s="39" t="s">
        <v>644</v>
      </c>
      <c r="F2660" s="200">
        <v>300</v>
      </c>
      <c r="G2660" s="48">
        <v>4204</v>
      </c>
      <c r="H2660" s="48" t="s">
        <v>645</v>
      </c>
      <c r="I2660" s="55" t="s">
        <v>2983</v>
      </c>
      <c r="J2660" s="36" t="s">
        <v>118</v>
      </c>
      <c r="K2660" s="65" t="s">
        <v>2216</v>
      </c>
      <c r="L2660" s="52" t="s">
        <v>2990</v>
      </c>
    </row>
    <row r="2661" spans="1:12" ht="15.75" customHeight="1" x14ac:dyDescent="0.25">
      <c r="A2661" s="131">
        <v>42949</v>
      </c>
      <c r="B2661" s="132" t="s">
        <v>3039</v>
      </c>
      <c r="C2661" s="158">
        <v>54</v>
      </c>
      <c r="D2661" s="133"/>
      <c r="E2661" s="136" t="s">
        <v>3240</v>
      </c>
      <c r="F2661" s="203">
        <f>350</f>
        <v>350</v>
      </c>
      <c r="G2661" s="134"/>
      <c r="H2661" s="134"/>
      <c r="I2661" s="141" t="s">
        <v>2983</v>
      </c>
      <c r="J2661" s="141" t="s">
        <v>142</v>
      </c>
      <c r="K2661" s="135" t="s">
        <v>2980</v>
      </c>
      <c r="L2661" s="135"/>
    </row>
    <row r="2662" spans="1:12" ht="15.75" customHeight="1" x14ac:dyDescent="0.25">
      <c r="A2662" s="34">
        <v>42949</v>
      </c>
      <c r="B2662" s="33" t="s">
        <v>3039</v>
      </c>
      <c r="C2662" s="157">
        <v>119</v>
      </c>
      <c r="D2662" s="35" t="s">
        <v>73</v>
      </c>
      <c r="E2662" s="35" t="s">
        <v>637</v>
      </c>
      <c r="F2662" s="200">
        <v>5000</v>
      </c>
      <c r="G2662" s="40">
        <v>2478</v>
      </c>
      <c r="H2662" s="55" t="s">
        <v>394</v>
      </c>
      <c r="I2662" s="55" t="s">
        <v>2983</v>
      </c>
      <c r="J2662" s="36" t="s">
        <v>118</v>
      </c>
      <c r="K2662" s="65" t="s">
        <v>2216</v>
      </c>
      <c r="L2662" s="52" t="s">
        <v>2990</v>
      </c>
    </row>
    <row r="2663" spans="1:12" ht="15.75" customHeight="1" x14ac:dyDescent="0.25">
      <c r="A2663" s="34">
        <v>42949</v>
      </c>
      <c r="B2663" s="33" t="s">
        <v>3039</v>
      </c>
      <c r="C2663" s="157">
        <v>121</v>
      </c>
      <c r="D2663" s="35" t="s">
        <v>646</v>
      </c>
      <c r="E2663" s="35" t="s">
        <v>117</v>
      </c>
      <c r="F2663" s="200">
        <v>17075</v>
      </c>
      <c r="G2663" s="48"/>
      <c r="H2663" s="55"/>
      <c r="I2663" s="55" t="s">
        <v>2983</v>
      </c>
      <c r="J2663" s="36" t="s">
        <v>118</v>
      </c>
      <c r="K2663" s="65" t="s">
        <v>2216</v>
      </c>
      <c r="L2663" s="52" t="s">
        <v>2990</v>
      </c>
    </row>
    <row r="2664" spans="1:12" ht="15.75" customHeight="1" x14ac:dyDescent="0.25">
      <c r="A2664" s="34">
        <v>42950</v>
      </c>
      <c r="B2664" s="33" t="s">
        <v>3039</v>
      </c>
      <c r="C2664" s="157">
        <v>2</v>
      </c>
      <c r="D2664" s="35" t="s">
        <v>648</v>
      </c>
      <c r="E2664" s="35" t="s">
        <v>649</v>
      </c>
      <c r="F2664" s="200">
        <v>1000</v>
      </c>
      <c r="G2664" s="48" t="s">
        <v>71</v>
      </c>
      <c r="H2664" s="55" t="s">
        <v>71</v>
      </c>
      <c r="I2664" s="55" t="s">
        <v>2983</v>
      </c>
      <c r="J2664" s="36" t="s">
        <v>142</v>
      </c>
      <c r="K2664" s="52" t="s">
        <v>2989</v>
      </c>
      <c r="L2664" s="52" t="s">
        <v>2989</v>
      </c>
    </row>
    <row r="2665" spans="1:12" ht="15.75" customHeight="1" x14ac:dyDescent="0.25">
      <c r="A2665" s="34">
        <v>42950</v>
      </c>
      <c r="B2665" s="33" t="s">
        <v>3039</v>
      </c>
      <c r="C2665" s="157">
        <v>7</v>
      </c>
      <c r="D2665" s="35" t="s">
        <v>134</v>
      </c>
      <c r="E2665" s="35" t="s">
        <v>650</v>
      </c>
      <c r="F2665" s="200">
        <v>4560</v>
      </c>
      <c r="G2665" s="48">
        <v>4263</v>
      </c>
      <c r="H2665" s="48" t="s">
        <v>410</v>
      </c>
      <c r="I2665" s="55" t="s">
        <v>2983</v>
      </c>
      <c r="J2665" s="36" t="s">
        <v>118</v>
      </c>
      <c r="K2665" s="65" t="s">
        <v>2216</v>
      </c>
      <c r="L2665" s="52" t="s">
        <v>2990</v>
      </c>
    </row>
    <row r="2666" spans="1:12" ht="15.75" customHeight="1" x14ac:dyDescent="0.25">
      <c r="A2666" s="34">
        <v>42950</v>
      </c>
      <c r="B2666" s="33" t="s">
        <v>3039</v>
      </c>
      <c r="C2666" s="157">
        <v>10</v>
      </c>
      <c r="D2666" s="35" t="s">
        <v>647</v>
      </c>
      <c r="E2666" s="35" t="s">
        <v>117</v>
      </c>
      <c r="F2666" s="200">
        <v>8009.5</v>
      </c>
      <c r="G2666" s="48"/>
      <c r="H2666" s="55"/>
      <c r="I2666" s="55" t="s">
        <v>2983</v>
      </c>
      <c r="J2666" s="36" t="s">
        <v>118</v>
      </c>
      <c r="K2666" s="65" t="s">
        <v>2216</v>
      </c>
      <c r="L2666" s="52" t="s">
        <v>2990</v>
      </c>
    </row>
    <row r="2667" spans="1:12" ht="15.75" customHeight="1" x14ac:dyDescent="0.25">
      <c r="A2667" s="34">
        <v>42950</v>
      </c>
      <c r="B2667" s="33" t="s">
        <v>3039</v>
      </c>
      <c r="C2667" s="157">
        <v>11</v>
      </c>
      <c r="D2667" s="35" t="s">
        <v>515</v>
      </c>
      <c r="E2667" s="35" t="s">
        <v>117</v>
      </c>
      <c r="F2667" s="200">
        <v>9021</v>
      </c>
      <c r="G2667" s="40"/>
      <c r="H2667" s="55"/>
      <c r="I2667" s="55" t="s">
        <v>2983</v>
      </c>
      <c r="J2667" s="36" t="s">
        <v>118</v>
      </c>
      <c r="K2667" s="65" t="s">
        <v>2216</v>
      </c>
      <c r="L2667" s="52" t="s">
        <v>2990</v>
      </c>
    </row>
    <row r="2668" spans="1:12" ht="15.75" customHeight="1" x14ac:dyDescent="0.25">
      <c r="A2668" s="34">
        <v>42950</v>
      </c>
      <c r="B2668" s="33" t="s">
        <v>3039</v>
      </c>
      <c r="C2668" s="157">
        <v>11</v>
      </c>
      <c r="D2668" s="35" t="s">
        <v>625</v>
      </c>
      <c r="E2668" s="35" t="s">
        <v>117</v>
      </c>
      <c r="F2668" s="200">
        <v>151.5</v>
      </c>
      <c r="G2668" s="48">
        <v>3867</v>
      </c>
      <c r="H2668" s="48" t="s">
        <v>651</v>
      </c>
      <c r="I2668" s="55" t="s">
        <v>2983</v>
      </c>
      <c r="J2668" s="36" t="s">
        <v>118</v>
      </c>
      <c r="K2668" s="65" t="s">
        <v>2216</v>
      </c>
      <c r="L2668" s="52" t="s">
        <v>2990</v>
      </c>
    </row>
    <row r="2669" spans="1:12" ht="15.75" customHeight="1" x14ac:dyDescent="0.25">
      <c r="A2669" s="34">
        <v>42950</v>
      </c>
      <c r="B2669" s="33" t="s">
        <v>3039</v>
      </c>
      <c r="C2669" s="157">
        <v>11</v>
      </c>
      <c r="D2669" s="35" t="s">
        <v>625</v>
      </c>
      <c r="E2669" s="35" t="s">
        <v>117</v>
      </c>
      <c r="F2669" s="200">
        <v>815.5</v>
      </c>
      <c r="G2669" s="48">
        <v>3867</v>
      </c>
      <c r="H2669" s="48" t="s">
        <v>651</v>
      </c>
      <c r="I2669" s="55" t="s">
        <v>2983</v>
      </c>
      <c r="J2669" s="36" t="s">
        <v>118</v>
      </c>
      <c r="K2669" s="65" t="s">
        <v>2216</v>
      </c>
      <c r="L2669" s="52" t="s">
        <v>2990</v>
      </c>
    </row>
    <row r="2670" spans="1:12" ht="15.75" customHeight="1" x14ac:dyDescent="0.25">
      <c r="A2670" s="34">
        <v>42950</v>
      </c>
      <c r="B2670" s="33" t="s">
        <v>3039</v>
      </c>
      <c r="C2670" s="157">
        <v>11</v>
      </c>
      <c r="D2670" s="35" t="s">
        <v>625</v>
      </c>
      <c r="E2670" s="35" t="s">
        <v>117</v>
      </c>
      <c r="F2670" s="200">
        <v>679.5</v>
      </c>
      <c r="G2670" s="48">
        <v>3867</v>
      </c>
      <c r="H2670" s="48" t="s">
        <v>651</v>
      </c>
      <c r="I2670" s="55" t="s">
        <v>2983</v>
      </c>
      <c r="J2670" s="36" t="s">
        <v>118</v>
      </c>
      <c r="K2670" s="65" t="s">
        <v>2216</v>
      </c>
      <c r="L2670" s="52" t="s">
        <v>2990</v>
      </c>
    </row>
    <row r="2671" spans="1:12" ht="15.75" customHeight="1" x14ac:dyDescent="0.25">
      <c r="A2671" s="34">
        <v>42950</v>
      </c>
      <c r="B2671" s="33" t="s">
        <v>3039</v>
      </c>
      <c r="C2671" s="157">
        <v>132</v>
      </c>
      <c r="D2671" s="35" t="s">
        <v>271</v>
      </c>
      <c r="E2671" s="35" t="s">
        <v>652</v>
      </c>
      <c r="F2671" s="200">
        <v>3591</v>
      </c>
      <c r="G2671" s="48">
        <v>3260</v>
      </c>
      <c r="H2671" s="48" t="s">
        <v>653</v>
      </c>
      <c r="I2671" s="55" t="s">
        <v>2983</v>
      </c>
      <c r="J2671" s="36" t="s">
        <v>118</v>
      </c>
      <c r="K2671" s="65" t="s">
        <v>2216</v>
      </c>
      <c r="L2671" s="52" t="s">
        <v>2990</v>
      </c>
    </row>
    <row r="2672" spans="1:12" ht="15.75" customHeight="1" x14ac:dyDescent="0.25">
      <c r="A2672" s="34">
        <v>42952</v>
      </c>
      <c r="B2672" s="33" t="s">
        <v>3039</v>
      </c>
      <c r="C2672" s="157">
        <v>15</v>
      </c>
      <c r="D2672" s="35" t="s">
        <v>625</v>
      </c>
      <c r="E2672" s="35" t="s">
        <v>211</v>
      </c>
      <c r="F2672" s="200">
        <v>467.75</v>
      </c>
      <c r="G2672" s="48">
        <v>2169</v>
      </c>
      <c r="H2672" s="55" t="s">
        <v>353</v>
      </c>
      <c r="I2672" s="55" t="s">
        <v>2983</v>
      </c>
      <c r="J2672" s="36" t="s">
        <v>118</v>
      </c>
      <c r="K2672" s="65" t="s">
        <v>2216</v>
      </c>
      <c r="L2672" s="52" t="s">
        <v>2990</v>
      </c>
    </row>
    <row r="2673" spans="1:12" ht="15.75" customHeight="1" x14ac:dyDescent="0.25">
      <c r="A2673" s="34">
        <v>42952</v>
      </c>
      <c r="B2673" s="33" t="s">
        <v>3039</v>
      </c>
      <c r="C2673" s="157">
        <v>15</v>
      </c>
      <c r="D2673" s="35" t="s">
        <v>625</v>
      </c>
      <c r="E2673" s="35" t="s">
        <v>211</v>
      </c>
      <c r="F2673" s="200">
        <v>145</v>
      </c>
      <c r="G2673" s="48">
        <v>3953</v>
      </c>
      <c r="H2673" s="55" t="s">
        <v>654</v>
      </c>
      <c r="I2673" s="55" t="s">
        <v>2983</v>
      </c>
      <c r="J2673" s="36" t="s">
        <v>118</v>
      </c>
      <c r="K2673" s="65" t="s">
        <v>2216</v>
      </c>
      <c r="L2673" s="52" t="s">
        <v>2990</v>
      </c>
    </row>
    <row r="2674" spans="1:12" ht="15.75" customHeight="1" x14ac:dyDescent="0.25">
      <c r="A2674" s="131">
        <v>42952</v>
      </c>
      <c r="B2674" s="132" t="s">
        <v>3039</v>
      </c>
      <c r="C2674" s="158">
        <v>54</v>
      </c>
      <c r="D2674" s="133"/>
      <c r="E2674" s="136" t="s">
        <v>3235</v>
      </c>
      <c r="F2674" s="203">
        <v>610</v>
      </c>
      <c r="G2674" s="134"/>
      <c r="H2674" s="134"/>
      <c r="I2674" s="141" t="s">
        <v>2983</v>
      </c>
      <c r="J2674" s="141" t="s">
        <v>142</v>
      </c>
      <c r="K2674" s="135" t="s">
        <v>2979</v>
      </c>
      <c r="L2674" s="135"/>
    </row>
    <row r="2675" spans="1:12" ht="15.75" customHeight="1" x14ac:dyDescent="0.25">
      <c r="A2675" s="34">
        <v>42953</v>
      </c>
      <c r="B2675" s="33" t="s">
        <v>3039</v>
      </c>
      <c r="C2675" s="157">
        <v>3</v>
      </c>
      <c r="D2675" s="35" t="s">
        <v>127</v>
      </c>
      <c r="E2675" s="35" t="s">
        <v>664</v>
      </c>
      <c r="F2675" s="200">
        <v>200</v>
      </c>
      <c r="G2675" s="48" t="s">
        <v>71</v>
      </c>
      <c r="H2675" s="55" t="s">
        <v>426</v>
      </c>
      <c r="I2675" s="55" t="s">
        <v>2983</v>
      </c>
      <c r="J2675" s="36" t="s">
        <v>142</v>
      </c>
      <c r="K2675" s="48" t="s">
        <v>2980</v>
      </c>
      <c r="L2675" s="52" t="s">
        <v>2989</v>
      </c>
    </row>
    <row r="2676" spans="1:12" ht="15.75" customHeight="1" x14ac:dyDescent="0.25">
      <c r="A2676" s="34">
        <v>42953</v>
      </c>
      <c r="B2676" s="33" t="s">
        <v>3039</v>
      </c>
      <c r="C2676" s="157">
        <v>13</v>
      </c>
      <c r="D2676" s="35" t="s">
        <v>91</v>
      </c>
      <c r="E2676" s="35" t="s">
        <v>117</v>
      </c>
      <c r="F2676" s="200">
        <v>233</v>
      </c>
      <c r="G2676" s="48">
        <v>3953</v>
      </c>
      <c r="H2676" s="55" t="s">
        <v>654</v>
      </c>
      <c r="I2676" s="55" t="s">
        <v>2983</v>
      </c>
      <c r="J2676" s="36" t="s">
        <v>118</v>
      </c>
      <c r="K2676" s="65" t="s">
        <v>2216</v>
      </c>
      <c r="L2676" s="52" t="s">
        <v>2990</v>
      </c>
    </row>
    <row r="2677" spans="1:12" ht="15.75" customHeight="1" x14ac:dyDescent="0.25">
      <c r="A2677" s="34">
        <v>42953</v>
      </c>
      <c r="B2677" s="33" t="s">
        <v>3039</v>
      </c>
      <c r="C2677" s="157">
        <v>14</v>
      </c>
      <c r="D2677" s="35" t="s">
        <v>534</v>
      </c>
      <c r="E2677" s="35" t="s">
        <v>117</v>
      </c>
      <c r="F2677" s="200">
        <v>14427.5</v>
      </c>
      <c r="G2677" s="48"/>
      <c r="H2677" s="55"/>
      <c r="I2677" s="55" t="s">
        <v>2983</v>
      </c>
      <c r="J2677" s="36" t="s">
        <v>118</v>
      </c>
      <c r="K2677" s="65" t="s">
        <v>2216</v>
      </c>
      <c r="L2677" s="52" t="s">
        <v>2990</v>
      </c>
    </row>
    <row r="2678" spans="1:12" ht="15.75" customHeight="1" x14ac:dyDescent="0.25">
      <c r="A2678" s="34">
        <v>42953</v>
      </c>
      <c r="B2678" s="33" t="s">
        <v>3039</v>
      </c>
      <c r="C2678" s="157">
        <v>14</v>
      </c>
      <c r="D2678" s="35" t="s">
        <v>534</v>
      </c>
      <c r="E2678" s="35" t="s">
        <v>117</v>
      </c>
      <c r="F2678" s="200">
        <v>18407.5</v>
      </c>
      <c r="G2678" s="48"/>
      <c r="H2678" s="55"/>
      <c r="I2678" s="55" t="s">
        <v>2983</v>
      </c>
      <c r="J2678" s="36" t="s">
        <v>118</v>
      </c>
      <c r="K2678" s="65" t="s">
        <v>2216</v>
      </c>
      <c r="L2678" s="52" t="s">
        <v>2990</v>
      </c>
    </row>
    <row r="2679" spans="1:12" ht="15.75" customHeight="1" x14ac:dyDescent="0.25">
      <c r="A2679" s="34">
        <v>42953</v>
      </c>
      <c r="B2679" s="33" t="s">
        <v>3039</v>
      </c>
      <c r="C2679" s="157">
        <v>37</v>
      </c>
      <c r="D2679" s="35" t="s">
        <v>655</v>
      </c>
      <c r="E2679" s="35" t="s">
        <v>656</v>
      </c>
      <c r="F2679" s="200">
        <v>15000</v>
      </c>
      <c r="G2679" s="48">
        <v>3591</v>
      </c>
      <c r="H2679" s="55" t="s">
        <v>657</v>
      </c>
      <c r="I2679" s="55" t="s">
        <v>2983</v>
      </c>
      <c r="J2679" s="36" t="s">
        <v>118</v>
      </c>
      <c r="K2679" s="65" t="s">
        <v>2216</v>
      </c>
      <c r="L2679" s="52" t="s">
        <v>2990</v>
      </c>
    </row>
    <row r="2680" spans="1:12" ht="15.75" customHeight="1" x14ac:dyDescent="0.25">
      <c r="A2680" s="34">
        <v>42953</v>
      </c>
      <c r="B2680" s="33" t="s">
        <v>3039</v>
      </c>
      <c r="C2680" s="157">
        <v>37</v>
      </c>
      <c r="D2680" s="35" t="s">
        <v>660</v>
      </c>
      <c r="E2680" s="35" t="s">
        <v>117</v>
      </c>
      <c r="F2680" s="200">
        <v>4477.5</v>
      </c>
      <c r="G2680" s="48"/>
      <c r="H2680" s="55"/>
      <c r="I2680" s="55" t="s">
        <v>2983</v>
      </c>
      <c r="J2680" s="36" t="s">
        <v>118</v>
      </c>
      <c r="K2680" s="65" t="s">
        <v>2216</v>
      </c>
      <c r="L2680" s="52" t="s">
        <v>2990</v>
      </c>
    </row>
    <row r="2681" spans="1:12" ht="15.75" customHeight="1" x14ac:dyDescent="0.25">
      <c r="A2681" s="34">
        <v>42953</v>
      </c>
      <c r="B2681" s="33" t="s">
        <v>3039</v>
      </c>
      <c r="C2681" s="157">
        <v>37</v>
      </c>
      <c r="D2681" s="35" t="s">
        <v>661</v>
      </c>
      <c r="E2681" s="35" t="s">
        <v>117</v>
      </c>
      <c r="F2681" s="200">
        <v>7000</v>
      </c>
      <c r="G2681" s="48"/>
      <c r="H2681" s="55"/>
      <c r="I2681" s="55" t="s">
        <v>2983</v>
      </c>
      <c r="J2681" s="36" t="s">
        <v>118</v>
      </c>
      <c r="K2681" s="65" t="s">
        <v>2216</v>
      </c>
      <c r="L2681" s="52" t="s">
        <v>2990</v>
      </c>
    </row>
    <row r="2682" spans="1:12" ht="15.75" customHeight="1" x14ac:dyDescent="0.25">
      <c r="A2682" s="34">
        <v>42953</v>
      </c>
      <c r="B2682" s="33" t="s">
        <v>3039</v>
      </c>
      <c r="C2682" s="157">
        <v>37</v>
      </c>
      <c r="D2682" s="35" t="s">
        <v>661</v>
      </c>
      <c r="E2682" s="35" t="s">
        <v>117</v>
      </c>
      <c r="F2682" s="200">
        <v>3300</v>
      </c>
      <c r="G2682" s="48"/>
      <c r="H2682" s="55"/>
      <c r="I2682" s="55" t="s">
        <v>2983</v>
      </c>
      <c r="J2682" s="36" t="s">
        <v>118</v>
      </c>
      <c r="K2682" s="65" t="s">
        <v>2216</v>
      </c>
      <c r="L2682" s="52" t="s">
        <v>2990</v>
      </c>
    </row>
    <row r="2683" spans="1:12" ht="15.75" customHeight="1" x14ac:dyDescent="0.25">
      <c r="A2683" s="34">
        <v>42953</v>
      </c>
      <c r="B2683" s="33" t="s">
        <v>3039</v>
      </c>
      <c r="C2683" s="157">
        <v>37</v>
      </c>
      <c r="D2683" s="35" t="s">
        <v>558</v>
      </c>
      <c r="E2683" s="35" t="s">
        <v>117</v>
      </c>
      <c r="F2683" s="200">
        <v>517.5</v>
      </c>
      <c r="G2683" s="48"/>
      <c r="H2683" s="55"/>
      <c r="I2683" s="55" t="s">
        <v>2983</v>
      </c>
      <c r="J2683" s="36" t="s">
        <v>118</v>
      </c>
      <c r="K2683" s="65" t="s">
        <v>2216</v>
      </c>
      <c r="L2683" s="52" t="s">
        <v>2990</v>
      </c>
    </row>
    <row r="2684" spans="1:12" ht="15.75" customHeight="1" x14ac:dyDescent="0.25">
      <c r="A2684" s="34">
        <v>42953</v>
      </c>
      <c r="B2684" s="33" t="s">
        <v>3039</v>
      </c>
      <c r="C2684" s="157">
        <v>37</v>
      </c>
      <c r="D2684" s="35" t="s">
        <v>625</v>
      </c>
      <c r="E2684" s="35" t="s">
        <v>117</v>
      </c>
      <c r="F2684" s="200">
        <v>1500</v>
      </c>
      <c r="G2684" s="48"/>
      <c r="H2684" s="55"/>
      <c r="I2684" s="55" t="s">
        <v>2983</v>
      </c>
      <c r="J2684" s="36" t="s">
        <v>118</v>
      </c>
      <c r="K2684" s="65" t="s">
        <v>2216</v>
      </c>
      <c r="L2684" s="52" t="s">
        <v>2990</v>
      </c>
    </row>
    <row r="2685" spans="1:12" ht="15.75" customHeight="1" x14ac:dyDescent="0.25">
      <c r="A2685" s="34">
        <v>42953</v>
      </c>
      <c r="B2685" s="33" t="s">
        <v>3039</v>
      </c>
      <c r="C2685" s="157">
        <v>37</v>
      </c>
      <c r="D2685" s="35" t="s">
        <v>625</v>
      </c>
      <c r="E2685" s="35" t="s">
        <v>117</v>
      </c>
      <c r="F2685" s="200">
        <v>504</v>
      </c>
      <c r="G2685" s="48"/>
      <c r="H2685" s="55"/>
      <c r="I2685" s="55" t="s">
        <v>2983</v>
      </c>
      <c r="J2685" s="36" t="s">
        <v>118</v>
      </c>
      <c r="K2685" s="65" t="s">
        <v>2216</v>
      </c>
      <c r="L2685" s="52" t="s">
        <v>2990</v>
      </c>
    </row>
    <row r="2686" spans="1:12" ht="15.75" customHeight="1" x14ac:dyDescent="0.25">
      <c r="A2686" s="34">
        <v>42953</v>
      </c>
      <c r="B2686" s="33" t="s">
        <v>3039</v>
      </c>
      <c r="C2686" s="157">
        <v>37</v>
      </c>
      <c r="D2686" s="35" t="s">
        <v>558</v>
      </c>
      <c r="E2686" s="35" t="s">
        <v>117</v>
      </c>
      <c r="F2686" s="200">
        <v>14047</v>
      </c>
      <c r="G2686" s="48"/>
      <c r="H2686" s="55"/>
      <c r="I2686" s="55" t="s">
        <v>2983</v>
      </c>
      <c r="J2686" s="36" t="s">
        <v>118</v>
      </c>
      <c r="K2686" s="65" t="s">
        <v>2216</v>
      </c>
      <c r="L2686" s="52" t="s">
        <v>2990</v>
      </c>
    </row>
    <row r="2687" spans="1:12" ht="15.75" customHeight="1" x14ac:dyDescent="0.25">
      <c r="A2687" s="34">
        <v>42953</v>
      </c>
      <c r="B2687" s="33" t="s">
        <v>3039</v>
      </c>
      <c r="C2687" s="157">
        <v>37</v>
      </c>
      <c r="D2687" s="35" t="s">
        <v>662</v>
      </c>
      <c r="E2687" s="35" t="s">
        <v>117</v>
      </c>
      <c r="F2687" s="200">
        <v>967</v>
      </c>
      <c r="G2687" s="48"/>
      <c r="H2687" s="55"/>
      <c r="I2687" s="55" t="s">
        <v>2983</v>
      </c>
      <c r="J2687" s="36" t="s">
        <v>118</v>
      </c>
      <c r="K2687" s="65" t="s">
        <v>2216</v>
      </c>
      <c r="L2687" s="52" t="s">
        <v>2990</v>
      </c>
    </row>
    <row r="2688" spans="1:12" ht="15.75" customHeight="1" x14ac:dyDescent="0.25">
      <c r="A2688" s="34">
        <v>42953</v>
      </c>
      <c r="B2688" s="33" t="s">
        <v>3039</v>
      </c>
      <c r="C2688" s="157">
        <v>37</v>
      </c>
      <c r="D2688" s="35" t="s">
        <v>662</v>
      </c>
      <c r="E2688" s="35" t="s">
        <v>117</v>
      </c>
      <c r="F2688" s="200">
        <v>349</v>
      </c>
      <c r="G2688" s="48"/>
      <c r="H2688" s="55"/>
      <c r="I2688" s="55" t="s">
        <v>2983</v>
      </c>
      <c r="J2688" s="36" t="s">
        <v>118</v>
      </c>
      <c r="K2688" s="65" t="s">
        <v>2216</v>
      </c>
      <c r="L2688" s="52" t="s">
        <v>2990</v>
      </c>
    </row>
    <row r="2689" spans="1:12" ht="15.75" customHeight="1" x14ac:dyDescent="0.25">
      <c r="A2689" s="34">
        <v>42953</v>
      </c>
      <c r="B2689" s="33" t="s">
        <v>3039</v>
      </c>
      <c r="C2689" s="157">
        <v>37</v>
      </c>
      <c r="D2689" s="35" t="s">
        <v>662</v>
      </c>
      <c r="E2689" s="35" t="s">
        <v>117</v>
      </c>
      <c r="F2689" s="200">
        <v>1297</v>
      </c>
      <c r="G2689" s="48"/>
      <c r="H2689" s="55"/>
      <c r="I2689" s="55" t="s">
        <v>2983</v>
      </c>
      <c r="J2689" s="36" t="s">
        <v>118</v>
      </c>
      <c r="K2689" s="65" t="s">
        <v>2216</v>
      </c>
      <c r="L2689" s="52" t="s">
        <v>2990</v>
      </c>
    </row>
    <row r="2690" spans="1:12" ht="15.75" customHeight="1" x14ac:dyDescent="0.25">
      <c r="A2690" s="34">
        <v>42953</v>
      </c>
      <c r="B2690" s="33" t="s">
        <v>3039</v>
      </c>
      <c r="C2690" s="157">
        <v>38</v>
      </c>
      <c r="D2690" s="35" t="s">
        <v>662</v>
      </c>
      <c r="E2690" s="35" t="s">
        <v>117</v>
      </c>
      <c r="F2690" s="200">
        <v>3600</v>
      </c>
      <c r="G2690" s="48"/>
      <c r="H2690" s="55"/>
      <c r="I2690" s="55" t="s">
        <v>2983</v>
      </c>
      <c r="J2690" s="36" t="s">
        <v>118</v>
      </c>
      <c r="K2690" s="65" t="s">
        <v>2216</v>
      </c>
      <c r="L2690" s="52" t="s">
        <v>2990</v>
      </c>
    </row>
    <row r="2691" spans="1:12" ht="15.75" customHeight="1" x14ac:dyDescent="0.25">
      <c r="A2691" s="34">
        <v>42953</v>
      </c>
      <c r="B2691" s="33" t="s">
        <v>3039</v>
      </c>
      <c r="C2691" s="157">
        <v>38</v>
      </c>
      <c r="D2691" s="35" t="s">
        <v>662</v>
      </c>
      <c r="E2691" s="35" t="s">
        <v>117</v>
      </c>
      <c r="F2691" s="200">
        <v>1000</v>
      </c>
      <c r="G2691" s="48"/>
      <c r="H2691" s="55"/>
      <c r="I2691" s="55" t="s">
        <v>2983</v>
      </c>
      <c r="J2691" s="36" t="s">
        <v>118</v>
      </c>
      <c r="K2691" s="65" t="s">
        <v>2216</v>
      </c>
      <c r="L2691" s="52" t="s">
        <v>2990</v>
      </c>
    </row>
    <row r="2692" spans="1:12" ht="15.75" customHeight="1" x14ac:dyDescent="0.25">
      <c r="A2692" s="34">
        <v>42953</v>
      </c>
      <c r="B2692" s="33" t="s">
        <v>3039</v>
      </c>
      <c r="C2692" s="157">
        <v>46</v>
      </c>
      <c r="D2692" s="35" t="s">
        <v>658</v>
      </c>
      <c r="E2692" s="35" t="s">
        <v>659</v>
      </c>
      <c r="F2692" s="200">
        <v>7600</v>
      </c>
      <c r="G2692" s="48" t="s">
        <v>71</v>
      </c>
      <c r="H2692" s="55" t="s">
        <v>71</v>
      </c>
      <c r="I2692" s="55" t="s">
        <v>2983</v>
      </c>
      <c r="J2692" s="36" t="s">
        <v>142</v>
      </c>
      <c r="K2692" s="48" t="s">
        <v>2974</v>
      </c>
      <c r="L2692" s="52" t="s">
        <v>2974</v>
      </c>
    </row>
    <row r="2693" spans="1:12" ht="15.75" customHeight="1" x14ac:dyDescent="0.25">
      <c r="A2693" s="34">
        <v>42953</v>
      </c>
      <c r="B2693" s="33" t="s">
        <v>3039</v>
      </c>
      <c r="C2693" s="157">
        <v>47</v>
      </c>
      <c r="D2693" s="35" t="s">
        <v>177</v>
      </c>
      <c r="E2693" s="35" t="s">
        <v>663</v>
      </c>
      <c r="F2693" s="200">
        <v>75</v>
      </c>
      <c r="G2693" s="48"/>
      <c r="H2693" s="55"/>
      <c r="I2693" s="55" t="s">
        <v>2983</v>
      </c>
      <c r="J2693" s="36" t="s">
        <v>142</v>
      </c>
      <c r="K2693" s="48" t="s">
        <v>2979</v>
      </c>
      <c r="L2693" s="52" t="s">
        <v>2979</v>
      </c>
    </row>
    <row r="2694" spans="1:12" ht="15.75" customHeight="1" x14ac:dyDescent="0.25">
      <c r="A2694" s="34">
        <v>42954</v>
      </c>
      <c r="B2694" s="33" t="s">
        <v>3039</v>
      </c>
      <c r="C2694" s="157">
        <v>4</v>
      </c>
      <c r="D2694" s="35" t="s">
        <v>429</v>
      </c>
      <c r="E2694" s="35" t="s">
        <v>665</v>
      </c>
      <c r="F2694" s="200">
        <v>292</v>
      </c>
      <c r="G2694" s="48" t="s">
        <v>71</v>
      </c>
      <c r="H2694" s="55" t="s">
        <v>71</v>
      </c>
      <c r="I2694" s="55" t="s">
        <v>2983</v>
      </c>
      <c r="J2694" s="36" t="s">
        <v>142</v>
      </c>
      <c r="K2694" s="52" t="s">
        <v>2989</v>
      </c>
      <c r="L2694" s="52" t="s">
        <v>2989</v>
      </c>
    </row>
    <row r="2695" spans="1:12" ht="15.75" customHeight="1" x14ac:dyDescent="0.25">
      <c r="A2695" s="34">
        <v>42954</v>
      </c>
      <c r="B2695" s="33" t="s">
        <v>3039</v>
      </c>
      <c r="C2695" s="157">
        <v>16</v>
      </c>
      <c r="D2695" s="35" t="s">
        <v>134</v>
      </c>
      <c r="E2695" s="35" t="s">
        <v>667</v>
      </c>
      <c r="F2695" s="202">
        <v>500</v>
      </c>
      <c r="G2695" s="48">
        <v>4251</v>
      </c>
      <c r="H2695" s="48" t="s">
        <v>554</v>
      </c>
      <c r="I2695" s="55" t="s">
        <v>2983</v>
      </c>
      <c r="J2695" s="36" t="s">
        <v>118</v>
      </c>
      <c r="K2695" s="65" t="s">
        <v>2216</v>
      </c>
      <c r="L2695" s="52" t="s">
        <v>2990</v>
      </c>
    </row>
    <row r="2696" spans="1:12" ht="15.75" customHeight="1" x14ac:dyDescent="0.25">
      <c r="A2696" s="34">
        <v>42954</v>
      </c>
      <c r="B2696" s="33" t="s">
        <v>3039</v>
      </c>
      <c r="C2696" s="157">
        <v>16</v>
      </c>
      <c r="D2696" s="35" t="s">
        <v>134</v>
      </c>
      <c r="E2696" s="35" t="s">
        <v>668</v>
      </c>
      <c r="F2696" s="202">
        <v>4000</v>
      </c>
      <c r="G2696" s="58">
        <v>4414</v>
      </c>
      <c r="H2696" s="58" t="s">
        <v>669</v>
      </c>
      <c r="I2696" s="55" t="s">
        <v>2983</v>
      </c>
      <c r="J2696" s="36" t="s">
        <v>118</v>
      </c>
      <c r="K2696" s="65" t="s">
        <v>2216</v>
      </c>
      <c r="L2696" s="52" t="s">
        <v>2990</v>
      </c>
    </row>
    <row r="2697" spans="1:12" ht="15.75" customHeight="1" x14ac:dyDescent="0.25">
      <c r="A2697" s="34">
        <v>42954</v>
      </c>
      <c r="B2697" s="33" t="s">
        <v>3039</v>
      </c>
      <c r="C2697" s="157">
        <v>16</v>
      </c>
      <c r="D2697" s="35" t="s">
        <v>134</v>
      </c>
      <c r="E2697" s="35" t="s">
        <v>671</v>
      </c>
      <c r="F2697" s="202">
        <v>1600</v>
      </c>
      <c r="G2697" s="58">
        <v>3438</v>
      </c>
      <c r="H2697" s="58" t="s">
        <v>672</v>
      </c>
      <c r="I2697" s="55" t="s">
        <v>2983</v>
      </c>
      <c r="J2697" s="36" t="s">
        <v>118</v>
      </c>
      <c r="K2697" s="65" t="s">
        <v>2216</v>
      </c>
      <c r="L2697" s="52" t="s">
        <v>2990</v>
      </c>
    </row>
    <row r="2698" spans="1:12" ht="15.75" customHeight="1" x14ac:dyDescent="0.25">
      <c r="A2698" s="34">
        <v>42954</v>
      </c>
      <c r="B2698" s="33" t="s">
        <v>3039</v>
      </c>
      <c r="C2698" s="157">
        <v>16</v>
      </c>
      <c r="D2698" s="35" t="s">
        <v>134</v>
      </c>
      <c r="E2698" s="35" t="s">
        <v>673</v>
      </c>
      <c r="F2698" s="202">
        <v>2700</v>
      </c>
      <c r="G2698" s="48">
        <v>1235</v>
      </c>
      <c r="H2698" s="55" t="s">
        <v>433</v>
      </c>
      <c r="I2698" s="55" t="s">
        <v>2983</v>
      </c>
      <c r="J2698" s="36" t="s">
        <v>118</v>
      </c>
      <c r="K2698" s="48" t="s">
        <v>10</v>
      </c>
      <c r="L2698" s="52" t="s">
        <v>10</v>
      </c>
    </row>
    <row r="2699" spans="1:12" ht="15.75" customHeight="1" x14ac:dyDescent="0.25">
      <c r="A2699" s="34">
        <v>42954</v>
      </c>
      <c r="B2699" s="33" t="s">
        <v>3039</v>
      </c>
      <c r="C2699" s="157">
        <v>16</v>
      </c>
      <c r="D2699" s="35" t="s">
        <v>134</v>
      </c>
      <c r="E2699" s="35" t="s">
        <v>674</v>
      </c>
      <c r="F2699" s="202">
        <v>450</v>
      </c>
      <c r="G2699" s="58">
        <v>1375</v>
      </c>
      <c r="H2699" s="58" t="s">
        <v>675</v>
      </c>
      <c r="I2699" s="55" t="s">
        <v>2983</v>
      </c>
      <c r="J2699" s="36" t="s">
        <v>118</v>
      </c>
      <c r="K2699" s="48" t="s">
        <v>10</v>
      </c>
      <c r="L2699" s="52" t="s">
        <v>10</v>
      </c>
    </row>
    <row r="2700" spans="1:12" ht="15.75" customHeight="1" x14ac:dyDescent="0.25">
      <c r="A2700" s="34">
        <v>42954</v>
      </c>
      <c r="B2700" s="33" t="s">
        <v>3039</v>
      </c>
      <c r="C2700" s="157">
        <v>45</v>
      </c>
      <c r="D2700" s="35" t="s">
        <v>429</v>
      </c>
      <c r="E2700" s="35" t="s">
        <v>666</v>
      </c>
      <c r="F2700" s="200">
        <v>17869</v>
      </c>
      <c r="G2700" s="48" t="s">
        <v>71</v>
      </c>
      <c r="H2700" s="55" t="s">
        <v>71</v>
      </c>
      <c r="I2700" s="55" t="s">
        <v>2983</v>
      </c>
      <c r="J2700" s="36" t="s">
        <v>142</v>
      </c>
      <c r="K2700" s="52" t="s">
        <v>2979</v>
      </c>
      <c r="L2700" s="52" t="s">
        <v>2975</v>
      </c>
    </row>
    <row r="2701" spans="1:12" ht="15.75" customHeight="1" x14ac:dyDescent="0.25">
      <c r="A2701" s="34">
        <v>42954</v>
      </c>
      <c r="B2701" s="33" t="s">
        <v>3039</v>
      </c>
      <c r="C2701" s="157">
        <v>110</v>
      </c>
      <c r="D2701" s="35" t="s">
        <v>134</v>
      </c>
      <c r="E2701" s="35" t="s">
        <v>511</v>
      </c>
      <c r="F2701" s="200">
        <v>802.5</v>
      </c>
      <c r="G2701" s="58">
        <v>3409</v>
      </c>
      <c r="H2701" s="58" t="s">
        <v>218</v>
      </c>
      <c r="I2701" s="55" t="s">
        <v>2983</v>
      </c>
      <c r="J2701" s="36" t="s">
        <v>118</v>
      </c>
      <c r="K2701" s="65" t="s">
        <v>2216</v>
      </c>
      <c r="L2701" s="52" t="s">
        <v>2990</v>
      </c>
    </row>
    <row r="2702" spans="1:12" ht="15.75" customHeight="1" x14ac:dyDescent="0.25">
      <c r="A2702" s="34">
        <v>42954</v>
      </c>
      <c r="B2702" s="33" t="s">
        <v>3039</v>
      </c>
      <c r="C2702" s="157">
        <v>112</v>
      </c>
      <c r="D2702" s="35" t="s">
        <v>134</v>
      </c>
      <c r="E2702" s="35" t="s">
        <v>511</v>
      </c>
      <c r="F2702" s="200">
        <v>9162.5</v>
      </c>
      <c r="G2702" s="58">
        <v>3587</v>
      </c>
      <c r="H2702" s="58" t="s">
        <v>670</v>
      </c>
      <c r="I2702" s="55" t="s">
        <v>2983</v>
      </c>
      <c r="J2702" s="36" t="s">
        <v>118</v>
      </c>
      <c r="K2702" s="65" t="s">
        <v>2216</v>
      </c>
      <c r="L2702" s="52" t="s">
        <v>2990</v>
      </c>
    </row>
    <row r="2703" spans="1:12" ht="15.75" customHeight="1" x14ac:dyDescent="0.25">
      <c r="A2703" s="34">
        <v>42954</v>
      </c>
      <c r="B2703" s="33" t="s">
        <v>3039</v>
      </c>
      <c r="C2703" s="157">
        <v>122</v>
      </c>
      <c r="D2703" s="35" t="s">
        <v>625</v>
      </c>
      <c r="E2703" s="35" t="s">
        <v>117</v>
      </c>
      <c r="F2703" s="200">
        <v>93.75</v>
      </c>
      <c r="G2703" s="48">
        <v>3953</v>
      </c>
      <c r="H2703" s="55" t="s">
        <v>676</v>
      </c>
      <c r="I2703" s="55" t="s">
        <v>2983</v>
      </c>
      <c r="J2703" s="36" t="s">
        <v>118</v>
      </c>
      <c r="K2703" s="65" t="s">
        <v>2216</v>
      </c>
      <c r="L2703" s="52" t="s">
        <v>2990</v>
      </c>
    </row>
    <row r="2704" spans="1:12" ht="15.75" customHeight="1" x14ac:dyDescent="0.25">
      <c r="A2704" s="34">
        <v>42954</v>
      </c>
      <c r="B2704" s="33" t="s">
        <v>3039</v>
      </c>
      <c r="C2704" s="157">
        <v>122</v>
      </c>
      <c r="D2704" s="35" t="s">
        <v>625</v>
      </c>
      <c r="E2704" s="35" t="s">
        <v>117</v>
      </c>
      <c r="F2704" s="200">
        <v>123</v>
      </c>
      <c r="G2704" s="48">
        <v>1576</v>
      </c>
      <c r="H2704" s="55" t="s">
        <v>677</v>
      </c>
      <c r="I2704" s="55" t="s">
        <v>2983</v>
      </c>
      <c r="J2704" s="36" t="s">
        <v>118</v>
      </c>
      <c r="K2704" s="65" t="s">
        <v>2216</v>
      </c>
      <c r="L2704" s="52" t="s">
        <v>2990</v>
      </c>
    </row>
    <row r="2705" spans="1:12" ht="15.75" customHeight="1" x14ac:dyDescent="0.25">
      <c r="A2705" s="34">
        <v>42954</v>
      </c>
      <c r="B2705" s="33" t="s">
        <v>3039</v>
      </c>
      <c r="C2705" s="157">
        <v>122</v>
      </c>
      <c r="D2705" s="35" t="s">
        <v>625</v>
      </c>
      <c r="E2705" s="35" t="s">
        <v>117</v>
      </c>
      <c r="F2705" s="200">
        <v>292.5</v>
      </c>
      <c r="G2705" s="48"/>
      <c r="H2705" s="55"/>
      <c r="I2705" s="55" t="s">
        <v>2983</v>
      </c>
      <c r="J2705" s="36" t="s">
        <v>118</v>
      </c>
      <c r="K2705" s="65" t="s">
        <v>2216</v>
      </c>
      <c r="L2705" s="52" t="s">
        <v>2990</v>
      </c>
    </row>
    <row r="2706" spans="1:12" ht="15.75" customHeight="1" x14ac:dyDescent="0.25">
      <c r="A2706" s="34">
        <v>42954</v>
      </c>
      <c r="B2706" s="33" t="s">
        <v>3039</v>
      </c>
      <c r="C2706" s="157">
        <v>122</v>
      </c>
      <c r="D2706" s="35" t="s">
        <v>625</v>
      </c>
      <c r="E2706" s="35" t="s">
        <v>117</v>
      </c>
      <c r="F2706" s="200">
        <v>50</v>
      </c>
      <c r="G2706" s="48"/>
      <c r="H2706" s="55"/>
      <c r="I2706" s="55" t="s">
        <v>2983</v>
      </c>
      <c r="J2706" s="36" t="s">
        <v>118</v>
      </c>
      <c r="K2706" s="65" t="s">
        <v>2216</v>
      </c>
      <c r="L2706" s="52" t="s">
        <v>2990</v>
      </c>
    </row>
    <row r="2707" spans="1:12" ht="15.75" customHeight="1" x14ac:dyDescent="0.25">
      <c r="A2707" s="34">
        <v>42954</v>
      </c>
      <c r="B2707" s="33" t="s">
        <v>3039</v>
      </c>
      <c r="C2707" s="157">
        <v>123</v>
      </c>
      <c r="D2707" s="35" t="s">
        <v>91</v>
      </c>
      <c r="E2707" s="35" t="s">
        <v>117</v>
      </c>
      <c r="F2707" s="200">
        <v>525.5</v>
      </c>
      <c r="G2707" s="48"/>
      <c r="H2707" s="55"/>
      <c r="I2707" s="55" t="s">
        <v>2983</v>
      </c>
      <c r="J2707" s="36" t="s">
        <v>118</v>
      </c>
      <c r="K2707" s="65" t="s">
        <v>2216</v>
      </c>
      <c r="L2707" s="52" t="s">
        <v>2990</v>
      </c>
    </row>
    <row r="2708" spans="1:12" ht="15.75" customHeight="1" x14ac:dyDescent="0.25">
      <c r="A2708" s="34">
        <v>42954</v>
      </c>
      <c r="B2708" s="33" t="s">
        <v>3039</v>
      </c>
      <c r="C2708" s="157">
        <v>123</v>
      </c>
      <c r="D2708" s="35" t="s">
        <v>91</v>
      </c>
      <c r="E2708" s="35" t="s">
        <v>117</v>
      </c>
      <c r="F2708" s="200">
        <v>396.5</v>
      </c>
      <c r="G2708" s="48">
        <v>2573</v>
      </c>
      <c r="H2708" s="55" t="s">
        <v>678</v>
      </c>
      <c r="I2708" s="55" t="s">
        <v>2983</v>
      </c>
      <c r="J2708" s="36" t="s">
        <v>118</v>
      </c>
      <c r="K2708" s="65" t="s">
        <v>2216</v>
      </c>
      <c r="L2708" s="52" t="s">
        <v>2990</v>
      </c>
    </row>
    <row r="2709" spans="1:12" ht="15.75" customHeight="1" x14ac:dyDescent="0.25">
      <c r="A2709" s="34">
        <v>42954</v>
      </c>
      <c r="B2709" s="33" t="s">
        <v>3039</v>
      </c>
      <c r="C2709" s="157">
        <v>123</v>
      </c>
      <c r="D2709" s="35" t="s">
        <v>91</v>
      </c>
      <c r="E2709" s="35" t="s">
        <v>117</v>
      </c>
      <c r="F2709" s="200">
        <v>203</v>
      </c>
      <c r="G2709" s="48">
        <v>1406</v>
      </c>
      <c r="H2709" s="55" t="s">
        <v>611</v>
      </c>
      <c r="I2709" s="55" t="s">
        <v>2983</v>
      </c>
      <c r="J2709" s="36" t="s">
        <v>118</v>
      </c>
      <c r="K2709" s="65" t="s">
        <v>2216</v>
      </c>
      <c r="L2709" s="52" t="s">
        <v>2990</v>
      </c>
    </row>
    <row r="2710" spans="1:12" ht="15.75" customHeight="1" x14ac:dyDescent="0.25">
      <c r="A2710" s="34">
        <v>42955</v>
      </c>
      <c r="B2710" s="33" t="s">
        <v>3039</v>
      </c>
      <c r="C2710" s="157">
        <v>34</v>
      </c>
      <c r="D2710" s="35" t="s">
        <v>625</v>
      </c>
      <c r="E2710" s="35" t="s">
        <v>117</v>
      </c>
      <c r="F2710" s="200">
        <v>16</v>
      </c>
      <c r="G2710" s="48"/>
      <c r="H2710" s="55"/>
      <c r="I2710" s="55" t="s">
        <v>2983</v>
      </c>
      <c r="J2710" s="36" t="s">
        <v>118</v>
      </c>
      <c r="K2710" s="65" t="s">
        <v>2216</v>
      </c>
      <c r="L2710" s="52" t="s">
        <v>2990</v>
      </c>
    </row>
    <row r="2711" spans="1:12" ht="15.75" customHeight="1" x14ac:dyDescent="0.25">
      <c r="A2711" s="34">
        <v>42955</v>
      </c>
      <c r="B2711" s="33" t="s">
        <v>3039</v>
      </c>
      <c r="C2711" s="157">
        <v>34</v>
      </c>
      <c r="D2711" s="35" t="s">
        <v>625</v>
      </c>
      <c r="E2711" s="35" t="s">
        <v>117</v>
      </c>
      <c r="F2711" s="200">
        <v>310</v>
      </c>
      <c r="G2711" s="48"/>
      <c r="H2711" s="55"/>
      <c r="I2711" s="55" t="s">
        <v>2983</v>
      </c>
      <c r="J2711" s="36" t="s">
        <v>118</v>
      </c>
      <c r="K2711" s="65" t="s">
        <v>2216</v>
      </c>
      <c r="L2711" s="52" t="s">
        <v>2990</v>
      </c>
    </row>
    <row r="2712" spans="1:12" ht="15.75" customHeight="1" x14ac:dyDescent="0.25">
      <c r="A2712" s="34">
        <v>42955</v>
      </c>
      <c r="B2712" s="33" t="s">
        <v>3039</v>
      </c>
      <c r="C2712" s="157">
        <v>34</v>
      </c>
      <c r="D2712" s="35" t="s">
        <v>625</v>
      </c>
      <c r="E2712" s="35" t="s">
        <v>117</v>
      </c>
      <c r="F2712" s="200">
        <v>436</v>
      </c>
      <c r="G2712" s="48">
        <v>691</v>
      </c>
      <c r="H2712" s="55" t="s">
        <v>124</v>
      </c>
      <c r="I2712" s="55" t="s">
        <v>2983</v>
      </c>
      <c r="J2712" s="36" t="s">
        <v>118</v>
      </c>
      <c r="K2712" s="65" t="s">
        <v>2216</v>
      </c>
      <c r="L2712" s="52" t="s">
        <v>2990</v>
      </c>
    </row>
    <row r="2713" spans="1:12" ht="15.75" customHeight="1" x14ac:dyDescent="0.25">
      <c r="A2713" s="34">
        <v>42955</v>
      </c>
      <c r="B2713" s="33" t="s">
        <v>3039</v>
      </c>
      <c r="C2713" s="157">
        <v>34</v>
      </c>
      <c r="D2713" s="35" t="s">
        <v>679</v>
      </c>
      <c r="E2713" s="35" t="s">
        <v>117</v>
      </c>
      <c r="F2713" s="200">
        <v>56317</v>
      </c>
      <c r="G2713" s="48"/>
      <c r="H2713" s="55"/>
      <c r="I2713" s="55" t="s">
        <v>2983</v>
      </c>
      <c r="J2713" s="36" t="s">
        <v>118</v>
      </c>
      <c r="K2713" s="65" t="s">
        <v>2216</v>
      </c>
      <c r="L2713" s="52" t="s">
        <v>2990</v>
      </c>
    </row>
    <row r="2714" spans="1:12" ht="15.75" customHeight="1" x14ac:dyDescent="0.25">
      <c r="A2714" s="34">
        <v>42955</v>
      </c>
      <c r="B2714" s="33" t="s">
        <v>3039</v>
      </c>
      <c r="C2714" s="157">
        <v>34</v>
      </c>
      <c r="D2714" s="35" t="s">
        <v>168</v>
      </c>
      <c r="E2714" s="35" t="s">
        <v>680</v>
      </c>
      <c r="F2714" s="200">
        <v>21182</v>
      </c>
      <c r="G2714" s="48"/>
      <c r="H2714" s="55"/>
      <c r="I2714" s="55" t="s">
        <v>2983</v>
      </c>
      <c r="J2714" s="36" t="s">
        <v>118</v>
      </c>
      <c r="K2714" s="65" t="s">
        <v>2216</v>
      </c>
      <c r="L2714" s="52" t="s">
        <v>2990</v>
      </c>
    </row>
    <row r="2715" spans="1:12" ht="15.75" customHeight="1" x14ac:dyDescent="0.25">
      <c r="A2715" s="34">
        <v>42955</v>
      </c>
      <c r="B2715" s="33" t="s">
        <v>3039</v>
      </c>
      <c r="C2715" s="157">
        <v>35</v>
      </c>
      <c r="D2715" s="35" t="s">
        <v>625</v>
      </c>
      <c r="E2715" s="35" t="s">
        <v>117</v>
      </c>
      <c r="F2715" s="200">
        <v>109.5</v>
      </c>
      <c r="G2715" s="48">
        <v>4062</v>
      </c>
      <c r="H2715" s="55" t="s">
        <v>681</v>
      </c>
      <c r="I2715" s="55" t="s">
        <v>2983</v>
      </c>
      <c r="J2715" s="36" t="s">
        <v>118</v>
      </c>
      <c r="K2715" s="65" t="s">
        <v>2216</v>
      </c>
      <c r="L2715" s="52" t="s">
        <v>2990</v>
      </c>
    </row>
    <row r="2716" spans="1:12" ht="15.75" customHeight="1" x14ac:dyDescent="0.25">
      <c r="A2716" s="34">
        <v>42955</v>
      </c>
      <c r="B2716" s="33" t="s">
        <v>3039</v>
      </c>
      <c r="C2716" s="157">
        <v>54</v>
      </c>
      <c r="D2716" s="35" t="s">
        <v>93</v>
      </c>
      <c r="E2716" s="35" t="s">
        <v>387</v>
      </c>
      <c r="F2716" s="200">
        <v>349</v>
      </c>
      <c r="G2716" s="48" t="s">
        <v>71</v>
      </c>
      <c r="H2716" s="55" t="s">
        <v>71</v>
      </c>
      <c r="I2716" s="55" t="s">
        <v>2983</v>
      </c>
      <c r="J2716" s="36" t="s">
        <v>142</v>
      </c>
      <c r="K2716" s="48" t="s">
        <v>2979</v>
      </c>
      <c r="L2716" s="52" t="s">
        <v>2979</v>
      </c>
    </row>
    <row r="2717" spans="1:12" ht="15.75" customHeight="1" x14ac:dyDescent="0.25">
      <c r="A2717" s="34">
        <v>42955</v>
      </c>
      <c r="B2717" s="33" t="s">
        <v>3039</v>
      </c>
      <c r="C2717" s="157">
        <v>54</v>
      </c>
      <c r="D2717" s="35" t="s">
        <v>682</v>
      </c>
      <c r="E2717" s="35" t="s">
        <v>683</v>
      </c>
      <c r="F2717" s="200">
        <v>100</v>
      </c>
      <c r="G2717" s="48" t="s">
        <v>71</v>
      </c>
      <c r="H2717" s="55" t="s">
        <v>71</v>
      </c>
      <c r="I2717" s="55" t="s">
        <v>2983</v>
      </c>
      <c r="J2717" s="36" t="s">
        <v>142</v>
      </c>
      <c r="K2717" s="48" t="s">
        <v>2980</v>
      </c>
      <c r="L2717" s="52" t="s">
        <v>2989</v>
      </c>
    </row>
    <row r="2718" spans="1:12" ht="15.75" customHeight="1" x14ac:dyDescent="0.25">
      <c r="A2718" s="34">
        <v>42956</v>
      </c>
      <c r="B2718" s="33" t="s">
        <v>3039</v>
      </c>
      <c r="C2718" s="157">
        <v>11</v>
      </c>
      <c r="D2718" s="35" t="s">
        <v>648</v>
      </c>
      <c r="E2718" s="35" t="s">
        <v>689</v>
      </c>
      <c r="F2718" s="200">
        <v>1990</v>
      </c>
      <c r="G2718" s="48" t="s">
        <v>71</v>
      </c>
      <c r="H2718" s="55" t="s">
        <v>71</v>
      </c>
      <c r="I2718" s="55" t="s">
        <v>2983</v>
      </c>
      <c r="J2718" s="36" t="s">
        <v>142</v>
      </c>
      <c r="K2718" s="52" t="s">
        <v>2989</v>
      </c>
      <c r="L2718" s="52" t="s">
        <v>2989</v>
      </c>
    </row>
    <row r="2719" spans="1:12" ht="15.75" customHeight="1" x14ac:dyDescent="0.25">
      <c r="A2719" s="34">
        <v>42956</v>
      </c>
      <c r="B2719" s="33" t="s">
        <v>3039</v>
      </c>
      <c r="C2719" s="157">
        <v>40</v>
      </c>
      <c r="D2719" s="35" t="s">
        <v>625</v>
      </c>
      <c r="E2719" s="35" t="s">
        <v>117</v>
      </c>
      <c r="F2719" s="200">
        <v>155</v>
      </c>
      <c r="G2719" s="48">
        <v>4062</v>
      </c>
      <c r="H2719" s="55" t="s">
        <v>681</v>
      </c>
      <c r="I2719" s="55" t="s">
        <v>2983</v>
      </c>
      <c r="J2719" s="36" t="s">
        <v>118</v>
      </c>
      <c r="K2719" s="65" t="s">
        <v>2216</v>
      </c>
      <c r="L2719" s="52" t="s">
        <v>2990</v>
      </c>
    </row>
    <row r="2720" spans="1:12" ht="15.75" customHeight="1" x14ac:dyDescent="0.25">
      <c r="A2720" s="34">
        <v>42956</v>
      </c>
      <c r="B2720" s="33" t="s">
        <v>3039</v>
      </c>
      <c r="C2720" s="157">
        <v>40</v>
      </c>
      <c r="D2720" s="35" t="s">
        <v>625</v>
      </c>
      <c r="E2720" s="35" t="s">
        <v>117</v>
      </c>
      <c r="F2720" s="200">
        <v>178</v>
      </c>
      <c r="G2720" s="48">
        <v>4170</v>
      </c>
      <c r="H2720" s="55" t="s">
        <v>684</v>
      </c>
      <c r="I2720" s="55" t="s">
        <v>2983</v>
      </c>
      <c r="J2720" s="36" t="s">
        <v>118</v>
      </c>
      <c r="K2720" s="65" t="s">
        <v>2216</v>
      </c>
      <c r="L2720" s="52" t="s">
        <v>2990</v>
      </c>
    </row>
    <row r="2721" spans="1:12" ht="15.75" customHeight="1" x14ac:dyDescent="0.25">
      <c r="A2721" s="34">
        <v>42956</v>
      </c>
      <c r="B2721" s="33" t="s">
        <v>3039</v>
      </c>
      <c r="C2721" s="157">
        <v>40</v>
      </c>
      <c r="D2721" s="35" t="s">
        <v>625</v>
      </c>
      <c r="E2721" s="35" t="s">
        <v>117</v>
      </c>
      <c r="F2721" s="200">
        <v>70.5</v>
      </c>
      <c r="G2721" s="48">
        <v>3720</v>
      </c>
      <c r="H2721" s="55" t="s">
        <v>685</v>
      </c>
      <c r="I2721" s="55" t="s">
        <v>2983</v>
      </c>
      <c r="J2721" s="36" t="s">
        <v>118</v>
      </c>
      <c r="K2721" s="65" t="s">
        <v>2216</v>
      </c>
      <c r="L2721" s="52" t="s">
        <v>2990</v>
      </c>
    </row>
    <row r="2722" spans="1:12" ht="15.75" customHeight="1" x14ac:dyDescent="0.25">
      <c r="A2722" s="34">
        <v>42956</v>
      </c>
      <c r="B2722" s="33" t="s">
        <v>3039</v>
      </c>
      <c r="C2722" s="157">
        <v>40</v>
      </c>
      <c r="D2722" s="35" t="s">
        <v>625</v>
      </c>
      <c r="E2722" s="35" t="s">
        <v>117</v>
      </c>
      <c r="F2722" s="200">
        <v>443</v>
      </c>
      <c r="G2722" s="48"/>
      <c r="H2722" s="55"/>
      <c r="I2722" s="55" t="s">
        <v>2983</v>
      </c>
      <c r="J2722" s="36" t="s">
        <v>118</v>
      </c>
      <c r="K2722" s="65" t="s">
        <v>2216</v>
      </c>
      <c r="L2722" s="52" t="s">
        <v>2990</v>
      </c>
    </row>
    <row r="2723" spans="1:12" ht="15.75" customHeight="1" x14ac:dyDescent="0.25">
      <c r="A2723" s="34">
        <v>42956</v>
      </c>
      <c r="B2723" s="33" t="s">
        <v>3039</v>
      </c>
      <c r="C2723" s="157">
        <v>40</v>
      </c>
      <c r="D2723" s="35" t="s">
        <v>686</v>
      </c>
      <c r="E2723" s="35" t="s">
        <v>117</v>
      </c>
      <c r="F2723" s="200">
        <v>110</v>
      </c>
      <c r="G2723" s="48"/>
      <c r="H2723" s="55"/>
      <c r="I2723" s="55" t="s">
        <v>2983</v>
      </c>
      <c r="J2723" s="36" t="s">
        <v>118</v>
      </c>
      <c r="K2723" s="65" t="s">
        <v>2216</v>
      </c>
      <c r="L2723" s="52" t="s">
        <v>2990</v>
      </c>
    </row>
    <row r="2724" spans="1:12" ht="15.75" customHeight="1" x14ac:dyDescent="0.25">
      <c r="A2724" s="34">
        <v>42956</v>
      </c>
      <c r="B2724" s="33" t="s">
        <v>3039</v>
      </c>
      <c r="C2724" s="157">
        <v>40</v>
      </c>
      <c r="D2724" s="35" t="s">
        <v>687</v>
      </c>
      <c r="E2724" s="35" t="s">
        <v>688</v>
      </c>
      <c r="F2724" s="200">
        <v>25000</v>
      </c>
      <c r="G2724" s="48">
        <v>3591</v>
      </c>
      <c r="H2724" s="55" t="s">
        <v>657</v>
      </c>
      <c r="I2724" s="55" t="s">
        <v>2983</v>
      </c>
      <c r="J2724" s="36" t="s">
        <v>118</v>
      </c>
      <c r="K2724" s="65" t="s">
        <v>2216</v>
      </c>
      <c r="L2724" s="52" t="s">
        <v>2990</v>
      </c>
    </row>
    <row r="2725" spans="1:12" ht="15.75" customHeight="1" x14ac:dyDescent="0.25">
      <c r="A2725" s="34">
        <v>42956</v>
      </c>
      <c r="B2725" s="33" t="s">
        <v>3039</v>
      </c>
      <c r="C2725" s="157">
        <v>40</v>
      </c>
      <c r="D2725" s="35" t="s">
        <v>209</v>
      </c>
      <c r="E2725" s="35" t="s">
        <v>117</v>
      </c>
      <c r="F2725" s="200">
        <v>776</v>
      </c>
      <c r="G2725" s="48"/>
      <c r="H2725" s="55"/>
      <c r="I2725" s="55" t="s">
        <v>2983</v>
      </c>
      <c r="J2725" s="36" t="s">
        <v>118</v>
      </c>
      <c r="K2725" s="65" t="s">
        <v>2216</v>
      </c>
      <c r="L2725" s="52" t="s">
        <v>2990</v>
      </c>
    </row>
    <row r="2726" spans="1:12" ht="15.75" customHeight="1" x14ac:dyDescent="0.25">
      <c r="A2726" s="34">
        <v>42956</v>
      </c>
      <c r="B2726" s="33" t="s">
        <v>3039</v>
      </c>
      <c r="C2726" s="157">
        <v>41</v>
      </c>
      <c r="D2726" s="35" t="s">
        <v>690</v>
      </c>
      <c r="E2726" s="35" t="s">
        <v>117</v>
      </c>
      <c r="F2726" s="200">
        <v>10866</v>
      </c>
      <c r="G2726" s="48"/>
      <c r="H2726" s="55"/>
      <c r="I2726" s="55" t="s">
        <v>2983</v>
      </c>
      <c r="J2726" s="36" t="s">
        <v>118</v>
      </c>
      <c r="K2726" s="65" t="s">
        <v>2216</v>
      </c>
      <c r="L2726" s="52" t="s">
        <v>2990</v>
      </c>
    </row>
    <row r="2727" spans="1:12" ht="15.75" customHeight="1" x14ac:dyDescent="0.25">
      <c r="A2727" s="34">
        <v>42956</v>
      </c>
      <c r="B2727" s="33" t="s">
        <v>3039</v>
      </c>
      <c r="C2727" s="157">
        <v>42</v>
      </c>
      <c r="D2727" s="35" t="s">
        <v>558</v>
      </c>
      <c r="E2727" s="35" t="s">
        <v>117</v>
      </c>
      <c r="F2727" s="200">
        <v>11352</v>
      </c>
      <c r="G2727" s="48"/>
      <c r="H2727" s="55"/>
      <c r="I2727" s="55" t="s">
        <v>2983</v>
      </c>
      <c r="J2727" s="36" t="s">
        <v>118</v>
      </c>
      <c r="K2727" s="65" t="s">
        <v>2216</v>
      </c>
      <c r="L2727" s="52" t="s">
        <v>2990</v>
      </c>
    </row>
    <row r="2728" spans="1:12" ht="15.75" customHeight="1" x14ac:dyDescent="0.25">
      <c r="A2728" s="34">
        <v>42957</v>
      </c>
      <c r="B2728" s="33" t="s">
        <v>3039</v>
      </c>
      <c r="C2728" s="157">
        <v>5</v>
      </c>
      <c r="D2728" s="35" t="s">
        <v>691</v>
      </c>
      <c r="E2728" s="35" t="s">
        <v>692</v>
      </c>
      <c r="F2728" s="200">
        <v>461</v>
      </c>
      <c r="G2728" s="48" t="s">
        <v>71</v>
      </c>
      <c r="H2728" s="55" t="s">
        <v>71</v>
      </c>
      <c r="I2728" s="55" t="s">
        <v>2983</v>
      </c>
      <c r="J2728" s="36" t="s">
        <v>142</v>
      </c>
      <c r="K2728" s="48" t="s">
        <v>2973</v>
      </c>
      <c r="L2728" s="52" t="s">
        <v>2973</v>
      </c>
    </row>
    <row r="2729" spans="1:12" ht="15.75" customHeight="1" x14ac:dyDescent="0.25">
      <c r="A2729" s="34">
        <v>42957</v>
      </c>
      <c r="B2729" s="33" t="s">
        <v>3039</v>
      </c>
      <c r="C2729" s="157">
        <v>17</v>
      </c>
      <c r="D2729" s="35" t="s">
        <v>91</v>
      </c>
      <c r="E2729" s="35" t="s">
        <v>117</v>
      </c>
      <c r="F2729" s="202">
        <v>123</v>
      </c>
      <c r="G2729" s="48"/>
      <c r="H2729" s="55"/>
      <c r="I2729" s="55" t="s">
        <v>2983</v>
      </c>
      <c r="J2729" s="36" t="s">
        <v>118</v>
      </c>
      <c r="K2729" s="65" t="s">
        <v>2216</v>
      </c>
      <c r="L2729" s="52" t="s">
        <v>2990</v>
      </c>
    </row>
    <row r="2730" spans="1:12" ht="15.75" customHeight="1" x14ac:dyDescent="0.25">
      <c r="A2730" s="34">
        <v>42957</v>
      </c>
      <c r="B2730" s="33" t="s">
        <v>3039</v>
      </c>
      <c r="C2730" s="157">
        <v>17</v>
      </c>
      <c r="D2730" s="35" t="s">
        <v>91</v>
      </c>
      <c r="E2730" s="35" t="s">
        <v>117</v>
      </c>
      <c r="F2730" s="202">
        <v>64</v>
      </c>
      <c r="G2730" s="48">
        <v>1001</v>
      </c>
      <c r="H2730" s="55" t="s">
        <v>693</v>
      </c>
      <c r="I2730" s="55" t="s">
        <v>2983</v>
      </c>
      <c r="J2730" s="36" t="s">
        <v>118</v>
      </c>
      <c r="K2730" s="65" t="s">
        <v>2216</v>
      </c>
      <c r="L2730" s="52" t="s">
        <v>2990</v>
      </c>
    </row>
    <row r="2731" spans="1:12" ht="15.75" customHeight="1" x14ac:dyDescent="0.25">
      <c r="A2731" s="34">
        <v>42957</v>
      </c>
      <c r="B2731" s="33" t="s">
        <v>3039</v>
      </c>
      <c r="C2731" s="157">
        <v>17</v>
      </c>
      <c r="D2731" s="35" t="s">
        <v>91</v>
      </c>
      <c r="E2731" s="35" t="s">
        <v>117</v>
      </c>
      <c r="F2731" s="202">
        <v>80.25</v>
      </c>
      <c r="G2731" s="48">
        <v>2515</v>
      </c>
      <c r="H2731" s="55" t="s">
        <v>694</v>
      </c>
      <c r="I2731" s="55" t="s">
        <v>2983</v>
      </c>
      <c r="J2731" s="36" t="s">
        <v>118</v>
      </c>
      <c r="K2731" s="65" t="s">
        <v>2216</v>
      </c>
      <c r="L2731" s="52" t="s">
        <v>2990</v>
      </c>
    </row>
    <row r="2732" spans="1:12" ht="15.75" customHeight="1" x14ac:dyDescent="0.25">
      <c r="A2732" s="34">
        <v>42957</v>
      </c>
      <c r="B2732" s="33" t="s">
        <v>3039</v>
      </c>
      <c r="C2732" s="157">
        <v>17</v>
      </c>
      <c r="D2732" s="35" t="s">
        <v>91</v>
      </c>
      <c r="E2732" s="35" t="s">
        <v>117</v>
      </c>
      <c r="F2732" s="202">
        <v>10.25</v>
      </c>
      <c r="G2732" s="48"/>
      <c r="H2732" s="55"/>
      <c r="I2732" s="55" t="s">
        <v>2983</v>
      </c>
      <c r="J2732" s="36" t="s">
        <v>118</v>
      </c>
      <c r="K2732" s="65" t="s">
        <v>2216</v>
      </c>
      <c r="L2732" s="52" t="s">
        <v>2990</v>
      </c>
    </row>
    <row r="2733" spans="1:12" ht="15.75" customHeight="1" x14ac:dyDescent="0.25">
      <c r="A2733" s="34">
        <v>42957</v>
      </c>
      <c r="B2733" s="33" t="s">
        <v>3039</v>
      </c>
      <c r="C2733" s="157">
        <v>17</v>
      </c>
      <c r="D2733" s="35" t="s">
        <v>91</v>
      </c>
      <c r="E2733" s="35" t="s">
        <v>117</v>
      </c>
      <c r="F2733" s="202">
        <v>619</v>
      </c>
      <c r="G2733" s="48"/>
      <c r="H2733" s="55"/>
      <c r="I2733" s="55" t="s">
        <v>2983</v>
      </c>
      <c r="J2733" s="36" t="s">
        <v>118</v>
      </c>
      <c r="K2733" s="65" t="s">
        <v>2216</v>
      </c>
      <c r="L2733" s="52" t="s">
        <v>2990</v>
      </c>
    </row>
    <row r="2734" spans="1:12" ht="15.75" customHeight="1" x14ac:dyDescent="0.25">
      <c r="A2734" s="34">
        <v>42957</v>
      </c>
      <c r="B2734" s="33" t="s">
        <v>3039</v>
      </c>
      <c r="C2734" s="157">
        <v>17</v>
      </c>
      <c r="D2734" s="35" t="s">
        <v>91</v>
      </c>
      <c r="E2734" s="35" t="s">
        <v>117</v>
      </c>
      <c r="F2734" s="202">
        <v>85</v>
      </c>
      <c r="G2734" s="48"/>
      <c r="H2734" s="55"/>
      <c r="I2734" s="55" t="s">
        <v>2983</v>
      </c>
      <c r="J2734" s="36" t="s">
        <v>118</v>
      </c>
      <c r="K2734" s="65" t="s">
        <v>2216</v>
      </c>
      <c r="L2734" s="52" t="s">
        <v>2990</v>
      </c>
    </row>
    <row r="2735" spans="1:12" ht="15.75" customHeight="1" x14ac:dyDescent="0.25">
      <c r="A2735" s="34">
        <v>42959</v>
      </c>
      <c r="B2735" s="33" t="s">
        <v>3039</v>
      </c>
      <c r="C2735" s="157">
        <v>6</v>
      </c>
      <c r="D2735" s="35" t="s">
        <v>250</v>
      </c>
      <c r="E2735" s="35" t="s">
        <v>251</v>
      </c>
      <c r="F2735" s="200">
        <v>2926</v>
      </c>
      <c r="G2735" s="48" t="s">
        <v>71</v>
      </c>
      <c r="H2735" s="37" t="s">
        <v>71</v>
      </c>
      <c r="I2735" s="59" t="s">
        <v>2983</v>
      </c>
      <c r="J2735" s="36" t="s">
        <v>142</v>
      </c>
      <c r="K2735" s="48" t="s">
        <v>2973</v>
      </c>
      <c r="L2735" s="52" t="s">
        <v>2973</v>
      </c>
    </row>
    <row r="2736" spans="1:12" ht="15.75" customHeight="1" x14ac:dyDescent="0.25">
      <c r="A2736" s="34">
        <v>42959</v>
      </c>
      <c r="B2736" s="33" t="s">
        <v>3039</v>
      </c>
      <c r="C2736" s="157">
        <v>18</v>
      </c>
      <c r="D2736" s="35" t="s">
        <v>362</v>
      </c>
      <c r="E2736" s="39" t="s">
        <v>703</v>
      </c>
      <c r="F2736" s="200">
        <v>4000</v>
      </c>
      <c r="G2736" s="48">
        <v>4293</v>
      </c>
      <c r="H2736" s="37" t="s">
        <v>468</v>
      </c>
      <c r="I2736" s="59" t="s">
        <v>2983</v>
      </c>
      <c r="J2736" s="36" t="s">
        <v>118</v>
      </c>
      <c r="K2736" s="65" t="s">
        <v>2216</v>
      </c>
      <c r="L2736" s="52" t="s">
        <v>2990</v>
      </c>
    </row>
    <row r="2737" spans="1:12" ht="15.75" customHeight="1" x14ac:dyDescent="0.25">
      <c r="A2737" s="34">
        <v>42959</v>
      </c>
      <c r="B2737" s="33" t="s">
        <v>3039</v>
      </c>
      <c r="C2737" s="157">
        <v>18</v>
      </c>
      <c r="D2737" s="35" t="s">
        <v>362</v>
      </c>
      <c r="E2737" s="39" t="s">
        <v>704</v>
      </c>
      <c r="F2737" s="200">
        <v>5000</v>
      </c>
      <c r="G2737" s="48">
        <v>3831</v>
      </c>
      <c r="H2737" s="48" t="s">
        <v>510</v>
      </c>
      <c r="I2737" s="59" t="s">
        <v>2983</v>
      </c>
      <c r="J2737" s="36" t="s">
        <v>118</v>
      </c>
      <c r="K2737" s="65" t="s">
        <v>2216</v>
      </c>
      <c r="L2737" s="52" t="s">
        <v>2990</v>
      </c>
    </row>
    <row r="2738" spans="1:12" ht="15.75" customHeight="1" x14ac:dyDescent="0.25">
      <c r="A2738" s="34">
        <v>42959</v>
      </c>
      <c r="B2738" s="33" t="s">
        <v>3039</v>
      </c>
      <c r="C2738" s="157">
        <v>18</v>
      </c>
      <c r="D2738" s="35" t="s">
        <v>362</v>
      </c>
      <c r="E2738" s="39" t="s">
        <v>705</v>
      </c>
      <c r="F2738" s="200">
        <v>3000</v>
      </c>
      <c r="G2738" s="48">
        <v>4362</v>
      </c>
      <c r="H2738" s="48" t="s">
        <v>706</v>
      </c>
      <c r="I2738" s="59" t="s">
        <v>2983</v>
      </c>
      <c r="J2738" s="36" t="s">
        <v>118</v>
      </c>
      <c r="K2738" s="65" t="s">
        <v>2216</v>
      </c>
      <c r="L2738" s="52" t="s">
        <v>2990</v>
      </c>
    </row>
    <row r="2739" spans="1:12" ht="15.75" customHeight="1" x14ac:dyDescent="0.25">
      <c r="A2739" s="34">
        <v>42959</v>
      </c>
      <c r="B2739" s="33" t="s">
        <v>3039</v>
      </c>
      <c r="C2739" s="157">
        <v>18</v>
      </c>
      <c r="D2739" s="35" t="s">
        <v>362</v>
      </c>
      <c r="E2739" s="35" t="s">
        <v>702</v>
      </c>
      <c r="F2739" s="200">
        <v>510</v>
      </c>
      <c r="G2739" s="48">
        <v>3308</v>
      </c>
      <c r="H2739" s="48" t="s">
        <v>707</v>
      </c>
      <c r="I2739" s="59" t="s">
        <v>2983</v>
      </c>
      <c r="J2739" s="36" t="s">
        <v>118</v>
      </c>
      <c r="K2739" s="48" t="s">
        <v>10</v>
      </c>
      <c r="L2739" s="52" t="s">
        <v>10</v>
      </c>
    </row>
    <row r="2740" spans="1:12" ht="15.75" customHeight="1" x14ac:dyDescent="0.25">
      <c r="A2740" s="34">
        <v>42959</v>
      </c>
      <c r="B2740" s="33" t="s">
        <v>3039</v>
      </c>
      <c r="C2740" s="157">
        <v>18</v>
      </c>
      <c r="D2740" s="35" t="s">
        <v>362</v>
      </c>
      <c r="E2740" s="35" t="s">
        <v>702</v>
      </c>
      <c r="F2740" s="200">
        <v>1010</v>
      </c>
      <c r="G2740" s="48">
        <v>918</v>
      </c>
      <c r="H2740" s="48" t="s">
        <v>708</v>
      </c>
      <c r="I2740" s="59" t="s">
        <v>2983</v>
      </c>
      <c r="J2740" s="36" t="s">
        <v>118</v>
      </c>
      <c r="K2740" s="48" t="s">
        <v>10</v>
      </c>
      <c r="L2740" s="52" t="s">
        <v>10</v>
      </c>
    </row>
    <row r="2741" spans="1:12" ht="15.75" customHeight="1" x14ac:dyDescent="0.25">
      <c r="A2741" s="34">
        <v>42959</v>
      </c>
      <c r="B2741" s="33" t="s">
        <v>3039</v>
      </c>
      <c r="C2741" s="157">
        <v>18</v>
      </c>
      <c r="D2741" s="35" t="s">
        <v>362</v>
      </c>
      <c r="E2741" s="35" t="s">
        <v>702</v>
      </c>
      <c r="F2741" s="200">
        <v>1414</v>
      </c>
      <c r="G2741" s="48">
        <v>2947</v>
      </c>
      <c r="H2741" s="48" t="s">
        <v>165</v>
      </c>
      <c r="I2741" s="59" t="s">
        <v>2983</v>
      </c>
      <c r="J2741" s="36" t="s">
        <v>118</v>
      </c>
      <c r="K2741" s="48" t="s">
        <v>10</v>
      </c>
      <c r="L2741" s="52" t="s">
        <v>10</v>
      </c>
    </row>
    <row r="2742" spans="1:12" ht="15.75" customHeight="1" x14ac:dyDescent="0.25">
      <c r="A2742" s="34">
        <v>42959</v>
      </c>
      <c r="B2742" s="33" t="s">
        <v>3039</v>
      </c>
      <c r="C2742" s="157">
        <v>18</v>
      </c>
      <c r="D2742" s="35" t="s">
        <v>362</v>
      </c>
      <c r="E2742" s="35" t="s">
        <v>702</v>
      </c>
      <c r="F2742" s="200">
        <v>710</v>
      </c>
      <c r="G2742" s="48"/>
      <c r="H2742" s="37" t="s">
        <v>709</v>
      </c>
      <c r="I2742" s="59" t="s">
        <v>2983</v>
      </c>
      <c r="J2742" s="36" t="s">
        <v>118</v>
      </c>
      <c r="K2742" s="48" t="s">
        <v>10</v>
      </c>
      <c r="L2742" s="52" t="s">
        <v>10</v>
      </c>
    </row>
    <row r="2743" spans="1:12" ht="15.75" customHeight="1" x14ac:dyDescent="0.25">
      <c r="A2743" s="34">
        <v>42959</v>
      </c>
      <c r="B2743" s="33" t="s">
        <v>3039</v>
      </c>
      <c r="C2743" s="157">
        <v>18</v>
      </c>
      <c r="D2743" s="35" t="s">
        <v>362</v>
      </c>
      <c r="E2743" s="35" t="s">
        <v>541</v>
      </c>
      <c r="F2743" s="200">
        <v>400</v>
      </c>
      <c r="G2743" s="48">
        <v>3381</v>
      </c>
      <c r="H2743" s="37" t="s">
        <v>710</v>
      </c>
      <c r="I2743" s="59" t="s">
        <v>2983</v>
      </c>
      <c r="J2743" s="36" t="s">
        <v>118</v>
      </c>
      <c r="K2743" s="65" t="s">
        <v>2216</v>
      </c>
      <c r="L2743" s="52" t="s">
        <v>2990</v>
      </c>
    </row>
    <row r="2744" spans="1:12" ht="15.75" customHeight="1" x14ac:dyDescent="0.25">
      <c r="A2744" s="34">
        <v>42959</v>
      </c>
      <c r="B2744" s="33" t="s">
        <v>3039</v>
      </c>
      <c r="C2744" s="157">
        <v>18</v>
      </c>
      <c r="D2744" s="35" t="s">
        <v>362</v>
      </c>
      <c r="E2744" s="35" t="s">
        <v>541</v>
      </c>
      <c r="F2744" s="200">
        <v>400</v>
      </c>
      <c r="G2744" s="48">
        <v>4042</v>
      </c>
      <c r="H2744" s="37" t="s">
        <v>698</v>
      </c>
      <c r="I2744" s="59" t="s">
        <v>2983</v>
      </c>
      <c r="J2744" s="36" t="s">
        <v>118</v>
      </c>
      <c r="K2744" s="65" t="s">
        <v>2216</v>
      </c>
      <c r="L2744" s="52" t="s">
        <v>2990</v>
      </c>
    </row>
    <row r="2745" spans="1:12" ht="15.75" customHeight="1" x14ac:dyDescent="0.25">
      <c r="A2745" s="34">
        <v>42959</v>
      </c>
      <c r="B2745" s="33" t="s">
        <v>3039</v>
      </c>
      <c r="C2745" s="157">
        <v>19</v>
      </c>
      <c r="D2745" s="35" t="s">
        <v>127</v>
      </c>
      <c r="E2745" s="39" t="s">
        <v>695</v>
      </c>
      <c r="F2745" s="200">
        <v>3700</v>
      </c>
      <c r="G2745" s="48">
        <v>3814</v>
      </c>
      <c r="H2745" s="48" t="s">
        <v>328</v>
      </c>
      <c r="I2745" s="55" t="s">
        <v>2983</v>
      </c>
      <c r="J2745" s="36" t="s">
        <v>118</v>
      </c>
      <c r="K2745" s="65" t="s">
        <v>2216</v>
      </c>
      <c r="L2745" s="52" t="s">
        <v>2990</v>
      </c>
    </row>
    <row r="2746" spans="1:12" ht="15.75" customHeight="1" x14ac:dyDescent="0.25">
      <c r="A2746" s="34">
        <v>42959</v>
      </c>
      <c r="B2746" s="33" t="s">
        <v>3039</v>
      </c>
      <c r="C2746" s="157">
        <v>19</v>
      </c>
      <c r="D2746" s="35" t="s">
        <v>127</v>
      </c>
      <c r="E2746" s="39" t="s">
        <v>696</v>
      </c>
      <c r="F2746" s="200">
        <v>1500</v>
      </c>
      <c r="G2746" s="48">
        <v>4258</v>
      </c>
      <c r="H2746" s="48" t="s">
        <v>448</v>
      </c>
      <c r="I2746" s="55" t="s">
        <v>2983</v>
      </c>
      <c r="J2746" s="36" t="s">
        <v>118</v>
      </c>
      <c r="K2746" s="48" t="s">
        <v>10</v>
      </c>
      <c r="L2746" s="52" t="s">
        <v>10</v>
      </c>
    </row>
    <row r="2747" spans="1:12" ht="15.75" customHeight="1" x14ac:dyDescent="0.25">
      <c r="A2747" s="34">
        <v>42959</v>
      </c>
      <c r="B2747" s="33" t="s">
        <v>3039</v>
      </c>
      <c r="C2747" s="157">
        <v>19</v>
      </c>
      <c r="D2747" s="35" t="s">
        <v>127</v>
      </c>
      <c r="E2747" s="39" t="s">
        <v>697</v>
      </c>
      <c r="F2747" s="200">
        <v>850</v>
      </c>
      <c r="G2747" s="48">
        <v>4042</v>
      </c>
      <c r="H2747" s="48" t="s">
        <v>698</v>
      </c>
      <c r="I2747" s="55" t="s">
        <v>2983</v>
      </c>
      <c r="J2747" s="36" t="s">
        <v>118</v>
      </c>
      <c r="K2747" s="65" t="s">
        <v>2216</v>
      </c>
      <c r="L2747" s="52" t="s">
        <v>2990</v>
      </c>
    </row>
    <row r="2748" spans="1:12" ht="15.75" customHeight="1" x14ac:dyDescent="0.25">
      <c r="A2748" s="34">
        <v>42959</v>
      </c>
      <c r="B2748" s="33" t="s">
        <v>3039</v>
      </c>
      <c r="C2748" s="157">
        <v>19</v>
      </c>
      <c r="D2748" s="35" t="s">
        <v>127</v>
      </c>
      <c r="E2748" s="39" t="s">
        <v>699</v>
      </c>
      <c r="F2748" s="200">
        <v>300</v>
      </c>
      <c r="G2748" s="48">
        <v>2478</v>
      </c>
      <c r="H2748" s="48" t="s">
        <v>394</v>
      </c>
      <c r="I2748" s="55" t="s">
        <v>2983</v>
      </c>
      <c r="J2748" s="36" t="s">
        <v>118</v>
      </c>
      <c r="K2748" s="65" t="s">
        <v>2216</v>
      </c>
      <c r="L2748" s="52" t="s">
        <v>2990</v>
      </c>
    </row>
    <row r="2749" spans="1:12" ht="15.75" customHeight="1" x14ac:dyDescent="0.25">
      <c r="A2749" s="34">
        <v>42959</v>
      </c>
      <c r="B2749" s="33" t="s">
        <v>3039</v>
      </c>
      <c r="C2749" s="157">
        <v>19</v>
      </c>
      <c r="D2749" s="35" t="s">
        <v>127</v>
      </c>
      <c r="E2749" s="39" t="s">
        <v>699</v>
      </c>
      <c r="F2749" s="200">
        <v>180</v>
      </c>
      <c r="G2749" s="48">
        <v>3610</v>
      </c>
      <c r="H2749" s="48" t="s">
        <v>700</v>
      </c>
      <c r="I2749" s="55" t="s">
        <v>2983</v>
      </c>
      <c r="J2749" s="36" t="s">
        <v>118</v>
      </c>
      <c r="K2749" s="65" t="s">
        <v>2216</v>
      </c>
      <c r="L2749" s="52" t="s">
        <v>2990</v>
      </c>
    </row>
    <row r="2750" spans="1:12" ht="15.75" customHeight="1" x14ac:dyDescent="0.25">
      <c r="A2750" s="34">
        <v>42959</v>
      </c>
      <c r="B2750" s="33" t="s">
        <v>3039</v>
      </c>
      <c r="C2750" s="157">
        <v>19</v>
      </c>
      <c r="D2750" s="35" t="s">
        <v>127</v>
      </c>
      <c r="E2750" s="39" t="s">
        <v>701</v>
      </c>
      <c r="F2750" s="200">
        <v>350</v>
      </c>
      <c r="G2750" s="48">
        <v>183</v>
      </c>
      <c r="H2750" s="48" t="s">
        <v>508</v>
      </c>
      <c r="I2750" s="55" t="s">
        <v>2983</v>
      </c>
      <c r="J2750" s="36" t="s">
        <v>118</v>
      </c>
      <c r="K2750" s="48" t="s">
        <v>10</v>
      </c>
      <c r="L2750" s="52" t="s">
        <v>10</v>
      </c>
    </row>
    <row r="2751" spans="1:12" ht="15.75" customHeight="1" x14ac:dyDescent="0.25">
      <c r="A2751" s="34">
        <v>42959</v>
      </c>
      <c r="B2751" s="33" t="s">
        <v>3039</v>
      </c>
      <c r="C2751" s="157">
        <v>19</v>
      </c>
      <c r="D2751" s="35" t="s">
        <v>127</v>
      </c>
      <c r="E2751" s="39" t="s">
        <v>673</v>
      </c>
      <c r="F2751" s="200">
        <v>600</v>
      </c>
      <c r="G2751" s="48">
        <v>1199</v>
      </c>
      <c r="H2751" s="48" t="s">
        <v>201</v>
      </c>
      <c r="I2751" s="55" t="s">
        <v>2983</v>
      </c>
      <c r="J2751" s="36" t="s">
        <v>118</v>
      </c>
      <c r="K2751" s="48" t="s">
        <v>10</v>
      </c>
      <c r="L2751" s="52" t="s">
        <v>10</v>
      </c>
    </row>
    <row r="2752" spans="1:12" ht="15.75" customHeight="1" x14ac:dyDescent="0.25">
      <c r="A2752" s="34">
        <v>42959</v>
      </c>
      <c r="B2752" s="33" t="s">
        <v>3039</v>
      </c>
      <c r="C2752" s="157">
        <v>19</v>
      </c>
      <c r="D2752" s="35" t="s">
        <v>127</v>
      </c>
      <c r="E2752" s="39" t="s">
        <v>701</v>
      </c>
      <c r="F2752" s="200">
        <v>500</v>
      </c>
      <c r="G2752" s="48">
        <v>958</v>
      </c>
      <c r="H2752" s="48" t="s">
        <v>529</v>
      </c>
      <c r="I2752" s="55" t="s">
        <v>2983</v>
      </c>
      <c r="J2752" s="36" t="s">
        <v>118</v>
      </c>
      <c r="K2752" s="48" t="s">
        <v>10</v>
      </c>
      <c r="L2752" s="52" t="s">
        <v>10</v>
      </c>
    </row>
    <row r="2753" spans="1:12" ht="15.75" customHeight="1" x14ac:dyDescent="0.25">
      <c r="A2753" s="34">
        <v>42959</v>
      </c>
      <c r="B2753" s="33" t="s">
        <v>3039</v>
      </c>
      <c r="C2753" s="157">
        <v>19</v>
      </c>
      <c r="D2753" s="35" t="s">
        <v>127</v>
      </c>
      <c r="E2753" s="39" t="s">
        <v>702</v>
      </c>
      <c r="F2753" s="200">
        <v>1110</v>
      </c>
      <c r="G2753" s="48">
        <v>1441</v>
      </c>
      <c r="H2753" s="48" t="s">
        <v>483</v>
      </c>
      <c r="I2753" s="55" t="s">
        <v>2983</v>
      </c>
      <c r="J2753" s="36" t="s">
        <v>118</v>
      </c>
      <c r="K2753" s="48" t="s">
        <v>10</v>
      </c>
      <c r="L2753" s="52" t="s">
        <v>10</v>
      </c>
    </row>
    <row r="2754" spans="1:12" ht="15.75" customHeight="1" x14ac:dyDescent="0.25">
      <c r="A2754" s="34">
        <v>42959</v>
      </c>
      <c r="B2754" s="33" t="s">
        <v>3039</v>
      </c>
      <c r="C2754" s="157">
        <v>20</v>
      </c>
      <c r="D2754" s="35" t="s">
        <v>711</v>
      </c>
      <c r="E2754" s="39" t="s">
        <v>712</v>
      </c>
      <c r="F2754" s="200">
        <v>7300</v>
      </c>
      <c r="G2754" s="48">
        <v>3242</v>
      </c>
      <c r="H2754" s="48" t="s">
        <v>713</v>
      </c>
      <c r="I2754" s="59" t="s">
        <v>2983</v>
      </c>
      <c r="J2754" s="36" t="s">
        <v>118</v>
      </c>
      <c r="K2754" s="65" t="s">
        <v>2216</v>
      </c>
      <c r="L2754" s="52" t="s">
        <v>2990</v>
      </c>
    </row>
    <row r="2755" spans="1:12" ht="15.75" customHeight="1" x14ac:dyDescent="0.25">
      <c r="A2755" s="34">
        <v>42959</v>
      </c>
      <c r="B2755" s="33" t="s">
        <v>3039</v>
      </c>
      <c r="C2755" s="157">
        <v>20</v>
      </c>
      <c r="D2755" s="35" t="s">
        <v>711</v>
      </c>
      <c r="E2755" s="39" t="s">
        <v>714</v>
      </c>
      <c r="F2755" s="200">
        <v>3000</v>
      </c>
      <c r="G2755" s="48">
        <v>3692</v>
      </c>
      <c r="H2755" s="48" t="s">
        <v>715</v>
      </c>
      <c r="I2755" s="59" t="s">
        <v>2983</v>
      </c>
      <c r="J2755" s="36" t="s">
        <v>118</v>
      </c>
      <c r="K2755" s="65" t="s">
        <v>2216</v>
      </c>
      <c r="L2755" s="52" t="s">
        <v>2990</v>
      </c>
    </row>
    <row r="2756" spans="1:12" ht="15.75" customHeight="1" x14ac:dyDescent="0.25">
      <c r="A2756" s="34">
        <v>42959</v>
      </c>
      <c r="B2756" s="33" t="s">
        <v>3039</v>
      </c>
      <c r="C2756" s="157">
        <v>20</v>
      </c>
      <c r="D2756" s="35" t="s">
        <v>711</v>
      </c>
      <c r="E2756" s="39" t="s">
        <v>277</v>
      </c>
      <c r="F2756" s="200">
        <v>600</v>
      </c>
      <c r="G2756" s="48">
        <v>2971</v>
      </c>
      <c r="H2756" s="48" t="s">
        <v>470</v>
      </c>
      <c r="I2756" s="59" t="s">
        <v>2983</v>
      </c>
      <c r="J2756" s="36" t="s">
        <v>118</v>
      </c>
      <c r="K2756" s="65" t="s">
        <v>2216</v>
      </c>
      <c r="L2756" s="52" t="s">
        <v>2990</v>
      </c>
    </row>
    <row r="2757" spans="1:12" ht="15.75" customHeight="1" x14ac:dyDescent="0.25">
      <c r="A2757" s="34">
        <v>42959</v>
      </c>
      <c r="B2757" s="33" t="s">
        <v>3039</v>
      </c>
      <c r="C2757" s="157">
        <v>21</v>
      </c>
      <c r="D2757" s="35" t="s">
        <v>682</v>
      </c>
      <c r="E2757" s="35" t="s">
        <v>702</v>
      </c>
      <c r="F2757" s="200">
        <v>450</v>
      </c>
      <c r="G2757" s="48">
        <v>550</v>
      </c>
      <c r="H2757" s="37" t="s">
        <v>531</v>
      </c>
      <c r="I2757" s="59" t="s">
        <v>2983</v>
      </c>
      <c r="J2757" s="36" t="s">
        <v>118</v>
      </c>
      <c r="K2757" s="48" t="s">
        <v>10</v>
      </c>
      <c r="L2757" s="52" t="s">
        <v>10</v>
      </c>
    </row>
    <row r="2758" spans="1:12" ht="15.75" customHeight="1" x14ac:dyDescent="0.25">
      <c r="A2758" s="34">
        <v>42959</v>
      </c>
      <c r="B2758" s="33" t="s">
        <v>3039</v>
      </c>
      <c r="C2758" s="157">
        <v>21</v>
      </c>
      <c r="D2758" s="35" t="s">
        <v>682</v>
      </c>
      <c r="E2758" s="39" t="s">
        <v>277</v>
      </c>
      <c r="F2758" s="200">
        <v>450</v>
      </c>
      <c r="G2758" s="48">
        <v>643</v>
      </c>
      <c r="H2758" s="48" t="s">
        <v>716</v>
      </c>
      <c r="I2758" s="59" t="s">
        <v>2983</v>
      </c>
      <c r="J2758" s="36" t="s">
        <v>118</v>
      </c>
      <c r="K2758" s="65" t="s">
        <v>2216</v>
      </c>
      <c r="L2758" s="52" t="s">
        <v>2990</v>
      </c>
    </row>
    <row r="2759" spans="1:12" ht="15.75" customHeight="1" x14ac:dyDescent="0.25">
      <c r="A2759" s="34">
        <v>42959</v>
      </c>
      <c r="B2759" s="33" t="s">
        <v>3039</v>
      </c>
      <c r="C2759" s="157">
        <v>21</v>
      </c>
      <c r="D2759" s="35" t="s">
        <v>682</v>
      </c>
      <c r="E2759" s="35" t="s">
        <v>701</v>
      </c>
      <c r="F2759" s="200">
        <v>850</v>
      </c>
      <c r="G2759" s="48">
        <v>550</v>
      </c>
      <c r="H2759" s="37" t="s">
        <v>531</v>
      </c>
      <c r="I2759" s="59" t="s">
        <v>2983</v>
      </c>
      <c r="J2759" s="36" t="s">
        <v>118</v>
      </c>
      <c r="K2759" s="48" t="s">
        <v>10</v>
      </c>
      <c r="L2759" s="52" t="s">
        <v>10</v>
      </c>
    </row>
    <row r="2760" spans="1:12" ht="15.75" customHeight="1" x14ac:dyDescent="0.25">
      <c r="A2760" s="34">
        <v>42959</v>
      </c>
      <c r="B2760" s="33" t="s">
        <v>3039</v>
      </c>
      <c r="C2760" s="157">
        <v>21</v>
      </c>
      <c r="D2760" s="35" t="s">
        <v>682</v>
      </c>
      <c r="E2760" s="35" t="s">
        <v>717</v>
      </c>
      <c r="F2760" s="200">
        <v>1600</v>
      </c>
      <c r="G2760" s="48">
        <v>4263</v>
      </c>
      <c r="H2760" s="48" t="s">
        <v>410</v>
      </c>
      <c r="I2760" s="59" t="s">
        <v>2983</v>
      </c>
      <c r="J2760" s="36" t="s">
        <v>118</v>
      </c>
      <c r="K2760" s="65" t="s">
        <v>2216</v>
      </c>
      <c r="L2760" s="52" t="s">
        <v>2990</v>
      </c>
    </row>
    <row r="2761" spans="1:12" ht="15.75" customHeight="1" x14ac:dyDescent="0.25">
      <c r="A2761" s="34">
        <v>42959</v>
      </c>
      <c r="B2761" s="33" t="s">
        <v>3039</v>
      </c>
      <c r="C2761" s="157">
        <v>21</v>
      </c>
      <c r="D2761" s="35" t="s">
        <v>682</v>
      </c>
      <c r="E2761" s="35" t="s">
        <v>743</v>
      </c>
      <c r="F2761" s="200">
        <v>6000</v>
      </c>
      <c r="G2761" s="48">
        <v>1605</v>
      </c>
      <c r="H2761" s="48" t="s">
        <v>718</v>
      </c>
      <c r="I2761" s="59" t="s">
        <v>2983</v>
      </c>
      <c r="J2761" s="36" t="s">
        <v>118</v>
      </c>
      <c r="K2761" s="48" t="s">
        <v>10</v>
      </c>
      <c r="L2761" s="52" t="s">
        <v>10</v>
      </c>
    </row>
    <row r="2762" spans="1:12" ht="15.75" customHeight="1" x14ac:dyDescent="0.25">
      <c r="A2762" s="34">
        <v>42959</v>
      </c>
      <c r="B2762" s="33" t="s">
        <v>3039</v>
      </c>
      <c r="C2762" s="157">
        <v>22</v>
      </c>
      <c r="D2762" s="35" t="s">
        <v>625</v>
      </c>
      <c r="E2762" s="35" t="s">
        <v>117</v>
      </c>
      <c r="F2762" s="200">
        <v>1400</v>
      </c>
      <c r="G2762" s="48">
        <v>4170</v>
      </c>
      <c r="H2762" s="37" t="s">
        <v>684</v>
      </c>
      <c r="I2762" s="59" t="s">
        <v>2983</v>
      </c>
      <c r="J2762" s="36" t="s">
        <v>118</v>
      </c>
      <c r="K2762" s="65" t="s">
        <v>2216</v>
      </c>
      <c r="L2762" s="52" t="s">
        <v>2990</v>
      </c>
    </row>
    <row r="2763" spans="1:12" ht="15.75" customHeight="1" x14ac:dyDescent="0.25">
      <c r="A2763" s="34">
        <v>42959</v>
      </c>
      <c r="B2763" s="33" t="s">
        <v>3039</v>
      </c>
      <c r="C2763" s="157">
        <v>22</v>
      </c>
      <c r="D2763" s="35" t="s">
        <v>625</v>
      </c>
      <c r="E2763" s="35" t="s">
        <v>117</v>
      </c>
      <c r="F2763" s="200">
        <v>216.75</v>
      </c>
      <c r="G2763" s="48">
        <v>3314</v>
      </c>
      <c r="H2763" s="37" t="s">
        <v>719</v>
      </c>
      <c r="I2763" s="59" t="s">
        <v>2983</v>
      </c>
      <c r="J2763" s="36" t="s">
        <v>118</v>
      </c>
      <c r="K2763" s="65" t="s">
        <v>2216</v>
      </c>
      <c r="L2763" s="52" t="s">
        <v>2990</v>
      </c>
    </row>
    <row r="2764" spans="1:12" ht="15.75" customHeight="1" x14ac:dyDescent="0.25">
      <c r="A2764" s="34">
        <v>42959</v>
      </c>
      <c r="B2764" s="33" t="s">
        <v>3039</v>
      </c>
      <c r="C2764" s="157">
        <v>23</v>
      </c>
      <c r="D2764" s="35" t="s">
        <v>720</v>
      </c>
      <c r="E2764" s="35" t="s">
        <v>117</v>
      </c>
      <c r="F2764" s="200">
        <v>62506</v>
      </c>
      <c r="G2764" s="48">
        <v>2230</v>
      </c>
      <c r="H2764" s="46" t="s">
        <v>721</v>
      </c>
      <c r="I2764" s="59" t="s">
        <v>2983</v>
      </c>
      <c r="J2764" s="36" t="s">
        <v>118</v>
      </c>
      <c r="K2764" s="65" t="s">
        <v>2216</v>
      </c>
      <c r="L2764" s="52" t="s">
        <v>2990</v>
      </c>
    </row>
    <row r="2765" spans="1:12" ht="15.75" customHeight="1" x14ac:dyDescent="0.25">
      <c r="A2765" s="34">
        <v>42959</v>
      </c>
      <c r="B2765" s="33" t="s">
        <v>3039</v>
      </c>
      <c r="C2765" s="157">
        <v>87</v>
      </c>
      <c r="D2765" s="35" t="s">
        <v>720</v>
      </c>
      <c r="E2765" s="35" t="s">
        <v>117</v>
      </c>
      <c r="F2765" s="202">
        <v>16019.5</v>
      </c>
      <c r="G2765" s="48"/>
      <c r="H2765" s="37"/>
      <c r="I2765" s="59" t="s">
        <v>2983</v>
      </c>
      <c r="J2765" s="36" t="s">
        <v>118</v>
      </c>
      <c r="K2765" s="65" t="s">
        <v>2216</v>
      </c>
      <c r="L2765" s="52" t="s">
        <v>2990</v>
      </c>
    </row>
    <row r="2766" spans="1:12" ht="15.75" customHeight="1" x14ac:dyDescent="0.25">
      <c r="A2766" s="34">
        <v>42959</v>
      </c>
      <c r="B2766" s="33" t="s">
        <v>3039</v>
      </c>
      <c r="C2766" s="157">
        <v>103</v>
      </c>
      <c r="D2766" s="35" t="s">
        <v>711</v>
      </c>
      <c r="E2766" s="39" t="s">
        <v>391</v>
      </c>
      <c r="F2766" s="200">
        <v>423.5</v>
      </c>
      <c r="G2766" s="48">
        <v>3940</v>
      </c>
      <c r="H2766" s="48" t="s">
        <v>416</v>
      </c>
      <c r="I2766" s="59" t="s">
        <v>2983</v>
      </c>
      <c r="J2766" s="36" t="s">
        <v>118</v>
      </c>
      <c r="K2766" s="65" t="s">
        <v>2216</v>
      </c>
      <c r="L2766" s="52" t="s">
        <v>2990</v>
      </c>
    </row>
    <row r="2767" spans="1:12" ht="15.75" customHeight="1" x14ac:dyDescent="0.25">
      <c r="A2767" s="34">
        <v>42959</v>
      </c>
      <c r="B2767" s="33" t="s">
        <v>3039</v>
      </c>
      <c r="C2767" s="157">
        <v>103</v>
      </c>
      <c r="D2767" s="35" t="s">
        <v>711</v>
      </c>
      <c r="E2767" s="44" t="s">
        <v>391</v>
      </c>
      <c r="F2767" s="200">
        <v>3523</v>
      </c>
      <c r="G2767" s="40">
        <v>3940</v>
      </c>
      <c r="H2767" s="38" t="s">
        <v>416</v>
      </c>
      <c r="I2767" s="48" t="s">
        <v>2983</v>
      </c>
      <c r="J2767" s="36" t="s">
        <v>118</v>
      </c>
      <c r="K2767" s="65" t="s">
        <v>2216</v>
      </c>
      <c r="L2767" s="52" t="s">
        <v>2990</v>
      </c>
    </row>
    <row r="2768" spans="1:12" ht="15.75" customHeight="1" x14ac:dyDescent="0.25">
      <c r="A2768" s="34">
        <v>42959</v>
      </c>
      <c r="B2768" s="33" t="s">
        <v>3039</v>
      </c>
      <c r="C2768" s="157">
        <v>129</v>
      </c>
      <c r="D2768" s="35" t="s">
        <v>711</v>
      </c>
      <c r="E2768" s="39" t="s">
        <v>397</v>
      </c>
      <c r="F2768" s="200">
        <v>181.5</v>
      </c>
      <c r="G2768" s="48">
        <v>3663</v>
      </c>
      <c r="H2768" s="48" t="s">
        <v>90</v>
      </c>
      <c r="I2768" s="59" t="s">
        <v>2983</v>
      </c>
      <c r="J2768" s="36" t="s">
        <v>118</v>
      </c>
      <c r="K2768" s="65" t="s">
        <v>2216</v>
      </c>
      <c r="L2768" s="52" t="s">
        <v>2990</v>
      </c>
    </row>
    <row r="2769" spans="1:12" ht="15.75" customHeight="1" x14ac:dyDescent="0.25">
      <c r="A2769" s="34">
        <v>42960</v>
      </c>
      <c r="B2769" s="33" t="s">
        <v>3039</v>
      </c>
      <c r="C2769" s="157">
        <v>7</v>
      </c>
      <c r="D2769" s="35" t="s">
        <v>362</v>
      </c>
      <c r="E2769" s="35" t="s">
        <v>741</v>
      </c>
      <c r="F2769" s="200">
        <v>112</v>
      </c>
      <c r="G2769" s="48" t="s">
        <v>71</v>
      </c>
      <c r="H2769" s="37" t="s">
        <v>71</v>
      </c>
      <c r="I2769" s="59" t="s">
        <v>2983</v>
      </c>
      <c r="J2769" s="36" t="s">
        <v>142</v>
      </c>
      <c r="K2769" s="48" t="s">
        <v>2979</v>
      </c>
      <c r="L2769" s="52" t="s">
        <v>2979</v>
      </c>
    </row>
    <row r="2770" spans="1:12" ht="15.75" customHeight="1" x14ac:dyDescent="0.25">
      <c r="A2770" s="34">
        <v>42960</v>
      </c>
      <c r="B2770" s="33" t="s">
        <v>3039</v>
      </c>
      <c r="C2770" s="157">
        <v>24</v>
      </c>
      <c r="D2770" s="35" t="s">
        <v>711</v>
      </c>
      <c r="E2770" s="39" t="s">
        <v>723</v>
      </c>
      <c r="F2770" s="200">
        <v>2400</v>
      </c>
      <c r="G2770" s="48">
        <v>2221</v>
      </c>
      <c r="H2770" s="48" t="s">
        <v>724</v>
      </c>
      <c r="I2770" s="59" t="s">
        <v>2983</v>
      </c>
      <c r="J2770" s="36" t="s">
        <v>118</v>
      </c>
      <c r="K2770" s="65" t="s">
        <v>2216</v>
      </c>
      <c r="L2770" s="52" t="s">
        <v>2990</v>
      </c>
    </row>
    <row r="2771" spans="1:12" ht="15.75" customHeight="1" x14ac:dyDescent="0.25">
      <c r="A2771" s="34">
        <v>42960</v>
      </c>
      <c r="B2771" s="33" t="s">
        <v>3039</v>
      </c>
      <c r="C2771" s="157">
        <v>24</v>
      </c>
      <c r="D2771" s="35" t="s">
        <v>711</v>
      </c>
      <c r="E2771" s="39" t="s">
        <v>727</v>
      </c>
      <c r="F2771" s="200">
        <v>440</v>
      </c>
      <c r="G2771" s="48">
        <v>3242</v>
      </c>
      <c r="H2771" s="48" t="s">
        <v>713</v>
      </c>
      <c r="I2771" s="59" t="s">
        <v>2983</v>
      </c>
      <c r="J2771" s="36" t="s">
        <v>118</v>
      </c>
      <c r="K2771" s="65" t="s">
        <v>2216</v>
      </c>
      <c r="L2771" s="52" t="s">
        <v>2990</v>
      </c>
    </row>
    <row r="2772" spans="1:12" ht="15.75" customHeight="1" x14ac:dyDescent="0.25">
      <c r="A2772" s="34">
        <v>42960</v>
      </c>
      <c r="B2772" s="33" t="s">
        <v>3039</v>
      </c>
      <c r="C2772" s="157">
        <v>24</v>
      </c>
      <c r="D2772" s="35" t="s">
        <v>711</v>
      </c>
      <c r="E2772" s="39" t="s">
        <v>697</v>
      </c>
      <c r="F2772" s="200">
        <v>200</v>
      </c>
      <c r="G2772" s="48">
        <v>694</v>
      </c>
      <c r="H2772" s="48" t="s">
        <v>728</v>
      </c>
      <c r="I2772" s="59" t="s">
        <v>2983</v>
      </c>
      <c r="J2772" s="36" t="s">
        <v>118</v>
      </c>
      <c r="K2772" s="65" t="s">
        <v>2216</v>
      </c>
      <c r="L2772" s="52" t="s">
        <v>2990</v>
      </c>
    </row>
    <row r="2773" spans="1:12" ht="15.75" customHeight="1" x14ac:dyDescent="0.25">
      <c r="A2773" s="34">
        <v>42960</v>
      </c>
      <c r="B2773" s="33" t="s">
        <v>3039</v>
      </c>
      <c r="C2773" s="157">
        <v>25</v>
      </c>
      <c r="D2773" s="35" t="s">
        <v>134</v>
      </c>
      <c r="E2773" s="39" t="s">
        <v>729</v>
      </c>
      <c r="F2773" s="200">
        <v>3000</v>
      </c>
      <c r="G2773" s="48"/>
      <c r="H2773" s="48"/>
      <c r="I2773" s="59" t="s">
        <v>2983</v>
      </c>
      <c r="J2773" s="36" t="s">
        <v>118</v>
      </c>
      <c r="K2773" s="65" t="s">
        <v>2216</v>
      </c>
      <c r="L2773" s="52" t="s">
        <v>2990</v>
      </c>
    </row>
    <row r="2774" spans="1:12" ht="15.75" customHeight="1" x14ac:dyDescent="0.25">
      <c r="A2774" s="34">
        <v>42960</v>
      </c>
      <c r="B2774" s="33" t="s">
        <v>3039</v>
      </c>
      <c r="C2774" s="157">
        <v>25</v>
      </c>
      <c r="D2774" s="35" t="s">
        <v>134</v>
      </c>
      <c r="E2774" s="39" t="s">
        <v>729</v>
      </c>
      <c r="F2774" s="200">
        <v>7000</v>
      </c>
      <c r="G2774" s="48"/>
      <c r="H2774" s="37"/>
      <c r="I2774" s="59" t="s">
        <v>2983</v>
      </c>
      <c r="J2774" s="36" t="s">
        <v>118</v>
      </c>
      <c r="K2774" s="65" t="s">
        <v>2216</v>
      </c>
      <c r="L2774" s="52" t="s">
        <v>2990</v>
      </c>
    </row>
    <row r="2775" spans="1:12" ht="15.75" customHeight="1" x14ac:dyDescent="0.25">
      <c r="A2775" s="34">
        <v>42960</v>
      </c>
      <c r="B2775" s="33" t="s">
        <v>3039</v>
      </c>
      <c r="C2775" s="157">
        <v>25</v>
      </c>
      <c r="D2775" s="35" t="s">
        <v>134</v>
      </c>
      <c r="E2775" s="39" t="s">
        <v>277</v>
      </c>
      <c r="F2775" s="200">
        <v>1160</v>
      </c>
      <c r="G2775" s="48">
        <v>3812</v>
      </c>
      <c r="H2775" s="37" t="s">
        <v>730</v>
      </c>
      <c r="I2775" s="59" t="s">
        <v>2983</v>
      </c>
      <c r="J2775" s="36" t="s">
        <v>118</v>
      </c>
      <c r="K2775" s="65" t="s">
        <v>2216</v>
      </c>
      <c r="L2775" s="52" t="s">
        <v>2990</v>
      </c>
    </row>
    <row r="2776" spans="1:12" ht="15.75" customHeight="1" x14ac:dyDescent="0.25">
      <c r="A2776" s="34">
        <v>42960</v>
      </c>
      <c r="B2776" s="33" t="s">
        <v>3039</v>
      </c>
      <c r="C2776" s="157">
        <v>26</v>
      </c>
      <c r="D2776" s="35" t="s">
        <v>127</v>
      </c>
      <c r="E2776" s="39" t="s">
        <v>731</v>
      </c>
      <c r="F2776" s="200">
        <v>2970</v>
      </c>
      <c r="G2776" s="48">
        <v>2930</v>
      </c>
      <c r="H2776" s="48" t="s">
        <v>732</v>
      </c>
      <c r="I2776" s="59" t="s">
        <v>2983</v>
      </c>
      <c r="J2776" s="36" t="s">
        <v>118</v>
      </c>
      <c r="K2776" s="48" t="s">
        <v>10</v>
      </c>
      <c r="L2776" s="52" t="s">
        <v>10</v>
      </c>
    </row>
    <row r="2777" spans="1:12" ht="15.75" customHeight="1" x14ac:dyDescent="0.25">
      <c r="A2777" s="34">
        <v>42960</v>
      </c>
      <c r="B2777" s="33" t="s">
        <v>3039</v>
      </c>
      <c r="C2777" s="157">
        <v>26</v>
      </c>
      <c r="D2777" s="35" t="s">
        <v>127</v>
      </c>
      <c r="E2777" s="39" t="s">
        <v>541</v>
      </c>
      <c r="F2777" s="200">
        <v>1850</v>
      </c>
      <c r="G2777" s="48">
        <v>4229</v>
      </c>
      <c r="H2777" s="48" t="s">
        <v>60</v>
      </c>
      <c r="I2777" s="59" t="s">
        <v>2983</v>
      </c>
      <c r="J2777" s="36" t="s">
        <v>118</v>
      </c>
      <c r="K2777" s="65" t="s">
        <v>2216</v>
      </c>
      <c r="L2777" s="52" t="s">
        <v>2990</v>
      </c>
    </row>
    <row r="2778" spans="1:12" ht="15.75" customHeight="1" x14ac:dyDescent="0.25">
      <c r="A2778" s="34">
        <v>42960</v>
      </c>
      <c r="B2778" s="33" t="s">
        <v>3039</v>
      </c>
      <c r="C2778" s="157">
        <v>26</v>
      </c>
      <c r="D2778" s="35" t="s">
        <v>127</v>
      </c>
      <c r="E2778" s="39" t="s">
        <v>289</v>
      </c>
      <c r="F2778" s="200">
        <v>550</v>
      </c>
      <c r="G2778" s="48">
        <v>4358</v>
      </c>
      <c r="H2778" s="48" t="s">
        <v>733</v>
      </c>
      <c r="I2778" s="59" t="s">
        <v>2983</v>
      </c>
      <c r="J2778" s="36" t="s">
        <v>118</v>
      </c>
      <c r="K2778" s="65" t="s">
        <v>2216</v>
      </c>
      <c r="L2778" s="52" t="s">
        <v>2990</v>
      </c>
    </row>
    <row r="2779" spans="1:12" ht="15.75" customHeight="1" x14ac:dyDescent="0.25">
      <c r="A2779" s="34">
        <v>42960</v>
      </c>
      <c r="B2779" s="33" t="s">
        <v>3039</v>
      </c>
      <c r="C2779" s="157">
        <v>26</v>
      </c>
      <c r="D2779" s="35" t="s">
        <v>127</v>
      </c>
      <c r="E2779" s="39" t="s">
        <v>397</v>
      </c>
      <c r="F2779" s="200">
        <v>1500</v>
      </c>
      <c r="G2779" s="48">
        <v>3939</v>
      </c>
      <c r="H2779" s="48" t="s">
        <v>734</v>
      </c>
      <c r="I2779" s="59" t="s">
        <v>2983</v>
      </c>
      <c r="J2779" s="36" t="s">
        <v>118</v>
      </c>
      <c r="K2779" s="65" t="s">
        <v>2216</v>
      </c>
      <c r="L2779" s="52" t="s">
        <v>2990</v>
      </c>
    </row>
    <row r="2780" spans="1:12" ht="15.75" customHeight="1" x14ac:dyDescent="0.25">
      <c r="A2780" s="34">
        <v>42960</v>
      </c>
      <c r="B2780" s="33" t="s">
        <v>3039</v>
      </c>
      <c r="C2780" s="157">
        <v>26</v>
      </c>
      <c r="D2780" s="35" t="s">
        <v>127</v>
      </c>
      <c r="E2780" s="39" t="s">
        <v>735</v>
      </c>
      <c r="F2780" s="200">
        <v>5000</v>
      </c>
      <c r="G2780" s="48">
        <v>4396</v>
      </c>
      <c r="H2780" s="48" t="s">
        <v>410</v>
      </c>
      <c r="I2780" s="59" t="s">
        <v>2983</v>
      </c>
      <c r="J2780" s="36" t="s">
        <v>118</v>
      </c>
      <c r="K2780" s="65" t="s">
        <v>2216</v>
      </c>
      <c r="L2780" s="52" t="s">
        <v>2990</v>
      </c>
    </row>
    <row r="2781" spans="1:12" ht="15.75" customHeight="1" x14ac:dyDescent="0.25">
      <c r="A2781" s="34">
        <v>42960</v>
      </c>
      <c r="B2781" s="33" t="s">
        <v>3039</v>
      </c>
      <c r="C2781" s="157">
        <v>27</v>
      </c>
      <c r="D2781" s="35" t="s">
        <v>682</v>
      </c>
      <c r="E2781" s="35" t="s">
        <v>736</v>
      </c>
      <c r="F2781" s="200">
        <v>970</v>
      </c>
      <c r="G2781" s="48">
        <v>691</v>
      </c>
      <c r="H2781" s="37" t="s">
        <v>124</v>
      </c>
      <c r="I2781" s="59" t="s">
        <v>2983</v>
      </c>
      <c r="J2781" s="36" t="s">
        <v>118</v>
      </c>
      <c r="K2781" s="48" t="s">
        <v>10</v>
      </c>
      <c r="L2781" s="52" t="s">
        <v>10</v>
      </c>
    </row>
    <row r="2782" spans="1:12" ht="15.75" customHeight="1" x14ac:dyDescent="0.25">
      <c r="A2782" s="34">
        <v>42960</v>
      </c>
      <c r="B2782" s="33" t="s">
        <v>3039</v>
      </c>
      <c r="C2782" s="157">
        <v>27</v>
      </c>
      <c r="D2782" s="35" t="s">
        <v>682</v>
      </c>
      <c r="E2782" s="39" t="s">
        <v>737</v>
      </c>
      <c r="F2782" s="200">
        <v>250</v>
      </c>
      <c r="G2782" s="48">
        <v>4005</v>
      </c>
      <c r="H2782" s="48" t="s">
        <v>415</v>
      </c>
      <c r="I2782" s="59" t="s">
        <v>2983</v>
      </c>
      <c r="J2782" s="36" t="s">
        <v>118</v>
      </c>
      <c r="K2782" s="65" t="s">
        <v>2216</v>
      </c>
      <c r="L2782" s="52" t="s">
        <v>2990</v>
      </c>
    </row>
    <row r="2783" spans="1:12" ht="15.75" customHeight="1" x14ac:dyDescent="0.25">
      <c r="A2783" s="34">
        <v>42960</v>
      </c>
      <c r="B2783" s="33" t="s">
        <v>3039</v>
      </c>
      <c r="C2783" s="157">
        <v>28</v>
      </c>
      <c r="D2783" s="35" t="s">
        <v>625</v>
      </c>
      <c r="E2783" s="35" t="s">
        <v>117</v>
      </c>
      <c r="F2783" s="200">
        <v>144</v>
      </c>
      <c r="G2783" s="48">
        <v>1318</v>
      </c>
      <c r="H2783" s="37" t="s">
        <v>58</v>
      </c>
      <c r="I2783" s="59" t="s">
        <v>2983</v>
      </c>
      <c r="J2783" s="36" t="s">
        <v>118</v>
      </c>
      <c r="K2783" s="65" t="s">
        <v>2216</v>
      </c>
      <c r="L2783" s="52" t="s">
        <v>2990</v>
      </c>
    </row>
    <row r="2784" spans="1:12" ht="15.75" customHeight="1" x14ac:dyDescent="0.25">
      <c r="A2784" s="137">
        <v>42960</v>
      </c>
      <c r="B2784" s="217" t="s">
        <v>3039</v>
      </c>
      <c r="C2784" s="159">
        <v>54</v>
      </c>
      <c r="D2784" s="138"/>
      <c r="E2784" s="138" t="s">
        <v>3280</v>
      </c>
      <c r="F2784" s="205">
        <v>370</v>
      </c>
      <c r="G2784" s="138"/>
      <c r="H2784" s="138"/>
      <c r="I2784" s="138" t="s">
        <v>2983</v>
      </c>
      <c r="J2784" s="138" t="s">
        <v>142</v>
      </c>
      <c r="K2784" s="145" t="s">
        <v>2989</v>
      </c>
      <c r="L2784" s="138"/>
    </row>
    <row r="2785" spans="1:12" ht="15.75" customHeight="1" x14ac:dyDescent="0.25">
      <c r="A2785" s="34">
        <v>42960</v>
      </c>
      <c r="B2785" s="33" t="s">
        <v>3039</v>
      </c>
      <c r="C2785" s="157">
        <v>106</v>
      </c>
      <c r="D2785" s="35" t="s">
        <v>711</v>
      </c>
      <c r="E2785" s="39" t="s">
        <v>391</v>
      </c>
      <c r="F2785" s="200">
        <v>1931</v>
      </c>
      <c r="G2785" s="48">
        <v>2565</v>
      </c>
      <c r="H2785" s="48" t="s">
        <v>722</v>
      </c>
      <c r="I2785" s="59" t="s">
        <v>2983</v>
      </c>
      <c r="J2785" s="36" t="s">
        <v>118</v>
      </c>
      <c r="K2785" s="65" t="s">
        <v>2216</v>
      </c>
      <c r="L2785" s="52" t="s">
        <v>2990</v>
      </c>
    </row>
    <row r="2786" spans="1:12" ht="15.75" customHeight="1" x14ac:dyDescent="0.25">
      <c r="A2786" s="34">
        <v>42960</v>
      </c>
      <c r="B2786" s="33" t="s">
        <v>3039</v>
      </c>
      <c r="C2786" s="157">
        <v>113</v>
      </c>
      <c r="D2786" s="35" t="s">
        <v>711</v>
      </c>
      <c r="E2786" s="39" t="s">
        <v>725</v>
      </c>
      <c r="F2786" s="200">
        <v>1755</v>
      </c>
      <c r="G2786" s="48">
        <v>2589</v>
      </c>
      <c r="H2786" s="48" t="s">
        <v>726</v>
      </c>
      <c r="I2786" s="59" t="s">
        <v>2983</v>
      </c>
      <c r="J2786" s="36" t="s">
        <v>118</v>
      </c>
      <c r="K2786" s="65" t="s">
        <v>2216</v>
      </c>
      <c r="L2786" s="52" t="s">
        <v>2990</v>
      </c>
    </row>
    <row r="2787" spans="1:12" ht="15.75" customHeight="1" x14ac:dyDescent="0.25">
      <c r="A2787" s="34">
        <v>42960</v>
      </c>
      <c r="B2787" s="33" t="s">
        <v>3039</v>
      </c>
      <c r="C2787" s="157">
        <v>124</v>
      </c>
      <c r="D2787" s="35" t="s">
        <v>742</v>
      </c>
      <c r="E2787" s="35" t="s">
        <v>743</v>
      </c>
      <c r="F2787" s="200">
        <v>25000</v>
      </c>
      <c r="G2787" s="48">
        <v>3076</v>
      </c>
      <c r="H2787" s="37" t="s">
        <v>504</v>
      </c>
      <c r="I2787" s="59" t="s">
        <v>2983</v>
      </c>
      <c r="J2787" s="36" t="s">
        <v>118</v>
      </c>
      <c r="K2787" s="48" t="s">
        <v>10</v>
      </c>
      <c r="L2787" s="52" t="s">
        <v>10</v>
      </c>
    </row>
    <row r="2788" spans="1:12" ht="15.75" customHeight="1" x14ac:dyDescent="0.25">
      <c r="A2788" s="34">
        <v>42960</v>
      </c>
      <c r="B2788" s="33" t="s">
        <v>3039</v>
      </c>
      <c r="C2788" s="157">
        <v>126</v>
      </c>
      <c r="D2788" s="35" t="s">
        <v>738</v>
      </c>
      <c r="E2788" s="35" t="s">
        <v>739</v>
      </c>
      <c r="F2788" s="200">
        <v>1600</v>
      </c>
      <c r="G2788" s="48">
        <v>4359</v>
      </c>
      <c r="H2788" s="37" t="s">
        <v>740</v>
      </c>
      <c r="I2788" s="59" t="s">
        <v>2983</v>
      </c>
      <c r="J2788" s="36" t="s">
        <v>118</v>
      </c>
      <c r="K2788" s="48" t="s">
        <v>10</v>
      </c>
      <c r="L2788" s="52" t="s">
        <v>10</v>
      </c>
    </row>
    <row r="2789" spans="1:12" ht="15.75" customHeight="1" x14ac:dyDescent="0.25">
      <c r="A2789" s="34">
        <v>42961</v>
      </c>
      <c r="B2789" s="33" t="s">
        <v>3039</v>
      </c>
      <c r="C2789" s="157">
        <v>8</v>
      </c>
      <c r="D2789" s="35" t="s">
        <v>219</v>
      </c>
      <c r="E2789" s="35" t="s">
        <v>758</v>
      </c>
      <c r="F2789" s="200">
        <v>43.5</v>
      </c>
      <c r="G2789" s="48" t="s">
        <v>71</v>
      </c>
      <c r="H2789" s="37" t="s">
        <v>71</v>
      </c>
      <c r="I2789" s="59" t="s">
        <v>2983</v>
      </c>
      <c r="J2789" s="36" t="s">
        <v>142</v>
      </c>
      <c r="K2789" s="48" t="s">
        <v>2977</v>
      </c>
      <c r="L2789" s="52" t="s">
        <v>2989</v>
      </c>
    </row>
    <row r="2790" spans="1:12" ht="15.75" customHeight="1" x14ac:dyDescent="0.25">
      <c r="A2790" s="34">
        <v>42961</v>
      </c>
      <c r="B2790" s="33" t="s">
        <v>3039</v>
      </c>
      <c r="C2790" s="157">
        <v>8</v>
      </c>
      <c r="D2790" s="35" t="s">
        <v>219</v>
      </c>
      <c r="E2790" s="35" t="s">
        <v>759</v>
      </c>
      <c r="F2790" s="200">
        <v>623</v>
      </c>
      <c r="G2790" s="48" t="s">
        <v>71</v>
      </c>
      <c r="H2790" s="37" t="s">
        <v>71</v>
      </c>
      <c r="I2790" s="59" t="s">
        <v>2983</v>
      </c>
      <c r="J2790" s="36" t="s">
        <v>142</v>
      </c>
      <c r="K2790" s="48" t="s">
        <v>2977</v>
      </c>
      <c r="L2790" s="52" t="s">
        <v>2989</v>
      </c>
    </row>
    <row r="2791" spans="1:12" ht="15.75" customHeight="1" x14ac:dyDescent="0.25">
      <c r="A2791" s="34">
        <v>42961</v>
      </c>
      <c r="B2791" s="33" t="s">
        <v>3039</v>
      </c>
      <c r="C2791" s="157">
        <v>8</v>
      </c>
      <c r="D2791" s="35" t="s">
        <v>219</v>
      </c>
      <c r="E2791" s="35" t="s">
        <v>760</v>
      </c>
      <c r="F2791" s="200">
        <v>626</v>
      </c>
      <c r="G2791" s="48" t="s">
        <v>71</v>
      </c>
      <c r="H2791" s="37" t="s">
        <v>71</v>
      </c>
      <c r="I2791" s="59" t="s">
        <v>2983</v>
      </c>
      <c r="J2791" s="36" t="s">
        <v>142</v>
      </c>
      <c r="K2791" s="48" t="s">
        <v>2977</v>
      </c>
      <c r="L2791" s="52" t="s">
        <v>2989</v>
      </c>
    </row>
    <row r="2792" spans="1:12" ht="15.75" customHeight="1" x14ac:dyDescent="0.25">
      <c r="A2792" s="34">
        <v>42961</v>
      </c>
      <c r="B2792" s="33" t="s">
        <v>3039</v>
      </c>
      <c r="C2792" s="157">
        <v>8</v>
      </c>
      <c r="D2792" s="35" t="s">
        <v>219</v>
      </c>
      <c r="E2792" s="35" t="s">
        <v>608</v>
      </c>
      <c r="F2792" s="200">
        <v>300</v>
      </c>
      <c r="G2792" s="48" t="s">
        <v>71</v>
      </c>
      <c r="H2792" s="37" t="s">
        <v>71</v>
      </c>
      <c r="I2792" s="59" t="s">
        <v>2983</v>
      </c>
      <c r="J2792" s="36" t="s">
        <v>142</v>
      </c>
      <c r="K2792" s="48" t="s">
        <v>2977</v>
      </c>
      <c r="L2792" s="52" t="s">
        <v>2989</v>
      </c>
    </row>
    <row r="2793" spans="1:12" ht="15.75" customHeight="1" x14ac:dyDescent="0.25">
      <c r="A2793" s="34">
        <v>42961</v>
      </c>
      <c r="B2793" s="33" t="s">
        <v>3039</v>
      </c>
      <c r="C2793" s="157">
        <v>29</v>
      </c>
      <c r="D2793" s="35" t="s">
        <v>711</v>
      </c>
      <c r="E2793" s="39" t="s">
        <v>744</v>
      </c>
      <c r="F2793" s="200">
        <v>1760</v>
      </c>
      <c r="G2793" s="48">
        <v>4474</v>
      </c>
      <c r="H2793" s="48" t="s">
        <v>745</v>
      </c>
      <c r="I2793" s="59" t="s">
        <v>2983</v>
      </c>
      <c r="J2793" s="36" t="s">
        <v>118</v>
      </c>
      <c r="K2793" s="65" t="s">
        <v>2216</v>
      </c>
      <c r="L2793" s="52" t="s">
        <v>2990</v>
      </c>
    </row>
    <row r="2794" spans="1:12" ht="15.75" customHeight="1" x14ac:dyDescent="0.25">
      <c r="A2794" s="34">
        <v>42961</v>
      </c>
      <c r="B2794" s="33" t="s">
        <v>3039</v>
      </c>
      <c r="C2794" s="157">
        <v>29</v>
      </c>
      <c r="D2794" s="35" t="s">
        <v>711</v>
      </c>
      <c r="E2794" s="39" t="s">
        <v>747</v>
      </c>
      <c r="F2794" s="200">
        <v>2100</v>
      </c>
      <c r="G2794" s="48">
        <v>2221</v>
      </c>
      <c r="H2794" s="48" t="s">
        <v>724</v>
      </c>
      <c r="I2794" s="59" t="s">
        <v>2983</v>
      </c>
      <c r="J2794" s="36" t="s">
        <v>118</v>
      </c>
      <c r="K2794" s="65" t="s">
        <v>2216</v>
      </c>
      <c r="L2794" s="52" t="s">
        <v>2990</v>
      </c>
    </row>
    <row r="2795" spans="1:12" ht="15.75" customHeight="1" x14ac:dyDescent="0.25">
      <c r="A2795" s="34">
        <v>42961</v>
      </c>
      <c r="B2795" s="33" t="s">
        <v>3039</v>
      </c>
      <c r="C2795" s="157">
        <v>30</v>
      </c>
      <c r="D2795" s="35" t="s">
        <v>127</v>
      </c>
      <c r="E2795" s="39" t="s">
        <v>748</v>
      </c>
      <c r="F2795" s="200">
        <v>200</v>
      </c>
      <c r="G2795" s="48">
        <v>4212</v>
      </c>
      <c r="H2795" s="48" t="s">
        <v>749</v>
      </c>
      <c r="I2795" s="59" t="s">
        <v>2983</v>
      </c>
      <c r="J2795" s="36" t="s">
        <v>118</v>
      </c>
      <c r="K2795" s="65" t="s">
        <v>2216</v>
      </c>
      <c r="L2795" s="52" t="s">
        <v>2990</v>
      </c>
    </row>
    <row r="2796" spans="1:12" ht="15.75" customHeight="1" x14ac:dyDescent="0.25">
      <c r="A2796" s="34">
        <v>42961</v>
      </c>
      <c r="B2796" s="33" t="s">
        <v>3039</v>
      </c>
      <c r="C2796" s="157">
        <v>30</v>
      </c>
      <c r="D2796" s="35" t="s">
        <v>127</v>
      </c>
      <c r="E2796" s="39" t="s">
        <v>750</v>
      </c>
      <c r="F2796" s="200">
        <v>1050</v>
      </c>
      <c r="G2796" s="48">
        <v>2490</v>
      </c>
      <c r="H2796" s="48" t="s">
        <v>751</v>
      </c>
      <c r="I2796" s="59" t="s">
        <v>2983</v>
      </c>
      <c r="J2796" s="36" t="s">
        <v>118</v>
      </c>
      <c r="K2796" s="65" t="s">
        <v>2216</v>
      </c>
      <c r="L2796" s="52" t="s">
        <v>2990</v>
      </c>
    </row>
    <row r="2797" spans="1:12" ht="15.75" customHeight="1" x14ac:dyDescent="0.25">
      <c r="A2797" s="34">
        <v>42961</v>
      </c>
      <c r="B2797" s="33" t="s">
        <v>3039</v>
      </c>
      <c r="C2797" s="157">
        <v>30</v>
      </c>
      <c r="D2797" s="35" t="s">
        <v>127</v>
      </c>
      <c r="E2797" s="39" t="s">
        <v>289</v>
      </c>
      <c r="F2797" s="200">
        <v>3500</v>
      </c>
      <c r="G2797" s="48">
        <v>2478</v>
      </c>
      <c r="H2797" s="48" t="s">
        <v>394</v>
      </c>
      <c r="I2797" s="59" t="s">
        <v>2983</v>
      </c>
      <c r="J2797" s="36" t="s">
        <v>118</v>
      </c>
      <c r="K2797" s="65" t="s">
        <v>2216</v>
      </c>
      <c r="L2797" s="52" t="s">
        <v>2990</v>
      </c>
    </row>
    <row r="2798" spans="1:12" ht="15.75" customHeight="1" x14ac:dyDescent="0.25">
      <c r="A2798" s="34">
        <v>42961</v>
      </c>
      <c r="B2798" s="33" t="s">
        <v>3039</v>
      </c>
      <c r="C2798" s="157">
        <v>30</v>
      </c>
      <c r="D2798" s="35" t="s">
        <v>127</v>
      </c>
      <c r="E2798" s="35" t="s">
        <v>753</v>
      </c>
      <c r="F2798" s="200">
        <v>200</v>
      </c>
      <c r="G2798" s="48">
        <v>3908</v>
      </c>
      <c r="H2798" s="37" t="s">
        <v>754</v>
      </c>
      <c r="I2798" s="59" t="s">
        <v>2983</v>
      </c>
      <c r="J2798" s="36" t="s">
        <v>118</v>
      </c>
      <c r="K2798" s="65" t="s">
        <v>2216</v>
      </c>
      <c r="L2798" s="52" t="s">
        <v>2990</v>
      </c>
    </row>
    <row r="2799" spans="1:12" ht="15.75" customHeight="1" x14ac:dyDescent="0.25">
      <c r="A2799" s="34">
        <v>42961</v>
      </c>
      <c r="B2799" s="33" t="s">
        <v>3039</v>
      </c>
      <c r="C2799" s="157">
        <v>31</v>
      </c>
      <c r="D2799" s="35" t="s">
        <v>271</v>
      </c>
      <c r="E2799" s="39" t="s">
        <v>755</v>
      </c>
      <c r="F2799" s="200">
        <v>2800</v>
      </c>
      <c r="G2799" s="48">
        <v>4263</v>
      </c>
      <c r="H2799" s="48" t="s">
        <v>410</v>
      </c>
      <c r="I2799" s="59" t="s">
        <v>2983</v>
      </c>
      <c r="J2799" s="36" t="s">
        <v>118</v>
      </c>
      <c r="K2799" s="65" t="s">
        <v>2216</v>
      </c>
      <c r="L2799" s="52" t="s">
        <v>2990</v>
      </c>
    </row>
    <row r="2800" spans="1:12" ht="15.75" customHeight="1" x14ac:dyDescent="0.25">
      <c r="A2800" s="34">
        <v>42961</v>
      </c>
      <c r="B2800" s="33" t="s">
        <v>3039</v>
      </c>
      <c r="C2800" s="157">
        <v>31</v>
      </c>
      <c r="D2800" s="35" t="s">
        <v>271</v>
      </c>
      <c r="E2800" s="39" t="s">
        <v>756</v>
      </c>
      <c r="F2800" s="200">
        <v>2388.25</v>
      </c>
      <c r="G2800" s="48">
        <v>3486</v>
      </c>
      <c r="H2800" s="48" t="s">
        <v>757</v>
      </c>
      <c r="I2800" s="59" t="s">
        <v>2983</v>
      </c>
      <c r="J2800" s="36" t="s">
        <v>118</v>
      </c>
      <c r="K2800" s="48" t="s">
        <v>10</v>
      </c>
      <c r="L2800" s="52" t="s">
        <v>10</v>
      </c>
    </row>
    <row r="2801" spans="1:12" ht="15.75" customHeight="1" x14ac:dyDescent="0.25">
      <c r="A2801" s="34">
        <v>42961</v>
      </c>
      <c r="B2801" s="33" t="s">
        <v>3039</v>
      </c>
      <c r="C2801" s="157">
        <v>32</v>
      </c>
      <c r="D2801" s="35" t="s">
        <v>761</v>
      </c>
      <c r="E2801" s="35" t="s">
        <v>117</v>
      </c>
      <c r="F2801" s="200">
        <v>851</v>
      </c>
      <c r="G2801" s="48"/>
      <c r="H2801" s="41"/>
      <c r="I2801" s="59" t="s">
        <v>2983</v>
      </c>
      <c r="J2801" s="36" t="s">
        <v>118</v>
      </c>
      <c r="K2801" s="65" t="s">
        <v>2216</v>
      </c>
      <c r="L2801" s="52" t="s">
        <v>2990</v>
      </c>
    </row>
    <row r="2802" spans="1:12" ht="15.75" customHeight="1" x14ac:dyDescent="0.25">
      <c r="A2802" s="34">
        <v>42961</v>
      </c>
      <c r="B2802" s="33" t="s">
        <v>3039</v>
      </c>
      <c r="C2802" s="157">
        <v>32</v>
      </c>
      <c r="D2802" s="35" t="s">
        <v>761</v>
      </c>
      <c r="E2802" s="35" t="s">
        <v>117</v>
      </c>
      <c r="F2802" s="200">
        <v>154</v>
      </c>
      <c r="G2802" s="48"/>
      <c r="H2802" s="41"/>
      <c r="I2802" s="59" t="s">
        <v>2983</v>
      </c>
      <c r="J2802" s="36" t="s">
        <v>118</v>
      </c>
      <c r="K2802" s="65" t="s">
        <v>2216</v>
      </c>
      <c r="L2802" s="52" t="s">
        <v>2990</v>
      </c>
    </row>
    <row r="2803" spans="1:12" ht="15.75" customHeight="1" x14ac:dyDescent="0.25">
      <c r="A2803" s="34">
        <v>42961</v>
      </c>
      <c r="B2803" s="33" t="s">
        <v>3039</v>
      </c>
      <c r="C2803" s="157">
        <v>32</v>
      </c>
      <c r="D2803" s="35" t="s">
        <v>761</v>
      </c>
      <c r="E2803" s="35" t="s">
        <v>117</v>
      </c>
      <c r="F2803" s="200">
        <v>99.5</v>
      </c>
      <c r="G2803" s="48"/>
      <c r="H2803" s="41"/>
      <c r="I2803" s="59" t="s">
        <v>2983</v>
      </c>
      <c r="J2803" s="36" t="s">
        <v>118</v>
      </c>
      <c r="K2803" s="65" t="s">
        <v>2216</v>
      </c>
      <c r="L2803" s="52" t="s">
        <v>2990</v>
      </c>
    </row>
    <row r="2804" spans="1:12" ht="15.75" customHeight="1" x14ac:dyDescent="0.25">
      <c r="A2804" s="34">
        <v>42961</v>
      </c>
      <c r="B2804" s="33" t="s">
        <v>3039</v>
      </c>
      <c r="C2804" s="157">
        <v>32</v>
      </c>
      <c r="D2804" s="35" t="s">
        <v>761</v>
      </c>
      <c r="E2804" s="35" t="s">
        <v>117</v>
      </c>
      <c r="F2804" s="200">
        <v>1190</v>
      </c>
      <c r="G2804" s="48"/>
      <c r="H2804" s="41"/>
      <c r="I2804" s="59" t="s">
        <v>2983</v>
      </c>
      <c r="J2804" s="36" t="s">
        <v>118</v>
      </c>
      <c r="K2804" s="65" t="s">
        <v>2216</v>
      </c>
      <c r="L2804" s="52" t="s">
        <v>2990</v>
      </c>
    </row>
    <row r="2805" spans="1:12" ht="15.75" customHeight="1" x14ac:dyDescent="0.25">
      <c r="A2805" s="34">
        <v>42961</v>
      </c>
      <c r="B2805" s="33" t="s">
        <v>3039</v>
      </c>
      <c r="C2805" s="157">
        <v>32</v>
      </c>
      <c r="D2805" s="35" t="s">
        <v>625</v>
      </c>
      <c r="E2805" s="35" t="s">
        <v>117</v>
      </c>
      <c r="F2805" s="200">
        <v>224</v>
      </c>
      <c r="G2805" s="48">
        <v>224</v>
      </c>
      <c r="H2805" s="41" t="s">
        <v>762</v>
      </c>
      <c r="I2805" s="59" t="s">
        <v>2983</v>
      </c>
      <c r="J2805" s="36" t="s">
        <v>118</v>
      </c>
      <c r="K2805" s="65" t="s">
        <v>2216</v>
      </c>
      <c r="L2805" s="52" t="s">
        <v>2990</v>
      </c>
    </row>
    <row r="2806" spans="1:12" ht="15.75" customHeight="1" x14ac:dyDescent="0.25">
      <c r="A2806" s="34">
        <v>42961</v>
      </c>
      <c r="B2806" s="33" t="s">
        <v>3039</v>
      </c>
      <c r="C2806" s="157">
        <v>32</v>
      </c>
      <c r="D2806" s="35" t="s">
        <v>625</v>
      </c>
      <c r="E2806" s="35" t="s">
        <v>117</v>
      </c>
      <c r="F2806" s="200">
        <v>315</v>
      </c>
      <c r="G2806" s="48"/>
      <c r="H2806" s="41"/>
      <c r="I2806" s="59" t="s">
        <v>2983</v>
      </c>
      <c r="J2806" s="36" t="s">
        <v>118</v>
      </c>
      <c r="K2806" s="65" t="s">
        <v>2216</v>
      </c>
      <c r="L2806" s="52" t="s">
        <v>2990</v>
      </c>
    </row>
    <row r="2807" spans="1:12" ht="15.75" customHeight="1" x14ac:dyDescent="0.25">
      <c r="A2807" s="34">
        <v>42961</v>
      </c>
      <c r="B2807" s="33" t="s">
        <v>3039</v>
      </c>
      <c r="C2807" s="157">
        <v>32</v>
      </c>
      <c r="D2807" s="35" t="s">
        <v>625</v>
      </c>
      <c r="E2807" s="35" t="s">
        <v>117</v>
      </c>
      <c r="F2807" s="200">
        <v>499</v>
      </c>
      <c r="G2807" s="48">
        <v>1950</v>
      </c>
      <c r="H2807" s="41" t="s">
        <v>355</v>
      </c>
      <c r="I2807" s="59" t="s">
        <v>2983</v>
      </c>
      <c r="J2807" s="36" t="s">
        <v>118</v>
      </c>
      <c r="K2807" s="65" t="s">
        <v>2216</v>
      </c>
      <c r="L2807" s="52" t="s">
        <v>2990</v>
      </c>
    </row>
    <row r="2808" spans="1:12" ht="15.75" customHeight="1" x14ac:dyDescent="0.25">
      <c r="A2808" s="34">
        <v>42961</v>
      </c>
      <c r="B2808" s="33" t="s">
        <v>3039</v>
      </c>
      <c r="C2808" s="157">
        <v>32</v>
      </c>
      <c r="D2808" s="35" t="s">
        <v>534</v>
      </c>
      <c r="E2808" s="35" t="s">
        <v>117</v>
      </c>
      <c r="F2808" s="200">
        <v>7213.5</v>
      </c>
      <c r="G2808" s="48"/>
      <c r="H2808" s="41"/>
      <c r="I2808" s="59" t="s">
        <v>2983</v>
      </c>
      <c r="J2808" s="36" t="s">
        <v>118</v>
      </c>
      <c r="K2808" s="65" t="s">
        <v>2216</v>
      </c>
      <c r="L2808" s="52" t="s">
        <v>2990</v>
      </c>
    </row>
    <row r="2809" spans="1:12" ht="15.75" customHeight="1" x14ac:dyDescent="0.25">
      <c r="A2809" s="34">
        <v>42961</v>
      </c>
      <c r="B2809" s="33" t="s">
        <v>3039</v>
      </c>
      <c r="C2809" s="157">
        <v>32</v>
      </c>
      <c r="D2809" s="35" t="s">
        <v>534</v>
      </c>
      <c r="E2809" s="35" t="s">
        <v>117</v>
      </c>
      <c r="F2809" s="200">
        <v>6268.5</v>
      </c>
      <c r="G2809" s="48"/>
      <c r="H2809" s="41"/>
      <c r="I2809" s="59" t="s">
        <v>2983</v>
      </c>
      <c r="J2809" s="36" t="s">
        <v>118</v>
      </c>
      <c r="K2809" s="65" t="s">
        <v>2216</v>
      </c>
      <c r="L2809" s="52" t="s">
        <v>2990</v>
      </c>
    </row>
    <row r="2810" spans="1:12" ht="15.75" customHeight="1" x14ac:dyDescent="0.25">
      <c r="A2810" s="34">
        <v>42961</v>
      </c>
      <c r="B2810" s="33" t="s">
        <v>3039</v>
      </c>
      <c r="C2810" s="157">
        <v>32</v>
      </c>
      <c r="D2810" s="35" t="s">
        <v>534</v>
      </c>
      <c r="E2810" s="35" t="s">
        <v>117</v>
      </c>
      <c r="F2810" s="200">
        <v>5970</v>
      </c>
      <c r="G2810" s="48"/>
      <c r="H2810" s="41"/>
      <c r="I2810" s="59" t="s">
        <v>2983</v>
      </c>
      <c r="J2810" s="36" t="s">
        <v>118</v>
      </c>
      <c r="K2810" s="65" t="s">
        <v>2216</v>
      </c>
      <c r="L2810" s="52" t="s">
        <v>2990</v>
      </c>
    </row>
    <row r="2811" spans="1:12" ht="15.75" customHeight="1" x14ac:dyDescent="0.25">
      <c r="A2811" s="34">
        <v>42961</v>
      </c>
      <c r="B2811" s="33" t="s">
        <v>3039</v>
      </c>
      <c r="C2811" s="157">
        <v>32</v>
      </c>
      <c r="D2811" s="35" t="s">
        <v>534</v>
      </c>
      <c r="E2811" s="35" t="s">
        <v>117</v>
      </c>
      <c r="F2811" s="200">
        <v>16915</v>
      </c>
      <c r="G2811" s="48"/>
      <c r="H2811" s="41"/>
      <c r="I2811" s="59" t="s">
        <v>2983</v>
      </c>
      <c r="J2811" s="36" t="s">
        <v>118</v>
      </c>
      <c r="K2811" s="65" t="s">
        <v>2216</v>
      </c>
      <c r="L2811" s="52" t="s">
        <v>2990</v>
      </c>
    </row>
    <row r="2812" spans="1:12" ht="15.75" customHeight="1" x14ac:dyDescent="0.25">
      <c r="A2812" s="34">
        <v>42961</v>
      </c>
      <c r="B2812" s="33" t="s">
        <v>3039</v>
      </c>
      <c r="C2812" s="157">
        <v>32</v>
      </c>
      <c r="D2812" s="35" t="s">
        <v>362</v>
      </c>
      <c r="E2812" s="35" t="s">
        <v>763</v>
      </c>
      <c r="F2812" s="200">
        <v>2708</v>
      </c>
      <c r="G2812" s="48">
        <v>4263</v>
      </c>
      <c r="H2812" s="41" t="s">
        <v>410</v>
      </c>
      <c r="I2812" s="59" t="s">
        <v>2983</v>
      </c>
      <c r="J2812" s="36" t="s">
        <v>118</v>
      </c>
      <c r="K2812" s="65" t="s">
        <v>2216</v>
      </c>
      <c r="L2812" s="52" t="s">
        <v>2990</v>
      </c>
    </row>
    <row r="2813" spans="1:12" ht="15.75" customHeight="1" x14ac:dyDescent="0.25">
      <c r="A2813" s="34">
        <v>42961</v>
      </c>
      <c r="B2813" s="33" t="s">
        <v>3039</v>
      </c>
      <c r="C2813" s="157">
        <v>32</v>
      </c>
      <c r="D2813" s="35" t="s">
        <v>625</v>
      </c>
      <c r="E2813" s="35" t="s">
        <v>117</v>
      </c>
      <c r="F2813" s="200">
        <v>6.25</v>
      </c>
      <c r="G2813" s="48">
        <v>2971</v>
      </c>
      <c r="H2813" s="41" t="s">
        <v>470</v>
      </c>
      <c r="I2813" s="48" t="s">
        <v>2983</v>
      </c>
      <c r="J2813" s="36" t="s">
        <v>118</v>
      </c>
      <c r="K2813" s="65" t="s">
        <v>2216</v>
      </c>
      <c r="L2813" s="52" t="s">
        <v>2990</v>
      </c>
    </row>
    <row r="2814" spans="1:12" ht="15.75" customHeight="1" x14ac:dyDescent="0.25">
      <c r="A2814" s="34">
        <v>42961</v>
      </c>
      <c r="B2814" s="33" t="s">
        <v>3039</v>
      </c>
      <c r="C2814" s="157">
        <v>32</v>
      </c>
      <c r="D2814" s="35" t="s">
        <v>764</v>
      </c>
      <c r="E2814" s="35" t="s">
        <v>117</v>
      </c>
      <c r="F2814" s="200">
        <v>38089</v>
      </c>
      <c r="G2814" s="48"/>
      <c r="H2814" s="41"/>
      <c r="I2814" s="48" t="s">
        <v>2983</v>
      </c>
      <c r="J2814" s="36" t="s">
        <v>118</v>
      </c>
      <c r="K2814" s="65" t="s">
        <v>2216</v>
      </c>
      <c r="L2814" s="52" t="s">
        <v>2990</v>
      </c>
    </row>
    <row r="2815" spans="1:12" ht="15.75" customHeight="1" x14ac:dyDescent="0.25">
      <c r="A2815" s="137">
        <v>42961</v>
      </c>
      <c r="B2815" s="217" t="s">
        <v>3039</v>
      </c>
      <c r="C2815" s="159">
        <v>54</v>
      </c>
      <c r="D2815" s="138"/>
      <c r="E2815" s="138" t="s">
        <v>3280</v>
      </c>
      <c r="F2815" s="205">
        <v>182.25</v>
      </c>
      <c r="G2815" s="138"/>
      <c r="H2815" s="138"/>
      <c r="I2815" s="138" t="s">
        <v>2983</v>
      </c>
      <c r="J2815" s="138" t="s">
        <v>142</v>
      </c>
      <c r="K2815" s="52" t="s">
        <v>2989</v>
      </c>
      <c r="L2815" s="138"/>
    </row>
    <row r="2816" spans="1:12" ht="15.75" customHeight="1" x14ac:dyDescent="0.25">
      <c r="A2816" s="34">
        <v>42961</v>
      </c>
      <c r="B2816" s="33" t="s">
        <v>3039</v>
      </c>
      <c r="C2816" s="157">
        <v>107</v>
      </c>
      <c r="D2816" s="35" t="s">
        <v>711</v>
      </c>
      <c r="E2816" s="39" t="s">
        <v>391</v>
      </c>
      <c r="F2816" s="200">
        <v>10000</v>
      </c>
      <c r="G2816" s="48">
        <v>3794</v>
      </c>
      <c r="H2816" s="38" t="s">
        <v>131</v>
      </c>
      <c r="I2816" s="59" t="s">
        <v>2983</v>
      </c>
      <c r="J2816" s="36" t="s">
        <v>118</v>
      </c>
      <c r="K2816" s="65" t="s">
        <v>2216</v>
      </c>
      <c r="L2816" s="52" t="s">
        <v>2990</v>
      </c>
    </row>
    <row r="2817" spans="1:12" ht="15.75" customHeight="1" x14ac:dyDescent="0.25">
      <c r="A2817" s="34">
        <v>42961</v>
      </c>
      <c r="B2817" s="33" t="s">
        <v>3039</v>
      </c>
      <c r="C2817" s="157">
        <v>108</v>
      </c>
      <c r="D2817" s="35" t="s">
        <v>127</v>
      </c>
      <c r="E2817" s="39" t="s">
        <v>391</v>
      </c>
      <c r="F2817" s="200">
        <v>5363</v>
      </c>
      <c r="G2817" s="48">
        <v>3666</v>
      </c>
      <c r="H2817" s="48" t="s">
        <v>752</v>
      </c>
      <c r="I2817" s="59" t="s">
        <v>2983</v>
      </c>
      <c r="J2817" s="36" t="s">
        <v>118</v>
      </c>
      <c r="K2817" s="65" t="s">
        <v>2216</v>
      </c>
      <c r="L2817" s="52" t="s">
        <v>2990</v>
      </c>
    </row>
    <row r="2818" spans="1:12" ht="15.75" customHeight="1" x14ac:dyDescent="0.25">
      <c r="A2818" s="34">
        <v>42961</v>
      </c>
      <c r="B2818" s="33" t="s">
        <v>3039</v>
      </c>
      <c r="C2818" s="157">
        <v>111</v>
      </c>
      <c r="D2818" s="35" t="s">
        <v>711</v>
      </c>
      <c r="E2818" s="39" t="s">
        <v>746</v>
      </c>
      <c r="F2818" s="200">
        <v>116.5</v>
      </c>
      <c r="G2818" s="48">
        <v>2958</v>
      </c>
      <c r="H2818" s="37" t="s">
        <v>129</v>
      </c>
      <c r="I2818" s="59" t="s">
        <v>2983</v>
      </c>
      <c r="J2818" s="36" t="s">
        <v>118</v>
      </c>
      <c r="K2818" s="65" t="s">
        <v>2216</v>
      </c>
      <c r="L2818" s="52" t="s">
        <v>2990</v>
      </c>
    </row>
    <row r="2819" spans="1:12" ht="15.75" customHeight="1" x14ac:dyDescent="0.25">
      <c r="A2819" s="34">
        <v>42961</v>
      </c>
      <c r="B2819" s="33" t="s">
        <v>3039</v>
      </c>
      <c r="C2819" s="157">
        <v>113</v>
      </c>
      <c r="D2819" s="35" t="s">
        <v>711</v>
      </c>
      <c r="E2819" s="39" t="s">
        <v>746</v>
      </c>
      <c r="F2819" s="200">
        <v>1663.9</v>
      </c>
      <c r="G2819" s="48">
        <v>2589</v>
      </c>
      <c r="H2819" s="48" t="s">
        <v>726</v>
      </c>
      <c r="I2819" s="59" t="s">
        <v>2983</v>
      </c>
      <c r="J2819" s="36" t="s">
        <v>118</v>
      </c>
      <c r="K2819" s="65" t="s">
        <v>2216</v>
      </c>
      <c r="L2819" s="52" t="s">
        <v>2990</v>
      </c>
    </row>
    <row r="2820" spans="1:12" ht="15.75" customHeight="1" x14ac:dyDescent="0.25">
      <c r="A2820" s="34">
        <v>42961</v>
      </c>
      <c r="B2820" s="33" t="s">
        <v>3039</v>
      </c>
      <c r="C2820" s="157">
        <v>113</v>
      </c>
      <c r="D2820" s="35" t="s">
        <v>711</v>
      </c>
      <c r="E2820" s="39" t="s">
        <v>746</v>
      </c>
      <c r="F2820" s="200">
        <v>528</v>
      </c>
      <c r="G2820" s="48">
        <v>2589</v>
      </c>
      <c r="H2820" s="48" t="s">
        <v>726</v>
      </c>
      <c r="I2820" s="59" t="s">
        <v>2983</v>
      </c>
      <c r="J2820" s="36" t="s">
        <v>118</v>
      </c>
      <c r="K2820" s="65" t="s">
        <v>2216</v>
      </c>
      <c r="L2820" s="52" t="s">
        <v>2990</v>
      </c>
    </row>
    <row r="2821" spans="1:12" ht="15.75" customHeight="1" x14ac:dyDescent="0.25">
      <c r="A2821" s="34">
        <v>42961</v>
      </c>
      <c r="B2821" s="33" t="s">
        <v>3039</v>
      </c>
      <c r="C2821" s="157">
        <v>115</v>
      </c>
      <c r="D2821" s="35" t="s">
        <v>764</v>
      </c>
      <c r="E2821" s="35" t="s">
        <v>117</v>
      </c>
      <c r="F2821" s="200">
        <v>20151</v>
      </c>
      <c r="G2821" s="48"/>
      <c r="H2821" s="41"/>
      <c r="I2821" s="48" t="s">
        <v>2983</v>
      </c>
      <c r="J2821" s="36" t="s">
        <v>118</v>
      </c>
      <c r="K2821" s="65" t="s">
        <v>2216</v>
      </c>
      <c r="L2821" s="52" t="s">
        <v>2990</v>
      </c>
    </row>
    <row r="2822" spans="1:12" ht="15.75" customHeight="1" x14ac:dyDescent="0.25">
      <c r="A2822" s="34">
        <v>42962</v>
      </c>
      <c r="B2822" s="33" t="s">
        <v>3039</v>
      </c>
      <c r="C2822" s="157">
        <v>9</v>
      </c>
      <c r="D2822" s="35" t="s">
        <v>429</v>
      </c>
      <c r="E2822" s="35" t="s">
        <v>770</v>
      </c>
      <c r="F2822" s="200">
        <v>210</v>
      </c>
      <c r="G2822" s="48" t="s">
        <v>71</v>
      </c>
      <c r="H2822" s="41" t="s">
        <v>71</v>
      </c>
      <c r="I2822" s="48" t="s">
        <v>2983</v>
      </c>
      <c r="J2822" s="36" t="s">
        <v>142</v>
      </c>
      <c r="K2822" s="48" t="s">
        <v>2979</v>
      </c>
      <c r="L2822" s="52" t="s">
        <v>2979</v>
      </c>
    </row>
    <row r="2823" spans="1:12" ht="15.75" customHeight="1" x14ac:dyDescent="0.25">
      <c r="A2823" s="34">
        <v>42962</v>
      </c>
      <c r="B2823" s="33" t="s">
        <v>3039</v>
      </c>
      <c r="C2823" s="157">
        <v>10</v>
      </c>
      <c r="D2823" s="35" t="s">
        <v>771</v>
      </c>
      <c r="E2823" s="39" t="s">
        <v>774</v>
      </c>
      <c r="F2823" s="209">
        <v>360</v>
      </c>
      <c r="G2823" s="48" t="s">
        <v>71</v>
      </c>
      <c r="H2823" s="41" t="s">
        <v>71</v>
      </c>
      <c r="I2823" s="48" t="s">
        <v>2983</v>
      </c>
      <c r="J2823" s="36" t="s">
        <v>142</v>
      </c>
      <c r="K2823" s="48" t="s">
        <v>2979</v>
      </c>
      <c r="L2823" s="52" t="s">
        <v>2979</v>
      </c>
    </row>
    <row r="2824" spans="1:12" ht="15.75" customHeight="1" x14ac:dyDescent="0.25">
      <c r="A2824" s="34">
        <v>42962</v>
      </c>
      <c r="B2824" s="33" t="s">
        <v>3039</v>
      </c>
      <c r="C2824" s="157">
        <v>33</v>
      </c>
      <c r="D2824" s="35" t="s">
        <v>271</v>
      </c>
      <c r="E2824" s="39" t="s">
        <v>765</v>
      </c>
      <c r="F2824" s="200">
        <v>11000</v>
      </c>
      <c r="G2824" s="48">
        <v>3633</v>
      </c>
      <c r="H2824" s="48" t="s">
        <v>766</v>
      </c>
      <c r="I2824" s="48" t="s">
        <v>2983</v>
      </c>
      <c r="J2824" s="36" t="s">
        <v>118</v>
      </c>
      <c r="K2824" s="65" t="s">
        <v>2216</v>
      </c>
      <c r="L2824" s="52" t="s">
        <v>2990</v>
      </c>
    </row>
    <row r="2825" spans="1:12" ht="15.75" customHeight="1" x14ac:dyDescent="0.25">
      <c r="A2825" s="34">
        <v>42962</v>
      </c>
      <c r="B2825" s="33" t="s">
        <v>3039</v>
      </c>
      <c r="C2825" s="157">
        <v>43</v>
      </c>
      <c r="D2825" s="35" t="s">
        <v>771</v>
      </c>
      <c r="E2825" s="35" t="s">
        <v>772</v>
      </c>
      <c r="F2825" s="200">
        <v>96</v>
      </c>
      <c r="G2825" s="48" t="s">
        <v>71</v>
      </c>
      <c r="H2825" s="41" t="s">
        <v>71</v>
      </c>
      <c r="I2825" s="48" t="s">
        <v>2983</v>
      </c>
      <c r="J2825" s="36" t="s">
        <v>142</v>
      </c>
      <c r="K2825" s="52" t="s">
        <v>2989</v>
      </c>
      <c r="L2825" s="52" t="s">
        <v>2989</v>
      </c>
    </row>
    <row r="2826" spans="1:12" ht="15.75" customHeight="1" x14ac:dyDescent="0.25">
      <c r="A2826" s="34">
        <v>42962</v>
      </c>
      <c r="B2826" s="33" t="s">
        <v>3039</v>
      </c>
      <c r="C2826" s="157">
        <v>43</v>
      </c>
      <c r="D2826" s="35" t="s">
        <v>771</v>
      </c>
      <c r="E2826" s="39" t="s">
        <v>773</v>
      </c>
      <c r="F2826" s="209">
        <v>181.75</v>
      </c>
      <c r="G2826" s="48" t="s">
        <v>71</v>
      </c>
      <c r="H2826" s="41" t="s">
        <v>71</v>
      </c>
      <c r="I2826" s="48" t="s">
        <v>2983</v>
      </c>
      <c r="J2826" s="36" t="s">
        <v>142</v>
      </c>
      <c r="K2826" s="48" t="s">
        <v>2977</v>
      </c>
      <c r="L2826" s="52" t="s">
        <v>2989</v>
      </c>
    </row>
    <row r="2827" spans="1:12" ht="15.75" customHeight="1" x14ac:dyDescent="0.25">
      <c r="A2827" s="34">
        <v>42962</v>
      </c>
      <c r="B2827" s="33" t="s">
        <v>3039</v>
      </c>
      <c r="C2827" s="157">
        <v>43</v>
      </c>
      <c r="D2827" s="35" t="s">
        <v>771</v>
      </c>
      <c r="E2827" s="39" t="s">
        <v>775</v>
      </c>
      <c r="F2827" s="209">
        <v>27.5</v>
      </c>
      <c r="G2827" s="48" t="s">
        <v>71</v>
      </c>
      <c r="H2827" s="41" t="s">
        <v>71</v>
      </c>
      <c r="I2827" s="48" t="s">
        <v>2983</v>
      </c>
      <c r="J2827" s="36" t="s">
        <v>142</v>
      </c>
      <c r="K2827" s="48" t="s">
        <v>2979</v>
      </c>
      <c r="L2827" s="52" t="s">
        <v>2979</v>
      </c>
    </row>
    <row r="2828" spans="1:12" ht="15.75" customHeight="1" x14ac:dyDescent="0.25">
      <c r="A2828" s="34">
        <v>42962</v>
      </c>
      <c r="B2828" s="33" t="s">
        <v>3039</v>
      </c>
      <c r="C2828" s="157">
        <v>43</v>
      </c>
      <c r="D2828" s="35" t="s">
        <v>771</v>
      </c>
      <c r="E2828" s="39" t="s">
        <v>237</v>
      </c>
      <c r="F2828" s="209">
        <v>37</v>
      </c>
      <c r="G2828" s="48" t="s">
        <v>71</v>
      </c>
      <c r="H2828" s="41" t="s">
        <v>71</v>
      </c>
      <c r="I2828" s="48" t="s">
        <v>2983</v>
      </c>
      <c r="J2828" s="36" t="s">
        <v>142</v>
      </c>
      <c r="K2828" s="48" t="s">
        <v>2977</v>
      </c>
      <c r="L2828" s="52" t="s">
        <v>2989</v>
      </c>
    </row>
    <row r="2829" spans="1:12" ht="15.75" customHeight="1" x14ac:dyDescent="0.25">
      <c r="A2829" s="34">
        <v>42962</v>
      </c>
      <c r="B2829" s="33" t="s">
        <v>3039</v>
      </c>
      <c r="C2829" s="157">
        <v>43</v>
      </c>
      <c r="D2829" s="35" t="s">
        <v>771</v>
      </c>
      <c r="E2829" s="39" t="s">
        <v>776</v>
      </c>
      <c r="F2829" s="209">
        <v>500</v>
      </c>
      <c r="G2829" s="48" t="s">
        <v>71</v>
      </c>
      <c r="H2829" s="41" t="s">
        <v>71</v>
      </c>
      <c r="I2829" s="48" t="s">
        <v>2983</v>
      </c>
      <c r="J2829" s="36" t="s">
        <v>142</v>
      </c>
      <c r="K2829" s="48" t="s">
        <v>2973</v>
      </c>
      <c r="L2829" s="52" t="s">
        <v>2973</v>
      </c>
    </row>
    <row r="2830" spans="1:12" ht="15.75" customHeight="1" x14ac:dyDescent="0.25">
      <c r="A2830" s="34">
        <v>42962</v>
      </c>
      <c r="B2830" s="33" t="s">
        <v>3039</v>
      </c>
      <c r="C2830" s="157">
        <v>43</v>
      </c>
      <c r="D2830" s="35" t="s">
        <v>771</v>
      </c>
      <c r="E2830" s="39" t="s">
        <v>617</v>
      </c>
      <c r="F2830" s="209">
        <v>10300</v>
      </c>
      <c r="G2830" s="48" t="s">
        <v>71</v>
      </c>
      <c r="H2830" s="41" t="s">
        <v>71</v>
      </c>
      <c r="I2830" s="48" t="s">
        <v>2983</v>
      </c>
      <c r="J2830" s="36" t="s">
        <v>142</v>
      </c>
      <c r="K2830" s="48" t="s">
        <v>2980</v>
      </c>
      <c r="L2830" s="52" t="s">
        <v>2989</v>
      </c>
    </row>
    <row r="2831" spans="1:12" ht="15.75" customHeight="1" x14ac:dyDescent="0.25">
      <c r="A2831" s="34">
        <v>42962</v>
      </c>
      <c r="B2831" s="33" t="s">
        <v>3039</v>
      </c>
      <c r="C2831" s="157">
        <v>43</v>
      </c>
      <c r="D2831" s="35" t="s">
        <v>771</v>
      </c>
      <c r="E2831" s="39" t="s">
        <v>779</v>
      </c>
      <c r="F2831" s="209">
        <v>72</v>
      </c>
      <c r="G2831" s="48"/>
      <c r="H2831" s="41"/>
      <c r="I2831" s="48" t="s">
        <v>2983</v>
      </c>
      <c r="J2831" s="36" t="s">
        <v>142</v>
      </c>
      <c r="K2831" s="48" t="s">
        <v>2980</v>
      </c>
      <c r="L2831" s="52" t="s">
        <v>2989</v>
      </c>
    </row>
    <row r="2832" spans="1:12" ht="15.75" customHeight="1" x14ac:dyDescent="0.25">
      <c r="A2832" s="34">
        <v>42962</v>
      </c>
      <c r="B2832" s="33" t="s">
        <v>3039</v>
      </c>
      <c r="C2832" s="157">
        <v>43</v>
      </c>
      <c r="D2832" s="35" t="s">
        <v>771</v>
      </c>
      <c r="E2832" s="39" t="s">
        <v>780</v>
      </c>
      <c r="F2832" s="209">
        <v>93.25</v>
      </c>
      <c r="G2832" s="48"/>
      <c r="H2832" s="41"/>
      <c r="I2832" s="48" t="s">
        <v>2983</v>
      </c>
      <c r="J2832" s="36" t="s">
        <v>142</v>
      </c>
      <c r="K2832" s="48" t="s">
        <v>2977</v>
      </c>
      <c r="L2832" s="52" t="s">
        <v>2989</v>
      </c>
    </row>
    <row r="2833" spans="1:12" ht="15.75" customHeight="1" x14ac:dyDescent="0.25">
      <c r="A2833" s="34">
        <v>42962</v>
      </c>
      <c r="B2833" s="33" t="s">
        <v>3039</v>
      </c>
      <c r="C2833" s="157">
        <v>43</v>
      </c>
      <c r="D2833" s="35" t="s">
        <v>771</v>
      </c>
      <c r="E2833" s="39" t="s">
        <v>775</v>
      </c>
      <c r="F2833" s="209">
        <v>27.5</v>
      </c>
      <c r="G2833" s="48"/>
      <c r="H2833" s="41"/>
      <c r="I2833" s="48" t="s">
        <v>2983</v>
      </c>
      <c r="J2833" s="36" t="s">
        <v>142</v>
      </c>
      <c r="K2833" s="48" t="s">
        <v>2979</v>
      </c>
      <c r="L2833" s="52" t="s">
        <v>2979</v>
      </c>
    </row>
    <row r="2834" spans="1:12" ht="15.75" customHeight="1" x14ac:dyDescent="0.25">
      <c r="A2834" s="34">
        <v>42962</v>
      </c>
      <c r="B2834" s="33" t="s">
        <v>3039</v>
      </c>
      <c r="C2834" s="157">
        <v>43</v>
      </c>
      <c r="D2834" s="35" t="s">
        <v>771</v>
      </c>
      <c r="E2834" s="39" t="s">
        <v>781</v>
      </c>
      <c r="F2834" s="209">
        <v>65</v>
      </c>
      <c r="G2834" s="48"/>
      <c r="H2834" s="41"/>
      <c r="I2834" s="48" t="s">
        <v>2983</v>
      </c>
      <c r="J2834" s="36" t="s">
        <v>142</v>
      </c>
      <c r="K2834" s="52" t="s">
        <v>3408</v>
      </c>
      <c r="L2834" s="52" t="s">
        <v>2975</v>
      </c>
    </row>
    <row r="2835" spans="1:12" ht="15.75" customHeight="1" x14ac:dyDescent="0.25">
      <c r="A2835" s="34">
        <v>42962</v>
      </c>
      <c r="B2835" s="33" t="s">
        <v>3039</v>
      </c>
      <c r="C2835" s="157">
        <v>43</v>
      </c>
      <c r="D2835" s="35" t="s">
        <v>771</v>
      </c>
      <c r="E2835" s="39" t="s">
        <v>783</v>
      </c>
      <c r="F2835" s="209">
        <v>388</v>
      </c>
      <c r="G2835" s="48"/>
      <c r="H2835" s="41"/>
      <c r="I2835" s="48" t="s">
        <v>2983</v>
      </c>
      <c r="J2835" s="36" t="s">
        <v>142</v>
      </c>
      <c r="K2835" s="52" t="s">
        <v>2989</v>
      </c>
      <c r="L2835" s="52" t="s">
        <v>2975</v>
      </c>
    </row>
    <row r="2836" spans="1:12" ht="15.75" customHeight="1" x14ac:dyDescent="0.25">
      <c r="A2836" s="34">
        <v>42962</v>
      </c>
      <c r="B2836" s="33" t="s">
        <v>3039</v>
      </c>
      <c r="C2836" s="157">
        <v>43</v>
      </c>
      <c r="D2836" s="35" t="s">
        <v>771</v>
      </c>
      <c r="E2836" s="39" t="s">
        <v>237</v>
      </c>
      <c r="F2836" s="209">
        <v>37</v>
      </c>
      <c r="G2836" s="48"/>
      <c r="H2836" s="41"/>
      <c r="I2836" s="48" t="s">
        <v>2983</v>
      </c>
      <c r="J2836" s="36" t="s">
        <v>142</v>
      </c>
      <c r="K2836" s="48" t="s">
        <v>2977</v>
      </c>
      <c r="L2836" s="52" t="s">
        <v>2989</v>
      </c>
    </row>
    <row r="2837" spans="1:12" ht="15.75" customHeight="1" x14ac:dyDescent="0.25">
      <c r="A2837" s="34">
        <v>42962</v>
      </c>
      <c r="B2837" s="33" t="s">
        <v>3039</v>
      </c>
      <c r="C2837" s="157">
        <v>43</v>
      </c>
      <c r="D2837" s="35" t="s">
        <v>771</v>
      </c>
      <c r="E2837" s="39" t="s">
        <v>784</v>
      </c>
      <c r="F2837" s="209">
        <v>35</v>
      </c>
      <c r="G2837" s="48"/>
      <c r="H2837" s="41"/>
      <c r="I2837" s="48" t="s">
        <v>2983</v>
      </c>
      <c r="J2837" s="36" t="s">
        <v>142</v>
      </c>
      <c r="K2837" s="52" t="s">
        <v>3408</v>
      </c>
      <c r="L2837" s="52" t="s">
        <v>2975</v>
      </c>
    </row>
    <row r="2838" spans="1:12" ht="15.75" customHeight="1" x14ac:dyDescent="0.25">
      <c r="A2838" s="34">
        <v>42962</v>
      </c>
      <c r="B2838" s="33" t="s">
        <v>3039</v>
      </c>
      <c r="C2838" s="157">
        <v>43</v>
      </c>
      <c r="D2838" s="35" t="s">
        <v>771</v>
      </c>
      <c r="E2838" s="39" t="s">
        <v>785</v>
      </c>
      <c r="F2838" s="209">
        <v>40</v>
      </c>
      <c r="G2838" s="48"/>
      <c r="H2838" s="41"/>
      <c r="I2838" s="48" t="s">
        <v>2983</v>
      </c>
      <c r="J2838" s="36" t="s">
        <v>142</v>
      </c>
      <c r="K2838" s="52" t="s">
        <v>2977</v>
      </c>
      <c r="L2838" s="52" t="s">
        <v>2975</v>
      </c>
    </row>
    <row r="2839" spans="1:12" ht="15.75" customHeight="1" x14ac:dyDescent="0.25">
      <c r="A2839" s="34">
        <v>42962</v>
      </c>
      <c r="B2839" s="33" t="s">
        <v>3039</v>
      </c>
      <c r="C2839" s="157">
        <v>43</v>
      </c>
      <c r="D2839" s="35" t="s">
        <v>771</v>
      </c>
      <c r="E2839" s="39" t="s">
        <v>787</v>
      </c>
      <c r="F2839" s="209">
        <v>48</v>
      </c>
      <c r="G2839" s="48" t="s">
        <v>71</v>
      </c>
      <c r="H2839" s="41" t="s">
        <v>71</v>
      </c>
      <c r="I2839" s="48" t="s">
        <v>2983</v>
      </c>
      <c r="J2839" s="36" t="s">
        <v>142</v>
      </c>
      <c r="K2839" s="52" t="s">
        <v>2989</v>
      </c>
      <c r="L2839" s="52" t="s">
        <v>2975</v>
      </c>
    </row>
    <row r="2840" spans="1:12" ht="15.75" customHeight="1" x14ac:dyDescent="0.25">
      <c r="A2840" s="34">
        <v>42962</v>
      </c>
      <c r="B2840" s="33" t="s">
        <v>3039</v>
      </c>
      <c r="C2840" s="157">
        <v>43</v>
      </c>
      <c r="D2840" s="35" t="s">
        <v>771</v>
      </c>
      <c r="E2840" s="39" t="s">
        <v>788</v>
      </c>
      <c r="F2840" s="209">
        <v>17</v>
      </c>
      <c r="G2840" s="48"/>
      <c r="H2840" s="41"/>
      <c r="I2840" s="48" t="s">
        <v>2983</v>
      </c>
      <c r="J2840" s="36" t="s">
        <v>142</v>
      </c>
      <c r="K2840" s="52" t="s">
        <v>2989</v>
      </c>
      <c r="L2840" s="52" t="s">
        <v>2975</v>
      </c>
    </row>
    <row r="2841" spans="1:12" ht="15.75" customHeight="1" x14ac:dyDescent="0.25">
      <c r="A2841" s="34">
        <v>42962</v>
      </c>
      <c r="B2841" s="33" t="s">
        <v>3039</v>
      </c>
      <c r="C2841" s="157">
        <v>43</v>
      </c>
      <c r="D2841" s="35" t="s">
        <v>771</v>
      </c>
      <c r="E2841" s="39" t="s">
        <v>789</v>
      </c>
      <c r="F2841" s="209">
        <v>40</v>
      </c>
      <c r="G2841" s="48"/>
      <c r="H2841" s="41"/>
      <c r="I2841" s="48" t="s">
        <v>2983</v>
      </c>
      <c r="J2841" s="36" t="s">
        <v>142</v>
      </c>
      <c r="K2841" s="48" t="s">
        <v>2977</v>
      </c>
      <c r="L2841" s="52" t="s">
        <v>2989</v>
      </c>
    </row>
    <row r="2842" spans="1:12" ht="15.75" customHeight="1" x14ac:dyDescent="0.25">
      <c r="A2842" s="34">
        <v>42962</v>
      </c>
      <c r="B2842" s="33" t="s">
        <v>3039</v>
      </c>
      <c r="C2842" s="157">
        <v>43</v>
      </c>
      <c r="D2842" s="35" t="s">
        <v>771</v>
      </c>
      <c r="E2842" s="39" t="s">
        <v>792</v>
      </c>
      <c r="F2842" s="209">
        <v>22</v>
      </c>
      <c r="G2842" s="48"/>
      <c r="H2842" s="41"/>
      <c r="I2842" s="48" t="s">
        <v>2983</v>
      </c>
      <c r="J2842" s="36" t="s">
        <v>142</v>
      </c>
      <c r="K2842" s="52" t="s">
        <v>2989</v>
      </c>
      <c r="L2842" s="52" t="s">
        <v>2975</v>
      </c>
    </row>
    <row r="2843" spans="1:12" ht="15.75" customHeight="1" x14ac:dyDescent="0.25">
      <c r="A2843" s="34">
        <v>42962</v>
      </c>
      <c r="B2843" s="33" t="s">
        <v>3039</v>
      </c>
      <c r="C2843" s="157">
        <v>43</v>
      </c>
      <c r="D2843" s="35" t="s">
        <v>771</v>
      </c>
      <c r="E2843" s="39" t="s">
        <v>793</v>
      </c>
      <c r="F2843" s="209">
        <v>6337</v>
      </c>
      <c r="G2843" s="48"/>
      <c r="H2843" s="41"/>
      <c r="I2843" s="48" t="s">
        <v>2983</v>
      </c>
      <c r="J2843" s="36" t="s">
        <v>142</v>
      </c>
      <c r="K2843" s="48" t="s">
        <v>2980</v>
      </c>
      <c r="L2843" s="52" t="s">
        <v>2989</v>
      </c>
    </row>
    <row r="2844" spans="1:12" ht="15.75" customHeight="1" x14ac:dyDescent="0.25">
      <c r="A2844" s="34">
        <v>42962</v>
      </c>
      <c r="B2844" s="33" t="s">
        <v>3039</v>
      </c>
      <c r="C2844" s="157">
        <v>43</v>
      </c>
      <c r="D2844" s="35" t="s">
        <v>771</v>
      </c>
      <c r="E2844" s="39" t="s">
        <v>794</v>
      </c>
      <c r="F2844" s="209">
        <v>140</v>
      </c>
      <c r="G2844" s="48"/>
      <c r="H2844" s="41"/>
      <c r="I2844" s="48" t="s">
        <v>2983</v>
      </c>
      <c r="J2844" s="36" t="s">
        <v>142</v>
      </c>
      <c r="K2844" s="48" t="s">
        <v>2980</v>
      </c>
      <c r="L2844" s="52" t="s">
        <v>2989</v>
      </c>
    </row>
    <row r="2845" spans="1:12" ht="15.75" customHeight="1" x14ac:dyDescent="0.25">
      <c r="A2845" s="34">
        <v>42962</v>
      </c>
      <c r="B2845" s="33" t="s">
        <v>3039</v>
      </c>
      <c r="C2845" s="157">
        <v>43</v>
      </c>
      <c r="D2845" s="35" t="s">
        <v>771</v>
      </c>
      <c r="E2845" s="39" t="s">
        <v>774</v>
      </c>
      <c r="F2845" s="209">
        <v>360</v>
      </c>
      <c r="G2845" s="48" t="s">
        <v>71</v>
      </c>
      <c r="H2845" s="41" t="s">
        <v>71</v>
      </c>
      <c r="I2845" s="48" t="s">
        <v>2983</v>
      </c>
      <c r="J2845" s="36" t="s">
        <v>142</v>
      </c>
      <c r="K2845" s="48" t="s">
        <v>2979</v>
      </c>
      <c r="L2845" s="52" t="s">
        <v>2979</v>
      </c>
    </row>
    <row r="2846" spans="1:12" ht="15.75" customHeight="1" x14ac:dyDescent="0.25">
      <c r="A2846" s="34">
        <v>42962</v>
      </c>
      <c r="B2846" s="33" t="s">
        <v>3039</v>
      </c>
      <c r="C2846" s="157">
        <v>43</v>
      </c>
      <c r="D2846" s="35" t="s">
        <v>771</v>
      </c>
      <c r="E2846" s="39" t="s">
        <v>795</v>
      </c>
      <c r="F2846" s="209">
        <v>49.75</v>
      </c>
      <c r="G2846" s="48"/>
      <c r="H2846" s="41"/>
      <c r="I2846" s="48" t="s">
        <v>2983</v>
      </c>
      <c r="J2846" s="36" t="s">
        <v>142</v>
      </c>
      <c r="K2846" s="48" t="s">
        <v>2979</v>
      </c>
      <c r="L2846" s="52" t="s">
        <v>2979</v>
      </c>
    </row>
    <row r="2847" spans="1:12" ht="15.75" customHeight="1" x14ac:dyDescent="0.25">
      <c r="A2847" s="34">
        <v>42962</v>
      </c>
      <c r="B2847" s="33" t="s">
        <v>3039</v>
      </c>
      <c r="C2847" s="157">
        <v>43</v>
      </c>
      <c r="D2847" s="35" t="s">
        <v>771</v>
      </c>
      <c r="E2847" s="39" t="s">
        <v>237</v>
      </c>
      <c r="F2847" s="209">
        <v>46</v>
      </c>
      <c r="G2847" s="48"/>
      <c r="H2847" s="41"/>
      <c r="I2847" s="48" t="s">
        <v>2983</v>
      </c>
      <c r="J2847" s="36" t="s">
        <v>142</v>
      </c>
      <c r="K2847" s="48" t="s">
        <v>2977</v>
      </c>
      <c r="L2847" s="52" t="s">
        <v>2989</v>
      </c>
    </row>
    <row r="2848" spans="1:12" ht="15.75" customHeight="1" x14ac:dyDescent="0.25">
      <c r="A2848" s="34">
        <v>42962</v>
      </c>
      <c r="B2848" s="33" t="s">
        <v>3039</v>
      </c>
      <c r="C2848" s="157">
        <v>43</v>
      </c>
      <c r="D2848" s="35" t="s">
        <v>771</v>
      </c>
      <c r="E2848" s="39" t="s">
        <v>775</v>
      </c>
      <c r="F2848" s="209">
        <v>55</v>
      </c>
      <c r="G2848" s="48"/>
      <c r="H2848" s="41"/>
      <c r="I2848" s="48" t="s">
        <v>2983</v>
      </c>
      <c r="J2848" s="36" t="s">
        <v>142</v>
      </c>
      <c r="K2848" s="48" t="s">
        <v>2979</v>
      </c>
      <c r="L2848" s="52" t="s">
        <v>2979</v>
      </c>
    </row>
    <row r="2849" spans="1:12" ht="15.75" customHeight="1" x14ac:dyDescent="0.25">
      <c r="A2849" s="34">
        <v>42962</v>
      </c>
      <c r="B2849" s="33" t="s">
        <v>3039</v>
      </c>
      <c r="C2849" s="157">
        <v>43</v>
      </c>
      <c r="D2849" s="35" t="s">
        <v>771</v>
      </c>
      <c r="E2849" s="39" t="s">
        <v>780</v>
      </c>
      <c r="F2849" s="209">
        <v>202</v>
      </c>
      <c r="G2849" s="48"/>
      <c r="H2849" s="41"/>
      <c r="I2849" s="48" t="s">
        <v>2983</v>
      </c>
      <c r="J2849" s="36" t="s">
        <v>142</v>
      </c>
      <c r="K2849" s="48" t="s">
        <v>2977</v>
      </c>
      <c r="L2849" s="52" t="s">
        <v>2989</v>
      </c>
    </row>
    <row r="2850" spans="1:12" ht="15.75" customHeight="1" x14ac:dyDescent="0.25">
      <c r="A2850" s="34">
        <v>42962</v>
      </c>
      <c r="B2850" s="33" t="s">
        <v>3039</v>
      </c>
      <c r="C2850" s="157">
        <v>43</v>
      </c>
      <c r="D2850" s="35" t="s">
        <v>771</v>
      </c>
      <c r="E2850" s="39" t="s">
        <v>604</v>
      </c>
      <c r="F2850" s="209">
        <v>500</v>
      </c>
      <c r="G2850" s="48"/>
      <c r="H2850" s="41"/>
      <c r="I2850" s="48" t="s">
        <v>2983</v>
      </c>
      <c r="J2850" s="36" t="s">
        <v>142</v>
      </c>
      <c r="K2850" s="48" t="s">
        <v>2973</v>
      </c>
      <c r="L2850" s="52" t="s">
        <v>2973</v>
      </c>
    </row>
    <row r="2851" spans="1:12" ht="15.75" customHeight="1" x14ac:dyDescent="0.25">
      <c r="A2851" s="34">
        <v>42962</v>
      </c>
      <c r="B2851" s="33" t="s">
        <v>3039</v>
      </c>
      <c r="C2851" s="157">
        <v>43</v>
      </c>
      <c r="D2851" s="35" t="s">
        <v>771</v>
      </c>
      <c r="E2851" s="39" t="s">
        <v>800</v>
      </c>
      <c r="F2851" s="209">
        <v>13</v>
      </c>
      <c r="G2851" s="48"/>
      <c r="H2851" s="41"/>
      <c r="I2851" s="48" t="s">
        <v>2983</v>
      </c>
      <c r="J2851" s="36" t="s">
        <v>142</v>
      </c>
      <c r="K2851" s="52" t="s">
        <v>2989</v>
      </c>
      <c r="L2851" s="52" t="s">
        <v>2989</v>
      </c>
    </row>
    <row r="2852" spans="1:12" ht="15.75" customHeight="1" x14ac:dyDescent="0.25">
      <c r="A2852" s="34">
        <v>42962</v>
      </c>
      <c r="B2852" s="33" t="s">
        <v>3039</v>
      </c>
      <c r="C2852" s="157">
        <v>43</v>
      </c>
      <c r="D2852" s="35" t="s">
        <v>771</v>
      </c>
      <c r="E2852" s="39" t="s">
        <v>781</v>
      </c>
      <c r="F2852" s="209">
        <v>65</v>
      </c>
      <c r="G2852" s="48"/>
      <c r="H2852" s="41"/>
      <c r="I2852" s="48" t="s">
        <v>2983</v>
      </c>
      <c r="J2852" s="36" t="s">
        <v>142</v>
      </c>
      <c r="K2852" s="52" t="s">
        <v>3408</v>
      </c>
      <c r="L2852" s="52" t="s">
        <v>2975</v>
      </c>
    </row>
    <row r="2853" spans="1:12" ht="15.75" customHeight="1" x14ac:dyDescent="0.25">
      <c r="A2853" s="34">
        <v>42962</v>
      </c>
      <c r="B2853" s="33" t="s">
        <v>3039</v>
      </c>
      <c r="C2853" s="157">
        <v>43</v>
      </c>
      <c r="D2853" s="35" t="s">
        <v>771</v>
      </c>
      <c r="E2853" s="39" t="s">
        <v>237</v>
      </c>
      <c r="F2853" s="209">
        <v>46</v>
      </c>
      <c r="G2853" s="48"/>
      <c r="H2853" s="41"/>
      <c r="I2853" s="48" t="s">
        <v>2983</v>
      </c>
      <c r="J2853" s="36" t="s">
        <v>142</v>
      </c>
      <c r="K2853" s="48" t="s">
        <v>2977</v>
      </c>
      <c r="L2853" s="52" t="s">
        <v>2989</v>
      </c>
    </row>
    <row r="2854" spans="1:12" ht="15.75" customHeight="1" x14ac:dyDescent="0.25">
      <c r="A2854" s="34">
        <v>42962</v>
      </c>
      <c r="B2854" s="33" t="s">
        <v>3039</v>
      </c>
      <c r="C2854" s="157">
        <v>43</v>
      </c>
      <c r="D2854" s="35" t="s">
        <v>771</v>
      </c>
      <c r="E2854" s="39" t="s">
        <v>616</v>
      </c>
      <c r="F2854" s="209">
        <v>9550</v>
      </c>
      <c r="G2854" s="48"/>
      <c r="H2854" s="41"/>
      <c r="I2854" s="48" t="s">
        <v>2983</v>
      </c>
      <c r="J2854" s="36" t="s">
        <v>142</v>
      </c>
      <c r="K2854" s="48" t="s">
        <v>2980</v>
      </c>
      <c r="L2854" s="52" t="s">
        <v>2989</v>
      </c>
    </row>
    <row r="2855" spans="1:12" ht="15.75" customHeight="1" x14ac:dyDescent="0.25">
      <c r="A2855" s="34">
        <v>42962</v>
      </c>
      <c r="B2855" s="33" t="s">
        <v>3039</v>
      </c>
      <c r="C2855" s="157">
        <v>43</v>
      </c>
      <c r="D2855" s="35" t="s">
        <v>771</v>
      </c>
      <c r="E2855" s="39" t="s">
        <v>777</v>
      </c>
      <c r="F2855" s="209">
        <v>20</v>
      </c>
      <c r="G2855" s="48" t="s">
        <v>71</v>
      </c>
      <c r="H2855" s="41" t="s">
        <v>71</v>
      </c>
      <c r="I2855" s="48" t="s">
        <v>2983</v>
      </c>
      <c r="J2855" s="36" t="s">
        <v>118</v>
      </c>
      <c r="K2855" s="48" t="s">
        <v>10</v>
      </c>
      <c r="L2855" s="52" t="s">
        <v>10</v>
      </c>
    </row>
    <row r="2856" spans="1:12" ht="15.75" customHeight="1" x14ac:dyDescent="0.25">
      <c r="A2856" s="34">
        <v>42962</v>
      </c>
      <c r="B2856" s="33" t="s">
        <v>3039</v>
      </c>
      <c r="C2856" s="157">
        <v>43</v>
      </c>
      <c r="D2856" s="35" t="s">
        <v>771</v>
      </c>
      <c r="E2856" s="39" t="s">
        <v>778</v>
      </c>
      <c r="F2856" s="209">
        <v>685</v>
      </c>
      <c r="G2856" s="48">
        <v>2856</v>
      </c>
      <c r="H2856" s="41"/>
      <c r="I2856" s="48" t="s">
        <v>2983</v>
      </c>
      <c r="J2856" s="36" t="s">
        <v>118</v>
      </c>
      <c r="K2856" s="65" t="s">
        <v>2216</v>
      </c>
      <c r="L2856" s="52" t="s">
        <v>2990</v>
      </c>
    </row>
    <row r="2857" spans="1:12" ht="15.75" customHeight="1" x14ac:dyDescent="0.25">
      <c r="A2857" s="34">
        <v>42962</v>
      </c>
      <c r="B2857" s="33" t="s">
        <v>3039</v>
      </c>
      <c r="C2857" s="157">
        <v>43</v>
      </c>
      <c r="D2857" s="35" t="s">
        <v>771</v>
      </c>
      <c r="E2857" s="39" t="s">
        <v>782</v>
      </c>
      <c r="F2857" s="209">
        <v>1000</v>
      </c>
      <c r="G2857" s="48">
        <v>1651</v>
      </c>
      <c r="H2857" s="41"/>
      <c r="I2857" s="48" t="s">
        <v>2983</v>
      </c>
      <c r="J2857" s="36" t="s">
        <v>118</v>
      </c>
      <c r="K2857" s="48" t="s">
        <v>10</v>
      </c>
      <c r="L2857" s="52" t="s">
        <v>10</v>
      </c>
    </row>
    <row r="2858" spans="1:12" ht="15.75" customHeight="1" x14ac:dyDescent="0.25">
      <c r="A2858" s="34">
        <v>42962</v>
      </c>
      <c r="B2858" s="33" t="s">
        <v>3039</v>
      </c>
      <c r="C2858" s="157">
        <v>43</v>
      </c>
      <c r="D2858" s="35" t="s">
        <v>771</v>
      </c>
      <c r="E2858" s="39" t="s">
        <v>782</v>
      </c>
      <c r="F2858" s="209">
        <v>500</v>
      </c>
      <c r="G2858" s="48">
        <v>38</v>
      </c>
      <c r="H2858" s="41"/>
      <c r="I2858" s="48" t="s">
        <v>2983</v>
      </c>
      <c r="J2858" s="36" t="s">
        <v>118</v>
      </c>
      <c r="K2858" s="48" t="s">
        <v>10</v>
      </c>
      <c r="L2858" s="52" t="s">
        <v>10</v>
      </c>
    </row>
    <row r="2859" spans="1:12" ht="15.75" customHeight="1" x14ac:dyDescent="0.25">
      <c r="A2859" s="34">
        <v>42962</v>
      </c>
      <c r="B2859" s="33" t="s">
        <v>3039</v>
      </c>
      <c r="C2859" s="157">
        <v>43</v>
      </c>
      <c r="D2859" s="35" t="s">
        <v>771</v>
      </c>
      <c r="E2859" s="39" t="s">
        <v>782</v>
      </c>
      <c r="F2859" s="209">
        <v>500</v>
      </c>
      <c r="G2859" s="48">
        <v>3428</v>
      </c>
      <c r="H2859" s="41"/>
      <c r="I2859" s="48" t="s">
        <v>2983</v>
      </c>
      <c r="J2859" s="36" t="s">
        <v>118</v>
      </c>
      <c r="K2859" s="48" t="s">
        <v>10</v>
      </c>
      <c r="L2859" s="52" t="s">
        <v>10</v>
      </c>
    </row>
    <row r="2860" spans="1:12" ht="15.75" customHeight="1" x14ac:dyDescent="0.25">
      <c r="A2860" s="34">
        <v>42962</v>
      </c>
      <c r="B2860" s="33" t="s">
        <v>3039</v>
      </c>
      <c r="C2860" s="157">
        <v>43</v>
      </c>
      <c r="D2860" s="35" t="s">
        <v>771</v>
      </c>
      <c r="E2860" s="39" t="s">
        <v>782</v>
      </c>
      <c r="F2860" s="209">
        <v>600</v>
      </c>
      <c r="G2860" s="48">
        <v>1371</v>
      </c>
      <c r="H2860" s="41"/>
      <c r="I2860" s="48" t="s">
        <v>2983</v>
      </c>
      <c r="J2860" s="36" t="s">
        <v>118</v>
      </c>
      <c r="K2860" s="48" t="s">
        <v>10</v>
      </c>
      <c r="L2860" s="52" t="s">
        <v>10</v>
      </c>
    </row>
    <row r="2861" spans="1:12" ht="15.75" customHeight="1" x14ac:dyDescent="0.25">
      <c r="A2861" s="34">
        <v>42962</v>
      </c>
      <c r="B2861" s="33" t="s">
        <v>3039</v>
      </c>
      <c r="C2861" s="157">
        <v>43</v>
      </c>
      <c r="D2861" s="35" t="s">
        <v>771</v>
      </c>
      <c r="E2861" s="39" t="s">
        <v>786</v>
      </c>
      <c r="F2861" s="209">
        <v>900</v>
      </c>
      <c r="G2861" s="48">
        <v>2856</v>
      </c>
      <c r="H2861" s="41"/>
      <c r="I2861" s="48" t="s">
        <v>2983</v>
      </c>
      <c r="J2861" s="36" t="s">
        <v>118</v>
      </c>
      <c r="K2861" s="65" t="s">
        <v>2216</v>
      </c>
      <c r="L2861" s="52" t="s">
        <v>2990</v>
      </c>
    </row>
    <row r="2862" spans="1:12" ht="15.75" customHeight="1" x14ac:dyDescent="0.25">
      <c r="A2862" s="34">
        <v>42962</v>
      </c>
      <c r="B2862" s="33" t="s">
        <v>3039</v>
      </c>
      <c r="C2862" s="157">
        <v>43</v>
      </c>
      <c r="D2862" s="35" t="s">
        <v>771</v>
      </c>
      <c r="E2862" s="39" t="s">
        <v>790</v>
      </c>
      <c r="F2862" s="209">
        <v>85</v>
      </c>
      <c r="G2862" s="48">
        <v>3722</v>
      </c>
      <c r="H2862" s="41"/>
      <c r="I2862" s="48" t="s">
        <v>2983</v>
      </c>
      <c r="J2862" s="36" t="s">
        <v>118</v>
      </c>
      <c r="K2862" s="65" t="s">
        <v>2216</v>
      </c>
      <c r="L2862" s="52" t="s">
        <v>2990</v>
      </c>
    </row>
    <row r="2863" spans="1:12" ht="15.75" customHeight="1" x14ac:dyDescent="0.25">
      <c r="A2863" s="34">
        <v>42962</v>
      </c>
      <c r="B2863" s="33" t="s">
        <v>3039</v>
      </c>
      <c r="C2863" s="157">
        <v>43</v>
      </c>
      <c r="D2863" s="35" t="s">
        <v>771</v>
      </c>
      <c r="E2863" s="39" t="s">
        <v>791</v>
      </c>
      <c r="F2863" s="209">
        <v>38</v>
      </c>
      <c r="G2863" s="48">
        <v>3722</v>
      </c>
      <c r="H2863" s="41"/>
      <c r="I2863" s="48" t="s">
        <v>2983</v>
      </c>
      <c r="J2863" s="36" t="s">
        <v>118</v>
      </c>
      <c r="K2863" s="48" t="s">
        <v>10</v>
      </c>
      <c r="L2863" s="52" t="s">
        <v>10</v>
      </c>
    </row>
    <row r="2864" spans="1:12" ht="15.75" customHeight="1" x14ac:dyDescent="0.25">
      <c r="A2864" s="34">
        <v>42962</v>
      </c>
      <c r="B2864" s="33" t="s">
        <v>3039</v>
      </c>
      <c r="C2864" s="157">
        <v>43</v>
      </c>
      <c r="D2864" s="35" t="s">
        <v>771</v>
      </c>
      <c r="E2864" s="39" t="s">
        <v>796</v>
      </c>
      <c r="F2864" s="209">
        <v>230</v>
      </c>
      <c r="G2864" s="48">
        <v>2785</v>
      </c>
      <c r="H2864" s="41"/>
      <c r="I2864" s="48" t="s">
        <v>2983</v>
      </c>
      <c r="J2864" s="36" t="s">
        <v>118</v>
      </c>
      <c r="K2864" s="48" t="s">
        <v>10</v>
      </c>
      <c r="L2864" s="52" t="s">
        <v>10</v>
      </c>
    </row>
    <row r="2865" spans="1:12" ht="15.75" customHeight="1" x14ac:dyDescent="0.25">
      <c r="A2865" s="34">
        <v>42962</v>
      </c>
      <c r="B2865" s="33" t="s">
        <v>3039</v>
      </c>
      <c r="C2865" s="157">
        <v>43</v>
      </c>
      <c r="D2865" s="35" t="s">
        <v>771</v>
      </c>
      <c r="E2865" s="39" t="s">
        <v>797</v>
      </c>
      <c r="F2865" s="209">
        <v>250</v>
      </c>
      <c r="G2865" s="48">
        <v>993</v>
      </c>
      <c r="H2865" s="41"/>
      <c r="I2865" s="48" t="s">
        <v>2983</v>
      </c>
      <c r="J2865" s="36" t="s">
        <v>118</v>
      </c>
      <c r="K2865" s="65" t="s">
        <v>2216</v>
      </c>
      <c r="L2865" s="52" t="s">
        <v>2990</v>
      </c>
    </row>
    <row r="2866" spans="1:12" ht="15.75" customHeight="1" x14ac:dyDescent="0.25">
      <c r="A2866" s="34">
        <v>42962</v>
      </c>
      <c r="B2866" s="33" t="s">
        <v>3039</v>
      </c>
      <c r="C2866" s="157">
        <v>43</v>
      </c>
      <c r="D2866" s="35" t="s">
        <v>771</v>
      </c>
      <c r="E2866" s="39" t="s">
        <v>798</v>
      </c>
      <c r="F2866" s="209">
        <v>160</v>
      </c>
      <c r="G2866" s="48">
        <v>993</v>
      </c>
      <c r="H2866" s="41"/>
      <c r="I2866" s="48" t="s">
        <v>2983</v>
      </c>
      <c r="J2866" s="36" t="s">
        <v>118</v>
      </c>
      <c r="K2866" s="65" t="s">
        <v>2216</v>
      </c>
      <c r="L2866" s="52" t="s">
        <v>2990</v>
      </c>
    </row>
    <row r="2867" spans="1:12" ht="15.75" customHeight="1" x14ac:dyDescent="0.25">
      <c r="A2867" s="34">
        <v>42962</v>
      </c>
      <c r="B2867" s="33" t="s">
        <v>3039</v>
      </c>
      <c r="C2867" s="157">
        <v>43</v>
      </c>
      <c r="D2867" s="35" t="s">
        <v>771</v>
      </c>
      <c r="E2867" s="39" t="s">
        <v>799</v>
      </c>
      <c r="F2867" s="209">
        <v>2100</v>
      </c>
      <c r="G2867" s="48">
        <v>993</v>
      </c>
      <c r="H2867" s="41"/>
      <c r="I2867" s="48" t="s">
        <v>2983</v>
      </c>
      <c r="J2867" s="36" t="s">
        <v>118</v>
      </c>
      <c r="K2867" s="65" t="s">
        <v>2216</v>
      </c>
      <c r="L2867" s="52" t="s">
        <v>2990</v>
      </c>
    </row>
    <row r="2868" spans="1:12" ht="15.75" customHeight="1" x14ac:dyDescent="0.25">
      <c r="A2868" s="34">
        <v>42962</v>
      </c>
      <c r="B2868" s="33" t="s">
        <v>3039</v>
      </c>
      <c r="C2868" s="157">
        <v>43</v>
      </c>
      <c r="D2868" s="35" t="s">
        <v>771</v>
      </c>
      <c r="E2868" s="39" t="s">
        <v>801</v>
      </c>
      <c r="F2868" s="209">
        <v>1800</v>
      </c>
      <c r="G2868" s="48">
        <v>2856</v>
      </c>
      <c r="H2868" s="41"/>
      <c r="I2868" s="48" t="s">
        <v>2983</v>
      </c>
      <c r="J2868" s="36" t="s">
        <v>118</v>
      </c>
      <c r="K2868" s="65" t="s">
        <v>2216</v>
      </c>
      <c r="L2868" s="52" t="s">
        <v>2990</v>
      </c>
    </row>
    <row r="2869" spans="1:12" ht="15.75" customHeight="1" x14ac:dyDescent="0.25">
      <c r="A2869" s="34">
        <v>42962</v>
      </c>
      <c r="B2869" s="33" t="s">
        <v>3039</v>
      </c>
      <c r="C2869" s="157">
        <v>43</v>
      </c>
      <c r="D2869" s="35" t="s">
        <v>771</v>
      </c>
      <c r="E2869" s="39" t="s">
        <v>791</v>
      </c>
      <c r="F2869" s="209">
        <v>37</v>
      </c>
      <c r="G2869" s="48">
        <v>4342</v>
      </c>
      <c r="H2869" s="41"/>
      <c r="I2869" s="48" t="s">
        <v>2983</v>
      </c>
      <c r="J2869" s="36" t="s">
        <v>118</v>
      </c>
      <c r="K2869" s="48" t="s">
        <v>10</v>
      </c>
      <c r="L2869" s="52" t="s">
        <v>10</v>
      </c>
    </row>
    <row r="2870" spans="1:12" ht="15.75" customHeight="1" x14ac:dyDescent="0.25">
      <c r="A2870" s="34">
        <v>42962</v>
      </c>
      <c r="B2870" s="33" t="s">
        <v>3039</v>
      </c>
      <c r="C2870" s="157">
        <v>43</v>
      </c>
      <c r="D2870" s="35" t="s">
        <v>771</v>
      </c>
      <c r="E2870" s="39" t="s">
        <v>802</v>
      </c>
      <c r="F2870" s="209">
        <v>4882</v>
      </c>
      <c r="G2870" s="48">
        <v>3728</v>
      </c>
      <c r="H2870" s="41"/>
      <c r="I2870" s="48" t="s">
        <v>2983</v>
      </c>
      <c r="J2870" s="36" t="s">
        <v>118</v>
      </c>
      <c r="K2870" s="65" t="s">
        <v>2216</v>
      </c>
      <c r="L2870" s="52" t="s">
        <v>2990</v>
      </c>
    </row>
    <row r="2871" spans="1:12" ht="15.75" customHeight="1" x14ac:dyDescent="0.25">
      <c r="A2871" s="34">
        <v>42962</v>
      </c>
      <c r="B2871" s="33" t="s">
        <v>3039</v>
      </c>
      <c r="C2871" s="157">
        <v>43</v>
      </c>
      <c r="D2871" s="35" t="s">
        <v>771</v>
      </c>
      <c r="E2871" s="39" t="s">
        <v>803</v>
      </c>
      <c r="F2871" s="209">
        <v>1987</v>
      </c>
      <c r="G2871" s="48">
        <v>3728</v>
      </c>
      <c r="H2871" s="41"/>
      <c r="I2871" s="48" t="s">
        <v>2983</v>
      </c>
      <c r="J2871" s="36" t="s">
        <v>118</v>
      </c>
      <c r="K2871" s="65" t="s">
        <v>2216</v>
      </c>
      <c r="L2871" s="52" t="s">
        <v>2990</v>
      </c>
    </row>
    <row r="2872" spans="1:12" ht="15.75" customHeight="1" x14ac:dyDescent="0.25">
      <c r="A2872" s="34">
        <v>42962</v>
      </c>
      <c r="B2872" s="33" t="s">
        <v>3039</v>
      </c>
      <c r="C2872" s="157">
        <v>43</v>
      </c>
      <c r="D2872" s="35" t="s">
        <v>771</v>
      </c>
      <c r="E2872" s="39" t="s">
        <v>804</v>
      </c>
      <c r="F2872" s="200">
        <v>1065</v>
      </c>
      <c r="G2872" s="48">
        <v>2856</v>
      </c>
      <c r="H2872" s="41"/>
      <c r="I2872" s="48" t="s">
        <v>2983</v>
      </c>
      <c r="J2872" s="36" t="s">
        <v>118</v>
      </c>
      <c r="K2872" s="65" t="s">
        <v>2216</v>
      </c>
      <c r="L2872" s="52" t="s">
        <v>2990</v>
      </c>
    </row>
    <row r="2873" spans="1:12" ht="15.75" customHeight="1" x14ac:dyDescent="0.25">
      <c r="A2873" s="34">
        <v>42962</v>
      </c>
      <c r="B2873" s="33" t="s">
        <v>3039</v>
      </c>
      <c r="C2873" s="157">
        <v>43</v>
      </c>
      <c r="D2873" s="35" t="s">
        <v>771</v>
      </c>
      <c r="E2873" s="39" t="s">
        <v>804</v>
      </c>
      <c r="F2873" s="200">
        <v>1065</v>
      </c>
      <c r="G2873" s="48">
        <v>2872</v>
      </c>
      <c r="H2873" s="41"/>
      <c r="I2873" s="48" t="s">
        <v>2983</v>
      </c>
      <c r="J2873" s="36" t="s">
        <v>118</v>
      </c>
      <c r="K2873" s="65" t="s">
        <v>2216</v>
      </c>
      <c r="L2873" s="52" t="s">
        <v>2990</v>
      </c>
    </row>
    <row r="2874" spans="1:12" ht="15.75" customHeight="1" x14ac:dyDescent="0.25">
      <c r="A2874" s="34">
        <v>42962</v>
      </c>
      <c r="B2874" s="33" t="s">
        <v>3039</v>
      </c>
      <c r="C2874" s="157">
        <v>43</v>
      </c>
      <c r="D2874" s="35" t="s">
        <v>771</v>
      </c>
      <c r="E2874" s="39" t="s">
        <v>805</v>
      </c>
      <c r="F2874" s="209">
        <v>12</v>
      </c>
      <c r="G2874" s="48" t="s">
        <v>71</v>
      </c>
      <c r="H2874" s="38" t="s">
        <v>71</v>
      </c>
      <c r="I2874" s="48" t="s">
        <v>2983</v>
      </c>
      <c r="J2874" s="36" t="s">
        <v>118</v>
      </c>
      <c r="K2874" s="48" t="s">
        <v>10</v>
      </c>
      <c r="L2874" s="52" t="s">
        <v>10</v>
      </c>
    </row>
    <row r="2875" spans="1:12" ht="15.75" customHeight="1" x14ac:dyDescent="0.25">
      <c r="A2875" s="34">
        <v>42962</v>
      </c>
      <c r="B2875" s="33" t="s">
        <v>3039</v>
      </c>
      <c r="C2875" s="157">
        <v>44</v>
      </c>
      <c r="D2875" s="35" t="s">
        <v>808</v>
      </c>
      <c r="E2875" s="35" t="s">
        <v>117</v>
      </c>
      <c r="F2875" s="200">
        <v>9950</v>
      </c>
      <c r="G2875" s="48"/>
      <c r="H2875" s="41"/>
      <c r="I2875" s="48" t="s">
        <v>2983</v>
      </c>
      <c r="J2875" s="36" t="s">
        <v>118</v>
      </c>
      <c r="K2875" s="65" t="s">
        <v>2216</v>
      </c>
      <c r="L2875" s="52" t="s">
        <v>2990</v>
      </c>
    </row>
    <row r="2876" spans="1:12" ht="15.75" customHeight="1" x14ac:dyDescent="0.25">
      <c r="A2876" s="34">
        <v>42962</v>
      </c>
      <c r="B2876" s="33" t="s">
        <v>3039</v>
      </c>
      <c r="C2876" s="157">
        <v>44</v>
      </c>
      <c r="D2876" s="35" t="s">
        <v>808</v>
      </c>
      <c r="E2876" s="35" t="s">
        <v>117</v>
      </c>
      <c r="F2876" s="200">
        <v>16915</v>
      </c>
      <c r="G2876" s="48"/>
      <c r="H2876" s="41"/>
      <c r="I2876" s="48" t="s">
        <v>2983</v>
      </c>
      <c r="J2876" s="36" t="s">
        <v>118</v>
      </c>
      <c r="K2876" s="65" t="s">
        <v>2216</v>
      </c>
      <c r="L2876" s="52" t="s">
        <v>2990</v>
      </c>
    </row>
    <row r="2877" spans="1:12" ht="15.75" customHeight="1" x14ac:dyDescent="0.25">
      <c r="A2877" s="137">
        <v>42962</v>
      </c>
      <c r="B2877" s="217" t="s">
        <v>3039</v>
      </c>
      <c r="C2877" s="159">
        <v>54</v>
      </c>
      <c r="D2877" s="138"/>
      <c r="E2877" s="138" t="s">
        <v>3280</v>
      </c>
      <c r="F2877" s="205">
        <v>360</v>
      </c>
      <c r="G2877" s="138"/>
      <c r="H2877" s="138"/>
      <c r="I2877" s="138" t="s">
        <v>2983</v>
      </c>
      <c r="J2877" s="138" t="s">
        <v>142</v>
      </c>
      <c r="K2877" s="138" t="s">
        <v>2979</v>
      </c>
      <c r="L2877" s="138"/>
    </row>
    <row r="2878" spans="1:12" ht="15.75" customHeight="1" x14ac:dyDescent="0.25">
      <c r="A2878" s="34">
        <v>42962</v>
      </c>
      <c r="B2878" s="33" t="s">
        <v>3039</v>
      </c>
      <c r="C2878" s="157">
        <v>115</v>
      </c>
      <c r="D2878" s="35" t="s">
        <v>209</v>
      </c>
      <c r="E2878" s="35" t="s">
        <v>117</v>
      </c>
      <c r="F2878" s="200">
        <v>17263</v>
      </c>
      <c r="G2878" s="48"/>
      <c r="H2878" s="41"/>
      <c r="I2878" s="48" t="s">
        <v>2983</v>
      </c>
      <c r="J2878" s="36" t="s">
        <v>118</v>
      </c>
      <c r="K2878" s="65" t="s">
        <v>2216</v>
      </c>
      <c r="L2878" s="52" t="s">
        <v>2990</v>
      </c>
    </row>
    <row r="2879" spans="1:12" ht="15.75" customHeight="1" x14ac:dyDescent="0.25">
      <c r="A2879" s="34">
        <v>42962</v>
      </c>
      <c r="B2879" s="33" t="s">
        <v>3039</v>
      </c>
      <c r="C2879" s="157">
        <v>115</v>
      </c>
      <c r="D2879" s="35" t="s">
        <v>625</v>
      </c>
      <c r="E2879" s="35" t="s">
        <v>117</v>
      </c>
      <c r="F2879" s="200">
        <v>440.75</v>
      </c>
      <c r="G2879" s="48">
        <v>4062</v>
      </c>
      <c r="H2879" s="41" t="s">
        <v>681</v>
      </c>
      <c r="I2879" s="48" t="s">
        <v>2983</v>
      </c>
      <c r="J2879" s="36" t="s">
        <v>118</v>
      </c>
      <c r="K2879" s="65" t="s">
        <v>2216</v>
      </c>
      <c r="L2879" s="52" t="s">
        <v>2990</v>
      </c>
    </row>
    <row r="2880" spans="1:12" ht="15.75" customHeight="1" x14ac:dyDescent="0.25">
      <c r="A2880" s="34">
        <v>42962</v>
      </c>
      <c r="B2880" s="33" t="s">
        <v>3039</v>
      </c>
      <c r="C2880" s="157">
        <v>115</v>
      </c>
      <c r="D2880" s="35" t="s">
        <v>625</v>
      </c>
      <c r="E2880" s="35" t="s">
        <v>117</v>
      </c>
      <c r="F2880" s="200">
        <v>89.5</v>
      </c>
      <c r="G2880" s="48">
        <v>4062</v>
      </c>
      <c r="H2880" s="41" t="s">
        <v>681</v>
      </c>
      <c r="I2880" s="48" t="s">
        <v>2983</v>
      </c>
      <c r="J2880" s="36" t="s">
        <v>118</v>
      </c>
      <c r="K2880" s="65" t="s">
        <v>2216</v>
      </c>
      <c r="L2880" s="52" t="s">
        <v>2990</v>
      </c>
    </row>
    <row r="2881" spans="1:12" ht="15.75" customHeight="1" x14ac:dyDescent="0.25">
      <c r="A2881" s="34">
        <v>42962</v>
      </c>
      <c r="B2881" s="33" t="s">
        <v>3039</v>
      </c>
      <c r="C2881" s="157">
        <v>115</v>
      </c>
      <c r="D2881" s="35" t="s">
        <v>625</v>
      </c>
      <c r="E2881" s="35" t="s">
        <v>117</v>
      </c>
      <c r="F2881" s="200">
        <v>361</v>
      </c>
      <c r="G2881" s="48"/>
      <c r="H2881" s="41"/>
      <c r="I2881" s="48" t="s">
        <v>2983</v>
      </c>
      <c r="J2881" s="36" t="s">
        <v>118</v>
      </c>
      <c r="K2881" s="65" t="s">
        <v>2216</v>
      </c>
      <c r="L2881" s="52" t="s">
        <v>2990</v>
      </c>
    </row>
    <row r="2882" spans="1:12" ht="15.75" customHeight="1" x14ac:dyDescent="0.25">
      <c r="A2882" s="34">
        <v>42962</v>
      </c>
      <c r="B2882" s="33" t="s">
        <v>3039</v>
      </c>
      <c r="C2882" s="157">
        <v>115</v>
      </c>
      <c r="D2882" s="35" t="s">
        <v>625</v>
      </c>
      <c r="E2882" s="35" t="s">
        <v>117</v>
      </c>
      <c r="F2882" s="200">
        <v>552</v>
      </c>
      <c r="G2882" s="48">
        <v>691</v>
      </c>
      <c r="H2882" s="41" t="s">
        <v>121</v>
      </c>
      <c r="I2882" s="48" t="s">
        <v>2983</v>
      </c>
      <c r="J2882" s="36" t="s">
        <v>118</v>
      </c>
      <c r="K2882" s="65" t="s">
        <v>2216</v>
      </c>
      <c r="L2882" s="52" t="s">
        <v>2990</v>
      </c>
    </row>
    <row r="2883" spans="1:12" ht="15.75" customHeight="1" x14ac:dyDescent="0.25">
      <c r="A2883" s="34">
        <v>42962</v>
      </c>
      <c r="B2883" s="33" t="s">
        <v>3039</v>
      </c>
      <c r="C2883" s="157">
        <v>115</v>
      </c>
      <c r="D2883" s="35" t="s">
        <v>61</v>
      </c>
      <c r="E2883" s="35" t="s">
        <v>117</v>
      </c>
      <c r="F2883" s="200">
        <v>3240</v>
      </c>
      <c r="G2883" s="48"/>
      <c r="H2883" s="41"/>
      <c r="I2883" s="48" t="s">
        <v>2983</v>
      </c>
      <c r="J2883" s="36" t="s">
        <v>118</v>
      </c>
      <c r="K2883" s="65" t="s">
        <v>2216</v>
      </c>
      <c r="L2883" s="52" t="s">
        <v>2990</v>
      </c>
    </row>
    <row r="2884" spans="1:12" ht="15.75" customHeight="1" x14ac:dyDescent="0.25">
      <c r="A2884" s="34">
        <v>42962</v>
      </c>
      <c r="B2884" s="33" t="s">
        <v>3039</v>
      </c>
      <c r="C2884" s="157">
        <v>127</v>
      </c>
      <c r="D2884" s="35" t="s">
        <v>767</v>
      </c>
      <c r="E2884" s="35" t="s">
        <v>768</v>
      </c>
      <c r="F2884" s="200">
        <v>2940</v>
      </c>
      <c r="G2884" s="48">
        <v>4508</v>
      </c>
      <c r="H2884" s="48" t="s">
        <v>769</v>
      </c>
      <c r="I2884" s="48" t="s">
        <v>2983</v>
      </c>
      <c r="J2884" s="36" t="s">
        <v>118</v>
      </c>
      <c r="K2884" s="65" t="s">
        <v>2216</v>
      </c>
      <c r="L2884" s="52" t="s">
        <v>2990</v>
      </c>
    </row>
    <row r="2885" spans="1:12" ht="15.75" customHeight="1" x14ac:dyDescent="0.25">
      <c r="A2885" s="34">
        <v>42963</v>
      </c>
      <c r="B2885" s="33" t="s">
        <v>3039</v>
      </c>
      <c r="C2885" s="157">
        <v>12</v>
      </c>
      <c r="D2885" s="35" t="s">
        <v>347</v>
      </c>
      <c r="E2885" s="35" t="s">
        <v>819</v>
      </c>
      <c r="F2885" s="200">
        <v>200</v>
      </c>
      <c r="G2885" s="48" t="s">
        <v>71</v>
      </c>
      <c r="H2885" s="41" t="s">
        <v>71</v>
      </c>
      <c r="I2885" s="48" t="s">
        <v>2983</v>
      </c>
      <c r="J2885" s="36" t="s">
        <v>142</v>
      </c>
      <c r="K2885" s="48" t="s">
        <v>2980</v>
      </c>
      <c r="L2885" s="52" t="s">
        <v>2989</v>
      </c>
    </row>
    <row r="2886" spans="1:12" ht="15.75" customHeight="1" x14ac:dyDescent="0.25">
      <c r="A2886" s="34">
        <v>42963</v>
      </c>
      <c r="B2886" s="33" t="s">
        <v>3039</v>
      </c>
      <c r="C2886" s="157">
        <v>12</v>
      </c>
      <c r="D2886" s="35" t="s">
        <v>822</v>
      </c>
      <c r="E2886" s="35" t="s">
        <v>823</v>
      </c>
      <c r="F2886" s="200">
        <v>200</v>
      </c>
      <c r="G2886" s="48" t="s">
        <v>71</v>
      </c>
      <c r="H2886" s="41" t="s">
        <v>71</v>
      </c>
      <c r="I2886" s="48" t="s">
        <v>2983</v>
      </c>
      <c r="J2886" s="36" t="s">
        <v>142</v>
      </c>
      <c r="K2886" s="48" t="s">
        <v>2980</v>
      </c>
      <c r="L2886" s="52" t="s">
        <v>2989</v>
      </c>
    </row>
    <row r="2887" spans="1:12" ht="15.75" customHeight="1" x14ac:dyDescent="0.25">
      <c r="A2887" s="34">
        <v>42963</v>
      </c>
      <c r="B2887" s="33" t="s">
        <v>3039</v>
      </c>
      <c r="C2887" s="157">
        <v>45</v>
      </c>
      <c r="D2887" s="35" t="s">
        <v>682</v>
      </c>
      <c r="E2887" s="39" t="s">
        <v>809</v>
      </c>
      <c r="F2887" s="200">
        <v>350</v>
      </c>
      <c r="G2887" s="48">
        <v>3814</v>
      </c>
      <c r="H2887" s="48" t="s">
        <v>810</v>
      </c>
      <c r="I2887" s="48" t="s">
        <v>2983</v>
      </c>
      <c r="J2887" s="36" t="s">
        <v>118</v>
      </c>
      <c r="K2887" s="65" t="s">
        <v>2216</v>
      </c>
      <c r="L2887" s="52" t="s">
        <v>2990</v>
      </c>
    </row>
    <row r="2888" spans="1:12" ht="15.75" customHeight="1" x14ac:dyDescent="0.25">
      <c r="A2888" s="34">
        <v>42963</v>
      </c>
      <c r="B2888" s="33" t="s">
        <v>3039</v>
      </c>
      <c r="C2888" s="157">
        <v>45</v>
      </c>
      <c r="D2888" s="35" t="s">
        <v>682</v>
      </c>
      <c r="E2888" s="39" t="s">
        <v>811</v>
      </c>
      <c r="F2888" s="200">
        <v>400</v>
      </c>
      <c r="G2888" s="48">
        <v>2006</v>
      </c>
      <c r="H2888" s="48" t="s">
        <v>812</v>
      </c>
      <c r="I2888" s="48" t="s">
        <v>2983</v>
      </c>
      <c r="J2888" s="36" t="s">
        <v>118</v>
      </c>
      <c r="K2888" s="65" t="s">
        <v>2216</v>
      </c>
      <c r="L2888" s="52" t="s">
        <v>2990</v>
      </c>
    </row>
    <row r="2889" spans="1:12" ht="15.75" customHeight="1" x14ac:dyDescent="0.25">
      <c r="A2889" s="34">
        <v>42963</v>
      </c>
      <c r="B2889" s="33" t="s">
        <v>3039</v>
      </c>
      <c r="C2889" s="157">
        <v>45</v>
      </c>
      <c r="D2889" s="35" t="s">
        <v>682</v>
      </c>
      <c r="E2889" s="39" t="s">
        <v>813</v>
      </c>
      <c r="F2889" s="200">
        <v>200</v>
      </c>
      <c r="G2889" s="48">
        <v>3231</v>
      </c>
      <c r="H2889" s="48" t="s">
        <v>600</v>
      </c>
      <c r="I2889" s="48" t="s">
        <v>2983</v>
      </c>
      <c r="J2889" s="36" t="s">
        <v>118</v>
      </c>
      <c r="K2889" s="65" t="s">
        <v>2216</v>
      </c>
      <c r="L2889" s="52" t="s">
        <v>2990</v>
      </c>
    </row>
    <row r="2890" spans="1:12" ht="15.75" customHeight="1" x14ac:dyDescent="0.25">
      <c r="A2890" s="34">
        <v>42963</v>
      </c>
      <c r="B2890" s="33" t="s">
        <v>3039</v>
      </c>
      <c r="C2890" s="157">
        <v>46</v>
      </c>
      <c r="D2890" s="35" t="s">
        <v>127</v>
      </c>
      <c r="E2890" s="39" t="s">
        <v>814</v>
      </c>
      <c r="F2890" s="200">
        <v>4500</v>
      </c>
      <c r="G2890" s="48">
        <v>4528</v>
      </c>
      <c r="H2890" s="48" t="s">
        <v>815</v>
      </c>
      <c r="I2890" s="48" t="s">
        <v>2983</v>
      </c>
      <c r="J2890" s="36" t="s">
        <v>118</v>
      </c>
      <c r="K2890" s="65" t="s">
        <v>2216</v>
      </c>
      <c r="L2890" s="52" t="s">
        <v>2990</v>
      </c>
    </row>
    <row r="2891" spans="1:12" ht="15.75" customHeight="1" x14ac:dyDescent="0.25">
      <c r="A2891" s="34">
        <v>42963</v>
      </c>
      <c r="B2891" s="33" t="s">
        <v>3039</v>
      </c>
      <c r="C2891" s="157">
        <v>47</v>
      </c>
      <c r="D2891" s="35" t="s">
        <v>711</v>
      </c>
      <c r="E2891" s="39" t="s">
        <v>753</v>
      </c>
      <c r="F2891" s="200">
        <v>250</v>
      </c>
      <c r="G2891" s="48">
        <v>4251</v>
      </c>
      <c r="H2891" s="48" t="s">
        <v>554</v>
      </c>
      <c r="I2891" s="48" t="s">
        <v>2983</v>
      </c>
      <c r="J2891" s="36" t="s">
        <v>118</v>
      </c>
      <c r="K2891" s="65" t="s">
        <v>2216</v>
      </c>
      <c r="L2891" s="52" t="s">
        <v>2990</v>
      </c>
    </row>
    <row r="2892" spans="1:12" ht="15.75" customHeight="1" x14ac:dyDescent="0.25">
      <c r="A2892" s="34">
        <v>42963</v>
      </c>
      <c r="B2892" s="33" t="s">
        <v>3039</v>
      </c>
      <c r="C2892" s="157">
        <v>47</v>
      </c>
      <c r="D2892" s="35" t="s">
        <v>711</v>
      </c>
      <c r="E2892" s="39" t="s">
        <v>753</v>
      </c>
      <c r="F2892" s="200">
        <v>180</v>
      </c>
      <c r="G2892" s="48">
        <v>4042</v>
      </c>
      <c r="H2892" s="48" t="s">
        <v>698</v>
      </c>
      <c r="I2892" s="48" t="s">
        <v>2983</v>
      </c>
      <c r="J2892" s="36" t="s">
        <v>118</v>
      </c>
      <c r="K2892" s="65" t="s">
        <v>2216</v>
      </c>
      <c r="L2892" s="52" t="s">
        <v>2990</v>
      </c>
    </row>
    <row r="2893" spans="1:12" ht="15.75" customHeight="1" x14ac:dyDescent="0.25">
      <c r="A2893" s="34">
        <v>42963</v>
      </c>
      <c r="B2893" s="33" t="s">
        <v>3039</v>
      </c>
      <c r="C2893" s="157">
        <v>48</v>
      </c>
      <c r="D2893" s="35" t="s">
        <v>271</v>
      </c>
      <c r="E2893" s="39" t="s">
        <v>650</v>
      </c>
      <c r="F2893" s="200">
        <v>5600</v>
      </c>
      <c r="G2893" s="48">
        <v>4263</v>
      </c>
      <c r="H2893" s="48" t="s">
        <v>410</v>
      </c>
      <c r="I2893" s="48" t="s">
        <v>2983</v>
      </c>
      <c r="J2893" s="36" t="s">
        <v>118</v>
      </c>
      <c r="K2893" s="65" t="s">
        <v>2216</v>
      </c>
      <c r="L2893" s="52" t="s">
        <v>2990</v>
      </c>
    </row>
    <row r="2894" spans="1:12" ht="15.75" customHeight="1" x14ac:dyDescent="0.25">
      <c r="A2894" s="34">
        <v>42963</v>
      </c>
      <c r="B2894" s="33" t="s">
        <v>3039</v>
      </c>
      <c r="C2894" s="157">
        <v>49</v>
      </c>
      <c r="D2894" s="35" t="s">
        <v>690</v>
      </c>
      <c r="E2894" s="35" t="s">
        <v>117</v>
      </c>
      <c r="F2894" s="200">
        <v>10856.5</v>
      </c>
      <c r="G2894" s="48"/>
      <c r="H2894" s="41"/>
      <c r="I2894" s="48" t="s">
        <v>2983</v>
      </c>
      <c r="J2894" s="36" t="s">
        <v>118</v>
      </c>
      <c r="K2894" s="65" t="s">
        <v>2216</v>
      </c>
      <c r="L2894" s="52" t="s">
        <v>2990</v>
      </c>
    </row>
    <row r="2895" spans="1:12" ht="15.75" customHeight="1" x14ac:dyDescent="0.25">
      <c r="A2895" s="34">
        <v>42963</v>
      </c>
      <c r="B2895" s="33" t="s">
        <v>3039</v>
      </c>
      <c r="C2895" s="157">
        <v>49</v>
      </c>
      <c r="D2895" s="35" t="s">
        <v>818</v>
      </c>
      <c r="E2895" s="35" t="s">
        <v>117</v>
      </c>
      <c r="F2895" s="200">
        <v>5400</v>
      </c>
      <c r="G2895" s="48"/>
      <c r="H2895" s="41"/>
      <c r="I2895" s="48" t="s">
        <v>2983</v>
      </c>
      <c r="J2895" s="36" t="s">
        <v>118</v>
      </c>
      <c r="K2895" s="65" t="s">
        <v>2216</v>
      </c>
      <c r="L2895" s="52" t="s">
        <v>2990</v>
      </c>
    </row>
    <row r="2896" spans="1:12" ht="15.75" customHeight="1" x14ac:dyDescent="0.25">
      <c r="A2896" s="34">
        <v>42963</v>
      </c>
      <c r="B2896" s="33" t="s">
        <v>3039</v>
      </c>
      <c r="C2896" s="157">
        <v>50</v>
      </c>
      <c r="D2896" s="35" t="s">
        <v>271</v>
      </c>
      <c r="E2896" s="35" t="s">
        <v>816</v>
      </c>
      <c r="F2896" s="200">
        <v>1290</v>
      </c>
      <c r="G2896" s="48">
        <v>3963</v>
      </c>
      <c r="H2896" s="41" t="s">
        <v>817</v>
      </c>
      <c r="I2896" s="48" t="s">
        <v>2983</v>
      </c>
      <c r="J2896" s="36" t="s">
        <v>118</v>
      </c>
      <c r="K2896" s="65" t="s">
        <v>2216</v>
      </c>
      <c r="L2896" s="52" t="s">
        <v>2990</v>
      </c>
    </row>
    <row r="2897" spans="1:12" ht="15.75" customHeight="1" x14ac:dyDescent="0.25">
      <c r="A2897" s="34">
        <v>42963</v>
      </c>
      <c r="B2897" s="33" t="s">
        <v>3039</v>
      </c>
      <c r="C2897" s="157">
        <v>51</v>
      </c>
      <c r="D2897" s="35" t="s">
        <v>820</v>
      </c>
      <c r="E2897" s="35" t="s">
        <v>821</v>
      </c>
      <c r="F2897" s="200">
        <v>19880</v>
      </c>
      <c r="G2897" s="48"/>
      <c r="H2897" s="41"/>
      <c r="I2897" s="48" t="s">
        <v>2983</v>
      </c>
      <c r="J2897" s="36" t="s">
        <v>118</v>
      </c>
      <c r="K2897" s="65" t="s">
        <v>2216</v>
      </c>
      <c r="L2897" s="52" t="s">
        <v>2990</v>
      </c>
    </row>
    <row r="2898" spans="1:12" ht="15.75" customHeight="1" x14ac:dyDescent="0.25">
      <c r="A2898" s="34">
        <v>42964</v>
      </c>
      <c r="B2898" s="33" t="s">
        <v>3039</v>
      </c>
      <c r="C2898" s="157">
        <v>13</v>
      </c>
      <c r="D2898" s="35" t="s">
        <v>827</v>
      </c>
      <c r="E2898" s="35" t="s">
        <v>828</v>
      </c>
      <c r="F2898" s="200">
        <v>45</v>
      </c>
      <c r="G2898" s="48" t="s">
        <v>71</v>
      </c>
      <c r="H2898" s="41" t="s">
        <v>71</v>
      </c>
      <c r="I2898" s="48" t="s">
        <v>2983</v>
      </c>
      <c r="J2898" s="36" t="s">
        <v>142</v>
      </c>
      <c r="K2898" s="52" t="s">
        <v>2989</v>
      </c>
      <c r="L2898" s="52" t="s">
        <v>2989</v>
      </c>
    </row>
    <row r="2899" spans="1:12" ht="15.75" customHeight="1" x14ac:dyDescent="0.25">
      <c r="A2899" s="34">
        <v>42964</v>
      </c>
      <c r="B2899" s="33" t="s">
        <v>3039</v>
      </c>
      <c r="C2899" s="157">
        <v>14</v>
      </c>
      <c r="D2899" s="35" t="s">
        <v>824</v>
      </c>
      <c r="E2899" s="35" t="s">
        <v>825</v>
      </c>
      <c r="F2899" s="200">
        <v>410</v>
      </c>
      <c r="G2899" s="48" t="s">
        <v>71</v>
      </c>
      <c r="H2899" s="41" t="s">
        <v>71</v>
      </c>
      <c r="I2899" s="48" t="s">
        <v>2983</v>
      </c>
      <c r="J2899" s="36" t="s">
        <v>142</v>
      </c>
      <c r="K2899" s="48" t="s">
        <v>2977</v>
      </c>
      <c r="L2899" s="52" t="s">
        <v>2989</v>
      </c>
    </row>
    <row r="2900" spans="1:12" ht="15.75" customHeight="1" x14ac:dyDescent="0.25">
      <c r="A2900" s="34">
        <v>42964</v>
      </c>
      <c r="B2900" s="33" t="s">
        <v>3039</v>
      </c>
      <c r="C2900" s="157">
        <v>14</v>
      </c>
      <c r="D2900" s="35" t="s">
        <v>648</v>
      </c>
      <c r="E2900" s="35" t="s">
        <v>826</v>
      </c>
      <c r="F2900" s="200">
        <v>328.5</v>
      </c>
      <c r="G2900" s="48" t="s">
        <v>71</v>
      </c>
      <c r="H2900" s="41" t="s">
        <v>71</v>
      </c>
      <c r="I2900" s="48" t="s">
        <v>2983</v>
      </c>
      <c r="J2900" s="36" t="s">
        <v>142</v>
      </c>
      <c r="K2900" s="52" t="s">
        <v>2989</v>
      </c>
      <c r="L2900" s="52" t="s">
        <v>2989</v>
      </c>
    </row>
    <row r="2901" spans="1:12" ht="15.75" customHeight="1" x14ac:dyDescent="0.25">
      <c r="A2901" s="34">
        <v>42966</v>
      </c>
      <c r="B2901" s="33" t="s">
        <v>3039</v>
      </c>
      <c r="C2901" s="157">
        <v>15</v>
      </c>
      <c r="D2901" s="35" t="s">
        <v>836</v>
      </c>
      <c r="E2901" s="35" t="s">
        <v>837</v>
      </c>
      <c r="F2901" s="200">
        <v>350</v>
      </c>
      <c r="G2901" s="48" t="s">
        <v>71</v>
      </c>
      <c r="H2901" s="41" t="s">
        <v>71</v>
      </c>
      <c r="I2901" s="48" t="s">
        <v>2983</v>
      </c>
      <c r="J2901" s="36" t="s">
        <v>142</v>
      </c>
      <c r="K2901" s="48" t="s">
        <v>2980</v>
      </c>
      <c r="L2901" s="52" t="s">
        <v>2989</v>
      </c>
    </row>
    <row r="2902" spans="1:12" ht="15.75" customHeight="1" x14ac:dyDescent="0.25">
      <c r="A2902" s="34">
        <v>42966</v>
      </c>
      <c r="B2902" s="33" t="s">
        <v>3039</v>
      </c>
      <c r="C2902" s="157">
        <v>52</v>
      </c>
      <c r="D2902" s="35" t="s">
        <v>271</v>
      </c>
      <c r="E2902" s="39" t="s">
        <v>831</v>
      </c>
      <c r="F2902" s="200">
        <v>810</v>
      </c>
      <c r="G2902" s="48">
        <v>3814</v>
      </c>
      <c r="H2902" s="48" t="s">
        <v>810</v>
      </c>
      <c r="I2902" s="48" t="s">
        <v>2983</v>
      </c>
      <c r="J2902" s="36" t="s">
        <v>118</v>
      </c>
      <c r="K2902" s="65" t="s">
        <v>2216</v>
      </c>
      <c r="L2902" s="52" t="s">
        <v>2990</v>
      </c>
    </row>
    <row r="2903" spans="1:12" ht="15.75" customHeight="1" x14ac:dyDescent="0.25">
      <c r="A2903" s="34">
        <v>42966</v>
      </c>
      <c r="B2903" s="33" t="s">
        <v>3039</v>
      </c>
      <c r="C2903" s="157">
        <v>52</v>
      </c>
      <c r="D2903" s="35" t="s">
        <v>271</v>
      </c>
      <c r="E2903" s="39" t="s">
        <v>832</v>
      </c>
      <c r="F2903" s="200">
        <v>1200</v>
      </c>
      <c r="G2903" s="48">
        <v>2442</v>
      </c>
      <c r="H2903" s="48" t="s">
        <v>833</v>
      </c>
      <c r="I2903" s="48" t="s">
        <v>2983</v>
      </c>
      <c r="J2903" s="36" t="s">
        <v>118</v>
      </c>
      <c r="K2903" s="65" t="s">
        <v>2216</v>
      </c>
      <c r="L2903" s="52" t="s">
        <v>2990</v>
      </c>
    </row>
    <row r="2904" spans="1:12" ht="15.75" customHeight="1" x14ac:dyDescent="0.25">
      <c r="A2904" s="34">
        <v>42966</v>
      </c>
      <c r="B2904" s="33" t="s">
        <v>3039</v>
      </c>
      <c r="C2904" s="157">
        <v>52</v>
      </c>
      <c r="D2904" s="35" t="s">
        <v>271</v>
      </c>
      <c r="E2904" s="39" t="s">
        <v>834</v>
      </c>
      <c r="F2904" s="200">
        <v>1700</v>
      </c>
      <c r="G2904" s="48"/>
      <c r="H2904" s="41" t="s">
        <v>835</v>
      </c>
      <c r="I2904" s="48" t="s">
        <v>2983</v>
      </c>
      <c r="J2904" s="36" t="s">
        <v>118</v>
      </c>
      <c r="K2904" s="65" t="s">
        <v>2216</v>
      </c>
      <c r="L2904" s="52" t="s">
        <v>2990</v>
      </c>
    </row>
    <row r="2905" spans="1:12" ht="15.75" customHeight="1" x14ac:dyDescent="0.25">
      <c r="A2905" s="34">
        <v>42966</v>
      </c>
      <c r="B2905" s="33" t="s">
        <v>3039</v>
      </c>
      <c r="C2905" s="157">
        <v>52</v>
      </c>
      <c r="D2905" s="35" t="s">
        <v>839</v>
      </c>
      <c r="E2905" s="35" t="s">
        <v>117</v>
      </c>
      <c r="F2905" s="200">
        <v>16915</v>
      </c>
      <c r="G2905" s="48"/>
      <c r="H2905" s="41"/>
      <c r="I2905" s="48" t="s">
        <v>2983</v>
      </c>
      <c r="J2905" s="36" t="s">
        <v>118</v>
      </c>
      <c r="K2905" s="65" t="s">
        <v>2216</v>
      </c>
      <c r="L2905" s="52" t="s">
        <v>2990</v>
      </c>
    </row>
    <row r="2906" spans="1:12" ht="15.75" customHeight="1" x14ac:dyDescent="0.25">
      <c r="A2906" s="34">
        <v>42966</v>
      </c>
      <c r="B2906" s="33" t="s">
        <v>3039</v>
      </c>
      <c r="C2906" s="157">
        <v>53</v>
      </c>
      <c r="D2906" s="35" t="s">
        <v>435</v>
      </c>
      <c r="E2906" s="35" t="s">
        <v>117</v>
      </c>
      <c r="F2906" s="200">
        <v>21338</v>
      </c>
      <c r="G2906" s="48"/>
      <c r="H2906" s="41"/>
      <c r="I2906" s="48" t="s">
        <v>2983</v>
      </c>
      <c r="J2906" s="36" t="s">
        <v>118</v>
      </c>
      <c r="K2906" s="65" t="s">
        <v>2216</v>
      </c>
      <c r="L2906" s="52" t="s">
        <v>2990</v>
      </c>
    </row>
    <row r="2907" spans="1:12" ht="15.75" customHeight="1" x14ac:dyDescent="0.25">
      <c r="A2907" s="34">
        <v>42966</v>
      </c>
      <c r="B2907" s="33" t="s">
        <v>3039</v>
      </c>
      <c r="C2907" s="157">
        <v>53</v>
      </c>
      <c r="D2907" s="35" t="s">
        <v>838</v>
      </c>
      <c r="E2907" s="35" t="s">
        <v>117</v>
      </c>
      <c r="F2907" s="200">
        <v>21338</v>
      </c>
      <c r="G2907" s="48"/>
      <c r="H2907" s="41"/>
      <c r="I2907" s="48" t="s">
        <v>2983</v>
      </c>
      <c r="J2907" s="36" t="s">
        <v>118</v>
      </c>
      <c r="K2907" s="65" t="s">
        <v>2216</v>
      </c>
      <c r="L2907" s="52" t="s">
        <v>2990</v>
      </c>
    </row>
    <row r="2908" spans="1:12" ht="15.75" customHeight="1" x14ac:dyDescent="0.25">
      <c r="A2908" s="34">
        <v>42966</v>
      </c>
      <c r="B2908" s="33" t="s">
        <v>3039</v>
      </c>
      <c r="C2908" s="157">
        <v>130</v>
      </c>
      <c r="D2908" s="35" t="s">
        <v>711</v>
      </c>
      <c r="E2908" s="39" t="s">
        <v>829</v>
      </c>
      <c r="F2908" s="200">
        <v>840</v>
      </c>
      <c r="G2908" s="48">
        <v>3409</v>
      </c>
      <c r="H2908" s="48" t="s">
        <v>830</v>
      </c>
      <c r="I2908" s="48" t="s">
        <v>2983</v>
      </c>
      <c r="J2908" s="36" t="s">
        <v>118</v>
      </c>
      <c r="K2908" s="65" t="s">
        <v>2216</v>
      </c>
      <c r="L2908" s="52" t="s">
        <v>2990</v>
      </c>
    </row>
    <row r="2909" spans="1:12" ht="15.75" customHeight="1" x14ac:dyDescent="0.25">
      <c r="A2909" s="34">
        <v>42966</v>
      </c>
      <c r="B2909" s="33" t="s">
        <v>3039</v>
      </c>
      <c r="C2909" s="157">
        <v>136</v>
      </c>
      <c r="D2909" s="35"/>
      <c r="E2909" s="44" t="s">
        <v>3323</v>
      </c>
      <c r="F2909" s="200">
        <v>3000</v>
      </c>
      <c r="G2909" s="40"/>
      <c r="H2909" s="38"/>
      <c r="I2909" s="48" t="s">
        <v>2983</v>
      </c>
      <c r="J2909" s="36" t="s">
        <v>118</v>
      </c>
      <c r="K2909" s="65" t="s">
        <v>2216</v>
      </c>
      <c r="L2909" s="52"/>
    </row>
    <row r="2910" spans="1:12" ht="15.75" customHeight="1" x14ac:dyDescent="0.25">
      <c r="A2910" s="34">
        <v>42967</v>
      </c>
      <c r="B2910" s="33" t="s">
        <v>3039</v>
      </c>
      <c r="C2910" s="157">
        <v>16</v>
      </c>
      <c r="D2910" s="35" t="s">
        <v>850</v>
      </c>
      <c r="E2910" s="35" t="s">
        <v>851</v>
      </c>
      <c r="F2910" s="200">
        <v>900</v>
      </c>
      <c r="G2910" s="48" t="s">
        <v>71</v>
      </c>
      <c r="H2910" s="41" t="s">
        <v>71</v>
      </c>
      <c r="I2910" s="48" t="s">
        <v>2983</v>
      </c>
      <c r="J2910" s="36" t="s">
        <v>142</v>
      </c>
      <c r="K2910" s="48" t="s">
        <v>2980</v>
      </c>
      <c r="L2910" s="52" t="s">
        <v>2989</v>
      </c>
    </row>
    <row r="2911" spans="1:12" ht="15.75" customHeight="1" x14ac:dyDescent="0.25">
      <c r="A2911" s="34">
        <v>42967</v>
      </c>
      <c r="B2911" s="33" t="s">
        <v>3039</v>
      </c>
      <c r="C2911" s="157">
        <v>54</v>
      </c>
      <c r="D2911" s="35" t="s">
        <v>171</v>
      </c>
      <c r="E2911" s="35" t="s">
        <v>854</v>
      </c>
      <c r="F2911" s="200">
        <v>2.5</v>
      </c>
      <c r="G2911" s="48"/>
      <c r="H2911" s="41"/>
      <c r="I2911" s="48" t="s">
        <v>2983</v>
      </c>
      <c r="J2911" s="36" t="s">
        <v>142</v>
      </c>
      <c r="K2911" s="52" t="s">
        <v>2989</v>
      </c>
      <c r="L2911" s="52" t="s">
        <v>2989</v>
      </c>
    </row>
    <row r="2912" spans="1:12" ht="15.75" customHeight="1" x14ac:dyDescent="0.25">
      <c r="A2912" s="34">
        <v>42967</v>
      </c>
      <c r="B2912" s="33" t="s">
        <v>3039</v>
      </c>
      <c r="C2912" s="157">
        <v>54</v>
      </c>
      <c r="D2912" s="35" t="s">
        <v>271</v>
      </c>
      <c r="E2912" s="39" t="s">
        <v>840</v>
      </c>
      <c r="F2912" s="200">
        <v>3000</v>
      </c>
      <c r="G2912" s="48">
        <v>4578</v>
      </c>
      <c r="H2912" s="48" t="s">
        <v>841</v>
      </c>
      <c r="I2912" s="48" t="s">
        <v>2983</v>
      </c>
      <c r="J2912" s="36" t="s">
        <v>118</v>
      </c>
      <c r="K2912" s="65" t="s">
        <v>2216</v>
      </c>
      <c r="L2912" s="52" t="s">
        <v>2990</v>
      </c>
    </row>
    <row r="2913" spans="1:12" ht="15.75" customHeight="1" x14ac:dyDescent="0.25">
      <c r="A2913" s="34">
        <v>42967</v>
      </c>
      <c r="B2913" s="33" t="s">
        <v>3039</v>
      </c>
      <c r="C2913" s="157">
        <v>54</v>
      </c>
      <c r="D2913" s="35" t="s">
        <v>271</v>
      </c>
      <c r="E2913" s="39" t="s">
        <v>842</v>
      </c>
      <c r="F2913" s="200">
        <v>5500</v>
      </c>
      <c r="G2913" s="48">
        <v>4354</v>
      </c>
      <c r="H2913" s="48" t="s">
        <v>843</v>
      </c>
      <c r="I2913" s="48" t="s">
        <v>2983</v>
      </c>
      <c r="J2913" s="36" t="s">
        <v>118</v>
      </c>
      <c r="K2913" s="65" t="s">
        <v>2216</v>
      </c>
      <c r="L2913" s="52" t="s">
        <v>2990</v>
      </c>
    </row>
    <row r="2914" spans="1:12" ht="15.75" customHeight="1" x14ac:dyDescent="0.25">
      <c r="A2914" s="34">
        <v>42967</v>
      </c>
      <c r="B2914" s="33" t="s">
        <v>3039</v>
      </c>
      <c r="C2914" s="157">
        <v>55</v>
      </c>
      <c r="D2914" s="35" t="s">
        <v>682</v>
      </c>
      <c r="E2914" s="39" t="s">
        <v>844</v>
      </c>
      <c r="F2914" s="200">
        <v>945</v>
      </c>
      <c r="G2914" s="48">
        <v>3692</v>
      </c>
      <c r="H2914" s="41" t="s">
        <v>715</v>
      </c>
      <c r="I2914" s="48" t="s">
        <v>2983</v>
      </c>
      <c r="J2914" s="36" t="s">
        <v>118</v>
      </c>
      <c r="K2914" s="65" t="s">
        <v>2216</v>
      </c>
      <c r="L2914" s="52" t="s">
        <v>2990</v>
      </c>
    </row>
    <row r="2915" spans="1:12" ht="15.75" customHeight="1" x14ac:dyDescent="0.25">
      <c r="A2915" s="34">
        <v>42967</v>
      </c>
      <c r="B2915" s="33" t="s">
        <v>3039</v>
      </c>
      <c r="C2915" s="157">
        <v>56</v>
      </c>
      <c r="D2915" s="35" t="s">
        <v>682</v>
      </c>
      <c r="E2915" s="39" t="s">
        <v>845</v>
      </c>
      <c r="F2915" s="200">
        <v>1933</v>
      </c>
      <c r="G2915" s="48">
        <v>3803</v>
      </c>
      <c r="H2915" s="41" t="s">
        <v>846</v>
      </c>
      <c r="I2915" s="48" t="s">
        <v>2983</v>
      </c>
      <c r="J2915" s="36" t="s">
        <v>118</v>
      </c>
      <c r="K2915" s="65" t="s">
        <v>2216</v>
      </c>
      <c r="L2915" s="52" t="s">
        <v>2990</v>
      </c>
    </row>
    <row r="2916" spans="1:12" ht="15.75" customHeight="1" x14ac:dyDescent="0.25">
      <c r="A2916" s="34">
        <v>42967</v>
      </c>
      <c r="B2916" s="33" t="s">
        <v>3039</v>
      </c>
      <c r="C2916" s="157">
        <v>57</v>
      </c>
      <c r="D2916" s="35" t="s">
        <v>711</v>
      </c>
      <c r="E2916" s="39" t="s">
        <v>847</v>
      </c>
      <c r="F2916" s="200">
        <v>1050</v>
      </c>
      <c r="G2916" s="48">
        <v>3587</v>
      </c>
      <c r="H2916" s="48" t="s">
        <v>670</v>
      </c>
      <c r="I2916" s="48" t="s">
        <v>2983</v>
      </c>
      <c r="J2916" s="36" t="s">
        <v>118</v>
      </c>
      <c r="K2916" s="65" t="s">
        <v>2216</v>
      </c>
      <c r="L2916" s="52" t="s">
        <v>2990</v>
      </c>
    </row>
    <row r="2917" spans="1:12" ht="15.75" customHeight="1" x14ac:dyDescent="0.25">
      <c r="A2917" s="34">
        <v>42967</v>
      </c>
      <c r="B2917" s="33" t="s">
        <v>3039</v>
      </c>
      <c r="C2917" s="157">
        <v>57</v>
      </c>
      <c r="D2917" s="35" t="s">
        <v>711</v>
      </c>
      <c r="E2917" s="39" t="s">
        <v>848</v>
      </c>
      <c r="F2917" s="200">
        <v>200</v>
      </c>
      <c r="G2917" s="48">
        <v>1812</v>
      </c>
      <c r="H2917" s="48" t="s">
        <v>849</v>
      </c>
      <c r="I2917" s="48" t="s">
        <v>2983</v>
      </c>
      <c r="J2917" s="36" t="s">
        <v>118</v>
      </c>
      <c r="K2917" s="65" t="s">
        <v>2216</v>
      </c>
      <c r="L2917" s="52" t="s">
        <v>2990</v>
      </c>
    </row>
    <row r="2918" spans="1:12" ht="15.75" customHeight="1" x14ac:dyDescent="0.25">
      <c r="A2918" s="34">
        <v>42967</v>
      </c>
      <c r="B2918" s="33" t="s">
        <v>3039</v>
      </c>
      <c r="C2918" s="157">
        <v>58</v>
      </c>
      <c r="D2918" s="35" t="s">
        <v>134</v>
      </c>
      <c r="E2918" s="39" t="s">
        <v>650</v>
      </c>
      <c r="F2918" s="200">
        <v>5500</v>
      </c>
      <c r="G2918" s="48">
        <v>4263</v>
      </c>
      <c r="H2918" s="48" t="s">
        <v>410</v>
      </c>
      <c r="I2918" s="48" t="s">
        <v>2983</v>
      </c>
      <c r="J2918" s="36" t="s">
        <v>118</v>
      </c>
      <c r="K2918" s="65" t="s">
        <v>2216</v>
      </c>
      <c r="L2918" s="52" t="s">
        <v>2990</v>
      </c>
    </row>
    <row r="2919" spans="1:12" ht="15.75" customHeight="1" x14ac:dyDescent="0.25">
      <c r="A2919" s="34">
        <v>42967</v>
      </c>
      <c r="B2919" s="33" t="s">
        <v>3039</v>
      </c>
      <c r="C2919" s="157">
        <v>59</v>
      </c>
      <c r="D2919" s="35" t="s">
        <v>682</v>
      </c>
      <c r="E2919" s="35" t="s">
        <v>852</v>
      </c>
      <c r="F2919" s="200">
        <v>350</v>
      </c>
      <c r="G2919" s="58">
        <v>619</v>
      </c>
      <c r="H2919" s="41" t="s">
        <v>853</v>
      </c>
      <c r="I2919" s="48" t="s">
        <v>2983</v>
      </c>
      <c r="J2919" s="36" t="s">
        <v>118</v>
      </c>
      <c r="K2919" s="65" t="s">
        <v>2216</v>
      </c>
      <c r="L2919" s="52" t="s">
        <v>2990</v>
      </c>
    </row>
    <row r="2920" spans="1:12" ht="15.75" customHeight="1" x14ac:dyDescent="0.25">
      <c r="A2920" s="34">
        <v>42967</v>
      </c>
      <c r="B2920" s="33" t="s">
        <v>3039</v>
      </c>
      <c r="C2920" s="157">
        <v>60</v>
      </c>
      <c r="D2920" s="35" t="s">
        <v>838</v>
      </c>
      <c r="E2920" s="35" t="s">
        <v>117</v>
      </c>
      <c r="F2920" s="200">
        <v>17070</v>
      </c>
      <c r="G2920" s="48"/>
      <c r="H2920" s="41"/>
      <c r="I2920" s="48" t="s">
        <v>2983</v>
      </c>
      <c r="J2920" s="36" t="s">
        <v>118</v>
      </c>
      <c r="K2920" s="65" t="s">
        <v>2216</v>
      </c>
      <c r="L2920" s="52" t="s">
        <v>2990</v>
      </c>
    </row>
    <row r="2921" spans="1:12" ht="15.75" customHeight="1" x14ac:dyDescent="0.25">
      <c r="A2921" s="34">
        <v>42967</v>
      </c>
      <c r="B2921" s="33" t="s">
        <v>3039</v>
      </c>
      <c r="C2921" s="157">
        <v>60</v>
      </c>
      <c r="D2921" s="35" t="s">
        <v>625</v>
      </c>
      <c r="E2921" s="35" t="s">
        <v>117</v>
      </c>
      <c r="F2921" s="200">
        <v>3815</v>
      </c>
      <c r="G2921" s="48"/>
      <c r="H2921" s="41"/>
      <c r="I2921" s="48" t="s">
        <v>2983</v>
      </c>
      <c r="J2921" s="36" t="s">
        <v>118</v>
      </c>
      <c r="K2921" s="65" t="s">
        <v>2216</v>
      </c>
      <c r="L2921" s="52" t="s">
        <v>2990</v>
      </c>
    </row>
    <row r="2922" spans="1:12" ht="15.75" customHeight="1" x14ac:dyDescent="0.25">
      <c r="A2922" s="34">
        <v>42967</v>
      </c>
      <c r="B2922" s="33" t="s">
        <v>3039</v>
      </c>
      <c r="C2922" s="157">
        <v>60</v>
      </c>
      <c r="D2922" s="35" t="s">
        <v>625</v>
      </c>
      <c r="E2922" s="35" t="s">
        <v>117</v>
      </c>
      <c r="F2922" s="200">
        <v>520</v>
      </c>
      <c r="G2922" s="48"/>
      <c r="H2922" s="41"/>
      <c r="I2922" s="48" t="s">
        <v>2983</v>
      </c>
      <c r="J2922" s="36" t="s">
        <v>118</v>
      </c>
      <c r="K2922" s="65" t="s">
        <v>2216</v>
      </c>
      <c r="L2922" s="52" t="s">
        <v>2990</v>
      </c>
    </row>
    <row r="2923" spans="1:12" ht="15.75" customHeight="1" x14ac:dyDescent="0.25">
      <c r="A2923" s="34">
        <v>42967</v>
      </c>
      <c r="B2923" s="33" t="s">
        <v>3039</v>
      </c>
      <c r="C2923" s="157">
        <v>60</v>
      </c>
      <c r="D2923" s="35" t="s">
        <v>625</v>
      </c>
      <c r="E2923" s="35" t="s">
        <v>117</v>
      </c>
      <c r="F2923" s="200">
        <v>469</v>
      </c>
      <c r="G2923" s="48"/>
      <c r="H2923" s="41"/>
      <c r="I2923" s="48" t="s">
        <v>2983</v>
      </c>
      <c r="J2923" s="36" t="s">
        <v>118</v>
      </c>
      <c r="K2923" s="65" t="s">
        <v>2216</v>
      </c>
      <c r="L2923" s="52" t="s">
        <v>2990</v>
      </c>
    </row>
    <row r="2924" spans="1:12" ht="15.75" customHeight="1" x14ac:dyDescent="0.25">
      <c r="A2924" s="34">
        <v>42967</v>
      </c>
      <c r="B2924" s="33" t="s">
        <v>3039</v>
      </c>
      <c r="C2924" s="157">
        <v>60</v>
      </c>
      <c r="D2924" s="35" t="s">
        <v>171</v>
      </c>
      <c r="E2924" s="35" t="s">
        <v>117</v>
      </c>
      <c r="F2924" s="200">
        <v>4054</v>
      </c>
      <c r="G2924" s="48"/>
      <c r="H2924" s="41"/>
      <c r="I2924" s="48" t="s">
        <v>2983</v>
      </c>
      <c r="J2924" s="36" t="s">
        <v>118</v>
      </c>
      <c r="K2924" s="65" t="s">
        <v>2216</v>
      </c>
      <c r="L2924" s="52" t="s">
        <v>2990</v>
      </c>
    </row>
    <row r="2925" spans="1:12" ht="15.75" customHeight="1" x14ac:dyDescent="0.25">
      <c r="A2925" s="34">
        <v>42967</v>
      </c>
      <c r="B2925" s="33" t="s">
        <v>3039</v>
      </c>
      <c r="C2925" s="157">
        <v>60</v>
      </c>
      <c r="D2925" s="35" t="s">
        <v>171</v>
      </c>
      <c r="E2925" s="35" t="s">
        <v>117</v>
      </c>
      <c r="F2925" s="200">
        <v>1351</v>
      </c>
      <c r="G2925" s="48"/>
      <c r="H2925" s="41"/>
      <c r="I2925" s="48" t="s">
        <v>2983</v>
      </c>
      <c r="J2925" s="36" t="s">
        <v>118</v>
      </c>
      <c r="K2925" s="65" t="s">
        <v>2216</v>
      </c>
      <c r="L2925" s="52" t="s">
        <v>2990</v>
      </c>
    </row>
    <row r="2926" spans="1:12" ht="15.75" customHeight="1" x14ac:dyDescent="0.25">
      <c r="A2926" s="34">
        <v>42967</v>
      </c>
      <c r="B2926" s="33" t="s">
        <v>3039</v>
      </c>
      <c r="C2926" s="157">
        <v>60</v>
      </c>
      <c r="D2926" s="35" t="s">
        <v>171</v>
      </c>
      <c r="E2926" s="35" t="s">
        <v>117</v>
      </c>
      <c r="F2926" s="200">
        <v>1737</v>
      </c>
      <c r="G2926" s="48"/>
      <c r="H2926" s="41"/>
      <c r="I2926" s="48" t="s">
        <v>2983</v>
      </c>
      <c r="J2926" s="36" t="s">
        <v>118</v>
      </c>
      <c r="K2926" s="65" t="s">
        <v>2216</v>
      </c>
      <c r="L2926" s="52" t="s">
        <v>2990</v>
      </c>
    </row>
    <row r="2927" spans="1:12" ht="15.75" customHeight="1" x14ac:dyDescent="0.25">
      <c r="A2927" s="34">
        <v>42967</v>
      </c>
      <c r="B2927" s="33" t="s">
        <v>3039</v>
      </c>
      <c r="C2927" s="157">
        <v>60</v>
      </c>
      <c r="D2927" s="35" t="s">
        <v>611</v>
      </c>
      <c r="E2927" s="35" t="s">
        <v>855</v>
      </c>
      <c r="F2927" s="200">
        <v>750</v>
      </c>
      <c r="G2927" s="48">
        <v>1406</v>
      </c>
      <c r="H2927" s="41" t="s">
        <v>611</v>
      </c>
      <c r="I2927" s="48" t="s">
        <v>2983</v>
      </c>
      <c r="J2927" s="36" t="s">
        <v>118</v>
      </c>
      <c r="K2927" s="65" t="s">
        <v>2216</v>
      </c>
      <c r="L2927" s="52" t="s">
        <v>2990</v>
      </c>
    </row>
    <row r="2928" spans="1:12" ht="15.75" customHeight="1" x14ac:dyDescent="0.25">
      <c r="A2928" s="34">
        <v>42967</v>
      </c>
      <c r="B2928" s="33" t="s">
        <v>3039</v>
      </c>
      <c r="C2928" s="157">
        <v>111</v>
      </c>
      <c r="D2928" s="35" t="s">
        <v>711</v>
      </c>
      <c r="E2928" s="39" t="s">
        <v>391</v>
      </c>
      <c r="F2928" s="200">
        <v>5000</v>
      </c>
      <c r="G2928" s="48">
        <v>2958</v>
      </c>
      <c r="H2928" s="48" t="s">
        <v>129</v>
      </c>
      <c r="I2928" s="48" t="s">
        <v>2983</v>
      </c>
      <c r="J2928" s="36" t="s">
        <v>118</v>
      </c>
      <c r="K2928" s="65" t="s">
        <v>2216</v>
      </c>
      <c r="L2928" s="52" t="s">
        <v>2990</v>
      </c>
    </row>
    <row r="2929" spans="1:12" ht="15.75" customHeight="1" x14ac:dyDescent="0.25">
      <c r="A2929" s="34">
        <v>42967</v>
      </c>
      <c r="B2929" s="33" t="s">
        <v>3039</v>
      </c>
      <c r="C2929" s="157">
        <v>111</v>
      </c>
      <c r="D2929" s="35" t="s">
        <v>711</v>
      </c>
      <c r="E2929" s="39" t="s">
        <v>391</v>
      </c>
      <c r="F2929" s="200">
        <v>5000</v>
      </c>
      <c r="G2929" s="48">
        <v>2958</v>
      </c>
      <c r="H2929" s="48" t="s">
        <v>129</v>
      </c>
      <c r="I2929" s="48" t="s">
        <v>2983</v>
      </c>
      <c r="J2929" s="36" t="s">
        <v>118</v>
      </c>
      <c r="K2929" s="65" t="s">
        <v>2216</v>
      </c>
      <c r="L2929" s="52" t="s">
        <v>2990</v>
      </c>
    </row>
    <row r="2930" spans="1:12" ht="15.75" customHeight="1" x14ac:dyDescent="0.25">
      <c r="A2930" s="137">
        <v>42968</v>
      </c>
      <c r="B2930" s="217" t="s">
        <v>3039</v>
      </c>
      <c r="C2930" s="159">
        <v>54</v>
      </c>
      <c r="D2930" s="138"/>
      <c r="E2930" s="138" t="s">
        <v>3280</v>
      </c>
      <c r="F2930" s="205">
        <v>475</v>
      </c>
      <c r="G2930" s="138"/>
      <c r="H2930" s="138"/>
      <c r="I2930" s="138" t="s">
        <v>2983</v>
      </c>
      <c r="J2930" s="138" t="s">
        <v>142</v>
      </c>
      <c r="K2930" s="52" t="s">
        <v>2989</v>
      </c>
      <c r="L2930" s="138"/>
    </row>
    <row r="2931" spans="1:12" ht="15.75" customHeight="1" x14ac:dyDescent="0.25">
      <c r="A2931" s="34">
        <v>42968</v>
      </c>
      <c r="B2931" s="33" t="s">
        <v>3039</v>
      </c>
      <c r="C2931" s="157">
        <v>61</v>
      </c>
      <c r="D2931" s="35" t="s">
        <v>127</v>
      </c>
      <c r="E2931" s="39" t="s">
        <v>216</v>
      </c>
      <c r="F2931" s="200">
        <v>225</v>
      </c>
      <c r="G2931" s="48">
        <v>4353</v>
      </c>
      <c r="H2931" s="48" t="s">
        <v>856</v>
      </c>
      <c r="I2931" s="48" t="s">
        <v>2983</v>
      </c>
      <c r="J2931" s="36" t="s">
        <v>118</v>
      </c>
      <c r="K2931" s="65" t="s">
        <v>2216</v>
      </c>
      <c r="L2931" s="52" t="s">
        <v>2990</v>
      </c>
    </row>
    <row r="2932" spans="1:12" ht="15.75" customHeight="1" x14ac:dyDescent="0.25">
      <c r="A2932" s="34">
        <v>42968</v>
      </c>
      <c r="B2932" s="33" t="s">
        <v>3039</v>
      </c>
      <c r="C2932" s="157">
        <v>61</v>
      </c>
      <c r="D2932" s="35" t="s">
        <v>127</v>
      </c>
      <c r="E2932" s="39" t="s">
        <v>667</v>
      </c>
      <c r="F2932" s="200">
        <v>500</v>
      </c>
      <c r="G2932" s="48">
        <v>4005</v>
      </c>
      <c r="H2932" s="48" t="s">
        <v>415</v>
      </c>
      <c r="I2932" s="48" t="s">
        <v>2983</v>
      </c>
      <c r="J2932" s="36" t="s">
        <v>118</v>
      </c>
      <c r="K2932" s="65" t="s">
        <v>2216</v>
      </c>
      <c r="L2932" s="52" t="s">
        <v>2990</v>
      </c>
    </row>
    <row r="2933" spans="1:12" ht="15.75" customHeight="1" x14ac:dyDescent="0.25">
      <c r="A2933" s="34">
        <v>42968</v>
      </c>
      <c r="B2933" s="33" t="s">
        <v>3039</v>
      </c>
      <c r="C2933" s="157">
        <v>61</v>
      </c>
      <c r="D2933" s="35" t="s">
        <v>127</v>
      </c>
      <c r="E2933" s="39" t="s">
        <v>667</v>
      </c>
      <c r="F2933" s="200">
        <v>100</v>
      </c>
      <c r="G2933" s="48">
        <v>3908</v>
      </c>
      <c r="H2933" s="48" t="s">
        <v>236</v>
      </c>
      <c r="I2933" s="48" t="s">
        <v>2983</v>
      </c>
      <c r="J2933" s="36" t="s">
        <v>118</v>
      </c>
      <c r="K2933" s="65" t="s">
        <v>2216</v>
      </c>
      <c r="L2933" s="52" t="s">
        <v>2990</v>
      </c>
    </row>
    <row r="2934" spans="1:12" ht="15.75" customHeight="1" x14ac:dyDescent="0.25">
      <c r="A2934" s="34">
        <v>42968</v>
      </c>
      <c r="B2934" s="33" t="s">
        <v>3039</v>
      </c>
      <c r="C2934" s="157">
        <v>62</v>
      </c>
      <c r="D2934" s="35" t="s">
        <v>711</v>
      </c>
      <c r="E2934" s="39" t="s">
        <v>857</v>
      </c>
      <c r="F2934" s="200">
        <v>30000</v>
      </c>
      <c r="G2934" s="48">
        <v>3829</v>
      </c>
      <c r="H2934" s="48" t="s">
        <v>633</v>
      </c>
      <c r="I2934" s="48" t="s">
        <v>2983</v>
      </c>
      <c r="J2934" s="36" t="s">
        <v>118</v>
      </c>
      <c r="K2934" s="65" t="s">
        <v>2216</v>
      </c>
      <c r="L2934" s="52" t="s">
        <v>2990</v>
      </c>
    </row>
    <row r="2935" spans="1:12" ht="15.75" customHeight="1" x14ac:dyDescent="0.25">
      <c r="A2935" s="34">
        <v>42968</v>
      </c>
      <c r="B2935" s="33" t="s">
        <v>3039</v>
      </c>
      <c r="C2935" s="157">
        <v>62</v>
      </c>
      <c r="D2935" s="35" t="s">
        <v>711</v>
      </c>
      <c r="E2935" s="39" t="s">
        <v>858</v>
      </c>
      <c r="F2935" s="200">
        <v>600</v>
      </c>
      <c r="G2935" s="48">
        <v>4042</v>
      </c>
      <c r="H2935" s="48" t="s">
        <v>698</v>
      </c>
      <c r="I2935" s="48" t="s">
        <v>2983</v>
      </c>
      <c r="J2935" s="36" t="s">
        <v>118</v>
      </c>
      <c r="K2935" s="65" t="s">
        <v>2216</v>
      </c>
      <c r="L2935" s="52" t="s">
        <v>2990</v>
      </c>
    </row>
    <row r="2936" spans="1:12" ht="15.75" customHeight="1" x14ac:dyDescent="0.25">
      <c r="A2936" s="34">
        <v>42968</v>
      </c>
      <c r="B2936" s="33" t="s">
        <v>3039</v>
      </c>
      <c r="C2936" s="157">
        <v>62</v>
      </c>
      <c r="D2936" s="35" t="s">
        <v>711</v>
      </c>
      <c r="E2936" s="39" t="s">
        <v>699</v>
      </c>
      <c r="F2936" s="200">
        <v>1700</v>
      </c>
      <c r="G2936" s="48">
        <v>4050</v>
      </c>
      <c r="H2936" s="48" t="s">
        <v>859</v>
      </c>
      <c r="I2936" s="48" t="s">
        <v>2983</v>
      </c>
      <c r="J2936" s="36" t="s">
        <v>118</v>
      </c>
      <c r="K2936" s="65" t="s">
        <v>2216</v>
      </c>
      <c r="L2936" s="52" t="s">
        <v>2990</v>
      </c>
    </row>
    <row r="2937" spans="1:12" ht="15.75" customHeight="1" x14ac:dyDescent="0.25">
      <c r="A2937" s="34">
        <v>42968</v>
      </c>
      <c r="B2937" s="33" t="s">
        <v>3039</v>
      </c>
      <c r="C2937" s="157">
        <v>62</v>
      </c>
      <c r="D2937" s="35" t="s">
        <v>711</v>
      </c>
      <c r="E2937" s="39" t="s">
        <v>702</v>
      </c>
      <c r="F2937" s="200">
        <v>1500</v>
      </c>
      <c r="G2937" s="48">
        <v>2630</v>
      </c>
      <c r="H2937" s="48" t="s">
        <v>860</v>
      </c>
      <c r="I2937" s="48" t="s">
        <v>2983</v>
      </c>
      <c r="J2937" s="36" t="s">
        <v>118</v>
      </c>
      <c r="K2937" s="48" t="s">
        <v>10</v>
      </c>
      <c r="L2937" s="52" t="s">
        <v>10</v>
      </c>
    </row>
    <row r="2938" spans="1:12" ht="15.75" customHeight="1" x14ac:dyDescent="0.25">
      <c r="A2938" s="34">
        <v>42968</v>
      </c>
      <c r="B2938" s="33" t="s">
        <v>3039</v>
      </c>
      <c r="C2938" s="157">
        <v>63</v>
      </c>
      <c r="D2938" s="35" t="s">
        <v>345</v>
      </c>
      <c r="E2938" s="39" t="s">
        <v>861</v>
      </c>
      <c r="F2938" s="200">
        <v>287</v>
      </c>
      <c r="G2938" s="48">
        <v>3269</v>
      </c>
      <c r="H2938" s="48" t="s">
        <v>862</v>
      </c>
      <c r="I2938" s="48" t="s">
        <v>2983</v>
      </c>
      <c r="J2938" s="36" t="s">
        <v>118</v>
      </c>
      <c r="K2938" s="48" t="s">
        <v>10</v>
      </c>
      <c r="L2938" s="52" t="s">
        <v>10</v>
      </c>
    </row>
    <row r="2939" spans="1:12" ht="15.75" customHeight="1" x14ac:dyDescent="0.25">
      <c r="A2939" s="34">
        <v>42968</v>
      </c>
      <c r="B2939" s="33" t="s">
        <v>3039</v>
      </c>
      <c r="C2939" s="157">
        <v>64</v>
      </c>
      <c r="D2939" s="35" t="s">
        <v>199</v>
      </c>
      <c r="E2939" s="35" t="s">
        <v>570</v>
      </c>
      <c r="F2939" s="200">
        <v>1212</v>
      </c>
      <c r="G2939" s="48">
        <v>200</v>
      </c>
      <c r="H2939" s="41" t="s">
        <v>312</v>
      </c>
      <c r="I2939" s="48" t="s">
        <v>2983</v>
      </c>
      <c r="J2939" s="36" t="s">
        <v>118</v>
      </c>
      <c r="K2939" s="48" t="s">
        <v>10</v>
      </c>
      <c r="L2939" s="52" t="s">
        <v>10</v>
      </c>
    </row>
    <row r="2940" spans="1:12" ht="15.75" customHeight="1" x14ac:dyDescent="0.25">
      <c r="A2940" s="34">
        <v>42968</v>
      </c>
      <c r="B2940" s="33" t="s">
        <v>3039</v>
      </c>
      <c r="C2940" s="157">
        <v>64</v>
      </c>
      <c r="D2940" s="35" t="s">
        <v>199</v>
      </c>
      <c r="E2940" s="35" t="s">
        <v>570</v>
      </c>
      <c r="F2940" s="200">
        <v>310</v>
      </c>
      <c r="G2940" s="48">
        <v>1809</v>
      </c>
      <c r="H2940" s="41" t="s">
        <v>863</v>
      </c>
      <c r="I2940" s="48" t="s">
        <v>2983</v>
      </c>
      <c r="J2940" s="36" t="s">
        <v>118</v>
      </c>
      <c r="K2940" s="48" t="s">
        <v>10</v>
      </c>
      <c r="L2940" s="52" t="s">
        <v>10</v>
      </c>
    </row>
    <row r="2941" spans="1:12" ht="15.75" customHeight="1" x14ac:dyDescent="0.25">
      <c r="A2941" s="34">
        <v>42968</v>
      </c>
      <c r="B2941" s="33" t="s">
        <v>3039</v>
      </c>
      <c r="C2941" s="157">
        <v>64</v>
      </c>
      <c r="D2941" s="35" t="s">
        <v>199</v>
      </c>
      <c r="E2941" s="35" t="s">
        <v>570</v>
      </c>
      <c r="F2941" s="200">
        <v>860</v>
      </c>
      <c r="G2941" s="48">
        <v>585</v>
      </c>
      <c r="H2941" s="41" t="s">
        <v>500</v>
      </c>
      <c r="I2941" s="48" t="s">
        <v>2983</v>
      </c>
      <c r="J2941" s="36" t="s">
        <v>118</v>
      </c>
      <c r="K2941" s="48" t="s">
        <v>10</v>
      </c>
      <c r="L2941" s="52" t="s">
        <v>10</v>
      </c>
    </row>
    <row r="2942" spans="1:12" ht="15.75" customHeight="1" x14ac:dyDescent="0.25">
      <c r="A2942" s="34">
        <v>42968</v>
      </c>
      <c r="B2942" s="33" t="s">
        <v>3039</v>
      </c>
      <c r="C2942" s="157">
        <v>64</v>
      </c>
      <c r="D2942" s="35" t="s">
        <v>199</v>
      </c>
      <c r="E2942" s="35" t="s">
        <v>570</v>
      </c>
      <c r="F2942" s="200">
        <v>360</v>
      </c>
      <c r="G2942" s="48">
        <v>1060</v>
      </c>
      <c r="H2942" s="41" t="s">
        <v>864</v>
      </c>
      <c r="I2942" s="48" t="s">
        <v>2983</v>
      </c>
      <c r="J2942" s="36" t="s">
        <v>118</v>
      </c>
      <c r="K2942" s="48" t="s">
        <v>10</v>
      </c>
      <c r="L2942" s="52" t="s">
        <v>10</v>
      </c>
    </row>
    <row r="2943" spans="1:12" ht="15.75" customHeight="1" x14ac:dyDescent="0.25">
      <c r="A2943" s="34">
        <v>42968</v>
      </c>
      <c r="B2943" s="33" t="s">
        <v>3039</v>
      </c>
      <c r="C2943" s="157">
        <v>64</v>
      </c>
      <c r="D2943" s="35" t="s">
        <v>199</v>
      </c>
      <c r="E2943" s="35" t="s">
        <v>570</v>
      </c>
      <c r="F2943" s="200">
        <v>810</v>
      </c>
      <c r="G2943" s="48">
        <v>890</v>
      </c>
      <c r="H2943" s="41" t="s">
        <v>311</v>
      </c>
      <c r="I2943" s="48" t="s">
        <v>2983</v>
      </c>
      <c r="J2943" s="36" t="s">
        <v>118</v>
      </c>
      <c r="K2943" s="48" t="s">
        <v>10</v>
      </c>
      <c r="L2943" s="52" t="s">
        <v>10</v>
      </c>
    </row>
    <row r="2944" spans="1:12" ht="15.75" customHeight="1" x14ac:dyDescent="0.25">
      <c r="A2944" s="34">
        <v>42968</v>
      </c>
      <c r="B2944" s="33" t="s">
        <v>3039</v>
      </c>
      <c r="C2944" s="157">
        <v>64</v>
      </c>
      <c r="D2944" s="35" t="s">
        <v>199</v>
      </c>
      <c r="E2944" s="35" t="s">
        <v>570</v>
      </c>
      <c r="F2944" s="200">
        <v>810</v>
      </c>
      <c r="G2944" s="48">
        <v>1061</v>
      </c>
      <c r="H2944" s="41" t="s">
        <v>865</v>
      </c>
      <c r="I2944" s="48" t="s">
        <v>2983</v>
      </c>
      <c r="J2944" s="36" t="s">
        <v>118</v>
      </c>
      <c r="K2944" s="48" t="s">
        <v>10</v>
      </c>
      <c r="L2944" s="52" t="s">
        <v>10</v>
      </c>
    </row>
    <row r="2945" spans="1:12" ht="15.75" customHeight="1" x14ac:dyDescent="0.25">
      <c r="A2945" s="34">
        <v>42968</v>
      </c>
      <c r="B2945" s="33" t="s">
        <v>3039</v>
      </c>
      <c r="C2945" s="157">
        <v>64</v>
      </c>
      <c r="D2945" s="35" t="s">
        <v>199</v>
      </c>
      <c r="E2945" s="35" t="s">
        <v>570</v>
      </c>
      <c r="F2945" s="200">
        <v>310</v>
      </c>
      <c r="G2945" s="48">
        <v>459</v>
      </c>
      <c r="H2945" s="41" t="s">
        <v>866</v>
      </c>
      <c r="I2945" s="48" t="s">
        <v>2983</v>
      </c>
      <c r="J2945" s="36" t="s">
        <v>118</v>
      </c>
      <c r="K2945" s="48" t="s">
        <v>10</v>
      </c>
      <c r="L2945" s="52" t="s">
        <v>10</v>
      </c>
    </row>
    <row r="2946" spans="1:12" ht="15.75" customHeight="1" x14ac:dyDescent="0.25">
      <c r="A2946" s="34">
        <v>42968</v>
      </c>
      <c r="B2946" s="33" t="s">
        <v>3039</v>
      </c>
      <c r="C2946" s="157">
        <v>64</v>
      </c>
      <c r="D2946" s="35" t="s">
        <v>199</v>
      </c>
      <c r="E2946" s="35" t="s">
        <v>570</v>
      </c>
      <c r="F2946" s="200">
        <v>710</v>
      </c>
      <c r="G2946" s="48">
        <v>991</v>
      </c>
      <c r="H2946" s="41" t="s">
        <v>867</v>
      </c>
      <c r="I2946" s="48" t="s">
        <v>2983</v>
      </c>
      <c r="J2946" s="36" t="s">
        <v>118</v>
      </c>
      <c r="K2946" s="48" t="s">
        <v>10</v>
      </c>
      <c r="L2946" s="52" t="s">
        <v>10</v>
      </c>
    </row>
    <row r="2947" spans="1:12" ht="15.75" customHeight="1" x14ac:dyDescent="0.25">
      <c r="A2947" s="34">
        <v>42968</v>
      </c>
      <c r="B2947" s="33" t="s">
        <v>3039</v>
      </c>
      <c r="C2947" s="157">
        <v>64</v>
      </c>
      <c r="D2947" s="35" t="s">
        <v>199</v>
      </c>
      <c r="E2947" s="35" t="s">
        <v>570</v>
      </c>
      <c r="F2947" s="200">
        <v>410</v>
      </c>
      <c r="G2947" s="48">
        <v>3076</v>
      </c>
      <c r="H2947" s="41" t="s">
        <v>504</v>
      </c>
      <c r="I2947" s="48" t="s">
        <v>2983</v>
      </c>
      <c r="J2947" s="36" t="s">
        <v>118</v>
      </c>
      <c r="K2947" s="48" t="s">
        <v>10</v>
      </c>
      <c r="L2947" s="52" t="s">
        <v>10</v>
      </c>
    </row>
    <row r="2948" spans="1:12" ht="15.75" customHeight="1" x14ac:dyDescent="0.25">
      <c r="A2948" s="34">
        <v>42968</v>
      </c>
      <c r="B2948" s="33" t="s">
        <v>3039</v>
      </c>
      <c r="C2948" s="157">
        <v>64</v>
      </c>
      <c r="D2948" s="35" t="s">
        <v>199</v>
      </c>
      <c r="E2948" s="35" t="s">
        <v>570</v>
      </c>
      <c r="F2948" s="200">
        <v>310</v>
      </c>
      <c r="G2948" s="48">
        <v>563</v>
      </c>
      <c r="H2948" s="41" t="s">
        <v>868</v>
      </c>
      <c r="I2948" s="48" t="s">
        <v>2983</v>
      </c>
      <c r="J2948" s="36" t="s">
        <v>118</v>
      </c>
      <c r="K2948" s="48" t="s">
        <v>10</v>
      </c>
      <c r="L2948" s="52" t="s">
        <v>10</v>
      </c>
    </row>
    <row r="2949" spans="1:12" ht="15.75" customHeight="1" x14ac:dyDescent="0.25">
      <c r="A2949" s="34">
        <v>42968</v>
      </c>
      <c r="B2949" s="33" t="s">
        <v>3039</v>
      </c>
      <c r="C2949" s="157">
        <v>64</v>
      </c>
      <c r="D2949" s="35" t="s">
        <v>199</v>
      </c>
      <c r="E2949" s="35" t="s">
        <v>570</v>
      </c>
      <c r="F2949" s="200">
        <v>260</v>
      </c>
      <c r="G2949" s="48">
        <v>81</v>
      </c>
      <c r="H2949" s="41" t="s">
        <v>869</v>
      </c>
      <c r="I2949" s="48" t="s">
        <v>2983</v>
      </c>
      <c r="J2949" s="36" t="s">
        <v>118</v>
      </c>
      <c r="K2949" s="48" t="s">
        <v>10</v>
      </c>
      <c r="L2949" s="52" t="s">
        <v>10</v>
      </c>
    </row>
    <row r="2950" spans="1:12" ht="15.75" customHeight="1" x14ac:dyDescent="0.25">
      <c r="A2950" s="34">
        <v>42968</v>
      </c>
      <c r="B2950" s="33" t="s">
        <v>3039</v>
      </c>
      <c r="C2950" s="157">
        <v>64</v>
      </c>
      <c r="D2950" s="35" t="s">
        <v>199</v>
      </c>
      <c r="E2950" s="35" t="s">
        <v>570</v>
      </c>
      <c r="F2950" s="200">
        <v>210</v>
      </c>
      <c r="G2950" s="48">
        <v>388</v>
      </c>
      <c r="H2950" s="41" t="s">
        <v>870</v>
      </c>
      <c r="I2950" s="48" t="s">
        <v>2983</v>
      </c>
      <c r="J2950" s="36" t="s">
        <v>118</v>
      </c>
      <c r="K2950" s="48" t="s">
        <v>10</v>
      </c>
      <c r="L2950" s="52" t="s">
        <v>10</v>
      </c>
    </row>
    <row r="2951" spans="1:12" ht="15.75" customHeight="1" x14ac:dyDescent="0.25">
      <c r="A2951" s="34">
        <v>42968</v>
      </c>
      <c r="B2951" s="33" t="s">
        <v>3039</v>
      </c>
      <c r="C2951" s="157">
        <v>64</v>
      </c>
      <c r="D2951" s="35" t="s">
        <v>199</v>
      </c>
      <c r="E2951" s="35" t="s">
        <v>570</v>
      </c>
      <c r="F2951" s="200">
        <v>610</v>
      </c>
      <c r="G2951" s="48">
        <v>1232</v>
      </c>
      <c r="H2951" s="41" t="s">
        <v>474</v>
      </c>
      <c r="I2951" s="48" t="s">
        <v>2983</v>
      </c>
      <c r="J2951" s="36" t="s">
        <v>118</v>
      </c>
      <c r="K2951" s="48" t="s">
        <v>10</v>
      </c>
      <c r="L2951" s="52" t="s">
        <v>10</v>
      </c>
    </row>
    <row r="2952" spans="1:12" ht="15.75" customHeight="1" x14ac:dyDescent="0.25">
      <c r="A2952" s="34">
        <v>42968</v>
      </c>
      <c r="B2952" s="33" t="s">
        <v>3039</v>
      </c>
      <c r="C2952" s="157">
        <v>64</v>
      </c>
      <c r="D2952" s="35" t="s">
        <v>199</v>
      </c>
      <c r="E2952" s="35" t="s">
        <v>570</v>
      </c>
      <c r="F2952" s="200">
        <v>1010</v>
      </c>
      <c r="G2952" s="48">
        <v>996</v>
      </c>
      <c r="H2952" s="41" t="s">
        <v>495</v>
      </c>
      <c r="I2952" s="48" t="s">
        <v>2983</v>
      </c>
      <c r="J2952" s="36" t="s">
        <v>118</v>
      </c>
      <c r="K2952" s="48" t="s">
        <v>10</v>
      </c>
      <c r="L2952" s="52" t="s">
        <v>10</v>
      </c>
    </row>
    <row r="2953" spans="1:12" ht="15.75" customHeight="1" x14ac:dyDescent="0.25">
      <c r="A2953" s="34">
        <v>42968</v>
      </c>
      <c r="B2953" s="33" t="s">
        <v>3039</v>
      </c>
      <c r="C2953" s="157">
        <v>64</v>
      </c>
      <c r="D2953" s="35" t="s">
        <v>199</v>
      </c>
      <c r="E2953" s="35" t="s">
        <v>570</v>
      </c>
      <c r="F2953" s="200">
        <v>310</v>
      </c>
      <c r="G2953" s="48">
        <v>457</v>
      </c>
      <c r="H2953" s="41" t="s">
        <v>505</v>
      </c>
      <c r="I2953" s="48" t="s">
        <v>2983</v>
      </c>
      <c r="J2953" s="36" t="s">
        <v>118</v>
      </c>
      <c r="K2953" s="48" t="s">
        <v>10</v>
      </c>
      <c r="L2953" s="52" t="s">
        <v>10</v>
      </c>
    </row>
    <row r="2954" spans="1:12" ht="15.75" customHeight="1" x14ac:dyDescent="0.25">
      <c r="A2954" s="34">
        <v>42968</v>
      </c>
      <c r="B2954" s="33" t="s">
        <v>3039</v>
      </c>
      <c r="C2954" s="157">
        <v>64</v>
      </c>
      <c r="D2954" s="35" t="s">
        <v>199</v>
      </c>
      <c r="E2954" s="35" t="s">
        <v>570</v>
      </c>
      <c r="F2954" s="200">
        <v>260</v>
      </c>
      <c r="G2954" s="48">
        <v>3424</v>
      </c>
      <c r="H2954" s="41" t="s">
        <v>871</v>
      </c>
      <c r="I2954" s="48" t="s">
        <v>2983</v>
      </c>
      <c r="J2954" s="36" t="s">
        <v>118</v>
      </c>
      <c r="K2954" s="48" t="s">
        <v>10</v>
      </c>
      <c r="L2954" s="52" t="s">
        <v>10</v>
      </c>
    </row>
    <row r="2955" spans="1:12" ht="15.75" customHeight="1" x14ac:dyDescent="0.25">
      <c r="A2955" s="34">
        <v>42968</v>
      </c>
      <c r="B2955" s="33" t="s">
        <v>3039</v>
      </c>
      <c r="C2955" s="157">
        <v>64</v>
      </c>
      <c r="D2955" s="35" t="s">
        <v>199</v>
      </c>
      <c r="E2955" s="35" t="s">
        <v>570</v>
      </c>
      <c r="F2955" s="200">
        <v>690</v>
      </c>
      <c r="G2955" s="48">
        <v>2785</v>
      </c>
      <c r="H2955" s="41" t="s">
        <v>872</v>
      </c>
      <c r="I2955" s="48" t="s">
        <v>2983</v>
      </c>
      <c r="J2955" s="36" t="s">
        <v>118</v>
      </c>
      <c r="K2955" s="48" t="s">
        <v>10</v>
      </c>
      <c r="L2955" s="52" t="s">
        <v>10</v>
      </c>
    </row>
    <row r="2956" spans="1:12" ht="15.75" customHeight="1" x14ac:dyDescent="0.25">
      <c r="A2956" s="34">
        <v>42968</v>
      </c>
      <c r="B2956" s="33" t="s">
        <v>3039</v>
      </c>
      <c r="C2956" s="157">
        <v>64</v>
      </c>
      <c r="D2956" s="35" t="s">
        <v>199</v>
      </c>
      <c r="E2956" s="35" t="s">
        <v>570</v>
      </c>
      <c r="F2956" s="200">
        <v>510</v>
      </c>
      <c r="G2956" s="48">
        <v>3728</v>
      </c>
      <c r="H2956" s="41" t="s">
        <v>873</v>
      </c>
      <c r="I2956" s="48" t="s">
        <v>2983</v>
      </c>
      <c r="J2956" s="36" t="s">
        <v>118</v>
      </c>
      <c r="K2956" s="48" t="s">
        <v>10</v>
      </c>
      <c r="L2956" s="52" t="s">
        <v>10</v>
      </c>
    </row>
    <row r="2957" spans="1:12" ht="15.75" customHeight="1" x14ac:dyDescent="0.25">
      <c r="A2957" s="34">
        <v>42968</v>
      </c>
      <c r="B2957" s="33" t="s">
        <v>3039</v>
      </c>
      <c r="C2957" s="157">
        <v>64</v>
      </c>
      <c r="D2957" s="35" t="s">
        <v>199</v>
      </c>
      <c r="E2957" s="35" t="s">
        <v>570</v>
      </c>
      <c r="F2957" s="200">
        <v>710</v>
      </c>
      <c r="G2957" s="48">
        <v>3772</v>
      </c>
      <c r="H2957" s="41" t="s">
        <v>874</v>
      </c>
      <c r="I2957" s="48" t="s">
        <v>2983</v>
      </c>
      <c r="J2957" s="36" t="s">
        <v>118</v>
      </c>
      <c r="K2957" s="48" t="s">
        <v>10</v>
      </c>
      <c r="L2957" s="52" t="s">
        <v>10</v>
      </c>
    </row>
    <row r="2958" spans="1:12" ht="15.75" customHeight="1" x14ac:dyDescent="0.25">
      <c r="A2958" s="34">
        <v>42968</v>
      </c>
      <c r="B2958" s="33" t="s">
        <v>3039</v>
      </c>
      <c r="C2958" s="157">
        <v>64</v>
      </c>
      <c r="D2958" s="35" t="s">
        <v>199</v>
      </c>
      <c r="E2958" s="35" t="s">
        <v>570</v>
      </c>
      <c r="F2958" s="200">
        <v>810</v>
      </c>
      <c r="G2958" s="48">
        <v>622</v>
      </c>
      <c r="H2958" s="41" t="s">
        <v>875</v>
      </c>
      <c r="I2958" s="48" t="s">
        <v>2983</v>
      </c>
      <c r="J2958" s="36" t="s">
        <v>118</v>
      </c>
      <c r="K2958" s="48" t="s">
        <v>10</v>
      </c>
      <c r="L2958" s="52" t="s">
        <v>10</v>
      </c>
    </row>
    <row r="2959" spans="1:12" ht="15.75" customHeight="1" x14ac:dyDescent="0.25">
      <c r="A2959" s="34">
        <v>42968</v>
      </c>
      <c r="B2959" s="33" t="s">
        <v>3039</v>
      </c>
      <c r="C2959" s="157">
        <v>64</v>
      </c>
      <c r="D2959" s="35" t="s">
        <v>199</v>
      </c>
      <c r="E2959" s="35" t="s">
        <v>570</v>
      </c>
      <c r="F2959" s="200">
        <v>510</v>
      </c>
      <c r="G2959" s="48">
        <v>798</v>
      </c>
      <c r="H2959" s="41" t="s">
        <v>876</v>
      </c>
      <c r="I2959" s="48" t="s">
        <v>2983</v>
      </c>
      <c r="J2959" s="36" t="s">
        <v>118</v>
      </c>
      <c r="K2959" s="48" t="s">
        <v>10</v>
      </c>
      <c r="L2959" s="52" t="s">
        <v>10</v>
      </c>
    </row>
    <row r="2960" spans="1:12" ht="15.75" customHeight="1" x14ac:dyDescent="0.25">
      <c r="A2960" s="34">
        <v>42968</v>
      </c>
      <c r="B2960" s="33" t="s">
        <v>3039</v>
      </c>
      <c r="C2960" s="157">
        <v>64</v>
      </c>
      <c r="D2960" s="35" t="s">
        <v>199</v>
      </c>
      <c r="E2960" s="35" t="s">
        <v>570</v>
      </c>
      <c r="F2960" s="200">
        <v>1515</v>
      </c>
      <c r="G2960" s="48">
        <v>1052</v>
      </c>
      <c r="H2960" s="41" t="s">
        <v>313</v>
      </c>
      <c r="I2960" s="48" t="s">
        <v>2983</v>
      </c>
      <c r="J2960" s="36" t="s">
        <v>118</v>
      </c>
      <c r="K2960" s="48" t="s">
        <v>10</v>
      </c>
      <c r="L2960" s="52" t="s">
        <v>10</v>
      </c>
    </row>
    <row r="2961" spans="1:12" ht="15.75" customHeight="1" x14ac:dyDescent="0.25">
      <c r="A2961" s="34">
        <v>42968</v>
      </c>
      <c r="B2961" s="33" t="s">
        <v>3039</v>
      </c>
      <c r="C2961" s="157">
        <v>64</v>
      </c>
      <c r="D2961" s="35" t="s">
        <v>199</v>
      </c>
      <c r="E2961" s="35" t="s">
        <v>570</v>
      </c>
      <c r="F2961" s="200">
        <v>710</v>
      </c>
      <c r="G2961" s="48">
        <v>732</v>
      </c>
      <c r="H2961" s="41" t="s">
        <v>877</v>
      </c>
      <c r="I2961" s="48" t="s">
        <v>2983</v>
      </c>
      <c r="J2961" s="36" t="s">
        <v>118</v>
      </c>
      <c r="K2961" s="48" t="s">
        <v>10</v>
      </c>
      <c r="L2961" s="52" t="s">
        <v>10</v>
      </c>
    </row>
    <row r="2962" spans="1:12" ht="15.75" customHeight="1" x14ac:dyDescent="0.25">
      <c r="A2962" s="34">
        <v>42968</v>
      </c>
      <c r="B2962" s="33" t="s">
        <v>3039</v>
      </c>
      <c r="C2962" s="157">
        <v>64</v>
      </c>
      <c r="D2962" s="35" t="s">
        <v>199</v>
      </c>
      <c r="E2962" s="35" t="s">
        <v>570</v>
      </c>
      <c r="F2962" s="200">
        <v>510</v>
      </c>
      <c r="G2962" s="48">
        <v>35</v>
      </c>
      <c r="H2962" s="41" t="s">
        <v>878</v>
      </c>
      <c r="I2962" s="48" t="s">
        <v>2983</v>
      </c>
      <c r="J2962" s="36" t="s">
        <v>118</v>
      </c>
      <c r="K2962" s="48" t="s">
        <v>10</v>
      </c>
      <c r="L2962" s="52" t="s">
        <v>10</v>
      </c>
    </row>
    <row r="2963" spans="1:12" ht="15.75" customHeight="1" x14ac:dyDescent="0.25">
      <c r="A2963" s="34">
        <v>42968</v>
      </c>
      <c r="B2963" s="33" t="s">
        <v>3039</v>
      </c>
      <c r="C2963" s="157">
        <v>64</v>
      </c>
      <c r="D2963" s="35" t="s">
        <v>199</v>
      </c>
      <c r="E2963" s="35" t="s">
        <v>570</v>
      </c>
      <c r="F2963" s="200">
        <v>210</v>
      </c>
      <c r="G2963" s="48">
        <v>178</v>
      </c>
      <c r="H2963" s="41" t="s">
        <v>879</v>
      </c>
      <c r="I2963" s="48" t="s">
        <v>2983</v>
      </c>
      <c r="J2963" s="36" t="s">
        <v>118</v>
      </c>
      <c r="K2963" s="48" t="s">
        <v>10</v>
      </c>
      <c r="L2963" s="52" t="s">
        <v>10</v>
      </c>
    </row>
    <row r="2964" spans="1:12" ht="15.75" customHeight="1" x14ac:dyDescent="0.25">
      <c r="A2964" s="34">
        <v>42968</v>
      </c>
      <c r="B2964" s="33" t="s">
        <v>3039</v>
      </c>
      <c r="C2964" s="157">
        <v>64</v>
      </c>
      <c r="D2964" s="35" t="s">
        <v>199</v>
      </c>
      <c r="E2964" s="35" t="s">
        <v>570</v>
      </c>
      <c r="F2964" s="200">
        <v>510</v>
      </c>
      <c r="G2964" s="48">
        <v>1796</v>
      </c>
      <c r="H2964" s="41" t="s">
        <v>880</v>
      </c>
      <c r="I2964" s="48" t="s">
        <v>2983</v>
      </c>
      <c r="J2964" s="36" t="s">
        <v>118</v>
      </c>
      <c r="K2964" s="48" t="s">
        <v>10</v>
      </c>
      <c r="L2964" s="52" t="s">
        <v>10</v>
      </c>
    </row>
    <row r="2965" spans="1:12" ht="15.75" customHeight="1" x14ac:dyDescent="0.25">
      <c r="A2965" s="34">
        <v>42968</v>
      </c>
      <c r="B2965" s="33" t="s">
        <v>3039</v>
      </c>
      <c r="C2965" s="157">
        <v>64</v>
      </c>
      <c r="D2965" s="35" t="s">
        <v>199</v>
      </c>
      <c r="E2965" s="35" t="s">
        <v>570</v>
      </c>
      <c r="F2965" s="200">
        <v>910</v>
      </c>
      <c r="G2965" s="48">
        <v>512</v>
      </c>
      <c r="H2965" s="41" t="s">
        <v>881</v>
      </c>
      <c r="I2965" s="48" t="s">
        <v>2983</v>
      </c>
      <c r="J2965" s="36" t="s">
        <v>118</v>
      </c>
      <c r="K2965" s="48" t="s">
        <v>10</v>
      </c>
      <c r="L2965" s="52" t="s">
        <v>10</v>
      </c>
    </row>
    <row r="2966" spans="1:12" ht="15.75" customHeight="1" x14ac:dyDescent="0.25">
      <c r="A2966" s="34">
        <v>42968</v>
      </c>
      <c r="B2966" s="33" t="s">
        <v>3039</v>
      </c>
      <c r="C2966" s="157">
        <v>64</v>
      </c>
      <c r="D2966" s="35" t="s">
        <v>199</v>
      </c>
      <c r="E2966" s="35" t="s">
        <v>570</v>
      </c>
      <c r="F2966" s="200">
        <v>210</v>
      </c>
      <c r="G2966" s="48">
        <v>983</v>
      </c>
      <c r="H2966" s="41" t="s">
        <v>882</v>
      </c>
      <c r="I2966" s="48" t="s">
        <v>2983</v>
      </c>
      <c r="J2966" s="36" t="s">
        <v>118</v>
      </c>
      <c r="K2966" s="48" t="s">
        <v>10</v>
      </c>
      <c r="L2966" s="52" t="s">
        <v>10</v>
      </c>
    </row>
    <row r="2967" spans="1:12" ht="15.75" customHeight="1" x14ac:dyDescent="0.25">
      <c r="A2967" s="34">
        <v>42968</v>
      </c>
      <c r="B2967" s="33" t="s">
        <v>3039</v>
      </c>
      <c r="C2967" s="157">
        <v>64</v>
      </c>
      <c r="D2967" s="35" t="s">
        <v>199</v>
      </c>
      <c r="E2967" s="35" t="s">
        <v>570</v>
      </c>
      <c r="F2967" s="200">
        <v>310</v>
      </c>
      <c r="G2967" s="48">
        <v>188</v>
      </c>
      <c r="H2967" s="41" t="s">
        <v>883</v>
      </c>
      <c r="I2967" s="48" t="s">
        <v>2983</v>
      </c>
      <c r="J2967" s="36" t="s">
        <v>118</v>
      </c>
      <c r="K2967" s="48" t="s">
        <v>10</v>
      </c>
      <c r="L2967" s="52" t="s">
        <v>10</v>
      </c>
    </row>
    <row r="2968" spans="1:12" ht="15.75" customHeight="1" x14ac:dyDescent="0.25">
      <c r="A2968" s="34">
        <v>42968</v>
      </c>
      <c r="B2968" s="33" t="s">
        <v>3039</v>
      </c>
      <c r="C2968" s="157">
        <v>64</v>
      </c>
      <c r="D2968" s="35" t="s">
        <v>199</v>
      </c>
      <c r="E2968" s="35" t="s">
        <v>570</v>
      </c>
      <c r="F2968" s="200">
        <v>610</v>
      </c>
      <c r="G2968" s="48">
        <v>1476</v>
      </c>
      <c r="H2968" s="41" t="s">
        <v>884</v>
      </c>
      <c r="I2968" s="48" t="s">
        <v>2983</v>
      </c>
      <c r="J2968" s="36" t="s">
        <v>118</v>
      </c>
      <c r="K2968" s="48" t="s">
        <v>10</v>
      </c>
      <c r="L2968" s="52" t="s">
        <v>10</v>
      </c>
    </row>
    <row r="2969" spans="1:12" ht="15.75" customHeight="1" x14ac:dyDescent="0.25">
      <c r="A2969" s="34">
        <v>42968</v>
      </c>
      <c r="B2969" s="33" t="s">
        <v>3039</v>
      </c>
      <c r="C2969" s="157">
        <v>64</v>
      </c>
      <c r="D2969" s="35" t="s">
        <v>199</v>
      </c>
      <c r="E2969" s="35" t="s">
        <v>570</v>
      </c>
      <c r="F2969" s="200">
        <v>260</v>
      </c>
      <c r="G2969" s="48">
        <v>153</v>
      </c>
      <c r="H2969" s="41" t="s">
        <v>885</v>
      </c>
      <c r="I2969" s="48" t="s">
        <v>2983</v>
      </c>
      <c r="J2969" s="36" t="s">
        <v>118</v>
      </c>
      <c r="K2969" s="48" t="s">
        <v>10</v>
      </c>
      <c r="L2969" s="52" t="s">
        <v>10</v>
      </c>
    </row>
    <row r="2970" spans="1:12" ht="15.75" customHeight="1" x14ac:dyDescent="0.25">
      <c r="A2970" s="34">
        <v>42968</v>
      </c>
      <c r="B2970" s="33" t="s">
        <v>3039</v>
      </c>
      <c r="C2970" s="157">
        <v>64</v>
      </c>
      <c r="D2970" s="35" t="s">
        <v>199</v>
      </c>
      <c r="E2970" s="35" t="s">
        <v>570</v>
      </c>
      <c r="F2970" s="200">
        <v>510</v>
      </c>
      <c r="G2970" s="48">
        <v>670</v>
      </c>
      <c r="H2970" s="41" t="s">
        <v>886</v>
      </c>
      <c r="I2970" s="48" t="s">
        <v>2983</v>
      </c>
      <c r="J2970" s="36" t="s">
        <v>118</v>
      </c>
      <c r="K2970" s="48" t="s">
        <v>10</v>
      </c>
      <c r="L2970" s="52" t="s">
        <v>10</v>
      </c>
    </row>
    <row r="2971" spans="1:12" ht="15.75" customHeight="1" x14ac:dyDescent="0.25">
      <c r="A2971" s="34">
        <v>42968</v>
      </c>
      <c r="B2971" s="33" t="s">
        <v>3039</v>
      </c>
      <c r="C2971" s="157">
        <v>64</v>
      </c>
      <c r="D2971" s="35" t="s">
        <v>199</v>
      </c>
      <c r="E2971" s="35" t="s">
        <v>570</v>
      </c>
      <c r="F2971" s="200">
        <v>310</v>
      </c>
      <c r="G2971" s="48">
        <v>614</v>
      </c>
      <c r="H2971" s="41" t="s">
        <v>887</v>
      </c>
      <c r="I2971" s="48" t="s">
        <v>2983</v>
      </c>
      <c r="J2971" s="36" t="s">
        <v>118</v>
      </c>
      <c r="K2971" s="48" t="s">
        <v>10</v>
      </c>
      <c r="L2971" s="52" t="s">
        <v>10</v>
      </c>
    </row>
    <row r="2972" spans="1:12" ht="15.75" customHeight="1" x14ac:dyDescent="0.25">
      <c r="A2972" s="34">
        <v>42968</v>
      </c>
      <c r="B2972" s="33" t="s">
        <v>3039</v>
      </c>
      <c r="C2972" s="157">
        <v>64</v>
      </c>
      <c r="D2972" s="35" t="s">
        <v>199</v>
      </c>
      <c r="E2972" s="35" t="s">
        <v>570</v>
      </c>
      <c r="F2972" s="200">
        <v>610</v>
      </c>
      <c r="G2972" s="48">
        <v>1486</v>
      </c>
      <c r="H2972" s="41" t="s">
        <v>888</v>
      </c>
      <c r="I2972" s="48" t="s">
        <v>2983</v>
      </c>
      <c r="J2972" s="36" t="s">
        <v>118</v>
      </c>
      <c r="K2972" s="48" t="s">
        <v>10</v>
      </c>
      <c r="L2972" s="52" t="s">
        <v>10</v>
      </c>
    </row>
    <row r="2973" spans="1:12" ht="15.75" customHeight="1" x14ac:dyDescent="0.25">
      <c r="A2973" s="34">
        <v>42968</v>
      </c>
      <c r="B2973" s="33" t="s">
        <v>3039</v>
      </c>
      <c r="C2973" s="157">
        <v>64</v>
      </c>
      <c r="D2973" s="35" t="s">
        <v>199</v>
      </c>
      <c r="E2973" s="35" t="s">
        <v>570</v>
      </c>
      <c r="F2973" s="200">
        <v>310</v>
      </c>
      <c r="G2973" s="48">
        <v>193</v>
      </c>
      <c r="H2973" s="41" t="s">
        <v>889</v>
      </c>
      <c r="I2973" s="48" t="s">
        <v>2983</v>
      </c>
      <c r="J2973" s="36" t="s">
        <v>118</v>
      </c>
      <c r="K2973" s="48" t="s">
        <v>10</v>
      </c>
      <c r="L2973" s="52" t="s">
        <v>10</v>
      </c>
    </row>
    <row r="2974" spans="1:12" ht="15.75" customHeight="1" x14ac:dyDescent="0.25">
      <c r="A2974" s="34">
        <v>42968</v>
      </c>
      <c r="B2974" s="33" t="s">
        <v>3039</v>
      </c>
      <c r="C2974" s="157">
        <v>64</v>
      </c>
      <c r="D2974" s="35" t="s">
        <v>199</v>
      </c>
      <c r="E2974" s="35" t="s">
        <v>570</v>
      </c>
      <c r="F2974" s="200">
        <v>210</v>
      </c>
      <c r="G2974" s="48">
        <v>925</v>
      </c>
      <c r="H2974" s="41" t="s">
        <v>498</v>
      </c>
      <c r="I2974" s="48" t="s">
        <v>2983</v>
      </c>
      <c r="J2974" s="36" t="s">
        <v>118</v>
      </c>
      <c r="K2974" s="48" t="s">
        <v>10</v>
      </c>
      <c r="L2974" s="52" t="s">
        <v>10</v>
      </c>
    </row>
    <row r="2975" spans="1:12" ht="15.75" customHeight="1" x14ac:dyDescent="0.25">
      <c r="A2975" s="34">
        <v>42968</v>
      </c>
      <c r="B2975" s="33" t="s">
        <v>3039</v>
      </c>
      <c r="C2975" s="157">
        <v>64</v>
      </c>
      <c r="D2975" s="35" t="s">
        <v>199</v>
      </c>
      <c r="E2975" s="35" t="s">
        <v>570</v>
      </c>
      <c r="F2975" s="200">
        <v>510</v>
      </c>
      <c r="G2975" s="48">
        <v>470</v>
      </c>
      <c r="H2975" s="41" t="s">
        <v>499</v>
      </c>
      <c r="I2975" s="48" t="s">
        <v>2983</v>
      </c>
      <c r="J2975" s="36" t="s">
        <v>118</v>
      </c>
      <c r="K2975" s="48" t="s">
        <v>10</v>
      </c>
      <c r="L2975" s="52" t="s">
        <v>10</v>
      </c>
    </row>
    <row r="2976" spans="1:12" ht="15.75" customHeight="1" x14ac:dyDescent="0.25">
      <c r="A2976" s="34">
        <v>42968</v>
      </c>
      <c r="B2976" s="33" t="s">
        <v>3039</v>
      </c>
      <c r="C2976" s="157">
        <v>64</v>
      </c>
      <c r="D2976" s="35" t="s">
        <v>199</v>
      </c>
      <c r="E2976" s="35" t="s">
        <v>570</v>
      </c>
      <c r="F2976" s="200">
        <v>860</v>
      </c>
      <c r="G2976" s="48">
        <v>585</v>
      </c>
      <c r="H2976" s="41" t="s">
        <v>890</v>
      </c>
      <c r="I2976" s="48" t="s">
        <v>2983</v>
      </c>
      <c r="J2976" s="36" t="s">
        <v>118</v>
      </c>
      <c r="K2976" s="48" t="s">
        <v>10</v>
      </c>
      <c r="L2976" s="52" t="s">
        <v>10</v>
      </c>
    </row>
    <row r="2977" spans="1:12" ht="15.75" customHeight="1" x14ac:dyDescent="0.25">
      <c r="A2977" s="34">
        <v>42968</v>
      </c>
      <c r="B2977" s="33" t="s">
        <v>3039</v>
      </c>
      <c r="C2977" s="157">
        <v>64</v>
      </c>
      <c r="D2977" s="35" t="s">
        <v>199</v>
      </c>
      <c r="E2977" s="35" t="s">
        <v>570</v>
      </c>
      <c r="F2977" s="200">
        <v>610</v>
      </c>
      <c r="G2977" s="48">
        <v>817</v>
      </c>
      <c r="H2977" s="41" t="s">
        <v>891</v>
      </c>
      <c r="I2977" s="48" t="s">
        <v>2983</v>
      </c>
      <c r="J2977" s="36" t="s">
        <v>118</v>
      </c>
      <c r="K2977" s="48" t="s">
        <v>10</v>
      </c>
      <c r="L2977" s="52" t="s">
        <v>10</v>
      </c>
    </row>
    <row r="2978" spans="1:12" ht="15.75" customHeight="1" x14ac:dyDescent="0.25">
      <c r="A2978" s="34">
        <v>42968</v>
      </c>
      <c r="B2978" s="33" t="s">
        <v>3039</v>
      </c>
      <c r="C2978" s="157">
        <v>64</v>
      </c>
      <c r="D2978" s="35" t="s">
        <v>199</v>
      </c>
      <c r="E2978" s="35" t="s">
        <v>570</v>
      </c>
      <c r="F2978" s="200">
        <v>610</v>
      </c>
      <c r="G2978" s="48">
        <v>3412</v>
      </c>
      <c r="H2978" s="41" t="s">
        <v>892</v>
      </c>
      <c r="I2978" s="48" t="s">
        <v>2983</v>
      </c>
      <c r="J2978" s="36" t="s">
        <v>118</v>
      </c>
      <c r="K2978" s="48" t="s">
        <v>10</v>
      </c>
      <c r="L2978" s="52" t="s">
        <v>10</v>
      </c>
    </row>
    <row r="2979" spans="1:12" ht="15.75" customHeight="1" x14ac:dyDescent="0.25">
      <c r="A2979" s="34">
        <v>42968</v>
      </c>
      <c r="B2979" s="33" t="s">
        <v>3039</v>
      </c>
      <c r="C2979" s="157">
        <v>64</v>
      </c>
      <c r="D2979" s="35" t="s">
        <v>199</v>
      </c>
      <c r="E2979" s="35" t="s">
        <v>570</v>
      </c>
      <c r="F2979" s="200">
        <v>1010</v>
      </c>
      <c r="G2979" s="48">
        <v>918</v>
      </c>
      <c r="H2979" s="41" t="s">
        <v>893</v>
      </c>
      <c r="I2979" s="48" t="s">
        <v>2983</v>
      </c>
      <c r="J2979" s="36" t="s">
        <v>118</v>
      </c>
      <c r="K2979" s="48" t="s">
        <v>10</v>
      </c>
      <c r="L2979" s="52" t="s">
        <v>10</v>
      </c>
    </row>
    <row r="2980" spans="1:12" ht="15.75" customHeight="1" x14ac:dyDescent="0.25">
      <c r="A2980" s="34">
        <v>42968</v>
      </c>
      <c r="B2980" s="33" t="s">
        <v>3039</v>
      </c>
      <c r="C2980" s="157">
        <v>64</v>
      </c>
      <c r="D2980" s="35" t="s">
        <v>199</v>
      </c>
      <c r="E2980" s="35" t="s">
        <v>570</v>
      </c>
      <c r="F2980" s="200">
        <v>1010</v>
      </c>
      <c r="G2980" s="48">
        <v>3886</v>
      </c>
      <c r="H2980" s="41" t="s">
        <v>596</v>
      </c>
      <c r="I2980" s="48" t="s">
        <v>2983</v>
      </c>
      <c r="J2980" s="36" t="s">
        <v>118</v>
      </c>
      <c r="K2980" s="48" t="s">
        <v>10</v>
      </c>
      <c r="L2980" s="52" t="s">
        <v>10</v>
      </c>
    </row>
    <row r="2981" spans="1:12" ht="15.75" customHeight="1" x14ac:dyDescent="0.25">
      <c r="A2981" s="34">
        <v>42968</v>
      </c>
      <c r="B2981" s="33" t="s">
        <v>3039</v>
      </c>
      <c r="C2981" s="157">
        <v>64</v>
      </c>
      <c r="D2981" s="35" t="s">
        <v>199</v>
      </c>
      <c r="E2981" s="35" t="s">
        <v>570</v>
      </c>
      <c r="F2981" s="200">
        <v>210</v>
      </c>
      <c r="G2981" s="48">
        <v>174</v>
      </c>
      <c r="H2981" s="41" t="s">
        <v>496</v>
      </c>
      <c r="I2981" s="48" t="s">
        <v>2983</v>
      </c>
      <c r="J2981" s="36" t="s">
        <v>118</v>
      </c>
      <c r="K2981" s="48" t="s">
        <v>10</v>
      </c>
      <c r="L2981" s="52" t="s">
        <v>10</v>
      </c>
    </row>
    <row r="2982" spans="1:12" ht="15.75" customHeight="1" x14ac:dyDescent="0.25">
      <c r="A2982" s="34">
        <v>42968</v>
      </c>
      <c r="B2982" s="33" t="s">
        <v>3039</v>
      </c>
      <c r="C2982" s="157">
        <v>64</v>
      </c>
      <c r="D2982" s="35" t="s">
        <v>199</v>
      </c>
      <c r="E2982" s="35" t="s">
        <v>570</v>
      </c>
      <c r="F2982" s="200">
        <v>710</v>
      </c>
      <c r="G2982" s="48">
        <v>682</v>
      </c>
      <c r="H2982" s="41" t="s">
        <v>894</v>
      </c>
      <c r="I2982" s="48" t="s">
        <v>2983</v>
      </c>
      <c r="J2982" s="36" t="s">
        <v>118</v>
      </c>
      <c r="K2982" s="48" t="s">
        <v>10</v>
      </c>
      <c r="L2982" s="52" t="s">
        <v>10</v>
      </c>
    </row>
    <row r="2983" spans="1:12" ht="15.75" customHeight="1" x14ac:dyDescent="0.25">
      <c r="A2983" s="34">
        <v>42968</v>
      </c>
      <c r="B2983" s="33" t="s">
        <v>3039</v>
      </c>
      <c r="C2983" s="157">
        <v>64</v>
      </c>
      <c r="D2983" s="35" t="s">
        <v>199</v>
      </c>
      <c r="E2983" s="35" t="s">
        <v>570</v>
      </c>
      <c r="F2983" s="200">
        <v>510</v>
      </c>
      <c r="G2983" s="48">
        <v>1542</v>
      </c>
      <c r="H2983" s="41" t="s">
        <v>895</v>
      </c>
      <c r="I2983" s="48" t="s">
        <v>2983</v>
      </c>
      <c r="J2983" s="36" t="s">
        <v>118</v>
      </c>
      <c r="K2983" s="48" t="s">
        <v>10</v>
      </c>
      <c r="L2983" s="52" t="s">
        <v>10</v>
      </c>
    </row>
    <row r="2984" spans="1:12" ht="15.75" customHeight="1" x14ac:dyDescent="0.25">
      <c r="A2984" s="34">
        <v>42968</v>
      </c>
      <c r="B2984" s="33" t="s">
        <v>3039</v>
      </c>
      <c r="C2984" s="157">
        <v>64</v>
      </c>
      <c r="D2984" s="35" t="s">
        <v>199</v>
      </c>
      <c r="E2984" s="35" t="s">
        <v>570</v>
      </c>
      <c r="F2984" s="200">
        <v>360</v>
      </c>
      <c r="G2984" s="48">
        <v>1071</v>
      </c>
      <c r="H2984" s="41" t="s">
        <v>896</v>
      </c>
      <c r="I2984" s="48" t="s">
        <v>2983</v>
      </c>
      <c r="J2984" s="36" t="s">
        <v>118</v>
      </c>
      <c r="K2984" s="48" t="s">
        <v>10</v>
      </c>
      <c r="L2984" s="52" t="s">
        <v>10</v>
      </c>
    </row>
    <row r="2985" spans="1:12" ht="15.75" customHeight="1" x14ac:dyDescent="0.25">
      <c r="A2985" s="34">
        <v>42968</v>
      </c>
      <c r="B2985" s="33" t="s">
        <v>3039</v>
      </c>
      <c r="C2985" s="157">
        <v>64</v>
      </c>
      <c r="D2985" s="35" t="s">
        <v>199</v>
      </c>
      <c r="E2985" s="35" t="s">
        <v>570</v>
      </c>
      <c r="F2985" s="200">
        <v>1010</v>
      </c>
      <c r="G2985" s="48">
        <v>2872</v>
      </c>
      <c r="H2985" s="41" t="s">
        <v>897</v>
      </c>
      <c r="I2985" s="48" t="s">
        <v>2983</v>
      </c>
      <c r="J2985" s="36" t="s">
        <v>118</v>
      </c>
      <c r="K2985" s="48" t="s">
        <v>10</v>
      </c>
      <c r="L2985" s="52" t="s">
        <v>10</v>
      </c>
    </row>
    <row r="2986" spans="1:12" ht="15.75" customHeight="1" x14ac:dyDescent="0.25">
      <c r="A2986" s="34">
        <v>42968</v>
      </c>
      <c r="B2986" s="33" t="s">
        <v>3039</v>
      </c>
      <c r="C2986" s="157">
        <v>64</v>
      </c>
      <c r="D2986" s="35" t="s">
        <v>199</v>
      </c>
      <c r="E2986" s="35" t="s">
        <v>570</v>
      </c>
      <c r="F2986" s="200">
        <v>260</v>
      </c>
      <c r="G2986" s="48">
        <v>3424</v>
      </c>
      <c r="H2986" s="41" t="s">
        <v>871</v>
      </c>
      <c r="I2986" s="48" t="s">
        <v>2983</v>
      </c>
      <c r="J2986" s="36" t="s">
        <v>118</v>
      </c>
      <c r="K2986" s="48" t="s">
        <v>10</v>
      </c>
      <c r="L2986" s="52" t="s">
        <v>10</v>
      </c>
    </row>
    <row r="2987" spans="1:12" ht="15.75" customHeight="1" x14ac:dyDescent="0.25">
      <c r="A2987" s="34">
        <v>42968</v>
      </c>
      <c r="B2987" s="33" t="s">
        <v>3039</v>
      </c>
      <c r="C2987" s="157">
        <v>64</v>
      </c>
      <c r="D2987" s="35" t="s">
        <v>199</v>
      </c>
      <c r="E2987" s="35" t="s">
        <v>570</v>
      </c>
      <c r="F2987" s="200">
        <v>800</v>
      </c>
      <c r="G2987" s="48">
        <v>2856</v>
      </c>
      <c r="H2987" s="41" t="s">
        <v>898</v>
      </c>
      <c r="I2987" s="48" t="s">
        <v>2983</v>
      </c>
      <c r="J2987" s="36" t="s">
        <v>118</v>
      </c>
      <c r="K2987" s="48" t="s">
        <v>10</v>
      </c>
      <c r="L2987" s="52" t="s">
        <v>10</v>
      </c>
    </row>
    <row r="2988" spans="1:12" ht="15.75" customHeight="1" x14ac:dyDescent="0.25">
      <c r="A2988" s="34">
        <v>42968</v>
      </c>
      <c r="B2988" s="33" t="s">
        <v>3039</v>
      </c>
      <c r="C2988" s="157">
        <v>64</v>
      </c>
      <c r="D2988" s="35" t="s">
        <v>199</v>
      </c>
      <c r="E2988" s="35" t="s">
        <v>570</v>
      </c>
      <c r="F2988" s="200">
        <v>2121</v>
      </c>
      <c r="G2988" s="48">
        <v>1513</v>
      </c>
      <c r="H2988" s="41" t="s">
        <v>899</v>
      </c>
      <c r="I2988" s="48" t="s">
        <v>2983</v>
      </c>
      <c r="J2988" s="36" t="s">
        <v>118</v>
      </c>
      <c r="K2988" s="48" t="s">
        <v>10</v>
      </c>
      <c r="L2988" s="52" t="s">
        <v>10</v>
      </c>
    </row>
    <row r="2989" spans="1:12" ht="15.75" customHeight="1" x14ac:dyDescent="0.25">
      <c r="A2989" s="34">
        <v>42968</v>
      </c>
      <c r="B2989" s="33" t="s">
        <v>3039</v>
      </c>
      <c r="C2989" s="157">
        <v>64</v>
      </c>
      <c r="D2989" s="35" t="s">
        <v>199</v>
      </c>
      <c r="E2989" s="35" t="s">
        <v>570</v>
      </c>
      <c r="F2989" s="200">
        <v>510</v>
      </c>
      <c r="G2989" s="48">
        <v>3545</v>
      </c>
      <c r="H2989" s="41" t="s">
        <v>597</v>
      </c>
      <c r="I2989" s="48" t="s">
        <v>2983</v>
      </c>
      <c r="J2989" s="36" t="s">
        <v>118</v>
      </c>
      <c r="K2989" s="48" t="s">
        <v>10</v>
      </c>
      <c r="L2989" s="52" t="s">
        <v>10</v>
      </c>
    </row>
    <row r="2990" spans="1:12" ht="15.75" customHeight="1" x14ac:dyDescent="0.25">
      <c r="A2990" s="34">
        <v>42968</v>
      </c>
      <c r="B2990" s="33" t="s">
        <v>3039</v>
      </c>
      <c r="C2990" s="157">
        <v>64</v>
      </c>
      <c r="D2990" s="35" t="s">
        <v>199</v>
      </c>
      <c r="E2990" s="35" t="s">
        <v>570</v>
      </c>
      <c r="F2990" s="200">
        <v>510</v>
      </c>
      <c r="G2990" s="48">
        <v>38</v>
      </c>
      <c r="H2990" s="41" t="s">
        <v>900</v>
      </c>
      <c r="I2990" s="48" t="s">
        <v>2983</v>
      </c>
      <c r="J2990" s="36" t="s">
        <v>118</v>
      </c>
      <c r="K2990" s="48" t="s">
        <v>10</v>
      </c>
      <c r="L2990" s="52" t="s">
        <v>10</v>
      </c>
    </row>
    <row r="2991" spans="1:12" ht="15.75" customHeight="1" x14ac:dyDescent="0.25">
      <c r="A2991" s="34">
        <v>42968</v>
      </c>
      <c r="B2991" s="33" t="s">
        <v>3039</v>
      </c>
      <c r="C2991" s="157">
        <v>64</v>
      </c>
      <c r="D2991" s="35" t="s">
        <v>199</v>
      </c>
      <c r="E2991" s="35" t="s">
        <v>570</v>
      </c>
      <c r="F2991" s="200">
        <v>810</v>
      </c>
      <c r="G2991" s="40">
        <v>621</v>
      </c>
      <c r="H2991" s="38" t="s">
        <v>901</v>
      </c>
      <c r="I2991" s="48" t="s">
        <v>2983</v>
      </c>
      <c r="J2991" s="36" t="s">
        <v>118</v>
      </c>
      <c r="K2991" s="48" t="s">
        <v>10</v>
      </c>
      <c r="L2991" s="52" t="s">
        <v>10</v>
      </c>
    </row>
    <row r="2992" spans="1:12" ht="15.75" customHeight="1" x14ac:dyDescent="0.25">
      <c r="A2992" s="34">
        <v>42968</v>
      </c>
      <c r="B2992" s="33" t="s">
        <v>3039</v>
      </c>
      <c r="C2992" s="157">
        <v>64</v>
      </c>
      <c r="D2992" s="35" t="s">
        <v>199</v>
      </c>
      <c r="E2992" s="35" t="s">
        <v>570</v>
      </c>
      <c r="F2992" s="200">
        <v>1010</v>
      </c>
      <c r="G2992" s="40">
        <v>426</v>
      </c>
      <c r="H2992" s="38" t="s">
        <v>494</v>
      </c>
      <c r="I2992" s="48" t="s">
        <v>2983</v>
      </c>
      <c r="J2992" s="36" t="s">
        <v>118</v>
      </c>
      <c r="K2992" s="48" t="s">
        <v>10</v>
      </c>
      <c r="L2992" s="52" t="s">
        <v>10</v>
      </c>
    </row>
    <row r="2993" spans="1:12" ht="15.75" customHeight="1" x14ac:dyDescent="0.25">
      <c r="A2993" s="34">
        <v>42968</v>
      </c>
      <c r="B2993" s="33" t="s">
        <v>3039</v>
      </c>
      <c r="C2993" s="157">
        <v>64</v>
      </c>
      <c r="D2993" s="35" t="s">
        <v>199</v>
      </c>
      <c r="E2993" s="35" t="s">
        <v>570</v>
      </c>
      <c r="F2993" s="200">
        <v>360</v>
      </c>
      <c r="G2993" s="40">
        <v>749</v>
      </c>
      <c r="H2993" s="38" t="s">
        <v>902</v>
      </c>
      <c r="I2993" s="48" t="s">
        <v>2983</v>
      </c>
      <c r="J2993" s="36" t="s">
        <v>118</v>
      </c>
      <c r="K2993" s="48" t="s">
        <v>10</v>
      </c>
      <c r="L2993" s="52" t="s">
        <v>10</v>
      </c>
    </row>
    <row r="2994" spans="1:12" ht="15.75" customHeight="1" x14ac:dyDescent="0.25">
      <c r="A2994" s="34">
        <v>42968</v>
      </c>
      <c r="B2994" s="33" t="s">
        <v>3039</v>
      </c>
      <c r="C2994" s="157">
        <v>64</v>
      </c>
      <c r="D2994" s="35" t="s">
        <v>199</v>
      </c>
      <c r="E2994" s="35" t="s">
        <v>570</v>
      </c>
      <c r="F2994" s="200">
        <v>310</v>
      </c>
      <c r="G2994" s="40">
        <v>1172</v>
      </c>
      <c r="H2994" s="38" t="s">
        <v>903</v>
      </c>
      <c r="I2994" s="48" t="s">
        <v>2983</v>
      </c>
      <c r="J2994" s="36" t="s">
        <v>118</v>
      </c>
      <c r="K2994" s="48" t="s">
        <v>10</v>
      </c>
      <c r="L2994" s="52" t="s">
        <v>10</v>
      </c>
    </row>
    <row r="2995" spans="1:12" ht="15.75" customHeight="1" x14ac:dyDescent="0.25">
      <c r="A2995" s="34">
        <v>42968</v>
      </c>
      <c r="B2995" s="33" t="s">
        <v>3039</v>
      </c>
      <c r="C2995" s="157">
        <v>64</v>
      </c>
      <c r="D2995" s="35" t="s">
        <v>199</v>
      </c>
      <c r="E2995" s="35" t="s">
        <v>570</v>
      </c>
      <c r="F2995" s="200">
        <v>610</v>
      </c>
      <c r="G2995" s="40">
        <v>1072</v>
      </c>
      <c r="H2995" s="38" t="s">
        <v>904</v>
      </c>
      <c r="I2995" s="48" t="s">
        <v>2983</v>
      </c>
      <c r="J2995" s="36" t="s">
        <v>118</v>
      </c>
      <c r="K2995" s="48" t="s">
        <v>10</v>
      </c>
      <c r="L2995" s="52" t="s">
        <v>10</v>
      </c>
    </row>
    <row r="2996" spans="1:12" ht="15.75" customHeight="1" x14ac:dyDescent="0.25">
      <c r="A2996" s="34">
        <v>42968</v>
      </c>
      <c r="B2996" s="33" t="s">
        <v>3039</v>
      </c>
      <c r="C2996" s="157">
        <v>64</v>
      </c>
      <c r="D2996" s="35" t="s">
        <v>199</v>
      </c>
      <c r="E2996" s="35" t="s">
        <v>570</v>
      </c>
      <c r="F2996" s="200">
        <v>1010</v>
      </c>
      <c r="G2996" s="40">
        <v>508</v>
      </c>
      <c r="H2996" s="38" t="s">
        <v>905</v>
      </c>
      <c r="I2996" s="48" t="s">
        <v>2983</v>
      </c>
      <c r="J2996" s="36" t="s">
        <v>118</v>
      </c>
      <c r="K2996" s="48" t="s">
        <v>10</v>
      </c>
      <c r="L2996" s="52" t="s">
        <v>10</v>
      </c>
    </row>
    <row r="2997" spans="1:12" ht="15.75" customHeight="1" x14ac:dyDescent="0.25">
      <c r="A2997" s="34">
        <v>42968</v>
      </c>
      <c r="B2997" s="33" t="s">
        <v>3039</v>
      </c>
      <c r="C2997" s="157">
        <v>64</v>
      </c>
      <c r="D2997" s="35" t="s">
        <v>199</v>
      </c>
      <c r="E2997" s="35" t="s">
        <v>570</v>
      </c>
      <c r="F2997" s="200">
        <v>510</v>
      </c>
      <c r="G2997" s="40">
        <v>647</v>
      </c>
      <c r="H2997" s="38" t="s">
        <v>906</v>
      </c>
      <c r="I2997" s="48" t="s">
        <v>2983</v>
      </c>
      <c r="J2997" s="36" t="s">
        <v>118</v>
      </c>
      <c r="K2997" s="48" t="s">
        <v>10</v>
      </c>
      <c r="L2997" s="52" t="s">
        <v>10</v>
      </c>
    </row>
    <row r="2998" spans="1:12" ht="15.75" customHeight="1" x14ac:dyDescent="0.25">
      <c r="A2998" s="34">
        <v>42968</v>
      </c>
      <c r="B2998" s="33" t="s">
        <v>3039</v>
      </c>
      <c r="C2998" s="157">
        <v>64</v>
      </c>
      <c r="D2998" s="35" t="s">
        <v>199</v>
      </c>
      <c r="E2998" s="35" t="s">
        <v>570</v>
      </c>
      <c r="F2998" s="200">
        <v>810</v>
      </c>
      <c r="G2998" s="40">
        <v>483</v>
      </c>
      <c r="H2998" s="38" t="s">
        <v>907</v>
      </c>
      <c r="I2998" s="48" t="s">
        <v>2983</v>
      </c>
      <c r="J2998" s="36" t="s">
        <v>118</v>
      </c>
      <c r="K2998" s="48" t="s">
        <v>10</v>
      </c>
      <c r="L2998" s="52" t="s">
        <v>10</v>
      </c>
    </row>
    <row r="2999" spans="1:12" ht="15.75" customHeight="1" x14ac:dyDescent="0.25">
      <c r="A2999" s="34">
        <v>42968</v>
      </c>
      <c r="B2999" s="33" t="s">
        <v>3039</v>
      </c>
      <c r="C2999" s="157">
        <v>64</v>
      </c>
      <c r="D2999" s="35" t="s">
        <v>199</v>
      </c>
      <c r="E2999" s="35" t="s">
        <v>570</v>
      </c>
      <c r="F2999" s="200">
        <v>1111</v>
      </c>
      <c r="G2999" s="40">
        <v>1030</v>
      </c>
      <c r="H2999" s="38" t="s">
        <v>908</v>
      </c>
      <c r="I2999" s="48" t="s">
        <v>2983</v>
      </c>
      <c r="J2999" s="36" t="s">
        <v>118</v>
      </c>
      <c r="K2999" s="48" t="s">
        <v>10</v>
      </c>
      <c r="L2999" s="52" t="s">
        <v>10</v>
      </c>
    </row>
    <row r="3000" spans="1:12" ht="15.75" customHeight="1" x14ac:dyDescent="0.25">
      <c r="A3000" s="34">
        <v>42968</v>
      </c>
      <c r="B3000" s="33" t="s">
        <v>3039</v>
      </c>
      <c r="C3000" s="157">
        <v>64</v>
      </c>
      <c r="D3000" s="35" t="s">
        <v>199</v>
      </c>
      <c r="E3000" s="35" t="s">
        <v>570</v>
      </c>
      <c r="F3000" s="200">
        <v>510</v>
      </c>
      <c r="G3000" s="40">
        <v>148</v>
      </c>
      <c r="H3000" s="38" t="s">
        <v>909</v>
      </c>
      <c r="I3000" s="48" t="s">
        <v>2983</v>
      </c>
      <c r="J3000" s="36" t="s">
        <v>118</v>
      </c>
      <c r="K3000" s="48" t="s">
        <v>10</v>
      </c>
      <c r="L3000" s="52" t="s">
        <v>10</v>
      </c>
    </row>
    <row r="3001" spans="1:12" ht="15.75" customHeight="1" x14ac:dyDescent="0.25">
      <c r="A3001" s="34">
        <v>42968</v>
      </c>
      <c r="B3001" s="33" t="s">
        <v>3039</v>
      </c>
      <c r="C3001" s="157">
        <v>64</v>
      </c>
      <c r="D3001" s="35" t="s">
        <v>199</v>
      </c>
      <c r="E3001" s="35" t="s">
        <v>570</v>
      </c>
      <c r="F3001" s="200">
        <v>310</v>
      </c>
      <c r="G3001" s="40">
        <v>1355</v>
      </c>
      <c r="H3001" s="38" t="s">
        <v>910</v>
      </c>
      <c r="I3001" s="48" t="s">
        <v>2983</v>
      </c>
      <c r="J3001" s="36" t="s">
        <v>118</v>
      </c>
      <c r="K3001" s="48" t="s">
        <v>10</v>
      </c>
      <c r="L3001" s="52" t="s">
        <v>10</v>
      </c>
    </row>
    <row r="3002" spans="1:12" ht="15.75" customHeight="1" x14ac:dyDescent="0.25">
      <c r="A3002" s="34">
        <v>42968</v>
      </c>
      <c r="B3002" s="33" t="s">
        <v>3039</v>
      </c>
      <c r="C3002" s="157">
        <v>64</v>
      </c>
      <c r="D3002" s="35" t="s">
        <v>199</v>
      </c>
      <c r="E3002" s="35" t="s">
        <v>570</v>
      </c>
      <c r="F3002" s="200">
        <v>810</v>
      </c>
      <c r="G3002" s="40">
        <v>402</v>
      </c>
      <c r="H3002" s="38" t="s">
        <v>490</v>
      </c>
      <c r="I3002" s="48" t="s">
        <v>2983</v>
      </c>
      <c r="J3002" s="36" t="s">
        <v>118</v>
      </c>
      <c r="K3002" s="48" t="s">
        <v>10</v>
      </c>
      <c r="L3002" s="52" t="s">
        <v>10</v>
      </c>
    </row>
    <row r="3003" spans="1:12" ht="15.75" customHeight="1" x14ac:dyDescent="0.25">
      <c r="A3003" s="34">
        <v>42968</v>
      </c>
      <c r="B3003" s="33" t="s">
        <v>3039</v>
      </c>
      <c r="C3003" s="157">
        <v>64</v>
      </c>
      <c r="D3003" s="35" t="s">
        <v>199</v>
      </c>
      <c r="E3003" s="35" t="s">
        <v>570</v>
      </c>
      <c r="F3003" s="200">
        <v>310</v>
      </c>
      <c r="G3003" s="40">
        <v>134</v>
      </c>
      <c r="H3003" s="38" t="s">
        <v>911</v>
      </c>
      <c r="I3003" s="48" t="s">
        <v>2983</v>
      </c>
      <c r="J3003" s="36" t="s">
        <v>118</v>
      </c>
      <c r="K3003" s="48" t="s">
        <v>10</v>
      </c>
      <c r="L3003" s="52" t="s">
        <v>10</v>
      </c>
    </row>
    <row r="3004" spans="1:12" ht="15.75" customHeight="1" x14ac:dyDescent="0.25">
      <c r="A3004" s="34">
        <v>42968</v>
      </c>
      <c r="B3004" s="33" t="s">
        <v>3039</v>
      </c>
      <c r="C3004" s="157">
        <v>64</v>
      </c>
      <c r="D3004" s="35" t="s">
        <v>199</v>
      </c>
      <c r="E3004" s="35" t="s">
        <v>570</v>
      </c>
      <c r="F3004" s="200">
        <v>610</v>
      </c>
      <c r="G3004" s="40">
        <v>600</v>
      </c>
      <c r="H3004" s="38" t="s">
        <v>912</v>
      </c>
      <c r="I3004" s="48" t="s">
        <v>2983</v>
      </c>
      <c r="J3004" s="36" t="s">
        <v>118</v>
      </c>
      <c r="K3004" s="48" t="s">
        <v>10</v>
      </c>
      <c r="L3004" s="52" t="s">
        <v>10</v>
      </c>
    </row>
    <row r="3005" spans="1:12" ht="15.75" customHeight="1" x14ac:dyDescent="0.25">
      <c r="A3005" s="34">
        <v>42968</v>
      </c>
      <c r="B3005" s="33" t="s">
        <v>3039</v>
      </c>
      <c r="C3005" s="157">
        <v>64</v>
      </c>
      <c r="D3005" s="35" t="s">
        <v>199</v>
      </c>
      <c r="E3005" s="35" t="s">
        <v>570</v>
      </c>
      <c r="F3005" s="200">
        <v>310</v>
      </c>
      <c r="G3005" s="40">
        <v>310</v>
      </c>
      <c r="H3005" s="38" t="s">
        <v>913</v>
      </c>
      <c r="I3005" s="48" t="s">
        <v>2983</v>
      </c>
      <c r="J3005" s="36" t="s">
        <v>118</v>
      </c>
      <c r="K3005" s="48" t="s">
        <v>10</v>
      </c>
      <c r="L3005" s="52" t="s">
        <v>10</v>
      </c>
    </row>
    <row r="3006" spans="1:12" ht="15.75" customHeight="1" x14ac:dyDescent="0.25">
      <c r="A3006" s="34">
        <v>42968</v>
      </c>
      <c r="B3006" s="33" t="s">
        <v>3039</v>
      </c>
      <c r="C3006" s="157">
        <v>64</v>
      </c>
      <c r="D3006" s="35" t="s">
        <v>199</v>
      </c>
      <c r="E3006" s="35" t="s">
        <v>570</v>
      </c>
      <c r="F3006" s="200">
        <v>360</v>
      </c>
      <c r="G3006" s="40">
        <v>79</v>
      </c>
      <c r="H3006" s="38" t="s">
        <v>914</v>
      </c>
      <c r="I3006" s="48" t="s">
        <v>2983</v>
      </c>
      <c r="J3006" s="36" t="s">
        <v>118</v>
      </c>
      <c r="K3006" s="48" t="s">
        <v>10</v>
      </c>
      <c r="L3006" s="52" t="s">
        <v>10</v>
      </c>
    </row>
    <row r="3007" spans="1:12" ht="15.75" customHeight="1" x14ac:dyDescent="0.25">
      <c r="A3007" s="34">
        <v>42968</v>
      </c>
      <c r="B3007" s="33" t="s">
        <v>3039</v>
      </c>
      <c r="C3007" s="157">
        <v>64</v>
      </c>
      <c r="D3007" s="35" t="s">
        <v>199</v>
      </c>
      <c r="E3007" s="35" t="s">
        <v>570</v>
      </c>
      <c r="F3007" s="200">
        <v>210</v>
      </c>
      <c r="G3007" s="40">
        <v>168</v>
      </c>
      <c r="H3007" s="38" t="s">
        <v>488</v>
      </c>
      <c r="I3007" s="48" t="s">
        <v>2983</v>
      </c>
      <c r="J3007" s="36" t="s">
        <v>118</v>
      </c>
      <c r="K3007" s="48" t="s">
        <v>10</v>
      </c>
      <c r="L3007" s="52" t="s">
        <v>10</v>
      </c>
    </row>
    <row r="3008" spans="1:12" ht="15.75" customHeight="1" x14ac:dyDescent="0.25">
      <c r="A3008" s="34">
        <v>42968</v>
      </c>
      <c r="B3008" s="33" t="s">
        <v>3039</v>
      </c>
      <c r="C3008" s="157">
        <v>64</v>
      </c>
      <c r="D3008" s="35" t="s">
        <v>199</v>
      </c>
      <c r="E3008" s="35" t="s">
        <v>570</v>
      </c>
      <c r="F3008" s="200">
        <v>1060.5</v>
      </c>
      <c r="G3008" s="40">
        <v>2928</v>
      </c>
      <c r="H3008" s="38" t="s">
        <v>915</v>
      </c>
      <c r="I3008" s="48" t="s">
        <v>2983</v>
      </c>
      <c r="J3008" s="36" t="s">
        <v>118</v>
      </c>
      <c r="K3008" s="48" t="s">
        <v>10</v>
      </c>
      <c r="L3008" s="52" t="s">
        <v>10</v>
      </c>
    </row>
    <row r="3009" spans="1:12" ht="15.75" customHeight="1" x14ac:dyDescent="0.25">
      <c r="A3009" s="34">
        <v>42968</v>
      </c>
      <c r="B3009" s="33" t="s">
        <v>3039</v>
      </c>
      <c r="C3009" s="157">
        <v>64</v>
      </c>
      <c r="D3009" s="35" t="s">
        <v>199</v>
      </c>
      <c r="E3009" s="35" t="s">
        <v>570</v>
      </c>
      <c r="F3009" s="200">
        <v>810</v>
      </c>
      <c r="G3009" s="40">
        <v>873</v>
      </c>
      <c r="H3009" s="38" t="s">
        <v>916</v>
      </c>
      <c r="I3009" s="48" t="s">
        <v>2983</v>
      </c>
      <c r="J3009" s="36" t="s">
        <v>118</v>
      </c>
      <c r="K3009" s="48" t="s">
        <v>10</v>
      </c>
      <c r="L3009" s="52" t="s">
        <v>10</v>
      </c>
    </row>
    <row r="3010" spans="1:12" ht="15.75" customHeight="1" x14ac:dyDescent="0.25">
      <c r="A3010" s="34">
        <v>42968</v>
      </c>
      <c r="B3010" s="33" t="s">
        <v>3039</v>
      </c>
      <c r="C3010" s="157">
        <v>64</v>
      </c>
      <c r="D3010" s="35" t="s">
        <v>199</v>
      </c>
      <c r="E3010" s="35" t="s">
        <v>570</v>
      </c>
      <c r="F3010" s="200">
        <v>1010</v>
      </c>
      <c r="G3010" s="40">
        <v>350</v>
      </c>
      <c r="H3010" s="38" t="s">
        <v>486</v>
      </c>
      <c r="I3010" s="48" t="s">
        <v>2983</v>
      </c>
      <c r="J3010" s="36" t="s">
        <v>118</v>
      </c>
      <c r="K3010" s="48" t="s">
        <v>10</v>
      </c>
      <c r="L3010" s="52" t="s">
        <v>10</v>
      </c>
    </row>
    <row r="3011" spans="1:12" ht="15.75" customHeight="1" x14ac:dyDescent="0.25">
      <c r="A3011" s="34">
        <v>42968</v>
      </c>
      <c r="B3011" s="33" t="s">
        <v>3039</v>
      </c>
      <c r="C3011" s="157">
        <v>64</v>
      </c>
      <c r="D3011" s="35" t="s">
        <v>199</v>
      </c>
      <c r="E3011" s="35" t="s">
        <v>570</v>
      </c>
      <c r="F3011" s="200">
        <v>710</v>
      </c>
      <c r="G3011" s="40">
        <v>11</v>
      </c>
      <c r="H3011" s="38" t="s">
        <v>917</v>
      </c>
      <c r="I3011" s="48" t="s">
        <v>2983</v>
      </c>
      <c r="J3011" s="36" t="s">
        <v>118</v>
      </c>
      <c r="K3011" s="48" t="s">
        <v>10</v>
      </c>
      <c r="L3011" s="52" t="s">
        <v>10</v>
      </c>
    </row>
    <row r="3012" spans="1:12" ht="15.75" customHeight="1" x14ac:dyDescent="0.25">
      <c r="A3012" s="34">
        <v>42968</v>
      </c>
      <c r="B3012" s="33" t="s">
        <v>3039</v>
      </c>
      <c r="C3012" s="157">
        <v>64</v>
      </c>
      <c r="D3012" s="35" t="s">
        <v>199</v>
      </c>
      <c r="E3012" s="35" t="s">
        <v>570</v>
      </c>
      <c r="F3012" s="200">
        <v>610</v>
      </c>
      <c r="G3012" s="40">
        <v>1371</v>
      </c>
      <c r="H3012" s="38" t="s">
        <v>918</v>
      </c>
      <c r="I3012" s="48" t="s">
        <v>2983</v>
      </c>
      <c r="J3012" s="36" t="s">
        <v>118</v>
      </c>
      <c r="K3012" s="48" t="s">
        <v>10</v>
      </c>
      <c r="L3012" s="52" t="s">
        <v>10</v>
      </c>
    </row>
    <row r="3013" spans="1:12" ht="15.75" customHeight="1" x14ac:dyDescent="0.25">
      <c r="A3013" s="34">
        <v>42968</v>
      </c>
      <c r="B3013" s="33" t="s">
        <v>3039</v>
      </c>
      <c r="C3013" s="157">
        <v>64</v>
      </c>
      <c r="D3013" s="35" t="s">
        <v>199</v>
      </c>
      <c r="E3013" s="35" t="s">
        <v>570</v>
      </c>
      <c r="F3013" s="200">
        <v>660</v>
      </c>
      <c r="G3013" s="40">
        <v>499</v>
      </c>
      <c r="H3013" s="38" t="s">
        <v>503</v>
      </c>
      <c r="I3013" s="48" t="s">
        <v>2983</v>
      </c>
      <c r="J3013" s="36" t="s">
        <v>118</v>
      </c>
      <c r="K3013" s="48" t="s">
        <v>10</v>
      </c>
      <c r="L3013" s="52" t="s">
        <v>10</v>
      </c>
    </row>
    <row r="3014" spans="1:12" ht="15.75" customHeight="1" x14ac:dyDescent="0.25">
      <c r="A3014" s="34">
        <v>42968</v>
      </c>
      <c r="B3014" s="33" t="s">
        <v>3039</v>
      </c>
      <c r="C3014" s="157">
        <v>64</v>
      </c>
      <c r="D3014" s="35" t="s">
        <v>199</v>
      </c>
      <c r="E3014" s="35" t="s">
        <v>570</v>
      </c>
      <c r="F3014" s="200">
        <v>510</v>
      </c>
      <c r="G3014" s="40">
        <v>430</v>
      </c>
      <c r="H3014" s="38" t="s">
        <v>502</v>
      </c>
      <c r="I3014" s="48" t="s">
        <v>2983</v>
      </c>
      <c r="J3014" s="36" t="s">
        <v>118</v>
      </c>
      <c r="K3014" s="48" t="s">
        <v>10</v>
      </c>
      <c r="L3014" s="52" t="s">
        <v>10</v>
      </c>
    </row>
    <row r="3015" spans="1:12" ht="15.75" customHeight="1" x14ac:dyDescent="0.25">
      <c r="A3015" s="34">
        <v>42968</v>
      </c>
      <c r="B3015" s="33" t="s">
        <v>3039</v>
      </c>
      <c r="C3015" s="157">
        <v>64</v>
      </c>
      <c r="D3015" s="35" t="s">
        <v>199</v>
      </c>
      <c r="E3015" s="35" t="s">
        <v>570</v>
      </c>
      <c r="F3015" s="200">
        <v>330</v>
      </c>
      <c r="G3015" s="40">
        <v>735</v>
      </c>
      <c r="H3015" s="38" t="s">
        <v>919</v>
      </c>
      <c r="I3015" s="48" t="s">
        <v>2983</v>
      </c>
      <c r="J3015" s="36" t="s">
        <v>118</v>
      </c>
      <c r="K3015" s="48" t="s">
        <v>10</v>
      </c>
      <c r="L3015" s="52" t="s">
        <v>10</v>
      </c>
    </row>
    <row r="3016" spans="1:12" ht="15.75" customHeight="1" x14ac:dyDescent="0.25">
      <c r="A3016" s="34">
        <v>42968</v>
      </c>
      <c r="B3016" s="33" t="s">
        <v>3039</v>
      </c>
      <c r="C3016" s="157">
        <v>64</v>
      </c>
      <c r="D3016" s="35" t="s">
        <v>199</v>
      </c>
      <c r="E3016" s="35" t="s">
        <v>570</v>
      </c>
      <c r="F3016" s="200">
        <v>610</v>
      </c>
      <c r="G3016" s="40">
        <v>606</v>
      </c>
      <c r="H3016" s="38" t="s">
        <v>920</v>
      </c>
      <c r="I3016" s="48" t="s">
        <v>2983</v>
      </c>
      <c r="J3016" s="36" t="s">
        <v>118</v>
      </c>
      <c r="K3016" s="48" t="s">
        <v>10</v>
      </c>
      <c r="L3016" s="52" t="s">
        <v>10</v>
      </c>
    </row>
    <row r="3017" spans="1:12" ht="15.75" customHeight="1" x14ac:dyDescent="0.25">
      <c r="A3017" s="34">
        <v>42968</v>
      </c>
      <c r="B3017" s="33" t="s">
        <v>3039</v>
      </c>
      <c r="C3017" s="157">
        <v>64</v>
      </c>
      <c r="D3017" s="35" t="s">
        <v>199</v>
      </c>
      <c r="E3017" s="35" t="s">
        <v>570</v>
      </c>
      <c r="F3017" s="200">
        <v>460</v>
      </c>
      <c r="G3017" s="40">
        <v>433</v>
      </c>
      <c r="H3017" s="38" t="s">
        <v>921</v>
      </c>
      <c r="I3017" s="48" t="s">
        <v>2983</v>
      </c>
      <c r="J3017" s="36" t="s">
        <v>118</v>
      </c>
      <c r="K3017" s="48" t="s">
        <v>10</v>
      </c>
      <c r="L3017" s="52" t="s">
        <v>10</v>
      </c>
    </row>
    <row r="3018" spans="1:12" ht="15.75" customHeight="1" x14ac:dyDescent="0.25">
      <c r="A3018" s="34">
        <v>42968</v>
      </c>
      <c r="B3018" s="33" t="s">
        <v>3039</v>
      </c>
      <c r="C3018" s="157">
        <v>64</v>
      </c>
      <c r="D3018" s="35" t="s">
        <v>199</v>
      </c>
      <c r="E3018" s="35" t="s">
        <v>570</v>
      </c>
      <c r="F3018" s="200">
        <v>310</v>
      </c>
      <c r="G3018" s="40">
        <v>56</v>
      </c>
      <c r="H3018" s="38" t="s">
        <v>922</v>
      </c>
      <c r="I3018" s="48" t="s">
        <v>2983</v>
      </c>
      <c r="J3018" s="36" t="s">
        <v>118</v>
      </c>
      <c r="K3018" s="48" t="s">
        <v>10</v>
      </c>
      <c r="L3018" s="52" t="s">
        <v>10</v>
      </c>
    </row>
    <row r="3019" spans="1:12" ht="15.75" customHeight="1" x14ac:dyDescent="0.25">
      <c r="A3019" s="34">
        <v>42968</v>
      </c>
      <c r="B3019" s="33" t="s">
        <v>3039</v>
      </c>
      <c r="C3019" s="157">
        <v>64</v>
      </c>
      <c r="D3019" s="35" t="s">
        <v>199</v>
      </c>
      <c r="E3019" s="35" t="s">
        <v>570</v>
      </c>
      <c r="F3019" s="200">
        <v>410</v>
      </c>
      <c r="G3019" s="40">
        <v>1168</v>
      </c>
      <c r="H3019" s="38" t="s">
        <v>923</v>
      </c>
      <c r="I3019" s="48" t="s">
        <v>2983</v>
      </c>
      <c r="J3019" s="36" t="s">
        <v>118</v>
      </c>
      <c r="K3019" s="48" t="s">
        <v>10</v>
      </c>
      <c r="L3019" s="52" t="s">
        <v>10</v>
      </c>
    </row>
    <row r="3020" spans="1:12" ht="15.75" customHeight="1" x14ac:dyDescent="0.25">
      <c r="A3020" s="34">
        <v>42968</v>
      </c>
      <c r="B3020" s="33" t="s">
        <v>3039</v>
      </c>
      <c r="C3020" s="157">
        <v>64</v>
      </c>
      <c r="D3020" s="35" t="s">
        <v>199</v>
      </c>
      <c r="E3020" s="35" t="s">
        <v>570</v>
      </c>
      <c r="F3020" s="200">
        <v>510</v>
      </c>
      <c r="G3020" s="40">
        <v>2728</v>
      </c>
      <c r="H3020" s="38" t="s">
        <v>924</v>
      </c>
      <c r="I3020" s="48" t="s">
        <v>2983</v>
      </c>
      <c r="J3020" s="36" t="s">
        <v>118</v>
      </c>
      <c r="K3020" s="48" t="s">
        <v>10</v>
      </c>
      <c r="L3020" s="52" t="s">
        <v>10</v>
      </c>
    </row>
    <row r="3021" spans="1:12" ht="15.75" customHeight="1" x14ac:dyDescent="0.25">
      <c r="A3021" s="34">
        <v>42968</v>
      </c>
      <c r="B3021" s="33" t="s">
        <v>3039</v>
      </c>
      <c r="C3021" s="157">
        <v>64</v>
      </c>
      <c r="D3021" s="35" t="s">
        <v>199</v>
      </c>
      <c r="E3021" s="35" t="s">
        <v>570</v>
      </c>
      <c r="F3021" s="200">
        <v>310</v>
      </c>
      <c r="G3021" s="40">
        <v>1296</v>
      </c>
      <c r="H3021" s="38" t="s">
        <v>925</v>
      </c>
      <c r="I3021" s="48" t="s">
        <v>2983</v>
      </c>
      <c r="J3021" s="36" t="s">
        <v>118</v>
      </c>
      <c r="K3021" s="48" t="s">
        <v>10</v>
      </c>
      <c r="L3021" s="52" t="s">
        <v>10</v>
      </c>
    </row>
    <row r="3022" spans="1:12" ht="15.75" customHeight="1" x14ac:dyDescent="0.25">
      <c r="A3022" s="34">
        <v>42968</v>
      </c>
      <c r="B3022" s="33" t="s">
        <v>3039</v>
      </c>
      <c r="C3022" s="157">
        <v>65</v>
      </c>
      <c r="D3022" s="35" t="s">
        <v>91</v>
      </c>
      <c r="E3022" s="44" t="s">
        <v>117</v>
      </c>
      <c r="F3022" s="200">
        <v>10000</v>
      </c>
      <c r="G3022" s="40"/>
      <c r="H3022" s="38"/>
      <c r="I3022" s="48" t="s">
        <v>2983</v>
      </c>
      <c r="J3022" s="36" t="s">
        <v>118</v>
      </c>
      <c r="K3022" s="65" t="s">
        <v>2216</v>
      </c>
      <c r="L3022" s="52" t="s">
        <v>2990</v>
      </c>
    </row>
    <row r="3023" spans="1:12" ht="15.75" customHeight="1" x14ac:dyDescent="0.25">
      <c r="A3023" s="34">
        <v>42968</v>
      </c>
      <c r="B3023" s="33" t="s">
        <v>3039</v>
      </c>
      <c r="C3023" s="157">
        <v>65</v>
      </c>
      <c r="D3023" s="35" t="s">
        <v>926</v>
      </c>
      <c r="E3023" s="44" t="s">
        <v>117</v>
      </c>
      <c r="F3023" s="200">
        <v>18905</v>
      </c>
      <c r="G3023" s="40"/>
      <c r="H3023" s="38"/>
      <c r="I3023" s="48" t="s">
        <v>2983</v>
      </c>
      <c r="J3023" s="36" t="s">
        <v>118</v>
      </c>
      <c r="K3023" s="65" t="s">
        <v>2216</v>
      </c>
      <c r="L3023" s="52" t="s">
        <v>2990</v>
      </c>
    </row>
    <row r="3024" spans="1:12" ht="15.75" customHeight="1" x14ac:dyDescent="0.25">
      <c r="A3024" s="34">
        <v>42968</v>
      </c>
      <c r="B3024" s="33" t="s">
        <v>3039</v>
      </c>
      <c r="C3024" s="157">
        <v>65</v>
      </c>
      <c r="D3024" s="35" t="s">
        <v>720</v>
      </c>
      <c r="E3024" s="44" t="s">
        <v>117</v>
      </c>
      <c r="F3024" s="200">
        <v>16020</v>
      </c>
      <c r="G3024" s="40"/>
      <c r="H3024" s="38"/>
      <c r="I3024" s="48" t="s">
        <v>2983</v>
      </c>
      <c r="J3024" s="36" t="s">
        <v>118</v>
      </c>
      <c r="K3024" s="65" t="s">
        <v>2216</v>
      </c>
      <c r="L3024" s="52" t="s">
        <v>2990</v>
      </c>
    </row>
    <row r="3025" spans="1:12" ht="15.75" customHeight="1" x14ac:dyDescent="0.25">
      <c r="A3025" s="34">
        <v>42968</v>
      </c>
      <c r="B3025" s="33" t="s">
        <v>3039</v>
      </c>
      <c r="C3025" s="157">
        <v>99</v>
      </c>
      <c r="D3025" s="35" t="s">
        <v>711</v>
      </c>
      <c r="E3025" s="39" t="s">
        <v>274</v>
      </c>
      <c r="F3025" s="200">
        <v>250</v>
      </c>
      <c r="G3025" s="48">
        <v>3908</v>
      </c>
      <c r="H3025" s="48" t="s">
        <v>236</v>
      </c>
      <c r="I3025" s="48" t="s">
        <v>2983</v>
      </c>
      <c r="J3025" s="36" t="s">
        <v>118</v>
      </c>
      <c r="K3025" s="65" t="s">
        <v>2216</v>
      </c>
      <c r="L3025" s="52" t="s">
        <v>2990</v>
      </c>
    </row>
    <row r="3026" spans="1:12" ht="15.75" customHeight="1" x14ac:dyDescent="0.25">
      <c r="A3026" s="34">
        <v>42968</v>
      </c>
      <c r="B3026" s="33" t="s">
        <v>3039</v>
      </c>
      <c r="C3026" s="157">
        <v>100</v>
      </c>
      <c r="D3026" s="35" t="s">
        <v>711</v>
      </c>
      <c r="E3026" s="39" t="s">
        <v>928</v>
      </c>
      <c r="F3026" s="200">
        <v>1000</v>
      </c>
      <c r="G3026" s="48">
        <v>4056</v>
      </c>
      <c r="H3026" s="48" t="s">
        <v>286</v>
      </c>
      <c r="I3026" s="48" t="s">
        <v>2983</v>
      </c>
      <c r="J3026" s="36" t="s">
        <v>118</v>
      </c>
      <c r="K3026" s="65" t="s">
        <v>2216</v>
      </c>
      <c r="L3026" s="52" t="s">
        <v>2990</v>
      </c>
    </row>
    <row r="3027" spans="1:12" ht="15.75" customHeight="1" x14ac:dyDescent="0.25">
      <c r="A3027" s="34">
        <v>42968</v>
      </c>
      <c r="B3027" s="33" t="s">
        <v>3039</v>
      </c>
      <c r="C3027" s="157">
        <v>131</v>
      </c>
      <c r="D3027" s="35" t="s">
        <v>711</v>
      </c>
      <c r="E3027" s="39" t="s">
        <v>927</v>
      </c>
      <c r="F3027" s="200">
        <v>181.5</v>
      </c>
      <c r="G3027" s="48">
        <v>3666</v>
      </c>
      <c r="H3027" s="48" t="s">
        <v>752</v>
      </c>
      <c r="I3027" s="48" t="s">
        <v>2983</v>
      </c>
      <c r="J3027" s="36" t="s">
        <v>118</v>
      </c>
      <c r="K3027" s="65" t="s">
        <v>2216</v>
      </c>
      <c r="L3027" s="52" t="s">
        <v>2990</v>
      </c>
    </row>
    <row r="3028" spans="1:12" ht="15.75" customHeight="1" x14ac:dyDescent="0.25">
      <c r="A3028" s="34">
        <v>42968</v>
      </c>
      <c r="B3028" s="33" t="s">
        <v>3039</v>
      </c>
      <c r="C3028" s="157">
        <v>133</v>
      </c>
      <c r="D3028" s="35"/>
      <c r="E3028" s="44" t="s">
        <v>3321</v>
      </c>
      <c r="F3028" s="200">
        <v>3970.05</v>
      </c>
      <c r="G3028" s="40"/>
      <c r="H3028" s="38"/>
      <c r="I3028" s="48" t="s">
        <v>2983</v>
      </c>
      <c r="J3028" s="36" t="s">
        <v>118</v>
      </c>
      <c r="K3028" s="65" t="s">
        <v>2216</v>
      </c>
      <c r="L3028" s="52"/>
    </row>
    <row r="3029" spans="1:12" ht="15.75" customHeight="1" x14ac:dyDescent="0.25">
      <c r="A3029" s="34">
        <v>42969</v>
      </c>
      <c r="B3029" s="33" t="s">
        <v>3039</v>
      </c>
      <c r="C3029" s="157">
        <v>54</v>
      </c>
      <c r="D3029" s="35" t="s">
        <v>1027</v>
      </c>
      <c r="E3029" s="44" t="s">
        <v>1028</v>
      </c>
      <c r="F3029" s="200">
        <v>68</v>
      </c>
      <c r="G3029" s="40" t="s">
        <v>1029</v>
      </c>
      <c r="H3029" s="38"/>
      <c r="I3029" s="48" t="s">
        <v>2983</v>
      </c>
      <c r="J3029" s="36" t="s">
        <v>142</v>
      </c>
      <c r="K3029" s="48" t="s">
        <v>2977</v>
      </c>
      <c r="L3029" s="52" t="s">
        <v>2989</v>
      </c>
    </row>
    <row r="3030" spans="1:12" ht="15.75" customHeight="1" x14ac:dyDescent="0.25">
      <c r="A3030" s="34">
        <v>42969</v>
      </c>
      <c r="B3030" s="33" t="s">
        <v>3039</v>
      </c>
      <c r="C3030" s="157">
        <v>66</v>
      </c>
      <c r="D3030" s="35" t="s">
        <v>127</v>
      </c>
      <c r="E3030" s="39" t="s">
        <v>929</v>
      </c>
      <c r="F3030" s="200">
        <v>275</v>
      </c>
      <c r="G3030" s="48">
        <v>3545</v>
      </c>
      <c r="H3030" s="48" t="s">
        <v>597</v>
      </c>
      <c r="I3030" s="48" t="s">
        <v>2983</v>
      </c>
      <c r="J3030" s="36" t="s">
        <v>118</v>
      </c>
      <c r="K3030" s="65" t="s">
        <v>2216</v>
      </c>
      <c r="L3030" s="52" t="s">
        <v>2990</v>
      </c>
    </row>
    <row r="3031" spans="1:12" ht="15.75" customHeight="1" x14ac:dyDescent="0.25">
      <c r="A3031" s="34">
        <v>42969</v>
      </c>
      <c r="B3031" s="33" t="s">
        <v>3039</v>
      </c>
      <c r="C3031" s="157">
        <v>66</v>
      </c>
      <c r="D3031" s="35" t="s">
        <v>127</v>
      </c>
      <c r="E3031" s="39" t="s">
        <v>930</v>
      </c>
      <c r="F3031" s="200">
        <v>23000</v>
      </c>
      <c r="G3031" s="48">
        <v>4395</v>
      </c>
      <c r="H3031" s="48" t="s">
        <v>931</v>
      </c>
      <c r="I3031" s="48" t="s">
        <v>2983</v>
      </c>
      <c r="J3031" s="36" t="s">
        <v>118</v>
      </c>
      <c r="K3031" s="65" t="s">
        <v>2216</v>
      </c>
      <c r="L3031" s="52" t="s">
        <v>2990</v>
      </c>
    </row>
    <row r="3032" spans="1:12" ht="15.75" customHeight="1" x14ac:dyDescent="0.25">
      <c r="A3032" s="34">
        <v>42969</v>
      </c>
      <c r="B3032" s="33" t="s">
        <v>3039</v>
      </c>
      <c r="C3032" s="157">
        <v>67</v>
      </c>
      <c r="D3032" s="35" t="s">
        <v>711</v>
      </c>
      <c r="E3032" s="44" t="s">
        <v>932</v>
      </c>
      <c r="F3032" s="200">
        <v>2258.5</v>
      </c>
      <c r="G3032" s="40">
        <v>2958</v>
      </c>
      <c r="H3032" s="38" t="s">
        <v>129</v>
      </c>
      <c r="I3032" s="48" t="s">
        <v>2983</v>
      </c>
      <c r="J3032" s="36" t="s">
        <v>118</v>
      </c>
      <c r="K3032" s="65" t="s">
        <v>2216</v>
      </c>
      <c r="L3032" s="52" t="s">
        <v>2990</v>
      </c>
    </row>
    <row r="3033" spans="1:12" ht="15.75" customHeight="1" x14ac:dyDescent="0.25">
      <c r="A3033" s="34">
        <v>42969</v>
      </c>
      <c r="B3033" s="33" t="s">
        <v>3039</v>
      </c>
      <c r="C3033" s="157">
        <v>68</v>
      </c>
      <c r="D3033" s="35" t="s">
        <v>682</v>
      </c>
      <c r="E3033" s="39" t="s">
        <v>933</v>
      </c>
      <c r="F3033" s="200">
        <v>5000</v>
      </c>
      <c r="G3033" s="48">
        <v>4580</v>
      </c>
      <c r="H3033" s="48" t="s">
        <v>934</v>
      </c>
      <c r="I3033" s="48" t="s">
        <v>2983</v>
      </c>
      <c r="J3033" s="36" t="s">
        <v>118</v>
      </c>
      <c r="K3033" s="65" t="s">
        <v>2216</v>
      </c>
      <c r="L3033" s="52" t="s">
        <v>2990</v>
      </c>
    </row>
    <row r="3034" spans="1:12" ht="15.75" customHeight="1" x14ac:dyDescent="0.25">
      <c r="A3034" s="34">
        <v>42969</v>
      </c>
      <c r="B3034" s="33" t="s">
        <v>3039</v>
      </c>
      <c r="C3034" s="157">
        <v>68</v>
      </c>
      <c r="D3034" s="35" t="s">
        <v>682</v>
      </c>
      <c r="E3034" s="39" t="s">
        <v>933</v>
      </c>
      <c r="F3034" s="200">
        <v>5000</v>
      </c>
      <c r="G3034" s="48">
        <v>4583</v>
      </c>
      <c r="H3034" s="48" t="s">
        <v>935</v>
      </c>
      <c r="I3034" s="48" t="s">
        <v>2983</v>
      </c>
      <c r="J3034" s="36" t="s">
        <v>118</v>
      </c>
      <c r="K3034" s="65" t="s">
        <v>2216</v>
      </c>
      <c r="L3034" s="52" t="s">
        <v>2990</v>
      </c>
    </row>
    <row r="3035" spans="1:12" ht="15.75" customHeight="1" x14ac:dyDescent="0.25">
      <c r="A3035" s="34">
        <v>42969</v>
      </c>
      <c r="B3035" s="33" t="s">
        <v>3039</v>
      </c>
      <c r="C3035" s="157">
        <v>69</v>
      </c>
      <c r="D3035" s="35" t="s">
        <v>271</v>
      </c>
      <c r="E3035" s="39" t="s">
        <v>852</v>
      </c>
      <c r="F3035" s="200">
        <v>300</v>
      </c>
      <c r="G3035" s="48">
        <v>619</v>
      </c>
      <c r="H3035" s="48" t="s">
        <v>853</v>
      </c>
      <c r="I3035" s="48" t="s">
        <v>2983</v>
      </c>
      <c r="J3035" s="36" t="s">
        <v>118</v>
      </c>
      <c r="K3035" s="65" t="s">
        <v>2216</v>
      </c>
      <c r="L3035" s="52" t="s">
        <v>2990</v>
      </c>
    </row>
    <row r="3036" spans="1:12" ht="15.75" customHeight="1" x14ac:dyDescent="0.25">
      <c r="A3036" s="34">
        <v>42969</v>
      </c>
      <c r="B3036" s="33" t="s">
        <v>3039</v>
      </c>
      <c r="C3036" s="157">
        <v>69</v>
      </c>
      <c r="D3036" s="35" t="s">
        <v>271</v>
      </c>
      <c r="E3036" s="39" t="s">
        <v>852</v>
      </c>
      <c r="F3036" s="200">
        <v>300</v>
      </c>
      <c r="G3036" s="48">
        <v>619</v>
      </c>
      <c r="H3036" s="48" t="s">
        <v>936</v>
      </c>
      <c r="I3036" s="48" t="s">
        <v>2983</v>
      </c>
      <c r="J3036" s="36" t="s">
        <v>118</v>
      </c>
      <c r="K3036" s="65" t="s">
        <v>2216</v>
      </c>
      <c r="L3036" s="52" t="s">
        <v>2990</v>
      </c>
    </row>
    <row r="3037" spans="1:12" ht="15.75" customHeight="1" x14ac:dyDescent="0.25">
      <c r="A3037" s="34">
        <v>42969</v>
      </c>
      <c r="B3037" s="33" t="s">
        <v>3039</v>
      </c>
      <c r="C3037" s="157">
        <v>70</v>
      </c>
      <c r="D3037" s="35" t="s">
        <v>362</v>
      </c>
      <c r="E3037" s="39" t="s">
        <v>942</v>
      </c>
      <c r="F3037" s="200">
        <v>3000</v>
      </c>
      <c r="G3037" s="40">
        <v>4606</v>
      </c>
      <c r="H3037" s="38" t="s">
        <v>943</v>
      </c>
      <c r="I3037" s="48" t="s">
        <v>2983</v>
      </c>
      <c r="J3037" s="36" t="s">
        <v>118</v>
      </c>
      <c r="K3037" s="65" t="s">
        <v>2216</v>
      </c>
      <c r="L3037" s="52" t="s">
        <v>2990</v>
      </c>
    </row>
    <row r="3038" spans="1:12" ht="15.75" customHeight="1" x14ac:dyDescent="0.25">
      <c r="A3038" s="34">
        <v>42969</v>
      </c>
      <c r="B3038" s="33" t="s">
        <v>3039</v>
      </c>
      <c r="C3038" s="157">
        <v>71</v>
      </c>
      <c r="D3038" s="35" t="s">
        <v>937</v>
      </c>
      <c r="E3038" s="44" t="s">
        <v>938</v>
      </c>
      <c r="F3038" s="200">
        <v>650</v>
      </c>
      <c r="G3038" s="40">
        <v>4439</v>
      </c>
      <c r="H3038" s="38"/>
      <c r="I3038" s="48" t="s">
        <v>2983</v>
      </c>
      <c r="J3038" s="36" t="s">
        <v>118</v>
      </c>
      <c r="K3038" s="65" t="s">
        <v>2216</v>
      </c>
      <c r="L3038" s="52" t="s">
        <v>2990</v>
      </c>
    </row>
    <row r="3039" spans="1:12" ht="15.75" customHeight="1" x14ac:dyDescent="0.25">
      <c r="A3039" s="34">
        <v>42969</v>
      </c>
      <c r="B3039" s="33" t="s">
        <v>3039</v>
      </c>
      <c r="C3039" s="157">
        <v>71</v>
      </c>
      <c r="D3039" s="35" t="s">
        <v>939</v>
      </c>
      <c r="E3039" s="44" t="s">
        <v>117</v>
      </c>
      <c r="F3039" s="200">
        <v>5600</v>
      </c>
      <c r="G3039" s="40"/>
      <c r="H3039" s="38"/>
      <c r="I3039" s="48" t="s">
        <v>2983</v>
      </c>
      <c r="J3039" s="36" t="s">
        <v>118</v>
      </c>
      <c r="K3039" s="65" t="s">
        <v>2216</v>
      </c>
      <c r="L3039" s="52" t="s">
        <v>2990</v>
      </c>
    </row>
    <row r="3040" spans="1:12" ht="15.75" customHeight="1" x14ac:dyDescent="0.25">
      <c r="A3040" s="34">
        <v>42969</v>
      </c>
      <c r="B3040" s="33" t="s">
        <v>3039</v>
      </c>
      <c r="C3040" s="157">
        <v>71</v>
      </c>
      <c r="D3040" s="35" t="s">
        <v>939</v>
      </c>
      <c r="E3040" s="44" t="s">
        <v>117</v>
      </c>
      <c r="F3040" s="200">
        <v>11000</v>
      </c>
      <c r="G3040" s="40"/>
      <c r="H3040" s="38"/>
      <c r="I3040" s="48" t="s">
        <v>2983</v>
      </c>
      <c r="J3040" s="36" t="s">
        <v>118</v>
      </c>
      <c r="K3040" s="65" t="s">
        <v>2216</v>
      </c>
      <c r="L3040" s="52" t="s">
        <v>2990</v>
      </c>
    </row>
    <row r="3041" spans="1:12" ht="15.75" customHeight="1" x14ac:dyDescent="0.25">
      <c r="A3041" s="34">
        <v>42969</v>
      </c>
      <c r="B3041" s="33" t="s">
        <v>3039</v>
      </c>
      <c r="C3041" s="157">
        <v>71</v>
      </c>
      <c r="D3041" s="35" t="s">
        <v>939</v>
      </c>
      <c r="E3041" s="44" t="s">
        <v>117</v>
      </c>
      <c r="F3041" s="200">
        <v>11000</v>
      </c>
      <c r="G3041" s="40"/>
      <c r="H3041" s="38"/>
      <c r="I3041" s="48" t="s">
        <v>2983</v>
      </c>
      <c r="J3041" s="36" t="s">
        <v>118</v>
      </c>
      <c r="K3041" s="65" t="s">
        <v>2216</v>
      </c>
      <c r="L3041" s="52" t="s">
        <v>2990</v>
      </c>
    </row>
    <row r="3042" spans="1:12" ht="15.75" customHeight="1" x14ac:dyDescent="0.25">
      <c r="A3042" s="34">
        <v>42969</v>
      </c>
      <c r="B3042" s="33" t="s">
        <v>3039</v>
      </c>
      <c r="C3042" s="157">
        <v>71</v>
      </c>
      <c r="D3042" s="35" t="s">
        <v>939</v>
      </c>
      <c r="E3042" s="44" t="s">
        <v>117</v>
      </c>
      <c r="F3042" s="200">
        <v>17000</v>
      </c>
      <c r="G3042" s="40"/>
      <c r="H3042" s="38"/>
      <c r="I3042" s="48" t="s">
        <v>2983</v>
      </c>
      <c r="J3042" s="36" t="s">
        <v>118</v>
      </c>
      <c r="K3042" s="65" t="s">
        <v>2216</v>
      </c>
      <c r="L3042" s="52" t="s">
        <v>2990</v>
      </c>
    </row>
    <row r="3043" spans="1:12" ht="15.75" customHeight="1" x14ac:dyDescent="0.25">
      <c r="A3043" s="34">
        <v>42969</v>
      </c>
      <c r="B3043" s="33" t="s">
        <v>3039</v>
      </c>
      <c r="C3043" s="157">
        <v>71</v>
      </c>
      <c r="D3043" s="35" t="s">
        <v>940</v>
      </c>
      <c r="E3043" s="39" t="s">
        <v>941</v>
      </c>
      <c r="F3043" s="200">
        <v>10992</v>
      </c>
      <c r="G3043" s="40"/>
      <c r="H3043" s="38"/>
      <c r="I3043" s="48" t="s">
        <v>2983</v>
      </c>
      <c r="J3043" s="36" t="s">
        <v>118</v>
      </c>
      <c r="K3043" s="65" t="s">
        <v>2216</v>
      </c>
      <c r="L3043" s="52" t="s">
        <v>2990</v>
      </c>
    </row>
    <row r="3044" spans="1:12" ht="15.75" customHeight="1" x14ac:dyDescent="0.25">
      <c r="A3044" s="34">
        <v>42969</v>
      </c>
      <c r="B3044" s="33" t="s">
        <v>3039</v>
      </c>
      <c r="C3044" s="157">
        <v>71</v>
      </c>
      <c r="D3044" s="35" t="s">
        <v>625</v>
      </c>
      <c r="E3044" s="39" t="s">
        <v>117</v>
      </c>
      <c r="F3044" s="200">
        <v>905.5</v>
      </c>
      <c r="G3044" s="40"/>
      <c r="H3044" s="38"/>
      <c r="I3044" s="48" t="s">
        <v>2983</v>
      </c>
      <c r="J3044" s="36" t="s">
        <v>118</v>
      </c>
      <c r="K3044" s="65" t="s">
        <v>2216</v>
      </c>
      <c r="L3044" s="52" t="s">
        <v>2990</v>
      </c>
    </row>
    <row r="3045" spans="1:12" ht="15.75" customHeight="1" x14ac:dyDescent="0.25">
      <c r="A3045" s="34">
        <v>42970</v>
      </c>
      <c r="B3045" s="33" t="s">
        <v>3039</v>
      </c>
      <c r="C3045" s="157">
        <v>17</v>
      </c>
      <c r="D3045" s="35" t="s">
        <v>682</v>
      </c>
      <c r="E3045" s="39" t="s">
        <v>946</v>
      </c>
      <c r="F3045" s="200">
        <v>55</v>
      </c>
      <c r="G3045" s="40" t="s">
        <v>71</v>
      </c>
      <c r="H3045" s="38" t="s">
        <v>71</v>
      </c>
      <c r="I3045" s="48" t="s">
        <v>2983</v>
      </c>
      <c r="J3045" s="36" t="s">
        <v>142</v>
      </c>
      <c r="K3045" s="48" t="s">
        <v>2979</v>
      </c>
      <c r="L3045" s="52" t="s">
        <v>2979</v>
      </c>
    </row>
    <row r="3046" spans="1:12" ht="15.75" customHeight="1" x14ac:dyDescent="0.25">
      <c r="A3046" s="34">
        <v>42970</v>
      </c>
      <c r="B3046" s="33" t="s">
        <v>3039</v>
      </c>
      <c r="C3046" s="157">
        <v>18</v>
      </c>
      <c r="D3046" s="35" t="s">
        <v>951</v>
      </c>
      <c r="E3046" s="39" t="s">
        <v>952</v>
      </c>
      <c r="F3046" s="200">
        <v>142.5</v>
      </c>
      <c r="G3046" s="40" t="s">
        <v>71</v>
      </c>
      <c r="H3046" s="38" t="s">
        <v>71</v>
      </c>
      <c r="I3046" s="48" t="s">
        <v>2983</v>
      </c>
      <c r="J3046" s="36" t="s">
        <v>142</v>
      </c>
      <c r="K3046" s="48" t="s">
        <v>46</v>
      </c>
      <c r="L3046" s="52" t="s">
        <v>46</v>
      </c>
    </row>
    <row r="3047" spans="1:12" ht="15.75" customHeight="1" x14ac:dyDescent="0.25">
      <c r="A3047" s="34">
        <v>42970</v>
      </c>
      <c r="B3047" s="33" t="s">
        <v>3039</v>
      </c>
      <c r="C3047" s="157">
        <v>54</v>
      </c>
      <c r="D3047" s="35" t="s">
        <v>532</v>
      </c>
      <c r="E3047" s="39" t="s">
        <v>947</v>
      </c>
      <c r="F3047" s="200">
        <v>100</v>
      </c>
      <c r="G3047" s="40" t="s">
        <v>71</v>
      </c>
      <c r="H3047" s="38" t="s">
        <v>71</v>
      </c>
      <c r="I3047" s="48" t="s">
        <v>2983</v>
      </c>
      <c r="J3047" s="36" t="s">
        <v>142</v>
      </c>
      <c r="K3047" s="48" t="s">
        <v>2980</v>
      </c>
      <c r="L3047" s="52" t="s">
        <v>2989</v>
      </c>
    </row>
    <row r="3048" spans="1:12" ht="15.75" customHeight="1" x14ac:dyDescent="0.25">
      <c r="A3048" s="34">
        <v>42970</v>
      </c>
      <c r="B3048" s="33" t="s">
        <v>3039</v>
      </c>
      <c r="C3048" s="157">
        <v>72</v>
      </c>
      <c r="D3048" s="35" t="s">
        <v>271</v>
      </c>
      <c r="E3048" s="39" t="s">
        <v>944</v>
      </c>
      <c r="F3048" s="200">
        <v>11153.85</v>
      </c>
      <c r="G3048" s="48">
        <v>4212</v>
      </c>
      <c r="H3048" s="48" t="s">
        <v>749</v>
      </c>
      <c r="I3048" s="48" t="s">
        <v>2983</v>
      </c>
      <c r="J3048" s="36" t="s">
        <v>118</v>
      </c>
      <c r="K3048" s="65" t="s">
        <v>2216</v>
      </c>
      <c r="L3048" s="52" t="s">
        <v>2990</v>
      </c>
    </row>
    <row r="3049" spans="1:12" ht="15.75" customHeight="1" x14ac:dyDescent="0.25">
      <c r="A3049" s="34">
        <v>42970</v>
      </c>
      <c r="B3049" s="33" t="s">
        <v>3039</v>
      </c>
      <c r="C3049" s="157">
        <v>72</v>
      </c>
      <c r="D3049" s="35" t="s">
        <v>271</v>
      </c>
      <c r="E3049" s="39" t="s">
        <v>546</v>
      </c>
      <c r="F3049" s="200">
        <v>4000</v>
      </c>
      <c r="G3049" s="48">
        <v>4152</v>
      </c>
      <c r="H3049" s="48" t="s">
        <v>232</v>
      </c>
      <c r="I3049" s="48" t="s">
        <v>2983</v>
      </c>
      <c r="J3049" s="36" t="s">
        <v>118</v>
      </c>
      <c r="K3049" s="65" t="s">
        <v>2216</v>
      </c>
      <c r="L3049" s="52" t="s">
        <v>2990</v>
      </c>
    </row>
    <row r="3050" spans="1:12" ht="15.75" customHeight="1" x14ac:dyDescent="0.25">
      <c r="A3050" s="34">
        <v>42970</v>
      </c>
      <c r="B3050" s="33" t="s">
        <v>3039</v>
      </c>
      <c r="C3050" s="157">
        <v>73</v>
      </c>
      <c r="D3050" s="35" t="s">
        <v>711</v>
      </c>
      <c r="E3050" s="39" t="s">
        <v>699</v>
      </c>
      <c r="F3050" s="200">
        <v>1000</v>
      </c>
      <c r="G3050" s="48">
        <v>4204</v>
      </c>
      <c r="H3050" s="48" t="s">
        <v>645</v>
      </c>
      <c r="I3050" s="48" t="s">
        <v>2983</v>
      </c>
      <c r="J3050" s="36" t="s">
        <v>118</v>
      </c>
      <c r="K3050" s="65" t="s">
        <v>2216</v>
      </c>
      <c r="L3050" s="52" t="s">
        <v>2990</v>
      </c>
    </row>
    <row r="3051" spans="1:12" ht="15.75" customHeight="1" x14ac:dyDescent="0.25">
      <c r="A3051" s="34">
        <v>42970</v>
      </c>
      <c r="B3051" s="33" t="s">
        <v>3039</v>
      </c>
      <c r="C3051" s="157">
        <v>73</v>
      </c>
      <c r="D3051" s="35" t="s">
        <v>711</v>
      </c>
      <c r="E3051" s="39" t="s">
        <v>699</v>
      </c>
      <c r="F3051" s="200">
        <v>50</v>
      </c>
      <c r="G3051" s="48">
        <v>4050</v>
      </c>
      <c r="H3051" s="48" t="s">
        <v>945</v>
      </c>
      <c r="I3051" s="48" t="s">
        <v>2983</v>
      </c>
      <c r="J3051" s="36" t="s">
        <v>118</v>
      </c>
      <c r="K3051" s="65" t="s">
        <v>2216</v>
      </c>
      <c r="L3051" s="52" t="s">
        <v>2990</v>
      </c>
    </row>
    <row r="3052" spans="1:12" ht="15.75" customHeight="1" x14ac:dyDescent="0.25">
      <c r="A3052" s="34">
        <v>42970</v>
      </c>
      <c r="B3052" s="33" t="s">
        <v>3039</v>
      </c>
      <c r="C3052" s="157">
        <v>74</v>
      </c>
      <c r="D3052" s="35" t="s">
        <v>248</v>
      </c>
      <c r="E3052" s="39" t="s">
        <v>117</v>
      </c>
      <c r="F3052" s="200">
        <v>165</v>
      </c>
      <c r="G3052" s="40"/>
      <c r="H3052" s="38"/>
      <c r="I3052" s="48" t="s">
        <v>2983</v>
      </c>
      <c r="J3052" s="36" t="s">
        <v>118</v>
      </c>
      <c r="K3052" s="65" t="s">
        <v>2216</v>
      </c>
      <c r="L3052" s="52" t="s">
        <v>2990</v>
      </c>
    </row>
    <row r="3053" spans="1:12" ht="15.75" customHeight="1" x14ac:dyDescent="0.25">
      <c r="A3053" s="34">
        <v>42970</v>
      </c>
      <c r="B3053" s="33" t="s">
        <v>3039</v>
      </c>
      <c r="C3053" s="157">
        <v>74</v>
      </c>
      <c r="D3053" s="35" t="s">
        <v>248</v>
      </c>
      <c r="E3053" s="39" t="s">
        <v>117</v>
      </c>
      <c r="F3053" s="200">
        <v>80</v>
      </c>
      <c r="G3053" s="40">
        <v>1866</v>
      </c>
      <c r="H3053" s="38" t="s">
        <v>948</v>
      </c>
      <c r="I3053" s="48" t="s">
        <v>2983</v>
      </c>
      <c r="J3053" s="36" t="s">
        <v>118</v>
      </c>
      <c r="K3053" s="65" t="s">
        <v>2216</v>
      </c>
      <c r="L3053" s="52" t="s">
        <v>2990</v>
      </c>
    </row>
    <row r="3054" spans="1:12" ht="15.75" customHeight="1" x14ac:dyDescent="0.25">
      <c r="A3054" s="34">
        <v>42970</v>
      </c>
      <c r="B3054" s="33" t="s">
        <v>3039</v>
      </c>
      <c r="C3054" s="157">
        <v>74</v>
      </c>
      <c r="D3054" s="35" t="s">
        <v>625</v>
      </c>
      <c r="E3054" s="39" t="s">
        <v>117</v>
      </c>
      <c r="F3054" s="200">
        <v>300.5</v>
      </c>
      <c r="G3054" s="40">
        <v>3624</v>
      </c>
      <c r="H3054" s="38" t="s">
        <v>949</v>
      </c>
      <c r="I3054" s="48" t="s">
        <v>2983</v>
      </c>
      <c r="J3054" s="36" t="s">
        <v>118</v>
      </c>
      <c r="K3054" s="65" t="s">
        <v>2216</v>
      </c>
      <c r="L3054" s="52" t="s">
        <v>2990</v>
      </c>
    </row>
    <row r="3055" spans="1:12" ht="15.75" customHeight="1" x14ac:dyDescent="0.25">
      <c r="A3055" s="34">
        <v>42970</v>
      </c>
      <c r="B3055" s="33" t="s">
        <v>3039</v>
      </c>
      <c r="C3055" s="157">
        <v>74</v>
      </c>
      <c r="D3055" s="35" t="s">
        <v>625</v>
      </c>
      <c r="E3055" s="39" t="s">
        <v>117</v>
      </c>
      <c r="F3055" s="200">
        <v>55.75</v>
      </c>
      <c r="G3055" s="40">
        <v>2169</v>
      </c>
      <c r="H3055" s="38" t="s">
        <v>353</v>
      </c>
      <c r="I3055" s="48" t="s">
        <v>2983</v>
      </c>
      <c r="J3055" s="36" t="s">
        <v>118</v>
      </c>
      <c r="K3055" s="65" t="s">
        <v>2216</v>
      </c>
      <c r="L3055" s="52" t="s">
        <v>2990</v>
      </c>
    </row>
    <row r="3056" spans="1:12" ht="15.75" customHeight="1" x14ac:dyDescent="0.25">
      <c r="A3056" s="34">
        <v>42970</v>
      </c>
      <c r="B3056" s="33" t="s">
        <v>3039</v>
      </c>
      <c r="C3056" s="157">
        <v>74</v>
      </c>
      <c r="D3056" s="35" t="s">
        <v>625</v>
      </c>
      <c r="E3056" s="39" t="s">
        <v>117</v>
      </c>
      <c r="F3056" s="200">
        <v>246</v>
      </c>
      <c r="G3056" s="40"/>
      <c r="H3056" s="38"/>
      <c r="I3056" s="48" t="s">
        <v>2983</v>
      </c>
      <c r="J3056" s="36" t="s">
        <v>118</v>
      </c>
      <c r="K3056" s="65" t="s">
        <v>2216</v>
      </c>
      <c r="L3056" s="52" t="s">
        <v>2990</v>
      </c>
    </row>
    <row r="3057" spans="1:12" ht="15.75" customHeight="1" x14ac:dyDescent="0.25">
      <c r="A3057" s="34">
        <v>42970</v>
      </c>
      <c r="B3057" s="33" t="s">
        <v>3039</v>
      </c>
      <c r="C3057" s="157">
        <v>74</v>
      </c>
      <c r="D3057" s="35" t="s">
        <v>818</v>
      </c>
      <c r="E3057" s="39" t="s">
        <v>117</v>
      </c>
      <c r="F3057" s="200">
        <v>2200</v>
      </c>
      <c r="G3057" s="40"/>
      <c r="H3057" s="38"/>
      <c r="I3057" s="48" t="s">
        <v>2983</v>
      </c>
      <c r="J3057" s="36" t="s">
        <v>118</v>
      </c>
      <c r="K3057" s="65" t="s">
        <v>2216</v>
      </c>
      <c r="L3057" s="52" t="s">
        <v>2990</v>
      </c>
    </row>
    <row r="3058" spans="1:12" ht="15.75" customHeight="1" x14ac:dyDescent="0.25">
      <c r="A3058" s="34">
        <v>42970</v>
      </c>
      <c r="B3058" s="33" t="s">
        <v>3039</v>
      </c>
      <c r="C3058" s="157">
        <v>74</v>
      </c>
      <c r="D3058" s="35" t="s">
        <v>818</v>
      </c>
      <c r="E3058" s="39" t="s">
        <v>117</v>
      </c>
      <c r="F3058" s="200">
        <v>11700</v>
      </c>
      <c r="G3058" s="40"/>
      <c r="H3058" s="38"/>
      <c r="I3058" s="48" t="s">
        <v>2983</v>
      </c>
      <c r="J3058" s="36" t="s">
        <v>118</v>
      </c>
      <c r="K3058" s="65" t="s">
        <v>2216</v>
      </c>
      <c r="L3058" s="52" t="s">
        <v>2990</v>
      </c>
    </row>
    <row r="3059" spans="1:12" ht="15.75" customHeight="1" x14ac:dyDescent="0.25">
      <c r="A3059" s="34">
        <v>42970</v>
      </c>
      <c r="B3059" s="33" t="s">
        <v>3039</v>
      </c>
      <c r="C3059" s="157">
        <v>107</v>
      </c>
      <c r="D3059" s="35"/>
      <c r="E3059" s="39" t="s">
        <v>391</v>
      </c>
      <c r="F3059" s="200">
        <v>10000</v>
      </c>
      <c r="G3059" s="48">
        <v>3794</v>
      </c>
      <c r="H3059" s="38" t="s">
        <v>131</v>
      </c>
      <c r="I3059" s="59" t="s">
        <v>2983</v>
      </c>
      <c r="J3059" s="36" t="s">
        <v>118</v>
      </c>
      <c r="K3059" s="65" t="s">
        <v>2216</v>
      </c>
      <c r="L3059" s="52" t="s">
        <v>2990</v>
      </c>
    </row>
    <row r="3060" spans="1:12" ht="15.75" customHeight="1" x14ac:dyDescent="0.25">
      <c r="A3060" s="34">
        <v>42970</v>
      </c>
      <c r="B3060" s="33" t="s">
        <v>3039</v>
      </c>
      <c r="C3060" s="157">
        <v>107</v>
      </c>
      <c r="D3060" s="35" t="s">
        <v>711</v>
      </c>
      <c r="E3060" s="39" t="s">
        <v>391</v>
      </c>
      <c r="F3060" s="200">
        <v>15000</v>
      </c>
      <c r="G3060" s="48">
        <v>3794</v>
      </c>
      <c r="H3060" s="38" t="s">
        <v>131</v>
      </c>
      <c r="I3060" s="59" t="s">
        <v>2983</v>
      </c>
      <c r="J3060" s="36" t="s">
        <v>118</v>
      </c>
      <c r="K3060" s="65" t="s">
        <v>2216</v>
      </c>
      <c r="L3060" s="52" t="s">
        <v>2990</v>
      </c>
    </row>
    <row r="3061" spans="1:12" ht="15.75" customHeight="1" x14ac:dyDescent="0.25">
      <c r="A3061" s="34">
        <v>42970</v>
      </c>
      <c r="B3061" s="33" t="s">
        <v>3039</v>
      </c>
      <c r="C3061" s="157">
        <v>125</v>
      </c>
      <c r="D3061" s="35" t="s">
        <v>950</v>
      </c>
      <c r="E3061" s="39" t="s">
        <v>258</v>
      </c>
      <c r="F3061" s="200">
        <v>450</v>
      </c>
      <c r="G3061" s="40">
        <v>4439</v>
      </c>
      <c r="H3061" s="38" t="s">
        <v>716</v>
      </c>
      <c r="I3061" s="48" t="s">
        <v>2983</v>
      </c>
      <c r="J3061" s="36" t="s">
        <v>118</v>
      </c>
      <c r="K3061" s="48" t="s">
        <v>10</v>
      </c>
      <c r="L3061" s="52" t="s">
        <v>10</v>
      </c>
    </row>
    <row r="3062" spans="1:12" ht="15.75" customHeight="1" x14ac:dyDescent="0.25">
      <c r="A3062" s="137">
        <v>42970</v>
      </c>
      <c r="B3062" s="217" t="s">
        <v>3039</v>
      </c>
      <c r="C3062" s="159">
        <v>128</v>
      </c>
      <c r="D3062" s="138"/>
      <c r="E3062" s="138" t="s">
        <v>3238</v>
      </c>
      <c r="F3062" s="205">
        <v>10000</v>
      </c>
      <c r="G3062" s="138"/>
      <c r="H3062" s="138"/>
      <c r="I3062" s="138" t="s">
        <v>2983</v>
      </c>
      <c r="J3062" s="138" t="s">
        <v>118</v>
      </c>
      <c r="K3062" s="138" t="s">
        <v>2216</v>
      </c>
      <c r="L3062" s="138"/>
    </row>
    <row r="3063" spans="1:12" ht="15.75" customHeight="1" x14ac:dyDescent="0.25">
      <c r="A3063" s="34">
        <v>42971</v>
      </c>
      <c r="B3063" s="33" t="s">
        <v>3039</v>
      </c>
      <c r="C3063" s="157">
        <v>28</v>
      </c>
      <c r="D3063" s="35" t="s">
        <v>836</v>
      </c>
      <c r="E3063" s="39" t="s">
        <v>955</v>
      </c>
      <c r="F3063" s="200">
        <v>300</v>
      </c>
      <c r="G3063" s="40" t="s">
        <v>71</v>
      </c>
      <c r="H3063" s="38" t="s">
        <v>71</v>
      </c>
      <c r="I3063" s="48" t="s">
        <v>2983</v>
      </c>
      <c r="J3063" s="36" t="s">
        <v>142</v>
      </c>
      <c r="K3063" s="48" t="s">
        <v>2980</v>
      </c>
      <c r="L3063" s="52" t="s">
        <v>2989</v>
      </c>
    </row>
    <row r="3064" spans="1:12" ht="15.75" customHeight="1" x14ac:dyDescent="0.25">
      <c r="A3064" s="34">
        <v>42971</v>
      </c>
      <c r="B3064" s="33" t="s">
        <v>3039</v>
      </c>
      <c r="C3064" s="157">
        <v>96</v>
      </c>
      <c r="D3064" s="35" t="s">
        <v>171</v>
      </c>
      <c r="E3064" s="39" t="s">
        <v>117</v>
      </c>
      <c r="F3064" s="200">
        <v>2089.5</v>
      </c>
      <c r="G3064" s="40"/>
      <c r="H3064" s="38"/>
      <c r="I3064" s="48" t="s">
        <v>2983</v>
      </c>
      <c r="J3064" s="36" t="s">
        <v>118</v>
      </c>
      <c r="K3064" s="65" t="s">
        <v>2216</v>
      </c>
      <c r="L3064" s="52" t="s">
        <v>2990</v>
      </c>
    </row>
    <row r="3065" spans="1:12" ht="15.75" customHeight="1" x14ac:dyDescent="0.25">
      <c r="A3065" s="34">
        <v>42971</v>
      </c>
      <c r="B3065" s="33" t="s">
        <v>3039</v>
      </c>
      <c r="C3065" s="157">
        <v>97</v>
      </c>
      <c r="D3065" s="35" t="s">
        <v>625</v>
      </c>
      <c r="E3065" s="39" t="s">
        <v>117</v>
      </c>
      <c r="F3065" s="200">
        <v>72</v>
      </c>
      <c r="G3065" s="40">
        <v>3908</v>
      </c>
      <c r="H3065" s="38" t="s">
        <v>236</v>
      </c>
      <c r="I3065" s="48" t="s">
        <v>2983</v>
      </c>
      <c r="J3065" s="36" t="s">
        <v>118</v>
      </c>
      <c r="K3065" s="65" t="s">
        <v>2216</v>
      </c>
      <c r="L3065" s="52" t="s">
        <v>2990</v>
      </c>
    </row>
    <row r="3066" spans="1:12" ht="15.75" customHeight="1" x14ac:dyDescent="0.25">
      <c r="A3066" s="34">
        <v>42971</v>
      </c>
      <c r="B3066" s="33" t="s">
        <v>3039</v>
      </c>
      <c r="C3066" s="157">
        <v>97</v>
      </c>
      <c r="D3066" s="35" t="s">
        <v>625</v>
      </c>
      <c r="E3066" s="39" t="s">
        <v>117</v>
      </c>
      <c r="F3066" s="200">
        <v>285</v>
      </c>
      <c r="G3066" s="40">
        <v>3560</v>
      </c>
      <c r="H3066" s="38" t="s">
        <v>953</v>
      </c>
      <c r="I3066" s="48" t="s">
        <v>2983</v>
      </c>
      <c r="J3066" s="36" t="s">
        <v>118</v>
      </c>
      <c r="K3066" s="65" t="s">
        <v>2216</v>
      </c>
      <c r="L3066" s="52" t="s">
        <v>2990</v>
      </c>
    </row>
    <row r="3067" spans="1:12" ht="15.75" customHeight="1" x14ac:dyDescent="0.25">
      <c r="A3067" s="34">
        <v>42971</v>
      </c>
      <c r="B3067" s="33" t="s">
        <v>3039</v>
      </c>
      <c r="C3067" s="157">
        <v>97</v>
      </c>
      <c r="D3067" s="35" t="s">
        <v>625</v>
      </c>
      <c r="E3067" s="39" t="s">
        <v>117</v>
      </c>
      <c r="F3067" s="200">
        <v>2000</v>
      </c>
      <c r="G3067" s="40">
        <v>3293</v>
      </c>
      <c r="H3067" s="38" t="s">
        <v>954</v>
      </c>
      <c r="I3067" s="48" t="s">
        <v>2983</v>
      </c>
      <c r="J3067" s="36" t="s">
        <v>118</v>
      </c>
      <c r="K3067" s="65" t="s">
        <v>2216</v>
      </c>
      <c r="L3067" s="52" t="s">
        <v>2990</v>
      </c>
    </row>
    <row r="3068" spans="1:12" ht="15.75" customHeight="1" x14ac:dyDescent="0.25">
      <c r="A3068" s="34">
        <v>42971</v>
      </c>
      <c r="B3068" s="33" t="s">
        <v>3039</v>
      </c>
      <c r="C3068" s="157">
        <v>98</v>
      </c>
      <c r="D3068" s="35" t="s">
        <v>625</v>
      </c>
      <c r="E3068" s="39" t="s">
        <v>117</v>
      </c>
      <c r="F3068" s="200">
        <v>2524</v>
      </c>
      <c r="G3068" s="40"/>
      <c r="H3068" s="38"/>
      <c r="I3068" s="48" t="s">
        <v>2983</v>
      </c>
      <c r="J3068" s="36" t="s">
        <v>118</v>
      </c>
      <c r="K3068" s="65" t="s">
        <v>2216</v>
      </c>
      <c r="L3068" s="52" t="s">
        <v>2990</v>
      </c>
    </row>
    <row r="3069" spans="1:12" ht="15.75" customHeight="1" x14ac:dyDescent="0.25">
      <c r="A3069" s="137">
        <v>42973</v>
      </c>
      <c r="B3069" s="217" t="s">
        <v>3039</v>
      </c>
      <c r="C3069" s="159">
        <v>54</v>
      </c>
      <c r="D3069" s="138"/>
      <c r="E3069" s="138" t="s">
        <v>3280</v>
      </c>
      <c r="F3069" s="205">
        <v>220</v>
      </c>
      <c r="G3069" s="138"/>
      <c r="H3069" s="138"/>
      <c r="I3069" s="138" t="s">
        <v>2983</v>
      </c>
      <c r="J3069" s="138" t="s">
        <v>142</v>
      </c>
      <c r="K3069" s="52" t="s">
        <v>2989</v>
      </c>
      <c r="L3069" s="138"/>
    </row>
    <row r="3070" spans="1:12" ht="15.75" customHeight="1" x14ac:dyDescent="0.25">
      <c r="A3070" s="137">
        <v>42973</v>
      </c>
      <c r="B3070" s="217" t="s">
        <v>3039</v>
      </c>
      <c r="C3070" s="159">
        <v>54</v>
      </c>
      <c r="D3070" s="138"/>
      <c r="E3070" s="138" t="s">
        <v>3280</v>
      </c>
      <c r="F3070" s="205">
        <v>440</v>
      </c>
      <c r="G3070" s="138"/>
      <c r="H3070" s="138"/>
      <c r="I3070" s="138" t="s">
        <v>2983</v>
      </c>
      <c r="J3070" s="138" t="s">
        <v>142</v>
      </c>
      <c r="K3070" s="145" t="s">
        <v>2989</v>
      </c>
      <c r="L3070" s="138"/>
    </row>
    <row r="3071" spans="1:12" ht="15.75" customHeight="1" x14ac:dyDescent="0.25">
      <c r="A3071" s="34">
        <v>42973</v>
      </c>
      <c r="B3071" s="33" t="s">
        <v>3039</v>
      </c>
      <c r="C3071" s="157">
        <v>75</v>
      </c>
      <c r="D3071" s="35" t="s">
        <v>711</v>
      </c>
      <c r="E3071" s="39" t="s">
        <v>956</v>
      </c>
      <c r="F3071" s="200">
        <v>850</v>
      </c>
      <c r="G3071" s="48">
        <v>4229</v>
      </c>
      <c r="H3071" s="48" t="s">
        <v>60</v>
      </c>
      <c r="I3071" s="48" t="s">
        <v>2983</v>
      </c>
      <c r="J3071" s="36" t="s">
        <v>118</v>
      </c>
      <c r="K3071" s="65" t="s">
        <v>2216</v>
      </c>
      <c r="L3071" s="52" t="s">
        <v>2990</v>
      </c>
    </row>
    <row r="3072" spans="1:12" ht="15.75" customHeight="1" x14ac:dyDescent="0.25">
      <c r="A3072" s="34">
        <v>42973</v>
      </c>
      <c r="B3072" s="33" t="s">
        <v>3039</v>
      </c>
      <c r="C3072" s="157">
        <v>75</v>
      </c>
      <c r="D3072" s="35" t="s">
        <v>711</v>
      </c>
      <c r="E3072" s="39" t="s">
        <v>956</v>
      </c>
      <c r="F3072" s="200">
        <v>850</v>
      </c>
      <c r="G3072" s="48">
        <v>2478</v>
      </c>
      <c r="H3072" s="48" t="s">
        <v>394</v>
      </c>
      <c r="I3072" s="48" t="s">
        <v>2983</v>
      </c>
      <c r="J3072" s="36" t="s">
        <v>118</v>
      </c>
      <c r="K3072" s="65" t="s">
        <v>2216</v>
      </c>
      <c r="L3072" s="52" t="s">
        <v>2990</v>
      </c>
    </row>
    <row r="3073" spans="1:12" ht="15.75" customHeight="1" x14ac:dyDescent="0.25">
      <c r="A3073" s="34">
        <v>42973</v>
      </c>
      <c r="B3073" s="33" t="s">
        <v>3039</v>
      </c>
      <c r="C3073" s="157">
        <v>75</v>
      </c>
      <c r="D3073" s="35" t="s">
        <v>711</v>
      </c>
      <c r="E3073" s="39" t="s">
        <v>957</v>
      </c>
      <c r="F3073" s="200">
        <v>175</v>
      </c>
      <c r="G3073" s="48">
        <v>2840</v>
      </c>
      <c r="H3073" s="48" t="s">
        <v>628</v>
      </c>
      <c r="I3073" s="48" t="s">
        <v>2983</v>
      </c>
      <c r="J3073" s="36" t="s">
        <v>118</v>
      </c>
      <c r="K3073" s="65" t="s">
        <v>2216</v>
      </c>
      <c r="L3073" s="52" t="s">
        <v>2990</v>
      </c>
    </row>
    <row r="3074" spans="1:12" ht="15.75" customHeight="1" x14ac:dyDescent="0.25">
      <c r="A3074" s="34">
        <v>42973</v>
      </c>
      <c r="B3074" s="33" t="s">
        <v>3039</v>
      </c>
      <c r="C3074" s="157">
        <v>75</v>
      </c>
      <c r="D3074" s="35" t="s">
        <v>711</v>
      </c>
      <c r="E3074" s="39" t="s">
        <v>958</v>
      </c>
      <c r="F3074" s="200">
        <v>200</v>
      </c>
      <c r="G3074" s="48">
        <v>3812</v>
      </c>
      <c r="H3074" s="48" t="s">
        <v>730</v>
      </c>
      <c r="I3074" s="48" t="s">
        <v>2983</v>
      </c>
      <c r="J3074" s="36" t="s">
        <v>118</v>
      </c>
      <c r="K3074" s="65" t="s">
        <v>2216</v>
      </c>
      <c r="L3074" s="52" t="s">
        <v>2990</v>
      </c>
    </row>
    <row r="3075" spans="1:12" ht="15.75" customHeight="1" x14ac:dyDescent="0.25">
      <c r="A3075" s="34">
        <v>42973</v>
      </c>
      <c r="B3075" s="33" t="s">
        <v>3039</v>
      </c>
      <c r="C3075" s="157">
        <v>75</v>
      </c>
      <c r="D3075" s="35" t="s">
        <v>711</v>
      </c>
      <c r="E3075" s="39" t="s">
        <v>959</v>
      </c>
      <c r="F3075" s="200">
        <v>2000</v>
      </c>
      <c r="G3075" s="48">
        <v>3829</v>
      </c>
      <c r="H3075" s="48" t="s">
        <v>633</v>
      </c>
      <c r="I3075" s="48" t="s">
        <v>2983</v>
      </c>
      <c r="J3075" s="36" t="s">
        <v>118</v>
      </c>
      <c r="K3075" s="65" t="s">
        <v>2216</v>
      </c>
      <c r="L3075" s="52" t="s">
        <v>2990</v>
      </c>
    </row>
    <row r="3076" spans="1:12" ht="15.75" customHeight="1" x14ac:dyDescent="0.25">
      <c r="A3076" s="34">
        <v>42973</v>
      </c>
      <c r="B3076" s="33" t="s">
        <v>3039</v>
      </c>
      <c r="C3076" s="157">
        <v>76</v>
      </c>
      <c r="D3076" s="35" t="s">
        <v>271</v>
      </c>
      <c r="E3076" s="39" t="s">
        <v>960</v>
      </c>
      <c r="F3076" s="200">
        <v>5000</v>
      </c>
      <c r="G3076" s="48">
        <v>2815</v>
      </c>
      <c r="H3076" s="48" t="s">
        <v>961</v>
      </c>
      <c r="I3076" s="48" t="s">
        <v>2983</v>
      </c>
      <c r="J3076" s="36" t="s">
        <v>118</v>
      </c>
      <c r="K3076" s="65" t="s">
        <v>2216</v>
      </c>
      <c r="L3076" s="52" t="s">
        <v>2990</v>
      </c>
    </row>
    <row r="3077" spans="1:12" ht="15.75" customHeight="1" x14ac:dyDescent="0.25">
      <c r="A3077" s="34">
        <v>42973</v>
      </c>
      <c r="B3077" s="33" t="s">
        <v>3039</v>
      </c>
      <c r="C3077" s="157">
        <v>76</v>
      </c>
      <c r="D3077" s="35" t="s">
        <v>271</v>
      </c>
      <c r="E3077" s="39" t="s">
        <v>962</v>
      </c>
      <c r="F3077" s="200">
        <v>700</v>
      </c>
      <c r="G3077" s="48">
        <v>3814</v>
      </c>
      <c r="H3077" s="48" t="s">
        <v>810</v>
      </c>
      <c r="I3077" s="48" t="s">
        <v>2983</v>
      </c>
      <c r="J3077" s="36" t="s">
        <v>118</v>
      </c>
      <c r="K3077" s="65" t="s">
        <v>2216</v>
      </c>
      <c r="L3077" s="52" t="s">
        <v>2990</v>
      </c>
    </row>
    <row r="3078" spans="1:12" ht="15.75" customHeight="1" x14ac:dyDescent="0.25">
      <c r="A3078" s="34">
        <v>42973</v>
      </c>
      <c r="B3078" s="33" t="s">
        <v>3039</v>
      </c>
      <c r="C3078" s="157">
        <v>77</v>
      </c>
      <c r="D3078" s="35" t="s">
        <v>963</v>
      </c>
      <c r="E3078" s="39" t="s">
        <v>117</v>
      </c>
      <c r="F3078" s="200">
        <v>14850</v>
      </c>
      <c r="G3078" s="40"/>
      <c r="H3078" s="38"/>
      <c r="I3078" s="48" t="s">
        <v>2983</v>
      </c>
      <c r="J3078" s="36" t="s">
        <v>118</v>
      </c>
      <c r="K3078" s="65" t="s">
        <v>2216</v>
      </c>
      <c r="L3078" s="52" t="s">
        <v>2990</v>
      </c>
    </row>
    <row r="3079" spans="1:12" ht="15.75" customHeight="1" x14ac:dyDescent="0.25">
      <c r="A3079" s="34">
        <v>42973</v>
      </c>
      <c r="B3079" s="33" t="s">
        <v>3039</v>
      </c>
      <c r="C3079" s="157">
        <v>77</v>
      </c>
      <c r="D3079" s="35" t="s">
        <v>625</v>
      </c>
      <c r="E3079" s="39" t="s">
        <v>117</v>
      </c>
      <c r="F3079" s="200">
        <v>1895</v>
      </c>
      <c r="G3079" s="40">
        <v>3486</v>
      </c>
      <c r="H3079" s="38" t="s">
        <v>964</v>
      </c>
      <c r="I3079" s="48" t="s">
        <v>2983</v>
      </c>
      <c r="J3079" s="36" t="s">
        <v>118</v>
      </c>
      <c r="K3079" s="65" t="s">
        <v>2216</v>
      </c>
      <c r="L3079" s="52" t="s">
        <v>2990</v>
      </c>
    </row>
    <row r="3080" spans="1:12" ht="15.75" customHeight="1" x14ac:dyDescent="0.25">
      <c r="A3080" s="34">
        <v>42973</v>
      </c>
      <c r="B3080" s="33" t="s">
        <v>3039</v>
      </c>
      <c r="C3080" s="157">
        <v>77</v>
      </c>
      <c r="D3080" s="35" t="s">
        <v>625</v>
      </c>
      <c r="E3080" s="39" t="s">
        <v>117</v>
      </c>
      <c r="F3080" s="200">
        <v>2469</v>
      </c>
      <c r="G3080" s="40">
        <v>3486</v>
      </c>
      <c r="H3080" s="38" t="s">
        <v>965</v>
      </c>
      <c r="I3080" s="48" t="s">
        <v>2983</v>
      </c>
      <c r="J3080" s="36" t="s">
        <v>118</v>
      </c>
      <c r="K3080" s="65" t="s">
        <v>2216</v>
      </c>
      <c r="L3080" s="52" t="s">
        <v>2990</v>
      </c>
    </row>
    <row r="3081" spans="1:12" ht="15.75" customHeight="1" x14ac:dyDescent="0.25">
      <c r="A3081" s="34">
        <v>42974</v>
      </c>
      <c r="B3081" s="33" t="s">
        <v>3039</v>
      </c>
      <c r="C3081" s="157">
        <v>19</v>
      </c>
      <c r="D3081" s="35" t="s">
        <v>177</v>
      </c>
      <c r="E3081" s="39" t="s">
        <v>986</v>
      </c>
      <c r="F3081" s="200">
        <v>50</v>
      </c>
      <c r="G3081" s="40" t="s">
        <v>71</v>
      </c>
      <c r="H3081" s="42" t="s">
        <v>71</v>
      </c>
      <c r="I3081" s="48" t="s">
        <v>2983</v>
      </c>
      <c r="J3081" s="36" t="s">
        <v>142</v>
      </c>
      <c r="K3081" s="48" t="s">
        <v>2979</v>
      </c>
      <c r="L3081" s="52" t="s">
        <v>2979</v>
      </c>
    </row>
    <row r="3082" spans="1:12" ht="15.75" customHeight="1" x14ac:dyDescent="0.25">
      <c r="A3082" s="34">
        <v>42974</v>
      </c>
      <c r="B3082" s="33" t="s">
        <v>3039</v>
      </c>
      <c r="C3082" s="157">
        <v>21</v>
      </c>
      <c r="D3082" s="35" t="s">
        <v>987</v>
      </c>
      <c r="E3082" s="39" t="s">
        <v>988</v>
      </c>
      <c r="F3082" s="200">
        <v>204</v>
      </c>
      <c r="G3082" s="40" t="s">
        <v>71</v>
      </c>
      <c r="H3082" s="43" t="s">
        <v>71</v>
      </c>
      <c r="I3082" s="48" t="s">
        <v>2983</v>
      </c>
      <c r="J3082" s="36" t="s">
        <v>142</v>
      </c>
      <c r="K3082" s="48" t="s">
        <v>2977</v>
      </c>
      <c r="L3082" s="52" t="s">
        <v>2989</v>
      </c>
    </row>
    <row r="3083" spans="1:12" ht="15.75" customHeight="1" x14ac:dyDescent="0.25">
      <c r="A3083" s="34">
        <v>42974</v>
      </c>
      <c r="B3083" s="33" t="s">
        <v>3039</v>
      </c>
      <c r="C3083" s="157">
        <v>39</v>
      </c>
      <c r="D3083" s="35" t="s">
        <v>268</v>
      </c>
      <c r="E3083" s="39" t="s">
        <v>989</v>
      </c>
      <c r="F3083" s="200">
        <v>31400</v>
      </c>
      <c r="G3083" s="40"/>
      <c r="H3083" s="43"/>
      <c r="I3083" s="48" t="s">
        <v>2983</v>
      </c>
      <c r="J3083" s="36" t="s">
        <v>118</v>
      </c>
      <c r="K3083" s="48" t="s">
        <v>10</v>
      </c>
      <c r="L3083" s="52" t="s">
        <v>10</v>
      </c>
    </row>
    <row r="3084" spans="1:12" ht="15.75" customHeight="1" x14ac:dyDescent="0.25">
      <c r="A3084" s="34">
        <v>42974</v>
      </c>
      <c r="B3084" s="33" t="s">
        <v>3039</v>
      </c>
      <c r="C3084" s="157">
        <v>78</v>
      </c>
      <c r="D3084" s="35" t="s">
        <v>127</v>
      </c>
      <c r="E3084" s="39" t="s">
        <v>563</v>
      </c>
      <c r="F3084" s="200">
        <v>600</v>
      </c>
      <c r="G3084" s="48">
        <v>4082</v>
      </c>
      <c r="H3084" s="48" t="s">
        <v>966</v>
      </c>
      <c r="I3084" s="48" t="s">
        <v>2983</v>
      </c>
      <c r="J3084" s="36" t="s">
        <v>118</v>
      </c>
      <c r="K3084" s="65" t="s">
        <v>2216</v>
      </c>
      <c r="L3084" s="52" t="s">
        <v>2990</v>
      </c>
    </row>
    <row r="3085" spans="1:12" ht="15.75" customHeight="1" x14ac:dyDescent="0.25">
      <c r="A3085" s="34">
        <v>42974</v>
      </c>
      <c r="B3085" s="33" t="s">
        <v>3039</v>
      </c>
      <c r="C3085" s="157">
        <v>78</v>
      </c>
      <c r="D3085" s="35" t="s">
        <v>127</v>
      </c>
      <c r="E3085" s="39" t="s">
        <v>967</v>
      </c>
      <c r="F3085" s="200">
        <v>6000</v>
      </c>
      <c r="G3085" s="48">
        <v>4606</v>
      </c>
      <c r="H3085" s="48" t="s">
        <v>943</v>
      </c>
      <c r="I3085" s="48" t="s">
        <v>2983</v>
      </c>
      <c r="J3085" s="36" t="s">
        <v>118</v>
      </c>
      <c r="K3085" s="65" t="s">
        <v>2216</v>
      </c>
      <c r="L3085" s="52" t="s">
        <v>2990</v>
      </c>
    </row>
    <row r="3086" spans="1:12" ht="15.75" customHeight="1" x14ac:dyDescent="0.25">
      <c r="A3086" s="34">
        <v>42974</v>
      </c>
      <c r="B3086" s="33" t="s">
        <v>3039</v>
      </c>
      <c r="C3086" s="157">
        <v>78</v>
      </c>
      <c r="D3086" s="35" t="s">
        <v>127</v>
      </c>
      <c r="E3086" s="39" t="s">
        <v>968</v>
      </c>
      <c r="F3086" s="200">
        <v>1500</v>
      </c>
      <c r="G3086" s="48">
        <v>3829</v>
      </c>
      <c r="H3086" s="48" t="s">
        <v>633</v>
      </c>
      <c r="I3086" s="48" t="s">
        <v>2983</v>
      </c>
      <c r="J3086" s="36" t="s">
        <v>118</v>
      </c>
      <c r="K3086" s="65" t="s">
        <v>2216</v>
      </c>
      <c r="L3086" s="52" t="s">
        <v>2990</v>
      </c>
    </row>
    <row r="3087" spans="1:12" ht="15.75" customHeight="1" x14ac:dyDescent="0.25">
      <c r="A3087" s="34">
        <v>42974</v>
      </c>
      <c r="B3087" s="33" t="s">
        <v>3039</v>
      </c>
      <c r="C3087" s="157">
        <v>79</v>
      </c>
      <c r="D3087" s="35" t="s">
        <v>969</v>
      </c>
      <c r="E3087" s="39" t="s">
        <v>970</v>
      </c>
      <c r="F3087" s="200">
        <v>4490</v>
      </c>
      <c r="G3087" s="48">
        <v>4580</v>
      </c>
      <c r="H3087" s="48" t="s">
        <v>971</v>
      </c>
      <c r="I3087" s="48" t="s">
        <v>2983</v>
      </c>
      <c r="J3087" s="36" t="s">
        <v>118</v>
      </c>
      <c r="K3087" s="65" t="s">
        <v>2216</v>
      </c>
      <c r="L3087" s="52" t="s">
        <v>2990</v>
      </c>
    </row>
    <row r="3088" spans="1:12" ht="15.75" customHeight="1" x14ac:dyDescent="0.25">
      <c r="A3088" s="34">
        <v>42974</v>
      </c>
      <c r="B3088" s="33" t="s">
        <v>3039</v>
      </c>
      <c r="C3088" s="157">
        <v>79</v>
      </c>
      <c r="D3088" s="35" t="s">
        <v>969</v>
      </c>
      <c r="E3088" s="39" t="s">
        <v>972</v>
      </c>
      <c r="F3088" s="200">
        <v>4110</v>
      </c>
      <c r="G3088" s="48">
        <v>4583</v>
      </c>
      <c r="H3088" s="48" t="s">
        <v>935</v>
      </c>
      <c r="I3088" s="48" t="s">
        <v>2983</v>
      </c>
      <c r="J3088" s="36" t="s">
        <v>118</v>
      </c>
      <c r="K3088" s="65" t="s">
        <v>2216</v>
      </c>
      <c r="L3088" s="52" t="s">
        <v>2990</v>
      </c>
    </row>
    <row r="3089" spans="1:12" ht="15.75" customHeight="1" x14ac:dyDescent="0.25">
      <c r="A3089" s="34">
        <v>42974</v>
      </c>
      <c r="B3089" s="33" t="s">
        <v>3039</v>
      </c>
      <c r="C3089" s="157">
        <v>79</v>
      </c>
      <c r="D3089" s="35" t="s">
        <v>969</v>
      </c>
      <c r="E3089" s="39" t="s">
        <v>972</v>
      </c>
      <c r="F3089" s="200">
        <v>5000</v>
      </c>
      <c r="G3089" s="48">
        <v>4601</v>
      </c>
      <c r="H3089" s="48" t="s">
        <v>973</v>
      </c>
      <c r="I3089" s="48" t="s">
        <v>2983</v>
      </c>
      <c r="J3089" s="36" t="s">
        <v>118</v>
      </c>
      <c r="K3089" s="65" t="s">
        <v>2216</v>
      </c>
      <c r="L3089" s="52" t="s">
        <v>2990</v>
      </c>
    </row>
    <row r="3090" spans="1:12" ht="15.75" customHeight="1" x14ac:dyDescent="0.25">
      <c r="A3090" s="34">
        <v>42974</v>
      </c>
      <c r="B3090" s="33" t="s">
        <v>3039</v>
      </c>
      <c r="C3090" s="157">
        <v>79</v>
      </c>
      <c r="D3090" s="35" t="s">
        <v>969</v>
      </c>
      <c r="E3090" s="39" t="s">
        <v>974</v>
      </c>
      <c r="F3090" s="200">
        <v>200</v>
      </c>
      <c r="G3090" s="48">
        <v>2957</v>
      </c>
      <c r="H3090" s="38" t="s">
        <v>975</v>
      </c>
      <c r="I3090" s="48" t="s">
        <v>2983</v>
      </c>
      <c r="J3090" s="36" t="s">
        <v>118</v>
      </c>
      <c r="K3090" s="65" t="s">
        <v>2216</v>
      </c>
      <c r="L3090" s="52" t="s">
        <v>2990</v>
      </c>
    </row>
    <row r="3091" spans="1:12" ht="15.75" customHeight="1" x14ac:dyDescent="0.25">
      <c r="A3091" s="34">
        <v>42974</v>
      </c>
      <c r="B3091" s="33" t="s">
        <v>3039</v>
      </c>
      <c r="C3091" s="157">
        <v>80</v>
      </c>
      <c r="D3091" s="35" t="s">
        <v>711</v>
      </c>
      <c r="E3091" s="39" t="s">
        <v>976</v>
      </c>
      <c r="F3091" s="200">
        <v>11140</v>
      </c>
      <c r="G3091" s="48">
        <v>2840</v>
      </c>
      <c r="H3091" s="48" t="s">
        <v>628</v>
      </c>
      <c r="I3091" s="48" t="s">
        <v>2983</v>
      </c>
      <c r="J3091" s="36" t="s">
        <v>118</v>
      </c>
      <c r="K3091" s="65" t="s">
        <v>2216</v>
      </c>
      <c r="L3091" s="52" t="s">
        <v>2990</v>
      </c>
    </row>
    <row r="3092" spans="1:12" ht="15.75" customHeight="1" x14ac:dyDescent="0.25">
      <c r="A3092" s="34">
        <v>42974</v>
      </c>
      <c r="B3092" s="33" t="s">
        <v>3039</v>
      </c>
      <c r="C3092" s="157">
        <v>81</v>
      </c>
      <c r="D3092" s="35" t="s">
        <v>271</v>
      </c>
      <c r="E3092" s="39" t="s">
        <v>977</v>
      </c>
      <c r="F3092" s="200">
        <v>10000</v>
      </c>
      <c r="G3092" s="48">
        <v>3438</v>
      </c>
      <c r="H3092" s="48" t="s">
        <v>672</v>
      </c>
      <c r="I3092" s="48" t="s">
        <v>2983</v>
      </c>
      <c r="J3092" s="36" t="s">
        <v>118</v>
      </c>
      <c r="K3092" s="65" t="s">
        <v>2216</v>
      </c>
      <c r="L3092" s="52" t="s">
        <v>2990</v>
      </c>
    </row>
    <row r="3093" spans="1:12" ht="15.75" customHeight="1" x14ac:dyDescent="0.25">
      <c r="A3093" s="34">
        <v>42974</v>
      </c>
      <c r="B3093" s="33" t="s">
        <v>3039</v>
      </c>
      <c r="C3093" s="157">
        <v>81</v>
      </c>
      <c r="D3093" s="35" t="s">
        <v>271</v>
      </c>
      <c r="E3093" s="39" t="s">
        <v>978</v>
      </c>
      <c r="F3093" s="200">
        <v>10000</v>
      </c>
      <c r="G3093" s="48">
        <v>4642</v>
      </c>
      <c r="H3093" s="48" t="s">
        <v>979</v>
      </c>
      <c r="I3093" s="48" t="s">
        <v>2983</v>
      </c>
      <c r="J3093" s="36" t="s">
        <v>118</v>
      </c>
      <c r="K3093" s="65" t="s">
        <v>2216</v>
      </c>
      <c r="L3093" s="52" t="s">
        <v>2990</v>
      </c>
    </row>
    <row r="3094" spans="1:12" ht="15.75" customHeight="1" x14ac:dyDescent="0.25">
      <c r="A3094" s="34">
        <v>42974</v>
      </c>
      <c r="B3094" s="33" t="s">
        <v>3039</v>
      </c>
      <c r="C3094" s="157">
        <v>81</v>
      </c>
      <c r="D3094" s="35" t="s">
        <v>271</v>
      </c>
      <c r="E3094" s="39" t="s">
        <v>980</v>
      </c>
      <c r="F3094" s="200">
        <v>2225</v>
      </c>
      <c r="G3094" s="48">
        <v>2509</v>
      </c>
      <c r="H3094" s="48" t="s">
        <v>981</v>
      </c>
      <c r="I3094" s="48" t="s">
        <v>2983</v>
      </c>
      <c r="J3094" s="36" t="s">
        <v>118</v>
      </c>
      <c r="K3094" s="65" t="s">
        <v>2216</v>
      </c>
      <c r="L3094" s="52" t="s">
        <v>2990</v>
      </c>
    </row>
    <row r="3095" spans="1:12" ht="15.75" customHeight="1" x14ac:dyDescent="0.25">
      <c r="A3095" s="34">
        <v>42974</v>
      </c>
      <c r="B3095" s="33" t="s">
        <v>3039</v>
      </c>
      <c r="C3095" s="157">
        <v>81</v>
      </c>
      <c r="D3095" s="35" t="s">
        <v>271</v>
      </c>
      <c r="E3095" s="39" t="s">
        <v>982</v>
      </c>
      <c r="F3095" s="200">
        <v>2100</v>
      </c>
      <c r="G3095" s="48">
        <v>2860</v>
      </c>
      <c r="H3095" s="48" t="s">
        <v>630</v>
      </c>
      <c r="I3095" s="48" t="s">
        <v>2983</v>
      </c>
      <c r="J3095" s="36" t="s">
        <v>118</v>
      </c>
      <c r="K3095" s="65" t="s">
        <v>2216</v>
      </c>
      <c r="L3095" s="52" t="s">
        <v>2990</v>
      </c>
    </row>
    <row r="3096" spans="1:12" ht="15.75" customHeight="1" x14ac:dyDescent="0.25">
      <c r="A3096" s="34">
        <v>42974</v>
      </c>
      <c r="B3096" s="33" t="s">
        <v>3039</v>
      </c>
      <c r="C3096" s="157">
        <v>81</v>
      </c>
      <c r="D3096" s="35" t="s">
        <v>271</v>
      </c>
      <c r="E3096" s="39" t="s">
        <v>982</v>
      </c>
      <c r="F3096" s="200">
        <v>350</v>
      </c>
      <c r="G3096" s="48">
        <v>3381</v>
      </c>
      <c r="H3096" s="48" t="s">
        <v>710</v>
      </c>
      <c r="I3096" s="48" t="s">
        <v>2983</v>
      </c>
      <c r="J3096" s="36" t="s">
        <v>118</v>
      </c>
      <c r="K3096" s="65" t="s">
        <v>2216</v>
      </c>
      <c r="L3096" s="52" t="s">
        <v>2990</v>
      </c>
    </row>
    <row r="3097" spans="1:12" ht="15.75" customHeight="1" x14ac:dyDescent="0.25">
      <c r="A3097" s="34">
        <v>42974</v>
      </c>
      <c r="B3097" s="33" t="s">
        <v>3039</v>
      </c>
      <c r="C3097" s="157">
        <v>81</v>
      </c>
      <c r="D3097" s="35" t="s">
        <v>271</v>
      </c>
      <c r="E3097" s="39" t="s">
        <v>928</v>
      </c>
      <c r="F3097" s="200">
        <v>3500</v>
      </c>
      <c r="G3097" s="48">
        <v>4056</v>
      </c>
      <c r="H3097" s="48" t="s">
        <v>286</v>
      </c>
      <c r="I3097" s="48" t="s">
        <v>2983</v>
      </c>
      <c r="J3097" s="36" t="s">
        <v>118</v>
      </c>
      <c r="K3097" s="65" t="s">
        <v>2216</v>
      </c>
      <c r="L3097" s="52" t="s">
        <v>2990</v>
      </c>
    </row>
    <row r="3098" spans="1:12" ht="15.75" customHeight="1" x14ac:dyDescent="0.25">
      <c r="A3098" s="34">
        <v>42974</v>
      </c>
      <c r="B3098" s="33" t="s">
        <v>3039</v>
      </c>
      <c r="C3098" s="157">
        <v>82</v>
      </c>
      <c r="D3098" s="35" t="s">
        <v>534</v>
      </c>
      <c r="E3098" s="39" t="s">
        <v>117</v>
      </c>
      <c r="F3098" s="200">
        <v>18905</v>
      </c>
      <c r="G3098" s="40"/>
      <c r="H3098" s="38"/>
      <c r="I3098" s="48" t="s">
        <v>2983</v>
      </c>
      <c r="J3098" s="36" t="s">
        <v>118</v>
      </c>
      <c r="K3098" s="65" t="s">
        <v>2216</v>
      </c>
      <c r="L3098" s="52" t="s">
        <v>2990</v>
      </c>
    </row>
    <row r="3099" spans="1:12" ht="15.75" customHeight="1" x14ac:dyDescent="0.25">
      <c r="A3099" s="34">
        <v>42974</v>
      </c>
      <c r="B3099" s="33" t="s">
        <v>3039</v>
      </c>
      <c r="C3099" s="157">
        <v>82</v>
      </c>
      <c r="D3099" s="35" t="s">
        <v>983</v>
      </c>
      <c r="E3099" s="39" t="s">
        <v>117</v>
      </c>
      <c r="F3099" s="200">
        <v>17910</v>
      </c>
      <c r="G3099" s="40"/>
      <c r="H3099" s="42"/>
      <c r="I3099" s="48" t="s">
        <v>2983</v>
      </c>
      <c r="J3099" s="36" t="s">
        <v>118</v>
      </c>
      <c r="K3099" s="65" t="s">
        <v>2216</v>
      </c>
      <c r="L3099" s="52" t="s">
        <v>2990</v>
      </c>
    </row>
    <row r="3100" spans="1:12" ht="15.75" customHeight="1" x14ac:dyDescent="0.25">
      <c r="A3100" s="34">
        <v>42974</v>
      </c>
      <c r="B3100" s="33" t="s">
        <v>3039</v>
      </c>
      <c r="C3100" s="157">
        <v>82</v>
      </c>
      <c r="D3100" s="35" t="s">
        <v>838</v>
      </c>
      <c r="E3100" s="39" t="s">
        <v>117</v>
      </c>
      <c r="F3100" s="200">
        <v>10895</v>
      </c>
      <c r="G3100" s="40"/>
      <c r="H3100" s="42"/>
      <c r="I3100" s="48" t="s">
        <v>2983</v>
      </c>
      <c r="J3100" s="36" t="s">
        <v>118</v>
      </c>
      <c r="K3100" s="65" t="s">
        <v>2216</v>
      </c>
      <c r="L3100" s="52" t="s">
        <v>2990</v>
      </c>
    </row>
    <row r="3101" spans="1:12" ht="15.75" customHeight="1" x14ac:dyDescent="0.25">
      <c r="A3101" s="34">
        <v>42974</v>
      </c>
      <c r="B3101" s="33" t="s">
        <v>3039</v>
      </c>
      <c r="C3101" s="157">
        <v>82</v>
      </c>
      <c r="D3101" s="35" t="s">
        <v>984</v>
      </c>
      <c r="E3101" s="39" t="s">
        <v>985</v>
      </c>
      <c r="F3101" s="200">
        <v>3972.5</v>
      </c>
      <c r="G3101" s="40">
        <v>2840</v>
      </c>
      <c r="H3101" s="42" t="s">
        <v>628</v>
      </c>
      <c r="I3101" s="48" t="s">
        <v>2983</v>
      </c>
      <c r="J3101" s="36" t="s">
        <v>118</v>
      </c>
      <c r="K3101" s="65" t="s">
        <v>2216</v>
      </c>
      <c r="L3101" s="52" t="s">
        <v>2990</v>
      </c>
    </row>
    <row r="3102" spans="1:12" ht="15.75" customHeight="1" x14ac:dyDescent="0.25">
      <c r="A3102" s="34">
        <v>42974</v>
      </c>
      <c r="B3102" s="33" t="s">
        <v>3039</v>
      </c>
      <c r="C3102" s="157">
        <v>82</v>
      </c>
      <c r="D3102" s="35" t="s">
        <v>625</v>
      </c>
      <c r="E3102" s="39" t="s">
        <v>117</v>
      </c>
      <c r="F3102" s="200">
        <v>723</v>
      </c>
      <c r="G3102" s="40">
        <v>691</v>
      </c>
      <c r="H3102" s="42" t="s">
        <v>121</v>
      </c>
      <c r="I3102" s="48" t="s">
        <v>2983</v>
      </c>
      <c r="J3102" s="36" t="s">
        <v>118</v>
      </c>
      <c r="K3102" s="65" t="s">
        <v>2216</v>
      </c>
      <c r="L3102" s="52" t="s">
        <v>2990</v>
      </c>
    </row>
    <row r="3103" spans="1:12" ht="15.75" customHeight="1" x14ac:dyDescent="0.25">
      <c r="A3103" s="34">
        <v>42974</v>
      </c>
      <c r="B3103" s="33" t="s">
        <v>3039</v>
      </c>
      <c r="C3103" s="157">
        <v>82</v>
      </c>
      <c r="D3103" s="35" t="s">
        <v>625</v>
      </c>
      <c r="E3103" s="39" t="s">
        <v>117</v>
      </c>
      <c r="F3103" s="200">
        <v>360</v>
      </c>
      <c r="G3103" s="40">
        <v>3908</v>
      </c>
      <c r="H3103" s="37" t="s">
        <v>236</v>
      </c>
      <c r="I3103" s="48" t="s">
        <v>2983</v>
      </c>
      <c r="J3103" s="36" t="s">
        <v>118</v>
      </c>
      <c r="K3103" s="65" t="s">
        <v>2216</v>
      </c>
      <c r="L3103" s="52" t="s">
        <v>2990</v>
      </c>
    </row>
    <row r="3104" spans="1:12" ht="15.75" customHeight="1" x14ac:dyDescent="0.25">
      <c r="A3104" s="34">
        <v>42974</v>
      </c>
      <c r="B3104" s="33" t="s">
        <v>3039</v>
      </c>
      <c r="C3104" s="157">
        <v>82</v>
      </c>
      <c r="D3104" s="35" t="s">
        <v>248</v>
      </c>
      <c r="E3104" s="39" t="s">
        <v>117</v>
      </c>
      <c r="F3104" s="200">
        <v>2299</v>
      </c>
      <c r="G3104" s="40"/>
      <c r="H3104" s="38"/>
      <c r="I3104" s="48" t="s">
        <v>2983</v>
      </c>
      <c r="J3104" s="36" t="s">
        <v>118</v>
      </c>
      <c r="K3104" s="65" t="s">
        <v>2216</v>
      </c>
      <c r="L3104" s="52" t="s">
        <v>2990</v>
      </c>
    </row>
    <row r="3105" spans="1:12" ht="15.75" customHeight="1" x14ac:dyDescent="0.25">
      <c r="A3105" s="34">
        <v>42974</v>
      </c>
      <c r="B3105" s="33" t="s">
        <v>3039</v>
      </c>
      <c r="C3105" s="157">
        <v>82</v>
      </c>
      <c r="D3105" s="35" t="s">
        <v>248</v>
      </c>
      <c r="E3105" s="39" t="s">
        <v>117</v>
      </c>
      <c r="F3105" s="200">
        <v>39</v>
      </c>
      <c r="G3105" s="40"/>
      <c r="H3105" s="42"/>
      <c r="I3105" s="48" t="s">
        <v>2983</v>
      </c>
      <c r="J3105" s="36" t="s">
        <v>118</v>
      </c>
      <c r="K3105" s="65" t="s">
        <v>2216</v>
      </c>
      <c r="L3105" s="52" t="s">
        <v>2990</v>
      </c>
    </row>
    <row r="3106" spans="1:12" ht="15.75" customHeight="1" x14ac:dyDescent="0.25">
      <c r="A3106" s="34">
        <v>42974</v>
      </c>
      <c r="B3106" s="33" t="s">
        <v>3039</v>
      </c>
      <c r="C3106" s="157">
        <v>82</v>
      </c>
      <c r="D3106" s="35" t="s">
        <v>248</v>
      </c>
      <c r="E3106" s="39" t="s">
        <v>117</v>
      </c>
      <c r="F3106" s="200">
        <v>6095</v>
      </c>
      <c r="G3106" s="40"/>
      <c r="H3106" s="42"/>
      <c r="I3106" s="48" t="s">
        <v>2983</v>
      </c>
      <c r="J3106" s="36" t="s">
        <v>118</v>
      </c>
      <c r="K3106" s="65" t="s">
        <v>2216</v>
      </c>
      <c r="L3106" s="52" t="s">
        <v>2990</v>
      </c>
    </row>
    <row r="3107" spans="1:12" ht="15.75" customHeight="1" x14ac:dyDescent="0.25">
      <c r="A3107" s="34">
        <v>42974</v>
      </c>
      <c r="B3107" s="33" t="s">
        <v>3039</v>
      </c>
      <c r="C3107" s="157">
        <v>137</v>
      </c>
      <c r="D3107" s="35"/>
      <c r="E3107" s="44" t="s">
        <v>3324</v>
      </c>
      <c r="F3107" s="200">
        <v>5629.5</v>
      </c>
      <c r="G3107" s="40"/>
      <c r="H3107" s="38"/>
      <c r="I3107" s="48" t="s">
        <v>2983</v>
      </c>
      <c r="J3107" s="36" t="s">
        <v>118</v>
      </c>
      <c r="K3107" s="65" t="s">
        <v>2216</v>
      </c>
      <c r="L3107" s="52"/>
    </row>
    <row r="3108" spans="1:12" ht="15.75" customHeight="1" x14ac:dyDescent="0.25">
      <c r="A3108" s="34">
        <v>42974</v>
      </c>
      <c r="B3108" s="33" t="s">
        <v>3039</v>
      </c>
      <c r="C3108" s="157">
        <v>138</v>
      </c>
      <c r="D3108" s="35"/>
      <c r="E3108" s="44" t="s">
        <v>3325</v>
      </c>
      <c r="F3108" s="200">
        <v>25000</v>
      </c>
      <c r="G3108" s="40"/>
      <c r="H3108" s="38"/>
      <c r="I3108" s="48" t="s">
        <v>2983</v>
      </c>
      <c r="J3108" s="36" t="s">
        <v>118</v>
      </c>
      <c r="K3108" s="65" t="s">
        <v>2216</v>
      </c>
      <c r="L3108" s="52"/>
    </row>
    <row r="3109" spans="1:12" ht="15.75" customHeight="1" x14ac:dyDescent="0.25">
      <c r="A3109" s="34">
        <v>42975</v>
      </c>
      <c r="B3109" s="33" t="s">
        <v>3039</v>
      </c>
      <c r="C3109" s="157">
        <v>20</v>
      </c>
      <c r="D3109" s="35" t="s">
        <v>219</v>
      </c>
      <c r="E3109" s="39" t="s">
        <v>997</v>
      </c>
      <c r="F3109" s="200">
        <v>375</v>
      </c>
      <c r="G3109" s="40" t="s">
        <v>71</v>
      </c>
      <c r="H3109" s="42" t="s">
        <v>998</v>
      </c>
      <c r="I3109" s="48" t="s">
        <v>2983</v>
      </c>
      <c r="J3109" s="36" t="s">
        <v>142</v>
      </c>
      <c r="K3109" s="48" t="s">
        <v>2980</v>
      </c>
      <c r="L3109" s="52" t="s">
        <v>2989</v>
      </c>
    </row>
    <row r="3110" spans="1:12" ht="15.75" customHeight="1" x14ac:dyDescent="0.25">
      <c r="A3110" s="34">
        <v>42975</v>
      </c>
      <c r="B3110" s="33" t="s">
        <v>3039</v>
      </c>
      <c r="C3110" s="157">
        <v>20</v>
      </c>
      <c r="D3110" s="35" t="s">
        <v>219</v>
      </c>
      <c r="E3110" s="39" t="s">
        <v>999</v>
      </c>
      <c r="F3110" s="200">
        <v>274.5</v>
      </c>
      <c r="G3110" s="40" t="s">
        <v>71</v>
      </c>
      <c r="H3110" s="42" t="s">
        <v>71</v>
      </c>
      <c r="I3110" s="48" t="s">
        <v>2983</v>
      </c>
      <c r="J3110" s="36" t="s">
        <v>142</v>
      </c>
      <c r="K3110" s="48" t="s">
        <v>2977</v>
      </c>
      <c r="L3110" s="52" t="s">
        <v>2989</v>
      </c>
    </row>
    <row r="3111" spans="1:12" ht="15.75" customHeight="1" x14ac:dyDescent="0.25">
      <c r="A3111" s="34">
        <v>42975</v>
      </c>
      <c r="B3111" s="33" t="s">
        <v>3039</v>
      </c>
      <c r="C3111" s="157">
        <v>20</v>
      </c>
      <c r="D3111" s="35" t="s">
        <v>219</v>
      </c>
      <c r="E3111" s="39" t="s">
        <v>237</v>
      </c>
      <c r="F3111" s="200">
        <v>37</v>
      </c>
      <c r="G3111" s="40" t="s">
        <v>71</v>
      </c>
      <c r="H3111" s="42" t="s">
        <v>71</v>
      </c>
      <c r="I3111" s="48" t="s">
        <v>2983</v>
      </c>
      <c r="J3111" s="36" t="s">
        <v>142</v>
      </c>
      <c r="K3111" s="48" t="s">
        <v>2977</v>
      </c>
      <c r="L3111" s="52" t="s">
        <v>2989</v>
      </c>
    </row>
    <row r="3112" spans="1:12" ht="15.75" customHeight="1" x14ac:dyDescent="0.25">
      <c r="A3112" s="34">
        <v>42975</v>
      </c>
      <c r="B3112" s="33" t="s">
        <v>3039</v>
      </c>
      <c r="C3112" s="157">
        <v>20</v>
      </c>
      <c r="D3112" s="35" t="s">
        <v>219</v>
      </c>
      <c r="E3112" s="39" t="s">
        <v>1000</v>
      </c>
      <c r="F3112" s="200">
        <v>40</v>
      </c>
      <c r="G3112" s="40" t="s">
        <v>71</v>
      </c>
      <c r="H3112" s="42" t="s">
        <v>71</v>
      </c>
      <c r="I3112" s="48" t="s">
        <v>2983</v>
      </c>
      <c r="J3112" s="36" t="s">
        <v>142</v>
      </c>
      <c r="K3112" s="48" t="s">
        <v>2977</v>
      </c>
      <c r="L3112" s="52" t="s">
        <v>2989</v>
      </c>
    </row>
    <row r="3113" spans="1:12" ht="15.75" customHeight="1" x14ac:dyDescent="0.25">
      <c r="A3113" s="34">
        <v>42975</v>
      </c>
      <c r="B3113" s="33" t="s">
        <v>3039</v>
      </c>
      <c r="C3113" s="157">
        <v>20</v>
      </c>
      <c r="D3113" s="35" t="s">
        <v>219</v>
      </c>
      <c r="E3113" s="39" t="s">
        <v>1001</v>
      </c>
      <c r="F3113" s="200">
        <v>80</v>
      </c>
      <c r="G3113" s="40" t="s">
        <v>71</v>
      </c>
      <c r="H3113" s="42" t="s">
        <v>71</v>
      </c>
      <c r="I3113" s="48" t="s">
        <v>2983</v>
      </c>
      <c r="J3113" s="36" t="s">
        <v>142</v>
      </c>
      <c r="K3113" s="48" t="s">
        <v>2977</v>
      </c>
      <c r="L3113" s="52" t="s">
        <v>2989</v>
      </c>
    </row>
    <row r="3114" spans="1:12" ht="15.75" customHeight="1" x14ac:dyDescent="0.25">
      <c r="A3114" s="34">
        <v>42975</v>
      </c>
      <c r="B3114" s="33" t="s">
        <v>3039</v>
      </c>
      <c r="C3114" s="157">
        <v>20</v>
      </c>
      <c r="D3114" s="35" t="s">
        <v>219</v>
      </c>
      <c r="E3114" s="39" t="s">
        <v>1002</v>
      </c>
      <c r="F3114" s="200">
        <v>100</v>
      </c>
      <c r="G3114" s="40" t="s">
        <v>71</v>
      </c>
      <c r="H3114" s="42" t="s">
        <v>71</v>
      </c>
      <c r="I3114" s="48" t="s">
        <v>2983</v>
      </c>
      <c r="J3114" s="36" t="s">
        <v>142</v>
      </c>
      <c r="K3114" s="48" t="s">
        <v>2977</v>
      </c>
      <c r="L3114" s="52" t="s">
        <v>2989</v>
      </c>
    </row>
    <row r="3115" spans="1:12" ht="15.75" customHeight="1" x14ac:dyDescent="0.25">
      <c r="A3115" s="34">
        <v>42975</v>
      </c>
      <c r="B3115" s="33" t="s">
        <v>3039</v>
      </c>
      <c r="C3115" s="157">
        <v>20</v>
      </c>
      <c r="D3115" s="35" t="s">
        <v>219</v>
      </c>
      <c r="E3115" s="39" t="s">
        <v>1003</v>
      </c>
      <c r="F3115" s="200">
        <v>232</v>
      </c>
      <c r="G3115" s="40" t="s">
        <v>71</v>
      </c>
      <c r="H3115" s="42" t="s">
        <v>71</v>
      </c>
      <c r="I3115" s="48" t="s">
        <v>2983</v>
      </c>
      <c r="J3115" s="36" t="s">
        <v>142</v>
      </c>
      <c r="K3115" s="48" t="s">
        <v>2977</v>
      </c>
      <c r="L3115" s="52" t="s">
        <v>2989</v>
      </c>
    </row>
    <row r="3116" spans="1:12" ht="15.75" customHeight="1" x14ac:dyDescent="0.25">
      <c r="A3116" s="34">
        <v>42975</v>
      </c>
      <c r="B3116" s="33" t="s">
        <v>3039</v>
      </c>
      <c r="C3116" s="157">
        <v>20</v>
      </c>
      <c r="D3116" s="35" t="s">
        <v>219</v>
      </c>
      <c r="E3116" s="39" t="s">
        <v>237</v>
      </c>
      <c r="F3116" s="200">
        <v>580.5</v>
      </c>
      <c r="G3116" s="40" t="s">
        <v>71</v>
      </c>
      <c r="H3116" s="42" t="s">
        <v>71</v>
      </c>
      <c r="I3116" s="48" t="s">
        <v>2983</v>
      </c>
      <c r="J3116" s="36" t="s">
        <v>142</v>
      </c>
      <c r="K3116" s="48" t="s">
        <v>2977</v>
      </c>
      <c r="L3116" s="52" t="s">
        <v>2989</v>
      </c>
    </row>
    <row r="3117" spans="1:12" ht="15.75" customHeight="1" x14ac:dyDescent="0.25">
      <c r="A3117" s="34">
        <v>42975</v>
      </c>
      <c r="B3117" s="33" t="s">
        <v>3039</v>
      </c>
      <c r="C3117" s="157">
        <v>20</v>
      </c>
      <c r="D3117" s="35" t="s">
        <v>219</v>
      </c>
      <c r="E3117" s="39" t="s">
        <v>1004</v>
      </c>
      <c r="F3117" s="200">
        <v>650</v>
      </c>
      <c r="G3117" s="40" t="s">
        <v>71</v>
      </c>
      <c r="H3117" s="42" t="s">
        <v>71</v>
      </c>
      <c r="I3117" s="48" t="s">
        <v>2983</v>
      </c>
      <c r="J3117" s="36" t="s">
        <v>142</v>
      </c>
      <c r="K3117" s="48" t="s">
        <v>2977</v>
      </c>
      <c r="L3117" s="52" t="s">
        <v>2989</v>
      </c>
    </row>
    <row r="3118" spans="1:12" ht="15.75" customHeight="1" x14ac:dyDescent="0.25">
      <c r="A3118" s="34">
        <v>42975</v>
      </c>
      <c r="B3118" s="33" t="s">
        <v>3039</v>
      </c>
      <c r="C3118" s="157">
        <v>20</v>
      </c>
      <c r="D3118" s="35" t="s">
        <v>219</v>
      </c>
      <c r="E3118" s="39" t="s">
        <v>1005</v>
      </c>
      <c r="F3118" s="200">
        <v>86</v>
      </c>
      <c r="G3118" s="40" t="s">
        <v>71</v>
      </c>
      <c r="H3118" s="42" t="s">
        <v>71</v>
      </c>
      <c r="I3118" s="48" t="s">
        <v>2983</v>
      </c>
      <c r="J3118" s="36" t="s">
        <v>142</v>
      </c>
      <c r="K3118" s="52" t="s">
        <v>2989</v>
      </c>
      <c r="L3118" s="52" t="s">
        <v>2989</v>
      </c>
    </row>
    <row r="3119" spans="1:12" ht="15.75" customHeight="1" x14ac:dyDescent="0.25">
      <c r="A3119" s="34">
        <v>42975</v>
      </c>
      <c r="B3119" s="33" t="s">
        <v>3039</v>
      </c>
      <c r="C3119" s="157">
        <v>20</v>
      </c>
      <c r="D3119" s="35" t="s">
        <v>219</v>
      </c>
      <c r="E3119" s="39" t="s">
        <v>1006</v>
      </c>
      <c r="F3119" s="200">
        <v>140</v>
      </c>
      <c r="G3119" s="40" t="s">
        <v>71</v>
      </c>
      <c r="H3119" s="42" t="s">
        <v>71</v>
      </c>
      <c r="I3119" s="48" t="s">
        <v>2983</v>
      </c>
      <c r="J3119" s="36" t="s">
        <v>142</v>
      </c>
      <c r="K3119" s="48" t="s">
        <v>2977</v>
      </c>
      <c r="L3119" s="52" t="s">
        <v>2989</v>
      </c>
    </row>
    <row r="3120" spans="1:12" ht="15.75" customHeight="1" x14ac:dyDescent="0.25">
      <c r="A3120" s="34">
        <v>42975</v>
      </c>
      <c r="B3120" s="33" t="s">
        <v>3039</v>
      </c>
      <c r="C3120" s="157">
        <v>20</v>
      </c>
      <c r="D3120" s="35" t="s">
        <v>219</v>
      </c>
      <c r="E3120" s="39" t="s">
        <v>1007</v>
      </c>
      <c r="F3120" s="200">
        <v>55</v>
      </c>
      <c r="G3120" s="40" t="s">
        <v>71</v>
      </c>
      <c r="H3120" s="42" t="s">
        <v>71</v>
      </c>
      <c r="I3120" s="48" t="s">
        <v>2983</v>
      </c>
      <c r="J3120" s="36" t="s">
        <v>142</v>
      </c>
      <c r="K3120" s="48" t="s">
        <v>2977</v>
      </c>
      <c r="L3120" s="52" t="s">
        <v>2989</v>
      </c>
    </row>
    <row r="3121" spans="1:12" ht="15.75" customHeight="1" x14ac:dyDescent="0.25">
      <c r="A3121" s="34">
        <v>42975</v>
      </c>
      <c r="B3121" s="33" t="s">
        <v>3039</v>
      </c>
      <c r="C3121" s="157">
        <v>22</v>
      </c>
      <c r="D3121" s="35" t="s">
        <v>72</v>
      </c>
      <c r="E3121" s="39" t="s">
        <v>1013</v>
      </c>
      <c r="F3121" s="200">
        <v>500</v>
      </c>
      <c r="G3121" s="40" t="s">
        <v>71</v>
      </c>
      <c r="H3121" s="42" t="s">
        <v>71</v>
      </c>
      <c r="I3121" s="48" t="s">
        <v>2983</v>
      </c>
      <c r="J3121" s="36" t="s">
        <v>142</v>
      </c>
      <c r="K3121" s="52" t="s">
        <v>3408</v>
      </c>
      <c r="L3121" s="52" t="s">
        <v>2975</v>
      </c>
    </row>
    <row r="3122" spans="1:12" ht="15.75" customHeight="1" x14ac:dyDescent="0.25">
      <c r="A3122" s="34">
        <v>42975</v>
      </c>
      <c r="B3122" s="33" t="s">
        <v>3039</v>
      </c>
      <c r="C3122" s="157">
        <v>23</v>
      </c>
      <c r="D3122" s="35" t="s">
        <v>1008</v>
      </c>
      <c r="E3122" s="39" t="s">
        <v>1009</v>
      </c>
      <c r="F3122" s="200">
        <v>1259</v>
      </c>
      <c r="G3122" s="40" t="s">
        <v>71</v>
      </c>
      <c r="H3122" s="42" t="s">
        <v>71</v>
      </c>
      <c r="I3122" s="48" t="s">
        <v>2983</v>
      </c>
      <c r="J3122" s="36" t="s">
        <v>142</v>
      </c>
      <c r="K3122" s="48" t="s">
        <v>46</v>
      </c>
      <c r="L3122" s="52" t="s">
        <v>46</v>
      </c>
    </row>
    <row r="3123" spans="1:12" ht="15.75" customHeight="1" x14ac:dyDescent="0.25">
      <c r="A3123" s="34">
        <v>42975</v>
      </c>
      <c r="B3123" s="33" t="s">
        <v>3039</v>
      </c>
      <c r="C3123" s="157">
        <v>36</v>
      </c>
      <c r="D3123" s="35" t="s">
        <v>1022</v>
      </c>
      <c r="E3123" s="44" t="s">
        <v>1023</v>
      </c>
      <c r="F3123" s="200">
        <v>5083</v>
      </c>
      <c r="G3123" s="40">
        <v>4263</v>
      </c>
      <c r="H3123" s="38" t="s">
        <v>1024</v>
      </c>
      <c r="I3123" s="48" t="s">
        <v>2983</v>
      </c>
      <c r="J3123" s="36" t="s">
        <v>118</v>
      </c>
      <c r="K3123" s="65" t="s">
        <v>2216</v>
      </c>
      <c r="L3123" s="52" t="s">
        <v>2990</v>
      </c>
    </row>
    <row r="3124" spans="1:12" ht="15.75" customHeight="1" x14ac:dyDescent="0.25">
      <c r="A3124" s="34">
        <v>42975</v>
      </c>
      <c r="B3124" s="33" t="s">
        <v>3039</v>
      </c>
      <c r="C3124" s="157">
        <v>49</v>
      </c>
      <c r="D3124" s="35" t="s">
        <v>72</v>
      </c>
      <c r="E3124" s="39" t="s">
        <v>1014</v>
      </c>
      <c r="F3124" s="200">
        <v>34</v>
      </c>
      <c r="G3124" s="40" t="s">
        <v>71</v>
      </c>
      <c r="H3124" s="42" t="s">
        <v>71</v>
      </c>
      <c r="I3124" s="48" t="s">
        <v>2983</v>
      </c>
      <c r="J3124" s="36" t="s">
        <v>142</v>
      </c>
      <c r="K3124" s="48" t="s">
        <v>2977</v>
      </c>
      <c r="L3124" s="52" t="s">
        <v>2989</v>
      </c>
    </row>
    <row r="3125" spans="1:12" ht="15.75" customHeight="1" x14ac:dyDescent="0.25">
      <c r="A3125" s="34">
        <v>42975</v>
      </c>
      <c r="B3125" s="33" t="s">
        <v>3039</v>
      </c>
      <c r="C3125" s="157">
        <v>50</v>
      </c>
      <c r="D3125" s="35" t="s">
        <v>249</v>
      </c>
      <c r="E3125" s="44" t="s">
        <v>1015</v>
      </c>
      <c r="F3125" s="200">
        <v>34</v>
      </c>
      <c r="G3125" s="40" t="s">
        <v>71</v>
      </c>
      <c r="H3125" s="42" t="s">
        <v>71</v>
      </c>
      <c r="I3125" s="48" t="s">
        <v>2983</v>
      </c>
      <c r="J3125" s="36" t="s">
        <v>142</v>
      </c>
      <c r="K3125" s="48" t="s">
        <v>2977</v>
      </c>
      <c r="L3125" s="52" t="s">
        <v>2989</v>
      </c>
    </row>
    <row r="3126" spans="1:12" ht="15.75" customHeight="1" x14ac:dyDescent="0.25">
      <c r="A3126" s="34">
        <v>42975</v>
      </c>
      <c r="B3126" s="33" t="s">
        <v>3039</v>
      </c>
      <c r="C3126" s="157">
        <v>51</v>
      </c>
      <c r="D3126" s="35" t="s">
        <v>1016</v>
      </c>
      <c r="E3126" s="44" t="s">
        <v>1018</v>
      </c>
      <c r="F3126" s="200">
        <v>99.5</v>
      </c>
      <c r="G3126" s="40" t="s">
        <v>71</v>
      </c>
      <c r="H3126" s="38" t="s">
        <v>71</v>
      </c>
      <c r="I3126" s="48" t="s">
        <v>2983</v>
      </c>
      <c r="J3126" s="36" t="s">
        <v>142</v>
      </c>
      <c r="K3126" s="48" t="s">
        <v>2977</v>
      </c>
      <c r="L3126" s="52" t="s">
        <v>2989</v>
      </c>
    </row>
    <row r="3127" spans="1:12" ht="15.75" customHeight="1" x14ac:dyDescent="0.25">
      <c r="A3127" s="34">
        <v>42975</v>
      </c>
      <c r="B3127" s="33" t="s">
        <v>3039</v>
      </c>
      <c r="C3127" s="157">
        <v>52</v>
      </c>
      <c r="D3127" s="35" t="s">
        <v>1016</v>
      </c>
      <c r="E3127" s="44" t="s">
        <v>1017</v>
      </c>
      <c r="F3127" s="200">
        <v>235</v>
      </c>
      <c r="G3127" s="40" t="s">
        <v>71</v>
      </c>
      <c r="H3127" s="38" t="s">
        <v>71</v>
      </c>
      <c r="I3127" s="48" t="s">
        <v>2983</v>
      </c>
      <c r="J3127" s="36" t="s">
        <v>142</v>
      </c>
      <c r="K3127" s="48" t="s">
        <v>2979</v>
      </c>
      <c r="L3127" s="52" t="s">
        <v>2979</v>
      </c>
    </row>
    <row r="3128" spans="1:12" ht="15.75" customHeight="1" x14ac:dyDescent="0.25">
      <c r="A3128" s="34">
        <v>42975</v>
      </c>
      <c r="B3128" s="33" t="s">
        <v>3039</v>
      </c>
      <c r="C3128" s="157">
        <v>53</v>
      </c>
      <c r="D3128" s="35" t="s">
        <v>249</v>
      </c>
      <c r="E3128" s="44" t="s">
        <v>1021</v>
      </c>
      <c r="F3128" s="200">
        <v>35</v>
      </c>
      <c r="G3128" s="40" t="s">
        <v>71</v>
      </c>
      <c r="H3128" s="38" t="s">
        <v>71</v>
      </c>
      <c r="I3128" s="48" t="s">
        <v>2983</v>
      </c>
      <c r="J3128" s="36" t="s">
        <v>142</v>
      </c>
      <c r="K3128" s="48" t="s">
        <v>2977</v>
      </c>
      <c r="L3128" s="52" t="s">
        <v>2989</v>
      </c>
    </row>
    <row r="3129" spans="1:12" ht="15.75" customHeight="1" x14ac:dyDescent="0.25">
      <c r="A3129" s="34">
        <v>42975</v>
      </c>
      <c r="B3129" s="33" t="s">
        <v>3039</v>
      </c>
      <c r="C3129" s="157">
        <v>83</v>
      </c>
      <c r="D3129" s="35" t="s">
        <v>969</v>
      </c>
      <c r="E3129" s="39" t="s">
        <v>990</v>
      </c>
      <c r="F3129" s="200">
        <v>8100</v>
      </c>
      <c r="G3129" s="48">
        <v>4606</v>
      </c>
      <c r="H3129" s="48" t="s">
        <v>943</v>
      </c>
      <c r="I3129" s="48" t="s">
        <v>2983</v>
      </c>
      <c r="J3129" s="36" t="s">
        <v>118</v>
      </c>
      <c r="K3129" s="65" t="s">
        <v>2216</v>
      </c>
      <c r="L3129" s="52" t="s">
        <v>2990</v>
      </c>
    </row>
    <row r="3130" spans="1:12" ht="15.75" customHeight="1" x14ac:dyDescent="0.25">
      <c r="A3130" s="34">
        <v>42975</v>
      </c>
      <c r="B3130" s="33" t="s">
        <v>3039</v>
      </c>
      <c r="C3130" s="157">
        <v>84</v>
      </c>
      <c r="D3130" s="35" t="s">
        <v>127</v>
      </c>
      <c r="E3130" s="39" t="s">
        <v>991</v>
      </c>
      <c r="F3130" s="200">
        <v>7000</v>
      </c>
      <c r="G3130" s="48">
        <v>4152</v>
      </c>
      <c r="H3130" s="48" t="s">
        <v>232</v>
      </c>
      <c r="I3130" s="48" t="s">
        <v>2983</v>
      </c>
      <c r="J3130" s="36" t="s">
        <v>118</v>
      </c>
      <c r="K3130" s="65" t="s">
        <v>2216</v>
      </c>
      <c r="L3130" s="52" t="s">
        <v>2990</v>
      </c>
    </row>
    <row r="3131" spans="1:12" ht="15.75" customHeight="1" x14ac:dyDescent="0.25">
      <c r="A3131" s="34">
        <v>42975</v>
      </c>
      <c r="B3131" s="33" t="s">
        <v>3039</v>
      </c>
      <c r="C3131" s="157">
        <v>84</v>
      </c>
      <c r="D3131" s="35" t="s">
        <v>127</v>
      </c>
      <c r="E3131" s="39" t="s">
        <v>992</v>
      </c>
      <c r="F3131" s="200">
        <v>10000</v>
      </c>
      <c r="G3131" s="48">
        <v>3438</v>
      </c>
      <c r="H3131" s="48" t="s">
        <v>672</v>
      </c>
      <c r="I3131" s="48" t="s">
        <v>2983</v>
      </c>
      <c r="J3131" s="36" t="s">
        <v>118</v>
      </c>
      <c r="K3131" s="65" t="s">
        <v>2216</v>
      </c>
      <c r="L3131" s="52" t="s">
        <v>2990</v>
      </c>
    </row>
    <row r="3132" spans="1:12" ht="15.75" customHeight="1" x14ac:dyDescent="0.25">
      <c r="A3132" s="34">
        <v>42975</v>
      </c>
      <c r="B3132" s="33" t="s">
        <v>3039</v>
      </c>
      <c r="C3132" s="157">
        <v>84</v>
      </c>
      <c r="D3132" s="35" t="s">
        <v>711</v>
      </c>
      <c r="E3132" s="39" t="s">
        <v>993</v>
      </c>
      <c r="F3132" s="200">
        <v>650</v>
      </c>
      <c r="G3132" s="48">
        <v>2801</v>
      </c>
      <c r="H3132" s="48" t="s">
        <v>994</v>
      </c>
      <c r="I3132" s="48" t="s">
        <v>2983</v>
      </c>
      <c r="J3132" s="36" t="s">
        <v>118</v>
      </c>
      <c r="K3132" s="65" t="s">
        <v>2216</v>
      </c>
      <c r="L3132" s="52" t="s">
        <v>2990</v>
      </c>
    </row>
    <row r="3133" spans="1:12" ht="15.75" customHeight="1" x14ac:dyDescent="0.25">
      <c r="A3133" s="34">
        <v>42975</v>
      </c>
      <c r="B3133" s="33" t="s">
        <v>3039</v>
      </c>
      <c r="C3133" s="157">
        <v>84</v>
      </c>
      <c r="D3133" s="35" t="s">
        <v>711</v>
      </c>
      <c r="E3133" s="39" t="s">
        <v>996</v>
      </c>
      <c r="F3133" s="200">
        <v>1212</v>
      </c>
      <c r="G3133" s="40">
        <v>2947</v>
      </c>
      <c r="H3133" s="42" t="s">
        <v>165</v>
      </c>
      <c r="I3133" s="48" t="s">
        <v>2983</v>
      </c>
      <c r="J3133" s="36" t="s">
        <v>118</v>
      </c>
      <c r="K3133" s="65" t="s">
        <v>2216</v>
      </c>
      <c r="L3133" s="52" t="s">
        <v>2990</v>
      </c>
    </row>
    <row r="3134" spans="1:12" ht="15.75" customHeight="1" x14ac:dyDescent="0.25">
      <c r="A3134" s="34">
        <v>42975</v>
      </c>
      <c r="B3134" s="33" t="s">
        <v>3039</v>
      </c>
      <c r="C3134" s="157">
        <v>85</v>
      </c>
      <c r="D3134" s="35" t="s">
        <v>1011</v>
      </c>
      <c r="E3134" s="44" t="s">
        <v>1012</v>
      </c>
      <c r="F3134" s="202">
        <v>266345</v>
      </c>
      <c r="G3134" s="40"/>
      <c r="H3134" s="42"/>
      <c r="I3134" s="48" t="s">
        <v>2983</v>
      </c>
      <c r="J3134" s="36" t="s">
        <v>118</v>
      </c>
      <c r="K3134" s="65" t="s">
        <v>2216</v>
      </c>
      <c r="L3134" s="52" t="s">
        <v>2990</v>
      </c>
    </row>
    <row r="3135" spans="1:12" ht="15.75" customHeight="1" x14ac:dyDescent="0.25">
      <c r="A3135" s="34">
        <v>42975</v>
      </c>
      <c r="B3135" s="33" t="s">
        <v>3039</v>
      </c>
      <c r="C3135" s="157">
        <v>85</v>
      </c>
      <c r="D3135" s="35" t="s">
        <v>1019</v>
      </c>
      <c r="E3135" s="44" t="s">
        <v>1020</v>
      </c>
      <c r="F3135" s="200">
        <v>844.25</v>
      </c>
      <c r="G3135" s="40" t="s">
        <v>71</v>
      </c>
      <c r="H3135" s="38" t="s">
        <v>71</v>
      </c>
      <c r="I3135" s="48" t="s">
        <v>2983</v>
      </c>
      <c r="J3135" s="36" t="s">
        <v>118</v>
      </c>
      <c r="K3135" s="65" t="s">
        <v>2216</v>
      </c>
      <c r="L3135" s="52" t="s">
        <v>2990</v>
      </c>
    </row>
    <row r="3136" spans="1:12" ht="15.75" customHeight="1" x14ac:dyDescent="0.25">
      <c r="A3136" s="34">
        <v>42975</v>
      </c>
      <c r="B3136" s="33" t="s">
        <v>3039</v>
      </c>
      <c r="C3136" s="157">
        <v>85</v>
      </c>
      <c r="D3136" s="35" t="s">
        <v>1025</v>
      </c>
      <c r="E3136" s="44" t="s">
        <v>1012</v>
      </c>
      <c r="F3136" s="202">
        <v>136295</v>
      </c>
      <c r="G3136" s="40"/>
      <c r="H3136" s="38"/>
      <c r="I3136" s="48" t="s">
        <v>2983</v>
      </c>
      <c r="J3136" s="36" t="s">
        <v>118</v>
      </c>
      <c r="K3136" s="65" t="s">
        <v>2216</v>
      </c>
      <c r="L3136" s="52" t="s">
        <v>2990</v>
      </c>
    </row>
    <row r="3137" spans="1:12" ht="15.75" customHeight="1" x14ac:dyDescent="0.25">
      <c r="A3137" s="34">
        <v>42975</v>
      </c>
      <c r="B3137" s="33" t="s">
        <v>3039</v>
      </c>
      <c r="C3137" s="157">
        <v>85</v>
      </c>
      <c r="D3137" s="35" t="s">
        <v>1019</v>
      </c>
      <c r="E3137" s="44" t="s">
        <v>1020</v>
      </c>
      <c r="F3137" s="202">
        <v>914.75</v>
      </c>
      <c r="G3137" s="40"/>
      <c r="H3137" s="38"/>
      <c r="I3137" s="48" t="s">
        <v>2983</v>
      </c>
      <c r="J3137" s="36" t="s">
        <v>118</v>
      </c>
      <c r="K3137" s="65" t="s">
        <v>2216</v>
      </c>
      <c r="L3137" s="52" t="s">
        <v>2990</v>
      </c>
    </row>
    <row r="3138" spans="1:12" ht="15.75" customHeight="1" x14ac:dyDescent="0.25">
      <c r="A3138" s="34">
        <v>42975</v>
      </c>
      <c r="B3138" s="33" t="s">
        <v>3039</v>
      </c>
      <c r="C3138" s="157">
        <v>85</v>
      </c>
      <c r="D3138" s="35" t="s">
        <v>1026</v>
      </c>
      <c r="E3138" s="44" t="s">
        <v>1012</v>
      </c>
      <c r="F3138" s="200">
        <v>23026</v>
      </c>
      <c r="G3138" s="40"/>
      <c r="H3138" s="38"/>
      <c r="I3138" s="48" t="s">
        <v>2983</v>
      </c>
      <c r="J3138" s="36" t="s">
        <v>118</v>
      </c>
      <c r="K3138" s="65" t="s">
        <v>2216</v>
      </c>
      <c r="L3138" s="52" t="s">
        <v>2990</v>
      </c>
    </row>
    <row r="3139" spans="1:12" ht="15.75" customHeight="1" x14ac:dyDescent="0.25">
      <c r="A3139" s="34">
        <v>42975</v>
      </c>
      <c r="B3139" s="33" t="s">
        <v>3039</v>
      </c>
      <c r="C3139" s="157">
        <v>87</v>
      </c>
      <c r="D3139" s="35" t="s">
        <v>209</v>
      </c>
      <c r="E3139" s="39" t="s">
        <v>117</v>
      </c>
      <c r="F3139" s="200">
        <v>5721.25</v>
      </c>
      <c r="G3139" s="40"/>
      <c r="H3139" s="42"/>
      <c r="I3139" s="48" t="s">
        <v>2983</v>
      </c>
      <c r="J3139" s="36" t="s">
        <v>118</v>
      </c>
      <c r="K3139" s="65" t="s">
        <v>2216</v>
      </c>
      <c r="L3139" s="52" t="s">
        <v>2990</v>
      </c>
    </row>
    <row r="3140" spans="1:12" ht="15.75" customHeight="1" x14ac:dyDescent="0.25">
      <c r="A3140" s="34">
        <v>42975</v>
      </c>
      <c r="B3140" s="33" t="s">
        <v>3039</v>
      </c>
      <c r="C3140" s="157">
        <v>87</v>
      </c>
      <c r="D3140" s="35" t="s">
        <v>1010</v>
      </c>
      <c r="E3140" s="39" t="s">
        <v>117</v>
      </c>
      <c r="F3140" s="200">
        <v>3959.75</v>
      </c>
      <c r="G3140" s="40"/>
      <c r="H3140" s="42"/>
      <c r="I3140" s="48" t="s">
        <v>2983</v>
      </c>
      <c r="J3140" s="36" t="s">
        <v>118</v>
      </c>
      <c r="K3140" s="65" t="s">
        <v>2216</v>
      </c>
      <c r="L3140" s="52" t="s">
        <v>2990</v>
      </c>
    </row>
    <row r="3141" spans="1:12" ht="15.75" customHeight="1" x14ac:dyDescent="0.25">
      <c r="A3141" s="34">
        <v>42975</v>
      </c>
      <c r="B3141" s="33" t="s">
        <v>3039</v>
      </c>
      <c r="C3141" s="157">
        <v>87</v>
      </c>
      <c r="D3141" s="35" t="s">
        <v>1010</v>
      </c>
      <c r="E3141" s="39" t="s">
        <v>117</v>
      </c>
      <c r="F3141" s="200">
        <v>1641.75</v>
      </c>
      <c r="G3141" s="40"/>
      <c r="H3141" s="42"/>
      <c r="I3141" s="48" t="s">
        <v>2983</v>
      </c>
      <c r="J3141" s="36" t="s">
        <v>118</v>
      </c>
      <c r="K3141" s="65" t="s">
        <v>2216</v>
      </c>
      <c r="L3141" s="52" t="s">
        <v>2990</v>
      </c>
    </row>
    <row r="3142" spans="1:12" ht="15.75" customHeight="1" x14ac:dyDescent="0.25">
      <c r="A3142" s="34">
        <v>42975</v>
      </c>
      <c r="B3142" s="33" t="s">
        <v>3039</v>
      </c>
      <c r="C3142" s="157">
        <v>105</v>
      </c>
      <c r="D3142" s="35" t="s">
        <v>711</v>
      </c>
      <c r="E3142" s="39" t="s">
        <v>391</v>
      </c>
      <c r="F3142" s="200">
        <v>805</v>
      </c>
      <c r="G3142" s="48">
        <v>1758</v>
      </c>
      <c r="H3142" s="48" t="s">
        <v>995</v>
      </c>
      <c r="I3142" s="48" t="s">
        <v>2983</v>
      </c>
      <c r="J3142" s="36" t="s">
        <v>118</v>
      </c>
      <c r="K3142" s="65" t="s">
        <v>2216</v>
      </c>
      <c r="L3142" s="52" t="s">
        <v>2990</v>
      </c>
    </row>
    <row r="3143" spans="1:12" ht="15.75" customHeight="1" x14ac:dyDescent="0.25">
      <c r="A3143" s="34">
        <v>42975</v>
      </c>
      <c r="B3143" s="33" t="s">
        <v>3039</v>
      </c>
      <c r="C3143" s="157">
        <v>111</v>
      </c>
      <c r="D3143" s="35" t="s">
        <v>711</v>
      </c>
      <c r="E3143" s="39" t="s">
        <v>391</v>
      </c>
      <c r="F3143" s="200">
        <v>181.5</v>
      </c>
      <c r="G3143" s="48">
        <v>2958</v>
      </c>
      <c r="H3143" s="48" t="s">
        <v>129</v>
      </c>
      <c r="I3143" s="48" t="s">
        <v>2983</v>
      </c>
      <c r="J3143" s="36" t="s">
        <v>118</v>
      </c>
      <c r="K3143" s="65" t="s">
        <v>2216</v>
      </c>
      <c r="L3143" s="52" t="s">
        <v>2990</v>
      </c>
    </row>
    <row r="3144" spans="1:12" ht="15.75" customHeight="1" x14ac:dyDescent="0.25">
      <c r="A3144" s="34">
        <v>42976</v>
      </c>
      <c r="B3144" s="33" t="s">
        <v>3039</v>
      </c>
      <c r="C3144" s="157">
        <v>24</v>
      </c>
      <c r="D3144" s="35" t="s">
        <v>177</v>
      </c>
      <c r="E3144" s="39" t="s">
        <v>1036</v>
      </c>
      <c r="F3144" s="200">
        <v>750</v>
      </c>
      <c r="G3144" s="40" t="s">
        <v>71</v>
      </c>
      <c r="H3144" s="38" t="s">
        <v>71</v>
      </c>
      <c r="I3144" s="48" t="s">
        <v>2983</v>
      </c>
      <c r="J3144" s="36" t="s">
        <v>142</v>
      </c>
      <c r="K3144" s="48" t="s">
        <v>2979</v>
      </c>
      <c r="L3144" s="52" t="s">
        <v>2979</v>
      </c>
    </row>
    <row r="3145" spans="1:12" ht="15.75" customHeight="1" x14ac:dyDescent="0.25">
      <c r="A3145" s="34">
        <v>42976</v>
      </c>
      <c r="B3145" s="33" t="s">
        <v>3039</v>
      </c>
      <c r="C3145" s="157">
        <v>25</v>
      </c>
      <c r="D3145" s="35" t="s">
        <v>72</v>
      </c>
      <c r="E3145" s="44" t="s">
        <v>1037</v>
      </c>
      <c r="F3145" s="200">
        <v>287</v>
      </c>
      <c r="G3145" s="40" t="s">
        <v>71</v>
      </c>
      <c r="H3145" s="38" t="s">
        <v>71</v>
      </c>
      <c r="I3145" s="48" t="s">
        <v>2983</v>
      </c>
      <c r="J3145" s="36" t="s">
        <v>142</v>
      </c>
      <c r="K3145" s="48" t="s">
        <v>2973</v>
      </c>
      <c r="L3145" s="52" t="s">
        <v>2973</v>
      </c>
    </row>
    <row r="3146" spans="1:12" ht="15.75" customHeight="1" x14ac:dyDescent="0.25">
      <c r="A3146" s="34">
        <v>42976</v>
      </c>
      <c r="B3146" s="33" t="s">
        <v>3039</v>
      </c>
      <c r="C3146" s="157">
        <v>25</v>
      </c>
      <c r="D3146" s="35" t="s">
        <v>72</v>
      </c>
      <c r="E3146" s="44" t="s">
        <v>1038</v>
      </c>
      <c r="F3146" s="200">
        <v>327</v>
      </c>
      <c r="G3146" s="40" t="s">
        <v>71</v>
      </c>
      <c r="H3146" s="38" t="s">
        <v>71</v>
      </c>
      <c r="I3146" s="48" t="s">
        <v>2983</v>
      </c>
      <c r="J3146" s="36" t="s">
        <v>142</v>
      </c>
      <c r="K3146" s="48" t="s">
        <v>2973</v>
      </c>
      <c r="L3146" s="52" t="s">
        <v>2973</v>
      </c>
    </row>
    <row r="3147" spans="1:12" ht="15.75" customHeight="1" x14ac:dyDescent="0.25">
      <c r="A3147" s="34">
        <v>42976</v>
      </c>
      <c r="B3147" s="33" t="s">
        <v>3039</v>
      </c>
      <c r="C3147" s="157">
        <v>25</v>
      </c>
      <c r="D3147" s="35" t="s">
        <v>72</v>
      </c>
      <c r="E3147" s="44" t="s">
        <v>1039</v>
      </c>
      <c r="F3147" s="200">
        <v>60</v>
      </c>
      <c r="G3147" s="40" t="s">
        <v>71</v>
      </c>
      <c r="H3147" s="38" t="s">
        <v>71</v>
      </c>
      <c r="I3147" s="48" t="s">
        <v>2983</v>
      </c>
      <c r="J3147" s="36" t="s">
        <v>142</v>
      </c>
      <c r="K3147" s="52" t="s">
        <v>2989</v>
      </c>
      <c r="L3147" s="52" t="s">
        <v>2989</v>
      </c>
    </row>
    <row r="3148" spans="1:12" ht="15.75" customHeight="1" x14ac:dyDescent="0.25">
      <c r="A3148" s="34">
        <v>42976</v>
      </c>
      <c r="B3148" s="33" t="s">
        <v>3039</v>
      </c>
      <c r="C3148" s="157">
        <v>25</v>
      </c>
      <c r="D3148" s="35" t="s">
        <v>1040</v>
      </c>
      <c r="E3148" s="45" t="s">
        <v>1041</v>
      </c>
      <c r="F3148" s="200">
        <v>102</v>
      </c>
      <c r="G3148" s="40" t="s">
        <v>71</v>
      </c>
      <c r="H3148" s="38" t="s">
        <v>71</v>
      </c>
      <c r="I3148" s="48" t="s">
        <v>2983</v>
      </c>
      <c r="J3148" s="36" t="s">
        <v>142</v>
      </c>
      <c r="K3148" s="48" t="s">
        <v>2977</v>
      </c>
      <c r="L3148" s="52" t="s">
        <v>2989</v>
      </c>
    </row>
    <row r="3149" spans="1:12" ht="15.75" customHeight="1" x14ac:dyDescent="0.25">
      <c r="A3149" s="34">
        <v>42976</v>
      </c>
      <c r="B3149" s="33" t="s">
        <v>3039</v>
      </c>
      <c r="C3149" s="157">
        <v>48</v>
      </c>
      <c r="D3149" s="35" t="s">
        <v>827</v>
      </c>
      <c r="E3149" s="44" t="s">
        <v>828</v>
      </c>
      <c r="F3149" s="200">
        <v>30</v>
      </c>
      <c r="G3149" s="40" t="s">
        <v>71</v>
      </c>
      <c r="H3149" s="38" t="s">
        <v>71</v>
      </c>
      <c r="I3149" s="55" t="s">
        <v>2983</v>
      </c>
      <c r="J3149" s="36" t="s">
        <v>142</v>
      </c>
      <c r="K3149" s="52" t="s">
        <v>2989</v>
      </c>
      <c r="L3149" s="52" t="s">
        <v>2989</v>
      </c>
    </row>
    <row r="3150" spans="1:12" ht="15.75" customHeight="1" x14ac:dyDescent="0.25">
      <c r="A3150" s="34">
        <v>42976</v>
      </c>
      <c r="B3150" s="33" t="s">
        <v>3039</v>
      </c>
      <c r="C3150" s="157">
        <v>88</v>
      </c>
      <c r="D3150" s="35" t="s">
        <v>127</v>
      </c>
      <c r="E3150" s="39" t="s">
        <v>1030</v>
      </c>
      <c r="F3150" s="200">
        <v>200</v>
      </c>
      <c r="G3150" s="48">
        <v>2840</v>
      </c>
      <c r="H3150" s="48" t="s">
        <v>628</v>
      </c>
      <c r="I3150" s="48" t="s">
        <v>2983</v>
      </c>
      <c r="J3150" s="36" t="s">
        <v>118</v>
      </c>
      <c r="K3150" s="65" t="s">
        <v>2216</v>
      </c>
      <c r="L3150" s="52" t="s">
        <v>2990</v>
      </c>
    </row>
    <row r="3151" spans="1:12" ht="15.75" customHeight="1" x14ac:dyDescent="0.25">
      <c r="A3151" s="34">
        <v>42976</v>
      </c>
      <c r="B3151" s="33" t="s">
        <v>3039</v>
      </c>
      <c r="C3151" s="157">
        <v>88</v>
      </c>
      <c r="D3151" s="35" t="s">
        <v>127</v>
      </c>
      <c r="E3151" s="39" t="s">
        <v>699</v>
      </c>
      <c r="F3151" s="200">
        <v>180</v>
      </c>
      <c r="G3151" s="48">
        <v>2840</v>
      </c>
      <c r="H3151" s="48" t="s">
        <v>628</v>
      </c>
      <c r="I3151" s="48" t="s">
        <v>2983</v>
      </c>
      <c r="J3151" s="36" t="s">
        <v>118</v>
      </c>
      <c r="K3151" s="65" t="s">
        <v>2216</v>
      </c>
      <c r="L3151" s="52" t="s">
        <v>2990</v>
      </c>
    </row>
    <row r="3152" spans="1:12" ht="15.75" customHeight="1" x14ac:dyDescent="0.25">
      <c r="A3152" s="34">
        <v>42976</v>
      </c>
      <c r="B3152" s="33" t="s">
        <v>3039</v>
      </c>
      <c r="C3152" s="157">
        <v>88</v>
      </c>
      <c r="D3152" s="35" t="s">
        <v>127</v>
      </c>
      <c r="E3152" s="39" t="s">
        <v>993</v>
      </c>
      <c r="F3152" s="200">
        <v>600</v>
      </c>
      <c r="G3152" s="48">
        <v>3812</v>
      </c>
      <c r="H3152" s="48" t="s">
        <v>730</v>
      </c>
      <c r="I3152" s="48" t="s">
        <v>2983</v>
      </c>
      <c r="J3152" s="36" t="s">
        <v>118</v>
      </c>
      <c r="K3152" s="65" t="s">
        <v>2216</v>
      </c>
      <c r="L3152" s="52" t="s">
        <v>2990</v>
      </c>
    </row>
    <row r="3153" spans="1:12" ht="15.75" customHeight="1" x14ac:dyDescent="0.25">
      <c r="A3153" s="34">
        <v>42976</v>
      </c>
      <c r="B3153" s="33" t="s">
        <v>3039</v>
      </c>
      <c r="C3153" s="157">
        <v>88</v>
      </c>
      <c r="D3153" s="35" t="s">
        <v>127</v>
      </c>
      <c r="E3153" s="44" t="s">
        <v>1031</v>
      </c>
      <c r="F3153" s="200">
        <v>300</v>
      </c>
      <c r="G3153" s="40">
        <v>3829</v>
      </c>
      <c r="H3153" s="38" t="s">
        <v>633</v>
      </c>
      <c r="I3153" s="48" t="s">
        <v>2983</v>
      </c>
      <c r="J3153" s="36" t="s">
        <v>118</v>
      </c>
      <c r="K3153" s="65" t="s">
        <v>2216</v>
      </c>
      <c r="L3153" s="52" t="s">
        <v>2990</v>
      </c>
    </row>
    <row r="3154" spans="1:12" ht="15.75" customHeight="1" x14ac:dyDescent="0.25">
      <c r="A3154" s="34">
        <v>42976</v>
      </c>
      <c r="B3154" s="33" t="s">
        <v>3039</v>
      </c>
      <c r="C3154" s="157">
        <v>89</v>
      </c>
      <c r="D3154" s="35" t="s">
        <v>711</v>
      </c>
      <c r="E3154" s="44" t="s">
        <v>1035</v>
      </c>
      <c r="F3154" s="200">
        <v>6087.45</v>
      </c>
      <c r="G3154" s="48">
        <v>3663</v>
      </c>
      <c r="H3154" s="48" t="s">
        <v>90</v>
      </c>
      <c r="I3154" s="48" t="s">
        <v>2983</v>
      </c>
      <c r="J3154" s="36" t="s">
        <v>118</v>
      </c>
      <c r="K3154" s="65" t="s">
        <v>2216</v>
      </c>
      <c r="L3154" s="52" t="s">
        <v>2990</v>
      </c>
    </row>
    <row r="3155" spans="1:12" ht="15.75" customHeight="1" x14ac:dyDescent="0.25">
      <c r="A3155" s="34">
        <v>42976</v>
      </c>
      <c r="B3155" s="33" t="s">
        <v>3039</v>
      </c>
      <c r="C3155" s="157">
        <v>90</v>
      </c>
      <c r="D3155" s="35" t="s">
        <v>1042</v>
      </c>
      <c r="E3155" s="44" t="s">
        <v>117</v>
      </c>
      <c r="F3155" s="200">
        <v>4746</v>
      </c>
      <c r="G3155" s="40"/>
      <c r="H3155" s="38"/>
      <c r="I3155" s="55" t="s">
        <v>2983</v>
      </c>
      <c r="J3155" s="36" t="s">
        <v>118</v>
      </c>
      <c r="K3155" s="65" t="s">
        <v>2216</v>
      </c>
      <c r="L3155" s="52" t="s">
        <v>2990</v>
      </c>
    </row>
    <row r="3156" spans="1:12" ht="15.75" customHeight="1" x14ac:dyDescent="0.25">
      <c r="A3156" s="34">
        <v>42976</v>
      </c>
      <c r="B3156" s="33" t="s">
        <v>3039</v>
      </c>
      <c r="C3156" s="157">
        <v>90</v>
      </c>
      <c r="D3156" s="35" t="s">
        <v>808</v>
      </c>
      <c r="E3156" s="44" t="s">
        <v>117</v>
      </c>
      <c r="F3156" s="200">
        <v>2288.5</v>
      </c>
      <c r="G3156" s="40"/>
      <c r="H3156" s="38"/>
      <c r="I3156" s="55" t="s">
        <v>2983</v>
      </c>
      <c r="J3156" s="36" t="s">
        <v>118</v>
      </c>
      <c r="K3156" s="65" t="s">
        <v>2216</v>
      </c>
      <c r="L3156" s="52" t="s">
        <v>2990</v>
      </c>
    </row>
    <row r="3157" spans="1:12" ht="15.75" customHeight="1" x14ac:dyDescent="0.25">
      <c r="A3157" s="34">
        <v>42976</v>
      </c>
      <c r="B3157" s="33" t="s">
        <v>3039</v>
      </c>
      <c r="C3157" s="157">
        <v>90</v>
      </c>
      <c r="D3157" s="35" t="s">
        <v>808</v>
      </c>
      <c r="E3157" s="44" t="s">
        <v>117</v>
      </c>
      <c r="F3157" s="200">
        <v>8208.75</v>
      </c>
      <c r="G3157" s="40"/>
      <c r="H3157" s="38"/>
      <c r="I3157" s="55" t="s">
        <v>2983</v>
      </c>
      <c r="J3157" s="36" t="s">
        <v>118</v>
      </c>
      <c r="K3157" s="65" t="s">
        <v>2216</v>
      </c>
      <c r="L3157" s="52" t="s">
        <v>2990</v>
      </c>
    </row>
    <row r="3158" spans="1:12" ht="15.75" customHeight="1" x14ac:dyDescent="0.25">
      <c r="A3158" s="34">
        <v>42976</v>
      </c>
      <c r="B3158" s="33" t="s">
        <v>3039</v>
      </c>
      <c r="C3158" s="157">
        <v>90</v>
      </c>
      <c r="D3158" s="35" t="s">
        <v>808</v>
      </c>
      <c r="E3158" s="44" t="s">
        <v>175</v>
      </c>
      <c r="F3158" s="200">
        <v>18905</v>
      </c>
      <c r="G3158" s="40"/>
      <c r="H3158" s="38"/>
      <c r="I3158" s="55" t="s">
        <v>2983</v>
      </c>
      <c r="J3158" s="36" t="s">
        <v>118</v>
      </c>
      <c r="K3158" s="65" t="s">
        <v>2216</v>
      </c>
      <c r="L3158" s="52" t="s">
        <v>2990</v>
      </c>
    </row>
    <row r="3159" spans="1:12" ht="15.75" customHeight="1" x14ac:dyDescent="0.25">
      <c r="A3159" s="34">
        <v>42976</v>
      </c>
      <c r="B3159" s="33" t="s">
        <v>3039</v>
      </c>
      <c r="C3159" s="157">
        <v>90</v>
      </c>
      <c r="D3159" s="35" t="s">
        <v>808</v>
      </c>
      <c r="E3159" s="44" t="s">
        <v>175</v>
      </c>
      <c r="F3159" s="200">
        <v>10447.5</v>
      </c>
      <c r="G3159" s="40"/>
      <c r="H3159" s="38"/>
      <c r="I3159" s="55" t="s">
        <v>2983</v>
      </c>
      <c r="J3159" s="36" t="s">
        <v>118</v>
      </c>
      <c r="K3159" s="65" t="s">
        <v>2216</v>
      </c>
      <c r="L3159" s="52" t="s">
        <v>2990</v>
      </c>
    </row>
    <row r="3160" spans="1:12" ht="15.75" customHeight="1" x14ac:dyDescent="0.25">
      <c r="A3160" s="34">
        <v>42976</v>
      </c>
      <c r="B3160" s="33" t="s">
        <v>3039</v>
      </c>
      <c r="C3160" s="157">
        <v>90</v>
      </c>
      <c r="D3160" s="35" t="s">
        <v>91</v>
      </c>
      <c r="E3160" s="44" t="s">
        <v>117</v>
      </c>
      <c r="F3160" s="200">
        <v>206.5</v>
      </c>
      <c r="G3160" s="40"/>
      <c r="H3160" s="38" t="s">
        <v>1043</v>
      </c>
      <c r="I3160" s="55" t="s">
        <v>2983</v>
      </c>
      <c r="J3160" s="36" t="s">
        <v>118</v>
      </c>
      <c r="K3160" s="65" t="s">
        <v>2216</v>
      </c>
      <c r="L3160" s="52" t="s">
        <v>2990</v>
      </c>
    </row>
    <row r="3161" spans="1:12" ht="15.75" customHeight="1" x14ac:dyDescent="0.25">
      <c r="A3161" s="34">
        <v>42976</v>
      </c>
      <c r="B3161" s="33" t="s">
        <v>3039</v>
      </c>
      <c r="C3161" s="157">
        <v>90</v>
      </c>
      <c r="D3161" s="35" t="s">
        <v>91</v>
      </c>
      <c r="E3161" s="44" t="s">
        <v>117</v>
      </c>
      <c r="F3161" s="200">
        <v>352.5</v>
      </c>
      <c r="G3161" s="40"/>
      <c r="H3161" s="38"/>
      <c r="I3161" s="55" t="s">
        <v>2983</v>
      </c>
      <c r="J3161" s="36" t="s">
        <v>118</v>
      </c>
      <c r="K3161" s="65" t="s">
        <v>2216</v>
      </c>
      <c r="L3161" s="52" t="s">
        <v>2990</v>
      </c>
    </row>
    <row r="3162" spans="1:12" ht="15.75" customHeight="1" x14ac:dyDescent="0.25">
      <c r="A3162" s="34">
        <v>42976</v>
      </c>
      <c r="B3162" s="33" t="s">
        <v>3039</v>
      </c>
      <c r="C3162" s="157">
        <v>91</v>
      </c>
      <c r="D3162" s="35" t="s">
        <v>91</v>
      </c>
      <c r="E3162" s="44" t="s">
        <v>117</v>
      </c>
      <c r="F3162" s="200">
        <v>10000</v>
      </c>
      <c r="G3162" s="40"/>
      <c r="H3162" s="38"/>
      <c r="I3162" s="55" t="s">
        <v>2983</v>
      </c>
      <c r="J3162" s="36" t="s">
        <v>118</v>
      </c>
      <c r="K3162" s="65" t="s">
        <v>2216</v>
      </c>
      <c r="L3162" s="52" t="s">
        <v>2990</v>
      </c>
    </row>
    <row r="3163" spans="1:12" ht="15.75" customHeight="1" x14ac:dyDescent="0.25">
      <c r="A3163" s="34">
        <v>42976</v>
      </c>
      <c r="B3163" s="33" t="s">
        <v>3039</v>
      </c>
      <c r="C3163" s="157">
        <v>91</v>
      </c>
      <c r="D3163" s="35" t="s">
        <v>91</v>
      </c>
      <c r="E3163" s="44" t="s">
        <v>117</v>
      </c>
      <c r="F3163" s="200">
        <v>199.5</v>
      </c>
      <c r="G3163" s="40"/>
      <c r="H3163" s="38"/>
      <c r="I3163" s="55" t="s">
        <v>2983</v>
      </c>
      <c r="J3163" s="36" t="s">
        <v>118</v>
      </c>
      <c r="K3163" s="65" t="s">
        <v>2216</v>
      </c>
      <c r="L3163" s="52" t="s">
        <v>2990</v>
      </c>
    </row>
    <row r="3164" spans="1:12" ht="15.75" customHeight="1" x14ac:dyDescent="0.25">
      <c r="A3164" s="34">
        <v>42976</v>
      </c>
      <c r="B3164" s="33" t="s">
        <v>3039</v>
      </c>
      <c r="C3164" s="157">
        <v>108</v>
      </c>
      <c r="D3164" s="35" t="s">
        <v>711</v>
      </c>
      <c r="E3164" s="39" t="s">
        <v>1034</v>
      </c>
      <c r="F3164" s="200">
        <v>181.5</v>
      </c>
      <c r="G3164" s="48">
        <v>3666</v>
      </c>
      <c r="H3164" s="48" t="s">
        <v>752</v>
      </c>
      <c r="I3164" s="48" t="s">
        <v>2983</v>
      </c>
      <c r="J3164" s="36" t="s">
        <v>118</v>
      </c>
      <c r="K3164" s="65" t="s">
        <v>2216</v>
      </c>
      <c r="L3164" s="52" t="s">
        <v>2990</v>
      </c>
    </row>
    <row r="3165" spans="1:12" ht="15.75" customHeight="1" x14ac:dyDescent="0.25">
      <c r="A3165" s="34">
        <v>42976</v>
      </c>
      <c r="B3165" s="33" t="s">
        <v>3039</v>
      </c>
      <c r="C3165" s="157">
        <v>109</v>
      </c>
      <c r="D3165" s="35" t="s">
        <v>711</v>
      </c>
      <c r="E3165" s="39" t="s">
        <v>1032</v>
      </c>
      <c r="F3165" s="200">
        <v>792</v>
      </c>
      <c r="G3165" s="48">
        <v>3775</v>
      </c>
      <c r="H3165" s="38" t="s">
        <v>1033</v>
      </c>
      <c r="I3165" s="48" t="s">
        <v>2983</v>
      </c>
      <c r="J3165" s="36" t="s">
        <v>118</v>
      </c>
      <c r="K3165" s="65" t="s">
        <v>2216</v>
      </c>
      <c r="L3165" s="52" t="s">
        <v>2990</v>
      </c>
    </row>
    <row r="3166" spans="1:12" ht="15.75" customHeight="1" x14ac:dyDescent="0.25">
      <c r="A3166" s="34">
        <v>42977</v>
      </c>
      <c r="B3166" s="33" t="s">
        <v>3039</v>
      </c>
      <c r="C3166" s="157">
        <v>26</v>
      </c>
      <c r="D3166" s="35" t="s">
        <v>1068</v>
      </c>
      <c r="E3166" s="44" t="s">
        <v>1069</v>
      </c>
      <c r="F3166" s="200">
        <v>7105</v>
      </c>
      <c r="G3166" s="40" t="s">
        <v>71</v>
      </c>
      <c r="H3166" s="38" t="s">
        <v>71</v>
      </c>
      <c r="I3166" s="55" t="s">
        <v>2983</v>
      </c>
      <c r="J3166" s="36" t="s">
        <v>142</v>
      </c>
      <c r="K3166" s="48" t="s">
        <v>46</v>
      </c>
      <c r="L3166" s="52" t="s">
        <v>46</v>
      </c>
    </row>
    <row r="3167" spans="1:12" ht="15.75" customHeight="1" x14ac:dyDescent="0.25">
      <c r="A3167" s="34">
        <v>42977</v>
      </c>
      <c r="B3167" s="33" t="s">
        <v>3039</v>
      </c>
      <c r="C3167" s="157">
        <v>44</v>
      </c>
      <c r="D3167" s="35" t="s">
        <v>1059</v>
      </c>
      <c r="E3167" s="44" t="s">
        <v>1060</v>
      </c>
      <c r="F3167" s="200">
        <v>3135</v>
      </c>
      <c r="G3167" s="40" t="s">
        <v>71</v>
      </c>
      <c r="H3167" s="38" t="s">
        <v>71</v>
      </c>
      <c r="I3167" s="55" t="s">
        <v>2983</v>
      </c>
      <c r="J3167" s="36" t="s">
        <v>142</v>
      </c>
      <c r="K3167" s="48" t="s">
        <v>2974</v>
      </c>
      <c r="L3167" s="52" t="s">
        <v>2974</v>
      </c>
    </row>
    <row r="3168" spans="1:12" ht="15.75" customHeight="1" x14ac:dyDescent="0.25">
      <c r="A3168" s="34">
        <v>42977</v>
      </c>
      <c r="B3168" s="33" t="s">
        <v>3039</v>
      </c>
      <c r="C3168" s="157">
        <v>44</v>
      </c>
      <c r="D3168" s="35" t="s">
        <v>1059</v>
      </c>
      <c r="E3168" s="44" t="s">
        <v>1061</v>
      </c>
      <c r="F3168" s="200">
        <v>3135</v>
      </c>
      <c r="G3168" s="40" t="s">
        <v>71</v>
      </c>
      <c r="H3168" s="38" t="s">
        <v>71</v>
      </c>
      <c r="I3168" s="55" t="s">
        <v>2983</v>
      </c>
      <c r="J3168" s="36" t="s">
        <v>142</v>
      </c>
      <c r="K3168" s="48" t="s">
        <v>2974</v>
      </c>
      <c r="L3168" s="52" t="s">
        <v>2974</v>
      </c>
    </row>
    <row r="3169" spans="1:12" ht="15.75" customHeight="1" x14ac:dyDescent="0.25">
      <c r="A3169" s="34">
        <v>42977</v>
      </c>
      <c r="B3169" s="33" t="s">
        <v>3039</v>
      </c>
      <c r="C3169" s="157">
        <v>44</v>
      </c>
      <c r="D3169" s="35" t="s">
        <v>1059</v>
      </c>
      <c r="E3169" s="44" t="s">
        <v>1062</v>
      </c>
      <c r="F3169" s="200">
        <v>3135</v>
      </c>
      <c r="G3169" s="40" t="s">
        <v>71</v>
      </c>
      <c r="H3169" s="38" t="s">
        <v>71</v>
      </c>
      <c r="I3169" s="55" t="s">
        <v>2983</v>
      </c>
      <c r="J3169" s="36" t="s">
        <v>142</v>
      </c>
      <c r="K3169" s="48" t="s">
        <v>2974</v>
      </c>
      <c r="L3169" s="52" t="s">
        <v>2974</v>
      </c>
    </row>
    <row r="3170" spans="1:12" ht="15.75" customHeight="1" x14ac:dyDescent="0.25">
      <c r="A3170" s="34">
        <v>42977</v>
      </c>
      <c r="B3170" s="33" t="s">
        <v>3039</v>
      </c>
      <c r="C3170" s="157">
        <v>44</v>
      </c>
      <c r="D3170" s="35" t="s">
        <v>1059</v>
      </c>
      <c r="E3170" s="44" t="s">
        <v>1063</v>
      </c>
      <c r="F3170" s="200">
        <v>3135</v>
      </c>
      <c r="G3170" s="40" t="s">
        <v>71</v>
      </c>
      <c r="H3170" s="38" t="s">
        <v>71</v>
      </c>
      <c r="I3170" s="55" t="s">
        <v>2983</v>
      </c>
      <c r="J3170" s="36" t="s">
        <v>142</v>
      </c>
      <c r="K3170" s="48" t="s">
        <v>2974</v>
      </c>
      <c r="L3170" s="52" t="s">
        <v>2974</v>
      </c>
    </row>
    <row r="3171" spans="1:12" ht="15.75" customHeight="1" x14ac:dyDescent="0.25">
      <c r="A3171" s="34">
        <v>42977</v>
      </c>
      <c r="B3171" s="33" t="s">
        <v>3039</v>
      </c>
      <c r="C3171" s="157">
        <v>92</v>
      </c>
      <c r="D3171" s="35" t="s">
        <v>91</v>
      </c>
      <c r="E3171" s="39" t="s">
        <v>117</v>
      </c>
      <c r="F3171" s="202">
        <v>371</v>
      </c>
      <c r="G3171" s="40"/>
      <c r="H3171" s="38"/>
      <c r="I3171" s="55" t="s">
        <v>2983</v>
      </c>
      <c r="J3171" s="36" t="s">
        <v>118</v>
      </c>
      <c r="K3171" s="65" t="s">
        <v>2216</v>
      </c>
      <c r="L3171" s="52" t="s">
        <v>2990</v>
      </c>
    </row>
    <row r="3172" spans="1:12" ht="15.75" customHeight="1" x14ac:dyDescent="0.25">
      <c r="A3172" s="34">
        <v>42977</v>
      </c>
      <c r="B3172" s="33" t="s">
        <v>3039</v>
      </c>
      <c r="C3172" s="157">
        <v>92</v>
      </c>
      <c r="D3172" s="35" t="s">
        <v>1065</v>
      </c>
      <c r="E3172" s="44" t="s">
        <v>1066</v>
      </c>
      <c r="F3172" s="200">
        <v>16716</v>
      </c>
      <c r="G3172" s="40">
        <v>101</v>
      </c>
      <c r="H3172" s="38" t="s">
        <v>1067</v>
      </c>
      <c r="I3172" s="55" t="s">
        <v>2983</v>
      </c>
      <c r="J3172" s="36" t="s">
        <v>118</v>
      </c>
      <c r="K3172" s="48" t="s">
        <v>10</v>
      </c>
      <c r="L3172" s="52" t="s">
        <v>10</v>
      </c>
    </row>
    <row r="3173" spans="1:12" ht="15.75" customHeight="1" x14ac:dyDescent="0.25">
      <c r="A3173" s="34">
        <v>42977</v>
      </c>
      <c r="B3173" s="33" t="s">
        <v>3039</v>
      </c>
      <c r="C3173" s="157">
        <v>92</v>
      </c>
      <c r="D3173" s="35" t="s">
        <v>1070</v>
      </c>
      <c r="E3173" s="44" t="s">
        <v>117</v>
      </c>
      <c r="F3173" s="200">
        <v>11940</v>
      </c>
      <c r="G3173" s="40"/>
      <c r="H3173" s="38"/>
      <c r="I3173" s="55" t="s">
        <v>2983</v>
      </c>
      <c r="J3173" s="36" t="s">
        <v>118</v>
      </c>
      <c r="K3173" s="65" t="s">
        <v>2216</v>
      </c>
      <c r="L3173" s="52" t="s">
        <v>2990</v>
      </c>
    </row>
    <row r="3174" spans="1:12" ht="15.75" customHeight="1" x14ac:dyDescent="0.25">
      <c r="A3174" s="34">
        <v>42977</v>
      </c>
      <c r="B3174" s="33" t="s">
        <v>3039</v>
      </c>
      <c r="C3174" s="157">
        <v>93</v>
      </c>
      <c r="D3174" s="35" t="s">
        <v>969</v>
      </c>
      <c r="E3174" s="44" t="s">
        <v>1049</v>
      </c>
      <c r="F3174" s="200">
        <v>410</v>
      </c>
      <c r="G3174" s="40">
        <v>3206</v>
      </c>
      <c r="H3174" s="38" t="s">
        <v>1050</v>
      </c>
      <c r="I3174" s="55" t="s">
        <v>2983</v>
      </c>
      <c r="J3174" s="36" t="s">
        <v>118</v>
      </c>
      <c r="K3174" s="48" t="s">
        <v>10</v>
      </c>
      <c r="L3174" s="52" t="s">
        <v>10</v>
      </c>
    </row>
    <row r="3175" spans="1:12" ht="15.75" customHeight="1" x14ac:dyDescent="0.25">
      <c r="A3175" s="34">
        <v>42977</v>
      </c>
      <c r="B3175" s="33" t="s">
        <v>3039</v>
      </c>
      <c r="C3175" s="157">
        <v>93</v>
      </c>
      <c r="D3175" s="35" t="s">
        <v>969</v>
      </c>
      <c r="E3175" s="44" t="s">
        <v>1049</v>
      </c>
      <c r="F3175" s="200">
        <v>610</v>
      </c>
      <c r="G3175" s="40">
        <v>3040</v>
      </c>
      <c r="H3175" s="38" t="s">
        <v>1051</v>
      </c>
      <c r="I3175" s="55" t="s">
        <v>2983</v>
      </c>
      <c r="J3175" s="36" t="s">
        <v>118</v>
      </c>
      <c r="K3175" s="48" t="s">
        <v>10</v>
      </c>
      <c r="L3175" s="52" t="s">
        <v>10</v>
      </c>
    </row>
    <row r="3176" spans="1:12" ht="15.75" customHeight="1" x14ac:dyDescent="0.25">
      <c r="A3176" s="34">
        <v>42977</v>
      </c>
      <c r="B3176" s="33" t="s">
        <v>3039</v>
      </c>
      <c r="C3176" s="157">
        <v>93</v>
      </c>
      <c r="D3176" s="35" t="s">
        <v>969</v>
      </c>
      <c r="E3176" s="44" t="s">
        <v>1049</v>
      </c>
      <c r="F3176" s="200">
        <v>310</v>
      </c>
      <c r="G3176" s="40">
        <v>3161</v>
      </c>
      <c r="H3176" s="38" t="s">
        <v>1052</v>
      </c>
      <c r="I3176" s="55" t="s">
        <v>2983</v>
      </c>
      <c r="J3176" s="36" t="s">
        <v>118</v>
      </c>
      <c r="K3176" s="48" t="s">
        <v>10</v>
      </c>
      <c r="L3176" s="52" t="s">
        <v>10</v>
      </c>
    </row>
    <row r="3177" spans="1:12" ht="15.75" customHeight="1" x14ac:dyDescent="0.25">
      <c r="A3177" s="34">
        <v>42977</v>
      </c>
      <c r="B3177" s="33" t="s">
        <v>3039</v>
      </c>
      <c r="C3177" s="157">
        <v>93</v>
      </c>
      <c r="D3177" s="35" t="s">
        <v>969</v>
      </c>
      <c r="E3177" s="44" t="s">
        <v>1049</v>
      </c>
      <c r="F3177" s="200">
        <v>310</v>
      </c>
      <c r="G3177" s="40">
        <v>3190</v>
      </c>
      <c r="H3177" s="38" t="s">
        <v>1053</v>
      </c>
      <c r="I3177" s="55" t="s">
        <v>2983</v>
      </c>
      <c r="J3177" s="36" t="s">
        <v>118</v>
      </c>
      <c r="K3177" s="48" t="s">
        <v>10</v>
      </c>
      <c r="L3177" s="52" t="s">
        <v>10</v>
      </c>
    </row>
    <row r="3178" spans="1:12" ht="15.75" customHeight="1" x14ac:dyDescent="0.25">
      <c r="A3178" s="34">
        <v>42977</v>
      </c>
      <c r="B3178" s="33" t="s">
        <v>3039</v>
      </c>
      <c r="C3178" s="157">
        <v>93</v>
      </c>
      <c r="D3178" s="35" t="s">
        <v>969</v>
      </c>
      <c r="E3178" s="44" t="s">
        <v>1049</v>
      </c>
      <c r="F3178" s="200">
        <v>510</v>
      </c>
      <c r="G3178" s="40">
        <v>3180</v>
      </c>
      <c r="H3178" s="38" t="s">
        <v>1054</v>
      </c>
      <c r="I3178" s="55" t="s">
        <v>2983</v>
      </c>
      <c r="J3178" s="36" t="s">
        <v>118</v>
      </c>
      <c r="K3178" s="48" t="s">
        <v>10</v>
      </c>
      <c r="L3178" s="52" t="s">
        <v>10</v>
      </c>
    </row>
    <row r="3179" spans="1:12" ht="15.75" customHeight="1" x14ac:dyDescent="0.25">
      <c r="A3179" s="34">
        <v>42977</v>
      </c>
      <c r="B3179" s="33" t="s">
        <v>3039</v>
      </c>
      <c r="C3179" s="157">
        <v>93</v>
      </c>
      <c r="D3179" s="35" t="s">
        <v>969</v>
      </c>
      <c r="E3179" s="44" t="s">
        <v>1049</v>
      </c>
      <c r="F3179" s="200">
        <v>810</v>
      </c>
      <c r="G3179" s="40">
        <v>3227</v>
      </c>
      <c r="H3179" s="38" t="s">
        <v>1055</v>
      </c>
      <c r="I3179" s="55" t="s">
        <v>2983</v>
      </c>
      <c r="J3179" s="36" t="s">
        <v>118</v>
      </c>
      <c r="K3179" s="48" t="s">
        <v>10</v>
      </c>
      <c r="L3179" s="52" t="s">
        <v>10</v>
      </c>
    </row>
    <row r="3180" spans="1:12" ht="15.75" customHeight="1" x14ac:dyDescent="0.25">
      <c r="A3180" s="34">
        <v>42977</v>
      </c>
      <c r="B3180" s="33" t="s">
        <v>3039</v>
      </c>
      <c r="C3180" s="157">
        <v>93</v>
      </c>
      <c r="D3180" s="35" t="s">
        <v>969</v>
      </c>
      <c r="E3180" s="44" t="s">
        <v>1049</v>
      </c>
      <c r="F3180" s="200">
        <v>510</v>
      </c>
      <c r="G3180" s="40">
        <v>3199</v>
      </c>
      <c r="H3180" s="38" t="s">
        <v>1056</v>
      </c>
      <c r="I3180" s="55" t="s">
        <v>2983</v>
      </c>
      <c r="J3180" s="36" t="s">
        <v>118</v>
      </c>
      <c r="K3180" s="48" t="s">
        <v>10</v>
      </c>
      <c r="L3180" s="52" t="s">
        <v>10</v>
      </c>
    </row>
    <row r="3181" spans="1:12" ht="15.75" customHeight="1" x14ac:dyDescent="0.25">
      <c r="A3181" s="34">
        <v>42977</v>
      </c>
      <c r="B3181" s="33" t="s">
        <v>3039</v>
      </c>
      <c r="C3181" s="157">
        <v>93</v>
      </c>
      <c r="D3181" s="35" t="s">
        <v>969</v>
      </c>
      <c r="E3181" s="44" t="s">
        <v>1049</v>
      </c>
      <c r="F3181" s="200">
        <v>510</v>
      </c>
      <c r="G3181" s="40">
        <v>3209</v>
      </c>
      <c r="H3181" s="38" t="s">
        <v>1057</v>
      </c>
      <c r="I3181" s="55" t="s">
        <v>2983</v>
      </c>
      <c r="J3181" s="36" t="s">
        <v>118</v>
      </c>
      <c r="K3181" s="48" t="s">
        <v>10</v>
      </c>
      <c r="L3181" s="52" t="s">
        <v>10</v>
      </c>
    </row>
    <row r="3182" spans="1:12" ht="15.75" customHeight="1" x14ac:dyDescent="0.25">
      <c r="A3182" s="34">
        <v>42977</v>
      </c>
      <c r="B3182" s="33" t="s">
        <v>3039</v>
      </c>
      <c r="C3182" s="157">
        <v>93</v>
      </c>
      <c r="D3182" s="35" t="s">
        <v>969</v>
      </c>
      <c r="E3182" s="44" t="s">
        <v>1049</v>
      </c>
      <c r="F3182" s="200">
        <v>310</v>
      </c>
      <c r="G3182" s="40">
        <v>3226</v>
      </c>
      <c r="H3182" s="38" t="s">
        <v>1058</v>
      </c>
      <c r="I3182" s="55" t="s">
        <v>2983</v>
      </c>
      <c r="J3182" s="36" t="s">
        <v>118</v>
      </c>
      <c r="K3182" s="48" t="s">
        <v>10</v>
      </c>
      <c r="L3182" s="52" t="s">
        <v>10</v>
      </c>
    </row>
    <row r="3183" spans="1:12" ht="15.75" customHeight="1" x14ac:dyDescent="0.25">
      <c r="A3183" s="34">
        <v>42977</v>
      </c>
      <c r="B3183" s="33" t="s">
        <v>3039</v>
      </c>
      <c r="C3183" s="157">
        <v>94</v>
      </c>
      <c r="D3183" s="35" t="s">
        <v>711</v>
      </c>
      <c r="E3183" s="39" t="s">
        <v>1045</v>
      </c>
      <c r="F3183" s="200">
        <v>5000</v>
      </c>
      <c r="G3183" s="48">
        <v>2840</v>
      </c>
      <c r="H3183" s="48" t="s">
        <v>628</v>
      </c>
      <c r="I3183" s="55" t="s">
        <v>2983</v>
      </c>
      <c r="J3183" s="36" t="s">
        <v>118</v>
      </c>
      <c r="K3183" s="65" t="s">
        <v>2216</v>
      </c>
      <c r="L3183" s="52" t="s">
        <v>2990</v>
      </c>
    </row>
    <row r="3184" spans="1:12" ht="15.75" customHeight="1" x14ac:dyDescent="0.25">
      <c r="A3184" s="34">
        <v>42977</v>
      </c>
      <c r="B3184" s="33" t="s">
        <v>3039</v>
      </c>
      <c r="C3184" s="157">
        <v>94</v>
      </c>
      <c r="D3184" s="35" t="s">
        <v>711</v>
      </c>
      <c r="E3184" s="39" t="s">
        <v>1046</v>
      </c>
      <c r="F3184" s="200">
        <v>700</v>
      </c>
      <c r="G3184" s="48">
        <v>3297</v>
      </c>
      <c r="H3184" s="48" t="s">
        <v>1047</v>
      </c>
      <c r="I3184" s="55" t="s">
        <v>2983</v>
      </c>
      <c r="J3184" s="36" t="s">
        <v>118</v>
      </c>
      <c r="K3184" s="65" t="s">
        <v>2216</v>
      </c>
      <c r="L3184" s="52" t="s">
        <v>2990</v>
      </c>
    </row>
    <row r="3185" spans="1:12" ht="15.75" customHeight="1" x14ac:dyDescent="0.25">
      <c r="A3185" s="34">
        <v>42977</v>
      </c>
      <c r="B3185" s="33" t="s">
        <v>3039</v>
      </c>
      <c r="C3185" s="157">
        <v>101</v>
      </c>
      <c r="D3185" s="35" t="s">
        <v>969</v>
      </c>
      <c r="E3185" s="39" t="s">
        <v>1048</v>
      </c>
      <c r="F3185" s="200">
        <v>7300</v>
      </c>
      <c r="G3185" s="48">
        <v>4583</v>
      </c>
      <c r="H3185" s="48" t="s">
        <v>935</v>
      </c>
      <c r="I3185" s="55" t="s">
        <v>2983</v>
      </c>
      <c r="J3185" s="36" t="s">
        <v>118</v>
      </c>
      <c r="K3185" s="65" t="s">
        <v>2216</v>
      </c>
      <c r="L3185" s="52" t="s">
        <v>2990</v>
      </c>
    </row>
    <row r="3186" spans="1:12" ht="15.75" customHeight="1" x14ac:dyDescent="0.25">
      <c r="A3186" s="34">
        <v>42977</v>
      </c>
      <c r="B3186" s="33" t="s">
        <v>3039</v>
      </c>
      <c r="C3186" s="157">
        <v>102</v>
      </c>
      <c r="D3186" s="35" t="s">
        <v>127</v>
      </c>
      <c r="E3186" s="39" t="s">
        <v>1064</v>
      </c>
      <c r="F3186" s="200">
        <v>2500</v>
      </c>
      <c r="G3186" s="40">
        <v>4056</v>
      </c>
      <c r="H3186" s="38" t="s">
        <v>286</v>
      </c>
      <c r="I3186" s="55" t="s">
        <v>2983</v>
      </c>
      <c r="J3186" s="36" t="s">
        <v>118</v>
      </c>
      <c r="K3186" s="65" t="s">
        <v>2216</v>
      </c>
      <c r="L3186" s="52" t="s">
        <v>2990</v>
      </c>
    </row>
    <row r="3187" spans="1:12" ht="15.75" customHeight="1" x14ac:dyDescent="0.25">
      <c r="A3187" s="34">
        <v>42978</v>
      </c>
      <c r="B3187" s="33" t="s">
        <v>3039</v>
      </c>
      <c r="C3187" s="157">
        <v>27</v>
      </c>
      <c r="D3187" s="35" t="s">
        <v>143</v>
      </c>
      <c r="E3187" s="44" t="s">
        <v>1077</v>
      </c>
      <c r="F3187" s="200">
        <v>436</v>
      </c>
      <c r="G3187" s="40" t="s">
        <v>71</v>
      </c>
      <c r="H3187" s="38" t="s">
        <v>71</v>
      </c>
      <c r="I3187" s="55" t="s">
        <v>2983</v>
      </c>
      <c r="J3187" s="36" t="s">
        <v>142</v>
      </c>
      <c r="K3187" s="48" t="s">
        <v>2977</v>
      </c>
      <c r="L3187" s="52" t="s">
        <v>2989</v>
      </c>
    </row>
    <row r="3188" spans="1:12" ht="15.75" customHeight="1" x14ac:dyDescent="0.25">
      <c r="A3188" s="34">
        <v>42978</v>
      </c>
      <c r="B3188" s="33" t="s">
        <v>3039</v>
      </c>
      <c r="C3188" s="157">
        <v>27</v>
      </c>
      <c r="D3188" s="35" t="s">
        <v>143</v>
      </c>
      <c r="E3188" s="44" t="s">
        <v>237</v>
      </c>
      <c r="F3188" s="200">
        <v>250</v>
      </c>
      <c r="G3188" s="40" t="s">
        <v>71</v>
      </c>
      <c r="H3188" s="38" t="s">
        <v>71</v>
      </c>
      <c r="I3188" s="55" t="s">
        <v>2983</v>
      </c>
      <c r="J3188" s="36" t="s">
        <v>142</v>
      </c>
      <c r="K3188" s="48" t="s">
        <v>2977</v>
      </c>
      <c r="L3188" s="52" t="s">
        <v>2989</v>
      </c>
    </row>
    <row r="3189" spans="1:12" ht="15.75" customHeight="1" x14ac:dyDescent="0.25">
      <c r="A3189" s="34">
        <v>42978</v>
      </c>
      <c r="B3189" s="33" t="s">
        <v>3039</v>
      </c>
      <c r="C3189" s="157">
        <v>27</v>
      </c>
      <c r="D3189" s="35" t="s">
        <v>143</v>
      </c>
      <c r="E3189" s="44" t="s">
        <v>237</v>
      </c>
      <c r="F3189" s="200">
        <v>600.5</v>
      </c>
      <c r="G3189" s="40" t="s">
        <v>71</v>
      </c>
      <c r="H3189" s="38" t="s">
        <v>71</v>
      </c>
      <c r="I3189" s="55" t="s">
        <v>2983</v>
      </c>
      <c r="J3189" s="36" t="s">
        <v>142</v>
      </c>
      <c r="K3189" s="48" t="s">
        <v>2977</v>
      </c>
      <c r="L3189" s="52" t="s">
        <v>2989</v>
      </c>
    </row>
    <row r="3190" spans="1:12" ht="15.75" customHeight="1" x14ac:dyDescent="0.25">
      <c r="A3190" s="34">
        <v>42978</v>
      </c>
      <c r="B3190" s="33" t="s">
        <v>3039</v>
      </c>
      <c r="C3190" s="157">
        <v>27</v>
      </c>
      <c r="D3190" s="35" t="s">
        <v>143</v>
      </c>
      <c r="E3190" s="44" t="s">
        <v>220</v>
      </c>
      <c r="F3190" s="200">
        <v>108</v>
      </c>
      <c r="G3190" s="40" t="s">
        <v>71</v>
      </c>
      <c r="H3190" s="38" t="s">
        <v>71</v>
      </c>
      <c r="I3190" s="55" t="s">
        <v>2983</v>
      </c>
      <c r="J3190" s="36" t="s">
        <v>142</v>
      </c>
      <c r="K3190" s="48" t="s">
        <v>2977</v>
      </c>
      <c r="L3190" s="52" t="s">
        <v>2989</v>
      </c>
    </row>
    <row r="3191" spans="1:12" ht="15.75" customHeight="1" x14ac:dyDescent="0.25">
      <c r="A3191" s="34">
        <v>42978</v>
      </c>
      <c r="B3191" s="33" t="s">
        <v>3039</v>
      </c>
      <c r="C3191" s="157">
        <v>27</v>
      </c>
      <c r="D3191" s="35" t="s">
        <v>143</v>
      </c>
      <c r="E3191" s="44" t="s">
        <v>1078</v>
      </c>
      <c r="F3191" s="200">
        <v>1233</v>
      </c>
      <c r="G3191" s="40" t="s">
        <v>71</v>
      </c>
      <c r="H3191" s="38" t="s">
        <v>71</v>
      </c>
      <c r="I3191" s="55" t="s">
        <v>2983</v>
      </c>
      <c r="J3191" s="36" t="s">
        <v>3415</v>
      </c>
      <c r="K3191" s="52" t="s">
        <v>44</v>
      </c>
      <c r="L3191" s="52" t="s">
        <v>2975</v>
      </c>
    </row>
    <row r="3192" spans="1:12" ht="15.75" customHeight="1" x14ac:dyDescent="0.25">
      <c r="A3192" s="34">
        <v>42978</v>
      </c>
      <c r="B3192" s="33" t="s">
        <v>3039</v>
      </c>
      <c r="C3192" s="157">
        <v>27</v>
      </c>
      <c r="D3192" s="35" t="s">
        <v>143</v>
      </c>
      <c r="E3192" s="44" t="s">
        <v>1079</v>
      </c>
      <c r="F3192" s="200">
        <v>27.5</v>
      </c>
      <c r="G3192" s="40" t="s">
        <v>71</v>
      </c>
      <c r="H3192" s="38" t="s">
        <v>71</v>
      </c>
      <c r="I3192" s="55" t="s">
        <v>2983</v>
      </c>
      <c r="J3192" s="36" t="s">
        <v>142</v>
      </c>
      <c r="K3192" s="48" t="s">
        <v>2979</v>
      </c>
      <c r="L3192" s="52" t="s">
        <v>2979</v>
      </c>
    </row>
    <row r="3193" spans="1:12" ht="15.75" customHeight="1" x14ac:dyDescent="0.25">
      <c r="A3193" s="34">
        <v>42978</v>
      </c>
      <c r="B3193" s="33" t="s">
        <v>3039</v>
      </c>
      <c r="C3193" s="157">
        <v>27</v>
      </c>
      <c r="D3193" s="35" t="s">
        <v>143</v>
      </c>
      <c r="E3193" s="44" t="s">
        <v>1079</v>
      </c>
      <c r="F3193" s="200">
        <v>227</v>
      </c>
      <c r="G3193" s="40" t="s">
        <v>71</v>
      </c>
      <c r="H3193" s="38" t="s">
        <v>71</v>
      </c>
      <c r="I3193" s="55" t="s">
        <v>2983</v>
      </c>
      <c r="J3193" s="36" t="s">
        <v>142</v>
      </c>
      <c r="K3193" s="48" t="s">
        <v>2979</v>
      </c>
      <c r="L3193" s="52" t="s">
        <v>2979</v>
      </c>
    </row>
    <row r="3194" spans="1:12" ht="15.75" customHeight="1" x14ac:dyDescent="0.25">
      <c r="A3194" s="34">
        <v>42978</v>
      </c>
      <c r="B3194" s="33" t="s">
        <v>3039</v>
      </c>
      <c r="C3194" s="157">
        <v>27</v>
      </c>
      <c r="D3194" s="35" t="s">
        <v>143</v>
      </c>
      <c r="E3194" s="44" t="s">
        <v>1080</v>
      </c>
      <c r="F3194" s="200">
        <v>617</v>
      </c>
      <c r="G3194" s="40" t="s">
        <v>71</v>
      </c>
      <c r="H3194" s="38" t="s">
        <v>71</v>
      </c>
      <c r="I3194" s="55" t="s">
        <v>2983</v>
      </c>
      <c r="J3194" s="36" t="s">
        <v>142</v>
      </c>
      <c r="K3194" s="52" t="s">
        <v>2989</v>
      </c>
      <c r="L3194" s="52" t="s">
        <v>2989</v>
      </c>
    </row>
    <row r="3195" spans="1:12" ht="15.75" customHeight="1" x14ac:dyDescent="0.25">
      <c r="A3195" s="34">
        <v>42978</v>
      </c>
      <c r="B3195" s="33" t="s">
        <v>3039</v>
      </c>
      <c r="C3195" s="157">
        <v>27</v>
      </c>
      <c r="D3195" s="35" t="s">
        <v>143</v>
      </c>
      <c r="E3195" s="44" t="s">
        <v>1081</v>
      </c>
      <c r="F3195" s="200">
        <v>34</v>
      </c>
      <c r="G3195" s="40" t="s">
        <v>71</v>
      </c>
      <c r="H3195" s="38" t="s">
        <v>71</v>
      </c>
      <c r="I3195" s="55" t="s">
        <v>2983</v>
      </c>
      <c r="J3195" s="36" t="s">
        <v>142</v>
      </c>
      <c r="K3195" s="48" t="s">
        <v>2977</v>
      </c>
      <c r="L3195" s="52" t="s">
        <v>2989</v>
      </c>
    </row>
    <row r="3196" spans="1:12" ht="15.75" customHeight="1" x14ac:dyDescent="0.25">
      <c r="A3196" s="34">
        <v>42978</v>
      </c>
      <c r="B3196" s="33" t="s">
        <v>3039</v>
      </c>
      <c r="C3196" s="157">
        <v>27</v>
      </c>
      <c r="D3196" s="35" t="s">
        <v>143</v>
      </c>
      <c r="E3196" s="44" t="s">
        <v>1082</v>
      </c>
      <c r="F3196" s="200">
        <v>235</v>
      </c>
      <c r="G3196" s="40" t="s">
        <v>71</v>
      </c>
      <c r="H3196" s="38" t="s">
        <v>71</v>
      </c>
      <c r="I3196" s="55" t="s">
        <v>2983</v>
      </c>
      <c r="J3196" s="36" t="s">
        <v>142</v>
      </c>
      <c r="K3196" s="48" t="s">
        <v>2979</v>
      </c>
      <c r="L3196" s="52" t="s">
        <v>2979</v>
      </c>
    </row>
    <row r="3197" spans="1:12" ht="15.75" customHeight="1" x14ac:dyDescent="0.25">
      <c r="A3197" s="34">
        <v>42978</v>
      </c>
      <c r="B3197" s="33" t="s">
        <v>3039</v>
      </c>
      <c r="C3197" s="157">
        <v>27</v>
      </c>
      <c r="D3197" s="35" t="s">
        <v>143</v>
      </c>
      <c r="E3197" s="44" t="s">
        <v>159</v>
      </c>
      <c r="F3197" s="200">
        <v>40</v>
      </c>
      <c r="G3197" s="40" t="s">
        <v>71</v>
      </c>
      <c r="H3197" s="38" t="s">
        <v>71</v>
      </c>
      <c r="I3197" s="55" t="s">
        <v>2983</v>
      </c>
      <c r="J3197" s="36" t="s">
        <v>142</v>
      </c>
      <c r="K3197" s="52" t="s">
        <v>2989</v>
      </c>
      <c r="L3197" s="52" t="s">
        <v>2989</v>
      </c>
    </row>
    <row r="3198" spans="1:12" ht="15.75" customHeight="1" x14ac:dyDescent="0.25">
      <c r="A3198" s="34">
        <v>42978</v>
      </c>
      <c r="B3198" s="33" t="s">
        <v>3039</v>
      </c>
      <c r="C3198" s="157">
        <v>27</v>
      </c>
      <c r="D3198" s="35" t="s">
        <v>143</v>
      </c>
      <c r="E3198" s="45" t="s">
        <v>1083</v>
      </c>
      <c r="F3198" s="200">
        <v>192</v>
      </c>
      <c r="G3198" s="40" t="s">
        <v>71</v>
      </c>
      <c r="H3198" s="38" t="s">
        <v>71</v>
      </c>
      <c r="I3198" s="55" t="s">
        <v>2983</v>
      </c>
      <c r="J3198" s="36" t="s">
        <v>142</v>
      </c>
      <c r="K3198" s="48" t="s">
        <v>2977</v>
      </c>
      <c r="L3198" s="52" t="s">
        <v>2989</v>
      </c>
    </row>
    <row r="3199" spans="1:12" ht="15.75" customHeight="1" x14ac:dyDescent="0.25">
      <c r="A3199" s="34">
        <v>42978</v>
      </c>
      <c r="B3199" s="33" t="s">
        <v>3039</v>
      </c>
      <c r="C3199" s="157">
        <v>86</v>
      </c>
      <c r="D3199" s="35" t="s">
        <v>969</v>
      </c>
      <c r="E3199" s="39" t="s">
        <v>1071</v>
      </c>
      <c r="F3199" s="200">
        <v>7800</v>
      </c>
      <c r="G3199" s="48">
        <v>4643</v>
      </c>
      <c r="H3199" s="48" t="s">
        <v>1072</v>
      </c>
      <c r="I3199" s="55" t="s">
        <v>2983</v>
      </c>
      <c r="J3199" s="36" t="s">
        <v>118</v>
      </c>
      <c r="K3199" s="65" t="s">
        <v>2216</v>
      </c>
      <c r="L3199" s="52" t="s">
        <v>2990</v>
      </c>
    </row>
    <row r="3200" spans="1:12" ht="15.75" customHeight="1" x14ac:dyDescent="0.25">
      <c r="A3200" s="34">
        <v>42978</v>
      </c>
      <c r="B3200" s="33" t="s">
        <v>3039</v>
      </c>
      <c r="C3200" s="157">
        <v>86</v>
      </c>
      <c r="D3200" s="35" t="s">
        <v>969</v>
      </c>
      <c r="E3200" s="39" t="s">
        <v>1071</v>
      </c>
      <c r="F3200" s="200">
        <v>2000</v>
      </c>
      <c r="G3200" s="48">
        <v>4601</v>
      </c>
      <c r="H3200" s="48" t="s">
        <v>973</v>
      </c>
      <c r="I3200" s="55" t="s">
        <v>2983</v>
      </c>
      <c r="J3200" s="36" t="s">
        <v>118</v>
      </c>
      <c r="K3200" s="65" t="s">
        <v>2216</v>
      </c>
      <c r="L3200" s="52" t="s">
        <v>2990</v>
      </c>
    </row>
    <row r="3201" spans="1:12" ht="15.75" customHeight="1" x14ac:dyDescent="0.25">
      <c r="A3201" s="34">
        <v>42978</v>
      </c>
      <c r="B3201" s="33" t="s">
        <v>3039</v>
      </c>
      <c r="C3201" s="157">
        <v>95</v>
      </c>
      <c r="D3201" s="35" t="s">
        <v>969</v>
      </c>
      <c r="E3201" s="39" t="s">
        <v>1073</v>
      </c>
      <c r="F3201" s="200">
        <v>1850</v>
      </c>
      <c r="G3201" s="48">
        <v>4474</v>
      </c>
      <c r="H3201" s="48" t="s">
        <v>745</v>
      </c>
      <c r="I3201" s="55" t="s">
        <v>2983</v>
      </c>
      <c r="J3201" s="36" t="s">
        <v>118</v>
      </c>
      <c r="K3201" s="65" t="s">
        <v>2216</v>
      </c>
      <c r="L3201" s="52" t="s">
        <v>2990</v>
      </c>
    </row>
    <row r="3202" spans="1:12" ht="15.75" customHeight="1" x14ac:dyDescent="0.25">
      <c r="A3202" s="34">
        <v>42978</v>
      </c>
      <c r="B3202" s="33" t="s">
        <v>3039</v>
      </c>
      <c r="C3202" s="157">
        <v>95</v>
      </c>
      <c r="D3202" s="35" t="s">
        <v>969</v>
      </c>
      <c r="E3202" s="39" t="s">
        <v>1074</v>
      </c>
      <c r="F3202" s="200">
        <v>2760</v>
      </c>
      <c r="G3202" s="48">
        <v>3260</v>
      </c>
      <c r="H3202" s="48" t="s">
        <v>1075</v>
      </c>
      <c r="I3202" s="55" t="s">
        <v>2983</v>
      </c>
      <c r="J3202" s="36" t="s">
        <v>118</v>
      </c>
      <c r="K3202" s="65" t="s">
        <v>2216</v>
      </c>
      <c r="L3202" s="52" t="s">
        <v>2990</v>
      </c>
    </row>
    <row r="3203" spans="1:12" ht="15.75" customHeight="1" x14ac:dyDescent="0.25">
      <c r="A3203" s="34">
        <v>42978</v>
      </c>
      <c r="B3203" s="33" t="s">
        <v>3039</v>
      </c>
      <c r="C3203" s="157">
        <v>110</v>
      </c>
      <c r="D3203" s="35" t="s">
        <v>711</v>
      </c>
      <c r="E3203" s="44" t="s">
        <v>391</v>
      </c>
      <c r="F3203" s="200">
        <v>915</v>
      </c>
      <c r="G3203" s="48">
        <v>3409</v>
      </c>
      <c r="H3203" s="48" t="s">
        <v>830</v>
      </c>
      <c r="I3203" s="55" t="s">
        <v>2983</v>
      </c>
      <c r="J3203" s="36" t="s">
        <v>118</v>
      </c>
      <c r="K3203" s="65" t="s">
        <v>2216</v>
      </c>
      <c r="L3203" s="52" t="s">
        <v>2990</v>
      </c>
    </row>
    <row r="3204" spans="1:12" ht="15.75" customHeight="1" x14ac:dyDescent="0.25">
      <c r="A3204" s="34">
        <v>42978</v>
      </c>
      <c r="B3204" s="33" t="s">
        <v>3039</v>
      </c>
      <c r="C3204" s="157">
        <v>117</v>
      </c>
      <c r="D3204" s="35" t="s">
        <v>534</v>
      </c>
      <c r="E3204" s="44" t="s">
        <v>117</v>
      </c>
      <c r="F3204" s="200">
        <v>11000</v>
      </c>
      <c r="G3204" s="40"/>
      <c r="H3204" s="38"/>
      <c r="I3204" s="55" t="s">
        <v>2983</v>
      </c>
      <c r="J3204" s="36" t="s">
        <v>118</v>
      </c>
      <c r="K3204" s="65" t="s">
        <v>2216</v>
      </c>
      <c r="L3204" s="52" t="s">
        <v>2990</v>
      </c>
    </row>
    <row r="3205" spans="1:12" ht="15.75" customHeight="1" x14ac:dyDescent="0.25">
      <c r="A3205" s="34">
        <v>42978</v>
      </c>
      <c r="B3205" s="33" t="s">
        <v>3039</v>
      </c>
      <c r="C3205" s="157">
        <v>117</v>
      </c>
      <c r="D3205" s="35" t="s">
        <v>534</v>
      </c>
      <c r="E3205" s="44" t="s">
        <v>117</v>
      </c>
      <c r="F3205" s="200">
        <v>2800</v>
      </c>
      <c r="G3205" s="40">
        <v>4298</v>
      </c>
      <c r="H3205" s="38" t="s">
        <v>1076</v>
      </c>
      <c r="I3205" s="55" t="s">
        <v>2983</v>
      </c>
      <c r="J3205" s="182" t="s">
        <v>118</v>
      </c>
      <c r="K3205" s="186" t="s">
        <v>2216</v>
      </c>
      <c r="L3205" s="52" t="s">
        <v>2990</v>
      </c>
    </row>
    <row r="3206" spans="1:12" ht="15.75" customHeight="1" x14ac:dyDescent="0.25">
      <c r="A3206" s="34">
        <v>42978</v>
      </c>
      <c r="B3206" s="33" t="s">
        <v>3039</v>
      </c>
      <c r="C3206" s="157">
        <v>135</v>
      </c>
      <c r="D3206" s="35"/>
      <c r="E3206" s="44" t="s">
        <v>3322</v>
      </c>
      <c r="F3206" s="200">
        <v>12077.94</v>
      </c>
      <c r="G3206" s="40"/>
      <c r="H3206" s="38"/>
      <c r="I3206" s="48" t="s">
        <v>2983</v>
      </c>
      <c r="J3206" s="182" t="s">
        <v>118</v>
      </c>
      <c r="K3206" s="186" t="s">
        <v>2216</v>
      </c>
      <c r="L3206" s="52"/>
    </row>
    <row r="3207" spans="1:12" ht="15.75" customHeight="1" x14ac:dyDescent="0.25">
      <c r="A3207" s="34">
        <v>42983</v>
      </c>
      <c r="B3207" s="33" t="s">
        <v>3002</v>
      </c>
      <c r="C3207" s="171">
        <v>2</v>
      </c>
      <c r="D3207" s="35" t="s">
        <v>1087</v>
      </c>
      <c r="E3207" s="44" t="s">
        <v>1088</v>
      </c>
      <c r="F3207" s="200">
        <v>24</v>
      </c>
      <c r="G3207" s="40" t="s">
        <v>71</v>
      </c>
      <c r="H3207" s="38" t="s">
        <v>71</v>
      </c>
      <c r="I3207" s="55" t="s">
        <v>2983</v>
      </c>
      <c r="J3207" s="182" t="s">
        <v>142</v>
      </c>
      <c r="K3207" s="187" t="s">
        <v>2989</v>
      </c>
      <c r="L3207" s="52" t="s">
        <v>2989</v>
      </c>
    </row>
    <row r="3208" spans="1:12" ht="15.75" customHeight="1" x14ac:dyDescent="0.25">
      <c r="A3208" s="34">
        <v>42983</v>
      </c>
      <c r="B3208" s="33" t="s">
        <v>3002</v>
      </c>
      <c r="C3208" s="171">
        <v>107</v>
      </c>
      <c r="D3208" s="35" t="s">
        <v>362</v>
      </c>
      <c r="E3208" s="44" t="s">
        <v>1084</v>
      </c>
      <c r="F3208" s="200">
        <v>3060</v>
      </c>
      <c r="G3208" s="40">
        <v>2232</v>
      </c>
      <c r="H3208" s="38"/>
      <c r="I3208" s="55" t="s">
        <v>2983</v>
      </c>
      <c r="J3208" s="182" t="s">
        <v>118</v>
      </c>
      <c r="K3208" s="186" t="s">
        <v>2216</v>
      </c>
      <c r="L3208" s="52" t="s">
        <v>2990</v>
      </c>
    </row>
    <row r="3209" spans="1:12" ht="15.75" customHeight="1" x14ac:dyDescent="0.25">
      <c r="A3209" s="34">
        <v>42983</v>
      </c>
      <c r="B3209" s="33" t="s">
        <v>3002</v>
      </c>
      <c r="C3209" s="171">
        <v>141</v>
      </c>
      <c r="D3209" s="35" t="s">
        <v>91</v>
      </c>
      <c r="E3209" s="44" t="s">
        <v>117</v>
      </c>
      <c r="F3209" s="200">
        <v>624</v>
      </c>
      <c r="G3209" s="40"/>
      <c r="H3209" s="38"/>
      <c r="I3209" s="55" t="s">
        <v>2983</v>
      </c>
      <c r="J3209" s="182" t="s">
        <v>118</v>
      </c>
      <c r="K3209" s="186" t="s">
        <v>2216</v>
      </c>
      <c r="L3209" s="52" t="s">
        <v>2990</v>
      </c>
    </row>
    <row r="3210" spans="1:12" ht="15.75" customHeight="1" x14ac:dyDescent="0.25">
      <c r="A3210" s="34">
        <v>42983</v>
      </c>
      <c r="B3210" s="33" t="s">
        <v>3002</v>
      </c>
      <c r="C3210" s="171">
        <v>141</v>
      </c>
      <c r="D3210" s="35" t="s">
        <v>247</v>
      </c>
      <c r="E3210" s="44" t="s">
        <v>117</v>
      </c>
      <c r="F3210" s="200">
        <v>430</v>
      </c>
      <c r="G3210" s="40"/>
      <c r="H3210" s="38"/>
      <c r="I3210" s="55" t="s">
        <v>2983</v>
      </c>
      <c r="J3210" s="182" t="s">
        <v>118</v>
      </c>
      <c r="K3210" s="186" t="s">
        <v>2216</v>
      </c>
      <c r="L3210" s="52" t="s">
        <v>2990</v>
      </c>
    </row>
    <row r="3211" spans="1:12" ht="15.75" customHeight="1" x14ac:dyDescent="0.25">
      <c r="A3211" s="34">
        <v>42983</v>
      </c>
      <c r="B3211" s="33" t="s">
        <v>3002</v>
      </c>
      <c r="C3211" s="171">
        <v>141</v>
      </c>
      <c r="D3211" s="35" t="s">
        <v>247</v>
      </c>
      <c r="E3211" s="44" t="s">
        <v>117</v>
      </c>
      <c r="F3211" s="200">
        <v>1276</v>
      </c>
      <c r="G3211" s="40"/>
      <c r="H3211" s="38"/>
      <c r="I3211" s="55" t="s">
        <v>2983</v>
      </c>
      <c r="J3211" s="182" t="s">
        <v>118</v>
      </c>
      <c r="K3211" s="186" t="s">
        <v>2216</v>
      </c>
      <c r="L3211" s="52" t="s">
        <v>2990</v>
      </c>
    </row>
    <row r="3212" spans="1:12" ht="15.75" customHeight="1" x14ac:dyDescent="0.25">
      <c r="A3212" s="34">
        <v>42983</v>
      </c>
      <c r="B3212" s="33" t="s">
        <v>3002</v>
      </c>
      <c r="C3212" s="171">
        <v>141</v>
      </c>
      <c r="D3212" s="35" t="s">
        <v>247</v>
      </c>
      <c r="E3212" s="44" t="s">
        <v>117</v>
      </c>
      <c r="F3212" s="200">
        <v>662</v>
      </c>
      <c r="G3212" s="40"/>
      <c r="H3212" s="38"/>
      <c r="I3212" s="55" t="s">
        <v>2983</v>
      </c>
      <c r="J3212" s="182" t="s">
        <v>118</v>
      </c>
      <c r="K3212" s="186" t="s">
        <v>2216</v>
      </c>
      <c r="L3212" s="52" t="s">
        <v>2990</v>
      </c>
    </row>
    <row r="3213" spans="1:12" ht="15.75" customHeight="1" x14ac:dyDescent="0.25">
      <c r="A3213" s="34">
        <v>42983</v>
      </c>
      <c r="B3213" s="33" t="s">
        <v>3002</v>
      </c>
      <c r="C3213" s="171">
        <v>141</v>
      </c>
      <c r="D3213" s="35" t="s">
        <v>247</v>
      </c>
      <c r="E3213" s="44" t="s">
        <v>117</v>
      </c>
      <c r="F3213" s="200">
        <v>1985</v>
      </c>
      <c r="G3213" s="40"/>
      <c r="H3213" s="38"/>
      <c r="I3213" s="55" t="s">
        <v>2983</v>
      </c>
      <c r="J3213" s="182" t="s">
        <v>118</v>
      </c>
      <c r="K3213" s="186" t="s">
        <v>2216</v>
      </c>
      <c r="L3213" s="52" t="s">
        <v>2990</v>
      </c>
    </row>
    <row r="3214" spans="1:12" ht="15.75" customHeight="1" x14ac:dyDescent="0.25">
      <c r="A3214" s="34">
        <v>42983</v>
      </c>
      <c r="B3214" s="33" t="s">
        <v>3002</v>
      </c>
      <c r="C3214" s="171">
        <v>141</v>
      </c>
      <c r="D3214" s="35" t="s">
        <v>247</v>
      </c>
      <c r="E3214" s="44" t="s">
        <v>117</v>
      </c>
      <c r="F3214" s="200">
        <v>1654</v>
      </c>
      <c r="G3214" s="40"/>
      <c r="H3214" s="38"/>
      <c r="I3214" s="55" t="s">
        <v>2983</v>
      </c>
      <c r="J3214" s="182" t="s">
        <v>118</v>
      </c>
      <c r="K3214" s="186" t="s">
        <v>2216</v>
      </c>
      <c r="L3214" s="52" t="s">
        <v>2990</v>
      </c>
    </row>
    <row r="3215" spans="1:12" ht="15.75" customHeight="1" x14ac:dyDescent="0.25">
      <c r="A3215" s="34">
        <v>42983</v>
      </c>
      <c r="B3215" s="33" t="s">
        <v>3002</v>
      </c>
      <c r="C3215" s="171">
        <v>141</v>
      </c>
      <c r="D3215" s="35" t="s">
        <v>247</v>
      </c>
      <c r="E3215" s="44" t="s">
        <v>117</v>
      </c>
      <c r="F3215" s="200">
        <v>51.5</v>
      </c>
      <c r="G3215" s="40"/>
      <c r="H3215" s="38"/>
      <c r="I3215" s="55" t="s">
        <v>2983</v>
      </c>
      <c r="J3215" s="182" t="s">
        <v>118</v>
      </c>
      <c r="K3215" s="186" t="s">
        <v>2216</v>
      </c>
      <c r="L3215" s="52" t="s">
        <v>2990</v>
      </c>
    </row>
    <row r="3216" spans="1:12" ht="15.75" customHeight="1" x14ac:dyDescent="0.25">
      <c r="A3216" s="34">
        <v>42983</v>
      </c>
      <c r="B3216" s="33" t="s">
        <v>3002</v>
      </c>
      <c r="C3216" s="171">
        <v>141</v>
      </c>
      <c r="D3216" s="35" t="s">
        <v>247</v>
      </c>
      <c r="E3216" s="44" t="s">
        <v>117</v>
      </c>
      <c r="F3216" s="200">
        <v>36.5</v>
      </c>
      <c r="G3216" s="40"/>
      <c r="H3216" s="56"/>
      <c r="I3216" s="55" t="s">
        <v>2983</v>
      </c>
      <c r="J3216" s="182" t="s">
        <v>118</v>
      </c>
      <c r="K3216" s="186" t="s">
        <v>2216</v>
      </c>
      <c r="L3216" s="52" t="s">
        <v>2990</v>
      </c>
    </row>
    <row r="3217" spans="1:12" ht="15.75" customHeight="1" x14ac:dyDescent="0.25">
      <c r="A3217" s="34">
        <v>42983</v>
      </c>
      <c r="B3217" s="33" t="s">
        <v>3002</v>
      </c>
      <c r="C3217" s="171">
        <v>141</v>
      </c>
      <c r="D3217" s="35" t="s">
        <v>91</v>
      </c>
      <c r="E3217" s="44" t="s">
        <v>211</v>
      </c>
      <c r="F3217" s="200">
        <v>361.5</v>
      </c>
      <c r="G3217" s="40">
        <v>691</v>
      </c>
      <c r="H3217" s="38" t="s">
        <v>121</v>
      </c>
      <c r="I3217" s="55" t="s">
        <v>2983</v>
      </c>
      <c r="J3217" s="182" t="s">
        <v>118</v>
      </c>
      <c r="K3217" s="186" t="s">
        <v>2216</v>
      </c>
      <c r="L3217" s="52" t="s">
        <v>2990</v>
      </c>
    </row>
    <row r="3218" spans="1:12" ht="15.75" customHeight="1" x14ac:dyDescent="0.25">
      <c r="A3218" s="34">
        <v>42983</v>
      </c>
      <c r="B3218" s="33" t="s">
        <v>3002</v>
      </c>
      <c r="C3218" s="171">
        <v>151</v>
      </c>
      <c r="D3218" s="35" t="s">
        <v>1085</v>
      </c>
      <c r="E3218" s="44" t="s">
        <v>1086</v>
      </c>
      <c r="F3218" s="200">
        <v>180</v>
      </c>
      <c r="G3218" s="40">
        <v>3666</v>
      </c>
      <c r="H3218" s="38" t="s">
        <v>752</v>
      </c>
      <c r="I3218" s="55" t="s">
        <v>2983</v>
      </c>
      <c r="J3218" s="182" t="s">
        <v>118</v>
      </c>
      <c r="K3218" s="186" t="s">
        <v>2216</v>
      </c>
      <c r="L3218" s="52" t="s">
        <v>2990</v>
      </c>
    </row>
    <row r="3219" spans="1:12" ht="15.75" customHeight="1" x14ac:dyDescent="0.25">
      <c r="A3219" s="34">
        <v>42984</v>
      </c>
      <c r="B3219" s="33" t="s">
        <v>3002</v>
      </c>
      <c r="C3219" s="171">
        <v>3</v>
      </c>
      <c r="D3219" s="35" t="s">
        <v>429</v>
      </c>
      <c r="E3219" s="45" t="s">
        <v>666</v>
      </c>
      <c r="F3219" s="200">
        <v>17877</v>
      </c>
      <c r="G3219" s="40" t="s">
        <v>71</v>
      </c>
      <c r="H3219" s="46" t="s">
        <v>71</v>
      </c>
      <c r="I3219" s="55" t="s">
        <v>2983</v>
      </c>
      <c r="J3219" s="182" t="s">
        <v>142</v>
      </c>
      <c r="K3219" s="187" t="s">
        <v>2979</v>
      </c>
      <c r="L3219" s="52" t="s">
        <v>2975</v>
      </c>
    </row>
    <row r="3220" spans="1:12" ht="15.75" customHeight="1" x14ac:dyDescent="0.25">
      <c r="A3220" s="34">
        <v>42984</v>
      </c>
      <c r="B3220" s="33" t="s">
        <v>3002</v>
      </c>
      <c r="C3220" s="171">
        <v>7</v>
      </c>
      <c r="D3220" s="35" t="s">
        <v>143</v>
      </c>
      <c r="E3220" s="44" t="s">
        <v>1090</v>
      </c>
      <c r="F3220" s="200">
        <v>959</v>
      </c>
      <c r="G3220" s="40" t="s">
        <v>71</v>
      </c>
      <c r="H3220" s="38" t="s">
        <v>71</v>
      </c>
      <c r="I3220" s="55" t="s">
        <v>2983</v>
      </c>
      <c r="J3220" s="182" t="s">
        <v>142</v>
      </c>
      <c r="K3220" s="188" t="s">
        <v>2977</v>
      </c>
      <c r="L3220" s="52" t="s">
        <v>2989</v>
      </c>
    </row>
    <row r="3221" spans="1:12" ht="15.75" customHeight="1" x14ac:dyDescent="0.25">
      <c r="A3221" s="34">
        <v>42984</v>
      </c>
      <c r="B3221" s="33" t="s">
        <v>3002</v>
      </c>
      <c r="C3221" s="171">
        <v>7</v>
      </c>
      <c r="D3221" s="35" t="s">
        <v>143</v>
      </c>
      <c r="E3221" s="45" t="s">
        <v>1091</v>
      </c>
      <c r="F3221" s="200">
        <v>115.5</v>
      </c>
      <c r="G3221" s="40" t="s">
        <v>71</v>
      </c>
      <c r="H3221" s="38" t="s">
        <v>71</v>
      </c>
      <c r="I3221" s="55" t="s">
        <v>2983</v>
      </c>
      <c r="J3221" s="182" t="s">
        <v>142</v>
      </c>
      <c r="K3221" s="188" t="s">
        <v>2977</v>
      </c>
      <c r="L3221" s="52" t="s">
        <v>2989</v>
      </c>
    </row>
    <row r="3222" spans="1:12" ht="15.75" customHeight="1" x14ac:dyDescent="0.25">
      <c r="A3222" s="34">
        <v>42984</v>
      </c>
      <c r="B3222" s="33" t="s">
        <v>3002</v>
      </c>
      <c r="C3222" s="171">
        <v>7</v>
      </c>
      <c r="D3222" s="35" t="s">
        <v>143</v>
      </c>
      <c r="E3222" s="45" t="s">
        <v>1083</v>
      </c>
      <c r="F3222" s="200">
        <v>197.5</v>
      </c>
      <c r="G3222" s="40" t="s">
        <v>71</v>
      </c>
      <c r="H3222" s="38" t="s">
        <v>71</v>
      </c>
      <c r="I3222" s="55" t="s">
        <v>2983</v>
      </c>
      <c r="J3222" s="182" t="s">
        <v>142</v>
      </c>
      <c r="K3222" s="188" t="s">
        <v>2977</v>
      </c>
      <c r="L3222" s="52" t="s">
        <v>2989</v>
      </c>
    </row>
    <row r="3223" spans="1:12" ht="15.75" customHeight="1" x14ac:dyDescent="0.25">
      <c r="A3223" s="34">
        <v>42984</v>
      </c>
      <c r="B3223" s="33" t="s">
        <v>3002</v>
      </c>
      <c r="C3223" s="171">
        <v>7</v>
      </c>
      <c r="D3223" s="35" t="s">
        <v>143</v>
      </c>
      <c r="E3223" s="44" t="s">
        <v>1092</v>
      </c>
      <c r="F3223" s="200">
        <v>60</v>
      </c>
      <c r="G3223" s="40" t="s">
        <v>71</v>
      </c>
      <c r="H3223" s="38" t="s">
        <v>71</v>
      </c>
      <c r="I3223" s="55" t="s">
        <v>2983</v>
      </c>
      <c r="J3223" s="182" t="s">
        <v>142</v>
      </c>
      <c r="K3223" s="187" t="s">
        <v>2977</v>
      </c>
      <c r="L3223" s="52" t="s">
        <v>2975</v>
      </c>
    </row>
    <row r="3224" spans="1:12" ht="15.75" customHeight="1" x14ac:dyDescent="0.25">
      <c r="A3224" s="34">
        <v>42984</v>
      </c>
      <c r="B3224" s="33" t="s">
        <v>3002</v>
      </c>
      <c r="C3224" s="171">
        <v>111</v>
      </c>
      <c r="D3224" s="35" t="s">
        <v>127</v>
      </c>
      <c r="E3224" s="39" t="s">
        <v>809</v>
      </c>
      <c r="F3224" s="200">
        <v>3500</v>
      </c>
      <c r="G3224" s="48">
        <v>4675</v>
      </c>
      <c r="H3224" s="48" t="s">
        <v>1101</v>
      </c>
      <c r="I3224" s="55" t="s">
        <v>2983</v>
      </c>
      <c r="J3224" s="182" t="s">
        <v>118</v>
      </c>
      <c r="K3224" s="186" t="s">
        <v>2216</v>
      </c>
      <c r="L3224" s="52" t="s">
        <v>2990</v>
      </c>
    </row>
    <row r="3225" spans="1:12" ht="15.75" customHeight="1" x14ac:dyDescent="0.25">
      <c r="A3225" s="34">
        <v>42984</v>
      </c>
      <c r="B3225" s="33" t="s">
        <v>3002</v>
      </c>
      <c r="C3225" s="171">
        <v>118</v>
      </c>
      <c r="D3225" s="35" t="s">
        <v>91</v>
      </c>
      <c r="E3225" s="44" t="s">
        <v>117</v>
      </c>
      <c r="F3225" s="202">
        <v>394</v>
      </c>
      <c r="G3225" s="40">
        <v>2169</v>
      </c>
      <c r="H3225" s="46" t="s">
        <v>353</v>
      </c>
      <c r="I3225" s="55" t="s">
        <v>2983</v>
      </c>
      <c r="J3225" s="182" t="s">
        <v>118</v>
      </c>
      <c r="K3225" s="186" t="s">
        <v>2216</v>
      </c>
      <c r="L3225" s="52" t="s">
        <v>2990</v>
      </c>
    </row>
    <row r="3226" spans="1:12" ht="15.75" customHeight="1" x14ac:dyDescent="0.25">
      <c r="A3226" s="34">
        <v>42984</v>
      </c>
      <c r="B3226" s="33" t="s">
        <v>3002</v>
      </c>
      <c r="C3226" s="171">
        <v>118</v>
      </c>
      <c r="D3226" s="35" t="s">
        <v>91</v>
      </c>
      <c r="E3226" s="44" t="s">
        <v>117</v>
      </c>
      <c r="F3226" s="202">
        <v>123</v>
      </c>
      <c r="G3226" s="40">
        <v>488</v>
      </c>
      <c r="H3226" s="46" t="s">
        <v>1098</v>
      </c>
      <c r="I3226" s="55" t="s">
        <v>2983</v>
      </c>
      <c r="J3226" s="182" t="s">
        <v>118</v>
      </c>
      <c r="K3226" s="186" t="s">
        <v>2216</v>
      </c>
      <c r="L3226" s="52" t="s">
        <v>2990</v>
      </c>
    </row>
    <row r="3227" spans="1:12" ht="15.75" customHeight="1" x14ac:dyDescent="0.25">
      <c r="A3227" s="34">
        <v>42984</v>
      </c>
      <c r="B3227" s="33" t="s">
        <v>3002</v>
      </c>
      <c r="C3227" s="171">
        <v>118</v>
      </c>
      <c r="D3227" s="35" t="s">
        <v>91</v>
      </c>
      <c r="E3227" s="44" t="s">
        <v>117</v>
      </c>
      <c r="F3227" s="202">
        <v>145</v>
      </c>
      <c r="G3227" s="40">
        <v>3953</v>
      </c>
      <c r="H3227" s="46" t="s">
        <v>654</v>
      </c>
      <c r="I3227" s="55" t="s">
        <v>2983</v>
      </c>
      <c r="J3227" s="182" t="s">
        <v>118</v>
      </c>
      <c r="K3227" s="186" t="s">
        <v>2216</v>
      </c>
      <c r="L3227" s="52" t="s">
        <v>2990</v>
      </c>
    </row>
    <row r="3228" spans="1:12" ht="15.75" customHeight="1" x14ac:dyDescent="0.25">
      <c r="A3228" s="34">
        <v>42984</v>
      </c>
      <c r="B3228" s="33" t="s">
        <v>3002</v>
      </c>
      <c r="C3228" s="171">
        <v>118</v>
      </c>
      <c r="D3228" s="35" t="s">
        <v>91</v>
      </c>
      <c r="E3228" s="44" t="s">
        <v>117</v>
      </c>
      <c r="F3228" s="202">
        <v>429</v>
      </c>
      <c r="G3228" s="40"/>
      <c r="H3228" s="46"/>
      <c r="I3228" s="55" t="s">
        <v>2983</v>
      </c>
      <c r="J3228" s="182" t="s">
        <v>118</v>
      </c>
      <c r="K3228" s="186" t="s">
        <v>2216</v>
      </c>
      <c r="L3228" s="52" t="s">
        <v>2990</v>
      </c>
    </row>
    <row r="3229" spans="1:12" ht="15.75" customHeight="1" x14ac:dyDescent="0.25">
      <c r="A3229" s="34">
        <v>42984</v>
      </c>
      <c r="B3229" s="33" t="s">
        <v>3002</v>
      </c>
      <c r="C3229" s="171">
        <v>118</v>
      </c>
      <c r="D3229" s="35" t="s">
        <v>91</v>
      </c>
      <c r="E3229" s="44" t="s">
        <v>117</v>
      </c>
      <c r="F3229" s="202">
        <v>60</v>
      </c>
      <c r="G3229" s="40">
        <v>3829</v>
      </c>
      <c r="H3229" s="46" t="s">
        <v>633</v>
      </c>
      <c r="I3229" s="55" t="s">
        <v>2983</v>
      </c>
      <c r="J3229" s="182" t="s">
        <v>118</v>
      </c>
      <c r="K3229" s="186" t="s">
        <v>2216</v>
      </c>
      <c r="L3229" s="52" t="s">
        <v>2990</v>
      </c>
    </row>
    <row r="3230" spans="1:12" ht="15.75" customHeight="1" x14ac:dyDescent="0.25">
      <c r="A3230" s="34">
        <v>42984</v>
      </c>
      <c r="B3230" s="33" t="s">
        <v>3002</v>
      </c>
      <c r="C3230" s="171">
        <v>118</v>
      </c>
      <c r="D3230" s="35" t="s">
        <v>91</v>
      </c>
      <c r="E3230" s="44" t="s">
        <v>117</v>
      </c>
      <c r="F3230" s="202">
        <v>56</v>
      </c>
      <c r="G3230" s="40">
        <v>2169</v>
      </c>
      <c r="H3230" s="46" t="s">
        <v>1099</v>
      </c>
      <c r="I3230" s="55" t="s">
        <v>2983</v>
      </c>
      <c r="J3230" s="182" t="s">
        <v>118</v>
      </c>
      <c r="K3230" s="186" t="s">
        <v>2216</v>
      </c>
      <c r="L3230" s="52" t="s">
        <v>2990</v>
      </c>
    </row>
    <row r="3231" spans="1:12" ht="15.75" customHeight="1" x14ac:dyDescent="0.25">
      <c r="A3231" s="34">
        <v>42984</v>
      </c>
      <c r="B3231" s="33" t="s">
        <v>3002</v>
      </c>
      <c r="C3231" s="171">
        <v>138</v>
      </c>
      <c r="D3231" s="35" t="s">
        <v>172</v>
      </c>
      <c r="E3231" s="45" t="s">
        <v>117</v>
      </c>
      <c r="F3231" s="200">
        <v>8208.75</v>
      </c>
      <c r="G3231" s="40"/>
      <c r="H3231" s="46"/>
      <c r="I3231" s="55" t="s">
        <v>2983</v>
      </c>
      <c r="J3231" s="182" t="s">
        <v>118</v>
      </c>
      <c r="K3231" s="186" t="s">
        <v>2216</v>
      </c>
      <c r="L3231" s="52" t="s">
        <v>2990</v>
      </c>
    </row>
    <row r="3232" spans="1:12" ht="15.75" customHeight="1" x14ac:dyDescent="0.25">
      <c r="A3232" s="34">
        <v>42984</v>
      </c>
      <c r="B3232" s="33" t="s">
        <v>3002</v>
      </c>
      <c r="C3232" s="171">
        <v>138</v>
      </c>
      <c r="D3232" s="35" t="s">
        <v>172</v>
      </c>
      <c r="E3232" s="45" t="s">
        <v>117</v>
      </c>
      <c r="F3232" s="200">
        <v>10945</v>
      </c>
      <c r="G3232" s="40"/>
      <c r="H3232" s="46"/>
      <c r="I3232" s="55" t="s">
        <v>2983</v>
      </c>
      <c r="J3232" s="182" t="s">
        <v>118</v>
      </c>
      <c r="K3232" s="186" t="s">
        <v>2216</v>
      </c>
      <c r="L3232" s="52" t="s">
        <v>2990</v>
      </c>
    </row>
    <row r="3233" spans="1:12" ht="15.75" customHeight="1" x14ac:dyDescent="0.25">
      <c r="A3233" s="34">
        <v>42984</v>
      </c>
      <c r="B3233" s="33" t="s">
        <v>3002</v>
      </c>
      <c r="C3233" s="171">
        <v>140</v>
      </c>
      <c r="D3233" s="35" t="s">
        <v>682</v>
      </c>
      <c r="E3233" s="39" t="s">
        <v>1089</v>
      </c>
      <c r="F3233" s="200">
        <v>300</v>
      </c>
      <c r="G3233" s="48">
        <v>1235</v>
      </c>
      <c r="H3233" s="48" t="s">
        <v>433</v>
      </c>
      <c r="I3233" s="55" t="s">
        <v>2983</v>
      </c>
      <c r="J3233" s="182" t="s">
        <v>118</v>
      </c>
      <c r="K3233" s="188" t="s">
        <v>10</v>
      </c>
      <c r="L3233" s="52" t="s">
        <v>10</v>
      </c>
    </row>
    <row r="3234" spans="1:12" ht="15.75" customHeight="1" x14ac:dyDescent="0.25">
      <c r="A3234" s="34">
        <v>42984</v>
      </c>
      <c r="B3234" s="33" t="s">
        <v>3002</v>
      </c>
      <c r="C3234" s="171">
        <v>140</v>
      </c>
      <c r="D3234" s="35" t="s">
        <v>682</v>
      </c>
      <c r="E3234" s="39" t="s">
        <v>701</v>
      </c>
      <c r="F3234" s="200">
        <v>350</v>
      </c>
      <c r="G3234" s="48">
        <v>183</v>
      </c>
      <c r="H3234" s="48" t="s">
        <v>508</v>
      </c>
      <c r="I3234" s="55" t="s">
        <v>2983</v>
      </c>
      <c r="J3234" s="182" t="s">
        <v>118</v>
      </c>
      <c r="K3234" s="188" t="s">
        <v>10</v>
      </c>
      <c r="L3234" s="52" t="s">
        <v>10</v>
      </c>
    </row>
    <row r="3235" spans="1:12" ht="15.75" customHeight="1" x14ac:dyDescent="0.25">
      <c r="A3235" s="34">
        <v>42984</v>
      </c>
      <c r="B3235" s="33" t="s">
        <v>3002</v>
      </c>
      <c r="C3235" s="171">
        <v>140</v>
      </c>
      <c r="D3235" s="35" t="s">
        <v>682</v>
      </c>
      <c r="E3235" s="39" t="s">
        <v>1089</v>
      </c>
      <c r="F3235" s="200">
        <v>1350</v>
      </c>
      <c r="G3235" s="48">
        <v>643</v>
      </c>
      <c r="H3235" s="48" t="s">
        <v>314</v>
      </c>
      <c r="I3235" s="55" t="s">
        <v>2983</v>
      </c>
      <c r="J3235" s="182" t="s">
        <v>118</v>
      </c>
      <c r="K3235" s="188" t="s">
        <v>10</v>
      </c>
      <c r="L3235" s="52" t="s">
        <v>10</v>
      </c>
    </row>
    <row r="3236" spans="1:12" ht="15.75" customHeight="1" x14ac:dyDescent="0.25">
      <c r="A3236" s="34">
        <v>42984</v>
      </c>
      <c r="B3236" s="33" t="s">
        <v>3002</v>
      </c>
      <c r="C3236" s="171">
        <v>140</v>
      </c>
      <c r="D3236" s="35" t="s">
        <v>73</v>
      </c>
      <c r="E3236" s="39" t="s">
        <v>1093</v>
      </c>
      <c r="F3236" s="200">
        <v>15000</v>
      </c>
      <c r="G3236" s="48">
        <v>4260</v>
      </c>
      <c r="H3236" s="48" t="s">
        <v>1094</v>
      </c>
      <c r="I3236" s="55" t="s">
        <v>2983</v>
      </c>
      <c r="J3236" s="182" t="s">
        <v>118</v>
      </c>
      <c r="K3236" s="186" t="s">
        <v>2216</v>
      </c>
      <c r="L3236" s="52" t="s">
        <v>2990</v>
      </c>
    </row>
    <row r="3237" spans="1:12" ht="15.75" customHeight="1" x14ac:dyDescent="0.25">
      <c r="A3237" s="34">
        <v>42984</v>
      </c>
      <c r="B3237" s="33" t="s">
        <v>3002</v>
      </c>
      <c r="C3237" s="171">
        <v>140</v>
      </c>
      <c r="D3237" s="35" t="s">
        <v>73</v>
      </c>
      <c r="E3237" s="39" t="s">
        <v>976</v>
      </c>
      <c r="F3237" s="200">
        <v>3600</v>
      </c>
      <c r="G3237" s="48">
        <v>2840</v>
      </c>
      <c r="H3237" s="48" t="s">
        <v>628</v>
      </c>
      <c r="I3237" s="55" t="s">
        <v>2983</v>
      </c>
      <c r="J3237" s="182" t="s">
        <v>118</v>
      </c>
      <c r="K3237" s="186" t="s">
        <v>2216</v>
      </c>
      <c r="L3237" s="52" t="s">
        <v>2990</v>
      </c>
    </row>
    <row r="3238" spans="1:12" ht="15.75" customHeight="1" x14ac:dyDescent="0.25">
      <c r="A3238" s="34">
        <v>42984</v>
      </c>
      <c r="B3238" s="33" t="s">
        <v>3002</v>
      </c>
      <c r="C3238" s="171">
        <v>140</v>
      </c>
      <c r="D3238" s="35" t="s">
        <v>73</v>
      </c>
      <c r="E3238" s="44" t="s">
        <v>1095</v>
      </c>
      <c r="F3238" s="200">
        <v>1200</v>
      </c>
      <c r="G3238" s="40">
        <v>4082</v>
      </c>
      <c r="H3238" s="48" t="s">
        <v>966</v>
      </c>
      <c r="I3238" s="55" t="s">
        <v>2983</v>
      </c>
      <c r="J3238" s="182" t="s">
        <v>118</v>
      </c>
      <c r="K3238" s="186" t="s">
        <v>2216</v>
      </c>
      <c r="L3238" s="52" t="s">
        <v>2990</v>
      </c>
    </row>
    <row r="3239" spans="1:12" ht="15.75" customHeight="1" x14ac:dyDescent="0.25">
      <c r="A3239" s="34">
        <v>42984</v>
      </c>
      <c r="B3239" s="33" t="s">
        <v>3002</v>
      </c>
      <c r="C3239" s="171">
        <v>140</v>
      </c>
      <c r="D3239" s="35" t="s">
        <v>73</v>
      </c>
      <c r="E3239" s="35" t="s">
        <v>1096</v>
      </c>
      <c r="F3239" s="200">
        <v>1400</v>
      </c>
      <c r="G3239" s="40">
        <v>2504</v>
      </c>
      <c r="H3239" s="46" t="s">
        <v>1097</v>
      </c>
      <c r="I3239" s="55" t="s">
        <v>2983</v>
      </c>
      <c r="J3239" s="182" t="s">
        <v>118</v>
      </c>
      <c r="K3239" s="186" t="s">
        <v>2216</v>
      </c>
      <c r="L3239" s="52" t="s">
        <v>2990</v>
      </c>
    </row>
    <row r="3240" spans="1:12" ht="15.75" customHeight="1" x14ac:dyDescent="0.25">
      <c r="A3240" s="34">
        <v>42985</v>
      </c>
      <c r="B3240" s="33" t="s">
        <v>3002</v>
      </c>
      <c r="C3240" s="171">
        <v>112</v>
      </c>
      <c r="D3240" s="35" t="s">
        <v>127</v>
      </c>
      <c r="E3240" s="39" t="s">
        <v>753</v>
      </c>
      <c r="F3240" s="200">
        <v>360</v>
      </c>
      <c r="G3240" s="40">
        <v>2478</v>
      </c>
      <c r="H3240" s="46" t="s">
        <v>394</v>
      </c>
      <c r="I3240" s="55" t="s">
        <v>2983</v>
      </c>
      <c r="J3240" s="182" t="s">
        <v>118</v>
      </c>
      <c r="K3240" s="186" t="s">
        <v>2216</v>
      </c>
      <c r="L3240" s="52" t="s">
        <v>2990</v>
      </c>
    </row>
    <row r="3241" spans="1:12" ht="15.75" customHeight="1" x14ac:dyDescent="0.25">
      <c r="A3241" s="34">
        <v>42985</v>
      </c>
      <c r="B3241" s="33" t="s">
        <v>3002</v>
      </c>
      <c r="C3241" s="171">
        <v>113</v>
      </c>
      <c r="D3241" s="35" t="s">
        <v>127</v>
      </c>
      <c r="E3241" s="39" t="s">
        <v>553</v>
      </c>
      <c r="F3241" s="200">
        <v>3500</v>
      </c>
      <c r="G3241" s="48">
        <v>3572</v>
      </c>
      <c r="H3241" s="48" t="s">
        <v>1100</v>
      </c>
      <c r="I3241" s="55" t="s">
        <v>2983</v>
      </c>
      <c r="J3241" s="182" t="s">
        <v>118</v>
      </c>
      <c r="K3241" s="186" t="s">
        <v>2216</v>
      </c>
      <c r="L3241" s="52" t="s">
        <v>2990</v>
      </c>
    </row>
    <row r="3242" spans="1:12" ht="15.75" customHeight="1" x14ac:dyDescent="0.25">
      <c r="A3242" s="34">
        <v>42985</v>
      </c>
      <c r="B3242" s="33" t="s">
        <v>3002</v>
      </c>
      <c r="C3242" s="171">
        <v>114</v>
      </c>
      <c r="D3242" s="35" t="s">
        <v>362</v>
      </c>
      <c r="E3242" s="39" t="s">
        <v>1104</v>
      </c>
      <c r="F3242" s="200">
        <v>10000</v>
      </c>
      <c r="G3242" s="48">
        <v>4666</v>
      </c>
      <c r="H3242" s="48" t="s">
        <v>1105</v>
      </c>
      <c r="I3242" s="55" t="s">
        <v>2983</v>
      </c>
      <c r="J3242" s="182" t="s">
        <v>118</v>
      </c>
      <c r="K3242" s="186" t="s">
        <v>2216</v>
      </c>
      <c r="L3242" s="52" t="s">
        <v>2990</v>
      </c>
    </row>
    <row r="3243" spans="1:12" ht="15.75" customHeight="1" x14ac:dyDescent="0.25">
      <c r="A3243" s="34">
        <v>42985</v>
      </c>
      <c r="B3243" s="33" t="s">
        <v>3002</v>
      </c>
      <c r="C3243" s="171">
        <v>115</v>
      </c>
      <c r="D3243" s="35" t="s">
        <v>123</v>
      </c>
      <c r="E3243" s="39" t="s">
        <v>117</v>
      </c>
      <c r="F3243" s="200">
        <v>477.5</v>
      </c>
      <c r="G3243" s="40"/>
      <c r="H3243" s="46"/>
      <c r="I3243" s="55" t="s">
        <v>2983</v>
      </c>
      <c r="J3243" s="182" t="s">
        <v>118</v>
      </c>
      <c r="K3243" s="186" t="s">
        <v>2216</v>
      </c>
      <c r="L3243" s="52" t="s">
        <v>2990</v>
      </c>
    </row>
    <row r="3244" spans="1:12" ht="15.75" customHeight="1" x14ac:dyDescent="0.25">
      <c r="A3244" s="34">
        <v>42985</v>
      </c>
      <c r="B3244" s="33" t="s">
        <v>3002</v>
      </c>
      <c r="C3244" s="171">
        <v>116</v>
      </c>
      <c r="D3244" s="35" t="s">
        <v>625</v>
      </c>
      <c r="E3244" s="39" t="s">
        <v>117</v>
      </c>
      <c r="F3244" s="200">
        <v>613</v>
      </c>
      <c r="G3244" s="40">
        <v>3502</v>
      </c>
      <c r="H3244" s="46" t="s">
        <v>1102</v>
      </c>
      <c r="I3244" s="55" t="s">
        <v>2983</v>
      </c>
      <c r="J3244" s="182" t="s">
        <v>118</v>
      </c>
      <c r="K3244" s="186" t="s">
        <v>2216</v>
      </c>
      <c r="L3244" s="52" t="s">
        <v>2990</v>
      </c>
    </row>
    <row r="3245" spans="1:12" ht="15.75" customHeight="1" x14ac:dyDescent="0.25">
      <c r="A3245" s="34">
        <v>42985</v>
      </c>
      <c r="B3245" s="33" t="s">
        <v>3002</v>
      </c>
      <c r="C3245" s="171">
        <v>116</v>
      </c>
      <c r="D3245" s="35" t="s">
        <v>625</v>
      </c>
      <c r="E3245" s="39" t="s">
        <v>117</v>
      </c>
      <c r="F3245" s="200">
        <v>482</v>
      </c>
      <c r="G3245" s="40">
        <v>691</v>
      </c>
      <c r="H3245" s="46" t="s">
        <v>121</v>
      </c>
      <c r="I3245" s="55" t="s">
        <v>2983</v>
      </c>
      <c r="J3245" s="182" t="s">
        <v>118</v>
      </c>
      <c r="K3245" s="186" t="s">
        <v>2216</v>
      </c>
      <c r="L3245" s="52" t="s">
        <v>2990</v>
      </c>
    </row>
    <row r="3246" spans="1:12" ht="15.75" customHeight="1" x14ac:dyDescent="0.25">
      <c r="A3246" s="34">
        <v>42985</v>
      </c>
      <c r="B3246" s="33" t="s">
        <v>3002</v>
      </c>
      <c r="C3246" s="171">
        <v>116</v>
      </c>
      <c r="D3246" s="35" t="s">
        <v>625</v>
      </c>
      <c r="E3246" s="39" t="s">
        <v>117</v>
      </c>
      <c r="F3246" s="200">
        <v>500.5</v>
      </c>
      <c r="G3246" s="40">
        <v>2573</v>
      </c>
      <c r="H3246" s="46" t="s">
        <v>207</v>
      </c>
      <c r="I3246" s="55" t="s">
        <v>2983</v>
      </c>
      <c r="J3246" s="182" t="s">
        <v>118</v>
      </c>
      <c r="K3246" s="186" t="s">
        <v>2216</v>
      </c>
      <c r="L3246" s="52" t="s">
        <v>2990</v>
      </c>
    </row>
    <row r="3247" spans="1:12" ht="15.75" customHeight="1" x14ac:dyDescent="0.25">
      <c r="A3247" s="34">
        <v>42985</v>
      </c>
      <c r="B3247" s="33" t="s">
        <v>3002</v>
      </c>
      <c r="C3247" s="171">
        <v>116</v>
      </c>
      <c r="D3247" s="35" t="s">
        <v>625</v>
      </c>
      <c r="E3247" s="39" t="s">
        <v>117</v>
      </c>
      <c r="F3247" s="200">
        <v>123</v>
      </c>
      <c r="G3247" s="40">
        <v>3819</v>
      </c>
      <c r="H3247" s="46" t="s">
        <v>349</v>
      </c>
      <c r="I3247" s="55" t="s">
        <v>2983</v>
      </c>
      <c r="J3247" s="182" t="s">
        <v>118</v>
      </c>
      <c r="K3247" s="186" t="s">
        <v>2216</v>
      </c>
      <c r="L3247" s="52" t="s">
        <v>2990</v>
      </c>
    </row>
    <row r="3248" spans="1:12" ht="15.75" customHeight="1" x14ac:dyDescent="0.25">
      <c r="A3248" s="34">
        <v>42985</v>
      </c>
      <c r="B3248" s="33" t="s">
        <v>3002</v>
      </c>
      <c r="C3248" s="171">
        <v>116</v>
      </c>
      <c r="D3248" s="35" t="s">
        <v>625</v>
      </c>
      <c r="E3248" s="39" t="s">
        <v>117</v>
      </c>
      <c r="F3248" s="200">
        <v>205</v>
      </c>
      <c r="G3248" s="40">
        <v>1576</v>
      </c>
      <c r="H3248" s="46" t="s">
        <v>1103</v>
      </c>
      <c r="I3248" s="55" t="s">
        <v>2983</v>
      </c>
      <c r="J3248" s="182" t="s">
        <v>118</v>
      </c>
      <c r="K3248" s="186" t="s">
        <v>2216</v>
      </c>
      <c r="L3248" s="52" t="s">
        <v>2990</v>
      </c>
    </row>
    <row r="3249" spans="1:12" ht="15.75" customHeight="1" x14ac:dyDescent="0.25">
      <c r="A3249" s="34">
        <v>42987</v>
      </c>
      <c r="B3249" s="33" t="s">
        <v>3002</v>
      </c>
      <c r="C3249" s="171">
        <v>1</v>
      </c>
      <c r="D3249" s="35"/>
      <c r="E3249" s="39" t="s">
        <v>806</v>
      </c>
      <c r="F3249" s="209">
        <v>270</v>
      </c>
      <c r="G3249" s="48"/>
      <c r="H3249" s="41"/>
      <c r="I3249" s="48" t="s">
        <v>2983</v>
      </c>
      <c r="J3249" s="182" t="s">
        <v>142</v>
      </c>
      <c r="K3249" s="52" t="s">
        <v>2989</v>
      </c>
      <c r="L3249" s="52" t="s">
        <v>2975</v>
      </c>
    </row>
    <row r="3250" spans="1:12" ht="15.75" customHeight="1" x14ac:dyDescent="0.25">
      <c r="A3250" s="34">
        <v>42987</v>
      </c>
      <c r="B3250" s="33" t="s">
        <v>3002</v>
      </c>
      <c r="C3250" s="171">
        <v>108</v>
      </c>
      <c r="D3250" s="35"/>
      <c r="E3250" s="39" t="s">
        <v>807</v>
      </c>
      <c r="F3250" s="209">
        <v>20000</v>
      </c>
      <c r="G3250" s="48"/>
      <c r="H3250" s="41"/>
      <c r="I3250" s="48" t="s">
        <v>2983</v>
      </c>
      <c r="J3250" s="182" t="s">
        <v>118</v>
      </c>
      <c r="K3250" s="186" t="s">
        <v>2216</v>
      </c>
      <c r="L3250" s="52" t="s">
        <v>2990</v>
      </c>
    </row>
    <row r="3251" spans="1:12" ht="15.75" customHeight="1" x14ac:dyDescent="0.25">
      <c r="A3251" s="34">
        <v>42987</v>
      </c>
      <c r="B3251" s="33" t="s">
        <v>3002</v>
      </c>
      <c r="C3251" s="171">
        <v>119</v>
      </c>
      <c r="D3251" s="35" t="s">
        <v>646</v>
      </c>
      <c r="E3251" s="44" t="s">
        <v>117</v>
      </c>
      <c r="F3251" s="200">
        <v>17070</v>
      </c>
      <c r="G3251" s="40"/>
      <c r="H3251" s="38"/>
      <c r="I3251" s="55" t="s">
        <v>2983</v>
      </c>
      <c r="J3251" s="182" t="s">
        <v>118</v>
      </c>
      <c r="K3251" s="186" t="s">
        <v>2216</v>
      </c>
      <c r="L3251" s="52" t="s">
        <v>2990</v>
      </c>
    </row>
    <row r="3252" spans="1:12" ht="15.75" customHeight="1" x14ac:dyDescent="0.25">
      <c r="A3252" s="34">
        <v>42987</v>
      </c>
      <c r="B3252" s="33" t="s">
        <v>3002</v>
      </c>
      <c r="C3252" s="171">
        <v>120</v>
      </c>
      <c r="D3252" s="35" t="s">
        <v>720</v>
      </c>
      <c r="E3252" s="44" t="s">
        <v>117</v>
      </c>
      <c r="F3252" s="200">
        <v>2238.75</v>
      </c>
      <c r="G3252" s="40"/>
      <c r="H3252" s="38"/>
      <c r="I3252" s="55" t="s">
        <v>2983</v>
      </c>
      <c r="J3252" s="182" t="s">
        <v>118</v>
      </c>
      <c r="K3252" s="186" t="s">
        <v>2216</v>
      </c>
      <c r="L3252" s="52" t="s">
        <v>2990</v>
      </c>
    </row>
    <row r="3253" spans="1:12" ht="15.75" customHeight="1" x14ac:dyDescent="0.25">
      <c r="A3253" s="34">
        <v>42987</v>
      </c>
      <c r="B3253" s="33" t="s">
        <v>3002</v>
      </c>
      <c r="C3253" s="171">
        <v>120</v>
      </c>
      <c r="D3253" s="35" t="s">
        <v>720</v>
      </c>
      <c r="E3253" s="44" t="s">
        <v>117</v>
      </c>
      <c r="F3253" s="200">
        <v>8009.75</v>
      </c>
      <c r="G3253" s="40"/>
      <c r="H3253" s="38"/>
      <c r="I3253" s="55" t="s">
        <v>2983</v>
      </c>
      <c r="J3253" s="182" t="s">
        <v>118</v>
      </c>
      <c r="K3253" s="186" t="s">
        <v>2216</v>
      </c>
      <c r="L3253" s="52" t="s">
        <v>2990</v>
      </c>
    </row>
    <row r="3254" spans="1:12" ht="15.75" customHeight="1" x14ac:dyDescent="0.25">
      <c r="A3254" s="34">
        <v>42987</v>
      </c>
      <c r="B3254" s="33" t="s">
        <v>3002</v>
      </c>
      <c r="C3254" s="171">
        <v>146</v>
      </c>
      <c r="D3254" s="35"/>
      <c r="E3254" s="39" t="s">
        <v>117</v>
      </c>
      <c r="F3254" s="209">
        <v>16958</v>
      </c>
      <c r="G3254" s="48"/>
      <c r="H3254" s="41"/>
      <c r="I3254" s="48" t="s">
        <v>2983</v>
      </c>
      <c r="J3254" s="182" t="s">
        <v>118</v>
      </c>
      <c r="K3254" s="186" t="s">
        <v>2216</v>
      </c>
      <c r="L3254" s="52" t="s">
        <v>2990</v>
      </c>
    </row>
    <row r="3255" spans="1:12" ht="15.75" customHeight="1" x14ac:dyDescent="0.25">
      <c r="A3255" s="34">
        <v>42987</v>
      </c>
      <c r="B3255" s="33" t="s">
        <v>3002</v>
      </c>
      <c r="C3255" s="157">
        <v>156</v>
      </c>
      <c r="D3255" s="35" t="s">
        <v>711</v>
      </c>
      <c r="E3255" s="30" t="s">
        <v>3368</v>
      </c>
      <c r="F3255" s="200">
        <f>5000+1000+10000+5000+5000</f>
        <v>26000</v>
      </c>
      <c r="G3255" s="48"/>
      <c r="H3255" s="48"/>
      <c r="I3255" s="51" t="s">
        <v>2983</v>
      </c>
      <c r="J3255" s="182" t="s">
        <v>118</v>
      </c>
      <c r="K3255" s="186" t="s">
        <v>2216</v>
      </c>
      <c r="L3255" s="52" t="s">
        <v>2990</v>
      </c>
    </row>
    <row r="3256" spans="1:12" ht="15.75" customHeight="1" x14ac:dyDescent="0.25">
      <c r="A3256" s="34">
        <v>42988</v>
      </c>
      <c r="B3256" s="33" t="s">
        <v>3002</v>
      </c>
      <c r="C3256" s="171">
        <v>122</v>
      </c>
      <c r="D3256" s="35" t="s">
        <v>711</v>
      </c>
      <c r="E3256" s="39" t="s">
        <v>1107</v>
      </c>
      <c r="F3256" s="200">
        <v>17450</v>
      </c>
      <c r="G3256" s="48">
        <v>2223</v>
      </c>
      <c r="H3256" s="48" t="s">
        <v>1108</v>
      </c>
      <c r="I3256" s="55" t="s">
        <v>2983</v>
      </c>
      <c r="J3256" s="182" t="s">
        <v>118</v>
      </c>
      <c r="K3256" s="186" t="s">
        <v>2216</v>
      </c>
      <c r="L3256" s="52" t="s">
        <v>2990</v>
      </c>
    </row>
    <row r="3257" spans="1:12" ht="15.75" customHeight="1" x14ac:dyDescent="0.25">
      <c r="A3257" s="34">
        <v>42988</v>
      </c>
      <c r="B3257" s="33" t="s">
        <v>3002</v>
      </c>
      <c r="C3257" s="171">
        <v>123</v>
      </c>
      <c r="D3257" s="35" t="s">
        <v>127</v>
      </c>
      <c r="E3257" s="39" t="s">
        <v>1111</v>
      </c>
      <c r="F3257" s="200">
        <v>5000</v>
      </c>
      <c r="G3257" s="40">
        <v>4152</v>
      </c>
      <c r="H3257" s="38" t="s">
        <v>232</v>
      </c>
      <c r="I3257" s="55" t="s">
        <v>2983</v>
      </c>
      <c r="J3257" s="182" t="s">
        <v>118</v>
      </c>
      <c r="K3257" s="186" t="s">
        <v>2216</v>
      </c>
      <c r="L3257" s="52" t="s">
        <v>2990</v>
      </c>
    </row>
    <row r="3258" spans="1:12" ht="15.75" customHeight="1" x14ac:dyDescent="0.25">
      <c r="A3258" s="34">
        <v>42988</v>
      </c>
      <c r="B3258" s="33" t="s">
        <v>3002</v>
      </c>
      <c r="C3258" s="171">
        <v>124</v>
      </c>
      <c r="D3258" s="35" t="s">
        <v>127</v>
      </c>
      <c r="E3258" s="39" t="s">
        <v>1112</v>
      </c>
      <c r="F3258" s="200">
        <v>15</v>
      </c>
      <c r="G3258" s="40">
        <v>2840</v>
      </c>
      <c r="H3258" s="38" t="s">
        <v>628</v>
      </c>
      <c r="I3258" s="55" t="s">
        <v>2983</v>
      </c>
      <c r="J3258" s="182" t="s">
        <v>118</v>
      </c>
      <c r="K3258" s="186" t="s">
        <v>2216</v>
      </c>
      <c r="L3258" s="52" t="s">
        <v>2990</v>
      </c>
    </row>
    <row r="3259" spans="1:12" ht="15.75" customHeight="1" x14ac:dyDescent="0.25">
      <c r="A3259" s="34">
        <v>42988</v>
      </c>
      <c r="B3259" s="33" t="s">
        <v>3002</v>
      </c>
      <c r="C3259" s="171">
        <v>125</v>
      </c>
      <c r="D3259" s="35" t="s">
        <v>73</v>
      </c>
      <c r="E3259" s="44" t="s">
        <v>1113</v>
      </c>
      <c r="F3259" s="200">
        <v>4600</v>
      </c>
      <c r="G3259" s="40">
        <v>3908</v>
      </c>
      <c r="H3259" s="56" t="s">
        <v>236</v>
      </c>
      <c r="I3259" s="55" t="s">
        <v>2983</v>
      </c>
      <c r="J3259" s="182" t="s">
        <v>118</v>
      </c>
      <c r="K3259" s="186" t="s">
        <v>2216</v>
      </c>
      <c r="L3259" s="52" t="s">
        <v>2990</v>
      </c>
    </row>
    <row r="3260" spans="1:12" ht="15.75" customHeight="1" x14ac:dyDescent="0.25">
      <c r="A3260" s="34">
        <v>42988</v>
      </c>
      <c r="B3260" s="33" t="s">
        <v>3002</v>
      </c>
      <c r="C3260" s="171">
        <v>125</v>
      </c>
      <c r="D3260" s="35" t="s">
        <v>73</v>
      </c>
      <c r="E3260" s="44" t="s">
        <v>1114</v>
      </c>
      <c r="F3260" s="200">
        <v>300</v>
      </c>
      <c r="G3260" s="40">
        <v>2589</v>
      </c>
      <c r="H3260" s="56" t="s">
        <v>726</v>
      </c>
      <c r="I3260" s="55" t="s">
        <v>2983</v>
      </c>
      <c r="J3260" s="182" t="s">
        <v>118</v>
      </c>
      <c r="K3260" s="186" t="s">
        <v>2216</v>
      </c>
      <c r="L3260" s="52" t="s">
        <v>2990</v>
      </c>
    </row>
    <row r="3261" spans="1:12" ht="15.75" customHeight="1" x14ac:dyDescent="0.25">
      <c r="A3261" s="34">
        <v>42988</v>
      </c>
      <c r="B3261" s="33" t="s">
        <v>3002</v>
      </c>
      <c r="C3261" s="171">
        <v>125</v>
      </c>
      <c r="D3261" s="35" t="s">
        <v>73</v>
      </c>
      <c r="E3261" s="44" t="s">
        <v>1115</v>
      </c>
      <c r="F3261" s="200">
        <v>1280</v>
      </c>
      <c r="G3261" s="40">
        <v>4005</v>
      </c>
      <c r="H3261" s="38" t="s">
        <v>415</v>
      </c>
      <c r="I3261" s="55" t="s">
        <v>2983</v>
      </c>
      <c r="J3261" s="182" t="s">
        <v>118</v>
      </c>
      <c r="K3261" s="186" t="s">
        <v>2216</v>
      </c>
      <c r="L3261" s="52" t="s">
        <v>2990</v>
      </c>
    </row>
    <row r="3262" spans="1:12" ht="15.75" customHeight="1" x14ac:dyDescent="0.25">
      <c r="A3262" s="34">
        <v>42988</v>
      </c>
      <c r="B3262" s="33" t="s">
        <v>3002</v>
      </c>
      <c r="C3262" s="171">
        <v>125</v>
      </c>
      <c r="D3262" s="35" t="s">
        <v>73</v>
      </c>
      <c r="E3262" s="44" t="s">
        <v>1116</v>
      </c>
      <c r="F3262" s="200">
        <v>7000</v>
      </c>
      <c r="G3262" s="40">
        <v>4005</v>
      </c>
      <c r="H3262" s="38" t="s">
        <v>415</v>
      </c>
      <c r="I3262" s="55" t="s">
        <v>2983</v>
      </c>
      <c r="J3262" s="182" t="s">
        <v>118</v>
      </c>
      <c r="K3262" s="186" t="s">
        <v>2216</v>
      </c>
      <c r="L3262" s="52" t="s">
        <v>2990</v>
      </c>
    </row>
    <row r="3263" spans="1:12" ht="15.75" customHeight="1" x14ac:dyDescent="0.25">
      <c r="A3263" s="34">
        <v>42988</v>
      </c>
      <c r="B3263" s="33" t="s">
        <v>3002</v>
      </c>
      <c r="C3263" s="171">
        <v>125</v>
      </c>
      <c r="D3263" s="35" t="s">
        <v>73</v>
      </c>
      <c r="E3263" s="44" t="s">
        <v>1117</v>
      </c>
      <c r="F3263" s="200">
        <v>4170</v>
      </c>
      <c r="G3263" s="40"/>
      <c r="H3263" s="38" t="s">
        <v>1118</v>
      </c>
      <c r="I3263" s="55" t="s">
        <v>2983</v>
      </c>
      <c r="J3263" s="182" t="s">
        <v>118</v>
      </c>
      <c r="K3263" s="186" t="s">
        <v>2216</v>
      </c>
      <c r="L3263" s="52" t="s">
        <v>2990</v>
      </c>
    </row>
    <row r="3264" spans="1:12" ht="15.75" customHeight="1" x14ac:dyDescent="0.25">
      <c r="A3264" s="34">
        <v>42988</v>
      </c>
      <c r="B3264" s="33" t="s">
        <v>3002</v>
      </c>
      <c r="C3264" s="171">
        <v>126</v>
      </c>
      <c r="D3264" s="35" t="s">
        <v>271</v>
      </c>
      <c r="E3264" s="39" t="s">
        <v>1119</v>
      </c>
      <c r="F3264" s="200">
        <v>2500</v>
      </c>
      <c r="G3264" s="48">
        <v>4062</v>
      </c>
      <c r="H3264" s="48" t="s">
        <v>1120</v>
      </c>
      <c r="I3264" s="55" t="s">
        <v>2983</v>
      </c>
      <c r="J3264" s="182" t="s">
        <v>118</v>
      </c>
      <c r="K3264" s="186" t="s">
        <v>2216</v>
      </c>
      <c r="L3264" s="52" t="s">
        <v>2990</v>
      </c>
    </row>
    <row r="3265" spans="1:12" ht="15.75" customHeight="1" x14ac:dyDescent="0.25">
      <c r="A3265" s="34">
        <v>42988</v>
      </c>
      <c r="B3265" s="33" t="s">
        <v>3002</v>
      </c>
      <c r="C3265" s="171">
        <v>126</v>
      </c>
      <c r="D3265" s="35" t="s">
        <v>271</v>
      </c>
      <c r="E3265" s="44" t="s">
        <v>570</v>
      </c>
      <c r="F3265" s="200">
        <v>210</v>
      </c>
      <c r="G3265" s="40">
        <v>3026</v>
      </c>
      <c r="H3265" s="38" t="s">
        <v>1121</v>
      </c>
      <c r="I3265" s="55" t="s">
        <v>2983</v>
      </c>
      <c r="J3265" s="182" t="s">
        <v>118</v>
      </c>
      <c r="K3265" s="188" t="s">
        <v>10</v>
      </c>
      <c r="L3265" s="52" t="s">
        <v>10</v>
      </c>
    </row>
    <row r="3266" spans="1:12" ht="15.75" customHeight="1" x14ac:dyDescent="0.25">
      <c r="A3266" s="34">
        <v>42988</v>
      </c>
      <c r="B3266" s="33" t="s">
        <v>3002</v>
      </c>
      <c r="C3266" s="171">
        <v>126</v>
      </c>
      <c r="D3266" s="35" t="s">
        <v>271</v>
      </c>
      <c r="E3266" s="44" t="s">
        <v>570</v>
      </c>
      <c r="F3266" s="200">
        <v>210</v>
      </c>
      <c r="G3266" s="40">
        <v>349</v>
      </c>
      <c r="H3266" s="38" t="s">
        <v>310</v>
      </c>
      <c r="I3266" s="55" t="s">
        <v>2983</v>
      </c>
      <c r="J3266" s="182" t="s">
        <v>118</v>
      </c>
      <c r="K3266" s="188" t="s">
        <v>10</v>
      </c>
      <c r="L3266" s="52" t="s">
        <v>10</v>
      </c>
    </row>
    <row r="3267" spans="1:12" ht="15.75" customHeight="1" x14ac:dyDescent="0.25">
      <c r="A3267" s="34">
        <v>42988</v>
      </c>
      <c r="B3267" s="33" t="s">
        <v>3002</v>
      </c>
      <c r="C3267" s="171">
        <v>126</v>
      </c>
      <c r="D3267" s="35" t="s">
        <v>271</v>
      </c>
      <c r="E3267" s="44" t="s">
        <v>570</v>
      </c>
      <c r="F3267" s="200">
        <v>210</v>
      </c>
      <c r="G3267" s="40">
        <v>1927</v>
      </c>
      <c r="H3267" s="38" t="s">
        <v>301</v>
      </c>
      <c r="I3267" s="55" t="s">
        <v>2983</v>
      </c>
      <c r="J3267" s="182" t="s">
        <v>118</v>
      </c>
      <c r="K3267" s="188" t="s">
        <v>10</v>
      </c>
      <c r="L3267" s="52" t="s">
        <v>10</v>
      </c>
    </row>
    <row r="3268" spans="1:12" ht="15.75" customHeight="1" x14ac:dyDescent="0.25">
      <c r="A3268" s="34">
        <v>42988</v>
      </c>
      <c r="B3268" s="33" t="s">
        <v>3002</v>
      </c>
      <c r="C3268" s="171">
        <v>126</v>
      </c>
      <c r="D3268" s="35" t="s">
        <v>271</v>
      </c>
      <c r="E3268" s="44" t="s">
        <v>570</v>
      </c>
      <c r="F3268" s="200">
        <v>210</v>
      </c>
      <c r="G3268" s="40">
        <v>4228</v>
      </c>
      <c r="H3268" s="38" t="s">
        <v>1122</v>
      </c>
      <c r="I3268" s="55" t="s">
        <v>2983</v>
      </c>
      <c r="J3268" s="182" t="s">
        <v>118</v>
      </c>
      <c r="K3268" s="188" t="s">
        <v>10</v>
      </c>
      <c r="L3268" s="52" t="s">
        <v>10</v>
      </c>
    </row>
    <row r="3269" spans="1:12" ht="15.75" customHeight="1" x14ac:dyDescent="0.25">
      <c r="A3269" s="34">
        <v>42988</v>
      </c>
      <c r="B3269" s="33" t="s">
        <v>3002</v>
      </c>
      <c r="C3269" s="171">
        <v>126</v>
      </c>
      <c r="D3269" s="35" t="s">
        <v>271</v>
      </c>
      <c r="E3269" s="44" t="s">
        <v>570</v>
      </c>
      <c r="F3269" s="200">
        <v>210</v>
      </c>
      <c r="G3269" s="40">
        <v>3162</v>
      </c>
      <c r="H3269" s="38" t="s">
        <v>1123</v>
      </c>
      <c r="I3269" s="55" t="s">
        <v>2983</v>
      </c>
      <c r="J3269" s="182" t="s">
        <v>118</v>
      </c>
      <c r="K3269" s="188" t="s">
        <v>10</v>
      </c>
      <c r="L3269" s="52" t="s">
        <v>10</v>
      </c>
    </row>
    <row r="3270" spans="1:12" ht="15.75" customHeight="1" x14ac:dyDescent="0.25">
      <c r="A3270" s="34">
        <v>42988</v>
      </c>
      <c r="B3270" s="33" t="s">
        <v>3002</v>
      </c>
      <c r="C3270" s="171">
        <v>126</v>
      </c>
      <c r="D3270" s="35" t="s">
        <v>271</v>
      </c>
      <c r="E3270" s="44" t="s">
        <v>570</v>
      </c>
      <c r="F3270" s="200">
        <v>210</v>
      </c>
      <c r="G3270" s="40">
        <v>3231</v>
      </c>
      <c r="H3270" s="38" t="s">
        <v>600</v>
      </c>
      <c r="I3270" s="55" t="s">
        <v>2983</v>
      </c>
      <c r="J3270" s="182" t="s">
        <v>118</v>
      </c>
      <c r="K3270" s="188" t="s">
        <v>10</v>
      </c>
      <c r="L3270" s="52" t="s">
        <v>10</v>
      </c>
    </row>
    <row r="3271" spans="1:12" ht="15.75" customHeight="1" x14ac:dyDescent="0.25">
      <c r="A3271" s="34">
        <v>42988</v>
      </c>
      <c r="B3271" s="33" t="s">
        <v>3002</v>
      </c>
      <c r="C3271" s="171">
        <v>126</v>
      </c>
      <c r="D3271" s="35" t="s">
        <v>271</v>
      </c>
      <c r="E3271" s="44" t="s">
        <v>570</v>
      </c>
      <c r="F3271" s="200">
        <v>810</v>
      </c>
      <c r="G3271" s="40">
        <v>890</v>
      </c>
      <c r="H3271" s="38" t="s">
        <v>311</v>
      </c>
      <c r="I3271" s="55" t="s">
        <v>2983</v>
      </c>
      <c r="J3271" s="182" t="s">
        <v>118</v>
      </c>
      <c r="K3271" s="188" t="s">
        <v>10</v>
      </c>
      <c r="L3271" s="52" t="s">
        <v>10</v>
      </c>
    </row>
    <row r="3272" spans="1:12" ht="15.75" customHeight="1" x14ac:dyDescent="0.25">
      <c r="A3272" s="34">
        <v>42988</v>
      </c>
      <c r="B3272" s="33" t="s">
        <v>3002</v>
      </c>
      <c r="C3272" s="171">
        <v>126</v>
      </c>
      <c r="D3272" s="35" t="s">
        <v>271</v>
      </c>
      <c r="E3272" s="44" t="s">
        <v>570</v>
      </c>
      <c r="F3272" s="200">
        <v>1010</v>
      </c>
      <c r="G3272" s="40">
        <v>996</v>
      </c>
      <c r="H3272" s="38" t="s">
        <v>495</v>
      </c>
      <c r="I3272" s="55" t="s">
        <v>2983</v>
      </c>
      <c r="J3272" s="182" t="s">
        <v>118</v>
      </c>
      <c r="K3272" s="188" t="s">
        <v>10</v>
      </c>
      <c r="L3272" s="52" t="s">
        <v>10</v>
      </c>
    </row>
    <row r="3273" spans="1:12" ht="15.75" customHeight="1" x14ac:dyDescent="0.25">
      <c r="A3273" s="34">
        <v>42988</v>
      </c>
      <c r="B3273" s="33" t="s">
        <v>3002</v>
      </c>
      <c r="C3273" s="171">
        <v>126</v>
      </c>
      <c r="D3273" s="35" t="s">
        <v>271</v>
      </c>
      <c r="E3273" s="44" t="s">
        <v>570</v>
      </c>
      <c r="F3273" s="200">
        <v>510</v>
      </c>
      <c r="G3273" s="40">
        <v>146</v>
      </c>
      <c r="H3273" s="38" t="s">
        <v>603</v>
      </c>
      <c r="I3273" s="55" t="s">
        <v>2983</v>
      </c>
      <c r="J3273" s="182" t="s">
        <v>118</v>
      </c>
      <c r="K3273" s="188" t="s">
        <v>10</v>
      </c>
      <c r="L3273" s="52" t="s">
        <v>10</v>
      </c>
    </row>
    <row r="3274" spans="1:12" ht="15.75" customHeight="1" x14ac:dyDescent="0.25">
      <c r="A3274" s="34">
        <v>42988</v>
      </c>
      <c r="B3274" s="33" t="s">
        <v>3002</v>
      </c>
      <c r="C3274" s="171">
        <v>126</v>
      </c>
      <c r="D3274" s="35" t="s">
        <v>271</v>
      </c>
      <c r="E3274" s="44" t="s">
        <v>570</v>
      </c>
      <c r="F3274" s="200">
        <v>210</v>
      </c>
      <c r="G3274" s="40">
        <v>174</v>
      </c>
      <c r="H3274" s="38" t="s">
        <v>496</v>
      </c>
      <c r="I3274" s="55" t="s">
        <v>2983</v>
      </c>
      <c r="J3274" s="182" t="s">
        <v>118</v>
      </c>
      <c r="K3274" s="188" t="s">
        <v>10</v>
      </c>
      <c r="L3274" s="52" t="s">
        <v>10</v>
      </c>
    </row>
    <row r="3275" spans="1:12" ht="15.75" customHeight="1" x14ac:dyDescent="0.25">
      <c r="A3275" s="34">
        <v>42988</v>
      </c>
      <c r="B3275" s="33" t="s">
        <v>3002</v>
      </c>
      <c r="C3275" s="171">
        <v>126</v>
      </c>
      <c r="D3275" s="35" t="s">
        <v>271</v>
      </c>
      <c r="E3275" s="44" t="s">
        <v>570</v>
      </c>
      <c r="F3275" s="200">
        <v>1515</v>
      </c>
      <c r="G3275" s="40">
        <v>1052</v>
      </c>
      <c r="H3275" s="38" t="s">
        <v>1124</v>
      </c>
      <c r="I3275" s="55" t="s">
        <v>2983</v>
      </c>
      <c r="J3275" s="182" t="s">
        <v>118</v>
      </c>
      <c r="K3275" s="188" t="s">
        <v>10</v>
      </c>
      <c r="L3275" s="52" t="s">
        <v>10</v>
      </c>
    </row>
    <row r="3276" spans="1:12" ht="15.75" customHeight="1" x14ac:dyDescent="0.25">
      <c r="A3276" s="34">
        <v>42988</v>
      </c>
      <c r="B3276" s="33" t="s">
        <v>3002</v>
      </c>
      <c r="C3276" s="171">
        <v>126</v>
      </c>
      <c r="D3276" s="35" t="s">
        <v>271</v>
      </c>
      <c r="E3276" s="44" t="s">
        <v>570</v>
      </c>
      <c r="F3276" s="200">
        <v>1212</v>
      </c>
      <c r="G3276" s="40">
        <v>200</v>
      </c>
      <c r="H3276" s="38" t="s">
        <v>312</v>
      </c>
      <c r="I3276" s="55" t="s">
        <v>2983</v>
      </c>
      <c r="J3276" s="182" t="s">
        <v>118</v>
      </c>
      <c r="K3276" s="188" t="s">
        <v>10</v>
      </c>
      <c r="L3276" s="52" t="s">
        <v>10</v>
      </c>
    </row>
    <row r="3277" spans="1:12" ht="15.75" customHeight="1" x14ac:dyDescent="0.25">
      <c r="A3277" s="34">
        <v>42988</v>
      </c>
      <c r="B3277" s="33" t="s">
        <v>3002</v>
      </c>
      <c r="C3277" s="171">
        <v>126</v>
      </c>
      <c r="D3277" s="35" t="s">
        <v>271</v>
      </c>
      <c r="E3277" s="44" t="s">
        <v>570</v>
      </c>
      <c r="F3277" s="200">
        <v>1010</v>
      </c>
      <c r="G3277" s="40">
        <v>918</v>
      </c>
      <c r="H3277" s="38" t="s">
        <v>708</v>
      </c>
      <c r="I3277" s="55" t="s">
        <v>2983</v>
      </c>
      <c r="J3277" s="182" t="s">
        <v>118</v>
      </c>
      <c r="K3277" s="188" t="s">
        <v>10</v>
      </c>
      <c r="L3277" s="52" t="s">
        <v>10</v>
      </c>
    </row>
    <row r="3278" spans="1:12" ht="15.75" customHeight="1" x14ac:dyDescent="0.25">
      <c r="A3278" s="34">
        <v>42988</v>
      </c>
      <c r="B3278" s="33" t="s">
        <v>3002</v>
      </c>
      <c r="C3278" s="171">
        <v>126</v>
      </c>
      <c r="D3278" s="35" t="s">
        <v>271</v>
      </c>
      <c r="E3278" s="44" t="s">
        <v>570</v>
      </c>
      <c r="F3278" s="200">
        <v>210</v>
      </c>
      <c r="G3278" s="40">
        <v>925</v>
      </c>
      <c r="H3278" s="38" t="s">
        <v>498</v>
      </c>
      <c r="I3278" s="55" t="s">
        <v>2983</v>
      </c>
      <c r="J3278" s="182" t="s">
        <v>118</v>
      </c>
      <c r="K3278" s="188" t="s">
        <v>10</v>
      </c>
      <c r="L3278" s="52" t="s">
        <v>10</v>
      </c>
    </row>
    <row r="3279" spans="1:12" ht="15.75" customHeight="1" x14ac:dyDescent="0.25">
      <c r="A3279" s="34">
        <v>42988</v>
      </c>
      <c r="B3279" s="33" t="s">
        <v>3002</v>
      </c>
      <c r="C3279" s="171">
        <v>126</v>
      </c>
      <c r="D3279" s="35" t="s">
        <v>271</v>
      </c>
      <c r="E3279" s="44" t="s">
        <v>570</v>
      </c>
      <c r="F3279" s="200">
        <v>860</v>
      </c>
      <c r="G3279" s="40">
        <v>586</v>
      </c>
      <c r="H3279" s="38" t="s">
        <v>497</v>
      </c>
      <c r="I3279" s="55" t="s">
        <v>2983</v>
      </c>
      <c r="J3279" s="182" t="s">
        <v>118</v>
      </c>
      <c r="K3279" s="188" t="s">
        <v>10</v>
      </c>
      <c r="L3279" s="52" t="s">
        <v>10</v>
      </c>
    </row>
    <row r="3280" spans="1:12" ht="15.75" customHeight="1" x14ac:dyDescent="0.25">
      <c r="A3280" s="34">
        <v>42988</v>
      </c>
      <c r="B3280" s="33" t="s">
        <v>3002</v>
      </c>
      <c r="C3280" s="171">
        <v>126</v>
      </c>
      <c r="D3280" s="35" t="s">
        <v>271</v>
      </c>
      <c r="E3280" s="44" t="s">
        <v>570</v>
      </c>
      <c r="F3280" s="200">
        <v>510</v>
      </c>
      <c r="G3280" s="40">
        <v>470</v>
      </c>
      <c r="H3280" s="38" t="s">
        <v>499</v>
      </c>
      <c r="I3280" s="55" t="s">
        <v>2983</v>
      </c>
      <c r="J3280" s="182" t="s">
        <v>118</v>
      </c>
      <c r="K3280" s="188" t="s">
        <v>10</v>
      </c>
      <c r="L3280" s="52" t="s">
        <v>10</v>
      </c>
    </row>
    <row r="3281" spans="1:12" ht="15.75" customHeight="1" x14ac:dyDescent="0.25">
      <c r="A3281" s="34">
        <v>42988</v>
      </c>
      <c r="B3281" s="33" t="s">
        <v>3002</v>
      </c>
      <c r="C3281" s="171">
        <v>126</v>
      </c>
      <c r="D3281" s="35" t="s">
        <v>271</v>
      </c>
      <c r="E3281" s="44" t="s">
        <v>570</v>
      </c>
      <c r="F3281" s="200">
        <v>610</v>
      </c>
      <c r="G3281" s="40">
        <v>3040</v>
      </c>
      <c r="H3281" s="38" t="s">
        <v>1051</v>
      </c>
      <c r="I3281" s="55" t="s">
        <v>2983</v>
      </c>
      <c r="J3281" s="182" t="s">
        <v>118</v>
      </c>
      <c r="K3281" s="188" t="s">
        <v>10</v>
      </c>
      <c r="L3281" s="52" t="s">
        <v>10</v>
      </c>
    </row>
    <row r="3282" spans="1:12" ht="15.75" customHeight="1" x14ac:dyDescent="0.25">
      <c r="A3282" s="34">
        <v>42988</v>
      </c>
      <c r="B3282" s="33" t="s">
        <v>3002</v>
      </c>
      <c r="C3282" s="171">
        <v>126</v>
      </c>
      <c r="D3282" s="35" t="s">
        <v>271</v>
      </c>
      <c r="E3282" s="44" t="s">
        <v>570</v>
      </c>
      <c r="F3282" s="200">
        <v>310</v>
      </c>
      <c r="G3282" s="40">
        <v>3161</v>
      </c>
      <c r="H3282" s="38" t="s">
        <v>1052</v>
      </c>
      <c r="I3282" s="55" t="s">
        <v>2983</v>
      </c>
      <c r="J3282" s="182" t="s">
        <v>118</v>
      </c>
      <c r="K3282" s="188" t="s">
        <v>10</v>
      </c>
      <c r="L3282" s="52" t="s">
        <v>10</v>
      </c>
    </row>
    <row r="3283" spans="1:12" ht="15.75" customHeight="1" x14ac:dyDescent="0.25">
      <c r="A3283" s="34">
        <v>42988</v>
      </c>
      <c r="B3283" s="33" t="s">
        <v>3002</v>
      </c>
      <c r="C3283" s="171">
        <v>126</v>
      </c>
      <c r="D3283" s="35" t="s">
        <v>271</v>
      </c>
      <c r="E3283" s="44" t="s">
        <v>570</v>
      </c>
      <c r="F3283" s="200">
        <v>310</v>
      </c>
      <c r="G3283" s="40">
        <v>3190</v>
      </c>
      <c r="H3283" s="38" t="s">
        <v>1053</v>
      </c>
      <c r="I3283" s="55" t="s">
        <v>2983</v>
      </c>
      <c r="J3283" s="182" t="s">
        <v>118</v>
      </c>
      <c r="K3283" s="188" t="s">
        <v>10</v>
      </c>
      <c r="L3283" s="52" t="s">
        <v>10</v>
      </c>
    </row>
    <row r="3284" spans="1:12" ht="15.75" customHeight="1" x14ac:dyDescent="0.25">
      <c r="A3284" s="34">
        <v>42988</v>
      </c>
      <c r="B3284" s="33" t="s">
        <v>3002</v>
      </c>
      <c r="C3284" s="171">
        <v>126</v>
      </c>
      <c r="D3284" s="35" t="s">
        <v>271</v>
      </c>
      <c r="E3284" s="44" t="s">
        <v>570</v>
      </c>
      <c r="F3284" s="200">
        <v>1111</v>
      </c>
      <c r="G3284" s="40">
        <v>1441</v>
      </c>
      <c r="H3284" s="38" t="s">
        <v>483</v>
      </c>
      <c r="I3284" s="55" t="s">
        <v>2983</v>
      </c>
      <c r="J3284" s="182" t="s">
        <v>118</v>
      </c>
      <c r="K3284" s="188" t="s">
        <v>10</v>
      </c>
      <c r="L3284" s="52" t="s">
        <v>10</v>
      </c>
    </row>
    <row r="3285" spans="1:12" ht="15.75" customHeight="1" x14ac:dyDescent="0.25">
      <c r="A3285" s="34">
        <v>42988</v>
      </c>
      <c r="B3285" s="33" t="s">
        <v>3002</v>
      </c>
      <c r="C3285" s="171">
        <v>126</v>
      </c>
      <c r="D3285" s="35" t="s">
        <v>271</v>
      </c>
      <c r="E3285" s="44" t="s">
        <v>570</v>
      </c>
      <c r="F3285" s="200">
        <v>410</v>
      </c>
      <c r="G3285" s="40">
        <v>3206</v>
      </c>
      <c r="H3285" s="38" t="s">
        <v>1125</v>
      </c>
      <c r="I3285" s="55" t="s">
        <v>2983</v>
      </c>
      <c r="J3285" s="182" t="s">
        <v>118</v>
      </c>
      <c r="K3285" s="188" t="s">
        <v>10</v>
      </c>
      <c r="L3285" s="52" t="s">
        <v>10</v>
      </c>
    </row>
    <row r="3286" spans="1:12" ht="15.75" customHeight="1" x14ac:dyDescent="0.25">
      <c r="A3286" s="34">
        <v>42988</v>
      </c>
      <c r="B3286" s="33" t="s">
        <v>3002</v>
      </c>
      <c r="C3286" s="171">
        <v>126</v>
      </c>
      <c r="D3286" s="35" t="s">
        <v>271</v>
      </c>
      <c r="E3286" s="44" t="s">
        <v>570</v>
      </c>
      <c r="F3286" s="200">
        <v>310</v>
      </c>
      <c r="G3286" s="40">
        <v>3226</v>
      </c>
      <c r="H3286" s="38" t="s">
        <v>1126</v>
      </c>
      <c r="I3286" s="55" t="s">
        <v>2983</v>
      </c>
      <c r="J3286" s="182" t="s">
        <v>118</v>
      </c>
      <c r="K3286" s="188" t="s">
        <v>10</v>
      </c>
      <c r="L3286" s="52" t="s">
        <v>10</v>
      </c>
    </row>
    <row r="3287" spans="1:12" ht="15.75" customHeight="1" x14ac:dyDescent="0.25">
      <c r="A3287" s="34">
        <v>42988</v>
      </c>
      <c r="B3287" s="33" t="s">
        <v>3002</v>
      </c>
      <c r="C3287" s="171">
        <v>126</v>
      </c>
      <c r="D3287" s="35" t="s">
        <v>271</v>
      </c>
      <c r="E3287" s="44" t="s">
        <v>570</v>
      </c>
      <c r="F3287" s="200">
        <v>510</v>
      </c>
      <c r="G3287" s="40">
        <v>3209</v>
      </c>
      <c r="H3287" s="38" t="s">
        <v>1057</v>
      </c>
      <c r="I3287" s="55" t="s">
        <v>2983</v>
      </c>
      <c r="J3287" s="182" t="s">
        <v>118</v>
      </c>
      <c r="K3287" s="188" t="s">
        <v>10</v>
      </c>
      <c r="L3287" s="52" t="s">
        <v>10</v>
      </c>
    </row>
    <row r="3288" spans="1:12" ht="15.75" customHeight="1" x14ac:dyDescent="0.25">
      <c r="A3288" s="34">
        <v>42988</v>
      </c>
      <c r="B3288" s="33" t="s">
        <v>3002</v>
      </c>
      <c r="C3288" s="171">
        <v>126</v>
      </c>
      <c r="D3288" s="35" t="s">
        <v>271</v>
      </c>
      <c r="E3288" s="44" t="s">
        <v>570</v>
      </c>
      <c r="F3288" s="200">
        <v>510</v>
      </c>
      <c r="G3288" s="40">
        <v>3199</v>
      </c>
      <c r="H3288" s="38" t="s">
        <v>1056</v>
      </c>
      <c r="I3288" s="55" t="s">
        <v>2983</v>
      </c>
      <c r="J3288" s="182" t="s">
        <v>118</v>
      </c>
      <c r="K3288" s="188" t="s">
        <v>10</v>
      </c>
      <c r="L3288" s="52" t="s">
        <v>10</v>
      </c>
    </row>
    <row r="3289" spans="1:12" ht="15.75" customHeight="1" x14ac:dyDescent="0.25">
      <c r="A3289" s="34">
        <v>42988</v>
      </c>
      <c r="B3289" s="33" t="s">
        <v>3002</v>
      </c>
      <c r="C3289" s="171">
        <v>126</v>
      </c>
      <c r="D3289" s="35" t="s">
        <v>271</v>
      </c>
      <c r="E3289" s="44" t="s">
        <v>570</v>
      </c>
      <c r="F3289" s="200">
        <v>810</v>
      </c>
      <c r="G3289" s="40">
        <v>3227</v>
      </c>
      <c r="H3289" s="38" t="s">
        <v>1127</v>
      </c>
      <c r="I3289" s="55" t="s">
        <v>2983</v>
      </c>
      <c r="J3289" s="182" t="s">
        <v>118</v>
      </c>
      <c r="K3289" s="188" t="s">
        <v>10</v>
      </c>
      <c r="L3289" s="52" t="s">
        <v>10</v>
      </c>
    </row>
    <row r="3290" spans="1:12" ht="15.75" customHeight="1" x14ac:dyDescent="0.25">
      <c r="A3290" s="34">
        <v>42988</v>
      </c>
      <c r="B3290" s="33" t="s">
        <v>3002</v>
      </c>
      <c r="C3290" s="171">
        <v>126</v>
      </c>
      <c r="D3290" s="35" t="s">
        <v>271</v>
      </c>
      <c r="E3290" s="44" t="s">
        <v>570</v>
      </c>
      <c r="F3290" s="200">
        <v>510</v>
      </c>
      <c r="G3290" s="40">
        <v>3180</v>
      </c>
      <c r="H3290" s="38" t="s">
        <v>1128</v>
      </c>
      <c r="I3290" s="55" t="s">
        <v>2983</v>
      </c>
      <c r="J3290" s="182" t="s">
        <v>118</v>
      </c>
      <c r="K3290" s="188" t="s">
        <v>10</v>
      </c>
      <c r="L3290" s="52" t="s">
        <v>10</v>
      </c>
    </row>
    <row r="3291" spans="1:12" ht="15.75" customHeight="1" x14ac:dyDescent="0.25">
      <c r="A3291" s="34">
        <v>42988</v>
      </c>
      <c r="B3291" s="33" t="s">
        <v>3002</v>
      </c>
      <c r="C3291" s="171">
        <v>126</v>
      </c>
      <c r="D3291" s="35" t="s">
        <v>271</v>
      </c>
      <c r="E3291" s="44" t="s">
        <v>570</v>
      </c>
      <c r="F3291" s="200">
        <v>360</v>
      </c>
      <c r="G3291" s="40">
        <v>691</v>
      </c>
      <c r="H3291" s="40" t="s">
        <v>121</v>
      </c>
      <c r="I3291" s="55" t="s">
        <v>2983</v>
      </c>
      <c r="J3291" s="182" t="s">
        <v>118</v>
      </c>
      <c r="K3291" s="188" t="s">
        <v>10</v>
      </c>
      <c r="L3291" s="52" t="s">
        <v>10</v>
      </c>
    </row>
    <row r="3292" spans="1:12" ht="15.75" customHeight="1" x14ac:dyDescent="0.25">
      <c r="A3292" s="34">
        <v>42988</v>
      </c>
      <c r="B3292" s="33" t="s">
        <v>3002</v>
      </c>
      <c r="C3292" s="171">
        <v>127</v>
      </c>
      <c r="D3292" s="35" t="s">
        <v>838</v>
      </c>
      <c r="E3292" s="44" t="s">
        <v>117</v>
      </c>
      <c r="F3292" s="200">
        <v>5161</v>
      </c>
      <c r="G3292" s="40"/>
      <c r="H3292" s="56"/>
      <c r="I3292" s="55" t="s">
        <v>2983</v>
      </c>
      <c r="J3292" s="182" t="s">
        <v>118</v>
      </c>
      <c r="K3292" s="186" t="s">
        <v>2216</v>
      </c>
      <c r="L3292" s="52" t="s">
        <v>2990</v>
      </c>
    </row>
    <row r="3293" spans="1:12" ht="15.75" customHeight="1" x14ac:dyDescent="0.25">
      <c r="A3293" s="34">
        <v>42988</v>
      </c>
      <c r="B3293" s="33" t="s">
        <v>3002</v>
      </c>
      <c r="C3293" s="171">
        <v>128</v>
      </c>
      <c r="D3293" s="35" t="s">
        <v>91</v>
      </c>
      <c r="E3293" s="44" t="s">
        <v>117</v>
      </c>
      <c r="F3293" s="200">
        <v>536</v>
      </c>
      <c r="G3293" s="40">
        <v>1950</v>
      </c>
      <c r="H3293" s="38" t="s">
        <v>355</v>
      </c>
      <c r="I3293" s="55" t="s">
        <v>2983</v>
      </c>
      <c r="J3293" s="182" t="s">
        <v>118</v>
      </c>
      <c r="K3293" s="186" t="s">
        <v>2216</v>
      </c>
      <c r="L3293" s="52" t="s">
        <v>2990</v>
      </c>
    </row>
    <row r="3294" spans="1:12" ht="15.75" customHeight="1" x14ac:dyDescent="0.25">
      <c r="A3294" s="34">
        <v>42988</v>
      </c>
      <c r="B3294" s="33" t="s">
        <v>3002</v>
      </c>
      <c r="C3294" s="171">
        <v>128</v>
      </c>
      <c r="D3294" s="35" t="s">
        <v>91</v>
      </c>
      <c r="E3294" s="44" t="s">
        <v>117</v>
      </c>
      <c r="F3294" s="200">
        <v>182</v>
      </c>
      <c r="G3294" s="40">
        <v>3819</v>
      </c>
      <c r="H3294" s="38" t="s">
        <v>349</v>
      </c>
      <c r="I3294" s="55" t="s">
        <v>2983</v>
      </c>
      <c r="J3294" s="182" t="s">
        <v>118</v>
      </c>
      <c r="K3294" s="186" t="s">
        <v>2216</v>
      </c>
      <c r="L3294" s="52" t="s">
        <v>2990</v>
      </c>
    </row>
    <row r="3295" spans="1:12" ht="15.75" customHeight="1" x14ac:dyDescent="0.25">
      <c r="A3295" s="34">
        <v>42988</v>
      </c>
      <c r="B3295" s="33" t="s">
        <v>3002</v>
      </c>
      <c r="C3295" s="171">
        <v>128</v>
      </c>
      <c r="D3295" s="35" t="s">
        <v>91</v>
      </c>
      <c r="E3295" s="44" t="s">
        <v>117</v>
      </c>
      <c r="F3295" s="200">
        <v>77</v>
      </c>
      <c r="G3295" s="40">
        <v>4062</v>
      </c>
      <c r="H3295" s="38" t="s">
        <v>681</v>
      </c>
      <c r="I3295" s="55" t="s">
        <v>2983</v>
      </c>
      <c r="J3295" s="182" t="s">
        <v>118</v>
      </c>
      <c r="K3295" s="186" t="s">
        <v>2216</v>
      </c>
      <c r="L3295" s="52" t="s">
        <v>2990</v>
      </c>
    </row>
    <row r="3296" spans="1:12" ht="15.75" customHeight="1" x14ac:dyDescent="0.25">
      <c r="A3296" s="34">
        <v>42988</v>
      </c>
      <c r="B3296" s="33" t="s">
        <v>3002</v>
      </c>
      <c r="C3296" s="171">
        <v>128</v>
      </c>
      <c r="D3296" s="35" t="s">
        <v>91</v>
      </c>
      <c r="E3296" s="44" t="s">
        <v>117</v>
      </c>
      <c r="F3296" s="200">
        <v>271.5</v>
      </c>
      <c r="G3296" s="40">
        <v>4331</v>
      </c>
      <c r="H3296" s="38" t="s">
        <v>1109</v>
      </c>
      <c r="I3296" s="55" t="s">
        <v>2983</v>
      </c>
      <c r="J3296" s="182" t="s">
        <v>118</v>
      </c>
      <c r="K3296" s="186" t="s">
        <v>2216</v>
      </c>
      <c r="L3296" s="52" t="s">
        <v>2990</v>
      </c>
    </row>
    <row r="3297" spans="1:12" ht="15.75" customHeight="1" x14ac:dyDescent="0.25">
      <c r="A3297" s="34">
        <v>42988</v>
      </c>
      <c r="B3297" s="33" t="s">
        <v>3002</v>
      </c>
      <c r="C3297" s="171">
        <v>128</v>
      </c>
      <c r="D3297" s="35" t="s">
        <v>91</v>
      </c>
      <c r="E3297" s="44" t="s">
        <v>117</v>
      </c>
      <c r="F3297" s="200">
        <v>31</v>
      </c>
      <c r="G3297" s="40">
        <v>1667</v>
      </c>
      <c r="H3297" s="56" t="s">
        <v>1110</v>
      </c>
      <c r="I3297" s="55" t="s">
        <v>2983</v>
      </c>
      <c r="J3297" s="182" t="s">
        <v>118</v>
      </c>
      <c r="K3297" s="186" t="s">
        <v>2216</v>
      </c>
      <c r="L3297" s="52" t="s">
        <v>2990</v>
      </c>
    </row>
    <row r="3298" spans="1:12" ht="15.75" customHeight="1" x14ac:dyDescent="0.25">
      <c r="A3298" s="34">
        <v>42988</v>
      </c>
      <c r="B3298" s="33" t="s">
        <v>3002</v>
      </c>
      <c r="C3298" s="171">
        <v>128</v>
      </c>
      <c r="D3298" s="35" t="s">
        <v>91</v>
      </c>
      <c r="E3298" s="44" t="s">
        <v>175</v>
      </c>
      <c r="F3298" s="200">
        <v>10000</v>
      </c>
      <c r="G3298" s="40"/>
      <c r="H3298" s="38"/>
      <c r="I3298" s="55" t="s">
        <v>2983</v>
      </c>
      <c r="J3298" s="182" t="s">
        <v>118</v>
      </c>
      <c r="K3298" s="186" t="s">
        <v>2216</v>
      </c>
      <c r="L3298" s="52" t="s">
        <v>2990</v>
      </c>
    </row>
    <row r="3299" spans="1:12" ht="15.75" customHeight="1" x14ac:dyDescent="0.25">
      <c r="A3299" s="34">
        <v>42988</v>
      </c>
      <c r="B3299" s="33" t="s">
        <v>3002</v>
      </c>
      <c r="C3299" s="171">
        <v>139</v>
      </c>
      <c r="D3299" s="35" t="s">
        <v>534</v>
      </c>
      <c r="E3299" s="44" t="s">
        <v>117</v>
      </c>
      <c r="F3299" s="200">
        <v>8208.75</v>
      </c>
      <c r="G3299" s="40"/>
      <c r="H3299" s="38"/>
      <c r="I3299" s="55" t="s">
        <v>2983</v>
      </c>
      <c r="J3299" s="182" t="s">
        <v>118</v>
      </c>
      <c r="K3299" s="186" t="s">
        <v>2216</v>
      </c>
      <c r="L3299" s="52" t="s">
        <v>2990</v>
      </c>
    </row>
    <row r="3300" spans="1:12" ht="15.75" customHeight="1" x14ac:dyDescent="0.25">
      <c r="A3300" s="34">
        <v>42988</v>
      </c>
      <c r="B3300" s="33" t="s">
        <v>3002</v>
      </c>
      <c r="C3300" s="171">
        <v>139</v>
      </c>
      <c r="D3300" s="35" t="s">
        <v>534</v>
      </c>
      <c r="E3300" s="44" t="s">
        <v>117</v>
      </c>
      <c r="F3300" s="200">
        <v>9452.5</v>
      </c>
      <c r="G3300" s="40"/>
      <c r="H3300" s="38"/>
      <c r="I3300" s="55" t="s">
        <v>2983</v>
      </c>
      <c r="J3300" s="182" t="s">
        <v>118</v>
      </c>
      <c r="K3300" s="186" t="s">
        <v>2216</v>
      </c>
      <c r="L3300" s="52" t="s">
        <v>2990</v>
      </c>
    </row>
    <row r="3301" spans="1:12" ht="15.75" customHeight="1" x14ac:dyDescent="0.25">
      <c r="A3301" s="34">
        <v>42988</v>
      </c>
      <c r="B3301" s="33" t="s">
        <v>3002</v>
      </c>
      <c r="C3301" s="171">
        <v>139</v>
      </c>
      <c r="D3301" s="35" t="s">
        <v>534</v>
      </c>
      <c r="E3301" s="44" t="s">
        <v>117</v>
      </c>
      <c r="F3301" s="200">
        <v>10945</v>
      </c>
      <c r="G3301" s="40"/>
      <c r="H3301" s="38"/>
      <c r="I3301" s="55" t="s">
        <v>2983</v>
      </c>
      <c r="J3301" s="182" t="s">
        <v>118</v>
      </c>
      <c r="K3301" s="186" t="s">
        <v>2216</v>
      </c>
      <c r="L3301" s="52" t="s">
        <v>2990</v>
      </c>
    </row>
    <row r="3302" spans="1:12" ht="15.75" customHeight="1" x14ac:dyDescent="0.25">
      <c r="A3302" s="34">
        <v>42988</v>
      </c>
      <c r="B3302" s="33" t="s">
        <v>3002</v>
      </c>
      <c r="C3302" s="171">
        <v>151</v>
      </c>
      <c r="D3302" s="35" t="s">
        <v>711</v>
      </c>
      <c r="E3302" s="39" t="s">
        <v>1034</v>
      </c>
      <c r="F3302" s="200">
        <v>2268</v>
      </c>
      <c r="G3302" s="48">
        <v>3587</v>
      </c>
      <c r="H3302" s="48" t="s">
        <v>1106</v>
      </c>
      <c r="I3302" s="55" t="s">
        <v>2983</v>
      </c>
      <c r="J3302" s="182" t="s">
        <v>118</v>
      </c>
      <c r="K3302" s="186" t="s">
        <v>2216</v>
      </c>
      <c r="L3302" s="52" t="s">
        <v>2990</v>
      </c>
    </row>
    <row r="3303" spans="1:12" ht="15.75" customHeight="1" x14ac:dyDescent="0.25">
      <c r="A3303" s="34">
        <v>42989</v>
      </c>
      <c r="B3303" s="33" t="s">
        <v>3002</v>
      </c>
      <c r="C3303" s="171">
        <v>1</v>
      </c>
      <c r="D3303" s="35" t="s">
        <v>1131</v>
      </c>
      <c r="E3303" s="44" t="s">
        <v>117</v>
      </c>
      <c r="F3303" s="200">
        <v>4477</v>
      </c>
      <c r="G3303" s="40"/>
      <c r="H3303" s="40"/>
      <c r="I3303" s="51" t="s">
        <v>2983</v>
      </c>
      <c r="J3303" s="182" t="s">
        <v>118</v>
      </c>
      <c r="K3303" s="186" t="s">
        <v>2216</v>
      </c>
      <c r="L3303" s="52" t="s">
        <v>2990</v>
      </c>
    </row>
    <row r="3304" spans="1:12" ht="15.75" customHeight="1" x14ac:dyDescent="0.25">
      <c r="A3304" s="131">
        <v>42989</v>
      </c>
      <c r="B3304" s="144" t="s">
        <v>3002</v>
      </c>
      <c r="C3304" s="158">
        <v>25</v>
      </c>
      <c r="D3304" s="133"/>
      <c r="E3304" s="136" t="s">
        <v>3250</v>
      </c>
      <c r="F3304" s="203">
        <v>277</v>
      </c>
      <c r="G3304" s="134"/>
      <c r="H3304" s="134"/>
      <c r="I3304" s="141" t="s">
        <v>2983</v>
      </c>
      <c r="J3304" s="183" t="s">
        <v>142</v>
      </c>
      <c r="K3304" s="189" t="s">
        <v>2989</v>
      </c>
      <c r="L3304" s="135"/>
    </row>
    <row r="3305" spans="1:12" ht="15.75" customHeight="1" x14ac:dyDescent="0.25">
      <c r="A3305" s="131">
        <v>42989</v>
      </c>
      <c r="B3305" s="144" t="s">
        <v>3002</v>
      </c>
      <c r="C3305" s="172">
        <v>121</v>
      </c>
      <c r="D3305" s="133"/>
      <c r="E3305" s="136" t="s">
        <v>790</v>
      </c>
      <c r="F3305" s="203">
        <v>200</v>
      </c>
      <c r="G3305" s="134"/>
      <c r="H3305" s="134"/>
      <c r="I3305" s="141" t="s">
        <v>2983</v>
      </c>
      <c r="J3305" s="183" t="s">
        <v>118</v>
      </c>
      <c r="K3305" s="183" t="s">
        <v>2216</v>
      </c>
      <c r="L3305" s="135"/>
    </row>
    <row r="3306" spans="1:12" ht="15.75" customHeight="1" x14ac:dyDescent="0.25">
      <c r="A3306" s="34">
        <v>42989</v>
      </c>
      <c r="B3306" s="33" t="s">
        <v>3002</v>
      </c>
      <c r="C3306" s="171">
        <v>129</v>
      </c>
      <c r="D3306" s="35" t="s">
        <v>91</v>
      </c>
      <c r="E3306" s="44" t="s">
        <v>117</v>
      </c>
      <c r="F3306" s="200">
        <v>732.5</v>
      </c>
      <c r="G3306" s="40">
        <v>4396</v>
      </c>
      <c r="H3306" s="173" t="s">
        <v>1132</v>
      </c>
      <c r="I3306" s="51" t="s">
        <v>2983</v>
      </c>
      <c r="J3306" s="182" t="s">
        <v>118</v>
      </c>
      <c r="K3306" s="186" t="s">
        <v>2216</v>
      </c>
      <c r="L3306" s="52" t="s">
        <v>2990</v>
      </c>
    </row>
    <row r="3307" spans="1:12" ht="15.75" customHeight="1" x14ac:dyDescent="0.25">
      <c r="A3307" s="34">
        <v>42989</v>
      </c>
      <c r="B3307" s="33" t="s">
        <v>3002</v>
      </c>
      <c r="C3307" s="171">
        <v>129</v>
      </c>
      <c r="D3307" s="35" t="s">
        <v>91</v>
      </c>
      <c r="E3307" s="44" t="s">
        <v>117</v>
      </c>
      <c r="F3307" s="200">
        <v>602.5</v>
      </c>
      <c r="G3307" s="40">
        <v>691</v>
      </c>
      <c r="H3307" s="173" t="s">
        <v>121</v>
      </c>
      <c r="I3307" s="51" t="s">
        <v>2983</v>
      </c>
      <c r="J3307" s="182" t="s">
        <v>118</v>
      </c>
      <c r="K3307" s="65" t="s">
        <v>2216</v>
      </c>
      <c r="L3307" s="52" t="s">
        <v>2990</v>
      </c>
    </row>
    <row r="3308" spans="1:12" ht="15.75" customHeight="1" x14ac:dyDescent="0.25">
      <c r="A3308" s="34">
        <v>42989</v>
      </c>
      <c r="B3308" s="33" t="s">
        <v>3002</v>
      </c>
      <c r="C3308" s="171">
        <v>129</v>
      </c>
      <c r="D3308" s="35" t="s">
        <v>838</v>
      </c>
      <c r="E3308" s="44" t="s">
        <v>117</v>
      </c>
      <c r="F3308" s="200">
        <v>20298</v>
      </c>
      <c r="G3308" s="40">
        <v>2216</v>
      </c>
      <c r="H3308" s="40" t="s">
        <v>1133</v>
      </c>
      <c r="I3308" s="51" t="s">
        <v>2983</v>
      </c>
      <c r="J3308" s="182" t="s">
        <v>118</v>
      </c>
      <c r="K3308" s="65" t="s">
        <v>2216</v>
      </c>
      <c r="L3308" s="52" t="s">
        <v>2990</v>
      </c>
    </row>
    <row r="3309" spans="1:12" ht="15.75" customHeight="1" x14ac:dyDescent="0.25">
      <c r="A3309" s="34">
        <v>42989</v>
      </c>
      <c r="B3309" s="33" t="s">
        <v>3002</v>
      </c>
      <c r="C3309" s="171">
        <v>129</v>
      </c>
      <c r="D3309" s="35" t="s">
        <v>91</v>
      </c>
      <c r="E3309" s="44" t="s">
        <v>117</v>
      </c>
      <c r="F3309" s="200">
        <v>153.5</v>
      </c>
      <c r="G3309" s="40">
        <v>3406</v>
      </c>
      <c r="H3309" s="38" t="s">
        <v>1134</v>
      </c>
      <c r="I3309" s="51" t="s">
        <v>2983</v>
      </c>
      <c r="J3309" s="182" t="s">
        <v>118</v>
      </c>
      <c r="K3309" s="65" t="s">
        <v>2216</v>
      </c>
      <c r="L3309" s="52" t="s">
        <v>2990</v>
      </c>
    </row>
    <row r="3310" spans="1:12" ht="15.75" customHeight="1" x14ac:dyDescent="0.25">
      <c r="A3310" s="34">
        <v>42989</v>
      </c>
      <c r="B3310" s="33" t="s">
        <v>3002</v>
      </c>
      <c r="C3310" s="171">
        <v>129</v>
      </c>
      <c r="D3310" s="35" t="s">
        <v>91</v>
      </c>
      <c r="E3310" s="44" t="s">
        <v>117</v>
      </c>
      <c r="F3310" s="200">
        <v>95.75</v>
      </c>
      <c r="G3310" s="40">
        <v>4396</v>
      </c>
      <c r="H3310" s="38" t="s">
        <v>1132</v>
      </c>
      <c r="I3310" s="51" t="s">
        <v>2983</v>
      </c>
      <c r="J3310" s="182" t="s">
        <v>118</v>
      </c>
      <c r="K3310" s="65" t="s">
        <v>2216</v>
      </c>
      <c r="L3310" s="52" t="s">
        <v>2990</v>
      </c>
    </row>
    <row r="3311" spans="1:12" ht="15.75" customHeight="1" x14ac:dyDescent="0.25">
      <c r="A3311" s="34">
        <v>42989</v>
      </c>
      <c r="B3311" s="33" t="s">
        <v>3002</v>
      </c>
      <c r="C3311" s="171">
        <v>129</v>
      </c>
      <c r="D3311" s="35" t="s">
        <v>91</v>
      </c>
      <c r="E3311" s="44" t="s">
        <v>117</v>
      </c>
      <c r="F3311" s="200">
        <v>10</v>
      </c>
      <c r="G3311" s="40">
        <v>3322</v>
      </c>
      <c r="H3311" s="38" t="s">
        <v>1135</v>
      </c>
      <c r="I3311" s="51" t="s">
        <v>2983</v>
      </c>
      <c r="J3311" s="182" t="s">
        <v>118</v>
      </c>
      <c r="K3311" s="65" t="s">
        <v>2216</v>
      </c>
      <c r="L3311" s="52" t="s">
        <v>2990</v>
      </c>
    </row>
    <row r="3312" spans="1:12" ht="15.75" customHeight="1" x14ac:dyDescent="0.25">
      <c r="A3312" s="34">
        <v>42989</v>
      </c>
      <c r="B3312" s="33" t="s">
        <v>3002</v>
      </c>
      <c r="C3312" s="171">
        <v>129</v>
      </c>
      <c r="D3312" s="35" t="s">
        <v>91</v>
      </c>
      <c r="E3312" s="44" t="s">
        <v>117</v>
      </c>
      <c r="F3312" s="200">
        <v>80</v>
      </c>
      <c r="G3312" s="40">
        <v>1950</v>
      </c>
      <c r="H3312" s="38" t="s">
        <v>355</v>
      </c>
      <c r="I3312" s="51" t="s">
        <v>2983</v>
      </c>
      <c r="J3312" s="182" t="s">
        <v>118</v>
      </c>
      <c r="K3312" s="186" t="s">
        <v>2216</v>
      </c>
      <c r="L3312" s="52" t="s">
        <v>2990</v>
      </c>
    </row>
    <row r="3313" spans="1:12" ht="15.75" customHeight="1" x14ac:dyDescent="0.25">
      <c r="A3313" s="34">
        <v>42989</v>
      </c>
      <c r="B3313" s="33" t="s">
        <v>3002</v>
      </c>
      <c r="C3313" s="171">
        <v>129</v>
      </c>
      <c r="D3313" s="35" t="s">
        <v>91</v>
      </c>
      <c r="E3313" s="44" t="s">
        <v>117</v>
      </c>
      <c r="F3313" s="200">
        <v>48</v>
      </c>
      <c r="G3313" s="40"/>
      <c r="H3313" s="38"/>
      <c r="I3313" s="51" t="s">
        <v>2983</v>
      </c>
      <c r="J3313" s="182" t="s">
        <v>118</v>
      </c>
      <c r="K3313" s="186" t="s">
        <v>2216</v>
      </c>
      <c r="L3313" s="52" t="s">
        <v>2990</v>
      </c>
    </row>
    <row r="3314" spans="1:12" ht="15.75" customHeight="1" x14ac:dyDescent="0.25">
      <c r="A3314" s="34">
        <v>42989</v>
      </c>
      <c r="B3314" s="33" t="s">
        <v>3002</v>
      </c>
      <c r="C3314" s="171">
        <v>129</v>
      </c>
      <c r="D3314" s="35" t="s">
        <v>91</v>
      </c>
      <c r="E3314" s="44" t="s">
        <v>117</v>
      </c>
      <c r="F3314" s="200">
        <v>708.75</v>
      </c>
      <c r="G3314" s="40"/>
      <c r="H3314" s="38"/>
      <c r="I3314" s="51" t="s">
        <v>2983</v>
      </c>
      <c r="J3314" s="182" t="s">
        <v>118</v>
      </c>
      <c r="K3314" s="186" t="s">
        <v>2216</v>
      </c>
      <c r="L3314" s="52" t="s">
        <v>2990</v>
      </c>
    </row>
    <row r="3315" spans="1:12" ht="15.75" customHeight="1" x14ac:dyDescent="0.25">
      <c r="A3315" s="34">
        <v>42989</v>
      </c>
      <c r="B3315" s="33" t="s">
        <v>3002</v>
      </c>
      <c r="C3315" s="171">
        <v>129</v>
      </c>
      <c r="D3315" s="35" t="s">
        <v>66</v>
      </c>
      <c r="E3315" s="44" t="s">
        <v>175</v>
      </c>
      <c r="F3315" s="200">
        <v>5463</v>
      </c>
      <c r="G3315" s="40"/>
      <c r="H3315" s="38"/>
      <c r="I3315" s="51" t="s">
        <v>2983</v>
      </c>
      <c r="J3315" s="182" t="s">
        <v>118</v>
      </c>
      <c r="K3315" s="186" t="s">
        <v>2216</v>
      </c>
      <c r="L3315" s="52" t="s">
        <v>2990</v>
      </c>
    </row>
    <row r="3316" spans="1:12" ht="15.75" customHeight="1" x14ac:dyDescent="0.25">
      <c r="A3316" s="34">
        <v>42989</v>
      </c>
      <c r="B3316" s="33" t="s">
        <v>3002</v>
      </c>
      <c r="C3316" s="171">
        <v>130</v>
      </c>
      <c r="D3316" s="35" t="s">
        <v>134</v>
      </c>
      <c r="E3316" s="39" t="s">
        <v>452</v>
      </c>
      <c r="F3316" s="200">
        <v>1200</v>
      </c>
      <c r="G3316" s="40">
        <v>449</v>
      </c>
      <c r="H3316" s="40" t="s">
        <v>1129</v>
      </c>
      <c r="I3316" s="55" t="s">
        <v>2983</v>
      </c>
      <c r="J3316" s="182" t="s">
        <v>118</v>
      </c>
      <c r="K3316" s="186" t="s">
        <v>2216</v>
      </c>
      <c r="L3316" s="52" t="s">
        <v>2990</v>
      </c>
    </row>
    <row r="3317" spans="1:12" ht="15.75" customHeight="1" x14ac:dyDescent="0.25">
      <c r="A3317" s="34">
        <v>42989</v>
      </c>
      <c r="B3317" s="33" t="s">
        <v>3002</v>
      </c>
      <c r="C3317" s="171">
        <v>130</v>
      </c>
      <c r="D3317" s="49" t="s">
        <v>134</v>
      </c>
      <c r="E3317" s="39" t="s">
        <v>452</v>
      </c>
      <c r="F3317" s="209">
        <v>2400</v>
      </c>
      <c r="G3317" s="40">
        <v>1049</v>
      </c>
      <c r="H3317" s="40" t="s">
        <v>1130</v>
      </c>
      <c r="I3317" s="51" t="s">
        <v>2983</v>
      </c>
      <c r="J3317" s="185" t="s">
        <v>118</v>
      </c>
      <c r="K3317" s="178" t="s">
        <v>2216</v>
      </c>
      <c r="L3317" s="31" t="s">
        <v>2990</v>
      </c>
    </row>
    <row r="3318" spans="1:12" ht="15.75" customHeight="1" x14ac:dyDescent="0.25">
      <c r="A3318" s="34">
        <v>42990</v>
      </c>
      <c r="B3318" s="33" t="s">
        <v>3002</v>
      </c>
      <c r="C3318" s="171">
        <v>4</v>
      </c>
      <c r="D3318" s="35" t="s">
        <v>738</v>
      </c>
      <c r="E3318" s="44" t="s">
        <v>1149</v>
      </c>
      <c r="F3318" s="200">
        <v>100</v>
      </c>
      <c r="G3318" s="40" t="s">
        <v>71</v>
      </c>
      <c r="H3318" s="40" t="s">
        <v>71</v>
      </c>
      <c r="I3318" s="51" t="s">
        <v>2983</v>
      </c>
      <c r="J3318" s="182" t="s">
        <v>142</v>
      </c>
      <c r="K3318" s="187" t="s">
        <v>2989</v>
      </c>
      <c r="L3318" s="52" t="s">
        <v>2989</v>
      </c>
    </row>
    <row r="3319" spans="1:12" ht="15.75" customHeight="1" x14ac:dyDescent="0.25">
      <c r="A3319" s="34">
        <v>42990</v>
      </c>
      <c r="B3319" s="33" t="s">
        <v>3002</v>
      </c>
      <c r="C3319" s="171">
        <v>5</v>
      </c>
      <c r="D3319" s="35" t="s">
        <v>143</v>
      </c>
      <c r="E3319" s="44" t="s">
        <v>1150</v>
      </c>
      <c r="F3319" s="200">
        <v>877.5</v>
      </c>
      <c r="G3319" s="40" t="s">
        <v>71</v>
      </c>
      <c r="H3319" s="40" t="s">
        <v>71</v>
      </c>
      <c r="I3319" s="51" t="s">
        <v>2983</v>
      </c>
      <c r="J3319" s="182" t="s">
        <v>142</v>
      </c>
      <c r="K3319" s="187" t="s">
        <v>2989</v>
      </c>
      <c r="L3319" s="52" t="s">
        <v>2989</v>
      </c>
    </row>
    <row r="3320" spans="1:12" ht="15.75" customHeight="1" x14ac:dyDescent="0.25">
      <c r="A3320" s="34">
        <v>42990</v>
      </c>
      <c r="B3320" s="33" t="s">
        <v>3002</v>
      </c>
      <c r="C3320" s="171">
        <v>6</v>
      </c>
      <c r="D3320" s="35" t="s">
        <v>1143</v>
      </c>
      <c r="E3320" s="44" t="s">
        <v>1144</v>
      </c>
      <c r="F3320" s="200">
        <v>450</v>
      </c>
      <c r="G3320" s="40" t="s">
        <v>71</v>
      </c>
      <c r="H3320" s="38" t="s">
        <v>71</v>
      </c>
      <c r="I3320" s="51" t="s">
        <v>2983</v>
      </c>
      <c r="J3320" s="182" t="s">
        <v>142</v>
      </c>
      <c r="K3320" s="188" t="s">
        <v>2977</v>
      </c>
      <c r="L3320" s="52" t="s">
        <v>2989</v>
      </c>
    </row>
    <row r="3321" spans="1:12" ht="15.75" customHeight="1" x14ac:dyDescent="0.25">
      <c r="A3321" s="131">
        <v>42990</v>
      </c>
      <c r="B3321" s="144" t="s">
        <v>3002</v>
      </c>
      <c r="C3321" s="172">
        <v>8</v>
      </c>
      <c r="D3321" s="133"/>
      <c r="E3321" s="136" t="s">
        <v>3240</v>
      </c>
      <c r="F3321" s="202">
        <v>100</v>
      </c>
      <c r="G3321" s="134"/>
      <c r="H3321" s="134"/>
      <c r="I3321" s="141" t="s">
        <v>2983</v>
      </c>
      <c r="J3321" s="183" t="s">
        <v>142</v>
      </c>
      <c r="K3321" s="189" t="s">
        <v>2980</v>
      </c>
      <c r="L3321" s="135"/>
    </row>
    <row r="3322" spans="1:12" ht="15.75" customHeight="1" x14ac:dyDescent="0.25">
      <c r="A3322" s="34">
        <v>42990</v>
      </c>
      <c r="B3322" s="33" t="s">
        <v>3002</v>
      </c>
      <c r="C3322" s="171">
        <v>106</v>
      </c>
      <c r="D3322" s="35" t="s">
        <v>1145</v>
      </c>
      <c r="E3322" s="44" t="s">
        <v>1146</v>
      </c>
      <c r="F3322" s="200">
        <v>1094</v>
      </c>
      <c r="G3322" s="40"/>
      <c r="H3322" s="38"/>
      <c r="I3322" s="51" t="s">
        <v>2983</v>
      </c>
      <c r="J3322" s="182" t="s">
        <v>118</v>
      </c>
      <c r="K3322" s="186" t="s">
        <v>2216</v>
      </c>
      <c r="L3322" s="52" t="s">
        <v>2990</v>
      </c>
    </row>
    <row r="3323" spans="1:12" ht="15.75" customHeight="1" x14ac:dyDescent="0.25">
      <c r="A3323" s="34">
        <v>42990</v>
      </c>
      <c r="B3323" s="33" t="s">
        <v>3002</v>
      </c>
      <c r="C3323" s="171">
        <v>131</v>
      </c>
      <c r="D3323" s="35" t="s">
        <v>271</v>
      </c>
      <c r="E3323" s="44" t="s">
        <v>1136</v>
      </c>
      <c r="F3323" s="200">
        <v>520</v>
      </c>
      <c r="G3323" s="48">
        <v>1453</v>
      </c>
      <c r="H3323" s="48" t="s">
        <v>458</v>
      </c>
      <c r="I3323" s="51" t="s">
        <v>2983</v>
      </c>
      <c r="J3323" s="182" t="s">
        <v>118</v>
      </c>
      <c r="K3323" s="186" t="s">
        <v>2216</v>
      </c>
      <c r="L3323" s="52" t="s">
        <v>2990</v>
      </c>
    </row>
    <row r="3324" spans="1:12" ht="15.75" customHeight="1" x14ac:dyDescent="0.25">
      <c r="A3324" s="34">
        <v>42990</v>
      </c>
      <c r="B3324" s="33" t="s">
        <v>3002</v>
      </c>
      <c r="C3324" s="171">
        <v>131</v>
      </c>
      <c r="D3324" s="35" t="s">
        <v>271</v>
      </c>
      <c r="E3324" s="44" t="s">
        <v>1136</v>
      </c>
      <c r="F3324" s="200">
        <v>400</v>
      </c>
      <c r="G3324" s="48">
        <v>2451</v>
      </c>
      <c r="H3324" s="48" t="s">
        <v>461</v>
      </c>
      <c r="I3324" s="51" t="s">
        <v>2983</v>
      </c>
      <c r="J3324" s="182" t="s">
        <v>118</v>
      </c>
      <c r="K3324" s="186" t="s">
        <v>2216</v>
      </c>
      <c r="L3324" s="52" t="s">
        <v>2990</v>
      </c>
    </row>
    <row r="3325" spans="1:12" ht="15.75" customHeight="1" x14ac:dyDescent="0.25">
      <c r="A3325" s="34">
        <v>42990</v>
      </c>
      <c r="B3325" s="33" t="s">
        <v>3002</v>
      </c>
      <c r="C3325" s="171">
        <v>132</v>
      </c>
      <c r="D3325" s="35" t="s">
        <v>711</v>
      </c>
      <c r="E3325" s="39" t="s">
        <v>1137</v>
      </c>
      <c r="F3325" s="200">
        <v>175</v>
      </c>
      <c r="G3325" s="48">
        <v>2436</v>
      </c>
      <c r="H3325" s="48" t="s">
        <v>1138</v>
      </c>
      <c r="I3325" s="51" t="s">
        <v>2983</v>
      </c>
      <c r="J3325" s="182" t="s">
        <v>118</v>
      </c>
      <c r="K3325" s="186" t="s">
        <v>2216</v>
      </c>
      <c r="L3325" s="52" t="s">
        <v>2990</v>
      </c>
    </row>
    <row r="3326" spans="1:12" ht="15.75" customHeight="1" x14ac:dyDescent="0.25">
      <c r="A3326" s="34">
        <v>42990</v>
      </c>
      <c r="B3326" s="33" t="s">
        <v>3002</v>
      </c>
      <c r="C3326" s="171">
        <v>132</v>
      </c>
      <c r="D3326" s="35" t="s">
        <v>711</v>
      </c>
      <c r="E3326" s="39" t="s">
        <v>1139</v>
      </c>
      <c r="F3326" s="200">
        <v>125</v>
      </c>
      <c r="G3326" s="48">
        <v>2169</v>
      </c>
      <c r="H3326" s="48" t="s">
        <v>353</v>
      </c>
      <c r="I3326" s="51" t="s">
        <v>2983</v>
      </c>
      <c r="J3326" s="182" t="s">
        <v>118</v>
      </c>
      <c r="K3326" s="186" t="s">
        <v>2216</v>
      </c>
      <c r="L3326" s="52" t="s">
        <v>2990</v>
      </c>
    </row>
    <row r="3327" spans="1:12" ht="15.75" customHeight="1" x14ac:dyDescent="0.25">
      <c r="A3327" s="34">
        <v>42990</v>
      </c>
      <c r="B3327" s="33" t="s">
        <v>3002</v>
      </c>
      <c r="C3327" s="171">
        <v>132</v>
      </c>
      <c r="D3327" s="35" t="s">
        <v>711</v>
      </c>
      <c r="E3327" s="39" t="s">
        <v>1140</v>
      </c>
      <c r="F3327" s="200">
        <v>600</v>
      </c>
      <c r="G3327" s="48">
        <v>3812</v>
      </c>
      <c r="H3327" s="48" t="s">
        <v>730</v>
      </c>
      <c r="I3327" s="51" t="s">
        <v>2983</v>
      </c>
      <c r="J3327" s="182" t="s">
        <v>118</v>
      </c>
      <c r="K3327" s="186" t="s">
        <v>2216</v>
      </c>
      <c r="L3327" s="52" t="s">
        <v>2990</v>
      </c>
    </row>
    <row r="3328" spans="1:12" ht="15.75" customHeight="1" x14ac:dyDescent="0.25">
      <c r="A3328" s="34">
        <v>42990</v>
      </c>
      <c r="B3328" s="33" t="s">
        <v>3002</v>
      </c>
      <c r="C3328" s="171">
        <v>132</v>
      </c>
      <c r="D3328" s="35" t="s">
        <v>711</v>
      </c>
      <c r="E3328" s="39" t="s">
        <v>1141</v>
      </c>
      <c r="F3328" s="200">
        <v>750</v>
      </c>
      <c r="G3328" s="48">
        <v>3441</v>
      </c>
      <c r="H3328" s="48" t="s">
        <v>194</v>
      </c>
      <c r="I3328" s="51" t="s">
        <v>2983</v>
      </c>
      <c r="J3328" s="182" t="s">
        <v>118</v>
      </c>
      <c r="K3328" s="186" t="s">
        <v>2216</v>
      </c>
      <c r="L3328" s="52" t="s">
        <v>2990</v>
      </c>
    </row>
    <row r="3329" spans="1:12" ht="15.75" customHeight="1" x14ac:dyDescent="0.25">
      <c r="A3329" s="34">
        <v>42990</v>
      </c>
      <c r="B3329" s="33" t="s">
        <v>3002</v>
      </c>
      <c r="C3329" s="171">
        <v>132</v>
      </c>
      <c r="D3329" s="35" t="s">
        <v>711</v>
      </c>
      <c r="E3329" s="39" t="s">
        <v>1141</v>
      </c>
      <c r="F3329" s="200">
        <v>175</v>
      </c>
      <c r="G3329" s="48">
        <v>2478</v>
      </c>
      <c r="H3329" s="46" t="s">
        <v>394</v>
      </c>
      <c r="I3329" s="51" t="s">
        <v>2983</v>
      </c>
      <c r="J3329" s="182" t="s">
        <v>118</v>
      </c>
      <c r="K3329" s="186" t="s">
        <v>2216</v>
      </c>
      <c r="L3329" s="52" t="s">
        <v>2990</v>
      </c>
    </row>
    <row r="3330" spans="1:12" ht="15.75" customHeight="1" x14ac:dyDescent="0.25">
      <c r="A3330" s="34">
        <v>42990</v>
      </c>
      <c r="B3330" s="33" t="s">
        <v>3002</v>
      </c>
      <c r="C3330" s="171">
        <v>132</v>
      </c>
      <c r="D3330" s="35" t="s">
        <v>711</v>
      </c>
      <c r="E3330" s="39" t="s">
        <v>1141</v>
      </c>
      <c r="F3330" s="200">
        <v>350</v>
      </c>
      <c r="G3330" s="48">
        <v>4679</v>
      </c>
      <c r="H3330" s="48" t="s">
        <v>1142</v>
      </c>
      <c r="I3330" s="51" t="s">
        <v>2983</v>
      </c>
      <c r="J3330" s="182" t="s">
        <v>118</v>
      </c>
      <c r="K3330" s="186" t="s">
        <v>2216</v>
      </c>
      <c r="L3330" s="52" t="s">
        <v>2990</v>
      </c>
    </row>
    <row r="3331" spans="1:12" ht="15.75" customHeight="1" x14ac:dyDescent="0.25">
      <c r="A3331" s="34">
        <v>42990</v>
      </c>
      <c r="B3331" s="33" t="s">
        <v>3002</v>
      </c>
      <c r="C3331" s="171">
        <v>133</v>
      </c>
      <c r="D3331" s="35" t="s">
        <v>720</v>
      </c>
      <c r="E3331" s="44" t="s">
        <v>117</v>
      </c>
      <c r="F3331" s="200">
        <v>8009.75</v>
      </c>
      <c r="G3331" s="40"/>
      <c r="H3331" s="38"/>
      <c r="I3331" s="51" t="s">
        <v>2983</v>
      </c>
      <c r="J3331" s="182" t="s">
        <v>118</v>
      </c>
      <c r="K3331" s="186" t="s">
        <v>2216</v>
      </c>
      <c r="L3331" s="52" t="s">
        <v>2990</v>
      </c>
    </row>
    <row r="3332" spans="1:12" ht="15.75" customHeight="1" x14ac:dyDescent="0.25">
      <c r="A3332" s="34">
        <v>42990</v>
      </c>
      <c r="B3332" s="33" t="s">
        <v>3002</v>
      </c>
      <c r="C3332" s="171">
        <v>133</v>
      </c>
      <c r="D3332" s="35" t="s">
        <v>720</v>
      </c>
      <c r="E3332" s="44" t="s">
        <v>117</v>
      </c>
      <c r="F3332" s="200">
        <v>2238.75</v>
      </c>
      <c r="G3332" s="40"/>
      <c r="H3332" s="38"/>
      <c r="I3332" s="51" t="s">
        <v>2983</v>
      </c>
      <c r="J3332" s="182" t="s">
        <v>118</v>
      </c>
      <c r="K3332" s="186" t="s">
        <v>2216</v>
      </c>
      <c r="L3332" s="52" t="s">
        <v>2990</v>
      </c>
    </row>
    <row r="3333" spans="1:12" ht="15.75" customHeight="1" x14ac:dyDescent="0.25">
      <c r="A3333" s="34">
        <v>42990</v>
      </c>
      <c r="B3333" s="33" t="s">
        <v>3002</v>
      </c>
      <c r="C3333" s="171">
        <v>133</v>
      </c>
      <c r="D3333" s="35" t="s">
        <v>625</v>
      </c>
      <c r="E3333" s="44" t="s">
        <v>117</v>
      </c>
      <c r="F3333" s="200">
        <v>133</v>
      </c>
      <c r="G3333" s="40">
        <v>3392</v>
      </c>
      <c r="H3333" s="38" t="s">
        <v>588</v>
      </c>
      <c r="I3333" s="51" t="s">
        <v>2983</v>
      </c>
      <c r="J3333" s="182" t="s">
        <v>118</v>
      </c>
      <c r="K3333" s="186" t="s">
        <v>2216</v>
      </c>
      <c r="L3333" s="52" t="s">
        <v>2990</v>
      </c>
    </row>
    <row r="3334" spans="1:12" ht="15.75" customHeight="1" x14ac:dyDescent="0.25">
      <c r="A3334" s="34">
        <v>42990</v>
      </c>
      <c r="B3334" s="33" t="s">
        <v>3002</v>
      </c>
      <c r="C3334" s="171">
        <v>133</v>
      </c>
      <c r="D3334" s="35" t="s">
        <v>625</v>
      </c>
      <c r="E3334" s="44" t="s">
        <v>117</v>
      </c>
      <c r="F3334" s="200">
        <v>36</v>
      </c>
      <c r="G3334" s="40">
        <v>3392</v>
      </c>
      <c r="H3334" s="38" t="s">
        <v>588</v>
      </c>
      <c r="I3334" s="51" t="s">
        <v>2983</v>
      </c>
      <c r="J3334" s="182" t="s">
        <v>118</v>
      </c>
      <c r="K3334" s="186" t="s">
        <v>2216</v>
      </c>
      <c r="L3334" s="52" t="s">
        <v>2990</v>
      </c>
    </row>
    <row r="3335" spans="1:12" ht="15.75" customHeight="1" x14ac:dyDescent="0.25">
      <c r="A3335" s="34">
        <v>42990</v>
      </c>
      <c r="B3335" s="33" t="s">
        <v>3002</v>
      </c>
      <c r="C3335" s="171">
        <v>133</v>
      </c>
      <c r="D3335" s="35" t="s">
        <v>625</v>
      </c>
      <c r="E3335" s="44" t="s">
        <v>117</v>
      </c>
      <c r="F3335" s="200">
        <v>927.5</v>
      </c>
      <c r="G3335" s="40"/>
      <c r="H3335" s="38"/>
      <c r="I3335" s="51" t="s">
        <v>2983</v>
      </c>
      <c r="J3335" s="182" t="s">
        <v>118</v>
      </c>
      <c r="K3335" s="186" t="s">
        <v>2216</v>
      </c>
      <c r="L3335" s="52" t="s">
        <v>2990</v>
      </c>
    </row>
    <row r="3336" spans="1:12" ht="15.75" customHeight="1" x14ac:dyDescent="0.25">
      <c r="A3336" s="34">
        <v>42990</v>
      </c>
      <c r="B3336" s="33" t="s">
        <v>3002</v>
      </c>
      <c r="C3336" s="171">
        <v>133</v>
      </c>
      <c r="D3336" s="35" t="s">
        <v>172</v>
      </c>
      <c r="E3336" s="44" t="s">
        <v>117</v>
      </c>
      <c r="F3336" s="200">
        <v>8208.75</v>
      </c>
      <c r="G3336" s="40"/>
      <c r="H3336" s="38"/>
      <c r="I3336" s="51" t="s">
        <v>2983</v>
      </c>
      <c r="J3336" s="182" t="s">
        <v>118</v>
      </c>
      <c r="K3336" s="186" t="s">
        <v>2216</v>
      </c>
      <c r="L3336" s="52" t="s">
        <v>2990</v>
      </c>
    </row>
    <row r="3337" spans="1:12" ht="15.75" customHeight="1" x14ac:dyDescent="0.25">
      <c r="A3337" s="34">
        <v>42990</v>
      </c>
      <c r="B3337" s="33" t="s">
        <v>3002</v>
      </c>
      <c r="C3337" s="171">
        <v>133</v>
      </c>
      <c r="D3337" s="35" t="s">
        <v>172</v>
      </c>
      <c r="E3337" s="44" t="s">
        <v>117</v>
      </c>
      <c r="F3337" s="200">
        <v>9452.5</v>
      </c>
      <c r="G3337" s="40"/>
      <c r="H3337" s="38"/>
      <c r="I3337" s="51" t="s">
        <v>2983</v>
      </c>
      <c r="J3337" s="182" t="s">
        <v>118</v>
      </c>
      <c r="K3337" s="186" t="s">
        <v>2216</v>
      </c>
      <c r="L3337" s="52" t="s">
        <v>2990</v>
      </c>
    </row>
    <row r="3338" spans="1:12" ht="15.75" customHeight="1" x14ac:dyDescent="0.25">
      <c r="A3338" s="34">
        <v>42990</v>
      </c>
      <c r="B3338" s="33" t="s">
        <v>3002</v>
      </c>
      <c r="C3338" s="171">
        <v>133</v>
      </c>
      <c r="D3338" s="35" t="s">
        <v>172</v>
      </c>
      <c r="E3338" s="44" t="s">
        <v>117</v>
      </c>
      <c r="F3338" s="200">
        <v>18905</v>
      </c>
      <c r="G3338" s="40"/>
      <c r="H3338" s="46"/>
      <c r="I3338" s="51" t="s">
        <v>2983</v>
      </c>
      <c r="J3338" s="182" t="s">
        <v>118</v>
      </c>
      <c r="K3338" s="186" t="s">
        <v>2216</v>
      </c>
      <c r="L3338" s="52" t="s">
        <v>2990</v>
      </c>
    </row>
    <row r="3339" spans="1:12" ht="15.75" customHeight="1" x14ac:dyDescent="0.25">
      <c r="A3339" s="34">
        <v>42990</v>
      </c>
      <c r="B3339" s="33" t="s">
        <v>3002</v>
      </c>
      <c r="C3339" s="171">
        <v>133</v>
      </c>
      <c r="D3339" s="35" t="s">
        <v>172</v>
      </c>
      <c r="E3339" s="44" t="s">
        <v>117</v>
      </c>
      <c r="F3339" s="200">
        <v>8208.75</v>
      </c>
      <c r="G3339" s="40"/>
      <c r="H3339" s="46"/>
      <c r="I3339" s="51" t="s">
        <v>2983</v>
      </c>
      <c r="J3339" s="182" t="s">
        <v>118</v>
      </c>
      <c r="K3339" s="186" t="s">
        <v>2216</v>
      </c>
      <c r="L3339" s="52" t="s">
        <v>2990</v>
      </c>
    </row>
    <row r="3340" spans="1:12" ht="15.75" customHeight="1" x14ac:dyDescent="0.25">
      <c r="A3340" s="34">
        <v>42990</v>
      </c>
      <c r="B3340" s="33" t="s">
        <v>3002</v>
      </c>
      <c r="C3340" s="171">
        <v>133</v>
      </c>
      <c r="D3340" s="35" t="s">
        <v>625</v>
      </c>
      <c r="E3340" s="44" t="s">
        <v>117</v>
      </c>
      <c r="F3340" s="200">
        <v>109.5</v>
      </c>
      <c r="G3340" s="40"/>
      <c r="H3340" s="40"/>
      <c r="I3340" s="51" t="s">
        <v>2983</v>
      </c>
      <c r="J3340" s="182" t="s">
        <v>118</v>
      </c>
      <c r="K3340" s="186" t="s">
        <v>2216</v>
      </c>
      <c r="L3340" s="52" t="s">
        <v>2990</v>
      </c>
    </row>
    <row r="3341" spans="1:12" ht="15.75" customHeight="1" x14ac:dyDescent="0.25">
      <c r="A3341" s="34">
        <v>42990</v>
      </c>
      <c r="B3341" s="33" t="s">
        <v>3002</v>
      </c>
      <c r="C3341" s="171">
        <v>133</v>
      </c>
      <c r="D3341" s="35" t="s">
        <v>625</v>
      </c>
      <c r="E3341" s="44" t="s">
        <v>117</v>
      </c>
      <c r="F3341" s="200">
        <v>43.5</v>
      </c>
      <c r="G3341" s="40">
        <v>3314</v>
      </c>
      <c r="H3341" s="40" t="s">
        <v>719</v>
      </c>
      <c r="I3341" s="51" t="s">
        <v>2983</v>
      </c>
      <c r="J3341" s="182" t="s">
        <v>118</v>
      </c>
      <c r="K3341" s="186" t="s">
        <v>2216</v>
      </c>
      <c r="L3341" s="52" t="s">
        <v>2990</v>
      </c>
    </row>
    <row r="3342" spans="1:12" ht="15.75" customHeight="1" x14ac:dyDescent="0.25">
      <c r="A3342" s="34">
        <v>42990</v>
      </c>
      <c r="B3342" s="33" t="s">
        <v>3002</v>
      </c>
      <c r="C3342" s="171">
        <v>133</v>
      </c>
      <c r="D3342" s="35" t="s">
        <v>625</v>
      </c>
      <c r="E3342" s="44" t="s">
        <v>117</v>
      </c>
      <c r="F3342" s="200">
        <v>264.25</v>
      </c>
      <c r="G3342" s="40">
        <v>2328</v>
      </c>
      <c r="H3342" s="40" t="s">
        <v>1148</v>
      </c>
      <c r="I3342" s="51" t="s">
        <v>2983</v>
      </c>
      <c r="J3342" s="182" t="s">
        <v>118</v>
      </c>
      <c r="K3342" s="186" t="s">
        <v>2216</v>
      </c>
      <c r="L3342" s="52" t="s">
        <v>2990</v>
      </c>
    </row>
    <row r="3343" spans="1:12" ht="15.75" customHeight="1" x14ac:dyDescent="0.25">
      <c r="A3343" s="34">
        <v>42990</v>
      </c>
      <c r="B3343" s="33" t="s">
        <v>3002</v>
      </c>
      <c r="C3343" s="171">
        <v>134</v>
      </c>
      <c r="D3343" s="35" t="s">
        <v>937</v>
      </c>
      <c r="E3343" s="44" t="s">
        <v>1147</v>
      </c>
      <c r="F3343" s="200">
        <v>1500</v>
      </c>
      <c r="G3343" s="40">
        <v>4439</v>
      </c>
      <c r="H3343" s="40"/>
      <c r="I3343" s="51" t="s">
        <v>2983</v>
      </c>
      <c r="J3343" s="182" t="s">
        <v>118</v>
      </c>
      <c r="K3343" s="186" t="s">
        <v>2216</v>
      </c>
      <c r="L3343" s="52" t="s">
        <v>2990</v>
      </c>
    </row>
    <row r="3344" spans="1:12" ht="15.75" customHeight="1" x14ac:dyDescent="0.25">
      <c r="A3344" s="34">
        <v>42990</v>
      </c>
      <c r="B3344" s="33" t="s">
        <v>3002</v>
      </c>
      <c r="C3344" s="171">
        <v>134</v>
      </c>
      <c r="D3344" s="35" t="s">
        <v>362</v>
      </c>
      <c r="E3344" s="44" t="s">
        <v>1147</v>
      </c>
      <c r="F3344" s="200">
        <v>1000</v>
      </c>
      <c r="G3344" s="40">
        <v>4439</v>
      </c>
      <c r="H3344" s="40"/>
      <c r="I3344" s="51" t="s">
        <v>2983</v>
      </c>
      <c r="J3344" s="182" t="s">
        <v>118</v>
      </c>
      <c r="K3344" s="186" t="s">
        <v>2216</v>
      </c>
      <c r="L3344" s="52" t="s">
        <v>2990</v>
      </c>
    </row>
    <row r="3345" spans="1:12" ht="15.75" customHeight="1" x14ac:dyDescent="0.25">
      <c r="A3345" s="34">
        <v>42991</v>
      </c>
      <c r="B3345" s="33" t="s">
        <v>3002</v>
      </c>
      <c r="C3345" s="171">
        <v>8</v>
      </c>
      <c r="D3345" s="35" t="s">
        <v>370</v>
      </c>
      <c r="E3345" s="44" t="s">
        <v>1162</v>
      </c>
      <c r="F3345" s="202">
        <v>900</v>
      </c>
      <c r="G3345" s="40" t="s">
        <v>71</v>
      </c>
      <c r="H3345" s="40" t="s">
        <v>71</v>
      </c>
      <c r="I3345" s="51" t="s">
        <v>2983</v>
      </c>
      <c r="J3345" s="182" t="s">
        <v>142</v>
      </c>
      <c r="K3345" s="188" t="s">
        <v>2980</v>
      </c>
      <c r="L3345" s="52" t="s">
        <v>2989</v>
      </c>
    </row>
    <row r="3346" spans="1:12" ht="15.75" customHeight="1" x14ac:dyDescent="0.25">
      <c r="A3346" s="34">
        <v>42991</v>
      </c>
      <c r="B3346" s="33" t="s">
        <v>3002</v>
      </c>
      <c r="C3346" s="171">
        <v>10</v>
      </c>
      <c r="D3346" s="35" t="s">
        <v>177</v>
      </c>
      <c r="E3346" s="39" t="s">
        <v>1161</v>
      </c>
      <c r="F3346" s="200">
        <v>593.5</v>
      </c>
      <c r="G3346" s="40" t="s">
        <v>71</v>
      </c>
      <c r="H3346" s="40" t="s">
        <v>71</v>
      </c>
      <c r="I3346" s="51" t="s">
        <v>2983</v>
      </c>
      <c r="J3346" s="182" t="s">
        <v>142</v>
      </c>
      <c r="K3346" s="187" t="s">
        <v>2978</v>
      </c>
      <c r="L3346" s="52" t="s">
        <v>2975</v>
      </c>
    </row>
    <row r="3347" spans="1:12" ht="15.75" customHeight="1" x14ac:dyDescent="0.25">
      <c r="A3347" s="34">
        <v>42991</v>
      </c>
      <c r="B3347" s="33" t="s">
        <v>3002</v>
      </c>
      <c r="C3347" s="171">
        <v>12</v>
      </c>
      <c r="D3347" s="35" t="s">
        <v>271</v>
      </c>
      <c r="E3347" s="44" t="s">
        <v>1160</v>
      </c>
      <c r="F3347" s="200">
        <v>130</v>
      </c>
      <c r="G3347" s="40" t="s">
        <v>71</v>
      </c>
      <c r="H3347" s="40" t="s">
        <v>71</v>
      </c>
      <c r="I3347" s="51" t="s">
        <v>2983</v>
      </c>
      <c r="J3347" s="182" t="s">
        <v>142</v>
      </c>
      <c r="K3347" s="187" t="s">
        <v>2989</v>
      </c>
      <c r="L3347" s="52" t="s">
        <v>2989</v>
      </c>
    </row>
    <row r="3348" spans="1:12" ht="15.75" customHeight="1" x14ac:dyDescent="0.25">
      <c r="A3348" s="34">
        <v>42991</v>
      </c>
      <c r="B3348" s="33" t="s">
        <v>3002</v>
      </c>
      <c r="C3348" s="171">
        <v>135</v>
      </c>
      <c r="D3348" s="35" t="s">
        <v>127</v>
      </c>
      <c r="E3348" s="39" t="s">
        <v>1153</v>
      </c>
      <c r="F3348" s="200">
        <v>600</v>
      </c>
      <c r="G3348" s="48">
        <v>1199</v>
      </c>
      <c r="H3348" s="48" t="s">
        <v>1154</v>
      </c>
      <c r="I3348" s="51" t="s">
        <v>2983</v>
      </c>
      <c r="J3348" s="182" t="s">
        <v>118</v>
      </c>
      <c r="K3348" s="188" t="s">
        <v>10</v>
      </c>
      <c r="L3348" s="52" t="s">
        <v>10</v>
      </c>
    </row>
    <row r="3349" spans="1:12" ht="15.75" customHeight="1" x14ac:dyDescent="0.25">
      <c r="A3349" s="34">
        <v>42991</v>
      </c>
      <c r="B3349" s="33" t="s">
        <v>3002</v>
      </c>
      <c r="C3349" s="171">
        <v>135</v>
      </c>
      <c r="D3349" s="35" t="s">
        <v>127</v>
      </c>
      <c r="E3349" s="39" t="s">
        <v>701</v>
      </c>
      <c r="F3349" s="200">
        <v>500</v>
      </c>
      <c r="G3349" s="48">
        <v>958</v>
      </c>
      <c r="H3349" s="48" t="s">
        <v>1155</v>
      </c>
      <c r="I3349" s="51" t="s">
        <v>2983</v>
      </c>
      <c r="J3349" s="182" t="s">
        <v>118</v>
      </c>
      <c r="K3349" s="188" t="s">
        <v>10</v>
      </c>
      <c r="L3349" s="52" t="s">
        <v>10</v>
      </c>
    </row>
    <row r="3350" spans="1:12" ht="15.75" customHeight="1" x14ac:dyDescent="0.25">
      <c r="A3350" s="34">
        <v>42991</v>
      </c>
      <c r="B3350" s="33" t="s">
        <v>3002</v>
      </c>
      <c r="C3350" s="171">
        <v>135</v>
      </c>
      <c r="D3350" s="35" t="s">
        <v>127</v>
      </c>
      <c r="E3350" s="39" t="s">
        <v>1156</v>
      </c>
      <c r="F3350" s="200">
        <v>1300</v>
      </c>
      <c r="G3350" s="48">
        <v>550</v>
      </c>
      <c r="H3350" s="48" t="s">
        <v>1157</v>
      </c>
      <c r="I3350" s="51" t="s">
        <v>2983</v>
      </c>
      <c r="J3350" s="182" t="s">
        <v>118</v>
      </c>
      <c r="K3350" s="188" t="s">
        <v>10</v>
      </c>
      <c r="L3350" s="52" t="s">
        <v>10</v>
      </c>
    </row>
    <row r="3351" spans="1:12" ht="15.75" customHeight="1" x14ac:dyDescent="0.25">
      <c r="A3351" s="34">
        <v>42991</v>
      </c>
      <c r="B3351" s="33" t="s">
        <v>3002</v>
      </c>
      <c r="C3351" s="171">
        <v>136</v>
      </c>
      <c r="D3351" s="35" t="s">
        <v>134</v>
      </c>
      <c r="E3351" s="39" t="s">
        <v>1151</v>
      </c>
      <c r="F3351" s="200">
        <v>660</v>
      </c>
      <c r="G3351" s="48">
        <v>1281</v>
      </c>
      <c r="H3351" s="48" t="s">
        <v>1152</v>
      </c>
      <c r="I3351" s="51" t="s">
        <v>2983</v>
      </c>
      <c r="J3351" s="182" t="s">
        <v>118</v>
      </c>
      <c r="K3351" s="186" t="s">
        <v>2216</v>
      </c>
      <c r="L3351" s="52" t="s">
        <v>2990</v>
      </c>
    </row>
    <row r="3352" spans="1:12" ht="15.75" customHeight="1" x14ac:dyDescent="0.25">
      <c r="A3352" s="34">
        <v>42991</v>
      </c>
      <c r="B3352" s="33" t="s">
        <v>3002</v>
      </c>
      <c r="C3352" s="171">
        <v>136</v>
      </c>
      <c r="D3352" s="35" t="s">
        <v>271</v>
      </c>
      <c r="E3352" s="39" t="s">
        <v>397</v>
      </c>
      <c r="F3352" s="200">
        <v>1610</v>
      </c>
      <c r="G3352" s="48">
        <v>3397</v>
      </c>
      <c r="H3352" s="48" t="s">
        <v>1158</v>
      </c>
      <c r="I3352" s="51" t="s">
        <v>2983</v>
      </c>
      <c r="J3352" s="182" t="s">
        <v>118</v>
      </c>
      <c r="K3352" s="186" t="s">
        <v>2216</v>
      </c>
      <c r="L3352" s="52" t="s">
        <v>2990</v>
      </c>
    </row>
    <row r="3353" spans="1:12" ht="15.75" customHeight="1" x14ac:dyDescent="0.25">
      <c r="A3353" s="34">
        <v>42991</v>
      </c>
      <c r="B3353" s="33" t="s">
        <v>3002</v>
      </c>
      <c r="C3353" s="171">
        <v>136</v>
      </c>
      <c r="D3353" s="35" t="s">
        <v>271</v>
      </c>
      <c r="E3353" s="39" t="s">
        <v>452</v>
      </c>
      <c r="F3353" s="200">
        <v>600</v>
      </c>
      <c r="G3353" s="48">
        <v>1934</v>
      </c>
      <c r="H3353" s="48" t="s">
        <v>1159</v>
      </c>
      <c r="I3353" s="51" t="s">
        <v>2983</v>
      </c>
      <c r="J3353" s="182" t="s">
        <v>118</v>
      </c>
      <c r="K3353" s="186" t="s">
        <v>2216</v>
      </c>
      <c r="L3353" s="52" t="s">
        <v>2990</v>
      </c>
    </row>
    <row r="3354" spans="1:12" ht="15.75" customHeight="1" x14ac:dyDescent="0.25">
      <c r="A3354" s="34">
        <v>42991</v>
      </c>
      <c r="B3354" s="33" t="s">
        <v>3002</v>
      </c>
      <c r="C3354" s="171">
        <v>137</v>
      </c>
      <c r="D3354" s="35" t="s">
        <v>247</v>
      </c>
      <c r="E3354" s="44" t="s">
        <v>117</v>
      </c>
      <c r="F3354" s="200">
        <v>38.5</v>
      </c>
      <c r="G3354" s="40"/>
      <c r="H3354" s="40"/>
      <c r="I3354" s="51" t="s">
        <v>2983</v>
      </c>
      <c r="J3354" s="182" t="s">
        <v>118</v>
      </c>
      <c r="K3354" s="186" t="s">
        <v>2216</v>
      </c>
      <c r="L3354" s="52" t="s">
        <v>2990</v>
      </c>
    </row>
    <row r="3355" spans="1:12" ht="15.75" customHeight="1" x14ac:dyDescent="0.25">
      <c r="A3355" s="34">
        <v>42991</v>
      </c>
      <c r="B3355" s="33" t="s">
        <v>3002</v>
      </c>
      <c r="C3355" s="171">
        <v>137</v>
      </c>
      <c r="D3355" s="35" t="s">
        <v>247</v>
      </c>
      <c r="E3355" s="44" t="s">
        <v>117</v>
      </c>
      <c r="F3355" s="200">
        <v>107</v>
      </c>
      <c r="G3355" s="40"/>
      <c r="H3355" s="40"/>
      <c r="I3355" s="51" t="s">
        <v>2983</v>
      </c>
      <c r="J3355" s="182" t="s">
        <v>118</v>
      </c>
      <c r="K3355" s="186" t="s">
        <v>2216</v>
      </c>
      <c r="L3355" s="52" t="s">
        <v>2990</v>
      </c>
    </row>
    <row r="3356" spans="1:12" ht="15.75" customHeight="1" x14ac:dyDescent="0.25">
      <c r="A3356" s="34">
        <v>42991</v>
      </c>
      <c r="B3356" s="33" t="s">
        <v>3002</v>
      </c>
      <c r="C3356" s="171">
        <v>137</v>
      </c>
      <c r="D3356" s="35" t="s">
        <v>247</v>
      </c>
      <c r="E3356" s="44" t="s">
        <v>117</v>
      </c>
      <c r="F3356" s="200">
        <v>491.5</v>
      </c>
      <c r="G3356" s="40"/>
      <c r="H3356" s="40"/>
      <c r="I3356" s="51" t="s">
        <v>2983</v>
      </c>
      <c r="J3356" s="182" t="s">
        <v>118</v>
      </c>
      <c r="K3356" s="186" t="s">
        <v>2216</v>
      </c>
      <c r="L3356" s="52" t="s">
        <v>2990</v>
      </c>
    </row>
    <row r="3357" spans="1:12" ht="15.75" customHeight="1" x14ac:dyDescent="0.25">
      <c r="A3357" s="34">
        <v>42991</v>
      </c>
      <c r="B3357" s="33" t="s">
        <v>3002</v>
      </c>
      <c r="C3357" s="171">
        <v>147</v>
      </c>
      <c r="D3357" s="35" t="s">
        <v>91</v>
      </c>
      <c r="E3357" s="44" t="s">
        <v>117</v>
      </c>
      <c r="F3357" s="200">
        <v>1120</v>
      </c>
      <c r="G3357" s="40"/>
      <c r="H3357" s="40"/>
      <c r="I3357" s="51" t="s">
        <v>2983</v>
      </c>
      <c r="J3357" s="182" t="s">
        <v>118</v>
      </c>
      <c r="K3357" s="186" t="s">
        <v>2216</v>
      </c>
      <c r="L3357" s="52" t="s">
        <v>2990</v>
      </c>
    </row>
    <row r="3358" spans="1:12" ht="15.75" customHeight="1" x14ac:dyDescent="0.25">
      <c r="A3358" s="34">
        <v>42991</v>
      </c>
      <c r="B3358" s="33" t="s">
        <v>3002</v>
      </c>
      <c r="C3358" s="171">
        <v>147</v>
      </c>
      <c r="D3358" s="35" t="s">
        <v>91</v>
      </c>
      <c r="E3358" s="44" t="s">
        <v>117</v>
      </c>
      <c r="F3358" s="200">
        <v>5600</v>
      </c>
      <c r="G3358" s="40"/>
      <c r="H3358" s="40"/>
      <c r="I3358" s="51" t="s">
        <v>2983</v>
      </c>
      <c r="J3358" s="182" t="s">
        <v>118</v>
      </c>
      <c r="K3358" s="186" t="s">
        <v>2216</v>
      </c>
      <c r="L3358" s="52" t="s">
        <v>2990</v>
      </c>
    </row>
    <row r="3359" spans="1:12" ht="15.75" customHeight="1" x14ac:dyDescent="0.25">
      <c r="A3359" s="34">
        <v>42992</v>
      </c>
      <c r="B3359" s="33" t="s">
        <v>3002</v>
      </c>
      <c r="C3359" s="171">
        <v>142</v>
      </c>
      <c r="D3359" s="47" t="s">
        <v>134</v>
      </c>
      <c r="E3359" s="39" t="s">
        <v>1163</v>
      </c>
      <c r="F3359" s="200">
        <v>360</v>
      </c>
      <c r="G3359" s="48">
        <v>936</v>
      </c>
      <c r="H3359" s="48" t="s">
        <v>1164</v>
      </c>
      <c r="I3359" s="51" t="s">
        <v>2983</v>
      </c>
      <c r="J3359" s="182" t="s">
        <v>118</v>
      </c>
      <c r="K3359" s="186" t="s">
        <v>2216</v>
      </c>
      <c r="L3359" s="52" t="s">
        <v>2990</v>
      </c>
    </row>
    <row r="3360" spans="1:12" ht="15.75" customHeight="1" x14ac:dyDescent="0.25">
      <c r="A3360" s="34">
        <v>42992</v>
      </c>
      <c r="B3360" s="33" t="s">
        <v>3002</v>
      </c>
      <c r="C3360" s="171">
        <v>142</v>
      </c>
      <c r="D3360" s="47" t="s">
        <v>134</v>
      </c>
      <c r="E3360" s="39" t="s">
        <v>452</v>
      </c>
      <c r="F3360" s="200">
        <v>1800</v>
      </c>
      <c r="G3360" s="48">
        <v>1800</v>
      </c>
      <c r="H3360" s="48" t="s">
        <v>1165</v>
      </c>
      <c r="I3360" s="51" t="s">
        <v>2983</v>
      </c>
      <c r="J3360" s="182" t="s">
        <v>118</v>
      </c>
      <c r="K3360" s="186" t="s">
        <v>2216</v>
      </c>
      <c r="L3360" s="52" t="s">
        <v>2990</v>
      </c>
    </row>
    <row r="3361" spans="1:12" ht="15.75" customHeight="1" x14ac:dyDescent="0.25">
      <c r="A3361" s="34">
        <v>42992</v>
      </c>
      <c r="B3361" s="33" t="s">
        <v>3002</v>
      </c>
      <c r="C3361" s="171">
        <v>142</v>
      </c>
      <c r="D3361" s="35" t="s">
        <v>91</v>
      </c>
      <c r="E3361" s="39" t="s">
        <v>117</v>
      </c>
      <c r="F3361" s="200">
        <v>115</v>
      </c>
      <c r="G3361" s="40">
        <v>365</v>
      </c>
      <c r="H3361" s="40" t="s">
        <v>1166</v>
      </c>
      <c r="I3361" s="51" t="s">
        <v>2983</v>
      </c>
      <c r="J3361" s="182" t="s">
        <v>118</v>
      </c>
      <c r="K3361" s="186" t="s">
        <v>2216</v>
      </c>
      <c r="L3361" s="52" t="s">
        <v>2990</v>
      </c>
    </row>
    <row r="3362" spans="1:12" ht="15.75" customHeight="1" x14ac:dyDescent="0.25">
      <c r="A3362" s="34">
        <v>42994</v>
      </c>
      <c r="B3362" s="33" t="s">
        <v>3002</v>
      </c>
      <c r="C3362" s="171">
        <v>2</v>
      </c>
      <c r="D3362" s="35" t="s">
        <v>429</v>
      </c>
      <c r="E3362" s="39" t="s">
        <v>743</v>
      </c>
      <c r="F3362" s="200">
        <v>8050</v>
      </c>
      <c r="G3362" s="40">
        <v>3010</v>
      </c>
      <c r="H3362" s="40" t="s">
        <v>1179</v>
      </c>
      <c r="I3362" s="51" t="s">
        <v>2983</v>
      </c>
      <c r="J3362" s="182" t="s">
        <v>118</v>
      </c>
      <c r="K3362" s="188" t="s">
        <v>10</v>
      </c>
      <c r="L3362" s="52" t="s">
        <v>10</v>
      </c>
    </row>
    <row r="3363" spans="1:12" ht="15.75" customHeight="1" x14ac:dyDescent="0.25">
      <c r="A3363" s="34">
        <v>42994</v>
      </c>
      <c r="B3363" s="33" t="s">
        <v>3002</v>
      </c>
      <c r="C3363" s="171">
        <v>3</v>
      </c>
      <c r="D3363" s="35" t="s">
        <v>625</v>
      </c>
      <c r="E3363" s="39" t="s">
        <v>117</v>
      </c>
      <c r="F3363" s="200">
        <v>216</v>
      </c>
      <c r="G3363" s="40">
        <v>3908</v>
      </c>
      <c r="H3363" s="40" t="s">
        <v>236</v>
      </c>
      <c r="I3363" s="51" t="s">
        <v>2983</v>
      </c>
      <c r="J3363" s="182" t="s">
        <v>118</v>
      </c>
      <c r="K3363" s="186" t="s">
        <v>2216</v>
      </c>
      <c r="L3363" s="52" t="s">
        <v>2990</v>
      </c>
    </row>
    <row r="3364" spans="1:12" ht="15.75" customHeight="1" x14ac:dyDescent="0.25">
      <c r="A3364" s="34">
        <v>42994</v>
      </c>
      <c r="B3364" s="33" t="s">
        <v>3002</v>
      </c>
      <c r="C3364" s="171">
        <v>8</v>
      </c>
      <c r="D3364" s="35" t="s">
        <v>532</v>
      </c>
      <c r="E3364" s="39" t="s">
        <v>1180</v>
      </c>
      <c r="F3364" s="202">
        <v>1010</v>
      </c>
      <c r="G3364" s="40" t="s">
        <v>71</v>
      </c>
      <c r="H3364" s="40" t="s">
        <v>71</v>
      </c>
      <c r="I3364" s="51" t="s">
        <v>2983</v>
      </c>
      <c r="J3364" s="182" t="s">
        <v>142</v>
      </c>
      <c r="K3364" s="188" t="s">
        <v>2980</v>
      </c>
      <c r="L3364" s="52" t="s">
        <v>2989</v>
      </c>
    </row>
    <row r="3365" spans="1:12" ht="15.75" customHeight="1" x14ac:dyDescent="0.25">
      <c r="A3365" s="34">
        <v>42994</v>
      </c>
      <c r="B3365" s="33" t="s">
        <v>3002</v>
      </c>
      <c r="C3365" s="171">
        <v>17</v>
      </c>
      <c r="D3365" s="35" t="s">
        <v>429</v>
      </c>
      <c r="E3365" s="39" t="s">
        <v>1178</v>
      </c>
      <c r="F3365" s="200">
        <v>2200</v>
      </c>
      <c r="G3365" s="40" t="s">
        <v>71</v>
      </c>
      <c r="H3365" s="40" t="s">
        <v>71</v>
      </c>
      <c r="I3365" s="51" t="s">
        <v>2983</v>
      </c>
      <c r="J3365" s="182" t="s">
        <v>142</v>
      </c>
      <c r="K3365" s="188" t="s">
        <v>2979</v>
      </c>
      <c r="L3365" s="52" t="s">
        <v>2979</v>
      </c>
    </row>
    <row r="3366" spans="1:12" ht="15.75" customHeight="1" x14ac:dyDescent="0.25">
      <c r="A3366" s="34">
        <v>42994</v>
      </c>
      <c r="B3366" s="33" t="s">
        <v>3002</v>
      </c>
      <c r="C3366" s="171">
        <v>143</v>
      </c>
      <c r="D3366" s="35" t="s">
        <v>271</v>
      </c>
      <c r="E3366" s="39" t="s">
        <v>452</v>
      </c>
      <c r="F3366" s="200">
        <v>1740</v>
      </c>
      <c r="G3366" s="40">
        <v>2373</v>
      </c>
      <c r="H3366" s="40" t="s">
        <v>1170</v>
      </c>
      <c r="I3366" s="51" t="s">
        <v>2983</v>
      </c>
      <c r="J3366" s="182" t="s">
        <v>118</v>
      </c>
      <c r="K3366" s="186" t="s">
        <v>2216</v>
      </c>
      <c r="L3366" s="52" t="s">
        <v>2990</v>
      </c>
    </row>
    <row r="3367" spans="1:12" ht="15.75" customHeight="1" x14ac:dyDescent="0.25">
      <c r="A3367" s="34">
        <v>42994</v>
      </c>
      <c r="B3367" s="33" t="s">
        <v>3002</v>
      </c>
      <c r="C3367" s="171">
        <v>143</v>
      </c>
      <c r="D3367" s="35" t="s">
        <v>271</v>
      </c>
      <c r="E3367" s="39" t="s">
        <v>570</v>
      </c>
      <c r="F3367" s="200">
        <v>310</v>
      </c>
      <c r="G3367" s="40">
        <v>3162</v>
      </c>
      <c r="H3367" s="40" t="s">
        <v>1123</v>
      </c>
      <c r="I3367" s="51" t="s">
        <v>2983</v>
      </c>
      <c r="J3367" s="182" t="s">
        <v>118</v>
      </c>
      <c r="K3367" s="188" t="s">
        <v>10</v>
      </c>
      <c r="L3367" s="52" t="s">
        <v>10</v>
      </c>
    </row>
    <row r="3368" spans="1:12" ht="15.75" customHeight="1" x14ac:dyDescent="0.25">
      <c r="A3368" s="34">
        <v>42994</v>
      </c>
      <c r="B3368" s="33" t="s">
        <v>3002</v>
      </c>
      <c r="C3368" s="171">
        <v>143</v>
      </c>
      <c r="D3368" s="35" t="s">
        <v>271</v>
      </c>
      <c r="E3368" s="39" t="s">
        <v>570</v>
      </c>
      <c r="F3368" s="200">
        <v>710</v>
      </c>
      <c r="G3368" s="40">
        <v>3178</v>
      </c>
      <c r="H3368" s="40" t="s">
        <v>599</v>
      </c>
      <c r="I3368" s="51" t="s">
        <v>2983</v>
      </c>
      <c r="J3368" s="182" t="s">
        <v>118</v>
      </c>
      <c r="K3368" s="188" t="s">
        <v>10</v>
      </c>
      <c r="L3368" s="52" t="s">
        <v>10</v>
      </c>
    </row>
    <row r="3369" spans="1:12" ht="15.75" customHeight="1" x14ac:dyDescent="0.25">
      <c r="A3369" s="34">
        <v>42994</v>
      </c>
      <c r="B3369" s="33" t="s">
        <v>3002</v>
      </c>
      <c r="C3369" s="171">
        <v>143</v>
      </c>
      <c r="D3369" s="35" t="s">
        <v>271</v>
      </c>
      <c r="E3369" s="39" t="s">
        <v>570</v>
      </c>
      <c r="F3369" s="200">
        <v>710</v>
      </c>
      <c r="G3369" s="40">
        <v>4562</v>
      </c>
      <c r="H3369" s="40" t="s">
        <v>1171</v>
      </c>
      <c r="I3369" s="51" t="s">
        <v>2983</v>
      </c>
      <c r="J3369" s="182" t="s">
        <v>118</v>
      </c>
      <c r="K3369" s="188" t="s">
        <v>10</v>
      </c>
      <c r="L3369" s="52" t="s">
        <v>10</v>
      </c>
    </row>
    <row r="3370" spans="1:12" ht="15.75" customHeight="1" x14ac:dyDescent="0.25">
      <c r="A3370" s="34">
        <v>42994</v>
      </c>
      <c r="B3370" s="33" t="s">
        <v>3002</v>
      </c>
      <c r="C3370" s="171">
        <v>143</v>
      </c>
      <c r="D3370" s="35" t="s">
        <v>271</v>
      </c>
      <c r="E3370" s="39" t="s">
        <v>570</v>
      </c>
      <c r="F3370" s="200">
        <v>510</v>
      </c>
      <c r="G3370" s="40">
        <v>3205</v>
      </c>
      <c r="H3370" s="40" t="s">
        <v>1172</v>
      </c>
      <c r="I3370" s="51" t="s">
        <v>2983</v>
      </c>
      <c r="J3370" s="182" t="s">
        <v>118</v>
      </c>
      <c r="K3370" s="188" t="s">
        <v>10</v>
      </c>
      <c r="L3370" s="52" t="s">
        <v>10</v>
      </c>
    </row>
    <row r="3371" spans="1:12" ht="15.75" customHeight="1" x14ac:dyDescent="0.25">
      <c r="A3371" s="34">
        <v>42994</v>
      </c>
      <c r="B3371" s="33" t="s">
        <v>3002</v>
      </c>
      <c r="C3371" s="171">
        <v>143</v>
      </c>
      <c r="D3371" s="35" t="s">
        <v>271</v>
      </c>
      <c r="E3371" s="39" t="s">
        <v>570</v>
      </c>
      <c r="F3371" s="200">
        <v>510</v>
      </c>
      <c r="G3371" s="40">
        <v>3197</v>
      </c>
      <c r="H3371" s="40" t="s">
        <v>1173</v>
      </c>
      <c r="I3371" s="51" t="s">
        <v>2983</v>
      </c>
      <c r="J3371" s="182" t="s">
        <v>118</v>
      </c>
      <c r="K3371" s="188" t="s">
        <v>10</v>
      </c>
      <c r="L3371" s="52" t="s">
        <v>10</v>
      </c>
    </row>
    <row r="3372" spans="1:12" ht="15.75" customHeight="1" x14ac:dyDescent="0.25">
      <c r="A3372" s="34">
        <v>42994</v>
      </c>
      <c r="B3372" s="33" t="s">
        <v>3002</v>
      </c>
      <c r="C3372" s="171">
        <v>143</v>
      </c>
      <c r="D3372" s="35" t="s">
        <v>271</v>
      </c>
      <c r="E3372" s="39" t="s">
        <v>1174</v>
      </c>
      <c r="F3372" s="200">
        <v>600</v>
      </c>
      <c r="G3372" s="40">
        <v>3944</v>
      </c>
      <c r="H3372" s="40" t="s">
        <v>1175</v>
      </c>
      <c r="I3372" s="51" t="s">
        <v>2983</v>
      </c>
      <c r="J3372" s="182" t="s">
        <v>118</v>
      </c>
      <c r="K3372" s="186" t="s">
        <v>2216</v>
      </c>
      <c r="L3372" s="52" t="s">
        <v>2990</v>
      </c>
    </row>
    <row r="3373" spans="1:12" ht="15.75" customHeight="1" x14ac:dyDescent="0.25">
      <c r="A3373" s="34">
        <v>42994</v>
      </c>
      <c r="B3373" s="33" t="s">
        <v>3002</v>
      </c>
      <c r="C3373" s="171">
        <v>143</v>
      </c>
      <c r="D3373" s="35" t="s">
        <v>271</v>
      </c>
      <c r="E3373" s="39" t="s">
        <v>1176</v>
      </c>
      <c r="F3373" s="200">
        <v>1400</v>
      </c>
      <c r="G3373" s="40">
        <v>2169</v>
      </c>
      <c r="H3373" s="40" t="s">
        <v>353</v>
      </c>
      <c r="I3373" s="51" t="s">
        <v>2983</v>
      </c>
      <c r="J3373" s="182" t="s">
        <v>118</v>
      </c>
      <c r="K3373" s="188" t="s">
        <v>10</v>
      </c>
      <c r="L3373" s="52" t="s">
        <v>10</v>
      </c>
    </row>
    <row r="3374" spans="1:12" ht="15.75" customHeight="1" x14ac:dyDescent="0.25">
      <c r="A3374" s="34">
        <v>42994</v>
      </c>
      <c r="B3374" s="33" t="s">
        <v>3002</v>
      </c>
      <c r="C3374" s="171">
        <v>143</v>
      </c>
      <c r="D3374" s="35" t="s">
        <v>271</v>
      </c>
      <c r="E3374" s="39" t="s">
        <v>1177</v>
      </c>
      <c r="F3374" s="200">
        <v>1000</v>
      </c>
      <c r="G3374" s="40">
        <v>2169</v>
      </c>
      <c r="H3374" s="40" t="s">
        <v>353</v>
      </c>
      <c r="I3374" s="51" t="s">
        <v>2983</v>
      </c>
      <c r="J3374" s="182" t="s">
        <v>118</v>
      </c>
      <c r="K3374" s="188" t="s">
        <v>10</v>
      </c>
      <c r="L3374" s="52" t="s">
        <v>10</v>
      </c>
    </row>
    <row r="3375" spans="1:12" ht="15.75" customHeight="1" x14ac:dyDescent="0.25">
      <c r="A3375" s="34">
        <v>42994</v>
      </c>
      <c r="B3375" s="33" t="s">
        <v>3002</v>
      </c>
      <c r="C3375" s="171">
        <v>154</v>
      </c>
      <c r="D3375" s="35" t="s">
        <v>711</v>
      </c>
      <c r="E3375" s="39" t="s">
        <v>1167</v>
      </c>
      <c r="F3375" s="200">
        <v>2100</v>
      </c>
      <c r="G3375" s="40">
        <v>2648</v>
      </c>
      <c r="H3375" s="40" t="s">
        <v>1168</v>
      </c>
      <c r="I3375" s="51" t="s">
        <v>2983</v>
      </c>
      <c r="J3375" s="182" t="s">
        <v>118</v>
      </c>
      <c r="K3375" s="186" t="s">
        <v>2216</v>
      </c>
      <c r="L3375" s="52" t="s">
        <v>2990</v>
      </c>
    </row>
    <row r="3376" spans="1:12" ht="15.75" customHeight="1" x14ac:dyDescent="0.25">
      <c r="A3376" s="34">
        <v>42994</v>
      </c>
      <c r="B3376" s="33" t="s">
        <v>3002</v>
      </c>
      <c r="C3376" s="171">
        <v>154</v>
      </c>
      <c r="D3376" s="35" t="s">
        <v>711</v>
      </c>
      <c r="E3376" s="39" t="s">
        <v>1169</v>
      </c>
      <c r="F3376" s="200">
        <v>7000</v>
      </c>
      <c r="G3376" s="53">
        <v>3829</v>
      </c>
      <c r="H3376" s="53" t="s">
        <v>633</v>
      </c>
      <c r="I3376" s="51" t="s">
        <v>2983</v>
      </c>
      <c r="J3376" s="182" t="s">
        <v>118</v>
      </c>
      <c r="K3376" s="186" t="s">
        <v>2216</v>
      </c>
      <c r="L3376" s="52" t="s">
        <v>2990</v>
      </c>
    </row>
    <row r="3377" spans="1:12" ht="15.75" customHeight="1" x14ac:dyDescent="0.25">
      <c r="A3377" s="34">
        <v>42995</v>
      </c>
      <c r="B3377" s="33" t="s">
        <v>3002</v>
      </c>
      <c r="C3377" s="171">
        <v>4</v>
      </c>
      <c r="D3377" s="35" t="s">
        <v>271</v>
      </c>
      <c r="E3377" s="39" t="s">
        <v>397</v>
      </c>
      <c r="F3377" s="200">
        <v>1870</v>
      </c>
      <c r="G3377" s="48">
        <v>3397</v>
      </c>
      <c r="H3377" s="48" t="s">
        <v>1158</v>
      </c>
      <c r="I3377" s="51" t="s">
        <v>2983</v>
      </c>
      <c r="J3377" s="182" t="s">
        <v>118</v>
      </c>
      <c r="K3377" s="186" t="s">
        <v>2216</v>
      </c>
      <c r="L3377" s="52" t="s">
        <v>2990</v>
      </c>
    </row>
    <row r="3378" spans="1:12" ht="15.75" customHeight="1" x14ac:dyDescent="0.25">
      <c r="A3378" s="34">
        <v>42995</v>
      </c>
      <c r="B3378" s="33" t="s">
        <v>3002</v>
      </c>
      <c r="C3378" s="171">
        <v>5</v>
      </c>
      <c r="D3378" s="35" t="s">
        <v>271</v>
      </c>
      <c r="E3378" s="39" t="s">
        <v>1181</v>
      </c>
      <c r="F3378" s="200">
        <v>8600</v>
      </c>
      <c r="G3378" s="48">
        <v>4152</v>
      </c>
      <c r="H3378" s="48" t="s">
        <v>232</v>
      </c>
      <c r="I3378" s="51" t="s">
        <v>2983</v>
      </c>
      <c r="J3378" s="182" t="s">
        <v>118</v>
      </c>
      <c r="K3378" s="186" t="s">
        <v>2216</v>
      </c>
      <c r="L3378" s="52" t="s">
        <v>2990</v>
      </c>
    </row>
    <row r="3379" spans="1:12" ht="15.75" customHeight="1" x14ac:dyDescent="0.25">
      <c r="A3379" s="34">
        <v>42995</v>
      </c>
      <c r="B3379" s="33" t="s">
        <v>3002</v>
      </c>
      <c r="C3379" s="171">
        <v>6</v>
      </c>
      <c r="D3379" s="35" t="s">
        <v>134</v>
      </c>
      <c r="E3379" s="39" t="s">
        <v>1182</v>
      </c>
      <c r="F3379" s="200">
        <v>2800</v>
      </c>
      <c r="G3379" s="48">
        <v>3816</v>
      </c>
      <c r="H3379" s="48" t="s">
        <v>1183</v>
      </c>
      <c r="I3379" s="51" t="s">
        <v>2983</v>
      </c>
      <c r="J3379" s="182" t="s">
        <v>118</v>
      </c>
      <c r="K3379" s="186" t="s">
        <v>2216</v>
      </c>
      <c r="L3379" s="52" t="s">
        <v>2990</v>
      </c>
    </row>
    <row r="3380" spans="1:12" ht="15.75" customHeight="1" x14ac:dyDescent="0.25">
      <c r="A3380" s="34">
        <v>42995</v>
      </c>
      <c r="B3380" s="33" t="s">
        <v>3002</v>
      </c>
      <c r="C3380" s="171">
        <v>7</v>
      </c>
      <c r="D3380" s="35" t="s">
        <v>134</v>
      </c>
      <c r="E3380" s="39" t="s">
        <v>1184</v>
      </c>
      <c r="F3380" s="200">
        <v>5000</v>
      </c>
      <c r="G3380" s="48">
        <v>4770</v>
      </c>
      <c r="H3380" s="48" t="s">
        <v>1185</v>
      </c>
      <c r="I3380" s="51" t="s">
        <v>2983</v>
      </c>
      <c r="J3380" s="182" t="s">
        <v>118</v>
      </c>
      <c r="K3380" s="186" t="s">
        <v>2216</v>
      </c>
      <c r="L3380" s="52" t="s">
        <v>2990</v>
      </c>
    </row>
    <row r="3381" spans="1:12" ht="15.75" customHeight="1" x14ac:dyDescent="0.25">
      <c r="A3381" s="34">
        <v>42995</v>
      </c>
      <c r="B3381" s="33" t="s">
        <v>3002</v>
      </c>
      <c r="C3381" s="171">
        <v>8</v>
      </c>
      <c r="D3381" s="35" t="s">
        <v>1192</v>
      </c>
      <c r="E3381" s="39" t="s">
        <v>1193</v>
      </c>
      <c r="F3381" s="202">
        <v>800</v>
      </c>
      <c r="G3381" s="40" t="s">
        <v>71</v>
      </c>
      <c r="H3381" s="40" t="s">
        <v>71</v>
      </c>
      <c r="I3381" s="51" t="s">
        <v>2983</v>
      </c>
      <c r="J3381" s="182" t="s">
        <v>142</v>
      </c>
      <c r="K3381" s="188" t="s">
        <v>2980</v>
      </c>
      <c r="L3381" s="52" t="s">
        <v>2989</v>
      </c>
    </row>
    <row r="3382" spans="1:12" ht="15.75" customHeight="1" x14ac:dyDescent="0.25">
      <c r="A3382" s="34">
        <v>42995</v>
      </c>
      <c r="B3382" s="33" t="s">
        <v>3002</v>
      </c>
      <c r="C3382" s="171">
        <v>8</v>
      </c>
      <c r="D3382" s="35" t="s">
        <v>134</v>
      </c>
      <c r="E3382" s="39" t="s">
        <v>541</v>
      </c>
      <c r="F3382" s="200">
        <v>1000</v>
      </c>
      <c r="G3382" s="48">
        <v>1950</v>
      </c>
      <c r="H3382" s="48" t="s">
        <v>355</v>
      </c>
      <c r="I3382" s="51" t="s">
        <v>2983</v>
      </c>
      <c r="J3382" s="182" t="s">
        <v>118</v>
      </c>
      <c r="K3382" s="186" t="s">
        <v>2216</v>
      </c>
      <c r="L3382" s="52" t="s">
        <v>2990</v>
      </c>
    </row>
    <row r="3383" spans="1:12" ht="15.75" customHeight="1" x14ac:dyDescent="0.25">
      <c r="A3383" s="34">
        <v>42995</v>
      </c>
      <c r="B3383" s="33" t="s">
        <v>3002</v>
      </c>
      <c r="C3383" s="171">
        <v>9</v>
      </c>
      <c r="D3383" s="35" t="s">
        <v>1189</v>
      </c>
      <c r="E3383" s="39" t="s">
        <v>117</v>
      </c>
      <c r="F3383" s="200">
        <v>12338</v>
      </c>
      <c r="G3383" s="40">
        <v>2827</v>
      </c>
      <c r="H3383" s="38" t="s">
        <v>1190</v>
      </c>
      <c r="I3383" s="51" t="s">
        <v>2983</v>
      </c>
      <c r="J3383" s="182" t="s">
        <v>118</v>
      </c>
      <c r="K3383" s="186" t="s">
        <v>2216</v>
      </c>
      <c r="L3383" s="52" t="s">
        <v>2990</v>
      </c>
    </row>
    <row r="3384" spans="1:12" ht="15.75" customHeight="1" x14ac:dyDescent="0.25">
      <c r="A3384" s="34">
        <v>42995</v>
      </c>
      <c r="B3384" s="33" t="s">
        <v>3002</v>
      </c>
      <c r="C3384" s="171">
        <v>10</v>
      </c>
      <c r="D3384" s="35" t="s">
        <v>1189</v>
      </c>
      <c r="E3384" s="39" t="s">
        <v>117</v>
      </c>
      <c r="F3384" s="200">
        <v>821</v>
      </c>
      <c r="G3384" s="40"/>
      <c r="H3384" s="38"/>
      <c r="I3384" s="51" t="s">
        <v>2983</v>
      </c>
      <c r="J3384" s="182" t="s">
        <v>118</v>
      </c>
      <c r="K3384" s="186" t="s">
        <v>2216</v>
      </c>
      <c r="L3384" s="52" t="s">
        <v>2990</v>
      </c>
    </row>
    <row r="3385" spans="1:12" ht="15.75" customHeight="1" x14ac:dyDescent="0.25">
      <c r="A3385" s="34">
        <v>42995</v>
      </c>
      <c r="B3385" s="33" t="s">
        <v>3002</v>
      </c>
      <c r="C3385" s="171">
        <v>10</v>
      </c>
      <c r="D3385" s="35" t="s">
        <v>1189</v>
      </c>
      <c r="E3385" s="39" t="s">
        <v>117</v>
      </c>
      <c r="F3385" s="200">
        <v>1492.5</v>
      </c>
      <c r="G3385" s="40"/>
      <c r="H3385" s="40"/>
      <c r="I3385" s="51" t="s">
        <v>2983</v>
      </c>
      <c r="J3385" s="182" t="s">
        <v>118</v>
      </c>
      <c r="K3385" s="186" t="s">
        <v>2216</v>
      </c>
      <c r="L3385" s="52" t="s">
        <v>2990</v>
      </c>
    </row>
    <row r="3386" spans="1:12" ht="15.75" customHeight="1" x14ac:dyDescent="0.25">
      <c r="A3386" s="34">
        <v>42995</v>
      </c>
      <c r="B3386" s="33" t="s">
        <v>3002</v>
      </c>
      <c r="C3386" s="171">
        <v>11</v>
      </c>
      <c r="D3386" s="35" t="s">
        <v>69</v>
      </c>
      <c r="E3386" s="39" t="s">
        <v>1191</v>
      </c>
      <c r="F3386" s="200">
        <v>170</v>
      </c>
      <c r="G3386" s="40" t="s">
        <v>71</v>
      </c>
      <c r="H3386" s="40" t="s">
        <v>71</v>
      </c>
      <c r="I3386" s="51" t="s">
        <v>2983</v>
      </c>
      <c r="J3386" s="182" t="s">
        <v>142</v>
      </c>
      <c r="K3386" s="188" t="s">
        <v>2977</v>
      </c>
      <c r="L3386" s="52" t="s">
        <v>2989</v>
      </c>
    </row>
    <row r="3387" spans="1:12" ht="15.75" customHeight="1" x14ac:dyDescent="0.25">
      <c r="A3387" s="34">
        <v>42995</v>
      </c>
      <c r="B3387" s="33" t="s">
        <v>3002</v>
      </c>
      <c r="C3387" s="171">
        <v>11</v>
      </c>
      <c r="D3387" s="35" t="s">
        <v>534</v>
      </c>
      <c r="E3387" s="39" t="s">
        <v>117</v>
      </c>
      <c r="F3387" s="200">
        <v>16417.5</v>
      </c>
      <c r="G3387" s="40"/>
      <c r="H3387" s="40"/>
      <c r="I3387" s="51" t="s">
        <v>2983</v>
      </c>
      <c r="J3387" s="182" t="s">
        <v>118</v>
      </c>
      <c r="K3387" s="186" t="s">
        <v>2216</v>
      </c>
      <c r="L3387" s="52" t="s">
        <v>2990</v>
      </c>
    </row>
    <row r="3388" spans="1:12" ht="15.75" customHeight="1" x14ac:dyDescent="0.25">
      <c r="A3388" s="34">
        <v>42995</v>
      </c>
      <c r="B3388" s="33" t="s">
        <v>3002</v>
      </c>
      <c r="C3388" s="171">
        <v>11</v>
      </c>
      <c r="D3388" s="35" t="s">
        <v>534</v>
      </c>
      <c r="E3388" s="39" t="s">
        <v>117</v>
      </c>
      <c r="F3388" s="200">
        <v>10945</v>
      </c>
      <c r="G3388" s="40">
        <v>2217</v>
      </c>
      <c r="H3388" s="40" t="s">
        <v>395</v>
      </c>
      <c r="I3388" s="51" t="s">
        <v>2983</v>
      </c>
      <c r="J3388" s="182" t="s">
        <v>118</v>
      </c>
      <c r="K3388" s="186" t="s">
        <v>2216</v>
      </c>
      <c r="L3388" s="52" t="s">
        <v>2990</v>
      </c>
    </row>
    <row r="3389" spans="1:12" ht="15.75" customHeight="1" x14ac:dyDescent="0.25">
      <c r="A3389" s="34">
        <v>42995</v>
      </c>
      <c r="B3389" s="33" t="s">
        <v>3002</v>
      </c>
      <c r="C3389" s="171">
        <v>12</v>
      </c>
      <c r="D3389" s="35" t="s">
        <v>625</v>
      </c>
      <c r="E3389" s="39" t="s">
        <v>117</v>
      </c>
      <c r="F3389" s="200">
        <v>179</v>
      </c>
      <c r="G3389" s="40">
        <v>4439</v>
      </c>
      <c r="H3389" s="40" t="s">
        <v>716</v>
      </c>
      <c r="I3389" s="51" t="s">
        <v>2983</v>
      </c>
      <c r="J3389" s="182" t="s">
        <v>118</v>
      </c>
      <c r="K3389" s="186" t="s">
        <v>2216</v>
      </c>
      <c r="L3389" s="52" t="s">
        <v>2990</v>
      </c>
    </row>
    <row r="3390" spans="1:12" ht="15.75" customHeight="1" x14ac:dyDescent="0.25">
      <c r="A3390" s="34">
        <v>42995</v>
      </c>
      <c r="B3390" s="33" t="s">
        <v>3002</v>
      </c>
      <c r="C3390" s="171">
        <v>13</v>
      </c>
      <c r="D3390" s="35" t="s">
        <v>1186</v>
      </c>
      <c r="E3390" s="39" t="s">
        <v>1187</v>
      </c>
      <c r="F3390" s="200">
        <v>22885</v>
      </c>
      <c r="G3390" s="40">
        <v>4460</v>
      </c>
      <c r="H3390" s="40" t="s">
        <v>1188</v>
      </c>
      <c r="I3390" s="51" t="s">
        <v>2983</v>
      </c>
      <c r="J3390" s="182" t="s">
        <v>118</v>
      </c>
      <c r="K3390" s="186" t="s">
        <v>2216</v>
      </c>
      <c r="L3390" s="52" t="s">
        <v>2990</v>
      </c>
    </row>
    <row r="3391" spans="1:12" ht="15.75" customHeight="1" x14ac:dyDescent="0.25">
      <c r="A3391" s="131">
        <v>42995</v>
      </c>
      <c r="B3391" s="144" t="s">
        <v>3002</v>
      </c>
      <c r="C3391" s="158">
        <v>26</v>
      </c>
      <c r="D3391" s="133"/>
      <c r="E3391" s="136" t="s">
        <v>3240</v>
      </c>
      <c r="F3391" s="203">
        <f>150+150</f>
        <v>300</v>
      </c>
      <c r="G3391" s="134"/>
      <c r="H3391" s="134"/>
      <c r="I3391" s="141" t="s">
        <v>2983</v>
      </c>
      <c r="J3391" s="183" t="s">
        <v>142</v>
      </c>
      <c r="K3391" s="189" t="s">
        <v>2980</v>
      </c>
      <c r="L3391" s="135"/>
    </row>
    <row r="3392" spans="1:12" ht="15.75" customHeight="1" x14ac:dyDescent="0.25">
      <c r="A3392" s="34">
        <v>42995</v>
      </c>
      <c r="B3392" s="33" t="s">
        <v>3002</v>
      </c>
      <c r="C3392" s="171">
        <v>153</v>
      </c>
      <c r="D3392" s="174" t="s">
        <v>435</v>
      </c>
      <c r="E3392" s="39" t="s">
        <v>117</v>
      </c>
      <c r="F3392" s="200">
        <v>17608.5</v>
      </c>
      <c r="G3392" s="40"/>
      <c r="H3392" s="40"/>
      <c r="I3392" s="51" t="s">
        <v>2983</v>
      </c>
      <c r="J3392" s="182" t="s">
        <v>118</v>
      </c>
      <c r="K3392" s="186" t="s">
        <v>2216</v>
      </c>
      <c r="L3392" s="52" t="s">
        <v>2990</v>
      </c>
    </row>
    <row r="3393" spans="1:12" ht="15.75" customHeight="1" x14ac:dyDescent="0.25">
      <c r="A3393" s="34">
        <v>42996</v>
      </c>
      <c r="B3393" s="33" t="s">
        <v>3002</v>
      </c>
      <c r="C3393" s="157">
        <v>23</v>
      </c>
      <c r="D3393" s="35" t="s">
        <v>143</v>
      </c>
      <c r="E3393" s="44" t="s">
        <v>3367</v>
      </c>
      <c r="F3393" s="200">
        <f>1754+2724+3927</f>
        <v>8405</v>
      </c>
      <c r="G3393" s="40" t="s">
        <v>71</v>
      </c>
      <c r="H3393" s="40" t="s">
        <v>71</v>
      </c>
      <c r="I3393" s="48" t="s">
        <v>2983</v>
      </c>
      <c r="J3393" s="182" t="s">
        <v>3415</v>
      </c>
      <c r="K3393" s="31" t="s">
        <v>3414</v>
      </c>
      <c r="L3393" s="52" t="s">
        <v>2975</v>
      </c>
    </row>
    <row r="3394" spans="1:12" ht="15.75" customHeight="1" x14ac:dyDescent="0.25">
      <c r="A3394" s="34">
        <v>42996</v>
      </c>
      <c r="B3394" s="33" t="s">
        <v>3002</v>
      </c>
      <c r="C3394" s="171">
        <v>148</v>
      </c>
      <c r="D3394" s="35" t="s">
        <v>625</v>
      </c>
      <c r="E3394" s="39" t="s">
        <v>117</v>
      </c>
      <c r="F3394" s="200">
        <v>211.5</v>
      </c>
      <c r="G3394" s="40">
        <v>3603</v>
      </c>
      <c r="H3394" s="40" t="s">
        <v>1194</v>
      </c>
      <c r="I3394" s="51" t="s">
        <v>2983</v>
      </c>
      <c r="J3394" s="182" t="s">
        <v>118</v>
      </c>
      <c r="K3394" s="186" t="s">
        <v>2216</v>
      </c>
      <c r="L3394" s="52" t="s">
        <v>2990</v>
      </c>
    </row>
    <row r="3395" spans="1:12" ht="15.75" customHeight="1" x14ac:dyDescent="0.25">
      <c r="A3395" s="34">
        <v>42996</v>
      </c>
      <c r="B3395" s="33" t="s">
        <v>3002</v>
      </c>
      <c r="C3395" s="171">
        <v>148</v>
      </c>
      <c r="D3395" s="35" t="s">
        <v>625</v>
      </c>
      <c r="E3395" s="39" t="s">
        <v>117</v>
      </c>
      <c r="F3395" s="200">
        <v>843.5</v>
      </c>
      <c r="G3395" s="40">
        <v>691</v>
      </c>
      <c r="H3395" s="40" t="s">
        <v>124</v>
      </c>
      <c r="I3395" s="51" t="s">
        <v>2983</v>
      </c>
      <c r="J3395" s="182" t="s">
        <v>118</v>
      </c>
      <c r="K3395" s="186" t="s">
        <v>2216</v>
      </c>
      <c r="L3395" s="52" t="s">
        <v>2990</v>
      </c>
    </row>
    <row r="3396" spans="1:12" ht="15.75" customHeight="1" x14ac:dyDescent="0.25">
      <c r="A3396" s="34">
        <v>42996</v>
      </c>
      <c r="B3396" s="33" t="s">
        <v>3002</v>
      </c>
      <c r="C3396" s="171">
        <v>148</v>
      </c>
      <c r="D3396" s="35" t="s">
        <v>625</v>
      </c>
      <c r="E3396" s="39" t="s">
        <v>117</v>
      </c>
      <c r="F3396" s="200">
        <v>1348</v>
      </c>
      <c r="G3396" s="40">
        <v>2529</v>
      </c>
      <c r="H3396" s="40"/>
      <c r="I3396" s="51" t="s">
        <v>2983</v>
      </c>
      <c r="J3396" s="182" t="s">
        <v>118</v>
      </c>
      <c r="K3396" s="186" t="s">
        <v>2216</v>
      </c>
      <c r="L3396" s="52" t="s">
        <v>2990</v>
      </c>
    </row>
    <row r="3397" spans="1:12" ht="15.75" customHeight="1" x14ac:dyDescent="0.25">
      <c r="A3397" s="34">
        <v>42996</v>
      </c>
      <c r="B3397" s="33" t="s">
        <v>3002</v>
      </c>
      <c r="C3397" s="171">
        <v>148</v>
      </c>
      <c r="D3397" s="35" t="s">
        <v>625</v>
      </c>
      <c r="E3397" s="39" t="s">
        <v>117</v>
      </c>
      <c r="F3397" s="200">
        <v>50</v>
      </c>
      <c r="G3397" s="40"/>
      <c r="H3397" s="40"/>
      <c r="I3397" s="51" t="s">
        <v>2983</v>
      </c>
      <c r="J3397" s="182" t="s">
        <v>118</v>
      </c>
      <c r="K3397" s="186" t="s">
        <v>2216</v>
      </c>
      <c r="L3397" s="52" t="s">
        <v>2990</v>
      </c>
    </row>
    <row r="3398" spans="1:12" ht="15.75" customHeight="1" x14ac:dyDescent="0.25">
      <c r="A3398" s="34">
        <v>42996</v>
      </c>
      <c r="B3398" s="33" t="s">
        <v>3002</v>
      </c>
      <c r="C3398" s="171">
        <v>148</v>
      </c>
      <c r="D3398" s="35" t="s">
        <v>625</v>
      </c>
      <c r="E3398" s="39" t="s">
        <v>117</v>
      </c>
      <c r="F3398" s="200">
        <v>90</v>
      </c>
      <c r="G3398" s="40"/>
      <c r="H3398" s="40"/>
      <c r="I3398" s="51" t="s">
        <v>2983</v>
      </c>
      <c r="J3398" s="182" t="s">
        <v>118</v>
      </c>
      <c r="K3398" s="186" t="s">
        <v>2216</v>
      </c>
      <c r="L3398" s="52" t="s">
        <v>2990</v>
      </c>
    </row>
    <row r="3399" spans="1:12" ht="15.75" customHeight="1" x14ac:dyDescent="0.25">
      <c r="A3399" s="34">
        <v>42996</v>
      </c>
      <c r="B3399" s="33" t="s">
        <v>3002</v>
      </c>
      <c r="C3399" s="171">
        <v>148</v>
      </c>
      <c r="D3399" s="35" t="s">
        <v>625</v>
      </c>
      <c r="E3399" s="39" t="s">
        <v>117</v>
      </c>
      <c r="F3399" s="200">
        <v>442.5</v>
      </c>
      <c r="G3399" s="40"/>
      <c r="H3399" s="40"/>
      <c r="I3399" s="51" t="s">
        <v>2983</v>
      </c>
      <c r="J3399" s="182" t="s">
        <v>118</v>
      </c>
      <c r="K3399" s="186" t="s">
        <v>2216</v>
      </c>
      <c r="L3399" s="52" t="s">
        <v>2990</v>
      </c>
    </row>
    <row r="3400" spans="1:12" ht="15.75" customHeight="1" x14ac:dyDescent="0.25">
      <c r="A3400" s="34">
        <v>42996</v>
      </c>
      <c r="B3400" s="33" t="s">
        <v>3002</v>
      </c>
      <c r="C3400" s="171">
        <v>148</v>
      </c>
      <c r="D3400" s="35" t="s">
        <v>625</v>
      </c>
      <c r="E3400" s="39" t="s">
        <v>117</v>
      </c>
      <c r="F3400" s="200">
        <v>72</v>
      </c>
      <c r="G3400" s="40"/>
      <c r="H3400" s="40"/>
      <c r="I3400" s="51" t="s">
        <v>2983</v>
      </c>
      <c r="J3400" s="182" t="s">
        <v>118</v>
      </c>
      <c r="K3400" s="186" t="s">
        <v>2216</v>
      </c>
      <c r="L3400" s="52" t="s">
        <v>2990</v>
      </c>
    </row>
    <row r="3401" spans="1:12" ht="15.75" customHeight="1" x14ac:dyDescent="0.25">
      <c r="A3401" s="34">
        <v>42996</v>
      </c>
      <c r="B3401" s="33" t="s">
        <v>3002</v>
      </c>
      <c r="C3401" s="171">
        <v>149</v>
      </c>
      <c r="D3401" s="35" t="s">
        <v>1189</v>
      </c>
      <c r="E3401" s="39" t="s">
        <v>117</v>
      </c>
      <c r="F3401" s="200">
        <v>12400</v>
      </c>
      <c r="G3401" s="40">
        <v>2365</v>
      </c>
      <c r="H3401" s="40" t="s">
        <v>1195</v>
      </c>
      <c r="I3401" s="51" t="s">
        <v>2983</v>
      </c>
      <c r="J3401" s="182" t="s">
        <v>118</v>
      </c>
      <c r="K3401" s="186" t="s">
        <v>2216</v>
      </c>
      <c r="L3401" s="52" t="s">
        <v>2990</v>
      </c>
    </row>
    <row r="3402" spans="1:12" ht="15.75" customHeight="1" x14ac:dyDescent="0.25">
      <c r="A3402" s="34">
        <v>42996</v>
      </c>
      <c r="B3402" s="33" t="s">
        <v>3002</v>
      </c>
      <c r="C3402" s="171">
        <v>152</v>
      </c>
      <c r="D3402" s="35" t="s">
        <v>1196</v>
      </c>
      <c r="E3402" s="39" t="s">
        <v>117</v>
      </c>
      <c r="F3402" s="200">
        <v>1300</v>
      </c>
      <c r="G3402" s="40"/>
      <c r="H3402" s="40"/>
      <c r="I3402" s="51" t="s">
        <v>2983</v>
      </c>
      <c r="J3402" s="182" t="s">
        <v>118</v>
      </c>
      <c r="K3402" s="186" t="s">
        <v>2216</v>
      </c>
      <c r="L3402" s="52" t="s">
        <v>2990</v>
      </c>
    </row>
    <row r="3403" spans="1:12" ht="15.75" customHeight="1" x14ac:dyDescent="0.25">
      <c r="A3403" s="34">
        <v>42997</v>
      </c>
      <c r="B3403" s="33" t="s">
        <v>3002</v>
      </c>
      <c r="C3403" s="171">
        <v>9</v>
      </c>
      <c r="D3403" s="35" t="s">
        <v>429</v>
      </c>
      <c r="E3403" s="44" t="s">
        <v>1149</v>
      </c>
      <c r="F3403" s="200">
        <v>45</v>
      </c>
      <c r="G3403" s="40" t="s">
        <v>71</v>
      </c>
      <c r="H3403" s="40" t="s">
        <v>71</v>
      </c>
      <c r="I3403" s="51" t="s">
        <v>2983</v>
      </c>
      <c r="J3403" s="182" t="s">
        <v>142</v>
      </c>
      <c r="K3403" s="187" t="s">
        <v>2989</v>
      </c>
      <c r="L3403" s="52" t="s">
        <v>2989</v>
      </c>
    </row>
    <row r="3404" spans="1:12" ht="15.75" customHeight="1" x14ac:dyDescent="0.25">
      <c r="A3404" s="34">
        <v>42997</v>
      </c>
      <c r="B3404" s="33" t="s">
        <v>3002</v>
      </c>
      <c r="C3404" s="171">
        <v>14</v>
      </c>
      <c r="D3404" s="35" t="s">
        <v>134</v>
      </c>
      <c r="E3404" s="39" t="s">
        <v>1141</v>
      </c>
      <c r="F3404" s="200">
        <v>175</v>
      </c>
      <c r="G3404" s="40">
        <v>365</v>
      </c>
      <c r="H3404" s="40"/>
      <c r="I3404" s="51" t="s">
        <v>2983</v>
      </c>
      <c r="J3404" s="182" t="s">
        <v>118</v>
      </c>
      <c r="K3404" s="186" t="s">
        <v>2216</v>
      </c>
      <c r="L3404" s="52" t="s">
        <v>2990</v>
      </c>
    </row>
    <row r="3405" spans="1:12" ht="15.75" customHeight="1" x14ac:dyDescent="0.25">
      <c r="A3405" s="34">
        <v>42997</v>
      </c>
      <c r="B3405" s="33" t="s">
        <v>3002</v>
      </c>
      <c r="C3405" s="171">
        <v>15</v>
      </c>
      <c r="D3405" s="35" t="s">
        <v>127</v>
      </c>
      <c r="E3405" s="39" t="s">
        <v>397</v>
      </c>
      <c r="F3405" s="200">
        <v>77</v>
      </c>
      <c r="G3405" s="48">
        <v>3953</v>
      </c>
      <c r="H3405" s="48" t="s">
        <v>1197</v>
      </c>
      <c r="I3405" s="51" t="s">
        <v>2983</v>
      </c>
      <c r="J3405" s="182" t="s">
        <v>118</v>
      </c>
      <c r="K3405" s="186" t="s">
        <v>2216</v>
      </c>
      <c r="L3405" s="52" t="s">
        <v>2990</v>
      </c>
    </row>
    <row r="3406" spans="1:12" ht="15.75" customHeight="1" x14ac:dyDescent="0.25">
      <c r="A3406" s="34">
        <v>42997</v>
      </c>
      <c r="B3406" s="33" t="s">
        <v>3002</v>
      </c>
      <c r="C3406" s="171">
        <v>16</v>
      </c>
      <c r="D3406" s="35" t="s">
        <v>127</v>
      </c>
      <c r="E3406" s="39" t="s">
        <v>1198</v>
      </c>
      <c r="F3406" s="200">
        <v>1050</v>
      </c>
      <c r="G3406" s="48">
        <v>3627</v>
      </c>
      <c r="H3406" s="48" t="s">
        <v>1199</v>
      </c>
      <c r="I3406" s="51" t="s">
        <v>2983</v>
      </c>
      <c r="J3406" s="182" t="s">
        <v>118</v>
      </c>
      <c r="K3406" s="186" t="s">
        <v>2216</v>
      </c>
      <c r="L3406" s="52" t="s">
        <v>2990</v>
      </c>
    </row>
    <row r="3407" spans="1:12" ht="15.75" customHeight="1" x14ac:dyDescent="0.25">
      <c r="A3407" s="34">
        <v>42997</v>
      </c>
      <c r="B3407" s="33" t="s">
        <v>3002</v>
      </c>
      <c r="C3407" s="171">
        <v>17</v>
      </c>
      <c r="D3407" s="35" t="s">
        <v>127</v>
      </c>
      <c r="E3407" s="39" t="s">
        <v>1200</v>
      </c>
      <c r="F3407" s="200">
        <v>900</v>
      </c>
      <c r="G3407" s="48">
        <v>3624</v>
      </c>
      <c r="H3407" s="48" t="s">
        <v>1201</v>
      </c>
      <c r="I3407" s="51" t="s">
        <v>2983</v>
      </c>
      <c r="J3407" s="182" t="s">
        <v>118</v>
      </c>
      <c r="K3407" s="186" t="s">
        <v>2216</v>
      </c>
      <c r="L3407" s="52" t="s">
        <v>2990</v>
      </c>
    </row>
    <row r="3408" spans="1:12" ht="15.75" customHeight="1" x14ac:dyDescent="0.25">
      <c r="A3408" s="34">
        <v>42997</v>
      </c>
      <c r="B3408" s="33" t="s">
        <v>3002</v>
      </c>
      <c r="C3408" s="171">
        <v>18</v>
      </c>
      <c r="D3408" s="35" t="s">
        <v>127</v>
      </c>
      <c r="E3408" s="39" t="s">
        <v>1203</v>
      </c>
      <c r="F3408" s="200">
        <v>400</v>
      </c>
      <c r="G3408" s="48">
        <v>1341</v>
      </c>
      <c r="H3408" s="48" t="s">
        <v>1204</v>
      </c>
      <c r="I3408" s="51" t="s">
        <v>2983</v>
      </c>
      <c r="J3408" s="182" t="s">
        <v>118</v>
      </c>
      <c r="K3408" s="186" t="s">
        <v>2216</v>
      </c>
      <c r="L3408" s="52" t="s">
        <v>2990</v>
      </c>
    </row>
    <row r="3409" spans="1:12" ht="15.75" customHeight="1" x14ac:dyDescent="0.25">
      <c r="A3409" s="34">
        <v>42997</v>
      </c>
      <c r="B3409" s="33" t="s">
        <v>3002</v>
      </c>
      <c r="C3409" s="171">
        <v>19</v>
      </c>
      <c r="D3409" s="35" t="s">
        <v>127</v>
      </c>
      <c r="E3409" s="44" t="s">
        <v>1205</v>
      </c>
      <c r="F3409" s="200">
        <v>7088.5</v>
      </c>
      <c r="G3409" s="40">
        <v>3829</v>
      </c>
      <c r="H3409" s="40" t="s">
        <v>633</v>
      </c>
      <c r="I3409" s="51" t="s">
        <v>2983</v>
      </c>
      <c r="J3409" s="182" t="s">
        <v>118</v>
      </c>
      <c r="K3409" s="186" t="s">
        <v>2216</v>
      </c>
      <c r="L3409" s="52" t="s">
        <v>2990</v>
      </c>
    </row>
    <row r="3410" spans="1:12" ht="15.75" customHeight="1" x14ac:dyDescent="0.25">
      <c r="A3410" s="34">
        <v>42997</v>
      </c>
      <c r="B3410" s="33" t="s">
        <v>3002</v>
      </c>
      <c r="C3410" s="171">
        <v>20</v>
      </c>
      <c r="D3410" s="35" t="s">
        <v>711</v>
      </c>
      <c r="E3410" s="39" t="s">
        <v>541</v>
      </c>
      <c r="F3410" s="200">
        <v>1600</v>
      </c>
      <c r="G3410" s="48">
        <v>3666</v>
      </c>
      <c r="H3410" s="48" t="s">
        <v>752</v>
      </c>
      <c r="I3410" s="51" t="s">
        <v>2983</v>
      </c>
      <c r="J3410" s="182" t="s">
        <v>118</v>
      </c>
      <c r="K3410" s="186" t="s">
        <v>2216</v>
      </c>
      <c r="L3410" s="52" t="s">
        <v>2990</v>
      </c>
    </row>
    <row r="3411" spans="1:12" ht="15.75" customHeight="1" x14ac:dyDescent="0.25">
      <c r="A3411" s="34">
        <v>42997</v>
      </c>
      <c r="B3411" s="33" t="s">
        <v>3002</v>
      </c>
      <c r="C3411" s="171">
        <v>23</v>
      </c>
      <c r="D3411" s="35" t="s">
        <v>625</v>
      </c>
      <c r="E3411" s="44" t="s">
        <v>117</v>
      </c>
      <c r="F3411" s="200">
        <v>30</v>
      </c>
      <c r="G3411" s="40"/>
      <c r="H3411" s="40"/>
      <c r="I3411" s="51" t="s">
        <v>2983</v>
      </c>
      <c r="J3411" s="182" t="s">
        <v>118</v>
      </c>
      <c r="K3411" s="186" t="s">
        <v>2216</v>
      </c>
      <c r="L3411" s="52" t="s">
        <v>2990</v>
      </c>
    </row>
    <row r="3412" spans="1:12" ht="15.75" customHeight="1" x14ac:dyDescent="0.25">
      <c r="A3412" s="34">
        <v>42997</v>
      </c>
      <c r="B3412" s="33" t="s">
        <v>3002</v>
      </c>
      <c r="C3412" s="171">
        <v>24</v>
      </c>
      <c r="D3412" s="35" t="s">
        <v>625</v>
      </c>
      <c r="E3412" s="44" t="s">
        <v>117</v>
      </c>
      <c r="F3412" s="200">
        <v>522</v>
      </c>
      <c r="G3412" s="40">
        <v>3624</v>
      </c>
      <c r="H3412" s="40" t="s">
        <v>516</v>
      </c>
      <c r="I3412" s="51" t="s">
        <v>2983</v>
      </c>
      <c r="J3412" s="182" t="s">
        <v>118</v>
      </c>
      <c r="K3412" s="186" t="s">
        <v>2216</v>
      </c>
      <c r="L3412" s="52" t="s">
        <v>2990</v>
      </c>
    </row>
    <row r="3413" spans="1:12" ht="15.75" customHeight="1" x14ac:dyDescent="0.25">
      <c r="A3413" s="34">
        <v>42997</v>
      </c>
      <c r="B3413" s="33" t="s">
        <v>3002</v>
      </c>
      <c r="C3413" s="171">
        <v>25</v>
      </c>
      <c r="D3413" s="35" t="s">
        <v>625</v>
      </c>
      <c r="E3413" s="44" t="s">
        <v>117</v>
      </c>
      <c r="F3413" s="200">
        <v>169.25</v>
      </c>
      <c r="G3413" s="40">
        <v>3867</v>
      </c>
      <c r="H3413" s="40" t="s">
        <v>1207</v>
      </c>
      <c r="I3413" s="51" t="s">
        <v>2983</v>
      </c>
      <c r="J3413" s="182" t="s">
        <v>118</v>
      </c>
      <c r="K3413" s="186" t="s">
        <v>2216</v>
      </c>
      <c r="L3413" s="52" t="s">
        <v>2990</v>
      </c>
    </row>
    <row r="3414" spans="1:12" ht="15.75" customHeight="1" x14ac:dyDescent="0.25">
      <c r="A3414" s="34">
        <v>42997</v>
      </c>
      <c r="B3414" s="33" t="s">
        <v>3002</v>
      </c>
      <c r="C3414" s="171">
        <v>26</v>
      </c>
      <c r="D3414" s="35" t="s">
        <v>1208</v>
      </c>
      <c r="E3414" s="44" t="s">
        <v>117</v>
      </c>
      <c r="F3414" s="200">
        <v>21338</v>
      </c>
      <c r="G3414" s="40"/>
      <c r="H3414" s="40"/>
      <c r="I3414" s="51" t="s">
        <v>2983</v>
      </c>
      <c r="J3414" s="182" t="s">
        <v>118</v>
      </c>
      <c r="K3414" s="186" t="s">
        <v>2216</v>
      </c>
      <c r="L3414" s="52" t="s">
        <v>2990</v>
      </c>
    </row>
    <row r="3415" spans="1:12" ht="15.75" customHeight="1" x14ac:dyDescent="0.25">
      <c r="A3415" s="34">
        <v>42997</v>
      </c>
      <c r="B3415" s="33" t="s">
        <v>3002</v>
      </c>
      <c r="C3415" s="171">
        <v>27</v>
      </c>
      <c r="D3415" s="35" t="s">
        <v>625</v>
      </c>
      <c r="E3415" s="44" t="s">
        <v>117</v>
      </c>
      <c r="F3415" s="200">
        <v>294.25</v>
      </c>
      <c r="G3415" s="40"/>
      <c r="H3415" s="40"/>
      <c r="I3415" s="51" t="s">
        <v>2983</v>
      </c>
      <c r="J3415" s="182" t="s">
        <v>118</v>
      </c>
      <c r="K3415" s="186" t="s">
        <v>2216</v>
      </c>
      <c r="L3415" s="52" t="s">
        <v>2990</v>
      </c>
    </row>
    <row r="3416" spans="1:12" ht="15.75" customHeight="1" x14ac:dyDescent="0.25">
      <c r="A3416" s="34">
        <v>42997</v>
      </c>
      <c r="B3416" s="33" t="s">
        <v>3002</v>
      </c>
      <c r="C3416" s="171">
        <v>150</v>
      </c>
      <c r="D3416" s="35" t="s">
        <v>127</v>
      </c>
      <c r="E3416" s="39" t="s">
        <v>1202</v>
      </c>
      <c r="F3416" s="200">
        <v>1000</v>
      </c>
      <c r="G3416" s="48" t="s">
        <v>71</v>
      </c>
      <c r="H3416" s="48" t="s">
        <v>71</v>
      </c>
      <c r="I3416" s="51" t="s">
        <v>2983</v>
      </c>
      <c r="J3416" s="182" t="s">
        <v>118</v>
      </c>
      <c r="K3416" s="186" t="s">
        <v>2216</v>
      </c>
      <c r="L3416" s="52" t="s">
        <v>2990</v>
      </c>
    </row>
    <row r="3417" spans="1:12" ht="15.75" customHeight="1" x14ac:dyDescent="0.25">
      <c r="A3417" s="34">
        <v>42997</v>
      </c>
      <c r="B3417" s="33" t="s">
        <v>3002</v>
      </c>
      <c r="C3417" s="157">
        <v>155</v>
      </c>
      <c r="D3417" s="35" t="s">
        <v>711</v>
      </c>
      <c r="E3417" s="39" t="s">
        <v>1206</v>
      </c>
      <c r="F3417" s="200">
        <v>7652.5</v>
      </c>
      <c r="G3417" s="48">
        <v>3891</v>
      </c>
      <c r="H3417" s="48" t="s">
        <v>139</v>
      </c>
      <c r="I3417" s="51" t="s">
        <v>2983</v>
      </c>
      <c r="J3417" s="182" t="s">
        <v>118</v>
      </c>
      <c r="K3417" s="186" t="s">
        <v>2216</v>
      </c>
      <c r="L3417" s="52" t="s">
        <v>2990</v>
      </c>
    </row>
    <row r="3418" spans="1:12" ht="15.75" customHeight="1" x14ac:dyDescent="0.25">
      <c r="A3418" s="34">
        <v>42998</v>
      </c>
      <c r="B3418" s="33" t="s">
        <v>3002</v>
      </c>
      <c r="C3418" s="171">
        <v>8</v>
      </c>
      <c r="D3418" s="35" t="s">
        <v>850</v>
      </c>
      <c r="E3418" s="44" t="s">
        <v>1238</v>
      </c>
      <c r="F3418" s="202">
        <v>1580</v>
      </c>
      <c r="G3418" s="40" t="s">
        <v>71</v>
      </c>
      <c r="H3418" s="46" t="s">
        <v>71</v>
      </c>
      <c r="I3418" s="51" t="s">
        <v>2983</v>
      </c>
      <c r="J3418" s="182" t="s">
        <v>142</v>
      </c>
      <c r="K3418" s="188" t="s">
        <v>2980</v>
      </c>
      <c r="L3418" s="52" t="s">
        <v>2989</v>
      </c>
    </row>
    <row r="3419" spans="1:12" ht="15" customHeight="1" x14ac:dyDescent="0.25">
      <c r="A3419" s="34">
        <v>42998</v>
      </c>
      <c r="B3419" s="33" t="s">
        <v>3002</v>
      </c>
      <c r="C3419" s="171">
        <v>13</v>
      </c>
      <c r="D3419" s="35" t="s">
        <v>69</v>
      </c>
      <c r="E3419" s="44" t="s">
        <v>1237</v>
      </c>
      <c r="F3419" s="200">
        <v>11366</v>
      </c>
      <c r="G3419" s="40" t="s">
        <v>71</v>
      </c>
      <c r="H3419" s="40" t="s">
        <v>71</v>
      </c>
      <c r="I3419" s="51" t="s">
        <v>2983</v>
      </c>
      <c r="J3419" s="36" t="s">
        <v>142</v>
      </c>
      <c r="K3419" s="188" t="s">
        <v>2973</v>
      </c>
      <c r="L3419" s="52" t="s">
        <v>2973</v>
      </c>
    </row>
    <row r="3420" spans="1:12" ht="15" customHeight="1" x14ac:dyDescent="0.25">
      <c r="A3420" s="34">
        <v>42998</v>
      </c>
      <c r="B3420" s="33" t="s">
        <v>3002</v>
      </c>
      <c r="C3420" s="171">
        <v>28</v>
      </c>
      <c r="D3420" s="35" t="s">
        <v>134</v>
      </c>
      <c r="E3420" s="44" t="s">
        <v>614</v>
      </c>
      <c r="F3420" s="200">
        <v>750</v>
      </c>
      <c r="G3420" s="40">
        <v>1576</v>
      </c>
      <c r="H3420" s="40" t="s">
        <v>1209</v>
      </c>
      <c r="I3420" s="51" t="s">
        <v>2983</v>
      </c>
      <c r="J3420" s="36" t="s">
        <v>118</v>
      </c>
      <c r="K3420" s="186" t="s">
        <v>2216</v>
      </c>
      <c r="L3420" s="52" t="s">
        <v>2990</v>
      </c>
    </row>
    <row r="3421" spans="1:12" ht="15" customHeight="1" x14ac:dyDescent="0.25">
      <c r="A3421" s="34">
        <v>42998</v>
      </c>
      <c r="B3421" s="33" t="s">
        <v>3002</v>
      </c>
      <c r="C3421" s="171">
        <v>29</v>
      </c>
      <c r="D3421" s="35" t="s">
        <v>711</v>
      </c>
      <c r="E3421" s="39" t="s">
        <v>1210</v>
      </c>
      <c r="F3421" s="200">
        <v>350</v>
      </c>
      <c r="G3421" s="48">
        <v>3735</v>
      </c>
      <c r="H3421" s="48" t="s">
        <v>1211</v>
      </c>
      <c r="I3421" s="51" t="s">
        <v>2983</v>
      </c>
      <c r="J3421" s="36" t="s">
        <v>118</v>
      </c>
      <c r="K3421" s="186" t="s">
        <v>2216</v>
      </c>
      <c r="L3421" s="52" t="s">
        <v>2990</v>
      </c>
    </row>
    <row r="3422" spans="1:12" ht="15" customHeight="1" x14ac:dyDescent="0.25">
      <c r="A3422" s="34">
        <v>42998</v>
      </c>
      <c r="B3422" s="33" t="s">
        <v>3002</v>
      </c>
      <c r="C3422" s="171">
        <v>32</v>
      </c>
      <c r="D3422" s="35" t="s">
        <v>127</v>
      </c>
      <c r="E3422" s="39" t="s">
        <v>1212</v>
      </c>
      <c r="F3422" s="200">
        <v>1600</v>
      </c>
      <c r="G3422" s="48">
        <v>4444</v>
      </c>
      <c r="H3422" s="48" t="s">
        <v>1213</v>
      </c>
      <c r="I3422" s="51" t="s">
        <v>2983</v>
      </c>
      <c r="J3422" s="36" t="s">
        <v>118</v>
      </c>
      <c r="K3422" s="186" t="s">
        <v>2216</v>
      </c>
      <c r="L3422" s="52" t="s">
        <v>2990</v>
      </c>
    </row>
    <row r="3423" spans="1:12" ht="15" customHeight="1" x14ac:dyDescent="0.25">
      <c r="A3423" s="34">
        <v>42998</v>
      </c>
      <c r="B3423" s="33" t="s">
        <v>3002</v>
      </c>
      <c r="C3423" s="171">
        <v>33</v>
      </c>
      <c r="D3423" s="35" t="s">
        <v>127</v>
      </c>
      <c r="E3423" s="39" t="s">
        <v>1214</v>
      </c>
      <c r="F3423" s="200">
        <v>983</v>
      </c>
      <c r="G3423" s="48">
        <v>3260</v>
      </c>
      <c r="H3423" s="48" t="s">
        <v>1075</v>
      </c>
      <c r="I3423" s="51" t="s">
        <v>2983</v>
      </c>
      <c r="J3423" s="36" t="s">
        <v>118</v>
      </c>
      <c r="K3423" s="186" t="s">
        <v>2216</v>
      </c>
      <c r="L3423" s="52" t="s">
        <v>2990</v>
      </c>
    </row>
    <row r="3424" spans="1:12" ht="15" customHeight="1" x14ac:dyDescent="0.25">
      <c r="A3424" s="34">
        <v>42998</v>
      </c>
      <c r="B3424" s="33" t="s">
        <v>3002</v>
      </c>
      <c r="C3424" s="171">
        <v>34</v>
      </c>
      <c r="D3424" s="35" t="s">
        <v>271</v>
      </c>
      <c r="E3424" s="39" t="s">
        <v>1215</v>
      </c>
      <c r="F3424" s="200">
        <v>2100</v>
      </c>
      <c r="G3424" s="48">
        <v>1950</v>
      </c>
      <c r="H3424" s="48" t="s">
        <v>355</v>
      </c>
      <c r="I3424" s="51" t="s">
        <v>2983</v>
      </c>
      <c r="J3424" s="36" t="s">
        <v>118</v>
      </c>
      <c r="K3424" s="186" t="s">
        <v>2216</v>
      </c>
      <c r="L3424" s="52" t="s">
        <v>2990</v>
      </c>
    </row>
    <row r="3425" spans="1:12" ht="15" customHeight="1" x14ac:dyDescent="0.25">
      <c r="A3425" s="34">
        <v>42998</v>
      </c>
      <c r="B3425" s="33" t="s">
        <v>3002</v>
      </c>
      <c r="C3425" s="171">
        <v>35</v>
      </c>
      <c r="D3425" s="35" t="s">
        <v>271</v>
      </c>
      <c r="E3425" s="39" t="s">
        <v>1216</v>
      </c>
      <c r="F3425" s="200">
        <v>730</v>
      </c>
      <c r="G3425" s="48">
        <v>1284</v>
      </c>
      <c r="H3425" s="48" t="s">
        <v>1217</v>
      </c>
      <c r="I3425" s="51" t="s">
        <v>2983</v>
      </c>
      <c r="J3425" s="36" t="s">
        <v>118</v>
      </c>
      <c r="K3425" s="186" t="s">
        <v>2216</v>
      </c>
      <c r="L3425" s="52" t="s">
        <v>2990</v>
      </c>
    </row>
    <row r="3426" spans="1:12" ht="15" customHeight="1" x14ac:dyDescent="0.25">
      <c r="A3426" s="34">
        <v>42998</v>
      </c>
      <c r="B3426" s="33" t="s">
        <v>3002</v>
      </c>
      <c r="C3426" s="171">
        <v>36</v>
      </c>
      <c r="D3426" s="35" t="s">
        <v>271</v>
      </c>
      <c r="E3426" s="39" t="s">
        <v>1216</v>
      </c>
      <c r="F3426" s="200">
        <v>610</v>
      </c>
      <c r="G3426" s="48">
        <v>77</v>
      </c>
      <c r="H3426" s="48" t="s">
        <v>455</v>
      </c>
      <c r="I3426" s="51" t="s">
        <v>2983</v>
      </c>
      <c r="J3426" s="36" t="s">
        <v>118</v>
      </c>
      <c r="K3426" s="186" t="s">
        <v>2216</v>
      </c>
      <c r="L3426" s="52" t="s">
        <v>2990</v>
      </c>
    </row>
    <row r="3427" spans="1:12" ht="15" customHeight="1" x14ac:dyDescent="0.25">
      <c r="A3427" s="34">
        <v>42998</v>
      </c>
      <c r="B3427" s="33" t="s">
        <v>3002</v>
      </c>
      <c r="C3427" s="171">
        <v>37</v>
      </c>
      <c r="D3427" s="35" t="s">
        <v>271</v>
      </c>
      <c r="E3427" s="39" t="s">
        <v>1216</v>
      </c>
      <c r="F3427" s="200">
        <v>1272.75</v>
      </c>
      <c r="G3427" s="48">
        <v>564</v>
      </c>
      <c r="H3427" s="48" t="s">
        <v>457</v>
      </c>
      <c r="I3427" s="51" t="s">
        <v>2983</v>
      </c>
      <c r="J3427" s="36" t="s">
        <v>118</v>
      </c>
      <c r="K3427" s="186" t="s">
        <v>2216</v>
      </c>
      <c r="L3427" s="52" t="s">
        <v>2990</v>
      </c>
    </row>
    <row r="3428" spans="1:12" ht="15" customHeight="1" x14ac:dyDescent="0.25">
      <c r="A3428" s="34">
        <v>42998</v>
      </c>
      <c r="B3428" s="33" t="s">
        <v>3002</v>
      </c>
      <c r="C3428" s="171">
        <v>38</v>
      </c>
      <c r="D3428" s="35" t="s">
        <v>271</v>
      </c>
      <c r="E3428" s="39" t="s">
        <v>1218</v>
      </c>
      <c r="F3428" s="200">
        <v>5000</v>
      </c>
      <c r="G3428" s="48">
        <v>4555</v>
      </c>
      <c r="H3428" s="48" t="s">
        <v>1220</v>
      </c>
      <c r="I3428" s="51" t="s">
        <v>2983</v>
      </c>
      <c r="J3428" s="36" t="s">
        <v>118</v>
      </c>
      <c r="K3428" s="186" t="s">
        <v>2216</v>
      </c>
      <c r="L3428" s="52" t="s">
        <v>2990</v>
      </c>
    </row>
    <row r="3429" spans="1:12" ht="15" customHeight="1" x14ac:dyDescent="0.25">
      <c r="A3429" s="34">
        <v>42998</v>
      </c>
      <c r="B3429" s="33" t="s">
        <v>3002</v>
      </c>
      <c r="C3429" s="171">
        <v>39</v>
      </c>
      <c r="D3429" s="35" t="s">
        <v>271</v>
      </c>
      <c r="E3429" s="39" t="s">
        <v>1224</v>
      </c>
      <c r="F3429" s="200">
        <v>550</v>
      </c>
      <c r="G3429" s="48">
        <v>1495</v>
      </c>
      <c r="H3429" s="48" t="s">
        <v>1225</v>
      </c>
      <c r="I3429" s="51" t="s">
        <v>2983</v>
      </c>
      <c r="J3429" s="36" t="s">
        <v>118</v>
      </c>
      <c r="K3429" s="186" t="s">
        <v>2216</v>
      </c>
      <c r="L3429" s="52" t="s">
        <v>2990</v>
      </c>
    </row>
    <row r="3430" spans="1:12" ht="15" customHeight="1" x14ac:dyDescent="0.25">
      <c r="A3430" s="34">
        <v>42998</v>
      </c>
      <c r="B3430" s="33" t="s">
        <v>3002</v>
      </c>
      <c r="C3430" s="171">
        <v>40</v>
      </c>
      <c r="D3430" s="35" t="s">
        <v>271</v>
      </c>
      <c r="E3430" s="39" t="s">
        <v>1224</v>
      </c>
      <c r="F3430" s="200">
        <v>550</v>
      </c>
      <c r="G3430" s="48">
        <v>1425</v>
      </c>
      <c r="H3430" s="48" t="s">
        <v>1226</v>
      </c>
      <c r="I3430" s="51" t="s">
        <v>2983</v>
      </c>
      <c r="J3430" s="36" t="s">
        <v>118</v>
      </c>
      <c r="K3430" s="186" t="s">
        <v>2216</v>
      </c>
      <c r="L3430" s="52" t="s">
        <v>2990</v>
      </c>
    </row>
    <row r="3431" spans="1:12" ht="15" customHeight="1" x14ac:dyDescent="0.25">
      <c r="A3431" s="34">
        <v>42998</v>
      </c>
      <c r="B3431" s="33" t="s">
        <v>3002</v>
      </c>
      <c r="C3431" s="171">
        <v>41</v>
      </c>
      <c r="D3431" s="35" t="s">
        <v>271</v>
      </c>
      <c r="E3431" s="39" t="s">
        <v>1227</v>
      </c>
      <c r="F3431" s="200">
        <v>2350</v>
      </c>
      <c r="G3431" s="48">
        <v>1438</v>
      </c>
      <c r="H3431" s="48" t="s">
        <v>1228</v>
      </c>
      <c r="I3431" s="51" t="s">
        <v>2983</v>
      </c>
      <c r="J3431" s="36" t="s">
        <v>118</v>
      </c>
      <c r="K3431" s="186" t="s">
        <v>2216</v>
      </c>
      <c r="L3431" s="52" t="s">
        <v>2990</v>
      </c>
    </row>
    <row r="3432" spans="1:12" ht="15" customHeight="1" x14ac:dyDescent="0.25">
      <c r="A3432" s="34">
        <v>42998</v>
      </c>
      <c r="B3432" s="33" t="s">
        <v>3002</v>
      </c>
      <c r="C3432" s="171">
        <v>42</v>
      </c>
      <c r="D3432" s="35" t="s">
        <v>271</v>
      </c>
      <c r="E3432" s="39" t="s">
        <v>1221</v>
      </c>
      <c r="F3432" s="200">
        <v>750</v>
      </c>
      <c r="G3432" s="48">
        <v>1795</v>
      </c>
      <c r="H3432" s="48" t="s">
        <v>1222</v>
      </c>
      <c r="I3432" s="51" t="s">
        <v>2983</v>
      </c>
      <c r="J3432" s="36" t="s">
        <v>118</v>
      </c>
      <c r="K3432" s="186" t="s">
        <v>2216</v>
      </c>
      <c r="L3432" s="52" t="s">
        <v>2990</v>
      </c>
    </row>
    <row r="3433" spans="1:12" ht="15" customHeight="1" x14ac:dyDescent="0.25">
      <c r="A3433" s="34">
        <v>42998</v>
      </c>
      <c r="B3433" s="33" t="s">
        <v>3002</v>
      </c>
      <c r="C3433" s="171">
        <v>43</v>
      </c>
      <c r="D3433" s="35" t="s">
        <v>271</v>
      </c>
      <c r="E3433" s="39" t="s">
        <v>1218</v>
      </c>
      <c r="F3433" s="200">
        <v>5000</v>
      </c>
      <c r="G3433" s="48">
        <v>4554</v>
      </c>
      <c r="H3433" s="48" t="s">
        <v>1219</v>
      </c>
      <c r="I3433" s="51" t="s">
        <v>2983</v>
      </c>
      <c r="J3433" s="36" t="s">
        <v>118</v>
      </c>
      <c r="K3433" s="186" t="s">
        <v>2216</v>
      </c>
      <c r="L3433" s="52" t="s">
        <v>2990</v>
      </c>
    </row>
    <row r="3434" spans="1:12" ht="15" customHeight="1" x14ac:dyDescent="0.25">
      <c r="A3434" s="34">
        <v>42998</v>
      </c>
      <c r="B3434" s="33" t="s">
        <v>3002</v>
      </c>
      <c r="C3434" s="171">
        <v>44</v>
      </c>
      <c r="D3434" s="35" t="s">
        <v>625</v>
      </c>
      <c r="E3434" s="44" t="s">
        <v>117</v>
      </c>
      <c r="F3434" s="200">
        <v>280</v>
      </c>
      <c r="G3434" s="40" t="s">
        <v>71</v>
      </c>
      <c r="H3434" s="40" t="s">
        <v>71</v>
      </c>
      <c r="I3434" s="51" t="s">
        <v>2983</v>
      </c>
      <c r="J3434" s="36" t="s">
        <v>118</v>
      </c>
      <c r="K3434" s="186" t="s">
        <v>2216</v>
      </c>
      <c r="L3434" s="52" t="s">
        <v>2990</v>
      </c>
    </row>
    <row r="3435" spans="1:12" ht="15" customHeight="1" x14ac:dyDescent="0.25">
      <c r="A3435" s="34">
        <v>42998</v>
      </c>
      <c r="B3435" s="33" t="s">
        <v>3002</v>
      </c>
      <c r="C3435" s="171">
        <v>45</v>
      </c>
      <c r="D3435" s="35" t="s">
        <v>625</v>
      </c>
      <c r="E3435" s="44" t="s">
        <v>117</v>
      </c>
      <c r="F3435" s="200">
        <v>157.5</v>
      </c>
      <c r="G3435" s="40">
        <v>1795</v>
      </c>
      <c r="H3435" s="40" t="s">
        <v>1222</v>
      </c>
      <c r="I3435" s="51" t="s">
        <v>2983</v>
      </c>
      <c r="J3435" s="36" t="s">
        <v>118</v>
      </c>
      <c r="K3435" s="186" t="s">
        <v>2216</v>
      </c>
      <c r="L3435" s="52" t="s">
        <v>2990</v>
      </c>
    </row>
    <row r="3436" spans="1:12" ht="15" customHeight="1" x14ac:dyDescent="0.25">
      <c r="A3436" s="34">
        <v>42998</v>
      </c>
      <c r="B3436" s="33" t="s">
        <v>3002</v>
      </c>
      <c r="C3436" s="171">
        <v>46</v>
      </c>
      <c r="D3436" s="35" t="s">
        <v>247</v>
      </c>
      <c r="E3436" s="44" t="s">
        <v>117</v>
      </c>
      <c r="F3436" s="200">
        <v>113</v>
      </c>
      <c r="G3436" s="40"/>
      <c r="H3436" s="40"/>
      <c r="I3436" s="51" t="s">
        <v>2983</v>
      </c>
      <c r="J3436" s="36" t="s">
        <v>118</v>
      </c>
      <c r="K3436" s="186" t="s">
        <v>2216</v>
      </c>
      <c r="L3436" s="52" t="s">
        <v>2990</v>
      </c>
    </row>
    <row r="3437" spans="1:12" ht="15" customHeight="1" x14ac:dyDescent="0.25">
      <c r="A3437" s="34">
        <v>42998</v>
      </c>
      <c r="B3437" s="33" t="s">
        <v>3002</v>
      </c>
      <c r="C3437" s="171">
        <v>46</v>
      </c>
      <c r="D3437" s="35" t="s">
        <v>247</v>
      </c>
      <c r="E3437" s="44" t="s">
        <v>117</v>
      </c>
      <c r="F3437" s="200">
        <v>1151</v>
      </c>
      <c r="G3437" s="40">
        <v>3826</v>
      </c>
      <c r="H3437" s="38" t="s">
        <v>1239</v>
      </c>
      <c r="I3437" s="51" t="s">
        <v>2983</v>
      </c>
      <c r="J3437" s="36" t="s">
        <v>118</v>
      </c>
      <c r="K3437" s="186" t="s">
        <v>2216</v>
      </c>
      <c r="L3437" s="52" t="s">
        <v>2990</v>
      </c>
    </row>
    <row r="3438" spans="1:12" ht="15" customHeight="1" x14ac:dyDescent="0.25">
      <c r="A3438" s="34">
        <v>42998</v>
      </c>
      <c r="B3438" s="33" t="s">
        <v>3002</v>
      </c>
      <c r="C3438" s="171">
        <v>46</v>
      </c>
      <c r="D3438" s="35" t="s">
        <v>247</v>
      </c>
      <c r="E3438" s="44" t="s">
        <v>117</v>
      </c>
      <c r="F3438" s="200">
        <v>10822</v>
      </c>
      <c r="G3438" s="40"/>
      <c r="H3438" s="40"/>
      <c r="I3438" s="51" t="s">
        <v>2983</v>
      </c>
      <c r="J3438" s="36" t="s">
        <v>118</v>
      </c>
      <c r="K3438" s="186" t="s">
        <v>2216</v>
      </c>
      <c r="L3438" s="52" t="s">
        <v>2990</v>
      </c>
    </row>
    <row r="3439" spans="1:12" ht="15" customHeight="1" x14ac:dyDescent="0.25">
      <c r="A3439" s="34">
        <v>42998</v>
      </c>
      <c r="B3439" s="33" t="s">
        <v>3002</v>
      </c>
      <c r="C3439" s="171">
        <v>47</v>
      </c>
      <c r="D3439" s="35" t="s">
        <v>625</v>
      </c>
      <c r="E3439" s="44" t="s">
        <v>117</v>
      </c>
      <c r="F3439" s="200">
        <v>210</v>
      </c>
      <c r="G3439" s="40" t="s">
        <v>71</v>
      </c>
      <c r="H3439" s="40" t="s">
        <v>71</v>
      </c>
      <c r="I3439" s="51" t="s">
        <v>2983</v>
      </c>
      <c r="J3439" s="36" t="s">
        <v>118</v>
      </c>
      <c r="K3439" s="186" t="s">
        <v>2216</v>
      </c>
      <c r="L3439" s="52" t="s">
        <v>2990</v>
      </c>
    </row>
    <row r="3440" spans="1:12" ht="15" customHeight="1" x14ac:dyDescent="0.25">
      <c r="A3440" s="34">
        <v>42998</v>
      </c>
      <c r="B3440" s="33" t="s">
        <v>3002</v>
      </c>
      <c r="C3440" s="171">
        <v>48</v>
      </c>
      <c r="D3440" s="35" t="s">
        <v>625</v>
      </c>
      <c r="E3440" s="44" t="s">
        <v>117</v>
      </c>
      <c r="F3440" s="200">
        <v>95.5</v>
      </c>
      <c r="G3440" s="40">
        <v>3107</v>
      </c>
      <c r="H3440" s="40" t="s">
        <v>428</v>
      </c>
      <c r="I3440" s="51" t="s">
        <v>2983</v>
      </c>
      <c r="J3440" s="36" t="s">
        <v>118</v>
      </c>
      <c r="K3440" s="186" t="s">
        <v>2216</v>
      </c>
      <c r="L3440" s="52" t="s">
        <v>2990</v>
      </c>
    </row>
    <row r="3441" spans="1:12" ht="15" customHeight="1" x14ac:dyDescent="0.25">
      <c r="A3441" s="34">
        <v>42998</v>
      </c>
      <c r="B3441" s="33" t="s">
        <v>3002</v>
      </c>
      <c r="C3441" s="171">
        <v>49</v>
      </c>
      <c r="D3441" s="35" t="s">
        <v>625</v>
      </c>
      <c r="E3441" s="44" t="s">
        <v>117</v>
      </c>
      <c r="F3441" s="200">
        <v>98</v>
      </c>
      <c r="G3441" s="40">
        <v>4486</v>
      </c>
      <c r="H3441" s="40" t="s">
        <v>1235</v>
      </c>
      <c r="I3441" s="51" t="s">
        <v>2983</v>
      </c>
      <c r="J3441" s="36" t="s">
        <v>118</v>
      </c>
      <c r="K3441" s="186" t="s">
        <v>2216</v>
      </c>
      <c r="L3441" s="52" t="s">
        <v>2990</v>
      </c>
    </row>
    <row r="3442" spans="1:12" ht="15" customHeight="1" x14ac:dyDescent="0.25">
      <c r="A3442" s="34">
        <v>42998</v>
      </c>
      <c r="B3442" s="33" t="s">
        <v>3002</v>
      </c>
      <c r="C3442" s="171">
        <v>50</v>
      </c>
      <c r="D3442" s="35" t="s">
        <v>625</v>
      </c>
      <c r="E3442" s="44" t="s">
        <v>117</v>
      </c>
      <c r="F3442" s="200">
        <v>64</v>
      </c>
      <c r="G3442" s="40">
        <v>3867</v>
      </c>
      <c r="H3442" s="40" t="s">
        <v>1236</v>
      </c>
      <c r="I3442" s="51" t="s">
        <v>2983</v>
      </c>
      <c r="J3442" s="36" t="s">
        <v>118</v>
      </c>
      <c r="K3442" s="186" t="s">
        <v>2216</v>
      </c>
      <c r="L3442" s="52" t="s">
        <v>2990</v>
      </c>
    </row>
    <row r="3443" spans="1:12" ht="15" customHeight="1" x14ac:dyDescent="0.25">
      <c r="A3443" s="34">
        <v>42998</v>
      </c>
      <c r="B3443" s="33" t="s">
        <v>3002</v>
      </c>
      <c r="C3443" s="171">
        <v>51</v>
      </c>
      <c r="D3443" s="35" t="s">
        <v>1234</v>
      </c>
      <c r="E3443" s="44" t="s">
        <v>117</v>
      </c>
      <c r="F3443" s="200">
        <v>3240</v>
      </c>
      <c r="G3443" s="40"/>
      <c r="H3443" s="40"/>
      <c r="I3443" s="51" t="s">
        <v>2983</v>
      </c>
      <c r="J3443" s="36" t="s">
        <v>118</v>
      </c>
      <c r="K3443" s="186" t="s">
        <v>2216</v>
      </c>
      <c r="L3443" s="52" t="s">
        <v>2990</v>
      </c>
    </row>
    <row r="3444" spans="1:12" ht="15" customHeight="1" x14ac:dyDescent="0.25">
      <c r="A3444" s="34">
        <v>42998</v>
      </c>
      <c r="B3444" s="33" t="s">
        <v>3002</v>
      </c>
      <c r="C3444" s="171">
        <v>52</v>
      </c>
      <c r="D3444" s="35" t="s">
        <v>209</v>
      </c>
      <c r="E3444" s="44" t="s">
        <v>117</v>
      </c>
      <c r="F3444" s="200">
        <v>17070</v>
      </c>
      <c r="G3444" s="40"/>
      <c r="H3444" s="40"/>
      <c r="I3444" s="51" t="s">
        <v>2983</v>
      </c>
      <c r="J3444" s="36" t="s">
        <v>118</v>
      </c>
      <c r="K3444" s="186" t="s">
        <v>2216</v>
      </c>
      <c r="L3444" s="52" t="s">
        <v>2990</v>
      </c>
    </row>
    <row r="3445" spans="1:12" ht="15" customHeight="1" x14ac:dyDescent="0.25">
      <c r="A3445" s="34">
        <v>42998</v>
      </c>
      <c r="B3445" s="33" t="s">
        <v>3002</v>
      </c>
      <c r="C3445" s="171">
        <v>102</v>
      </c>
      <c r="D3445" s="35" t="s">
        <v>271</v>
      </c>
      <c r="E3445" s="39" t="s">
        <v>1223</v>
      </c>
      <c r="F3445" s="200">
        <v>395</v>
      </c>
      <c r="G3445" s="48">
        <v>3260</v>
      </c>
      <c r="H3445" s="48" t="s">
        <v>1075</v>
      </c>
      <c r="I3445" s="51" t="s">
        <v>2983</v>
      </c>
      <c r="J3445" s="36" t="s">
        <v>118</v>
      </c>
      <c r="K3445" s="186" t="s">
        <v>2216</v>
      </c>
      <c r="L3445" s="52" t="s">
        <v>2990</v>
      </c>
    </row>
    <row r="3446" spans="1:12" ht="15" customHeight="1" x14ac:dyDescent="0.25">
      <c r="A3446" s="34">
        <v>42998</v>
      </c>
      <c r="B3446" s="33" t="s">
        <v>3002</v>
      </c>
      <c r="C3446" s="171">
        <v>103</v>
      </c>
      <c r="D3446" s="35" t="s">
        <v>271</v>
      </c>
      <c r="E3446" s="44" t="s">
        <v>1233</v>
      </c>
      <c r="F3446" s="200">
        <v>154</v>
      </c>
      <c r="G3446" s="48">
        <v>4212</v>
      </c>
      <c r="H3446" s="48" t="s">
        <v>749</v>
      </c>
      <c r="I3446" s="51" t="s">
        <v>2983</v>
      </c>
      <c r="J3446" s="36" t="s">
        <v>118</v>
      </c>
      <c r="K3446" s="186" t="s">
        <v>2216</v>
      </c>
      <c r="L3446" s="52" t="s">
        <v>2990</v>
      </c>
    </row>
    <row r="3447" spans="1:12" ht="15" customHeight="1" x14ac:dyDescent="0.25">
      <c r="A3447" s="34">
        <v>42998</v>
      </c>
      <c r="B3447" s="33" t="s">
        <v>3002</v>
      </c>
      <c r="C3447" s="171">
        <v>117</v>
      </c>
      <c r="D3447" s="35" t="s">
        <v>271</v>
      </c>
      <c r="E3447" s="39" t="s">
        <v>1231</v>
      </c>
      <c r="F3447" s="200">
        <v>5000</v>
      </c>
      <c r="G3447" s="48">
        <v>4800</v>
      </c>
      <c r="H3447" s="48" t="s">
        <v>1232</v>
      </c>
      <c r="I3447" s="51" t="s">
        <v>2983</v>
      </c>
      <c r="J3447" s="36" t="s">
        <v>118</v>
      </c>
      <c r="K3447" s="186" t="s">
        <v>2216</v>
      </c>
      <c r="L3447" s="52" t="s">
        <v>2990</v>
      </c>
    </row>
    <row r="3448" spans="1:12" ht="15" customHeight="1" x14ac:dyDescent="0.25">
      <c r="A3448" s="34">
        <v>42998</v>
      </c>
      <c r="B3448" s="33" t="s">
        <v>3002</v>
      </c>
      <c r="C3448" s="157">
        <v>161</v>
      </c>
      <c r="D3448" s="35" t="s">
        <v>271</v>
      </c>
      <c r="E3448" s="39" t="s">
        <v>1229</v>
      </c>
      <c r="F3448" s="200">
        <v>30000</v>
      </c>
      <c r="G3448" s="48">
        <v>3238</v>
      </c>
      <c r="H3448" s="48" t="s">
        <v>1230</v>
      </c>
      <c r="I3448" s="51" t="s">
        <v>2983</v>
      </c>
      <c r="J3448" s="36" t="s">
        <v>118</v>
      </c>
      <c r="K3448" s="186" t="s">
        <v>2216</v>
      </c>
      <c r="L3448" s="52" t="s">
        <v>2990</v>
      </c>
    </row>
    <row r="3449" spans="1:12" ht="15" customHeight="1" x14ac:dyDescent="0.25">
      <c r="A3449" s="34">
        <v>42999</v>
      </c>
      <c r="B3449" s="33" t="s">
        <v>3002</v>
      </c>
      <c r="C3449" s="171">
        <v>1</v>
      </c>
      <c r="D3449" s="35" t="s">
        <v>1243</v>
      </c>
      <c r="E3449" s="44" t="s">
        <v>704</v>
      </c>
      <c r="F3449" s="200">
        <v>15000</v>
      </c>
      <c r="G3449" s="48">
        <v>4790</v>
      </c>
      <c r="H3449" s="48" t="s">
        <v>1244</v>
      </c>
      <c r="I3449" s="48" t="s">
        <v>2983</v>
      </c>
      <c r="J3449" s="36" t="s">
        <v>118</v>
      </c>
      <c r="K3449" s="186" t="s">
        <v>2216</v>
      </c>
      <c r="L3449" s="52" t="s">
        <v>2990</v>
      </c>
    </row>
    <row r="3450" spans="1:12" ht="15" customHeight="1" x14ac:dyDescent="0.25">
      <c r="A3450" s="34">
        <v>42999</v>
      </c>
      <c r="B3450" s="33" t="s">
        <v>3002</v>
      </c>
      <c r="C3450" s="171">
        <v>14</v>
      </c>
      <c r="D3450" s="35" t="s">
        <v>102</v>
      </c>
      <c r="E3450" s="44" t="s">
        <v>1240</v>
      </c>
      <c r="F3450" s="200">
        <v>9</v>
      </c>
      <c r="G3450" s="40" t="s">
        <v>71</v>
      </c>
      <c r="H3450" s="40" t="s">
        <v>71</v>
      </c>
      <c r="I3450" s="48" t="s">
        <v>2983</v>
      </c>
      <c r="J3450" s="36" t="s">
        <v>142</v>
      </c>
      <c r="K3450" s="187" t="s">
        <v>2989</v>
      </c>
      <c r="L3450" s="52" t="s">
        <v>2989</v>
      </c>
    </row>
    <row r="3451" spans="1:12" ht="15" customHeight="1" x14ac:dyDescent="0.25">
      <c r="A3451" s="34">
        <v>42999</v>
      </c>
      <c r="B3451" s="33" t="s">
        <v>3002</v>
      </c>
      <c r="C3451" s="171">
        <v>53</v>
      </c>
      <c r="D3451" s="35" t="s">
        <v>127</v>
      </c>
      <c r="E3451" s="39" t="s">
        <v>1242</v>
      </c>
      <c r="F3451" s="200">
        <v>1900</v>
      </c>
      <c r="G3451" s="48">
        <v>3278</v>
      </c>
      <c r="H3451" s="48" t="s">
        <v>581</v>
      </c>
      <c r="I3451" s="48" t="s">
        <v>2983</v>
      </c>
      <c r="J3451" s="36" t="s">
        <v>118</v>
      </c>
      <c r="K3451" s="188" t="s">
        <v>10</v>
      </c>
      <c r="L3451" s="52" t="s">
        <v>10</v>
      </c>
    </row>
    <row r="3452" spans="1:12" ht="15" customHeight="1" x14ac:dyDescent="0.25">
      <c r="A3452" s="34">
        <v>42999</v>
      </c>
      <c r="B3452" s="33" t="s">
        <v>3002</v>
      </c>
      <c r="C3452" s="171">
        <v>54</v>
      </c>
      <c r="D3452" s="35" t="s">
        <v>362</v>
      </c>
      <c r="E3452" s="39" t="s">
        <v>1245</v>
      </c>
      <c r="F3452" s="200">
        <v>16300</v>
      </c>
      <c r="G3452" s="48">
        <v>4796</v>
      </c>
      <c r="H3452" s="48" t="s">
        <v>1246</v>
      </c>
      <c r="I3452" s="48" t="s">
        <v>2983</v>
      </c>
      <c r="J3452" s="36" t="s">
        <v>118</v>
      </c>
      <c r="K3452" s="186" t="s">
        <v>2216</v>
      </c>
      <c r="L3452" s="52" t="s">
        <v>2990</v>
      </c>
    </row>
    <row r="3453" spans="1:12" ht="15" customHeight="1" x14ac:dyDescent="0.25">
      <c r="A3453" s="34">
        <v>42999</v>
      </c>
      <c r="B3453" s="33" t="s">
        <v>3002</v>
      </c>
      <c r="C3453" s="171">
        <v>55</v>
      </c>
      <c r="D3453" s="35" t="s">
        <v>91</v>
      </c>
      <c r="E3453" s="39" t="s">
        <v>1247</v>
      </c>
      <c r="F3453" s="200">
        <v>5000</v>
      </c>
      <c r="G3453" s="48">
        <v>4800</v>
      </c>
      <c r="H3453" s="48" t="s">
        <v>1232</v>
      </c>
      <c r="I3453" s="48" t="s">
        <v>2983</v>
      </c>
      <c r="J3453" s="36" t="s">
        <v>118</v>
      </c>
      <c r="K3453" s="186" t="s">
        <v>2216</v>
      </c>
      <c r="L3453" s="52" t="s">
        <v>2990</v>
      </c>
    </row>
    <row r="3454" spans="1:12" ht="15" customHeight="1" x14ac:dyDescent="0.25">
      <c r="A3454" s="34">
        <v>42999</v>
      </c>
      <c r="B3454" s="33" t="s">
        <v>3002</v>
      </c>
      <c r="C3454" s="171">
        <v>144</v>
      </c>
      <c r="D3454" s="35" t="s">
        <v>1241</v>
      </c>
      <c r="E3454" s="44" t="s">
        <v>117</v>
      </c>
      <c r="F3454" s="200">
        <v>530</v>
      </c>
      <c r="G3454" s="40"/>
      <c r="H3454" s="40"/>
      <c r="I3454" s="48" t="s">
        <v>2983</v>
      </c>
      <c r="J3454" s="36" t="s">
        <v>118</v>
      </c>
      <c r="K3454" s="186" t="s">
        <v>2216</v>
      </c>
      <c r="L3454" s="52" t="s">
        <v>2990</v>
      </c>
    </row>
    <row r="3455" spans="1:12" ht="15" customHeight="1" x14ac:dyDescent="0.25">
      <c r="A3455" s="34">
        <v>43001</v>
      </c>
      <c r="B3455" s="33" t="s">
        <v>3002</v>
      </c>
      <c r="C3455" s="171">
        <v>15</v>
      </c>
      <c r="D3455" s="35" t="s">
        <v>140</v>
      </c>
      <c r="E3455" s="44" t="s">
        <v>1191</v>
      </c>
      <c r="F3455" s="200">
        <v>197.5</v>
      </c>
      <c r="G3455" s="40" t="s">
        <v>71</v>
      </c>
      <c r="H3455" s="40" t="s">
        <v>71</v>
      </c>
      <c r="I3455" s="48" t="s">
        <v>2983</v>
      </c>
      <c r="J3455" s="36" t="s">
        <v>142</v>
      </c>
      <c r="K3455" s="188" t="s">
        <v>2977</v>
      </c>
      <c r="L3455" s="52" t="s">
        <v>2989</v>
      </c>
    </row>
    <row r="3456" spans="1:12" ht="15" customHeight="1" x14ac:dyDescent="0.25">
      <c r="A3456" s="34">
        <v>43001</v>
      </c>
      <c r="B3456" s="33" t="s">
        <v>3002</v>
      </c>
      <c r="C3456" s="171">
        <v>15</v>
      </c>
      <c r="D3456" s="35" t="s">
        <v>268</v>
      </c>
      <c r="E3456" s="44" t="s">
        <v>1248</v>
      </c>
      <c r="F3456" s="200">
        <v>23</v>
      </c>
      <c r="G3456" s="40" t="s">
        <v>71</v>
      </c>
      <c r="H3456" s="40" t="s">
        <v>1249</v>
      </c>
      <c r="I3456" s="48" t="s">
        <v>2983</v>
      </c>
      <c r="J3456" s="36" t="s">
        <v>142</v>
      </c>
      <c r="K3456" s="187" t="s">
        <v>2989</v>
      </c>
      <c r="L3456" s="52" t="s">
        <v>2989</v>
      </c>
    </row>
    <row r="3457" spans="1:12" ht="15" customHeight="1" x14ac:dyDescent="0.25">
      <c r="A3457" s="34">
        <v>43001</v>
      </c>
      <c r="B3457" s="33" t="s">
        <v>3002</v>
      </c>
      <c r="C3457" s="171">
        <v>15</v>
      </c>
      <c r="D3457" s="35" t="s">
        <v>370</v>
      </c>
      <c r="E3457" s="44" t="s">
        <v>1250</v>
      </c>
      <c r="F3457" s="200">
        <v>250</v>
      </c>
      <c r="G3457" s="40" t="s">
        <v>71</v>
      </c>
      <c r="H3457" s="40" t="s">
        <v>71</v>
      </c>
      <c r="I3457" s="48" t="s">
        <v>2983</v>
      </c>
      <c r="J3457" s="36" t="s">
        <v>142</v>
      </c>
      <c r="K3457" s="188" t="s">
        <v>2980</v>
      </c>
      <c r="L3457" s="52" t="s">
        <v>2989</v>
      </c>
    </row>
    <row r="3458" spans="1:12" ht="15" customHeight="1" x14ac:dyDescent="0.25">
      <c r="A3458" s="34">
        <v>43001</v>
      </c>
      <c r="B3458" s="33" t="s">
        <v>3002</v>
      </c>
      <c r="C3458" s="171">
        <v>56</v>
      </c>
      <c r="D3458" s="35" t="s">
        <v>1251</v>
      </c>
      <c r="E3458" s="44" t="s">
        <v>245</v>
      </c>
      <c r="F3458" s="200">
        <v>20298</v>
      </c>
      <c r="G3458" s="40">
        <v>3019</v>
      </c>
      <c r="H3458" s="40" t="s">
        <v>1252</v>
      </c>
      <c r="I3458" s="48" t="s">
        <v>2983</v>
      </c>
      <c r="J3458" s="36" t="s">
        <v>118</v>
      </c>
      <c r="K3458" s="186" t="s">
        <v>2216</v>
      </c>
      <c r="L3458" s="52" t="s">
        <v>2990</v>
      </c>
    </row>
    <row r="3459" spans="1:12" ht="15" customHeight="1" x14ac:dyDescent="0.25">
      <c r="A3459" s="34">
        <v>43002</v>
      </c>
      <c r="B3459" s="33" t="s">
        <v>3002</v>
      </c>
      <c r="C3459" s="171">
        <v>16</v>
      </c>
      <c r="D3459" s="35" t="s">
        <v>143</v>
      </c>
      <c r="E3459" s="44" t="s">
        <v>1259</v>
      </c>
      <c r="F3459" s="200">
        <v>37</v>
      </c>
      <c r="G3459" s="40" t="s">
        <v>71</v>
      </c>
      <c r="H3459" s="40" t="s">
        <v>71</v>
      </c>
      <c r="I3459" s="48" t="s">
        <v>2983</v>
      </c>
      <c r="J3459" s="36" t="s">
        <v>142</v>
      </c>
      <c r="K3459" s="188" t="s">
        <v>2977</v>
      </c>
      <c r="L3459" s="52" t="s">
        <v>2989</v>
      </c>
    </row>
    <row r="3460" spans="1:12" ht="15" customHeight="1" x14ac:dyDescent="0.25">
      <c r="A3460" s="34">
        <v>43002</v>
      </c>
      <c r="B3460" s="33" t="s">
        <v>3002</v>
      </c>
      <c r="C3460" s="171">
        <v>16</v>
      </c>
      <c r="D3460" s="35" t="s">
        <v>143</v>
      </c>
      <c r="E3460" s="44" t="s">
        <v>760</v>
      </c>
      <c r="F3460" s="200">
        <v>34</v>
      </c>
      <c r="G3460" s="40" t="s">
        <v>71</v>
      </c>
      <c r="H3460" s="40" t="s">
        <v>71</v>
      </c>
      <c r="I3460" s="48" t="s">
        <v>2983</v>
      </c>
      <c r="J3460" s="36" t="s">
        <v>142</v>
      </c>
      <c r="K3460" s="188" t="s">
        <v>2977</v>
      </c>
      <c r="L3460" s="52" t="s">
        <v>2989</v>
      </c>
    </row>
    <row r="3461" spans="1:12" ht="15" customHeight="1" x14ac:dyDescent="0.25">
      <c r="A3461" s="34">
        <v>43002</v>
      </c>
      <c r="B3461" s="33" t="s">
        <v>3002</v>
      </c>
      <c r="C3461" s="171">
        <v>16</v>
      </c>
      <c r="D3461" s="35" t="s">
        <v>143</v>
      </c>
      <c r="E3461" s="44" t="s">
        <v>1260</v>
      </c>
      <c r="F3461" s="200">
        <v>340</v>
      </c>
      <c r="G3461" s="40" t="s">
        <v>71</v>
      </c>
      <c r="H3461" s="40" t="s">
        <v>71</v>
      </c>
      <c r="I3461" s="48" t="s">
        <v>2983</v>
      </c>
      <c r="J3461" s="36" t="s">
        <v>142</v>
      </c>
      <c r="K3461" s="188" t="s">
        <v>2977</v>
      </c>
      <c r="L3461" s="52" t="s">
        <v>2989</v>
      </c>
    </row>
    <row r="3462" spans="1:12" ht="15" customHeight="1" x14ac:dyDescent="0.25">
      <c r="A3462" s="34">
        <v>43002</v>
      </c>
      <c r="B3462" s="33" t="s">
        <v>3002</v>
      </c>
      <c r="C3462" s="171">
        <v>57</v>
      </c>
      <c r="D3462" s="35" t="s">
        <v>271</v>
      </c>
      <c r="E3462" s="44" t="s">
        <v>570</v>
      </c>
      <c r="F3462" s="200">
        <v>1010</v>
      </c>
      <c r="G3462" s="48">
        <v>1248</v>
      </c>
      <c r="H3462" s="48" t="s">
        <v>299</v>
      </c>
      <c r="I3462" s="48" t="s">
        <v>2983</v>
      </c>
      <c r="J3462" s="36" t="s">
        <v>118</v>
      </c>
      <c r="K3462" s="188" t="s">
        <v>10</v>
      </c>
      <c r="L3462" s="52" t="s">
        <v>10</v>
      </c>
    </row>
    <row r="3463" spans="1:12" ht="15" customHeight="1" x14ac:dyDescent="0.25">
      <c r="A3463" s="34">
        <v>43002</v>
      </c>
      <c r="B3463" s="33" t="s">
        <v>3002</v>
      </c>
      <c r="C3463" s="171">
        <v>58</v>
      </c>
      <c r="D3463" s="35" t="s">
        <v>271</v>
      </c>
      <c r="E3463" s="44" t="s">
        <v>570</v>
      </c>
      <c r="F3463" s="200">
        <v>910</v>
      </c>
      <c r="G3463" s="48">
        <v>1072</v>
      </c>
      <c r="H3463" s="48" t="s">
        <v>1256</v>
      </c>
      <c r="I3463" s="48" t="s">
        <v>2983</v>
      </c>
      <c r="J3463" s="36" t="s">
        <v>118</v>
      </c>
      <c r="K3463" s="188" t="s">
        <v>10</v>
      </c>
      <c r="L3463" s="52" t="s">
        <v>10</v>
      </c>
    </row>
    <row r="3464" spans="1:12" ht="15" customHeight="1" x14ac:dyDescent="0.25">
      <c r="A3464" s="34">
        <v>43002</v>
      </c>
      <c r="B3464" s="33" t="s">
        <v>3002</v>
      </c>
      <c r="C3464" s="171">
        <v>59</v>
      </c>
      <c r="D3464" s="35" t="s">
        <v>271</v>
      </c>
      <c r="E3464" s="44" t="s">
        <v>570</v>
      </c>
      <c r="F3464" s="200">
        <v>910</v>
      </c>
      <c r="G3464" s="48">
        <v>426</v>
      </c>
      <c r="H3464" s="48" t="s">
        <v>1255</v>
      </c>
      <c r="I3464" s="48" t="s">
        <v>2983</v>
      </c>
      <c r="J3464" s="36" t="s">
        <v>118</v>
      </c>
      <c r="K3464" s="188" t="s">
        <v>10</v>
      </c>
      <c r="L3464" s="52" t="s">
        <v>10</v>
      </c>
    </row>
    <row r="3465" spans="1:12" ht="15" customHeight="1" x14ac:dyDescent="0.25">
      <c r="A3465" s="34">
        <v>43002</v>
      </c>
      <c r="B3465" s="33" t="s">
        <v>3002</v>
      </c>
      <c r="C3465" s="171">
        <v>60</v>
      </c>
      <c r="D3465" s="35" t="s">
        <v>271</v>
      </c>
      <c r="E3465" s="44" t="s">
        <v>570</v>
      </c>
      <c r="F3465" s="200">
        <v>910</v>
      </c>
      <c r="G3465" s="48">
        <v>508</v>
      </c>
      <c r="H3465" s="48" t="s">
        <v>905</v>
      </c>
      <c r="I3465" s="48" t="s">
        <v>2983</v>
      </c>
      <c r="J3465" s="36" t="s">
        <v>118</v>
      </c>
      <c r="K3465" s="188" t="s">
        <v>10</v>
      </c>
      <c r="L3465" s="52" t="s">
        <v>10</v>
      </c>
    </row>
    <row r="3466" spans="1:12" ht="15" customHeight="1" x14ac:dyDescent="0.25">
      <c r="A3466" s="34">
        <v>43002</v>
      </c>
      <c r="B3466" s="33" t="s">
        <v>3002</v>
      </c>
      <c r="C3466" s="171">
        <v>61</v>
      </c>
      <c r="D3466" s="35" t="s">
        <v>271</v>
      </c>
      <c r="E3466" s="44" t="s">
        <v>570</v>
      </c>
      <c r="F3466" s="200">
        <v>910</v>
      </c>
      <c r="G3466" s="48">
        <v>1102</v>
      </c>
      <c r="H3466" s="48" t="s">
        <v>571</v>
      </c>
      <c r="I3466" s="48" t="s">
        <v>2983</v>
      </c>
      <c r="J3466" s="36" t="s">
        <v>118</v>
      </c>
      <c r="K3466" s="188" t="s">
        <v>10</v>
      </c>
      <c r="L3466" s="52" t="s">
        <v>10</v>
      </c>
    </row>
    <row r="3467" spans="1:12" ht="15" customHeight="1" x14ac:dyDescent="0.25">
      <c r="A3467" s="34">
        <v>43002</v>
      </c>
      <c r="B3467" s="33" t="s">
        <v>3002</v>
      </c>
      <c r="C3467" s="171">
        <v>62</v>
      </c>
      <c r="D3467" s="35" t="s">
        <v>271</v>
      </c>
      <c r="E3467" s="39" t="s">
        <v>1253</v>
      </c>
      <c r="F3467" s="200">
        <v>1800</v>
      </c>
      <c r="G3467" s="48">
        <v>3210</v>
      </c>
      <c r="H3467" s="48" t="s">
        <v>1254</v>
      </c>
      <c r="I3467" s="48" t="s">
        <v>2983</v>
      </c>
      <c r="J3467" s="36" t="s">
        <v>118</v>
      </c>
      <c r="K3467" s="188" t="s">
        <v>10</v>
      </c>
      <c r="L3467" s="52" t="s">
        <v>10</v>
      </c>
    </row>
    <row r="3468" spans="1:12" ht="15" customHeight="1" x14ac:dyDescent="0.25">
      <c r="A3468" s="34">
        <v>43002</v>
      </c>
      <c r="B3468" s="33" t="s">
        <v>3002</v>
      </c>
      <c r="C3468" s="171">
        <v>63</v>
      </c>
      <c r="D3468" s="35" t="s">
        <v>711</v>
      </c>
      <c r="E3468" s="39" t="s">
        <v>699</v>
      </c>
      <c r="F3468" s="200">
        <v>1500</v>
      </c>
      <c r="G3468" s="48">
        <v>3891</v>
      </c>
      <c r="H3468" s="48" t="s">
        <v>139</v>
      </c>
      <c r="I3468" s="48" t="s">
        <v>2983</v>
      </c>
      <c r="J3468" s="36" t="s">
        <v>118</v>
      </c>
      <c r="K3468" s="186" t="s">
        <v>2216</v>
      </c>
      <c r="L3468" s="52" t="s">
        <v>2990</v>
      </c>
    </row>
    <row r="3469" spans="1:12" ht="15" customHeight="1" x14ac:dyDescent="0.25">
      <c r="A3469" s="34">
        <v>43002</v>
      </c>
      <c r="B3469" s="33" t="s">
        <v>3002</v>
      </c>
      <c r="C3469" s="171">
        <v>64</v>
      </c>
      <c r="D3469" s="35" t="s">
        <v>711</v>
      </c>
      <c r="E3469" s="39" t="s">
        <v>1257</v>
      </c>
      <c r="F3469" s="200">
        <v>1200</v>
      </c>
      <c r="G3469" s="48">
        <v>3397</v>
      </c>
      <c r="H3469" s="48" t="s">
        <v>1158</v>
      </c>
      <c r="I3469" s="48" t="s">
        <v>2983</v>
      </c>
      <c r="J3469" s="36" t="s">
        <v>118</v>
      </c>
      <c r="K3469" s="186" t="s">
        <v>2216</v>
      </c>
      <c r="L3469" s="52" t="s">
        <v>2990</v>
      </c>
    </row>
    <row r="3470" spans="1:12" ht="15" customHeight="1" x14ac:dyDescent="0.25">
      <c r="A3470" s="34">
        <v>43002</v>
      </c>
      <c r="B3470" s="33" t="s">
        <v>3002</v>
      </c>
      <c r="C3470" s="171">
        <v>65</v>
      </c>
      <c r="D3470" s="35" t="s">
        <v>91</v>
      </c>
      <c r="E3470" s="44" t="s">
        <v>117</v>
      </c>
      <c r="F3470" s="200">
        <v>2399.5</v>
      </c>
      <c r="G3470" s="40">
        <v>3486</v>
      </c>
      <c r="H3470" s="40" t="s">
        <v>757</v>
      </c>
      <c r="I3470" s="48" t="s">
        <v>2983</v>
      </c>
      <c r="J3470" s="36" t="s">
        <v>118</v>
      </c>
      <c r="K3470" s="186" t="s">
        <v>2216</v>
      </c>
      <c r="L3470" s="52" t="s">
        <v>2990</v>
      </c>
    </row>
    <row r="3471" spans="1:12" ht="15" customHeight="1" x14ac:dyDescent="0.25">
      <c r="A3471" s="34">
        <v>43002</v>
      </c>
      <c r="B3471" s="33" t="s">
        <v>3002</v>
      </c>
      <c r="C3471" s="171">
        <v>66</v>
      </c>
      <c r="D3471" s="35" t="s">
        <v>209</v>
      </c>
      <c r="E3471" s="44" t="s">
        <v>117</v>
      </c>
      <c r="F3471" s="200">
        <v>16807.5</v>
      </c>
      <c r="G3471" s="40"/>
      <c r="H3471" s="40"/>
      <c r="I3471" s="48" t="s">
        <v>2983</v>
      </c>
      <c r="J3471" s="36" t="s">
        <v>118</v>
      </c>
      <c r="K3471" s="186" t="s">
        <v>2216</v>
      </c>
      <c r="L3471" s="52" t="s">
        <v>2990</v>
      </c>
    </row>
    <row r="3472" spans="1:12" ht="15" customHeight="1" x14ac:dyDescent="0.25">
      <c r="A3472" s="34">
        <v>43002</v>
      </c>
      <c r="B3472" s="33" t="s">
        <v>3002</v>
      </c>
      <c r="C3472" s="171">
        <v>66</v>
      </c>
      <c r="D3472" s="35" t="s">
        <v>209</v>
      </c>
      <c r="E3472" s="44" t="s">
        <v>117</v>
      </c>
      <c r="F3472" s="200">
        <v>4740</v>
      </c>
      <c r="G3472" s="40"/>
      <c r="H3472" s="40"/>
      <c r="I3472" s="48" t="s">
        <v>2983</v>
      </c>
      <c r="J3472" s="36" t="s">
        <v>118</v>
      </c>
      <c r="K3472" s="186" t="s">
        <v>2216</v>
      </c>
      <c r="L3472" s="52" t="s">
        <v>2990</v>
      </c>
    </row>
    <row r="3473" spans="1:12" ht="15" customHeight="1" x14ac:dyDescent="0.25">
      <c r="A3473" s="34">
        <v>43002</v>
      </c>
      <c r="B3473" s="33" t="s">
        <v>3002</v>
      </c>
      <c r="C3473" s="171">
        <v>67</v>
      </c>
      <c r="D3473" s="35" t="s">
        <v>123</v>
      </c>
      <c r="E3473" s="44" t="s">
        <v>117</v>
      </c>
      <c r="F3473" s="200">
        <v>383</v>
      </c>
      <c r="G3473" s="40"/>
      <c r="H3473" s="40"/>
      <c r="I3473" s="48" t="s">
        <v>2983</v>
      </c>
      <c r="J3473" s="36" t="s">
        <v>118</v>
      </c>
      <c r="K3473" s="186" t="s">
        <v>2216</v>
      </c>
      <c r="L3473" s="52" t="s">
        <v>2990</v>
      </c>
    </row>
    <row r="3474" spans="1:12" ht="15" customHeight="1" x14ac:dyDescent="0.25">
      <c r="A3474" s="34">
        <v>43002</v>
      </c>
      <c r="B3474" s="33" t="s">
        <v>3002</v>
      </c>
      <c r="C3474" s="171">
        <v>67</v>
      </c>
      <c r="D3474" s="35" t="s">
        <v>123</v>
      </c>
      <c r="E3474" s="44" t="s">
        <v>117</v>
      </c>
      <c r="F3474" s="200">
        <v>109.5</v>
      </c>
      <c r="G3474" s="40"/>
      <c r="H3474" s="40"/>
      <c r="I3474" s="48" t="s">
        <v>2983</v>
      </c>
      <c r="J3474" s="36" t="s">
        <v>118</v>
      </c>
      <c r="K3474" s="186" t="s">
        <v>2216</v>
      </c>
      <c r="L3474" s="52" t="s">
        <v>2990</v>
      </c>
    </row>
    <row r="3475" spans="1:12" ht="15" customHeight="1" x14ac:dyDescent="0.25">
      <c r="A3475" s="34">
        <v>43002</v>
      </c>
      <c r="B3475" s="33" t="s">
        <v>3002</v>
      </c>
      <c r="C3475" s="171">
        <v>67</v>
      </c>
      <c r="D3475" s="35" t="s">
        <v>123</v>
      </c>
      <c r="E3475" s="44" t="s">
        <v>117</v>
      </c>
      <c r="F3475" s="200">
        <v>752.5</v>
      </c>
      <c r="G3475" s="40"/>
      <c r="H3475" s="40"/>
      <c r="I3475" s="48" t="s">
        <v>2983</v>
      </c>
      <c r="J3475" s="36" t="s">
        <v>118</v>
      </c>
      <c r="K3475" s="186" t="s">
        <v>2216</v>
      </c>
      <c r="L3475" s="52" t="s">
        <v>2990</v>
      </c>
    </row>
    <row r="3476" spans="1:12" ht="15" customHeight="1" x14ac:dyDescent="0.25">
      <c r="A3476" s="34">
        <v>43002</v>
      </c>
      <c r="B3476" s="33" t="s">
        <v>3002</v>
      </c>
      <c r="C3476" s="171">
        <v>68</v>
      </c>
      <c r="D3476" s="35" t="s">
        <v>91</v>
      </c>
      <c r="E3476" s="44" t="s">
        <v>117</v>
      </c>
      <c r="F3476" s="200">
        <v>1146.25</v>
      </c>
      <c r="G3476" s="40"/>
      <c r="H3476" s="40"/>
      <c r="I3476" s="48" t="s">
        <v>2983</v>
      </c>
      <c r="J3476" s="36" t="s">
        <v>118</v>
      </c>
      <c r="K3476" s="186" t="s">
        <v>2216</v>
      </c>
      <c r="L3476" s="52" t="s">
        <v>2990</v>
      </c>
    </row>
    <row r="3477" spans="1:12" ht="15" customHeight="1" x14ac:dyDescent="0.25">
      <c r="A3477" s="34">
        <v>43002</v>
      </c>
      <c r="B3477" s="33" t="s">
        <v>3002</v>
      </c>
      <c r="C3477" s="171">
        <v>69</v>
      </c>
      <c r="D3477" s="35" t="s">
        <v>91</v>
      </c>
      <c r="E3477" s="44" t="s">
        <v>117</v>
      </c>
      <c r="F3477" s="200">
        <v>125</v>
      </c>
      <c r="G3477" s="40">
        <v>488</v>
      </c>
      <c r="H3477" s="40" t="s">
        <v>1098</v>
      </c>
      <c r="I3477" s="48" t="s">
        <v>2983</v>
      </c>
      <c r="J3477" s="36" t="s">
        <v>118</v>
      </c>
      <c r="K3477" s="186" t="s">
        <v>2216</v>
      </c>
      <c r="L3477" s="52" t="s">
        <v>2990</v>
      </c>
    </row>
    <row r="3478" spans="1:12" ht="15" customHeight="1" x14ac:dyDescent="0.25">
      <c r="A3478" s="34">
        <v>43002</v>
      </c>
      <c r="B3478" s="33" t="s">
        <v>3002</v>
      </c>
      <c r="C3478" s="171">
        <v>70</v>
      </c>
      <c r="D3478" s="35" t="s">
        <v>91</v>
      </c>
      <c r="E3478" s="44" t="s">
        <v>117</v>
      </c>
      <c r="F3478" s="200">
        <v>371</v>
      </c>
      <c r="G3478" s="40">
        <v>3137</v>
      </c>
      <c r="H3478" s="40" t="s">
        <v>1258</v>
      </c>
      <c r="I3478" s="48" t="s">
        <v>2983</v>
      </c>
      <c r="J3478" s="36" t="s">
        <v>118</v>
      </c>
      <c r="K3478" s="186" t="s">
        <v>2216</v>
      </c>
      <c r="L3478" s="52" t="s">
        <v>2990</v>
      </c>
    </row>
    <row r="3479" spans="1:12" ht="15" customHeight="1" x14ac:dyDescent="0.25">
      <c r="A3479" s="34">
        <v>43002</v>
      </c>
      <c r="B3479" s="33" t="s">
        <v>3002</v>
      </c>
      <c r="C3479" s="171">
        <v>71</v>
      </c>
      <c r="D3479" s="35" t="s">
        <v>91</v>
      </c>
      <c r="E3479" s="44" t="s">
        <v>117</v>
      </c>
      <c r="F3479" s="200">
        <v>308</v>
      </c>
      <c r="G3479" s="40">
        <v>3260</v>
      </c>
      <c r="H3479" s="40" t="s">
        <v>653</v>
      </c>
      <c r="I3479" s="48" t="s">
        <v>2983</v>
      </c>
      <c r="J3479" s="36" t="s">
        <v>118</v>
      </c>
      <c r="K3479" s="186" t="s">
        <v>2216</v>
      </c>
      <c r="L3479" s="52" t="s">
        <v>2990</v>
      </c>
    </row>
    <row r="3480" spans="1:12" ht="15" customHeight="1" x14ac:dyDescent="0.25">
      <c r="A3480" s="34">
        <v>43003</v>
      </c>
      <c r="B3480" s="33" t="s">
        <v>3002</v>
      </c>
      <c r="C3480" s="171">
        <v>18</v>
      </c>
      <c r="D3480" s="35" t="s">
        <v>1044</v>
      </c>
      <c r="E3480" s="44" t="s">
        <v>159</v>
      </c>
      <c r="F3480" s="200">
        <v>83</v>
      </c>
      <c r="G3480" s="40" t="s">
        <v>71</v>
      </c>
      <c r="H3480" s="40" t="s">
        <v>71</v>
      </c>
      <c r="I3480" s="48" t="s">
        <v>2983</v>
      </c>
      <c r="J3480" s="36" t="s">
        <v>142</v>
      </c>
      <c r="K3480" s="187" t="s">
        <v>2989</v>
      </c>
      <c r="L3480" s="52" t="s">
        <v>2989</v>
      </c>
    </row>
    <row r="3481" spans="1:12" ht="15" customHeight="1" x14ac:dyDescent="0.25">
      <c r="A3481" s="34">
        <v>43003</v>
      </c>
      <c r="B3481" s="33" t="s">
        <v>3002</v>
      </c>
      <c r="C3481" s="171">
        <v>72</v>
      </c>
      <c r="D3481" s="35" t="s">
        <v>271</v>
      </c>
      <c r="E3481" s="39" t="s">
        <v>1261</v>
      </c>
      <c r="F3481" s="200">
        <v>5000</v>
      </c>
      <c r="G3481" s="48">
        <v>4470</v>
      </c>
      <c r="H3481" s="48" t="s">
        <v>1185</v>
      </c>
      <c r="I3481" s="48" t="s">
        <v>2983</v>
      </c>
      <c r="J3481" s="36" t="s">
        <v>118</v>
      </c>
      <c r="K3481" s="186" t="s">
        <v>2216</v>
      </c>
      <c r="L3481" s="52" t="s">
        <v>2990</v>
      </c>
    </row>
    <row r="3482" spans="1:12" ht="15" customHeight="1" x14ac:dyDescent="0.25">
      <c r="A3482" s="34">
        <v>43003</v>
      </c>
      <c r="B3482" s="33" t="s">
        <v>3002</v>
      </c>
      <c r="C3482" s="171">
        <v>73</v>
      </c>
      <c r="D3482" s="35" t="s">
        <v>271</v>
      </c>
      <c r="E3482" s="39" t="s">
        <v>1261</v>
      </c>
      <c r="F3482" s="200">
        <v>5000</v>
      </c>
      <c r="G3482" s="48">
        <v>4801</v>
      </c>
      <c r="H3482" s="48" t="s">
        <v>1262</v>
      </c>
      <c r="I3482" s="48" t="s">
        <v>2983</v>
      </c>
      <c r="J3482" s="36" t="s">
        <v>118</v>
      </c>
      <c r="K3482" s="186" t="s">
        <v>2216</v>
      </c>
      <c r="L3482" s="52" t="s">
        <v>2990</v>
      </c>
    </row>
    <row r="3483" spans="1:12" ht="15" customHeight="1" x14ac:dyDescent="0.25">
      <c r="A3483" s="34">
        <v>43003</v>
      </c>
      <c r="B3483" s="33" t="s">
        <v>3002</v>
      </c>
      <c r="C3483" s="171">
        <v>75</v>
      </c>
      <c r="D3483" s="35" t="s">
        <v>271</v>
      </c>
      <c r="E3483" s="39" t="s">
        <v>1264</v>
      </c>
      <c r="F3483" s="200">
        <v>2000</v>
      </c>
      <c r="G3483" s="48">
        <v>4800</v>
      </c>
      <c r="H3483" s="48" t="s">
        <v>1232</v>
      </c>
      <c r="I3483" s="48" t="s">
        <v>2983</v>
      </c>
      <c r="J3483" s="36" t="s">
        <v>118</v>
      </c>
      <c r="K3483" s="186" t="s">
        <v>2216</v>
      </c>
      <c r="L3483" s="52" t="s">
        <v>2990</v>
      </c>
    </row>
    <row r="3484" spans="1:12" ht="15" customHeight="1" x14ac:dyDescent="0.25">
      <c r="A3484" s="34">
        <v>43003</v>
      </c>
      <c r="B3484" s="33" t="s">
        <v>3002</v>
      </c>
      <c r="C3484" s="171">
        <v>76</v>
      </c>
      <c r="D3484" s="35" t="s">
        <v>134</v>
      </c>
      <c r="E3484" s="44" t="s">
        <v>553</v>
      </c>
      <c r="F3484" s="200">
        <v>375</v>
      </c>
      <c r="G3484" s="48">
        <v>1600</v>
      </c>
      <c r="H3484" s="48" t="s">
        <v>1265</v>
      </c>
      <c r="I3484" s="48" t="s">
        <v>2983</v>
      </c>
      <c r="J3484" s="36" t="s">
        <v>118</v>
      </c>
      <c r="K3484" s="186" t="s">
        <v>2216</v>
      </c>
      <c r="L3484" s="52" t="s">
        <v>2990</v>
      </c>
    </row>
    <row r="3485" spans="1:12" ht="15" customHeight="1" x14ac:dyDescent="0.25">
      <c r="A3485" s="34">
        <v>43003</v>
      </c>
      <c r="B3485" s="33" t="s">
        <v>3002</v>
      </c>
      <c r="C3485" s="171">
        <v>80</v>
      </c>
      <c r="D3485" s="35" t="s">
        <v>127</v>
      </c>
      <c r="E3485" s="39" t="s">
        <v>1034</v>
      </c>
      <c r="F3485" s="200">
        <v>181.5</v>
      </c>
      <c r="G3485" s="48">
        <v>1758</v>
      </c>
      <c r="H3485" s="48" t="s">
        <v>995</v>
      </c>
      <c r="I3485" s="48" t="s">
        <v>2983</v>
      </c>
      <c r="J3485" s="36" t="s">
        <v>118</v>
      </c>
      <c r="K3485" s="186" t="s">
        <v>2216</v>
      </c>
      <c r="L3485" s="52" t="s">
        <v>2990</v>
      </c>
    </row>
    <row r="3486" spans="1:12" ht="15" customHeight="1" x14ac:dyDescent="0.25">
      <c r="A3486" s="34">
        <v>43003</v>
      </c>
      <c r="B3486" s="33" t="s">
        <v>3002</v>
      </c>
      <c r="C3486" s="171">
        <v>81</v>
      </c>
      <c r="D3486" s="35" t="s">
        <v>127</v>
      </c>
      <c r="E3486" s="39" t="s">
        <v>1034</v>
      </c>
      <c r="F3486" s="200">
        <v>181.5</v>
      </c>
      <c r="G3486" s="48">
        <v>2589</v>
      </c>
      <c r="H3486" s="48" t="s">
        <v>726</v>
      </c>
      <c r="I3486" s="48" t="s">
        <v>2983</v>
      </c>
      <c r="J3486" s="36" t="s">
        <v>118</v>
      </c>
      <c r="K3486" s="186" t="s">
        <v>2216</v>
      </c>
      <c r="L3486" s="52" t="s">
        <v>2990</v>
      </c>
    </row>
    <row r="3487" spans="1:12" ht="15" customHeight="1" x14ac:dyDescent="0.25">
      <c r="A3487" s="34">
        <v>43003</v>
      </c>
      <c r="B3487" s="33" t="s">
        <v>3002</v>
      </c>
      <c r="C3487" s="171">
        <v>82</v>
      </c>
      <c r="D3487" s="35" t="s">
        <v>127</v>
      </c>
      <c r="E3487" s="39" t="s">
        <v>1034</v>
      </c>
      <c r="F3487" s="200">
        <v>137.5</v>
      </c>
      <c r="G3487" s="48">
        <v>4104</v>
      </c>
      <c r="H3487" s="48" t="s">
        <v>392</v>
      </c>
      <c r="I3487" s="48" t="s">
        <v>2983</v>
      </c>
      <c r="J3487" s="36" t="s">
        <v>118</v>
      </c>
      <c r="K3487" s="186" t="s">
        <v>2216</v>
      </c>
      <c r="L3487" s="52" t="s">
        <v>2990</v>
      </c>
    </row>
    <row r="3488" spans="1:12" ht="15" customHeight="1" x14ac:dyDescent="0.25">
      <c r="A3488" s="34">
        <v>43003</v>
      </c>
      <c r="B3488" s="33" t="s">
        <v>3002</v>
      </c>
      <c r="C3488" s="171">
        <v>99</v>
      </c>
      <c r="D3488" s="35" t="s">
        <v>1270</v>
      </c>
      <c r="E3488" s="44" t="s">
        <v>117</v>
      </c>
      <c r="F3488" s="200">
        <v>8010</v>
      </c>
      <c r="G3488" s="40"/>
      <c r="H3488" s="40"/>
      <c r="I3488" s="48" t="s">
        <v>2983</v>
      </c>
      <c r="J3488" s="36" t="s">
        <v>118</v>
      </c>
      <c r="K3488" s="186" t="s">
        <v>2216</v>
      </c>
      <c r="L3488" s="52" t="s">
        <v>2990</v>
      </c>
    </row>
    <row r="3489" spans="1:12" ht="15" customHeight="1" x14ac:dyDescent="0.25">
      <c r="A3489" s="34">
        <v>43003</v>
      </c>
      <c r="B3489" s="33" t="s">
        <v>3002</v>
      </c>
      <c r="C3489" s="171">
        <v>99</v>
      </c>
      <c r="D3489" s="35" t="s">
        <v>1270</v>
      </c>
      <c r="E3489" s="44" t="s">
        <v>117</v>
      </c>
      <c r="F3489" s="200">
        <v>3482</v>
      </c>
      <c r="G3489" s="40">
        <v>4221</v>
      </c>
      <c r="H3489" s="40" t="s">
        <v>1271</v>
      </c>
      <c r="I3489" s="48" t="s">
        <v>2983</v>
      </c>
      <c r="J3489" s="36" t="s">
        <v>118</v>
      </c>
      <c r="K3489" s="186" t="s">
        <v>2216</v>
      </c>
      <c r="L3489" s="52" t="s">
        <v>2990</v>
      </c>
    </row>
    <row r="3490" spans="1:12" ht="15" customHeight="1" x14ac:dyDescent="0.25">
      <c r="A3490" s="34">
        <v>43003</v>
      </c>
      <c r="B3490" s="33" t="s">
        <v>3002</v>
      </c>
      <c r="C3490" s="171">
        <v>99</v>
      </c>
      <c r="D3490" s="35" t="s">
        <v>1270</v>
      </c>
      <c r="E3490" s="44" t="s">
        <v>117</v>
      </c>
      <c r="F3490" s="200">
        <v>6251</v>
      </c>
      <c r="G3490" s="40">
        <v>3571</v>
      </c>
      <c r="H3490" s="40" t="s">
        <v>62</v>
      </c>
      <c r="I3490" s="48" t="s">
        <v>2983</v>
      </c>
      <c r="J3490" s="36" t="s">
        <v>118</v>
      </c>
      <c r="K3490" s="186" t="s">
        <v>2216</v>
      </c>
      <c r="L3490" s="52" t="s">
        <v>2990</v>
      </c>
    </row>
    <row r="3491" spans="1:12" ht="15" customHeight="1" x14ac:dyDescent="0.25">
      <c r="A3491" s="34">
        <v>43003</v>
      </c>
      <c r="B3491" s="33" t="s">
        <v>3002</v>
      </c>
      <c r="C3491" s="171">
        <v>99</v>
      </c>
      <c r="D3491" s="35" t="s">
        <v>1270</v>
      </c>
      <c r="E3491" s="44" t="s">
        <v>117</v>
      </c>
      <c r="F3491" s="200">
        <v>8010</v>
      </c>
      <c r="G3491" s="40">
        <v>3280</v>
      </c>
      <c r="H3491" s="40" t="s">
        <v>1272</v>
      </c>
      <c r="I3491" s="48" t="s">
        <v>2983</v>
      </c>
      <c r="J3491" s="36" t="s">
        <v>118</v>
      </c>
      <c r="K3491" s="186" t="s">
        <v>2216</v>
      </c>
      <c r="L3491" s="52" t="s">
        <v>2990</v>
      </c>
    </row>
    <row r="3492" spans="1:12" ht="15" customHeight="1" x14ac:dyDescent="0.25">
      <c r="A3492" s="34">
        <v>43003</v>
      </c>
      <c r="B3492" s="33" t="s">
        <v>3002</v>
      </c>
      <c r="C3492" s="171">
        <v>99</v>
      </c>
      <c r="D3492" s="35" t="s">
        <v>1270</v>
      </c>
      <c r="E3492" s="44" t="s">
        <v>117</v>
      </c>
      <c r="F3492" s="200">
        <v>2084</v>
      </c>
      <c r="G3492" s="40">
        <v>2512</v>
      </c>
      <c r="H3492" s="40" t="s">
        <v>1273</v>
      </c>
      <c r="I3492" s="48" t="s">
        <v>2983</v>
      </c>
      <c r="J3492" s="36" t="s">
        <v>118</v>
      </c>
      <c r="K3492" s="186" t="s">
        <v>2216</v>
      </c>
      <c r="L3492" s="52" t="s">
        <v>2990</v>
      </c>
    </row>
    <row r="3493" spans="1:12" ht="15" customHeight="1" x14ac:dyDescent="0.25">
      <c r="A3493" s="34">
        <v>43003</v>
      </c>
      <c r="B3493" s="33" t="s">
        <v>3002</v>
      </c>
      <c r="C3493" s="171">
        <v>99</v>
      </c>
      <c r="D3493" s="35" t="s">
        <v>1270</v>
      </c>
      <c r="E3493" s="47" t="s">
        <v>117</v>
      </c>
      <c r="F3493" s="200">
        <v>2084</v>
      </c>
      <c r="G3493" s="48">
        <v>4265</v>
      </c>
      <c r="H3493" s="48" t="s">
        <v>1274</v>
      </c>
      <c r="I3493" s="51" t="s">
        <v>2983</v>
      </c>
      <c r="J3493" s="63" t="s">
        <v>118</v>
      </c>
      <c r="K3493" s="178" t="s">
        <v>2216</v>
      </c>
      <c r="L3493" s="31" t="s">
        <v>2990</v>
      </c>
    </row>
    <row r="3494" spans="1:12" ht="15" customHeight="1" x14ac:dyDescent="0.25">
      <c r="A3494" s="34">
        <v>43003</v>
      </c>
      <c r="B3494" s="33" t="s">
        <v>3002</v>
      </c>
      <c r="C3494" s="171">
        <v>99</v>
      </c>
      <c r="D3494" s="35" t="s">
        <v>1270</v>
      </c>
      <c r="E3494" s="47" t="s">
        <v>117</v>
      </c>
      <c r="F3494" s="200">
        <v>2084</v>
      </c>
      <c r="G3494" s="48">
        <v>3557</v>
      </c>
      <c r="H3494" s="48" t="s">
        <v>1275</v>
      </c>
      <c r="I3494" s="58" t="s">
        <v>2983</v>
      </c>
      <c r="J3494" s="63" t="s">
        <v>118</v>
      </c>
      <c r="K3494" s="178" t="s">
        <v>2216</v>
      </c>
      <c r="L3494" s="31" t="s">
        <v>2990</v>
      </c>
    </row>
    <row r="3495" spans="1:12" ht="15" customHeight="1" x14ac:dyDescent="0.25">
      <c r="A3495" s="34">
        <v>43003</v>
      </c>
      <c r="B3495" s="33" t="s">
        <v>3002</v>
      </c>
      <c r="C3495" s="171">
        <v>99</v>
      </c>
      <c r="D3495" s="35" t="s">
        <v>1270</v>
      </c>
      <c r="E3495" s="47" t="s">
        <v>117</v>
      </c>
      <c r="F3495" s="200">
        <v>2084</v>
      </c>
      <c r="G3495" s="40">
        <v>4208</v>
      </c>
      <c r="H3495" s="40" t="s">
        <v>1276</v>
      </c>
      <c r="I3495" s="58" t="s">
        <v>2983</v>
      </c>
      <c r="J3495" s="63" t="s">
        <v>118</v>
      </c>
      <c r="K3495" s="178" t="s">
        <v>2216</v>
      </c>
      <c r="L3495" s="31" t="s">
        <v>2990</v>
      </c>
    </row>
    <row r="3496" spans="1:12" ht="15" customHeight="1" x14ac:dyDescent="0.25">
      <c r="A3496" s="34">
        <v>43003</v>
      </c>
      <c r="B3496" s="33" t="s">
        <v>3002</v>
      </c>
      <c r="C3496" s="171">
        <v>100</v>
      </c>
      <c r="D3496" s="35" t="s">
        <v>1268</v>
      </c>
      <c r="E3496" s="44" t="s">
        <v>117</v>
      </c>
      <c r="F3496" s="200">
        <v>1477</v>
      </c>
      <c r="G3496" s="40"/>
      <c r="H3496" s="40"/>
      <c r="I3496" s="48" t="s">
        <v>2983</v>
      </c>
      <c r="J3496" s="36" t="s">
        <v>118</v>
      </c>
      <c r="K3496" s="186" t="s">
        <v>2216</v>
      </c>
      <c r="L3496" s="52" t="s">
        <v>2990</v>
      </c>
    </row>
    <row r="3497" spans="1:12" ht="15" customHeight="1" x14ac:dyDescent="0.25">
      <c r="A3497" s="34">
        <v>43003</v>
      </c>
      <c r="B3497" s="33" t="s">
        <v>3002</v>
      </c>
      <c r="C3497" s="171">
        <v>100</v>
      </c>
      <c r="D3497" s="35" t="s">
        <v>1268</v>
      </c>
      <c r="E3497" s="44" t="s">
        <v>117</v>
      </c>
      <c r="F3497" s="200">
        <v>556.5</v>
      </c>
      <c r="G3497" s="40">
        <v>4162</v>
      </c>
      <c r="H3497" s="40" t="s">
        <v>1269</v>
      </c>
      <c r="I3497" s="48" t="s">
        <v>2983</v>
      </c>
      <c r="J3497" s="36" t="s">
        <v>118</v>
      </c>
      <c r="K3497" s="186" t="s">
        <v>2216</v>
      </c>
      <c r="L3497" s="52" t="s">
        <v>2990</v>
      </c>
    </row>
    <row r="3498" spans="1:12" ht="15" customHeight="1" x14ac:dyDescent="0.25">
      <c r="A3498" s="34">
        <v>43003</v>
      </c>
      <c r="B3498" s="33" t="s">
        <v>3002</v>
      </c>
      <c r="C3498" s="171">
        <v>100</v>
      </c>
      <c r="D3498" s="35" t="s">
        <v>1268</v>
      </c>
      <c r="E3498" s="44" t="s">
        <v>117</v>
      </c>
      <c r="F3498" s="200">
        <v>2072</v>
      </c>
      <c r="G3498" s="40"/>
      <c r="H3498" s="40"/>
      <c r="I3498" s="48" t="s">
        <v>2983</v>
      </c>
      <c r="J3498" s="36" t="s">
        <v>118</v>
      </c>
      <c r="K3498" s="186" t="s">
        <v>2216</v>
      </c>
      <c r="L3498" s="52" t="s">
        <v>2990</v>
      </c>
    </row>
    <row r="3499" spans="1:12" ht="15" customHeight="1" x14ac:dyDescent="0.25">
      <c r="A3499" s="34">
        <v>43003</v>
      </c>
      <c r="B3499" s="33" t="s">
        <v>3002</v>
      </c>
      <c r="C3499" s="171">
        <v>100</v>
      </c>
      <c r="D3499" s="35" t="s">
        <v>1268</v>
      </c>
      <c r="E3499" s="44" t="s">
        <v>117</v>
      </c>
      <c r="F3499" s="200">
        <v>3358</v>
      </c>
      <c r="G3499" s="40"/>
      <c r="H3499" s="40"/>
      <c r="I3499" s="48" t="s">
        <v>2983</v>
      </c>
      <c r="J3499" s="36" t="s">
        <v>118</v>
      </c>
      <c r="K3499" s="186" t="s">
        <v>2216</v>
      </c>
      <c r="L3499" s="52" t="s">
        <v>2990</v>
      </c>
    </row>
    <row r="3500" spans="1:12" ht="15" customHeight="1" x14ac:dyDescent="0.25">
      <c r="A3500" s="34">
        <v>43003</v>
      </c>
      <c r="B3500" s="33" t="s">
        <v>3002</v>
      </c>
      <c r="C3500" s="171">
        <v>100</v>
      </c>
      <c r="D3500" s="35" t="s">
        <v>1268</v>
      </c>
      <c r="E3500" s="44" t="s">
        <v>117</v>
      </c>
      <c r="F3500" s="200">
        <v>166</v>
      </c>
      <c r="G3500" s="40"/>
      <c r="H3500" s="40"/>
      <c r="I3500" s="48" t="s">
        <v>2983</v>
      </c>
      <c r="J3500" s="36" t="s">
        <v>118</v>
      </c>
      <c r="K3500" s="186" t="s">
        <v>2216</v>
      </c>
      <c r="L3500" s="52" t="s">
        <v>2990</v>
      </c>
    </row>
    <row r="3501" spans="1:12" ht="15" customHeight="1" x14ac:dyDescent="0.25">
      <c r="A3501" s="34">
        <v>43003</v>
      </c>
      <c r="B3501" s="33" t="s">
        <v>3002</v>
      </c>
      <c r="C3501" s="171">
        <v>100</v>
      </c>
      <c r="D3501" s="35" t="s">
        <v>1268</v>
      </c>
      <c r="E3501" s="44" t="s">
        <v>117</v>
      </c>
      <c r="F3501" s="200">
        <v>261.5</v>
      </c>
      <c r="G3501" s="40"/>
      <c r="H3501" s="40"/>
      <c r="I3501" s="48" t="s">
        <v>2983</v>
      </c>
      <c r="J3501" s="36" t="s">
        <v>118</v>
      </c>
      <c r="K3501" s="186" t="s">
        <v>2216</v>
      </c>
      <c r="L3501" s="52" t="s">
        <v>2990</v>
      </c>
    </row>
    <row r="3502" spans="1:12" ht="15" customHeight="1" x14ac:dyDescent="0.25">
      <c r="A3502" s="34">
        <v>43003</v>
      </c>
      <c r="B3502" s="33" t="s">
        <v>3002</v>
      </c>
      <c r="C3502" s="171">
        <v>100</v>
      </c>
      <c r="D3502" s="35" t="s">
        <v>1268</v>
      </c>
      <c r="E3502" s="44" t="s">
        <v>117</v>
      </c>
      <c r="F3502" s="200">
        <v>5200</v>
      </c>
      <c r="G3502" s="40"/>
      <c r="H3502" s="40"/>
      <c r="I3502" s="48" t="s">
        <v>2983</v>
      </c>
      <c r="J3502" s="36" t="s">
        <v>118</v>
      </c>
      <c r="K3502" s="186" t="s">
        <v>2216</v>
      </c>
      <c r="L3502" s="52" t="s">
        <v>2990</v>
      </c>
    </row>
    <row r="3503" spans="1:12" ht="15" customHeight="1" x14ac:dyDescent="0.25">
      <c r="A3503" s="34">
        <v>43003</v>
      </c>
      <c r="B3503" s="33" t="s">
        <v>3002</v>
      </c>
      <c r="C3503" s="171">
        <v>101</v>
      </c>
      <c r="D3503" s="35" t="s">
        <v>625</v>
      </c>
      <c r="E3503" s="44" t="s">
        <v>117</v>
      </c>
      <c r="F3503" s="200">
        <v>645</v>
      </c>
      <c r="G3503" s="40"/>
      <c r="H3503" s="40"/>
      <c r="I3503" s="48" t="s">
        <v>2983</v>
      </c>
      <c r="J3503" s="36" t="s">
        <v>118</v>
      </c>
      <c r="K3503" s="186" t="s">
        <v>2216</v>
      </c>
      <c r="L3503" s="52" t="s">
        <v>2990</v>
      </c>
    </row>
    <row r="3504" spans="1:12" ht="15" customHeight="1" x14ac:dyDescent="0.25">
      <c r="A3504" s="34">
        <v>43003</v>
      </c>
      <c r="B3504" s="33" t="s">
        <v>3002</v>
      </c>
      <c r="C3504" s="171">
        <v>104</v>
      </c>
      <c r="D3504" s="35" t="s">
        <v>1266</v>
      </c>
      <c r="E3504" s="44" t="s">
        <v>1267</v>
      </c>
      <c r="F3504" s="200">
        <v>5734.75</v>
      </c>
      <c r="G3504" s="40" t="s">
        <v>71</v>
      </c>
      <c r="H3504" s="40" t="s">
        <v>100</v>
      </c>
      <c r="I3504" s="48" t="s">
        <v>2983</v>
      </c>
      <c r="J3504" s="36" t="s">
        <v>118</v>
      </c>
      <c r="K3504" s="186" t="s">
        <v>2216</v>
      </c>
      <c r="L3504" s="52" t="s">
        <v>2990</v>
      </c>
    </row>
    <row r="3505" spans="1:12" ht="15" customHeight="1" x14ac:dyDescent="0.25">
      <c r="A3505" s="34">
        <v>43003</v>
      </c>
      <c r="B3505" s="33" t="s">
        <v>3002</v>
      </c>
      <c r="C3505" s="171">
        <v>105</v>
      </c>
      <c r="D3505" s="35" t="s">
        <v>209</v>
      </c>
      <c r="E3505" s="44" t="s">
        <v>117</v>
      </c>
      <c r="F3505" s="200">
        <v>10895.25</v>
      </c>
      <c r="G3505" s="40"/>
      <c r="H3505" s="40"/>
      <c r="I3505" s="48" t="s">
        <v>2983</v>
      </c>
      <c r="J3505" s="36" t="s">
        <v>118</v>
      </c>
      <c r="K3505" s="186" t="s">
        <v>2216</v>
      </c>
      <c r="L3505" s="52" t="s">
        <v>2990</v>
      </c>
    </row>
    <row r="3506" spans="1:12" ht="15" customHeight="1" x14ac:dyDescent="0.25">
      <c r="A3506" s="34">
        <v>43004</v>
      </c>
      <c r="B3506" s="33" t="s">
        <v>3002</v>
      </c>
      <c r="C3506" s="171">
        <v>19</v>
      </c>
      <c r="D3506" s="35" t="s">
        <v>249</v>
      </c>
      <c r="E3506" s="44" t="s">
        <v>1285</v>
      </c>
      <c r="F3506" s="200">
        <v>461</v>
      </c>
      <c r="G3506" s="40" t="s">
        <v>71</v>
      </c>
      <c r="H3506" s="40" t="s">
        <v>71</v>
      </c>
      <c r="I3506" s="48" t="s">
        <v>2983</v>
      </c>
      <c r="J3506" s="36" t="s">
        <v>142</v>
      </c>
      <c r="K3506" s="188" t="s">
        <v>2973</v>
      </c>
      <c r="L3506" s="52" t="s">
        <v>2973</v>
      </c>
    </row>
    <row r="3507" spans="1:12" ht="15" customHeight="1" x14ac:dyDescent="0.25">
      <c r="A3507" s="34">
        <v>43004</v>
      </c>
      <c r="B3507" s="33" t="s">
        <v>3002</v>
      </c>
      <c r="C3507" s="157">
        <v>21</v>
      </c>
      <c r="D3507" s="35" t="s">
        <v>143</v>
      </c>
      <c r="E3507" s="44" t="s">
        <v>1810</v>
      </c>
      <c r="F3507" s="200">
        <v>4717</v>
      </c>
      <c r="G3507" s="40" t="s">
        <v>71</v>
      </c>
      <c r="H3507" s="40" t="s">
        <v>71</v>
      </c>
      <c r="I3507" s="48" t="s">
        <v>2983</v>
      </c>
      <c r="J3507" s="36" t="s">
        <v>142</v>
      </c>
      <c r="K3507" s="31" t="s">
        <v>2978</v>
      </c>
      <c r="L3507" s="52" t="s">
        <v>2975</v>
      </c>
    </row>
    <row r="3508" spans="1:12" ht="15" customHeight="1" x14ac:dyDescent="0.25">
      <c r="A3508" s="34">
        <v>43004</v>
      </c>
      <c r="B3508" s="33" t="s">
        <v>3002</v>
      </c>
      <c r="C3508" s="171">
        <v>77</v>
      </c>
      <c r="D3508" s="35" t="s">
        <v>711</v>
      </c>
      <c r="E3508" s="39" t="s">
        <v>1278</v>
      </c>
      <c r="F3508" s="200">
        <v>145</v>
      </c>
      <c r="G3508" s="40" t="s">
        <v>71</v>
      </c>
      <c r="H3508" s="40" t="s">
        <v>71</v>
      </c>
      <c r="I3508" s="48" t="s">
        <v>2983</v>
      </c>
      <c r="J3508" s="36" t="s">
        <v>118</v>
      </c>
      <c r="K3508" s="186" t="s">
        <v>2216</v>
      </c>
      <c r="L3508" s="52" t="s">
        <v>2990</v>
      </c>
    </row>
    <row r="3509" spans="1:12" ht="15" customHeight="1" x14ac:dyDescent="0.25">
      <c r="A3509" s="34">
        <v>43004</v>
      </c>
      <c r="B3509" s="33" t="s">
        <v>3002</v>
      </c>
      <c r="C3509" s="171">
        <v>78</v>
      </c>
      <c r="D3509" s="35" t="s">
        <v>711</v>
      </c>
      <c r="E3509" s="39" t="s">
        <v>1277</v>
      </c>
      <c r="F3509" s="200">
        <v>450</v>
      </c>
      <c r="G3509" s="48">
        <v>3441</v>
      </c>
      <c r="H3509" s="48" t="s">
        <v>194</v>
      </c>
      <c r="I3509" s="48" t="s">
        <v>2983</v>
      </c>
      <c r="J3509" s="36" t="s">
        <v>118</v>
      </c>
      <c r="K3509" s="186" t="s">
        <v>2216</v>
      </c>
      <c r="L3509" s="52" t="s">
        <v>2990</v>
      </c>
    </row>
    <row r="3510" spans="1:12" ht="15" customHeight="1" x14ac:dyDescent="0.25">
      <c r="A3510" s="34">
        <v>43004</v>
      </c>
      <c r="B3510" s="33" t="s">
        <v>3002</v>
      </c>
      <c r="C3510" s="171">
        <v>79</v>
      </c>
      <c r="D3510" s="35" t="s">
        <v>127</v>
      </c>
      <c r="E3510" s="39" t="s">
        <v>1279</v>
      </c>
      <c r="F3510" s="200">
        <v>345</v>
      </c>
      <c r="G3510" s="48">
        <v>3260</v>
      </c>
      <c r="H3510" s="48" t="s">
        <v>1075</v>
      </c>
      <c r="I3510" s="48" t="s">
        <v>2983</v>
      </c>
      <c r="J3510" s="36" t="s">
        <v>118</v>
      </c>
      <c r="K3510" s="186" t="s">
        <v>2216</v>
      </c>
      <c r="L3510" s="52" t="s">
        <v>2990</v>
      </c>
    </row>
    <row r="3511" spans="1:12" ht="15" customHeight="1" x14ac:dyDescent="0.25">
      <c r="A3511" s="34">
        <v>43004</v>
      </c>
      <c r="B3511" s="33" t="s">
        <v>3002</v>
      </c>
      <c r="C3511" s="171">
        <v>83</v>
      </c>
      <c r="D3511" s="35" t="s">
        <v>1280</v>
      </c>
      <c r="E3511" s="39" t="s">
        <v>1281</v>
      </c>
      <c r="F3511" s="200">
        <v>1050</v>
      </c>
      <c r="G3511" s="48">
        <v>1600</v>
      </c>
      <c r="H3511" s="48" t="s">
        <v>1265</v>
      </c>
      <c r="I3511" s="48" t="s">
        <v>2983</v>
      </c>
      <c r="J3511" s="36" t="s">
        <v>118</v>
      </c>
      <c r="K3511" s="186" t="s">
        <v>2216</v>
      </c>
      <c r="L3511" s="52" t="s">
        <v>2990</v>
      </c>
    </row>
    <row r="3512" spans="1:12" ht="15" customHeight="1" x14ac:dyDescent="0.25">
      <c r="A3512" s="34">
        <v>43004</v>
      </c>
      <c r="B3512" s="33" t="s">
        <v>3002</v>
      </c>
      <c r="C3512" s="171">
        <v>84</v>
      </c>
      <c r="D3512" s="35" t="s">
        <v>91</v>
      </c>
      <c r="E3512" s="44" t="s">
        <v>117</v>
      </c>
      <c r="F3512" s="200">
        <v>145</v>
      </c>
      <c r="G3512" s="40">
        <v>3953</v>
      </c>
      <c r="H3512" s="40" t="s">
        <v>654</v>
      </c>
      <c r="I3512" s="48" t="s">
        <v>2983</v>
      </c>
      <c r="J3512" s="36" t="s">
        <v>118</v>
      </c>
      <c r="K3512" s="186" t="s">
        <v>2216</v>
      </c>
      <c r="L3512" s="52" t="s">
        <v>2990</v>
      </c>
    </row>
    <row r="3513" spans="1:12" ht="15" customHeight="1" x14ac:dyDescent="0.25">
      <c r="A3513" s="34">
        <v>43004</v>
      </c>
      <c r="B3513" s="33" t="s">
        <v>3002</v>
      </c>
      <c r="C3513" s="171">
        <v>85</v>
      </c>
      <c r="D3513" s="35" t="s">
        <v>91</v>
      </c>
      <c r="E3513" s="44" t="s">
        <v>117</v>
      </c>
      <c r="F3513" s="200">
        <v>145</v>
      </c>
      <c r="G3513" s="40">
        <v>3392</v>
      </c>
      <c r="H3513" s="40" t="s">
        <v>1283</v>
      </c>
      <c r="I3513" s="48" t="s">
        <v>2983</v>
      </c>
      <c r="J3513" s="36" t="s">
        <v>118</v>
      </c>
      <c r="K3513" s="186" t="s">
        <v>2216</v>
      </c>
      <c r="L3513" s="52" t="s">
        <v>2990</v>
      </c>
    </row>
    <row r="3514" spans="1:12" ht="15" customHeight="1" x14ac:dyDescent="0.25">
      <c r="A3514" s="34">
        <v>43004</v>
      </c>
      <c r="B3514" s="33" t="s">
        <v>3002</v>
      </c>
      <c r="C3514" s="171">
        <v>86</v>
      </c>
      <c r="D3514" s="35" t="s">
        <v>91</v>
      </c>
      <c r="E3514" s="44" t="s">
        <v>117</v>
      </c>
      <c r="F3514" s="200">
        <v>72</v>
      </c>
      <c r="G3514" s="40">
        <v>4439</v>
      </c>
      <c r="H3514" s="40" t="s">
        <v>1284</v>
      </c>
      <c r="I3514" s="48" t="s">
        <v>2983</v>
      </c>
      <c r="J3514" s="36" t="s">
        <v>118</v>
      </c>
      <c r="K3514" s="186" t="s">
        <v>2216</v>
      </c>
      <c r="L3514" s="52" t="s">
        <v>2990</v>
      </c>
    </row>
    <row r="3515" spans="1:12" ht="15" customHeight="1" x14ac:dyDescent="0.25">
      <c r="A3515" s="34">
        <v>43004</v>
      </c>
      <c r="B3515" s="33" t="s">
        <v>3002</v>
      </c>
      <c r="C3515" s="171">
        <v>145</v>
      </c>
      <c r="D3515" s="35" t="s">
        <v>1280</v>
      </c>
      <c r="E3515" s="44" t="s">
        <v>1282</v>
      </c>
      <c r="F3515" s="200">
        <v>2100</v>
      </c>
      <c r="G3515" s="40" t="s">
        <v>71</v>
      </c>
      <c r="H3515" s="40" t="s">
        <v>71</v>
      </c>
      <c r="I3515" s="48" t="s">
        <v>2983</v>
      </c>
      <c r="J3515" s="36" t="s">
        <v>118</v>
      </c>
      <c r="K3515" s="188" t="s">
        <v>10</v>
      </c>
      <c r="L3515" s="52" t="s">
        <v>10</v>
      </c>
    </row>
    <row r="3516" spans="1:12" ht="15" customHeight="1" x14ac:dyDescent="0.25">
      <c r="A3516" s="34">
        <v>43005</v>
      </c>
      <c r="B3516" s="33" t="s">
        <v>3002</v>
      </c>
      <c r="C3516" s="171">
        <v>8</v>
      </c>
      <c r="D3516" s="39" t="s">
        <v>1294</v>
      </c>
      <c r="E3516" s="44" t="s">
        <v>1295</v>
      </c>
      <c r="F3516" s="202">
        <v>80</v>
      </c>
      <c r="G3516" s="40" t="s">
        <v>71</v>
      </c>
      <c r="H3516" s="40" t="s">
        <v>71</v>
      </c>
      <c r="I3516" s="48" t="s">
        <v>2983</v>
      </c>
      <c r="J3516" s="36" t="s">
        <v>142</v>
      </c>
      <c r="K3516" s="188" t="s">
        <v>2980</v>
      </c>
      <c r="L3516" s="52" t="s">
        <v>2989</v>
      </c>
    </row>
    <row r="3517" spans="1:12" ht="15" customHeight="1" x14ac:dyDescent="0.25">
      <c r="A3517" s="34">
        <v>43005</v>
      </c>
      <c r="B3517" s="33" t="s">
        <v>3002</v>
      </c>
      <c r="C3517" s="171">
        <v>8</v>
      </c>
      <c r="D3517" s="39" t="s">
        <v>850</v>
      </c>
      <c r="E3517" s="44" t="s">
        <v>1295</v>
      </c>
      <c r="F3517" s="202">
        <v>80</v>
      </c>
      <c r="G3517" s="40" t="s">
        <v>71</v>
      </c>
      <c r="H3517" s="40" t="s">
        <v>71</v>
      </c>
      <c r="I3517" s="48" t="s">
        <v>2983</v>
      </c>
      <c r="J3517" s="36" t="s">
        <v>142</v>
      </c>
      <c r="K3517" s="188" t="s">
        <v>2980</v>
      </c>
      <c r="L3517" s="52" t="s">
        <v>2989</v>
      </c>
    </row>
    <row r="3518" spans="1:12" ht="15" customHeight="1" x14ac:dyDescent="0.25">
      <c r="A3518" s="34">
        <v>43005</v>
      </c>
      <c r="B3518" s="33" t="s">
        <v>3002</v>
      </c>
      <c r="C3518" s="171">
        <v>8</v>
      </c>
      <c r="D3518" s="39" t="s">
        <v>350</v>
      </c>
      <c r="E3518" s="44" t="s">
        <v>1297</v>
      </c>
      <c r="F3518" s="210">
        <v>150</v>
      </c>
      <c r="G3518" s="40" t="s">
        <v>71</v>
      </c>
      <c r="H3518" s="40" t="s">
        <v>71</v>
      </c>
      <c r="I3518" s="48" t="s">
        <v>2983</v>
      </c>
      <c r="J3518" s="36" t="s">
        <v>142</v>
      </c>
      <c r="K3518" s="188" t="s">
        <v>2980</v>
      </c>
      <c r="L3518" s="52" t="s">
        <v>2989</v>
      </c>
    </row>
    <row r="3519" spans="1:12" ht="15" customHeight="1" x14ac:dyDescent="0.25">
      <c r="A3519" s="34">
        <v>43005</v>
      </c>
      <c r="B3519" s="33" t="s">
        <v>3002</v>
      </c>
      <c r="C3519" s="171">
        <v>8</v>
      </c>
      <c r="D3519" s="39" t="s">
        <v>347</v>
      </c>
      <c r="E3519" s="44" t="s">
        <v>1298</v>
      </c>
      <c r="F3519" s="210">
        <v>120</v>
      </c>
      <c r="G3519" s="40" t="s">
        <v>71</v>
      </c>
      <c r="H3519" s="40" t="s">
        <v>71</v>
      </c>
      <c r="I3519" s="48" t="s">
        <v>2983</v>
      </c>
      <c r="J3519" s="36" t="s">
        <v>142</v>
      </c>
      <c r="K3519" s="188" t="s">
        <v>2980</v>
      </c>
      <c r="L3519" s="52" t="s">
        <v>2989</v>
      </c>
    </row>
    <row r="3520" spans="1:12" ht="15" customHeight="1" x14ac:dyDescent="0.25">
      <c r="A3520" s="34">
        <v>43005</v>
      </c>
      <c r="B3520" s="33" t="s">
        <v>3002</v>
      </c>
      <c r="C3520" s="157">
        <v>22</v>
      </c>
      <c r="D3520" s="39" t="s">
        <v>268</v>
      </c>
      <c r="E3520" s="44" t="s">
        <v>1293</v>
      </c>
      <c r="F3520" s="200">
        <v>4300</v>
      </c>
      <c r="G3520" s="40" t="s">
        <v>71</v>
      </c>
      <c r="H3520" s="40" t="s">
        <v>71</v>
      </c>
      <c r="I3520" s="48" t="s">
        <v>2983</v>
      </c>
      <c r="J3520" s="36" t="s">
        <v>142</v>
      </c>
      <c r="K3520" s="188" t="s">
        <v>2977</v>
      </c>
      <c r="L3520" s="52" t="s">
        <v>2989</v>
      </c>
    </row>
    <row r="3521" spans="1:12" ht="15" customHeight="1" x14ac:dyDescent="0.25">
      <c r="A3521" s="34">
        <v>43005</v>
      </c>
      <c r="B3521" s="33" t="s">
        <v>3002</v>
      </c>
      <c r="C3521" s="171">
        <v>87</v>
      </c>
      <c r="D3521" s="39" t="s">
        <v>127</v>
      </c>
      <c r="E3521" s="39" t="s">
        <v>1288</v>
      </c>
      <c r="F3521" s="200">
        <v>1290</v>
      </c>
      <c r="G3521" s="48">
        <v>2321</v>
      </c>
      <c r="H3521" s="48" t="s">
        <v>182</v>
      </c>
      <c r="I3521" s="48" t="s">
        <v>2983</v>
      </c>
      <c r="J3521" s="36" t="s">
        <v>118</v>
      </c>
      <c r="K3521" s="186" t="s">
        <v>2216</v>
      </c>
      <c r="L3521" s="52" t="s">
        <v>2990</v>
      </c>
    </row>
    <row r="3522" spans="1:12" ht="15" customHeight="1" x14ac:dyDescent="0.25">
      <c r="A3522" s="34">
        <v>43005</v>
      </c>
      <c r="B3522" s="33" t="s">
        <v>3002</v>
      </c>
      <c r="C3522" s="171">
        <v>88</v>
      </c>
      <c r="D3522" s="39" t="s">
        <v>127</v>
      </c>
      <c r="E3522" s="39" t="s">
        <v>1286</v>
      </c>
      <c r="F3522" s="200">
        <v>10000</v>
      </c>
      <c r="G3522" s="48">
        <v>3288</v>
      </c>
      <c r="H3522" s="48" t="s">
        <v>1287</v>
      </c>
      <c r="I3522" s="48" t="s">
        <v>2983</v>
      </c>
      <c r="J3522" s="36" t="s">
        <v>118</v>
      </c>
      <c r="K3522" s="186" t="s">
        <v>2216</v>
      </c>
      <c r="L3522" s="52" t="s">
        <v>2990</v>
      </c>
    </row>
    <row r="3523" spans="1:12" ht="15" customHeight="1" x14ac:dyDescent="0.25">
      <c r="A3523" s="34">
        <v>43005</v>
      </c>
      <c r="B3523" s="33" t="s">
        <v>3002</v>
      </c>
      <c r="C3523" s="171">
        <v>89</v>
      </c>
      <c r="D3523" s="39" t="s">
        <v>127</v>
      </c>
      <c r="E3523" s="39" t="s">
        <v>1289</v>
      </c>
      <c r="F3523" s="200">
        <v>1000</v>
      </c>
      <c r="G3523" s="48">
        <v>3409</v>
      </c>
      <c r="H3523" s="48" t="s">
        <v>830</v>
      </c>
      <c r="I3523" s="48" t="s">
        <v>2983</v>
      </c>
      <c r="J3523" s="36" t="s">
        <v>118</v>
      </c>
      <c r="K3523" s="186" t="s">
        <v>2216</v>
      </c>
      <c r="L3523" s="52" t="s">
        <v>2990</v>
      </c>
    </row>
    <row r="3524" spans="1:12" ht="15" customHeight="1" x14ac:dyDescent="0.25">
      <c r="A3524" s="34">
        <v>43005</v>
      </c>
      <c r="B3524" s="33" t="s">
        <v>3002</v>
      </c>
      <c r="C3524" s="171">
        <v>90</v>
      </c>
      <c r="D3524" s="39" t="s">
        <v>127</v>
      </c>
      <c r="E3524" s="39" t="s">
        <v>1290</v>
      </c>
      <c r="F3524" s="200">
        <v>170</v>
      </c>
      <c r="G3524" s="48">
        <v>1657</v>
      </c>
      <c r="H3524" s="48" t="s">
        <v>1291</v>
      </c>
      <c r="I3524" s="48" t="s">
        <v>2983</v>
      </c>
      <c r="J3524" s="36" t="s">
        <v>118</v>
      </c>
      <c r="K3524" s="186" t="s">
        <v>2216</v>
      </c>
      <c r="L3524" s="52" t="s">
        <v>2990</v>
      </c>
    </row>
    <row r="3525" spans="1:12" ht="15" customHeight="1" x14ac:dyDescent="0.25">
      <c r="A3525" s="34">
        <v>43005</v>
      </c>
      <c r="B3525" s="33" t="s">
        <v>3002</v>
      </c>
      <c r="C3525" s="171">
        <v>91</v>
      </c>
      <c r="D3525" s="39" t="s">
        <v>268</v>
      </c>
      <c r="E3525" s="44" t="s">
        <v>989</v>
      </c>
      <c r="F3525" s="200">
        <v>13400</v>
      </c>
      <c r="G3525" s="40" t="s">
        <v>71</v>
      </c>
      <c r="H3525" s="40" t="s">
        <v>1292</v>
      </c>
      <c r="I3525" s="48" t="s">
        <v>2983</v>
      </c>
      <c r="J3525" s="36" t="s">
        <v>118</v>
      </c>
      <c r="K3525" s="188" t="s">
        <v>10</v>
      </c>
      <c r="L3525" s="52" t="s">
        <v>10</v>
      </c>
    </row>
    <row r="3526" spans="1:12" ht="15" customHeight="1" x14ac:dyDescent="0.25">
      <c r="A3526" s="34">
        <v>43005</v>
      </c>
      <c r="B3526" s="33" t="s">
        <v>3002</v>
      </c>
      <c r="C3526" s="171">
        <v>96</v>
      </c>
      <c r="D3526" s="39" t="s">
        <v>625</v>
      </c>
      <c r="E3526" s="44" t="s">
        <v>117</v>
      </c>
      <c r="F3526" s="200">
        <v>125</v>
      </c>
      <c r="G3526" s="40"/>
      <c r="H3526" s="40"/>
      <c r="I3526" s="48" t="s">
        <v>2983</v>
      </c>
      <c r="J3526" s="36" t="s">
        <v>118</v>
      </c>
      <c r="K3526" s="186" t="s">
        <v>2216</v>
      </c>
      <c r="L3526" s="52" t="s">
        <v>2990</v>
      </c>
    </row>
    <row r="3527" spans="1:12" ht="15" customHeight="1" x14ac:dyDescent="0.25">
      <c r="A3527" s="34">
        <v>43005</v>
      </c>
      <c r="B3527" s="33" t="s">
        <v>3002</v>
      </c>
      <c r="C3527" s="171">
        <v>96</v>
      </c>
      <c r="D3527" s="39" t="s">
        <v>625</v>
      </c>
      <c r="E3527" s="44" t="s">
        <v>117</v>
      </c>
      <c r="F3527" s="200">
        <v>384</v>
      </c>
      <c r="G3527" s="40">
        <v>4042</v>
      </c>
      <c r="H3527" s="40" t="s">
        <v>698</v>
      </c>
      <c r="I3527" s="48" t="s">
        <v>2983</v>
      </c>
      <c r="J3527" s="36" t="s">
        <v>118</v>
      </c>
      <c r="K3527" s="186" t="s">
        <v>2216</v>
      </c>
      <c r="L3527" s="52" t="s">
        <v>2990</v>
      </c>
    </row>
    <row r="3528" spans="1:12" ht="15" customHeight="1" x14ac:dyDescent="0.25">
      <c r="A3528" s="34">
        <v>43005</v>
      </c>
      <c r="B3528" s="33" t="s">
        <v>3002</v>
      </c>
      <c r="C3528" s="171">
        <v>96</v>
      </c>
      <c r="D3528" s="39" t="s">
        <v>625</v>
      </c>
      <c r="E3528" s="44" t="s">
        <v>117</v>
      </c>
      <c r="F3528" s="200">
        <v>666.5</v>
      </c>
      <c r="G3528" s="40">
        <v>3908</v>
      </c>
      <c r="H3528" s="40" t="s">
        <v>236</v>
      </c>
      <c r="I3528" s="48" t="s">
        <v>2983</v>
      </c>
      <c r="J3528" s="36" t="s">
        <v>118</v>
      </c>
      <c r="K3528" s="186" t="s">
        <v>2216</v>
      </c>
      <c r="L3528" s="52" t="s">
        <v>2990</v>
      </c>
    </row>
    <row r="3529" spans="1:12" ht="15" customHeight="1" x14ac:dyDescent="0.25">
      <c r="A3529" s="34">
        <v>43005</v>
      </c>
      <c r="B3529" s="33" t="s">
        <v>3002</v>
      </c>
      <c r="C3529" s="171">
        <v>96</v>
      </c>
      <c r="D3529" s="39" t="s">
        <v>625</v>
      </c>
      <c r="E3529" s="44" t="s">
        <v>117</v>
      </c>
      <c r="F3529" s="200">
        <v>607</v>
      </c>
      <c r="G3529" s="40">
        <v>3486</v>
      </c>
      <c r="H3529" s="40" t="s">
        <v>757</v>
      </c>
      <c r="I3529" s="48" t="s">
        <v>2983</v>
      </c>
      <c r="J3529" s="36" t="s">
        <v>118</v>
      </c>
      <c r="K3529" s="186" t="s">
        <v>2216</v>
      </c>
      <c r="L3529" s="52" t="s">
        <v>2990</v>
      </c>
    </row>
    <row r="3530" spans="1:12" ht="15" customHeight="1" x14ac:dyDescent="0.25">
      <c r="A3530" s="34">
        <v>43005</v>
      </c>
      <c r="B3530" s="33" t="s">
        <v>3002</v>
      </c>
      <c r="C3530" s="171">
        <v>96</v>
      </c>
      <c r="D3530" s="39" t="s">
        <v>625</v>
      </c>
      <c r="E3530" s="44" t="s">
        <v>117</v>
      </c>
      <c r="F3530" s="200">
        <v>168</v>
      </c>
      <c r="G3530" s="40">
        <v>4439</v>
      </c>
      <c r="H3530" s="40" t="s">
        <v>1284</v>
      </c>
      <c r="I3530" s="48" t="s">
        <v>2983</v>
      </c>
      <c r="J3530" s="36" t="s">
        <v>118</v>
      </c>
      <c r="K3530" s="186" t="s">
        <v>2216</v>
      </c>
      <c r="L3530" s="52" t="s">
        <v>2990</v>
      </c>
    </row>
    <row r="3531" spans="1:12" ht="15" customHeight="1" x14ac:dyDescent="0.25">
      <c r="A3531" s="34">
        <v>43005</v>
      </c>
      <c r="B3531" s="33" t="s">
        <v>3002</v>
      </c>
      <c r="C3531" s="171">
        <v>97</v>
      </c>
      <c r="D3531" s="39" t="s">
        <v>209</v>
      </c>
      <c r="E3531" s="44" t="s">
        <v>117</v>
      </c>
      <c r="F3531" s="200">
        <v>10895.25</v>
      </c>
      <c r="G3531" s="40"/>
      <c r="H3531" s="40"/>
      <c r="I3531" s="48" t="s">
        <v>2983</v>
      </c>
      <c r="J3531" s="36" t="s">
        <v>118</v>
      </c>
      <c r="K3531" s="186" t="s">
        <v>2216</v>
      </c>
      <c r="L3531" s="52" t="s">
        <v>2990</v>
      </c>
    </row>
    <row r="3532" spans="1:12" ht="15" customHeight="1" x14ac:dyDescent="0.25">
      <c r="A3532" s="34">
        <v>43005</v>
      </c>
      <c r="B3532" s="33" t="s">
        <v>3002</v>
      </c>
      <c r="C3532" s="171">
        <v>97</v>
      </c>
      <c r="D3532" s="39" t="s">
        <v>209</v>
      </c>
      <c r="E3532" s="44" t="s">
        <v>117</v>
      </c>
      <c r="F3532" s="200">
        <v>5870.5</v>
      </c>
      <c r="G3532" s="40"/>
      <c r="H3532" s="40"/>
      <c r="I3532" s="48" t="s">
        <v>2983</v>
      </c>
      <c r="J3532" s="36" t="s">
        <v>118</v>
      </c>
      <c r="K3532" s="186" t="s">
        <v>2216</v>
      </c>
      <c r="L3532" s="52" t="s">
        <v>2990</v>
      </c>
    </row>
    <row r="3533" spans="1:12" ht="15" customHeight="1" x14ac:dyDescent="0.25">
      <c r="A3533" s="34">
        <v>43005</v>
      </c>
      <c r="B3533" s="33" t="s">
        <v>3002</v>
      </c>
      <c r="C3533" s="171">
        <v>98</v>
      </c>
      <c r="D3533" s="39" t="s">
        <v>1296</v>
      </c>
      <c r="E3533" s="44" t="s">
        <v>117</v>
      </c>
      <c r="F3533" s="200">
        <v>9021</v>
      </c>
      <c r="G3533" s="40"/>
      <c r="H3533" s="40"/>
      <c r="I3533" s="48" t="s">
        <v>2983</v>
      </c>
      <c r="J3533" s="36" t="s">
        <v>118</v>
      </c>
      <c r="K3533" s="186" t="s">
        <v>2216</v>
      </c>
      <c r="L3533" s="52" t="s">
        <v>2990</v>
      </c>
    </row>
    <row r="3534" spans="1:12" ht="15" customHeight="1" x14ac:dyDescent="0.25">
      <c r="A3534" s="34">
        <v>43005</v>
      </c>
      <c r="B3534" s="33" t="s">
        <v>3002</v>
      </c>
      <c r="C3534" s="171">
        <v>109</v>
      </c>
      <c r="D3534" s="39" t="s">
        <v>711</v>
      </c>
      <c r="E3534" s="44" t="s">
        <v>1140</v>
      </c>
      <c r="F3534" s="200">
        <v>500</v>
      </c>
      <c r="G3534" s="48">
        <v>3666</v>
      </c>
      <c r="H3534" s="48" t="s">
        <v>752</v>
      </c>
      <c r="I3534" s="48" t="s">
        <v>2983</v>
      </c>
      <c r="J3534" s="36" t="s">
        <v>118</v>
      </c>
      <c r="K3534" s="188" t="s">
        <v>10</v>
      </c>
      <c r="L3534" s="52" t="s">
        <v>10</v>
      </c>
    </row>
    <row r="3535" spans="1:12" ht="15" customHeight="1" x14ac:dyDescent="0.25">
      <c r="A3535" s="34">
        <v>43006</v>
      </c>
      <c r="B3535" s="33" t="s">
        <v>3002</v>
      </c>
      <c r="C3535" s="171">
        <v>92</v>
      </c>
      <c r="D3535" s="39" t="s">
        <v>682</v>
      </c>
      <c r="E3535" s="39" t="s">
        <v>1278</v>
      </c>
      <c r="F3535" s="200">
        <v>530</v>
      </c>
      <c r="G3535" s="48">
        <v>1795</v>
      </c>
      <c r="H3535" s="48" t="s">
        <v>1222</v>
      </c>
      <c r="I3535" s="48" t="s">
        <v>2983</v>
      </c>
      <c r="J3535" s="36" t="s">
        <v>118</v>
      </c>
      <c r="K3535" s="186" t="s">
        <v>2216</v>
      </c>
      <c r="L3535" s="52" t="s">
        <v>2990</v>
      </c>
    </row>
    <row r="3536" spans="1:12" ht="15" customHeight="1" x14ac:dyDescent="0.25">
      <c r="A3536" s="34">
        <v>43006</v>
      </c>
      <c r="B3536" s="33" t="s">
        <v>3002</v>
      </c>
      <c r="C3536" s="171">
        <v>92</v>
      </c>
      <c r="D3536" s="39" t="s">
        <v>682</v>
      </c>
      <c r="E3536" s="39" t="s">
        <v>1299</v>
      </c>
      <c r="F3536" s="200">
        <v>1818</v>
      </c>
      <c r="G3536" s="48">
        <v>3816</v>
      </c>
      <c r="H3536" s="48" t="s">
        <v>1300</v>
      </c>
      <c r="I3536" s="48" t="s">
        <v>2983</v>
      </c>
      <c r="J3536" s="36" t="s">
        <v>118</v>
      </c>
      <c r="K3536" s="186" t="s">
        <v>2216</v>
      </c>
      <c r="L3536" s="52" t="s">
        <v>2990</v>
      </c>
    </row>
    <row r="3537" spans="1:12" ht="15" customHeight="1" x14ac:dyDescent="0.25">
      <c r="A3537" s="34">
        <v>43006</v>
      </c>
      <c r="B3537" s="33" t="s">
        <v>3002</v>
      </c>
      <c r="C3537" s="171">
        <v>92</v>
      </c>
      <c r="D3537" s="39" t="s">
        <v>682</v>
      </c>
      <c r="E3537" s="39" t="s">
        <v>1301</v>
      </c>
      <c r="F3537" s="200">
        <v>3030</v>
      </c>
      <c r="G3537" s="48">
        <v>4828</v>
      </c>
      <c r="H3537" s="48" t="s">
        <v>1302</v>
      </c>
      <c r="I3537" s="48" t="s">
        <v>2983</v>
      </c>
      <c r="J3537" s="36" t="s">
        <v>118</v>
      </c>
      <c r="K3537" s="186" t="s">
        <v>2216</v>
      </c>
      <c r="L3537" s="52" t="s">
        <v>2990</v>
      </c>
    </row>
    <row r="3538" spans="1:12" ht="15" customHeight="1" x14ac:dyDescent="0.25">
      <c r="A3538" s="34">
        <v>43006</v>
      </c>
      <c r="B3538" s="33" t="s">
        <v>3002</v>
      </c>
      <c r="C3538" s="171">
        <v>93</v>
      </c>
      <c r="D3538" s="35" t="s">
        <v>711</v>
      </c>
      <c r="E3538" s="39" t="s">
        <v>1141</v>
      </c>
      <c r="F3538" s="200">
        <v>200</v>
      </c>
      <c r="G3538" s="48">
        <v>2515</v>
      </c>
      <c r="H3538" s="48" t="s">
        <v>240</v>
      </c>
      <c r="I3538" s="48" t="s">
        <v>2983</v>
      </c>
      <c r="J3538" s="36" t="s">
        <v>118</v>
      </c>
      <c r="K3538" s="186" t="s">
        <v>2216</v>
      </c>
      <c r="L3538" s="52" t="s">
        <v>2990</v>
      </c>
    </row>
    <row r="3539" spans="1:12" ht="15" customHeight="1" x14ac:dyDescent="0.25">
      <c r="A3539" s="34">
        <v>43006</v>
      </c>
      <c r="B3539" s="33" t="s">
        <v>3002</v>
      </c>
      <c r="C3539" s="171">
        <v>93</v>
      </c>
      <c r="D3539" s="35" t="s">
        <v>711</v>
      </c>
      <c r="E3539" s="39" t="s">
        <v>1141</v>
      </c>
      <c r="F3539" s="200">
        <v>200</v>
      </c>
      <c r="G3539" s="48">
        <v>3891</v>
      </c>
      <c r="H3539" s="48" t="s">
        <v>139</v>
      </c>
      <c r="I3539" s="48" t="s">
        <v>2983</v>
      </c>
      <c r="J3539" s="36" t="s">
        <v>118</v>
      </c>
      <c r="K3539" s="186" t="s">
        <v>2216</v>
      </c>
      <c r="L3539" s="52" t="s">
        <v>2990</v>
      </c>
    </row>
    <row r="3540" spans="1:12" ht="15" customHeight="1" x14ac:dyDescent="0.25">
      <c r="A3540" s="34">
        <v>43006</v>
      </c>
      <c r="B3540" s="33" t="s">
        <v>3002</v>
      </c>
      <c r="C3540" s="171">
        <v>95</v>
      </c>
      <c r="D3540" s="35" t="s">
        <v>625</v>
      </c>
      <c r="E3540" s="35" t="s">
        <v>117</v>
      </c>
      <c r="F3540" s="200">
        <v>655</v>
      </c>
      <c r="G3540" s="48"/>
      <c r="H3540" s="55"/>
      <c r="I3540" s="48" t="s">
        <v>2983</v>
      </c>
      <c r="J3540" s="36" t="s">
        <v>118</v>
      </c>
      <c r="K3540" s="186" t="s">
        <v>2216</v>
      </c>
      <c r="L3540" s="52" t="s">
        <v>2990</v>
      </c>
    </row>
    <row r="3541" spans="1:12" ht="15" customHeight="1" x14ac:dyDescent="0.25">
      <c r="A3541" s="34">
        <v>43006</v>
      </c>
      <c r="B3541" s="33" t="s">
        <v>3002</v>
      </c>
      <c r="C3541" s="171">
        <v>95</v>
      </c>
      <c r="D3541" s="35" t="s">
        <v>625</v>
      </c>
      <c r="E3541" s="35" t="s">
        <v>117</v>
      </c>
      <c r="F3541" s="200">
        <v>112</v>
      </c>
      <c r="G3541" s="48">
        <v>3720</v>
      </c>
      <c r="H3541" s="55" t="s">
        <v>1303</v>
      </c>
      <c r="I3541" s="48" t="s">
        <v>2983</v>
      </c>
      <c r="J3541" s="36" t="s">
        <v>118</v>
      </c>
      <c r="K3541" s="186" t="s">
        <v>2216</v>
      </c>
      <c r="L3541" s="52" t="s">
        <v>2990</v>
      </c>
    </row>
    <row r="3542" spans="1:12" ht="15" customHeight="1" x14ac:dyDescent="0.25">
      <c r="A3542" s="34">
        <v>43006</v>
      </c>
      <c r="B3542" s="33" t="s">
        <v>3002</v>
      </c>
      <c r="C3542" s="171">
        <v>95</v>
      </c>
      <c r="D3542" s="35" t="s">
        <v>625</v>
      </c>
      <c r="E3542" s="35" t="s">
        <v>117</v>
      </c>
      <c r="F3542" s="200">
        <v>190</v>
      </c>
      <c r="G3542" s="48">
        <v>4486</v>
      </c>
      <c r="H3542" s="55" t="s">
        <v>1235</v>
      </c>
      <c r="I3542" s="48" t="s">
        <v>2983</v>
      </c>
      <c r="J3542" s="36" t="s">
        <v>118</v>
      </c>
      <c r="K3542" s="186" t="s">
        <v>2216</v>
      </c>
      <c r="L3542" s="52" t="s">
        <v>2990</v>
      </c>
    </row>
    <row r="3543" spans="1:12" ht="15" customHeight="1" x14ac:dyDescent="0.25">
      <c r="A3543" s="34">
        <v>43008</v>
      </c>
      <c r="B3543" s="33" t="s">
        <v>3002</v>
      </c>
      <c r="C3543" s="171">
        <v>20</v>
      </c>
      <c r="D3543" s="35" t="s">
        <v>1304</v>
      </c>
      <c r="E3543" s="35" t="s">
        <v>1191</v>
      </c>
      <c r="F3543" s="200">
        <v>197.5</v>
      </c>
      <c r="G3543" s="48" t="s">
        <v>71</v>
      </c>
      <c r="H3543" s="55" t="s">
        <v>71</v>
      </c>
      <c r="I3543" s="48" t="s">
        <v>2983</v>
      </c>
      <c r="J3543" s="36" t="s">
        <v>142</v>
      </c>
      <c r="K3543" s="188" t="s">
        <v>2977</v>
      </c>
      <c r="L3543" s="52" t="s">
        <v>2989</v>
      </c>
    </row>
    <row r="3544" spans="1:12" ht="15" customHeight="1" x14ac:dyDescent="0.25">
      <c r="A3544" s="34">
        <v>43008</v>
      </c>
      <c r="B3544" s="33" t="s">
        <v>3002</v>
      </c>
      <c r="C3544" s="157">
        <v>24</v>
      </c>
      <c r="D3544" s="35"/>
      <c r="E3544" s="44" t="s">
        <v>2975</v>
      </c>
      <c r="F3544" s="200">
        <f>45+127.5+473.1+10.5</f>
        <v>656.1</v>
      </c>
      <c r="G3544" s="40"/>
      <c r="H3544" s="40"/>
      <c r="I3544" s="48" t="s">
        <v>2983</v>
      </c>
      <c r="J3544" s="36" t="s">
        <v>142</v>
      </c>
      <c r="K3544" s="52" t="s">
        <v>2989</v>
      </c>
      <c r="L3544" s="52"/>
    </row>
    <row r="3545" spans="1:12" ht="15" customHeight="1" x14ac:dyDescent="0.25">
      <c r="A3545" s="34">
        <v>43008</v>
      </c>
      <c r="B3545" s="33" t="s">
        <v>3002</v>
      </c>
      <c r="C3545" s="171">
        <v>94</v>
      </c>
      <c r="D3545" s="35" t="s">
        <v>1296</v>
      </c>
      <c r="E3545" s="44" t="s">
        <v>117</v>
      </c>
      <c r="F3545" s="200">
        <v>9021</v>
      </c>
      <c r="G3545" s="48" t="s">
        <v>71</v>
      </c>
      <c r="H3545" s="40" t="s">
        <v>71</v>
      </c>
      <c r="I3545" s="48" t="s">
        <v>2983</v>
      </c>
      <c r="J3545" s="36" t="s">
        <v>118</v>
      </c>
      <c r="K3545" s="186" t="s">
        <v>2216</v>
      </c>
      <c r="L3545" s="52" t="s">
        <v>2990</v>
      </c>
    </row>
    <row r="3546" spans="1:12" ht="15" customHeight="1" x14ac:dyDescent="0.25">
      <c r="A3546" s="34">
        <v>43008</v>
      </c>
      <c r="B3546" s="33" t="s">
        <v>3002</v>
      </c>
      <c r="C3546" s="157">
        <v>157</v>
      </c>
      <c r="D3546" s="35"/>
      <c r="E3546" s="44" t="s">
        <v>3369</v>
      </c>
      <c r="F3546" s="200">
        <f>250+16957.5+19142+1440+17702+3060+1791+16535+5750+17156+39+640</f>
        <v>100462.5</v>
      </c>
      <c r="G3546" s="40"/>
      <c r="H3546" s="40"/>
      <c r="I3546" s="48" t="s">
        <v>2983</v>
      </c>
      <c r="J3546" s="36" t="s">
        <v>118</v>
      </c>
      <c r="K3546" s="186" t="s">
        <v>2216</v>
      </c>
      <c r="L3546" s="52"/>
    </row>
    <row r="3547" spans="1:12" ht="15" customHeight="1" x14ac:dyDescent="0.25">
      <c r="A3547" s="34">
        <v>43008</v>
      </c>
      <c r="B3547" s="33" t="s">
        <v>3002</v>
      </c>
      <c r="C3547" s="157">
        <v>160</v>
      </c>
      <c r="D3547" s="35"/>
      <c r="E3547" s="44" t="s">
        <v>3368</v>
      </c>
      <c r="F3547" s="200">
        <f>5000+5000+5000+2280.6+484.65+689+5000+572+5000+2083+5500+2214+40+159.5+750.5+181.5+5000+8525+1949.8</f>
        <v>55429.55</v>
      </c>
      <c r="G3547" s="40"/>
      <c r="H3547" s="40"/>
      <c r="I3547" s="48" t="s">
        <v>2983</v>
      </c>
      <c r="J3547" s="36" t="s">
        <v>118</v>
      </c>
      <c r="K3547" s="186" t="s">
        <v>2216</v>
      </c>
      <c r="L3547" s="52"/>
    </row>
    <row r="3548" spans="1:12" ht="15" customHeight="1" x14ac:dyDescent="0.25">
      <c r="A3548" s="34">
        <v>43008</v>
      </c>
      <c r="B3548" s="33" t="s">
        <v>3002</v>
      </c>
      <c r="C3548" s="157">
        <v>161</v>
      </c>
      <c r="D3548" s="35"/>
      <c r="E3548" s="44" t="s">
        <v>3360</v>
      </c>
      <c r="F3548" s="200">
        <v>1503</v>
      </c>
      <c r="G3548" s="40"/>
      <c r="H3548" s="40"/>
      <c r="I3548" s="48" t="s">
        <v>2983</v>
      </c>
      <c r="J3548" s="36" t="s">
        <v>118</v>
      </c>
      <c r="K3548" s="186" t="s">
        <v>2216</v>
      </c>
      <c r="L3548" s="52"/>
    </row>
    <row r="3549" spans="1:12" ht="15" customHeight="1" x14ac:dyDescent="0.25">
      <c r="A3549" s="34">
        <v>43008</v>
      </c>
      <c r="B3549" s="33" t="s">
        <v>3002</v>
      </c>
      <c r="C3549" s="157">
        <v>159</v>
      </c>
      <c r="D3549" s="180" t="s">
        <v>3332</v>
      </c>
      <c r="E3549" s="44" t="s">
        <v>3369</v>
      </c>
      <c r="F3549" s="200">
        <f>62+33+305+510+45</f>
        <v>955</v>
      </c>
      <c r="G3549" s="40"/>
      <c r="H3549" s="40"/>
      <c r="I3549" s="48" t="s">
        <v>2983</v>
      </c>
      <c r="J3549" s="36" t="s">
        <v>118</v>
      </c>
      <c r="K3549" s="186" t="s">
        <v>2216</v>
      </c>
      <c r="L3549" s="52"/>
    </row>
    <row r="3550" spans="1:12" ht="15" customHeight="1" x14ac:dyDescent="0.25">
      <c r="A3550" s="34">
        <v>43009</v>
      </c>
      <c r="B3550" s="33" t="s">
        <v>3003</v>
      </c>
      <c r="C3550" s="157">
        <v>6</v>
      </c>
      <c r="D3550" s="35" t="s">
        <v>209</v>
      </c>
      <c r="E3550" s="35" t="s">
        <v>117</v>
      </c>
      <c r="F3550" s="200">
        <v>17611.5</v>
      </c>
      <c r="G3550" s="48"/>
      <c r="H3550" s="55"/>
      <c r="I3550" s="48" t="s">
        <v>2983</v>
      </c>
      <c r="J3550" s="36" t="s">
        <v>118</v>
      </c>
      <c r="K3550" s="186" t="s">
        <v>2216</v>
      </c>
      <c r="L3550" s="52" t="s">
        <v>2990</v>
      </c>
    </row>
    <row r="3551" spans="1:12" ht="15" customHeight="1" x14ac:dyDescent="0.25">
      <c r="A3551" s="34">
        <v>43009</v>
      </c>
      <c r="B3551" s="33" t="s">
        <v>3003</v>
      </c>
      <c r="C3551" s="157">
        <v>7</v>
      </c>
      <c r="D3551" s="35" t="s">
        <v>625</v>
      </c>
      <c r="E3551" s="44" t="s">
        <v>117</v>
      </c>
      <c r="F3551" s="200">
        <v>90</v>
      </c>
      <c r="G3551" s="40"/>
      <c r="H3551" s="40"/>
      <c r="I3551" s="48" t="s">
        <v>2983</v>
      </c>
      <c r="J3551" s="36" t="s">
        <v>118</v>
      </c>
      <c r="K3551" s="186" t="s">
        <v>2216</v>
      </c>
      <c r="L3551" s="52" t="s">
        <v>2990</v>
      </c>
    </row>
    <row r="3552" spans="1:12" ht="15" customHeight="1" x14ac:dyDescent="0.25">
      <c r="A3552" s="34">
        <v>43009</v>
      </c>
      <c r="B3552" s="33" t="s">
        <v>3003</v>
      </c>
      <c r="C3552" s="157">
        <v>7</v>
      </c>
      <c r="D3552" s="35" t="s">
        <v>625</v>
      </c>
      <c r="E3552" s="44" t="s">
        <v>117</v>
      </c>
      <c r="F3552" s="200">
        <v>447.5</v>
      </c>
      <c r="G3552" s="40"/>
      <c r="H3552" s="40"/>
      <c r="I3552" s="48" t="s">
        <v>2983</v>
      </c>
      <c r="J3552" s="36" t="s">
        <v>118</v>
      </c>
      <c r="K3552" s="186" t="s">
        <v>2216</v>
      </c>
      <c r="L3552" s="52" t="s">
        <v>2990</v>
      </c>
    </row>
    <row r="3553" spans="1:12" ht="15" customHeight="1" x14ac:dyDescent="0.25">
      <c r="A3553" s="34">
        <v>43009</v>
      </c>
      <c r="B3553" s="33" t="s">
        <v>3003</v>
      </c>
      <c r="C3553" s="157">
        <v>7</v>
      </c>
      <c r="D3553" s="35" t="s">
        <v>625</v>
      </c>
      <c r="E3553" s="44" t="s">
        <v>117</v>
      </c>
      <c r="F3553" s="200">
        <v>236</v>
      </c>
      <c r="G3553" s="40">
        <v>4752</v>
      </c>
      <c r="H3553" s="40" t="s">
        <v>1305</v>
      </c>
      <c r="I3553" s="48" t="s">
        <v>2983</v>
      </c>
      <c r="J3553" s="36" t="s">
        <v>118</v>
      </c>
      <c r="K3553" s="186" t="s">
        <v>2216</v>
      </c>
      <c r="L3553" s="52" t="s">
        <v>2990</v>
      </c>
    </row>
    <row r="3554" spans="1:12" ht="15" customHeight="1" x14ac:dyDescent="0.25">
      <c r="A3554" s="34">
        <v>43009</v>
      </c>
      <c r="B3554" s="33" t="s">
        <v>3003</v>
      </c>
      <c r="C3554" s="157">
        <v>7</v>
      </c>
      <c r="D3554" s="35" t="s">
        <v>625</v>
      </c>
      <c r="E3554" s="44" t="s">
        <v>117</v>
      </c>
      <c r="F3554" s="200">
        <v>122.5</v>
      </c>
      <c r="G3554" s="40">
        <v>3553</v>
      </c>
      <c r="H3554" s="40" t="s">
        <v>1306</v>
      </c>
      <c r="I3554" s="48" t="s">
        <v>2983</v>
      </c>
      <c r="J3554" s="36" t="s">
        <v>118</v>
      </c>
      <c r="K3554" s="186" t="s">
        <v>2216</v>
      </c>
      <c r="L3554" s="52" t="s">
        <v>2990</v>
      </c>
    </row>
    <row r="3555" spans="1:12" ht="15" customHeight="1" x14ac:dyDescent="0.25">
      <c r="A3555" s="34">
        <v>43009</v>
      </c>
      <c r="B3555" s="33" t="s">
        <v>3003</v>
      </c>
      <c r="C3555" s="157">
        <v>7</v>
      </c>
      <c r="D3555" s="35" t="s">
        <v>65</v>
      </c>
      <c r="E3555" s="44" t="s">
        <v>117</v>
      </c>
      <c r="F3555" s="200">
        <v>8010</v>
      </c>
      <c r="G3555" s="40">
        <v>4249</v>
      </c>
      <c r="H3555" s="40" t="s">
        <v>1307</v>
      </c>
      <c r="I3555" s="48" t="s">
        <v>2983</v>
      </c>
      <c r="J3555" s="36" t="s">
        <v>118</v>
      </c>
      <c r="K3555" s="186" t="s">
        <v>2216</v>
      </c>
      <c r="L3555" s="52" t="s">
        <v>2990</v>
      </c>
    </row>
    <row r="3556" spans="1:12" ht="15" customHeight="1" x14ac:dyDescent="0.25">
      <c r="A3556" s="34">
        <v>43009</v>
      </c>
      <c r="B3556" s="33" t="s">
        <v>3003</v>
      </c>
      <c r="C3556" s="157">
        <v>7</v>
      </c>
      <c r="D3556" s="35" t="s">
        <v>625</v>
      </c>
      <c r="E3556" s="44" t="s">
        <v>117</v>
      </c>
      <c r="F3556" s="200">
        <v>48.75</v>
      </c>
      <c r="G3556" s="40">
        <v>3345</v>
      </c>
      <c r="H3556" s="40" t="s">
        <v>1308</v>
      </c>
      <c r="I3556" s="48" t="s">
        <v>2983</v>
      </c>
      <c r="J3556" s="36" t="s">
        <v>118</v>
      </c>
      <c r="K3556" s="186" t="s">
        <v>2216</v>
      </c>
      <c r="L3556" s="52" t="s">
        <v>2990</v>
      </c>
    </row>
    <row r="3557" spans="1:12" ht="15" customHeight="1" x14ac:dyDescent="0.25">
      <c r="A3557" s="34">
        <v>43009</v>
      </c>
      <c r="B3557" s="33" t="s">
        <v>3003</v>
      </c>
      <c r="C3557" s="157">
        <v>7</v>
      </c>
      <c r="D3557" s="35" t="s">
        <v>625</v>
      </c>
      <c r="E3557" s="44" t="s">
        <v>117</v>
      </c>
      <c r="F3557" s="200">
        <v>64</v>
      </c>
      <c r="G3557" s="40">
        <v>2815</v>
      </c>
      <c r="H3557" s="40" t="s">
        <v>1309</v>
      </c>
      <c r="I3557" s="48" t="s">
        <v>2983</v>
      </c>
      <c r="J3557" s="36" t="s">
        <v>118</v>
      </c>
      <c r="K3557" s="186" t="s">
        <v>2216</v>
      </c>
      <c r="L3557" s="52" t="s">
        <v>2990</v>
      </c>
    </row>
    <row r="3558" spans="1:12" ht="15" customHeight="1" x14ac:dyDescent="0.25">
      <c r="A3558" s="34">
        <v>43009</v>
      </c>
      <c r="B3558" s="33" t="s">
        <v>3003</v>
      </c>
      <c r="C3558" s="157">
        <v>7</v>
      </c>
      <c r="D3558" s="35" t="s">
        <v>625</v>
      </c>
      <c r="E3558" s="44" t="s">
        <v>117</v>
      </c>
      <c r="F3558" s="200">
        <v>64</v>
      </c>
      <c r="G3558" s="40">
        <v>3381</v>
      </c>
      <c r="H3558" s="40" t="s">
        <v>710</v>
      </c>
      <c r="I3558" s="48" t="s">
        <v>2983</v>
      </c>
      <c r="J3558" s="36" t="s">
        <v>118</v>
      </c>
      <c r="K3558" s="186" t="s">
        <v>2216</v>
      </c>
      <c r="L3558" s="52" t="s">
        <v>2990</v>
      </c>
    </row>
    <row r="3559" spans="1:12" ht="15" customHeight="1" x14ac:dyDescent="0.25">
      <c r="A3559" s="131">
        <v>43010</v>
      </c>
      <c r="B3559" s="144" t="s">
        <v>3003</v>
      </c>
      <c r="C3559" s="158">
        <v>1</v>
      </c>
      <c r="D3559" s="133"/>
      <c r="E3559" s="136" t="s">
        <v>3255</v>
      </c>
      <c r="F3559" s="203">
        <f>1485+600+3000+8761.1+5000+5000</f>
        <v>23846.1</v>
      </c>
      <c r="G3559" s="134"/>
      <c r="H3559" s="134"/>
      <c r="I3559" s="141" t="s">
        <v>2983</v>
      </c>
      <c r="J3559" s="141" t="s">
        <v>118</v>
      </c>
      <c r="K3559" s="183" t="s">
        <v>2216</v>
      </c>
      <c r="L3559" s="135"/>
    </row>
    <row r="3560" spans="1:12" ht="15" customHeight="1" x14ac:dyDescent="0.25">
      <c r="A3560" s="34">
        <v>43010</v>
      </c>
      <c r="B3560" s="33" t="s">
        <v>3003</v>
      </c>
      <c r="C3560" s="157">
        <v>8</v>
      </c>
      <c r="D3560" s="35" t="s">
        <v>209</v>
      </c>
      <c r="E3560" s="44" t="s">
        <v>117</v>
      </c>
      <c r="F3560" s="200">
        <v>8954.5</v>
      </c>
      <c r="G3560" s="40"/>
      <c r="H3560" s="57"/>
      <c r="I3560" s="48" t="s">
        <v>2983</v>
      </c>
      <c r="J3560" s="36" t="s">
        <v>118</v>
      </c>
      <c r="K3560" s="186" t="s">
        <v>2216</v>
      </c>
      <c r="L3560" s="52" t="s">
        <v>2990</v>
      </c>
    </row>
    <row r="3561" spans="1:12" ht="15" customHeight="1" x14ac:dyDescent="0.25">
      <c r="A3561" s="34">
        <v>43010</v>
      </c>
      <c r="B3561" s="33" t="s">
        <v>3003</v>
      </c>
      <c r="C3561" s="157">
        <v>10</v>
      </c>
      <c r="D3561" s="35" t="s">
        <v>1311</v>
      </c>
      <c r="E3561" s="44" t="s">
        <v>117</v>
      </c>
      <c r="F3561" s="200">
        <v>6000</v>
      </c>
      <c r="G3561" s="40"/>
      <c r="H3561" s="40"/>
      <c r="I3561" s="48" t="s">
        <v>2983</v>
      </c>
      <c r="J3561" s="36" t="s">
        <v>118</v>
      </c>
      <c r="K3561" s="186" t="s">
        <v>2216</v>
      </c>
      <c r="L3561" s="52" t="s">
        <v>2990</v>
      </c>
    </row>
    <row r="3562" spans="1:12" ht="15" customHeight="1" x14ac:dyDescent="0.25">
      <c r="A3562" s="34">
        <v>43010</v>
      </c>
      <c r="B3562" s="33" t="s">
        <v>3003</v>
      </c>
      <c r="C3562" s="157">
        <v>10</v>
      </c>
      <c r="D3562" s="35" t="s">
        <v>1311</v>
      </c>
      <c r="E3562" s="44" t="s">
        <v>117</v>
      </c>
      <c r="F3562" s="200">
        <v>12500</v>
      </c>
      <c r="G3562" s="40"/>
      <c r="H3562" s="40"/>
      <c r="I3562" s="48" t="s">
        <v>2983</v>
      </c>
      <c r="J3562" s="36" t="s">
        <v>118</v>
      </c>
      <c r="K3562" s="186" t="s">
        <v>2216</v>
      </c>
      <c r="L3562" s="52" t="s">
        <v>2990</v>
      </c>
    </row>
    <row r="3563" spans="1:12" ht="15" customHeight="1" x14ac:dyDescent="0.25">
      <c r="A3563" s="34">
        <v>43010</v>
      </c>
      <c r="B3563" s="33" t="s">
        <v>3003</v>
      </c>
      <c r="C3563" s="157">
        <v>10</v>
      </c>
      <c r="D3563" s="35" t="s">
        <v>1311</v>
      </c>
      <c r="E3563" s="44" t="s">
        <v>117</v>
      </c>
      <c r="F3563" s="200">
        <v>2600</v>
      </c>
      <c r="G3563" s="40"/>
      <c r="H3563" s="40"/>
      <c r="I3563" s="48" t="s">
        <v>2983</v>
      </c>
      <c r="J3563" s="36" t="s">
        <v>118</v>
      </c>
      <c r="K3563" s="186" t="s">
        <v>2216</v>
      </c>
      <c r="L3563" s="52" t="s">
        <v>2990</v>
      </c>
    </row>
    <row r="3564" spans="1:12" ht="15" customHeight="1" x14ac:dyDescent="0.25">
      <c r="A3564" s="34">
        <v>43010</v>
      </c>
      <c r="B3564" s="33" t="s">
        <v>3003</v>
      </c>
      <c r="C3564" s="157">
        <v>10</v>
      </c>
      <c r="D3564" s="35" t="s">
        <v>1311</v>
      </c>
      <c r="E3564" s="44" t="s">
        <v>117</v>
      </c>
      <c r="F3564" s="200">
        <v>7000</v>
      </c>
      <c r="G3564" s="40"/>
      <c r="H3564" s="40"/>
      <c r="I3564" s="48" t="s">
        <v>2983</v>
      </c>
      <c r="J3564" s="36" t="s">
        <v>118</v>
      </c>
      <c r="K3564" s="186" t="s">
        <v>2216</v>
      </c>
      <c r="L3564" s="52" t="s">
        <v>2990</v>
      </c>
    </row>
    <row r="3565" spans="1:12" ht="15" customHeight="1" x14ac:dyDescent="0.25">
      <c r="A3565" s="34">
        <v>43010</v>
      </c>
      <c r="B3565" s="33" t="s">
        <v>3003</v>
      </c>
      <c r="C3565" s="157">
        <v>20</v>
      </c>
      <c r="D3565" s="35"/>
      <c r="E3565" s="44" t="s">
        <v>10</v>
      </c>
      <c r="F3565" s="200">
        <f>310+510+510+810+510+310+310+610+410+510+510+710+510+260+310+310+510+210+860+210+1515+1212+1010+810+1010+510+210+210+210+210+210+210+910+910+910+910+910</f>
        <v>21077</v>
      </c>
      <c r="G3565" s="40"/>
      <c r="H3565" s="40"/>
      <c r="I3565" s="48" t="s">
        <v>2983</v>
      </c>
      <c r="J3565" s="36" t="s">
        <v>118</v>
      </c>
      <c r="K3565" s="186" t="s">
        <v>2216</v>
      </c>
      <c r="L3565" s="52"/>
    </row>
    <row r="3566" spans="1:12" ht="15" customHeight="1" x14ac:dyDescent="0.25">
      <c r="A3566" s="34">
        <v>43011</v>
      </c>
      <c r="B3566" s="33" t="s">
        <v>3003</v>
      </c>
      <c r="C3566" s="157">
        <v>9</v>
      </c>
      <c r="D3566" s="35" t="s">
        <v>209</v>
      </c>
      <c r="E3566" s="44" t="s">
        <v>117</v>
      </c>
      <c r="F3566" s="200">
        <v>5870.5</v>
      </c>
      <c r="G3566" s="40"/>
      <c r="H3566" s="40"/>
      <c r="I3566" s="48" t="s">
        <v>2983</v>
      </c>
      <c r="J3566" s="36" t="s">
        <v>118</v>
      </c>
      <c r="K3566" s="186" t="s">
        <v>2216</v>
      </c>
      <c r="L3566" s="52" t="s">
        <v>2990</v>
      </c>
    </row>
    <row r="3567" spans="1:12" ht="15" customHeight="1" x14ac:dyDescent="0.25">
      <c r="A3567" s="34">
        <v>43011</v>
      </c>
      <c r="B3567" s="33" t="s">
        <v>3003</v>
      </c>
      <c r="C3567" s="157">
        <v>11</v>
      </c>
      <c r="D3567" s="35" t="s">
        <v>625</v>
      </c>
      <c r="E3567" s="44" t="s">
        <v>117</v>
      </c>
      <c r="F3567" s="200">
        <v>117.5</v>
      </c>
      <c r="G3567" s="40">
        <v>3213</v>
      </c>
      <c r="H3567" s="40" t="s">
        <v>1312</v>
      </c>
      <c r="I3567" s="48" t="s">
        <v>2983</v>
      </c>
      <c r="J3567" s="36" t="s">
        <v>118</v>
      </c>
      <c r="K3567" s="186" t="s">
        <v>2216</v>
      </c>
      <c r="L3567" s="52" t="s">
        <v>2990</v>
      </c>
    </row>
    <row r="3568" spans="1:12" ht="15" customHeight="1" x14ac:dyDescent="0.25">
      <c r="A3568" s="34">
        <v>43011</v>
      </c>
      <c r="B3568" s="33" t="s">
        <v>3003</v>
      </c>
      <c r="C3568" s="157">
        <v>11</v>
      </c>
      <c r="D3568" s="35" t="s">
        <v>625</v>
      </c>
      <c r="E3568" s="44" t="s">
        <v>117</v>
      </c>
      <c r="F3568" s="200">
        <v>71.25</v>
      </c>
      <c r="G3568" s="40">
        <v>3553</v>
      </c>
      <c r="H3568" s="40" t="s">
        <v>1313</v>
      </c>
      <c r="I3568" s="48" t="s">
        <v>2983</v>
      </c>
      <c r="J3568" s="36" t="s">
        <v>118</v>
      </c>
      <c r="K3568" s="186" t="s">
        <v>2216</v>
      </c>
      <c r="L3568" s="52" t="s">
        <v>2990</v>
      </c>
    </row>
    <row r="3569" spans="1:12" ht="15" customHeight="1" x14ac:dyDescent="0.25">
      <c r="A3569" s="34">
        <v>43011</v>
      </c>
      <c r="B3569" s="33" t="s">
        <v>3003</v>
      </c>
      <c r="C3569" s="157">
        <v>11</v>
      </c>
      <c r="D3569" s="35" t="s">
        <v>625</v>
      </c>
      <c r="E3569" s="44" t="s">
        <v>117</v>
      </c>
      <c r="F3569" s="200">
        <v>150</v>
      </c>
      <c r="G3569" s="40">
        <v>3004</v>
      </c>
      <c r="H3569" s="40" t="s">
        <v>1314</v>
      </c>
      <c r="I3569" s="48" t="s">
        <v>2983</v>
      </c>
      <c r="J3569" s="36" t="s">
        <v>118</v>
      </c>
      <c r="K3569" s="186" t="s">
        <v>2216</v>
      </c>
      <c r="L3569" s="52" t="s">
        <v>2990</v>
      </c>
    </row>
    <row r="3570" spans="1:12" ht="15" customHeight="1" x14ac:dyDescent="0.25">
      <c r="A3570" s="34">
        <v>43011</v>
      </c>
      <c r="B3570" s="33" t="s">
        <v>3003</v>
      </c>
      <c r="C3570" s="157">
        <v>11</v>
      </c>
      <c r="D3570" s="35" t="s">
        <v>625</v>
      </c>
      <c r="E3570" s="44" t="s">
        <v>117</v>
      </c>
      <c r="F3570" s="200">
        <v>42.75</v>
      </c>
      <c r="G3570" s="40">
        <v>4597</v>
      </c>
      <c r="H3570" s="40" t="s">
        <v>1315</v>
      </c>
      <c r="I3570" s="48" t="s">
        <v>2983</v>
      </c>
      <c r="J3570" s="36" t="s">
        <v>118</v>
      </c>
      <c r="K3570" s="186" t="s">
        <v>2216</v>
      </c>
      <c r="L3570" s="52" t="s">
        <v>2990</v>
      </c>
    </row>
    <row r="3571" spans="1:12" ht="15" customHeight="1" x14ac:dyDescent="0.25">
      <c r="A3571" s="34">
        <v>43011</v>
      </c>
      <c r="B3571" s="33" t="s">
        <v>3003</v>
      </c>
      <c r="C3571" s="157">
        <v>11</v>
      </c>
      <c r="D3571" s="35" t="s">
        <v>625</v>
      </c>
      <c r="E3571" s="44" t="s">
        <v>117</v>
      </c>
      <c r="F3571" s="200">
        <v>227.25</v>
      </c>
      <c r="G3571" s="40">
        <v>488</v>
      </c>
      <c r="H3571" s="40" t="s">
        <v>1098</v>
      </c>
      <c r="I3571" s="48" t="s">
        <v>2983</v>
      </c>
      <c r="J3571" s="36" t="s">
        <v>118</v>
      </c>
      <c r="K3571" s="186" t="s">
        <v>2216</v>
      </c>
      <c r="L3571" s="52" t="s">
        <v>2990</v>
      </c>
    </row>
    <row r="3572" spans="1:12" ht="15" customHeight="1" x14ac:dyDescent="0.25">
      <c r="A3572" s="137">
        <v>43012</v>
      </c>
      <c r="B3572" s="137" t="s">
        <v>3003</v>
      </c>
      <c r="C3572" s="159">
        <v>4</v>
      </c>
      <c r="D3572" s="138"/>
      <c r="E3572" s="138" t="s">
        <v>3255</v>
      </c>
      <c r="F3572" s="205">
        <v>22000</v>
      </c>
      <c r="G3572" s="138"/>
      <c r="H3572" s="138"/>
      <c r="I3572" s="138" t="s">
        <v>2983</v>
      </c>
      <c r="J3572" s="138" t="s">
        <v>118</v>
      </c>
      <c r="K3572" s="190" t="s">
        <v>2216</v>
      </c>
      <c r="L3572" s="138"/>
    </row>
    <row r="3573" spans="1:12" ht="15" customHeight="1" x14ac:dyDescent="0.25">
      <c r="A3573" s="131">
        <v>43012</v>
      </c>
      <c r="B3573" s="144" t="s">
        <v>3003</v>
      </c>
      <c r="C3573" s="158">
        <v>5</v>
      </c>
      <c r="D3573" s="133"/>
      <c r="E3573" s="136" t="s">
        <v>3257</v>
      </c>
      <c r="F3573" s="203">
        <v>200</v>
      </c>
      <c r="G3573" s="134"/>
      <c r="H3573" s="134"/>
      <c r="I3573" s="141" t="s">
        <v>2983</v>
      </c>
      <c r="J3573" s="141" t="s">
        <v>118</v>
      </c>
      <c r="K3573" s="183" t="s">
        <v>2216</v>
      </c>
      <c r="L3573" s="135"/>
    </row>
    <row r="3574" spans="1:12" ht="15" customHeight="1" x14ac:dyDescent="0.25">
      <c r="A3574" s="34">
        <v>43012</v>
      </c>
      <c r="B3574" s="33" t="s">
        <v>3003</v>
      </c>
      <c r="C3574" s="157">
        <v>12</v>
      </c>
      <c r="D3574" s="35" t="s">
        <v>1317</v>
      </c>
      <c r="E3574" s="44" t="s">
        <v>117</v>
      </c>
      <c r="F3574" s="200">
        <v>527.5</v>
      </c>
      <c r="G3574" s="40">
        <v>4116</v>
      </c>
      <c r="H3574" s="40" t="s">
        <v>1318</v>
      </c>
      <c r="I3574" s="48" t="s">
        <v>2983</v>
      </c>
      <c r="J3574" s="36" t="s">
        <v>118</v>
      </c>
      <c r="K3574" s="186" t="s">
        <v>2216</v>
      </c>
      <c r="L3574" s="52" t="s">
        <v>2990</v>
      </c>
    </row>
    <row r="3575" spans="1:12" ht="15" customHeight="1" x14ac:dyDescent="0.25">
      <c r="A3575" s="34">
        <v>43012</v>
      </c>
      <c r="B3575" s="33" t="s">
        <v>3003</v>
      </c>
      <c r="C3575" s="157">
        <v>12</v>
      </c>
      <c r="D3575" s="35" t="s">
        <v>625</v>
      </c>
      <c r="E3575" s="44" t="s">
        <v>117</v>
      </c>
      <c r="F3575" s="200">
        <v>320.75</v>
      </c>
      <c r="G3575" s="40">
        <v>1950</v>
      </c>
      <c r="H3575" s="40" t="s">
        <v>355</v>
      </c>
      <c r="I3575" s="48" t="s">
        <v>2983</v>
      </c>
      <c r="J3575" s="36" t="s">
        <v>118</v>
      </c>
      <c r="K3575" s="186" t="s">
        <v>2216</v>
      </c>
      <c r="L3575" s="52" t="s">
        <v>2990</v>
      </c>
    </row>
    <row r="3576" spans="1:12" ht="15" customHeight="1" x14ac:dyDescent="0.25">
      <c r="A3576" s="34">
        <v>43012</v>
      </c>
      <c r="B3576" s="33" t="s">
        <v>3003</v>
      </c>
      <c r="C3576" s="157">
        <v>12</v>
      </c>
      <c r="D3576" s="35" t="s">
        <v>625</v>
      </c>
      <c r="E3576" s="44" t="s">
        <v>117</v>
      </c>
      <c r="F3576" s="200">
        <v>137.5</v>
      </c>
      <c r="G3576" s="40">
        <v>2328</v>
      </c>
      <c r="H3576" s="40" t="s">
        <v>1148</v>
      </c>
      <c r="I3576" s="48" t="s">
        <v>2983</v>
      </c>
      <c r="J3576" s="36" t="s">
        <v>118</v>
      </c>
      <c r="K3576" s="186" t="s">
        <v>2216</v>
      </c>
      <c r="L3576" s="52" t="s">
        <v>2990</v>
      </c>
    </row>
    <row r="3577" spans="1:12" ht="15" customHeight="1" x14ac:dyDescent="0.25">
      <c r="A3577" s="34">
        <v>43012</v>
      </c>
      <c r="B3577" s="33" t="s">
        <v>3003</v>
      </c>
      <c r="C3577" s="157">
        <v>12</v>
      </c>
      <c r="D3577" s="35" t="s">
        <v>625</v>
      </c>
      <c r="E3577" s="44" t="s">
        <v>117</v>
      </c>
      <c r="F3577" s="200">
        <v>562.5</v>
      </c>
      <c r="G3577" s="40"/>
      <c r="H3577" s="40"/>
      <c r="I3577" s="48" t="s">
        <v>2983</v>
      </c>
      <c r="J3577" s="36" t="s">
        <v>118</v>
      </c>
      <c r="K3577" s="186" t="s">
        <v>2216</v>
      </c>
      <c r="L3577" s="52" t="s">
        <v>2990</v>
      </c>
    </row>
    <row r="3578" spans="1:12" ht="15" customHeight="1" x14ac:dyDescent="0.25">
      <c r="A3578" s="34">
        <v>43012</v>
      </c>
      <c r="B3578" s="33" t="s">
        <v>3003</v>
      </c>
      <c r="C3578" s="157">
        <v>12</v>
      </c>
      <c r="D3578" s="35" t="s">
        <v>625</v>
      </c>
      <c r="E3578" s="44" t="s">
        <v>117</v>
      </c>
      <c r="F3578" s="200">
        <v>48</v>
      </c>
      <c r="G3578" s="40">
        <v>1950</v>
      </c>
      <c r="H3578" s="40" t="s">
        <v>355</v>
      </c>
      <c r="I3578" s="48" t="s">
        <v>2983</v>
      </c>
      <c r="J3578" s="36" t="s">
        <v>118</v>
      </c>
      <c r="K3578" s="186" t="s">
        <v>2216</v>
      </c>
      <c r="L3578" s="52" t="s">
        <v>2990</v>
      </c>
    </row>
    <row r="3579" spans="1:12" ht="15" customHeight="1" x14ac:dyDescent="0.25">
      <c r="A3579" s="34">
        <v>43012</v>
      </c>
      <c r="B3579" s="33" t="s">
        <v>3003</v>
      </c>
      <c r="C3579" s="157">
        <v>12</v>
      </c>
      <c r="D3579" s="35" t="s">
        <v>1319</v>
      </c>
      <c r="E3579" s="44" t="s">
        <v>1320</v>
      </c>
      <c r="F3579" s="200">
        <v>2565</v>
      </c>
      <c r="G3579" s="40">
        <v>4042</v>
      </c>
      <c r="H3579" s="40" t="s">
        <v>1321</v>
      </c>
      <c r="I3579" s="48" t="s">
        <v>2983</v>
      </c>
      <c r="J3579" s="36" t="s">
        <v>118</v>
      </c>
      <c r="K3579" s="186" t="s">
        <v>2216</v>
      </c>
      <c r="L3579" s="52" t="s">
        <v>2990</v>
      </c>
    </row>
    <row r="3580" spans="1:12" ht="15" customHeight="1" x14ac:dyDescent="0.25">
      <c r="A3580" s="34">
        <v>43013</v>
      </c>
      <c r="B3580" s="33" t="s">
        <v>3003</v>
      </c>
      <c r="C3580" s="157">
        <v>13</v>
      </c>
      <c r="D3580" s="35" t="s">
        <v>625</v>
      </c>
      <c r="E3580" s="44" t="s">
        <v>245</v>
      </c>
      <c r="F3580" s="200">
        <v>41094</v>
      </c>
      <c r="G3580" s="40"/>
      <c r="H3580" s="40"/>
      <c r="I3580" s="55" t="s">
        <v>2983</v>
      </c>
      <c r="J3580" s="36" t="s">
        <v>118</v>
      </c>
      <c r="K3580" s="186" t="s">
        <v>2216</v>
      </c>
      <c r="L3580" s="52" t="s">
        <v>2990</v>
      </c>
    </row>
    <row r="3581" spans="1:12" ht="15" customHeight="1" x14ac:dyDescent="0.25">
      <c r="A3581" s="34">
        <v>43013</v>
      </c>
      <c r="B3581" s="33" t="s">
        <v>3003</v>
      </c>
      <c r="C3581" s="157">
        <v>14</v>
      </c>
      <c r="D3581" s="35" t="s">
        <v>711</v>
      </c>
      <c r="E3581" s="39" t="s">
        <v>553</v>
      </c>
      <c r="F3581" s="200">
        <v>2500</v>
      </c>
      <c r="G3581" s="48">
        <v>3409</v>
      </c>
      <c r="H3581" s="48" t="s">
        <v>218</v>
      </c>
      <c r="I3581" s="55" t="s">
        <v>2983</v>
      </c>
      <c r="J3581" s="36" t="s">
        <v>118</v>
      </c>
      <c r="K3581" s="186" t="s">
        <v>2216</v>
      </c>
      <c r="L3581" s="52" t="s">
        <v>2990</v>
      </c>
    </row>
    <row r="3582" spans="1:12" ht="15" customHeight="1" x14ac:dyDescent="0.25">
      <c r="A3582" s="34">
        <v>43013</v>
      </c>
      <c r="B3582" s="33" t="s">
        <v>3003</v>
      </c>
      <c r="C3582" s="157">
        <v>14</v>
      </c>
      <c r="D3582" s="35" t="s">
        <v>711</v>
      </c>
      <c r="E3582" s="39" t="s">
        <v>1322</v>
      </c>
      <c r="F3582" s="200">
        <v>14100</v>
      </c>
      <c r="G3582" s="48">
        <v>3393</v>
      </c>
      <c r="H3582" s="48" t="s">
        <v>1323</v>
      </c>
      <c r="I3582" s="55" t="s">
        <v>2983</v>
      </c>
      <c r="J3582" s="36" t="s">
        <v>118</v>
      </c>
      <c r="K3582" s="186" t="s">
        <v>2216</v>
      </c>
      <c r="L3582" s="52" t="s">
        <v>2990</v>
      </c>
    </row>
    <row r="3583" spans="1:12" ht="15" customHeight="1" x14ac:dyDescent="0.25">
      <c r="A3583" s="34">
        <v>43013</v>
      </c>
      <c r="B3583" s="33" t="s">
        <v>3003</v>
      </c>
      <c r="C3583" s="157">
        <v>14</v>
      </c>
      <c r="D3583" s="35" t="s">
        <v>711</v>
      </c>
      <c r="E3583" s="39" t="s">
        <v>1324</v>
      </c>
      <c r="F3583" s="200">
        <v>5000</v>
      </c>
      <c r="G3583" s="48">
        <v>4876</v>
      </c>
      <c r="H3583" s="48" t="s">
        <v>1325</v>
      </c>
      <c r="I3583" s="55" t="s">
        <v>2983</v>
      </c>
      <c r="J3583" s="36" t="s">
        <v>118</v>
      </c>
      <c r="K3583" s="186" t="s">
        <v>2216</v>
      </c>
      <c r="L3583" s="52" t="s">
        <v>2990</v>
      </c>
    </row>
    <row r="3584" spans="1:12" ht="15" customHeight="1" x14ac:dyDescent="0.25">
      <c r="A3584" s="34">
        <v>43013</v>
      </c>
      <c r="B3584" s="33" t="s">
        <v>3003</v>
      </c>
      <c r="C3584" s="157">
        <v>14</v>
      </c>
      <c r="D3584" s="35" t="s">
        <v>711</v>
      </c>
      <c r="E3584" s="39" t="s">
        <v>452</v>
      </c>
      <c r="F3584" s="200">
        <v>520</v>
      </c>
      <c r="G3584" s="48">
        <v>1453</v>
      </c>
      <c r="H3584" s="48" t="s">
        <v>458</v>
      </c>
      <c r="I3584" s="55" t="s">
        <v>2983</v>
      </c>
      <c r="J3584" s="36" t="s">
        <v>118</v>
      </c>
      <c r="K3584" s="186" t="s">
        <v>2216</v>
      </c>
      <c r="L3584" s="52" t="s">
        <v>2990</v>
      </c>
    </row>
    <row r="3585" spans="1:12" ht="15" customHeight="1" x14ac:dyDescent="0.25">
      <c r="A3585" s="34">
        <v>43013</v>
      </c>
      <c r="B3585" s="33" t="s">
        <v>3003</v>
      </c>
      <c r="C3585" s="157">
        <v>14</v>
      </c>
      <c r="D3585" s="35" t="s">
        <v>711</v>
      </c>
      <c r="E3585" s="39" t="s">
        <v>452</v>
      </c>
      <c r="F3585" s="200">
        <v>600</v>
      </c>
      <c r="G3585" s="48">
        <v>1934</v>
      </c>
      <c r="H3585" s="48" t="s">
        <v>1159</v>
      </c>
      <c r="I3585" s="55" t="s">
        <v>2983</v>
      </c>
      <c r="J3585" s="36" t="s">
        <v>118</v>
      </c>
      <c r="K3585" s="186" t="s">
        <v>2216</v>
      </c>
      <c r="L3585" s="52" t="s">
        <v>2990</v>
      </c>
    </row>
    <row r="3586" spans="1:12" ht="15" customHeight="1" x14ac:dyDescent="0.25">
      <c r="A3586" s="34">
        <v>43013</v>
      </c>
      <c r="B3586" s="33" t="s">
        <v>3003</v>
      </c>
      <c r="C3586" s="157">
        <v>14</v>
      </c>
      <c r="D3586" s="35" t="s">
        <v>711</v>
      </c>
      <c r="E3586" s="39" t="s">
        <v>452</v>
      </c>
      <c r="F3586" s="200">
        <v>730</v>
      </c>
      <c r="G3586" s="48">
        <v>1284</v>
      </c>
      <c r="H3586" s="48" t="s">
        <v>1217</v>
      </c>
      <c r="I3586" s="55" t="s">
        <v>2983</v>
      </c>
      <c r="J3586" s="36" t="s">
        <v>118</v>
      </c>
      <c r="K3586" s="186" t="s">
        <v>2216</v>
      </c>
      <c r="L3586" s="52" t="s">
        <v>2990</v>
      </c>
    </row>
    <row r="3587" spans="1:12" ht="15" customHeight="1" x14ac:dyDescent="0.25">
      <c r="A3587" s="34">
        <v>43013</v>
      </c>
      <c r="B3587" s="33" t="s">
        <v>3003</v>
      </c>
      <c r="C3587" s="157">
        <v>14</v>
      </c>
      <c r="D3587" s="35" t="s">
        <v>711</v>
      </c>
      <c r="E3587" s="39" t="s">
        <v>452</v>
      </c>
      <c r="F3587" s="200">
        <v>610</v>
      </c>
      <c r="G3587" s="48">
        <v>77</v>
      </c>
      <c r="H3587" s="48" t="s">
        <v>455</v>
      </c>
      <c r="I3587" s="55" t="s">
        <v>2983</v>
      </c>
      <c r="J3587" s="36" t="s">
        <v>118</v>
      </c>
      <c r="K3587" s="186" t="s">
        <v>2216</v>
      </c>
      <c r="L3587" s="52" t="s">
        <v>2990</v>
      </c>
    </row>
    <row r="3588" spans="1:12" ht="15" customHeight="1" x14ac:dyDescent="0.25">
      <c r="A3588" s="34">
        <v>43013</v>
      </c>
      <c r="B3588" s="33" t="s">
        <v>3003</v>
      </c>
      <c r="C3588" s="157">
        <v>14</v>
      </c>
      <c r="D3588" s="35" t="s">
        <v>711</v>
      </c>
      <c r="E3588" s="39" t="s">
        <v>452</v>
      </c>
      <c r="F3588" s="200">
        <v>1272.75</v>
      </c>
      <c r="G3588" s="48">
        <v>564</v>
      </c>
      <c r="H3588" s="48" t="s">
        <v>1326</v>
      </c>
      <c r="I3588" s="55" t="s">
        <v>2983</v>
      </c>
      <c r="J3588" s="36" t="s">
        <v>118</v>
      </c>
      <c r="K3588" s="186" t="s">
        <v>2216</v>
      </c>
      <c r="L3588" s="52" t="s">
        <v>2990</v>
      </c>
    </row>
    <row r="3589" spans="1:12" ht="15" customHeight="1" x14ac:dyDescent="0.25">
      <c r="A3589" s="34">
        <v>43013</v>
      </c>
      <c r="B3589" s="33" t="s">
        <v>3003</v>
      </c>
      <c r="C3589" s="157">
        <v>14</v>
      </c>
      <c r="D3589" s="35" t="s">
        <v>711</v>
      </c>
      <c r="E3589" s="39" t="s">
        <v>452</v>
      </c>
      <c r="F3589" s="200">
        <v>1697</v>
      </c>
      <c r="G3589" s="48">
        <v>1513</v>
      </c>
      <c r="H3589" s="48" t="s">
        <v>899</v>
      </c>
      <c r="I3589" s="55" t="s">
        <v>2983</v>
      </c>
      <c r="J3589" s="36" t="s">
        <v>118</v>
      </c>
      <c r="K3589" s="186" t="s">
        <v>2216</v>
      </c>
      <c r="L3589" s="52" t="s">
        <v>2990</v>
      </c>
    </row>
    <row r="3590" spans="1:12" ht="15" customHeight="1" x14ac:dyDescent="0.25">
      <c r="A3590" s="34">
        <v>43013</v>
      </c>
      <c r="B3590" s="33" t="s">
        <v>3003</v>
      </c>
      <c r="C3590" s="157">
        <v>14</v>
      </c>
      <c r="D3590" s="35" t="s">
        <v>711</v>
      </c>
      <c r="E3590" s="39" t="s">
        <v>553</v>
      </c>
      <c r="F3590" s="200">
        <v>925</v>
      </c>
      <c r="G3590" s="48">
        <v>3213</v>
      </c>
      <c r="H3590" s="48" t="s">
        <v>1312</v>
      </c>
      <c r="I3590" s="55" t="s">
        <v>2983</v>
      </c>
      <c r="J3590" s="36" t="s">
        <v>118</v>
      </c>
      <c r="K3590" s="186" t="s">
        <v>2216</v>
      </c>
      <c r="L3590" s="52" t="s">
        <v>2990</v>
      </c>
    </row>
    <row r="3591" spans="1:12" ht="15" customHeight="1" x14ac:dyDescent="0.25">
      <c r="A3591" s="34">
        <v>43013</v>
      </c>
      <c r="B3591" s="33" t="s">
        <v>3003</v>
      </c>
      <c r="C3591" s="157">
        <v>14</v>
      </c>
      <c r="D3591" s="35" t="s">
        <v>711</v>
      </c>
      <c r="E3591" s="39" t="s">
        <v>1327</v>
      </c>
      <c r="F3591" s="200">
        <v>90</v>
      </c>
      <c r="G3591" s="40" t="s">
        <v>71</v>
      </c>
      <c r="H3591" s="40" t="s">
        <v>71</v>
      </c>
      <c r="I3591" s="55" t="s">
        <v>2983</v>
      </c>
      <c r="J3591" s="36" t="s">
        <v>118</v>
      </c>
      <c r="K3591" s="186" t="s">
        <v>2216</v>
      </c>
      <c r="L3591" s="52" t="s">
        <v>2990</v>
      </c>
    </row>
    <row r="3592" spans="1:12" ht="15" customHeight="1" x14ac:dyDescent="0.25">
      <c r="A3592" s="34">
        <v>43013</v>
      </c>
      <c r="B3592" s="33" t="s">
        <v>3003</v>
      </c>
      <c r="C3592" s="157">
        <v>14</v>
      </c>
      <c r="D3592" s="35" t="s">
        <v>711</v>
      </c>
      <c r="E3592" s="44" t="s">
        <v>1328</v>
      </c>
      <c r="F3592" s="200">
        <v>181.5</v>
      </c>
      <c r="G3592" s="48">
        <v>2589</v>
      </c>
      <c r="H3592" s="48" t="s">
        <v>726</v>
      </c>
      <c r="I3592" s="55" t="s">
        <v>2983</v>
      </c>
      <c r="J3592" s="36" t="s">
        <v>118</v>
      </c>
      <c r="K3592" s="186" t="s">
        <v>2216</v>
      </c>
      <c r="L3592" s="52" t="s">
        <v>2990</v>
      </c>
    </row>
    <row r="3593" spans="1:12" ht="15" customHeight="1" x14ac:dyDescent="0.25">
      <c r="A3593" s="34">
        <v>43013</v>
      </c>
      <c r="B3593" s="33" t="s">
        <v>3003</v>
      </c>
      <c r="C3593" s="157">
        <v>15</v>
      </c>
      <c r="D3593" s="35" t="s">
        <v>682</v>
      </c>
      <c r="E3593" s="39" t="s">
        <v>452</v>
      </c>
      <c r="F3593" s="200">
        <v>1200</v>
      </c>
      <c r="G3593" s="48">
        <v>1049</v>
      </c>
      <c r="H3593" s="48" t="s">
        <v>1329</v>
      </c>
      <c r="I3593" s="55" t="s">
        <v>2983</v>
      </c>
      <c r="J3593" s="36" t="s">
        <v>118</v>
      </c>
      <c r="K3593" s="186" t="s">
        <v>2216</v>
      </c>
      <c r="L3593" s="52" t="s">
        <v>2990</v>
      </c>
    </row>
    <row r="3594" spans="1:12" ht="15" customHeight="1" x14ac:dyDescent="0.25">
      <c r="A3594" s="34">
        <v>43013</v>
      </c>
      <c r="B3594" s="33" t="s">
        <v>3003</v>
      </c>
      <c r="C3594" s="157">
        <v>15</v>
      </c>
      <c r="D3594" s="35" t="s">
        <v>682</v>
      </c>
      <c r="E3594" s="39" t="s">
        <v>454</v>
      </c>
      <c r="F3594" s="200">
        <v>1200</v>
      </c>
      <c r="G3594" s="48">
        <v>449</v>
      </c>
      <c r="H3594" s="48" t="s">
        <v>465</v>
      </c>
      <c r="I3594" s="55" t="s">
        <v>2983</v>
      </c>
      <c r="J3594" s="36" t="s">
        <v>118</v>
      </c>
      <c r="K3594" s="186" t="s">
        <v>2216</v>
      </c>
      <c r="L3594" s="52" t="s">
        <v>2990</v>
      </c>
    </row>
    <row r="3595" spans="1:12" ht="15" customHeight="1" x14ac:dyDescent="0.25">
      <c r="A3595" s="34">
        <v>43013</v>
      </c>
      <c r="B3595" s="33" t="s">
        <v>3003</v>
      </c>
      <c r="C3595" s="157">
        <v>15</v>
      </c>
      <c r="D3595" s="35" t="s">
        <v>682</v>
      </c>
      <c r="E3595" s="39" t="s">
        <v>1163</v>
      </c>
      <c r="F3595" s="200">
        <v>640</v>
      </c>
      <c r="G3595" s="48">
        <v>936</v>
      </c>
      <c r="H3595" s="48" t="s">
        <v>1164</v>
      </c>
      <c r="I3595" s="55" t="s">
        <v>2983</v>
      </c>
      <c r="J3595" s="36" t="s">
        <v>118</v>
      </c>
      <c r="K3595" s="186" t="s">
        <v>2216</v>
      </c>
      <c r="L3595" s="52" t="s">
        <v>2990</v>
      </c>
    </row>
    <row r="3596" spans="1:12" ht="15" customHeight="1" x14ac:dyDescent="0.25">
      <c r="A3596" s="34">
        <v>43013</v>
      </c>
      <c r="B3596" s="33" t="s">
        <v>3003</v>
      </c>
      <c r="C3596" s="157">
        <v>15</v>
      </c>
      <c r="D3596" s="35" t="s">
        <v>682</v>
      </c>
      <c r="E3596" s="39" t="s">
        <v>452</v>
      </c>
      <c r="F3596" s="200">
        <v>2100</v>
      </c>
      <c r="G3596" s="48">
        <v>2648</v>
      </c>
      <c r="H3596" s="48" t="s">
        <v>1168</v>
      </c>
      <c r="I3596" s="55" t="s">
        <v>2983</v>
      </c>
      <c r="J3596" s="36" t="s">
        <v>118</v>
      </c>
      <c r="K3596" s="186" t="s">
        <v>2216</v>
      </c>
      <c r="L3596" s="52" t="s">
        <v>2990</v>
      </c>
    </row>
    <row r="3597" spans="1:12" ht="15" customHeight="1" x14ac:dyDescent="0.25">
      <c r="A3597" s="34">
        <v>43013</v>
      </c>
      <c r="B3597" s="33" t="s">
        <v>3003</v>
      </c>
      <c r="C3597" s="157">
        <v>15</v>
      </c>
      <c r="D3597" s="35" t="s">
        <v>682</v>
      </c>
      <c r="E3597" s="39" t="s">
        <v>452</v>
      </c>
      <c r="F3597" s="200">
        <v>1800</v>
      </c>
      <c r="G3597" s="48">
        <v>2920</v>
      </c>
      <c r="H3597" s="48" t="s">
        <v>1330</v>
      </c>
      <c r="I3597" s="55" t="s">
        <v>2983</v>
      </c>
      <c r="J3597" s="36" t="s">
        <v>118</v>
      </c>
      <c r="K3597" s="186" t="s">
        <v>2216</v>
      </c>
      <c r="L3597" s="52" t="s">
        <v>2990</v>
      </c>
    </row>
    <row r="3598" spans="1:12" ht="15" customHeight="1" x14ac:dyDescent="0.25">
      <c r="A3598" s="34">
        <v>43013</v>
      </c>
      <c r="B3598" s="33" t="s">
        <v>3003</v>
      </c>
      <c r="C3598" s="157">
        <v>15</v>
      </c>
      <c r="D3598" s="35" t="s">
        <v>682</v>
      </c>
      <c r="E3598" s="39" t="s">
        <v>452</v>
      </c>
      <c r="F3598" s="200">
        <v>360</v>
      </c>
      <c r="G3598" s="48">
        <v>936</v>
      </c>
      <c r="H3598" s="48" t="s">
        <v>1164</v>
      </c>
      <c r="I3598" s="55" t="s">
        <v>2983</v>
      </c>
      <c r="J3598" s="36" t="s">
        <v>118</v>
      </c>
      <c r="K3598" s="186" t="s">
        <v>2216</v>
      </c>
      <c r="L3598" s="52" t="s">
        <v>2990</v>
      </c>
    </row>
    <row r="3599" spans="1:12" ht="15" customHeight="1" x14ac:dyDescent="0.25">
      <c r="A3599" s="34">
        <v>43013</v>
      </c>
      <c r="B3599" s="33" t="s">
        <v>3003</v>
      </c>
      <c r="C3599" s="157">
        <v>15</v>
      </c>
      <c r="D3599" s="35" t="s">
        <v>682</v>
      </c>
      <c r="E3599" s="39" t="s">
        <v>1331</v>
      </c>
      <c r="F3599" s="200">
        <v>450</v>
      </c>
      <c r="G3599" s="48">
        <v>739</v>
      </c>
      <c r="H3599" s="48" t="s">
        <v>1332</v>
      </c>
      <c r="I3599" s="55" t="s">
        <v>2983</v>
      </c>
      <c r="J3599" s="36" t="s">
        <v>118</v>
      </c>
      <c r="K3599" s="186" t="s">
        <v>2216</v>
      </c>
      <c r="L3599" s="52" t="s">
        <v>2990</v>
      </c>
    </row>
    <row r="3600" spans="1:12" ht="15" customHeight="1" x14ac:dyDescent="0.25">
      <c r="A3600" s="34">
        <v>43013</v>
      </c>
      <c r="B3600" s="33" t="s">
        <v>3003</v>
      </c>
      <c r="C3600" s="157">
        <v>15</v>
      </c>
      <c r="D3600" s="35" t="s">
        <v>682</v>
      </c>
      <c r="E3600" s="39" t="s">
        <v>452</v>
      </c>
      <c r="F3600" s="200">
        <v>1320</v>
      </c>
      <c r="G3600" s="48">
        <v>1281</v>
      </c>
      <c r="H3600" s="48" t="s">
        <v>1152</v>
      </c>
      <c r="I3600" s="55" t="s">
        <v>2983</v>
      </c>
      <c r="J3600" s="36" t="s">
        <v>118</v>
      </c>
      <c r="K3600" s="186" t="s">
        <v>2216</v>
      </c>
      <c r="L3600" s="52" t="s">
        <v>2990</v>
      </c>
    </row>
    <row r="3601" spans="1:12" ht="15" customHeight="1" x14ac:dyDescent="0.25">
      <c r="A3601" s="34">
        <v>43013</v>
      </c>
      <c r="B3601" s="33" t="s">
        <v>3003</v>
      </c>
      <c r="C3601" s="157">
        <v>15</v>
      </c>
      <c r="D3601" s="35" t="s">
        <v>682</v>
      </c>
      <c r="E3601" s="39" t="s">
        <v>452</v>
      </c>
      <c r="F3601" s="200">
        <v>1200</v>
      </c>
      <c r="G3601" s="48">
        <v>2380</v>
      </c>
      <c r="H3601" s="48" t="s">
        <v>1333</v>
      </c>
      <c r="I3601" s="55" t="s">
        <v>2983</v>
      </c>
      <c r="J3601" s="36" t="s">
        <v>118</v>
      </c>
      <c r="K3601" s="186" t="s">
        <v>2216</v>
      </c>
      <c r="L3601" s="52" t="s">
        <v>2990</v>
      </c>
    </row>
    <row r="3602" spans="1:12" ht="15" customHeight="1" x14ac:dyDescent="0.25">
      <c r="A3602" s="34">
        <v>43013</v>
      </c>
      <c r="B3602" s="33" t="s">
        <v>3003</v>
      </c>
      <c r="C3602" s="157">
        <v>15</v>
      </c>
      <c r="D3602" s="35" t="s">
        <v>682</v>
      </c>
      <c r="E3602" s="39" t="s">
        <v>1334</v>
      </c>
      <c r="F3602" s="200">
        <v>4633.25</v>
      </c>
      <c r="G3602" s="48">
        <v>4800</v>
      </c>
      <c r="H3602" s="48" t="s">
        <v>1232</v>
      </c>
      <c r="I3602" s="55" t="s">
        <v>2983</v>
      </c>
      <c r="J3602" s="36" t="s">
        <v>118</v>
      </c>
      <c r="K3602" s="186" t="s">
        <v>2216</v>
      </c>
      <c r="L3602" s="52" t="s">
        <v>2990</v>
      </c>
    </row>
    <row r="3603" spans="1:12" ht="15" customHeight="1" x14ac:dyDescent="0.25">
      <c r="A3603" s="34">
        <v>43013</v>
      </c>
      <c r="B3603" s="33" t="s">
        <v>3003</v>
      </c>
      <c r="C3603" s="157">
        <v>15</v>
      </c>
      <c r="D3603" s="35" t="s">
        <v>682</v>
      </c>
      <c r="E3603" s="39" t="s">
        <v>1335</v>
      </c>
      <c r="F3603" s="200">
        <v>3276.5</v>
      </c>
      <c r="G3603" s="48">
        <v>4637</v>
      </c>
      <c r="H3603" s="48" t="s">
        <v>943</v>
      </c>
      <c r="I3603" s="55" t="s">
        <v>2983</v>
      </c>
      <c r="J3603" s="36" t="s">
        <v>118</v>
      </c>
      <c r="K3603" s="186" t="s">
        <v>2216</v>
      </c>
      <c r="L3603" s="52" t="s">
        <v>2990</v>
      </c>
    </row>
    <row r="3604" spans="1:12" ht="15" customHeight="1" x14ac:dyDescent="0.25">
      <c r="A3604" s="34">
        <v>43013</v>
      </c>
      <c r="B3604" s="33" t="s">
        <v>3003</v>
      </c>
      <c r="C3604" s="157">
        <v>15</v>
      </c>
      <c r="D3604" s="35" t="s">
        <v>682</v>
      </c>
      <c r="E3604" s="39" t="s">
        <v>1336</v>
      </c>
      <c r="F3604" s="200">
        <v>1150</v>
      </c>
      <c r="G3604" s="48">
        <v>3260</v>
      </c>
      <c r="H3604" s="48" t="s">
        <v>1075</v>
      </c>
      <c r="I3604" s="55" t="s">
        <v>2983</v>
      </c>
      <c r="J3604" s="36" t="s">
        <v>118</v>
      </c>
      <c r="K3604" s="186" t="s">
        <v>2216</v>
      </c>
      <c r="L3604" s="52" t="s">
        <v>2990</v>
      </c>
    </row>
    <row r="3605" spans="1:12" ht="15" customHeight="1" x14ac:dyDescent="0.25">
      <c r="A3605" s="34">
        <v>43013</v>
      </c>
      <c r="B3605" s="33" t="s">
        <v>3003</v>
      </c>
      <c r="C3605" s="157">
        <v>15</v>
      </c>
      <c r="D3605" s="35" t="s">
        <v>682</v>
      </c>
      <c r="E3605" s="39" t="s">
        <v>1337</v>
      </c>
      <c r="F3605" s="200">
        <v>180</v>
      </c>
      <c r="G3605" s="48">
        <v>2840</v>
      </c>
      <c r="H3605" s="48" t="s">
        <v>628</v>
      </c>
      <c r="I3605" s="55" t="s">
        <v>2983</v>
      </c>
      <c r="J3605" s="36" t="s">
        <v>118</v>
      </c>
      <c r="K3605" s="186" t="s">
        <v>2216</v>
      </c>
      <c r="L3605" s="52" t="s">
        <v>2990</v>
      </c>
    </row>
    <row r="3606" spans="1:12" ht="15" customHeight="1" x14ac:dyDescent="0.25">
      <c r="A3606" s="34">
        <v>43013</v>
      </c>
      <c r="B3606" s="33" t="s">
        <v>3003</v>
      </c>
      <c r="C3606" s="157">
        <v>15</v>
      </c>
      <c r="D3606" s="35" t="s">
        <v>682</v>
      </c>
      <c r="E3606" s="39" t="s">
        <v>1338</v>
      </c>
      <c r="F3606" s="200">
        <v>2000</v>
      </c>
      <c r="G3606" s="48">
        <v>4879</v>
      </c>
      <c r="H3606" s="48" t="s">
        <v>1339</v>
      </c>
      <c r="I3606" s="55" t="s">
        <v>2983</v>
      </c>
      <c r="J3606" s="36" t="s">
        <v>118</v>
      </c>
      <c r="K3606" s="65" t="s">
        <v>2216</v>
      </c>
      <c r="L3606" s="52" t="s">
        <v>2990</v>
      </c>
    </row>
    <row r="3607" spans="1:12" ht="15" customHeight="1" x14ac:dyDescent="0.25">
      <c r="A3607" s="34">
        <v>43013</v>
      </c>
      <c r="B3607" s="33" t="s">
        <v>3003</v>
      </c>
      <c r="C3607" s="157">
        <v>15</v>
      </c>
      <c r="D3607" s="35" t="s">
        <v>682</v>
      </c>
      <c r="E3607" s="39" t="s">
        <v>1340</v>
      </c>
      <c r="F3607" s="200">
        <v>7000</v>
      </c>
      <c r="G3607" s="48">
        <v>4876</v>
      </c>
      <c r="H3607" s="48" t="s">
        <v>1325</v>
      </c>
      <c r="I3607" s="55" t="s">
        <v>2983</v>
      </c>
      <c r="J3607" s="36" t="s">
        <v>118</v>
      </c>
      <c r="K3607" s="65" t="s">
        <v>2216</v>
      </c>
      <c r="L3607" s="52" t="s">
        <v>2990</v>
      </c>
    </row>
    <row r="3608" spans="1:12" ht="15" customHeight="1" x14ac:dyDescent="0.25">
      <c r="A3608" s="34">
        <v>43013</v>
      </c>
      <c r="B3608" s="33" t="s">
        <v>3003</v>
      </c>
      <c r="C3608" s="157">
        <v>15</v>
      </c>
      <c r="D3608" s="35" t="s">
        <v>682</v>
      </c>
      <c r="E3608" s="39" t="s">
        <v>1341</v>
      </c>
      <c r="F3608" s="200">
        <v>85</v>
      </c>
      <c r="G3608" s="48">
        <v>4592</v>
      </c>
      <c r="H3608" s="48" t="s">
        <v>1342</v>
      </c>
      <c r="I3608" s="55" t="s">
        <v>2983</v>
      </c>
      <c r="J3608" s="36" t="s">
        <v>118</v>
      </c>
      <c r="K3608" s="65" t="s">
        <v>2216</v>
      </c>
      <c r="L3608" s="52" t="s">
        <v>2990</v>
      </c>
    </row>
    <row r="3609" spans="1:12" ht="15" customHeight="1" x14ac:dyDescent="0.25">
      <c r="A3609" s="34">
        <v>43013</v>
      </c>
      <c r="B3609" s="33" t="s">
        <v>3003</v>
      </c>
      <c r="C3609" s="157">
        <v>15</v>
      </c>
      <c r="D3609" s="35" t="s">
        <v>682</v>
      </c>
      <c r="E3609" s="39" t="s">
        <v>697</v>
      </c>
      <c r="F3609" s="200">
        <v>275</v>
      </c>
      <c r="G3609" s="48">
        <v>4404</v>
      </c>
      <c r="H3609" s="48" t="s">
        <v>1343</v>
      </c>
      <c r="I3609" s="55" t="s">
        <v>2983</v>
      </c>
      <c r="J3609" s="36" t="s">
        <v>118</v>
      </c>
      <c r="K3609" s="65" t="s">
        <v>2216</v>
      </c>
      <c r="L3609" s="52" t="s">
        <v>2990</v>
      </c>
    </row>
    <row r="3610" spans="1:12" ht="15" customHeight="1" x14ac:dyDescent="0.25">
      <c r="A3610" s="34">
        <v>43013</v>
      </c>
      <c r="B3610" s="33" t="s">
        <v>3003</v>
      </c>
      <c r="C3610" s="157">
        <v>15</v>
      </c>
      <c r="D3610" s="35" t="s">
        <v>682</v>
      </c>
      <c r="E3610" s="39" t="s">
        <v>541</v>
      </c>
      <c r="F3610" s="200">
        <v>375</v>
      </c>
      <c r="G3610" s="48">
        <v>3463</v>
      </c>
      <c r="H3610" s="48" t="s">
        <v>1344</v>
      </c>
      <c r="I3610" s="55" t="s">
        <v>2983</v>
      </c>
      <c r="J3610" s="36" t="s">
        <v>118</v>
      </c>
      <c r="K3610" s="65" t="s">
        <v>2216</v>
      </c>
      <c r="L3610" s="52" t="s">
        <v>2990</v>
      </c>
    </row>
    <row r="3611" spans="1:12" ht="15" customHeight="1" x14ac:dyDescent="0.25">
      <c r="A3611" s="34">
        <v>43013</v>
      </c>
      <c r="B3611" s="33" t="s">
        <v>3003</v>
      </c>
      <c r="C3611" s="157">
        <v>15</v>
      </c>
      <c r="D3611" s="35" t="s">
        <v>682</v>
      </c>
      <c r="E3611" s="39" t="s">
        <v>397</v>
      </c>
      <c r="F3611" s="200">
        <v>1691</v>
      </c>
      <c r="G3611" s="48">
        <v>1755</v>
      </c>
      <c r="H3611" s="48" t="s">
        <v>1345</v>
      </c>
      <c r="I3611" s="55" t="s">
        <v>2983</v>
      </c>
      <c r="J3611" s="36" t="s">
        <v>118</v>
      </c>
      <c r="K3611" s="65" t="s">
        <v>2216</v>
      </c>
      <c r="L3611" s="52" t="s">
        <v>2990</v>
      </c>
    </row>
    <row r="3612" spans="1:12" ht="15" customHeight="1" x14ac:dyDescent="0.25">
      <c r="A3612" s="137">
        <v>43014</v>
      </c>
      <c r="B3612" s="144" t="s">
        <v>3003</v>
      </c>
      <c r="C3612" s="159">
        <v>27</v>
      </c>
      <c r="D3612" s="138"/>
      <c r="E3612" s="138" t="s">
        <v>2771</v>
      </c>
      <c r="F3612" s="205">
        <f>1180+150+150+120+80+80+80+50+150+1038+105+105+105+105</f>
        <v>3498</v>
      </c>
      <c r="G3612" s="138"/>
      <c r="H3612" s="138"/>
      <c r="I3612" s="138" t="s">
        <v>2983</v>
      </c>
      <c r="J3612" s="141" t="s">
        <v>118</v>
      </c>
      <c r="K3612" s="138" t="s">
        <v>2980</v>
      </c>
      <c r="L3612" s="138"/>
    </row>
    <row r="3613" spans="1:12" ht="15" customHeight="1" x14ac:dyDescent="0.25">
      <c r="A3613" s="132">
        <v>43015</v>
      </c>
      <c r="B3613" s="144" t="s">
        <v>3003</v>
      </c>
      <c r="C3613" s="158">
        <v>1</v>
      </c>
      <c r="D3613" s="133"/>
      <c r="E3613" s="136" t="s">
        <v>3253</v>
      </c>
      <c r="F3613" s="203">
        <f>200+300+250+200+103+5</f>
        <v>1058</v>
      </c>
      <c r="G3613" s="134"/>
      <c r="H3613" s="134"/>
      <c r="I3613" s="141" t="s">
        <v>2983</v>
      </c>
      <c r="J3613" s="141" t="s">
        <v>142</v>
      </c>
      <c r="K3613" s="52" t="s">
        <v>2989</v>
      </c>
      <c r="L3613" s="135"/>
    </row>
    <row r="3614" spans="1:12" ht="15" customHeight="1" x14ac:dyDescent="0.25">
      <c r="A3614" s="132">
        <v>43015</v>
      </c>
      <c r="B3614" s="144" t="s">
        <v>3003</v>
      </c>
      <c r="C3614" s="158">
        <v>2</v>
      </c>
      <c r="D3614" s="133"/>
      <c r="E3614" s="136" t="s">
        <v>3254</v>
      </c>
      <c r="F3614" s="203">
        <v>50</v>
      </c>
      <c r="G3614" s="134"/>
      <c r="H3614" s="134"/>
      <c r="I3614" s="141" t="s">
        <v>2983</v>
      </c>
      <c r="J3614" s="141" t="s">
        <v>142</v>
      </c>
      <c r="K3614" s="135" t="s">
        <v>2977</v>
      </c>
      <c r="L3614" s="135"/>
    </row>
    <row r="3615" spans="1:12" ht="15" customHeight="1" x14ac:dyDescent="0.25">
      <c r="A3615" s="132">
        <v>43015</v>
      </c>
      <c r="B3615" s="144" t="s">
        <v>3003</v>
      </c>
      <c r="C3615" s="158">
        <v>3</v>
      </c>
      <c r="D3615" s="133"/>
      <c r="E3615" s="136" t="s">
        <v>3252</v>
      </c>
      <c r="F3615" s="203">
        <v>800</v>
      </c>
      <c r="G3615" s="134"/>
      <c r="H3615" s="134"/>
      <c r="I3615" s="141" t="s">
        <v>2983</v>
      </c>
      <c r="J3615" s="141" t="s">
        <v>118</v>
      </c>
      <c r="K3615" s="141" t="s">
        <v>2216</v>
      </c>
      <c r="L3615" s="135"/>
    </row>
    <row r="3616" spans="1:12" ht="15" customHeight="1" x14ac:dyDescent="0.25">
      <c r="A3616" s="34">
        <v>43015</v>
      </c>
      <c r="B3616" s="33" t="s">
        <v>3003</v>
      </c>
      <c r="C3616" s="157">
        <v>36</v>
      </c>
      <c r="D3616" s="39" t="s">
        <v>143</v>
      </c>
      <c r="E3616" s="47" t="s">
        <v>1777</v>
      </c>
      <c r="F3616" s="200">
        <v>107.5</v>
      </c>
      <c r="G3616" s="48" t="s">
        <v>71</v>
      </c>
      <c r="H3616" s="48" t="s">
        <v>71</v>
      </c>
      <c r="I3616" s="51" t="s">
        <v>2983</v>
      </c>
      <c r="J3616" s="63" t="s">
        <v>142</v>
      </c>
      <c r="K3616" s="48" t="s">
        <v>2977</v>
      </c>
      <c r="L3616" s="52" t="s">
        <v>2989</v>
      </c>
    </row>
    <row r="3617" spans="1:12" ht="15" customHeight="1" x14ac:dyDescent="0.25">
      <c r="A3617" s="34">
        <v>43015</v>
      </c>
      <c r="B3617" s="33" t="s">
        <v>3003</v>
      </c>
      <c r="C3617" s="157">
        <v>36</v>
      </c>
      <c r="D3617" s="39" t="s">
        <v>143</v>
      </c>
      <c r="E3617" s="47" t="s">
        <v>1778</v>
      </c>
      <c r="F3617" s="200">
        <v>190</v>
      </c>
      <c r="G3617" s="48" t="s">
        <v>71</v>
      </c>
      <c r="H3617" s="48" t="s">
        <v>71</v>
      </c>
      <c r="I3617" s="51" t="s">
        <v>2983</v>
      </c>
      <c r="J3617" s="63" t="s">
        <v>142</v>
      </c>
      <c r="K3617" s="52" t="s">
        <v>3408</v>
      </c>
      <c r="L3617" s="52" t="s">
        <v>2975</v>
      </c>
    </row>
    <row r="3618" spans="1:12" ht="15" customHeight="1" x14ac:dyDescent="0.25">
      <c r="A3618" s="34">
        <v>43016</v>
      </c>
      <c r="B3618" s="33" t="s">
        <v>3003</v>
      </c>
      <c r="C3618" s="157">
        <v>16</v>
      </c>
      <c r="D3618" s="35" t="s">
        <v>711</v>
      </c>
      <c r="E3618" s="39" t="s">
        <v>1156</v>
      </c>
      <c r="F3618" s="200">
        <v>1300</v>
      </c>
      <c r="G3618" s="48">
        <v>550</v>
      </c>
      <c r="H3618" s="48" t="s">
        <v>1157</v>
      </c>
      <c r="I3618" s="55" t="s">
        <v>2983</v>
      </c>
      <c r="J3618" s="36" t="s">
        <v>118</v>
      </c>
      <c r="K3618" s="48" t="s">
        <v>10</v>
      </c>
      <c r="L3618" s="52" t="s">
        <v>10</v>
      </c>
    </row>
    <row r="3619" spans="1:12" ht="15" customHeight="1" x14ac:dyDescent="0.25">
      <c r="A3619" s="34">
        <v>43016</v>
      </c>
      <c r="B3619" s="33" t="s">
        <v>3003</v>
      </c>
      <c r="C3619" s="157">
        <v>29</v>
      </c>
      <c r="D3619" s="39" t="s">
        <v>738</v>
      </c>
      <c r="E3619" s="47" t="s">
        <v>1780</v>
      </c>
      <c r="F3619" s="200">
        <v>225</v>
      </c>
      <c r="G3619" s="48" t="s">
        <v>71</v>
      </c>
      <c r="H3619" s="48" t="s">
        <v>71</v>
      </c>
      <c r="I3619" s="51" t="s">
        <v>2983</v>
      </c>
      <c r="J3619" s="63" t="s">
        <v>142</v>
      </c>
      <c r="K3619" s="52" t="s">
        <v>2989</v>
      </c>
      <c r="L3619" s="52" t="s">
        <v>2989</v>
      </c>
    </row>
    <row r="3620" spans="1:12" ht="15" customHeight="1" x14ac:dyDescent="0.25">
      <c r="A3620" s="34">
        <v>43016</v>
      </c>
      <c r="B3620" s="33" t="s">
        <v>3003</v>
      </c>
      <c r="C3620" s="157">
        <v>29</v>
      </c>
      <c r="D3620" s="39" t="s">
        <v>738</v>
      </c>
      <c r="E3620" s="47" t="s">
        <v>1781</v>
      </c>
      <c r="F3620" s="200">
        <v>60</v>
      </c>
      <c r="G3620" s="48" t="s">
        <v>71</v>
      </c>
      <c r="H3620" s="48" t="s">
        <v>71</v>
      </c>
      <c r="I3620" s="51" t="s">
        <v>2983</v>
      </c>
      <c r="J3620" s="63" t="s">
        <v>142</v>
      </c>
      <c r="K3620" s="52" t="s">
        <v>2989</v>
      </c>
      <c r="L3620" s="52" t="s">
        <v>2989</v>
      </c>
    </row>
    <row r="3621" spans="1:12" ht="15" customHeight="1" x14ac:dyDescent="0.25">
      <c r="A3621" s="34">
        <v>43016</v>
      </c>
      <c r="B3621" s="33" t="s">
        <v>3003</v>
      </c>
      <c r="C3621" s="157">
        <v>29</v>
      </c>
      <c r="D3621" s="39" t="s">
        <v>738</v>
      </c>
      <c r="E3621" s="47" t="s">
        <v>1782</v>
      </c>
      <c r="F3621" s="200">
        <v>150</v>
      </c>
      <c r="G3621" s="48" t="s">
        <v>71</v>
      </c>
      <c r="H3621" s="48" t="s">
        <v>71</v>
      </c>
      <c r="I3621" s="51" t="s">
        <v>2983</v>
      </c>
      <c r="J3621" s="63" t="s">
        <v>142</v>
      </c>
      <c r="K3621" s="48" t="s">
        <v>2980</v>
      </c>
      <c r="L3621" s="52" t="s">
        <v>2989</v>
      </c>
    </row>
    <row r="3622" spans="1:12" ht="15" customHeight="1" x14ac:dyDescent="0.25">
      <c r="A3622" s="34">
        <v>43016</v>
      </c>
      <c r="B3622" s="33" t="s">
        <v>3003</v>
      </c>
      <c r="C3622" s="157">
        <v>29</v>
      </c>
      <c r="D3622" s="39" t="s">
        <v>738</v>
      </c>
      <c r="E3622" s="47" t="s">
        <v>1783</v>
      </c>
      <c r="F3622" s="200">
        <v>150</v>
      </c>
      <c r="G3622" s="48" t="s">
        <v>71</v>
      </c>
      <c r="H3622" s="48" t="s">
        <v>71</v>
      </c>
      <c r="I3622" s="51" t="s">
        <v>2983</v>
      </c>
      <c r="J3622" s="63" t="s">
        <v>142</v>
      </c>
      <c r="K3622" s="48" t="s">
        <v>2980</v>
      </c>
      <c r="L3622" s="52" t="s">
        <v>2989</v>
      </c>
    </row>
    <row r="3623" spans="1:12" ht="15" customHeight="1" x14ac:dyDescent="0.25">
      <c r="A3623" s="34">
        <v>43016</v>
      </c>
      <c r="B3623" s="33" t="s">
        <v>3003</v>
      </c>
      <c r="C3623" s="157">
        <v>30</v>
      </c>
      <c r="D3623" s="39" t="s">
        <v>177</v>
      </c>
      <c r="E3623" s="47" t="s">
        <v>1779</v>
      </c>
      <c r="F3623" s="200">
        <v>400</v>
      </c>
      <c r="G3623" s="48" t="s">
        <v>71</v>
      </c>
      <c r="H3623" s="48" t="s">
        <v>71</v>
      </c>
      <c r="I3623" s="51" t="s">
        <v>2983</v>
      </c>
      <c r="J3623" s="63" t="s">
        <v>142</v>
      </c>
      <c r="K3623" s="52" t="s">
        <v>2978</v>
      </c>
      <c r="L3623" s="52" t="s">
        <v>2975</v>
      </c>
    </row>
    <row r="3624" spans="1:12" ht="15" customHeight="1" x14ac:dyDescent="0.25">
      <c r="A3624" s="34">
        <v>43016</v>
      </c>
      <c r="B3624" s="33" t="s">
        <v>3003</v>
      </c>
      <c r="C3624" s="157">
        <v>31</v>
      </c>
      <c r="D3624" s="39" t="s">
        <v>824</v>
      </c>
      <c r="E3624" s="47" t="s">
        <v>1310</v>
      </c>
      <c r="F3624" s="200">
        <v>306</v>
      </c>
      <c r="G3624" s="48" t="s">
        <v>71</v>
      </c>
      <c r="H3624" s="48" t="s">
        <v>71</v>
      </c>
      <c r="I3624" s="51" t="s">
        <v>2983</v>
      </c>
      <c r="J3624" s="63" t="s">
        <v>142</v>
      </c>
      <c r="K3624" s="48" t="s">
        <v>2977</v>
      </c>
      <c r="L3624" s="52" t="s">
        <v>2989</v>
      </c>
    </row>
    <row r="3625" spans="1:12" ht="15" customHeight="1" x14ac:dyDescent="0.25">
      <c r="A3625" s="34">
        <v>43017</v>
      </c>
      <c r="B3625" s="33" t="s">
        <v>3003</v>
      </c>
      <c r="C3625" s="157">
        <v>37</v>
      </c>
      <c r="D3625" s="39" t="s">
        <v>166</v>
      </c>
      <c r="E3625" s="47" t="s">
        <v>3371</v>
      </c>
      <c r="F3625" s="200">
        <v>250</v>
      </c>
      <c r="G3625" s="48" t="s">
        <v>71</v>
      </c>
      <c r="H3625" s="48" t="s">
        <v>71</v>
      </c>
      <c r="I3625" s="51" t="s">
        <v>2983</v>
      </c>
      <c r="J3625" s="63" t="s">
        <v>142</v>
      </c>
      <c r="K3625" s="48" t="s">
        <v>2979</v>
      </c>
      <c r="L3625" s="52" t="s">
        <v>2979</v>
      </c>
    </row>
    <row r="3626" spans="1:12" ht="15" customHeight="1" x14ac:dyDescent="0.25">
      <c r="A3626" s="34">
        <v>43017</v>
      </c>
      <c r="B3626" s="33" t="s">
        <v>3003</v>
      </c>
      <c r="C3626" s="157">
        <v>38</v>
      </c>
      <c r="D3626" s="39" t="s">
        <v>140</v>
      </c>
      <c r="E3626" s="47" t="s">
        <v>1784</v>
      </c>
      <c r="F3626" s="200">
        <v>30</v>
      </c>
      <c r="G3626" s="48" t="s">
        <v>71</v>
      </c>
      <c r="H3626" s="48" t="s">
        <v>71</v>
      </c>
      <c r="I3626" s="51" t="s">
        <v>2983</v>
      </c>
      <c r="J3626" s="63" t="s">
        <v>142</v>
      </c>
      <c r="K3626" s="48" t="s">
        <v>2979</v>
      </c>
      <c r="L3626" s="52" t="s">
        <v>2979</v>
      </c>
    </row>
    <row r="3627" spans="1:12" ht="15" customHeight="1" x14ac:dyDescent="0.25">
      <c r="A3627" s="131">
        <v>43018</v>
      </c>
      <c r="B3627" s="144" t="s">
        <v>3003</v>
      </c>
      <c r="C3627" s="158">
        <v>5</v>
      </c>
      <c r="D3627" s="133"/>
      <c r="E3627" s="136" t="s">
        <v>3240</v>
      </c>
      <c r="F3627" s="203">
        <v>150</v>
      </c>
      <c r="G3627" s="134"/>
      <c r="H3627" s="134"/>
      <c r="I3627" s="141" t="s">
        <v>2983</v>
      </c>
      <c r="J3627" s="141" t="s">
        <v>142</v>
      </c>
      <c r="K3627" s="135" t="s">
        <v>2980</v>
      </c>
      <c r="L3627" s="135"/>
    </row>
    <row r="3628" spans="1:12" ht="15" customHeight="1" x14ac:dyDescent="0.25">
      <c r="A3628" s="34">
        <v>43018</v>
      </c>
      <c r="B3628" s="33" t="s">
        <v>3003</v>
      </c>
      <c r="C3628" s="157">
        <v>32</v>
      </c>
      <c r="D3628" s="39" t="s">
        <v>63</v>
      </c>
      <c r="E3628" s="47" t="s">
        <v>1785</v>
      </c>
      <c r="F3628" s="200">
        <v>174</v>
      </c>
      <c r="G3628" s="48" t="s">
        <v>71</v>
      </c>
      <c r="H3628" s="48" t="s">
        <v>71</v>
      </c>
      <c r="I3628" s="51" t="s">
        <v>2983</v>
      </c>
      <c r="J3628" s="63" t="s">
        <v>142</v>
      </c>
      <c r="K3628" s="48" t="s">
        <v>2977</v>
      </c>
      <c r="L3628" s="52" t="s">
        <v>2989</v>
      </c>
    </row>
    <row r="3629" spans="1:12" ht="15" customHeight="1" x14ac:dyDescent="0.25">
      <c r="A3629" s="131">
        <v>43019</v>
      </c>
      <c r="B3629" s="144" t="s">
        <v>3003</v>
      </c>
      <c r="C3629" s="158">
        <v>3</v>
      </c>
      <c r="D3629" s="133"/>
      <c r="E3629" s="136" t="s">
        <v>3240</v>
      </c>
      <c r="F3629" s="203">
        <v>100</v>
      </c>
      <c r="G3629" s="134"/>
      <c r="H3629" s="134"/>
      <c r="I3629" s="141" t="s">
        <v>2983</v>
      </c>
      <c r="J3629" s="141" t="s">
        <v>142</v>
      </c>
      <c r="K3629" s="135" t="s">
        <v>2980</v>
      </c>
      <c r="L3629" s="135"/>
    </row>
    <row r="3630" spans="1:12" ht="15" customHeight="1" x14ac:dyDescent="0.25">
      <c r="A3630" s="34">
        <v>43019</v>
      </c>
      <c r="B3630" s="33" t="s">
        <v>3003</v>
      </c>
      <c r="C3630" s="157">
        <v>17</v>
      </c>
      <c r="D3630" s="35"/>
      <c r="E3630" s="44" t="s">
        <v>117</v>
      </c>
      <c r="F3630" s="200">
        <v>724.5</v>
      </c>
      <c r="G3630" s="40"/>
      <c r="H3630" s="40"/>
      <c r="I3630" s="48" t="s">
        <v>2983</v>
      </c>
      <c r="J3630" s="36" t="s">
        <v>118</v>
      </c>
      <c r="K3630" s="65" t="s">
        <v>2216</v>
      </c>
      <c r="L3630" s="52"/>
    </row>
    <row r="3631" spans="1:12" ht="15" customHeight="1" x14ac:dyDescent="0.25">
      <c r="A3631" s="34">
        <v>43019</v>
      </c>
      <c r="B3631" s="33" t="s">
        <v>3003</v>
      </c>
      <c r="C3631" s="157">
        <v>18</v>
      </c>
      <c r="D3631" s="35"/>
      <c r="E3631" s="44" t="s">
        <v>117</v>
      </c>
      <c r="F3631" s="200">
        <v>1451</v>
      </c>
      <c r="G3631" s="40"/>
      <c r="H3631" s="40"/>
      <c r="I3631" s="48" t="s">
        <v>2983</v>
      </c>
      <c r="J3631" s="36" t="s">
        <v>118</v>
      </c>
      <c r="K3631" s="65" t="s">
        <v>2216</v>
      </c>
      <c r="L3631" s="52"/>
    </row>
    <row r="3632" spans="1:12" ht="15" customHeight="1" x14ac:dyDescent="0.25">
      <c r="A3632" s="34">
        <v>43019</v>
      </c>
      <c r="B3632" s="33" t="s">
        <v>3003</v>
      </c>
      <c r="C3632" s="157">
        <v>19</v>
      </c>
      <c r="D3632" s="35"/>
      <c r="E3632" s="44" t="s">
        <v>117</v>
      </c>
      <c r="F3632" s="200">
        <f>145+6+126+214.25+150+251.6+124+126</f>
        <v>1142.8499999999999</v>
      </c>
      <c r="G3632" s="40"/>
      <c r="H3632" s="40"/>
      <c r="I3632" s="48" t="s">
        <v>2983</v>
      </c>
      <c r="J3632" s="36" t="s">
        <v>118</v>
      </c>
      <c r="K3632" s="65" t="s">
        <v>2216</v>
      </c>
      <c r="L3632" s="52"/>
    </row>
    <row r="3633" spans="1:12" ht="15" customHeight="1" x14ac:dyDescent="0.25">
      <c r="A3633" s="34">
        <v>43019</v>
      </c>
      <c r="B3633" s="33" t="s">
        <v>3003</v>
      </c>
      <c r="C3633" s="157">
        <v>20</v>
      </c>
      <c r="D3633" s="35"/>
      <c r="E3633" s="44" t="s">
        <v>541</v>
      </c>
      <c r="F3633" s="200">
        <f>600+200</f>
        <v>800</v>
      </c>
      <c r="G3633" s="40"/>
      <c r="H3633" s="40"/>
      <c r="I3633" s="48" t="s">
        <v>2983</v>
      </c>
      <c r="J3633" s="36" t="s">
        <v>118</v>
      </c>
      <c r="K3633" s="65" t="s">
        <v>2216</v>
      </c>
      <c r="L3633" s="52"/>
    </row>
    <row r="3634" spans="1:12" ht="15" customHeight="1" x14ac:dyDescent="0.25">
      <c r="A3634" s="131">
        <v>43020</v>
      </c>
      <c r="B3634" s="144" t="s">
        <v>3003</v>
      </c>
      <c r="C3634" s="158">
        <v>4</v>
      </c>
      <c r="D3634" s="133"/>
      <c r="E3634" s="136" t="s">
        <v>3256</v>
      </c>
      <c r="F3634" s="203">
        <v>50</v>
      </c>
      <c r="G3634" s="134"/>
      <c r="H3634" s="134"/>
      <c r="I3634" s="141" t="s">
        <v>2983</v>
      </c>
      <c r="J3634" s="141" t="s">
        <v>142</v>
      </c>
      <c r="K3634" s="135" t="s">
        <v>2977</v>
      </c>
      <c r="L3634" s="135"/>
    </row>
    <row r="3635" spans="1:12" ht="15" customHeight="1" x14ac:dyDescent="0.25">
      <c r="A3635" s="34">
        <v>43020</v>
      </c>
      <c r="B3635" s="33" t="s">
        <v>3003</v>
      </c>
      <c r="C3635" s="157">
        <v>33</v>
      </c>
      <c r="D3635" s="39" t="s">
        <v>219</v>
      </c>
      <c r="E3635" s="47" t="s">
        <v>760</v>
      </c>
      <c r="F3635" s="200">
        <v>71</v>
      </c>
      <c r="G3635" s="48" t="s">
        <v>71</v>
      </c>
      <c r="H3635" s="48" t="s">
        <v>71</v>
      </c>
      <c r="I3635" s="51" t="s">
        <v>2983</v>
      </c>
      <c r="J3635" s="63" t="s">
        <v>142</v>
      </c>
      <c r="K3635" s="48" t="s">
        <v>2977</v>
      </c>
      <c r="L3635" s="52" t="s">
        <v>2989</v>
      </c>
    </row>
    <row r="3636" spans="1:12" ht="15" customHeight="1" x14ac:dyDescent="0.25">
      <c r="A3636" s="34">
        <v>43020</v>
      </c>
      <c r="B3636" s="33" t="s">
        <v>3003</v>
      </c>
      <c r="C3636" s="157">
        <v>34</v>
      </c>
      <c r="D3636" s="39" t="s">
        <v>1786</v>
      </c>
      <c r="E3636" s="47" t="s">
        <v>1787</v>
      </c>
      <c r="F3636" s="200">
        <v>50</v>
      </c>
      <c r="G3636" s="48" t="s">
        <v>71</v>
      </c>
      <c r="H3636" s="48" t="s">
        <v>71</v>
      </c>
      <c r="I3636" s="51" t="s">
        <v>2983</v>
      </c>
      <c r="J3636" s="63" t="s">
        <v>142</v>
      </c>
      <c r="K3636" s="52" t="s">
        <v>2989</v>
      </c>
      <c r="L3636" s="52" t="s">
        <v>2975</v>
      </c>
    </row>
    <row r="3637" spans="1:12" ht="15" customHeight="1" x14ac:dyDescent="0.25">
      <c r="A3637" s="131">
        <v>43021</v>
      </c>
      <c r="B3637" s="144" t="s">
        <v>3003</v>
      </c>
      <c r="C3637" s="158">
        <v>2</v>
      </c>
      <c r="D3637" s="133"/>
      <c r="E3637" s="136" t="s">
        <v>541</v>
      </c>
      <c r="F3637" s="203">
        <v>650</v>
      </c>
      <c r="G3637" s="134"/>
      <c r="H3637" s="134"/>
      <c r="I3637" s="141" t="s">
        <v>2983</v>
      </c>
      <c r="J3637" s="141" t="s">
        <v>118</v>
      </c>
      <c r="K3637" s="141" t="s">
        <v>2216</v>
      </c>
      <c r="L3637" s="135"/>
    </row>
    <row r="3638" spans="1:12" ht="15" customHeight="1" x14ac:dyDescent="0.25">
      <c r="A3638" s="131">
        <v>43021</v>
      </c>
      <c r="B3638" s="144" t="s">
        <v>3003</v>
      </c>
      <c r="C3638" s="158">
        <v>2</v>
      </c>
      <c r="D3638" s="133"/>
      <c r="E3638" s="136" t="s">
        <v>541</v>
      </c>
      <c r="F3638" s="203">
        <v>650</v>
      </c>
      <c r="G3638" s="134"/>
      <c r="H3638" s="134"/>
      <c r="I3638" s="141" t="s">
        <v>2983</v>
      </c>
      <c r="J3638" s="141" t="s">
        <v>118</v>
      </c>
      <c r="K3638" s="141" t="s">
        <v>2216</v>
      </c>
      <c r="L3638" s="135"/>
    </row>
    <row r="3639" spans="1:12" ht="15" customHeight="1" x14ac:dyDescent="0.25">
      <c r="A3639" s="34">
        <v>43022</v>
      </c>
      <c r="B3639" s="33" t="s">
        <v>3003</v>
      </c>
      <c r="C3639" s="157">
        <v>13</v>
      </c>
      <c r="D3639" s="39" t="s">
        <v>1790</v>
      </c>
      <c r="E3639" s="47" t="s">
        <v>1791</v>
      </c>
      <c r="F3639" s="200">
        <v>71</v>
      </c>
      <c r="G3639" s="48" t="s">
        <v>71</v>
      </c>
      <c r="H3639" s="48" t="s">
        <v>71</v>
      </c>
      <c r="I3639" s="51" t="s">
        <v>2983</v>
      </c>
      <c r="J3639" s="63" t="s">
        <v>142</v>
      </c>
      <c r="K3639" s="52" t="s">
        <v>3408</v>
      </c>
      <c r="L3639" s="52" t="s">
        <v>2975</v>
      </c>
    </row>
    <row r="3640" spans="1:12" ht="15" customHeight="1" x14ac:dyDescent="0.25">
      <c r="A3640" s="34">
        <v>43022</v>
      </c>
      <c r="B3640" s="33" t="s">
        <v>3003</v>
      </c>
      <c r="C3640" s="157">
        <v>14</v>
      </c>
      <c r="D3640" s="39" t="s">
        <v>1788</v>
      </c>
      <c r="E3640" s="47" t="s">
        <v>1789</v>
      </c>
      <c r="F3640" s="200">
        <v>120</v>
      </c>
      <c r="G3640" s="48" t="s">
        <v>71</v>
      </c>
      <c r="H3640" s="48" t="s">
        <v>71</v>
      </c>
      <c r="I3640" s="51" t="s">
        <v>2983</v>
      </c>
      <c r="J3640" s="63" t="s">
        <v>142</v>
      </c>
      <c r="K3640" s="52" t="s">
        <v>3408</v>
      </c>
      <c r="L3640" s="52" t="s">
        <v>2975</v>
      </c>
    </row>
    <row r="3641" spans="1:12" ht="15" customHeight="1" x14ac:dyDescent="0.25">
      <c r="A3641" s="34">
        <v>43023</v>
      </c>
      <c r="B3641" s="33" t="s">
        <v>3003</v>
      </c>
      <c r="C3641" s="157">
        <v>35</v>
      </c>
      <c r="D3641" s="39" t="s">
        <v>429</v>
      </c>
      <c r="E3641" s="47" t="s">
        <v>1792</v>
      </c>
      <c r="F3641" s="200">
        <v>29</v>
      </c>
      <c r="G3641" s="48" t="s">
        <v>71</v>
      </c>
      <c r="H3641" s="48" t="s">
        <v>71</v>
      </c>
      <c r="I3641" s="51" t="s">
        <v>2983</v>
      </c>
      <c r="J3641" s="63" t="s">
        <v>142</v>
      </c>
      <c r="K3641" s="52" t="s">
        <v>2989</v>
      </c>
      <c r="L3641" s="52" t="s">
        <v>2989</v>
      </c>
    </row>
    <row r="3642" spans="1:12" ht="15" customHeight="1" x14ac:dyDescent="0.25">
      <c r="A3642" s="131">
        <v>43024</v>
      </c>
      <c r="B3642" s="144" t="s">
        <v>3003</v>
      </c>
      <c r="C3642" s="158">
        <v>7</v>
      </c>
      <c r="D3642" s="133"/>
      <c r="E3642" s="136" t="s">
        <v>3240</v>
      </c>
      <c r="F3642" s="203">
        <f>120+120</f>
        <v>240</v>
      </c>
      <c r="G3642" s="134"/>
      <c r="H3642" s="134"/>
      <c r="I3642" s="141" t="s">
        <v>2983</v>
      </c>
      <c r="J3642" s="141" t="s">
        <v>142</v>
      </c>
      <c r="K3642" s="135" t="s">
        <v>2980</v>
      </c>
      <c r="L3642" s="135"/>
    </row>
    <row r="3643" spans="1:12" ht="15" customHeight="1" x14ac:dyDescent="0.25">
      <c r="A3643" s="131">
        <v>43024</v>
      </c>
      <c r="B3643" s="144" t="s">
        <v>3003</v>
      </c>
      <c r="C3643" s="158">
        <v>8</v>
      </c>
      <c r="D3643" s="133"/>
      <c r="E3643" s="136" t="s">
        <v>3240</v>
      </c>
      <c r="F3643" s="203">
        <v>150</v>
      </c>
      <c r="G3643" s="134"/>
      <c r="H3643" s="134"/>
      <c r="I3643" s="141" t="s">
        <v>2983</v>
      </c>
      <c r="J3643" s="141" t="s">
        <v>142</v>
      </c>
      <c r="K3643" s="135" t="s">
        <v>2980</v>
      </c>
      <c r="L3643" s="135"/>
    </row>
    <row r="3644" spans="1:12" ht="15" customHeight="1" x14ac:dyDescent="0.25">
      <c r="A3644" s="131">
        <v>43024</v>
      </c>
      <c r="B3644" s="144" t="s">
        <v>3003</v>
      </c>
      <c r="C3644" s="158">
        <v>9</v>
      </c>
      <c r="D3644" s="133"/>
      <c r="E3644" s="136" t="s">
        <v>3258</v>
      </c>
      <c r="F3644" s="203">
        <v>50</v>
      </c>
      <c r="G3644" s="134"/>
      <c r="H3644" s="134"/>
      <c r="I3644" s="141" t="s">
        <v>2983</v>
      </c>
      <c r="J3644" s="141" t="s">
        <v>142</v>
      </c>
      <c r="K3644" s="52" t="s">
        <v>2989</v>
      </c>
      <c r="L3644" s="135"/>
    </row>
    <row r="3645" spans="1:12" ht="15" customHeight="1" x14ac:dyDescent="0.25">
      <c r="A3645" s="131">
        <v>43025</v>
      </c>
      <c r="B3645" s="144" t="s">
        <v>3003</v>
      </c>
      <c r="C3645" s="158">
        <v>6</v>
      </c>
      <c r="D3645" s="133"/>
      <c r="E3645" s="136" t="s">
        <v>3251</v>
      </c>
      <c r="F3645" s="203">
        <v>117</v>
      </c>
      <c r="G3645" s="134"/>
      <c r="H3645" s="134"/>
      <c r="I3645" s="141" t="s">
        <v>2983</v>
      </c>
      <c r="J3645" s="141" t="s">
        <v>142</v>
      </c>
      <c r="K3645" s="52" t="s">
        <v>2989</v>
      </c>
      <c r="L3645" s="135"/>
    </row>
    <row r="3646" spans="1:12" ht="15" customHeight="1" x14ac:dyDescent="0.25">
      <c r="A3646" s="34">
        <v>43025</v>
      </c>
      <c r="B3646" s="33" t="s">
        <v>3003</v>
      </c>
      <c r="C3646" s="157">
        <v>28</v>
      </c>
      <c r="D3646" s="39" t="s">
        <v>1044</v>
      </c>
      <c r="E3646" s="47" t="s">
        <v>1793</v>
      </c>
      <c r="F3646" s="200">
        <v>171</v>
      </c>
      <c r="G3646" s="48" t="s">
        <v>71</v>
      </c>
      <c r="H3646" s="48" t="s">
        <v>71</v>
      </c>
      <c r="I3646" s="51" t="s">
        <v>2983</v>
      </c>
      <c r="J3646" s="63" t="s">
        <v>142</v>
      </c>
      <c r="K3646" s="48" t="s">
        <v>2979</v>
      </c>
      <c r="L3646" s="52" t="s">
        <v>2979</v>
      </c>
    </row>
    <row r="3647" spans="1:12" ht="15" customHeight="1" x14ac:dyDescent="0.25">
      <c r="A3647" s="34">
        <v>43025</v>
      </c>
      <c r="B3647" s="33" t="s">
        <v>3003</v>
      </c>
      <c r="C3647" s="157">
        <v>28</v>
      </c>
      <c r="D3647" s="39" t="s">
        <v>1044</v>
      </c>
      <c r="E3647" s="47" t="s">
        <v>1354</v>
      </c>
      <c r="F3647" s="200">
        <v>150</v>
      </c>
      <c r="G3647" s="48" t="s">
        <v>71</v>
      </c>
      <c r="H3647" s="48" t="s">
        <v>71</v>
      </c>
      <c r="I3647" s="51" t="s">
        <v>2983</v>
      </c>
      <c r="J3647" s="63" t="s">
        <v>142</v>
      </c>
      <c r="K3647" s="52" t="s">
        <v>2989</v>
      </c>
      <c r="L3647" s="52" t="s">
        <v>2989</v>
      </c>
    </row>
    <row r="3648" spans="1:12" ht="15" customHeight="1" x14ac:dyDescent="0.25">
      <c r="A3648" s="34">
        <v>43026</v>
      </c>
      <c r="B3648" s="33" t="s">
        <v>3003</v>
      </c>
      <c r="C3648" s="157">
        <v>15</v>
      </c>
      <c r="D3648" s="39" t="s">
        <v>63</v>
      </c>
      <c r="E3648" s="47" t="s">
        <v>180</v>
      </c>
      <c r="F3648" s="200">
        <v>100</v>
      </c>
      <c r="G3648" s="48" t="s">
        <v>71</v>
      </c>
      <c r="H3648" s="48" t="s">
        <v>71</v>
      </c>
      <c r="I3648" s="51" t="s">
        <v>2983</v>
      </c>
      <c r="J3648" s="63" t="s">
        <v>142</v>
      </c>
      <c r="K3648" s="48" t="s">
        <v>2977</v>
      </c>
      <c r="L3648" s="52" t="s">
        <v>2989</v>
      </c>
    </row>
    <row r="3649" spans="1:12" ht="15" customHeight="1" x14ac:dyDescent="0.25">
      <c r="A3649" s="34">
        <v>43026</v>
      </c>
      <c r="B3649" s="33" t="s">
        <v>3003</v>
      </c>
      <c r="C3649" s="157">
        <v>15</v>
      </c>
      <c r="D3649" s="39" t="s">
        <v>143</v>
      </c>
      <c r="E3649" s="47" t="s">
        <v>1794</v>
      </c>
      <c r="F3649" s="200">
        <v>110</v>
      </c>
      <c r="G3649" s="48" t="s">
        <v>71</v>
      </c>
      <c r="H3649" s="48" t="s">
        <v>71</v>
      </c>
      <c r="I3649" s="51" t="s">
        <v>2983</v>
      </c>
      <c r="J3649" s="63" t="s">
        <v>142</v>
      </c>
      <c r="K3649" s="52" t="s">
        <v>3408</v>
      </c>
      <c r="L3649" s="52" t="s">
        <v>2975</v>
      </c>
    </row>
    <row r="3650" spans="1:12" ht="15" customHeight="1" x14ac:dyDescent="0.25">
      <c r="A3650" s="34">
        <v>43026</v>
      </c>
      <c r="B3650" s="33" t="s">
        <v>3003</v>
      </c>
      <c r="C3650" s="157">
        <v>15</v>
      </c>
      <c r="D3650" s="39" t="s">
        <v>1044</v>
      </c>
      <c r="E3650" s="47" t="s">
        <v>1795</v>
      </c>
      <c r="F3650" s="200">
        <v>85</v>
      </c>
      <c r="G3650" s="48" t="s">
        <v>71</v>
      </c>
      <c r="H3650" s="48" t="s">
        <v>71</v>
      </c>
      <c r="I3650" s="51" t="s">
        <v>2983</v>
      </c>
      <c r="J3650" s="63" t="s">
        <v>142</v>
      </c>
      <c r="K3650" s="52" t="s">
        <v>2979</v>
      </c>
      <c r="L3650" s="52" t="s">
        <v>2975</v>
      </c>
    </row>
    <row r="3651" spans="1:12" ht="15" customHeight="1" x14ac:dyDescent="0.25">
      <c r="A3651" s="34">
        <v>43026</v>
      </c>
      <c r="B3651" s="33" t="s">
        <v>3003</v>
      </c>
      <c r="C3651" s="157">
        <v>15</v>
      </c>
      <c r="D3651" s="39" t="s">
        <v>140</v>
      </c>
      <c r="E3651" s="47" t="s">
        <v>1796</v>
      </c>
      <c r="F3651" s="200">
        <v>120</v>
      </c>
      <c r="G3651" s="48" t="s">
        <v>71</v>
      </c>
      <c r="H3651" s="48" t="s">
        <v>71</v>
      </c>
      <c r="I3651" s="51" t="s">
        <v>2983</v>
      </c>
      <c r="J3651" s="63" t="s">
        <v>142</v>
      </c>
      <c r="K3651" s="48" t="s">
        <v>2978</v>
      </c>
      <c r="L3651" s="52" t="s">
        <v>2989</v>
      </c>
    </row>
    <row r="3652" spans="1:12" ht="15" customHeight="1" x14ac:dyDescent="0.25">
      <c r="A3652" s="34">
        <v>43026</v>
      </c>
      <c r="B3652" s="33" t="s">
        <v>3003</v>
      </c>
      <c r="C3652" s="157">
        <v>15</v>
      </c>
      <c r="D3652" s="39" t="s">
        <v>140</v>
      </c>
      <c r="E3652" s="47" t="s">
        <v>1797</v>
      </c>
      <c r="F3652" s="200">
        <v>120</v>
      </c>
      <c r="G3652" s="48" t="s">
        <v>71</v>
      </c>
      <c r="H3652" s="48" t="s">
        <v>71</v>
      </c>
      <c r="I3652" s="51" t="s">
        <v>2983</v>
      </c>
      <c r="J3652" s="63" t="s">
        <v>142</v>
      </c>
      <c r="K3652" s="48" t="s">
        <v>2978</v>
      </c>
      <c r="L3652" s="52" t="s">
        <v>2989</v>
      </c>
    </row>
    <row r="3653" spans="1:12" ht="15" customHeight="1" x14ac:dyDescent="0.25">
      <c r="A3653" s="34">
        <v>43026</v>
      </c>
      <c r="B3653" s="33" t="s">
        <v>3003</v>
      </c>
      <c r="C3653" s="157">
        <v>15</v>
      </c>
      <c r="D3653" s="39" t="s">
        <v>1431</v>
      </c>
      <c r="E3653" s="47" t="s">
        <v>1798</v>
      </c>
      <c r="F3653" s="200">
        <v>430.5</v>
      </c>
      <c r="G3653" s="48" t="s">
        <v>71</v>
      </c>
      <c r="H3653" s="48" t="s">
        <v>71</v>
      </c>
      <c r="I3653" s="51" t="s">
        <v>2983</v>
      </c>
      <c r="J3653" s="63" t="s">
        <v>142</v>
      </c>
      <c r="K3653" s="48" t="s">
        <v>2973</v>
      </c>
      <c r="L3653" s="52" t="s">
        <v>2973</v>
      </c>
    </row>
    <row r="3654" spans="1:12" ht="15" customHeight="1" x14ac:dyDescent="0.25">
      <c r="A3654" s="34">
        <v>43027</v>
      </c>
      <c r="B3654" s="33" t="s">
        <v>3003</v>
      </c>
      <c r="C3654" s="157">
        <v>26</v>
      </c>
      <c r="D3654" s="39" t="s">
        <v>1720</v>
      </c>
      <c r="E3654" s="47" t="s">
        <v>1800</v>
      </c>
      <c r="F3654" s="200">
        <v>6561</v>
      </c>
      <c r="G3654" s="48" t="s">
        <v>71</v>
      </c>
      <c r="H3654" s="48" t="s">
        <v>71</v>
      </c>
      <c r="I3654" s="51" t="s">
        <v>2983</v>
      </c>
      <c r="J3654" s="63" t="s">
        <v>142</v>
      </c>
      <c r="K3654" s="48" t="s">
        <v>2973</v>
      </c>
      <c r="L3654" s="52" t="s">
        <v>2973</v>
      </c>
    </row>
    <row r="3655" spans="1:12" ht="15" customHeight="1" x14ac:dyDescent="0.25">
      <c r="A3655" s="34">
        <v>43027</v>
      </c>
      <c r="B3655" s="33" t="s">
        <v>3003</v>
      </c>
      <c r="C3655" s="157">
        <v>27</v>
      </c>
      <c r="D3655" s="39" t="s">
        <v>429</v>
      </c>
      <c r="E3655" s="47" t="s">
        <v>1799</v>
      </c>
      <c r="F3655" s="200">
        <v>240</v>
      </c>
      <c r="G3655" s="48" t="s">
        <v>71</v>
      </c>
      <c r="H3655" s="48" t="s">
        <v>71</v>
      </c>
      <c r="I3655" s="51" t="s">
        <v>2983</v>
      </c>
      <c r="J3655" s="63" t="s">
        <v>142</v>
      </c>
      <c r="K3655" s="48" t="s">
        <v>2979</v>
      </c>
      <c r="L3655" s="52" t="s">
        <v>2979</v>
      </c>
    </row>
    <row r="3656" spans="1:12" ht="15" customHeight="1" x14ac:dyDescent="0.25">
      <c r="A3656" s="34">
        <v>43029</v>
      </c>
      <c r="B3656" s="33" t="s">
        <v>3003</v>
      </c>
      <c r="C3656" s="157">
        <v>24</v>
      </c>
      <c r="D3656" s="39" t="s">
        <v>1554</v>
      </c>
      <c r="E3656" s="47" t="s">
        <v>1801</v>
      </c>
      <c r="F3656" s="200">
        <v>22</v>
      </c>
      <c r="G3656" s="48" t="s">
        <v>71</v>
      </c>
      <c r="H3656" s="48" t="s">
        <v>71</v>
      </c>
      <c r="I3656" s="51" t="s">
        <v>2983</v>
      </c>
      <c r="J3656" s="63" t="s">
        <v>142</v>
      </c>
      <c r="K3656" s="48" t="s">
        <v>2977</v>
      </c>
      <c r="L3656" s="52" t="s">
        <v>2989</v>
      </c>
    </row>
    <row r="3657" spans="1:12" ht="15" customHeight="1" x14ac:dyDescent="0.25">
      <c r="A3657" s="34">
        <v>43030</v>
      </c>
      <c r="B3657" s="33" t="s">
        <v>3003</v>
      </c>
      <c r="C3657" s="157">
        <v>22</v>
      </c>
      <c r="D3657" s="39" t="s">
        <v>1790</v>
      </c>
      <c r="E3657" s="47" t="s">
        <v>1796</v>
      </c>
      <c r="F3657" s="200">
        <v>22</v>
      </c>
      <c r="G3657" s="48" t="s">
        <v>71</v>
      </c>
      <c r="H3657" s="48" t="s">
        <v>71</v>
      </c>
      <c r="I3657" s="51" t="s">
        <v>2983</v>
      </c>
      <c r="J3657" s="63" t="s">
        <v>142</v>
      </c>
      <c r="K3657" s="48" t="s">
        <v>2978</v>
      </c>
      <c r="L3657" s="52" t="s">
        <v>2989</v>
      </c>
    </row>
    <row r="3658" spans="1:12" ht="15" customHeight="1" x14ac:dyDescent="0.25">
      <c r="A3658" s="34">
        <v>43030</v>
      </c>
      <c r="B3658" s="33" t="s">
        <v>3003</v>
      </c>
      <c r="C3658" s="157">
        <v>23</v>
      </c>
      <c r="D3658" s="39" t="s">
        <v>1384</v>
      </c>
      <c r="E3658" s="47" t="s">
        <v>1566</v>
      </c>
      <c r="F3658" s="200">
        <v>272</v>
      </c>
      <c r="G3658" s="48" t="s">
        <v>71</v>
      </c>
      <c r="H3658" s="48" t="s">
        <v>71</v>
      </c>
      <c r="I3658" s="51" t="s">
        <v>2983</v>
      </c>
      <c r="J3658" s="63" t="s">
        <v>142</v>
      </c>
      <c r="K3658" s="48" t="s">
        <v>2977</v>
      </c>
      <c r="L3658" s="52" t="s">
        <v>2989</v>
      </c>
    </row>
    <row r="3659" spans="1:12" ht="15" customHeight="1" x14ac:dyDescent="0.25">
      <c r="A3659" s="34">
        <v>43030</v>
      </c>
      <c r="B3659" s="33" t="s">
        <v>3003</v>
      </c>
      <c r="C3659" s="157">
        <v>23</v>
      </c>
      <c r="D3659" s="39" t="s">
        <v>1802</v>
      </c>
      <c r="E3659" s="47" t="s">
        <v>1803</v>
      </c>
      <c r="F3659" s="200">
        <v>550</v>
      </c>
      <c r="G3659" s="48" t="s">
        <v>71</v>
      </c>
      <c r="H3659" s="48" t="s">
        <v>71</v>
      </c>
      <c r="I3659" s="51" t="s">
        <v>2983</v>
      </c>
      <c r="J3659" s="63" t="s">
        <v>142</v>
      </c>
      <c r="K3659" s="48" t="s">
        <v>2979</v>
      </c>
      <c r="L3659" s="52" t="s">
        <v>2979</v>
      </c>
    </row>
    <row r="3660" spans="1:12" ht="15" customHeight="1" x14ac:dyDescent="0.25">
      <c r="A3660" s="34">
        <v>43032</v>
      </c>
      <c r="B3660" s="33" t="s">
        <v>3003</v>
      </c>
      <c r="C3660" s="157">
        <v>25</v>
      </c>
      <c r="D3660" s="39" t="s">
        <v>369</v>
      </c>
      <c r="E3660" s="47" t="s">
        <v>1804</v>
      </c>
      <c r="F3660" s="200">
        <v>50</v>
      </c>
      <c r="G3660" s="48" t="s">
        <v>71</v>
      </c>
      <c r="H3660" s="48" t="s">
        <v>71</v>
      </c>
      <c r="I3660" s="51" t="s">
        <v>2983</v>
      </c>
      <c r="J3660" s="63" t="s">
        <v>142</v>
      </c>
      <c r="K3660" s="48" t="s">
        <v>2977</v>
      </c>
      <c r="L3660" s="52" t="s">
        <v>2989</v>
      </c>
    </row>
    <row r="3661" spans="1:12" ht="15" customHeight="1" x14ac:dyDescent="0.25">
      <c r="A3661" s="131">
        <v>43033</v>
      </c>
      <c r="B3661" s="144" t="s">
        <v>3003</v>
      </c>
      <c r="C3661" s="158">
        <v>10</v>
      </c>
      <c r="D3661" s="133"/>
      <c r="E3661" s="136" t="s">
        <v>3259</v>
      </c>
      <c r="F3661" s="203">
        <f>300+19.75+55</f>
        <v>374.75</v>
      </c>
      <c r="G3661" s="134"/>
      <c r="H3661" s="134"/>
      <c r="I3661" s="141" t="s">
        <v>2983</v>
      </c>
      <c r="J3661" s="141" t="s">
        <v>142</v>
      </c>
      <c r="K3661" s="135" t="s">
        <v>2977</v>
      </c>
      <c r="L3661" s="135"/>
    </row>
    <row r="3662" spans="1:12" ht="15" customHeight="1" x14ac:dyDescent="0.25">
      <c r="A3662" s="131">
        <v>43033</v>
      </c>
      <c r="B3662" s="144" t="s">
        <v>3003</v>
      </c>
      <c r="C3662" s="158">
        <v>11</v>
      </c>
      <c r="D3662" s="133"/>
      <c r="E3662" s="136" t="s">
        <v>2976</v>
      </c>
      <c r="F3662" s="203">
        <v>56</v>
      </c>
      <c r="G3662" s="134"/>
      <c r="H3662" s="134"/>
      <c r="I3662" s="141" t="s">
        <v>2983</v>
      </c>
      <c r="J3662" s="141" t="s">
        <v>142</v>
      </c>
      <c r="K3662" s="135" t="s">
        <v>2989</v>
      </c>
      <c r="L3662" s="135"/>
    </row>
    <row r="3663" spans="1:12" ht="15" customHeight="1" x14ac:dyDescent="0.25">
      <c r="A3663" s="131">
        <v>43033</v>
      </c>
      <c r="B3663" s="144" t="s">
        <v>3003</v>
      </c>
      <c r="C3663" s="158">
        <v>12</v>
      </c>
      <c r="D3663" s="133"/>
      <c r="E3663" s="136" t="s">
        <v>3259</v>
      </c>
      <c r="F3663" s="203">
        <v>600</v>
      </c>
      <c r="G3663" s="134"/>
      <c r="H3663" s="134"/>
      <c r="I3663" s="141" t="s">
        <v>2983</v>
      </c>
      <c r="J3663" s="141" t="s">
        <v>142</v>
      </c>
      <c r="K3663" s="135" t="s">
        <v>2977</v>
      </c>
      <c r="L3663" s="135"/>
    </row>
    <row r="3664" spans="1:12" ht="15" customHeight="1" x14ac:dyDescent="0.25">
      <c r="A3664" s="34">
        <v>43034</v>
      </c>
      <c r="B3664" s="33" t="s">
        <v>3003</v>
      </c>
      <c r="C3664" s="157">
        <v>20</v>
      </c>
      <c r="D3664" s="39" t="s">
        <v>140</v>
      </c>
      <c r="E3664" s="47" t="s">
        <v>1807</v>
      </c>
      <c r="F3664" s="200">
        <v>40</v>
      </c>
      <c r="G3664" s="48" t="s">
        <v>71</v>
      </c>
      <c r="H3664" s="48" t="s">
        <v>71</v>
      </c>
      <c r="I3664" s="51" t="s">
        <v>2983</v>
      </c>
      <c r="J3664" s="63" t="s">
        <v>142</v>
      </c>
      <c r="K3664" s="52" t="s">
        <v>3408</v>
      </c>
      <c r="L3664" s="52" t="s">
        <v>2975</v>
      </c>
    </row>
    <row r="3665" spans="1:12" ht="15" customHeight="1" x14ac:dyDescent="0.25">
      <c r="A3665" s="34">
        <v>43034</v>
      </c>
      <c r="B3665" s="33" t="s">
        <v>3003</v>
      </c>
      <c r="C3665" s="157">
        <v>21</v>
      </c>
      <c r="D3665" s="39" t="s">
        <v>429</v>
      </c>
      <c r="E3665" s="47" t="s">
        <v>1806</v>
      </c>
      <c r="F3665" s="200">
        <v>497</v>
      </c>
      <c r="G3665" s="48" t="s">
        <v>71</v>
      </c>
      <c r="H3665" s="48" t="s">
        <v>71</v>
      </c>
      <c r="I3665" s="51" t="s">
        <v>2983</v>
      </c>
      <c r="J3665" s="63" t="s">
        <v>142</v>
      </c>
      <c r="K3665" s="48" t="s">
        <v>2979</v>
      </c>
      <c r="L3665" s="52" t="s">
        <v>2979</v>
      </c>
    </row>
    <row r="3666" spans="1:12" ht="15" customHeight="1" x14ac:dyDescent="0.25">
      <c r="A3666" s="34">
        <v>43034</v>
      </c>
      <c r="B3666" s="33" t="s">
        <v>3003</v>
      </c>
      <c r="C3666" s="157">
        <v>38</v>
      </c>
      <c r="D3666" s="39" t="s">
        <v>102</v>
      </c>
      <c r="E3666" s="47" t="s">
        <v>1805</v>
      </c>
      <c r="F3666" s="200">
        <v>150</v>
      </c>
      <c r="G3666" s="48" t="s">
        <v>71</v>
      </c>
      <c r="H3666" s="48" t="s">
        <v>71</v>
      </c>
      <c r="I3666" s="51" t="s">
        <v>2983</v>
      </c>
      <c r="J3666" s="63" t="s">
        <v>142</v>
      </c>
      <c r="K3666" s="52" t="s">
        <v>2989</v>
      </c>
      <c r="L3666" s="52" t="s">
        <v>2975</v>
      </c>
    </row>
    <row r="3667" spans="1:12" ht="15" customHeight="1" x14ac:dyDescent="0.25">
      <c r="A3667" s="34">
        <v>43037</v>
      </c>
      <c r="B3667" s="33" t="s">
        <v>3003</v>
      </c>
      <c r="C3667" s="157">
        <v>18</v>
      </c>
      <c r="D3667" s="39" t="s">
        <v>140</v>
      </c>
      <c r="E3667" s="47" t="s">
        <v>1497</v>
      </c>
      <c r="F3667" s="200">
        <v>111</v>
      </c>
      <c r="G3667" s="48" t="s">
        <v>71</v>
      </c>
      <c r="H3667" s="48" t="s">
        <v>71</v>
      </c>
      <c r="I3667" s="51" t="s">
        <v>2983</v>
      </c>
      <c r="J3667" s="63" t="s">
        <v>142</v>
      </c>
      <c r="K3667" s="48" t="s">
        <v>2977</v>
      </c>
      <c r="L3667" s="52" t="s">
        <v>2989</v>
      </c>
    </row>
    <row r="3668" spans="1:12" ht="15" customHeight="1" x14ac:dyDescent="0.25">
      <c r="A3668" s="34">
        <v>43037</v>
      </c>
      <c r="B3668" s="33" t="s">
        <v>3003</v>
      </c>
      <c r="C3668" s="157">
        <v>19</v>
      </c>
      <c r="D3668" s="39" t="s">
        <v>1808</v>
      </c>
      <c r="E3668" s="47" t="s">
        <v>1566</v>
      </c>
      <c r="F3668" s="200">
        <v>272</v>
      </c>
      <c r="G3668" s="48" t="s">
        <v>71</v>
      </c>
      <c r="H3668" s="48" t="s">
        <v>71</v>
      </c>
      <c r="I3668" s="51" t="s">
        <v>2983</v>
      </c>
      <c r="J3668" s="63" t="s">
        <v>142</v>
      </c>
      <c r="K3668" s="48" t="s">
        <v>2977</v>
      </c>
      <c r="L3668" s="52" t="s">
        <v>2989</v>
      </c>
    </row>
    <row r="3669" spans="1:12" ht="15" customHeight="1" x14ac:dyDescent="0.25">
      <c r="A3669" s="34">
        <v>43038</v>
      </c>
      <c r="B3669" s="33" t="s">
        <v>3003</v>
      </c>
      <c r="C3669" s="157">
        <v>18</v>
      </c>
      <c r="D3669" s="39" t="s">
        <v>177</v>
      </c>
      <c r="E3669" s="47" t="s">
        <v>1809</v>
      </c>
      <c r="F3669" s="200">
        <v>615</v>
      </c>
      <c r="G3669" s="48" t="s">
        <v>71</v>
      </c>
      <c r="H3669" s="48" t="s">
        <v>71</v>
      </c>
      <c r="I3669" s="51" t="s">
        <v>2983</v>
      </c>
      <c r="J3669" s="63" t="s">
        <v>142</v>
      </c>
      <c r="K3669" s="52" t="s">
        <v>2989</v>
      </c>
      <c r="L3669" s="52" t="s">
        <v>2989</v>
      </c>
    </row>
    <row r="3670" spans="1:12" ht="15" customHeight="1" x14ac:dyDescent="0.25">
      <c r="A3670" s="131">
        <v>43038</v>
      </c>
      <c r="B3670" s="144" t="s">
        <v>3003</v>
      </c>
      <c r="C3670" s="158">
        <v>21</v>
      </c>
      <c r="D3670" s="133"/>
      <c r="E3670" s="136" t="s">
        <v>3370</v>
      </c>
      <c r="F3670" s="203">
        <f>4.5+126+729+500.5+200+600+1075+625+900+900+12000+137.5+181.5+700+300+1360+5000+2300+2750+5000+300+175+225+350+2400+2160+2160+210+1523+5000+400+1800+1200+600+2300+300+6000+600+300+1000+63.5+179+108+59.25+10950+330+181.5+300</f>
        <v>76563.25</v>
      </c>
      <c r="G3670" s="134"/>
      <c r="H3670" s="134"/>
      <c r="I3670" s="141" t="s">
        <v>2983</v>
      </c>
      <c r="J3670" s="141" t="s">
        <v>118</v>
      </c>
      <c r="K3670" s="135" t="s">
        <v>2216</v>
      </c>
      <c r="L3670" s="135"/>
    </row>
    <row r="3671" spans="1:12" ht="15" customHeight="1" x14ac:dyDescent="0.25">
      <c r="A3671" s="131">
        <v>43038</v>
      </c>
      <c r="B3671" s="144" t="s">
        <v>3003</v>
      </c>
      <c r="C3671" s="158">
        <v>22</v>
      </c>
      <c r="D3671" s="133"/>
      <c r="E3671" s="136" t="s">
        <v>213</v>
      </c>
      <c r="F3671" s="203">
        <f>710+810+710+510+510+510+510+510+360+1111+274+600+350</f>
        <v>7475</v>
      </c>
      <c r="G3671" s="134"/>
      <c r="H3671" s="134"/>
      <c r="I3671" s="141" t="s">
        <v>2983</v>
      </c>
      <c r="J3671" s="141" t="s">
        <v>118</v>
      </c>
      <c r="K3671" s="135" t="s">
        <v>10</v>
      </c>
      <c r="L3671" s="135"/>
    </row>
    <row r="3672" spans="1:12" ht="15" customHeight="1" x14ac:dyDescent="0.25">
      <c r="A3672" s="34">
        <v>43038</v>
      </c>
      <c r="B3672" s="33" t="s">
        <v>3003</v>
      </c>
      <c r="C3672" s="157">
        <v>38</v>
      </c>
      <c r="D3672" s="39" t="s">
        <v>738</v>
      </c>
      <c r="E3672" s="47" t="s">
        <v>1150</v>
      </c>
      <c r="F3672" s="200">
        <v>17</v>
      </c>
      <c r="G3672" s="48" t="s">
        <v>71</v>
      </c>
      <c r="H3672" s="48" t="s">
        <v>71</v>
      </c>
      <c r="I3672" s="51" t="s">
        <v>2983</v>
      </c>
      <c r="J3672" s="63" t="s">
        <v>142</v>
      </c>
      <c r="K3672" s="52" t="s">
        <v>2989</v>
      </c>
      <c r="L3672" s="52" t="s">
        <v>2989</v>
      </c>
    </row>
    <row r="3673" spans="1:12" ht="15" customHeight="1" x14ac:dyDescent="0.25">
      <c r="A3673" s="34">
        <v>43038</v>
      </c>
      <c r="B3673" s="33" t="s">
        <v>3003</v>
      </c>
      <c r="C3673" s="157">
        <v>38</v>
      </c>
      <c r="D3673" s="39" t="s">
        <v>1304</v>
      </c>
      <c r="E3673" s="47" t="s">
        <v>1810</v>
      </c>
      <c r="F3673" s="200">
        <v>33</v>
      </c>
      <c r="G3673" s="48" t="s">
        <v>71</v>
      </c>
      <c r="H3673" s="48" t="s">
        <v>71</v>
      </c>
      <c r="I3673" s="51" t="s">
        <v>2983</v>
      </c>
      <c r="J3673" s="63" t="s">
        <v>142</v>
      </c>
      <c r="K3673" s="52" t="s">
        <v>2989</v>
      </c>
      <c r="L3673" s="52" t="s">
        <v>2975</v>
      </c>
    </row>
    <row r="3674" spans="1:12" ht="15" customHeight="1" x14ac:dyDescent="0.25">
      <c r="A3674" s="34">
        <v>43039</v>
      </c>
      <c r="B3674" s="33" t="s">
        <v>3003</v>
      </c>
      <c r="C3674" s="157">
        <v>16</v>
      </c>
      <c r="D3674" s="39" t="s">
        <v>648</v>
      </c>
      <c r="E3674" s="47" t="s">
        <v>1814</v>
      </c>
      <c r="F3674" s="200">
        <v>4452.5</v>
      </c>
      <c r="G3674" s="48" t="s">
        <v>71</v>
      </c>
      <c r="H3674" s="48" t="s">
        <v>71</v>
      </c>
      <c r="I3674" s="51" t="s">
        <v>2983</v>
      </c>
      <c r="J3674" s="63" t="s">
        <v>142</v>
      </c>
      <c r="K3674" s="52" t="s">
        <v>2989</v>
      </c>
      <c r="L3674" s="52" t="s">
        <v>2989</v>
      </c>
    </row>
    <row r="3675" spans="1:12" ht="15" customHeight="1" x14ac:dyDescent="0.25">
      <c r="A3675" s="34">
        <v>43039</v>
      </c>
      <c r="B3675" s="33" t="s">
        <v>3003</v>
      </c>
      <c r="C3675" s="157">
        <v>17</v>
      </c>
      <c r="D3675" s="39" t="s">
        <v>1811</v>
      </c>
      <c r="E3675" s="47" t="s">
        <v>1812</v>
      </c>
      <c r="F3675" s="200">
        <v>24</v>
      </c>
      <c r="G3675" s="48" t="s">
        <v>71</v>
      </c>
      <c r="H3675" s="48" t="s">
        <v>71</v>
      </c>
      <c r="I3675" s="51" t="s">
        <v>2983</v>
      </c>
      <c r="J3675" s="63" t="s">
        <v>142</v>
      </c>
      <c r="K3675" s="52" t="s">
        <v>2989</v>
      </c>
      <c r="L3675" s="52" t="s">
        <v>2989</v>
      </c>
    </row>
    <row r="3676" spans="1:12" ht="15" customHeight="1" x14ac:dyDescent="0.25">
      <c r="A3676" s="34">
        <v>43039</v>
      </c>
      <c r="B3676" s="33" t="s">
        <v>3003</v>
      </c>
      <c r="C3676" s="157">
        <v>17</v>
      </c>
      <c r="D3676" s="39" t="s">
        <v>140</v>
      </c>
      <c r="E3676" s="47" t="s">
        <v>1813</v>
      </c>
      <c r="F3676" s="200">
        <v>25</v>
      </c>
      <c r="G3676" s="48" t="s">
        <v>71</v>
      </c>
      <c r="H3676" s="48" t="s">
        <v>71</v>
      </c>
      <c r="I3676" s="51" t="s">
        <v>2983</v>
      </c>
      <c r="J3676" s="63" t="s">
        <v>142</v>
      </c>
      <c r="K3676" s="48" t="s">
        <v>2977</v>
      </c>
      <c r="L3676" s="52" t="s">
        <v>2989</v>
      </c>
    </row>
    <row r="3677" spans="1:12" ht="15" customHeight="1" x14ac:dyDescent="0.25">
      <c r="A3677" s="131">
        <v>43039</v>
      </c>
      <c r="B3677" s="144" t="s">
        <v>3003</v>
      </c>
      <c r="C3677" s="158">
        <v>23</v>
      </c>
      <c r="D3677" s="133"/>
      <c r="E3677" s="136" t="s">
        <v>213</v>
      </c>
      <c r="F3677" s="203">
        <f>600+500+800+410+730+610+1260+12.75+2760+27.75+160+400+650+650+410+610+810+510+1500+1010+610+710+810+510+510+510+810+610+410+210+410+710+610+710+510+510+510+1010+110+1515+810+510+710+610+1010+510+510+1010+810+1010+510+1010+110+810+510+510+510+310+510+410+510+710+510+410+760+500</f>
        <v>42825.5</v>
      </c>
      <c r="G3677" s="134"/>
      <c r="H3677" s="134"/>
      <c r="I3677" s="141" t="s">
        <v>2983</v>
      </c>
      <c r="J3677" s="141" t="s">
        <v>118</v>
      </c>
      <c r="K3677" s="135" t="s">
        <v>10</v>
      </c>
      <c r="L3677" s="135"/>
    </row>
    <row r="3678" spans="1:12" ht="15" customHeight="1" x14ac:dyDescent="0.25">
      <c r="A3678" s="131">
        <v>43039</v>
      </c>
      <c r="B3678" s="144" t="s">
        <v>3003</v>
      </c>
      <c r="C3678" s="158">
        <v>24</v>
      </c>
      <c r="D3678" s="133"/>
      <c r="E3678" s="136" t="s">
        <v>3372</v>
      </c>
      <c r="F3678" s="203">
        <v>41235.65</v>
      </c>
      <c r="G3678" s="134"/>
      <c r="H3678" s="134"/>
      <c r="I3678" s="141" t="s">
        <v>2983</v>
      </c>
      <c r="J3678" s="141" t="s">
        <v>118</v>
      </c>
      <c r="K3678" s="138" t="s">
        <v>2216</v>
      </c>
      <c r="L3678" s="135"/>
    </row>
    <row r="3679" spans="1:12" ht="15" customHeight="1" x14ac:dyDescent="0.25">
      <c r="A3679" s="131">
        <v>43039</v>
      </c>
      <c r="B3679" s="144" t="s">
        <v>3003</v>
      </c>
      <c r="C3679" s="158">
        <v>25</v>
      </c>
      <c r="D3679" s="133"/>
      <c r="E3679" s="136" t="s">
        <v>3372</v>
      </c>
      <c r="F3679" s="203">
        <v>77265.303675000003</v>
      </c>
      <c r="G3679" s="134"/>
      <c r="H3679" s="134"/>
      <c r="I3679" s="141" t="s">
        <v>2983</v>
      </c>
      <c r="J3679" s="141" t="s">
        <v>118</v>
      </c>
      <c r="K3679" s="138" t="s">
        <v>2216</v>
      </c>
      <c r="L3679" s="135"/>
    </row>
    <row r="3680" spans="1:12" ht="15" customHeight="1" x14ac:dyDescent="0.25">
      <c r="A3680" s="131">
        <v>43039</v>
      </c>
      <c r="B3680" s="144" t="s">
        <v>3003</v>
      </c>
      <c r="C3680" s="158">
        <v>26</v>
      </c>
      <c r="D3680" s="133"/>
      <c r="E3680" s="136" t="s">
        <v>3372</v>
      </c>
      <c r="F3680" s="203">
        <f>1221+100+3500+500+51+125+200+400+320+5130+3800+181.5+181.5+220+197+242+2035+1500+700+2035+242+25+300+1100+800+750+250+650+1888+750+100+1400+800+29100+1281+761.252+383+490+187+200+742+220.15+74.5+4700+300+850+700+5000+220+181.5+200+550+550+200+140+140+3500+300+5000+5000+4300+60+850+850+10000+1000+5000+1246+251+300+1500+1200</f>
        <v>119221.402</v>
      </c>
      <c r="G3680" s="134"/>
      <c r="H3680" s="134"/>
      <c r="I3680" s="141" t="s">
        <v>2983</v>
      </c>
      <c r="J3680" s="141" t="s">
        <v>118</v>
      </c>
      <c r="K3680" s="138" t="s">
        <v>2216</v>
      </c>
      <c r="L3680" s="135"/>
    </row>
    <row r="3681" spans="1:12" ht="15" customHeight="1" x14ac:dyDescent="0.25">
      <c r="A3681" s="131">
        <v>43039</v>
      </c>
      <c r="B3681" s="144" t="s">
        <v>3003</v>
      </c>
      <c r="C3681" s="158">
        <v>29</v>
      </c>
      <c r="D3681" s="133"/>
      <c r="E3681" s="136" t="s">
        <v>3368</v>
      </c>
      <c r="F3681" s="203">
        <f>10000+2171+5000+2089+10000+1865.5+5000+2203.7+5000+750+5000+5000+2271.5</f>
        <v>56350.7</v>
      </c>
      <c r="G3681" s="134"/>
      <c r="H3681" s="134"/>
      <c r="I3681" s="141" t="s">
        <v>2983</v>
      </c>
      <c r="J3681" s="141" t="s">
        <v>118</v>
      </c>
      <c r="K3681" s="138" t="s">
        <v>2216</v>
      </c>
      <c r="L3681" s="135"/>
    </row>
    <row r="3682" spans="1:12" ht="15" customHeight="1" x14ac:dyDescent="0.25">
      <c r="A3682" s="131">
        <v>43039</v>
      </c>
      <c r="B3682" s="144" t="s">
        <v>3003</v>
      </c>
      <c r="C3682" s="158">
        <v>30</v>
      </c>
      <c r="D3682" s="133"/>
      <c r="E3682" s="136" t="s">
        <v>3385</v>
      </c>
      <c r="F3682" s="203">
        <f>10000+10000</f>
        <v>20000</v>
      </c>
      <c r="G3682" s="134"/>
      <c r="H3682" s="134"/>
      <c r="I3682" s="141" t="s">
        <v>2983</v>
      </c>
      <c r="J3682" s="141" t="s">
        <v>118</v>
      </c>
      <c r="K3682" s="138" t="s">
        <v>2216</v>
      </c>
      <c r="L3682" s="135"/>
    </row>
    <row r="3683" spans="1:12" ht="15" customHeight="1" x14ac:dyDescent="0.25">
      <c r="A3683" s="131">
        <v>43039</v>
      </c>
      <c r="B3683" s="144" t="s">
        <v>3003</v>
      </c>
      <c r="C3683" s="158">
        <v>28</v>
      </c>
      <c r="D3683" s="133"/>
      <c r="E3683" s="136" t="s">
        <v>3369</v>
      </c>
      <c r="F3683" s="203">
        <f>3000+31095+11625+5475+36900+1776.5+704.9+2187+8470+6300+3550</f>
        <v>111083.4</v>
      </c>
      <c r="G3683" s="134"/>
      <c r="H3683" s="134"/>
      <c r="I3683" s="141" t="s">
        <v>2983</v>
      </c>
      <c r="J3683" s="138" t="s">
        <v>118</v>
      </c>
      <c r="K3683" s="138" t="s">
        <v>2216</v>
      </c>
      <c r="L3683" s="135"/>
    </row>
    <row r="3684" spans="1:12" ht="15" customHeight="1" x14ac:dyDescent="0.25">
      <c r="A3684" s="131">
        <v>43039</v>
      </c>
      <c r="B3684" s="144" t="s">
        <v>3003</v>
      </c>
      <c r="C3684" s="158">
        <v>39</v>
      </c>
      <c r="D3684" s="133"/>
      <c r="E3684" s="136" t="s">
        <v>2976</v>
      </c>
      <c r="F3684" s="203">
        <f>29+49+63</f>
        <v>141</v>
      </c>
      <c r="G3684" s="134"/>
      <c r="H3684" s="134"/>
      <c r="I3684" s="141" t="s">
        <v>2983</v>
      </c>
      <c r="J3684" s="141" t="s">
        <v>142</v>
      </c>
      <c r="K3684" s="138" t="s">
        <v>2989</v>
      </c>
      <c r="L3684" s="135"/>
    </row>
    <row r="3685" spans="1:12" ht="15" customHeight="1" x14ac:dyDescent="0.25">
      <c r="A3685" s="131">
        <v>43039</v>
      </c>
      <c r="B3685" s="144" t="s">
        <v>3003</v>
      </c>
      <c r="C3685" s="158">
        <v>40</v>
      </c>
      <c r="D3685" s="133"/>
      <c r="E3685" s="136" t="s">
        <v>2978</v>
      </c>
      <c r="F3685" s="203">
        <f>2622+1573+104+108+319+99+128+205</f>
        <v>5158</v>
      </c>
      <c r="G3685" s="134"/>
      <c r="H3685" s="134"/>
      <c r="I3685" s="141" t="s">
        <v>2983</v>
      </c>
      <c r="J3685" s="141" t="s">
        <v>142</v>
      </c>
      <c r="K3685" s="48" t="s">
        <v>2978</v>
      </c>
      <c r="L3685" s="135"/>
    </row>
    <row r="3686" spans="1:12" ht="15" customHeight="1" x14ac:dyDescent="0.25">
      <c r="A3686" s="131">
        <v>43039</v>
      </c>
      <c r="B3686" s="144" t="s">
        <v>3003</v>
      </c>
      <c r="C3686" s="158">
        <v>41</v>
      </c>
      <c r="D3686" s="133"/>
      <c r="E3686" s="136" t="s">
        <v>3235</v>
      </c>
      <c r="F3686" s="203">
        <v>360</v>
      </c>
      <c r="G3686" s="134"/>
      <c r="H3686" s="134"/>
      <c r="I3686" s="141" t="s">
        <v>2983</v>
      </c>
      <c r="J3686" s="141" t="s">
        <v>142</v>
      </c>
      <c r="K3686" s="138" t="s">
        <v>2979</v>
      </c>
      <c r="L3686" s="135"/>
    </row>
    <row r="3687" spans="1:12" ht="15" customHeight="1" x14ac:dyDescent="0.25">
      <c r="A3687" s="131">
        <v>43016</v>
      </c>
      <c r="B3687" s="144" t="s">
        <v>3003</v>
      </c>
      <c r="C3687" s="158">
        <v>43</v>
      </c>
      <c r="D3687" s="133"/>
      <c r="E3687" s="136" t="s">
        <v>3395</v>
      </c>
      <c r="F3687" s="203">
        <f>430*17.5</f>
        <v>7525</v>
      </c>
      <c r="G3687" s="134"/>
      <c r="H3687" s="134"/>
      <c r="I3687" s="141" t="s">
        <v>2983</v>
      </c>
      <c r="J3687" s="141" t="s">
        <v>142</v>
      </c>
      <c r="K3687" s="138" t="s">
        <v>2979</v>
      </c>
      <c r="L3687" s="135"/>
    </row>
    <row r="3688" spans="1:12" ht="15" customHeight="1" x14ac:dyDescent="0.25">
      <c r="A3688" s="131">
        <v>43039</v>
      </c>
      <c r="B3688" s="144" t="s">
        <v>3003</v>
      </c>
      <c r="C3688" s="158">
        <v>42</v>
      </c>
      <c r="D3688" s="133"/>
      <c r="E3688" s="136" t="s">
        <v>3236</v>
      </c>
      <c r="F3688" s="203">
        <f>306+40+249+25+370</f>
        <v>990</v>
      </c>
      <c r="G3688" s="134"/>
      <c r="H3688" s="134"/>
      <c r="I3688" s="141" t="s">
        <v>2983</v>
      </c>
      <c r="J3688" s="141" t="s">
        <v>142</v>
      </c>
      <c r="K3688" s="138" t="s">
        <v>2977</v>
      </c>
      <c r="L3688" s="135"/>
    </row>
    <row r="3689" spans="1:12" ht="15" customHeight="1" x14ac:dyDescent="0.25">
      <c r="A3689" s="34">
        <v>43040</v>
      </c>
      <c r="B3689" s="33" t="s">
        <v>3004</v>
      </c>
      <c r="C3689" s="157">
        <v>1</v>
      </c>
      <c r="D3689" s="39" t="s">
        <v>720</v>
      </c>
      <c r="E3689" s="47" t="s">
        <v>117</v>
      </c>
      <c r="F3689" s="200">
        <v>8010</v>
      </c>
      <c r="G3689" s="48"/>
      <c r="H3689" s="48"/>
      <c r="I3689" s="55" t="s">
        <v>2983</v>
      </c>
      <c r="J3689" s="63" t="s">
        <v>118</v>
      </c>
      <c r="K3689" s="64" t="s">
        <v>2216</v>
      </c>
      <c r="L3689" s="31" t="s">
        <v>2990</v>
      </c>
    </row>
    <row r="3690" spans="1:12" ht="15" customHeight="1" x14ac:dyDescent="0.25">
      <c r="A3690" s="34">
        <v>43040</v>
      </c>
      <c r="B3690" s="33" t="s">
        <v>3004</v>
      </c>
      <c r="C3690" s="157">
        <v>1</v>
      </c>
      <c r="D3690" s="39" t="s">
        <v>1251</v>
      </c>
      <c r="E3690" s="47" t="s">
        <v>117</v>
      </c>
      <c r="F3690" s="200">
        <v>6119.25</v>
      </c>
      <c r="G3690" s="48"/>
      <c r="H3690" s="48"/>
      <c r="I3690" s="55" t="s">
        <v>2983</v>
      </c>
      <c r="J3690" s="63" t="s">
        <v>118</v>
      </c>
      <c r="K3690" s="64" t="s">
        <v>2216</v>
      </c>
      <c r="L3690" s="31" t="s">
        <v>2990</v>
      </c>
    </row>
    <row r="3691" spans="1:12" ht="15" customHeight="1" x14ac:dyDescent="0.25">
      <c r="A3691" s="34">
        <v>43040</v>
      </c>
      <c r="B3691" s="33" t="s">
        <v>3004</v>
      </c>
      <c r="C3691" s="157">
        <v>1</v>
      </c>
      <c r="D3691" s="39" t="s">
        <v>1356</v>
      </c>
      <c r="E3691" s="47" t="s">
        <v>117</v>
      </c>
      <c r="F3691" s="200">
        <v>5447.5</v>
      </c>
      <c r="G3691" s="48"/>
      <c r="H3691" s="48"/>
      <c r="I3691" s="55" t="s">
        <v>2983</v>
      </c>
      <c r="J3691" s="63" t="s">
        <v>118</v>
      </c>
      <c r="K3691" s="64" t="s">
        <v>2216</v>
      </c>
      <c r="L3691" s="31" t="s">
        <v>2990</v>
      </c>
    </row>
    <row r="3692" spans="1:12" ht="15" customHeight="1" x14ac:dyDescent="0.25">
      <c r="A3692" s="34">
        <v>43040</v>
      </c>
      <c r="B3692" s="33" t="s">
        <v>3004</v>
      </c>
      <c r="C3692" s="157">
        <v>1</v>
      </c>
      <c r="D3692" s="39" t="s">
        <v>1251</v>
      </c>
      <c r="E3692" s="47" t="s">
        <v>117</v>
      </c>
      <c r="F3692" s="200">
        <v>5447.5</v>
      </c>
      <c r="G3692" s="53">
        <v>2221</v>
      </c>
      <c r="H3692" s="48" t="s">
        <v>1357</v>
      </c>
      <c r="I3692" s="55" t="s">
        <v>2983</v>
      </c>
      <c r="J3692" s="63" t="s">
        <v>118</v>
      </c>
      <c r="K3692" s="64" t="s">
        <v>2216</v>
      </c>
      <c r="L3692" s="31" t="s">
        <v>2990</v>
      </c>
    </row>
    <row r="3693" spans="1:12" ht="15" customHeight="1" x14ac:dyDescent="0.25">
      <c r="A3693" s="34">
        <v>43040</v>
      </c>
      <c r="B3693" s="33" t="s">
        <v>3004</v>
      </c>
      <c r="C3693" s="157">
        <v>1</v>
      </c>
      <c r="D3693" s="39" t="s">
        <v>91</v>
      </c>
      <c r="E3693" s="47" t="s">
        <v>117</v>
      </c>
      <c r="F3693" s="200">
        <v>2083.5</v>
      </c>
      <c r="G3693" s="48">
        <v>4165</v>
      </c>
      <c r="H3693" s="48" t="s">
        <v>1358</v>
      </c>
      <c r="I3693" s="55" t="s">
        <v>2983</v>
      </c>
      <c r="J3693" s="63" t="s">
        <v>118</v>
      </c>
      <c r="K3693" s="64" t="s">
        <v>2216</v>
      </c>
      <c r="L3693" s="31" t="s">
        <v>2990</v>
      </c>
    </row>
    <row r="3694" spans="1:12" ht="15" customHeight="1" x14ac:dyDescent="0.25">
      <c r="A3694" s="34">
        <v>43040</v>
      </c>
      <c r="B3694" s="33" t="s">
        <v>3004</v>
      </c>
      <c r="C3694" s="157">
        <v>1</v>
      </c>
      <c r="D3694" s="39" t="s">
        <v>91</v>
      </c>
      <c r="E3694" s="47" t="s">
        <v>117</v>
      </c>
      <c r="F3694" s="200">
        <v>2083.5</v>
      </c>
      <c r="G3694" s="48">
        <v>2230</v>
      </c>
      <c r="H3694" s="48" t="s">
        <v>721</v>
      </c>
      <c r="I3694" s="55" t="s">
        <v>2983</v>
      </c>
      <c r="J3694" s="63" t="s">
        <v>118</v>
      </c>
      <c r="K3694" s="64" t="s">
        <v>2216</v>
      </c>
      <c r="L3694" s="31" t="s">
        <v>2990</v>
      </c>
    </row>
    <row r="3695" spans="1:12" ht="15" customHeight="1" x14ac:dyDescent="0.25">
      <c r="A3695" s="34">
        <v>43040</v>
      </c>
      <c r="B3695" s="33" t="s">
        <v>3004</v>
      </c>
      <c r="C3695" s="157">
        <v>1</v>
      </c>
      <c r="D3695" s="39" t="s">
        <v>91</v>
      </c>
      <c r="E3695" s="47" t="s">
        <v>117</v>
      </c>
      <c r="F3695" s="200">
        <v>2083.5</v>
      </c>
      <c r="G3695" s="48">
        <v>4002</v>
      </c>
      <c r="H3695" s="48" t="s">
        <v>1359</v>
      </c>
      <c r="I3695" s="55" t="s">
        <v>2983</v>
      </c>
      <c r="J3695" s="63" t="s">
        <v>118</v>
      </c>
      <c r="K3695" s="64" t="s">
        <v>2216</v>
      </c>
      <c r="L3695" s="31" t="s">
        <v>2990</v>
      </c>
    </row>
    <row r="3696" spans="1:12" ht="15" customHeight="1" x14ac:dyDescent="0.25">
      <c r="A3696" s="34">
        <v>43040</v>
      </c>
      <c r="B3696" s="33" t="s">
        <v>3004</v>
      </c>
      <c r="C3696" s="157">
        <v>1</v>
      </c>
      <c r="D3696" s="39" t="s">
        <v>91</v>
      </c>
      <c r="E3696" s="47" t="s">
        <v>117</v>
      </c>
      <c r="F3696" s="200">
        <v>2083.5</v>
      </c>
      <c r="G3696" s="48"/>
      <c r="H3696" s="48" t="s">
        <v>751</v>
      </c>
      <c r="I3696" s="55" t="s">
        <v>2983</v>
      </c>
      <c r="J3696" s="63" t="s">
        <v>118</v>
      </c>
      <c r="K3696" s="64" t="s">
        <v>2216</v>
      </c>
      <c r="L3696" s="31" t="s">
        <v>2990</v>
      </c>
    </row>
    <row r="3697" spans="1:12" ht="15" customHeight="1" x14ac:dyDescent="0.25">
      <c r="A3697" s="34">
        <v>43040</v>
      </c>
      <c r="B3697" s="33" t="s">
        <v>3004</v>
      </c>
      <c r="C3697" s="157">
        <v>1</v>
      </c>
      <c r="D3697" s="39" t="s">
        <v>91</v>
      </c>
      <c r="E3697" s="47" t="s">
        <v>117</v>
      </c>
      <c r="F3697" s="200">
        <v>2083.5</v>
      </c>
      <c r="G3697" s="48">
        <v>3620</v>
      </c>
      <c r="H3697" s="48" t="s">
        <v>1360</v>
      </c>
      <c r="I3697" s="55" t="s">
        <v>2983</v>
      </c>
      <c r="J3697" s="63" t="s">
        <v>118</v>
      </c>
      <c r="K3697" s="64" t="s">
        <v>2216</v>
      </c>
      <c r="L3697" s="31" t="s">
        <v>2990</v>
      </c>
    </row>
    <row r="3698" spans="1:12" ht="15" customHeight="1" x14ac:dyDescent="0.25">
      <c r="A3698" s="34">
        <v>43040</v>
      </c>
      <c r="B3698" s="33" t="s">
        <v>3004</v>
      </c>
      <c r="C3698" s="157">
        <v>1</v>
      </c>
      <c r="D3698" s="39" t="s">
        <v>91</v>
      </c>
      <c r="E3698" s="47" t="s">
        <v>117</v>
      </c>
      <c r="F3698" s="200">
        <v>2083.5</v>
      </c>
      <c r="G3698" s="48">
        <v>3506</v>
      </c>
      <c r="H3698" s="48" t="s">
        <v>1361</v>
      </c>
      <c r="I3698" s="55" t="s">
        <v>2983</v>
      </c>
      <c r="J3698" s="63" t="s">
        <v>118</v>
      </c>
      <c r="K3698" s="64" t="s">
        <v>2216</v>
      </c>
      <c r="L3698" s="31" t="s">
        <v>2990</v>
      </c>
    </row>
    <row r="3699" spans="1:12" ht="15" customHeight="1" x14ac:dyDescent="0.25">
      <c r="A3699" s="34">
        <v>43040</v>
      </c>
      <c r="B3699" s="33" t="s">
        <v>3004</v>
      </c>
      <c r="C3699" s="157">
        <v>1</v>
      </c>
      <c r="D3699" s="39" t="s">
        <v>91</v>
      </c>
      <c r="E3699" s="47" t="s">
        <v>117</v>
      </c>
      <c r="F3699" s="200">
        <v>2083.5</v>
      </c>
      <c r="G3699" s="48">
        <v>2512</v>
      </c>
      <c r="H3699" s="48" t="s">
        <v>1273</v>
      </c>
      <c r="I3699" s="55" t="s">
        <v>2983</v>
      </c>
      <c r="J3699" s="63" t="s">
        <v>118</v>
      </c>
      <c r="K3699" s="64" t="s">
        <v>2216</v>
      </c>
      <c r="L3699" s="31" t="s">
        <v>2990</v>
      </c>
    </row>
    <row r="3700" spans="1:12" ht="15" customHeight="1" x14ac:dyDescent="0.25">
      <c r="A3700" s="34">
        <v>43040</v>
      </c>
      <c r="B3700" s="33" t="s">
        <v>3004</v>
      </c>
      <c r="C3700" s="157">
        <v>1</v>
      </c>
      <c r="D3700" s="39" t="s">
        <v>91</v>
      </c>
      <c r="E3700" s="47" t="s">
        <v>117</v>
      </c>
      <c r="F3700" s="200">
        <v>2083.5</v>
      </c>
      <c r="G3700" s="48">
        <v>3073</v>
      </c>
      <c r="H3700" s="48" t="s">
        <v>1362</v>
      </c>
      <c r="I3700" s="55" t="s">
        <v>2983</v>
      </c>
      <c r="J3700" s="63" t="s">
        <v>118</v>
      </c>
      <c r="K3700" s="64" t="s">
        <v>2216</v>
      </c>
      <c r="L3700" s="31" t="s">
        <v>2990</v>
      </c>
    </row>
    <row r="3701" spans="1:12" ht="15" customHeight="1" x14ac:dyDescent="0.25">
      <c r="A3701" s="34">
        <v>43040</v>
      </c>
      <c r="B3701" s="33" t="s">
        <v>3004</v>
      </c>
      <c r="C3701" s="157">
        <v>1</v>
      </c>
      <c r="D3701" s="39" t="s">
        <v>91</v>
      </c>
      <c r="E3701" s="47" t="s">
        <v>117</v>
      </c>
      <c r="F3701" s="200">
        <v>2083.5</v>
      </c>
      <c r="G3701" s="48">
        <v>3571</v>
      </c>
      <c r="H3701" s="48" t="s">
        <v>1363</v>
      </c>
      <c r="I3701" s="55" t="s">
        <v>2983</v>
      </c>
      <c r="J3701" s="63" t="s">
        <v>118</v>
      </c>
      <c r="K3701" s="64" t="s">
        <v>2216</v>
      </c>
      <c r="L3701" s="31" t="s">
        <v>2990</v>
      </c>
    </row>
    <row r="3702" spans="1:12" ht="15" customHeight="1" x14ac:dyDescent="0.25">
      <c r="A3702" s="34">
        <v>43040</v>
      </c>
      <c r="B3702" s="33" t="s">
        <v>3004</v>
      </c>
      <c r="C3702" s="157">
        <v>1</v>
      </c>
      <c r="D3702" s="39" t="s">
        <v>91</v>
      </c>
      <c r="E3702" s="47" t="s">
        <v>117</v>
      </c>
      <c r="F3702" s="200">
        <v>2083.5</v>
      </c>
      <c r="G3702" s="48">
        <v>3557</v>
      </c>
      <c r="H3702" s="48" t="s">
        <v>1275</v>
      </c>
      <c r="I3702" s="55" t="s">
        <v>2983</v>
      </c>
      <c r="J3702" s="63" t="s">
        <v>118</v>
      </c>
      <c r="K3702" s="64" t="s">
        <v>2216</v>
      </c>
      <c r="L3702" s="31" t="s">
        <v>2990</v>
      </c>
    </row>
    <row r="3703" spans="1:12" ht="15" customHeight="1" x14ac:dyDescent="0.25">
      <c r="A3703" s="34">
        <v>43040</v>
      </c>
      <c r="B3703" s="33" t="s">
        <v>3004</v>
      </c>
      <c r="C3703" s="157">
        <v>1</v>
      </c>
      <c r="D3703" s="39" t="s">
        <v>91</v>
      </c>
      <c r="E3703" s="47" t="s">
        <v>117</v>
      </c>
      <c r="F3703" s="200">
        <v>2083.5</v>
      </c>
      <c r="G3703" s="48">
        <v>3966</v>
      </c>
      <c r="H3703" s="48" t="s">
        <v>1364</v>
      </c>
      <c r="I3703" s="55" t="s">
        <v>2983</v>
      </c>
      <c r="J3703" s="63" t="s">
        <v>118</v>
      </c>
      <c r="K3703" s="64" t="s">
        <v>2216</v>
      </c>
      <c r="L3703" s="31" t="s">
        <v>2990</v>
      </c>
    </row>
    <row r="3704" spans="1:12" ht="15" customHeight="1" x14ac:dyDescent="0.25">
      <c r="A3704" s="34">
        <v>43040</v>
      </c>
      <c r="B3704" s="33" t="s">
        <v>3004</v>
      </c>
      <c r="C3704" s="157">
        <v>1</v>
      </c>
      <c r="D3704" s="39" t="s">
        <v>91</v>
      </c>
      <c r="E3704" s="47" t="s">
        <v>117</v>
      </c>
      <c r="F3704" s="200">
        <v>2083.5</v>
      </c>
      <c r="G3704" s="48">
        <v>3792</v>
      </c>
      <c r="H3704" s="48" t="s">
        <v>1365</v>
      </c>
      <c r="I3704" s="55" t="s">
        <v>2983</v>
      </c>
      <c r="J3704" s="63" t="s">
        <v>118</v>
      </c>
      <c r="K3704" s="64" t="s">
        <v>2216</v>
      </c>
      <c r="L3704" s="31" t="s">
        <v>2990</v>
      </c>
    </row>
    <row r="3705" spans="1:12" ht="15" customHeight="1" x14ac:dyDescent="0.25">
      <c r="A3705" s="34">
        <v>43040</v>
      </c>
      <c r="B3705" s="33" t="s">
        <v>3004</v>
      </c>
      <c r="C3705" s="157">
        <v>1</v>
      </c>
      <c r="D3705" s="39" t="s">
        <v>91</v>
      </c>
      <c r="E3705" s="47" t="s">
        <v>117</v>
      </c>
      <c r="F3705" s="200">
        <v>2083.5</v>
      </c>
      <c r="G3705" s="48">
        <v>4006</v>
      </c>
      <c r="H3705" s="48" t="s">
        <v>1366</v>
      </c>
      <c r="I3705" s="55" t="s">
        <v>2983</v>
      </c>
      <c r="J3705" s="63" t="s">
        <v>118</v>
      </c>
      <c r="K3705" s="64" t="s">
        <v>2216</v>
      </c>
      <c r="L3705" s="31" t="s">
        <v>2990</v>
      </c>
    </row>
    <row r="3706" spans="1:12" ht="15" customHeight="1" x14ac:dyDescent="0.25">
      <c r="A3706" s="34">
        <v>43040</v>
      </c>
      <c r="B3706" s="33" t="s">
        <v>3004</v>
      </c>
      <c r="C3706" s="157">
        <v>1</v>
      </c>
      <c r="D3706" s="39" t="s">
        <v>91</v>
      </c>
      <c r="E3706" s="47" t="s">
        <v>117</v>
      </c>
      <c r="F3706" s="200">
        <v>2083.5</v>
      </c>
      <c r="G3706" s="48">
        <v>4047</v>
      </c>
      <c r="H3706" s="48" t="s">
        <v>1367</v>
      </c>
      <c r="I3706" s="55" t="s">
        <v>2983</v>
      </c>
      <c r="J3706" s="63" t="s">
        <v>118</v>
      </c>
      <c r="K3706" s="64" t="s">
        <v>2216</v>
      </c>
      <c r="L3706" s="31" t="s">
        <v>2990</v>
      </c>
    </row>
    <row r="3707" spans="1:12" ht="15" customHeight="1" x14ac:dyDescent="0.25">
      <c r="A3707" s="34">
        <v>43040</v>
      </c>
      <c r="B3707" s="33" t="s">
        <v>3004</v>
      </c>
      <c r="C3707" s="157">
        <v>1</v>
      </c>
      <c r="D3707" s="39" t="s">
        <v>91</v>
      </c>
      <c r="E3707" s="47" t="s">
        <v>117</v>
      </c>
      <c r="F3707" s="200">
        <v>2083.5</v>
      </c>
      <c r="G3707" s="48">
        <v>3688</v>
      </c>
      <c r="H3707" s="48" t="s">
        <v>1368</v>
      </c>
      <c r="I3707" s="55" t="s">
        <v>2983</v>
      </c>
      <c r="J3707" s="63" t="s">
        <v>118</v>
      </c>
      <c r="K3707" s="64" t="s">
        <v>2216</v>
      </c>
      <c r="L3707" s="31" t="s">
        <v>2990</v>
      </c>
    </row>
    <row r="3708" spans="1:12" ht="15" customHeight="1" x14ac:dyDescent="0.25">
      <c r="A3708" s="34">
        <v>43040</v>
      </c>
      <c r="B3708" s="33" t="s">
        <v>3004</v>
      </c>
      <c r="C3708" s="157">
        <v>1</v>
      </c>
      <c r="D3708" s="39" t="s">
        <v>91</v>
      </c>
      <c r="E3708" s="47" t="s">
        <v>117</v>
      </c>
      <c r="F3708" s="200">
        <v>2083.5</v>
      </c>
      <c r="G3708" s="48">
        <v>4208</v>
      </c>
      <c r="H3708" s="48" t="s">
        <v>1369</v>
      </c>
      <c r="I3708" s="55" t="s">
        <v>2983</v>
      </c>
      <c r="J3708" s="63" t="s">
        <v>118</v>
      </c>
      <c r="K3708" s="64" t="s">
        <v>2216</v>
      </c>
      <c r="L3708" s="31" t="s">
        <v>2990</v>
      </c>
    </row>
    <row r="3709" spans="1:12" ht="15" customHeight="1" x14ac:dyDescent="0.25">
      <c r="A3709" s="34">
        <v>43040</v>
      </c>
      <c r="B3709" s="33" t="s">
        <v>3004</v>
      </c>
      <c r="C3709" s="157">
        <v>1</v>
      </c>
      <c r="D3709" s="39" t="s">
        <v>91</v>
      </c>
      <c r="E3709" s="47" t="s">
        <v>117</v>
      </c>
      <c r="F3709" s="200">
        <v>2083.5</v>
      </c>
      <c r="G3709" s="48">
        <v>3398</v>
      </c>
      <c r="H3709" s="48" t="s">
        <v>1370</v>
      </c>
      <c r="I3709" s="55" t="s">
        <v>2983</v>
      </c>
      <c r="J3709" s="63" t="s">
        <v>118</v>
      </c>
      <c r="K3709" s="64" t="s">
        <v>2216</v>
      </c>
      <c r="L3709" s="31" t="s">
        <v>2990</v>
      </c>
    </row>
    <row r="3710" spans="1:12" ht="15" customHeight="1" x14ac:dyDescent="0.25">
      <c r="A3710" s="34">
        <v>43040</v>
      </c>
      <c r="B3710" s="33" t="s">
        <v>3004</v>
      </c>
      <c r="C3710" s="157">
        <v>1</v>
      </c>
      <c r="D3710" s="39" t="s">
        <v>91</v>
      </c>
      <c r="E3710" s="47" t="s">
        <v>117</v>
      </c>
      <c r="F3710" s="200">
        <v>2083.5</v>
      </c>
      <c r="G3710" s="48">
        <v>3136</v>
      </c>
      <c r="H3710" s="48" t="s">
        <v>1371</v>
      </c>
      <c r="I3710" s="55" t="s">
        <v>2983</v>
      </c>
      <c r="J3710" s="63" t="s">
        <v>118</v>
      </c>
      <c r="K3710" s="64" t="s">
        <v>2216</v>
      </c>
      <c r="L3710" s="31" t="s">
        <v>2990</v>
      </c>
    </row>
    <row r="3711" spans="1:12" ht="15" customHeight="1" x14ac:dyDescent="0.25">
      <c r="A3711" s="34">
        <v>43040</v>
      </c>
      <c r="B3711" s="33" t="s">
        <v>3004</v>
      </c>
      <c r="C3711" s="157">
        <v>1</v>
      </c>
      <c r="D3711" s="39" t="s">
        <v>91</v>
      </c>
      <c r="E3711" s="47" t="s">
        <v>117</v>
      </c>
      <c r="F3711" s="200">
        <v>2083.5</v>
      </c>
      <c r="G3711" s="48">
        <v>3535</v>
      </c>
      <c r="H3711" s="48" t="s">
        <v>1372</v>
      </c>
      <c r="I3711" s="55" t="s">
        <v>2983</v>
      </c>
      <c r="J3711" s="63" t="s">
        <v>118</v>
      </c>
      <c r="K3711" s="64" t="s">
        <v>2216</v>
      </c>
      <c r="L3711" s="31" t="s">
        <v>2990</v>
      </c>
    </row>
    <row r="3712" spans="1:12" ht="15" customHeight="1" x14ac:dyDescent="0.25">
      <c r="A3712" s="34">
        <v>43040</v>
      </c>
      <c r="B3712" s="33" t="s">
        <v>3004</v>
      </c>
      <c r="C3712" s="157">
        <v>1</v>
      </c>
      <c r="D3712" s="39" t="s">
        <v>91</v>
      </c>
      <c r="E3712" s="47" t="s">
        <v>117</v>
      </c>
      <c r="F3712" s="200">
        <v>2083.5</v>
      </c>
      <c r="G3712" s="48">
        <v>3485</v>
      </c>
      <c r="H3712" s="48" t="s">
        <v>1373</v>
      </c>
      <c r="I3712" s="55" t="s">
        <v>2983</v>
      </c>
      <c r="J3712" s="63" t="s">
        <v>118</v>
      </c>
      <c r="K3712" s="64" t="s">
        <v>2216</v>
      </c>
      <c r="L3712" s="31" t="s">
        <v>2990</v>
      </c>
    </row>
    <row r="3713" spans="1:12" ht="15" customHeight="1" x14ac:dyDescent="0.25">
      <c r="A3713" s="34">
        <v>43040</v>
      </c>
      <c r="B3713" s="33" t="s">
        <v>3004</v>
      </c>
      <c r="C3713" s="157">
        <v>1</v>
      </c>
      <c r="D3713" s="39" t="s">
        <v>1374</v>
      </c>
      <c r="E3713" s="47" t="s">
        <v>117</v>
      </c>
      <c r="F3713" s="200">
        <v>182.5</v>
      </c>
      <c r="G3713" s="48"/>
      <c r="H3713" s="48"/>
      <c r="I3713" s="55" t="s">
        <v>2983</v>
      </c>
      <c r="J3713" s="63" t="s">
        <v>118</v>
      </c>
      <c r="K3713" s="64" t="s">
        <v>2216</v>
      </c>
      <c r="L3713" s="31" t="s">
        <v>2990</v>
      </c>
    </row>
    <row r="3714" spans="1:12" ht="15" customHeight="1" x14ac:dyDescent="0.25">
      <c r="A3714" s="34">
        <v>43040</v>
      </c>
      <c r="B3714" s="33" t="s">
        <v>3004</v>
      </c>
      <c r="C3714" s="157">
        <v>8</v>
      </c>
      <c r="D3714" s="39" t="s">
        <v>177</v>
      </c>
      <c r="E3714" s="39" t="s">
        <v>1353</v>
      </c>
      <c r="F3714" s="200">
        <v>349</v>
      </c>
      <c r="G3714" s="48" t="s">
        <v>71</v>
      </c>
      <c r="H3714" s="48" t="s">
        <v>71</v>
      </c>
      <c r="I3714" s="51" t="s">
        <v>2983</v>
      </c>
      <c r="J3714" s="63" t="s">
        <v>142</v>
      </c>
      <c r="K3714" s="58" t="s">
        <v>2979</v>
      </c>
      <c r="L3714" s="31" t="s">
        <v>2979</v>
      </c>
    </row>
    <row r="3715" spans="1:12" ht="15" customHeight="1" x14ac:dyDescent="0.25">
      <c r="A3715" s="34">
        <v>43040</v>
      </c>
      <c r="B3715" s="33" t="s">
        <v>3004</v>
      </c>
      <c r="C3715" s="157">
        <v>8</v>
      </c>
      <c r="D3715" s="39" t="s">
        <v>177</v>
      </c>
      <c r="E3715" s="47" t="s">
        <v>387</v>
      </c>
      <c r="F3715" s="200">
        <v>78</v>
      </c>
      <c r="G3715" s="48" t="s">
        <v>71</v>
      </c>
      <c r="H3715" s="48" t="s">
        <v>71</v>
      </c>
      <c r="I3715" s="51" t="s">
        <v>2983</v>
      </c>
      <c r="J3715" s="63" t="s">
        <v>142</v>
      </c>
      <c r="K3715" s="58" t="s">
        <v>2979</v>
      </c>
      <c r="L3715" s="31" t="s">
        <v>2979</v>
      </c>
    </row>
    <row r="3716" spans="1:12" ht="15" customHeight="1" x14ac:dyDescent="0.25">
      <c r="A3716" s="34">
        <v>43040</v>
      </c>
      <c r="B3716" s="33" t="s">
        <v>3004</v>
      </c>
      <c r="C3716" s="157">
        <v>8</v>
      </c>
      <c r="D3716" s="39" t="s">
        <v>177</v>
      </c>
      <c r="E3716" s="47" t="s">
        <v>1354</v>
      </c>
      <c r="F3716" s="200">
        <v>919</v>
      </c>
      <c r="G3716" s="48" t="s">
        <v>71</v>
      </c>
      <c r="H3716" s="48" t="s">
        <v>71</v>
      </c>
      <c r="I3716" s="51" t="s">
        <v>2983</v>
      </c>
      <c r="J3716" s="63" t="s">
        <v>142</v>
      </c>
      <c r="K3716" s="31" t="s">
        <v>2989</v>
      </c>
      <c r="L3716" s="31" t="s">
        <v>2989</v>
      </c>
    </row>
    <row r="3717" spans="1:12" ht="15" customHeight="1" x14ac:dyDescent="0.25">
      <c r="A3717" s="34">
        <v>43040</v>
      </c>
      <c r="B3717" s="33" t="s">
        <v>3004</v>
      </c>
      <c r="C3717" s="157">
        <v>8</v>
      </c>
      <c r="D3717" s="39" t="s">
        <v>177</v>
      </c>
      <c r="E3717" s="47" t="s">
        <v>1355</v>
      </c>
      <c r="F3717" s="200">
        <v>183</v>
      </c>
      <c r="G3717" s="48" t="s">
        <v>71</v>
      </c>
      <c r="H3717" s="48" t="s">
        <v>71</v>
      </c>
      <c r="I3717" s="51" t="s">
        <v>2983</v>
      </c>
      <c r="J3717" s="63" t="s">
        <v>142</v>
      </c>
      <c r="K3717" s="31" t="s">
        <v>2979</v>
      </c>
      <c r="L3717" s="31" t="s">
        <v>2975</v>
      </c>
    </row>
    <row r="3718" spans="1:12" ht="15" customHeight="1" x14ac:dyDescent="0.25">
      <c r="A3718" s="34">
        <v>43040</v>
      </c>
      <c r="B3718" s="33" t="s">
        <v>3004</v>
      </c>
      <c r="C3718" s="157">
        <v>59</v>
      </c>
      <c r="D3718" s="39" t="s">
        <v>362</v>
      </c>
      <c r="E3718" s="39" t="s">
        <v>1348</v>
      </c>
      <c r="F3718" s="200">
        <v>850</v>
      </c>
      <c r="G3718" s="48">
        <v>4503</v>
      </c>
      <c r="H3718" s="48" t="s">
        <v>1349</v>
      </c>
      <c r="I3718" s="51" t="s">
        <v>2983</v>
      </c>
      <c r="J3718" s="63" t="s">
        <v>118</v>
      </c>
      <c r="K3718" s="64" t="s">
        <v>2216</v>
      </c>
      <c r="L3718" s="31" t="s">
        <v>2990</v>
      </c>
    </row>
    <row r="3719" spans="1:12" ht="15" customHeight="1" x14ac:dyDescent="0.25">
      <c r="A3719" s="34">
        <v>43040</v>
      </c>
      <c r="B3719" s="33" t="s">
        <v>3004</v>
      </c>
      <c r="C3719" s="157">
        <v>60</v>
      </c>
      <c r="D3719" s="39" t="s">
        <v>682</v>
      </c>
      <c r="E3719" s="47" t="s">
        <v>454</v>
      </c>
      <c r="F3719" s="200">
        <v>660</v>
      </c>
      <c r="G3719" s="48">
        <v>1281</v>
      </c>
      <c r="H3719" s="48" t="s">
        <v>1350</v>
      </c>
      <c r="I3719" s="51" t="s">
        <v>2983</v>
      </c>
      <c r="J3719" s="63" t="s">
        <v>118</v>
      </c>
      <c r="K3719" s="64" t="s">
        <v>2216</v>
      </c>
      <c r="L3719" s="31" t="s">
        <v>2990</v>
      </c>
    </row>
    <row r="3720" spans="1:12" ht="15" customHeight="1" x14ac:dyDescent="0.25">
      <c r="A3720" s="34">
        <v>43040</v>
      </c>
      <c r="B3720" s="33" t="s">
        <v>3004</v>
      </c>
      <c r="C3720" s="157">
        <v>61</v>
      </c>
      <c r="D3720" s="39" t="s">
        <v>127</v>
      </c>
      <c r="E3720" s="39" t="s">
        <v>1351</v>
      </c>
      <c r="F3720" s="200">
        <v>1500</v>
      </c>
      <c r="G3720" s="48">
        <v>4359</v>
      </c>
      <c r="H3720" s="48" t="s">
        <v>1352</v>
      </c>
      <c r="I3720" s="51" t="s">
        <v>2983</v>
      </c>
      <c r="J3720" s="63" t="s">
        <v>118</v>
      </c>
      <c r="K3720" s="58" t="s">
        <v>10</v>
      </c>
      <c r="L3720" s="31" t="s">
        <v>10</v>
      </c>
    </row>
    <row r="3721" spans="1:12" ht="15" customHeight="1" x14ac:dyDescent="0.25">
      <c r="A3721" s="34">
        <v>43040</v>
      </c>
      <c r="B3721" s="33" t="s">
        <v>3004</v>
      </c>
      <c r="C3721" s="157">
        <v>61</v>
      </c>
      <c r="D3721" s="39" t="s">
        <v>127</v>
      </c>
      <c r="E3721" s="39" t="s">
        <v>452</v>
      </c>
      <c r="F3721" s="200">
        <v>400</v>
      </c>
      <c r="G3721" s="48">
        <v>2451</v>
      </c>
      <c r="H3721" s="48" t="s">
        <v>461</v>
      </c>
      <c r="I3721" s="51" t="s">
        <v>2983</v>
      </c>
      <c r="J3721" s="63" t="s">
        <v>118</v>
      </c>
      <c r="K3721" s="64" t="s">
        <v>2216</v>
      </c>
      <c r="L3721" s="31" t="s">
        <v>2990</v>
      </c>
    </row>
    <row r="3722" spans="1:12" ht="15" customHeight="1" x14ac:dyDescent="0.25">
      <c r="A3722" s="34">
        <v>43040</v>
      </c>
      <c r="B3722" s="33" t="s">
        <v>3004</v>
      </c>
      <c r="C3722" s="157">
        <v>62</v>
      </c>
      <c r="D3722" s="35" t="s">
        <v>1311</v>
      </c>
      <c r="E3722" s="44" t="s">
        <v>117</v>
      </c>
      <c r="F3722" s="200">
        <v>12000</v>
      </c>
      <c r="G3722" s="40">
        <v>4280</v>
      </c>
      <c r="H3722" s="40" t="s">
        <v>1316</v>
      </c>
      <c r="I3722" s="48" t="s">
        <v>2983</v>
      </c>
      <c r="J3722" s="36" t="s">
        <v>118</v>
      </c>
      <c r="K3722" s="65" t="s">
        <v>2216</v>
      </c>
      <c r="L3722" s="52" t="s">
        <v>2990</v>
      </c>
    </row>
    <row r="3723" spans="1:12" ht="15" customHeight="1" x14ac:dyDescent="0.25">
      <c r="A3723" s="34">
        <v>43041</v>
      </c>
      <c r="B3723" s="33" t="s">
        <v>3004</v>
      </c>
      <c r="C3723" s="157">
        <v>2</v>
      </c>
      <c r="D3723" s="39" t="s">
        <v>682</v>
      </c>
      <c r="E3723" s="39" t="s">
        <v>701</v>
      </c>
      <c r="F3723" s="200">
        <v>350</v>
      </c>
      <c r="G3723" s="48">
        <v>183</v>
      </c>
      <c r="H3723" s="48" t="s">
        <v>508</v>
      </c>
      <c r="I3723" s="55" t="s">
        <v>2983</v>
      </c>
      <c r="J3723" s="63" t="s">
        <v>118</v>
      </c>
      <c r="K3723" s="58" t="s">
        <v>10</v>
      </c>
      <c r="L3723" s="31" t="s">
        <v>10</v>
      </c>
    </row>
    <row r="3724" spans="1:12" ht="15" customHeight="1" x14ac:dyDescent="0.25">
      <c r="A3724" s="34">
        <v>43041</v>
      </c>
      <c r="B3724" s="33" t="s">
        <v>3004</v>
      </c>
      <c r="C3724" s="157">
        <v>2</v>
      </c>
      <c r="D3724" s="39" t="s">
        <v>682</v>
      </c>
      <c r="E3724" s="39" t="s">
        <v>701</v>
      </c>
      <c r="F3724" s="200">
        <v>450</v>
      </c>
      <c r="G3724" s="48">
        <v>1375</v>
      </c>
      <c r="H3724" s="48" t="s">
        <v>1381</v>
      </c>
      <c r="I3724" s="55" t="s">
        <v>2983</v>
      </c>
      <c r="J3724" s="63" t="s">
        <v>118</v>
      </c>
      <c r="K3724" s="58" t="s">
        <v>10</v>
      </c>
      <c r="L3724" s="31" t="s">
        <v>10</v>
      </c>
    </row>
    <row r="3725" spans="1:12" ht="15" customHeight="1" x14ac:dyDescent="0.25">
      <c r="A3725" s="34">
        <v>43041</v>
      </c>
      <c r="B3725" s="33" t="s">
        <v>3004</v>
      </c>
      <c r="C3725" s="157">
        <v>2</v>
      </c>
      <c r="D3725" s="39" t="s">
        <v>682</v>
      </c>
      <c r="E3725" s="39" t="s">
        <v>701</v>
      </c>
      <c r="F3725" s="200">
        <v>800</v>
      </c>
      <c r="G3725" s="48">
        <v>2169</v>
      </c>
      <c r="H3725" s="48" t="s">
        <v>353</v>
      </c>
      <c r="I3725" s="55" t="s">
        <v>2983</v>
      </c>
      <c r="J3725" s="63" t="s">
        <v>118</v>
      </c>
      <c r="K3725" s="58" t="s">
        <v>10</v>
      </c>
      <c r="L3725" s="31" t="s">
        <v>10</v>
      </c>
    </row>
    <row r="3726" spans="1:12" ht="15" customHeight="1" x14ac:dyDescent="0.25">
      <c r="A3726" s="34">
        <v>43041</v>
      </c>
      <c r="B3726" s="33" t="s">
        <v>3004</v>
      </c>
      <c r="C3726" s="157">
        <v>3</v>
      </c>
      <c r="D3726" s="39" t="s">
        <v>127</v>
      </c>
      <c r="E3726" s="39" t="s">
        <v>1382</v>
      </c>
      <c r="F3726" s="200">
        <v>300</v>
      </c>
      <c r="G3726" s="48">
        <v>1235</v>
      </c>
      <c r="H3726" s="48" t="s">
        <v>433</v>
      </c>
      <c r="I3726" s="55" t="s">
        <v>2983</v>
      </c>
      <c r="J3726" s="63" t="s">
        <v>118</v>
      </c>
      <c r="K3726" s="58" t="s">
        <v>10</v>
      </c>
      <c r="L3726" s="31" t="s">
        <v>10</v>
      </c>
    </row>
    <row r="3727" spans="1:12" ht="15" customHeight="1" x14ac:dyDescent="0.25">
      <c r="A3727" s="34">
        <v>43041</v>
      </c>
      <c r="B3727" s="33" t="s">
        <v>3004</v>
      </c>
      <c r="C3727" s="157">
        <v>3</v>
      </c>
      <c r="D3727" s="39" t="s">
        <v>127</v>
      </c>
      <c r="E3727" s="39" t="s">
        <v>1383</v>
      </c>
      <c r="F3727" s="200">
        <v>1350</v>
      </c>
      <c r="G3727" s="48">
        <v>643</v>
      </c>
      <c r="H3727" s="48" t="s">
        <v>314</v>
      </c>
      <c r="I3727" s="55" t="s">
        <v>2983</v>
      </c>
      <c r="J3727" s="63" t="s">
        <v>118</v>
      </c>
      <c r="K3727" s="58" t="s">
        <v>10</v>
      </c>
      <c r="L3727" s="31" t="s">
        <v>10</v>
      </c>
    </row>
    <row r="3728" spans="1:12" ht="15" customHeight="1" x14ac:dyDescent="0.25">
      <c r="A3728" s="34">
        <v>43041</v>
      </c>
      <c r="B3728" s="33" t="s">
        <v>3004</v>
      </c>
      <c r="C3728" s="157">
        <v>3</v>
      </c>
      <c r="D3728" s="39" t="s">
        <v>127</v>
      </c>
      <c r="E3728" s="39" t="s">
        <v>1153</v>
      </c>
      <c r="F3728" s="200">
        <v>600</v>
      </c>
      <c r="G3728" s="48">
        <v>1199</v>
      </c>
      <c r="H3728" s="48" t="s">
        <v>1154</v>
      </c>
      <c r="I3728" s="55" t="s">
        <v>2983</v>
      </c>
      <c r="J3728" s="63" t="s">
        <v>118</v>
      </c>
      <c r="K3728" s="58" t="s">
        <v>10</v>
      </c>
      <c r="L3728" s="31" t="s">
        <v>10</v>
      </c>
    </row>
    <row r="3729" spans="1:12" ht="15" customHeight="1" x14ac:dyDescent="0.25">
      <c r="A3729" s="34">
        <v>43041</v>
      </c>
      <c r="B3729" s="33" t="s">
        <v>3004</v>
      </c>
      <c r="C3729" s="157">
        <v>4</v>
      </c>
      <c r="D3729" s="39" t="s">
        <v>91</v>
      </c>
      <c r="E3729" s="47" t="s">
        <v>117</v>
      </c>
      <c r="F3729" s="200">
        <v>32</v>
      </c>
      <c r="G3729" s="48"/>
      <c r="H3729" s="48"/>
      <c r="I3729" s="55" t="s">
        <v>2983</v>
      </c>
      <c r="J3729" s="63" t="s">
        <v>118</v>
      </c>
      <c r="K3729" s="64" t="s">
        <v>2216</v>
      </c>
      <c r="L3729" s="31" t="s">
        <v>2990</v>
      </c>
    </row>
    <row r="3730" spans="1:12" ht="15" customHeight="1" x14ac:dyDescent="0.25">
      <c r="A3730" s="34">
        <v>43041</v>
      </c>
      <c r="B3730" s="33" t="s">
        <v>3004</v>
      </c>
      <c r="C3730" s="157">
        <v>4</v>
      </c>
      <c r="D3730" s="39" t="s">
        <v>91</v>
      </c>
      <c r="E3730" s="47" t="s">
        <v>117</v>
      </c>
      <c r="F3730" s="200">
        <v>156.5</v>
      </c>
      <c r="G3730" s="48">
        <v>3137</v>
      </c>
      <c r="H3730" s="48" t="s">
        <v>1258</v>
      </c>
      <c r="I3730" s="55" t="s">
        <v>2983</v>
      </c>
      <c r="J3730" s="63" t="s">
        <v>118</v>
      </c>
      <c r="K3730" s="64" t="s">
        <v>2216</v>
      </c>
      <c r="L3730" s="31" t="s">
        <v>2990</v>
      </c>
    </row>
    <row r="3731" spans="1:12" ht="15" customHeight="1" x14ac:dyDescent="0.25">
      <c r="A3731" s="34">
        <v>43041</v>
      </c>
      <c r="B3731" s="33" t="s">
        <v>3004</v>
      </c>
      <c r="C3731" s="157">
        <v>4</v>
      </c>
      <c r="D3731" s="39" t="s">
        <v>91</v>
      </c>
      <c r="E3731" s="47" t="s">
        <v>117</v>
      </c>
      <c r="F3731" s="200">
        <v>150</v>
      </c>
      <c r="G3731" s="48">
        <v>3004</v>
      </c>
      <c r="H3731" s="48" t="s">
        <v>1314</v>
      </c>
      <c r="I3731" s="55" t="s">
        <v>2983</v>
      </c>
      <c r="J3731" s="63" t="s">
        <v>118</v>
      </c>
      <c r="K3731" s="64" t="s">
        <v>2216</v>
      </c>
      <c r="L3731" s="31" t="s">
        <v>2990</v>
      </c>
    </row>
    <row r="3732" spans="1:12" ht="15" customHeight="1" x14ac:dyDescent="0.25">
      <c r="A3732" s="34">
        <v>43041</v>
      </c>
      <c r="B3732" s="33" t="s">
        <v>3004</v>
      </c>
      <c r="C3732" s="157">
        <v>4</v>
      </c>
      <c r="D3732" s="39" t="s">
        <v>91</v>
      </c>
      <c r="E3732" s="47" t="s">
        <v>117</v>
      </c>
      <c r="F3732" s="200">
        <v>13.25</v>
      </c>
      <c r="G3732" s="48">
        <v>3604</v>
      </c>
      <c r="H3732" s="48" t="s">
        <v>1375</v>
      </c>
      <c r="I3732" s="55" t="s">
        <v>2983</v>
      </c>
      <c r="J3732" s="63" t="s">
        <v>118</v>
      </c>
      <c r="K3732" s="64" t="s">
        <v>2216</v>
      </c>
      <c r="L3732" s="31" t="s">
        <v>2990</v>
      </c>
    </row>
    <row r="3733" spans="1:12" ht="15" customHeight="1" x14ac:dyDescent="0.25">
      <c r="A3733" s="34">
        <v>43041</v>
      </c>
      <c r="B3733" s="33" t="s">
        <v>3004</v>
      </c>
      <c r="C3733" s="157">
        <v>4</v>
      </c>
      <c r="D3733" s="39" t="s">
        <v>91</v>
      </c>
      <c r="E3733" s="47" t="s">
        <v>117</v>
      </c>
      <c r="F3733" s="200">
        <v>7</v>
      </c>
      <c r="G3733" s="48">
        <v>2517</v>
      </c>
      <c r="H3733" s="48" t="s">
        <v>1376</v>
      </c>
      <c r="I3733" s="55" t="s">
        <v>2983</v>
      </c>
      <c r="J3733" s="63" t="s">
        <v>118</v>
      </c>
      <c r="K3733" s="64" t="s">
        <v>2216</v>
      </c>
      <c r="L3733" s="31" t="s">
        <v>2990</v>
      </c>
    </row>
    <row r="3734" spans="1:12" ht="15" customHeight="1" x14ac:dyDescent="0.25">
      <c r="A3734" s="34">
        <v>43041</v>
      </c>
      <c r="B3734" s="33" t="s">
        <v>3004</v>
      </c>
      <c r="C3734" s="157">
        <v>4</v>
      </c>
      <c r="D3734" s="39" t="s">
        <v>91</v>
      </c>
      <c r="E3734" s="47" t="s">
        <v>117</v>
      </c>
      <c r="F3734" s="200">
        <v>58.5</v>
      </c>
      <c r="G3734" s="48"/>
      <c r="H3734" s="48" t="s">
        <v>1377</v>
      </c>
      <c r="I3734" s="55" t="s">
        <v>2983</v>
      </c>
      <c r="J3734" s="63" t="s">
        <v>118</v>
      </c>
      <c r="K3734" s="64" t="s">
        <v>2216</v>
      </c>
      <c r="L3734" s="31" t="s">
        <v>2990</v>
      </c>
    </row>
    <row r="3735" spans="1:12" ht="15" customHeight="1" x14ac:dyDescent="0.25">
      <c r="A3735" s="34">
        <v>43041</v>
      </c>
      <c r="B3735" s="33" t="s">
        <v>3004</v>
      </c>
      <c r="C3735" s="157">
        <v>9</v>
      </c>
      <c r="D3735" s="39" t="s">
        <v>143</v>
      </c>
      <c r="E3735" s="47" t="s">
        <v>1378</v>
      </c>
      <c r="F3735" s="200">
        <v>72</v>
      </c>
      <c r="G3735" s="48" t="s">
        <v>71</v>
      </c>
      <c r="H3735" s="48" t="s">
        <v>71</v>
      </c>
      <c r="I3735" s="55" t="s">
        <v>2983</v>
      </c>
      <c r="J3735" s="63" t="s">
        <v>142</v>
      </c>
      <c r="K3735" s="58" t="s">
        <v>2977</v>
      </c>
      <c r="L3735" s="31" t="s">
        <v>2989</v>
      </c>
    </row>
    <row r="3736" spans="1:12" ht="15" customHeight="1" x14ac:dyDescent="0.25">
      <c r="A3736" s="34">
        <v>43041</v>
      </c>
      <c r="B3736" s="33" t="s">
        <v>3004</v>
      </c>
      <c r="C3736" s="157">
        <v>9</v>
      </c>
      <c r="D3736" s="39" t="s">
        <v>143</v>
      </c>
      <c r="E3736" s="47" t="s">
        <v>1379</v>
      </c>
      <c r="F3736" s="200">
        <v>11.5</v>
      </c>
      <c r="G3736" s="48" t="s">
        <v>71</v>
      </c>
      <c r="H3736" s="48" t="s">
        <v>71</v>
      </c>
      <c r="I3736" s="55" t="s">
        <v>2983</v>
      </c>
      <c r="J3736" s="63" t="s">
        <v>142</v>
      </c>
      <c r="K3736" s="31" t="s">
        <v>2977</v>
      </c>
      <c r="L3736" s="31" t="s">
        <v>2975</v>
      </c>
    </row>
    <row r="3737" spans="1:12" ht="15" customHeight="1" x14ac:dyDescent="0.25">
      <c r="A3737" s="34">
        <v>43041</v>
      </c>
      <c r="B3737" s="33" t="s">
        <v>3004</v>
      </c>
      <c r="C3737" s="157">
        <v>9</v>
      </c>
      <c r="D3737" s="39" t="s">
        <v>143</v>
      </c>
      <c r="E3737" s="47" t="s">
        <v>1380</v>
      </c>
      <c r="F3737" s="200">
        <v>280</v>
      </c>
      <c r="G3737" s="48" t="s">
        <v>71</v>
      </c>
      <c r="H3737" s="48" t="s">
        <v>71</v>
      </c>
      <c r="I3737" s="55" t="s">
        <v>2983</v>
      </c>
      <c r="J3737" s="63" t="s">
        <v>142</v>
      </c>
      <c r="K3737" s="58" t="s">
        <v>46</v>
      </c>
      <c r="L3737" s="31" t="s">
        <v>46</v>
      </c>
    </row>
    <row r="3738" spans="1:12" ht="15" customHeight="1" x14ac:dyDescent="0.25">
      <c r="A3738" s="34">
        <v>43041</v>
      </c>
      <c r="B3738" s="33" t="s">
        <v>3004</v>
      </c>
      <c r="C3738" s="157">
        <v>9</v>
      </c>
      <c r="D3738" s="39" t="s">
        <v>143</v>
      </c>
      <c r="E3738" s="47" t="s">
        <v>159</v>
      </c>
      <c r="F3738" s="200">
        <v>70</v>
      </c>
      <c r="G3738" s="48" t="s">
        <v>71</v>
      </c>
      <c r="H3738" s="48" t="s">
        <v>71</v>
      </c>
      <c r="I3738" s="55" t="s">
        <v>2983</v>
      </c>
      <c r="J3738" s="63" t="s">
        <v>142</v>
      </c>
      <c r="K3738" s="31" t="s">
        <v>2989</v>
      </c>
      <c r="L3738" s="31" t="s">
        <v>2989</v>
      </c>
    </row>
    <row r="3739" spans="1:12" ht="15" customHeight="1" x14ac:dyDescent="0.25">
      <c r="A3739" s="131">
        <v>43042</v>
      </c>
      <c r="B3739" s="144" t="s">
        <v>3004</v>
      </c>
      <c r="C3739" s="158">
        <v>2</v>
      </c>
      <c r="D3739" s="133"/>
      <c r="E3739" s="136" t="s">
        <v>3236</v>
      </c>
      <c r="F3739" s="203">
        <f>14+507</f>
        <v>521</v>
      </c>
      <c r="G3739" s="134"/>
      <c r="H3739" s="134"/>
      <c r="I3739" s="141" t="s">
        <v>2983</v>
      </c>
      <c r="J3739" s="141" t="s">
        <v>142</v>
      </c>
      <c r="K3739" s="135" t="s">
        <v>2989</v>
      </c>
      <c r="L3739" s="135"/>
    </row>
    <row r="3740" spans="1:12" ht="15" customHeight="1" x14ac:dyDescent="0.25">
      <c r="A3740" s="131">
        <v>43042</v>
      </c>
      <c r="B3740" s="144" t="s">
        <v>3004</v>
      </c>
      <c r="C3740" s="158">
        <v>67</v>
      </c>
      <c r="D3740" s="133"/>
      <c r="E3740" s="136" t="s">
        <v>213</v>
      </c>
      <c r="F3740" s="203">
        <v>700</v>
      </c>
      <c r="G3740" s="134"/>
      <c r="H3740" s="134"/>
      <c r="I3740" s="141" t="s">
        <v>2983</v>
      </c>
      <c r="J3740" s="141" t="s">
        <v>118</v>
      </c>
      <c r="K3740" s="135" t="s">
        <v>10</v>
      </c>
      <c r="L3740" s="135"/>
    </row>
    <row r="3741" spans="1:12" ht="15" customHeight="1" x14ac:dyDescent="0.25">
      <c r="A3741" s="34">
        <v>43043</v>
      </c>
      <c r="B3741" s="33" t="s">
        <v>3004</v>
      </c>
      <c r="C3741" s="157">
        <v>5</v>
      </c>
      <c r="D3741" s="39" t="s">
        <v>720</v>
      </c>
      <c r="E3741" s="47" t="s">
        <v>117</v>
      </c>
      <c r="F3741" s="200">
        <v>8010</v>
      </c>
      <c r="G3741" s="48">
        <v>4053</v>
      </c>
      <c r="H3741" s="48" t="s">
        <v>1386</v>
      </c>
      <c r="I3741" s="55" t="s">
        <v>2983</v>
      </c>
      <c r="J3741" s="63" t="s">
        <v>118</v>
      </c>
      <c r="K3741" s="64" t="s">
        <v>2216</v>
      </c>
      <c r="L3741" s="31" t="s">
        <v>2990</v>
      </c>
    </row>
    <row r="3742" spans="1:12" ht="15" customHeight="1" x14ac:dyDescent="0.25">
      <c r="A3742" s="34">
        <v>43043</v>
      </c>
      <c r="B3742" s="33" t="s">
        <v>3004</v>
      </c>
      <c r="C3742" s="157">
        <v>5</v>
      </c>
      <c r="D3742" s="39" t="s">
        <v>720</v>
      </c>
      <c r="E3742" s="47" t="s">
        <v>117</v>
      </c>
      <c r="F3742" s="200">
        <v>2083.5</v>
      </c>
      <c r="G3742" s="48">
        <v>3532</v>
      </c>
      <c r="H3742" s="48" t="s">
        <v>1387</v>
      </c>
      <c r="I3742" s="55" t="s">
        <v>2983</v>
      </c>
      <c r="J3742" s="63" t="s">
        <v>118</v>
      </c>
      <c r="K3742" s="64" t="s">
        <v>2216</v>
      </c>
      <c r="L3742" s="31" t="s">
        <v>2990</v>
      </c>
    </row>
    <row r="3743" spans="1:12" ht="15" customHeight="1" x14ac:dyDescent="0.25">
      <c r="A3743" s="34">
        <v>43043</v>
      </c>
      <c r="B3743" s="33" t="s">
        <v>3004</v>
      </c>
      <c r="C3743" s="157">
        <v>5</v>
      </c>
      <c r="D3743" s="39" t="s">
        <v>720</v>
      </c>
      <c r="E3743" s="47" t="s">
        <v>117</v>
      </c>
      <c r="F3743" s="200">
        <v>2083.5</v>
      </c>
      <c r="G3743" s="48">
        <v>3904</v>
      </c>
      <c r="H3743" s="48" t="s">
        <v>1388</v>
      </c>
      <c r="I3743" s="55" t="s">
        <v>2983</v>
      </c>
      <c r="J3743" s="63" t="s">
        <v>118</v>
      </c>
      <c r="K3743" s="64" t="s">
        <v>2216</v>
      </c>
      <c r="L3743" s="31" t="s">
        <v>2990</v>
      </c>
    </row>
    <row r="3744" spans="1:12" ht="15" customHeight="1" x14ac:dyDescent="0.25">
      <c r="A3744" s="34">
        <v>43043</v>
      </c>
      <c r="B3744" s="33" t="s">
        <v>3004</v>
      </c>
      <c r="C3744" s="157">
        <v>6</v>
      </c>
      <c r="D3744" s="39" t="s">
        <v>1346</v>
      </c>
      <c r="E3744" s="47" t="s">
        <v>117</v>
      </c>
      <c r="F3744" s="200">
        <v>12299</v>
      </c>
      <c r="G3744" s="48"/>
      <c r="H3744" s="48"/>
      <c r="I3744" s="55" t="s">
        <v>2983</v>
      </c>
      <c r="J3744" s="63" t="s">
        <v>118</v>
      </c>
      <c r="K3744" s="64" t="s">
        <v>2216</v>
      </c>
      <c r="L3744" s="31" t="s">
        <v>2990</v>
      </c>
    </row>
    <row r="3745" spans="1:12" ht="15" customHeight="1" x14ac:dyDescent="0.25">
      <c r="A3745" s="34">
        <v>43043</v>
      </c>
      <c r="B3745" s="33" t="s">
        <v>3004</v>
      </c>
      <c r="C3745" s="157">
        <v>10</v>
      </c>
      <c r="D3745" s="39" t="s">
        <v>1384</v>
      </c>
      <c r="E3745" s="47" t="s">
        <v>1385</v>
      </c>
      <c r="F3745" s="200">
        <v>462.5</v>
      </c>
      <c r="G3745" s="48" t="s">
        <v>71</v>
      </c>
      <c r="H3745" s="48" t="s">
        <v>71</v>
      </c>
      <c r="I3745" s="55" t="s">
        <v>2983</v>
      </c>
      <c r="J3745" s="63" t="s">
        <v>142</v>
      </c>
      <c r="K3745" s="58" t="s">
        <v>2977</v>
      </c>
      <c r="L3745" s="31" t="s">
        <v>2989</v>
      </c>
    </row>
    <row r="3746" spans="1:12" ht="15" customHeight="1" x14ac:dyDescent="0.25">
      <c r="A3746" s="34">
        <v>43044</v>
      </c>
      <c r="B3746" s="33" t="s">
        <v>3004</v>
      </c>
      <c r="C3746" s="157">
        <v>7</v>
      </c>
      <c r="D3746" s="39" t="s">
        <v>209</v>
      </c>
      <c r="E3746" s="47" t="s">
        <v>117</v>
      </c>
      <c r="F3746" s="200">
        <v>12470</v>
      </c>
      <c r="G3746" s="48"/>
      <c r="H3746" s="48"/>
      <c r="I3746" s="55" t="s">
        <v>2983</v>
      </c>
      <c r="J3746" s="63" t="s">
        <v>118</v>
      </c>
      <c r="K3746" s="64" t="s">
        <v>2216</v>
      </c>
      <c r="L3746" s="31" t="s">
        <v>2990</v>
      </c>
    </row>
    <row r="3747" spans="1:12" ht="15" customHeight="1" x14ac:dyDescent="0.25">
      <c r="A3747" s="34">
        <v>43044</v>
      </c>
      <c r="B3747" s="33" t="s">
        <v>3004</v>
      </c>
      <c r="C3747" s="157">
        <v>7</v>
      </c>
      <c r="D3747" s="39" t="s">
        <v>209</v>
      </c>
      <c r="E3747" s="47" t="s">
        <v>117</v>
      </c>
      <c r="F3747" s="200">
        <v>5305</v>
      </c>
      <c r="G3747" s="48"/>
      <c r="H3747" s="48"/>
      <c r="I3747" s="55" t="s">
        <v>2983</v>
      </c>
      <c r="J3747" s="63" t="s">
        <v>118</v>
      </c>
      <c r="K3747" s="64" t="s">
        <v>2216</v>
      </c>
      <c r="L3747" s="31" t="s">
        <v>2990</v>
      </c>
    </row>
    <row r="3748" spans="1:12" ht="15" customHeight="1" x14ac:dyDescent="0.25">
      <c r="A3748" s="34">
        <v>43044</v>
      </c>
      <c r="B3748" s="33" t="s">
        <v>3004</v>
      </c>
      <c r="C3748" s="157">
        <v>8</v>
      </c>
      <c r="D3748" s="39" t="s">
        <v>625</v>
      </c>
      <c r="E3748" s="47" t="s">
        <v>117</v>
      </c>
      <c r="F3748" s="200">
        <v>240</v>
      </c>
      <c r="G3748" s="48"/>
      <c r="H3748" s="48"/>
      <c r="I3748" s="55" t="s">
        <v>2983</v>
      </c>
      <c r="J3748" s="63" t="s">
        <v>118</v>
      </c>
      <c r="K3748" s="64" t="s">
        <v>2216</v>
      </c>
      <c r="L3748" s="31" t="s">
        <v>2990</v>
      </c>
    </row>
    <row r="3749" spans="1:12" ht="15" customHeight="1" x14ac:dyDescent="0.25">
      <c r="A3749" s="34">
        <v>43044</v>
      </c>
      <c r="B3749" s="33" t="s">
        <v>3004</v>
      </c>
      <c r="C3749" s="157">
        <v>8</v>
      </c>
      <c r="D3749" s="39" t="s">
        <v>625</v>
      </c>
      <c r="E3749" s="47" t="s">
        <v>117</v>
      </c>
      <c r="F3749" s="200">
        <v>593</v>
      </c>
      <c r="G3749" s="48">
        <v>1803</v>
      </c>
      <c r="H3749" s="48" t="s">
        <v>519</v>
      </c>
      <c r="I3749" s="55" t="s">
        <v>2983</v>
      </c>
      <c r="J3749" s="63" t="s">
        <v>118</v>
      </c>
      <c r="K3749" s="64" t="s">
        <v>2216</v>
      </c>
      <c r="L3749" s="31" t="s">
        <v>2990</v>
      </c>
    </row>
    <row r="3750" spans="1:12" ht="15" customHeight="1" x14ac:dyDescent="0.25">
      <c r="A3750" s="34">
        <v>43044</v>
      </c>
      <c r="B3750" s="33" t="s">
        <v>3004</v>
      </c>
      <c r="C3750" s="157">
        <v>8</v>
      </c>
      <c r="D3750" s="39" t="s">
        <v>625</v>
      </c>
      <c r="E3750" s="47" t="s">
        <v>117</v>
      </c>
      <c r="F3750" s="200">
        <v>252</v>
      </c>
      <c r="G3750" s="48">
        <v>2955</v>
      </c>
      <c r="H3750" s="48"/>
      <c r="I3750" s="55" t="s">
        <v>2983</v>
      </c>
      <c r="J3750" s="63" t="s">
        <v>118</v>
      </c>
      <c r="K3750" s="64" t="s">
        <v>2216</v>
      </c>
      <c r="L3750" s="31" t="s">
        <v>2990</v>
      </c>
    </row>
    <row r="3751" spans="1:12" ht="15" customHeight="1" x14ac:dyDescent="0.25">
      <c r="A3751" s="34">
        <v>43044</v>
      </c>
      <c r="B3751" s="33" t="s">
        <v>3004</v>
      </c>
      <c r="C3751" s="157">
        <v>8</v>
      </c>
      <c r="D3751" s="39" t="s">
        <v>625</v>
      </c>
      <c r="E3751" s="47" t="s">
        <v>117</v>
      </c>
      <c r="F3751" s="200">
        <v>312</v>
      </c>
      <c r="G3751" s="48">
        <v>2957</v>
      </c>
      <c r="H3751" s="48"/>
      <c r="I3751" s="55" t="s">
        <v>2983</v>
      </c>
      <c r="J3751" s="63" t="s">
        <v>118</v>
      </c>
      <c r="K3751" s="64" t="s">
        <v>2216</v>
      </c>
      <c r="L3751" s="31" t="s">
        <v>2990</v>
      </c>
    </row>
    <row r="3752" spans="1:12" ht="15" customHeight="1" x14ac:dyDescent="0.25">
      <c r="A3752" s="34">
        <v>43044</v>
      </c>
      <c r="B3752" s="33" t="s">
        <v>3004</v>
      </c>
      <c r="C3752" s="157">
        <v>8</v>
      </c>
      <c r="D3752" s="39" t="s">
        <v>625</v>
      </c>
      <c r="E3752" s="47" t="s">
        <v>117</v>
      </c>
      <c r="F3752" s="200">
        <v>219</v>
      </c>
      <c r="G3752" s="48">
        <v>2169</v>
      </c>
      <c r="H3752" s="48" t="s">
        <v>353</v>
      </c>
      <c r="I3752" s="55" t="s">
        <v>2983</v>
      </c>
      <c r="J3752" s="63" t="s">
        <v>118</v>
      </c>
      <c r="K3752" s="64" t="s">
        <v>2216</v>
      </c>
      <c r="L3752" s="31" t="s">
        <v>2990</v>
      </c>
    </row>
    <row r="3753" spans="1:12" ht="15" customHeight="1" x14ac:dyDescent="0.25">
      <c r="A3753" s="34">
        <v>43044</v>
      </c>
      <c r="B3753" s="33" t="s">
        <v>3004</v>
      </c>
      <c r="C3753" s="157">
        <v>8</v>
      </c>
      <c r="D3753" s="39" t="s">
        <v>625</v>
      </c>
      <c r="E3753" s="47" t="s">
        <v>117</v>
      </c>
      <c r="F3753" s="200">
        <v>44</v>
      </c>
      <c r="G3753" s="48">
        <v>2568</v>
      </c>
      <c r="H3753" s="48" t="s">
        <v>1389</v>
      </c>
      <c r="I3753" s="55" t="s">
        <v>2983</v>
      </c>
      <c r="J3753" s="63" t="s">
        <v>118</v>
      </c>
      <c r="K3753" s="64" t="s">
        <v>2216</v>
      </c>
      <c r="L3753" s="31" t="s">
        <v>2990</v>
      </c>
    </row>
    <row r="3754" spans="1:12" ht="15" customHeight="1" x14ac:dyDescent="0.25">
      <c r="A3754" s="34">
        <v>43044</v>
      </c>
      <c r="B3754" s="33" t="s">
        <v>3004</v>
      </c>
      <c r="C3754" s="157">
        <v>8</v>
      </c>
      <c r="D3754" s="39" t="s">
        <v>625</v>
      </c>
      <c r="E3754" s="47" t="s">
        <v>117</v>
      </c>
      <c r="F3754" s="200">
        <v>16</v>
      </c>
      <c r="G3754" s="48">
        <v>4162</v>
      </c>
      <c r="H3754" s="48" t="s">
        <v>1269</v>
      </c>
      <c r="I3754" s="55" t="s">
        <v>2983</v>
      </c>
      <c r="J3754" s="63" t="s">
        <v>118</v>
      </c>
      <c r="K3754" s="64" t="s">
        <v>2216</v>
      </c>
      <c r="L3754" s="31" t="s">
        <v>2990</v>
      </c>
    </row>
    <row r="3755" spans="1:12" ht="15" customHeight="1" x14ac:dyDescent="0.25">
      <c r="A3755" s="34">
        <v>43044</v>
      </c>
      <c r="B3755" s="33" t="s">
        <v>3004</v>
      </c>
      <c r="C3755" s="157">
        <v>8</v>
      </c>
      <c r="D3755" s="39" t="s">
        <v>625</v>
      </c>
      <c r="E3755" s="47" t="s">
        <v>117</v>
      </c>
      <c r="F3755" s="200">
        <v>387</v>
      </c>
      <c r="G3755" s="48">
        <v>2573</v>
      </c>
      <c r="H3755" s="48" t="s">
        <v>207</v>
      </c>
      <c r="I3755" s="55" t="s">
        <v>2983</v>
      </c>
      <c r="J3755" s="63" t="s">
        <v>118</v>
      </c>
      <c r="K3755" s="64" t="s">
        <v>2216</v>
      </c>
      <c r="L3755" s="31" t="s">
        <v>2990</v>
      </c>
    </row>
    <row r="3756" spans="1:12" ht="15" customHeight="1" x14ac:dyDescent="0.25">
      <c r="A3756" s="34">
        <v>43044</v>
      </c>
      <c r="B3756" s="33" t="s">
        <v>3004</v>
      </c>
      <c r="C3756" s="157">
        <v>8</v>
      </c>
      <c r="D3756" s="39" t="s">
        <v>720</v>
      </c>
      <c r="E3756" s="47" t="s">
        <v>117</v>
      </c>
      <c r="F3756" s="200">
        <v>16019.5</v>
      </c>
      <c r="G3756" s="48"/>
      <c r="H3756" s="48"/>
      <c r="I3756" s="55" t="s">
        <v>2983</v>
      </c>
      <c r="J3756" s="63" t="s">
        <v>118</v>
      </c>
      <c r="K3756" s="64" t="s">
        <v>2216</v>
      </c>
      <c r="L3756" s="31" t="s">
        <v>2990</v>
      </c>
    </row>
    <row r="3757" spans="1:12" ht="15" customHeight="1" x14ac:dyDescent="0.25">
      <c r="A3757" s="34">
        <v>43044</v>
      </c>
      <c r="B3757" s="33" t="s">
        <v>3004</v>
      </c>
      <c r="C3757" s="157">
        <v>8</v>
      </c>
      <c r="D3757" s="39" t="s">
        <v>720</v>
      </c>
      <c r="E3757" s="47" t="s">
        <v>117</v>
      </c>
      <c r="F3757" s="200">
        <v>4167</v>
      </c>
      <c r="G3757" s="48"/>
      <c r="H3757" s="48"/>
      <c r="I3757" s="55" t="s">
        <v>2983</v>
      </c>
      <c r="J3757" s="63" t="s">
        <v>118</v>
      </c>
      <c r="K3757" s="64" t="s">
        <v>2216</v>
      </c>
      <c r="L3757" s="31" t="s">
        <v>2990</v>
      </c>
    </row>
    <row r="3758" spans="1:12" ht="15" customHeight="1" x14ac:dyDescent="0.25">
      <c r="A3758" s="34">
        <v>43044</v>
      </c>
      <c r="B3758" s="33" t="s">
        <v>3004</v>
      </c>
      <c r="C3758" s="157">
        <v>9</v>
      </c>
      <c r="D3758" s="39" t="s">
        <v>127</v>
      </c>
      <c r="E3758" s="39" t="s">
        <v>1163</v>
      </c>
      <c r="F3758" s="200">
        <v>1400</v>
      </c>
      <c r="G3758" s="48">
        <v>4092</v>
      </c>
      <c r="H3758" s="48" t="s">
        <v>1391</v>
      </c>
      <c r="I3758" s="55" t="s">
        <v>2983</v>
      </c>
      <c r="J3758" s="63" t="s">
        <v>118</v>
      </c>
      <c r="K3758" s="64" t="s">
        <v>2216</v>
      </c>
      <c r="L3758" s="31" t="s">
        <v>2990</v>
      </c>
    </row>
    <row r="3759" spans="1:12" ht="15" customHeight="1" x14ac:dyDescent="0.25">
      <c r="A3759" s="34">
        <v>43044</v>
      </c>
      <c r="B3759" s="33" t="s">
        <v>3004</v>
      </c>
      <c r="C3759" s="157">
        <v>11</v>
      </c>
      <c r="D3759" s="39" t="s">
        <v>143</v>
      </c>
      <c r="E3759" s="30" t="s">
        <v>3412</v>
      </c>
      <c r="F3759" s="200">
        <v>780.5</v>
      </c>
      <c r="G3759" s="48" t="s">
        <v>71</v>
      </c>
      <c r="H3759" s="48" t="s">
        <v>71</v>
      </c>
      <c r="I3759" s="55" t="s">
        <v>2983</v>
      </c>
      <c r="J3759" s="63" t="s">
        <v>142</v>
      </c>
      <c r="K3759" s="31" t="s">
        <v>2989</v>
      </c>
      <c r="L3759" s="31" t="s">
        <v>2975</v>
      </c>
    </row>
    <row r="3760" spans="1:12" ht="15" customHeight="1" x14ac:dyDescent="0.25">
      <c r="A3760" s="34">
        <v>43044</v>
      </c>
      <c r="B3760" s="33" t="s">
        <v>3004</v>
      </c>
      <c r="C3760" s="157">
        <v>11</v>
      </c>
      <c r="D3760" s="39" t="s">
        <v>143</v>
      </c>
      <c r="E3760" s="39" t="s">
        <v>1390</v>
      </c>
      <c r="F3760" s="200">
        <v>176</v>
      </c>
      <c r="G3760" s="48" t="s">
        <v>71</v>
      </c>
      <c r="H3760" s="48" t="s">
        <v>71</v>
      </c>
      <c r="I3760" s="55" t="s">
        <v>2983</v>
      </c>
      <c r="J3760" s="63" t="s">
        <v>142</v>
      </c>
      <c r="K3760" s="31" t="s">
        <v>2989</v>
      </c>
      <c r="L3760" s="31" t="s">
        <v>2975</v>
      </c>
    </row>
    <row r="3761" spans="1:12" ht="15" customHeight="1" x14ac:dyDescent="0.25">
      <c r="A3761" s="34">
        <v>43044</v>
      </c>
      <c r="B3761" s="33" t="s">
        <v>3004</v>
      </c>
      <c r="C3761" s="157">
        <v>12</v>
      </c>
      <c r="D3761" s="39" t="s">
        <v>648</v>
      </c>
      <c r="E3761" s="39" t="s">
        <v>1392</v>
      </c>
      <c r="F3761" s="200">
        <v>995</v>
      </c>
      <c r="G3761" s="48" t="s">
        <v>71</v>
      </c>
      <c r="H3761" s="48" t="s">
        <v>71</v>
      </c>
      <c r="I3761" s="55" t="s">
        <v>2983</v>
      </c>
      <c r="J3761" s="63" t="s">
        <v>142</v>
      </c>
      <c r="K3761" s="58" t="s">
        <v>46</v>
      </c>
      <c r="L3761" s="31" t="s">
        <v>46</v>
      </c>
    </row>
    <row r="3762" spans="1:12" ht="15" customHeight="1" x14ac:dyDescent="0.25">
      <c r="A3762" s="34">
        <v>43044</v>
      </c>
      <c r="B3762" s="33" t="s">
        <v>3004</v>
      </c>
      <c r="C3762" s="157">
        <v>12</v>
      </c>
      <c r="D3762" s="39" t="s">
        <v>648</v>
      </c>
      <c r="E3762" s="47" t="s">
        <v>1393</v>
      </c>
      <c r="F3762" s="200">
        <v>125</v>
      </c>
      <c r="G3762" s="48" t="s">
        <v>71</v>
      </c>
      <c r="H3762" s="48" t="s">
        <v>71</v>
      </c>
      <c r="I3762" s="55" t="s">
        <v>2983</v>
      </c>
      <c r="J3762" s="63" t="s">
        <v>142</v>
      </c>
      <c r="K3762" s="58" t="s">
        <v>46</v>
      </c>
      <c r="L3762" s="31" t="s">
        <v>46</v>
      </c>
    </row>
    <row r="3763" spans="1:12" ht="15" customHeight="1" x14ac:dyDescent="0.25">
      <c r="A3763" s="131">
        <v>43044</v>
      </c>
      <c r="B3763" s="144" t="s">
        <v>3004</v>
      </c>
      <c r="C3763" s="158">
        <v>69</v>
      </c>
      <c r="D3763" s="133"/>
      <c r="E3763" s="136" t="s">
        <v>790</v>
      </c>
      <c r="F3763" s="203">
        <v>200</v>
      </c>
      <c r="G3763" s="134"/>
      <c r="H3763" s="134"/>
      <c r="I3763" s="141" t="s">
        <v>2983</v>
      </c>
      <c r="J3763" s="141" t="s">
        <v>118</v>
      </c>
      <c r="K3763" s="141" t="s">
        <v>2216</v>
      </c>
      <c r="L3763" s="135"/>
    </row>
    <row r="3764" spans="1:12" ht="15" customHeight="1" x14ac:dyDescent="0.25">
      <c r="A3764" s="34">
        <v>43045</v>
      </c>
      <c r="B3764" s="33" t="s">
        <v>3004</v>
      </c>
      <c r="C3764" s="157">
        <v>10</v>
      </c>
      <c r="D3764" s="39" t="s">
        <v>127</v>
      </c>
      <c r="E3764" s="39" t="s">
        <v>1394</v>
      </c>
      <c r="F3764" s="200">
        <v>45000</v>
      </c>
      <c r="G3764" s="48">
        <v>3643</v>
      </c>
      <c r="H3764" s="48" t="s">
        <v>1395</v>
      </c>
      <c r="I3764" s="55" t="s">
        <v>2983</v>
      </c>
      <c r="J3764" s="63" t="s">
        <v>118</v>
      </c>
      <c r="K3764" s="64" t="s">
        <v>2216</v>
      </c>
      <c r="L3764" s="31" t="s">
        <v>2990</v>
      </c>
    </row>
    <row r="3765" spans="1:12" ht="15" customHeight="1" x14ac:dyDescent="0.25">
      <c r="A3765" s="34">
        <v>43045</v>
      </c>
      <c r="B3765" s="33" t="s">
        <v>3004</v>
      </c>
      <c r="C3765" s="157">
        <v>11</v>
      </c>
      <c r="D3765" s="39" t="s">
        <v>711</v>
      </c>
      <c r="E3765" s="39" t="s">
        <v>1396</v>
      </c>
      <c r="F3765" s="200">
        <v>1000</v>
      </c>
      <c r="G3765" s="48">
        <v>1320</v>
      </c>
      <c r="H3765" s="48" t="s">
        <v>393</v>
      </c>
      <c r="I3765" s="55" t="s">
        <v>2983</v>
      </c>
      <c r="J3765" s="63" t="s">
        <v>118</v>
      </c>
      <c r="K3765" s="64" t="s">
        <v>2216</v>
      </c>
      <c r="L3765" s="31" t="s">
        <v>2990</v>
      </c>
    </row>
    <row r="3766" spans="1:12" ht="15" customHeight="1" x14ac:dyDescent="0.25">
      <c r="A3766" s="34">
        <v>43045</v>
      </c>
      <c r="B3766" s="33" t="s">
        <v>3004</v>
      </c>
      <c r="C3766" s="157">
        <v>11</v>
      </c>
      <c r="D3766" s="39" t="s">
        <v>711</v>
      </c>
      <c r="E3766" s="47" t="s">
        <v>1397</v>
      </c>
      <c r="F3766" s="200">
        <v>220</v>
      </c>
      <c r="G3766" s="48">
        <v>5066</v>
      </c>
      <c r="H3766" s="48" t="s">
        <v>1398</v>
      </c>
      <c r="I3766" s="55" t="s">
        <v>2983</v>
      </c>
      <c r="J3766" s="63" t="s">
        <v>118</v>
      </c>
      <c r="K3766" s="64" t="s">
        <v>2216</v>
      </c>
      <c r="L3766" s="31" t="s">
        <v>2990</v>
      </c>
    </row>
    <row r="3767" spans="1:12" ht="15" customHeight="1" x14ac:dyDescent="0.25">
      <c r="A3767" s="34">
        <v>43045</v>
      </c>
      <c r="B3767" s="33" t="s">
        <v>3004</v>
      </c>
      <c r="C3767" s="157">
        <v>11</v>
      </c>
      <c r="D3767" s="39" t="s">
        <v>711</v>
      </c>
      <c r="E3767" s="39" t="s">
        <v>1396</v>
      </c>
      <c r="F3767" s="200">
        <v>2500</v>
      </c>
      <c r="G3767" s="48">
        <v>1320</v>
      </c>
      <c r="H3767" s="48" t="s">
        <v>393</v>
      </c>
      <c r="I3767" s="55" t="s">
        <v>2983</v>
      </c>
      <c r="J3767" s="63" t="s">
        <v>118</v>
      </c>
      <c r="K3767" s="64" t="s">
        <v>2216</v>
      </c>
      <c r="L3767" s="31" t="s">
        <v>2990</v>
      </c>
    </row>
    <row r="3768" spans="1:12" ht="15" customHeight="1" x14ac:dyDescent="0.25">
      <c r="A3768" s="34">
        <v>43045</v>
      </c>
      <c r="B3768" s="33" t="s">
        <v>3004</v>
      </c>
      <c r="C3768" s="157">
        <v>11</v>
      </c>
      <c r="D3768" s="39" t="s">
        <v>711</v>
      </c>
      <c r="E3768" s="39" t="s">
        <v>541</v>
      </c>
      <c r="F3768" s="200">
        <v>140</v>
      </c>
      <c r="G3768" s="48">
        <v>3829</v>
      </c>
      <c r="H3768" s="48" t="s">
        <v>633</v>
      </c>
      <c r="I3768" s="55" t="s">
        <v>2983</v>
      </c>
      <c r="J3768" s="63" t="s">
        <v>118</v>
      </c>
      <c r="K3768" s="64" t="s">
        <v>2216</v>
      </c>
      <c r="L3768" s="31" t="s">
        <v>2990</v>
      </c>
    </row>
    <row r="3769" spans="1:12" ht="15" customHeight="1" x14ac:dyDescent="0.25">
      <c r="A3769" s="34">
        <v>43045</v>
      </c>
      <c r="B3769" s="33" t="s">
        <v>3004</v>
      </c>
      <c r="C3769" s="157">
        <v>11</v>
      </c>
      <c r="D3769" s="39" t="s">
        <v>711</v>
      </c>
      <c r="E3769" s="39" t="s">
        <v>697</v>
      </c>
      <c r="F3769" s="200">
        <v>375</v>
      </c>
      <c r="G3769" s="48">
        <v>4832</v>
      </c>
      <c r="H3769" s="48" t="s">
        <v>1399</v>
      </c>
      <c r="I3769" s="55" t="s">
        <v>2983</v>
      </c>
      <c r="J3769" s="63" t="s">
        <v>118</v>
      </c>
      <c r="K3769" s="64" t="s">
        <v>2216</v>
      </c>
      <c r="L3769" s="31" t="s">
        <v>2990</v>
      </c>
    </row>
    <row r="3770" spans="1:12" ht="15" customHeight="1" x14ac:dyDescent="0.25">
      <c r="A3770" s="34">
        <v>43045</v>
      </c>
      <c r="B3770" s="33" t="s">
        <v>3004</v>
      </c>
      <c r="C3770" s="157">
        <v>11</v>
      </c>
      <c r="D3770" s="39" t="s">
        <v>711</v>
      </c>
      <c r="E3770" s="39" t="s">
        <v>1400</v>
      </c>
      <c r="F3770" s="200">
        <v>9000</v>
      </c>
      <c r="G3770" s="48">
        <v>3441</v>
      </c>
      <c r="H3770" s="48" t="s">
        <v>194</v>
      </c>
      <c r="I3770" s="55" t="s">
        <v>2983</v>
      </c>
      <c r="J3770" s="63" t="s">
        <v>118</v>
      </c>
      <c r="K3770" s="64" t="s">
        <v>2216</v>
      </c>
      <c r="L3770" s="31" t="s">
        <v>2990</v>
      </c>
    </row>
    <row r="3771" spans="1:12" ht="15" customHeight="1" x14ac:dyDescent="0.25">
      <c r="A3771" s="34">
        <v>43045</v>
      </c>
      <c r="B3771" s="33" t="s">
        <v>3004</v>
      </c>
      <c r="C3771" s="157">
        <v>12</v>
      </c>
      <c r="D3771" s="39" t="s">
        <v>625</v>
      </c>
      <c r="E3771" s="47" t="s">
        <v>117</v>
      </c>
      <c r="F3771" s="200">
        <v>145</v>
      </c>
      <c r="G3771" s="48">
        <v>3392</v>
      </c>
      <c r="H3771" s="48" t="s">
        <v>1404</v>
      </c>
      <c r="I3771" s="55" t="s">
        <v>2983</v>
      </c>
      <c r="J3771" s="63" t="s">
        <v>118</v>
      </c>
      <c r="K3771" s="64" t="s">
        <v>2216</v>
      </c>
      <c r="L3771" s="31" t="s">
        <v>2990</v>
      </c>
    </row>
    <row r="3772" spans="1:12" ht="15" customHeight="1" x14ac:dyDescent="0.25">
      <c r="A3772" s="34">
        <v>43045</v>
      </c>
      <c r="B3772" s="33" t="s">
        <v>3004</v>
      </c>
      <c r="C3772" s="157">
        <v>12</v>
      </c>
      <c r="D3772" s="39" t="s">
        <v>625</v>
      </c>
      <c r="E3772" s="47" t="s">
        <v>117</v>
      </c>
      <c r="F3772" s="200">
        <v>64</v>
      </c>
      <c r="G3772" s="48">
        <v>3381</v>
      </c>
      <c r="H3772" s="48" t="s">
        <v>1405</v>
      </c>
      <c r="I3772" s="55" t="s">
        <v>2983</v>
      </c>
      <c r="J3772" s="63" t="s">
        <v>118</v>
      </c>
      <c r="K3772" s="64" t="s">
        <v>2216</v>
      </c>
      <c r="L3772" s="31" t="s">
        <v>2990</v>
      </c>
    </row>
    <row r="3773" spans="1:12" ht="15" customHeight="1" x14ac:dyDescent="0.25">
      <c r="A3773" s="34">
        <v>43045</v>
      </c>
      <c r="B3773" s="33" t="s">
        <v>3004</v>
      </c>
      <c r="C3773" s="157">
        <v>12</v>
      </c>
      <c r="D3773" s="39" t="s">
        <v>625</v>
      </c>
      <c r="E3773" s="47" t="s">
        <v>117</v>
      </c>
      <c r="F3773" s="200">
        <v>315</v>
      </c>
      <c r="G3773" s="48">
        <v>1070</v>
      </c>
      <c r="H3773" s="48" t="s">
        <v>1406</v>
      </c>
      <c r="I3773" s="55" t="s">
        <v>2983</v>
      </c>
      <c r="J3773" s="63" t="s">
        <v>118</v>
      </c>
      <c r="K3773" s="64" t="s">
        <v>2216</v>
      </c>
      <c r="L3773" s="31" t="s">
        <v>2990</v>
      </c>
    </row>
    <row r="3774" spans="1:12" ht="15" customHeight="1" x14ac:dyDescent="0.25">
      <c r="A3774" s="34">
        <v>43045</v>
      </c>
      <c r="B3774" s="33" t="s">
        <v>3004</v>
      </c>
      <c r="C3774" s="157">
        <v>12</v>
      </c>
      <c r="D3774" s="39" t="s">
        <v>625</v>
      </c>
      <c r="E3774" s="47" t="s">
        <v>117</v>
      </c>
      <c r="F3774" s="200">
        <v>672.5</v>
      </c>
      <c r="G3774" s="48"/>
      <c r="H3774" s="48"/>
      <c r="I3774" s="55" t="s">
        <v>2983</v>
      </c>
      <c r="J3774" s="63" t="s">
        <v>118</v>
      </c>
      <c r="K3774" s="64" t="s">
        <v>2216</v>
      </c>
      <c r="L3774" s="31" t="s">
        <v>2990</v>
      </c>
    </row>
    <row r="3775" spans="1:12" ht="15" customHeight="1" x14ac:dyDescent="0.25">
      <c r="A3775" s="34">
        <v>43045</v>
      </c>
      <c r="B3775" s="33" t="s">
        <v>3004</v>
      </c>
      <c r="C3775" s="157">
        <v>12</v>
      </c>
      <c r="D3775" s="39" t="s">
        <v>625</v>
      </c>
      <c r="E3775" s="47" t="s">
        <v>117</v>
      </c>
      <c r="F3775" s="200">
        <v>42.75</v>
      </c>
      <c r="G3775" s="48"/>
      <c r="H3775" s="48"/>
      <c r="I3775" s="55" t="s">
        <v>2983</v>
      </c>
      <c r="J3775" s="63" t="s">
        <v>118</v>
      </c>
      <c r="K3775" s="64" t="s">
        <v>2216</v>
      </c>
      <c r="L3775" s="31" t="s">
        <v>2990</v>
      </c>
    </row>
    <row r="3776" spans="1:12" ht="15" customHeight="1" x14ac:dyDescent="0.25">
      <c r="A3776" s="34">
        <v>43045</v>
      </c>
      <c r="B3776" s="33" t="s">
        <v>3004</v>
      </c>
      <c r="C3776" s="157">
        <v>12</v>
      </c>
      <c r="D3776" s="39" t="s">
        <v>625</v>
      </c>
      <c r="E3776" s="47" t="s">
        <v>117</v>
      </c>
      <c r="F3776" s="200">
        <v>157.75</v>
      </c>
      <c r="G3776" s="48"/>
      <c r="H3776" s="48"/>
      <c r="I3776" s="55" t="s">
        <v>2983</v>
      </c>
      <c r="J3776" s="63" t="s">
        <v>118</v>
      </c>
      <c r="K3776" s="64" t="s">
        <v>2216</v>
      </c>
      <c r="L3776" s="31" t="s">
        <v>2990</v>
      </c>
    </row>
    <row r="3777" spans="1:12" ht="15" customHeight="1" x14ac:dyDescent="0.25">
      <c r="A3777" s="34">
        <v>43045</v>
      </c>
      <c r="B3777" s="33" t="s">
        <v>3004</v>
      </c>
      <c r="C3777" s="157">
        <v>12</v>
      </c>
      <c r="D3777" s="39" t="s">
        <v>625</v>
      </c>
      <c r="E3777" s="47" t="s">
        <v>117</v>
      </c>
      <c r="F3777" s="200">
        <v>201</v>
      </c>
      <c r="G3777" s="48"/>
      <c r="H3777" s="48"/>
      <c r="I3777" s="55" t="s">
        <v>2983</v>
      </c>
      <c r="J3777" s="63" t="s">
        <v>118</v>
      </c>
      <c r="K3777" s="64" t="s">
        <v>2216</v>
      </c>
      <c r="L3777" s="31" t="s">
        <v>2990</v>
      </c>
    </row>
    <row r="3778" spans="1:12" ht="15" customHeight="1" x14ac:dyDescent="0.25">
      <c r="A3778" s="34">
        <v>43045</v>
      </c>
      <c r="B3778" s="33" t="s">
        <v>3004</v>
      </c>
      <c r="C3778" s="157">
        <v>12</v>
      </c>
      <c r="D3778" s="39" t="s">
        <v>625</v>
      </c>
      <c r="E3778" s="47" t="s">
        <v>117</v>
      </c>
      <c r="F3778" s="200">
        <v>703.25</v>
      </c>
      <c r="G3778" s="48"/>
      <c r="H3778" s="48"/>
      <c r="I3778" s="55" t="s">
        <v>2983</v>
      </c>
      <c r="J3778" s="63" t="s">
        <v>118</v>
      </c>
      <c r="K3778" s="64" t="s">
        <v>2216</v>
      </c>
      <c r="L3778" s="31" t="s">
        <v>2990</v>
      </c>
    </row>
    <row r="3779" spans="1:12" ht="15" customHeight="1" x14ac:dyDescent="0.25">
      <c r="A3779" s="34">
        <v>43045</v>
      </c>
      <c r="B3779" s="33" t="s">
        <v>3004</v>
      </c>
      <c r="C3779" s="157">
        <v>12</v>
      </c>
      <c r="D3779" s="39" t="s">
        <v>625</v>
      </c>
      <c r="E3779" s="47" t="s">
        <v>117</v>
      </c>
      <c r="F3779" s="200">
        <v>950</v>
      </c>
      <c r="G3779" s="48"/>
      <c r="H3779" s="48"/>
      <c r="I3779" s="55" t="s">
        <v>2983</v>
      </c>
      <c r="J3779" s="63" t="s">
        <v>118</v>
      </c>
      <c r="K3779" s="64" t="s">
        <v>2216</v>
      </c>
      <c r="L3779" s="31" t="s">
        <v>2990</v>
      </c>
    </row>
    <row r="3780" spans="1:12" ht="15" customHeight="1" x14ac:dyDescent="0.25">
      <c r="A3780" s="34">
        <v>43045</v>
      </c>
      <c r="B3780" s="33" t="s">
        <v>3004</v>
      </c>
      <c r="C3780" s="157">
        <v>30</v>
      </c>
      <c r="D3780" s="39" t="s">
        <v>1402</v>
      </c>
      <c r="E3780" s="47" t="s">
        <v>1403</v>
      </c>
      <c r="F3780" s="200">
        <v>2000</v>
      </c>
      <c r="G3780" s="48" t="s">
        <v>71</v>
      </c>
      <c r="H3780" s="48" t="s">
        <v>71</v>
      </c>
      <c r="I3780" s="55" t="s">
        <v>2983</v>
      </c>
      <c r="J3780" s="63" t="s">
        <v>142</v>
      </c>
      <c r="K3780" s="31" t="s">
        <v>3409</v>
      </c>
      <c r="L3780" s="31" t="s">
        <v>2975</v>
      </c>
    </row>
    <row r="3781" spans="1:12" ht="15" customHeight="1" x14ac:dyDescent="0.25">
      <c r="A3781" s="34">
        <v>43045</v>
      </c>
      <c r="B3781" s="33" t="s">
        <v>3004</v>
      </c>
      <c r="C3781" s="157">
        <v>31</v>
      </c>
      <c r="D3781" s="39" t="s">
        <v>340</v>
      </c>
      <c r="E3781" s="47" t="s">
        <v>1401</v>
      </c>
      <c r="F3781" s="200">
        <v>200</v>
      </c>
      <c r="G3781" s="48" t="s">
        <v>71</v>
      </c>
      <c r="H3781" s="48" t="s">
        <v>71</v>
      </c>
      <c r="I3781" s="55" t="s">
        <v>2983</v>
      </c>
      <c r="J3781" s="63" t="s">
        <v>142</v>
      </c>
      <c r="K3781" s="58" t="s">
        <v>2977</v>
      </c>
      <c r="L3781" s="31" t="s">
        <v>2989</v>
      </c>
    </row>
    <row r="3782" spans="1:12" ht="15" customHeight="1" x14ac:dyDescent="0.25">
      <c r="A3782" s="131">
        <v>43045</v>
      </c>
      <c r="B3782" s="144" t="s">
        <v>3004</v>
      </c>
      <c r="C3782" s="158">
        <v>68</v>
      </c>
      <c r="D3782" s="133"/>
      <c r="E3782" s="136" t="s">
        <v>541</v>
      </c>
      <c r="F3782" s="203">
        <v>450</v>
      </c>
      <c r="G3782" s="134"/>
      <c r="H3782" s="134"/>
      <c r="I3782" s="141" t="s">
        <v>2983</v>
      </c>
      <c r="J3782" s="141" t="s">
        <v>118</v>
      </c>
      <c r="K3782" s="141" t="s">
        <v>2216</v>
      </c>
      <c r="L3782" s="135"/>
    </row>
    <row r="3783" spans="1:12" ht="15" customHeight="1" x14ac:dyDescent="0.25">
      <c r="A3783" s="131">
        <v>43046</v>
      </c>
      <c r="B3783" s="144" t="s">
        <v>3004</v>
      </c>
      <c r="C3783" s="158">
        <v>1</v>
      </c>
      <c r="D3783" s="133"/>
      <c r="E3783" s="136" t="s">
        <v>3240</v>
      </c>
      <c r="F3783" s="203">
        <f>80+80</f>
        <v>160</v>
      </c>
      <c r="G3783" s="134"/>
      <c r="H3783" s="134"/>
      <c r="I3783" s="141" t="s">
        <v>2983</v>
      </c>
      <c r="J3783" s="141" t="s">
        <v>142</v>
      </c>
      <c r="K3783" s="135" t="s">
        <v>2980</v>
      </c>
      <c r="L3783" s="135"/>
    </row>
    <row r="3784" spans="1:12" ht="15" customHeight="1" x14ac:dyDescent="0.25">
      <c r="A3784" s="34">
        <v>43046</v>
      </c>
      <c r="B3784" s="33" t="s">
        <v>3004</v>
      </c>
      <c r="C3784" s="157">
        <v>13</v>
      </c>
      <c r="D3784" s="39" t="s">
        <v>143</v>
      </c>
      <c r="E3784" s="39" t="s">
        <v>526</v>
      </c>
      <c r="F3784" s="200">
        <v>593.5</v>
      </c>
      <c r="G3784" s="48" t="s">
        <v>71</v>
      </c>
      <c r="H3784" s="48" t="s">
        <v>71</v>
      </c>
      <c r="I3784" s="55" t="s">
        <v>2983</v>
      </c>
      <c r="J3784" s="63" t="s">
        <v>142</v>
      </c>
      <c r="K3784" s="31" t="s">
        <v>2989</v>
      </c>
      <c r="L3784" s="31" t="s">
        <v>2989</v>
      </c>
    </row>
    <row r="3785" spans="1:12" ht="15" customHeight="1" x14ac:dyDescent="0.25">
      <c r="A3785" s="34">
        <v>43046</v>
      </c>
      <c r="B3785" s="33" t="s">
        <v>3004</v>
      </c>
      <c r="C3785" s="157">
        <v>13</v>
      </c>
      <c r="D3785" s="39" t="s">
        <v>711</v>
      </c>
      <c r="E3785" s="47" t="s">
        <v>570</v>
      </c>
      <c r="F3785" s="200">
        <v>910</v>
      </c>
      <c r="G3785" s="48">
        <v>1072</v>
      </c>
      <c r="H3785" s="48" t="s">
        <v>1256</v>
      </c>
      <c r="I3785" s="55" t="s">
        <v>2983</v>
      </c>
      <c r="J3785" s="63" t="s">
        <v>118</v>
      </c>
      <c r="K3785" s="58" t="s">
        <v>10</v>
      </c>
      <c r="L3785" s="31" t="s">
        <v>10</v>
      </c>
    </row>
    <row r="3786" spans="1:12" ht="15" customHeight="1" x14ac:dyDescent="0.25">
      <c r="A3786" s="34">
        <v>43046</v>
      </c>
      <c r="B3786" s="33" t="s">
        <v>3004</v>
      </c>
      <c r="C3786" s="157">
        <v>13</v>
      </c>
      <c r="D3786" s="39" t="s">
        <v>711</v>
      </c>
      <c r="E3786" s="47" t="s">
        <v>570</v>
      </c>
      <c r="F3786" s="200">
        <v>910</v>
      </c>
      <c r="G3786" s="48">
        <v>691</v>
      </c>
      <c r="H3786" s="48" t="s">
        <v>210</v>
      </c>
      <c r="I3786" s="55" t="s">
        <v>2983</v>
      </c>
      <c r="J3786" s="63" t="s">
        <v>118</v>
      </c>
      <c r="K3786" s="58" t="s">
        <v>10</v>
      </c>
      <c r="L3786" s="31" t="s">
        <v>10</v>
      </c>
    </row>
    <row r="3787" spans="1:12" ht="15" customHeight="1" x14ac:dyDescent="0.25">
      <c r="A3787" s="34">
        <v>43046</v>
      </c>
      <c r="B3787" s="33" t="s">
        <v>3004</v>
      </c>
      <c r="C3787" s="157">
        <v>13</v>
      </c>
      <c r="D3787" s="39" t="s">
        <v>711</v>
      </c>
      <c r="E3787" s="47" t="s">
        <v>570</v>
      </c>
      <c r="F3787" s="200">
        <v>910</v>
      </c>
      <c r="G3787" s="48">
        <v>426</v>
      </c>
      <c r="H3787" s="48" t="s">
        <v>494</v>
      </c>
      <c r="I3787" s="55" t="s">
        <v>2983</v>
      </c>
      <c r="J3787" s="63" t="s">
        <v>118</v>
      </c>
      <c r="K3787" s="58" t="s">
        <v>10</v>
      </c>
      <c r="L3787" s="31" t="s">
        <v>10</v>
      </c>
    </row>
    <row r="3788" spans="1:12" ht="15" customHeight="1" x14ac:dyDescent="0.25">
      <c r="A3788" s="34">
        <v>43046</v>
      </c>
      <c r="B3788" s="33" t="s">
        <v>3004</v>
      </c>
      <c r="C3788" s="157">
        <v>13</v>
      </c>
      <c r="D3788" s="39" t="s">
        <v>711</v>
      </c>
      <c r="E3788" s="47" t="s">
        <v>570</v>
      </c>
      <c r="F3788" s="200">
        <v>910</v>
      </c>
      <c r="G3788" s="48">
        <v>508</v>
      </c>
      <c r="H3788" s="48" t="s">
        <v>905</v>
      </c>
      <c r="I3788" s="55" t="s">
        <v>2983</v>
      </c>
      <c r="J3788" s="63" t="s">
        <v>118</v>
      </c>
      <c r="K3788" s="58" t="s">
        <v>10</v>
      </c>
      <c r="L3788" s="31" t="s">
        <v>10</v>
      </c>
    </row>
    <row r="3789" spans="1:12" ht="15" customHeight="1" x14ac:dyDescent="0.25">
      <c r="A3789" s="34">
        <v>43046</v>
      </c>
      <c r="B3789" s="33" t="s">
        <v>3004</v>
      </c>
      <c r="C3789" s="157">
        <v>13</v>
      </c>
      <c r="D3789" s="39" t="s">
        <v>711</v>
      </c>
      <c r="E3789" s="47" t="s">
        <v>570</v>
      </c>
      <c r="F3789" s="200">
        <v>910</v>
      </c>
      <c r="G3789" s="48">
        <v>1102</v>
      </c>
      <c r="H3789" s="48" t="s">
        <v>571</v>
      </c>
      <c r="I3789" s="55" t="s">
        <v>2983</v>
      </c>
      <c r="J3789" s="63" t="s">
        <v>118</v>
      </c>
      <c r="K3789" s="58" t="s">
        <v>10</v>
      </c>
      <c r="L3789" s="31" t="s">
        <v>10</v>
      </c>
    </row>
    <row r="3790" spans="1:12" ht="15" customHeight="1" x14ac:dyDescent="0.25">
      <c r="A3790" s="34">
        <v>43046</v>
      </c>
      <c r="B3790" s="33" t="s">
        <v>3004</v>
      </c>
      <c r="C3790" s="157">
        <v>13</v>
      </c>
      <c r="D3790" s="39" t="s">
        <v>711</v>
      </c>
      <c r="E3790" s="47" t="s">
        <v>570</v>
      </c>
      <c r="F3790" s="200">
        <v>210</v>
      </c>
      <c r="G3790" s="48">
        <v>2992</v>
      </c>
      <c r="H3790" s="48" t="s">
        <v>590</v>
      </c>
      <c r="I3790" s="55" t="s">
        <v>2983</v>
      </c>
      <c r="J3790" s="63" t="s">
        <v>118</v>
      </c>
      <c r="K3790" s="58" t="s">
        <v>10</v>
      </c>
      <c r="L3790" s="31" t="s">
        <v>10</v>
      </c>
    </row>
    <row r="3791" spans="1:12" ht="15" customHeight="1" x14ac:dyDescent="0.25">
      <c r="A3791" s="34">
        <v>43046</v>
      </c>
      <c r="B3791" s="33" t="s">
        <v>3004</v>
      </c>
      <c r="C3791" s="157">
        <v>13</v>
      </c>
      <c r="D3791" s="39" t="s">
        <v>711</v>
      </c>
      <c r="E3791" s="47" t="s">
        <v>570</v>
      </c>
      <c r="F3791" s="200">
        <v>210</v>
      </c>
      <c r="G3791" s="48">
        <v>459</v>
      </c>
      <c r="H3791" s="48" t="s">
        <v>1407</v>
      </c>
      <c r="I3791" s="55" t="s">
        <v>2983</v>
      </c>
      <c r="J3791" s="63" t="s">
        <v>118</v>
      </c>
      <c r="K3791" s="58" t="s">
        <v>10</v>
      </c>
      <c r="L3791" s="31" t="s">
        <v>10</v>
      </c>
    </row>
    <row r="3792" spans="1:12" ht="15" customHeight="1" x14ac:dyDescent="0.25">
      <c r="A3792" s="34">
        <v>43046</v>
      </c>
      <c r="B3792" s="33" t="s">
        <v>3004</v>
      </c>
      <c r="C3792" s="157">
        <v>13</v>
      </c>
      <c r="D3792" s="39" t="s">
        <v>711</v>
      </c>
      <c r="E3792" s="47" t="s">
        <v>570</v>
      </c>
      <c r="F3792" s="200">
        <v>210</v>
      </c>
      <c r="G3792" s="48">
        <v>1927</v>
      </c>
      <c r="H3792" s="48" t="s">
        <v>301</v>
      </c>
      <c r="I3792" s="55" t="s">
        <v>2983</v>
      </c>
      <c r="J3792" s="63" t="s">
        <v>118</v>
      </c>
      <c r="K3792" s="58" t="s">
        <v>10</v>
      </c>
      <c r="L3792" s="31" t="s">
        <v>10</v>
      </c>
    </row>
    <row r="3793" spans="1:12" ht="15" customHeight="1" x14ac:dyDescent="0.25">
      <c r="A3793" s="34">
        <v>43046</v>
      </c>
      <c r="B3793" s="33" t="s">
        <v>3004</v>
      </c>
      <c r="C3793" s="157">
        <v>13</v>
      </c>
      <c r="D3793" s="39" t="s">
        <v>711</v>
      </c>
      <c r="E3793" s="47" t="s">
        <v>570</v>
      </c>
      <c r="F3793" s="200">
        <v>210</v>
      </c>
      <c r="G3793" s="48">
        <v>349</v>
      </c>
      <c r="H3793" s="48" t="s">
        <v>310</v>
      </c>
      <c r="I3793" s="55" t="s">
        <v>2983</v>
      </c>
      <c r="J3793" s="63" t="s">
        <v>118</v>
      </c>
      <c r="K3793" s="58" t="s">
        <v>10</v>
      </c>
      <c r="L3793" s="31" t="s">
        <v>10</v>
      </c>
    </row>
    <row r="3794" spans="1:12" ht="15" customHeight="1" x14ac:dyDescent="0.25">
      <c r="A3794" s="34">
        <v>43046</v>
      </c>
      <c r="B3794" s="33" t="s">
        <v>3004</v>
      </c>
      <c r="C3794" s="157">
        <v>13</v>
      </c>
      <c r="D3794" s="39" t="s">
        <v>711</v>
      </c>
      <c r="E3794" s="47" t="s">
        <v>570</v>
      </c>
      <c r="F3794" s="200">
        <v>210</v>
      </c>
      <c r="G3794" s="48">
        <v>3026</v>
      </c>
      <c r="H3794" s="48" t="s">
        <v>1121</v>
      </c>
      <c r="I3794" s="55" t="s">
        <v>2983</v>
      </c>
      <c r="J3794" s="63" t="s">
        <v>118</v>
      </c>
      <c r="K3794" s="58" t="s">
        <v>10</v>
      </c>
      <c r="L3794" s="31" t="s">
        <v>10</v>
      </c>
    </row>
    <row r="3795" spans="1:12" ht="15" customHeight="1" x14ac:dyDescent="0.25">
      <c r="A3795" s="34">
        <v>43046</v>
      </c>
      <c r="B3795" s="33" t="s">
        <v>3004</v>
      </c>
      <c r="C3795" s="157">
        <v>13</v>
      </c>
      <c r="D3795" s="39" t="s">
        <v>711</v>
      </c>
      <c r="E3795" s="47" t="s">
        <v>570</v>
      </c>
      <c r="F3795" s="200">
        <v>210</v>
      </c>
      <c r="G3795" s="48">
        <v>4228</v>
      </c>
      <c r="H3795" s="48" t="s">
        <v>1122</v>
      </c>
      <c r="I3795" s="55" t="s">
        <v>2983</v>
      </c>
      <c r="J3795" s="63" t="s">
        <v>118</v>
      </c>
      <c r="K3795" s="58" t="s">
        <v>10</v>
      </c>
      <c r="L3795" s="31" t="s">
        <v>10</v>
      </c>
    </row>
    <row r="3796" spans="1:12" ht="15" customHeight="1" x14ac:dyDescent="0.25">
      <c r="A3796" s="34">
        <v>43046</v>
      </c>
      <c r="B3796" s="33" t="s">
        <v>3004</v>
      </c>
      <c r="C3796" s="157">
        <v>13</v>
      </c>
      <c r="D3796" s="39" t="s">
        <v>711</v>
      </c>
      <c r="E3796" s="47" t="s">
        <v>570</v>
      </c>
      <c r="F3796" s="200">
        <v>610</v>
      </c>
      <c r="G3796" s="48">
        <v>4436</v>
      </c>
      <c r="H3796" s="48" t="s">
        <v>1408</v>
      </c>
      <c r="I3796" s="55" t="s">
        <v>2983</v>
      </c>
      <c r="J3796" s="63" t="s">
        <v>118</v>
      </c>
      <c r="K3796" s="58" t="s">
        <v>10</v>
      </c>
      <c r="L3796" s="31" t="s">
        <v>10</v>
      </c>
    </row>
    <row r="3797" spans="1:12" ht="15" customHeight="1" x14ac:dyDescent="0.25">
      <c r="A3797" s="34">
        <v>43046</v>
      </c>
      <c r="B3797" s="33" t="s">
        <v>3004</v>
      </c>
      <c r="C3797" s="157">
        <v>13</v>
      </c>
      <c r="D3797" s="39" t="s">
        <v>711</v>
      </c>
      <c r="E3797" s="47" t="s">
        <v>570</v>
      </c>
      <c r="F3797" s="200">
        <v>810</v>
      </c>
      <c r="G3797" s="48">
        <v>4236</v>
      </c>
      <c r="H3797" s="48" t="s">
        <v>1409</v>
      </c>
      <c r="I3797" s="55" t="s">
        <v>2983</v>
      </c>
      <c r="J3797" s="63" t="s">
        <v>118</v>
      </c>
      <c r="K3797" s="58" t="s">
        <v>10</v>
      </c>
      <c r="L3797" s="31" t="s">
        <v>10</v>
      </c>
    </row>
    <row r="3798" spans="1:12" ht="15" customHeight="1" x14ac:dyDescent="0.25">
      <c r="A3798" s="34">
        <v>43046</v>
      </c>
      <c r="B3798" s="33" t="s">
        <v>3004</v>
      </c>
      <c r="C3798" s="157">
        <v>13</v>
      </c>
      <c r="D3798" s="39" t="s">
        <v>711</v>
      </c>
      <c r="E3798" s="47" t="s">
        <v>570</v>
      </c>
      <c r="F3798" s="200">
        <v>510</v>
      </c>
      <c r="G3798" s="48">
        <v>1854</v>
      </c>
      <c r="H3798" s="48" t="s">
        <v>1410</v>
      </c>
      <c r="I3798" s="55" t="s">
        <v>2983</v>
      </c>
      <c r="J3798" s="63" t="s">
        <v>118</v>
      </c>
      <c r="K3798" s="58" t="s">
        <v>10</v>
      </c>
      <c r="L3798" s="31" t="s">
        <v>10</v>
      </c>
    </row>
    <row r="3799" spans="1:12" ht="15" customHeight="1" x14ac:dyDescent="0.25">
      <c r="A3799" s="34">
        <v>43046</v>
      </c>
      <c r="B3799" s="33" t="s">
        <v>3004</v>
      </c>
      <c r="C3799" s="157">
        <v>13</v>
      </c>
      <c r="D3799" s="39" t="s">
        <v>711</v>
      </c>
      <c r="E3799" s="47" t="s">
        <v>570</v>
      </c>
      <c r="F3799" s="200">
        <v>510</v>
      </c>
      <c r="G3799" s="48">
        <v>146</v>
      </c>
      <c r="H3799" s="48" t="s">
        <v>603</v>
      </c>
      <c r="I3799" s="55" t="s">
        <v>2983</v>
      </c>
      <c r="J3799" s="63" t="s">
        <v>118</v>
      </c>
      <c r="K3799" s="58" t="s">
        <v>10</v>
      </c>
      <c r="L3799" s="31" t="s">
        <v>10</v>
      </c>
    </row>
    <row r="3800" spans="1:12" ht="15" customHeight="1" x14ac:dyDescent="0.25">
      <c r="A3800" s="34">
        <v>43046</v>
      </c>
      <c r="B3800" s="33" t="s">
        <v>3004</v>
      </c>
      <c r="C3800" s="157">
        <v>13</v>
      </c>
      <c r="D3800" s="39" t="s">
        <v>711</v>
      </c>
      <c r="E3800" s="47" t="s">
        <v>570</v>
      </c>
      <c r="F3800" s="200">
        <v>1212</v>
      </c>
      <c r="G3800" s="48">
        <v>996</v>
      </c>
      <c r="H3800" s="48" t="s">
        <v>495</v>
      </c>
      <c r="I3800" s="55" t="s">
        <v>2983</v>
      </c>
      <c r="J3800" s="63" t="s">
        <v>118</v>
      </c>
      <c r="K3800" s="58" t="s">
        <v>10</v>
      </c>
      <c r="L3800" s="31" t="s">
        <v>10</v>
      </c>
    </row>
    <row r="3801" spans="1:12" ht="15" customHeight="1" x14ac:dyDescent="0.25">
      <c r="A3801" s="34">
        <v>43046</v>
      </c>
      <c r="B3801" s="33" t="s">
        <v>3004</v>
      </c>
      <c r="C3801" s="157">
        <v>13</v>
      </c>
      <c r="D3801" s="39" t="s">
        <v>711</v>
      </c>
      <c r="E3801" s="47" t="s">
        <v>570</v>
      </c>
      <c r="F3801" s="200">
        <v>810</v>
      </c>
      <c r="G3801" s="48">
        <v>890</v>
      </c>
      <c r="H3801" s="48" t="s">
        <v>311</v>
      </c>
      <c r="I3801" s="55" t="s">
        <v>2983</v>
      </c>
      <c r="J3801" s="63" t="s">
        <v>118</v>
      </c>
      <c r="K3801" s="58" t="s">
        <v>10</v>
      </c>
      <c r="L3801" s="31" t="s">
        <v>10</v>
      </c>
    </row>
    <row r="3802" spans="1:12" ht="15" customHeight="1" x14ac:dyDescent="0.25">
      <c r="A3802" s="34">
        <v>43046</v>
      </c>
      <c r="B3802" s="33" t="s">
        <v>3004</v>
      </c>
      <c r="C3802" s="157">
        <v>13</v>
      </c>
      <c r="D3802" s="39" t="s">
        <v>711</v>
      </c>
      <c r="E3802" s="47" t="s">
        <v>570</v>
      </c>
      <c r="F3802" s="200">
        <v>1010</v>
      </c>
      <c r="G3802" s="48">
        <v>918</v>
      </c>
      <c r="H3802" s="48" t="s">
        <v>708</v>
      </c>
      <c r="I3802" s="55" t="s">
        <v>2983</v>
      </c>
      <c r="J3802" s="63" t="s">
        <v>118</v>
      </c>
      <c r="K3802" s="58" t="s">
        <v>10</v>
      </c>
      <c r="L3802" s="31" t="s">
        <v>10</v>
      </c>
    </row>
    <row r="3803" spans="1:12" ht="15" customHeight="1" x14ac:dyDescent="0.25">
      <c r="A3803" s="34">
        <v>43046</v>
      </c>
      <c r="B3803" s="33" t="s">
        <v>3004</v>
      </c>
      <c r="C3803" s="157">
        <v>13</v>
      </c>
      <c r="D3803" s="39" t="s">
        <v>711</v>
      </c>
      <c r="E3803" s="47" t="s">
        <v>570</v>
      </c>
      <c r="F3803" s="200">
        <v>1212</v>
      </c>
      <c r="G3803" s="48">
        <v>200</v>
      </c>
      <c r="H3803" s="48" t="s">
        <v>312</v>
      </c>
      <c r="I3803" s="55" t="s">
        <v>2983</v>
      </c>
      <c r="J3803" s="63" t="s">
        <v>118</v>
      </c>
      <c r="K3803" s="58" t="s">
        <v>10</v>
      </c>
      <c r="L3803" s="31" t="s">
        <v>10</v>
      </c>
    </row>
    <row r="3804" spans="1:12" ht="15" customHeight="1" x14ac:dyDescent="0.25">
      <c r="A3804" s="34">
        <v>43046</v>
      </c>
      <c r="B3804" s="33" t="s">
        <v>3004</v>
      </c>
      <c r="C3804" s="157">
        <v>13</v>
      </c>
      <c r="D3804" s="39" t="s">
        <v>711</v>
      </c>
      <c r="E3804" s="47" t="s">
        <v>570</v>
      </c>
      <c r="F3804" s="200">
        <v>1515</v>
      </c>
      <c r="G3804" s="48">
        <v>1052</v>
      </c>
      <c r="H3804" s="48" t="s">
        <v>1124</v>
      </c>
      <c r="I3804" s="55" t="s">
        <v>2983</v>
      </c>
      <c r="J3804" s="63" t="s">
        <v>118</v>
      </c>
      <c r="K3804" s="58" t="s">
        <v>10</v>
      </c>
      <c r="L3804" s="31" t="s">
        <v>10</v>
      </c>
    </row>
    <row r="3805" spans="1:12" ht="15" customHeight="1" x14ac:dyDescent="0.25">
      <c r="A3805" s="34">
        <v>43046</v>
      </c>
      <c r="B3805" s="33" t="s">
        <v>3004</v>
      </c>
      <c r="C3805" s="157">
        <v>13</v>
      </c>
      <c r="D3805" s="39" t="s">
        <v>711</v>
      </c>
      <c r="E3805" s="47" t="s">
        <v>570</v>
      </c>
      <c r="F3805" s="200">
        <v>210</v>
      </c>
      <c r="G3805" s="48">
        <v>174</v>
      </c>
      <c r="H3805" s="48" t="s">
        <v>601</v>
      </c>
      <c r="I3805" s="55" t="s">
        <v>2983</v>
      </c>
      <c r="J3805" s="63" t="s">
        <v>118</v>
      </c>
      <c r="K3805" s="58" t="s">
        <v>10</v>
      </c>
      <c r="L3805" s="31" t="s">
        <v>10</v>
      </c>
    </row>
    <row r="3806" spans="1:12" ht="15" customHeight="1" x14ac:dyDescent="0.25">
      <c r="A3806" s="34">
        <v>43046</v>
      </c>
      <c r="B3806" s="33" t="s">
        <v>3004</v>
      </c>
      <c r="C3806" s="157">
        <v>13</v>
      </c>
      <c r="D3806" s="39" t="s">
        <v>711</v>
      </c>
      <c r="E3806" s="47" t="s">
        <v>570</v>
      </c>
      <c r="F3806" s="200">
        <v>860</v>
      </c>
      <c r="G3806" s="48">
        <v>586</v>
      </c>
      <c r="H3806" s="48" t="s">
        <v>497</v>
      </c>
      <c r="I3806" s="55" t="s">
        <v>2983</v>
      </c>
      <c r="J3806" s="63" t="s">
        <v>118</v>
      </c>
      <c r="K3806" s="58" t="s">
        <v>10</v>
      </c>
      <c r="L3806" s="31" t="s">
        <v>10</v>
      </c>
    </row>
    <row r="3807" spans="1:12" ht="15" customHeight="1" x14ac:dyDescent="0.25">
      <c r="A3807" s="34">
        <v>43046</v>
      </c>
      <c r="B3807" s="33" t="s">
        <v>3004</v>
      </c>
      <c r="C3807" s="157">
        <v>13</v>
      </c>
      <c r="D3807" s="39" t="s">
        <v>711</v>
      </c>
      <c r="E3807" s="47" t="s">
        <v>570</v>
      </c>
      <c r="F3807" s="200">
        <v>210</v>
      </c>
      <c r="G3807" s="48">
        <v>925</v>
      </c>
      <c r="H3807" s="48" t="s">
        <v>498</v>
      </c>
      <c r="I3807" s="55" t="s">
        <v>2983</v>
      </c>
      <c r="J3807" s="63" t="s">
        <v>118</v>
      </c>
      <c r="K3807" s="58" t="s">
        <v>10</v>
      </c>
      <c r="L3807" s="31" t="s">
        <v>10</v>
      </c>
    </row>
    <row r="3808" spans="1:12" ht="15" customHeight="1" x14ac:dyDescent="0.25">
      <c r="A3808" s="34">
        <v>43046</v>
      </c>
      <c r="B3808" s="33" t="s">
        <v>3004</v>
      </c>
      <c r="C3808" s="157">
        <v>13</v>
      </c>
      <c r="D3808" s="39" t="s">
        <v>711</v>
      </c>
      <c r="E3808" s="47" t="s">
        <v>570</v>
      </c>
      <c r="F3808" s="200">
        <v>510</v>
      </c>
      <c r="G3808" s="48">
        <v>470</v>
      </c>
      <c r="H3808" s="48" t="s">
        <v>499</v>
      </c>
      <c r="I3808" s="55" t="s">
        <v>2983</v>
      </c>
      <c r="J3808" s="63" t="s">
        <v>118</v>
      </c>
      <c r="K3808" s="58" t="s">
        <v>10</v>
      </c>
      <c r="L3808" s="31" t="s">
        <v>10</v>
      </c>
    </row>
    <row r="3809" spans="1:12" ht="15" customHeight="1" x14ac:dyDescent="0.25">
      <c r="A3809" s="34">
        <v>43046</v>
      </c>
      <c r="B3809" s="33" t="s">
        <v>3004</v>
      </c>
      <c r="C3809" s="157">
        <v>13</v>
      </c>
      <c r="D3809" s="39" t="s">
        <v>711</v>
      </c>
      <c r="E3809" s="39" t="s">
        <v>1411</v>
      </c>
      <c r="F3809" s="200">
        <v>490</v>
      </c>
      <c r="G3809" s="48">
        <v>1406</v>
      </c>
      <c r="H3809" s="48" t="s">
        <v>611</v>
      </c>
      <c r="I3809" s="55" t="s">
        <v>2983</v>
      </c>
      <c r="J3809" s="63" t="s">
        <v>118</v>
      </c>
      <c r="K3809" s="64" t="s">
        <v>2216</v>
      </c>
      <c r="L3809" s="31" t="s">
        <v>2990</v>
      </c>
    </row>
    <row r="3810" spans="1:12" ht="15" customHeight="1" x14ac:dyDescent="0.25">
      <c r="A3810" s="34">
        <v>43046</v>
      </c>
      <c r="B3810" s="33" t="s">
        <v>3004</v>
      </c>
      <c r="C3810" s="157">
        <v>13</v>
      </c>
      <c r="D3810" s="39" t="s">
        <v>711</v>
      </c>
      <c r="E3810" s="39" t="s">
        <v>454</v>
      </c>
      <c r="F3810" s="200">
        <v>1800</v>
      </c>
      <c r="G3810" s="48">
        <v>2446</v>
      </c>
      <c r="H3810" s="48" t="s">
        <v>1412</v>
      </c>
      <c r="I3810" s="55" t="s">
        <v>2983</v>
      </c>
      <c r="J3810" s="63" t="s">
        <v>118</v>
      </c>
      <c r="K3810" s="64" t="s">
        <v>2216</v>
      </c>
      <c r="L3810" s="31" t="s">
        <v>2990</v>
      </c>
    </row>
    <row r="3811" spans="1:12" ht="15" customHeight="1" x14ac:dyDescent="0.25">
      <c r="A3811" s="34">
        <v>43046</v>
      </c>
      <c r="B3811" s="33" t="s">
        <v>3004</v>
      </c>
      <c r="C3811" s="157">
        <v>14</v>
      </c>
      <c r="D3811" s="39" t="s">
        <v>682</v>
      </c>
      <c r="E3811" s="39" t="s">
        <v>1413</v>
      </c>
      <c r="F3811" s="200">
        <v>1116</v>
      </c>
      <c r="G3811" s="48">
        <v>3260</v>
      </c>
      <c r="H3811" s="48" t="s">
        <v>1075</v>
      </c>
      <c r="I3811" s="55" t="s">
        <v>2983</v>
      </c>
      <c r="J3811" s="63" t="s">
        <v>118</v>
      </c>
      <c r="K3811" s="64" t="s">
        <v>2216</v>
      </c>
      <c r="L3811" s="31" t="s">
        <v>2990</v>
      </c>
    </row>
    <row r="3812" spans="1:12" ht="15" customHeight="1" x14ac:dyDescent="0.25">
      <c r="A3812" s="34">
        <v>43046</v>
      </c>
      <c r="B3812" s="33" t="s">
        <v>3004</v>
      </c>
      <c r="C3812" s="157">
        <v>15</v>
      </c>
      <c r="D3812" s="39" t="s">
        <v>534</v>
      </c>
      <c r="E3812" s="47" t="s">
        <v>117</v>
      </c>
      <c r="F3812" s="200">
        <v>10945</v>
      </c>
      <c r="G3812" s="48">
        <v>2217</v>
      </c>
      <c r="H3812" s="48" t="s">
        <v>1414</v>
      </c>
      <c r="I3812" s="55" t="s">
        <v>2983</v>
      </c>
      <c r="J3812" s="63" t="s">
        <v>118</v>
      </c>
      <c r="K3812" s="64" t="s">
        <v>2216</v>
      </c>
      <c r="L3812" s="31" t="s">
        <v>2990</v>
      </c>
    </row>
    <row r="3813" spans="1:12" ht="15" customHeight="1" x14ac:dyDescent="0.25">
      <c r="A3813" s="34">
        <v>43046</v>
      </c>
      <c r="B3813" s="33" t="s">
        <v>3004</v>
      </c>
      <c r="C3813" s="157">
        <v>15</v>
      </c>
      <c r="D3813" s="39" t="s">
        <v>625</v>
      </c>
      <c r="E3813" s="47" t="s">
        <v>117</v>
      </c>
      <c r="F3813" s="200">
        <v>425.25</v>
      </c>
      <c r="G3813" s="48"/>
      <c r="H3813" s="48"/>
      <c r="I3813" s="55" t="s">
        <v>2983</v>
      </c>
      <c r="J3813" s="63" t="s">
        <v>118</v>
      </c>
      <c r="K3813" s="64" t="s">
        <v>2216</v>
      </c>
      <c r="L3813" s="31" t="s">
        <v>2990</v>
      </c>
    </row>
    <row r="3814" spans="1:12" ht="15" customHeight="1" x14ac:dyDescent="0.25">
      <c r="A3814" s="34">
        <v>43046</v>
      </c>
      <c r="B3814" s="33" t="s">
        <v>3004</v>
      </c>
      <c r="C3814" s="157">
        <v>15</v>
      </c>
      <c r="D3814" s="39" t="s">
        <v>625</v>
      </c>
      <c r="E3814" s="47" t="s">
        <v>117</v>
      </c>
      <c r="F3814" s="200">
        <v>47.75</v>
      </c>
      <c r="G3814" s="48"/>
      <c r="H3814" s="48"/>
      <c r="I3814" s="55" t="s">
        <v>2983</v>
      </c>
      <c r="J3814" s="63" t="s">
        <v>118</v>
      </c>
      <c r="K3814" s="64" t="s">
        <v>2216</v>
      </c>
      <c r="L3814" s="31" t="s">
        <v>2990</v>
      </c>
    </row>
    <row r="3815" spans="1:12" ht="15" customHeight="1" x14ac:dyDescent="0.25">
      <c r="A3815" s="34">
        <v>43046</v>
      </c>
      <c r="B3815" s="33" t="s">
        <v>3004</v>
      </c>
      <c r="C3815" s="157">
        <v>15</v>
      </c>
      <c r="D3815" s="39" t="s">
        <v>625</v>
      </c>
      <c r="E3815" s="47" t="s">
        <v>117</v>
      </c>
      <c r="F3815" s="200">
        <v>153</v>
      </c>
      <c r="G3815" s="48"/>
      <c r="H3815" s="48"/>
      <c r="I3815" s="55" t="s">
        <v>2983</v>
      </c>
      <c r="J3815" s="63" t="s">
        <v>118</v>
      </c>
      <c r="K3815" s="64" t="s">
        <v>2216</v>
      </c>
      <c r="L3815" s="31" t="s">
        <v>2990</v>
      </c>
    </row>
    <row r="3816" spans="1:12" ht="15" customHeight="1" x14ac:dyDescent="0.25">
      <c r="A3816" s="34">
        <v>43046</v>
      </c>
      <c r="B3816" s="33" t="s">
        <v>3004</v>
      </c>
      <c r="C3816" s="157">
        <v>15</v>
      </c>
      <c r="D3816" s="39" t="s">
        <v>625</v>
      </c>
      <c r="E3816" s="47" t="s">
        <v>117</v>
      </c>
      <c r="F3816" s="200">
        <v>364</v>
      </c>
      <c r="G3816" s="48">
        <v>3819</v>
      </c>
      <c r="H3816" s="48" t="s">
        <v>1415</v>
      </c>
      <c r="I3816" s="55" t="s">
        <v>2983</v>
      </c>
      <c r="J3816" s="63" t="s">
        <v>118</v>
      </c>
      <c r="K3816" s="64" t="s">
        <v>2216</v>
      </c>
      <c r="L3816" s="31" t="s">
        <v>2990</v>
      </c>
    </row>
    <row r="3817" spans="1:12" ht="15" customHeight="1" x14ac:dyDescent="0.25">
      <c r="A3817" s="34">
        <v>43046</v>
      </c>
      <c r="B3817" s="33" t="s">
        <v>3004</v>
      </c>
      <c r="C3817" s="157">
        <v>15</v>
      </c>
      <c r="D3817" s="39" t="s">
        <v>123</v>
      </c>
      <c r="E3817" s="47" t="s">
        <v>117</v>
      </c>
      <c r="F3817" s="200">
        <v>2108.5</v>
      </c>
      <c r="G3817" s="48"/>
      <c r="H3817" s="48"/>
      <c r="I3817" s="55" t="s">
        <v>2983</v>
      </c>
      <c r="J3817" s="63" t="s">
        <v>118</v>
      </c>
      <c r="K3817" s="64" t="s">
        <v>2216</v>
      </c>
      <c r="L3817" s="31" t="s">
        <v>2990</v>
      </c>
    </row>
    <row r="3818" spans="1:12" ht="15" customHeight="1" x14ac:dyDescent="0.25">
      <c r="A3818" s="34">
        <v>43046</v>
      </c>
      <c r="B3818" s="33" t="s">
        <v>3004</v>
      </c>
      <c r="C3818" s="157">
        <v>29</v>
      </c>
      <c r="D3818" s="39" t="s">
        <v>209</v>
      </c>
      <c r="E3818" s="47" t="s">
        <v>117</v>
      </c>
      <c r="F3818" s="200">
        <v>5900</v>
      </c>
      <c r="G3818" s="48"/>
      <c r="H3818" s="48"/>
      <c r="I3818" s="55" t="s">
        <v>2983</v>
      </c>
      <c r="J3818" s="63" t="s">
        <v>118</v>
      </c>
      <c r="K3818" s="64" t="s">
        <v>2216</v>
      </c>
      <c r="L3818" s="31" t="s">
        <v>2990</v>
      </c>
    </row>
    <row r="3819" spans="1:12" ht="15" customHeight="1" x14ac:dyDescent="0.25">
      <c r="A3819" s="34">
        <v>43047</v>
      </c>
      <c r="B3819" s="33" t="s">
        <v>3004</v>
      </c>
      <c r="C3819" s="157">
        <v>14</v>
      </c>
      <c r="D3819" s="39" t="s">
        <v>219</v>
      </c>
      <c r="E3819" s="47" t="s">
        <v>760</v>
      </c>
      <c r="F3819" s="200">
        <v>37.5</v>
      </c>
      <c r="G3819" s="48" t="s">
        <v>71</v>
      </c>
      <c r="H3819" s="48" t="s">
        <v>71</v>
      </c>
      <c r="I3819" s="55" t="s">
        <v>2983</v>
      </c>
      <c r="J3819" s="63" t="s">
        <v>142</v>
      </c>
      <c r="K3819" s="58" t="s">
        <v>2977</v>
      </c>
      <c r="L3819" s="31" t="s">
        <v>2989</v>
      </c>
    </row>
    <row r="3820" spans="1:12" ht="15" customHeight="1" x14ac:dyDescent="0.25">
      <c r="A3820" s="34">
        <v>43047</v>
      </c>
      <c r="B3820" s="33" t="s">
        <v>3004</v>
      </c>
      <c r="C3820" s="157">
        <v>14</v>
      </c>
      <c r="D3820" s="39" t="s">
        <v>219</v>
      </c>
      <c r="E3820" s="47" t="s">
        <v>1425</v>
      </c>
      <c r="F3820" s="200">
        <v>51.5</v>
      </c>
      <c r="G3820" s="48" t="s">
        <v>71</v>
      </c>
      <c r="H3820" s="48" t="s">
        <v>71</v>
      </c>
      <c r="I3820" s="55" t="s">
        <v>2983</v>
      </c>
      <c r="J3820" s="63" t="s">
        <v>142</v>
      </c>
      <c r="K3820" s="58" t="s">
        <v>2977</v>
      </c>
      <c r="L3820" s="31" t="s">
        <v>2989</v>
      </c>
    </row>
    <row r="3821" spans="1:12" ht="15" customHeight="1" x14ac:dyDescent="0.25">
      <c r="A3821" s="34">
        <v>43047</v>
      </c>
      <c r="B3821" s="33" t="s">
        <v>3004</v>
      </c>
      <c r="C3821" s="157">
        <v>15</v>
      </c>
      <c r="D3821" s="39" t="s">
        <v>177</v>
      </c>
      <c r="E3821" s="47" t="s">
        <v>1421</v>
      </c>
      <c r="F3821" s="200">
        <v>85.5</v>
      </c>
      <c r="G3821" s="48" t="s">
        <v>71</v>
      </c>
      <c r="H3821" s="48" t="s">
        <v>71</v>
      </c>
      <c r="I3821" s="55" t="s">
        <v>2983</v>
      </c>
      <c r="J3821" s="63" t="s">
        <v>142</v>
      </c>
      <c r="K3821" s="58" t="s">
        <v>2979</v>
      </c>
      <c r="L3821" s="31" t="s">
        <v>2979</v>
      </c>
    </row>
    <row r="3822" spans="1:12" ht="15" customHeight="1" x14ac:dyDescent="0.25">
      <c r="A3822" s="34">
        <v>43047</v>
      </c>
      <c r="B3822" s="33" t="s">
        <v>3004</v>
      </c>
      <c r="C3822" s="157">
        <v>16</v>
      </c>
      <c r="D3822" s="39" t="s">
        <v>177</v>
      </c>
      <c r="E3822" s="47" t="s">
        <v>1422</v>
      </c>
      <c r="F3822" s="200">
        <v>90</v>
      </c>
      <c r="G3822" s="48" t="s">
        <v>71</v>
      </c>
      <c r="H3822" s="48" t="s">
        <v>71</v>
      </c>
      <c r="I3822" s="55" t="s">
        <v>2983</v>
      </c>
      <c r="J3822" s="63" t="s">
        <v>142</v>
      </c>
      <c r="K3822" s="31" t="s">
        <v>3408</v>
      </c>
      <c r="L3822" s="31" t="s">
        <v>2975</v>
      </c>
    </row>
    <row r="3823" spans="1:12" ht="15" customHeight="1" x14ac:dyDescent="0.25">
      <c r="A3823" s="34">
        <v>43047</v>
      </c>
      <c r="B3823" s="33" t="s">
        <v>3004</v>
      </c>
      <c r="C3823" s="157">
        <v>16</v>
      </c>
      <c r="D3823" s="39" t="s">
        <v>127</v>
      </c>
      <c r="E3823" s="39" t="s">
        <v>1163</v>
      </c>
      <c r="F3823" s="200">
        <v>1500</v>
      </c>
      <c r="G3823" s="48">
        <v>2234</v>
      </c>
      <c r="H3823" s="48" t="s">
        <v>1416</v>
      </c>
      <c r="I3823" s="55" t="s">
        <v>2983</v>
      </c>
      <c r="J3823" s="63" t="s">
        <v>118</v>
      </c>
      <c r="K3823" s="64" t="s">
        <v>2216</v>
      </c>
      <c r="L3823" s="31" t="s">
        <v>2990</v>
      </c>
    </row>
    <row r="3824" spans="1:12" ht="15" customHeight="1" x14ac:dyDescent="0.25">
      <c r="A3824" s="34">
        <v>43047</v>
      </c>
      <c r="B3824" s="33" t="s">
        <v>3004</v>
      </c>
      <c r="C3824" s="157">
        <v>16</v>
      </c>
      <c r="D3824" s="39" t="s">
        <v>127</v>
      </c>
      <c r="E3824" s="39" t="s">
        <v>452</v>
      </c>
      <c r="F3824" s="200">
        <v>1170</v>
      </c>
      <c r="G3824" s="48">
        <v>4597</v>
      </c>
      <c r="H3824" s="48" t="s">
        <v>1417</v>
      </c>
      <c r="I3824" s="55" t="s">
        <v>2983</v>
      </c>
      <c r="J3824" s="63" t="s">
        <v>118</v>
      </c>
      <c r="K3824" s="64" t="s">
        <v>2216</v>
      </c>
      <c r="L3824" s="31" t="s">
        <v>2990</v>
      </c>
    </row>
    <row r="3825" spans="1:12" ht="15" customHeight="1" x14ac:dyDescent="0.25">
      <c r="A3825" s="34">
        <v>43047</v>
      </c>
      <c r="B3825" s="33" t="s">
        <v>3004</v>
      </c>
      <c r="C3825" s="157">
        <v>16</v>
      </c>
      <c r="D3825" s="39" t="s">
        <v>127</v>
      </c>
      <c r="E3825" s="39" t="s">
        <v>1418</v>
      </c>
      <c r="F3825" s="200">
        <v>5000</v>
      </c>
      <c r="G3825" s="48">
        <v>2648</v>
      </c>
      <c r="H3825" s="48" t="s">
        <v>1168</v>
      </c>
      <c r="I3825" s="55" t="s">
        <v>2983</v>
      </c>
      <c r="J3825" s="63" t="s">
        <v>118</v>
      </c>
      <c r="K3825" s="64" t="s">
        <v>2216</v>
      </c>
      <c r="L3825" s="31" t="s">
        <v>2990</v>
      </c>
    </row>
    <row r="3826" spans="1:12" ht="15" customHeight="1" x14ac:dyDescent="0.25">
      <c r="A3826" s="34">
        <v>43047</v>
      </c>
      <c r="B3826" s="33" t="s">
        <v>3004</v>
      </c>
      <c r="C3826" s="157">
        <v>16</v>
      </c>
      <c r="D3826" s="39" t="s">
        <v>127</v>
      </c>
      <c r="E3826" s="39" t="s">
        <v>452</v>
      </c>
      <c r="F3826" s="200">
        <v>1240</v>
      </c>
      <c r="G3826" s="48">
        <v>936</v>
      </c>
      <c r="H3826" s="48" t="s">
        <v>1164</v>
      </c>
      <c r="I3826" s="55" t="s">
        <v>2983</v>
      </c>
      <c r="J3826" s="63" t="s">
        <v>118</v>
      </c>
      <c r="K3826" s="64" t="s">
        <v>2216</v>
      </c>
      <c r="L3826" s="31" t="s">
        <v>2990</v>
      </c>
    </row>
    <row r="3827" spans="1:12" ht="15" customHeight="1" x14ac:dyDescent="0.25">
      <c r="A3827" s="34">
        <v>43047</v>
      </c>
      <c r="B3827" s="33" t="s">
        <v>3004</v>
      </c>
      <c r="C3827" s="157">
        <v>16</v>
      </c>
      <c r="D3827" s="39" t="s">
        <v>127</v>
      </c>
      <c r="E3827" s="39" t="s">
        <v>1419</v>
      </c>
      <c r="F3827" s="200">
        <v>502</v>
      </c>
      <c r="G3827" s="48">
        <v>3260</v>
      </c>
      <c r="H3827" s="48" t="s">
        <v>1075</v>
      </c>
      <c r="I3827" s="55" t="s">
        <v>2983</v>
      </c>
      <c r="J3827" s="63" t="s">
        <v>118</v>
      </c>
      <c r="K3827" s="64" t="s">
        <v>2216</v>
      </c>
      <c r="L3827" s="31" t="s">
        <v>2990</v>
      </c>
    </row>
    <row r="3828" spans="1:12" ht="15" customHeight="1" x14ac:dyDescent="0.25">
      <c r="A3828" s="34">
        <v>43047</v>
      </c>
      <c r="B3828" s="33" t="s">
        <v>3004</v>
      </c>
      <c r="C3828" s="157">
        <v>17</v>
      </c>
      <c r="D3828" s="39" t="s">
        <v>1346</v>
      </c>
      <c r="E3828" s="47" t="s">
        <v>117</v>
      </c>
      <c r="F3828" s="200">
        <v>4850</v>
      </c>
      <c r="G3828" s="48">
        <v>2431</v>
      </c>
      <c r="H3828" s="48" t="s">
        <v>1420</v>
      </c>
      <c r="I3828" s="55" t="s">
        <v>2983</v>
      </c>
      <c r="J3828" s="63" t="s">
        <v>118</v>
      </c>
      <c r="K3828" s="64" t="s">
        <v>2216</v>
      </c>
      <c r="L3828" s="31" t="s">
        <v>2990</v>
      </c>
    </row>
    <row r="3829" spans="1:12" ht="15" customHeight="1" x14ac:dyDescent="0.25">
      <c r="A3829" s="34">
        <v>43047</v>
      </c>
      <c r="B3829" s="33" t="s">
        <v>3004</v>
      </c>
      <c r="C3829" s="157">
        <v>17</v>
      </c>
      <c r="D3829" s="39" t="s">
        <v>1346</v>
      </c>
      <c r="E3829" s="47" t="s">
        <v>117</v>
      </c>
      <c r="F3829" s="200">
        <v>1569</v>
      </c>
      <c r="G3829" s="48"/>
      <c r="H3829" s="48"/>
      <c r="I3829" s="55" t="s">
        <v>2983</v>
      </c>
      <c r="J3829" s="63" t="s">
        <v>118</v>
      </c>
      <c r="K3829" s="64" t="s">
        <v>2216</v>
      </c>
      <c r="L3829" s="31" t="s">
        <v>2990</v>
      </c>
    </row>
    <row r="3830" spans="1:12" ht="15" customHeight="1" x14ac:dyDescent="0.25">
      <c r="A3830" s="34">
        <v>43047</v>
      </c>
      <c r="B3830" s="33" t="s">
        <v>3004</v>
      </c>
      <c r="C3830" s="157">
        <v>17</v>
      </c>
      <c r="D3830" s="39" t="s">
        <v>1346</v>
      </c>
      <c r="E3830" s="47" t="s">
        <v>117</v>
      </c>
      <c r="F3830" s="200">
        <v>945</v>
      </c>
      <c r="G3830" s="48"/>
      <c r="H3830" s="48"/>
      <c r="I3830" s="55" t="s">
        <v>2983</v>
      </c>
      <c r="J3830" s="63" t="s">
        <v>118</v>
      </c>
      <c r="K3830" s="64" t="s">
        <v>2216</v>
      </c>
      <c r="L3830" s="31" t="s">
        <v>2990</v>
      </c>
    </row>
    <row r="3831" spans="1:12" ht="15" customHeight="1" x14ac:dyDescent="0.25">
      <c r="A3831" s="34">
        <v>43047</v>
      </c>
      <c r="B3831" s="33" t="s">
        <v>3004</v>
      </c>
      <c r="C3831" s="157">
        <v>17</v>
      </c>
      <c r="D3831" s="39" t="s">
        <v>1346</v>
      </c>
      <c r="E3831" s="47" t="s">
        <v>117</v>
      </c>
      <c r="F3831" s="200">
        <v>6157.5</v>
      </c>
      <c r="G3831" s="48"/>
      <c r="H3831" s="48"/>
      <c r="I3831" s="55" t="s">
        <v>2983</v>
      </c>
      <c r="J3831" s="63" t="s">
        <v>118</v>
      </c>
      <c r="K3831" s="64" t="s">
        <v>2216</v>
      </c>
      <c r="L3831" s="31" t="s">
        <v>2990</v>
      </c>
    </row>
    <row r="3832" spans="1:12" ht="15" customHeight="1" x14ac:dyDescent="0.25">
      <c r="A3832" s="34">
        <v>43047</v>
      </c>
      <c r="B3832" s="33" t="s">
        <v>3004</v>
      </c>
      <c r="C3832" s="157">
        <v>17</v>
      </c>
      <c r="D3832" s="39" t="s">
        <v>1346</v>
      </c>
      <c r="E3832" s="47" t="s">
        <v>117</v>
      </c>
      <c r="F3832" s="200">
        <v>6157.5</v>
      </c>
      <c r="G3832" s="48">
        <v>3397</v>
      </c>
      <c r="H3832" s="48" t="s">
        <v>1356</v>
      </c>
      <c r="I3832" s="55" t="s">
        <v>2983</v>
      </c>
      <c r="J3832" s="63" t="s">
        <v>118</v>
      </c>
      <c r="K3832" s="64" t="s">
        <v>2216</v>
      </c>
      <c r="L3832" s="31" t="s">
        <v>2990</v>
      </c>
    </row>
    <row r="3833" spans="1:12" ht="15" customHeight="1" x14ac:dyDescent="0.25">
      <c r="A3833" s="34">
        <v>43047</v>
      </c>
      <c r="B3833" s="33" t="s">
        <v>3004</v>
      </c>
      <c r="C3833" s="157">
        <v>18</v>
      </c>
      <c r="D3833" s="39" t="s">
        <v>1423</v>
      </c>
      <c r="E3833" s="47" t="s">
        <v>1424</v>
      </c>
      <c r="F3833" s="200">
        <v>150</v>
      </c>
      <c r="G3833" s="48">
        <v>494</v>
      </c>
      <c r="H3833" s="48"/>
      <c r="I3833" s="55" t="s">
        <v>2983</v>
      </c>
      <c r="J3833" s="63" t="s">
        <v>118</v>
      </c>
      <c r="K3833" s="64" t="s">
        <v>2216</v>
      </c>
      <c r="L3833" s="31" t="s">
        <v>2990</v>
      </c>
    </row>
    <row r="3834" spans="1:12" ht="15" customHeight="1" x14ac:dyDescent="0.25">
      <c r="A3834" s="34">
        <v>43047</v>
      </c>
      <c r="B3834" s="33" t="s">
        <v>3004</v>
      </c>
      <c r="C3834" s="157">
        <v>18</v>
      </c>
      <c r="D3834" s="39" t="s">
        <v>625</v>
      </c>
      <c r="E3834" s="47" t="s">
        <v>117</v>
      </c>
      <c r="F3834" s="200">
        <v>179</v>
      </c>
      <c r="G3834" s="48">
        <v>1601</v>
      </c>
      <c r="H3834" s="48" t="s">
        <v>1426</v>
      </c>
      <c r="I3834" s="55" t="s">
        <v>2983</v>
      </c>
      <c r="J3834" s="63" t="s">
        <v>118</v>
      </c>
      <c r="K3834" s="64" t="s">
        <v>2216</v>
      </c>
      <c r="L3834" s="31" t="s">
        <v>2990</v>
      </c>
    </row>
    <row r="3835" spans="1:12" ht="15" customHeight="1" x14ac:dyDescent="0.25">
      <c r="A3835" s="34">
        <v>43047</v>
      </c>
      <c r="B3835" s="33" t="s">
        <v>3004</v>
      </c>
      <c r="C3835" s="157">
        <v>18</v>
      </c>
      <c r="D3835" s="39" t="s">
        <v>625</v>
      </c>
      <c r="E3835" s="47" t="s">
        <v>117</v>
      </c>
      <c r="F3835" s="200">
        <v>63</v>
      </c>
      <c r="G3835" s="48">
        <v>1586</v>
      </c>
      <c r="H3835" s="48" t="s">
        <v>284</v>
      </c>
      <c r="I3835" s="55" t="s">
        <v>2983</v>
      </c>
      <c r="J3835" s="63" t="s">
        <v>118</v>
      </c>
      <c r="K3835" s="64" t="s">
        <v>2216</v>
      </c>
      <c r="L3835" s="31" t="s">
        <v>2990</v>
      </c>
    </row>
    <row r="3836" spans="1:12" ht="15" customHeight="1" x14ac:dyDescent="0.25">
      <c r="A3836" s="34">
        <v>43047</v>
      </c>
      <c r="B3836" s="33" t="s">
        <v>3004</v>
      </c>
      <c r="C3836" s="157">
        <v>18</v>
      </c>
      <c r="D3836" s="39" t="s">
        <v>625</v>
      </c>
      <c r="E3836" s="47" t="s">
        <v>117</v>
      </c>
      <c r="F3836" s="200">
        <v>96.5</v>
      </c>
      <c r="G3836" s="48">
        <v>4052</v>
      </c>
      <c r="H3836" s="48" t="s">
        <v>1427</v>
      </c>
      <c r="I3836" s="55" t="s">
        <v>2983</v>
      </c>
      <c r="J3836" s="63" t="s">
        <v>118</v>
      </c>
      <c r="K3836" s="64" t="s">
        <v>2216</v>
      </c>
      <c r="L3836" s="31" t="s">
        <v>2990</v>
      </c>
    </row>
    <row r="3837" spans="1:12" ht="15" customHeight="1" x14ac:dyDescent="0.25">
      <c r="A3837" s="34">
        <v>43047</v>
      </c>
      <c r="B3837" s="33" t="s">
        <v>3004</v>
      </c>
      <c r="C3837" s="157">
        <v>18</v>
      </c>
      <c r="D3837" s="39" t="s">
        <v>625</v>
      </c>
      <c r="E3837" s="47" t="s">
        <v>117</v>
      </c>
      <c r="F3837" s="200">
        <v>588</v>
      </c>
      <c r="G3837" s="48">
        <v>1755</v>
      </c>
      <c r="H3837" s="48" t="s">
        <v>1345</v>
      </c>
      <c r="I3837" s="55" t="s">
        <v>2983</v>
      </c>
      <c r="J3837" s="63" t="s">
        <v>118</v>
      </c>
      <c r="K3837" s="64" t="s">
        <v>2216</v>
      </c>
      <c r="L3837" s="31" t="s">
        <v>2990</v>
      </c>
    </row>
    <row r="3838" spans="1:12" ht="15" customHeight="1" x14ac:dyDescent="0.25">
      <c r="A3838" s="34">
        <v>43047</v>
      </c>
      <c r="B3838" s="33" t="s">
        <v>3004</v>
      </c>
      <c r="C3838" s="157">
        <v>18</v>
      </c>
      <c r="D3838" s="39" t="s">
        <v>625</v>
      </c>
      <c r="E3838" s="47" t="s">
        <v>117</v>
      </c>
      <c r="F3838" s="200">
        <v>112</v>
      </c>
      <c r="G3838" s="48">
        <v>1168</v>
      </c>
      <c r="H3838" s="48" t="s">
        <v>1428</v>
      </c>
      <c r="I3838" s="55" t="s">
        <v>2983</v>
      </c>
      <c r="J3838" s="63" t="s">
        <v>118</v>
      </c>
      <c r="K3838" s="64" t="s">
        <v>2216</v>
      </c>
      <c r="L3838" s="31" t="s">
        <v>2990</v>
      </c>
    </row>
    <row r="3839" spans="1:12" ht="15" customHeight="1" x14ac:dyDescent="0.25">
      <c r="A3839" s="34">
        <v>43047</v>
      </c>
      <c r="B3839" s="33" t="s">
        <v>3004</v>
      </c>
      <c r="C3839" s="157">
        <v>18</v>
      </c>
      <c r="D3839" s="39" t="s">
        <v>625</v>
      </c>
      <c r="E3839" s="47" t="s">
        <v>117</v>
      </c>
      <c r="F3839" s="200">
        <v>184</v>
      </c>
      <c r="G3839" s="48">
        <v>741</v>
      </c>
      <c r="H3839" s="48" t="s">
        <v>1429</v>
      </c>
      <c r="I3839" s="55" t="s">
        <v>2983</v>
      </c>
      <c r="J3839" s="63" t="s">
        <v>118</v>
      </c>
      <c r="K3839" s="64" t="s">
        <v>2216</v>
      </c>
      <c r="L3839" s="31" t="s">
        <v>2990</v>
      </c>
    </row>
    <row r="3840" spans="1:12" ht="15" customHeight="1" x14ac:dyDescent="0.25">
      <c r="A3840" s="34">
        <v>43047</v>
      </c>
      <c r="B3840" s="33" t="s">
        <v>3004</v>
      </c>
      <c r="C3840" s="157">
        <v>18</v>
      </c>
      <c r="D3840" s="39" t="s">
        <v>625</v>
      </c>
      <c r="E3840" s="47" t="s">
        <v>117</v>
      </c>
      <c r="F3840" s="200">
        <v>145</v>
      </c>
      <c r="G3840" s="48">
        <v>3953</v>
      </c>
      <c r="H3840" s="48" t="s">
        <v>654</v>
      </c>
      <c r="I3840" s="55" t="s">
        <v>2983</v>
      </c>
      <c r="J3840" s="63" t="s">
        <v>118</v>
      </c>
      <c r="K3840" s="64" t="s">
        <v>2216</v>
      </c>
      <c r="L3840" s="31" t="s">
        <v>2990</v>
      </c>
    </row>
    <row r="3841" spans="1:12" ht="15" customHeight="1" x14ac:dyDescent="0.25">
      <c r="A3841" s="34">
        <v>43047</v>
      </c>
      <c r="B3841" s="33" t="s">
        <v>3004</v>
      </c>
      <c r="C3841" s="157">
        <v>18</v>
      </c>
      <c r="D3841" s="39" t="s">
        <v>625</v>
      </c>
      <c r="E3841" s="47" t="s">
        <v>117</v>
      </c>
      <c r="F3841" s="200">
        <v>180</v>
      </c>
      <c r="G3841" s="48">
        <v>741</v>
      </c>
      <c r="H3841" s="48" t="s">
        <v>1429</v>
      </c>
      <c r="I3841" s="55" t="s">
        <v>2983</v>
      </c>
      <c r="J3841" s="63" t="s">
        <v>118</v>
      </c>
      <c r="K3841" s="64" t="s">
        <v>2216</v>
      </c>
      <c r="L3841" s="31" t="s">
        <v>2990</v>
      </c>
    </row>
    <row r="3842" spans="1:12" ht="15" customHeight="1" x14ac:dyDescent="0.25">
      <c r="A3842" s="34">
        <v>43047</v>
      </c>
      <c r="B3842" s="33" t="s">
        <v>3004</v>
      </c>
      <c r="C3842" s="157">
        <v>18</v>
      </c>
      <c r="D3842" s="39" t="s">
        <v>625</v>
      </c>
      <c r="E3842" s="47" t="s">
        <v>117</v>
      </c>
      <c r="F3842" s="200">
        <v>303</v>
      </c>
      <c r="G3842" s="48"/>
      <c r="H3842" s="48"/>
      <c r="I3842" s="55" t="s">
        <v>2983</v>
      </c>
      <c r="J3842" s="63" t="s">
        <v>118</v>
      </c>
      <c r="K3842" s="64" t="s">
        <v>2216</v>
      </c>
      <c r="L3842" s="31" t="s">
        <v>2990</v>
      </c>
    </row>
    <row r="3843" spans="1:12" ht="15" customHeight="1" x14ac:dyDescent="0.25">
      <c r="A3843" s="34">
        <v>43047</v>
      </c>
      <c r="B3843" s="33" t="s">
        <v>3004</v>
      </c>
      <c r="C3843" s="157">
        <v>18</v>
      </c>
      <c r="D3843" s="39" t="s">
        <v>625</v>
      </c>
      <c r="E3843" s="47" t="s">
        <v>117</v>
      </c>
      <c r="F3843" s="200">
        <v>63.5</v>
      </c>
      <c r="G3843" s="48"/>
      <c r="H3843" s="48"/>
      <c r="I3843" s="55" t="s">
        <v>2983</v>
      </c>
      <c r="J3843" s="63" t="s">
        <v>118</v>
      </c>
      <c r="K3843" s="64" t="s">
        <v>2216</v>
      </c>
      <c r="L3843" s="31" t="s">
        <v>2990</v>
      </c>
    </row>
    <row r="3844" spans="1:12" ht="15" customHeight="1" x14ac:dyDescent="0.25">
      <c r="A3844" s="34">
        <v>43047</v>
      </c>
      <c r="B3844" s="33" t="s">
        <v>3004</v>
      </c>
      <c r="C3844" s="157">
        <v>18</v>
      </c>
      <c r="D3844" s="39" t="s">
        <v>625</v>
      </c>
      <c r="E3844" s="47" t="s">
        <v>117</v>
      </c>
      <c r="F3844" s="200">
        <v>20</v>
      </c>
      <c r="G3844" s="48">
        <v>993</v>
      </c>
      <c r="H3844" s="48" t="s">
        <v>1430</v>
      </c>
      <c r="I3844" s="55" t="s">
        <v>2983</v>
      </c>
      <c r="J3844" s="63" t="s">
        <v>118</v>
      </c>
      <c r="K3844" s="64" t="s">
        <v>2216</v>
      </c>
      <c r="L3844" s="31" t="s">
        <v>2990</v>
      </c>
    </row>
    <row r="3845" spans="1:12" ht="15" customHeight="1" x14ac:dyDescent="0.25">
      <c r="A3845" s="34">
        <v>43047</v>
      </c>
      <c r="B3845" s="33" t="s">
        <v>3004</v>
      </c>
      <c r="C3845" s="157">
        <v>18</v>
      </c>
      <c r="D3845" s="39" t="s">
        <v>625</v>
      </c>
      <c r="E3845" s="47" t="s">
        <v>117</v>
      </c>
      <c r="F3845" s="200">
        <v>90</v>
      </c>
      <c r="G3845" s="48">
        <v>993</v>
      </c>
      <c r="H3845" s="48" t="s">
        <v>1430</v>
      </c>
      <c r="I3845" s="55" t="s">
        <v>2983</v>
      </c>
      <c r="J3845" s="63" t="s">
        <v>118</v>
      </c>
      <c r="K3845" s="64" t="s">
        <v>2216</v>
      </c>
      <c r="L3845" s="31" t="s">
        <v>2990</v>
      </c>
    </row>
    <row r="3846" spans="1:12" ht="15" customHeight="1" x14ac:dyDescent="0.25">
      <c r="A3846" s="34">
        <v>43047</v>
      </c>
      <c r="B3846" s="33" t="s">
        <v>3004</v>
      </c>
      <c r="C3846" s="157">
        <v>18</v>
      </c>
      <c r="D3846" s="39" t="s">
        <v>625</v>
      </c>
      <c r="E3846" s="47" t="s">
        <v>117</v>
      </c>
      <c r="F3846" s="200">
        <v>36</v>
      </c>
      <c r="G3846" s="48">
        <v>4474</v>
      </c>
      <c r="H3846" s="48" t="s">
        <v>745</v>
      </c>
      <c r="I3846" s="55" t="s">
        <v>2983</v>
      </c>
      <c r="J3846" s="63" t="s">
        <v>118</v>
      </c>
      <c r="K3846" s="64" t="s">
        <v>2216</v>
      </c>
      <c r="L3846" s="31" t="s">
        <v>2990</v>
      </c>
    </row>
    <row r="3847" spans="1:12" ht="15" customHeight="1" x14ac:dyDescent="0.25">
      <c r="A3847" s="34">
        <v>43048</v>
      </c>
      <c r="B3847" s="33" t="s">
        <v>3004</v>
      </c>
      <c r="C3847" s="157">
        <v>17</v>
      </c>
      <c r="D3847" s="35" t="s">
        <v>1431</v>
      </c>
      <c r="E3847" s="44" t="s">
        <v>1432</v>
      </c>
      <c r="F3847" s="211">
        <v>428</v>
      </c>
      <c r="G3847" s="48" t="s">
        <v>71</v>
      </c>
      <c r="H3847" s="48" t="s">
        <v>71</v>
      </c>
      <c r="I3847" s="51" t="s">
        <v>2983</v>
      </c>
      <c r="J3847" s="63" t="s">
        <v>142</v>
      </c>
      <c r="K3847" s="58" t="s">
        <v>2973</v>
      </c>
      <c r="L3847" s="31" t="s">
        <v>2973</v>
      </c>
    </row>
    <row r="3848" spans="1:12" ht="15" customHeight="1" x14ac:dyDescent="0.25">
      <c r="A3848" s="34">
        <v>43048</v>
      </c>
      <c r="B3848" s="33" t="s">
        <v>3004</v>
      </c>
      <c r="C3848" s="157">
        <v>18</v>
      </c>
      <c r="D3848" s="35" t="s">
        <v>625</v>
      </c>
      <c r="E3848" s="44" t="s">
        <v>117</v>
      </c>
      <c r="F3848" s="211">
        <v>435.5</v>
      </c>
      <c r="G3848" s="48">
        <v>3260</v>
      </c>
      <c r="H3848" s="48" t="s">
        <v>653</v>
      </c>
      <c r="I3848" s="55" t="s">
        <v>2983</v>
      </c>
      <c r="J3848" s="63" t="s">
        <v>118</v>
      </c>
      <c r="K3848" s="64" t="s">
        <v>2216</v>
      </c>
      <c r="L3848" s="31" t="s">
        <v>2990</v>
      </c>
    </row>
    <row r="3849" spans="1:12" ht="15" customHeight="1" x14ac:dyDescent="0.25">
      <c r="A3849" s="34">
        <v>43048</v>
      </c>
      <c r="B3849" s="33" t="s">
        <v>3004</v>
      </c>
      <c r="C3849" s="157">
        <v>18</v>
      </c>
      <c r="D3849" s="35" t="s">
        <v>625</v>
      </c>
      <c r="E3849" s="44" t="s">
        <v>117</v>
      </c>
      <c r="F3849" s="211">
        <v>45</v>
      </c>
      <c r="G3849" s="48">
        <v>3953</v>
      </c>
      <c r="H3849" s="48" t="s">
        <v>654</v>
      </c>
      <c r="I3849" s="55" t="s">
        <v>2983</v>
      </c>
      <c r="J3849" s="63" t="s">
        <v>118</v>
      </c>
      <c r="K3849" s="64" t="s">
        <v>2216</v>
      </c>
      <c r="L3849" s="31" t="s">
        <v>2990</v>
      </c>
    </row>
    <row r="3850" spans="1:12" ht="15" customHeight="1" x14ac:dyDescent="0.25">
      <c r="A3850" s="34">
        <v>43048</v>
      </c>
      <c r="B3850" s="33" t="s">
        <v>3004</v>
      </c>
      <c r="C3850" s="157">
        <v>18</v>
      </c>
      <c r="D3850" s="35" t="s">
        <v>625</v>
      </c>
      <c r="E3850" s="44" t="s">
        <v>117</v>
      </c>
      <c r="F3850" s="211">
        <v>27</v>
      </c>
      <c r="G3850" s="48">
        <v>3953</v>
      </c>
      <c r="H3850" s="48" t="s">
        <v>654</v>
      </c>
      <c r="I3850" s="55" t="s">
        <v>2983</v>
      </c>
      <c r="J3850" s="63" t="s">
        <v>118</v>
      </c>
      <c r="K3850" s="64" t="s">
        <v>2216</v>
      </c>
      <c r="L3850" s="31" t="s">
        <v>2990</v>
      </c>
    </row>
    <row r="3851" spans="1:12" ht="15" customHeight="1" x14ac:dyDescent="0.25">
      <c r="A3851" s="34">
        <v>43048</v>
      </c>
      <c r="B3851" s="33" t="s">
        <v>3004</v>
      </c>
      <c r="C3851" s="157">
        <v>18</v>
      </c>
      <c r="D3851" s="35" t="s">
        <v>625</v>
      </c>
      <c r="E3851" s="44" t="s">
        <v>117</v>
      </c>
      <c r="F3851" s="211">
        <v>86</v>
      </c>
      <c r="G3851" s="48">
        <v>3553</v>
      </c>
      <c r="H3851" s="48"/>
      <c r="I3851" s="55" t="s">
        <v>2983</v>
      </c>
      <c r="J3851" s="63" t="s">
        <v>118</v>
      </c>
      <c r="K3851" s="64" t="s">
        <v>2216</v>
      </c>
      <c r="L3851" s="31" t="s">
        <v>2990</v>
      </c>
    </row>
    <row r="3852" spans="1:12" ht="15" customHeight="1" x14ac:dyDescent="0.25">
      <c r="A3852" s="34">
        <v>43048</v>
      </c>
      <c r="B3852" s="33" t="s">
        <v>3004</v>
      </c>
      <c r="C3852" s="157">
        <v>18</v>
      </c>
      <c r="D3852" s="35" t="s">
        <v>625</v>
      </c>
      <c r="E3852" s="44" t="s">
        <v>117</v>
      </c>
      <c r="F3852" s="211">
        <v>18</v>
      </c>
      <c r="G3852" s="48"/>
      <c r="H3852" s="48"/>
      <c r="I3852" s="55" t="s">
        <v>2983</v>
      </c>
      <c r="J3852" s="63" t="s">
        <v>118</v>
      </c>
      <c r="K3852" s="64" t="s">
        <v>2216</v>
      </c>
      <c r="L3852" s="31" t="s">
        <v>2990</v>
      </c>
    </row>
    <row r="3853" spans="1:12" ht="15" customHeight="1" x14ac:dyDescent="0.25">
      <c r="A3853" s="34">
        <v>43048</v>
      </c>
      <c r="B3853" s="33" t="s">
        <v>3004</v>
      </c>
      <c r="C3853" s="157">
        <v>19</v>
      </c>
      <c r="D3853" s="35" t="s">
        <v>682</v>
      </c>
      <c r="E3853" s="44" t="s">
        <v>1073</v>
      </c>
      <c r="F3853" s="211">
        <v>1800</v>
      </c>
      <c r="G3853" s="48">
        <v>1406</v>
      </c>
      <c r="H3853" s="48" t="s">
        <v>611</v>
      </c>
      <c r="I3853" s="55" t="s">
        <v>2983</v>
      </c>
      <c r="J3853" s="63" t="s">
        <v>118</v>
      </c>
      <c r="K3853" s="64" t="s">
        <v>2216</v>
      </c>
      <c r="L3853" s="31" t="s">
        <v>2990</v>
      </c>
    </row>
    <row r="3854" spans="1:12" ht="15" customHeight="1" x14ac:dyDescent="0.25">
      <c r="A3854" s="34">
        <v>43048</v>
      </c>
      <c r="B3854" s="33" t="s">
        <v>3004</v>
      </c>
      <c r="C3854" s="157">
        <v>19</v>
      </c>
      <c r="D3854" s="35" t="s">
        <v>682</v>
      </c>
      <c r="E3854" s="44" t="s">
        <v>791</v>
      </c>
      <c r="F3854" s="209">
        <v>200</v>
      </c>
      <c r="G3854" s="48">
        <v>1406</v>
      </c>
      <c r="H3854" s="48" t="s">
        <v>611</v>
      </c>
      <c r="I3854" s="55" t="s">
        <v>2983</v>
      </c>
      <c r="J3854" s="63" t="s">
        <v>118</v>
      </c>
      <c r="K3854" s="58" t="s">
        <v>10</v>
      </c>
      <c r="L3854" s="31" t="s">
        <v>10</v>
      </c>
    </row>
    <row r="3855" spans="1:12" ht="15" customHeight="1" x14ac:dyDescent="0.25">
      <c r="A3855" s="34">
        <v>43048</v>
      </c>
      <c r="B3855" s="33" t="s">
        <v>3004</v>
      </c>
      <c r="C3855" s="157">
        <v>19</v>
      </c>
      <c r="D3855" s="35" t="s">
        <v>682</v>
      </c>
      <c r="E3855" s="44" t="s">
        <v>701</v>
      </c>
      <c r="F3855" s="211">
        <v>500</v>
      </c>
      <c r="G3855" s="48">
        <v>958</v>
      </c>
      <c r="H3855" s="48" t="s">
        <v>529</v>
      </c>
      <c r="I3855" s="55" t="s">
        <v>2983</v>
      </c>
      <c r="J3855" s="63" t="s">
        <v>118</v>
      </c>
      <c r="K3855" s="58" t="s">
        <v>10</v>
      </c>
      <c r="L3855" s="31" t="s">
        <v>10</v>
      </c>
    </row>
    <row r="3856" spans="1:12" ht="15" customHeight="1" x14ac:dyDescent="0.25">
      <c r="A3856" s="34">
        <v>43050</v>
      </c>
      <c r="B3856" s="33" t="s">
        <v>3004</v>
      </c>
      <c r="C3856" s="157">
        <v>20</v>
      </c>
      <c r="D3856" s="35" t="s">
        <v>1346</v>
      </c>
      <c r="E3856" s="44" t="s">
        <v>117</v>
      </c>
      <c r="F3856" s="211">
        <v>12222</v>
      </c>
      <c r="G3856" s="48"/>
      <c r="H3856" s="48"/>
      <c r="I3856" s="51" t="s">
        <v>2983</v>
      </c>
      <c r="J3856" s="63" t="s">
        <v>118</v>
      </c>
      <c r="K3856" s="64" t="s">
        <v>2216</v>
      </c>
      <c r="L3856" s="31" t="s">
        <v>2990</v>
      </c>
    </row>
    <row r="3857" spans="1:12" ht="15" customHeight="1" x14ac:dyDescent="0.25">
      <c r="A3857" s="34">
        <v>43050</v>
      </c>
      <c r="B3857" s="33" t="s">
        <v>3004</v>
      </c>
      <c r="C3857" s="157">
        <v>20</v>
      </c>
      <c r="D3857" s="35" t="s">
        <v>1346</v>
      </c>
      <c r="E3857" s="44" t="s">
        <v>117</v>
      </c>
      <c r="F3857" s="211">
        <v>6408</v>
      </c>
      <c r="G3857" s="48">
        <v>2221</v>
      </c>
      <c r="H3857" s="48" t="s">
        <v>1347</v>
      </c>
      <c r="I3857" s="51" t="s">
        <v>2983</v>
      </c>
      <c r="J3857" s="63" t="s">
        <v>118</v>
      </c>
      <c r="K3857" s="64" t="s">
        <v>2216</v>
      </c>
      <c r="L3857" s="31" t="s">
        <v>2990</v>
      </c>
    </row>
    <row r="3858" spans="1:12" ht="15" customHeight="1" x14ac:dyDescent="0.25">
      <c r="A3858" s="34">
        <v>43050</v>
      </c>
      <c r="B3858" s="33" t="s">
        <v>3004</v>
      </c>
      <c r="C3858" s="157">
        <v>20</v>
      </c>
      <c r="D3858" s="35" t="s">
        <v>1346</v>
      </c>
      <c r="E3858" s="44" t="s">
        <v>117</v>
      </c>
      <c r="F3858" s="211">
        <v>10797</v>
      </c>
      <c r="G3858" s="48"/>
      <c r="H3858" s="48"/>
      <c r="I3858" s="51" t="s">
        <v>2983</v>
      </c>
      <c r="J3858" s="63" t="s">
        <v>118</v>
      </c>
      <c r="K3858" s="64" t="s">
        <v>2216</v>
      </c>
      <c r="L3858" s="31" t="s">
        <v>2990</v>
      </c>
    </row>
    <row r="3859" spans="1:12" ht="15" customHeight="1" x14ac:dyDescent="0.25">
      <c r="A3859" s="34">
        <v>43051</v>
      </c>
      <c r="B3859" s="33" t="s">
        <v>3004</v>
      </c>
      <c r="C3859" s="157">
        <v>18</v>
      </c>
      <c r="D3859" s="39" t="s">
        <v>1384</v>
      </c>
      <c r="E3859" s="47" t="s">
        <v>1310</v>
      </c>
      <c r="F3859" s="212">
        <v>306</v>
      </c>
      <c r="G3859" s="48" t="s">
        <v>71</v>
      </c>
      <c r="H3859" s="48" t="s">
        <v>71</v>
      </c>
      <c r="I3859" s="51" t="s">
        <v>2983</v>
      </c>
      <c r="J3859" s="63" t="s">
        <v>142</v>
      </c>
      <c r="K3859" s="58" t="s">
        <v>2977</v>
      </c>
      <c r="L3859" s="31" t="s">
        <v>2989</v>
      </c>
    </row>
    <row r="3860" spans="1:12" ht="15" customHeight="1" x14ac:dyDescent="0.25">
      <c r="A3860" s="34">
        <v>43051</v>
      </c>
      <c r="B3860" s="33" t="s">
        <v>3004</v>
      </c>
      <c r="C3860" s="157">
        <v>21</v>
      </c>
      <c r="D3860" s="35" t="s">
        <v>127</v>
      </c>
      <c r="E3860" s="44" t="s">
        <v>570</v>
      </c>
      <c r="F3860" s="211">
        <v>710</v>
      </c>
      <c r="G3860" s="48">
        <v>3178</v>
      </c>
      <c r="H3860" s="48" t="s">
        <v>1433</v>
      </c>
      <c r="I3860" s="51" t="s">
        <v>2983</v>
      </c>
      <c r="J3860" s="63" t="s">
        <v>118</v>
      </c>
      <c r="K3860" s="58" t="s">
        <v>10</v>
      </c>
      <c r="L3860" s="31" t="s">
        <v>10</v>
      </c>
    </row>
    <row r="3861" spans="1:12" ht="15" customHeight="1" x14ac:dyDescent="0.25">
      <c r="A3861" s="34">
        <v>43051</v>
      </c>
      <c r="B3861" s="33" t="s">
        <v>3004</v>
      </c>
      <c r="C3861" s="157">
        <v>21</v>
      </c>
      <c r="D3861" s="35" t="s">
        <v>127</v>
      </c>
      <c r="E3861" s="44" t="s">
        <v>570</v>
      </c>
      <c r="F3861" s="209">
        <v>510</v>
      </c>
      <c r="G3861" s="48">
        <v>3162</v>
      </c>
      <c r="H3861" s="48" t="s">
        <v>1123</v>
      </c>
      <c r="I3861" s="51" t="s">
        <v>2983</v>
      </c>
      <c r="J3861" s="63" t="s">
        <v>118</v>
      </c>
      <c r="K3861" s="58" t="s">
        <v>10</v>
      </c>
      <c r="L3861" s="31" t="s">
        <v>10</v>
      </c>
    </row>
    <row r="3862" spans="1:12" ht="15" customHeight="1" x14ac:dyDescent="0.25">
      <c r="A3862" s="34">
        <v>43051</v>
      </c>
      <c r="B3862" s="33" t="s">
        <v>3004</v>
      </c>
      <c r="C3862" s="157">
        <v>21</v>
      </c>
      <c r="D3862" s="35" t="s">
        <v>127</v>
      </c>
      <c r="E3862" s="44" t="s">
        <v>570</v>
      </c>
      <c r="F3862" s="211">
        <v>260</v>
      </c>
      <c r="G3862" s="48">
        <v>3163</v>
      </c>
      <c r="H3862" s="48" t="s">
        <v>1434</v>
      </c>
      <c r="I3862" s="51" t="s">
        <v>2983</v>
      </c>
      <c r="J3862" s="63" t="s">
        <v>118</v>
      </c>
      <c r="K3862" s="58" t="s">
        <v>10</v>
      </c>
      <c r="L3862" s="31" t="s">
        <v>10</v>
      </c>
    </row>
    <row r="3863" spans="1:12" ht="15" customHeight="1" x14ac:dyDescent="0.25">
      <c r="A3863" s="34">
        <v>43051</v>
      </c>
      <c r="B3863" s="33" t="s">
        <v>3004</v>
      </c>
      <c r="C3863" s="157">
        <v>21</v>
      </c>
      <c r="D3863" s="35" t="s">
        <v>127</v>
      </c>
      <c r="E3863" s="44" t="s">
        <v>570</v>
      </c>
      <c r="F3863" s="209">
        <v>310</v>
      </c>
      <c r="G3863" s="48">
        <v>3231</v>
      </c>
      <c r="H3863" s="48" t="s">
        <v>600</v>
      </c>
      <c r="I3863" s="51" t="s">
        <v>2983</v>
      </c>
      <c r="J3863" s="63" t="s">
        <v>118</v>
      </c>
      <c r="K3863" s="58" t="s">
        <v>10</v>
      </c>
      <c r="L3863" s="31" t="s">
        <v>10</v>
      </c>
    </row>
    <row r="3864" spans="1:12" ht="15" customHeight="1" x14ac:dyDescent="0.25">
      <c r="A3864" s="34">
        <v>43051</v>
      </c>
      <c r="B3864" s="33" t="s">
        <v>3004</v>
      </c>
      <c r="C3864" s="157">
        <v>21</v>
      </c>
      <c r="D3864" s="35" t="s">
        <v>127</v>
      </c>
      <c r="E3864" s="44" t="s">
        <v>570</v>
      </c>
      <c r="F3864" s="209">
        <v>510</v>
      </c>
      <c r="G3864" s="48">
        <v>3233</v>
      </c>
      <c r="H3864" s="48" t="s">
        <v>1435</v>
      </c>
      <c r="I3864" s="51" t="s">
        <v>2983</v>
      </c>
      <c r="J3864" s="63" t="s">
        <v>118</v>
      </c>
      <c r="K3864" s="58" t="s">
        <v>10</v>
      </c>
      <c r="L3864" s="31" t="s">
        <v>10</v>
      </c>
    </row>
    <row r="3865" spans="1:12" ht="15" customHeight="1" x14ac:dyDescent="0.25">
      <c r="A3865" s="34">
        <v>43051</v>
      </c>
      <c r="B3865" s="33" t="s">
        <v>3004</v>
      </c>
      <c r="C3865" s="157">
        <v>21</v>
      </c>
      <c r="D3865" s="35" t="s">
        <v>127</v>
      </c>
      <c r="E3865" s="44" t="s">
        <v>570</v>
      </c>
      <c r="F3865" s="209">
        <v>610</v>
      </c>
      <c r="G3865" s="48">
        <v>3192</v>
      </c>
      <c r="H3865" s="48" t="s">
        <v>1436</v>
      </c>
      <c r="I3865" s="51" t="s">
        <v>2983</v>
      </c>
      <c r="J3865" s="63" t="s">
        <v>118</v>
      </c>
      <c r="K3865" s="58" t="s">
        <v>10</v>
      </c>
      <c r="L3865" s="31" t="s">
        <v>10</v>
      </c>
    </row>
    <row r="3866" spans="1:12" ht="15" customHeight="1" x14ac:dyDescent="0.25">
      <c r="A3866" s="34">
        <v>43051</v>
      </c>
      <c r="B3866" s="33" t="s">
        <v>3004</v>
      </c>
      <c r="C3866" s="157">
        <v>21</v>
      </c>
      <c r="D3866" s="35" t="s">
        <v>127</v>
      </c>
      <c r="E3866" s="44" t="s">
        <v>570</v>
      </c>
      <c r="F3866" s="209">
        <v>310</v>
      </c>
      <c r="G3866" s="48">
        <v>310</v>
      </c>
      <c r="H3866" s="48" t="s">
        <v>1437</v>
      </c>
      <c r="I3866" s="51" t="s">
        <v>2983</v>
      </c>
      <c r="J3866" s="63" t="s">
        <v>118</v>
      </c>
      <c r="K3866" s="58" t="s">
        <v>10</v>
      </c>
      <c r="L3866" s="31" t="s">
        <v>10</v>
      </c>
    </row>
    <row r="3867" spans="1:12" ht="15" customHeight="1" x14ac:dyDescent="0.25">
      <c r="A3867" s="34">
        <v>43051</v>
      </c>
      <c r="B3867" s="33" t="s">
        <v>3004</v>
      </c>
      <c r="C3867" s="157">
        <v>21</v>
      </c>
      <c r="D3867" s="35" t="s">
        <v>127</v>
      </c>
      <c r="E3867" s="44" t="s">
        <v>570</v>
      </c>
      <c r="F3867" s="209">
        <v>310</v>
      </c>
      <c r="G3867" s="48">
        <v>3226</v>
      </c>
      <c r="H3867" s="48" t="s">
        <v>1058</v>
      </c>
      <c r="I3867" s="51" t="s">
        <v>2983</v>
      </c>
      <c r="J3867" s="63" t="s">
        <v>118</v>
      </c>
      <c r="K3867" s="58" t="s">
        <v>10</v>
      </c>
      <c r="L3867" s="31" t="s">
        <v>10</v>
      </c>
    </row>
    <row r="3868" spans="1:12" ht="15" customHeight="1" x14ac:dyDescent="0.25">
      <c r="A3868" s="34">
        <v>43051</v>
      </c>
      <c r="B3868" s="33" t="s">
        <v>3004</v>
      </c>
      <c r="C3868" s="157">
        <v>21</v>
      </c>
      <c r="D3868" s="35" t="s">
        <v>127</v>
      </c>
      <c r="E3868" s="44" t="s">
        <v>570</v>
      </c>
      <c r="F3868" s="209">
        <v>510</v>
      </c>
      <c r="G3868" s="48">
        <v>3209</v>
      </c>
      <c r="H3868" s="48" t="s">
        <v>1057</v>
      </c>
      <c r="I3868" s="51" t="s">
        <v>2983</v>
      </c>
      <c r="J3868" s="63" t="s">
        <v>118</v>
      </c>
      <c r="K3868" s="58" t="s">
        <v>10</v>
      </c>
      <c r="L3868" s="31" t="s">
        <v>10</v>
      </c>
    </row>
    <row r="3869" spans="1:12" ht="15" customHeight="1" x14ac:dyDescent="0.25">
      <c r="A3869" s="34">
        <v>43051</v>
      </c>
      <c r="B3869" s="33" t="s">
        <v>3004</v>
      </c>
      <c r="C3869" s="157">
        <v>21</v>
      </c>
      <c r="D3869" s="35" t="s">
        <v>127</v>
      </c>
      <c r="E3869" s="44" t="s">
        <v>570</v>
      </c>
      <c r="F3869" s="211">
        <v>810</v>
      </c>
      <c r="G3869" s="48">
        <v>3227</v>
      </c>
      <c r="H3869" s="48" t="s">
        <v>1438</v>
      </c>
      <c r="I3869" s="51" t="s">
        <v>2983</v>
      </c>
      <c r="J3869" s="63" t="s">
        <v>118</v>
      </c>
      <c r="K3869" s="58" t="s">
        <v>10</v>
      </c>
      <c r="L3869" s="31" t="s">
        <v>10</v>
      </c>
    </row>
    <row r="3870" spans="1:12" ht="15" customHeight="1" x14ac:dyDescent="0.25">
      <c r="A3870" s="34">
        <v>43051</v>
      </c>
      <c r="B3870" s="33" t="s">
        <v>3004</v>
      </c>
      <c r="C3870" s="157">
        <v>21</v>
      </c>
      <c r="D3870" s="35" t="s">
        <v>127</v>
      </c>
      <c r="E3870" s="44" t="s">
        <v>570</v>
      </c>
      <c r="F3870" s="209">
        <v>510</v>
      </c>
      <c r="G3870" s="48">
        <v>3231</v>
      </c>
      <c r="H3870" s="48" t="s">
        <v>1056</v>
      </c>
      <c r="I3870" s="51" t="s">
        <v>2983</v>
      </c>
      <c r="J3870" s="63" t="s">
        <v>118</v>
      </c>
      <c r="K3870" s="58" t="s">
        <v>10</v>
      </c>
      <c r="L3870" s="31" t="s">
        <v>10</v>
      </c>
    </row>
    <row r="3871" spans="1:12" ht="15" customHeight="1" x14ac:dyDescent="0.25">
      <c r="A3871" s="34">
        <v>43051</v>
      </c>
      <c r="B3871" s="33" t="s">
        <v>3004</v>
      </c>
      <c r="C3871" s="157">
        <v>21</v>
      </c>
      <c r="D3871" s="35" t="s">
        <v>127</v>
      </c>
      <c r="E3871" s="44" t="s">
        <v>570</v>
      </c>
      <c r="F3871" s="209">
        <v>510</v>
      </c>
      <c r="G3871" s="48">
        <v>3180</v>
      </c>
      <c r="H3871" s="48" t="s">
        <v>1439</v>
      </c>
      <c r="I3871" s="51" t="s">
        <v>2983</v>
      </c>
      <c r="J3871" s="63" t="s">
        <v>118</v>
      </c>
      <c r="K3871" s="58" t="s">
        <v>10</v>
      </c>
      <c r="L3871" s="31" t="s">
        <v>10</v>
      </c>
    </row>
    <row r="3872" spans="1:12" ht="15" customHeight="1" x14ac:dyDescent="0.25">
      <c r="A3872" s="34">
        <v>43051</v>
      </c>
      <c r="B3872" s="33" t="s">
        <v>3004</v>
      </c>
      <c r="C3872" s="157">
        <v>21</v>
      </c>
      <c r="D3872" s="35" t="s">
        <v>127</v>
      </c>
      <c r="E3872" s="44" t="s">
        <v>570</v>
      </c>
      <c r="F3872" s="209">
        <v>310</v>
      </c>
      <c r="G3872" s="48">
        <v>3190</v>
      </c>
      <c r="H3872" s="48" t="s">
        <v>1053</v>
      </c>
      <c r="I3872" s="51" t="s">
        <v>2983</v>
      </c>
      <c r="J3872" s="63" t="s">
        <v>118</v>
      </c>
      <c r="K3872" s="58" t="s">
        <v>10</v>
      </c>
      <c r="L3872" s="31" t="s">
        <v>10</v>
      </c>
    </row>
    <row r="3873" spans="1:12" ht="15" customHeight="1" x14ac:dyDescent="0.25">
      <c r="A3873" s="34">
        <v>43051</v>
      </c>
      <c r="B3873" s="33" t="s">
        <v>3004</v>
      </c>
      <c r="C3873" s="157">
        <v>21</v>
      </c>
      <c r="D3873" s="35" t="s">
        <v>127</v>
      </c>
      <c r="E3873" s="44" t="s">
        <v>570</v>
      </c>
      <c r="F3873" s="209">
        <v>610</v>
      </c>
      <c r="G3873" s="48">
        <v>3040</v>
      </c>
      <c r="H3873" s="48" t="s">
        <v>1440</v>
      </c>
      <c r="I3873" s="51" t="s">
        <v>2983</v>
      </c>
      <c r="J3873" s="63" t="s">
        <v>118</v>
      </c>
      <c r="K3873" s="58" t="s">
        <v>10</v>
      </c>
      <c r="L3873" s="31" t="s">
        <v>10</v>
      </c>
    </row>
    <row r="3874" spans="1:12" ht="15" customHeight="1" x14ac:dyDescent="0.25">
      <c r="A3874" s="34">
        <v>43051</v>
      </c>
      <c r="B3874" s="33" t="s">
        <v>3004</v>
      </c>
      <c r="C3874" s="157">
        <v>21</v>
      </c>
      <c r="D3874" s="35" t="s">
        <v>127</v>
      </c>
      <c r="E3874" s="44" t="s">
        <v>570</v>
      </c>
      <c r="F3874" s="209">
        <v>310</v>
      </c>
      <c r="G3874" s="48">
        <v>3161</v>
      </c>
      <c r="H3874" s="48" t="s">
        <v>1052</v>
      </c>
      <c r="I3874" s="51" t="s">
        <v>2983</v>
      </c>
      <c r="J3874" s="63" t="s">
        <v>118</v>
      </c>
      <c r="K3874" s="58" t="s">
        <v>10</v>
      </c>
      <c r="L3874" s="31" t="s">
        <v>10</v>
      </c>
    </row>
    <row r="3875" spans="1:12" ht="15" customHeight="1" x14ac:dyDescent="0.25">
      <c r="A3875" s="34">
        <v>43051</v>
      </c>
      <c r="B3875" s="33" t="s">
        <v>3004</v>
      </c>
      <c r="C3875" s="157">
        <v>21</v>
      </c>
      <c r="D3875" s="35" t="s">
        <v>127</v>
      </c>
      <c r="E3875" s="44" t="s">
        <v>570</v>
      </c>
      <c r="F3875" s="211">
        <v>410</v>
      </c>
      <c r="G3875" s="48">
        <v>3206</v>
      </c>
      <c r="H3875" s="48" t="s">
        <v>1441</v>
      </c>
      <c r="I3875" s="51" t="s">
        <v>2983</v>
      </c>
      <c r="J3875" s="63" t="s">
        <v>118</v>
      </c>
      <c r="K3875" s="58" t="s">
        <v>10</v>
      </c>
      <c r="L3875" s="31" t="s">
        <v>10</v>
      </c>
    </row>
    <row r="3876" spans="1:12" ht="15" customHeight="1" x14ac:dyDescent="0.25">
      <c r="A3876" s="34">
        <v>43051</v>
      </c>
      <c r="B3876" s="33" t="s">
        <v>3004</v>
      </c>
      <c r="C3876" s="157">
        <v>21</v>
      </c>
      <c r="D3876" s="35" t="s">
        <v>127</v>
      </c>
      <c r="E3876" s="44" t="s">
        <v>570</v>
      </c>
      <c r="F3876" s="209">
        <v>510</v>
      </c>
      <c r="G3876" s="48">
        <v>3197</v>
      </c>
      <c r="H3876" s="48" t="s">
        <v>1173</v>
      </c>
      <c r="I3876" s="51" t="s">
        <v>2983</v>
      </c>
      <c r="J3876" s="63" t="s">
        <v>118</v>
      </c>
      <c r="K3876" s="58" t="s">
        <v>10</v>
      </c>
      <c r="L3876" s="31" t="s">
        <v>10</v>
      </c>
    </row>
    <row r="3877" spans="1:12" ht="15" customHeight="1" x14ac:dyDescent="0.25">
      <c r="A3877" s="34">
        <v>43051</v>
      </c>
      <c r="B3877" s="33" t="s">
        <v>3004</v>
      </c>
      <c r="C3877" s="157">
        <v>21</v>
      </c>
      <c r="D3877" s="35" t="s">
        <v>127</v>
      </c>
      <c r="E3877" s="44" t="s">
        <v>570</v>
      </c>
      <c r="F3877" s="209">
        <v>510</v>
      </c>
      <c r="G3877" s="48">
        <v>3205</v>
      </c>
      <c r="H3877" s="48" t="s">
        <v>1442</v>
      </c>
      <c r="I3877" s="51" t="s">
        <v>2983</v>
      </c>
      <c r="J3877" s="63" t="s">
        <v>118</v>
      </c>
      <c r="K3877" s="58" t="s">
        <v>10</v>
      </c>
      <c r="L3877" s="31" t="s">
        <v>10</v>
      </c>
    </row>
    <row r="3878" spans="1:12" ht="15" customHeight="1" x14ac:dyDescent="0.25">
      <c r="A3878" s="34">
        <v>43051</v>
      </c>
      <c r="B3878" s="33" t="s">
        <v>3004</v>
      </c>
      <c r="C3878" s="157">
        <v>21</v>
      </c>
      <c r="D3878" s="35" t="s">
        <v>127</v>
      </c>
      <c r="E3878" s="39" t="s">
        <v>1034</v>
      </c>
      <c r="F3878" s="211">
        <v>181.5</v>
      </c>
      <c r="G3878" s="48">
        <v>3666</v>
      </c>
      <c r="H3878" s="48" t="s">
        <v>752</v>
      </c>
      <c r="I3878" s="51" t="s">
        <v>2983</v>
      </c>
      <c r="J3878" s="63" t="s">
        <v>118</v>
      </c>
      <c r="K3878" s="64" t="s">
        <v>2216</v>
      </c>
      <c r="L3878" s="31" t="s">
        <v>2990</v>
      </c>
    </row>
    <row r="3879" spans="1:12" ht="15" customHeight="1" x14ac:dyDescent="0.25">
      <c r="A3879" s="34">
        <v>43051</v>
      </c>
      <c r="B3879" s="33" t="s">
        <v>3004</v>
      </c>
      <c r="C3879" s="157">
        <v>21</v>
      </c>
      <c r="D3879" s="35" t="s">
        <v>127</v>
      </c>
      <c r="E3879" s="39" t="s">
        <v>1443</v>
      </c>
      <c r="F3879" s="209">
        <v>200</v>
      </c>
      <c r="G3879" s="48">
        <v>2975</v>
      </c>
      <c r="H3879" s="48" t="s">
        <v>1444</v>
      </c>
      <c r="I3879" s="51" t="s">
        <v>2983</v>
      </c>
      <c r="J3879" s="63" t="s">
        <v>118</v>
      </c>
      <c r="K3879" s="64" t="s">
        <v>2216</v>
      </c>
      <c r="L3879" s="31" t="s">
        <v>2990</v>
      </c>
    </row>
    <row r="3880" spans="1:12" ht="15" customHeight="1" x14ac:dyDescent="0.25">
      <c r="A3880" s="34">
        <v>43051</v>
      </c>
      <c r="B3880" s="33" t="s">
        <v>3004</v>
      </c>
      <c r="C3880" s="157">
        <v>21</v>
      </c>
      <c r="D3880" s="35" t="s">
        <v>127</v>
      </c>
      <c r="E3880" s="39" t="s">
        <v>1445</v>
      </c>
      <c r="F3880" s="209">
        <v>200</v>
      </c>
      <c r="G3880" s="48">
        <v>4448</v>
      </c>
      <c r="H3880" s="48" t="s">
        <v>1446</v>
      </c>
      <c r="I3880" s="51" t="s">
        <v>2983</v>
      </c>
      <c r="J3880" s="63" t="s">
        <v>118</v>
      </c>
      <c r="K3880" s="64" t="s">
        <v>2216</v>
      </c>
      <c r="L3880" s="31" t="s">
        <v>2990</v>
      </c>
    </row>
    <row r="3881" spans="1:12" ht="15" customHeight="1" x14ac:dyDescent="0.25">
      <c r="A3881" s="34">
        <v>43051</v>
      </c>
      <c r="B3881" s="33" t="s">
        <v>3004</v>
      </c>
      <c r="C3881" s="157">
        <v>22</v>
      </c>
      <c r="D3881" s="35" t="s">
        <v>345</v>
      </c>
      <c r="E3881" s="39" t="s">
        <v>1447</v>
      </c>
      <c r="F3881" s="211">
        <v>2082.5</v>
      </c>
      <c r="G3881" s="48">
        <v>3266</v>
      </c>
      <c r="H3881" s="48" t="s">
        <v>1448</v>
      </c>
      <c r="I3881" s="51" t="s">
        <v>2983</v>
      </c>
      <c r="J3881" s="63" t="s">
        <v>118</v>
      </c>
      <c r="K3881" s="58" t="s">
        <v>10</v>
      </c>
      <c r="L3881" s="31" t="s">
        <v>10</v>
      </c>
    </row>
    <row r="3882" spans="1:12" ht="15" customHeight="1" x14ac:dyDescent="0.25">
      <c r="A3882" s="34">
        <v>43051</v>
      </c>
      <c r="B3882" s="33" t="s">
        <v>3004</v>
      </c>
      <c r="C3882" s="157">
        <v>23</v>
      </c>
      <c r="D3882" s="39" t="s">
        <v>1449</v>
      </c>
      <c r="E3882" s="47" t="s">
        <v>117</v>
      </c>
      <c r="F3882" s="212">
        <v>8000</v>
      </c>
      <c r="G3882" s="48"/>
      <c r="H3882" s="48"/>
      <c r="I3882" s="51" t="s">
        <v>2983</v>
      </c>
      <c r="J3882" s="63" t="s">
        <v>118</v>
      </c>
      <c r="K3882" s="64" t="s">
        <v>2216</v>
      </c>
      <c r="L3882" s="31" t="s">
        <v>2990</v>
      </c>
    </row>
    <row r="3883" spans="1:12" ht="15" customHeight="1" x14ac:dyDescent="0.25">
      <c r="A3883" s="34">
        <v>43051</v>
      </c>
      <c r="B3883" s="33" t="s">
        <v>3004</v>
      </c>
      <c r="C3883" s="157">
        <v>24</v>
      </c>
      <c r="D3883" s="39" t="s">
        <v>1450</v>
      </c>
      <c r="E3883" s="47" t="s">
        <v>1451</v>
      </c>
      <c r="F3883" s="212">
        <v>1500</v>
      </c>
      <c r="G3883" s="48">
        <v>2630</v>
      </c>
      <c r="H3883" s="48" t="s">
        <v>860</v>
      </c>
      <c r="I3883" s="51" t="s">
        <v>2983</v>
      </c>
      <c r="J3883" s="63" t="s">
        <v>118</v>
      </c>
      <c r="K3883" s="58" t="s">
        <v>10</v>
      </c>
      <c r="L3883" s="31" t="s">
        <v>10</v>
      </c>
    </row>
    <row r="3884" spans="1:12" ht="15" customHeight="1" x14ac:dyDescent="0.25">
      <c r="A3884" s="34">
        <v>43052</v>
      </c>
      <c r="B3884" s="33" t="s">
        <v>3004</v>
      </c>
      <c r="C3884" s="157">
        <v>20</v>
      </c>
      <c r="D3884" s="49" t="s">
        <v>1044</v>
      </c>
      <c r="E3884" s="39" t="s">
        <v>1490</v>
      </c>
      <c r="F3884" s="211">
        <v>1362</v>
      </c>
      <c r="G3884" s="48" t="s">
        <v>71</v>
      </c>
      <c r="H3884" s="48" t="s">
        <v>71</v>
      </c>
      <c r="I3884" s="51" t="s">
        <v>2983</v>
      </c>
      <c r="J3884" s="63" t="s">
        <v>3415</v>
      </c>
      <c r="K3884" s="31" t="s">
        <v>44</v>
      </c>
      <c r="L3884" s="31" t="s">
        <v>2975</v>
      </c>
    </row>
    <row r="3885" spans="1:12" ht="15" customHeight="1" x14ac:dyDescent="0.25">
      <c r="A3885" s="34">
        <v>43052</v>
      </c>
      <c r="B3885" s="33" t="s">
        <v>3004</v>
      </c>
      <c r="C3885" s="157">
        <v>20</v>
      </c>
      <c r="D3885" s="49" t="s">
        <v>1044</v>
      </c>
      <c r="E3885" s="47" t="s">
        <v>1491</v>
      </c>
      <c r="F3885" s="211">
        <v>350</v>
      </c>
      <c r="G3885" s="48" t="s">
        <v>71</v>
      </c>
      <c r="H3885" s="48" t="s">
        <v>71</v>
      </c>
      <c r="I3885" s="51" t="s">
        <v>2983</v>
      </c>
      <c r="J3885" s="63" t="s">
        <v>142</v>
      </c>
      <c r="K3885" s="31" t="s">
        <v>3408</v>
      </c>
      <c r="L3885" s="31" t="s">
        <v>2975</v>
      </c>
    </row>
    <row r="3886" spans="1:12" ht="15" customHeight="1" x14ac:dyDescent="0.25">
      <c r="A3886" s="34">
        <v>43052</v>
      </c>
      <c r="B3886" s="33" t="s">
        <v>3004</v>
      </c>
      <c r="C3886" s="157">
        <v>21</v>
      </c>
      <c r="D3886" s="49" t="s">
        <v>1492</v>
      </c>
      <c r="E3886" s="47" t="s">
        <v>1493</v>
      </c>
      <c r="F3886" s="211">
        <v>408.5</v>
      </c>
      <c r="G3886" s="48" t="s">
        <v>71</v>
      </c>
      <c r="H3886" s="48" t="s">
        <v>71</v>
      </c>
      <c r="I3886" s="51" t="s">
        <v>2983</v>
      </c>
      <c r="J3886" s="63" t="s">
        <v>142</v>
      </c>
      <c r="K3886" s="58" t="s">
        <v>2977</v>
      </c>
      <c r="L3886" s="31" t="s">
        <v>2989</v>
      </c>
    </row>
    <row r="3887" spans="1:12" ht="15" customHeight="1" x14ac:dyDescent="0.25">
      <c r="A3887" s="34">
        <v>43052</v>
      </c>
      <c r="B3887" s="33" t="s">
        <v>3004</v>
      </c>
      <c r="C3887" s="157">
        <v>25</v>
      </c>
      <c r="D3887" s="39" t="s">
        <v>127</v>
      </c>
      <c r="E3887" s="47" t="s">
        <v>570</v>
      </c>
      <c r="F3887" s="209">
        <v>410</v>
      </c>
      <c r="G3887" s="48">
        <v>1816</v>
      </c>
      <c r="H3887" s="48" t="s">
        <v>572</v>
      </c>
      <c r="I3887" s="51" t="s">
        <v>2983</v>
      </c>
      <c r="J3887" s="63" t="s">
        <v>118</v>
      </c>
      <c r="K3887" s="58" t="s">
        <v>10</v>
      </c>
      <c r="L3887" s="31" t="s">
        <v>10</v>
      </c>
    </row>
    <row r="3888" spans="1:12" ht="15" customHeight="1" x14ac:dyDescent="0.25">
      <c r="A3888" s="34">
        <v>43052</v>
      </c>
      <c r="B3888" s="33" t="s">
        <v>3004</v>
      </c>
      <c r="C3888" s="157">
        <v>25</v>
      </c>
      <c r="D3888" s="39" t="s">
        <v>127</v>
      </c>
      <c r="E3888" s="47" t="s">
        <v>570</v>
      </c>
      <c r="F3888" s="209">
        <v>410</v>
      </c>
      <c r="G3888" s="48">
        <v>142</v>
      </c>
      <c r="H3888" s="48" t="s">
        <v>1452</v>
      </c>
      <c r="I3888" s="51" t="s">
        <v>2983</v>
      </c>
      <c r="J3888" s="63" t="s">
        <v>118</v>
      </c>
      <c r="K3888" s="58" t="s">
        <v>10</v>
      </c>
      <c r="L3888" s="31" t="s">
        <v>10</v>
      </c>
    </row>
    <row r="3889" spans="1:12" ht="15" customHeight="1" x14ac:dyDescent="0.25">
      <c r="A3889" s="34">
        <v>43052</v>
      </c>
      <c r="B3889" s="33" t="s">
        <v>3004</v>
      </c>
      <c r="C3889" s="157">
        <v>25</v>
      </c>
      <c r="D3889" s="39" t="s">
        <v>127</v>
      </c>
      <c r="E3889" s="47" t="s">
        <v>570</v>
      </c>
      <c r="F3889" s="212">
        <v>210</v>
      </c>
      <c r="G3889" s="48">
        <v>349</v>
      </c>
      <c r="H3889" s="48" t="s">
        <v>310</v>
      </c>
      <c r="I3889" s="51" t="s">
        <v>2983</v>
      </c>
      <c r="J3889" s="63" t="s">
        <v>118</v>
      </c>
      <c r="K3889" s="58" t="s">
        <v>10</v>
      </c>
      <c r="L3889" s="31" t="s">
        <v>10</v>
      </c>
    </row>
    <row r="3890" spans="1:12" ht="15" customHeight="1" x14ac:dyDescent="0.25">
      <c r="A3890" s="34">
        <v>43052</v>
      </c>
      <c r="B3890" s="33" t="s">
        <v>3004</v>
      </c>
      <c r="C3890" s="157">
        <v>25</v>
      </c>
      <c r="D3890" s="39" t="s">
        <v>127</v>
      </c>
      <c r="E3890" s="47" t="s">
        <v>570</v>
      </c>
      <c r="F3890" s="212">
        <v>410</v>
      </c>
      <c r="G3890" s="48">
        <v>1028</v>
      </c>
      <c r="H3890" s="48" t="s">
        <v>1453</v>
      </c>
      <c r="I3890" s="51" t="s">
        <v>2983</v>
      </c>
      <c r="J3890" s="63" t="s">
        <v>118</v>
      </c>
      <c r="K3890" s="58" t="s">
        <v>10</v>
      </c>
      <c r="L3890" s="31" t="s">
        <v>10</v>
      </c>
    </row>
    <row r="3891" spans="1:12" ht="15" customHeight="1" x14ac:dyDescent="0.25">
      <c r="A3891" s="34">
        <v>43052</v>
      </c>
      <c r="B3891" s="33" t="s">
        <v>3004</v>
      </c>
      <c r="C3891" s="157">
        <v>25</v>
      </c>
      <c r="D3891" s="39" t="s">
        <v>127</v>
      </c>
      <c r="E3891" s="47" t="s">
        <v>570</v>
      </c>
      <c r="F3891" s="209">
        <v>1010</v>
      </c>
      <c r="G3891" s="48">
        <v>634</v>
      </c>
      <c r="H3891" s="48" t="s">
        <v>1454</v>
      </c>
      <c r="I3891" s="51" t="s">
        <v>2983</v>
      </c>
      <c r="J3891" s="63" t="s">
        <v>118</v>
      </c>
      <c r="K3891" s="58" t="s">
        <v>10</v>
      </c>
      <c r="L3891" s="31" t="s">
        <v>10</v>
      </c>
    </row>
    <row r="3892" spans="1:12" ht="15" customHeight="1" x14ac:dyDescent="0.25">
      <c r="A3892" s="34">
        <v>43052</v>
      </c>
      <c r="B3892" s="33" t="s">
        <v>3004</v>
      </c>
      <c r="C3892" s="157">
        <v>25</v>
      </c>
      <c r="D3892" s="39" t="s">
        <v>127</v>
      </c>
      <c r="E3892" s="47" t="s">
        <v>570</v>
      </c>
      <c r="F3892" s="209">
        <v>610</v>
      </c>
      <c r="G3892" s="48">
        <v>53</v>
      </c>
      <c r="H3892" s="48" t="s">
        <v>576</v>
      </c>
      <c r="I3892" s="51" t="s">
        <v>2983</v>
      </c>
      <c r="J3892" s="63" t="s">
        <v>118</v>
      </c>
      <c r="K3892" s="58" t="s">
        <v>10</v>
      </c>
      <c r="L3892" s="31" t="s">
        <v>10</v>
      </c>
    </row>
    <row r="3893" spans="1:12" ht="15" customHeight="1" x14ac:dyDescent="0.25">
      <c r="A3893" s="34">
        <v>43052</v>
      </c>
      <c r="B3893" s="33" t="s">
        <v>3004</v>
      </c>
      <c r="C3893" s="157">
        <v>25</v>
      </c>
      <c r="D3893" s="39" t="s">
        <v>127</v>
      </c>
      <c r="E3893" s="47" t="s">
        <v>570</v>
      </c>
      <c r="F3893" s="209">
        <v>710</v>
      </c>
      <c r="G3893" s="48">
        <v>1407</v>
      </c>
      <c r="H3893" s="48" t="s">
        <v>1455</v>
      </c>
      <c r="I3893" s="51" t="s">
        <v>2983</v>
      </c>
      <c r="J3893" s="63" t="s">
        <v>118</v>
      </c>
      <c r="K3893" s="58" t="s">
        <v>10</v>
      </c>
      <c r="L3893" s="31" t="s">
        <v>10</v>
      </c>
    </row>
    <row r="3894" spans="1:12" ht="15" customHeight="1" x14ac:dyDescent="0.25">
      <c r="A3894" s="34">
        <v>43052</v>
      </c>
      <c r="B3894" s="33" t="s">
        <v>3004</v>
      </c>
      <c r="C3894" s="157">
        <v>25</v>
      </c>
      <c r="D3894" s="39" t="s">
        <v>127</v>
      </c>
      <c r="E3894" s="47" t="s">
        <v>570</v>
      </c>
      <c r="F3894" s="209">
        <v>810</v>
      </c>
      <c r="G3894" s="48">
        <v>467</v>
      </c>
      <c r="H3894" s="48" t="s">
        <v>577</v>
      </c>
      <c r="I3894" s="51" t="s">
        <v>2983</v>
      </c>
      <c r="J3894" s="63" t="s">
        <v>118</v>
      </c>
      <c r="K3894" s="58" t="s">
        <v>10</v>
      </c>
      <c r="L3894" s="31" t="s">
        <v>10</v>
      </c>
    </row>
    <row r="3895" spans="1:12" ht="15" customHeight="1" x14ac:dyDescent="0.25">
      <c r="A3895" s="34">
        <v>43052</v>
      </c>
      <c r="B3895" s="33" t="s">
        <v>3004</v>
      </c>
      <c r="C3895" s="157">
        <v>25</v>
      </c>
      <c r="D3895" s="39" t="s">
        <v>127</v>
      </c>
      <c r="E3895" s="47" t="s">
        <v>570</v>
      </c>
      <c r="F3895" s="209">
        <v>510</v>
      </c>
      <c r="G3895" s="48">
        <v>2143</v>
      </c>
      <c r="H3895" s="48" t="s">
        <v>306</v>
      </c>
      <c r="I3895" s="51" t="s">
        <v>2983</v>
      </c>
      <c r="J3895" s="63" t="s">
        <v>118</v>
      </c>
      <c r="K3895" s="58" t="s">
        <v>10</v>
      </c>
      <c r="L3895" s="31" t="s">
        <v>10</v>
      </c>
    </row>
    <row r="3896" spans="1:12" ht="15" customHeight="1" x14ac:dyDescent="0.25">
      <c r="A3896" s="34">
        <v>43052</v>
      </c>
      <c r="B3896" s="33" t="s">
        <v>3004</v>
      </c>
      <c r="C3896" s="157">
        <v>25</v>
      </c>
      <c r="D3896" s="39" t="s">
        <v>127</v>
      </c>
      <c r="E3896" s="47" t="s">
        <v>570</v>
      </c>
      <c r="F3896" s="209">
        <v>510</v>
      </c>
      <c r="G3896" s="48">
        <v>365</v>
      </c>
      <c r="H3896" s="48" t="s">
        <v>578</v>
      </c>
      <c r="I3896" s="51" t="s">
        <v>2983</v>
      </c>
      <c r="J3896" s="63" t="s">
        <v>118</v>
      </c>
      <c r="K3896" s="58" t="s">
        <v>10</v>
      </c>
      <c r="L3896" s="31" t="s">
        <v>10</v>
      </c>
    </row>
    <row r="3897" spans="1:12" ht="15" customHeight="1" x14ac:dyDescent="0.25">
      <c r="A3897" s="34">
        <v>43052</v>
      </c>
      <c r="B3897" s="33" t="s">
        <v>3004</v>
      </c>
      <c r="C3897" s="157">
        <v>25</v>
      </c>
      <c r="D3897" s="39" t="s">
        <v>127</v>
      </c>
      <c r="E3897" s="47" t="s">
        <v>570</v>
      </c>
      <c r="F3897" s="209">
        <v>510</v>
      </c>
      <c r="G3897" s="48">
        <v>1107</v>
      </c>
      <c r="H3897" s="48" t="s">
        <v>51</v>
      </c>
      <c r="I3897" s="51" t="s">
        <v>2983</v>
      </c>
      <c r="J3897" s="63" t="s">
        <v>118</v>
      </c>
      <c r="K3897" s="58" t="s">
        <v>10</v>
      </c>
      <c r="L3897" s="31" t="s">
        <v>10</v>
      </c>
    </row>
    <row r="3898" spans="1:12" ht="15" customHeight="1" x14ac:dyDescent="0.25">
      <c r="A3898" s="34">
        <v>43052</v>
      </c>
      <c r="B3898" s="33" t="s">
        <v>3004</v>
      </c>
      <c r="C3898" s="157">
        <v>25</v>
      </c>
      <c r="D3898" s="39" t="s">
        <v>127</v>
      </c>
      <c r="E3898" s="47" t="s">
        <v>570</v>
      </c>
      <c r="F3898" s="209">
        <v>810</v>
      </c>
      <c r="G3898" s="48">
        <v>785</v>
      </c>
      <c r="H3898" s="48" t="s">
        <v>305</v>
      </c>
      <c r="I3898" s="51" t="s">
        <v>2983</v>
      </c>
      <c r="J3898" s="63" t="s">
        <v>118</v>
      </c>
      <c r="K3898" s="58" t="s">
        <v>10</v>
      </c>
      <c r="L3898" s="31" t="s">
        <v>10</v>
      </c>
    </row>
    <row r="3899" spans="1:12" ht="15" customHeight="1" x14ac:dyDescent="0.25">
      <c r="A3899" s="34">
        <v>43052</v>
      </c>
      <c r="B3899" s="33" t="s">
        <v>3004</v>
      </c>
      <c r="C3899" s="157">
        <v>25</v>
      </c>
      <c r="D3899" s="39" t="s">
        <v>127</v>
      </c>
      <c r="E3899" s="47" t="s">
        <v>570</v>
      </c>
      <c r="F3899" s="209">
        <v>610</v>
      </c>
      <c r="G3899" s="48">
        <v>494</v>
      </c>
      <c r="H3899" s="48" t="s">
        <v>303</v>
      </c>
      <c r="I3899" s="51" t="s">
        <v>2983</v>
      </c>
      <c r="J3899" s="63" t="s">
        <v>118</v>
      </c>
      <c r="K3899" s="58" t="s">
        <v>10</v>
      </c>
      <c r="L3899" s="31" t="s">
        <v>10</v>
      </c>
    </row>
    <row r="3900" spans="1:12" ht="15" customHeight="1" x14ac:dyDescent="0.25">
      <c r="A3900" s="34">
        <v>43052</v>
      </c>
      <c r="B3900" s="33" t="s">
        <v>3004</v>
      </c>
      <c r="C3900" s="157">
        <v>25</v>
      </c>
      <c r="D3900" s="39" t="s">
        <v>127</v>
      </c>
      <c r="E3900" s="47" t="s">
        <v>570</v>
      </c>
      <c r="F3900" s="209">
        <v>1010</v>
      </c>
      <c r="G3900" s="48">
        <v>1651</v>
      </c>
      <c r="H3900" s="48" t="s">
        <v>580</v>
      </c>
      <c r="I3900" s="51" t="s">
        <v>2983</v>
      </c>
      <c r="J3900" s="63" t="s">
        <v>118</v>
      </c>
      <c r="K3900" s="58" t="s">
        <v>10</v>
      </c>
      <c r="L3900" s="31" t="s">
        <v>10</v>
      </c>
    </row>
    <row r="3901" spans="1:12" ht="15" customHeight="1" x14ac:dyDescent="0.25">
      <c r="A3901" s="34">
        <v>43052</v>
      </c>
      <c r="B3901" s="33" t="s">
        <v>3004</v>
      </c>
      <c r="C3901" s="157">
        <v>25</v>
      </c>
      <c r="D3901" s="39" t="s">
        <v>127</v>
      </c>
      <c r="E3901" s="47" t="s">
        <v>570</v>
      </c>
      <c r="F3901" s="209">
        <v>810</v>
      </c>
      <c r="G3901" s="48">
        <v>3278</v>
      </c>
      <c r="H3901" s="48" t="s">
        <v>581</v>
      </c>
      <c r="I3901" s="51" t="s">
        <v>2983</v>
      </c>
      <c r="J3901" s="63" t="s">
        <v>118</v>
      </c>
      <c r="K3901" s="58" t="s">
        <v>10</v>
      </c>
      <c r="L3901" s="31" t="s">
        <v>10</v>
      </c>
    </row>
    <row r="3902" spans="1:12" ht="15" customHeight="1" x14ac:dyDescent="0.25">
      <c r="A3902" s="34">
        <v>43052</v>
      </c>
      <c r="B3902" s="33" t="s">
        <v>3004</v>
      </c>
      <c r="C3902" s="157">
        <v>25</v>
      </c>
      <c r="D3902" s="39" t="s">
        <v>127</v>
      </c>
      <c r="E3902" s="47" t="s">
        <v>570</v>
      </c>
      <c r="F3902" s="209">
        <v>1010</v>
      </c>
      <c r="G3902" s="48">
        <v>2665</v>
      </c>
      <c r="H3902" s="48" t="s">
        <v>1456</v>
      </c>
      <c r="I3902" s="51" t="s">
        <v>2983</v>
      </c>
      <c r="J3902" s="63" t="s">
        <v>118</v>
      </c>
      <c r="K3902" s="58" t="s">
        <v>10</v>
      </c>
      <c r="L3902" s="31" t="s">
        <v>10</v>
      </c>
    </row>
    <row r="3903" spans="1:12" ht="15" customHeight="1" x14ac:dyDescent="0.25">
      <c r="A3903" s="34">
        <v>43052</v>
      </c>
      <c r="B3903" s="33" t="s">
        <v>3004</v>
      </c>
      <c r="C3903" s="157">
        <v>25</v>
      </c>
      <c r="D3903" s="39" t="s">
        <v>127</v>
      </c>
      <c r="E3903" s="47" t="s">
        <v>570</v>
      </c>
      <c r="F3903" s="209">
        <v>510</v>
      </c>
      <c r="G3903" s="48">
        <v>1835</v>
      </c>
      <c r="H3903" s="48" t="s">
        <v>583</v>
      </c>
      <c r="I3903" s="51" t="s">
        <v>2983</v>
      </c>
      <c r="J3903" s="63" t="s">
        <v>118</v>
      </c>
      <c r="K3903" s="58" t="s">
        <v>10</v>
      </c>
      <c r="L3903" s="31" t="s">
        <v>10</v>
      </c>
    </row>
    <row r="3904" spans="1:12" ht="15" customHeight="1" x14ac:dyDescent="0.25">
      <c r="A3904" s="34">
        <v>43052</v>
      </c>
      <c r="B3904" s="33" t="s">
        <v>3004</v>
      </c>
      <c r="C3904" s="157">
        <v>25</v>
      </c>
      <c r="D3904" s="39" t="s">
        <v>127</v>
      </c>
      <c r="E3904" s="47" t="s">
        <v>570</v>
      </c>
      <c r="F3904" s="209">
        <v>710</v>
      </c>
      <c r="G3904" s="48">
        <v>2197</v>
      </c>
      <c r="H3904" s="48" t="s">
        <v>1457</v>
      </c>
      <c r="I3904" s="51" t="s">
        <v>2983</v>
      </c>
      <c r="J3904" s="63" t="s">
        <v>118</v>
      </c>
      <c r="K3904" s="58" t="s">
        <v>10</v>
      </c>
      <c r="L3904" s="31" t="s">
        <v>10</v>
      </c>
    </row>
    <row r="3905" spans="1:12" ht="15" customHeight="1" x14ac:dyDescent="0.25">
      <c r="A3905" s="34">
        <v>43052</v>
      </c>
      <c r="B3905" s="33" t="s">
        <v>3004</v>
      </c>
      <c r="C3905" s="157">
        <v>25</v>
      </c>
      <c r="D3905" s="39" t="s">
        <v>127</v>
      </c>
      <c r="E3905" s="47" t="s">
        <v>570</v>
      </c>
      <c r="F3905" s="209">
        <v>510</v>
      </c>
      <c r="G3905" s="48">
        <v>3052</v>
      </c>
      <c r="H3905" s="48" t="s">
        <v>1458</v>
      </c>
      <c r="I3905" s="51" t="s">
        <v>2983</v>
      </c>
      <c r="J3905" s="63" t="s">
        <v>118</v>
      </c>
      <c r="K3905" s="58" t="s">
        <v>10</v>
      </c>
      <c r="L3905" s="31" t="s">
        <v>10</v>
      </c>
    </row>
    <row r="3906" spans="1:12" ht="15" customHeight="1" x14ac:dyDescent="0.25">
      <c r="A3906" s="34">
        <v>43052</v>
      </c>
      <c r="B3906" s="33" t="s">
        <v>3004</v>
      </c>
      <c r="C3906" s="157">
        <v>25</v>
      </c>
      <c r="D3906" s="39" t="s">
        <v>127</v>
      </c>
      <c r="E3906" s="47" t="s">
        <v>570</v>
      </c>
      <c r="F3906" s="209">
        <v>1010</v>
      </c>
      <c r="G3906" s="48">
        <v>1248</v>
      </c>
      <c r="H3906" s="48" t="s">
        <v>299</v>
      </c>
      <c r="I3906" s="51" t="s">
        <v>2983</v>
      </c>
      <c r="J3906" s="63" t="s">
        <v>118</v>
      </c>
      <c r="K3906" s="58" t="s">
        <v>10</v>
      </c>
      <c r="L3906" s="31" t="s">
        <v>10</v>
      </c>
    </row>
    <row r="3907" spans="1:12" ht="15" customHeight="1" x14ac:dyDescent="0.25">
      <c r="A3907" s="34">
        <v>43052</v>
      </c>
      <c r="B3907" s="33" t="s">
        <v>3004</v>
      </c>
      <c r="C3907" s="157">
        <v>25</v>
      </c>
      <c r="D3907" s="39" t="s">
        <v>127</v>
      </c>
      <c r="E3907" s="47" t="s">
        <v>570</v>
      </c>
      <c r="F3907" s="212">
        <v>107</v>
      </c>
      <c r="G3907" s="48">
        <v>1927</v>
      </c>
      <c r="H3907" s="48" t="s">
        <v>301</v>
      </c>
      <c r="I3907" s="51" t="s">
        <v>2983</v>
      </c>
      <c r="J3907" s="63" t="s">
        <v>118</v>
      </c>
      <c r="K3907" s="58" t="s">
        <v>10</v>
      </c>
      <c r="L3907" s="31" t="s">
        <v>10</v>
      </c>
    </row>
    <row r="3908" spans="1:12" ht="15" customHeight="1" x14ac:dyDescent="0.25">
      <c r="A3908" s="34">
        <v>43052</v>
      </c>
      <c r="B3908" s="33" t="s">
        <v>3004</v>
      </c>
      <c r="C3908" s="157">
        <v>25</v>
      </c>
      <c r="D3908" s="39" t="s">
        <v>127</v>
      </c>
      <c r="E3908" s="47" t="s">
        <v>570</v>
      </c>
      <c r="F3908" s="209">
        <v>510</v>
      </c>
      <c r="G3908" s="48">
        <v>55</v>
      </c>
      <c r="H3908" s="48" t="s">
        <v>1459</v>
      </c>
      <c r="I3908" s="51" t="s">
        <v>2983</v>
      </c>
      <c r="J3908" s="63" t="s">
        <v>118</v>
      </c>
      <c r="K3908" s="58" t="s">
        <v>10</v>
      </c>
      <c r="L3908" s="31" t="s">
        <v>10</v>
      </c>
    </row>
    <row r="3909" spans="1:12" ht="15" customHeight="1" x14ac:dyDescent="0.25">
      <c r="A3909" s="34">
        <v>43052</v>
      </c>
      <c r="B3909" s="33" t="s">
        <v>3004</v>
      </c>
      <c r="C3909" s="157">
        <v>25</v>
      </c>
      <c r="D3909" s="39" t="s">
        <v>127</v>
      </c>
      <c r="E3909" s="47" t="s">
        <v>570</v>
      </c>
      <c r="F3909" s="212">
        <v>360</v>
      </c>
      <c r="G3909" s="48">
        <v>3524</v>
      </c>
      <c r="H3909" s="48" t="s">
        <v>587</v>
      </c>
      <c r="I3909" s="51" t="s">
        <v>2983</v>
      </c>
      <c r="J3909" s="63" t="s">
        <v>118</v>
      </c>
      <c r="K3909" s="58" t="s">
        <v>10</v>
      </c>
      <c r="L3909" s="31" t="s">
        <v>10</v>
      </c>
    </row>
    <row r="3910" spans="1:12" ht="15" customHeight="1" x14ac:dyDescent="0.25">
      <c r="A3910" s="34">
        <v>43052</v>
      </c>
      <c r="B3910" s="33" t="s">
        <v>3004</v>
      </c>
      <c r="C3910" s="157">
        <v>25</v>
      </c>
      <c r="D3910" s="39" t="s">
        <v>127</v>
      </c>
      <c r="E3910" s="47" t="s">
        <v>570</v>
      </c>
      <c r="F3910" s="209">
        <v>510</v>
      </c>
      <c r="G3910" s="48">
        <v>3392</v>
      </c>
      <c r="H3910" s="48" t="s">
        <v>1460</v>
      </c>
      <c r="I3910" s="51" t="s">
        <v>2983</v>
      </c>
      <c r="J3910" s="63" t="s">
        <v>118</v>
      </c>
      <c r="K3910" s="58" t="s">
        <v>10</v>
      </c>
      <c r="L3910" s="31" t="s">
        <v>10</v>
      </c>
    </row>
    <row r="3911" spans="1:12" ht="15" customHeight="1" x14ac:dyDescent="0.25">
      <c r="A3911" s="34">
        <v>43052</v>
      </c>
      <c r="B3911" s="33" t="s">
        <v>3004</v>
      </c>
      <c r="C3911" s="157">
        <v>25</v>
      </c>
      <c r="D3911" s="39" t="s">
        <v>127</v>
      </c>
      <c r="E3911" s="47" t="s">
        <v>570</v>
      </c>
      <c r="F3911" s="209">
        <v>510</v>
      </c>
      <c r="G3911" s="48">
        <v>3847</v>
      </c>
      <c r="H3911" s="48" t="s">
        <v>589</v>
      </c>
      <c r="I3911" s="51" t="s">
        <v>2983</v>
      </c>
      <c r="J3911" s="63" t="s">
        <v>118</v>
      </c>
      <c r="K3911" s="58" t="s">
        <v>10</v>
      </c>
      <c r="L3911" s="31" t="s">
        <v>10</v>
      </c>
    </row>
    <row r="3912" spans="1:12" ht="15" customHeight="1" x14ac:dyDescent="0.25">
      <c r="A3912" s="34">
        <v>43052</v>
      </c>
      <c r="B3912" s="33" t="s">
        <v>3004</v>
      </c>
      <c r="C3912" s="157">
        <v>25</v>
      </c>
      <c r="D3912" s="39" t="s">
        <v>127</v>
      </c>
      <c r="E3912" s="47" t="s">
        <v>570</v>
      </c>
      <c r="F3912" s="212">
        <v>310</v>
      </c>
      <c r="G3912" s="48">
        <v>3026</v>
      </c>
      <c r="H3912" s="48" t="s">
        <v>1121</v>
      </c>
      <c r="I3912" s="51" t="s">
        <v>2983</v>
      </c>
      <c r="J3912" s="63" t="s">
        <v>118</v>
      </c>
      <c r="K3912" s="58" t="s">
        <v>10</v>
      </c>
      <c r="L3912" s="31" t="s">
        <v>10</v>
      </c>
    </row>
    <row r="3913" spans="1:12" ht="15" customHeight="1" x14ac:dyDescent="0.25">
      <c r="A3913" s="34">
        <v>43052</v>
      </c>
      <c r="B3913" s="33" t="s">
        <v>3004</v>
      </c>
      <c r="C3913" s="157">
        <v>25</v>
      </c>
      <c r="D3913" s="39" t="s">
        <v>127</v>
      </c>
      <c r="E3913" s="47" t="s">
        <v>570</v>
      </c>
      <c r="F3913" s="209">
        <v>810</v>
      </c>
      <c r="G3913" s="48">
        <v>483</v>
      </c>
      <c r="H3913" s="48" t="s">
        <v>484</v>
      </c>
      <c r="I3913" s="51" t="s">
        <v>2983</v>
      </c>
      <c r="J3913" s="63" t="s">
        <v>118</v>
      </c>
      <c r="K3913" s="58" t="s">
        <v>10</v>
      </c>
      <c r="L3913" s="31" t="s">
        <v>10</v>
      </c>
    </row>
    <row r="3914" spans="1:12" ht="15" customHeight="1" x14ac:dyDescent="0.25">
      <c r="A3914" s="34">
        <v>43052</v>
      </c>
      <c r="B3914" s="33" t="s">
        <v>3004</v>
      </c>
      <c r="C3914" s="157">
        <v>25</v>
      </c>
      <c r="D3914" s="39" t="s">
        <v>127</v>
      </c>
      <c r="E3914" s="47" t="s">
        <v>570</v>
      </c>
      <c r="F3914" s="209">
        <v>510</v>
      </c>
      <c r="G3914" s="48">
        <v>3308</v>
      </c>
      <c r="H3914" s="48" t="s">
        <v>707</v>
      </c>
      <c r="I3914" s="51" t="s">
        <v>2983</v>
      </c>
      <c r="J3914" s="63" t="s">
        <v>118</v>
      </c>
      <c r="K3914" s="58" t="s">
        <v>10</v>
      </c>
      <c r="L3914" s="31" t="s">
        <v>10</v>
      </c>
    </row>
    <row r="3915" spans="1:12" ht="15" customHeight="1" x14ac:dyDescent="0.25">
      <c r="A3915" s="34">
        <v>43052</v>
      </c>
      <c r="B3915" s="33" t="s">
        <v>3004</v>
      </c>
      <c r="C3915" s="157">
        <v>25</v>
      </c>
      <c r="D3915" s="39" t="s">
        <v>127</v>
      </c>
      <c r="E3915" s="47" t="s">
        <v>570</v>
      </c>
      <c r="F3915" s="209">
        <v>710</v>
      </c>
      <c r="G3915" s="48">
        <v>3772</v>
      </c>
      <c r="H3915" s="48" t="s">
        <v>874</v>
      </c>
      <c r="I3915" s="51" t="s">
        <v>2983</v>
      </c>
      <c r="J3915" s="63" t="s">
        <v>118</v>
      </c>
      <c r="K3915" s="58" t="s">
        <v>10</v>
      </c>
      <c r="L3915" s="31" t="s">
        <v>10</v>
      </c>
    </row>
    <row r="3916" spans="1:12" ht="15" customHeight="1" x14ac:dyDescent="0.25">
      <c r="A3916" s="34">
        <v>43052</v>
      </c>
      <c r="B3916" s="33" t="s">
        <v>3004</v>
      </c>
      <c r="C3916" s="157">
        <v>25</v>
      </c>
      <c r="D3916" s="39" t="s">
        <v>127</v>
      </c>
      <c r="E3916" s="47" t="s">
        <v>570</v>
      </c>
      <c r="F3916" s="212">
        <v>410</v>
      </c>
      <c r="G3916" s="48">
        <v>3989</v>
      </c>
      <c r="H3916" s="48" t="s">
        <v>297</v>
      </c>
      <c r="I3916" s="51" t="s">
        <v>2983</v>
      </c>
      <c r="J3916" s="63" t="s">
        <v>118</v>
      </c>
      <c r="K3916" s="58" t="s">
        <v>10</v>
      </c>
      <c r="L3916" s="31" t="s">
        <v>10</v>
      </c>
    </row>
    <row r="3917" spans="1:12" ht="15" customHeight="1" x14ac:dyDescent="0.25">
      <c r="A3917" s="34">
        <v>43052</v>
      </c>
      <c r="B3917" s="33" t="s">
        <v>3004</v>
      </c>
      <c r="C3917" s="157">
        <v>25</v>
      </c>
      <c r="D3917" s="39" t="s">
        <v>127</v>
      </c>
      <c r="E3917" s="47" t="s">
        <v>570</v>
      </c>
      <c r="F3917" s="209">
        <v>510</v>
      </c>
      <c r="G3917" s="48">
        <v>2117</v>
      </c>
      <c r="H3917" s="48" t="s">
        <v>593</v>
      </c>
      <c r="I3917" s="51" t="s">
        <v>2983</v>
      </c>
      <c r="J3917" s="63" t="s">
        <v>118</v>
      </c>
      <c r="K3917" s="58" t="s">
        <v>10</v>
      </c>
      <c r="L3917" s="31" t="s">
        <v>10</v>
      </c>
    </row>
    <row r="3918" spans="1:12" ht="15" customHeight="1" x14ac:dyDescent="0.25">
      <c r="A3918" s="34">
        <v>43052</v>
      </c>
      <c r="B3918" s="33" t="s">
        <v>3004</v>
      </c>
      <c r="C3918" s="157">
        <v>25</v>
      </c>
      <c r="D3918" s="39" t="s">
        <v>127</v>
      </c>
      <c r="E3918" s="47" t="s">
        <v>570</v>
      </c>
      <c r="F3918" s="209">
        <v>610</v>
      </c>
      <c r="G3918" s="48">
        <v>3101</v>
      </c>
      <c r="H3918" s="48" t="s">
        <v>1461</v>
      </c>
      <c r="I3918" s="51" t="s">
        <v>2983</v>
      </c>
      <c r="J3918" s="63" t="s">
        <v>118</v>
      </c>
      <c r="K3918" s="58" t="s">
        <v>10</v>
      </c>
      <c r="L3918" s="31" t="s">
        <v>10</v>
      </c>
    </row>
    <row r="3919" spans="1:12" ht="15" customHeight="1" x14ac:dyDescent="0.25">
      <c r="A3919" s="34">
        <v>43052</v>
      </c>
      <c r="B3919" s="33" t="s">
        <v>3004</v>
      </c>
      <c r="C3919" s="157">
        <v>25</v>
      </c>
      <c r="D3919" s="39" t="s">
        <v>127</v>
      </c>
      <c r="E3919" s="47" t="s">
        <v>570</v>
      </c>
      <c r="F3919" s="209">
        <v>1010</v>
      </c>
      <c r="G3919" s="48">
        <v>3886</v>
      </c>
      <c r="H3919" s="48" t="s">
        <v>1462</v>
      </c>
      <c r="I3919" s="51" t="s">
        <v>2983</v>
      </c>
      <c r="J3919" s="63" t="s">
        <v>118</v>
      </c>
      <c r="K3919" s="58" t="s">
        <v>10</v>
      </c>
      <c r="L3919" s="31" t="s">
        <v>10</v>
      </c>
    </row>
    <row r="3920" spans="1:12" ht="15" customHeight="1" x14ac:dyDescent="0.25">
      <c r="A3920" s="34">
        <v>43052</v>
      </c>
      <c r="B3920" s="33" t="s">
        <v>3004</v>
      </c>
      <c r="C3920" s="157">
        <v>25</v>
      </c>
      <c r="D3920" s="39" t="s">
        <v>127</v>
      </c>
      <c r="E3920" s="47" t="s">
        <v>570</v>
      </c>
      <c r="F3920" s="209">
        <v>510</v>
      </c>
      <c r="G3920" s="48">
        <v>3545</v>
      </c>
      <c r="H3920" s="48" t="s">
        <v>434</v>
      </c>
      <c r="I3920" s="51" t="s">
        <v>2983</v>
      </c>
      <c r="J3920" s="63" t="s">
        <v>118</v>
      </c>
      <c r="K3920" s="58" t="s">
        <v>10</v>
      </c>
      <c r="L3920" s="31" t="s">
        <v>10</v>
      </c>
    </row>
    <row r="3921" spans="1:12" ht="15" customHeight="1" x14ac:dyDescent="0.25">
      <c r="A3921" s="34">
        <v>43052</v>
      </c>
      <c r="B3921" s="33" t="s">
        <v>3004</v>
      </c>
      <c r="C3921" s="157">
        <v>25</v>
      </c>
      <c r="D3921" s="39" t="s">
        <v>127</v>
      </c>
      <c r="E3921" s="47" t="s">
        <v>570</v>
      </c>
      <c r="F3921" s="209">
        <v>510</v>
      </c>
      <c r="G3921" s="48">
        <v>3953</v>
      </c>
      <c r="H3921" s="48" t="s">
        <v>654</v>
      </c>
      <c r="I3921" s="51" t="s">
        <v>2983</v>
      </c>
      <c r="J3921" s="63" t="s">
        <v>118</v>
      </c>
      <c r="K3921" s="58" t="s">
        <v>10</v>
      </c>
      <c r="L3921" s="31" t="s">
        <v>10</v>
      </c>
    </row>
    <row r="3922" spans="1:12" ht="15" customHeight="1" x14ac:dyDescent="0.25">
      <c r="A3922" s="34">
        <v>43052</v>
      </c>
      <c r="B3922" s="33" t="s">
        <v>3004</v>
      </c>
      <c r="C3922" s="157">
        <v>25</v>
      </c>
      <c r="D3922" s="39" t="s">
        <v>127</v>
      </c>
      <c r="E3922" s="47" t="s">
        <v>570</v>
      </c>
      <c r="F3922" s="209">
        <v>510</v>
      </c>
      <c r="G3922" s="48">
        <v>3169</v>
      </c>
      <c r="H3922" s="48" t="s">
        <v>1463</v>
      </c>
      <c r="I3922" s="51" t="s">
        <v>2983</v>
      </c>
      <c r="J3922" s="63" t="s">
        <v>118</v>
      </c>
      <c r="K3922" s="58" t="s">
        <v>10</v>
      </c>
      <c r="L3922" s="31" t="s">
        <v>10</v>
      </c>
    </row>
    <row r="3923" spans="1:12" ht="15" customHeight="1" x14ac:dyDescent="0.25">
      <c r="A3923" s="34">
        <v>43052</v>
      </c>
      <c r="B3923" s="33" t="s">
        <v>3004</v>
      </c>
      <c r="C3923" s="157">
        <v>25</v>
      </c>
      <c r="D3923" s="39" t="s">
        <v>127</v>
      </c>
      <c r="E3923" s="47" t="s">
        <v>570</v>
      </c>
      <c r="F3923" s="209">
        <v>510</v>
      </c>
      <c r="G3923" s="48">
        <v>4061</v>
      </c>
      <c r="H3923" s="48" t="s">
        <v>1464</v>
      </c>
      <c r="I3923" s="51" t="s">
        <v>2983</v>
      </c>
      <c r="J3923" s="63" t="s">
        <v>118</v>
      </c>
      <c r="K3923" s="58" t="s">
        <v>10</v>
      </c>
      <c r="L3923" s="31" t="s">
        <v>10</v>
      </c>
    </row>
    <row r="3924" spans="1:12" ht="15" customHeight="1" x14ac:dyDescent="0.25">
      <c r="A3924" s="34">
        <v>43052</v>
      </c>
      <c r="B3924" s="33" t="s">
        <v>3004</v>
      </c>
      <c r="C3924" s="157">
        <v>25</v>
      </c>
      <c r="D3924" s="39" t="s">
        <v>127</v>
      </c>
      <c r="E3924" s="47" t="s">
        <v>570</v>
      </c>
      <c r="F3924" s="209">
        <v>710</v>
      </c>
      <c r="G3924" s="48">
        <v>4334</v>
      </c>
      <c r="H3924" s="48" t="s">
        <v>1465</v>
      </c>
      <c r="I3924" s="51" t="s">
        <v>2983</v>
      </c>
      <c r="J3924" s="63" t="s">
        <v>118</v>
      </c>
      <c r="K3924" s="58" t="s">
        <v>10</v>
      </c>
      <c r="L3924" s="31" t="s">
        <v>10</v>
      </c>
    </row>
    <row r="3925" spans="1:12" ht="15" customHeight="1" x14ac:dyDescent="0.25">
      <c r="A3925" s="34">
        <v>43052</v>
      </c>
      <c r="B3925" s="33" t="s">
        <v>3004</v>
      </c>
      <c r="C3925" s="157">
        <v>25</v>
      </c>
      <c r="D3925" s="39" t="s">
        <v>127</v>
      </c>
      <c r="E3925" s="47" t="s">
        <v>570</v>
      </c>
      <c r="F3925" s="209">
        <v>510</v>
      </c>
      <c r="G3925" s="48">
        <v>3131</v>
      </c>
      <c r="H3925" s="48" t="s">
        <v>393</v>
      </c>
      <c r="I3925" s="51" t="s">
        <v>2983</v>
      </c>
      <c r="J3925" s="63" t="s">
        <v>118</v>
      </c>
      <c r="K3925" s="58" t="s">
        <v>10</v>
      </c>
      <c r="L3925" s="31" t="s">
        <v>10</v>
      </c>
    </row>
    <row r="3926" spans="1:12" ht="15" customHeight="1" x14ac:dyDescent="0.25">
      <c r="A3926" s="34">
        <v>43052</v>
      </c>
      <c r="B3926" s="33" t="s">
        <v>3004</v>
      </c>
      <c r="C3926" s="157">
        <v>25</v>
      </c>
      <c r="D3926" s="39" t="s">
        <v>127</v>
      </c>
      <c r="E3926" s="47" t="s">
        <v>570</v>
      </c>
      <c r="F3926" s="209">
        <v>710</v>
      </c>
      <c r="G3926" s="48">
        <v>4263</v>
      </c>
      <c r="H3926" s="48" t="s">
        <v>1024</v>
      </c>
      <c r="I3926" s="51" t="s">
        <v>2983</v>
      </c>
      <c r="J3926" s="63" t="s">
        <v>118</v>
      </c>
      <c r="K3926" s="58" t="s">
        <v>10</v>
      </c>
      <c r="L3926" s="31" t="s">
        <v>10</v>
      </c>
    </row>
    <row r="3927" spans="1:12" ht="15" customHeight="1" x14ac:dyDescent="0.25">
      <c r="A3927" s="34">
        <v>43052</v>
      </c>
      <c r="B3927" s="33" t="s">
        <v>3004</v>
      </c>
      <c r="C3927" s="157">
        <v>25</v>
      </c>
      <c r="D3927" s="39" t="s">
        <v>127</v>
      </c>
      <c r="E3927" s="47" t="s">
        <v>570</v>
      </c>
      <c r="F3927" s="209">
        <v>610</v>
      </c>
      <c r="G3927" s="48">
        <v>4399</v>
      </c>
      <c r="H3927" s="48" t="s">
        <v>1466</v>
      </c>
      <c r="I3927" s="51" t="s">
        <v>2983</v>
      </c>
      <c r="J3927" s="63" t="s">
        <v>118</v>
      </c>
      <c r="K3927" s="58" t="s">
        <v>10</v>
      </c>
      <c r="L3927" s="31" t="s">
        <v>10</v>
      </c>
    </row>
    <row r="3928" spans="1:12" ht="15" customHeight="1" x14ac:dyDescent="0.25">
      <c r="A3928" s="34">
        <v>43052</v>
      </c>
      <c r="B3928" s="33" t="s">
        <v>3004</v>
      </c>
      <c r="C3928" s="157">
        <v>25</v>
      </c>
      <c r="D3928" s="39" t="s">
        <v>127</v>
      </c>
      <c r="E3928" s="47" t="s">
        <v>570</v>
      </c>
      <c r="F3928" s="209">
        <v>710</v>
      </c>
      <c r="G3928" s="48">
        <v>2928</v>
      </c>
      <c r="H3928" s="48" t="s">
        <v>915</v>
      </c>
      <c r="I3928" s="51" t="s">
        <v>2983</v>
      </c>
      <c r="J3928" s="63" t="s">
        <v>118</v>
      </c>
      <c r="K3928" s="58" t="s">
        <v>10</v>
      </c>
      <c r="L3928" s="31" t="s">
        <v>10</v>
      </c>
    </row>
    <row r="3929" spans="1:12" ht="15" customHeight="1" x14ac:dyDescent="0.25">
      <c r="A3929" s="34">
        <v>43052</v>
      </c>
      <c r="B3929" s="33" t="s">
        <v>3004</v>
      </c>
      <c r="C3929" s="157">
        <v>25</v>
      </c>
      <c r="D3929" s="39" t="s">
        <v>127</v>
      </c>
      <c r="E3929" s="47" t="s">
        <v>570</v>
      </c>
      <c r="F3929" s="209">
        <v>510</v>
      </c>
      <c r="G3929" s="48">
        <v>3718</v>
      </c>
      <c r="H3929" s="48" t="s">
        <v>1304</v>
      </c>
      <c r="I3929" s="51" t="s">
        <v>2983</v>
      </c>
      <c r="J3929" s="63" t="s">
        <v>118</v>
      </c>
      <c r="K3929" s="58" t="s">
        <v>10</v>
      </c>
      <c r="L3929" s="31" t="s">
        <v>10</v>
      </c>
    </row>
    <row r="3930" spans="1:12" ht="15" customHeight="1" x14ac:dyDescent="0.25">
      <c r="A3930" s="34">
        <v>43052</v>
      </c>
      <c r="B3930" s="33" t="s">
        <v>3004</v>
      </c>
      <c r="C3930" s="157">
        <v>25</v>
      </c>
      <c r="D3930" s="39" t="s">
        <v>127</v>
      </c>
      <c r="E3930" s="47" t="s">
        <v>570</v>
      </c>
      <c r="F3930" s="209">
        <v>510</v>
      </c>
      <c r="G3930" s="48">
        <v>3885</v>
      </c>
      <c r="H3930" s="48" t="s">
        <v>1467</v>
      </c>
      <c r="I3930" s="51" t="s">
        <v>2983</v>
      </c>
      <c r="J3930" s="63" t="s">
        <v>118</v>
      </c>
      <c r="K3930" s="58" t="s">
        <v>10</v>
      </c>
      <c r="L3930" s="31" t="s">
        <v>10</v>
      </c>
    </row>
    <row r="3931" spans="1:12" ht="15" customHeight="1" x14ac:dyDescent="0.25">
      <c r="A3931" s="34">
        <v>43052</v>
      </c>
      <c r="B3931" s="33" t="s">
        <v>3004</v>
      </c>
      <c r="C3931" s="157">
        <v>25</v>
      </c>
      <c r="D3931" s="39" t="s">
        <v>127</v>
      </c>
      <c r="E3931" s="47" t="s">
        <v>570</v>
      </c>
      <c r="F3931" s="209">
        <v>510</v>
      </c>
      <c r="G3931" s="48">
        <v>4228</v>
      </c>
      <c r="H3931" s="48" t="s">
        <v>1122</v>
      </c>
      <c r="I3931" s="51" t="s">
        <v>2983</v>
      </c>
      <c r="J3931" s="63" t="s">
        <v>118</v>
      </c>
      <c r="K3931" s="58" t="s">
        <v>10</v>
      </c>
      <c r="L3931" s="31" t="s">
        <v>10</v>
      </c>
    </row>
    <row r="3932" spans="1:12" ht="15" customHeight="1" x14ac:dyDescent="0.25">
      <c r="A3932" s="34">
        <v>43052</v>
      </c>
      <c r="B3932" s="33" t="s">
        <v>3004</v>
      </c>
      <c r="C3932" s="157">
        <v>25</v>
      </c>
      <c r="D3932" s="39" t="s">
        <v>127</v>
      </c>
      <c r="E3932" s="47" t="s">
        <v>570</v>
      </c>
      <c r="F3932" s="209">
        <v>1010</v>
      </c>
      <c r="G3932" s="48">
        <v>4439</v>
      </c>
      <c r="H3932" s="48" t="s">
        <v>716</v>
      </c>
      <c r="I3932" s="51" t="s">
        <v>2983</v>
      </c>
      <c r="J3932" s="63" t="s">
        <v>118</v>
      </c>
      <c r="K3932" s="58" t="s">
        <v>10</v>
      </c>
      <c r="L3932" s="31" t="s">
        <v>10</v>
      </c>
    </row>
    <row r="3933" spans="1:12" ht="15" customHeight="1" x14ac:dyDescent="0.25">
      <c r="A3933" s="34">
        <v>43052</v>
      </c>
      <c r="B3933" s="33" t="s">
        <v>3004</v>
      </c>
      <c r="C3933" s="157">
        <v>25</v>
      </c>
      <c r="D3933" s="39" t="s">
        <v>127</v>
      </c>
      <c r="E3933" s="47" t="s">
        <v>570</v>
      </c>
      <c r="F3933" s="212">
        <v>107</v>
      </c>
      <c r="G3933" s="48">
        <v>459</v>
      </c>
      <c r="H3933" s="48" t="s">
        <v>866</v>
      </c>
      <c r="I3933" s="51" t="s">
        <v>2983</v>
      </c>
      <c r="J3933" s="63" t="s">
        <v>118</v>
      </c>
      <c r="K3933" s="58" t="s">
        <v>10</v>
      </c>
      <c r="L3933" s="31" t="s">
        <v>10</v>
      </c>
    </row>
    <row r="3934" spans="1:12" ht="15" customHeight="1" x14ac:dyDescent="0.25">
      <c r="A3934" s="34">
        <v>43052</v>
      </c>
      <c r="B3934" s="33" t="s">
        <v>3004</v>
      </c>
      <c r="C3934" s="157">
        <v>25</v>
      </c>
      <c r="D3934" s="39" t="s">
        <v>127</v>
      </c>
      <c r="E3934" s="47" t="s">
        <v>570</v>
      </c>
      <c r="F3934" s="209">
        <v>510</v>
      </c>
      <c r="G3934" s="48">
        <v>3553</v>
      </c>
      <c r="H3934" s="48" t="s">
        <v>1468</v>
      </c>
      <c r="I3934" s="51" t="s">
        <v>2983</v>
      </c>
      <c r="J3934" s="63" t="s">
        <v>118</v>
      </c>
      <c r="K3934" s="58" t="s">
        <v>10</v>
      </c>
      <c r="L3934" s="31" t="s">
        <v>10</v>
      </c>
    </row>
    <row r="3935" spans="1:12" ht="15" customHeight="1" x14ac:dyDescent="0.25">
      <c r="A3935" s="34">
        <v>43052</v>
      </c>
      <c r="B3935" s="33" t="s">
        <v>3004</v>
      </c>
      <c r="C3935" s="157">
        <v>25</v>
      </c>
      <c r="D3935" s="39" t="s">
        <v>127</v>
      </c>
      <c r="E3935" s="47" t="s">
        <v>570</v>
      </c>
      <c r="F3935" s="212">
        <v>1515</v>
      </c>
      <c r="G3935" s="48">
        <v>4529</v>
      </c>
      <c r="H3935" s="48" t="s">
        <v>1469</v>
      </c>
      <c r="I3935" s="51" t="s">
        <v>2983</v>
      </c>
      <c r="J3935" s="63" t="s">
        <v>118</v>
      </c>
      <c r="K3935" s="58" t="s">
        <v>10</v>
      </c>
      <c r="L3935" s="31" t="s">
        <v>10</v>
      </c>
    </row>
    <row r="3936" spans="1:12" ht="15" customHeight="1" x14ac:dyDescent="0.25">
      <c r="A3936" s="34">
        <v>43052</v>
      </c>
      <c r="B3936" s="33" t="s">
        <v>3004</v>
      </c>
      <c r="C3936" s="157">
        <v>25</v>
      </c>
      <c r="D3936" s="39" t="s">
        <v>127</v>
      </c>
      <c r="E3936" s="47" t="s">
        <v>570</v>
      </c>
      <c r="F3936" s="209">
        <v>810</v>
      </c>
      <c r="G3936" s="48">
        <v>3155</v>
      </c>
      <c r="H3936" s="48" t="s">
        <v>1470</v>
      </c>
      <c r="I3936" s="51" t="s">
        <v>2983</v>
      </c>
      <c r="J3936" s="63" t="s">
        <v>118</v>
      </c>
      <c r="K3936" s="58" t="s">
        <v>10</v>
      </c>
      <c r="L3936" s="31" t="s">
        <v>10</v>
      </c>
    </row>
    <row r="3937" spans="1:12" ht="15" customHeight="1" x14ac:dyDescent="0.25">
      <c r="A3937" s="34">
        <v>43052</v>
      </c>
      <c r="B3937" s="33" t="s">
        <v>3004</v>
      </c>
      <c r="C3937" s="157">
        <v>25</v>
      </c>
      <c r="D3937" s="39" t="s">
        <v>127</v>
      </c>
      <c r="E3937" s="47" t="s">
        <v>570</v>
      </c>
      <c r="F3937" s="209">
        <v>510</v>
      </c>
      <c r="G3937" s="48">
        <v>4183</v>
      </c>
      <c r="H3937" s="48" t="s">
        <v>1471</v>
      </c>
      <c r="I3937" s="51" t="s">
        <v>2983</v>
      </c>
      <c r="J3937" s="63" t="s">
        <v>118</v>
      </c>
      <c r="K3937" s="58" t="s">
        <v>10</v>
      </c>
      <c r="L3937" s="31" t="s">
        <v>10</v>
      </c>
    </row>
    <row r="3938" spans="1:12" ht="15" customHeight="1" x14ac:dyDescent="0.25">
      <c r="A3938" s="34">
        <v>43052</v>
      </c>
      <c r="B3938" s="33" t="s">
        <v>3004</v>
      </c>
      <c r="C3938" s="157">
        <v>25</v>
      </c>
      <c r="D3938" s="39" t="s">
        <v>127</v>
      </c>
      <c r="E3938" s="47" t="s">
        <v>570</v>
      </c>
      <c r="F3938" s="209">
        <v>710</v>
      </c>
      <c r="G3938" s="48">
        <v>4562</v>
      </c>
      <c r="H3938" s="48" t="s">
        <v>1025</v>
      </c>
      <c r="I3938" s="51" t="s">
        <v>2983</v>
      </c>
      <c r="J3938" s="63" t="s">
        <v>118</v>
      </c>
      <c r="K3938" s="58" t="s">
        <v>10</v>
      </c>
      <c r="L3938" s="31" t="s">
        <v>10</v>
      </c>
    </row>
    <row r="3939" spans="1:12" ht="15" customHeight="1" x14ac:dyDescent="0.25">
      <c r="A3939" s="34">
        <v>43052</v>
      </c>
      <c r="B3939" s="33" t="s">
        <v>3004</v>
      </c>
      <c r="C3939" s="157">
        <v>25</v>
      </c>
      <c r="D3939" s="39" t="s">
        <v>127</v>
      </c>
      <c r="E3939" s="47" t="s">
        <v>570</v>
      </c>
      <c r="F3939" s="209">
        <v>510</v>
      </c>
      <c r="G3939" s="48">
        <v>4218</v>
      </c>
      <c r="H3939" s="48" t="s">
        <v>1472</v>
      </c>
      <c r="I3939" s="51" t="s">
        <v>2983</v>
      </c>
      <c r="J3939" s="63" t="s">
        <v>118</v>
      </c>
      <c r="K3939" s="58" t="s">
        <v>10</v>
      </c>
      <c r="L3939" s="31" t="s">
        <v>10</v>
      </c>
    </row>
    <row r="3940" spans="1:12" ht="15" customHeight="1" x14ac:dyDescent="0.25">
      <c r="A3940" s="34">
        <v>43052</v>
      </c>
      <c r="B3940" s="33" t="s">
        <v>3004</v>
      </c>
      <c r="C3940" s="157">
        <v>25</v>
      </c>
      <c r="D3940" s="39" t="s">
        <v>127</v>
      </c>
      <c r="E3940" s="47" t="s">
        <v>570</v>
      </c>
      <c r="F3940" s="209">
        <v>810</v>
      </c>
      <c r="G3940" s="48">
        <v>4732</v>
      </c>
      <c r="H3940" s="48" t="s">
        <v>1473</v>
      </c>
      <c r="I3940" s="51" t="s">
        <v>2983</v>
      </c>
      <c r="J3940" s="63" t="s">
        <v>118</v>
      </c>
      <c r="K3940" s="58" t="s">
        <v>10</v>
      </c>
      <c r="L3940" s="31" t="s">
        <v>10</v>
      </c>
    </row>
    <row r="3941" spans="1:12" ht="15" customHeight="1" x14ac:dyDescent="0.25">
      <c r="A3941" s="34">
        <v>43052</v>
      </c>
      <c r="B3941" s="33" t="s">
        <v>3004</v>
      </c>
      <c r="C3941" s="157">
        <v>25</v>
      </c>
      <c r="D3941" s="39" t="s">
        <v>127</v>
      </c>
      <c r="E3941" s="47" t="s">
        <v>570</v>
      </c>
      <c r="F3941" s="209">
        <v>510</v>
      </c>
      <c r="G3941" s="48">
        <v>3671</v>
      </c>
      <c r="H3941" s="48" t="s">
        <v>1474</v>
      </c>
      <c r="I3941" s="51" t="s">
        <v>2983</v>
      </c>
      <c r="J3941" s="63" t="s">
        <v>118</v>
      </c>
      <c r="K3941" s="58" t="s">
        <v>10</v>
      </c>
      <c r="L3941" s="31" t="s">
        <v>10</v>
      </c>
    </row>
    <row r="3942" spans="1:12" ht="15" customHeight="1" x14ac:dyDescent="0.25">
      <c r="A3942" s="34">
        <v>43052</v>
      </c>
      <c r="B3942" s="33" t="s">
        <v>3004</v>
      </c>
      <c r="C3942" s="157">
        <v>25</v>
      </c>
      <c r="D3942" s="39" t="s">
        <v>127</v>
      </c>
      <c r="E3942" s="47" t="s">
        <v>570</v>
      </c>
      <c r="F3942" s="209">
        <v>510</v>
      </c>
      <c r="G3942" s="48">
        <v>4057</v>
      </c>
      <c r="H3942" s="48" t="s">
        <v>1475</v>
      </c>
      <c r="I3942" s="51" t="s">
        <v>2983</v>
      </c>
      <c r="J3942" s="63" t="s">
        <v>118</v>
      </c>
      <c r="K3942" s="58" t="s">
        <v>10</v>
      </c>
      <c r="L3942" s="31" t="s">
        <v>10</v>
      </c>
    </row>
    <row r="3943" spans="1:12" ht="15" customHeight="1" x14ac:dyDescent="0.25">
      <c r="A3943" s="34">
        <v>43052</v>
      </c>
      <c r="B3943" s="33" t="s">
        <v>3004</v>
      </c>
      <c r="C3943" s="157">
        <v>25</v>
      </c>
      <c r="D3943" s="39" t="s">
        <v>127</v>
      </c>
      <c r="E3943" s="47" t="s">
        <v>570</v>
      </c>
      <c r="F3943" s="209">
        <v>610</v>
      </c>
      <c r="G3943" s="48">
        <v>4898</v>
      </c>
      <c r="H3943" s="48" t="s">
        <v>1476</v>
      </c>
      <c r="I3943" s="51" t="s">
        <v>2983</v>
      </c>
      <c r="J3943" s="63" t="s">
        <v>118</v>
      </c>
      <c r="K3943" s="58" t="s">
        <v>10</v>
      </c>
      <c r="L3943" s="31" t="s">
        <v>10</v>
      </c>
    </row>
    <row r="3944" spans="1:12" ht="15" customHeight="1" x14ac:dyDescent="0.25">
      <c r="A3944" s="34">
        <v>43052</v>
      </c>
      <c r="B3944" s="33" t="s">
        <v>3004</v>
      </c>
      <c r="C3944" s="157">
        <v>25</v>
      </c>
      <c r="D3944" s="39" t="s">
        <v>127</v>
      </c>
      <c r="E3944" s="47" t="s">
        <v>570</v>
      </c>
      <c r="F3944" s="209">
        <v>510</v>
      </c>
      <c r="G3944" s="48">
        <v>4466</v>
      </c>
      <c r="H3944" s="48" t="s">
        <v>1477</v>
      </c>
      <c r="I3944" s="51" t="s">
        <v>2983</v>
      </c>
      <c r="J3944" s="63" t="s">
        <v>118</v>
      </c>
      <c r="K3944" s="58" t="s">
        <v>10</v>
      </c>
      <c r="L3944" s="31" t="s">
        <v>10</v>
      </c>
    </row>
    <row r="3945" spans="1:12" ht="15" customHeight="1" x14ac:dyDescent="0.25">
      <c r="A3945" s="34">
        <v>43052</v>
      </c>
      <c r="B3945" s="33" t="s">
        <v>3004</v>
      </c>
      <c r="C3945" s="157">
        <v>25</v>
      </c>
      <c r="D3945" s="39" t="s">
        <v>127</v>
      </c>
      <c r="E3945" s="47" t="s">
        <v>570</v>
      </c>
      <c r="F3945" s="209">
        <v>610</v>
      </c>
      <c r="G3945" s="48">
        <v>4853</v>
      </c>
      <c r="H3945" s="48" t="s">
        <v>1478</v>
      </c>
      <c r="I3945" s="51" t="s">
        <v>2983</v>
      </c>
      <c r="J3945" s="63" t="s">
        <v>118</v>
      </c>
      <c r="K3945" s="58" t="s">
        <v>10</v>
      </c>
      <c r="L3945" s="31" t="s">
        <v>10</v>
      </c>
    </row>
    <row r="3946" spans="1:12" ht="15" customHeight="1" x14ac:dyDescent="0.25">
      <c r="A3946" s="34">
        <v>43052</v>
      </c>
      <c r="B3946" s="33" t="s">
        <v>3004</v>
      </c>
      <c r="C3946" s="157">
        <v>25</v>
      </c>
      <c r="D3946" s="39" t="s">
        <v>127</v>
      </c>
      <c r="E3946" s="47" t="s">
        <v>570</v>
      </c>
      <c r="F3946" s="209">
        <v>1010</v>
      </c>
      <c r="G3946" s="48">
        <v>4188</v>
      </c>
      <c r="H3946" s="48" t="s">
        <v>1479</v>
      </c>
      <c r="I3946" s="51" t="s">
        <v>2983</v>
      </c>
      <c r="J3946" s="63" t="s">
        <v>118</v>
      </c>
      <c r="K3946" s="58" t="s">
        <v>10</v>
      </c>
      <c r="L3946" s="31" t="s">
        <v>10</v>
      </c>
    </row>
    <row r="3947" spans="1:12" ht="15" customHeight="1" x14ac:dyDescent="0.25">
      <c r="A3947" s="34">
        <v>43052</v>
      </c>
      <c r="B3947" s="33" t="s">
        <v>3004</v>
      </c>
      <c r="C3947" s="157">
        <v>25</v>
      </c>
      <c r="D3947" s="39" t="s">
        <v>127</v>
      </c>
      <c r="E3947" s="47" t="s">
        <v>570</v>
      </c>
      <c r="F3947" s="209">
        <v>710</v>
      </c>
      <c r="G3947" s="48">
        <v>3765</v>
      </c>
      <c r="H3947" s="48" t="s">
        <v>1480</v>
      </c>
      <c r="I3947" s="51" t="s">
        <v>2983</v>
      </c>
      <c r="J3947" s="63" t="s">
        <v>118</v>
      </c>
      <c r="K3947" s="58" t="s">
        <v>10</v>
      </c>
      <c r="L3947" s="31" t="s">
        <v>10</v>
      </c>
    </row>
    <row r="3948" spans="1:12" ht="15" customHeight="1" x14ac:dyDescent="0.25">
      <c r="A3948" s="34">
        <v>43052</v>
      </c>
      <c r="B3948" s="33" t="s">
        <v>3004</v>
      </c>
      <c r="C3948" s="157">
        <v>25</v>
      </c>
      <c r="D3948" s="39" t="s">
        <v>127</v>
      </c>
      <c r="E3948" s="47" t="s">
        <v>570</v>
      </c>
      <c r="F3948" s="209">
        <v>510</v>
      </c>
      <c r="G3948" s="48">
        <v>3746</v>
      </c>
      <c r="H3948" s="48" t="s">
        <v>1481</v>
      </c>
      <c r="I3948" s="51" t="s">
        <v>2983</v>
      </c>
      <c r="J3948" s="63" t="s">
        <v>118</v>
      </c>
      <c r="K3948" s="58" t="s">
        <v>10</v>
      </c>
      <c r="L3948" s="31" t="s">
        <v>10</v>
      </c>
    </row>
    <row r="3949" spans="1:12" ht="15" customHeight="1" x14ac:dyDescent="0.25">
      <c r="A3949" s="34">
        <v>43052</v>
      </c>
      <c r="B3949" s="33" t="s">
        <v>3004</v>
      </c>
      <c r="C3949" s="157">
        <v>25</v>
      </c>
      <c r="D3949" s="39" t="s">
        <v>127</v>
      </c>
      <c r="E3949" s="47" t="s">
        <v>570</v>
      </c>
      <c r="F3949" s="209">
        <v>210</v>
      </c>
      <c r="G3949" s="48">
        <v>2872</v>
      </c>
      <c r="H3949" s="48" t="s">
        <v>897</v>
      </c>
      <c r="I3949" s="51" t="s">
        <v>2983</v>
      </c>
      <c r="J3949" s="63" t="s">
        <v>118</v>
      </c>
      <c r="K3949" s="58" t="s">
        <v>10</v>
      </c>
      <c r="L3949" s="31" t="s">
        <v>10</v>
      </c>
    </row>
    <row r="3950" spans="1:12" ht="15" customHeight="1" x14ac:dyDescent="0.25">
      <c r="A3950" s="34">
        <v>43052</v>
      </c>
      <c r="B3950" s="33" t="s">
        <v>3004</v>
      </c>
      <c r="C3950" s="157">
        <v>25</v>
      </c>
      <c r="D3950" s="39" t="s">
        <v>127</v>
      </c>
      <c r="E3950" s="47" t="s">
        <v>570</v>
      </c>
      <c r="F3950" s="209">
        <v>810</v>
      </c>
      <c r="G3950" s="48">
        <v>4752</v>
      </c>
      <c r="H3950" s="48" t="s">
        <v>1482</v>
      </c>
      <c r="I3950" s="51" t="s">
        <v>2983</v>
      </c>
      <c r="J3950" s="63" t="s">
        <v>118</v>
      </c>
      <c r="K3950" s="58" t="s">
        <v>10</v>
      </c>
      <c r="L3950" s="31" t="s">
        <v>10</v>
      </c>
    </row>
    <row r="3951" spans="1:12" ht="15" customHeight="1" x14ac:dyDescent="0.25">
      <c r="A3951" s="34">
        <v>43052</v>
      </c>
      <c r="B3951" s="33" t="s">
        <v>3004</v>
      </c>
      <c r="C3951" s="157">
        <v>25</v>
      </c>
      <c r="D3951" s="39" t="s">
        <v>127</v>
      </c>
      <c r="E3951" s="47" t="s">
        <v>570</v>
      </c>
      <c r="F3951" s="209">
        <v>510</v>
      </c>
      <c r="G3951" s="48">
        <v>4177</v>
      </c>
      <c r="H3951" s="48" t="s">
        <v>1483</v>
      </c>
      <c r="I3951" s="51" t="s">
        <v>2983</v>
      </c>
      <c r="J3951" s="63" t="s">
        <v>118</v>
      </c>
      <c r="K3951" s="58" t="s">
        <v>10</v>
      </c>
      <c r="L3951" s="31" t="s">
        <v>10</v>
      </c>
    </row>
    <row r="3952" spans="1:12" ht="15" customHeight="1" x14ac:dyDescent="0.25">
      <c r="A3952" s="34">
        <v>43052</v>
      </c>
      <c r="B3952" s="33" t="s">
        <v>3004</v>
      </c>
      <c r="C3952" s="157">
        <v>25</v>
      </c>
      <c r="D3952" s="39" t="s">
        <v>127</v>
      </c>
      <c r="E3952" s="47" t="s">
        <v>1484</v>
      </c>
      <c r="F3952" s="211">
        <v>2264</v>
      </c>
      <c r="G3952" s="48">
        <v>2589</v>
      </c>
      <c r="H3952" s="48" t="s">
        <v>726</v>
      </c>
      <c r="I3952" s="51" t="s">
        <v>2983</v>
      </c>
      <c r="J3952" s="63" t="s">
        <v>118</v>
      </c>
      <c r="K3952" s="64" t="s">
        <v>2216</v>
      </c>
      <c r="L3952" s="31" t="s">
        <v>2990</v>
      </c>
    </row>
    <row r="3953" spans="1:12" ht="15" customHeight="1" x14ac:dyDescent="0.25">
      <c r="A3953" s="34">
        <v>43052</v>
      </c>
      <c r="B3953" s="33" t="s">
        <v>3004</v>
      </c>
      <c r="C3953" s="157">
        <v>26</v>
      </c>
      <c r="D3953" s="49" t="s">
        <v>711</v>
      </c>
      <c r="E3953" s="39" t="s">
        <v>1485</v>
      </c>
      <c r="F3953" s="211">
        <v>700</v>
      </c>
      <c r="G3953" s="48">
        <v>4544</v>
      </c>
      <c r="H3953" s="48" t="s">
        <v>1486</v>
      </c>
      <c r="I3953" s="51" t="s">
        <v>2983</v>
      </c>
      <c r="J3953" s="63" t="s">
        <v>118</v>
      </c>
      <c r="K3953" s="64" t="s">
        <v>2216</v>
      </c>
      <c r="L3953" s="31" t="s">
        <v>2990</v>
      </c>
    </row>
    <row r="3954" spans="1:12" ht="15" customHeight="1" x14ac:dyDescent="0.25">
      <c r="A3954" s="34">
        <v>43052</v>
      </c>
      <c r="B3954" s="33" t="s">
        <v>3004</v>
      </c>
      <c r="C3954" s="157">
        <v>26</v>
      </c>
      <c r="D3954" s="49" t="s">
        <v>711</v>
      </c>
      <c r="E3954" s="39" t="s">
        <v>1487</v>
      </c>
      <c r="F3954" s="211">
        <v>308</v>
      </c>
      <c r="G3954" s="48">
        <v>4104</v>
      </c>
      <c r="H3954" s="48" t="s">
        <v>392</v>
      </c>
      <c r="I3954" s="51" t="s">
        <v>2983</v>
      </c>
      <c r="J3954" s="63" t="s">
        <v>118</v>
      </c>
      <c r="K3954" s="64" t="s">
        <v>2216</v>
      </c>
      <c r="L3954" s="31" t="s">
        <v>2990</v>
      </c>
    </row>
    <row r="3955" spans="1:12" ht="15" customHeight="1" x14ac:dyDescent="0.25">
      <c r="A3955" s="34">
        <v>43052</v>
      </c>
      <c r="B3955" s="33" t="s">
        <v>3004</v>
      </c>
      <c r="C3955" s="157">
        <v>27</v>
      </c>
      <c r="D3955" s="49" t="s">
        <v>682</v>
      </c>
      <c r="E3955" s="39" t="s">
        <v>1488</v>
      </c>
      <c r="F3955" s="211">
        <v>950</v>
      </c>
      <c r="G3955" s="48">
        <v>3333</v>
      </c>
      <c r="H3955" s="48" t="s">
        <v>1489</v>
      </c>
      <c r="I3955" s="51" t="s">
        <v>2983</v>
      </c>
      <c r="J3955" s="63" t="s">
        <v>118</v>
      </c>
      <c r="K3955" s="64" t="s">
        <v>2216</v>
      </c>
      <c r="L3955" s="31" t="s">
        <v>2990</v>
      </c>
    </row>
    <row r="3956" spans="1:12" ht="15" customHeight="1" x14ac:dyDescent="0.25">
      <c r="A3956" s="34">
        <v>43053</v>
      </c>
      <c r="B3956" s="33" t="s">
        <v>3004</v>
      </c>
      <c r="C3956" s="157">
        <v>22</v>
      </c>
      <c r="D3956" s="49" t="s">
        <v>140</v>
      </c>
      <c r="E3956" s="47" t="s">
        <v>1497</v>
      </c>
      <c r="F3956" s="200">
        <v>130</v>
      </c>
      <c r="G3956" s="48" t="s">
        <v>71</v>
      </c>
      <c r="H3956" s="48" t="s">
        <v>71</v>
      </c>
      <c r="I3956" s="51" t="s">
        <v>2983</v>
      </c>
      <c r="J3956" s="63" t="s">
        <v>142</v>
      </c>
      <c r="K3956" s="58" t="s">
        <v>2977</v>
      </c>
      <c r="L3956" s="31" t="s">
        <v>2989</v>
      </c>
    </row>
    <row r="3957" spans="1:12" ht="14.25" customHeight="1" x14ac:dyDescent="0.25">
      <c r="A3957" s="34">
        <v>43053</v>
      </c>
      <c r="B3957" s="33" t="s">
        <v>3004</v>
      </c>
      <c r="C3957" s="157">
        <v>28</v>
      </c>
      <c r="D3957" s="49" t="s">
        <v>1317</v>
      </c>
      <c r="E3957" s="47" t="s">
        <v>117</v>
      </c>
      <c r="F3957" s="211">
        <v>2487.5</v>
      </c>
      <c r="G3957" s="48">
        <v>4163</v>
      </c>
      <c r="H3957" s="48" t="s">
        <v>1494</v>
      </c>
      <c r="I3957" s="51" t="s">
        <v>2983</v>
      </c>
      <c r="J3957" s="63" t="s">
        <v>118</v>
      </c>
      <c r="K3957" s="64" t="s">
        <v>2216</v>
      </c>
      <c r="L3957" s="31" t="s">
        <v>2990</v>
      </c>
    </row>
    <row r="3958" spans="1:12" ht="14.25" customHeight="1" x14ac:dyDescent="0.25">
      <c r="A3958" s="34">
        <v>43053</v>
      </c>
      <c r="B3958" s="33" t="s">
        <v>3004</v>
      </c>
      <c r="C3958" s="157">
        <v>28</v>
      </c>
      <c r="D3958" s="49" t="s">
        <v>1317</v>
      </c>
      <c r="E3958" s="47" t="s">
        <v>117</v>
      </c>
      <c r="F3958" s="211">
        <v>108.5</v>
      </c>
      <c r="G3958" s="48"/>
      <c r="H3958" s="48"/>
      <c r="I3958" s="51" t="s">
        <v>2983</v>
      </c>
      <c r="J3958" s="63" t="s">
        <v>118</v>
      </c>
      <c r="K3958" s="64" t="s">
        <v>2216</v>
      </c>
      <c r="L3958" s="31" t="s">
        <v>2990</v>
      </c>
    </row>
    <row r="3959" spans="1:12" ht="15" customHeight="1" x14ac:dyDescent="0.25">
      <c r="A3959" s="34">
        <v>43053</v>
      </c>
      <c r="B3959" s="33" t="s">
        <v>3004</v>
      </c>
      <c r="C3959" s="157">
        <v>28</v>
      </c>
      <c r="D3959" s="49" t="s">
        <v>91</v>
      </c>
      <c r="E3959" s="47" t="s">
        <v>117</v>
      </c>
      <c r="F3959" s="211">
        <v>33.5</v>
      </c>
      <c r="G3959" s="48">
        <v>3587</v>
      </c>
      <c r="H3959" s="48" t="s">
        <v>670</v>
      </c>
      <c r="I3959" s="51" t="s">
        <v>2983</v>
      </c>
      <c r="J3959" s="63" t="s">
        <v>118</v>
      </c>
      <c r="K3959" s="64" t="s">
        <v>2216</v>
      </c>
      <c r="L3959" s="31" t="s">
        <v>2990</v>
      </c>
    </row>
    <row r="3960" spans="1:12" ht="15" customHeight="1" x14ac:dyDescent="0.25">
      <c r="A3960" s="34">
        <v>43053</v>
      </c>
      <c r="B3960" s="33" t="s">
        <v>3004</v>
      </c>
      <c r="C3960" s="157">
        <v>28</v>
      </c>
      <c r="D3960" s="49" t="s">
        <v>91</v>
      </c>
      <c r="E3960" s="47" t="s">
        <v>117</v>
      </c>
      <c r="F3960" s="211">
        <v>40</v>
      </c>
      <c r="G3960" s="48">
        <v>4486</v>
      </c>
      <c r="H3960" s="48" t="s">
        <v>1495</v>
      </c>
      <c r="I3960" s="51" t="s">
        <v>2983</v>
      </c>
      <c r="J3960" s="63" t="s">
        <v>118</v>
      </c>
      <c r="K3960" s="64" t="s">
        <v>2216</v>
      </c>
      <c r="L3960" s="31" t="s">
        <v>2990</v>
      </c>
    </row>
    <row r="3961" spans="1:12" ht="15" customHeight="1" x14ac:dyDescent="0.25">
      <c r="A3961" s="34">
        <v>43053</v>
      </c>
      <c r="B3961" s="33" t="s">
        <v>3004</v>
      </c>
      <c r="C3961" s="157">
        <v>28</v>
      </c>
      <c r="D3961" s="49" t="s">
        <v>91</v>
      </c>
      <c r="E3961" s="47" t="s">
        <v>117</v>
      </c>
      <c r="F3961" s="211">
        <v>197</v>
      </c>
      <c r="G3961" s="48">
        <v>1406</v>
      </c>
      <c r="H3961" s="48"/>
      <c r="I3961" s="51" t="s">
        <v>2983</v>
      </c>
      <c r="J3961" s="63" t="s">
        <v>118</v>
      </c>
      <c r="K3961" s="64" t="s">
        <v>2216</v>
      </c>
      <c r="L3961" s="31" t="s">
        <v>2990</v>
      </c>
    </row>
    <row r="3962" spans="1:12" ht="15" customHeight="1" x14ac:dyDescent="0.25">
      <c r="A3962" s="34">
        <v>43053</v>
      </c>
      <c r="B3962" s="33" t="s">
        <v>3004</v>
      </c>
      <c r="C3962" s="157">
        <v>28</v>
      </c>
      <c r="D3962" s="49" t="s">
        <v>91</v>
      </c>
      <c r="E3962" s="47" t="s">
        <v>117</v>
      </c>
      <c r="F3962" s="209">
        <v>210</v>
      </c>
      <c r="G3962" s="48">
        <v>3624</v>
      </c>
      <c r="H3962" s="48" t="s">
        <v>516</v>
      </c>
      <c r="I3962" s="51" t="s">
        <v>2983</v>
      </c>
      <c r="J3962" s="63" t="s">
        <v>118</v>
      </c>
      <c r="K3962" s="64" t="s">
        <v>2216</v>
      </c>
      <c r="L3962" s="31" t="s">
        <v>2990</v>
      </c>
    </row>
    <row r="3963" spans="1:12" ht="15" customHeight="1" x14ac:dyDescent="0.25">
      <c r="A3963" s="34">
        <v>43053</v>
      </c>
      <c r="B3963" s="33" t="s">
        <v>3004</v>
      </c>
      <c r="C3963" s="157">
        <v>28</v>
      </c>
      <c r="D3963" s="49" t="s">
        <v>91</v>
      </c>
      <c r="E3963" s="47" t="s">
        <v>117</v>
      </c>
      <c r="F3963" s="211">
        <v>180</v>
      </c>
      <c r="G3963" s="48">
        <v>3624</v>
      </c>
      <c r="H3963" s="48" t="s">
        <v>516</v>
      </c>
      <c r="I3963" s="51" t="s">
        <v>2983</v>
      </c>
      <c r="J3963" s="63" t="s">
        <v>118</v>
      </c>
      <c r="K3963" s="64" t="s">
        <v>2216</v>
      </c>
      <c r="L3963" s="31" t="s">
        <v>2990</v>
      </c>
    </row>
    <row r="3964" spans="1:12" ht="15" customHeight="1" x14ac:dyDescent="0.25">
      <c r="A3964" s="34">
        <v>43053</v>
      </c>
      <c r="B3964" s="33" t="s">
        <v>3004</v>
      </c>
      <c r="C3964" s="157">
        <v>28</v>
      </c>
      <c r="D3964" s="49" t="s">
        <v>91</v>
      </c>
      <c r="E3964" s="47" t="s">
        <v>117</v>
      </c>
      <c r="F3964" s="211">
        <v>29</v>
      </c>
      <c r="G3964" s="48">
        <v>3624</v>
      </c>
      <c r="H3964" s="48" t="s">
        <v>516</v>
      </c>
      <c r="I3964" s="51" t="s">
        <v>2983</v>
      </c>
      <c r="J3964" s="63" t="s">
        <v>118</v>
      </c>
      <c r="K3964" s="64" t="s">
        <v>2216</v>
      </c>
      <c r="L3964" s="31" t="s">
        <v>2990</v>
      </c>
    </row>
    <row r="3965" spans="1:12" ht="15" customHeight="1" x14ac:dyDescent="0.25">
      <c r="A3965" s="34">
        <v>43053</v>
      </c>
      <c r="B3965" s="33" t="s">
        <v>3004</v>
      </c>
      <c r="C3965" s="157">
        <v>28</v>
      </c>
      <c r="D3965" s="49" t="s">
        <v>91</v>
      </c>
      <c r="E3965" s="47" t="s">
        <v>117</v>
      </c>
      <c r="F3965" s="211">
        <v>177.5</v>
      </c>
      <c r="G3965" s="48">
        <v>4396</v>
      </c>
      <c r="H3965" s="48" t="s">
        <v>1132</v>
      </c>
      <c r="I3965" s="51" t="s">
        <v>2983</v>
      </c>
      <c r="J3965" s="63" t="s">
        <v>118</v>
      </c>
      <c r="K3965" s="64" t="s">
        <v>2216</v>
      </c>
      <c r="L3965" s="31" t="s">
        <v>2990</v>
      </c>
    </row>
    <row r="3966" spans="1:12" ht="15" customHeight="1" x14ac:dyDescent="0.25">
      <c r="A3966" s="34">
        <v>43053</v>
      </c>
      <c r="B3966" s="33" t="s">
        <v>3004</v>
      </c>
      <c r="C3966" s="157">
        <v>28</v>
      </c>
      <c r="D3966" s="49" t="s">
        <v>91</v>
      </c>
      <c r="E3966" s="47" t="s">
        <v>117</v>
      </c>
      <c r="F3966" s="211">
        <v>116</v>
      </c>
      <c r="G3966" s="48"/>
      <c r="H3966" s="48"/>
      <c r="I3966" s="51" t="s">
        <v>2983</v>
      </c>
      <c r="J3966" s="63" t="s">
        <v>118</v>
      </c>
      <c r="K3966" s="64" t="s">
        <v>2216</v>
      </c>
      <c r="L3966" s="31" t="s">
        <v>2990</v>
      </c>
    </row>
    <row r="3967" spans="1:12" ht="15" customHeight="1" x14ac:dyDescent="0.25">
      <c r="A3967" s="34">
        <v>43053</v>
      </c>
      <c r="B3967" s="33" t="s">
        <v>3004</v>
      </c>
      <c r="C3967" s="157">
        <v>28</v>
      </c>
      <c r="D3967" s="49" t="s">
        <v>91</v>
      </c>
      <c r="E3967" s="47" t="s">
        <v>117</v>
      </c>
      <c r="F3967" s="211">
        <v>780</v>
      </c>
      <c r="G3967" s="48"/>
      <c r="H3967" s="48"/>
      <c r="I3967" s="51" t="s">
        <v>2983</v>
      </c>
      <c r="J3967" s="63" t="s">
        <v>118</v>
      </c>
      <c r="K3967" s="64" t="s">
        <v>2216</v>
      </c>
      <c r="L3967" s="31" t="s">
        <v>2990</v>
      </c>
    </row>
    <row r="3968" spans="1:12" ht="15" customHeight="1" x14ac:dyDescent="0.25">
      <c r="A3968" s="34">
        <v>43053</v>
      </c>
      <c r="B3968" s="33" t="s">
        <v>3004</v>
      </c>
      <c r="C3968" s="157">
        <v>28</v>
      </c>
      <c r="D3968" s="49" t="s">
        <v>91</v>
      </c>
      <c r="E3968" s="47" t="s">
        <v>117</v>
      </c>
      <c r="F3968" s="211">
        <v>660</v>
      </c>
      <c r="G3968" s="48"/>
      <c r="H3968" s="48"/>
      <c r="I3968" s="51" t="s">
        <v>2983</v>
      </c>
      <c r="J3968" s="63" t="s">
        <v>118</v>
      </c>
      <c r="K3968" s="64" t="s">
        <v>2216</v>
      </c>
      <c r="L3968" s="31" t="s">
        <v>2990</v>
      </c>
    </row>
    <row r="3969" spans="1:12" ht="15" customHeight="1" x14ac:dyDescent="0.25">
      <c r="A3969" s="34">
        <v>43053</v>
      </c>
      <c r="B3969" s="33" t="s">
        <v>3004</v>
      </c>
      <c r="C3969" s="157">
        <v>28</v>
      </c>
      <c r="D3969" s="49" t="s">
        <v>534</v>
      </c>
      <c r="E3969" s="47" t="s">
        <v>117</v>
      </c>
      <c r="F3969" s="211">
        <v>10945</v>
      </c>
      <c r="G3969" s="48">
        <v>3509</v>
      </c>
      <c r="H3969" s="48" t="s">
        <v>1496</v>
      </c>
      <c r="I3969" s="51" t="s">
        <v>2983</v>
      </c>
      <c r="J3969" s="63" t="s">
        <v>118</v>
      </c>
      <c r="K3969" s="64" t="s">
        <v>2216</v>
      </c>
      <c r="L3969" s="31" t="s">
        <v>2990</v>
      </c>
    </row>
    <row r="3970" spans="1:12" ht="15" customHeight="1" x14ac:dyDescent="0.25">
      <c r="A3970" s="34">
        <v>43054</v>
      </c>
      <c r="B3970" s="33" t="s">
        <v>3004</v>
      </c>
      <c r="C3970" s="157">
        <v>23</v>
      </c>
      <c r="D3970" s="49" t="s">
        <v>1498</v>
      </c>
      <c r="E3970" s="47" t="s">
        <v>1499</v>
      </c>
      <c r="F3970" s="200">
        <v>3054</v>
      </c>
      <c r="G3970" s="48" t="s">
        <v>71</v>
      </c>
      <c r="H3970" s="48" t="s">
        <v>71</v>
      </c>
      <c r="I3970" s="51" t="s">
        <v>2983</v>
      </c>
      <c r="J3970" s="63" t="s">
        <v>142</v>
      </c>
      <c r="K3970" s="58" t="s">
        <v>46</v>
      </c>
      <c r="L3970" s="31" t="s">
        <v>46</v>
      </c>
    </row>
    <row r="3971" spans="1:12" ht="15" customHeight="1" x14ac:dyDescent="0.25">
      <c r="A3971" s="34">
        <v>43054</v>
      </c>
      <c r="B3971" s="33" t="s">
        <v>3004</v>
      </c>
      <c r="C3971" s="157">
        <v>30</v>
      </c>
      <c r="D3971" s="49" t="s">
        <v>362</v>
      </c>
      <c r="E3971" s="47" t="s">
        <v>1500</v>
      </c>
      <c r="F3971" s="200">
        <v>850</v>
      </c>
      <c r="G3971" s="48">
        <v>4503</v>
      </c>
      <c r="H3971" s="48" t="s">
        <v>1349</v>
      </c>
      <c r="I3971" s="51" t="s">
        <v>2983</v>
      </c>
      <c r="J3971" s="63" t="s">
        <v>118</v>
      </c>
      <c r="K3971" s="64" t="s">
        <v>2216</v>
      </c>
      <c r="L3971" s="31" t="s">
        <v>2990</v>
      </c>
    </row>
    <row r="3972" spans="1:12" ht="15" customHeight="1" x14ac:dyDescent="0.25">
      <c r="A3972" s="34">
        <v>43054</v>
      </c>
      <c r="B3972" s="33" t="s">
        <v>3004</v>
      </c>
      <c r="C3972" s="157">
        <v>30</v>
      </c>
      <c r="D3972" s="49" t="s">
        <v>362</v>
      </c>
      <c r="E3972" s="47" t="s">
        <v>1500</v>
      </c>
      <c r="F3972" s="200">
        <v>1700</v>
      </c>
      <c r="G3972" s="48">
        <v>4873</v>
      </c>
      <c r="H3972" s="48"/>
      <c r="I3972" s="51" t="s">
        <v>2983</v>
      </c>
      <c r="J3972" s="63" t="s">
        <v>118</v>
      </c>
      <c r="K3972" s="64" t="s">
        <v>2216</v>
      </c>
      <c r="L3972" s="31" t="s">
        <v>2990</v>
      </c>
    </row>
    <row r="3973" spans="1:12" ht="15" customHeight="1" x14ac:dyDescent="0.25">
      <c r="A3973" s="34">
        <v>43054</v>
      </c>
      <c r="B3973" s="33" t="s">
        <v>3004</v>
      </c>
      <c r="C3973" s="157">
        <v>31</v>
      </c>
      <c r="D3973" s="49" t="s">
        <v>127</v>
      </c>
      <c r="E3973" s="39" t="s">
        <v>452</v>
      </c>
      <c r="F3973" s="200">
        <v>400</v>
      </c>
      <c r="G3973" s="48">
        <v>2451</v>
      </c>
      <c r="H3973" s="48" t="s">
        <v>461</v>
      </c>
      <c r="I3973" s="51" t="s">
        <v>2983</v>
      </c>
      <c r="J3973" s="63" t="s">
        <v>118</v>
      </c>
      <c r="K3973" s="64" t="s">
        <v>2216</v>
      </c>
      <c r="L3973" s="31" t="s">
        <v>2990</v>
      </c>
    </row>
    <row r="3974" spans="1:12" ht="15" customHeight="1" x14ac:dyDescent="0.25">
      <c r="A3974" s="34">
        <v>43054</v>
      </c>
      <c r="B3974" s="33" t="s">
        <v>3004</v>
      </c>
      <c r="C3974" s="157">
        <v>31</v>
      </c>
      <c r="D3974" s="49" t="s">
        <v>127</v>
      </c>
      <c r="E3974" s="39" t="s">
        <v>452</v>
      </c>
      <c r="F3974" s="200">
        <v>480</v>
      </c>
      <c r="G3974" s="48">
        <v>2957</v>
      </c>
      <c r="H3974" s="48" t="s">
        <v>1444</v>
      </c>
      <c r="I3974" s="51" t="s">
        <v>2983</v>
      </c>
      <c r="J3974" s="63" t="s">
        <v>118</v>
      </c>
      <c r="K3974" s="64" t="s">
        <v>2216</v>
      </c>
      <c r="L3974" s="31" t="s">
        <v>2990</v>
      </c>
    </row>
    <row r="3975" spans="1:12" ht="15" customHeight="1" x14ac:dyDescent="0.25">
      <c r="A3975" s="34">
        <v>43054</v>
      </c>
      <c r="B3975" s="33" t="s">
        <v>3004</v>
      </c>
      <c r="C3975" s="157">
        <v>31</v>
      </c>
      <c r="D3975" s="49" t="s">
        <v>127</v>
      </c>
      <c r="E3975" s="39" t="s">
        <v>1151</v>
      </c>
      <c r="F3975" s="200">
        <v>660</v>
      </c>
      <c r="G3975" s="48">
        <v>1281</v>
      </c>
      <c r="H3975" s="48" t="s">
        <v>463</v>
      </c>
      <c r="I3975" s="51" t="s">
        <v>2983</v>
      </c>
      <c r="J3975" s="63" t="s">
        <v>118</v>
      </c>
      <c r="K3975" s="64" t="s">
        <v>2216</v>
      </c>
      <c r="L3975" s="31" t="s">
        <v>2990</v>
      </c>
    </row>
    <row r="3976" spans="1:12" ht="15" customHeight="1" x14ac:dyDescent="0.25">
      <c r="A3976" s="34">
        <v>43054</v>
      </c>
      <c r="B3976" s="33" t="s">
        <v>3004</v>
      </c>
      <c r="C3976" s="157">
        <v>31</v>
      </c>
      <c r="D3976" s="49" t="s">
        <v>127</v>
      </c>
      <c r="E3976" s="39" t="s">
        <v>452</v>
      </c>
      <c r="F3976" s="200">
        <v>1200</v>
      </c>
      <c r="G3976" s="48">
        <v>2380</v>
      </c>
      <c r="H3976" s="48" t="s">
        <v>1501</v>
      </c>
      <c r="I3976" s="51" t="s">
        <v>2983</v>
      </c>
      <c r="J3976" s="63" t="s">
        <v>118</v>
      </c>
      <c r="K3976" s="64" t="s">
        <v>2216</v>
      </c>
      <c r="L3976" s="31" t="s">
        <v>2990</v>
      </c>
    </row>
    <row r="3977" spans="1:12" ht="15" customHeight="1" x14ac:dyDescent="0.25">
      <c r="A3977" s="34">
        <v>43054</v>
      </c>
      <c r="B3977" s="33" t="s">
        <v>3004</v>
      </c>
      <c r="C3977" s="157">
        <v>32</v>
      </c>
      <c r="D3977" s="49" t="s">
        <v>209</v>
      </c>
      <c r="E3977" s="47" t="s">
        <v>117</v>
      </c>
      <c r="F3977" s="200">
        <v>5447.5</v>
      </c>
      <c r="G3977" s="48">
        <v>3397</v>
      </c>
      <c r="H3977" s="48" t="s">
        <v>1356</v>
      </c>
      <c r="I3977" s="51" t="s">
        <v>2983</v>
      </c>
      <c r="J3977" s="63" t="s">
        <v>118</v>
      </c>
      <c r="K3977" s="64" t="s">
        <v>2216</v>
      </c>
      <c r="L3977" s="31" t="s">
        <v>2990</v>
      </c>
    </row>
    <row r="3978" spans="1:12" ht="15" customHeight="1" x14ac:dyDescent="0.25">
      <c r="A3978" s="34">
        <v>43054</v>
      </c>
      <c r="B3978" s="33" t="s">
        <v>3004</v>
      </c>
      <c r="C3978" s="157">
        <v>32</v>
      </c>
      <c r="D3978" s="49" t="s">
        <v>209</v>
      </c>
      <c r="E3978" s="47" t="s">
        <v>117</v>
      </c>
      <c r="F3978" s="200">
        <v>172.5</v>
      </c>
      <c r="G3978" s="48"/>
      <c r="H3978" s="48"/>
      <c r="I3978" s="51" t="s">
        <v>2983</v>
      </c>
      <c r="J3978" s="63" t="s">
        <v>118</v>
      </c>
      <c r="K3978" s="64" t="s">
        <v>2216</v>
      </c>
      <c r="L3978" s="31" t="s">
        <v>2990</v>
      </c>
    </row>
    <row r="3979" spans="1:12" ht="15" customHeight="1" x14ac:dyDescent="0.25">
      <c r="A3979" s="34">
        <v>43055</v>
      </c>
      <c r="B3979" s="33" t="s">
        <v>3004</v>
      </c>
      <c r="C3979" s="157">
        <v>33</v>
      </c>
      <c r="D3979" s="49" t="s">
        <v>127</v>
      </c>
      <c r="E3979" s="39" t="s">
        <v>1502</v>
      </c>
      <c r="F3979" s="202">
        <v>600</v>
      </c>
      <c r="G3979" s="48">
        <v>4735</v>
      </c>
      <c r="H3979" s="48" t="s">
        <v>1503</v>
      </c>
      <c r="I3979" s="51" t="s">
        <v>2983</v>
      </c>
      <c r="J3979" s="63" t="s">
        <v>118</v>
      </c>
      <c r="K3979" s="64" t="s">
        <v>2216</v>
      </c>
      <c r="L3979" s="31" t="s">
        <v>2990</v>
      </c>
    </row>
    <row r="3980" spans="1:12" ht="15" customHeight="1" x14ac:dyDescent="0.25">
      <c r="A3980" s="34">
        <v>43055</v>
      </c>
      <c r="B3980" s="33" t="s">
        <v>3004</v>
      </c>
      <c r="C3980" s="157">
        <v>33</v>
      </c>
      <c r="D3980" s="49" t="s">
        <v>127</v>
      </c>
      <c r="E3980" s="39" t="s">
        <v>928</v>
      </c>
      <c r="F3980" s="202">
        <v>600</v>
      </c>
      <c r="G3980" s="48">
        <v>5072</v>
      </c>
      <c r="H3980" s="48" t="s">
        <v>1504</v>
      </c>
      <c r="I3980" s="51" t="s">
        <v>2983</v>
      </c>
      <c r="J3980" s="63" t="s">
        <v>118</v>
      </c>
      <c r="K3980" s="64" t="s">
        <v>2216</v>
      </c>
      <c r="L3980" s="31" t="s">
        <v>2990</v>
      </c>
    </row>
    <row r="3981" spans="1:12" ht="15" customHeight="1" x14ac:dyDescent="0.25">
      <c r="A3981" s="34">
        <v>43055</v>
      </c>
      <c r="B3981" s="33" t="s">
        <v>3004</v>
      </c>
      <c r="C3981" s="157">
        <v>33</v>
      </c>
      <c r="D3981" s="49" t="s">
        <v>127</v>
      </c>
      <c r="E3981" s="39" t="s">
        <v>1505</v>
      </c>
      <c r="F3981" s="202">
        <v>1086</v>
      </c>
      <c r="G3981" s="48">
        <v>3260</v>
      </c>
      <c r="H3981" s="48" t="s">
        <v>1075</v>
      </c>
      <c r="I3981" s="51" t="s">
        <v>2983</v>
      </c>
      <c r="J3981" s="63" t="s">
        <v>118</v>
      </c>
      <c r="K3981" s="64" t="s">
        <v>2216</v>
      </c>
      <c r="L3981" s="31" t="s">
        <v>2990</v>
      </c>
    </row>
    <row r="3982" spans="1:12" ht="15" customHeight="1" x14ac:dyDescent="0.25">
      <c r="A3982" s="34">
        <v>43055</v>
      </c>
      <c r="B3982" s="33" t="s">
        <v>3004</v>
      </c>
      <c r="C3982" s="157">
        <v>34</v>
      </c>
      <c r="D3982" s="49" t="s">
        <v>711</v>
      </c>
      <c r="E3982" s="39" t="s">
        <v>1506</v>
      </c>
      <c r="F3982" s="200">
        <v>700</v>
      </c>
      <c r="G3982" s="48">
        <v>2860</v>
      </c>
      <c r="H3982" s="48" t="s">
        <v>630</v>
      </c>
      <c r="I3982" s="51" t="s">
        <v>2983</v>
      </c>
      <c r="J3982" s="63" t="s">
        <v>118</v>
      </c>
      <c r="K3982" s="64" t="s">
        <v>2216</v>
      </c>
      <c r="L3982" s="31" t="s">
        <v>2990</v>
      </c>
    </row>
    <row r="3983" spans="1:12" ht="15" customHeight="1" x14ac:dyDescent="0.25">
      <c r="A3983" s="34">
        <v>43055</v>
      </c>
      <c r="B3983" s="33" t="s">
        <v>3004</v>
      </c>
      <c r="C3983" s="157">
        <v>34</v>
      </c>
      <c r="D3983" s="49" t="s">
        <v>711</v>
      </c>
      <c r="E3983" s="39" t="s">
        <v>541</v>
      </c>
      <c r="F3983" s="200">
        <v>2250</v>
      </c>
      <c r="G3983" s="48">
        <v>1812</v>
      </c>
      <c r="H3983" s="48" t="s">
        <v>849</v>
      </c>
      <c r="I3983" s="51" t="s">
        <v>2983</v>
      </c>
      <c r="J3983" s="63" t="s">
        <v>118</v>
      </c>
      <c r="K3983" s="64" t="s">
        <v>2216</v>
      </c>
      <c r="L3983" s="31" t="s">
        <v>2990</v>
      </c>
    </row>
    <row r="3984" spans="1:12" ht="15" customHeight="1" x14ac:dyDescent="0.25">
      <c r="A3984" s="34">
        <v>43055</v>
      </c>
      <c r="B3984" s="33" t="s">
        <v>3004</v>
      </c>
      <c r="C3984" s="157">
        <v>34</v>
      </c>
      <c r="D3984" s="49" t="s">
        <v>711</v>
      </c>
      <c r="E3984" s="39" t="s">
        <v>614</v>
      </c>
      <c r="F3984" s="200">
        <v>600</v>
      </c>
      <c r="G3984" s="48">
        <v>3949</v>
      </c>
      <c r="H3984" s="48" t="s">
        <v>1507</v>
      </c>
      <c r="I3984" s="51" t="s">
        <v>2983</v>
      </c>
      <c r="J3984" s="63" t="s">
        <v>118</v>
      </c>
      <c r="K3984" s="64" t="s">
        <v>2216</v>
      </c>
      <c r="L3984" s="31" t="s">
        <v>2990</v>
      </c>
    </row>
    <row r="3985" spans="1:12" ht="15" customHeight="1" x14ac:dyDescent="0.25">
      <c r="A3985" s="34">
        <v>43055</v>
      </c>
      <c r="B3985" s="33" t="s">
        <v>3004</v>
      </c>
      <c r="C3985" s="157">
        <v>34</v>
      </c>
      <c r="D3985" s="49" t="s">
        <v>711</v>
      </c>
      <c r="E3985" s="39" t="s">
        <v>1508</v>
      </c>
      <c r="F3985" s="200">
        <v>600</v>
      </c>
      <c r="G3985" s="48">
        <v>4869</v>
      </c>
      <c r="H3985" s="48" t="s">
        <v>1509</v>
      </c>
      <c r="I3985" s="51" t="s">
        <v>2983</v>
      </c>
      <c r="J3985" s="63" t="s">
        <v>118</v>
      </c>
      <c r="K3985" s="64" t="s">
        <v>2216</v>
      </c>
      <c r="L3985" s="31" t="s">
        <v>2990</v>
      </c>
    </row>
    <row r="3986" spans="1:12" ht="15" customHeight="1" x14ac:dyDescent="0.25">
      <c r="A3986" s="34">
        <v>43055</v>
      </c>
      <c r="B3986" s="33" t="s">
        <v>3004</v>
      </c>
      <c r="C3986" s="157">
        <v>34</v>
      </c>
      <c r="D3986" s="49" t="s">
        <v>711</v>
      </c>
      <c r="E3986" s="39" t="s">
        <v>1510</v>
      </c>
      <c r="F3986" s="200">
        <v>750.75</v>
      </c>
      <c r="G3986" s="48">
        <v>5088</v>
      </c>
      <c r="H3986" s="48" t="s">
        <v>1511</v>
      </c>
      <c r="I3986" s="51" t="s">
        <v>2983</v>
      </c>
      <c r="J3986" s="63" t="s">
        <v>118</v>
      </c>
      <c r="K3986" s="64" t="s">
        <v>2216</v>
      </c>
      <c r="L3986" s="31" t="s">
        <v>2990</v>
      </c>
    </row>
    <row r="3987" spans="1:12" ht="15" customHeight="1" x14ac:dyDescent="0.25">
      <c r="A3987" s="34">
        <v>43055</v>
      </c>
      <c r="B3987" s="33" t="s">
        <v>3004</v>
      </c>
      <c r="C3987" s="157">
        <v>34</v>
      </c>
      <c r="D3987" s="49" t="s">
        <v>711</v>
      </c>
      <c r="E3987" s="39" t="s">
        <v>541</v>
      </c>
      <c r="F3987" s="200">
        <v>225</v>
      </c>
      <c r="G3987" s="48">
        <v>2860</v>
      </c>
      <c r="H3987" s="48" t="s">
        <v>630</v>
      </c>
      <c r="I3987" s="51" t="s">
        <v>2983</v>
      </c>
      <c r="J3987" s="63" t="s">
        <v>118</v>
      </c>
      <c r="K3987" s="64" t="s">
        <v>2216</v>
      </c>
      <c r="L3987" s="31" t="s">
        <v>2990</v>
      </c>
    </row>
    <row r="3988" spans="1:12" ht="15" customHeight="1" x14ac:dyDescent="0.25">
      <c r="A3988" s="34">
        <v>43055</v>
      </c>
      <c r="B3988" s="33" t="s">
        <v>3004</v>
      </c>
      <c r="C3988" s="157">
        <v>34</v>
      </c>
      <c r="D3988" s="49" t="s">
        <v>711</v>
      </c>
      <c r="E3988" s="39" t="s">
        <v>1512</v>
      </c>
      <c r="F3988" s="200">
        <v>720</v>
      </c>
      <c r="G3988" s="48">
        <v>1601</v>
      </c>
      <c r="H3988" s="48" t="s">
        <v>1513</v>
      </c>
      <c r="I3988" s="51" t="s">
        <v>2983</v>
      </c>
      <c r="J3988" s="63" t="s">
        <v>118</v>
      </c>
      <c r="K3988" s="64" t="s">
        <v>2216</v>
      </c>
      <c r="L3988" s="31" t="s">
        <v>2990</v>
      </c>
    </row>
    <row r="3989" spans="1:12" ht="15" customHeight="1" x14ac:dyDescent="0.25">
      <c r="A3989" s="34">
        <v>43055</v>
      </c>
      <c r="B3989" s="33" t="s">
        <v>3004</v>
      </c>
      <c r="C3989" s="157">
        <v>35</v>
      </c>
      <c r="D3989" s="49" t="s">
        <v>682</v>
      </c>
      <c r="E3989" s="39" t="s">
        <v>1514</v>
      </c>
      <c r="F3989" s="200">
        <v>3500</v>
      </c>
      <c r="G3989" s="48">
        <v>2540</v>
      </c>
      <c r="H3989" s="48" t="s">
        <v>1515</v>
      </c>
      <c r="I3989" s="51" t="s">
        <v>2983</v>
      </c>
      <c r="J3989" s="63" t="s">
        <v>118</v>
      </c>
      <c r="K3989" s="64" t="s">
        <v>2216</v>
      </c>
      <c r="L3989" s="31" t="s">
        <v>2990</v>
      </c>
    </row>
    <row r="3990" spans="1:12" ht="15" customHeight="1" x14ac:dyDescent="0.25">
      <c r="A3990" s="34">
        <v>43055</v>
      </c>
      <c r="B3990" s="33" t="s">
        <v>3004</v>
      </c>
      <c r="C3990" s="157">
        <v>35</v>
      </c>
      <c r="D3990" s="49" t="s">
        <v>682</v>
      </c>
      <c r="E3990" s="39" t="s">
        <v>1516</v>
      </c>
      <c r="F3990" s="200">
        <v>11045</v>
      </c>
      <c r="G3990" s="48">
        <v>4773</v>
      </c>
      <c r="H3990" s="48" t="s">
        <v>1517</v>
      </c>
      <c r="I3990" s="51" t="s">
        <v>2983</v>
      </c>
      <c r="J3990" s="63" t="s">
        <v>118</v>
      </c>
      <c r="K3990" s="64" t="s">
        <v>2216</v>
      </c>
      <c r="L3990" s="31" t="s">
        <v>2990</v>
      </c>
    </row>
    <row r="3991" spans="1:12" ht="15" customHeight="1" x14ac:dyDescent="0.25">
      <c r="A3991" s="34">
        <v>43055</v>
      </c>
      <c r="B3991" s="33" t="s">
        <v>3004</v>
      </c>
      <c r="C3991" s="157">
        <v>35</v>
      </c>
      <c r="D3991" s="49" t="s">
        <v>682</v>
      </c>
      <c r="E3991" s="39" t="s">
        <v>452</v>
      </c>
      <c r="F3991" s="200">
        <v>520</v>
      </c>
      <c r="G3991" s="48">
        <v>1453</v>
      </c>
      <c r="H3991" s="48" t="s">
        <v>458</v>
      </c>
      <c r="I3991" s="51" t="s">
        <v>2983</v>
      </c>
      <c r="J3991" s="63" t="s">
        <v>118</v>
      </c>
      <c r="K3991" s="64" t="s">
        <v>2216</v>
      </c>
      <c r="L3991" s="31" t="s">
        <v>2990</v>
      </c>
    </row>
    <row r="3992" spans="1:12" ht="15" customHeight="1" x14ac:dyDescent="0.25">
      <c r="A3992" s="34">
        <v>43055</v>
      </c>
      <c r="B3992" s="33" t="s">
        <v>3004</v>
      </c>
      <c r="C3992" s="157">
        <v>35</v>
      </c>
      <c r="D3992" s="49" t="s">
        <v>682</v>
      </c>
      <c r="E3992" s="39" t="s">
        <v>454</v>
      </c>
      <c r="F3992" s="200">
        <v>1527.5</v>
      </c>
      <c r="G3992" s="48">
        <v>2373</v>
      </c>
      <c r="H3992" s="48" t="s">
        <v>1170</v>
      </c>
      <c r="I3992" s="51" t="s">
        <v>2983</v>
      </c>
      <c r="J3992" s="63" t="s">
        <v>118</v>
      </c>
      <c r="K3992" s="64" t="s">
        <v>2216</v>
      </c>
      <c r="L3992" s="31" t="s">
        <v>2990</v>
      </c>
    </row>
    <row r="3993" spans="1:12" ht="15" customHeight="1" x14ac:dyDescent="0.25">
      <c r="A3993" s="34">
        <v>43055</v>
      </c>
      <c r="B3993" s="33" t="s">
        <v>3004</v>
      </c>
      <c r="C3993" s="157">
        <v>35</v>
      </c>
      <c r="D3993" s="49" t="s">
        <v>682</v>
      </c>
      <c r="E3993" s="39" t="s">
        <v>1163</v>
      </c>
      <c r="F3993" s="200">
        <v>600</v>
      </c>
      <c r="G3993" s="48">
        <v>1934</v>
      </c>
      <c r="H3993" s="48" t="s">
        <v>1159</v>
      </c>
      <c r="I3993" s="51" t="s">
        <v>2983</v>
      </c>
      <c r="J3993" s="63" t="s">
        <v>118</v>
      </c>
      <c r="K3993" s="64" t="s">
        <v>2216</v>
      </c>
      <c r="L3993" s="31" t="s">
        <v>2990</v>
      </c>
    </row>
    <row r="3994" spans="1:12" ht="15" customHeight="1" x14ac:dyDescent="0.25">
      <c r="A3994" s="34">
        <v>43055</v>
      </c>
      <c r="B3994" s="33" t="s">
        <v>3004</v>
      </c>
      <c r="C3994" s="157">
        <v>35</v>
      </c>
      <c r="D3994" s="49" t="s">
        <v>682</v>
      </c>
      <c r="E3994" s="39" t="s">
        <v>452</v>
      </c>
      <c r="F3994" s="200">
        <v>1800</v>
      </c>
      <c r="G3994" s="48">
        <v>3158</v>
      </c>
      <c r="H3994" s="48" t="s">
        <v>1165</v>
      </c>
      <c r="I3994" s="51" t="s">
        <v>2983</v>
      </c>
      <c r="J3994" s="63" t="s">
        <v>118</v>
      </c>
      <c r="K3994" s="64" t="s">
        <v>2216</v>
      </c>
      <c r="L3994" s="31" t="s">
        <v>2990</v>
      </c>
    </row>
    <row r="3995" spans="1:12" ht="15" customHeight="1" x14ac:dyDescent="0.25">
      <c r="A3995" s="34">
        <v>43055</v>
      </c>
      <c r="B3995" s="33" t="s">
        <v>3004</v>
      </c>
      <c r="C3995" s="157">
        <v>35</v>
      </c>
      <c r="D3995" s="49" t="s">
        <v>682</v>
      </c>
      <c r="E3995" s="39" t="s">
        <v>1163</v>
      </c>
      <c r="F3995" s="200">
        <v>360</v>
      </c>
      <c r="G3995" s="48">
        <v>936</v>
      </c>
      <c r="H3995" s="48" t="s">
        <v>1164</v>
      </c>
      <c r="I3995" s="51" t="s">
        <v>2983</v>
      </c>
      <c r="J3995" s="63" t="s">
        <v>118</v>
      </c>
      <c r="K3995" s="64" t="s">
        <v>2216</v>
      </c>
      <c r="L3995" s="31" t="s">
        <v>2990</v>
      </c>
    </row>
    <row r="3996" spans="1:12" ht="15" customHeight="1" x14ac:dyDescent="0.25">
      <c r="A3996" s="34">
        <v>43055</v>
      </c>
      <c r="B3996" s="33" t="s">
        <v>3004</v>
      </c>
      <c r="C3996" s="157">
        <v>35</v>
      </c>
      <c r="D3996" s="49" t="s">
        <v>682</v>
      </c>
      <c r="E3996" s="39" t="s">
        <v>452</v>
      </c>
      <c r="F3996" s="200">
        <v>1200</v>
      </c>
      <c r="G3996" s="48">
        <v>1049</v>
      </c>
      <c r="H3996" s="48" t="s">
        <v>1518</v>
      </c>
      <c r="I3996" s="51" t="s">
        <v>2983</v>
      </c>
      <c r="J3996" s="63" t="s">
        <v>118</v>
      </c>
      <c r="K3996" s="64" t="s">
        <v>2216</v>
      </c>
      <c r="L3996" s="31" t="s">
        <v>2990</v>
      </c>
    </row>
    <row r="3997" spans="1:12" ht="15" customHeight="1" x14ac:dyDescent="0.25">
      <c r="A3997" s="34">
        <v>43055</v>
      </c>
      <c r="B3997" s="33" t="s">
        <v>3004</v>
      </c>
      <c r="C3997" s="157">
        <v>35</v>
      </c>
      <c r="D3997" s="49" t="s">
        <v>682</v>
      </c>
      <c r="E3997" s="39" t="s">
        <v>454</v>
      </c>
      <c r="F3997" s="200">
        <v>1200</v>
      </c>
      <c r="G3997" s="48">
        <v>449</v>
      </c>
      <c r="H3997" s="48" t="s">
        <v>465</v>
      </c>
      <c r="I3997" s="51" t="s">
        <v>2983</v>
      </c>
      <c r="J3997" s="63" t="s">
        <v>118</v>
      </c>
      <c r="K3997" s="64" t="s">
        <v>2216</v>
      </c>
      <c r="L3997" s="31" t="s">
        <v>2990</v>
      </c>
    </row>
    <row r="3998" spans="1:12" ht="15" customHeight="1" x14ac:dyDescent="0.25">
      <c r="A3998" s="131">
        <v>43057</v>
      </c>
      <c r="B3998" s="144" t="s">
        <v>3004</v>
      </c>
      <c r="C3998" s="158">
        <v>3</v>
      </c>
      <c r="D3998" s="133"/>
      <c r="E3998" s="136" t="s">
        <v>3251</v>
      </c>
      <c r="F3998" s="203">
        <v>100</v>
      </c>
      <c r="G3998" s="134"/>
      <c r="H3998" s="134"/>
      <c r="I3998" s="141" t="s">
        <v>2983</v>
      </c>
      <c r="J3998" s="141" t="s">
        <v>142</v>
      </c>
      <c r="K3998" s="135" t="s">
        <v>2989</v>
      </c>
      <c r="L3998" s="135"/>
    </row>
    <row r="3999" spans="1:12" ht="15" customHeight="1" x14ac:dyDescent="0.25">
      <c r="A3999" s="34">
        <v>43057</v>
      </c>
      <c r="B3999" s="33" t="s">
        <v>3004</v>
      </c>
      <c r="C3999" s="157">
        <v>24</v>
      </c>
      <c r="D3999" s="49" t="s">
        <v>63</v>
      </c>
      <c r="E3999" s="49" t="s">
        <v>1521</v>
      </c>
      <c r="F3999" s="200">
        <v>500</v>
      </c>
      <c r="G3999" s="58" t="s">
        <v>71</v>
      </c>
      <c r="H3999" s="51" t="s">
        <v>71</v>
      </c>
      <c r="I3999" s="51" t="s">
        <v>2983</v>
      </c>
      <c r="J3999" s="63" t="s">
        <v>142</v>
      </c>
      <c r="K3999" s="58" t="s">
        <v>2977</v>
      </c>
      <c r="L3999" s="31" t="s">
        <v>2989</v>
      </c>
    </row>
    <row r="4000" spans="1:12" ht="15" customHeight="1" x14ac:dyDescent="0.25">
      <c r="A4000" s="34">
        <v>43057</v>
      </c>
      <c r="B4000" s="33" t="s">
        <v>3004</v>
      </c>
      <c r="C4000" s="157">
        <v>25</v>
      </c>
      <c r="D4000" s="49" t="s">
        <v>177</v>
      </c>
      <c r="E4000" s="47" t="s">
        <v>1523</v>
      </c>
      <c r="F4000" s="200">
        <v>100</v>
      </c>
      <c r="G4000" s="48" t="s">
        <v>71</v>
      </c>
      <c r="H4000" s="48" t="s">
        <v>71</v>
      </c>
      <c r="I4000" s="51" t="s">
        <v>2983</v>
      </c>
      <c r="J4000" s="63" t="s">
        <v>142</v>
      </c>
      <c r="K4000" s="135" t="s">
        <v>2989</v>
      </c>
      <c r="L4000" s="31" t="s">
        <v>2975</v>
      </c>
    </row>
    <row r="4001" spans="1:12" ht="15" customHeight="1" x14ac:dyDescent="0.25">
      <c r="A4001" s="34">
        <v>43057</v>
      </c>
      <c r="B4001" s="33" t="s">
        <v>3004</v>
      </c>
      <c r="C4001" s="157">
        <v>36</v>
      </c>
      <c r="D4001" s="49" t="s">
        <v>91</v>
      </c>
      <c r="E4001" s="49" t="s">
        <v>117</v>
      </c>
      <c r="F4001" s="200">
        <v>520</v>
      </c>
      <c r="G4001" s="58">
        <v>4169</v>
      </c>
      <c r="H4001" s="51" t="s">
        <v>1519</v>
      </c>
      <c r="I4001" s="51" t="s">
        <v>2983</v>
      </c>
      <c r="J4001" s="63" t="s">
        <v>118</v>
      </c>
      <c r="K4001" s="64" t="s">
        <v>2216</v>
      </c>
      <c r="L4001" s="31" t="s">
        <v>2990</v>
      </c>
    </row>
    <row r="4002" spans="1:12" ht="15" customHeight="1" x14ac:dyDescent="0.25">
      <c r="A4002" s="34">
        <v>43057</v>
      </c>
      <c r="B4002" s="33" t="s">
        <v>3004</v>
      </c>
      <c r="C4002" s="157">
        <v>36</v>
      </c>
      <c r="D4002" s="49" t="s">
        <v>91</v>
      </c>
      <c r="E4002" s="49" t="s">
        <v>117</v>
      </c>
      <c r="F4002" s="200">
        <v>40.5</v>
      </c>
      <c r="G4002" s="58">
        <v>4930</v>
      </c>
      <c r="H4002" s="51"/>
      <c r="I4002" s="51" t="s">
        <v>2983</v>
      </c>
      <c r="J4002" s="63" t="s">
        <v>118</v>
      </c>
      <c r="K4002" s="64" t="s">
        <v>2216</v>
      </c>
      <c r="L4002" s="31" t="s">
        <v>2990</v>
      </c>
    </row>
    <row r="4003" spans="1:12" ht="15" customHeight="1" x14ac:dyDescent="0.25">
      <c r="A4003" s="34">
        <v>43057</v>
      </c>
      <c r="B4003" s="33" t="s">
        <v>3004</v>
      </c>
      <c r="C4003" s="157">
        <v>36</v>
      </c>
      <c r="D4003" s="49" t="s">
        <v>91</v>
      </c>
      <c r="E4003" s="49" t="s">
        <v>117</v>
      </c>
      <c r="F4003" s="200">
        <v>72</v>
      </c>
      <c r="G4003" s="58">
        <v>4405</v>
      </c>
      <c r="H4003" s="48" t="s">
        <v>1520</v>
      </c>
      <c r="I4003" s="51" t="s">
        <v>2983</v>
      </c>
      <c r="J4003" s="63" t="s">
        <v>118</v>
      </c>
      <c r="K4003" s="64" t="s">
        <v>2216</v>
      </c>
      <c r="L4003" s="31" t="s">
        <v>2990</v>
      </c>
    </row>
    <row r="4004" spans="1:12" ht="15" customHeight="1" x14ac:dyDescent="0.25">
      <c r="A4004" s="34">
        <v>43057</v>
      </c>
      <c r="B4004" s="33" t="s">
        <v>3004</v>
      </c>
      <c r="C4004" s="157">
        <v>36</v>
      </c>
      <c r="D4004" s="49" t="s">
        <v>1346</v>
      </c>
      <c r="E4004" s="47" t="s">
        <v>117</v>
      </c>
      <c r="F4004" s="200">
        <v>5448</v>
      </c>
      <c r="G4004" s="48"/>
      <c r="H4004" s="48"/>
      <c r="I4004" s="51" t="s">
        <v>2983</v>
      </c>
      <c r="J4004" s="63" t="s">
        <v>118</v>
      </c>
      <c r="K4004" s="64" t="s">
        <v>2216</v>
      </c>
      <c r="L4004" s="31" t="s">
        <v>2990</v>
      </c>
    </row>
    <row r="4005" spans="1:12" ht="15" customHeight="1" x14ac:dyDescent="0.25">
      <c r="A4005" s="34">
        <v>43057</v>
      </c>
      <c r="B4005" s="33" t="s">
        <v>3004</v>
      </c>
      <c r="C4005" s="157">
        <v>37</v>
      </c>
      <c r="D4005" s="49" t="s">
        <v>1522</v>
      </c>
      <c r="E4005" s="49" t="s">
        <v>1451</v>
      </c>
      <c r="F4005" s="200">
        <v>600</v>
      </c>
      <c r="G4005" s="58">
        <v>1828</v>
      </c>
      <c r="H4005" s="51" t="s">
        <v>1522</v>
      </c>
      <c r="I4005" s="51" t="s">
        <v>2983</v>
      </c>
      <c r="J4005" s="63" t="s">
        <v>118</v>
      </c>
      <c r="K4005" s="58" t="s">
        <v>10</v>
      </c>
      <c r="L4005" s="31" t="s">
        <v>10</v>
      </c>
    </row>
    <row r="4006" spans="1:12" ht="15" customHeight="1" x14ac:dyDescent="0.25">
      <c r="A4006" s="34">
        <v>43058</v>
      </c>
      <c r="B4006" s="33" t="s">
        <v>3004</v>
      </c>
      <c r="C4006" s="157">
        <v>38</v>
      </c>
      <c r="D4006" s="49" t="s">
        <v>127</v>
      </c>
      <c r="E4006" s="39" t="s">
        <v>1526</v>
      </c>
      <c r="F4006" s="200">
        <v>2476</v>
      </c>
      <c r="G4006" s="48">
        <v>4775</v>
      </c>
      <c r="H4006" s="48" t="s">
        <v>1527</v>
      </c>
      <c r="I4006" s="51" t="s">
        <v>2983</v>
      </c>
      <c r="J4006" s="63" t="s">
        <v>118</v>
      </c>
      <c r="K4006" s="64" t="s">
        <v>2216</v>
      </c>
      <c r="L4006" s="31" t="s">
        <v>2990</v>
      </c>
    </row>
    <row r="4007" spans="1:12" ht="15" customHeight="1" x14ac:dyDescent="0.25">
      <c r="A4007" s="34">
        <v>43058</v>
      </c>
      <c r="B4007" s="33" t="s">
        <v>3004</v>
      </c>
      <c r="C4007" s="157">
        <v>39</v>
      </c>
      <c r="D4007" s="49" t="s">
        <v>682</v>
      </c>
      <c r="E4007" s="39" t="s">
        <v>277</v>
      </c>
      <c r="F4007" s="200">
        <v>750</v>
      </c>
      <c r="G4007" s="48">
        <v>4116</v>
      </c>
      <c r="H4007" s="48" t="s">
        <v>359</v>
      </c>
      <c r="I4007" s="51" t="s">
        <v>2983</v>
      </c>
      <c r="J4007" s="63" t="s">
        <v>118</v>
      </c>
      <c r="K4007" s="64" t="s">
        <v>2216</v>
      </c>
      <c r="L4007" s="31" t="s">
        <v>2990</v>
      </c>
    </row>
    <row r="4008" spans="1:12" ht="15" customHeight="1" x14ac:dyDescent="0.25">
      <c r="A4008" s="34">
        <v>43058</v>
      </c>
      <c r="B4008" s="33" t="s">
        <v>3004</v>
      </c>
      <c r="C4008" s="157">
        <v>39</v>
      </c>
      <c r="D4008" s="49" t="s">
        <v>682</v>
      </c>
      <c r="E4008" s="39" t="s">
        <v>1528</v>
      </c>
      <c r="F4008" s="200">
        <v>1280</v>
      </c>
      <c r="G4008" s="48">
        <v>1320</v>
      </c>
      <c r="H4008" s="48" t="s">
        <v>393</v>
      </c>
      <c r="I4008" s="51" t="s">
        <v>2983</v>
      </c>
      <c r="J4008" s="63" t="s">
        <v>118</v>
      </c>
      <c r="K4008" s="64" t="s">
        <v>2216</v>
      </c>
      <c r="L4008" s="31" t="s">
        <v>2990</v>
      </c>
    </row>
    <row r="4009" spans="1:12" ht="15" customHeight="1" x14ac:dyDescent="0.25">
      <c r="A4009" s="34">
        <v>43058</v>
      </c>
      <c r="B4009" s="33" t="s">
        <v>3004</v>
      </c>
      <c r="C4009" s="157">
        <v>39</v>
      </c>
      <c r="D4009" s="49" t="s">
        <v>682</v>
      </c>
      <c r="E4009" s="39" t="s">
        <v>790</v>
      </c>
      <c r="F4009" s="200">
        <v>350</v>
      </c>
      <c r="G4009" s="48">
        <v>5045</v>
      </c>
      <c r="H4009" s="48"/>
      <c r="I4009" s="51" t="s">
        <v>2983</v>
      </c>
      <c r="J4009" s="63" t="s">
        <v>118</v>
      </c>
      <c r="K4009" s="64" t="s">
        <v>2216</v>
      </c>
      <c r="L4009" s="31" t="s">
        <v>2990</v>
      </c>
    </row>
    <row r="4010" spans="1:12" ht="15" customHeight="1" x14ac:dyDescent="0.25">
      <c r="A4010" s="34">
        <v>43058</v>
      </c>
      <c r="B4010" s="33" t="s">
        <v>3004</v>
      </c>
      <c r="C4010" s="157">
        <v>39</v>
      </c>
      <c r="D4010" s="49" t="s">
        <v>682</v>
      </c>
      <c r="E4010" s="39" t="s">
        <v>258</v>
      </c>
      <c r="F4010" s="200">
        <v>300</v>
      </c>
      <c r="G4010" s="48">
        <v>4448</v>
      </c>
      <c r="H4010" s="48" t="s">
        <v>1446</v>
      </c>
      <c r="I4010" s="51" t="s">
        <v>2983</v>
      </c>
      <c r="J4010" s="63" t="s">
        <v>118</v>
      </c>
      <c r="K4010" s="58" t="s">
        <v>10</v>
      </c>
      <c r="L4010" s="31" t="s">
        <v>10</v>
      </c>
    </row>
    <row r="4011" spans="1:12" ht="15" customHeight="1" x14ac:dyDescent="0.25">
      <c r="A4011" s="34">
        <v>43058</v>
      </c>
      <c r="B4011" s="33" t="s">
        <v>3004</v>
      </c>
      <c r="C4011" s="157">
        <v>40</v>
      </c>
      <c r="D4011" s="49" t="s">
        <v>1374</v>
      </c>
      <c r="E4011" s="47" t="s">
        <v>117</v>
      </c>
      <c r="F4011" s="200">
        <v>80</v>
      </c>
      <c r="G4011" s="48">
        <v>1486</v>
      </c>
      <c r="H4011" s="48" t="s">
        <v>1235</v>
      </c>
      <c r="I4011" s="51" t="s">
        <v>2983</v>
      </c>
      <c r="J4011" s="63" t="s">
        <v>118</v>
      </c>
      <c r="K4011" s="64" t="s">
        <v>2216</v>
      </c>
      <c r="L4011" s="31" t="s">
        <v>2990</v>
      </c>
    </row>
    <row r="4012" spans="1:12" ht="15" customHeight="1" x14ac:dyDescent="0.25">
      <c r="A4012" s="34">
        <v>43058</v>
      </c>
      <c r="B4012" s="33" t="s">
        <v>3004</v>
      </c>
      <c r="C4012" s="157">
        <v>40</v>
      </c>
      <c r="D4012" s="49" t="s">
        <v>1374</v>
      </c>
      <c r="E4012" s="47" t="s">
        <v>117</v>
      </c>
      <c r="F4012" s="200">
        <v>126.6</v>
      </c>
      <c r="G4012" s="48">
        <v>3904</v>
      </c>
      <c r="H4012" s="48" t="s">
        <v>1524</v>
      </c>
      <c r="I4012" s="51" t="s">
        <v>2983</v>
      </c>
      <c r="J4012" s="63" t="s">
        <v>118</v>
      </c>
      <c r="K4012" s="64" t="s">
        <v>2216</v>
      </c>
      <c r="L4012" s="31" t="s">
        <v>2990</v>
      </c>
    </row>
    <row r="4013" spans="1:12" ht="15" customHeight="1" x14ac:dyDescent="0.25">
      <c r="A4013" s="34">
        <v>43058</v>
      </c>
      <c r="B4013" s="33" t="s">
        <v>3004</v>
      </c>
      <c r="C4013" s="157">
        <v>40</v>
      </c>
      <c r="D4013" s="49" t="s">
        <v>1374</v>
      </c>
      <c r="E4013" s="47" t="s">
        <v>117</v>
      </c>
      <c r="F4013" s="200">
        <v>55.65</v>
      </c>
      <c r="G4013" s="48">
        <v>3345</v>
      </c>
      <c r="H4013" s="48" t="s">
        <v>1308</v>
      </c>
      <c r="I4013" s="51" t="s">
        <v>2983</v>
      </c>
      <c r="J4013" s="63" t="s">
        <v>118</v>
      </c>
      <c r="K4013" s="64" t="s">
        <v>2216</v>
      </c>
      <c r="L4013" s="31" t="s">
        <v>2990</v>
      </c>
    </row>
    <row r="4014" spans="1:12" ht="15" customHeight="1" x14ac:dyDescent="0.25">
      <c r="A4014" s="34">
        <v>43058</v>
      </c>
      <c r="B4014" s="33" t="s">
        <v>3004</v>
      </c>
      <c r="C4014" s="157">
        <v>40</v>
      </c>
      <c r="D4014" s="49" t="s">
        <v>1374</v>
      </c>
      <c r="E4014" s="47" t="s">
        <v>117</v>
      </c>
      <c r="F4014" s="200">
        <v>39.75</v>
      </c>
      <c r="G4014" s="48">
        <v>3904</v>
      </c>
      <c r="H4014" s="48" t="s">
        <v>1524</v>
      </c>
      <c r="I4014" s="51" t="s">
        <v>2983</v>
      </c>
      <c r="J4014" s="63" t="s">
        <v>118</v>
      </c>
      <c r="K4014" s="64" t="s">
        <v>2216</v>
      </c>
      <c r="L4014" s="31" t="s">
        <v>2990</v>
      </c>
    </row>
    <row r="4015" spans="1:12" ht="15" customHeight="1" x14ac:dyDescent="0.25">
      <c r="A4015" s="34">
        <v>43058</v>
      </c>
      <c r="B4015" s="33" t="s">
        <v>3004</v>
      </c>
      <c r="C4015" s="157">
        <v>40</v>
      </c>
      <c r="D4015" s="49" t="s">
        <v>1374</v>
      </c>
      <c r="E4015" s="47" t="s">
        <v>117</v>
      </c>
      <c r="F4015" s="200">
        <v>128.25</v>
      </c>
      <c r="G4015" s="48">
        <v>3720</v>
      </c>
      <c r="H4015" s="48" t="s">
        <v>1525</v>
      </c>
      <c r="I4015" s="51" t="s">
        <v>2983</v>
      </c>
      <c r="J4015" s="63" t="s">
        <v>118</v>
      </c>
      <c r="K4015" s="64" t="s">
        <v>2216</v>
      </c>
      <c r="L4015" s="31" t="s">
        <v>2990</v>
      </c>
    </row>
    <row r="4016" spans="1:12" ht="15" customHeight="1" x14ac:dyDescent="0.25">
      <c r="A4016" s="34">
        <v>43058</v>
      </c>
      <c r="B4016" s="33" t="s">
        <v>3004</v>
      </c>
      <c r="C4016" s="157">
        <v>40</v>
      </c>
      <c r="D4016" s="49" t="s">
        <v>1374</v>
      </c>
      <c r="E4016" s="47" t="s">
        <v>117</v>
      </c>
      <c r="F4016" s="200">
        <v>225</v>
      </c>
      <c r="G4016" s="48"/>
      <c r="H4016" s="48"/>
      <c r="I4016" s="51" t="s">
        <v>2983</v>
      </c>
      <c r="J4016" s="63" t="s">
        <v>118</v>
      </c>
      <c r="K4016" s="64" t="s">
        <v>2216</v>
      </c>
      <c r="L4016" s="31" t="s">
        <v>2990</v>
      </c>
    </row>
    <row r="4017" spans="1:12" ht="15" customHeight="1" x14ac:dyDescent="0.25">
      <c r="A4017" s="34">
        <v>43058</v>
      </c>
      <c r="B4017" s="33" t="s">
        <v>3004</v>
      </c>
      <c r="C4017" s="157">
        <v>40</v>
      </c>
      <c r="D4017" s="49" t="s">
        <v>1374</v>
      </c>
      <c r="E4017" s="47" t="s">
        <v>117</v>
      </c>
      <c r="F4017" s="200">
        <v>75</v>
      </c>
      <c r="G4017" s="48"/>
      <c r="H4017" s="48"/>
      <c r="I4017" s="51" t="s">
        <v>2983</v>
      </c>
      <c r="J4017" s="63" t="s">
        <v>118</v>
      </c>
      <c r="K4017" s="64" t="s">
        <v>2216</v>
      </c>
      <c r="L4017" s="31" t="s">
        <v>2990</v>
      </c>
    </row>
    <row r="4018" spans="1:12" ht="15" customHeight="1" x14ac:dyDescent="0.25">
      <c r="A4018" s="34">
        <v>43058</v>
      </c>
      <c r="B4018" s="33" t="s">
        <v>3004</v>
      </c>
      <c r="C4018" s="157">
        <v>40</v>
      </c>
      <c r="D4018" s="49" t="s">
        <v>1374</v>
      </c>
      <c r="E4018" s="47" t="s">
        <v>117</v>
      </c>
      <c r="F4018" s="200">
        <v>121.5</v>
      </c>
      <c r="G4018" s="48"/>
      <c r="H4018" s="48"/>
      <c r="I4018" s="51" t="s">
        <v>2983</v>
      </c>
      <c r="J4018" s="63" t="s">
        <v>118</v>
      </c>
      <c r="K4018" s="64" t="s">
        <v>2216</v>
      </c>
      <c r="L4018" s="31" t="s">
        <v>2990</v>
      </c>
    </row>
    <row r="4019" spans="1:12" ht="15" customHeight="1" x14ac:dyDescent="0.25">
      <c r="A4019" s="34">
        <v>43058</v>
      </c>
      <c r="B4019" s="33" t="s">
        <v>3004</v>
      </c>
      <c r="C4019" s="157">
        <v>40</v>
      </c>
      <c r="D4019" s="49" t="s">
        <v>1374</v>
      </c>
      <c r="E4019" s="47" t="s">
        <v>117</v>
      </c>
      <c r="F4019" s="200">
        <v>135</v>
      </c>
      <c r="G4019" s="48"/>
      <c r="H4019" s="48"/>
      <c r="I4019" s="51" t="s">
        <v>2983</v>
      </c>
      <c r="J4019" s="63" t="s">
        <v>118</v>
      </c>
      <c r="K4019" s="64" t="s">
        <v>2216</v>
      </c>
      <c r="L4019" s="31" t="s">
        <v>2990</v>
      </c>
    </row>
    <row r="4020" spans="1:12" ht="15" customHeight="1" x14ac:dyDescent="0.25">
      <c r="A4020" s="34">
        <v>43058</v>
      </c>
      <c r="B4020" s="33" t="s">
        <v>3004</v>
      </c>
      <c r="C4020" s="157">
        <v>40</v>
      </c>
      <c r="D4020" s="49" t="s">
        <v>1374</v>
      </c>
      <c r="E4020" s="47" t="s">
        <v>117</v>
      </c>
      <c r="F4020" s="200">
        <v>58.5</v>
      </c>
      <c r="G4020" s="48"/>
      <c r="H4020" s="48"/>
      <c r="I4020" s="51" t="s">
        <v>2983</v>
      </c>
      <c r="J4020" s="63" t="s">
        <v>118</v>
      </c>
      <c r="K4020" s="64" t="s">
        <v>2216</v>
      </c>
      <c r="L4020" s="31" t="s">
        <v>2990</v>
      </c>
    </row>
    <row r="4021" spans="1:12" ht="15" customHeight="1" x14ac:dyDescent="0.25">
      <c r="A4021" s="131">
        <v>43059</v>
      </c>
      <c r="B4021" s="144" t="s">
        <v>3004</v>
      </c>
      <c r="C4021" s="158">
        <v>4</v>
      </c>
      <c r="D4021" s="133"/>
      <c r="E4021" s="136" t="s">
        <v>3260</v>
      </c>
      <c r="F4021" s="203">
        <v>330</v>
      </c>
      <c r="G4021" s="134"/>
      <c r="H4021" s="134"/>
      <c r="I4021" s="141" t="s">
        <v>2983</v>
      </c>
      <c r="J4021" s="141" t="s">
        <v>142</v>
      </c>
      <c r="K4021" s="135" t="s">
        <v>2989</v>
      </c>
      <c r="L4021" s="135"/>
    </row>
    <row r="4022" spans="1:12" ht="15" customHeight="1" x14ac:dyDescent="0.25">
      <c r="A4022" s="131">
        <v>43059</v>
      </c>
      <c r="B4022" s="144" t="s">
        <v>3004</v>
      </c>
      <c r="C4022" s="158">
        <v>7</v>
      </c>
      <c r="D4022" s="133"/>
      <c r="E4022" s="136" t="s">
        <v>3259</v>
      </c>
      <c r="F4022" s="203">
        <v>268</v>
      </c>
      <c r="G4022" s="134"/>
      <c r="H4022" s="134"/>
      <c r="I4022" s="141" t="s">
        <v>2983</v>
      </c>
      <c r="J4022" s="141" t="s">
        <v>142</v>
      </c>
      <c r="K4022" s="135" t="s">
        <v>2989</v>
      </c>
      <c r="L4022" s="135"/>
    </row>
    <row r="4023" spans="1:12" ht="15" customHeight="1" x14ac:dyDescent="0.25">
      <c r="A4023" s="34">
        <v>43059</v>
      </c>
      <c r="B4023" s="33" t="s">
        <v>3004</v>
      </c>
      <c r="C4023" s="157">
        <v>41</v>
      </c>
      <c r="D4023" s="49" t="s">
        <v>127</v>
      </c>
      <c r="E4023" s="47" t="s">
        <v>1529</v>
      </c>
      <c r="F4023" s="200">
        <v>2190.5</v>
      </c>
      <c r="G4023" s="48">
        <v>3587</v>
      </c>
      <c r="H4023" s="48" t="s">
        <v>1106</v>
      </c>
      <c r="I4023" s="51" t="s">
        <v>2983</v>
      </c>
      <c r="J4023" s="63" t="s">
        <v>118</v>
      </c>
      <c r="K4023" s="64" t="s">
        <v>2216</v>
      </c>
      <c r="L4023" s="31" t="s">
        <v>2990</v>
      </c>
    </row>
    <row r="4024" spans="1:12" ht="15" customHeight="1" x14ac:dyDescent="0.25">
      <c r="A4024" s="34">
        <v>43059</v>
      </c>
      <c r="B4024" s="33" t="s">
        <v>3004</v>
      </c>
      <c r="C4024" s="157">
        <v>41</v>
      </c>
      <c r="D4024" s="49" t="s">
        <v>127</v>
      </c>
      <c r="E4024" s="47" t="s">
        <v>1034</v>
      </c>
      <c r="F4024" s="200">
        <v>181.5</v>
      </c>
      <c r="G4024" s="48">
        <v>2958</v>
      </c>
      <c r="H4024" s="48" t="s">
        <v>129</v>
      </c>
      <c r="I4024" s="51" t="s">
        <v>2983</v>
      </c>
      <c r="J4024" s="63" t="s">
        <v>118</v>
      </c>
      <c r="K4024" s="64" t="s">
        <v>2216</v>
      </c>
      <c r="L4024" s="31" t="s">
        <v>2990</v>
      </c>
    </row>
    <row r="4025" spans="1:12" ht="15" customHeight="1" x14ac:dyDescent="0.25">
      <c r="A4025" s="34">
        <v>43059</v>
      </c>
      <c r="B4025" s="33" t="s">
        <v>3004</v>
      </c>
      <c r="C4025" s="157">
        <v>41</v>
      </c>
      <c r="D4025" s="49" t="s">
        <v>127</v>
      </c>
      <c r="E4025" s="47" t="s">
        <v>1530</v>
      </c>
      <c r="F4025" s="200">
        <v>510</v>
      </c>
      <c r="G4025" s="48">
        <v>1758</v>
      </c>
      <c r="H4025" s="48" t="s">
        <v>1531</v>
      </c>
      <c r="I4025" s="51" t="s">
        <v>2983</v>
      </c>
      <c r="J4025" s="63" t="s">
        <v>118</v>
      </c>
      <c r="K4025" s="64" t="s">
        <v>2216</v>
      </c>
      <c r="L4025" s="31" t="s">
        <v>2990</v>
      </c>
    </row>
    <row r="4026" spans="1:12" ht="15" customHeight="1" x14ac:dyDescent="0.25">
      <c r="A4026" s="34">
        <v>43059</v>
      </c>
      <c r="B4026" s="33" t="s">
        <v>3004</v>
      </c>
      <c r="C4026" s="157">
        <v>41</v>
      </c>
      <c r="D4026" s="49" t="s">
        <v>127</v>
      </c>
      <c r="E4026" s="47" t="s">
        <v>1530</v>
      </c>
      <c r="F4026" s="200">
        <v>280</v>
      </c>
      <c r="G4026" s="48"/>
      <c r="H4026" s="48" t="s">
        <v>392</v>
      </c>
      <c r="I4026" s="51" t="s">
        <v>2983</v>
      </c>
      <c r="J4026" s="63" t="s">
        <v>118</v>
      </c>
      <c r="K4026" s="64" t="s">
        <v>2216</v>
      </c>
      <c r="L4026" s="31" t="s">
        <v>2990</v>
      </c>
    </row>
    <row r="4027" spans="1:12" ht="15" customHeight="1" x14ac:dyDescent="0.25">
      <c r="A4027" s="34">
        <v>43059</v>
      </c>
      <c r="B4027" s="33" t="s">
        <v>3004</v>
      </c>
      <c r="C4027" s="157">
        <v>41</v>
      </c>
      <c r="D4027" s="49" t="s">
        <v>127</v>
      </c>
      <c r="E4027" s="47" t="s">
        <v>1532</v>
      </c>
      <c r="F4027" s="200">
        <v>5000</v>
      </c>
      <c r="G4027" s="48">
        <v>4775</v>
      </c>
      <c r="H4027" s="48" t="s">
        <v>1527</v>
      </c>
      <c r="I4027" s="51" t="s">
        <v>2983</v>
      </c>
      <c r="J4027" s="63" t="s">
        <v>118</v>
      </c>
      <c r="K4027" s="64" t="s">
        <v>2216</v>
      </c>
      <c r="L4027" s="31" t="s">
        <v>2990</v>
      </c>
    </row>
    <row r="4028" spans="1:12" ht="15" customHeight="1" x14ac:dyDescent="0.25">
      <c r="A4028" s="34">
        <v>43059</v>
      </c>
      <c r="B4028" s="33" t="s">
        <v>3004</v>
      </c>
      <c r="C4028" s="157">
        <v>41</v>
      </c>
      <c r="D4028" s="49" t="s">
        <v>127</v>
      </c>
      <c r="E4028" s="39" t="s">
        <v>1533</v>
      </c>
      <c r="F4028" s="200">
        <v>1700</v>
      </c>
      <c r="G4028" s="48">
        <v>2495</v>
      </c>
      <c r="H4028" s="48" t="s">
        <v>835</v>
      </c>
      <c r="I4028" s="51" t="s">
        <v>2983</v>
      </c>
      <c r="J4028" s="63" t="s">
        <v>118</v>
      </c>
      <c r="K4028" s="64" t="s">
        <v>2216</v>
      </c>
      <c r="L4028" s="31" t="s">
        <v>2990</v>
      </c>
    </row>
    <row r="4029" spans="1:12" ht="15" customHeight="1" x14ac:dyDescent="0.25">
      <c r="A4029" s="34">
        <v>43059</v>
      </c>
      <c r="B4029" s="33" t="s">
        <v>3004</v>
      </c>
      <c r="C4029" s="157">
        <v>42</v>
      </c>
      <c r="D4029" s="49" t="s">
        <v>91</v>
      </c>
      <c r="E4029" s="47" t="s">
        <v>117</v>
      </c>
      <c r="F4029" s="200">
        <v>113.75</v>
      </c>
      <c r="G4029" s="48">
        <v>2169</v>
      </c>
      <c r="H4029" s="48" t="s">
        <v>58</v>
      </c>
      <c r="I4029" s="51" t="s">
        <v>2983</v>
      </c>
      <c r="J4029" s="63" t="s">
        <v>118</v>
      </c>
      <c r="K4029" s="64" t="s">
        <v>2216</v>
      </c>
      <c r="L4029" s="31" t="s">
        <v>2990</v>
      </c>
    </row>
    <row r="4030" spans="1:12" ht="15" customHeight="1" x14ac:dyDescent="0.25">
      <c r="A4030" s="34">
        <v>43059</v>
      </c>
      <c r="B4030" s="33" t="s">
        <v>3004</v>
      </c>
      <c r="C4030" s="157">
        <v>42</v>
      </c>
      <c r="D4030" s="49" t="s">
        <v>91</v>
      </c>
      <c r="E4030" s="47" t="s">
        <v>117</v>
      </c>
      <c r="F4030" s="200">
        <v>225</v>
      </c>
      <c r="G4030" s="48"/>
      <c r="H4030" s="48"/>
      <c r="I4030" s="51" t="s">
        <v>2983</v>
      </c>
      <c r="J4030" s="63" t="s">
        <v>118</v>
      </c>
      <c r="K4030" s="64" t="s">
        <v>2216</v>
      </c>
      <c r="L4030" s="31" t="s">
        <v>2990</v>
      </c>
    </row>
    <row r="4031" spans="1:12" ht="15" customHeight="1" x14ac:dyDescent="0.25">
      <c r="A4031" s="34">
        <v>43059</v>
      </c>
      <c r="B4031" s="33" t="s">
        <v>3004</v>
      </c>
      <c r="C4031" s="157">
        <v>42</v>
      </c>
      <c r="D4031" s="49" t="s">
        <v>91</v>
      </c>
      <c r="E4031" s="47" t="s">
        <v>117</v>
      </c>
      <c r="F4031" s="200">
        <v>285</v>
      </c>
      <c r="G4031" s="48">
        <v>3908</v>
      </c>
      <c r="H4031" s="48" t="s">
        <v>236</v>
      </c>
      <c r="I4031" s="51" t="s">
        <v>2983</v>
      </c>
      <c r="J4031" s="63" t="s">
        <v>118</v>
      </c>
      <c r="K4031" s="64" t="s">
        <v>2216</v>
      </c>
      <c r="L4031" s="31" t="s">
        <v>2990</v>
      </c>
    </row>
    <row r="4032" spans="1:12" ht="15" customHeight="1" x14ac:dyDescent="0.25">
      <c r="A4032" s="34">
        <v>43059</v>
      </c>
      <c r="B4032" s="33" t="s">
        <v>3004</v>
      </c>
      <c r="C4032" s="157">
        <v>42</v>
      </c>
      <c r="D4032" s="49" t="s">
        <v>91</v>
      </c>
      <c r="E4032" s="47" t="s">
        <v>117</v>
      </c>
      <c r="F4032" s="200">
        <v>262.5</v>
      </c>
      <c r="G4032" s="48"/>
      <c r="H4032" s="48"/>
      <c r="I4032" s="51" t="s">
        <v>2983</v>
      </c>
      <c r="J4032" s="63" t="s">
        <v>118</v>
      </c>
      <c r="K4032" s="64" t="s">
        <v>2216</v>
      </c>
      <c r="L4032" s="31" t="s">
        <v>2990</v>
      </c>
    </row>
    <row r="4033" spans="1:12" ht="15" customHeight="1" x14ac:dyDescent="0.25">
      <c r="A4033" s="34">
        <v>43059</v>
      </c>
      <c r="B4033" s="33" t="s">
        <v>3004</v>
      </c>
      <c r="C4033" s="157">
        <v>42</v>
      </c>
      <c r="D4033" s="49" t="s">
        <v>91</v>
      </c>
      <c r="E4033" s="47" t="s">
        <v>117</v>
      </c>
      <c r="F4033" s="200">
        <v>559.75</v>
      </c>
      <c r="G4033" s="48">
        <v>1950</v>
      </c>
      <c r="H4033" s="48" t="s">
        <v>355</v>
      </c>
      <c r="I4033" s="51" t="s">
        <v>2983</v>
      </c>
      <c r="J4033" s="63" t="s">
        <v>118</v>
      </c>
      <c r="K4033" s="64" t="s">
        <v>2216</v>
      </c>
      <c r="L4033" s="31" t="s">
        <v>2990</v>
      </c>
    </row>
    <row r="4034" spans="1:12" ht="15" customHeight="1" x14ac:dyDescent="0.25">
      <c r="A4034" s="34">
        <v>43059</v>
      </c>
      <c r="B4034" s="33" t="s">
        <v>3004</v>
      </c>
      <c r="C4034" s="157">
        <v>42</v>
      </c>
      <c r="D4034" s="49" t="s">
        <v>91</v>
      </c>
      <c r="E4034" s="47" t="s">
        <v>117</v>
      </c>
      <c r="F4034" s="200">
        <v>40</v>
      </c>
      <c r="G4034" s="48">
        <v>5072</v>
      </c>
      <c r="H4034" s="48" t="s">
        <v>1534</v>
      </c>
      <c r="I4034" s="51" t="s">
        <v>2983</v>
      </c>
      <c r="J4034" s="63" t="s">
        <v>118</v>
      </c>
      <c r="K4034" s="64" t="s">
        <v>2216</v>
      </c>
      <c r="L4034" s="31" t="s">
        <v>2990</v>
      </c>
    </row>
    <row r="4035" spans="1:12" ht="15" customHeight="1" x14ac:dyDescent="0.25">
      <c r="A4035" s="34">
        <v>43059</v>
      </c>
      <c r="B4035" s="33" t="s">
        <v>3004</v>
      </c>
      <c r="C4035" s="157">
        <v>43</v>
      </c>
      <c r="D4035" s="49" t="s">
        <v>1535</v>
      </c>
      <c r="E4035" s="47" t="s">
        <v>117</v>
      </c>
      <c r="F4035" s="200">
        <v>8000</v>
      </c>
      <c r="G4035" s="48"/>
      <c r="H4035" s="48"/>
      <c r="I4035" s="51" t="s">
        <v>2983</v>
      </c>
      <c r="J4035" s="63" t="s">
        <v>118</v>
      </c>
      <c r="K4035" s="64" t="s">
        <v>2216</v>
      </c>
      <c r="L4035" s="31" t="s">
        <v>2990</v>
      </c>
    </row>
    <row r="4036" spans="1:12" ht="15" customHeight="1" x14ac:dyDescent="0.25">
      <c r="A4036" s="131">
        <v>43059</v>
      </c>
      <c r="B4036" s="144" t="s">
        <v>3004</v>
      </c>
      <c r="C4036" s="158">
        <v>65</v>
      </c>
      <c r="D4036" s="133"/>
      <c r="E4036" s="136" t="s">
        <v>213</v>
      </c>
      <c r="F4036" s="203">
        <v>800</v>
      </c>
      <c r="G4036" s="134"/>
      <c r="H4036" s="134"/>
      <c r="I4036" s="141" t="s">
        <v>2983</v>
      </c>
      <c r="J4036" s="141" t="s">
        <v>118</v>
      </c>
      <c r="K4036" s="135" t="s">
        <v>10</v>
      </c>
      <c r="L4036" s="135"/>
    </row>
    <row r="4037" spans="1:12" ht="15" customHeight="1" x14ac:dyDescent="0.25">
      <c r="A4037" s="131">
        <v>43059</v>
      </c>
      <c r="B4037" s="144" t="s">
        <v>3004</v>
      </c>
      <c r="C4037" s="158">
        <v>66</v>
      </c>
      <c r="D4037" s="133"/>
      <c r="E4037" s="136" t="s">
        <v>213</v>
      </c>
      <c r="F4037" s="203">
        <v>500</v>
      </c>
      <c r="G4037" s="134"/>
      <c r="H4037" s="134"/>
      <c r="I4037" s="141" t="s">
        <v>2983</v>
      </c>
      <c r="J4037" s="141" t="s">
        <v>118</v>
      </c>
      <c r="K4037" s="135" t="s">
        <v>10</v>
      </c>
      <c r="L4037" s="135"/>
    </row>
    <row r="4038" spans="1:12" ht="15" customHeight="1" x14ac:dyDescent="0.25">
      <c r="A4038" s="131">
        <v>43060</v>
      </c>
      <c r="B4038" s="144" t="s">
        <v>3004</v>
      </c>
      <c r="C4038" s="158">
        <v>5</v>
      </c>
      <c r="D4038" s="133"/>
      <c r="E4038" s="136" t="s">
        <v>3240</v>
      </c>
      <c r="F4038" s="203">
        <f>120+50+150</f>
        <v>320</v>
      </c>
      <c r="G4038" s="134"/>
      <c r="H4038" s="134"/>
      <c r="I4038" s="141" t="s">
        <v>2983</v>
      </c>
      <c r="J4038" s="141" t="s">
        <v>142</v>
      </c>
      <c r="K4038" s="135" t="s">
        <v>2989</v>
      </c>
      <c r="L4038" s="135"/>
    </row>
    <row r="4039" spans="1:12" ht="15" customHeight="1" x14ac:dyDescent="0.25">
      <c r="A4039" s="34">
        <v>43060</v>
      </c>
      <c r="B4039" s="33" t="s">
        <v>3004</v>
      </c>
      <c r="C4039" s="157">
        <v>44</v>
      </c>
      <c r="D4039" s="49" t="s">
        <v>711</v>
      </c>
      <c r="E4039" s="39" t="s">
        <v>1537</v>
      </c>
      <c r="F4039" s="200">
        <v>140</v>
      </c>
      <c r="G4039" s="48">
        <v>2971</v>
      </c>
      <c r="H4039" s="48" t="s">
        <v>470</v>
      </c>
      <c r="I4039" s="51" t="s">
        <v>2983</v>
      </c>
      <c r="J4039" s="63" t="s">
        <v>118</v>
      </c>
      <c r="K4039" s="64" t="s">
        <v>2216</v>
      </c>
      <c r="L4039" s="31" t="s">
        <v>2990</v>
      </c>
    </row>
    <row r="4040" spans="1:12" ht="15" customHeight="1" x14ac:dyDescent="0.25">
      <c r="A4040" s="34">
        <v>43060</v>
      </c>
      <c r="B4040" s="33" t="s">
        <v>3004</v>
      </c>
      <c r="C4040" s="157">
        <v>44</v>
      </c>
      <c r="D4040" s="49" t="s">
        <v>711</v>
      </c>
      <c r="E4040" s="39" t="s">
        <v>452</v>
      </c>
      <c r="F4040" s="200">
        <v>730</v>
      </c>
      <c r="G4040" s="48">
        <v>1284</v>
      </c>
      <c r="H4040" s="48" t="s">
        <v>1538</v>
      </c>
      <c r="I4040" s="51" t="s">
        <v>2983</v>
      </c>
      <c r="J4040" s="63" t="s">
        <v>118</v>
      </c>
      <c r="K4040" s="64" t="s">
        <v>2216</v>
      </c>
      <c r="L4040" s="31" t="s">
        <v>2990</v>
      </c>
    </row>
    <row r="4041" spans="1:12" ht="15" customHeight="1" x14ac:dyDescent="0.25">
      <c r="A4041" s="34">
        <v>43060</v>
      </c>
      <c r="B4041" s="33" t="s">
        <v>3004</v>
      </c>
      <c r="C4041" s="157">
        <v>44</v>
      </c>
      <c r="D4041" s="49" t="s">
        <v>711</v>
      </c>
      <c r="E4041" s="39" t="s">
        <v>452</v>
      </c>
      <c r="F4041" s="200">
        <v>610</v>
      </c>
      <c r="G4041" s="48">
        <v>77</v>
      </c>
      <c r="H4041" s="48" t="s">
        <v>455</v>
      </c>
      <c r="I4041" s="51" t="s">
        <v>2983</v>
      </c>
      <c r="J4041" s="63" t="s">
        <v>118</v>
      </c>
      <c r="K4041" s="64" t="s">
        <v>2216</v>
      </c>
      <c r="L4041" s="31" t="s">
        <v>2990</v>
      </c>
    </row>
    <row r="4042" spans="1:12" ht="15" customHeight="1" x14ac:dyDescent="0.25">
      <c r="A4042" s="34">
        <v>43060</v>
      </c>
      <c r="B4042" s="33" t="s">
        <v>3004</v>
      </c>
      <c r="C4042" s="157">
        <v>44</v>
      </c>
      <c r="D4042" s="49" t="s">
        <v>711</v>
      </c>
      <c r="E4042" s="39" t="s">
        <v>1163</v>
      </c>
      <c r="F4042" s="200">
        <v>1272.75</v>
      </c>
      <c r="G4042" s="48">
        <v>564</v>
      </c>
      <c r="H4042" s="48" t="s">
        <v>1326</v>
      </c>
      <c r="I4042" s="51" t="s">
        <v>2983</v>
      </c>
      <c r="J4042" s="63" t="s">
        <v>118</v>
      </c>
      <c r="K4042" s="64" t="s">
        <v>2216</v>
      </c>
      <c r="L4042" s="31" t="s">
        <v>2990</v>
      </c>
    </row>
    <row r="4043" spans="1:12" ht="15" customHeight="1" x14ac:dyDescent="0.25">
      <c r="A4043" s="34">
        <v>43060</v>
      </c>
      <c r="B4043" s="33" t="s">
        <v>3004</v>
      </c>
      <c r="C4043" s="157">
        <v>44</v>
      </c>
      <c r="D4043" s="49" t="s">
        <v>711</v>
      </c>
      <c r="E4043" s="39" t="s">
        <v>452</v>
      </c>
      <c r="F4043" s="200">
        <v>2787.75</v>
      </c>
      <c r="G4043" s="48">
        <v>1513</v>
      </c>
      <c r="H4043" s="48" t="s">
        <v>308</v>
      </c>
      <c r="I4043" s="51" t="s">
        <v>2983</v>
      </c>
      <c r="J4043" s="63" t="s">
        <v>118</v>
      </c>
      <c r="K4043" s="64" t="s">
        <v>2216</v>
      </c>
      <c r="L4043" s="31" t="s">
        <v>2990</v>
      </c>
    </row>
    <row r="4044" spans="1:12" ht="15" customHeight="1" x14ac:dyDescent="0.25">
      <c r="A4044" s="34">
        <v>43060</v>
      </c>
      <c r="B4044" s="33" t="s">
        <v>3004</v>
      </c>
      <c r="C4044" s="157">
        <v>44</v>
      </c>
      <c r="D4044" s="49" t="s">
        <v>711</v>
      </c>
      <c r="E4044" s="39" t="s">
        <v>1539</v>
      </c>
      <c r="F4044" s="200">
        <v>160</v>
      </c>
      <c r="G4044" s="48">
        <v>4522</v>
      </c>
      <c r="H4044" s="48" t="s">
        <v>1540</v>
      </c>
      <c r="I4044" s="51" t="s">
        <v>2983</v>
      </c>
      <c r="J4044" s="63" t="s">
        <v>118</v>
      </c>
      <c r="K4044" s="64" t="s">
        <v>2216</v>
      </c>
      <c r="L4044" s="31" t="s">
        <v>2990</v>
      </c>
    </row>
    <row r="4045" spans="1:12" ht="15" customHeight="1" x14ac:dyDescent="0.25">
      <c r="A4045" s="34">
        <v>43060</v>
      </c>
      <c r="B4045" s="33" t="s">
        <v>3004</v>
      </c>
      <c r="C4045" s="157">
        <v>44</v>
      </c>
      <c r="D4045" s="49" t="s">
        <v>711</v>
      </c>
      <c r="E4045" s="39" t="s">
        <v>452</v>
      </c>
      <c r="F4045" s="200">
        <v>520</v>
      </c>
      <c r="G4045" s="48">
        <v>4081</v>
      </c>
      <c r="H4045" s="48" t="s">
        <v>1541</v>
      </c>
      <c r="I4045" s="51" t="s">
        <v>2983</v>
      </c>
      <c r="J4045" s="63" t="s">
        <v>118</v>
      </c>
      <c r="K4045" s="64" t="s">
        <v>2216</v>
      </c>
      <c r="L4045" s="31" t="s">
        <v>2990</v>
      </c>
    </row>
    <row r="4046" spans="1:12" ht="15" customHeight="1" x14ac:dyDescent="0.25">
      <c r="A4046" s="34">
        <v>43060</v>
      </c>
      <c r="B4046" s="33" t="s">
        <v>3004</v>
      </c>
      <c r="C4046" s="157">
        <v>44</v>
      </c>
      <c r="D4046" s="49" t="s">
        <v>711</v>
      </c>
      <c r="E4046" s="39" t="s">
        <v>1542</v>
      </c>
      <c r="F4046" s="200">
        <v>710</v>
      </c>
      <c r="G4046" s="48">
        <v>5045</v>
      </c>
      <c r="H4046" s="48" t="s">
        <v>1543</v>
      </c>
      <c r="I4046" s="51" t="s">
        <v>2983</v>
      </c>
      <c r="J4046" s="63" t="s">
        <v>118</v>
      </c>
      <c r="K4046" s="58" t="s">
        <v>10</v>
      </c>
      <c r="L4046" s="31" t="s">
        <v>10</v>
      </c>
    </row>
    <row r="4047" spans="1:12" ht="15" customHeight="1" x14ac:dyDescent="0.25">
      <c r="A4047" s="34">
        <v>43060</v>
      </c>
      <c r="B4047" s="33" t="s">
        <v>3004</v>
      </c>
      <c r="C4047" s="157">
        <v>44</v>
      </c>
      <c r="D4047" s="49" t="s">
        <v>711</v>
      </c>
      <c r="E4047" s="39" t="s">
        <v>1544</v>
      </c>
      <c r="F4047" s="200">
        <v>206</v>
      </c>
      <c r="G4047" s="48">
        <v>3775</v>
      </c>
      <c r="H4047" s="48" t="s">
        <v>1033</v>
      </c>
      <c r="I4047" s="51" t="s">
        <v>2983</v>
      </c>
      <c r="J4047" s="63" t="s">
        <v>118</v>
      </c>
      <c r="K4047" s="64" t="s">
        <v>2216</v>
      </c>
      <c r="L4047" s="31" t="s">
        <v>2990</v>
      </c>
    </row>
    <row r="4048" spans="1:12" ht="15" customHeight="1" x14ac:dyDescent="0.25">
      <c r="A4048" s="34">
        <v>43060</v>
      </c>
      <c r="B4048" s="33" t="s">
        <v>3004</v>
      </c>
      <c r="C4048" s="157">
        <v>45</v>
      </c>
      <c r="D4048" s="49" t="s">
        <v>271</v>
      </c>
      <c r="E4048" s="39" t="s">
        <v>1545</v>
      </c>
      <c r="F4048" s="200">
        <v>7500</v>
      </c>
      <c r="G4048" s="48">
        <v>4734</v>
      </c>
      <c r="H4048" s="48" t="s">
        <v>1546</v>
      </c>
      <c r="I4048" s="51" t="s">
        <v>2983</v>
      </c>
      <c r="J4048" s="63" t="s">
        <v>118</v>
      </c>
      <c r="K4048" s="64" t="s">
        <v>2216</v>
      </c>
      <c r="L4048" s="31" t="s">
        <v>2990</v>
      </c>
    </row>
    <row r="4049" spans="1:12" ht="15" customHeight="1" x14ac:dyDescent="0.25">
      <c r="A4049" s="34">
        <v>43060</v>
      </c>
      <c r="B4049" s="33" t="s">
        <v>3004</v>
      </c>
      <c r="C4049" s="157">
        <v>46</v>
      </c>
      <c r="D4049" s="49" t="s">
        <v>545</v>
      </c>
      <c r="E4049" s="39" t="s">
        <v>1547</v>
      </c>
      <c r="F4049" s="200">
        <v>1500</v>
      </c>
      <c r="G4049" s="48">
        <v>4439</v>
      </c>
      <c r="H4049" s="48" t="s">
        <v>716</v>
      </c>
      <c r="I4049" s="51" t="s">
        <v>2983</v>
      </c>
      <c r="J4049" s="63" t="s">
        <v>118</v>
      </c>
      <c r="K4049" s="64" t="s">
        <v>2216</v>
      </c>
      <c r="L4049" s="31" t="s">
        <v>2990</v>
      </c>
    </row>
    <row r="4050" spans="1:12" ht="15" customHeight="1" x14ac:dyDescent="0.25">
      <c r="A4050" s="34">
        <v>43060</v>
      </c>
      <c r="B4050" s="33" t="s">
        <v>3004</v>
      </c>
      <c r="C4050" s="157">
        <v>47</v>
      </c>
      <c r="D4050" s="49" t="s">
        <v>682</v>
      </c>
      <c r="E4050" s="47" t="s">
        <v>1548</v>
      </c>
      <c r="F4050" s="200">
        <v>300</v>
      </c>
      <c r="G4050" s="48">
        <v>5072</v>
      </c>
      <c r="H4050" s="48" t="s">
        <v>1549</v>
      </c>
      <c r="I4050" s="51" t="s">
        <v>2983</v>
      </c>
      <c r="J4050" s="63" t="s">
        <v>118</v>
      </c>
      <c r="K4050" s="64" t="s">
        <v>2216</v>
      </c>
      <c r="L4050" s="31" t="s">
        <v>2990</v>
      </c>
    </row>
    <row r="4051" spans="1:12" ht="15" customHeight="1" x14ac:dyDescent="0.25">
      <c r="A4051" s="34">
        <v>43060</v>
      </c>
      <c r="B4051" s="33" t="s">
        <v>3004</v>
      </c>
      <c r="C4051" s="157">
        <v>48</v>
      </c>
      <c r="D4051" s="49" t="s">
        <v>127</v>
      </c>
      <c r="E4051" s="39" t="s">
        <v>1550</v>
      </c>
      <c r="F4051" s="200">
        <v>2650</v>
      </c>
      <c r="G4051" s="48">
        <v>3260</v>
      </c>
      <c r="H4051" s="48" t="s">
        <v>1075</v>
      </c>
      <c r="I4051" s="51" t="s">
        <v>2983</v>
      </c>
      <c r="J4051" s="63" t="s">
        <v>118</v>
      </c>
      <c r="K4051" s="64" t="s">
        <v>2216</v>
      </c>
      <c r="L4051" s="31" t="s">
        <v>2990</v>
      </c>
    </row>
    <row r="4052" spans="1:12" ht="15" customHeight="1" x14ac:dyDescent="0.25">
      <c r="A4052" s="34">
        <v>43060</v>
      </c>
      <c r="B4052" s="33" t="s">
        <v>3004</v>
      </c>
      <c r="C4052" s="157">
        <v>48</v>
      </c>
      <c r="D4052" s="49" t="s">
        <v>127</v>
      </c>
      <c r="E4052" s="39" t="s">
        <v>1551</v>
      </c>
      <c r="F4052" s="200">
        <v>400</v>
      </c>
      <c r="G4052" s="48">
        <v>4648</v>
      </c>
      <c r="H4052" s="48" t="s">
        <v>1552</v>
      </c>
      <c r="I4052" s="51" t="s">
        <v>2983</v>
      </c>
      <c r="J4052" s="63" t="s">
        <v>118</v>
      </c>
      <c r="K4052" s="64" t="s">
        <v>2216</v>
      </c>
      <c r="L4052" s="31" t="s">
        <v>2990</v>
      </c>
    </row>
    <row r="4053" spans="1:12" ht="15" customHeight="1" x14ac:dyDescent="0.25">
      <c r="A4053" s="34">
        <v>43060</v>
      </c>
      <c r="B4053" s="33" t="s">
        <v>3004</v>
      </c>
      <c r="C4053" s="157">
        <v>49</v>
      </c>
      <c r="D4053" s="49" t="s">
        <v>1234</v>
      </c>
      <c r="E4053" s="47" t="s">
        <v>117</v>
      </c>
      <c r="F4053" s="200">
        <v>1620</v>
      </c>
      <c r="G4053" s="48"/>
      <c r="H4053" s="48"/>
      <c r="I4053" s="51" t="s">
        <v>2983</v>
      </c>
      <c r="J4053" s="63" t="s">
        <v>118</v>
      </c>
      <c r="K4053" s="64" t="s">
        <v>2216</v>
      </c>
      <c r="L4053" s="31" t="s">
        <v>2990</v>
      </c>
    </row>
    <row r="4054" spans="1:12" ht="15" customHeight="1" x14ac:dyDescent="0.25">
      <c r="A4054" s="34">
        <v>43060</v>
      </c>
      <c r="B4054" s="33" t="s">
        <v>3004</v>
      </c>
      <c r="C4054" s="157">
        <v>49</v>
      </c>
      <c r="D4054" s="49" t="s">
        <v>625</v>
      </c>
      <c r="E4054" s="47" t="s">
        <v>117</v>
      </c>
      <c r="F4054" s="200">
        <v>88</v>
      </c>
      <c r="G4054" s="48">
        <v>5092</v>
      </c>
      <c r="H4054" s="48" t="s">
        <v>1536</v>
      </c>
      <c r="I4054" s="51" t="s">
        <v>2983</v>
      </c>
      <c r="J4054" s="63" t="s">
        <v>118</v>
      </c>
      <c r="K4054" s="64" t="s">
        <v>2216</v>
      </c>
      <c r="L4054" s="31" t="s">
        <v>2990</v>
      </c>
    </row>
    <row r="4055" spans="1:12" ht="15" customHeight="1" x14ac:dyDescent="0.25">
      <c r="A4055" s="34">
        <v>43060</v>
      </c>
      <c r="B4055" s="33" t="s">
        <v>3004</v>
      </c>
      <c r="C4055" s="157">
        <v>49</v>
      </c>
      <c r="D4055" s="49" t="s">
        <v>625</v>
      </c>
      <c r="E4055" s="47" t="s">
        <v>117</v>
      </c>
      <c r="F4055" s="200">
        <v>405</v>
      </c>
      <c r="G4055" s="48"/>
      <c r="H4055" s="48"/>
      <c r="I4055" s="51" t="s">
        <v>2983</v>
      </c>
      <c r="J4055" s="63" t="s">
        <v>118</v>
      </c>
      <c r="K4055" s="64" t="s">
        <v>2216</v>
      </c>
      <c r="L4055" s="31" t="s">
        <v>2990</v>
      </c>
    </row>
    <row r="4056" spans="1:12" ht="15" customHeight="1" x14ac:dyDescent="0.25">
      <c r="A4056" s="34">
        <v>43060</v>
      </c>
      <c r="B4056" s="33" t="s">
        <v>3004</v>
      </c>
      <c r="C4056" s="157">
        <v>49</v>
      </c>
      <c r="D4056" s="49" t="s">
        <v>625</v>
      </c>
      <c r="E4056" s="47" t="s">
        <v>117</v>
      </c>
      <c r="F4056" s="200">
        <v>285</v>
      </c>
      <c r="G4056" s="48">
        <v>3908</v>
      </c>
      <c r="H4056" s="48" t="s">
        <v>236</v>
      </c>
      <c r="I4056" s="51" t="s">
        <v>2983</v>
      </c>
      <c r="J4056" s="63" t="s">
        <v>118</v>
      </c>
      <c r="K4056" s="64" t="s">
        <v>2216</v>
      </c>
      <c r="L4056" s="31" t="s">
        <v>2990</v>
      </c>
    </row>
    <row r="4057" spans="1:12" ht="15" customHeight="1" x14ac:dyDescent="0.25">
      <c r="A4057" s="34">
        <v>43060</v>
      </c>
      <c r="B4057" s="33" t="s">
        <v>3004</v>
      </c>
      <c r="C4057" s="157">
        <v>49</v>
      </c>
      <c r="D4057" s="49" t="s">
        <v>1346</v>
      </c>
      <c r="E4057" s="47" t="s">
        <v>117</v>
      </c>
      <c r="F4057" s="200">
        <v>6119.25</v>
      </c>
      <c r="G4057" s="48"/>
      <c r="H4057" s="48"/>
      <c r="I4057" s="51" t="s">
        <v>2983</v>
      </c>
      <c r="J4057" s="63" t="s">
        <v>118</v>
      </c>
      <c r="K4057" s="64" t="s">
        <v>2216</v>
      </c>
      <c r="L4057" s="31" t="s">
        <v>2990</v>
      </c>
    </row>
    <row r="4058" spans="1:12" ht="15" customHeight="1" x14ac:dyDescent="0.25">
      <c r="A4058" s="34">
        <v>43060</v>
      </c>
      <c r="B4058" s="33" t="s">
        <v>3004</v>
      </c>
      <c r="C4058" s="157">
        <v>49</v>
      </c>
      <c r="D4058" s="49" t="s">
        <v>1374</v>
      </c>
      <c r="E4058" s="47" t="s">
        <v>117</v>
      </c>
      <c r="F4058" s="200">
        <v>50</v>
      </c>
      <c r="G4058" s="48"/>
      <c r="H4058" s="48"/>
      <c r="I4058" s="51" t="s">
        <v>2983</v>
      </c>
      <c r="J4058" s="63" t="s">
        <v>118</v>
      </c>
      <c r="K4058" s="64" t="s">
        <v>2216</v>
      </c>
      <c r="L4058" s="31" t="s">
        <v>2990</v>
      </c>
    </row>
    <row r="4059" spans="1:12" ht="15" customHeight="1" x14ac:dyDescent="0.25">
      <c r="A4059" s="131">
        <v>43060</v>
      </c>
      <c r="B4059" s="144" t="s">
        <v>3004</v>
      </c>
      <c r="C4059" s="158">
        <v>62</v>
      </c>
      <c r="D4059" s="133"/>
      <c r="E4059" s="136" t="s">
        <v>631</v>
      </c>
      <c r="F4059" s="203">
        <f>131+303</f>
        <v>434</v>
      </c>
      <c r="G4059" s="134"/>
      <c r="H4059" s="134"/>
      <c r="I4059" s="141" t="s">
        <v>2983</v>
      </c>
      <c r="J4059" s="141" t="s">
        <v>118</v>
      </c>
      <c r="K4059" s="141" t="s">
        <v>2216</v>
      </c>
      <c r="L4059" s="135"/>
    </row>
    <row r="4060" spans="1:12" ht="15" customHeight="1" x14ac:dyDescent="0.25">
      <c r="A4060" s="131">
        <v>43060</v>
      </c>
      <c r="B4060" s="144" t="s">
        <v>3004</v>
      </c>
      <c r="C4060" s="158">
        <v>63</v>
      </c>
      <c r="D4060" s="133"/>
      <c r="E4060" s="136" t="s">
        <v>3249</v>
      </c>
      <c r="F4060" s="203">
        <v>286</v>
      </c>
      <c r="G4060" s="134"/>
      <c r="H4060" s="134"/>
      <c r="I4060" s="141" t="s">
        <v>2983</v>
      </c>
      <c r="J4060" s="141" t="s">
        <v>118</v>
      </c>
      <c r="K4060" s="135" t="s">
        <v>10</v>
      </c>
      <c r="L4060" s="135"/>
    </row>
    <row r="4061" spans="1:12" ht="15" customHeight="1" x14ac:dyDescent="0.25">
      <c r="A4061" s="131">
        <v>43060</v>
      </c>
      <c r="B4061" s="144" t="s">
        <v>3004</v>
      </c>
      <c r="C4061" s="158">
        <v>64</v>
      </c>
      <c r="D4061" s="133"/>
      <c r="E4061" s="136" t="s">
        <v>3261</v>
      </c>
      <c r="F4061" s="203">
        <f>1500+2860</f>
        <v>4360</v>
      </c>
      <c r="G4061" s="134"/>
      <c r="H4061" s="134"/>
      <c r="I4061" s="141" t="s">
        <v>2983</v>
      </c>
      <c r="J4061" s="141" t="s">
        <v>118</v>
      </c>
      <c r="K4061" s="141" t="s">
        <v>2216</v>
      </c>
      <c r="L4061" s="135"/>
    </row>
    <row r="4062" spans="1:12" ht="15" customHeight="1" x14ac:dyDescent="0.25">
      <c r="A4062" s="34">
        <v>43061</v>
      </c>
      <c r="B4062" s="33" t="s">
        <v>3004</v>
      </c>
      <c r="C4062" s="157">
        <v>50</v>
      </c>
      <c r="D4062" s="49" t="s">
        <v>682</v>
      </c>
      <c r="E4062" s="39" t="s">
        <v>1555</v>
      </c>
      <c r="F4062" s="200">
        <v>200</v>
      </c>
      <c r="G4062" s="48">
        <v>5101</v>
      </c>
      <c r="H4062" s="48" t="s">
        <v>1556</v>
      </c>
      <c r="I4062" s="51" t="s">
        <v>2983</v>
      </c>
      <c r="J4062" s="63" t="s">
        <v>118</v>
      </c>
      <c r="K4062" s="64" t="s">
        <v>2216</v>
      </c>
      <c r="L4062" s="31" t="s">
        <v>2990</v>
      </c>
    </row>
    <row r="4063" spans="1:12" ht="15" customHeight="1" x14ac:dyDescent="0.25">
      <c r="A4063" s="34">
        <v>43061</v>
      </c>
      <c r="B4063" s="33" t="s">
        <v>3004</v>
      </c>
      <c r="C4063" s="157">
        <v>50</v>
      </c>
      <c r="D4063" s="49" t="s">
        <v>682</v>
      </c>
      <c r="E4063" s="39" t="s">
        <v>1557</v>
      </c>
      <c r="F4063" s="200">
        <v>5000</v>
      </c>
      <c r="G4063" s="48">
        <v>4281</v>
      </c>
      <c r="H4063" s="48" t="s">
        <v>1558</v>
      </c>
      <c r="I4063" s="51" t="s">
        <v>2983</v>
      </c>
      <c r="J4063" s="63" t="s">
        <v>118</v>
      </c>
      <c r="K4063" s="64" t="s">
        <v>2216</v>
      </c>
      <c r="L4063" s="31" t="s">
        <v>2990</v>
      </c>
    </row>
    <row r="4064" spans="1:12" ht="15" customHeight="1" x14ac:dyDescent="0.25">
      <c r="A4064" s="34">
        <v>43061</v>
      </c>
      <c r="B4064" s="33" t="s">
        <v>3004</v>
      </c>
      <c r="C4064" s="157">
        <v>51</v>
      </c>
      <c r="D4064" s="49" t="s">
        <v>127</v>
      </c>
      <c r="E4064" s="39" t="s">
        <v>1163</v>
      </c>
      <c r="F4064" s="200">
        <v>1000</v>
      </c>
      <c r="G4064" s="48">
        <v>2610</v>
      </c>
      <c r="H4064" s="48" t="s">
        <v>1561</v>
      </c>
      <c r="I4064" s="51" t="s">
        <v>2983</v>
      </c>
      <c r="J4064" s="63" t="s">
        <v>118</v>
      </c>
      <c r="K4064" s="64" t="s">
        <v>2216</v>
      </c>
      <c r="L4064" s="31" t="s">
        <v>2990</v>
      </c>
    </row>
    <row r="4065" spans="1:12" ht="15" customHeight="1" x14ac:dyDescent="0.25">
      <c r="A4065" s="34">
        <v>43061</v>
      </c>
      <c r="B4065" s="33" t="s">
        <v>3004</v>
      </c>
      <c r="C4065" s="157">
        <v>52</v>
      </c>
      <c r="D4065" s="49" t="s">
        <v>1553</v>
      </c>
      <c r="E4065" s="47" t="s">
        <v>117</v>
      </c>
      <c r="F4065" s="200">
        <v>9452.5</v>
      </c>
      <c r="G4065" s="48" t="s">
        <v>71</v>
      </c>
      <c r="H4065" s="48" t="s">
        <v>71</v>
      </c>
      <c r="I4065" s="51" t="s">
        <v>2983</v>
      </c>
      <c r="J4065" s="63" t="s">
        <v>118</v>
      </c>
      <c r="K4065" s="64" t="s">
        <v>2216</v>
      </c>
      <c r="L4065" s="31" t="s">
        <v>2990</v>
      </c>
    </row>
    <row r="4066" spans="1:12" ht="15" customHeight="1" x14ac:dyDescent="0.25">
      <c r="A4066" s="34">
        <v>43061</v>
      </c>
      <c r="B4066" s="33" t="s">
        <v>3004</v>
      </c>
      <c r="C4066" s="157">
        <v>52</v>
      </c>
      <c r="D4066" s="49" t="s">
        <v>1374</v>
      </c>
      <c r="E4066" s="47" t="s">
        <v>117</v>
      </c>
      <c r="F4066" s="200">
        <v>432</v>
      </c>
      <c r="G4066" s="48">
        <v>3908</v>
      </c>
      <c r="H4066" s="48" t="s">
        <v>236</v>
      </c>
      <c r="I4066" s="51" t="s">
        <v>2983</v>
      </c>
      <c r="J4066" s="63" t="s">
        <v>118</v>
      </c>
      <c r="K4066" s="64" t="s">
        <v>2216</v>
      </c>
      <c r="L4066" s="31" t="s">
        <v>2990</v>
      </c>
    </row>
    <row r="4067" spans="1:12" ht="15" customHeight="1" x14ac:dyDescent="0.25">
      <c r="A4067" s="34">
        <v>43061</v>
      </c>
      <c r="B4067" s="33" t="s">
        <v>3004</v>
      </c>
      <c r="C4067" s="157">
        <v>52</v>
      </c>
      <c r="D4067" s="49" t="s">
        <v>1374</v>
      </c>
      <c r="E4067" s="47" t="s">
        <v>117</v>
      </c>
      <c r="F4067" s="200">
        <v>222.25</v>
      </c>
      <c r="G4067" s="48">
        <v>488</v>
      </c>
      <c r="H4067" s="48" t="s">
        <v>1098</v>
      </c>
      <c r="I4067" s="51" t="s">
        <v>2983</v>
      </c>
      <c r="J4067" s="63" t="s">
        <v>118</v>
      </c>
      <c r="K4067" s="64" t="s">
        <v>2216</v>
      </c>
      <c r="L4067" s="31" t="s">
        <v>2990</v>
      </c>
    </row>
    <row r="4068" spans="1:12" ht="15" customHeight="1" x14ac:dyDescent="0.25">
      <c r="A4068" s="34">
        <v>43061</v>
      </c>
      <c r="B4068" s="33" t="s">
        <v>3004</v>
      </c>
      <c r="C4068" s="157">
        <v>52</v>
      </c>
      <c r="D4068" s="49" t="s">
        <v>1374</v>
      </c>
      <c r="E4068" s="47" t="s">
        <v>117</v>
      </c>
      <c r="F4068" s="200">
        <v>49</v>
      </c>
      <c r="G4068" s="48">
        <v>2533</v>
      </c>
      <c r="H4068" s="48" t="s">
        <v>1559</v>
      </c>
      <c r="I4068" s="51" t="s">
        <v>2983</v>
      </c>
      <c r="J4068" s="63" t="s">
        <v>118</v>
      </c>
      <c r="K4068" s="64" t="s">
        <v>2216</v>
      </c>
      <c r="L4068" s="31" t="s">
        <v>2990</v>
      </c>
    </row>
    <row r="4069" spans="1:12" ht="15" customHeight="1" x14ac:dyDescent="0.25">
      <c r="A4069" s="34">
        <v>43061</v>
      </c>
      <c r="B4069" s="33" t="s">
        <v>3004</v>
      </c>
      <c r="C4069" s="157">
        <v>52</v>
      </c>
      <c r="D4069" s="49" t="s">
        <v>1374</v>
      </c>
      <c r="E4069" s="47" t="s">
        <v>117</v>
      </c>
      <c r="F4069" s="200">
        <v>383.25</v>
      </c>
      <c r="G4069" s="48"/>
      <c r="H4069" s="48" t="s">
        <v>1560</v>
      </c>
      <c r="I4069" s="51" t="s">
        <v>2983</v>
      </c>
      <c r="J4069" s="63" t="s">
        <v>118</v>
      </c>
      <c r="K4069" s="64" t="s">
        <v>2216</v>
      </c>
      <c r="L4069" s="31" t="s">
        <v>2990</v>
      </c>
    </row>
    <row r="4070" spans="1:12" ht="15" customHeight="1" x14ac:dyDescent="0.25">
      <c r="A4070" s="34">
        <v>43061</v>
      </c>
      <c r="B4070" s="33" t="s">
        <v>3004</v>
      </c>
      <c r="C4070" s="157">
        <v>52</v>
      </c>
      <c r="D4070" s="49" t="s">
        <v>209</v>
      </c>
      <c r="E4070" s="47" t="s">
        <v>117</v>
      </c>
      <c r="F4070" s="200">
        <v>12238.5</v>
      </c>
      <c r="G4070" s="48"/>
      <c r="H4070" s="48"/>
      <c r="I4070" s="51" t="s">
        <v>2983</v>
      </c>
      <c r="J4070" s="63" t="s">
        <v>118</v>
      </c>
      <c r="K4070" s="64" t="s">
        <v>2216</v>
      </c>
      <c r="L4070" s="31" t="s">
        <v>2990</v>
      </c>
    </row>
    <row r="4071" spans="1:12" ht="15" customHeight="1" x14ac:dyDescent="0.25">
      <c r="A4071" s="34">
        <v>43061</v>
      </c>
      <c r="B4071" s="33" t="s">
        <v>3004</v>
      </c>
      <c r="C4071" s="157">
        <v>52</v>
      </c>
      <c r="D4071" s="49" t="s">
        <v>1562</v>
      </c>
      <c r="E4071" s="47" t="s">
        <v>117</v>
      </c>
      <c r="F4071" s="200">
        <v>1424.5</v>
      </c>
      <c r="G4071" s="48"/>
      <c r="H4071" s="48"/>
      <c r="I4071" s="51" t="s">
        <v>2983</v>
      </c>
      <c r="J4071" s="63" t="s">
        <v>118</v>
      </c>
      <c r="K4071" s="64" t="s">
        <v>2216</v>
      </c>
      <c r="L4071" s="31" t="s">
        <v>2990</v>
      </c>
    </row>
    <row r="4072" spans="1:12" ht="15" customHeight="1" x14ac:dyDescent="0.25">
      <c r="A4072" s="34">
        <v>43061</v>
      </c>
      <c r="B4072" s="33" t="s">
        <v>3004</v>
      </c>
      <c r="C4072" s="157">
        <v>52</v>
      </c>
      <c r="D4072" s="49" t="s">
        <v>1296</v>
      </c>
      <c r="E4072" s="47" t="s">
        <v>117</v>
      </c>
      <c r="F4072" s="200">
        <v>3024</v>
      </c>
      <c r="G4072" s="48"/>
      <c r="H4072" s="48"/>
      <c r="I4072" s="51" t="s">
        <v>2983</v>
      </c>
      <c r="J4072" s="63" t="s">
        <v>118</v>
      </c>
      <c r="K4072" s="64" t="s">
        <v>2216</v>
      </c>
      <c r="L4072" s="31" t="s">
        <v>2990</v>
      </c>
    </row>
    <row r="4073" spans="1:12" ht="15" customHeight="1" x14ac:dyDescent="0.25">
      <c r="A4073" s="34">
        <v>43062</v>
      </c>
      <c r="B4073" s="33" t="s">
        <v>3004</v>
      </c>
      <c r="C4073" s="157">
        <v>26</v>
      </c>
      <c r="D4073" s="49" t="s">
        <v>166</v>
      </c>
      <c r="E4073" s="47" t="s">
        <v>1563</v>
      </c>
      <c r="F4073" s="200">
        <v>70</v>
      </c>
      <c r="G4073" s="48" t="s">
        <v>71</v>
      </c>
      <c r="H4073" s="48" t="s">
        <v>71</v>
      </c>
      <c r="I4073" s="51" t="s">
        <v>2983</v>
      </c>
      <c r="J4073" s="63" t="s">
        <v>142</v>
      </c>
      <c r="K4073" s="31" t="s">
        <v>2989</v>
      </c>
      <c r="L4073" s="31" t="s">
        <v>2989</v>
      </c>
    </row>
    <row r="4074" spans="1:12" ht="15" customHeight="1" x14ac:dyDescent="0.25">
      <c r="A4074" s="34">
        <v>43062</v>
      </c>
      <c r="B4074" s="33" t="s">
        <v>3004</v>
      </c>
      <c r="C4074" s="157">
        <v>53</v>
      </c>
      <c r="D4074" s="49" t="s">
        <v>711</v>
      </c>
      <c r="E4074" s="47" t="s">
        <v>361</v>
      </c>
      <c r="F4074" s="200">
        <v>1980</v>
      </c>
      <c r="G4074" s="48">
        <v>3775</v>
      </c>
      <c r="H4074" s="48" t="s">
        <v>1033</v>
      </c>
      <c r="I4074" s="51" t="s">
        <v>2983</v>
      </c>
      <c r="J4074" s="63" t="s">
        <v>118</v>
      </c>
      <c r="K4074" s="64" t="s">
        <v>2216</v>
      </c>
      <c r="L4074" s="31" t="s">
        <v>2990</v>
      </c>
    </row>
    <row r="4075" spans="1:12" ht="15" customHeight="1" x14ac:dyDescent="0.25">
      <c r="A4075" s="34">
        <v>43065</v>
      </c>
      <c r="B4075" s="33" t="s">
        <v>3004</v>
      </c>
      <c r="C4075" s="157">
        <v>27</v>
      </c>
      <c r="D4075" s="49" t="s">
        <v>143</v>
      </c>
      <c r="E4075" s="47" t="s">
        <v>1564</v>
      </c>
      <c r="F4075" s="200">
        <v>6914</v>
      </c>
      <c r="G4075" s="48" t="s">
        <v>71</v>
      </c>
      <c r="H4075" s="48" t="s">
        <v>71</v>
      </c>
      <c r="I4075" s="51" t="s">
        <v>2983</v>
      </c>
      <c r="J4075" s="63" t="s">
        <v>142</v>
      </c>
      <c r="K4075" s="58" t="s">
        <v>2973</v>
      </c>
      <c r="L4075" s="31" t="s">
        <v>2973</v>
      </c>
    </row>
    <row r="4076" spans="1:12" ht="15" customHeight="1" x14ac:dyDescent="0.25">
      <c r="A4076" s="34">
        <v>43066</v>
      </c>
      <c r="B4076" s="33" t="s">
        <v>3004</v>
      </c>
      <c r="C4076" s="157">
        <v>28</v>
      </c>
      <c r="D4076" s="49" t="s">
        <v>143</v>
      </c>
      <c r="E4076" s="47" t="s">
        <v>1565</v>
      </c>
      <c r="F4076" s="200">
        <v>2300</v>
      </c>
      <c r="G4076" s="48" t="s">
        <v>71</v>
      </c>
      <c r="H4076" s="48" t="s">
        <v>71</v>
      </c>
      <c r="I4076" s="51" t="s">
        <v>2983</v>
      </c>
      <c r="J4076" s="63" t="s">
        <v>142</v>
      </c>
      <c r="K4076" s="58" t="s">
        <v>2979</v>
      </c>
      <c r="L4076" s="31" t="s">
        <v>2979</v>
      </c>
    </row>
    <row r="4077" spans="1:12" ht="15" customHeight="1" x14ac:dyDescent="0.25">
      <c r="A4077" s="34">
        <v>43066</v>
      </c>
      <c r="B4077" s="33" t="s">
        <v>3004</v>
      </c>
      <c r="C4077" s="157">
        <v>29</v>
      </c>
      <c r="D4077" s="49" t="s">
        <v>143</v>
      </c>
      <c r="E4077" s="47" t="s">
        <v>1566</v>
      </c>
      <c r="F4077" s="200">
        <v>272</v>
      </c>
      <c r="G4077" s="48" t="s">
        <v>71</v>
      </c>
      <c r="H4077" s="48" t="s">
        <v>71</v>
      </c>
      <c r="I4077" s="51" t="s">
        <v>2983</v>
      </c>
      <c r="J4077" s="63" t="s">
        <v>142</v>
      </c>
      <c r="K4077" s="58" t="s">
        <v>2977</v>
      </c>
      <c r="L4077" s="31" t="s">
        <v>2989</v>
      </c>
    </row>
    <row r="4078" spans="1:12" ht="15" customHeight="1" x14ac:dyDescent="0.25">
      <c r="A4078" s="34">
        <v>43067</v>
      </c>
      <c r="B4078" s="33" t="s">
        <v>3004</v>
      </c>
      <c r="C4078" s="157">
        <v>54</v>
      </c>
      <c r="D4078" s="49" t="s">
        <v>682</v>
      </c>
      <c r="E4078" s="39" t="s">
        <v>1568</v>
      </c>
      <c r="F4078" s="200">
        <v>1091</v>
      </c>
      <c r="G4078" s="48">
        <v>3260</v>
      </c>
      <c r="H4078" s="48" t="s">
        <v>1075</v>
      </c>
      <c r="I4078" s="51" t="s">
        <v>2983</v>
      </c>
      <c r="J4078" s="63" t="s">
        <v>118</v>
      </c>
      <c r="K4078" s="64" t="s">
        <v>2216</v>
      </c>
      <c r="L4078" s="31" t="s">
        <v>2990</v>
      </c>
    </row>
    <row r="4079" spans="1:12" ht="15" customHeight="1" x14ac:dyDescent="0.25">
      <c r="A4079" s="34">
        <v>43067</v>
      </c>
      <c r="B4079" s="33" t="s">
        <v>3004</v>
      </c>
      <c r="C4079" s="157">
        <v>55</v>
      </c>
      <c r="D4079" s="49" t="s">
        <v>625</v>
      </c>
      <c r="E4079" s="47" t="s">
        <v>1012</v>
      </c>
      <c r="F4079" s="200">
        <v>195</v>
      </c>
      <c r="G4079" s="48">
        <v>2860</v>
      </c>
      <c r="H4079" s="48" t="s">
        <v>630</v>
      </c>
      <c r="I4079" s="51" t="s">
        <v>2983</v>
      </c>
      <c r="J4079" s="63" t="s">
        <v>118</v>
      </c>
      <c r="K4079" s="64" t="s">
        <v>2216</v>
      </c>
      <c r="L4079" s="31" t="s">
        <v>2990</v>
      </c>
    </row>
    <row r="4080" spans="1:12" ht="15" customHeight="1" x14ac:dyDescent="0.25">
      <c r="A4080" s="34">
        <v>43067</v>
      </c>
      <c r="B4080" s="33" t="s">
        <v>3004</v>
      </c>
      <c r="C4080" s="157">
        <v>55</v>
      </c>
      <c r="D4080" s="49" t="s">
        <v>625</v>
      </c>
      <c r="E4080" s="47" t="s">
        <v>1012</v>
      </c>
      <c r="F4080" s="200">
        <v>54</v>
      </c>
      <c r="G4080" s="48">
        <v>3260</v>
      </c>
      <c r="H4080" s="48" t="s">
        <v>653</v>
      </c>
      <c r="I4080" s="51" t="s">
        <v>2983</v>
      </c>
      <c r="J4080" s="63" t="s">
        <v>118</v>
      </c>
      <c r="K4080" s="64" t="s">
        <v>2216</v>
      </c>
      <c r="L4080" s="31" t="s">
        <v>2990</v>
      </c>
    </row>
    <row r="4081" spans="1:12" ht="15" customHeight="1" x14ac:dyDescent="0.25">
      <c r="A4081" s="34">
        <v>43067</v>
      </c>
      <c r="B4081" s="33" t="s">
        <v>3004</v>
      </c>
      <c r="C4081" s="157">
        <v>55</v>
      </c>
      <c r="D4081" s="49" t="s">
        <v>625</v>
      </c>
      <c r="E4081" s="47" t="s">
        <v>1012</v>
      </c>
      <c r="F4081" s="200">
        <v>179</v>
      </c>
      <c r="G4081" s="48">
        <v>3190</v>
      </c>
      <c r="H4081" s="48" t="s">
        <v>1053</v>
      </c>
      <c r="I4081" s="51" t="s">
        <v>2983</v>
      </c>
      <c r="J4081" s="63" t="s">
        <v>118</v>
      </c>
      <c r="K4081" s="64" t="s">
        <v>2216</v>
      </c>
      <c r="L4081" s="31" t="s">
        <v>2990</v>
      </c>
    </row>
    <row r="4082" spans="1:12" ht="15" customHeight="1" x14ac:dyDescent="0.25">
      <c r="A4082" s="34">
        <v>43067</v>
      </c>
      <c r="B4082" s="33" t="s">
        <v>3004</v>
      </c>
      <c r="C4082" s="157">
        <v>55</v>
      </c>
      <c r="D4082" s="49" t="s">
        <v>625</v>
      </c>
      <c r="E4082" s="47" t="s">
        <v>1012</v>
      </c>
      <c r="F4082" s="200">
        <v>10.8</v>
      </c>
      <c r="G4082" s="48">
        <v>2971</v>
      </c>
      <c r="H4082" s="48" t="s">
        <v>470</v>
      </c>
      <c r="I4082" s="51" t="s">
        <v>2983</v>
      </c>
      <c r="J4082" s="63" t="s">
        <v>118</v>
      </c>
      <c r="K4082" s="64" t="s">
        <v>2216</v>
      </c>
      <c r="L4082" s="31" t="s">
        <v>2990</v>
      </c>
    </row>
    <row r="4083" spans="1:12" ht="15" customHeight="1" x14ac:dyDescent="0.25">
      <c r="A4083" s="34">
        <v>43067</v>
      </c>
      <c r="B4083" s="33" t="s">
        <v>3004</v>
      </c>
      <c r="C4083" s="157">
        <v>55</v>
      </c>
      <c r="D4083" s="49" t="s">
        <v>625</v>
      </c>
      <c r="E4083" s="47" t="s">
        <v>1012</v>
      </c>
      <c r="F4083" s="200">
        <v>398.7</v>
      </c>
      <c r="G4083" s="48">
        <v>691</v>
      </c>
      <c r="H4083" s="48" t="s">
        <v>121</v>
      </c>
      <c r="I4083" s="51" t="s">
        <v>2983</v>
      </c>
      <c r="J4083" s="63" t="s">
        <v>118</v>
      </c>
      <c r="K4083" s="64" t="s">
        <v>2216</v>
      </c>
      <c r="L4083" s="31" t="s">
        <v>2990</v>
      </c>
    </row>
    <row r="4084" spans="1:12" ht="15" customHeight="1" x14ac:dyDescent="0.25">
      <c r="A4084" s="34">
        <v>43067</v>
      </c>
      <c r="B4084" s="33" t="s">
        <v>3004</v>
      </c>
      <c r="C4084" s="157">
        <v>55</v>
      </c>
      <c r="D4084" s="49" t="s">
        <v>625</v>
      </c>
      <c r="E4084" s="47" t="s">
        <v>535</v>
      </c>
      <c r="F4084" s="200">
        <v>131</v>
      </c>
      <c r="G4084" s="48" t="s">
        <v>71</v>
      </c>
      <c r="H4084" s="48" t="s">
        <v>71</v>
      </c>
      <c r="I4084" s="51" t="s">
        <v>2983</v>
      </c>
      <c r="J4084" s="63" t="s">
        <v>118</v>
      </c>
      <c r="K4084" s="64" t="s">
        <v>2216</v>
      </c>
      <c r="L4084" s="31" t="s">
        <v>2990</v>
      </c>
    </row>
    <row r="4085" spans="1:12" ht="15" customHeight="1" x14ac:dyDescent="0.25">
      <c r="A4085" s="34">
        <v>43067</v>
      </c>
      <c r="B4085" s="33" t="s">
        <v>3004</v>
      </c>
      <c r="C4085" s="157">
        <v>55</v>
      </c>
      <c r="D4085" s="49" t="s">
        <v>625</v>
      </c>
      <c r="E4085" s="47" t="s">
        <v>535</v>
      </c>
      <c r="F4085" s="200">
        <v>114</v>
      </c>
      <c r="G4085" s="48" t="s">
        <v>71</v>
      </c>
      <c r="H4085" s="48" t="s">
        <v>71</v>
      </c>
      <c r="I4085" s="51" t="s">
        <v>2983</v>
      </c>
      <c r="J4085" s="63" t="s">
        <v>118</v>
      </c>
      <c r="K4085" s="64" t="s">
        <v>2216</v>
      </c>
      <c r="L4085" s="31" t="s">
        <v>2990</v>
      </c>
    </row>
    <row r="4086" spans="1:12" ht="15" customHeight="1" x14ac:dyDescent="0.25">
      <c r="A4086" s="131">
        <v>43068</v>
      </c>
      <c r="B4086" s="144" t="s">
        <v>3004</v>
      </c>
      <c r="C4086" s="158">
        <v>6</v>
      </c>
      <c r="D4086" s="133"/>
      <c r="E4086" s="136" t="s">
        <v>3240</v>
      </c>
      <c r="F4086" s="203">
        <f>200+80</f>
        <v>280</v>
      </c>
      <c r="G4086" s="134"/>
      <c r="H4086" s="134"/>
      <c r="I4086" s="141" t="s">
        <v>2983</v>
      </c>
      <c r="J4086" s="141" t="s">
        <v>142</v>
      </c>
      <c r="K4086" s="135" t="s">
        <v>2980</v>
      </c>
      <c r="L4086" s="135"/>
    </row>
    <row r="4087" spans="1:12" ht="15" customHeight="1" x14ac:dyDescent="0.25">
      <c r="A4087" s="34">
        <v>43068</v>
      </c>
      <c r="B4087" s="33" t="s">
        <v>3004</v>
      </c>
      <c r="C4087" s="157">
        <v>56</v>
      </c>
      <c r="D4087" s="49" t="s">
        <v>1572</v>
      </c>
      <c r="E4087" s="47" t="s">
        <v>245</v>
      </c>
      <c r="F4087" s="200">
        <v>10338</v>
      </c>
      <c r="G4087" s="48"/>
      <c r="H4087" s="48"/>
      <c r="I4087" s="51" t="s">
        <v>2983</v>
      </c>
      <c r="J4087" s="63" t="s">
        <v>118</v>
      </c>
      <c r="K4087" s="64" t="s">
        <v>2216</v>
      </c>
      <c r="L4087" s="31" t="s">
        <v>2990</v>
      </c>
    </row>
    <row r="4088" spans="1:12" ht="15" customHeight="1" x14ac:dyDescent="0.25">
      <c r="A4088" s="34">
        <v>43068</v>
      </c>
      <c r="B4088" s="33" t="s">
        <v>3004</v>
      </c>
      <c r="C4088" s="157">
        <v>57</v>
      </c>
      <c r="D4088" s="49" t="s">
        <v>91</v>
      </c>
      <c r="E4088" s="47" t="s">
        <v>1569</v>
      </c>
      <c r="F4088" s="200">
        <v>80</v>
      </c>
      <c r="G4088" s="48">
        <v>5072</v>
      </c>
      <c r="H4088" s="48" t="s">
        <v>1549</v>
      </c>
      <c r="I4088" s="51" t="s">
        <v>2983</v>
      </c>
      <c r="J4088" s="63" t="s">
        <v>118</v>
      </c>
      <c r="K4088" s="64" t="s">
        <v>2216</v>
      </c>
      <c r="L4088" s="31" t="s">
        <v>2990</v>
      </c>
    </row>
    <row r="4089" spans="1:12" ht="15" customHeight="1" x14ac:dyDescent="0.25">
      <c r="A4089" s="34">
        <v>43068</v>
      </c>
      <c r="B4089" s="33" t="s">
        <v>3004</v>
      </c>
      <c r="C4089" s="157">
        <v>57</v>
      </c>
      <c r="D4089" s="49" t="s">
        <v>91</v>
      </c>
      <c r="E4089" s="47" t="s">
        <v>1569</v>
      </c>
      <c r="F4089" s="200">
        <v>104</v>
      </c>
      <c r="G4089" s="48">
        <v>2061</v>
      </c>
      <c r="H4089" s="48" t="s">
        <v>1570</v>
      </c>
      <c r="I4089" s="51" t="s">
        <v>2983</v>
      </c>
      <c r="J4089" s="63" t="s">
        <v>118</v>
      </c>
      <c r="K4089" s="64" t="s">
        <v>2216</v>
      </c>
      <c r="L4089" s="31" t="s">
        <v>2990</v>
      </c>
    </row>
    <row r="4090" spans="1:12" ht="15" customHeight="1" x14ac:dyDescent="0.25">
      <c r="A4090" s="34">
        <v>43068</v>
      </c>
      <c r="B4090" s="33" t="s">
        <v>3004</v>
      </c>
      <c r="C4090" s="157">
        <v>57</v>
      </c>
      <c r="D4090" s="49" t="s">
        <v>91</v>
      </c>
      <c r="E4090" s="47" t="s">
        <v>1569</v>
      </c>
      <c r="F4090" s="200">
        <v>48.75</v>
      </c>
      <c r="G4090" s="48">
        <v>4169</v>
      </c>
      <c r="H4090" s="48" t="s">
        <v>1571</v>
      </c>
      <c r="I4090" s="51" t="s">
        <v>2983</v>
      </c>
      <c r="J4090" s="63" t="s">
        <v>118</v>
      </c>
      <c r="K4090" s="64" t="s">
        <v>2216</v>
      </c>
      <c r="L4090" s="31" t="s">
        <v>2990</v>
      </c>
    </row>
    <row r="4091" spans="1:12" ht="15" customHeight="1" x14ac:dyDescent="0.25">
      <c r="A4091" s="34">
        <v>43069</v>
      </c>
      <c r="B4091" s="33" t="s">
        <v>3004</v>
      </c>
      <c r="C4091" s="157">
        <v>33</v>
      </c>
      <c r="D4091" s="49"/>
      <c r="E4091" s="47" t="s">
        <v>3386</v>
      </c>
      <c r="F4091" s="200">
        <v>9234</v>
      </c>
      <c r="G4091" s="48"/>
      <c r="H4091" s="48"/>
      <c r="I4091" s="63" t="s">
        <v>2983</v>
      </c>
      <c r="J4091" s="63" t="s">
        <v>142</v>
      </c>
      <c r="K4091" s="64" t="s">
        <v>46</v>
      </c>
      <c r="L4091" s="31"/>
    </row>
    <row r="4092" spans="1:12" ht="15" customHeight="1" x14ac:dyDescent="0.25">
      <c r="A4092" s="137">
        <v>43069</v>
      </c>
      <c r="B4092" s="137" t="s">
        <v>3004</v>
      </c>
      <c r="C4092" s="159">
        <v>32</v>
      </c>
      <c r="D4092" s="138"/>
      <c r="E4092" s="138" t="s">
        <v>3267</v>
      </c>
      <c r="F4092" s="205">
        <v>48</v>
      </c>
      <c r="G4092" s="138"/>
      <c r="H4092" s="138"/>
      <c r="I4092" s="138" t="s">
        <v>2983</v>
      </c>
      <c r="J4092" s="138" t="s">
        <v>142</v>
      </c>
      <c r="K4092" s="138" t="s">
        <v>2989</v>
      </c>
      <c r="L4092" s="138"/>
    </row>
    <row r="4093" spans="1:12" ht="15" customHeight="1" x14ac:dyDescent="0.25">
      <c r="A4093" s="137">
        <v>43069</v>
      </c>
      <c r="B4093" s="137" t="s">
        <v>3004</v>
      </c>
      <c r="C4093" s="159">
        <v>32</v>
      </c>
      <c r="D4093" s="138"/>
      <c r="E4093" s="138" t="s">
        <v>3377</v>
      </c>
      <c r="F4093" s="205">
        <f>50+3+3+100+115</f>
        <v>271</v>
      </c>
      <c r="G4093" s="138"/>
      <c r="H4093" s="138"/>
      <c r="I4093" s="138" t="s">
        <v>2983</v>
      </c>
      <c r="J4093" s="138" t="s">
        <v>142</v>
      </c>
      <c r="K4093" s="138" t="s">
        <v>2989</v>
      </c>
      <c r="L4093" s="138"/>
    </row>
    <row r="4094" spans="1:12" ht="15" customHeight="1" x14ac:dyDescent="0.25">
      <c r="A4094" s="137">
        <v>43069</v>
      </c>
      <c r="B4094" s="137" t="s">
        <v>3004</v>
      </c>
      <c r="C4094" s="159">
        <v>32</v>
      </c>
      <c r="D4094" s="138"/>
      <c r="E4094" s="138" t="s">
        <v>2977</v>
      </c>
      <c r="F4094" s="205">
        <f>40+45+3127.08+600</f>
        <v>3812.08</v>
      </c>
      <c r="G4094" s="138"/>
      <c r="H4094" s="138"/>
      <c r="I4094" s="138" t="s">
        <v>2983</v>
      </c>
      <c r="J4094" s="138" t="s">
        <v>142</v>
      </c>
      <c r="K4094" s="138" t="s">
        <v>2989</v>
      </c>
      <c r="L4094" s="138"/>
    </row>
    <row r="4095" spans="1:12" ht="15" customHeight="1" x14ac:dyDescent="0.25">
      <c r="A4095" s="137">
        <v>43069</v>
      </c>
      <c r="B4095" s="137" t="s">
        <v>3004</v>
      </c>
      <c r="C4095" s="159">
        <v>32</v>
      </c>
      <c r="D4095" s="138"/>
      <c r="E4095" s="138" t="s">
        <v>3378</v>
      </c>
      <c r="F4095" s="205">
        <v>580</v>
      </c>
      <c r="G4095" s="138"/>
      <c r="H4095" s="138"/>
      <c r="I4095" s="138" t="s">
        <v>2983</v>
      </c>
      <c r="J4095" s="138" t="s">
        <v>142</v>
      </c>
      <c r="K4095" s="138" t="s">
        <v>2989</v>
      </c>
      <c r="L4095" s="138"/>
    </row>
    <row r="4096" spans="1:12" ht="15" customHeight="1" x14ac:dyDescent="0.25">
      <c r="A4096" s="137">
        <v>43069</v>
      </c>
      <c r="B4096" s="137" t="s">
        <v>3004</v>
      </c>
      <c r="C4096" s="159">
        <v>32</v>
      </c>
      <c r="D4096" s="138"/>
      <c r="E4096" s="138" t="s">
        <v>2976</v>
      </c>
      <c r="F4096" s="205">
        <v>57</v>
      </c>
      <c r="G4096" s="138"/>
      <c r="H4096" s="138"/>
      <c r="I4096" s="138" t="s">
        <v>2983</v>
      </c>
      <c r="J4096" s="138" t="s">
        <v>142</v>
      </c>
      <c r="K4096" s="138" t="s">
        <v>2989</v>
      </c>
      <c r="L4096" s="138"/>
    </row>
    <row r="4097" spans="1:12" ht="15" customHeight="1" x14ac:dyDescent="0.25">
      <c r="A4097" s="34">
        <v>43069</v>
      </c>
      <c r="B4097" s="33" t="s">
        <v>3004</v>
      </c>
      <c r="C4097" s="157">
        <v>58</v>
      </c>
      <c r="D4097" s="49" t="s">
        <v>1346</v>
      </c>
      <c r="E4097" s="47" t="s">
        <v>245</v>
      </c>
      <c r="F4097" s="200">
        <v>5870</v>
      </c>
      <c r="G4097" s="48"/>
      <c r="H4097" s="48"/>
      <c r="I4097" s="51" t="s">
        <v>2983</v>
      </c>
      <c r="J4097" s="63" t="s">
        <v>118</v>
      </c>
      <c r="K4097" s="64" t="s">
        <v>2216</v>
      </c>
      <c r="L4097" s="31" t="s">
        <v>2990</v>
      </c>
    </row>
    <row r="4098" spans="1:12" ht="15" customHeight="1" x14ac:dyDescent="0.25">
      <c r="A4098" s="137">
        <v>43069</v>
      </c>
      <c r="B4098" s="137" t="s">
        <v>3004</v>
      </c>
      <c r="C4098" s="159">
        <v>70</v>
      </c>
      <c r="D4098" s="138"/>
      <c r="E4098" s="138" t="s">
        <v>3373</v>
      </c>
      <c r="F4098" s="205">
        <f>233+181.5+181.5+181.5+5000+5000+5000+5000+5000+5000+6000+5000+5000+10000+5000+5000+2215.5+5000+5000+5000+918.5</f>
        <v>84911.5</v>
      </c>
      <c r="G4098" s="138"/>
      <c r="H4098" s="138"/>
      <c r="I4098" s="138" t="s">
        <v>2983</v>
      </c>
      <c r="J4098" s="138" t="s">
        <v>118</v>
      </c>
      <c r="K4098" s="138" t="s">
        <v>2216</v>
      </c>
      <c r="L4098" s="138"/>
    </row>
    <row r="4099" spans="1:12" ht="15" customHeight="1" x14ac:dyDescent="0.25">
      <c r="A4099" s="137">
        <v>43069</v>
      </c>
      <c r="B4099" s="137" t="s">
        <v>3004</v>
      </c>
      <c r="C4099" s="159">
        <v>71</v>
      </c>
      <c r="D4099" s="138"/>
      <c r="E4099" s="138" t="s">
        <v>3374</v>
      </c>
      <c r="F4099" s="205">
        <f>96+37.5+318+67+276+49.5+101+144+545+1350+8860+10470+9145.5+6030+12562.5+2613+7035+16100+12111.72+12238+10144+16688+14373+1230+5749.5+8999.6+22449+11498.8+435.5+45+27+86+123+280+70.8</f>
        <v>192348.91999999998</v>
      </c>
      <c r="G4099" s="138"/>
      <c r="H4099" s="138"/>
      <c r="I4099" s="138" t="s">
        <v>2983</v>
      </c>
      <c r="J4099" s="138" t="s">
        <v>118</v>
      </c>
      <c r="K4099" s="138" t="s">
        <v>2216</v>
      </c>
      <c r="L4099" s="138"/>
    </row>
    <row r="4100" spans="1:12" ht="15" customHeight="1" x14ac:dyDescent="0.25">
      <c r="A4100" s="137">
        <v>43069</v>
      </c>
      <c r="B4100" s="137" t="s">
        <v>3004</v>
      </c>
      <c r="C4100" s="159">
        <v>72</v>
      </c>
      <c r="D4100" s="138"/>
      <c r="E4100" s="138" t="s">
        <v>3375</v>
      </c>
      <c r="F4100" s="205">
        <f>5000+7000+3000+3000+5000+5000+5000+5000+5000+5000+7000+10000+3000+5000</f>
        <v>73000</v>
      </c>
      <c r="G4100" s="138"/>
      <c r="H4100" s="138"/>
      <c r="I4100" s="138" t="s">
        <v>2983</v>
      </c>
      <c r="J4100" s="138" t="s">
        <v>118</v>
      </c>
      <c r="K4100" s="138" t="s">
        <v>2216</v>
      </c>
      <c r="L4100" s="138"/>
    </row>
    <row r="4101" spans="1:12" ht="15" customHeight="1" x14ac:dyDescent="0.25">
      <c r="A4101" s="137">
        <v>43069</v>
      </c>
      <c r="B4101" s="137" t="s">
        <v>3004</v>
      </c>
      <c r="C4101" s="159">
        <v>73</v>
      </c>
      <c r="D4101" s="138"/>
      <c r="E4101" s="138" t="s">
        <v>3376</v>
      </c>
      <c r="F4101" s="205">
        <f>200+150+150+150+150+150+150+150+200+300+380+100+420+350+270+80+150</f>
        <v>3500</v>
      </c>
      <c r="G4101" s="138"/>
      <c r="H4101" s="138"/>
      <c r="I4101" s="138" t="s">
        <v>2983</v>
      </c>
      <c r="J4101" s="138" t="s">
        <v>118</v>
      </c>
      <c r="K4101" s="138" t="s">
        <v>2974</v>
      </c>
      <c r="L4101" s="138"/>
    </row>
    <row r="4102" spans="1:12" ht="15" customHeight="1" x14ac:dyDescent="0.25">
      <c r="A4102" s="137">
        <v>43069</v>
      </c>
      <c r="B4102" s="137" t="s">
        <v>3004</v>
      </c>
      <c r="C4102" s="159">
        <v>74</v>
      </c>
      <c r="D4102" s="138"/>
      <c r="E4102" s="138" t="s">
        <v>1049</v>
      </c>
      <c r="F4102" s="203">
        <f>850+450+1500+510+3942+500+510</f>
        <v>8262</v>
      </c>
      <c r="G4102" s="138"/>
      <c r="H4102" s="138"/>
      <c r="I4102" s="138" t="s">
        <v>2983</v>
      </c>
      <c r="J4102" s="138" t="s">
        <v>118</v>
      </c>
      <c r="K4102" s="138" t="s">
        <v>10</v>
      </c>
      <c r="L4102" s="138"/>
    </row>
    <row r="4103" spans="1:12" ht="15" customHeight="1" x14ac:dyDescent="0.25">
      <c r="A4103" s="34">
        <v>43071</v>
      </c>
      <c r="B4103" s="33" t="s">
        <v>3005</v>
      </c>
      <c r="C4103" s="157">
        <v>1</v>
      </c>
      <c r="D4103" s="49" t="s">
        <v>1044</v>
      </c>
      <c r="E4103" s="39" t="s">
        <v>1573</v>
      </c>
      <c r="F4103" s="200">
        <v>1474</v>
      </c>
      <c r="G4103" s="48" t="s">
        <v>71</v>
      </c>
      <c r="H4103" s="48" t="s">
        <v>71</v>
      </c>
      <c r="I4103" s="51" t="s">
        <v>2983</v>
      </c>
      <c r="J4103" s="63" t="s">
        <v>3415</v>
      </c>
      <c r="K4103" s="31" t="s">
        <v>44</v>
      </c>
      <c r="L4103" s="31" t="s">
        <v>2975</v>
      </c>
    </row>
    <row r="4104" spans="1:12" ht="15" customHeight="1" x14ac:dyDescent="0.25">
      <c r="A4104" s="34">
        <v>43072</v>
      </c>
      <c r="B4104" s="33" t="s">
        <v>3005</v>
      </c>
      <c r="C4104" s="157">
        <v>1</v>
      </c>
      <c r="D4104" s="49" t="s">
        <v>711</v>
      </c>
      <c r="E4104" s="39" t="s">
        <v>1574</v>
      </c>
      <c r="F4104" s="200">
        <v>280</v>
      </c>
      <c r="G4104" s="48">
        <v>2971</v>
      </c>
      <c r="H4104" s="48" t="s">
        <v>470</v>
      </c>
      <c r="I4104" s="51" t="s">
        <v>2983</v>
      </c>
      <c r="J4104" s="63" t="s">
        <v>118</v>
      </c>
      <c r="K4104" s="64" t="s">
        <v>2216</v>
      </c>
      <c r="L4104" s="31" t="s">
        <v>2990</v>
      </c>
    </row>
    <row r="4105" spans="1:12" ht="15" customHeight="1" x14ac:dyDescent="0.25">
      <c r="A4105" s="34">
        <v>43072</v>
      </c>
      <c r="B4105" s="33" t="s">
        <v>3005</v>
      </c>
      <c r="C4105" s="157">
        <v>1</v>
      </c>
      <c r="D4105" s="49" t="s">
        <v>711</v>
      </c>
      <c r="E4105" s="39" t="s">
        <v>1575</v>
      </c>
      <c r="F4105" s="200">
        <v>125</v>
      </c>
      <c r="G4105" s="48">
        <v>4116</v>
      </c>
      <c r="H4105" s="48" t="s">
        <v>359</v>
      </c>
      <c r="I4105" s="51" t="s">
        <v>2983</v>
      </c>
      <c r="J4105" s="63" t="s">
        <v>118</v>
      </c>
      <c r="K4105" s="64" t="s">
        <v>2216</v>
      </c>
      <c r="L4105" s="31" t="s">
        <v>2990</v>
      </c>
    </row>
    <row r="4106" spans="1:12" ht="15" customHeight="1" x14ac:dyDescent="0.25">
      <c r="A4106" s="34">
        <v>43072</v>
      </c>
      <c r="B4106" s="33" t="s">
        <v>3005</v>
      </c>
      <c r="C4106" s="157">
        <v>1</v>
      </c>
      <c r="D4106" s="49" t="s">
        <v>711</v>
      </c>
      <c r="E4106" s="39" t="s">
        <v>1576</v>
      </c>
      <c r="F4106" s="200">
        <v>1400</v>
      </c>
      <c r="G4106" s="48">
        <v>4343</v>
      </c>
      <c r="H4106" s="48" t="s">
        <v>56</v>
      </c>
      <c r="I4106" s="51" t="s">
        <v>2983</v>
      </c>
      <c r="J4106" s="63" t="s">
        <v>118</v>
      </c>
      <c r="K4106" s="64" t="s">
        <v>2216</v>
      </c>
      <c r="L4106" s="31" t="s">
        <v>2990</v>
      </c>
    </row>
    <row r="4107" spans="1:12" ht="15" customHeight="1" x14ac:dyDescent="0.25">
      <c r="A4107" s="34">
        <v>43072</v>
      </c>
      <c r="B4107" s="33" t="s">
        <v>3005</v>
      </c>
      <c r="C4107" s="157">
        <v>2</v>
      </c>
      <c r="D4107" s="49" t="s">
        <v>1577</v>
      </c>
      <c r="E4107" s="39" t="s">
        <v>1578</v>
      </c>
      <c r="F4107" s="200">
        <v>840</v>
      </c>
      <c r="G4107" s="48">
        <v>5173</v>
      </c>
      <c r="H4107" s="48" t="s">
        <v>1579</v>
      </c>
      <c r="I4107" s="51" t="s">
        <v>2983</v>
      </c>
      <c r="J4107" s="63" t="s">
        <v>118</v>
      </c>
      <c r="K4107" s="64" t="s">
        <v>2216</v>
      </c>
      <c r="L4107" s="31" t="s">
        <v>2990</v>
      </c>
    </row>
    <row r="4108" spans="1:12" ht="15" customHeight="1" x14ac:dyDescent="0.25">
      <c r="A4108" s="34">
        <v>43072</v>
      </c>
      <c r="B4108" s="33" t="s">
        <v>3005</v>
      </c>
      <c r="C4108" s="157">
        <v>3</v>
      </c>
      <c r="D4108" s="49" t="s">
        <v>1384</v>
      </c>
      <c r="E4108" s="47" t="s">
        <v>1310</v>
      </c>
      <c r="F4108" s="200">
        <v>306</v>
      </c>
      <c r="G4108" s="48" t="s">
        <v>71</v>
      </c>
      <c r="H4108" s="48" t="s">
        <v>71</v>
      </c>
      <c r="I4108" s="51" t="s">
        <v>2983</v>
      </c>
      <c r="J4108" s="63" t="s">
        <v>142</v>
      </c>
      <c r="K4108" s="58" t="s">
        <v>2977</v>
      </c>
      <c r="L4108" s="31" t="s">
        <v>2989</v>
      </c>
    </row>
    <row r="4109" spans="1:12" ht="15" customHeight="1" x14ac:dyDescent="0.25">
      <c r="A4109" s="34">
        <v>43072</v>
      </c>
      <c r="B4109" s="33" t="s">
        <v>3005</v>
      </c>
      <c r="C4109" s="157">
        <v>3</v>
      </c>
      <c r="D4109" s="49" t="s">
        <v>682</v>
      </c>
      <c r="E4109" s="39" t="s">
        <v>1580</v>
      </c>
      <c r="F4109" s="200">
        <v>280</v>
      </c>
      <c r="G4109" s="48">
        <v>5173</v>
      </c>
      <c r="H4109" s="48" t="s">
        <v>1581</v>
      </c>
      <c r="I4109" s="51" t="s">
        <v>2983</v>
      </c>
      <c r="J4109" s="63" t="s">
        <v>118</v>
      </c>
      <c r="K4109" s="64" t="s">
        <v>2216</v>
      </c>
      <c r="L4109" s="31" t="s">
        <v>2990</v>
      </c>
    </row>
    <row r="4110" spans="1:12" ht="15" customHeight="1" x14ac:dyDescent="0.25">
      <c r="A4110" s="34">
        <v>43072</v>
      </c>
      <c r="B4110" s="33" t="s">
        <v>3005</v>
      </c>
      <c r="C4110" s="157">
        <v>3</v>
      </c>
      <c r="D4110" s="49" t="s">
        <v>682</v>
      </c>
      <c r="E4110" s="39" t="s">
        <v>1582</v>
      </c>
      <c r="F4110" s="200">
        <v>1600</v>
      </c>
      <c r="G4110" s="48">
        <v>4359</v>
      </c>
      <c r="H4110" s="48" t="s">
        <v>1352</v>
      </c>
      <c r="I4110" s="51" t="s">
        <v>2983</v>
      </c>
      <c r="J4110" s="63" t="s">
        <v>118</v>
      </c>
      <c r="K4110" s="58" t="s">
        <v>10</v>
      </c>
      <c r="L4110" s="31" t="s">
        <v>10</v>
      </c>
    </row>
    <row r="4111" spans="1:12" ht="15" customHeight="1" x14ac:dyDescent="0.25">
      <c r="A4111" s="34">
        <v>43072</v>
      </c>
      <c r="B4111" s="33" t="s">
        <v>3005</v>
      </c>
      <c r="C4111" s="157">
        <v>3</v>
      </c>
      <c r="D4111" s="49" t="s">
        <v>682</v>
      </c>
      <c r="E4111" s="39" t="s">
        <v>1583</v>
      </c>
      <c r="F4111" s="200">
        <v>2000</v>
      </c>
      <c r="G4111" s="48">
        <v>5128</v>
      </c>
      <c r="H4111" s="48" t="s">
        <v>1584</v>
      </c>
      <c r="I4111" s="51" t="s">
        <v>2983</v>
      </c>
      <c r="J4111" s="63" t="s">
        <v>118</v>
      </c>
      <c r="K4111" s="64" t="s">
        <v>2216</v>
      </c>
      <c r="L4111" s="31" t="s">
        <v>2990</v>
      </c>
    </row>
    <row r="4112" spans="1:12" ht="15" customHeight="1" x14ac:dyDescent="0.25">
      <c r="A4112" s="34">
        <v>43072</v>
      </c>
      <c r="B4112" s="33" t="s">
        <v>3005</v>
      </c>
      <c r="C4112" s="157">
        <v>3</v>
      </c>
      <c r="D4112" s="49" t="s">
        <v>682</v>
      </c>
      <c r="E4112" s="39" t="s">
        <v>1585</v>
      </c>
      <c r="F4112" s="200">
        <v>5500</v>
      </c>
      <c r="G4112" s="48">
        <v>5125</v>
      </c>
      <c r="H4112" s="48" t="s">
        <v>1586</v>
      </c>
      <c r="I4112" s="51" t="s">
        <v>2983</v>
      </c>
      <c r="J4112" s="63" t="s">
        <v>118</v>
      </c>
      <c r="K4112" s="64" t="s">
        <v>2216</v>
      </c>
      <c r="L4112" s="31" t="s">
        <v>2990</v>
      </c>
    </row>
    <row r="4113" spans="1:12" ht="15" customHeight="1" x14ac:dyDescent="0.25">
      <c r="A4113" s="34">
        <v>43072</v>
      </c>
      <c r="B4113" s="33" t="s">
        <v>3005</v>
      </c>
      <c r="C4113" s="157">
        <v>3</v>
      </c>
      <c r="D4113" s="49" t="s">
        <v>682</v>
      </c>
      <c r="E4113" s="39" t="s">
        <v>1585</v>
      </c>
      <c r="F4113" s="200">
        <v>5500</v>
      </c>
      <c r="G4113" s="48">
        <v>2500</v>
      </c>
      <c r="H4113" s="48" t="s">
        <v>1263</v>
      </c>
      <c r="I4113" s="51" t="s">
        <v>2983</v>
      </c>
      <c r="J4113" s="63" t="s">
        <v>118</v>
      </c>
      <c r="K4113" s="64" t="s">
        <v>2216</v>
      </c>
      <c r="L4113" s="31" t="s">
        <v>2990</v>
      </c>
    </row>
    <row r="4114" spans="1:12" ht="15" customHeight="1" x14ac:dyDescent="0.25">
      <c r="A4114" s="34">
        <v>43072</v>
      </c>
      <c r="B4114" s="33" t="s">
        <v>3005</v>
      </c>
      <c r="C4114" s="157">
        <v>3</v>
      </c>
      <c r="D4114" s="49" t="s">
        <v>682</v>
      </c>
      <c r="E4114" s="39" t="s">
        <v>1587</v>
      </c>
      <c r="F4114" s="200">
        <v>600</v>
      </c>
      <c r="G4114" s="48">
        <v>3231</v>
      </c>
      <c r="H4114" s="48" t="s">
        <v>600</v>
      </c>
      <c r="I4114" s="51" t="s">
        <v>2983</v>
      </c>
      <c r="J4114" s="63" t="s">
        <v>118</v>
      </c>
      <c r="K4114" s="64" t="s">
        <v>2216</v>
      </c>
      <c r="L4114" s="31" t="s">
        <v>2990</v>
      </c>
    </row>
    <row r="4115" spans="1:12" ht="15" customHeight="1" x14ac:dyDescent="0.25">
      <c r="A4115" s="34">
        <v>43072</v>
      </c>
      <c r="B4115" s="33" t="s">
        <v>3005</v>
      </c>
      <c r="C4115" s="157">
        <v>4</v>
      </c>
      <c r="D4115" s="49" t="s">
        <v>271</v>
      </c>
      <c r="E4115" s="47" t="s">
        <v>1595</v>
      </c>
      <c r="F4115" s="200">
        <v>109</v>
      </c>
      <c r="G4115" s="48" t="s">
        <v>71</v>
      </c>
      <c r="H4115" s="48" t="s">
        <v>71</v>
      </c>
      <c r="I4115" s="51" t="s">
        <v>2983</v>
      </c>
      <c r="J4115" s="63" t="s">
        <v>142</v>
      </c>
      <c r="K4115" s="31" t="s">
        <v>2989</v>
      </c>
      <c r="L4115" s="31" t="s">
        <v>2989</v>
      </c>
    </row>
    <row r="4116" spans="1:12" ht="15" customHeight="1" x14ac:dyDescent="0.25">
      <c r="A4116" s="34">
        <v>43072</v>
      </c>
      <c r="B4116" s="33" t="s">
        <v>3005</v>
      </c>
      <c r="C4116" s="157">
        <v>4</v>
      </c>
      <c r="D4116" s="49" t="s">
        <v>127</v>
      </c>
      <c r="E4116" s="39" t="s">
        <v>1588</v>
      </c>
      <c r="F4116" s="200">
        <v>1000</v>
      </c>
      <c r="G4116" s="48">
        <v>4359</v>
      </c>
      <c r="H4116" s="48" t="s">
        <v>1352</v>
      </c>
      <c r="I4116" s="51" t="s">
        <v>2983</v>
      </c>
      <c r="J4116" s="63" t="s">
        <v>118</v>
      </c>
      <c r="K4116" s="58" t="s">
        <v>10</v>
      </c>
      <c r="L4116" s="31" t="s">
        <v>10</v>
      </c>
    </row>
    <row r="4117" spans="1:12" ht="15" customHeight="1" x14ac:dyDescent="0.25">
      <c r="A4117" s="34">
        <v>43072</v>
      </c>
      <c r="B4117" s="33" t="s">
        <v>3005</v>
      </c>
      <c r="C4117" s="157">
        <v>4</v>
      </c>
      <c r="D4117" s="49" t="s">
        <v>127</v>
      </c>
      <c r="E4117" s="39" t="s">
        <v>1589</v>
      </c>
      <c r="F4117" s="200">
        <v>220</v>
      </c>
      <c r="G4117" s="48">
        <v>3775</v>
      </c>
      <c r="H4117" s="48" t="s">
        <v>1033</v>
      </c>
      <c r="I4117" s="51" t="s">
        <v>2983</v>
      </c>
      <c r="J4117" s="63" t="s">
        <v>118</v>
      </c>
      <c r="K4117" s="64" t="s">
        <v>2216</v>
      </c>
      <c r="L4117" s="31" t="s">
        <v>2990</v>
      </c>
    </row>
    <row r="4118" spans="1:12" ht="15" customHeight="1" x14ac:dyDescent="0.25">
      <c r="A4118" s="34">
        <v>43072</v>
      </c>
      <c r="B4118" s="33" t="s">
        <v>3005</v>
      </c>
      <c r="C4118" s="157">
        <v>4</v>
      </c>
      <c r="D4118" s="49" t="s">
        <v>127</v>
      </c>
      <c r="E4118" s="39" t="s">
        <v>1589</v>
      </c>
      <c r="F4118" s="200">
        <v>220</v>
      </c>
      <c r="G4118" s="48">
        <v>4104</v>
      </c>
      <c r="H4118" s="48" t="s">
        <v>392</v>
      </c>
      <c r="I4118" s="51" t="s">
        <v>2983</v>
      </c>
      <c r="J4118" s="63" t="s">
        <v>118</v>
      </c>
      <c r="K4118" s="64" t="s">
        <v>2216</v>
      </c>
      <c r="L4118" s="31" t="s">
        <v>2990</v>
      </c>
    </row>
    <row r="4119" spans="1:12" ht="15" customHeight="1" x14ac:dyDescent="0.25">
      <c r="A4119" s="34">
        <v>43072</v>
      </c>
      <c r="B4119" s="33" t="s">
        <v>3005</v>
      </c>
      <c r="C4119" s="157">
        <v>4</v>
      </c>
      <c r="D4119" s="49" t="s">
        <v>127</v>
      </c>
      <c r="E4119" s="39" t="s">
        <v>1590</v>
      </c>
      <c r="F4119" s="200">
        <v>2700</v>
      </c>
      <c r="G4119" s="48">
        <v>2435</v>
      </c>
      <c r="H4119" s="48" t="s">
        <v>1591</v>
      </c>
      <c r="I4119" s="51" t="s">
        <v>2983</v>
      </c>
      <c r="J4119" s="63" t="s">
        <v>118</v>
      </c>
      <c r="K4119" s="64" t="s">
        <v>2216</v>
      </c>
      <c r="L4119" s="31" t="s">
        <v>2990</v>
      </c>
    </row>
    <row r="4120" spans="1:12" ht="15" customHeight="1" x14ac:dyDescent="0.25">
      <c r="A4120" s="34">
        <v>43072</v>
      </c>
      <c r="B4120" s="33" t="s">
        <v>3005</v>
      </c>
      <c r="C4120" s="157">
        <v>4</v>
      </c>
      <c r="D4120" s="49" t="s">
        <v>127</v>
      </c>
      <c r="E4120" s="39" t="s">
        <v>1592</v>
      </c>
      <c r="F4120" s="200">
        <v>280</v>
      </c>
      <c r="G4120" s="48">
        <v>5173</v>
      </c>
      <c r="H4120" s="48" t="s">
        <v>1581</v>
      </c>
      <c r="I4120" s="51" t="s">
        <v>2983</v>
      </c>
      <c r="J4120" s="63" t="s">
        <v>118</v>
      </c>
      <c r="K4120" s="64" t="s">
        <v>2216</v>
      </c>
      <c r="L4120" s="31" t="s">
        <v>2990</v>
      </c>
    </row>
    <row r="4121" spans="1:12" ht="15" customHeight="1" x14ac:dyDescent="0.25">
      <c r="A4121" s="34">
        <v>43072</v>
      </c>
      <c r="B4121" s="33" t="s">
        <v>3005</v>
      </c>
      <c r="C4121" s="157">
        <v>4</v>
      </c>
      <c r="D4121" s="49" t="s">
        <v>127</v>
      </c>
      <c r="E4121" s="39" t="s">
        <v>1593</v>
      </c>
      <c r="F4121" s="200">
        <v>275</v>
      </c>
      <c r="G4121" s="48">
        <v>3775</v>
      </c>
      <c r="H4121" s="48" t="s">
        <v>1033</v>
      </c>
      <c r="I4121" s="51" t="s">
        <v>2983</v>
      </c>
      <c r="J4121" s="63" t="s">
        <v>118</v>
      </c>
      <c r="K4121" s="64" t="s">
        <v>2216</v>
      </c>
      <c r="L4121" s="31" t="s">
        <v>2990</v>
      </c>
    </row>
    <row r="4122" spans="1:12" ht="15" customHeight="1" x14ac:dyDescent="0.25">
      <c r="A4122" s="34">
        <v>43072</v>
      </c>
      <c r="B4122" s="33" t="s">
        <v>3005</v>
      </c>
      <c r="C4122" s="157">
        <v>4</v>
      </c>
      <c r="D4122" s="49" t="s">
        <v>127</v>
      </c>
      <c r="E4122" s="39" t="s">
        <v>1594</v>
      </c>
      <c r="F4122" s="200">
        <v>1470</v>
      </c>
      <c r="G4122" s="48">
        <v>4439</v>
      </c>
      <c r="H4122" s="48" t="s">
        <v>716</v>
      </c>
      <c r="I4122" s="51" t="s">
        <v>2983</v>
      </c>
      <c r="J4122" s="63" t="s">
        <v>118</v>
      </c>
      <c r="K4122" s="64" t="s">
        <v>2216</v>
      </c>
      <c r="L4122" s="31" t="s">
        <v>2990</v>
      </c>
    </row>
    <row r="4123" spans="1:12" ht="15" customHeight="1" x14ac:dyDescent="0.25">
      <c r="A4123" s="34">
        <v>43072</v>
      </c>
      <c r="B4123" s="33" t="s">
        <v>3005</v>
      </c>
      <c r="C4123" s="157">
        <v>5</v>
      </c>
      <c r="D4123" s="49" t="s">
        <v>534</v>
      </c>
      <c r="E4123" s="47" t="s">
        <v>117</v>
      </c>
      <c r="F4123" s="200">
        <v>9205</v>
      </c>
      <c r="G4123" s="48"/>
      <c r="H4123" s="48"/>
      <c r="I4123" s="51" t="s">
        <v>2983</v>
      </c>
      <c r="J4123" s="63" t="s">
        <v>118</v>
      </c>
      <c r="K4123" s="64" t="s">
        <v>2216</v>
      </c>
      <c r="L4123" s="31" t="s">
        <v>2990</v>
      </c>
    </row>
    <row r="4124" spans="1:12" ht="15" customHeight="1" x14ac:dyDescent="0.25">
      <c r="A4124" s="34">
        <v>43072</v>
      </c>
      <c r="B4124" s="33" t="s">
        <v>3005</v>
      </c>
      <c r="C4124" s="157">
        <v>6</v>
      </c>
      <c r="D4124" s="49" t="s">
        <v>168</v>
      </c>
      <c r="E4124" s="47" t="s">
        <v>117</v>
      </c>
      <c r="F4124" s="200">
        <v>9021</v>
      </c>
      <c r="G4124" s="48"/>
      <c r="H4124" s="48"/>
      <c r="I4124" s="51" t="s">
        <v>2983</v>
      </c>
      <c r="J4124" s="63" t="s">
        <v>118</v>
      </c>
      <c r="K4124" s="64" t="s">
        <v>2216</v>
      </c>
      <c r="L4124" s="31" t="s">
        <v>2990</v>
      </c>
    </row>
    <row r="4125" spans="1:12" ht="15" customHeight="1" x14ac:dyDescent="0.25">
      <c r="A4125" s="34">
        <v>43072</v>
      </c>
      <c r="B4125" s="33" t="s">
        <v>3005</v>
      </c>
      <c r="C4125" s="157">
        <v>7</v>
      </c>
      <c r="D4125" s="49" t="s">
        <v>209</v>
      </c>
      <c r="E4125" s="47" t="s">
        <v>117</v>
      </c>
      <c r="F4125" s="200">
        <v>11745</v>
      </c>
      <c r="G4125" s="48"/>
      <c r="H4125" s="48"/>
      <c r="I4125" s="51" t="s">
        <v>2983</v>
      </c>
      <c r="J4125" s="63" t="s">
        <v>118</v>
      </c>
      <c r="K4125" s="64" t="s">
        <v>2216</v>
      </c>
      <c r="L4125" s="31" t="s">
        <v>2990</v>
      </c>
    </row>
    <row r="4126" spans="1:12" ht="15" customHeight="1" x14ac:dyDescent="0.25">
      <c r="A4126" s="34">
        <v>43072</v>
      </c>
      <c r="B4126" s="33" t="s">
        <v>3005</v>
      </c>
      <c r="C4126" s="157">
        <v>7</v>
      </c>
      <c r="D4126" s="49" t="s">
        <v>209</v>
      </c>
      <c r="E4126" s="47" t="s">
        <v>117</v>
      </c>
      <c r="F4126" s="200">
        <v>12238.5</v>
      </c>
      <c r="G4126" s="48"/>
      <c r="H4126" s="48"/>
      <c r="I4126" s="51" t="s">
        <v>2983</v>
      </c>
      <c r="J4126" s="63" t="s">
        <v>118</v>
      </c>
      <c r="K4126" s="64" t="s">
        <v>2216</v>
      </c>
      <c r="L4126" s="31" t="s">
        <v>2990</v>
      </c>
    </row>
    <row r="4127" spans="1:12" ht="15" customHeight="1" x14ac:dyDescent="0.25">
      <c r="A4127" s="34">
        <v>43072</v>
      </c>
      <c r="B4127" s="33" t="s">
        <v>3005</v>
      </c>
      <c r="C4127" s="157">
        <v>7</v>
      </c>
      <c r="D4127" s="49" t="s">
        <v>209</v>
      </c>
      <c r="E4127" s="47" t="s">
        <v>117</v>
      </c>
      <c r="F4127" s="200">
        <v>38685.5</v>
      </c>
      <c r="G4127" s="48"/>
      <c r="H4127" s="48"/>
      <c r="I4127" s="51" t="s">
        <v>2983</v>
      </c>
      <c r="J4127" s="63" t="s">
        <v>118</v>
      </c>
      <c r="K4127" s="64" t="s">
        <v>2216</v>
      </c>
      <c r="L4127" s="31" t="s">
        <v>2990</v>
      </c>
    </row>
    <row r="4128" spans="1:12" ht="15" customHeight="1" x14ac:dyDescent="0.25">
      <c r="A4128" s="34">
        <v>43072</v>
      </c>
      <c r="B4128" s="33" t="s">
        <v>3005</v>
      </c>
      <c r="C4128" s="157">
        <v>8</v>
      </c>
      <c r="D4128" s="49" t="s">
        <v>1596</v>
      </c>
      <c r="E4128" s="47" t="s">
        <v>117</v>
      </c>
      <c r="F4128" s="200">
        <v>10447.5</v>
      </c>
      <c r="G4128" s="48"/>
      <c r="H4128" s="48"/>
      <c r="I4128" s="51" t="s">
        <v>2983</v>
      </c>
      <c r="J4128" s="63" t="s">
        <v>118</v>
      </c>
      <c r="K4128" s="64" t="s">
        <v>2216</v>
      </c>
      <c r="L4128" s="31" t="s">
        <v>2990</v>
      </c>
    </row>
    <row r="4129" spans="1:12" ht="15" customHeight="1" x14ac:dyDescent="0.25">
      <c r="A4129" s="131">
        <v>43072</v>
      </c>
      <c r="B4129" s="144" t="s">
        <v>3005</v>
      </c>
      <c r="C4129" s="158">
        <v>24</v>
      </c>
      <c r="D4129" s="133"/>
      <c r="E4129" s="136" t="s">
        <v>526</v>
      </c>
      <c r="F4129" s="203">
        <v>199</v>
      </c>
      <c r="G4129" s="134"/>
      <c r="H4129" s="134"/>
      <c r="I4129" s="141" t="s">
        <v>2983</v>
      </c>
      <c r="J4129" s="141" t="s">
        <v>142</v>
      </c>
      <c r="K4129" s="135" t="s">
        <v>2989</v>
      </c>
      <c r="L4129" s="135"/>
    </row>
    <row r="4130" spans="1:12" ht="15" customHeight="1" x14ac:dyDescent="0.25">
      <c r="A4130" s="34">
        <v>43073</v>
      </c>
      <c r="B4130" s="33" t="s">
        <v>3005</v>
      </c>
      <c r="C4130" s="157">
        <v>5</v>
      </c>
      <c r="D4130" s="49" t="s">
        <v>219</v>
      </c>
      <c r="E4130" s="47" t="s">
        <v>1001</v>
      </c>
      <c r="F4130" s="200">
        <v>515</v>
      </c>
      <c r="G4130" s="48" t="s">
        <v>71</v>
      </c>
      <c r="H4130" s="48" t="s">
        <v>71</v>
      </c>
      <c r="I4130" s="51" t="s">
        <v>2983</v>
      </c>
      <c r="J4130" s="63" t="s">
        <v>142</v>
      </c>
      <c r="K4130" s="58" t="s">
        <v>2977</v>
      </c>
      <c r="L4130" s="31" t="s">
        <v>2989</v>
      </c>
    </row>
    <row r="4131" spans="1:12" ht="15" customHeight="1" x14ac:dyDescent="0.25">
      <c r="A4131" s="34">
        <v>43073</v>
      </c>
      <c r="B4131" s="33" t="s">
        <v>3005</v>
      </c>
      <c r="C4131" s="157">
        <v>5</v>
      </c>
      <c r="D4131" s="49" t="s">
        <v>219</v>
      </c>
      <c r="E4131" s="47" t="s">
        <v>1597</v>
      </c>
      <c r="F4131" s="200">
        <v>260</v>
      </c>
      <c r="G4131" s="48" t="s">
        <v>71</v>
      </c>
      <c r="H4131" s="48" t="s">
        <v>71</v>
      </c>
      <c r="I4131" s="51" t="s">
        <v>2983</v>
      </c>
      <c r="J4131" s="63" t="s">
        <v>142</v>
      </c>
      <c r="K4131" s="31" t="s">
        <v>2989</v>
      </c>
      <c r="L4131" s="31" t="s">
        <v>2975</v>
      </c>
    </row>
    <row r="4132" spans="1:12" ht="15" customHeight="1" x14ac:dyDescent="0.25">
      <c r="A4132" s="34">
        <v>43073</v>
      </c>
      <c r="B4132" s="33" t="s">
        <v>3005</v>
      </c>
      <c r="C4132" s="157">
        <v>9</v>
      </c>
      <c r="D4132" s="49" t="s">
        <v>711</v>
      </c>
      <c r="E4132" s="39" t="s">
        <v>736</v>
      </c>
      <c r="F4132" s="200">
        <v>1703.5</v>
      </c>
      <c r="G4132" s="48">
        <v>5045</v>
      </c>
      <c r="H4132" s="48" t="s">
        <v>1543</v>
      </c>
      <c r="I4132" s="51" t="s">
        <v>2983</v>
      </c>
      <c r="J4132" s="63" t="s">
        <v>118</v>
      </c>
      <c r="K4132" s="58" t="s">
        <v>10</v>
      </c>
      <c r="L4132" s="31" t="s">
        <v>10</v>
      </c>
    </row>
    <row r="4133" spans="1:12" ht="15" customHeight="1" x14ac:dyDescent="0.25">
      <c r="A4133" s="34">
        <v>43073</v>
      </c>
      <c r="B4133" s="33" t="s">
        <v>3005</v>
      </c>
      <c r="C4133" s="157">
        <v>10</v>
      </c>
      <c r="D4133" s="49" t="s">
        <v>1346</v>
      </c>
      <c r="E4133" s="47" t="s">
        <v>117</v>
      </c>
      <c r="F4133" s="200">
        <v>20298</v>
      </c>
      <c r="G4133" s="48"/>
      <c r="H4133" s="48"/>
      <c r="I4133" s="51" t="s">
        <v>2983</v>
      </c>
      <c r="J4133" s="63" t="s">
        <v>118</v>
      </c>
      <c r="K4133" s="64" t="s">
        <v>2216</v>
      </c>
      <c r="L4133" s="31" t="s">
        <v>2990</v>
      </c>
    </row>
    <row r="4134" spans="1:12" ht="15" customHeight="1" x14ac:dyDescent="0.25">
      <c r="A4134" s="34">
        <v>43073</v>
      </c>
      <c r="B4134" s="33" t="s">
        <v>3005</v>
      </c>
      <c r="C4134" s="157">
        <v>10</v>
      </c>
      <c r="D4134" s="49" t="s">
        <v>65</v>
      </c>
      <c r="E4134" s="47" t="s">
        <v>117</v>
      </c>
      <c r="F4134" s="200">
        <v>8010</v>
      </c>
      <c r="G4134" s="48"/>
      <c r="H4134" s="48"/>
      <c r="I4134" s="51" t="s">
        <v>2983</v>
      </c>
      <c r="J4134" s="63" t="s">
        <v>118</v>
      </c>
      <c r="K4134" s="64" t="s">
        <v>2216</v>
      </c>
      <c r="L4134" s="31" t="s">
        <v>2990</v>
      </c>
    </row>
    <row r="4135" spans="1:12" ht="15" customHeight="1" x14ac:dyDescent="0.25">
      <c r="A4135" s="34">
        <v>43073</v>
      </c>
      <c r="B4135" s="33" t="s">
        <v>3005</v>
      </c>
      <c r="C4135" s="157">
        <v>10</v>
      </c>
      <c r="D4135" s="49" t="s">
        <v>65</v>
      </c>
      <c r="E4135" s="47" t="s">
        <v>117</v>
      </c>
      <c r="F4135" s="200">
        <v>12537</v>
      </c>
      <c r="G4135" s="48"/>
      <c r="H4135" s="48"/>
      <c r="I4135" s="51" t="s">
        <v>2983</v>
      </c>
      <c r="J4135" s="63" t="s">
        <v>118</v>
      </c>
      <c r="K4135" s="64" t="s">
        <v>2216</v>
      </c>
      <c r="L4135" s="31" t="s">
        <v>2990</v>
      </c>
    </row>
    <row r="4136" spans="1:12" ht="15" customHeight="1" x14ac:dyDescent="0.25">
      <c r="A4136" s="34">
        <v>43073</v>
      </c>
      <c r="B4136" s="33" t="s">
        <v>3005</v>
      </c>
      <c r="C4136" s="157">
        <v>10</v>
      </c>
      <c r="D4136" s="49" t="s">
        <v>1598</v>
      </c>
      <c r="E4136" s="47" t="s">
        <v>117</v>
      </c>
      <c r="F4136" s="200">
        <v>1425</v>
      </c>
      <c r="G4136" s="48"/>
      <c r="H4136" s="48"/>
      <c r="I4136" s="51" t="s">
        <v>2983</v>
      </c>
      <c r="J4136" s="63" t="s">
        <v>118</v>
      </c>
      <c r="K4136" s="64" t="s">
        <v>2216</v>
      </c>
      <c r="L4136" s="31" t="s">
        <v>2990</v>
      </c>
    </row>
    <row r="4137" spans="1:12" ht="15" customHeight="1" x14ac:dyDescent="0.25">
      <c r="A4137" s="34">
        <v>43074</v>
      </c>
      <c r="B4137" s="33" t="s">
        <v>3005</v>
      </c>
      <c r="C4137" s="157">
        <v>6</v>
      </c>
      <c r="D4137" s="49" t="s">
        <v>143</v>
      </c>
      <c r="E4137" s="47" t="s">
        <v>1608</v>
      </c>
      <c r="F4137" s="200">
        <v>550</v>
      </c>
      <c r="G4137" s="48" t="s">
        <v>71</v>
      </c>
      <c r="H4137" s="48" t="s">
        <v>71</v>
      </c>
      <c r="I4137" s="51" t="s">
        <v>2983</v>
      </c>
      <c r="J4137" s="63" t="s">
        <v>142</v>
      </c>
      <c r="K4137" s="31" t="s">
        <v>2989</v>
      </c>
      <c r="L4137" s="31" t="s">
        <v>2989</v>
      </c>
    </row>
    <row r="4138" spans="1:12" ht="15" customHeight="1" x14ac:dyDescent="0.25">
      <c r="A4138" s="34">
        <v>43074</v>
      </c>
      <c r="B4138" s="33" t="s">
        <v>3005</v>
      </c>
      <c r="C4138" s="157">
        <v>6</v>
      </c>
      <c r="D4138" s="49" t="s">
        <v>143</v>
      </c>
      <c r="E4138" s="47" t="s">
        <v>220</v>
      </c>
      <c r="F4138" s="200">
        <v>95</v>
      </c>
      <c r="G4138" s="48" t="s">
        <v>71</v>
      </c>
      <c r="H4138" s="48" t="s">
        <v>71</v>
      </c>
      <c r="I4138" s="51" t="s">
        <v>2983</v>
      </c>
      <c r="J4138" s="63" t="s">
        <v>142</v>
      </c>
      <c r="K4138" s="58" t="s">
        <v>2977</v>
      </c>
      <c r="L4138" s="31" t="s">
        <v>2989</v>
      </c>
    </row>
    <row r="4139" spans="1:12" ht="15" customHeight="1" x14ac:dyDescent="0.25">
      <c r="A4139" s="34">
        <v>43074</v>
      </c>
      <c r="B4139" s="33" t="s">
        <v>3005</v>
      </c>
      <c r="C4139" s="157">
        <v>6</v>
      </c>
      <c r="D4139" s="49" t="s">
        <v>143</v>
      </c>
      <c r="E4139" s="47" t="s">
        <v>1609</v>
      </c>
      <c r="F4139" s="200">
        <v>42</v>
      </c>
      <c r="G4139" s="48" t="s">
        <v>71</v>
      </c>
      <c r="H4139" s="48" t="s">
        <v>71</v>
      </c>
      <c r="I4139" s="51" t="s">
        <v>2983</v>
      </c>
      <c r="J4139" s="63" t="s">
        <v>142</v>
      </c>
      <c r="K4139" s="31" t="s">
        <v>2989</v>
      </c>
      <c r="L4139" s="31" t="s">
        <v>2989</v>
      </c>
    </row>
    <row r="4140" spans="1:12" ht="15" customHeight="1" x14ac:dyDescent="0.25">
      <c r="A4140" s="34">
        <v>43074</v>
      </c>
      <c r="B4140" s="33" t="s">
        <v>3005</v>
      </c>
      <c r="C4140" s="157">
        <v>7</v>
      </c>
      <c r="D4140" s="49" t="s">
        <v>1610</v>
      </c>
      <c r="E4140" s="47" t="s">
        <v>1611</v>
      </c>
      <c r="F4140" s="200">
        <v>220</v>
      </c>
      <c r="G4140" s="48" t="s">
        <v>71</v>
      </c>
      <c r="H4140" s="48" t="s">
        <v>71</v>
      </c>
      <c r="I4140" s="51" t="s">
        <v>2983</v>
      </c>
      <c r="J4140" s="63" t="s">
        <v>142</v>
      </c>
      <c r="K4140" s="31" t="s">
        <v>2989</v>
      </c>
      <c r="L4140" s="31" t="s">
        <v>2975</v>
      </c>
    </row>
    <row r="4141" spans="1:12" ht="15" customHeight="1" x14ac:dyDescent="0.25">
      <c r="A4141" s="34">
        <v>43074</v>
      </c>
      <c r="B4141" s="33" t="s">
        <v>3005</v>
      </c>
      <c r="C4141" s="157">
        <v>8</v>
      </c>
      <c r="D4141" s="35" t="s">
        <v>219</v>
      </c>
      <c r="E4141" s="47" t="s">
        <v>1612</v>
      </c>
      <c r="F4141" s="200">
        <v>10</v>
      </c>
      <c r="G4141" s="40" t="s">
        <v>71</v>
      </c>
      <c r="H4141" s="40" t="s">
        <v>71</v>
      </c>
      <c r="I4141" s="51" t="s">
        <v>2983</v>
      </c>
      <c r="J4141" s="63" t="s">
        <v>142</v>
      </c>
      <c r="K4141" s="58" t="s">
        <v>2977</v>
      </c>
      <c r="L4141" s="31" t="s">
        <v>2989</v>
      </c>
    </row>
    <row r="4142" spans="1:12" ht="15" customHeight="1" x14ac:dyDescent="0.25">
      <c r="A4142" s="34">
        <v>43074</v>
      </c>
      <c r="B4142" s="33" t="s">
        <v>3005</v>
      </c>
      <c r="C4142" s="157">
        <v>8</v>
      </c>
      <c r="D4142" s="35" t="s">
        <v>219</v>
      </c>
      <c r="E4142" s="47" t="s">
        <v>1613</v>
      </c>
      <c r="F4142" s="200">
        <v>100</v>
      </c>
      <c r="G4142" s="40" t="s">
        <v>71</v>
      </c>
      <c r="H4142" s="40" t="s">
        <v>71</v>
      </c>
      <c r="I4142" s="51" t="s">
        <v>2983</v>
      </c>
      <c r="J4142" s="63" t="s">
        <v>142</v>
      </c>
      <c r="K4142" s="31" t="s">
        <v>2989</v>
      </c>
      <c r="L4142" s="31" t="s">
        <v>2975</v>
      </c>
    </row>
    <row r="4143" spans="1:12" ht="15" customHeight="1" x14ac:dyDescent="0.25">
      <c r="A4143" s="34">
        <v>43074</v>
      </c>
      <c r="B4143" s="33" t="s">
        <v>3005</v>
      </c>
      <c r="C4143" s="157">
        <v>8</v>
      </c>
      <c r="D4143" s="35" t="s">
        <v>219</v>
      </c>
      <c r="E4143" s="47" t="s">
        <v>1614</v>
      </c>
      <c r="F4143" s="200">
        <v>336</v>
      </c>
      <c r="G4143" s="40" t="s">
        <v>71</v>
      </c>
      <c r="H4143" s="40" t="s">
        <v>71</v>
      </c>
      <c r="I4143" s="51" t="s">
        <v>2983</v>
      </c>
      <c r="J4143" s="63" t="s">
        <v>142</v>
      </c>
      <c r="K4143" s="58" t="s">
        <v>2977</v>
      </c>
      <c r="L4143" s="31" t="s">
        <v>2989</v>
      </c>
    </row>
    <row r="4144" spans="1:12" ht="15" customHeight="1" x14ac:dyDescent="0.25">
      <c r="A4144" s="34">
        <v>43074</v>
      </c>
      <c r="B4144" s="33" t="s">
        <v>3005</v>
      </c>
      <c r="C4144" s="157">
        <v>8</v>
      </c>
      <c r="D4144" s="35" t="s">
        <v>219</v>
      </c>
      <c r="E4144" s="47" t="s">
        <v>1615</v>
      </c>
      <c r="F4144" s="200">
        <v>25</v>
      </c>
      <c r="G4144" s="40" t="s">
        <v>71</v>
      </c>
      <c r="H4144" s="40" t="s">
        <v>71</v>
      </c>
      <c r="I4144" s="51" t="s">
        <v>2983</v>
      </c>
      <c r="J4144" s="63" t="s">
        <v>142</v>
      </c>
      <c r="K4144" s="58" t="s">
        <v>2977</v>
      </c>
      <c r="L4144" s="31" t="s">
        <v>2989</v>
      </c>
    </row>
    <row r="4145" spans="1:12" ht="15" customHeight="1" x14ac:dyDescent="0.25">
      <c r="A4145" s="34">
        <v>43074</v>
      </c>
      <c r="B4145" s="33" t="s">
        <v>3005</v>
      </c>
      <c r="C4145" s="157">
        <v>8</v>
      </c>
      <c r="D4145" s="35" t="s">
        <v>219</v>
      </c>
      <c r="E4145" s="47" t="s">
        <v>1616</v>
      </c>
      <c r="F4145" s="200">
        <v>200</v>
      </c>
      <c r="G4145" s="40" t="s">
        <v>71</v>
      </c>
      <c r="H4145" s="40" t="s">
        <v>71</v>
      </c>
      <c r="I4145" s="51" t="s">
        <v>2983</v>
      </c>
      <c r="J4145" s="63" t="s">
        <v>142</v>
      </c>
      <c r="K4145" s="31" t="s">
        <v>3408</v>
      </c>
      <c r="L4145" s="31" t="s">
        <v>2975</v>
      </c>
    </row>
    <row r="4146" spans="1:12" ht="15" customHeight="1" x14ac:dyDescent="0.25">
      <c r="A4146" s="34">
        <v>43074</v>
      </c>
      <c r="B4146" s="33" t="s">
        <v>3005</v>
      </c>
      <c r="C4146" s="157">
        <v>8</v>
      </c>
      <c r="D4146" s="35" t="s">
        <v>219</v>
      </c>
      <c r="E4146" s="47" t="s">
        <v>1617</v>
      </c>
      <c r="F4146" s="200">
        <v>390</v>
      </c>
      <c r="G4146" s="40" t="s">
        <v>71</v>
      </c>
      <c r="H4146" s="40" t="s">
        <v>71</v>
      </c>
      <c r="I4146" s="51" t="s">
        <v>2983</v>
      </c>
      <c r="J4146" s="63" t="s">
        <v>142</v>
      </c>
      <c r="K4146" s="58" t="s">
        <v>2977</v>
      </c>
      <c r="L4146" s="31" t="s">
        <v>2989</v>
      </c>
    </row>
    <row r="4147" spans="1:12" ht="15" customHeight="1" x14ac:dyDescent="0.25">
      <c r="A4147" s="34">
        <v>43074</v>
      </c>
      <c r="B4147" s="33" t="s">
        <v>3005</v>
      </c>
      <c r="C4147" s="157">
        <v>8</v>
      </c>
      <c r="D4147" s="35" t="s">
        <v>219</v>
      </c>
      <c r="E4147" s="47" t="s">
        <v>1144</v>
      </c>
      <c r="F4147" s="200">
        <v>120</v>
      </c>
      <c r="G4147" s="40" t="s">
        <v>71</v>
      </c>
      <c r="H4147" s="40" t="s">
        <v>71</v>
      </c>
      <c r="I4147" s="51" t="s">
        <v>2983</v>
      </c>
      <c r="J4147" s="63" t="s">
        <v>142</v>
      </c>
      <c r="K4147" s="58" t="s">
        <v>2977</v>
      </c>
      <c r="L4147" s="31" t="s">
        <v>2989</v>
      </c>
    </row>
    <row r="4148" spans="1:12" ht="15" customHeight="1" x14ac:dyDescent="0.25">
      <c r="A4148" s="34">
        <v>43074</v>
      </c>
      <c r="B4148" s="33" t="s">
        <v>3005</v>
      </c>
      <c r="C4148" s="157">
        <v>8</v>
      </c>
      <c r="D4148" s="35" t="s">
        <v>219</v>
      </c>
      <c r="E4148" s="47" t="s">
        <v>1618</v>
      </c>
      <c r="F4148" s="200">
        <v>50</v>
      </c>
      <c r="G4148" s="40" t="s">
        <v>71</v>
      </c>
      <c r="H4148" s="40" t="s">
        <v>71</v>
      </c>
      <c r="I4148" s="51" t="s">
        <v>2983</v>
      </c>
      <c r="J4148" s="63" t="s">
        <v>142</v>
      </c>
      <c r="K4148" s="31" t="s">
        <v>2989</v>
      </c>
      <c r="L4148" s="31" t="s">
        <v>2989</v>
      </c>
    </row>
    <row r="4149" spans="1:12" ht="15" customHeight="1" x14ac:dyDescent="0.25">
      <c r="A4149" s="34">
        <v>43074</v>
      </c>
      <c r="B4149" s="33" t="s">
        <v>3005</v>
      </c>
      <c r="C4149" s="157">
        <v>8</v>
      </c>
      <c r="D4149" s="35" t="s">
        <v>219</v>
      </c>
      <c r="E4149" s="47" t="s">
        <v>1619</v>
      </c>
      <c r="F4149" s="200">
        <v>90</v>
      </c>
      <c r="G4149" s="40" t="s">
        <v>71</v>
      </c>
      <c r="H4149" s="40" t="s">
        <v>71</v>
      </c>
      <c r="I4149" s="51" t="s">
        <v>2983</v>
      </c>
      <c r="J4149" s="63" t="s">
        <v>142</v>
      </c>
      <c r="K4149" s="31" t="s">
        <v>3408</v>
      </c>
      <c r="L4149" s="31" t="s">
        <v>2975</v>
      </c>
    </row>
    <row r="4150" spans="1:12" ht="15" customHeight="1" x14ac:dyDescent="0.25">
      <c r="A4150" s="34">
        <v>43074</v>
      </c>
      <c r="B4150" s="33" t="s">
        <v>3005</v>
      </c>
      <c r="C4150" s="157">
        <v>8</v>
      </c>
      <c r="D4150" s="35" t="s">
        <v>219</v>
      </c>
      <c r="E4150" s="47" t="s">
        <v>1620</v>
      </c>
      <c r="F4150" s="200">
        <v>125</v>
      </c>
      <c r="G4150" s="40" t="s">
        <v>71</v>
      </c>
      <c r="H4150" s="40" t="s">
        <v>71</v>
      </c>
      <c r="I4150" s="51" t="s">
        <v>2983</v>
      </c>
      <c r="J4150" s="63" t="s">
        <v>142</v>
      </c>
      <c r="K4150" s="31" t="s">
        <v>2989</v>
      </c>
      <c r="L4150" s="31" t="s">
        <v>2989</v>
      </c>
    </row>
    <row r="4151" spans="1:12" ht="15" customHeight="1" x14ac:dyDescent="0.25">
      <c r="A4151" s="34">
        <v>43074</v>
      </c>
      <c r="B4151" s="33" t="s">
        <v>3005</v>
      </c>
      <c r="C4151" s="157">
        <v>8</v>
      </c>
      <c r="D4151" s="35" t="s">
        <v>219</v>
      </c>
      <c r="E4151" s="47" t="s">
        <v>1620</v>
      </c>
      <c r="F4151" s="200">
        <v>55</v>
      </c>
      <c r="G4151" s="40" t="s">
        <v>71</v>
      </c>
      <c r="H4151" s="40" t="s">
        <v>71</v>
      </c>
      <c r="I4151" s="51" t="s">
        <v>2983</v>
      </c>
      <c r="J4151" s="63" t="s">
        <v>142</v>
      </c>
      <c r="K4151" s="31" t="s">
        <v>2989</v>
      </c>
      <c r="L4151" s="31" t="s">
        <v>2989</v>
      </c>
    </row>
    <row r="4152" spans="1:12" ht="15" customHeight="1" x14ac:dyDescent="0.25">
      <c r="A4152" s="34">
        <v>43074</v>
      </c>
      <c r="B4152" s="33" t="s">
        <v>3005</v>
      </c>
      <c r="C4152" s="157">
        <v>8</v>
      </c>
      <c r="D4152" s="35" t="s">
        <v>219</v>
      </c>
      <c r="E4152" s="47" t="s">
        <v>1621</v>
      </c>
      <c r="F4152" s="200">
        <v>136</v>
      </c>
      <c r="G4152" s="40" t="s">
        <v>71</v>
      </c>
      <c r="H4152" s="40" t="s">
        <v>71</v>
      </c>
      <c r="I4152" s="51" t="s">
        <v>2983</v>
      </c>
      <c r="J4152" s="63" t="s">
        <v>142</v>
      </c>
      <c r="K4152" s="58" t="s">
        <v>2977</v>
      </c>
      <c r="L4152" s="31" t="s">
        <v>2989</v>
      </c>
    </row>
    <row r="4153" spans="1:12" ht="15" customHeight="1" x14ac:dyDescent="0.25">
      <c r="A4153" s="34">
        <v>43074</v>
      </c>
      <c r="B4153" s="33" t="s">
        <v>3005</v>
      </c>
      <c r="C4153" s="157">
        <v>8</v>
      </c>
      <c r="D4153" s="35" t="s">
        <v>219</v>
      </c>
      <c r="E4153" s="47" t="s">
        <v>180</v>
      </c>
      <c r="F4153" s="200">
        <v>160</v>
      </c>
      <c r="G4153" s="40" t="s">
        <v>71</v>
      </c>
      <c r="H4153" s="40" t="s">
        <v>71</v>
      </c>
      <c r="I4153" s="51" t="s">
        <v>2983</v>
      </c>
      <c r="J4153" s="63" t="s">
        <v>142</v>
      </c>
      <c r="K4153" s="58" t="s">
        <v>2977</v>
      </c>
      <c r="L4153" s="31" t="s">
        <v>2989</v>
      </c>
    </row>
    <row r="4154" spans="1:12" ht="15" customHeight="1" x14ac:dyDescent="0.25">
      <c r="A4154" s="34">
        <v>43074</v>
      </c>
      <c r="B4154" s="33" t="s">
        <v>3005</v>
      </c>
      <c r="C4154" s="157">
        <v>11</v>
      </c>
      <c r="D4154" s="49" t="s">
        <v>1280</v>
      </c>
      <c r="E4154" s="47" t="s">
        <v>570</v>
      </c>
      <c r="F4154" s="200">
        <v>610</v>
      </c>
      <c r="G4154" s="48">
        <v>319</v>
      </c>
      <c r="H4154" s="48" t="s">
        <v>1599</v>
      </c>
      <c r="I4154" s="51" t="s">
        <v>2983</v>
      </c>
      <c r="J4154" s="63" t="s">
        <v>118</v>
      </c>
      <c r="K4154" s="58" t="s">
        <v>10</v>
      </c>
      <c r="L4154" s="31" t="s">
        <v>10</v>
      </c>
    </row>
    <row r="4155" spans="1:12" ht="15" customHeight="1" x14ac:dyDescent="0.25">
      <c r="A4155" s="34">
        <v>43074</v>
      </c>
      <c r="B4155" s="33" t="s">
        <v>3005</v>
      </c>
      <c r="C4155" s="157">
        <v>11</v>
      </c>
      <c r="D4155" s="49" t="s">
        <v>1280</v>
      </c>
      <c r="E4155" s="47" t="s">
        <v>570</v>
      </c>
      <c r="F4155" s="200">
        <v>310</v>
      </c>
      <c r="G4155" s="48">
        <v>323</v>
      </c>
      <c r="H4155" s="48" t="s">
        <v>600</v>
      </c>
      <c r="I4155" s="51" t="s">
        <v>2983</v>
      </c>
      <c r="J4155" s="63" t="s">
        <v>118</v>
      </c>
      <c r="K4155" s="58" t="s">
        <v>10</v>
      </c>
      <c r="L4155" s="31" t="s">
        <v>10</v>
      </c>
    </row>
    <row r="4156" spans="1:12" ht="15" customHeight="1" x14ac:dyDescent="0.25">
      <c r="A4156" s="34">
        <v>43074</v>
      </c>
      <c r="B4156" s="33" t="s">
        <v>3005</v>
      </c>
      <c r="C4156" s="157">
        <v>11</v>
      </c>
      <c r="D4156" s="49" t="s">
        <v>1280</v>
      </c>
      <c r="E4156" s="47" t="s">
        <v>570</v>
      </c>
      <c r="F4156" s="200">
        <v>310</v>
      </c>
      <c r="G4156" s="48">
        <v>318</v>
      </c>
      <c r="H4156" s="48" t="s">
        <v>1437</v>
      </c>
      <c r="I4156" s="51" t="s">
        <v>2983</v>
      </c>
      <c r="J4156" s="63" t="s">
        <v>118</v>
      </c>
      <c r="K4156" s="58" t="s">
        <v>10</v>
      </c>
      <c r="L4156" s="31" t="s">
        <v>10</v>
      </c>
    </row>
    <row r="4157" spans="1:12" ht="15" customHeight="1" x14ac:dyDescent="0.25">
      <c r="A4157" s="34">
        <v>43074</v>
      </c>
      <c r="B4157" s="33" t="s">
        <v>3005</v>
      </c>
      <c r="C4157" s="157">
        <v>11</v>
      </c>
      <c r="D4157" s="49" t="s">
        <v>1280</v>
      </c>
      <c r="E4157" s="47" t="s">
        <v>570</v>
      </c>
      <c r="F4157" s="200">
        <v>260</v>
      </c>
      <c r="G4157" s="48">
        <v>316</v>
      </c>
      <c r="H4157" s="48" t="s">
        <v>1434</v>
      </c>
      <c r="I4157" s="51" t="s">
        <v>2983</v>
      </c>
      <c r="J4157" s="63" t="s">
        <v>118</v>
      </c>
      <c r="K4157" s="58" t="s">
        <v>10</v>
      </c>
      <c r="L4157" s="31" t="s">
        <v>10</v>
      </c>
    </row>
    <row r="4158" spans="1:12" ht="15" customHeight="1" x14ac:dyDescent="0.25">
      <c r="A4158" s="34">
        <v>43074</v>
      </c>
      <c r="B4158" s="33" t="s">
        <v>3005</v>
      </c>
      <c r="C4158" s="157">
        <v>11</v>
      </c>
      <c r="D4158" s="49" t="s">
        <v>1280</v>
      </c>
      <c r="E4158" s="47" t="s">
        <v>570</v>
      </c>
      <c r="F4158" s="200">
        <v>510</v>
      </c>
      <c r="G4158" s="48">
        <v>316</v>
      </c>
      <c r="H4158" s="48" t="s">
        <v>1123</v>
      </c>
      <c r="I4158" s="51" t="s">
        <v>2983</v>
      </c>
      <c r="J4158" s="63" t="s">
        <v>118</v>
      </c>
      <c r="K4158" s="58" t="s">
        <v>10</v>
      </c>
      <c r="L4158" s="31" t="s">
        <v>10</v>
      </c>
    </row>
    <row r="4159" spans="1:12" ht="15" customHeight="1" x14ac:dyDescent="0.25">
      <c r="A4159" s="34">
        <v>43074</v>
      </c>
      <c r="B4159" s="33" t="s">
        <v>3005</v>
      </c>
      <c r="C4159" s="157">
        <v>11</v>
      </c>
      <c r="D4159" s="49" t="s">
        <v>1280</v>
      </c>
      <c r="E4159" s="47" t="s">
        <v>570</v>
      </c>
      <c r="F4159" s="200">
        <v>710</v>
      </c>
      <c r="G4159" s="48">
        <v>317</v>
      </c>
      <c r="H4159" s="48" t="s">
        <v>1433</v>
      </c>
      <c r="I4159" s="51" t="s">
        <v>2983</v>
      </c>
      <c r="J4159" s="63" t="s">
        <v>118</v>
      </c>
      <c r="K4159" s="58" t="s">
        <v>10</v>
      </c>
      <c r="L4159" s="31" t="s">
        <v>10</v>
      </c>
    </row>
    <row r="4160" spans="1:12" ht="15" customHeight="1" x14ac:dyDescent="0.25">
      <c r="A4160" s="34">
        <v>43074</v>
      </c>
      <c r="B4160" s="33" t="s">
        <v>3005</v>
      </c>
      <c r="C4160" s="157">
        <v>11</v>
      </c>
      <c r="D4160" s="49" t="s">
        <v>1280</v>
      </c>
      <c r="E4160" s="47" t="s">
        <v>570</v>
      </c>
      <c r="F4160" s="200">
        <v>510</v>
      </c>
      <c r="G4160" s="48">
        <v>320</v>
      </c>
      <c r="H4160" s="48" t="s">
        <v>1600</v>
      </c>
      <c r="I4160" s="51" t="s">
        <v>2983</v>
      </c>
      <c r="J4160" s="63" t="s">
        <v>118</v>
      </c>
      <c r="K4160" s="58" t="s">
        <v>10</v>
      </c>
      <c r="L4160" s="31" t="s">
        <v>10</v>
      </c>
    </row>
    <row r="4161" spans="1:12" ht="15" customHeight="1" x14ac:dyDescent="0.25">
      <c r="A4161" s="34">
        <v>43074</v>
      </c>
      <c r="B4161" s="33" t="s">
        <v>3005</v>
      </c>
      <c r="C4161" s="157">
        <v>11</v>
      </c>
      <c r="D4161" s="49" t="s">
        <v>1280</v>
      </c>
      <c r="E4161" s="47" t="s">
        <v>570</v>
      </c>
      <c r="F4161" s="200">
        <v>510</v>
      </c>
      <c r="G4161" s="48">
        <v>319</v>
      </c>
      <c r="H4161" s="48" t="s">
        <v>1601</v>
      </c>
      <c r="I4161" s="51" t="s">
        <v>2983</v>
      </c>
      <c r="J4161" s="63" t="s">
        <v>118</v>
      </c>
      <c r="K4161" s="58" t="s">
        <v>10</v>
      </c>
      <c r="L4161" s="31" t="s">
        <v>10</v>
      </c>
    </row>
    <row r="4162" spans="1:12" ht="15" customHeight="1" x14ac:dyDescent="0.25">
      <c r="A4162" s="34">
        <v>43074</v>
      </c>
      <c r="B4162" s="33" t="s">
        <v>3005</v>
      </c>
      <c r="C4162" s="157">
        <v>11</v>
      </c>
      <c r="D4162" s="49" t="s">
        <v>1280</v>
      </c>
      <c r="E4162" s="47" t="s">
        <v>570</v>
      </c>
      <c r="F4162" s="200">
        <v>410</v>
      </c>
      <c r="G4162" s="48">
        <v>320</v>
      </c>
      <c r="H4162" s="48" t="s">
        <v>1441</v>
      </c>
      <c r="I4162" s="51" t="s">
        <v>2983</v>
      </c>
      <c r="J4162" s="63" t="s">
        <v>118</v>
      </c>
      <c r="K4162" s="58" t="s">
        <v>10</v>
      </c>
      <c r="L4162" s="31" t="s">
        <v>10</v>
      </c>
    </row>
    <row r="4163" spans="1:12" ht="15" customHeight="1" x14ac:dyDescent="0.25">
      <c r="A4163" s="34">
        <v>43074</v>
      </c>
      <c r="B4163" s="33" t="s">
        <v>3005</v>
      </c>
      <c r="C4163" s="157">
        <v>11</v>
      </c>
      <c r="D4163" s="49" t="s">
        <v>1280</v>
      </c>
      <c r="E4163" s="47" t="s">
        <v>570</v>
      </c>
      <c r="F4163" s="200">
        <v>610</v>
      </c>
      <c r="G4163" s="48">
        <v>304</v>
      </c>
      <c r="H4163" s="48" t="s">
        <v>1440</v>
      </c>
      <c r="I4163" s="51" t="s">
        <v>2983</v>
      </c>
      <c r="J4163" s="63" t="s">
        <v>118</v>
      </c>
      <c r="K4163" s="58" t="s">
        <v>10</v>
      </c>
      <c r="L4163" s="31" t="s">
        <v>10</v>
      </c>
    </row>
    <row r="4164" spans="1:12" ht="15" customHeight="1" x14ac:dyDescent="0.25">
      <c r="A4164" s="34">
        <v>43074</v>
      </c>
      <c r="B4164" s="33" t="s">
        <v>3005</v>
      </c>
      <c r="C4164" s="157">
        <v>11</v>
      </c>
      <c r="D4164" s="49" t="s">
        <v>1280</v>
      </c>
      <c r="E4164" s="47" t="s">
        <v>570</v>
      </c>
      <c r="F4164" s="200">
        <v>310</v>
      </c>
      <c r="G4164" s="48">
        <v>316</v>
      </c>
      <c r="H4164" s="48" t="s">
        <v>1602</v>
      </c>
      <c r="I4164" s="51" t="s">
        <v>2983</v>
      </c>
      <c r="J4164" s="63" t="s">
        <v>118</v>
      </c>
      <c r="K4164" s="58" t="s">
        <v>10</v>
      </c>
      <c r="L4164" s="31" t="s">
        <v>10</v>
      </c>
    </row>
    <row r="4165" spans="1:12" ht="15" customHeight="1" x14ac:dyDescent="0.25">
      <c r="A4165" s="34">
        <v>43074</v>
      </c>
      <c r="B4165" s="33" t="s">
        <v>3005</v>
      </c>
      <c r="C4165" s="157">
        <v>11</v>
      </c>
      <c r="D4165" s="49" t="s">
        <v>1280</v>
      </c>
      <c r="E4165" s="47" t="s">
        <v>570</v>
      </c>
      <c r="F4165" s="209">
        <v>310</v>
      </c>
      <c r="G4165" s="48">
        <v>319</v>
      </c>
      <c r="H4165" s="48" t="s">
        <v>1053</v>
      </c>
      <c r="I4165" s="51" t="s">
        <v>2983</v>
      </c>
      <c r="J4165" s="63" t="s">
        <v>118</v>
      </c>
      <c r="K4165" s="58" t="s">
        <v>10</v>
      </c>
      <c r="L4165" s="31" t="s">
        <v>10</v>
      </c>
    </row>
    <row r="4166" spans="1:12" ht="15" customHeight="1" x14ac:dyDescent="0.25">
      <c r="A4166" s="34">
        <v>43074</v>
      </c>
      <c r="B4166" s="33" t="s">
        <v>3005</v>
      </c>
      <c r="C4166" s="157">
        <v>11</v>
      </c>
      <c r="D4166" s="49" t="s">
        <v>1280</v>
      </c>
      <c r="E4166" s="47" t="s">
        <v>570</v>
      </c>
      <c r="F4166" s="200">
        <v>510</v>
      </c>
      <c r="G4166" s="48">
        <v>318</v>
      </c>
      <c r="H4166" s="48" t="s">
        <v>1603</v>
      </c>
      <c r="I4166" s="51" t="s">
        <v>2983</v>
      </c>
      <c r="J4166" s="63" t="s">
        <v>118</v>
      </c>
      <c r="K4166" s="58" t="s">
        <v>10</v>
      </c>
      <c r="L4166" s="31" t="s">
        <v>10</v>
      </c>
    </row>
    <row r="4167" spans="1:12" ht="15" customHeight="1" x14ac:dyDescent="0.25">
      <c r="A4167" s="34">
        <v>43074</v>
      </c>
      <c r="B4167" s="33" t="s">
        <v>3005</v>
      </c>
      <c r="C4167" s="157">
        <v>11</v>
      </c>
      <c r="D4167" s="49" t="s">
        <v>1280</v>
      </c>
      <c r="E4167" s="47" t="s">
        <v>570</v>
      </c>
      <c r="F4167" s="200">
        <v>810</v>
      </c>
      <c r="G4167" s="48">
        <v>322</v>
      </c>
      <c r="H4167" s="48" t="s">
        <v>1604</v>
      </c>
      <c r="I4167" s="51" t="s">
        <v>2983</v>
      </c>
      <c r="J4167" s="63" t="s">
        <v>118</v>
      </c>
      <c r="K4167" s="58" t="s">
        <v>10</v>
      </c>
      <c r="L4167" s="31" t="s">
        <v>10</v>
      </c>
    </row>
    <row r="4168" spans="1:12" ht="15" customHeight="1" x14ac:dyDescent="0.25">
      <c r="A4168" s="34">
        <v>43074</v>
      </c>
      <c r="B4168" s="33" t="s">
        <v>3005</v>
      </c>
      <c r="C4168" s="157">
        <v>11</v>
      </c>
      <c r="D4168" s="49" t="s">
        <v>1280</v>
      </c>
      <c r="E4168" s="47" t="s">
        <v>570</v>
      </c>
      <c r="F4168" s="200">
        <v>510</v>
      </c>
      <c r="G4168" s="48">
        <v>510</v>
      </c>
      <c r="H4168" s="48" t="s">
        <v>1056</v>
      </c>
      <c r="I4168" s="51" t="s">
        <v>2983</v>
      </c>
      <c r="J4168" s="63" t="s">
        <v>118</v>
      </c>
      <c r="K4168" s="58" t="s">
        <v>10</v>
      </c>
      <c r="L4168" s="31" t="s">
        <v>10</v>
      </c>
    </row>
    <row r="4169" spans="1:12" ht="15" customHeight="1" x14ac:dyDescent="0.25">
      <c r="A4169" s="34">
        <v>43074</v>
      </c>
      <c r="B4169" s="33" t="s">
        <v>3005</v>
      </c>
      <c r="C4169" s="157">
        <v>11</v>
      </c>
      <c r="D4169" s="49" t="s">
        <v>1280</v>
      </c>
      <c r="E4169" s="47" t="s">
        <v>570</v>
      </c>
      <c r="F4169" s="200">
        <v>510</v>
      </c>
      <c r="G4169" s="48">
        <v>320</v>
      </c>
      <c r="H4169" s="48" t="s">
        <v>1057</v>
      </c>
      <c r="I4169" s="51" t="s">
        <v>2983</v>
      </c>
      <c r="J4169" s="63" t="s">
        <v>118</v>
      </c>
      <c r="K4169" s="58" t="s">
        <v>10</v>
      </c>
      <c r="L4169" s="31" t="s">
        <v>10</v>
      </c>
    </row>
    <row r="4170" spans="1:12" ht="15" customHeight="1" x14ac:dyDescent="0.25">
      <c r="A4170" s="34">
        <v>43074</v>
      </c>
      <c r="B4170" s="33" t="s">
        <v>3005</v>
      </c>
      <c r="C4170" s="157">
        <v>11</v>
      </c>
      <c r="D4170" s="49" t="s">
        <v>1280</v>
      </c>
      <c r="E4170" s="47" t="s">
        <v>570</v>
      </c>
      <c r="F4170" s="200">
        <v>310</v>
      </c>
      <c r="G4170" s="48">
        <v>322</v>
      </c>
      <c r="H4170" s="48" t="s">
        <v>1126</v>
      </c>
      <c r="I4170" s="51" t="s">
        <v>2983</v>
      </c>
      <c r="J4170" s="63" t="s">
        <v>118</v>
      </c>
      <c r="K4170" s="58" t="s">
        <v>10</v>
      </c>
      <c r="L4170" s="31" t="s">
        <v>10</v>
      </c>
    </row>
    <row r="4171" spans="1:12" ht="15" customHeight="1" x14ac:dyDescent="0.25">
      <c r="A4171" s="34">
        <v>43074</v>
      </c>
      <c r="B4171" s="33" t="s">
        <v>3005</v>
      </c>
      <c r="C4171" s="157">
        <v>11</v>
      </c>
      <c r="D4171" s="49" t="s">
        <v>1280</v>
      </c>
      <c r="E4171" s="47" t="s">
        <v>701</v>
      </c>
      <c r="F4171" s="200">
        <v>1212</v>
      </c>
      <c r="G4171" s="48">
        <v>1441</v>
      </c>
      <c r="H4171" s="48" t="s">
        <v>483</v>
      </c>
      <c r="I4171" s="51" t="s">
        <v>2983</v>
      </c>
      <c r="J4171" s="63" t="s">
        <v>118</v>
      </c>
      <c r="K4171" s="58" t="s">
        <v>10</v>
      </c>
      <c r="L4171" s="31" t="s">
        <v>10</v>
      </c>
    </row>
    <row r="4172" spans="1:12" ht="15" customHeight="1" x14ac:dyDescent="0.25">
      <c r="A4172" s="34">
        <v>43074</v>
      </c>
      <c r="B4172" s="33" t="s">
        <v>3005</v>
      </c>
      <c r="C4172" s="157">
        <v>11</v>
      </c>
      <c r="D4172" s="49" t="s">
        <v>1280</v>
      </c>
      <c r="E4172" s="47" t="s">
        <v>213</v>
      </c>
      <c r="F4172" s="200">
        <v>710</v>
      </c>
      <c r="G4172" s="48">
        <v>5045</v>
      </c>
      <c r="H4172" s="48" t="s">
        <v>1543</v>
      </c>
      <c r="I4172" s="51" t="s">
        <v>2983</v>
      </c>
      <c r="J4172" s="63" t="s">
        <v>118</v>
      </c>
      <c r="K4172" s="58" t="s">
        <v>10</v>
      </c>
      <c r="L4172" s="31" t="s">
        <v>10</v>
      </c>
    </row>
    <row r="4173" spans="1:12" ht="15" customHeight="1" x14ac:dyDescent="0.25">
      <c r="A4173" s="34">
        <v>43074</v>
      </c>
      <c r="B4173" s="33" t="s">
        <v>3005</v>
      </c>
      <c r="C4173" s="157">
        <v>11</v>
      </c>
      <c r="D4173" s="49" t="s">
        <v>1280</v>
      </c>
      <c r="E4173" s="39" t="s">
        <v>974</v>
      </c>
      <c r="F4173" s="200">
        <v>175</v>
      </c>
      <c r="G4173" s="48">
        <v>4486</v>
      </c>
      <c r="H4173" s="48" t="s">
        <v>1605</v>
      </c>
      <c r="I4173" s="51" t="s">
        <v>2983</v>
      </c>
      <c r="J4173" s="63" t="s">
        <v>118</v>
      </c>
      <c r="K4173" s="64" t="s">
        <v>2216</v>
      </c>
      <c r="L4173" s="31" t="s">
        <v>2990</v>
      </c>
    </row>
    <row r="4174" spans="1:12" ht="15" customHeight="1" x14ac:dyDescent="0.25">
      <c r="A4174" s="34">
        <v>43074</v>
      </c>
      <c r="B4174" s="33" t="s">
        <v>3005</v>
      </c>
      <c r="C4174" s="157">
        <v>12</v>
      </c>
      <c r="D4174" s="49" t="s">
        <v>127</v>
      </c>
      <c r="E4174" s="47" t="s">
        <v>1606</v>
      </c>
      <c r="F4174" s="200">
        <v>419</v>
      </c>
      <c r="G4174" s="48">
        <v>4775</v>
      </c>
      <c r="H4174" s="48" t="s">
        <v>1527</v>
      </c>
      <c r="I4174" s="51" t="s">
        <v>2983</v>
      </c>
      <c r="J4174" s="63" t="s">
        <v>118</v>
      </c>
      <c r="K4174" s="64" t="s">
        <v>2216</v>
      </c>
      <c r="L4174" s="31" t="s">
        <v>2990</v>
      </c>
    </row>
    <row r="4175" spans="1:12" ht="15" customHeight="1" x14ac:dyDescent="0.25">
      <c r="A4175" s="34">
        <v>43074</v>
      </c>
      <c r="B4175" s="33" t="s">
        <v>3005</v>
      </c>
      <c r="C4175" s="157">
        <v>13</v>
      </c>
      <c r="D4175" s="49" t="s">
        <v>711</v>
      </c>
      <c r="E4175" s="39" t="s">
        <v>1587</v>
      </c>
      <c r="F4175" s="200">
        <v>650</v>
      </c>
      <c r="G4175" s="48">
        <v>5053</v>
      </c>
      <c r="H4175" s="48" t="s">
        <v>1607</v>
      </c>
      <c r="I4175" s="51" t="s">
        <v>2983</v>
      </c>
      <c r="J4175" s="63" t="s">
        <v>118</v>
      </c>
      <c r="K4175" s="64" t="s">
        <v>2216</v>
      </c>
      <c r="L4175" s="31" t="s">
        <v>2990</v>
      </c>
    </row>
    <row r="4176" spans="1:12" ht="15" customHeight="1" x14ac:dyDescent="0.25">
      <c r="A4176" s="34">
        <v>43074</v>
      </c>
      <c r="B4176" s="33" t="s">
        <v>3005</v>
      </c>
      <c r="C4176" s="157">
        <v>14</v>
      </c>
      <c r="D4176" s="35" t="s">
        <v>256</v>
      </c>
      <c r="E4176" s="47" t="s">
        <v>117</v>
      </c>
      <c r="F4176" s="200">
        <v>547.5</v>
      </c>
      <c r="G4176" s="48"/>
      <c r="H4176" s="48"/>
      <c r="I4176" s="51" t="s">
        <v>2983</v>
      </c>
      <c r="J4176" s="63" t="s">
        <v>118</v>
      </c>
      <c r="K4176" s="64" t="s">
        <v>2216</v>
      </c>
      <c r="L4176" s="31" t="s">
        <v>2990</v>
      </c>
    </row>
    <row r="4177" spans="1:12" ht="15" customHeight="1" x14ac:dyDescent="0.25">
      <c r="A4177" s="34">
        <v>43074</v>
      </c>
      <c r="B4177" s="33" t="s">
        <v>3005</v>
      </c>
      <c r="C4177" s="157">
        <v>14</v>
      </c>
      <c r="D4177" s="35" t="s">
        <v>256</v>
      </c>
      <c r="E4177" s="47" t="s">
        <v>117</v>
      </c>
      <c r="F4177" s="200">
        <v>10447.5</v>
      </c>
      <c r="G4177" s="40"/>
      <c r="H4177" s="40"/>
      <c r="I4177" s="51" t="s">
        <v>2983</v>
      </c>
      <c r="J4177" s="63" t="s">
        <v>118</v>
      </c>
      <c r="K4177" s="64" t="s">
        <v>2216</v>
      </c>
      <c r="L4177" s="31" t="s">
        <v>2990</v>
      </c>
    </row>
    <row r="4178" spans="1:12" ht="15" customHeight="1" x14ac:dyDescent="0.25">
      <c r="A4178" s="34">
        <v>43075</v>
      </c>
      <c r="B4178" s="33" t="s">
        <v>3005</v>
      </c>
      <c r="C4178" s="157">
        <v>18</v>
      </c>
      <c r="D4178" s="35" t="s">
        <v>168</v>
      </c>
      <c r="E4178" s="47" t="s">
        <v>117</v>
      </c>
      <c r="F4178" s="200">
        <v>3024</v>
      </c>
      <c r="G4178" s="40"/>
      <c r="H4178" s="40"/>
      <c r="I4178" s="51" t="s">
        <v>2983</v>
      </c>
      <c r="J4178" s="63" t="s">
        <v>118</v>
      </c>
      <c r="K4178" s="64" t="s">
        <v>2216</v>
      </c>
      <c r="L4178" s="31" t="s">
        <v>2990</v>
      </c>
    </row>
    <row r="4179" spans="1:12" ht="15" customHeight="1" x14ac:dyDescent="0.25">
      <c r="A4179" s="34">
        <v>43075</v>
      </c>
      <c r="B4179" s="33" t="s">
        <v>3005</v>
      </c>
      <c r="C4179" s="157">
        <v>18</v>
      </c>
      <c r="D4179" s="35" t="s">
        <v>91</v>
      </c>
      <c r="E4179" s="47" t="s">
        <v>117</v>
      </c>
      <c r="F4179" s="200">
        <v>69</v>
      </c>
      <c r="G4179" s="40">
        <v>2368</v>
      </c>
      <c r="H4179" s="40" t="s">
        <v>1622</v>
      </c>
      <c r="I4179" s="51" t="s">
        <v>2983</v>
      </c>
      <c r="J4179" s="63" t="s">
        <v>118</v>
      </c>
      <c r="K4179" s="64" t="s">
        <v>2216</v>
      </c>
      <c r="L4179" s="31" t="s">
        <v>2990</v>
      </c>
    </row>
    <row r="4180" spans="1:12" ht="15" customHeight="1" x14ac:dyDescent="0.25">
      <c r="A4180" s="34">
        <v>43075</v>
      </c>
      <c r="B4180" s="33" t="s">
        <v>3005</v>
      </c>
      <c r="C4180" s="157">
        <v>18</v>
      </c>
      <c r="D4180" s="35" t="s">
        <v>91</v>
      </c>
      <c r="E4180" s="47" t="s">
        <v>117</v>
      </c>
      <c r="F4180" s="200">
        <v>63</v>
      </c>
      <c r="G4180" s="40">
        <v>4720</v>
      </c>
      <c r="H4180" s="40" t="s">
        <v>1623</v>
      </c>
      <c r="I4180" s="51" t="s">
        <v>2983</v>
      </c>
      <c r="J4180" s="63" t="s">
        <v>118</v>
      </c>
      <c r="K4180" s="64" t="s">
        <v>2216</v>
      </c>
      <c r="L4180" s="31" t="s">
        <v>2990</v>
      </c>
    </row>
    <row r="4181" spans="1:12" ht="15" customHeight="1" x14ac:dyDescent="0.25">
      <c r="A4181" s="34">
        <v>43075</v>
      </c>
      <c r="B4181" s="33" t="s">
        <v>3005</v>
      </c>
      <c r="C4181" s="157">
        <v>18</v>
      </c>
      <c r="D4181" s="35" t="s">
        <v>91</v>
      </c>
      <c r="E4181" s="47" t="s">
        <v>117</v>
      </c>
      <c r="F4181" s="200">
        <v>136.5</v>
      </c>
      <c r="G4181" s="40">
        <v>2006</v>
      </c>
      <c r="H4181" s="40"/>
      <c r="I4181" s="51" t="s">
        <v>2983</v>
      </c>
      <c r="J4181" s="63" t="s">
        <v>118</v>
      </c>
      <c r="K4181" s="64" t="s">
        <v>2216</v>
      </c>
      <c r="L4181" s="31" t="s">
        <v>2990</v>
      </c>
    </row>
    <row r="4182" spans="1:12" ht="15" customHeight="1" x14ac:dyDescent="0.25">
      <c r="A4182" s="34">
        <v>43075</v>
      </c>
      <c r="B4182" s="33" t="s">
        <v>3005</v>
      </c>
      <c r="C4182" s="157">
        <v>18</v>
      </c>
      <c r="D4182" s="35" t="s">
        <v>91</v>
      </c>
      <c r="E4182" s="47" t="s">
        <v>117</v>
      </c>
      <c r="F4182" s="200">
        <v>130</v>
      </c>
      <c r="G4182" s="40">
        <v>1795</v>
      </c>
      <c r="H4182" s="40"/>
      <c r="I4182" s="51" t="s">
        <v>2983</v>
      </c>
      <c r="J4182" s="63" t="s">
        <v>118</v>
      </c>
      <c r="K4182" s="64" t="s">
        <v>2216</v>
      </c>
      <c r="L4182" s="31" t="s">
        <v>2990</v>
      </c>
    </row>
    <row r="4183" spans="1:12" ht="15" customHeight="1" x14ac:dyDescent="0.25">
      <c r="A4183" s="34">
        <v>43075</v>
      </c>
      <c r="B4183" s="33" t="s">
        <v>3005</v>
      </c>
      <c r="C4183" s="157">
        <v>18</v>
      </c>
      <c r="D4183" s="35" t="s">
        <v>91</v>
      </c>
      <c r="E4183" s="47" t="s">
        <v>117</v>
      </c>
      <c r="F4183" s="200">
        <v>58</v>
      </c>
      <c r="G4183" s="40">
        <v>4777</v>
      </c>
      <c r="H4183" s="40" t="s">
        <v>1624</v>
      </c>
      <c r="I4183" s="51" t="s">
        <v>2983</v>
      </c>
      <c r="J4183" s="63" t="s">
        <v>118</v>
      </c>
      <c r="K4183" s="64" t="s">
        <v>2216</v>
      </c>
      <c r="L4183" s="31" t="s">
        <v>2990</v>
      </c>
    </row>
    <row r="4184" spans="1:12" ht="15" customHeight="1" x14ac:dyDescent="0.25">
      <c r="A4184" s="34">
        <v>43075</v>
      </c>
      <c r="B4184" s="33" t="s">
        <v>3005</v>
      </c>
      <c r="C4184" s="157">
        <v>18</v>
      </c>
      <c r="D4184" s="35" t="s">
        <v>91</v>
      </c>
      <c r="E4184" s="47" t="s">
        <v>117</v>
      </c>
      <c r="F4184" s="200">
        <v>229</v>
      </c>
      <c r="G4184" s="40">
        <v>2169</v>
      </c>
      <c r="H4184" s="40" t="s">
        <v>353</v>
      </c>
      <c r="I4184" s="51" t="s">
        <v>2983</v>
      </c>
      <c r="J4184" s="63" t="s">
        <v>118</v>
      </c>
      <c r="K4184" s="64" t="s">
        <v>2216</v>
      </c>
      <c r="L4184" s="31" t="s">
        <v>2990</v>
      </c>
    </row>
    <row r="4185" spans="1:12" ht="15" customHeight="1" x14ac:dyDescent="0.25">
      <c r="A4185" s="34">
        <v>43075</v>
      </c>
      <c r="B4185" s="33" t="s">
        <v>3005</v>
      </c>
      <c r="C4185" s="157">
        <v>18</v>
      </c>
      <c r="D4185" s="35" t="s">
        <v>91</v>
      </c>
      <c r="E4185" s="47" t="s">
        <v>117</v>
      </c>
      <c r="F4185" s="200">
        <v>63</v>
      </c>
      <c r="G4185" s="40">
        <v>3921</v>
      </c>
      <c r="H4185" s="40" t="s">
        <v>1625</v>
      </c>
      <c r="I4185" s="51" t="s">
        <v>2983</v>
      </c>
      <c r="J4185" s="63" t="s">
        <v>118</v>
      </c>
      <c r="K4185" s="64" t="s">
        <v>2216</v>
      </c>
      <c r="L4185" s="31" t="s">
        <v>2990</v>
      </c>
    </row>
    <row r="4186" spans="1:12" ht="15" customHeight="1" x14ac:dyDescent="0.25">
      <c r="A4186" s="34">
        <v>43075</v>
      </c>
      <c r="B4186" s="33" t="s">
        <v>3005</v>
      </c>
      <c r="C4186" s="157">
        <v>18</v>
      </c>
      <c r="D4186" s="35" t="s">
        <v>91</v>
      </c>
      <c r="E4186" s="47" t="s">
        <v>117</v>
      </c>
      <c r="F4186" s="200">
        <v>276</v>
      </c>
      <c r="G4186" s="40">
        <v>691</v>
      </c>
      <c r="H4186" s="40" t="s">
        <v>121</v>
      </c>
      <c r="I4186" s="51" t="s">
        <v>2983</v>
      </c>
      <c r="J4186" s="63" t="s">
        <v>118</v>
      </c>
      <c r="K4186" s="64" t="s">
        <v>2216</v>
      </c>
      <c r="L4186" s="31" t="s">
        <v>2990</v>
      </c>
    </row>
    <row r="4187" spans="1:12" ht="15" customHeight="1" x14ac:dyDescent="0.25">
      <c r="A4187" s="34">
        <v>43075</v>
      </c>
      <c r="B4187" s="33" t="s">
        <v>3005</v>
      </c>
      <c r="C4187" s="157">
        <v>18</v>
      </c>
      <c r="D4187" s="35" t="s">
        <v>91</v>
      </c>
      <c r="E4187" s="47" t="s">
        <v>117</v>
      </c>
      <c r="F4187" s="200">
        <v>310.5</v>
      </c>
      <c r="G4187" s="40">
        <v>4660</v>
      </c>
      <c r="H4187" s="40" t="s">
        <v>1626</v>
      </c>
      <c r="I4187" s="51" t="s">
        <v>2983</v>
      </c>
      <c r="J4187" s="63" t="s">
        <v>118</v>
      </c>
      <c r="K4187" s="64" t="s">
        <v>2216</v>
      </c>
      <c r="L4187" s="31" t="s">
        <v>2990</v>
      </c>
    </row>
    <row r="4188" spans="1:12" ht="15" customHeight="1" x14ac:dyDescent="0.25">
      <c r="A4188" s="34">
        <v>43075</v>
      </c>
      <c r="B4188" s="33" t="s">
        <v>3005</v>
      </c>
      <c r="C4188" s="157">
        <v>18</v>
      </c>
      <c r="D4188" s="35" t="s">
        <v>91</v>
      </c>
      <c r="E4188" s="47" t="s">
        <v>117</v>
      </c>
      <c r="F4188" s="200">
        <v>168</v>
      </c>
      <c r="G4188" s="40">
        <v>865</v>
      </c>
      <c r="H4188" s="40" t="s">
        <v>1627</v>
      </c>
      <c r="I4188" s="51" t="s">
        <v>2983</v>
      </c>
      <c r="J4188" s="63" t="s">
        <v>118</v>
      </c>
      <c r="K4188" s="64" t="s">
        <v>2216</v>
      </c>
      <c r="L4188" s="31" t="s">
        <v>2990</v>
      </c>
    </row>
    <row r="4189" spans="1:12" ht="15" customHeight="1" x14ac:dyDescent="0.25">
      <c r="A4189" s="34">
        <v>43075</v>
      </c>
      <c r="B4189" s="33" t="s">
        <v>3005</v>
      </c>
      <c r="C4189" s="157">
        <v>18</v>
      </c>
      <c r="D4189" s="35" t="s">
        <v>91</v>
      </c>
      <c r="E4189" s="47" t="s">
        <v>117</v>
      </c>
      <c r="F4189" s="200">
        <v>63</v>
      </c>
      <c r="G4189" s="40">
        <v>865</v>
      </c>
      <c r="H4189" s="40" t="s">
        <v>1627</v>
      </c>
      <c r="I4189" s="51" t="s">
        <v>2983</v>
      </c>
      <c r="J4189" s="63" t="s">
        <v>118</v>
      </c>
      <c r="K4189" s="64" t="s">
        <v>2216</v>
      </c>
      <c r="L4189" s="31" t="s">
        <v>2990</v>
      </c>
    </row>
    <row r="4190" spans="1:12" ht="15" customHeight="1" x14ac:dyDescent="0.25">
      <c r="A4190" s="34">
        <v>43075</v>
      </c>
      <c r="B4190" s="33" t="s">
        <v>3005</v>
      </c>
      <c r="C4190" s="157">
        <v>18</v>
      </c>
      <c r="D4190" s="35" t="s">
        <v>91</v>
      </c>
      <c r="E4190" s="47" t="s">
        <v>117</v>
      </c>
      <c r="F4190" s="200">
        <v>726</v>
      </c>
      <c r="G4190" s="40"/>
      <c r="H4190" s="40"/>
      <c r="I4190" s="51" t="s">
        <v>2983</v>
      </c>
      <c r="J4190" s="63" t="s">
        <v>118</v>
      </c>
      <c r="K4190" s="64" t="s">
        <v>2216</v>
      </c>
      <c r="L4190" s="31" t="s">
        <v>2990</v>
      </c>
    </row>
    <row r="4191" spans="1:12" ht="15" customHeight="1" x14ac:dyDescent="0.25">
      <c r="A4191" s="34">
        <v>43075</v>
      </c>
      <c r="B4191" s="33" t="s">
        <v>3005</v>
      </c>
      <c r="C4191" s="157">
        <v>18</v>
      </c>
      <c r="D4191" s="35" t="s">
        <v>91</v>
      </c>
      <c r="E4191" s="47" t="s">
        <v>117</v>
      </c>
      <c r="F4191" s="200">
        <v>105</v>
      </c>
      <c r="G4191" s="40"/>
      <c r="H4191" s="40"/>
      <c r="I4191" s="51" t="s">
        <v>2983</v>
      </c>
      <c r="J4191" s="63" t="s">
        <v>118</v>
      </c>
      <c r="K4191" s="64" t="s">
        <v>2216</v>
      </c>
      <c r="L4191" s="31" t="s">
        <v>2990</v>
      </c>
    </row>
    <row r="4192" spans="1:12" ht="15" customHeight="1" x14ac:dyDescent="0.25">
      <c r="A4192" s="34">
        <v>43075</v>
      </c>
      <c r="B4192" s="33" t="s">
        <v>3005</v>
      </c>
      <c r="C4192" s="157">
        <v>18</v>
      </c>
      <c r="D4192" s="35" t="s">
        <v>91</v>
      </c>
      <c r="E4192" s="47" t="s">
        <v>117</v>
      </c>
      <c r="F4192" s="200">
        <v>120</v>
      </c>
      <c r="G4192" s="40">
        <v>2368</v>
      </c>
      <c r="H4192" s="40" t="s">
        <v>1622</v>
      </c>
      <c r="I4192" s="51" t="s">
        <v>2983</v>
      </c>
      <c r="J4192" s="63" t="s">
        <v>118</v>
      </c>
      <c r="K4192" s="64" t="s">
        <v>2216</v>
      </c>
      <c r="L4192" s="31" t="s">
        <v>2990</v>
      </c>
    </row>
    <row r="4193" spans="1:12" ht="15" customHeight="1" x14ac:dyDescent="0.25">
      <c r="A4193" s="34">
        <v>43075</v>
      </c>
      <c r="B4193" s="33" t="s">
        <v>3005</v>
      </c>
      <c r="C4193" s="157">
        <v>18</v>
      </c>
      <c r="D4193" s="35" t="s">
        <v>91</v>
      </c>
      <c r="E4193" s="47" t="s">
        <v>117</v>
      </c>
      <c r="F4193" s="200">
        <v>400</v>
      </c>
      <c r="G4193" s="40">
        <v>2627</v>
      </c>
      <c r="H4193" s="40" t="s">
        <v>255</v>
      </c>
      <c r="I4193" s="51" t="s">
        <v>2983</v>
      </c>
      <c r="J4193" s="63" t="s">
        <v>118</v>
      </c>
      <c r="K4193" s="64" t="s">
        <v>2216</v>
      </c>
      <c r="L4193" s="31" t="s">
        <v>2990</v>
      </c>
    </row>
    <row r="4194" spans="1:12" ht="15" customHeight="1" x14ac:dyDescent="0.25">
      <c r="A4194" s="34">
        <v>43075</v>
      </c>
      <c r="B4194" s="33" t="s">
        <v>3005</v>
      </c>
      <c r="C4194" s="157">
        <v>18</v>
      </c>
      <c r="D4194" s="35" t="s">
        <v>91</v>
      </c>
      <c r="E4194" s="47" t="s">
        <v>117</v>
      </c>
      <c r="F4194" s="200">
        <v>104</v>
      </c>
      <c r="G4194" s="40">
        <v>2573</v>
      </c>
      <c r="H4194" s="40" t="s">
        <v>207</v>
      </c>
      <c r="I4194" s="51" t="s">
        <v>2983</v>
      </c>
      <c r="J4194" s="63" t="s">
        <v>118</v>
      </c>
      <c r="K4194" s="64" t="s">
        <v>2216</v>
      </c>
      <c r="L4194" s="31" t="s">
        <v>2990</v>
      </c>
    </row>
    <row r="4195" spans="1:12" ht="15" customHeight="1" x14ac:dyDescent="0.25">
      <c r="A4195" s="34">
        <v>43075</v>
      </c>
      <c r="B4195" s="33" t="s">
        <v>3005</v>
      </c>
      <c r="C4195" s="157">
        <v>18</v>
      </c>
      <c r="D4195" s="35" t="s">
        <v>91</v>
      </c>
      <c r="E4195" s="47" t="s">
        <v>117</v>
      </c>
      <c r="F4195" s="200">
        <v>252</v>
      </c>
      <c r="G4195" s="40">
        <v>2955</v>
      </c>
      <c r="H4195" s="40" t="s">
        <v>1628</v>
      </c>
      <c r="I4195" s="51" t="s">
        <v>2983</v>
      </c>
      <c r="J4195" s="63" t="s">
        <v>118</v>
      </c>
      <c r="K4195" s="64" t="s">
        <v>2216</v>
      </c>
      <c r="L4195" s="31" t="s">
        <v>2990</v>
      </c>
    </row>
    <row r="4196" spans="1:12" ht="15" customHeight="1" x14ac:dyDescent="0.25">
      <c r="A4196" s="34">
        <v>43075</v>
      </c>
      <c r="B4196" s="33" t="s">
        <v>3005</v>
      </c>
      <c r="C4196" s="157">
        <v>18</v>
      </c>
      <c r="D4196" s="35" t="s">
        <v>91</v>
      </c>
      <c r="E4196" s="47" t="s">
        <v>117</v>
      </c>
      <c r="F4196" s="200">
        <v>75</v>
      </c>
      <c r="G4196" s="40">
        <v>2573</v>
      </c>
      <c r="H4196" s="40" t="s">
        <v>207</v>
      </c>
      <c r="I4196" s="51" t="s">
        <v>2983</v>
      </c>
      <c r="J4196" s="63" t="s">
        <v>118</v>
      </c>
      <c r="K4196" s="64" t="s">
        <v>2216</v>
      </c>
      <c r="L4196" s="31" t="s">
        <v>2990</v>
      </c>
    </row>
    <row r="4197" spans="1:12" ht="15" customHeight="1" x14ac:dyDescent="0.25">
      <c r="A4197" s="34">
        <v>43075</v>
      </c>
      <c r="B4197" s="33" t="s">
        <v>3005</v>
      </c>
      <c r="C4197" s="157">
        <v>18</v>
      </c>
      <c r="D4197" s="35" t="s">
        <v>91</v>
      </c>
      <c r="E4197" s="47" t="s">
        <v>117</v>
      </c>
      <c r="F4197" s="200">
        <v>38.5</v>
      </c>
      <c r="G4197" s="40">
        <v>2573</v>
      </c>
      <c r="H4197" s="40" t="s">
        <v>207</v>
      </c>
      <c r="I4197" s="51" t="s">
        <v>2983</v>
      </c>
      <c r="J4197" s="63" t="s">
        <v>118</v>
      </c>
      <c r="K4197" s="64" t="s">
        <v>2216</v>
      </c>
      <c r="L4197" s="31" t="s">
        <v>2990</v>
      </c>
    </row>
    <row r="4198" spans="1:12" ht="15" customHeight="1" x14ac:dyDescent="0.25">
      <c r="A4198" s="34">
        <v>43075</v>
      </c>
      <c r="B4198" s="33" t="s">
        <v>3005</v>
      </c>
      <c r="C4198" s="157">
        <v>18</v>
      </c>
      <c r="D4198" s="35" t="s">
        <v>91</v>
      </c>
      <c r="E4198" s="47" t="s">
        <v>117</v>
      </c>
      <c r="F4198" s="200">
        <v>49.5</v>
      </c>
      <c r="G4198" s="40">
        <v>2955</v>
      </c>
      <c r="H4198" s="40" t="s">
        <v>1628</v>
      </c>
      <c r="I4198" s="51" t="s">
        <v>2983</v>
      </c>
      <c r="J4198" s="63" t="s">
        <v>118</v>
      </c>
      <c r="K4198" s="64" t="s">
        <v>2216</v>
      </c>
      <c r="L4198" s="31" t="s">
        <v>2990</v>
      </c>
    </row>
    <row r="4199" spans="1:12" ht="15" customHeight="1" x14ac:dyDescent="0.25">
      <c r="A4199" s="34">
        <v>43075</v>
      </c>
      <c r="B4199" s="33" t="s">
        <v>3005</v>
      </c>
      <c r="C4199" s="157">
        <v>18</v>
      </c>
      <c r="D4199" s="35" t="s">
        <v>91</v>
      </c>
      <c r="E4199" s="47" t="s">
        <v>117</v>
      </c>
      <c r="F4199" s="200">
        <v>54</v>
      </c>
      <c r="G4199" s="40">
        <v>2955</v>
      </c>
      <c r="H4199" s="40" t="s">
        <v>1628</v>
      </c>
      <c r="I4199" s="51" t="s">
        <v>2983</v>
      </c>
      <c r="J4199" s="63" t="s">
        <v>118</v>
      </c>
      <c r="K4199" s="64" t="s">
        <v>2216</v>
      </c>
      <c r="L4199" s="31" t="s">
        <v>2990</v>
      </c>
    </row>
    <row r="4200" spans="1:12" ht="15" customHeight="1" x14ac:dyDescent="0.25">
      <c r="A4200" s="34">
        <v>43075</v>
      </c>
      <c r="B4200" s="33" t="s">
        <v>3005</v>
      </c>
      <c r="C4200" s="157">
        <v>18</v>
      </c>
      <c r="D4200" s="35" t="s">
        <v>91</v>
      </c>
      <c r="E4200" s="47" t="s">
        <v>117</v>
      </c>
      <c r="F4200" s="200">
        <v>126</v>
      </c>
      <c r="G4200" s="40"/>
      <c r="H4200" s="40"/>
      <c r="I4200" s="51" t="s">
        <v>2983</v>
      </c>
      <c r="J4200" s="63" t="s">
        <v>118</v>
      </c>
      <c r="K4200" s="64" t="s">
        <v>2216</v>
      </c>
      <c r="L4200" s="31" t="s">
        <v>2990</v>
      </c>
    </row>
    <row r="4201" spans="1:12" ht="15" customHeight="1" x14ac:dyDescent="0.25">
      <c r="A4201" s="34">
        <v>43075</v>
      </c>
      <c r="B4201" s="33" t="s">
        <v>3005</v>
      </c>
      <c r="C4201" s="157">
        <v>18</v>
      </c>
      <c r="D4201" s="35" t="s">
        <v>91</v>
      </c>
      <c r="E4201" s="47" t="s">
        <v>117</v>
      </c>
      <c r="F4201" s="200">
        <v>700</v>
      </c>
      <c r="G4201" s="40"/>
      <c r="H4201" s="40"/>
      <c r="I4201" s="51" t="s">
        <v>2983</v>
      </c>
      <c r="J4201" s="63" t="s">
        <v>118</v>
      </c>
      <c r="K4201" s="64" t="s">
        <v>2216</v>
      </c>
      <c r="L4201" s="31" t="s">
        <v>2990</v>
      </c>
    </row>
    <row r="4202" spans="1:12" ht="15" customHeight="1" x14ac:dyDescent="0.25">
      <c r="A4202" s="34">
        <v>43075</v>
      </c>
      <c r="B4202" s="33" t="s">
        <v>3005</v>
      </c>
      <c r="C4202" s="157">
        <v>18</v>
      </c>
      <c r="D4202" s="35" t="s">
        <v>91</v>
      </c>
      <c r="E4202" s="47" t="s">
        <v>117</v>
      </c>
      <c r="F4202" s="200">
        <v>477</v>
      </c>
      <c r="G4202" s="40">
        <v>865</v>
      </c>
      <c r="H4202" s="40" t="s">
        <v>1629</v>
      </c>
      <c r="I4202" s="51" t="s">
        <v>2983</v>
      </c>
      <c r="J4202" s="63" t="s">
        <v>118</v>
      </c>
      <c r="K4202" s="64" t="s">
        <v>2216</v>
      </c>
      <c r="L4202" s="31" t="s">
        <v>2990</v>
      </c>
    </row>
    <row r="4203" spans="1:12" ht="15" customHeight="1" x14ac:dyDescent="0.25">
      <c r="A4203" s="34">
        <v>43075</v>
      </c>
      <c r="B4203" s="33" t="s">
        <v>3005</v>
      </c>
      <c r="C4203" s="157">
        <v>18</v>
      </c>
      <c r="D4203" s="35" t="s">
        <v>91</v>
      </c>
      <c r="E4203" s="47" t="s">
        <v>117</v>
      </c>
      <c r="F4203" s="200">
        <v>208</v>
      </c>
      <c r="G4203" s="40">
        <v>2957</v>
      </c>
      <c r="H4203" s="40" t="s">
        <v>1444</v>
      </c>
      <c r="I4203" s="51" t="s">
        <v>2983</v>
      </c>
      <c r="J4203" s="63" t="s">
        <v>118</v>
      </c>
      <c r="K4203" s="64" t="s">
        <v>2216</v>
      </c>
      <c r="L4203" s="31" t="s">
        <v>2990</v>
      </c>
    </row>
    <row r="4204" spans="1:12" ht="15" customHeight="1" x14ac:dyDescent="0.25">
      <c r="A4204" s="34">
        <v>43075</v>
      </c>
      <c r="B4204" s="33" t="s">
        <v>3005</v>
      </c>
      <c r="C4204" s="157">
        <v>18</v>
      </c>
      <c r="D4204" s="35" t="s">
        <v>91</v>
      </c>
      <c r="E4204" s="47" t="s">
        <v>117</v>
      </c>
      <c r="F4204" s="200">
        <v>283</v>
      </c>
      <c r="G4204" s="40">
        <v>2573</v>
      </c>
      <c r="H4204" s="40" t="s">
        <v>207</v>
      </c>
      <c r="I4204" s="51" t="s">
        <v>2983</v>
      </c>
      <c r="J4204" s="63" t="s">
        <v>118</v>
      </c>
      <c r="K4204" s="64" t="s">
        <v>2216</v>
      </c>
      <c r="L4204" s="31" t="s">
        <v>2990</v>
      </c>
    </row>
    <row r="4205" spans="1:12" ht="15" customHeight="1" x14ac:dyDescent="0.25">
      <c r="A4205" s="34">
        <v>43075</v>
      </c>
      <c r="B4205" s="33" t="s">
        <v>3005</v>
      </c>
      <c r="C4205" s="157">
        <v>18</v>
      </c>
      <c r="D4205" s="35" t="s">
        <v>625</v>
      </c>
      <c r="E4205" s="47" t="s">
        <v>117</v>
      </c>
      <c r="F4205" s="200">
        <v>103</v>
      </c>
      <c r="G4205" s="40">
        <v>3260</v>
      </c>
      <c r="H4205" s="40" t="s">
        <v>653</v>
      </c>
      <c r="I4205" s="51" t="s">
        <v>2983</v>
      </c>
      <c r="J4205" s="63" t="s">
        <v>118</v>
      </c>
      <c r="K4205" s="64" t="s">
        <v>2216</v>
      </c>
      <c r="L4205" s="31" t="s">
        <v>2990</v>
      </c>
    </row>
    <row r="4206" spans="1:12" ht="15" customHeight="1" x14ac:dyDescent="0.25">
      <c r="A4206" s="34">
        <v>43075</v>
      </c>
      <c r="B4206" s="33" t="s">
        <v>3005</v>
      </c>
      <c r="C4206" s="157">
        <v>18</v>
      </c>
      <c r="D4206" s="35" t="s">
        <v>625</v>
      </c>
      <c r="E4206" s="47" t="s">
        <v>117</v>
      </c>
      <c r="F4206" s="200">
        <v>41</v>
      </c>
      <c r="G4206" s="40">
        <v>4777</v>
      </c>
      <c r="H4206" s="40" t="s">
        <v>1624</v>
      </c>
      <c r="I4206" s="51" t="s">
        <v>2983</v>
      </c>
      <c r="J4206" s="63" t="s">
        <v>118</v>
      </c>
      <c r="K4206" s="64" t="s">
        <v>2216</v>
      </c>
      <c r="L4206" s="31" t="s">
        <v>2990</v>
      </c>
    </row>
    <row r="4207" spans="1:12" ht="15" customHeight="1" x14ac:dyDescent="0.25">
      <c r="A4207" s="34">
        <v>43075</v>
      </c>
      <c r="B4207" s="33" t="s">
        <v>3005</v>
      </c>
      <c r="C4207" s="157">
        <v>18</v>
      </c>
      <c r="D4207" s="35" t="s">
        <v>1598</v>
      </c>
      <c r="E4207" s="47" t="s">
        <v>535</v>
      </c>
      <c r="F4207" s="200">
        <v>3283.5</v>
      </c>
      <c r="G4207" s="40"/>
      <c r="H4207" s="40"/>
      <c r="I4207" s="51" t="s">
        <v>2983</v>
      </c>
      <c r="J4207" s="63" t="s">
        <v>118</v>
      </c>
      <c r="K4207" s="64" t="s">
        <v>2216</v>
      </c>
      <c r="L4207" s="31" t="s">
        <v>2990</v>
      </c>
    </row>
    <row r="4208" spans="1:12" ht="15" customHeight="1" x14ac:dyDescent="0.25">
      <c r="A4208" s="34">
        <v>43075</v>
      </c>
      <c r="B4208" s="33" t="s">
        <v>3005</v>
      </c>
      <c r="C4208" s="157">
        <v>18</v>
      </c>
      <c r="D4208" s="35" t="s">
        <v>190</v>
      </c>
      <c r="E4208" s="47" t="s">
        <v>1500</v>
      </c>
      <c r="F4208" s="200">
        <v>3215</v>
      </c>
      <c r="G4208" s="40">
        <v>2586</v>
      </c>
      <c r="H4208" s="40" t="s">
        <v>726</v>
      </c>
      <c r="I4208" s="51" t="s">
        <v>2983</v>
      </c>
      <c r="J4208" s="63" t="s">
        <v>118</v>
      </c>
      <c r="K4208" s="64" t="s">
        <v>2216</v>
      </c>
      <c r="L4208" s="31" t="s">
        <v>2990</v>
      </c>
    </row>
    <row r="4209" spans="1:12" ht="15" customHeight="1" x14ac:dyDescent="0.25">
      <c r="A4209" s="34">
        <v>43076</v>
      </c>
      <c r="B4209" s="33" t="s">
        <v>3005</v>
      </c>
      <c r="C4209" s="157">
        <v>15</v>
      </c>
      <c r="D4209" s="35" t="s">
        <v>711</v>
      </c>
      <c r="E4209" s="47" t="s">
        <v>702</v>
      </c>
      <c r="F4209" s="200">
        <v>210</v>
      </c>
      <c r="G4209" s="40">
        <v>459</v>
      </c>
      <c r="H4209" s="40" t="s">
        <v>1407</v>
      </c>
      <c r="I4209" s="55" t="s">
        <v>2983</v>
      </c>
      <c r="J4209" s="63" t="s">
        <v>118</v>
      </c>
      <c r="K4209" s="58" t="s">
        <v>10</v>
      </c>
      <c r="L4209" s="31" t="s">
        <v>10</v>
      </c>
    </row>
    <row r="4210" spans="1:12" ht="15" customHeight="1" x14ac:dyDescent="0.25">
      <c r="A4210" s="34">
        <v>43076</v>
      </c>
      <c r="B4210" s="33" t="s">
        <v>3005</v>
      </c>
      <c r="C4210" s="157">
        <v>15</v>
      </c>
      <c r="D4210" s="35" t="s">
        <v>711</v>
      </c>
      <c r="E4210" s="47" t="s">
        <v>702</v>
      </c>
      <c r="F4210" s="200">
        <v>210</v>
      </c>
      <c r="G4210" s="40">
        <v>2994</v>
      </c>
      <c r="H4210" s="40" t="s">
        <v>590</v>
      </c>
      <c r="I4210" s="55" t="s">
        <v>2983</v>
      </c>
      <c r="J4210" s="63" t="s">
        <v>118</v>
      </c>
      <c r="K4210" s="58" t="s">
        <v>10</v>
      </c>
      <c r="L4210" s="31" t="s">
        <v>10</v>
      </c>
    </row>
    <row r="4211" spans="1:12" ht="15" customHeight="1" x14ac:dyDescent="0.25">
      <c r="A4211" s="34">
        <v>43076</v>
      </c>
      <c r="B4211" s="33" t="s">
        <v>3005</v>
      </c>
      <c r="C4211" s="157">
        <v>15</v>
      </c>
      <c r="D4211" s="35" t="s">
        <v>711</v>
      </c>
      <c r="E4211" s="47" t="s">
        <v>702</v>
      </c>
      <c r="F4211" s="200">
        <v>910</v>
      </c>
      <c r="G4211" s="40">
        <v>1102</v>
      </c>
      <c r="H4211" s="40" t="s">
        <v>571</v>
      </c>
      <c r="I4211" s="55" t="s">
        <v>2983</v>
      </c>
      <c r="J4211" s="63" t="s">
        <v>118</v>
      </c>
      <c r="K4211" s="58" t="s">
        <v>10</v>
      </c>
      <c r="L4211" s="31" t="s">
        <v>10</v>
      </c>
    </row>
    <row r="4212" spans="1:12" ht="15" customHeight="1" x14ac:dyDescent="0.25">
      <c r="A4212" s="34">
        <v>43076</v>
      </c>
      <c r="B4212" s="33" t="s">
        <v>3005</v>
      </c>
      <c r="C4212" s="157">
        <v>15</v>
      </c>
      <c r="D4212" s="35" t="s">
        <v>711</v>
      </c>
      <c r="E4212" s="47" t="s">
        <v>702</v>
      </c>
      <c r="F4212" s="200">
        <v>910</v>
      </c>
      <c r="G4212" s="40">
        <v>508</v>
      </c>
      <c r="H4212" s="40" t="s">
        <v>49</v>
      </c>
      <c r="I4212" s="55" t="s">
        <v>2983</v>
      </c>
      <c r="J4212" s="63" t="s">
        <v>118</v>
      </c>
      <c r="K4212" s="58" t="s">
        <v>10</v>
      </c>
      <c r="L4212" s="31" t="s">
        <v>10</v>
      </c>
    </row>
    <row r="4213" spans="1:12" ht="15" customHeight="1" x14ac:dyDescent="0.25">
      <c r="A4213" s="34">
        <v>43076</v>
      </c>
      <c r="B4213" s="33" t="s">
        <v>3005</v>
      </c>
      <c r="C4213" s="157">
        <v>15</v>
      </c>
      <c r="D4213" s="35" t="s">
        <v>711</v>
      </c>
      <c r="E4213" s="47" t="s">
        <v>702</v>
      </c>
      <c r="F4213" s="200">
        <v>910</v>
      </c>
      <c r="G4213" s="40">
        <v>426</v>
      </c>
      <c r="H4213" s="40" t="s">
        <v>494</v>
      </c>
      <c r="I4213" s="55" t="s">
        <v>2983</v>
      </c>
      <c r="J4213" s="63" t="s">
        <v>118</v>
      </c>
      <c r="K4213" s="58" t="s">
        <v>10</v>
      </c>
      <c r="L4213" s="31" t="s">
        <v>10</v>
      </c>
    </row>
    <row r="4214" spans="1:12" ht="15" customHeight="1" x14ac:dyDescent="0.25">
      <c r="A4214" s="34">
        <v>43076</v>
      </c>
      <c r="B4214" s="33" t="s">
        <v>3005</v>
      </c>
      <c r="C4214" s="157">
        <v>15</v>
      </c>
      <c r="D4214" s="35" t="s">
        <v>711</v>
      </c>
      <c r="E4214" s="47" t="s">
        <v>702</v>
      </c>
      <c r="F4214" s="200">
        <v>910</v>
      </c>
      <c r="G4214" s="40">
        <v>691</v>
      </c>
      <c r="H4214" s="40" t="s">
        <v>121</v>
      </c>
      <c r="I4214" s="55" t="s">
        <v>2983</v>
      </c>
      <c r="J4214" s="63" t="s">
        <v>118</v>
      </c>
      <c r="K4214" s="58" t="s">
        <v>10</v>
      </c>
      <c r="L4214" s="31" t="s">
        <v>10</v>
      </c>
    </row>
    <row r="4215" spans="1:12" ht="15" customHeight="1" x14ac:dyDescent="0.25">
      <c r="A4215" s="34">
        <v>43076</v>
      </c>
      <c r="B4215" s="33" t="s">
        <v>3005</v>
      </c>
      <c r="C4215" s="157">
        <v>15</v>
      </c>
      <c r="D4215" s="35" t="s">
        <v>711</v>
      </c>
      <c r="E4215" s="47" t="s">
        <v>702</v>
      </c>
      <c r="F4215" s="200">
        <v>910</v>
      </c>
      <c r="G4215" s="40">
        <v>1072</v>
      </c>
      <c r="H4215" s="40" t="s">
        <v>904</v>
      </c>
      <c r="I4215" s="55" t="s">
        <v>2983</v>
      </c>
      <c r="J4215" s="63" t="s">
        <v>118</v>
      </c>
      <c r="K4215" s="58" t="s">
        <v>10</v>
      </c>
      <c r="L4215" s="31" t="s">
        <v>10</v>
      </c>
    </row>
    <row r="4216" spans="1:12" ht="15" customHeight="1" x14ac:dyDescent="0.25">
      <c r="A4216" s="34">
        <v>43076</v>
      </c>
      <c r="B4216" s="33" t="s">
        <v>3005</v>
      </c>
      <c r="C4216" s="157">
        <v>15</v>
      </c>
      <c r="D4216" s="35" t="s">
        <v>711</v>
      </c>
      <c r="E4216" s="47" t="s">
        <v>702</v>
      </c>
      <c r="F4216" s="200">
        <v>810</v>
      </c>
      <c r="G4216" s="40">
        <v>4234</v>
      </c>
      <c r="H4216" s="40" t="s">
        <v>1409</v>
      </c>
      <c r="I4216" s="55" t="s">
        <v>2983</v>
      </c>
      <c r="J4216" s="63" t="s">
        <v>118</v>
      </c>
      <c r="K4216" s="58" t="s">
        <v>10</v>
      </c>
      <c r="L4216" s="31" t="s">
        <v>10</v>
      </c>
    </row>
    <row r="4217" spans="1:12" ht="15" customHeight="1" x14ac:dyDescent="0.25">
      <c r="A4217" s="34">
        <v>43076</v>
      </c>
      <c r="B4217" s="33" t="s">
        <v>3005</v>
      </c>
      <c r="C4217" s="157">
        <v>15</v>
      </c>
      <c r="D4217" s="35" t="s">
        <v>711</v>
      </c>
      <c r="E4217" s="47" t="s">
        <v>702</v>
      </c>
      <c r="F4217" s="200">
        <v>610</v>
      </c>
      <c r="G4217" s="40">
        <v>4436</v>
      </c>
      <c r="H4217" s="40" t="s">
        <v>1408</v>
      </c>
      <c r="I4217" s="55" t="s">
        <v>2983</v>
      </c>
      <c r="J4217" s="63" t="s">
        <v>118</v>
      </c>
      <c r="K4217" s="58" t="s">
        <v>10</v>
      </c>
      <c r="L4217" s="31" t="s">
        <v>10</v>
      </c>
    </row>
    <row r="4218" spans="1:12" ht="15" customHeight="1" x14ac:dyDescent="0.25">
      <c r="A4218" s="34">
        <v>43076</v>
      </c>
      <c r="B4218" s="33" t="s">
        <v>3005</v>
      </c>
      <c r="C4218" s="157">
        <v>15</v>
      </c>
      <c r="D4218" s="35" t="s">
        <v>711</v>
      </c>
      <c r="E4218" s="47" t="s">
        <v>702</v>
      </c>
      <c r="F4218" s="200">
        <v>210</v>
      </c>
      <c r="G4218" s="40">
        <v>4228</v>
      </c>
      <c r="H4218" s="40" t="s">
        <v>1122</v>
      </c>
      <c r="I4218" s="55" t="s">
        <v>2983</v>
      </c>
      <c r="J4218" s="63" t="s">
        <v>118</v>
      </c>
      <c r="K4218" s="58" t="s">
        <v>10</v>
      </c>
      <c r="L4218" s="31" t="s">
        <v>10</v>
      </c>
    </row>
    <row r="4219" spans="1:12" ht="15" customHeight="1" x14ac:dyDescent="0.25">
      <c r="A4219" s="34">
        <v>43076</v>
      </c>
      <c r="B4219" s="33" t="s">
        <v>3005</v>
      </c>
      <c r="C4219" s="157">
        <v>15</v>
      </c>
      <c r="D4219" s="35" t="s">
        <v>711</v>
      </c>
      <c r="E4219" s="47" t="s">
        <v>702</v>
      </c>
      <c r="F4219" s="200">
        <v>210</v>
      </c>
      <c r="G4219" s="40">
        <v>3026</v>
      </c>
      <c r="H4219" s="40" t="s">
        <v>1121</v>
      </c>
      <c r="I4219" s="55" t="s">
        <v>2983</v>
      </c>
      <c r="J4219" s="63" t="s">
        <v>118</v>
      </c>
      <c r="K4219" s="58" t="s">
        <v>10</v>
      </c>
      <c r="L4219" s="31" t="s">
        <v>10</v>
      </c>
    </row>
    <row r="4220" spans="1:12" ht="15" customHeight="1" x14ac:dyDescent="0.25">
      <c r="A4220" s="34">
        <v>43076</v>
      </c>
      <c r="B4220" s="33" t="s">
        <v>3005</v>
      </c>
      <c r="C4220" s="157">
        <v>15</v>
      </c>
      <c r="D4220" s="35" t="s">
        <v>711</v>
      </c>
      <c r="E4220" s="47" t="s">
        <v>702</v>
      </c>
      <c r="F4220" s="200">
        <v>210</v>
      </c>
      <c r="G4220" s="40">
        <v>349</v>
      </c>
      <c r="H4220" s="40" t="s">
        <v>574</v>
      </c>
      <c r="I4220" s="55" t="s">
        <v>2983</v>
      </c>
      <c r="J4220" s="63" t="s">
        <v>118</v>
      </c>
      <c r="K4220" s="58" t="s">
        <v>10</v>
      </c>
      <c r="L4220" s="31" t="s">
        <v>10</v>
      </c>
    </row>
    <row r="4221" spans="1:12" ht="15" customHeight="1" x14ac:dyDescent="0.25">
      <c r="A4221" s="34">
        <v>43076</v>
      </c>
      <c r="B4221" s="33" t="s">
        <v>3005</v>
      </c>
      <c r="C4221" s="157">
        <v>15</v>
      </c>
      <c r="D4221" s="35" t="s">
        <v>711</v>
      </c>
      <c r="E4221" s="47" t="s">
        <v>702</v>
      </c>
      <c r="F4221" s="200">
        <v>210</v>
      </c>
      <c r="G4221" s="40">
        <v>1927</v>
      </c>
      <c r="H4221" s="40" t="s">
        <v>301</v>
      </c>
      <c r="I4221" s="55" t="s">
        <v>2983</v>
      </c>
      <c r="J4221" s="63" t="s">
        <v>118</v>
      </c>
      <c r="K4221" s="58" t="s">
        <v>10</v>
      </c>
      <c r="L4221" s="31" t="s">
        <v>10</v>
      </c>
    </row>
    <row r="4222" spans="1:12" ht="15" customHeight="1" x14ac:dyDescent="0.25">
      <c r="A4222" s="34">
        <v>43076</v>
      </c>
      <c r="B4222" s="33" t="s">
        <v>3005</v>
      </c>
      <c r="C4222" s="157">
        <v>15</v>
      </c>
      <c r="D4222" s="35" t="s">
        <v>711</v>
      </c>
      <c r="E4222" s="47" t="s">
        <v>702</v>
      </c>
      <c r="F4222" s="200">
        <v>1515</v>
      </c>
      <c r="G4222" s="40">
        <v>1052</v>
      </c>
      <c r="H4222" s="40" t="s">
        <v>1124</v>
      </c>
      <c r="I4222" s="55" t="s">
        <v>2983</v>
      </c>
      <c r="J4222" s="63" t="s">
        <v>118</v>
      </c>
      <c r="K4222" s="58" t="s">
        <v>10</v>
      </c>
      <c r="L4222" s="31" t="s">
        <v>10</v>
      </c>
    </row>
    <row r="4223" spans="1:12" ht="15" customHeight="1" x14ac:dyDescent="0.25">
      <c r="A4223" s="34">
        <v>43076</v>
      </c>
      <c r="B4223" s="33" t="s">
        <v>3005</v>
      </c>
      <c r="C4223" s="157">
        <v>15</v>
      </c>
      <c r="D4223" s="35" t="s">
        <v>711</v>
      </c>
      <c r="E4223" s="47" t="s">
        <v>702</v>
      </c>
      <c r="F4223" s="200">
        <v>1212</v>
      </c>
      <c r="G4223" s="40">
        <v>200</v>
      </c>
      <c r="H4223" s="40" t="s">
        <v>312</v>
      </c>
      <c r="I4223" s="55" t="s">
        <v>2983</v>
      </c>
      <c r="J4223" s="63" t="s">
        <v>118</v>
      </c>
      <c r="K4223" s="58" t="s">
        <v>10</v>
      </c>
      <c r="L4223" s="31" t="s">
        <v>10</v>
      </c>
    </row>
    <row r="4224" spans="1:12" ht="15" customHeight="1" x14ac:dyDescent="0.25">
      <c r="A4224" s="34">
        <v>43076</v>
      </c>
      <c r="B4224" s="33" t="s">
        <v>3005</v>
      </c>
      <c r="C4224" s="157">
        <v>15</v>
      </c>
      <c r="D4224" s="35" t="s">
        <v>711</v>
      </c>
      <c r="E4224" s="47" t="s">
        <v>702</v>
      </c>
      <c r="F4224" s="200">
        <v>1010</v>
      </c>
      <c r="G4224" s="40">
        <v>918</v>
      </c>
      <c r="H4224" s="40" t="s">
        <v>893</v>
      </c>
      <c r="I4224" s="55" t="s">
        <v>2983</v>
      </c>
      <c r="J4224" s="63" t="s">
        <v>118</v>
      </c>
      <c r="K4224" s="58" t="s">
        <v>10</v>
      </c>
      <c r="L4224" s="31" t="s">
        <v>10</v>
      </c>
    </row>
    <row r="4225" spans="1:12" ht="15" customHeight="1" x14ac:dyDescent="0.25">
      <c r="A4225" s="34">
        <v>43076</v>
      </c>
      <c r="B4225" s="33" t="s">
        <v>3005</v>
      </c>
      <c r="C4225" s="157">
        <v>15</v>
      </c>
      <c r="D4225" s="35" t="s">
        <v>711</v>
      </c>
      <c r="E4225" s="47" t="s">
        <v>702</v>
      </c>
      <c r="F4225" s="200">
        <v>810</v>
      </c>
      <c r="G4225" s="40">
        <v>890</v>
      </c>
      <c r="H4225" s="40" t="s">
        <v>311</v>
      </c>
      <c r="I4225" s="55" t="s">
        <v>2983</v>
      </c>
      <c r="J4225" s="63" t="s">
        <v>118</v>
      </c>
      <c r="K4225" s="58" t="s">
        <v>10</v>
      </c>
      <c r="L4225" s="31" t="s">
        <v>10</v>
      </c>
    </row>
    <row r="4226" spans="1:12" ht="15" customHeight="1" x14ac:dyDescent="0.25">
      <c r="A4226" s="34">
        <v>43076</v>
      </c>
      <c r="B4226" s="33" t="s">
        <v>3005</v>
      </c>
      <c r="C4226" s="157">
        <v>15</v>
      </c>
      <c r="D4226" s="35" t="s">
        <v>711</v>
      </c>
      <c r="E4226" s="47" t="s">
        <v>702</v>
      </c>
      <c r="F4226" s="200">
        <v>1212</v>
      </c>
      <c r="G4226" s="40">
        <v>996</v>
      </c>
      <c r="H4226" s="40" t="s">
        <v>495</v>
      </c>
      <c r="I4226" s="55" t="s">
        <v>2983</v>
      </c>
      <c r="J4226" s="63" t="s">
        <v>118</v>
      </c>
      <c r="K4226" s="58" t="s">
        <v>10</v>
      </c>
      <c r="L4226" s="31" t="s">
        <v>10</v>
      </c>
    </row>
    <row r="4227" spans="1:12" ht="15" customHeight="1" x14ac:dyDescent="0.25">
      <c r="A4227" s="34">
        <v>43076</v>
      </c>
      <c r="B4227" s="33" t="s">
        <v>3005</v>
      </c>
      <c r="C4227" s="157">
        <v>15</v>
      </c>
      <c r="D4227" s="35" t="s">
        <v>711</v>
      </c>
      <c r="E4227" s="47" t="s">
        <v>702</v>
      </c>
      <c r="F4227" s="200">
        <v>510</v>
      </c>
      <c r="G4227" s="40">
        <v>146</v>
      </c>
      <c r="H4227" s="40" t="s">
        <v>603</v>
      </c>
      <c r="I4227" s="55" t="s">
        <v>2983</v>
      </c>
      <c r="J4227" s="63" t="s">
        <v>118</v>
      </c>
      <c r="K4227" s="58" t="s">
        <v>10</v>
      </c>
      <c r="L4227" s="31" t="s">
        <v>10</v>
      </c>
    </row>
    <row r="4228" spans="1:12" ht="15" customHeight="1" x14ac:dyDescent="0.25">
      <c r="A4228" s="34">
        <v>43076</v>
      </c>
      <c r="B4228" s="33" t="s">
        <v>3005</v>
      </c>
      <c r="C4228" s="157">
        <v>15</v>
      </c>
      <c r="D4228" s="35" t="s">
        <v>711</v>
      </c>
      <c r="E4228" s="47" t="s">
        <v>702</v>
      </c>
      <c r="F4228" s="200">
        <v>510</v>
      </c>
      <c r="G4228" s="40">
        <v>1854</v>
      </c>
      <c r="H4228" s="40" t="s">
        <v>1410</v>
      </c>
      <c r="I4228" s="55" t="s">
        <v>2983</v>
      </c>
      <c r="J4228" s="63" t="s">
        <v>118</v>
      </c>
      <c r="K4228" s="58" t="s">
        <v>10</v>
      </c>
      <c r="L4228" s="31" t="s">
        <v>10</v>
      </c>
    </row>
    <row r="4229" spans="1:12" ht="15" customHeight="1" x14ac:dyDescent="0.25">
      <c r="A4229" s="34">
        <v>43076</v>
      </c>
      <c r="B4229" s="33" t="s">
        <v>3005</v>
      </c>
      <c r="C4229" s="157">
        <v>15</v>
      </c>
      <c r="D4229" s="35" t="s">
        <v>711</v>
      </c>
      <c r="E4229" s="47" t="s">
        <v>702</v>
      </c>
      <c r="F4229" s="200">
        <v>510</v>
      </c>
      <c r="G4229" s="40">
        <v>470</v>
      </c>
      <c r="H4229" s="40" t="s">
        <v>499</v>
      </c>
      <c r="I4229" s="55" t="s">
        <v>2983</v>
      </c>
      <c r="J4229" s="63" t="s">
        <v>118</v>
      </c>
      <c r="K4229" s="58" t="s">
        <v>10</v>
      </c>
      <c r="L4229" s="31" t="s">
        <v>10</v>
      </c>
    </row>
    <row r="4230" spans="1:12" ht="15" customHeight="1" x14ac:dyDescent="0.25">
      <c r="A4230" s="34">
        <v>43076</v>
      </c>
      <c r="B4230" s="33" t="s">
        <v>3005</v>
      </c>
      <c r="C4230" s="157">
        <v>15</v>
      </c>
      <c r="D4230" s="35" t="s">
        <v>711</v>
      </c>
      <c r="E4230" s="47" t="s">
        <v>702</v>
      </c>
      <c r="F4230" s="200">
        <v>210</v>
      </c>
      <c r="G4230" s="40">
        <v>925</v>
      </c>
      <c r="H4230" s="40" t="s">
        <v>498</v>
      </c>
      <c r="I4230" s="55" t="s">
        <v>2983</v>
      </c>
      <c r="J4230" s="63" t="s">
        <v>118</v>
      </c>
      <c r="K4230" s="58" t="s">
        <v>10</v>
      </c>
      <c r="L4230" s="31" t="s">
        <v>10</v>
      </c>
    </row>
    <row r="4231" spans="1:12" ht="15" customHeight="1" x14ac:dyDescent="0.25">
      <c r="A4231" s="34">
        <v>43076</v>
      </c>
      <c r="B4231" s="33" t="s">
        <v>3005</v>
      </c>
      <c r="C4231" s="157">
        <v>15</v>
      </c>
      <c r="D4231" s="35" t="s">
        <v>711</v>
      </c>
      <c r="E4231" s="47" t="s">
        <v>702</v>
      </c>
      <c r="F4231" s="200">
        <v>860</v>
      </c>
      <c r="G4231" s="40">
        <v>860</v>
      </c>
      <c r="H4231" s="40" t="s">
        <v>497</v>
      </c>
      <c r="I4231" s="55" t="s">
        <v>2983</v>
      </c>
      <c r="J4231" s="63" t="s">
        <v>118</v>
      </c>
      <c r="K4231" s="58" t="s">
        <v>10</v>
      </c>
      <c r="L4231" s="31" t="s">
        <v>10</v>
      </c>
    </row>
    <row r="4232" spans="1:12" ht="15" customHeight="1" x14ac:dyDescent="0.25">
      <c r="A4232" s="34">
        <v>43076</v>
      </c>
      <c r="B4232" s="33" t="s">
        <v>3005</v>
      </c>
      <c r="C4232" s="157">
        <v>15</v>
      </c>
      <c r="D4232" s="35" t="s">
        <v>711</v>
      </c>
      <c r="E4232" s="47" t="s">
        <v>702</v>
      </c>
      <c r="F4232" s="200">
        <v>210</v>
      </c>
      <c r="G4232" s="40">
        <v>174</v>
      </c>
      <c r="H4232" s="40" t="s">
        <v>496</v>
      </c>
      <c r="I4232" s="55" t="s">
        <v>2983</v>
      </c>
      <c r="J4232" s="63" t="s">
        <v>118</v>
      </c>
      <c r="K4232" s="58" t="s">
        <v>10</v>
      </c>
      <c r="L4232" s="31" t="s">
        <v>10</v>
      </c>
    </row>
    <row r="4233" spans="1:12" ht="15" customHeight="1" x14ac:dyDescent="0.25">
      <c r="A4233" s="34">
        <v>43076</v>
      </c>
      <c r="B4233" s="33" t="s">
        <v>3005</v>
      </c>
      <c r="C4233" s="157">
        <v>15</v>
      </c>
      <c r="D4233" s="35" t="s">
        <v>711</v>
      </c>
      <c r="E4233" s="39" t="s">
        <v>541</v>
      </c>
      <c r="F4233" s="200">
        <v>630</v>
      </c>
      <c r="G4233" s="40">
        <v>2105</v>
      </c>
      <c r="H4233" s="40" t="s">
        <v>1630</v>
      </c>
      <c r="I4233" s="55" t="s">
        <v>2983</v>
      </c>
      <c r="J4233" s="63" t="s">
        <v>118</v>
      </c>
      <c r="K4233" s="64" t="s">
        <v>2216</v>
      </c>
      <c r="L4233" s="31" t="s">
        <v>2990</v>
      </c>
    </row>
    <row r="4234" spans="1:12" ht="15" customHeight="1" x14ac:dyDescent="0.25">
      <c r="A4234" s="34">
        <v>43076</v>
      </c>
      <c r="B4234" s="33" t="s">
        <v>3005</v>
      </c>
      <c r="C4234" s="157">
        <v>16</v>
      </c>
      <c r="D4234" s="35" t="s">
        <v>127</v>
      </c>
      <c r="E4234" s="39" t="s">
        <v>1631</v>
      </c>
      <c r="F4234" s="200">
        <v>1050</v>
      </c>
      <c r="G4234" s="48">
        <v>5168</v>
      </c>
      <c r="H4234" s="48" t="s">
        <v>1632</v>
      </c>
      <c r="I4234" s="55" t="s">
        <v>2983</v>
      </c>
      <c r="J4234" s="63" t="s">
        <v>118</v>
      </c>
      <c r="K4234" s="64" t="s">
        <v>2216</v>
      </c>
      <c r="L4234" s="31" t="s">
        <v>2990</v>
      </c>
    </row>
    <row r="4235" spans="1:12" ht="15" customHeight="1" x14ac:dyDescent="0.25">
      <c r="A4235" s="34">
        <v>43076</v>
      </c>
      <c r="B4235" s="33" t="s">
        <v>3005</v>
      </c>
      <c r="C4235" s="157">
        <v>17</v>
      </c>
      <c r="D4235" s="35" t="s">
        <v>1044</v>
      </c>
      <c r="E4235" s="47" t="s">
        <v>1633</v>
      </c>
      <c r="F4235" s="200">
        <v>1254</v>
      </c>
      <c r="G4235" s="40"/>
      <c r="H4235" s="40" t="s">
        <v>1044</v>
      </c>
      <c r="I4235" s="55" t="s">
        <v>2983</v>
      </c>
      <c r="J4235" s="63" t="s">
        <v>118</v>
      </c>
      <c r="K4235" s="64" t="s">
        <v>2216</v>
      </c>
      <c r="L4235" s="31" t="s">
        <v>2990</v>
      </c>
    </row>
    <row r="4236" spans="1:12" ht="15" customHeight="1" x14ac:dyDescent="0.25">
      <c r="A4236" s="34">
        <v>43076</v>
      </c>
      <c r="B4236" s="33" t="s">
        <v>3005</v>
      </c>
      <c r="C4236" s="157">
        <v>19</v>
      </c>
      <c r="D4236" s="35" t="s">
        <v>91</v>
      </c>
      <c r="E4236" s="47" t="s">
        <v>1012</v>
      </c>
      <c r="F4236" s="200">
        <v>254</v>
      </c>
      <c r="G4236" s="40">
        <v>2957</v>
      </c>
      <c r="H4236" s="40" t="s">
        <v>1444</v>
      </c>
      <c r="I4236" s="55" t="s">
        <v>2983</v>
      </c>
      <c r="J4236" s="63" t="s">
        <v>118</v>
      </c>
      <c r="K4236" s="64" t="s">
        <v>2216</v>
      </c>
      <c r="L4236" s="31" t="s">
        <v>2990</v>
      </c>
    </row>
    <row r="4237" spans="1:12" ht="15" customHeight="1" x14ac:dyDescent="0.25">
      <c r="A4237" s="34">
        <v>43076</v>
      </c>
      <c r="B4237" s="33" t="s">
        <v>3005</v>
      </c>
      <c r="C4237" s="157">
        <v>19</v>
      </c>
      <c r="D4237" s="35" t="s">
        <v>91</v>
      </c>
      <c r="E4237" s="47" t="s">
        <v>1012</v>
      </c>
      <c r="F4237" s="200">
        <v>90</v>
      </c>
      <c r="G4237" s="40">
        <v>3260</v>
      </c>
      <c r="H4237" s="40" t="s">
        <v>653</v>
      </c>
      <c r="I4237" s="55" t="s">
        <v>2983</v>
      </c>
      <c r="J4237" s="63" t="s">
        <v>118</v>
      </c>
      <c r="K4237" s="64" t="s">
        <v>2216</v>
      </c>
      <c r="L4237" s="31" t="s">
        <v>2990</v>
      </c>
    </row>
    <row r="4238" spans="1:12" ht="15" customHeight="1" x14ac:dyDescent="0.25">
      <c r="A4238" s="34">
        <v>43076</v>
      </c>
      <c r="B4238" s="33" t="s">
        <v>3005</v>
      </c>
      <c r="C4238" s="157">
        <v>19</v>
      </c>
      <c r="D4238" s="35" t="s">
        <v>91</v>
      </c>
      <c r="E4238" s="47" t="s">
        <v>117</v>
      </c>
      <c r="F4238" s="200">
        <v>30</v>
      </c>
      <c r="G4238" s="40"/>
      <c r="H4238" s="40"/>
      <c r="I4238" s="55" t="s">
        <v>2983</v>
      </c>
      <c r="J4238" s="63" t="s">
        <v>118</v>
      </c>
      <c r="K4238" s="64" t="s">
        <v>2216</v>
      </c>
      <c r="L4238" s="31" t="s">
        <v>2990</v>
      </c>
    </row>
    <row r="4239" spans="1:12" ht="15" customHeight="1" x14ac:dyDescent="0.25">
      <c r="A4239" s="34">
        <v>43076</v>
      </c>
      <c r="B4239" s="33" t="s">
        <v>3005</v>
      </c>
      <c r="C4239" s="157">
        <v>19</v>
      </c>
      <c r="D4239" s="35" t="s">
        <v>1317</v>
      </c>
      <c r="E4239" s="47" t="s">
        <v>117</v>
      </c>
      <c r="F4239" s="200">
        <v>10450</v>
      </c>
      <c r="G4239" s="40"/>
      <c r="H4239" s="40"/>
      <c r="I4239" s="55" t="s">
        <v>2983</v>
      </c>
      <c r="J4239" s="63" t="s">
        <v>118</v>
      </c>
      <c r="K4239" s="64" t="s">
        <v>2216</v>
      </c>
      <c r="L4239" s="31" t="s">
        <v>2990</v>
      </c>
    </row>
    <row r="4240" spans="1:12" ht="15" customHeight="1" x14ac:dyDescent="0.25">
      <c r="A4240" s="34">
        <v>43076</v>
      </c>
      <c r="B4240" s="33" t="s">
        <v>3005</v>
      </c>
      <c r="C4240" s="157">
        <v>19</v>
      </c>
      <c r="D4240" s="35" t="s">
        <v>558</v>
      </c>
      <c r="E4240" s="47" t="s">
        <v>117</v>
      </c>
      <c r="F4240" s="200">
        <v>18359</v>
      </c>
      <c r="G4240" s="40"/>
      <c r="H4240" s="40"/>
      <c r="I4240" s="55" t="s">
        <v>2983</v>
      </c>
      <c r="J4240" s="63" t="s">
        <v>118</v>
      </c>
      <c r="K4240" s="64" t="s">
        <v>2216</v>
      </c>
      <c r="L4240" s="31" t="s">
        <v>2990</v>
      </c>
    </row>
    <row r="4241" spans="1:12" ht="15" customHeight="1" x14ac:dyDescent="0.25">
      <c r="A4241" s="34">
        <v>43076</v>
      </c>
      <c r="B4241" s="33" t="s">
        <v>3005</v>
      </c>
      <c r="C4241" s="157">
        <v>19</v>
      </c>
      <c r="D4241" s="35" t="s">
        <v>558</v>
      </c>
      <c r="E4241" s="47" t="s">
        <v>117</v>
      </c>
      <c r="F4241" s="200">
        <v>5871</v>
      </c>
      <c r="G4241" s="40"/>
      <c r="H4241" s="40"/>
      <c r="I4241" s="55" t="s">
        <v>2983</v>
      </c>
      <c r="J4241" s="63" t="s">
        <v>118</v>
      </c>
      <c r="K4241" s="64" t="s">
        <v>2216</v>
      </c>
      <c r="L4241" s="31" t="s">
        <v>2990</v>
      </c>
    </row>
    <row r="4242" spans="1:12" ht="15" customHeight="1" x14ac:dyDescent="0.25">
      <c r="A4242" s="131">
        <v>43076</v>
      </c>
      <c r="B4242" s="144" t="s">
        <v>3005</v>
      </c>
      <c r="C4242" s="158">
        <v>25</v>
      </c>
      <c r="D4242" s="133"/>
      <c r="E4242" s="136" t="s">
        <v>3236</v>
      </c>
      <c r="F4242" s="203">
        <v>238</v>
      </c>
      <c r="G4242" s="134"/>
      <c r="H4242" s="134"/>
      <c r="I4242" s="141" t="s">
        <v>2983</v>
      </c>
      <c r="J4242" s="141" t="s">
        <v>142</v>
      </c>
      <c r="K4242" s="135" t="s">
        <v>2989</v>
      </c>
      <c r="L4242" s="135"/>
    </row>
    <row r="4243" spans="1:12" ht="15" customHeight="1" x14ac:dyDescent="0.25">
      <c r="A4243" s="34">
        <v>43078</v>
      </c>
      <c r="B4243" s="33" t="s">
        <v>3005</v>
      </c>
      <c r="C4243" s="157">
        <v>20</v>
      </c>
      <c r="D4243" s="35" t="s">
        <v>1251</v>
      </c>
      <c r="E4243" s="47" t="s">
        <v>117</v>
      </c>
      <c r="F4243" s="200">
        <v>10895.25</v>
      </c>
      <c r="G4243" s="40"/>
      <c r="H4243" s="40"/>
      <c r="I4243" s="55" t="s">
        <v>2983</v>
      </c>
      <c r="J4243" s="63" t="s">
        <v>118</v>
      </c>
      <c r="K4243" s="64" t="s">
        <v>2216</v>
      </c>
      <c r="L4243" s="31" t="s">
        <v>2990</v>
      </c>
    </row>
    <row r="4244" spans="1:12" ht="15" customHeight="1" x14ac:dyDescent="0.25">
      <c r="A4244" s="34">
        <v>43078</v>
      </c>
      <c r="B4244" s="33" t="s">
        <v>3005</v>
      </c>
      <c r="C4244" s="157">
        <v>20</v>
      </c>
      <c r="D4244" s="35" t="s">
        <v>1251</v>
      </c>
      <c r="E4244" s="47" t="s">
        <v>117</v>
      </c>
      <c r="F4244" s="200">
        <v>5870.5</v>
      </c>
      <c r="G4244" s="40"/>
      <c r="H4244" s="40"/>
      <c r="I4244" s="55" t="s">
        <v>2983</v>
      </c>
      <c r="J4244" s="63" t="s">
        <v>118</v>
      </c>
      <c r="K4244" s="64" t="s">
        <v>2216</v>
      </c>
      <c r="L4244" s="31" t="s">
        <v>2990</v>
      </c>
    </row>
    <row r="4245" spans="1:12" ht="15" customHeight="1" x14ac:dyDescent="0.25">
      <c r="A4245" s="34">
        <v>43078</v>
      </c>
      <c r="B4245" s="33" t="s">
        <v>3005</v>
      </c>
      <c r="C4245" s="157">
        <v>21</v>
      </c>
      <c r="D4245" s="35" t="s">
        <v>711</v>
      </c>
      <c r="E4245" s="39" t="s">
        <v>1634</v>
      </c>
      <c r="F4245" s="200">
        <v>24528</v>
      </c>
      <c r="G4245" s="48">
        <v>4415</v>
      </c>
      <c r="H4245" s="48" t="s">
        <v>1635</v>
      </c>
      <c r="I4245" s="55" t="s">
        <v>2983</v>
      </c>
      <c r="J4245" s="63" t="s">
        <v>118</v>
      </c>
      <c r="K4245" s="64" t="s">
        <v>2216</v>
      </c>
      <c r="L4245" s="31" t="s">
        <v>2990</v>
      </c>
    </row>
    <row r="4246" spans="1:12" ht="15" customHeight="1" x14ac:dyDescent="0.25">
      <c r="A4246" s="34">
        <v>43078</v>
      </c>
      <c r="B4246" s="33" t="s">
        <v>3005</v>
      </c>
      <c r="C4246" s="157">
        <v>22</v>
      </c>
      <c r="D4246" s="35" t="s">
        <v>720</v>
      </c>
      <c r="E4246" s="47" t="s">
        <v>117</v>
      </c>
      <c r="F4246" s="200">
        <v>24029.25</v>
      </c>
      <c r="G4246" s="40"/>
      <c r="H4246" s="40"/>
      <c r="I4246" s="55" t="s">
        <v>2983</v>
      </c>
      <c r="J4246" s="63" t="s">
        <v>118</v>
      </c>
      <c r="K4246" s="64" t="s">
        <v>2216</v>
      </c>
      <c r="L4246" s="31" t="s">
        <v>2990</v>
      </c>
    </row>
    <row r="4247" spans="1:12" ht="15" customHeight="1" x14ac:dyDescent="0.25">
      <c r="A4247" s="34">
        <v>43078</v>
      </c>
      <c r="B4247" s="33" t="s">
        <v>3005</v>
      </c>
      <c r="C4247" s="157">
        <v>22</v>
      </c>
      <c r="D4247" s="35" t="s">
        <v>720</v>
      </c>
      <c r="E4247" s="47" t="s">
        <v>117</v>
      </c>
      <c r="F4247" s="200">
        <v>10417.75</v>
      </c>
      <c r="G4247" s="40"/>
      <c r="H4247" s="40"/>
      <c r="I4247" s="55" t="s">
        <v>2983</v>
      </c>
      <c r="J4247" s="63" t="s">
        <v>118</v>
      </c>
      <c r="K4247" s="64" t="s">
        <v>2216</v>
      </c>
      <c r="L4247" s="31" t="s">
        <v>2990</v>
      </c>
    </row>
    <row r="4248" spans="1:12" ht="15" customHeight="1" x14ac:dyDescent="0.25">
      <c r="A4248" s="34">
        <v>43079</v>
      </c>
      <c r="B4248" s="33" t="s">
        <v>3005</v>
      </c>
      <c r="C4248" s="157">
        <v>9</v>
      </c>
      <c r="D4248" s="35" t="s">
        <v>429</v>
      </c>
      <c r="E4248" s="47" t="s">
        <v>1650</v>
      </c>
      <c r="F4248" s="200">
        <v>1500</v>
      </c>
      <c r="G4248" s="40" t="s">
        <v>71</v>
      </c>
      <c r="H4248" s="40" t="s">
        <v>71</v>
      </c>
      <c r="I4248" s="55" t="s">
        <v>2983</v>
      </c>
      <c r="J4248" s="63" t="s">
        <v>142</v>
      </c>
      <c r="K4248" s="58" t="s">
        <v>2979</v>
      </c>
      <c r="L4248" s="31" t="s">
        <v>2979</v>
      </c>
    </row>
    <row r="4249" spans="1:12" ht="15" customHeight="1" x14ac:dyDescent="0.25">
      <c r="A4249" s="34">
        <v>43079</v>
      </c>
      <c r="B4249" s="33" t="s">
        <v>3005</v>
      </c>
      <c r="C4249" s="157">
        <v>9</v>
      </c>
      <c r="D4249" s="35" t="s">
        <v>429</v>
      </c>
      <c r="E4249" s="47" t="s">
        <v>1651</v>
      </c>
      <c r="F4249" s="200">
        <v>240</v>
      </c>
      <c r="G4249" s="40" t="s">
        <v>71</v>
      </c>
      <c r="H4249" s="40" t="s">
        <v>71</v>
      </c>
      <c r="I4249" s="55" t="s">
        <v>2983</v>
      </c>
      <c r="J4249" s="63" t="s">
        <v>142</v>
      </c>
      <c r="K4249" s="58" t="s">
        <v>2979</v>
      </c>
      <c r="L4249" s="31" t="s">
        <v>2979</v>
      </c>
    </row>
    <row r="4250" spans="1:12" ht="15" customHeight="1" x14ac:dyDescent="0.25">
      <c r="A4250" s="34">
        <v>43079</v>
      </c>
      <c r="B4250" s="33" t="s">
        <v>3005</v>
      </c>
      <c r="C4250" s="157">
        <v>23</v>
      </c>
      <c r="D4250" s="35" t="s">
        <v>682</v>
      </c>
      <c r="E4250" s="39" t="s">
        <v>1382</v>
      </c>
      <c r="F4250" s="209">
        <v>300</v>
      </c>
      <c r="G4250" s="48">
        <v>1235</v>
      </c>
      <c r="H4250" s="48" t="s">
        <v>1636</v>
      </c>
      <c r="I4250" s="55" t="s">
        <v>2983</v>
      </c>
      <c r="J4250" s="63" t="s">
        <v>118</v>
      </c>
      <c r="K4250" s="58" t="s">
        <v>10</v>
      </c>
      <c r="L4250" s="31" t="s">
        <v>10</v>
      </c>
    </row>
    <row r="4251" spans="1:12" ht="15" customHeight="1" x14ac:dyDescent="0.25">
      <c r="A4251" s="34">
        <v>43079</v>
      </c>
      <c r="B4251" s="33" t="s">
        <v>3005</v>
      </c>
      <c r="C4251" s="157">
        <v>23</v>
      </c>
      <c r="D4251" s="35" t="s">
        <v>682</v>
      </c>
      <c r="E4251" s="39" t="s">
        <v>701</v>
      </c>
      <c r="F4251" s="209">
        <v>350</v>
      </c>
      <c r="G4251" s="48">
        <v>183</v>
      </c>
      <c r="H4251" s="48" t="s">
        <v>508</v>
      </c>
      <c r="I4251" s="55" t="s">
        <v>2983</v>
      </c>
      <c r="J4251" s="63" t="s">
        <v>118</v>
      </c>
      <c r="K4251" s="58" t="s">
        <v>10</v>
      </c>
      <c r="L4251" s="31" t="s">
        <v>10</v>
      </c>
    </row>
    <row r="4252" spans="1:12" ht="15" customHeight="1" x14ac:dyDescent="0.25">
      <c r="A4252" s="34">
        <v>43079</v>
      </c>
      <c r="B4252" s="33" t="s">
        <v>3005</v>
      </c>
      <c r="C4252" s="157">
        <v>23</v>
      </c>
      <c r="D4252" s="35" t="s">
        <v>682</v>
      </c>
      <c r="E4252" s="39" t="s">
        <v>1383</v>
      </c>
      <c r="F4252" s="209">
        <v>1350</v>
      </c>
      <c r="G4252" s="48">
        <v>643</v>
      </c>
      <c r="H4252" s="48" t="s">
        <v>314</v>
      </c>
      <c r="I4252" s="55" t="s">
        <v>2983</v>
      </c>
      <c r="J4252" s="63" t="s">
        <v>118</v>
      </c>
      <c r="K4252" s="58" t="s">
        <v>10</v>
      </c>
      <c r="L4252" s="31" t="s">
        <v>10</v>
      </c>
    </row>
    <row r="4253" spans="1:12" ht="15" customHeight="1" x14ac:dyDescent="0.25">
      <c r="A4253" s="34">
        <v>43079</v>
      </c>
      <c r="B4253" s="33" t="s">
        <v>3005</v>
      </c>
      <c r="C4253" s="157">
        <v>23</v>
      </c>
      <c r="D4253" s="35" t="s">
        <v>682</v>
      </c>
      <c r="E4253" s="39" t="s">
        <v>1153</v>
      </c>
      <c r="F4253" s="209">
        <v>600</v>
      </c>
      <c r="G4253" s="48">
        <v>1199</v>
      </c>
      <c r="H4253" s="48" t="s">
        <v>1154</v>
      </c>
      <c r="I4253" s="55" t="s">
        <v>2983</v>
      </c>
      <c r="J4253" s="63" t="s">
        <v>118</v>
      </c>
      <c r="K4253" s="58" t="s">
        <v>10</v>
      </c>
      <c r="L4253" s="31" t="s">
        <v>10</v>
      </c>
    </row>
    <row r="4254" spans="1:12" ht="15" customHeight="1" x14ac:dyDescent="0.25">
      <c r="A4254" s="34">
        <v>43079</v>
      </c>
      <c r="B4254" s="33" t="s">
        <v>3005</v>
      </c>
      <c r="C4254" s="157">
        <v>23</v>
      </c>
      <c r="D4254" s="35" t="s">
        <v>682</v>
      </c>
      <c r="E4254" s="39" t="s">
        <v>701</v>
      </c>
      <c r="F4254" s="209">
        <v>500</v>
      </c>
      <c r="G4254" s="48">
        <v>958</v>
      </c>
      <c r="H4254" s="48" t="s">
        <v>1637</v>
      </c>
      <c r="I4254" s="55" t="s">
        <v>2983</v>
      </c>
      <c r="J4254" s="63" t="s">
        <v>118</v>
      </c>
      <c r="K4254" s="58" t="s">
        <v>10</v>
      </c>
      <c r="L4254" s="31" t="s">
        <v>10</v>
      </c>
    </row>
    <row r="4255" spans="1:12" ht="15" customHeight="1" x14ac:dyDescent="0.25">
      <c r="A4255" s="34">
        <v>43079</v>
      </c>
      <c r="B4255" s="33" t="s">
        <v>3005</v>
      </c>
      <c r="C4255" s="157">
        <v>23</v>
      </c>
      <c r="D4255" s="35" t="s">
        <v>682</v>
      </c>
      <c r="E4255" s="39" t="s">
        <v>701</v>
      </c>
      <c r="F4255" s="209">
        <v>450</v>
      </c>
      <c r="G4255" s="48">
        <v>1375</v>
      </c>
      <c r="H4255" s="48" t="s">
        <v>1638</v>
      </c>
      <c r="I4255" s="55" t="s">
        <v>2983</v>
      </c>
      <c r="J4255" s="63" t="s">
        <v>118</v>
      </c>
      <c r="K4255" s="58" t="s">
        <v>10</v>
      </c>
      <c r="L4255" s="31" t="s">
        <v>10</v>
      </c>
    </row>
    <row r="4256" spans="1:12" ht="15" customHeight="1" x14ac:dyDescent="0.25">
      <c r="A4256" s="34">
        <v>43079</v>
      </c>
      <c r="B4256" s="33" t="s">
        <v>3005</v>
      </c>
      <c r="C4256" s="157">
        <v>23</v>
      </c>
      <c r="D4256" s="35" t="s">
        <v>682</v>
      </c>
      <c r="E4256" s="39" t="s">
        <v>1156</v>
      </c>
      <c r="F4256" s="209">
        <v>1300</v>
      </c>
      <c r="G4256" s="48">
        <v>550</v>
      </c>
      <c r="H4256" s="48" t="s">
        <v>1639</v>
      </c>
      <c r="I4256" s="55" t="s">
        <v>2983</v>
      </c>
      <c r="J4256" s="63" t="s">
        <v>118</v>
      </c>
      <c r="K4256" s="58" t="s">
        <v>10</v>
      </c>
      <c r="L4256" s="31" t="s">
        <v>10</v>
      </c>
    </row>
    <row r="4257" spans="1:12" ht="15" customHeight="1" x14ac:dyDescent="0.25">
      <c r="A4257" s="34">
        <v>43079</v>
      </c>
      <c r="B4257" s="33" t="s">
        <v>3005</v>
      </c>
      <c r="C4257" s="157">
        <v>23</v>
      </c>
      <c r="D4257" s="35" t="s">
        <v>682</v>
      </c>
      <c r="E4257" s="39" t="s">
        <v>701</v>
      </c>
      <c r="F4257" s="209">
        <v>800</v>
      </c>
      <c r="G4257" s="48">
        <v>2169</v>
      </c>
      <c r="H4257" s="48" t="s">
        <v>353</v>
      </c>
      <c r="I4257" s="55" t="s">
        <v>2983</v>
      </c>
      <c r="J4257" s="63" t="s">
        <v>118</v>
      </c>
      <c r="K4257" s="58" t="s">
        <v>10</v>
      </c>
      <c r="L4257" s="31" t="s">
        <v>10</v>
      </c>
    </row>
    <row r="4258" spans="1:12" ht="15" customHeight="1" x14ac:dyDescent="0.25">
      <c r="A4258" s="34">
        <v>43079</v>
      </c>
      <c r="B4258" s="33" t="s">
        <v>3005</v>
      </c>
      <c r="C4258" s="157">
        <v>23</v>
      </c>
      <c r="D4258" s="35" t="s">
        <v>682</v>
      </c>
      <c r="E4258" s="39" t="s">
        <v>1640</v>
      </c>
      <c r="F4258" s="200">
        <v>4400</v>
      </c>
      <c r="G4258" s="48">
        <v>3815</v>
      </c>
      <c r="H4258" s="48" t="s">
        <v>1641</v>
      </c>
      <c r="I4258" s="55" t="s">
        <v>2983</v>
      </c>
      <c r="J4258" s="63" t="s">
        <v>118</v>
      </c>
      <c r="K4258" s="58" t="s">
        <v>10</v>
      </c>
      <c r="L4258" s="31" t="s">
        <v>10</v>
      </c>
    </row>
    <row r="4259" spans="1:12" ht="15" customHeight="1" x14ac:dyDescent="0.25">
      <c r="A4259" s="34">
        <v>43079</v>
      </c>
      <c r="B4259" s="33" t="s">
        <v>3005</v>
      </c>
      <c r="C4259" s="157">
        <v>23</v>
      </c>
      <c r="D4259" s="35" t="s">
        <v>682</v>
      </c>
      <c r="E4259" s="39" t="s">
        <v>1640</v>
      </c>
      <c r="F4259" s="200">
        <v>13780</v>
      </c>
      <c r="G4259" s="48">
        <v>4774</v>
      </c>
      <c r="H4259" s="48" t="s">
        <v>1642</v>
      </c>
      <c r="I4259" s="55" t="s">
        <v>2983</v>
      </c>
      <c r="J4259" s="63" t="s">
        <v>118</v>
      </c>
      <c r="K4259" s="58" t="s">
        <v>10</v>
      </c>
      <c r="L4259" s="31" t="s">
        <v>10</v>
      </c>
    </row>
    <row r="4260" spans="1:12" ht="15" customHeight="1" x14ac:dyDescent="0.25">
      <c r="A4260" s="34">
        <v>43079</v>
      </c>
      <c r="B4260" s="33" t="s">
        <v>3005</v>
      </c>
      <c r="C4260" s="157">
        <v>23</v>
      </c>
      <c r="D4260" s="35" t="s">
        <v>682</v>
      </c>
      <c r="E4260" s="39" t="s">
        <v>1643</v>
      </c>
      <c r="F4260" s="200">
        <v>850</v>
      </c>
      <c r="G4260" s="48">
        <v>3666</v>
      </c>
      <c r="H4260" s="48" t="s">
        <v>752</v>
      </c>
      <c r="I4260" s="55" t="s">
        <v>2983</v>
      </c>
      <c r="J4260" s="63" t="s">
        <v>118</v>
      </c>
      <c r="K4260" s="64" t="s">
        <v>2216</v>
      </c>
      <c r="L4260" s="31" t="s">
        <v>2990</v>
      </c>
    </row>
    <row r="4261" spans="1:12" ht="15" customHeight="1" x14ac:dyDescent="0.25">
      <c r="A4261" s="34">
        <v>43079</v>
      </c>
      <c r="B4261" s="33" t="s">
        <v>3005</v>
      </c>
      <c r="C4261" s="157">
        <v>24</v>
      </c>
      <c r="D4261" s="35" t="s">
        <v>625</v>
      </c>
      <c r="E4261" s="47" t="s">
        <v>1012</v>
      </c>
      <c r="F4261" s="200">
        <v>328</v>
      </c>
      <c r="G4261" s="40">
        <v>4439</v>
      </c>
      <c r="H4261" s="40" t="s">
        <v>716</v>
      </c>
      <c r="I4261" s="55" t="s">
        <v>2983</v>
      </c>
      <c r="J4261" s="63" t="s">
        <v>118</v>
      </c>
      <c r="K4261" s="64" t="s">
        <v>2216</v>
      </c>
      <c r="L4261" s="31" t="s">
        <v>2990</v>
      </c>
    </row>
    <row r="4262" spans="1:12" ht="15" customHeight="1" x14ac:dyDescent="0.25">
      <c r="A4262" s="34">
        <v>43079</v>
      </c>
      <c r="B4262" s="33" t="s">
        <v>3005</v>
      </c>
      <c r="C4262" s="157">
        <v>24</v>
      </c>
      <c r="D4262" s="35" t="s">
        <v>625</v>
      </c>
      <c r="E4262" s="47" t="s">
        <v>1012</v>
      </c>
      <c r="F4262" s="200">
        <v>145</v>
      </c>
      <c r="G4262" s="40">
        <v>1576</v>
      </c>
      <c r="H4262" s="40" t="s">
        <v>1644</v>
      </c>
      <c r="I4262" s="55" t="s">
        <v>2983</v>
      </c>
      <c r="J4262" s="63" t="s">
        <v>118</v>
      </c>
      <c r="K4262" s="64" t="s">
        <v>2216</v>
      </c>
      <c r="L4262" s="31" t="s">
        <v>2990</v>
      </c>
    </row>
    <row r="4263" spans="1:12" ht="15" customHeight="1" x14ac:dyDescent="0.25">
      <c r="A4263" s="34">
        <v>43079</v>
      </c>
      <c r="B4263" s="33" t="s">
        <v>3005</v>
      </c>
      <c r="C4263" s="157">
        <v>24</v>
      </c>
      <c r="D4263" s="35" t="s">
        <v>625</v>
      </c>
      <c r="E4263" s="47" t="s">
        <v>1012</v>
      </c>
      <c r="F4263" s="200">
        <v>145</v>
      </c>
      <c r="G4263" s="40">
        <v>3953</v>
      </c>
      <c r="H4263" s="40" t="s">
        <v>654</v>
      </c>
      <c r="I4263" s="55" t="s">
        <v>2983</v>
      </c>
      <c r="J4263" s="63" t="s">
        <v>118</v>
      </c>
      <c r="K4263" s="64" t="s">
        <v>2216</v>
      </c>
      <c r="L4263" s="31" t="s">
        <v>2990</v>
      </c>
    </row>
    <row r="4264" spans="1:12" ht="15" customHeight="1" x14ac:dyDescent="0.25">
      <c r="A4264" s="34">
        <v>43079</v>
      </c>
      <c r="B4264" s="33" t="s">
        <v>3005</v>
      </c>
      <c r="C4264" s="157">
        <v>24</v>
      </c>
      <c r="D4264" s="35" t="s">
        <v>625</v>
      </c>
      <c r="E4264" s="47" t="s">
        <v>1012</v>
      </c>
      <c r="F4264" s="200">
        <v>70</v>
      </c>
      <c r="G4264" s="40">
        <v>4700</v>
      </c>
      <c r="H4264" s="40" t="s">
        <v>1645</v>
      </c>
      <c r="I4264" s="55" t="s">
        <v>2983</v>
      </c>
      <c r="J4264" s="63" t="s">
        <v>118</v>
      </c>
      <c r="K4264" s="64" t="s">
        <v>2216</v>
      </c>
      <c r="L4264" s="31" t="s">
        <v>2990</v>
      </c>
    </row>
    <row r="4265" spans="1:12" ht="15" customHeight="1" x14ac:dyDescent="0.25">
      <c r="A4265" s="34">
        <v>43079</v>
      </c>
      <c r="B4265" s="33" t="s">
        <v>3005</v>
      </c>
      <c r="C4265" s="157">
        <v>24</v>
      </c>
      <c r="D4265" s="35" t="s">
        <v>625</v>
      </c>
      <c r="E4265" s="47" t="s">
        <v>1012</v>
      </c>
      <c r="F4265" s="200">
        <v>21</v>
      </c>
      <c r="G4265" s="40">
        <v>2860</v>
      </c>
      <c r="H4265" s="40" t="s">
        <v>630</v>
      </c>
      <c r="I4265" s="55" t="s">
        <v>2983</v>
      </c>
      <c r="J4265" s="63" t="s">
        <v>118</v>
      </c>
      <c r="K4265" s="64" t="s">
        <v>2216</v>
      </c>
      <c r="L4265" s="31" t="s">
        <v>2990</v>
      </c>
    </row>
    <row r="4266" spans="1:12" ht="15" customHeight="1" x14ac:dyDescent="0.25">
      <c r="A4266" s="34">
        <v>43079</v>
      </c>
      <c r="B4266" s="33" t="s">
        <v>3005</v>
      </c>
      <c r="C4266" s="157">
        <v>24</v>
      </c>
      <c r="D4266" s="35" t="s">
        <v>625</v>
      </c>
      <c r="E4266" s="47" t="s">
        <v>1012</v>
      </c>
      <c r="F4266" s="200">
        <v>135</v>
      </c>
      <c r="G4266" s="40">
        <v>2517</v>
      </c>
      <c r="H4266" s="40" t="s">
        <v>1646</v>
      </c>
      <c r="I4266" s="55" t="s">
        <v>2983</v>
      </c>
      <c r="J4266" s="63" t="s">
        <v>118</v>
      </c>
      <c r="K4266" s="64" t="s">
        <v>2216</v>
      </c>
      <c r="L4266" s="31" t="s">
        <v>2990</v>
      </c>
    </row>
    <row r="4267" spans="1:12" ht="15" customHeight="1" x14ac:dyDescent="0.25">
      <c r="A4267" s="34">
        <v>43079</v>
      </c>
      <c r="B4267" s="33" t="s">
        <v>3005</v>
      </c>
      <c r="C4267" s="157">
        <v>24</v>
      </c>
      <c r="D4267" s="35" t="s">
        <v>625</v>
      </c>
      <c r="E4267" s="47" t="s">
        <v>1012</v>
      </c>
      <c r="F4267" s="200">
        <v>1582</v>
      </c>
      <c r="G4267" s="40">
        <v>3486</v>
      </c>
      <c r="H4267" s="40" t="s">
        <v>964</v>
      </c>
      <c r="I4267" s="55" t="s">
        <v>2983</v>
      </c>
      <c r="J4267" s="63" t="s">
        <v>118</v>
      </c>
      <c r="K4267" s="64" t="s">
        <v>2216</v>
      </c>
      <c r="L4267" s="31" t="s">
        <v>2990</v>
      </c>
    </row>
    <row r="4268" spans="1:12" ht="15" customHeight="1" x14ac:dyDescent="0.25">
      <c r="A4268" s="34">
        <v>43079</v>
      </c>
      <c r="B4268" s="33" t="s">
        <v>3005</v>
      </c>
      <c r="C4268" s="157">
        <v>24</v>
      </c>
      <c r="D4268" s="35" t="s">
        <v>625</v>
      </c>
      <c r="E4268" s="47" t="s">
        <v>1012</v>
      </c>
      <c r="F4268" s="200">
        <v>167</v>
      </c>
      <c r="G4268" s="40">
        <v>3953</v>
      </c>
      <c r="H4268" s="40" t="s">
        <v>654</v>
      </c>
      <c r="I4268" s="55" t="s">
        <v>2983</v>
      </c>
      <c r="J4268" s="63" t="s">
        <v>118</v>
      </c>
      <c r="K4268" s="64" t="s">
        <v>2216</v>
      </c>
      <c r="L4268" s="31" t="s">
        <v>2990</v>
      </c>
    </row>
    <row r="4269" spans="1:12" ht="15" customHeight="1" x14ac:dyDescent="0.25">
      <c r="A4269" s="34">
        <v>43079</v>
      </c>
      <c r="B4269" s="33" t="s">
        <v>3005</v>
      </c>
      <c r="C4269" s="157">
        <v>24</v>
      </c>
      <c r="D4269" s="35" t="s">
        <v>625</v>
      </c>
      <c r="E4269" s="47" t="s">
        <v>1012</v>
      </c>
      <c r="F4269" s="200">
        <v>54</v>
      </c>
      <c r="G4269" s="40">
        <v>2368</v>
      </c>
      <c r="H4269" s="40"/>
      <c r="I4269" s="55" t="s">
        <v>2983</v>
      </c>
      <c r="J4269" s="63" t="s">
        <v>118</v>
      </c>
      <c r="K4269" s="64" t="s">
        <v>2216</v>
      </c>
      <c r="L4269" s="31" t="s">
        <v>2990</v>
      </c>
    </row>
    <row r="4270" spans="1:12" ht="15" customHeight="1" x14ac:dyDescent="0.25">
      <c r="A4270" s="34">
        <v>43079</v>
      </c>
      <c r="B4270" s="33" t="s">
        <v>3005</v>
      </c>
      <c r="C4270" s="157">
        <v>24</v>
      </c>
      <c r="D4270" s="35" t="s">
        <v>625</v>
      </c>
      <c r="E4270" s="47" t="s">
        <v>1012</v>
      </c>
      <c r="F4270" s="200">
        <v>234</v>
      </c>
      <c r="G4270" s="40">
        <v>741</v>
      </c>
      <c r="H4270" s="40" t="s">
        <v>1429</v>
      </c>
      <c r="I4270" s="55" t="s">
        <v>2983</v>
      </c>
      <c r="J4270" s="63" t="s">
        <v>118</v>
      </c>
      <c r="K4270" s="64" t="s">
        <v>2216</v>
      </c>
      <c r="L4270" s="31" t="s">
        <v>2990</v>
      </c>
    </row>
    <row r="4271" spans="1:12" ht="15" customHeight="1" x14ac:dyDescent="0.25">
      <c r="A4271" s="34">
        <v>43079</v>
      </c>
      <c r="B4271" s="33" t="s">
        <v>3005</v>
      </c>
      <c r="C4271" s="157">
        <v>24</v>
      </c>
      <c r="D4271" s="35" t="s">
        <v>625</v>
      </c>
      <c r="E4271" s="47" t="s">
        <v>1012</v>
      </c>
      <c r="F4271" s="200">
        <v>349</v>
      </c>
      <c r="G4271" s="40">
        <v>2203</v>
      </c>
      <c r="H4271" s="40" t="s">
        <v>1647</v>
      </c>
      <c r="I4271" s="55" t="s">
        <v>2983</v>
      </c>
      <c r="J4271" s="63" t="s">
        <v>118</v>
      </c>
      <c r="K4271" s="64" t="s">
        <v>2216</v>
      </c>
      <c r="L4271" s="31" t="s">
        <v>2990</v>
      </c>
    </row>
    <row r="4272" spans="1:12" ht="15" customHeight="1" x14ac:dyDescent="0.25">
      <c r="A4272" s="34">
        <v>43079</v>
      </c>
      <c r="B4272" s="33" t="s">
        <v>3005</v>
      </c>
      <c r="C4272" s="157">
        <v>24</v>
      </c>
      <c r="D4272" s="35" t="s">
        <v>625</v>
      </c>
      <c r="E4272" s="47" t="s">
        <v>1012</v>
      </c>
      <c r="F4272" s="200">
        <v>285</v>
      </c>
      <c r="G4272" s="40">
        <v>3560</v>
      </c>
      <c r="H4272" s="40" t="s">
        <v>1648</v>
      </c>
      <c r="I4272" s="55" t="s">
        <v>2983</v>
      </c>
      <c r="J4272" s="63" t="s">
        <v>118</v>
      </c>
      <c r="K4272" s="64" t="s">
        <v>2216</v>
      </c>
      <c r="L4272" s="31" t="s">
        <v>2990</v>
      </c>
    </row>
    <row r="4273" spans="1:12" ht="15" customHeight="1" x14ac:dyDescent="0.25">
      <c r="A4273" s="34">
        <v>43079</v>
      </c>
      <c r="B4273" s="33" t="s">
        <v>3005</v>
      </c>
      <c r="C4273" s="157">
        <v>24</v>
      </c>
      <c r="D4273" s="35" t="s">
        <v>625</v>
      </c>
      <c r="E4273" s="47" t="s">
        <v>1012</v>
      </c>
      <c r="F4273" s="200">
        <v>150</v>
      </c>
      <c r="G4273" s="40">
        <v>3004</v>
      </c>
      <c r="H4273" s="40" t="s">
        <v>1649</v>
      </c>
      <c r="I4273" s="55" t="s">
        <v>2983</v>
      </c>
      <c r="J4273" s="63" t="s">
        <v>118</v>
      </c>
      <c r="K4273" s="64" t="s">
        <v>2216</v>
      </c>
      <c r="L4273" s="31" t="s">
        <v>2990</v>
      </c>
    </row>
    <row r="4274" spans="1:12" ht="15" customHeight="1" x14ac:dyDescent="0.25">
      <c r="A4274" s="34">
        <v>43079</v>
      </c>
      <c r="B4274" s="33" t="s">
        <v>3005</v>
      </c>
      <c r="C4274" s="157">
        <v>24</v>
      </c>
      <c r="D4274" s="35" t="s">
        <v>720</v>
      </c>
      <c r="E4274" s="47" t="s">
        <v>117</v>
      </c>
      <c r="F4274" s="200">
        <v>25074</v>
      </c>
      <c r="G4274" s="40"/>
      <c r="H4274" s="40"/>
      <c r="I4274" s="55" t="s">
        <v>2983</v>
      </c>
      <c r="J4274" s="63" t="s">
        <v>118</v>
      </c>
      <c r="K4274" s="64" t="s">
        <v>2216</v>
      </c>
      <c r="L4274" s="31" t="s">
        <v>2990</v>
      </c>
    </row>
    <row r="4275" spans="1:12" ht="15" customHeight="1" x14ac:dyDescent="0.25">
      <c r="A4275" s="34">
        <v>43079</v>
      </c>
      <c r="B4275" s="33" t="s">
        <v>3005</v>
      </c>
      <c r="C4275" s="157">
        <v>24</v>
      </c>
      <c r="D4275" s="35" t="s">
        <v>720</v>
      </c>
      <c r="E4275" s="47" t="s">
        <v>117</v>
      </c>
      <c r="F4275" s="200">
        <v>6250</v>
      </c>
      <c r="G4275" s="40"/>
      <c r="H4275" s="40"/>
      <c r="I4275" s="55" t="s">
        <v>2983</v>
      </c>
      <c r="J4275" s="63" t="s">
        <v>118</v>
      </c>
      <c r="K4275" s="64" t="s">
        <v>2216</v>
      </c>
      <c r="L4275" s="31" t="s">
        <v>2990</v>
      </c>
    </row>
    <row r="4276" spans="1:12" ht="15" customHeight="1" x14ac:dyDescent="0.25">
      <c r="A4276" s="34">
        <v>43079</v>
      </c>
      <c r="B4276" s="33" t="s">
        <v>3005</v>
      </c>
      <c r="C4276" s="157">
        <v>24</v>
      </c>
      <c r="D4276" s="35" t="s">
        <v>720</v>
      </c>
      <c r="E4276" s="47" t="s">
        <v>117</v>
      </c>
      <c r="F4276" s="200">
        <v>8010</v>
      </c>
      <c r="G4276" s="40"/>
      <c r="H4276" s="40"/>
      <c r="I4276" s="55" t="s">
        <v>2983</v>
      </c>
      <c r="J4276" s="63" t="s">
        <v>118</v>
      </c>
      <c r="K4276" s="64" t="s">
        <v>2216</v>
      </c>
      <c r="L4276" s="31" t="s">
        <v>2990</v>
      </c>
    </row>
    <row r="4277" spans="1:12" ht="15" customHeight="1" x14ac:dyDescent="0.25">
      <c r="A4277" s="34">
        <v>43080</v>
      </c>
      <c r="B4277" s="33" t="s">
        <v>3005</v>
      </c>
      <c r="C4277" s="157">
        <v>10</v>
      </c>
      <c r="D4277" s="35" t="s">
        <v>177</v>
      </c>
      <c r="E4277" s="47" t="s">
        <v>1653</v>
      </c>
      <c r="F4277" s="200">
        <v>201</v>
      </c>
      <c r="G4277" s="40" t="s">
        <v>71</v>
      </c>
      <c r="H4277" s="40" t="s">
        <v>71</v>
      </c>
      <c r="I4277" s="55" t="s">
        <v>2983</v>
      </c>
      <c r="J4277" s="63" t="s">
        <v>142</v>
      </c>
      <c r="K4277" s="58" t="s">
        <v>2979</v>
      </c>
      <c r="L4277" s="31" t="s">
        <v>2979</v>
      </c>
    </row>
    <row r="4278" spans="1:12" ht="15" customHeight="1" x14ac:dyDescent="0.25">
      <c r="A4278" s="34">
        <v>43080</v>
      </c>
      <c r="B4278" s="33" t="s">
        <v>3005</v>
      </c>
      <c r="C4278" s="157">
        <v>22</v>
      </c>
      <c r="D4278" s="35" t="s">
        <v>271</v>
      </c>
      <c r="E4278" s="47" t="s">
        <v>1652</v>
      </c>
      <c r="F4278" s="200">
        <v>115</v>
      </c>
      <c r="G4278" s="40" t="s">
        <v>71</v>
      </c>
      <c r="H4278" s="40" t="s">
        <v>71</v>
      </c>
      <c r="I4278" s="55" t="s">
        <v>2983</v>
      </c>
      <c r="J4278" s="63" t="s">
        <v>142</v>
      </c>
      <c r="K4278" s="31" t="s">
        <v>2989</v>
      </c>
      <c r="L4278" s="31" t="s">
        <v>2989</v>
      </c>
    </row>
    <row r="4279" spans="1:12" ht="15" customHeight="1" x14ac:dyDescent="0.25">
      <c r="A4279" s="34">
        <v>43080</v>
      </c>
      <c r="B4279" s="33" t="s">
        <v>3005</v>
      </c>
      <c r="C4279" s="157">
        <v>25</v>
      </c>
      <c r="D4279" s="35" t="s">
        <v>711</v>
      </c>
      <c r="E4279" s="39" t="s">
        <v>1654</v>
      </c>
      <c r="F4279" s="200">
        <v>1414</v>
      </c>
      <c r="G4279" s="48">
        <v>2947</v>
      </c>
      <c r="H4279" s="48" t="s">
        <v>165</v>
      </c>
      <c r="I4279" s="55" t="s">
        <v>2983</v>
      </c>
      <c r="J4279" s="63" t="s">
        <v>118</v>
      </c>
      <c r="K4279" s="64" t="s">
        <v>2216</v>
      </c>
      <c r="L4279" s="31" t="s">
        <v>2990</v>
      </c>
    </row>
    <row r="4280" spans="1:12" ht="15" customHeight="1" x14ac:dyDescent="0.25">
      <c r="A4280" s="34">
        <v>43080</v>
      </c>
      <c r="B4280" s="33" t="s">
        <v>3005</v>
      </c>
      <c r="C4280" s="157">
        <v>26</v>
      </c>
      <c r="D4280" s="35" t="s">
        <v>209</v>
      </c>
      <c r="E4280" s="47" t="s">
        <v>117</v>
      </c>
      <c r="F4280" s="200">
        <v>17265</v>
      </c>
      <c r="G4280" s="40"/>
      <c r="H4280" s="40"/>
      <c r="I4280" s="55" t="s">
        <v>2983</v>
      </c>
      <c r="J4280" s="63" t="s">
        <v>118</v>
      </c>
      <c r="K4280" s="64" t="s">
        <v>2216</v>
      </c>
      <c r="L4280" s="31" t="s">
        <v>2990</v>
      </c>
    </row>
    <row r="4281" spans="1:12" ht="15" customHeight="1" x14ac:dyDescent="0.25">
      <c r="A4281" s="34">
        <v>43080</v>
      </c>
      <c r="B4281" s="33" t="s">
        <v>3005</v>
      </c>
      <c r="C4281" s="157">
        <v>27</v>
      </c>
      <c r="D4281" s="35" t="s">
        <v>1598</v>
      </c>
      <c r="E4281" s="47" t="s">
        <v>117</v>
      </c>
      <c r="F4281" s="200">
        <v>1772</v>
      </c>
      <c r="G4281" s="40"/>
      <c r="H4281" s="40"/>
      <c r="I4281" s="55" t="s">
        <v>2983</v>
      </c>
      <c r="J4281" s="63" t="s">
        <v>118</v>
      </c>
      <c r="K4281" s="64" t="s">
        <v>2216</v>
      </c>
      <c r="L4281" s="31" t="s">
        <v>2990</v>
      </c>
    </row>
    <row r="4282" spans="1:12" ht="15" customHeight="1" x14ac:dyDescent="0.25">
      <c r="A4282" s="34">
        <v>43080</v>
      </c>
      <c r="B4282" s="33" t="s">
        <v>3005</v>
      </c>
      <c r="C4282" s="157">
        <v>27</v>
      </c>
      <c r="D4282" s="35" t="s">
        <v>625</v>
      </c>
      <c r="E4282" s="47" t="s">
        <v>1012</v>
      </c>
      <c r="F4282" s="200">
        <v>219</v>
      </c>
      <c r="G4282" s="40">
        <v>2169</v>
      </c>
      <c r="H4282" s="40" t="s">
        <v>58</v>
      </c>
      <c r="I4282" s="55" t="s">
        <v>2983</v>
      </c>
      <c r="J4282" s="63" t="s">
        <v>118</v>
      </c>
      <c r="K4282" s="64" t="s">
        <v>2216</v>
      </c>
      <c r="L4282" s="31" t="s">
        <v>2990</v>
      </c>
    </row>
    <row r="4283" spans="1:12" ht="15" customHeight="1" x14ac:dyDescent="0.25">
      <c r="A4283" s="34">
        <v>43080</v>
      </c>
      <c r="B4283" s="33" t="s">
        <v>3005</v>
      </c>
      <c r="C4283" s="157">
        <v>27</v>
      </c>
      <c r="D4283" s="35" t="s">
        <v>625</v>
      </c>
      <c r="E4283" s="47" t="s">
        <v>1012</v>
      </c>
      <c r="F4283" s="200">
        <v>1222.5</v>
      </c>
      <c r="G4283" s="40"/>
      <c r="H4283" s="40"/>
      <c r="I4283" s="55" t="s">
        <v>2983</v>
      </c>
      <c r="J4283" s="63" t="s">
        <v>118</v>
      </c>
      <c r="K4283" s="64" t="s">
        <v>2216</v>
      </c>
      <c r="L4283" s="31" t="s">
        <v>2990</v>
      </c>
    </row>
    <row r="4284" spans="1:12" ht="15" customHeight="1" x14ac:dyDescent="0.25">
      <c r="A4284" s="34">
        <v>43080</v>
      </c>
      <c r="B4284" s="33" t="s">
        <v>3005</v>
      </c>
      <c r="C4284" s="157">
        <v>27</v>
      </c>
      <c r="D4284" s="35" t="s">
        <v>625</v>
      </c>
      <c r="E4284" s="47" t="s">
        <v>1012</v>
      </c>
      <c r="F4284" s="200">
        <v>356</v>
      </c>
      <c r="G4284" s="40">
        <v>4486</v>
      </c>
      <c r="H4284" s="40" t="s">
        <v>1495</v>
      </c>
      <c r="I4284" s="55" t="s">
        <v>2983</v>
      </c>
      <c r="J4284" s="63" t="s">
        <v>118</v>
      </c>
      <c r="K4284" s="64" t="s">
        <v>2216</v>
      </c>
      <c r="L4284" s="31" t="s">
        <v>2990</v>
      </c>
    </row>
    <row r="4285" spans="1:12" ht="15" customHeight="1" x14ac:dyDescent="0.25">
      <c r="A4285" s="34">
        <v>43080</v>
      </c>
      <c r="B4285" s="33" t="s">
        <v>3005</v>
      </c>
      <c r="C4285" s="157">
        <v>27</v>
      </c>
      <c r="D4285" s="35" t="s">
        <v>625</v>
      </c>
      <c r="E4285" s="47" t="s">
        <v>1012</v>
      </c>
      <c r="F4285" s="200">
        <v>81</v>
      </c>
      <c r="G4285" s="40">
        <v>1320</v>
      </c>
      <c r="H4285" s="40" t="s">
        <v>393</v>
      </c>
      <c r="I4285" s="55" t="s">
        <v>2983</v>
      </c>
      <c r="J4285" s="63" t="s">
        <v>118</v>
      </c>
      <c r="K4285" s="64" t="s">
        <v>2216</v>
      </c>
      <c r="L4285" s="31" t="s">
        <v>2990</v>
      </c>
    </row>
    <row r="4286" spans="1:12" ht="15" customHeight="1" x14ac:dyDescent="0.25">
      <c r="A4286" s="34">
        <v>43080</v>
      </c>
      <c r="B4286" s="33" t="s">
        <v>3005</v>
      </c>
      <c r="C4286" s="157">
        <v>27</v>
      </c>
      <c r="D4286" s="35" t="s">
        <v>625</v>
      </c>
      <c r="E4286" s="47" t="s">
        <v>1012</v>
      </c>
      <c r="F4286" s="200">
        <v>128</v>
      </c>
      <c r="G4286" s="40">
        <v>3908</v>
      </c>
      <c r="H4286" s="40" t="s">
        <v>236</v>
      </c>
      <c r="I4286" s="55" t="s">
        <v>2983</v>
      </c>
      <c r="J4286" s="63" t="s">
        <v>118</v>
      </c>
      <c r="K4286" s="64" t="s">
        <v>2216</v>
      </c>
      <c r="L4286" s="31" t="s">
        <v>2990</v>
      </c>
    </row>
    <row r="4287" spans="1:12" ht="15" customHeight="1" x14ac:dyDescent="0.25">
      <c r="A4287" s="34">
        <v>43080</v>
      </c>
      <c r="B4287" s="33" t="s">
        <v>3005</v>
      </c>
      <c r="C4287" s="157">
        <v>27</v>
      </c>
      <c r="D4287" s="35" t="s">
        <v>625</v>
      </c>
      <c r="E4287" s="47" t="s">
        <v>1012</v>
      </c>
      <c r="F4287" s="200">
        <v>401.5</v>
      </c>
      <c r="G4287" s="40">
        <v>2969</v>
      </c>
      <c r="H4287" s="40" t="s">
        <v>949</v>
      </c>
      <c r="I4287" s="55" t="s">
        <v>2983</v>
      </c>
      <c r="J4287" s="63" t="s">
        <v>118</v>
      </c>
      <c r="K4287" s="64" t="s">
        <v>2216</v>
      </c>
      <c r="L4287" s="31" t="s">
        <v>2990</v>
      </c>
    </row>
    <row r="4288" spans="1:12" ht="15" customHeight="1" x14ac:dyDescent="0.25">
      <c r="A4288" s="34">
        <v>43080</v>
      </c>
      <c r="B4288" s="33" t="s">
        <v>3005</v>
      </c>
      <c r="C4288" s="157">
        <v>27</v>
      </c>
      <c r="D4288" s="35" t="s">
        <v>625</v>
      </c>
      <c r="E4288" s="47" t="s">
        <v>1012</v>
      </c>
      <c r="F4288" s="200">
        <v>115</v>
      </c>
      <c r="G4288" s="40">
        <v>3819</v>
      </c>
      <c r="H4288" s="40" t="s">
        <v>349</v>
      </c>
      <c r="I4288" s="55" t="s">
        <v>2983</v>
      </c>
      <c r="J4288" s="63" t="s">
        <v>118</v>
      </c>
      <c r="K4288" s="64" t="s">
        <v>2216</v>
      </c>
      <c r="L4288" s="31" t="s">
        <v>2990</v>
      </c>
    </row>
    <row r="4289" spans="1:12" ht="15" customHeight="1" x14ac:dyDescent="0.25">
      <c r="A4289" s="34">
        <v>43081</v>
      </c>
      <c r="B4289" s="33" t="s">
        <v>3005</v>
      </c>
      <c r="C4289" s="157">
        <v>28</v>
      </c>
      <c r="D4289" s="35" t="s">
        <v>534</v>
      </c>
      <c r="E4289" s="47" t="s">
        <v>117</v>
      </c>
      <c r="F4289" s="200">
        <v>17115</v>
      </c>
      <c r="G4289" s="40"/>
      <c r="H4289" s="40"/>
      <c r="I4289" s="55" t="s">
        <v>2983</v>
      </c>
      <c r="J4289" s="63" t="s">
        <v>118</v>
      </c>
      <c r="K4289" s="64" t="s">
        <v>2216</v>
      </c>
      <c r="L4289" s="31" t="s">
        <v>2990</v>
      </c>
    </row>
    <row r="4290" spans="1:12" ht="15" customHeight="1" x14ac:dyDescent="0.25">
      <c r="A4290" s="34">
        <v>43081</v>
      </c>
      <c r="B4290" s="33" t="s">
        <v>3005</v>
      </c>
      <c r="C4290" s="157">
        <v>29</v>
      </c>
      <c r="D4290" s="35" t="s">
        <v>1656</v>
      </c>
      <c r="E4290" s="47" t="s">
        <v>117</v>
      </c>
      <c r="F4290" s="200">
        <v>24479</v>
      </c>
      <c r="G4290" s="40"/>
      <c r="H4290" s="40"/>
      <c r="I4290" s="55" t="s">
        <v>2983</v>
      </c>
      <c r="J4290" s="63" t="s">
        <v>118</v>
      </c>
      <c r="K4290" s="64" t="s">
        <v>2216</v>
      </c>
      <c r="L4290" s="31" t="s">
        <v>2990</v>
      </c>
    </row>
    <row r="4291" spans="1:12" ht="15" customHeight="1" x14ac:dyDescent="0.25">
      <c r="A4291" s="34">
        <v>43081</v>
      </c>
      <c r="B4291" s="33" t="s">
        <v>3005</v>
      </c>
      <c r="C4291" s="157">
        <v>30</v>
      </c>
      <c r="D4291" s="35" t="s">
        <v>1598</v>
      </c>
      <c r="E4291" s="47" t="s">
        <v>117</v>
      </c>
      <c r="F4291" s="200">
        <v>10450</v>
      </c>
      <c r="G4291" s="40"/>
      <c r="H4291" s="40"/>
      <c r="I4291" s="55" t="s">
        <v>2983</v>
      </c>
      <c r="J4291" s="63" t="s">
        <v>118</v>
      </c>
      <c r="K4291" s="64" t="s">
        <v>2216</v>
      </c>
      <c r="L4291" s="31" t="s">
        <v>2990</v>
      </c>
    </row>
    <row r="4292" spans="1:12" ht="15" customHeight="1" x14ac:dyDescent="0.25">
      <c r="A4292" s="34">
        <v>43081</v>
      </c>
      <c r="B4292" s="33" t="s">
        <v>3005</v>
      </c>
      <c r="C4292" s="157">
        <v>44</v>
      </c>
      <c r="D4292" s="35" t="s">
        <v>720</v>
      </c>
      <c r="E4292" s="47" t="s">
        <v>117</v>
      </c>
      <c r="F4292" s="200">
        <v>4167</v>
      </c>
      <c r="G4292" s="40"/>
      <c r="H4292" s="40"/>
      <c r="I4292" s="55" t="s">
        <v>2983</v>
      </c>
      <c r="J4292" s="63" t="s">
        <v>118</v>
      </c>
      <c r="K4292" s="64" t="s">
        <v>2216</v>
      </c>
      <c r="L4292" s="31" t="s">
        <v>2990</v>
      </c>
    </row>
    <row r="4293" spans="1:12" ht="15" customHeight="1" x14ac:dyDescent="0.25">
      <c r="A4293" s="34">
        <v>43081</v>
      </c>
      <c r="B4293" s="33" t="s">
        <v>3005</v>
      </c>
      <c r="C4293" s="157">
        <v>45</v>
      </c>
      <c r="D4293" s="35" t="s">
        <v>1657</v>
      </c>
      <c r="E4293" s="47" t="s">
        <v>1658</v>
      </c>
      <c r="F4293" s="200">
        <v>140</v>
      </c>
      <c r="G4293" s="40">
        <v>2386</v>
      </c>
      <c r="H4293" s="40" t="s">
        <v>1659</v>
      </c>
      <c r="I4293" s="55" t="s">
        <v>2983</v>
      </c>
      <c r="J4293" s="63" t="s">
        <v>118</v>
      </c>
      <c r="K4293" s="64" t="s">
        <v>2216</v>
      </c>
      <c r="L4293" s="31" t="s">
        <v>2990</v>
      </c>
    </row>
    <row r="4294" spans="1:12" ht="15" customHeight="1" x14ac:dyDescent="0.25">
      <c r="A4294" s="34">
        <v>43082</v>
      </c>
      <c r="B4294" s="33" t="s">
        <v>3005</v>
      </c>
      <c r="C4294" s="157">
        <v>46</v>
      </c>
      <c r="D4294" s="35" t="s">
        <v>1660</v>
      </c>
      <c r="E4294" s="39" t="s">
        <v>1661</v>
      </c>
      <c r="F4294" s="200">
        <v>520</v>
      </c>
      <c r="G4294" s="48">
        <v>1453</v>
      </c>
      <c r="H4294" s="48" t="s">
        <v>1662</v>
      </c>
      <c r="I4294" s="55" t="s">
        <v>2983</v>
      </c>
      <c r="J4294" s="63" t="s">
        <v>118</v>
      </c>
      <c r="K4294" s="64" t="s">
        <v>2216</v>
      </c>
      <c r="L4294" s="31" t="s">
        <v>2990</v>
      </c>
    </row>
    <row r="4295" spans="1:12" ht="15" customHeight="1" x14ac:dyDescent="0.25">
      <c r="A4295" s="34">
        <v>43082</v>
      </c>
      <c r="B4295" s="33" t="s">
        <v>3005</v>
      </c>
      <c r="C4295" s="157">
        <v>46</v>
      </c>
      <c r="D4295" s="35" t="s">
        <v>1660</v>
      </c>
      <c r="E4295" s="39" t="s">
        <v>1663</v>
      </c>
      <c r="F4295" s="200">
        <v>600</v>
      </c>
      <c r="G4295" s="48">
        <v>1934</v>
      </c>
      <c r="H4295" s="48" t="s">
        <v>1159</v>
      </c>
      <c r="I4295" s="55" t="s">
        <v>2983</v>
      </c>
      <c r="J4295" s="63" t="s">
        <v>118</v>
      </c>
      <c r="K4295" s="64" t="s">
        <v>2216</v>
      </c>
      <c r="L4295" s="31" t="s">
        <v>2990</v>
      </c>
    </row>
    <row r="4296" spans="1:12" ht="15" customHeight="1" x14ac:dyDescent="0.25">
      <c r="A4296" s="34">
        <v>43082</v>
      </c>
      <c r="B4296" s="33" t="s">
        <v>3005</v>
      </c>
      <c r="C4296" s="157">
        <v>46</v>
      </c>
      <c r="D4296" s="35" t="s">
        <v>1660</v>
      </c>
      <c r="E4296" s="39" t="s">
        <v>1664</v>
      </c>
      <c r="F4296" s="200">
        <v>2182</v>
      </c>
      <c r="G4296" s="48">
        <v>720</v>
      </c>
      <c r="H4296" s="48" t="s">
        <v>1665</v>
      </c>
      <c r="I4296" s="55" t="s">
        <v>2983</v>
      </c>
      <c r="J4296" s="63" t="s">
        <v>118</v>
      </c>
      <c r="K4296" s="64" t="s">
        <v>2216</v>
      </c>
      <c r="L4296" s="31" t="s">
        <v>2990</v>
      </c>
    </row>
    <row r="4297" spans="1:12" ht="15" customHeight="1" x14ac:dyDescent="0.25">
      <c r="A4297" s="34">
        <v>43082</v>
      </c>
      <c r="B4297" s="33" t="s">
        <v>3005</v>
      </c>
      <c r="C4297" s="157">
        <v>46</v>
      </c>
      <c r="D4297" s="35" t="s">
        <v>1660</v>
      </c>
      <c r="E4297" s="39" t="s">
        <v>1664</v>
      </c>
      <c r="F4297" s="200">
        <v>730</v>
      </c>
      <c r="G4297" s="48">
        <v>1284</v>
      </c>
      <c r="H4297" s="48" t="s">
        <v>1538</v>
      </c>
      <c r="I4297" s="55" t="s">
        <v>2983</v>
      </c>
      <c r="J4297" s="63" t="s">
        <v>118</v>
      </c>
      <c r="K4297" s="64" t="s">
        <v>2216</v>
      </c>
      <c r="L4297" s="31" t="s">
        <v>2990</v>
      </c>
    </row>
    <row r="4298" spans="1:12" ht="15" customHeight="1" x14ac:dyDescent="0.25">
      <c r="A4298" s="34">
        <v>43082</v>
      </c>
      <c r="B4298" s="33" t="s">
        <v>3005</v>
      </c>
      <c r="C4298" s="157">
        <v>46</v>
      </c>
      <c r="D4298" s="35" t="s">
        <v>1660</v>
      </c>
      <c r="E4298" s="39" t="s">
        <v>1664</v>
      </c>
      <c r="F4298" s="200">
        <v>610</v>
      </c>
      <c r="G4298" s="48">
        <v>77</v>
      </c>
      <c r="H4298" s="48" t="s">
        <v>455</v>
      </c>
      <c r="I4298" s="55" t="s">
        <v>2983</v>
      </c>
      <c r="J4298" s="63" t="s">
        <v>118</v>
      </c>
      <c r="K4298" s="64" t="s">
        <v>2216</v>
      </c>
      <c r="L4298" s="31" t="s">
        <v>2990</v>
      </c>
    </row>
    <row r="4299" spans="1:12" ht="15" customHeight="1" x14ac:dyDescent="0.25">
      <c r="A4299" s="34">
        <v>43082</v>
      </c>
      <c r="B4299" s="33" t="s">
        <v>3005</v>
      </c>
      <c r="C4299" s="157">
        <v>46</v>
      </c>
      <c r="D4299" s="35" t="s">
        <v>1660</v>
      </c>
      <c r="E4299" s="39" t="s">
        <v>1664</v>
      </c>
      <c r="F4299" s="200">
        <v>1273</v>
      </c>
      <c r="G4299" s="48">
        <v>564</v>
      </c>
      <c r="H4299" s="48" t="s">
        <v>1326</v>
      </c>
      <c r="I4299" s="55" t="s">
        <v>2983</v>
      </c>
      <c r="J4299" s="63" t="s">
        <v>118</v>
      </c>
      <c r="K4299" s="64" t="s">
        <v>2216</v>
      </c>
      <c r="L4299" s="31" t="s">
        <v>2990</v>
      </c>
    </row>
    <row r="4300" spans="1:12" ht="15" customHeight="1" x14ac:dyDescent="0.25">
      <c r="A4300" s="34">
        <v>43082</v>
      </c>
      <c r="B4300" s="33" t="s">
        <v>3005</v>
      </c>
      <c r="C4300" s="157">
        <v>46</v>
      </c>
      <c r="D4300" s="35" t="s">
        <v>1660</v>
      </c>
      <c r="E4300" s="39" t="s">
        <v>1664</v>
      </c>
      <c r="F4300" s="200">
        <v>2788</v>
      </c>
      <c r="G4300" s="48">
        <v>1513</v>
      </c>
      <c r="H4300" s="48" t="s">
        <v>1666</v>
      </c>
      <c r="I4300" s="55" t="s">
        <v>2983</v>
      </c>
      <c r="J4300" s="63" t="s">
        <v>118</v>
      </c>
      <c r="K4300" s="64" t="s">
        <v>2216</v>
      </c>
      <c r="L4300" s="31" t="s">
        <v>2990</v>
      </c>
    </row>
    <row r="4301" spans="1:12" ht="15" customHeight="1" x14ac:dyDescent="0.25">
      <c r="A4301" s="34">
        <v>43082</v>
      </c>
      <c r="B4301" s="33" t="s">
        <v>3005</v>
      </c>
      <c r="C4301" s="157">
        <v>46</v>
      </c>
      <c r="D4301" s="35" t="s">
        <v>1660</v>
      </c>
      <c r="E4301" s="39" t="s">
        <v>1664</v>
      </c>
      <c r="F4301" s="200">
        <v>520</v>
      </c>
      <c r="G4301" s="48">
        <v>4081</v>
      </c>
      <c r="H4301" s="48" t="s">
        <v>1667</v>
      </c>
      <c r="I4301" s="55" t="s">
        <v>2983</v>
      </c>
      <c r="J4301" s="63" t="s">
        <v>118</v>
      </c>
      <c r="K4301" s="64" t="s">
        <v>2216</v>
      </c>
      <c r="L4301" s="31" t="s">
        <v>2990</v>
      </c>
    </row>
    <row r="4302" spans="1:12" ht="15" customHeight="1" x14ac:dyDescent="0.25">
      <c r="A4302" s="34">
        <v>43082</v>
      </c>
      <c r="B4302" s="33" t="s">
        <v>3005</v>
      </c>
      <c r="C4302" s="157">
        <v>46</v>
      </c>
      <c r="D4302" s="35" t="s">
        <v>1660</v>
      </c>
      <c r="E4302" s="39" t="s">
        <v>1668</v>
      </c>
      <c r="F4302" s="200">
        <v>1050</v>
      </c>
      <c r="G4302" s="48">
        <v>5190</v>
      </c>
      <c r="H4302" s="48" t="s">
        <v>1669</v>
      </c>
      <c r="I4302" s="55" t="s">
        <v>2983</v>
      </c>
      <c r="J4302" s="63" t="s">
        <v>118</v>
      </c>
      <c r="K4302" s="64" t="s">
        <v>2216</v>
      </c>
      <c r="L4302" s="31" t="s">
        <v>2990</v>
      </c>
    </row>
    <row r="4303" spans="1:12" ht="15" customHeight="1" x14ac:dyDescent="0.25">
      <c r="A4303" s="34">
        <v>43082</v>
      </c>
      <c r="B4303" s="33" t="s">
        <v>3005</v>
      </c>
      <c r="C4303" s="157">
        <v>46</v>
      </c>
      <c r="D4303" s="35" t="s">
        <v>1660</v>
      </c>
      <c r="E4303" s="39" t="s">
        <v>1670</v>
      </c>
      <c r="F4303" s="200">
        <v>150</v>
      </c>
      <c r="G4303" s="48">
        <v>4136</v>
      </c>
      <c r="H4303" s="48" t="s">
        <v>1671</v>
      </c>
      <c r="I4303" s="55" t="s">
        <v>2983</v>
      </c>
      <c r="J4303" s="63" t="s">
        <v>118</v>
      </c>
      <c r="K4303" s="64" t="s">
        <v>2216</v>
      </c>
      <c r="L4303" s="31" t="s">
        <v>2990</v>
      </c>
    </row>
    <row r="4304" spans="1:12" ht="15" customHeight="1" x14ac:dyDescent="0.25">
      <c r="A4304" s="34">
        <v>43082</v>
      </c>
      <c r="B4304" s="33" t="s">
        <v>3005</v>
      </c>
      <c r="C4304" s="157">
        <v>47</v>
      </c>
      <c r="D4304" s="35" t="s">
        <v>134</v>
      </c>
      <c r="E4304" s="47" t="s">
        <v>1675</v>
      </c>
      <c r="F4304" s="200">
        <v>1592</v>
      </c>
      <c r="G4304" s="40">
        <v>5122</v>
      </c>
      <c r="H4304" s="40" t="s">
        <v>1676</v>
      </c>
      <c r="I4304" s="55" t="s">
        <v>2983</v>
      </c>
      <c r="J4304" s="63" t="s">
        <v>118</v>
      </c>
      <c r="K4304" s="64" t="s">
        <v>2216</v>
      </c>
      <c r="L4304" s="31" t="s">
        <v>2990</v>
      </c>
    </row>
    <row r="4305" spans="1:12" ht="15" customHeight="1" x14ac:dyDescent="0.25">
      <c r="A4305" s="34">
        <v>43082</v>
      </c>
      <c r="B4305" s="33" t="s">
        <v>3005</v>
      </c>
      <c r="C4305" s="157">
        <v>48</v>
      </c>
      <c r="D4305" s="35" t="s">
        <v>682</v>
      </c>
      <c r="E4305" s="39" t="s">
        <v>1661</v>
      </c>
      <c r="F4305" s="200">
        <v>360</v>
      </c>
      <c r="G4305" s="48">
        <v>936</v>
      </c>
      <c r="H4305" s="48" t="s">
        <v>1677</v>
      </c>
      <c r="I4305" s="55" t="s">
        <v>2983</v>
      </c>
      <c r="J4305" s="63" t="s">
        <v>118</v>
      </c>
      <c r="K4305" s="64" t="s">
        <v>2216</v>
      </c>
      <c r="L4305" s="31" t="s">
        <v>2990</v>
      </c>
    </row>
    <row r="4306" spans="1:12" ht="15" customHeight="1" x14ac:dyDescent="0.25">
      <c r="A4306" s="34">
        <v>43082</v>
      </c>
      <c r="B4306" s="33" t="s">
        <v>3005</v>
      </c>
      <c r="C4306" s="157">
        <v>48</v>
      </c>
      <c r="D4306" s="35" t="s">
        <v>682</v>
      </c>
      <c r="E4306" s="39" t="s">
        <v>1661</v>
      </c>
      <c r="F4306" s="200">
        <v>1800</v>
      </c>
      <c r="G4306" s="48">
        <v>3158</v>
      </c>
      <c r="H4306" s="48" t="s">
        <v>1678</v>
      </c>
      <c r="I4306" s="55" t="s">
        <v>2983</v>
      </c>
      <c r="J4306" s="63" t="s">
        <v>118</v>
      </c>
      <c r="K4306" s="64" t="s">
        <v>2216</v>
      </c>
      <c r="L4306" s="31" t="s">
        <v>2990</v>
      </c>
    </row>
    <row r="4307" spans="1:12" ht="15" customHeight="1" x14ac:dyDescent="0.25">
      <c r="A4307" s="34">
        <v>43082</v>
      </c>
      <c r="B4307" s="33" t="s">
        <v>3005</v>
      </c>
      <c r="C4307" s="157">
        <v>48</v>
      </c>
      <c r="D4307" s="35" t="s">
        <v>682</v>
      </c>
      <c r="E4307" s="39" t="s">
        <v>1661</v>
      </c>
      <c r="F4307" s="200">
        <v>1200</v>
      </c>
      <c r="G4307" s="48">
        <v>4092</v>
      </c>
      <c r="H4307" s="48" t="s">
        <v>1391</v>
      </c>
      <c r="I4307" s="55" t="s">
        <v>2983</v>
      </c>
      <c r="J4307" s="63" t="s">
        <v>118</v>
      </c>
      <c r="K4307" s="64" t="s">
        <v>2216</v>
      </c>
      <c r="L4307" s="31" t="s">
        <v>2990</v>
      </c>
    </row>
    <row r="4308" spans="1:12" ht="15" customHeight="1" x14ac:dyDescent="0.25">
      <c r="A4308" s="34">
        <v>43082</v>
      </c>
      <c r="B4308" s="33" t="s">
        <v>3005</v>
      </c>
      <c r="C4308" s="157">
        <v>48</v>
      </c>
      <c r="D4308" s="35" t="s">
        <v>682</v>
      </c>
      <c r="E4308" s="39" t="s">
        <v>1661</v>
      </c>
      <c r="F4308" s="200">
        <v>1200</v>
      </c>
      <c r="G4308" s="48">
        <v>1049</v>
      </c>
      <c r="H4308" s="48" t="s">
        <v>1518</v>
      </c>
      <c r="I4308" s="55" t="s">
        <v>2983</v>
      </c>
      <c r="J4308" s="63" t="s">
        <v>118</v>
      </c>
      <c r="K4308" s="64" t="s">
        <v>2216</v>
      </c>
      <c r="L4308" s="31" t="s">
        <v>2990</v>
      </c>
    </row>
    <row r="4309" spans="1:12" ht="15" customHeight="1" x14ac:dyDescent="0.25">
      <c r="A4309" s="34">
        <v>43082</v>
      </c>
      <c r="B4309" s="33" t="s">
        <v>3005</v>
      </c>
      <c r="C4309" s="157">
        <v>48</v>
      </c>
      <c r="D4309" s="35" t="s">
        <v>682</v>
      </c>
      <c r="E4309" s="39" t="s">
        <v>1661</v>
      </c>
      <c r="F4309" s="200">
        <v>1200</v>
      </c>
      <c r="G4309" s="48">
        <v>449</v>
      </c>
      <c r="H4309" s="48" t="s">
        <v>465</v>
      </c>
      <c r="I4309" s="55" t="s">
        <v>2983</v>
      </c>
      <c r="J4309" s="63" t="s">
        <v>118</v>
      </c>
      <c r="K4309" s="64" t="s">
        <v>2216</v>
      </c>
      <c r="L4309" s="31" t="s">
        <v>2990</v>
      </c>
    </row>
    <row r="4310" spans="1:12" ht="15" customHeight="1" x14ac:dyDescent="0.25">
      <c r="A4310" s="34">
        <v>43082</v>
      </c>
      <c r="B4310" s="33" t="s">
        <v>3005</v>
      </c>
      <c r="C4310" s="157">
        <v>48</v>
      </c>
      <c r="D4310" s="35" t="s">
        <v>682</v>
      </c>
      <c r="E4310" s="39" t="s">
        <v>1661</v>
      </c>
      <c r="F4310" s="200">
        <v>1800</v>
      </c>
      <c r="G4310" s="48">
        <v>2920</v>
      </c>
      <c r="H4310" s="48" t="s">
        <v>1679</v>
      </c>
      <c r="I4310" s="55" t="s">
        <v>2983</v>
      </c>
      <c r="J4310" s="63" t="s">
        <v>118</v>
      </c>
      <c r="K4310" s="64" t="s">
        <v>2216</v>
      </c>
      <c r="L4310" s="31" t="s">
        <v>2990</v>
      </c>
    </row>
    <row r="4311" spans="1:12" ht="15" customHeight="1" x14ac:dyDescent="0.25">
      <c r="A4311" s="34">
        <v>43082</v>
      </c>
      <c r="B4311" s="33" t="s">
        <v>3005</v>
      </c>
      <c r="C4311" s="157">
        <v>49</v>
      </c>
      <c r="D4311" s="35" t="s">
        <v>625</v>
      </c>
      <c r="E4311" s="47" t="s">
        <v>1012</v>
      </c>
      <c r="F4311" s="200">
        <v>5</v>
      </c>
      <c r="G4311" s="40"/>
      <c r="H4311" s="40"/>
      <c r="I4311" s="55" t="s">
        <v>2983</v>
      </c>
      <c r="J4311" s="63" t="s">
        <v>118</v>
      </c>
      <c r="K4311" s="64" t="s">
        <v>2216</v>
      </c>
      <c r="L4311" s="31" t="s">
        <v>2990</v>
      </c>
    </row>
    <row r="4312" spans="1:12" ht="15" customHeight="1" x14ac:dyDescent="0.25">
      <c r="A4312" s="34">
        <v>43082</v>
      </c>
      <c r="B4312" s="33" t="s">
        <v>3005</v>
      </c>
      <c r="C4312" s="157">
        <v>49</v>
      </c>
      <c r="D4312" s="35" t="s">
        <v>625</v>
      </c>
      <c r="E4312" s="47" t="s">
        <v>1012</v>
      </c>
      <c r="F4312" s="200">
        <v>552</v>
      </c>
      <c r="G4312" s="40">
        <v>1001</v>
      </c>
      <c r="H4312" s="40" t="s">
        <v>1672</v>
      </c>
      <c r="I4312" s="55" t="s">
        <v>2983</v>
      </c>
      <c r="J4312" s="63" t="s">
        <v>118</v>
      </c>
      <c r="K4312" s="64" t="s">
        <v>2216</v>
      </c>
      <c r="L4312" s="31" t="s">
        <v>2990</v>
      </c>
    </row>
    <row r="4313" spans="1:12" ht="15" customHeight="1" x14ac:dyDescent="0.25">
      <c r="A4313" s="34">
        <v>43082</v>
      </c>
      <c r="B4313" s="33" t="s">
        <v>3005</v>
      </c>
      <c r="C4313" s="157">
        <v>49</v>
      </c>
      <c r="D4313" s="35" t="s">
        <v>625</v>
      </c>
      <c r="E4313" s="47" t="s">
        <v>1012</v>
      </c>
      <c r="F4313" s="200">
        <v>52.5</v>
      </c>
      <c r="G4313" s="40">
        <v>3624</v>
      </c>
      <c r="H4313" s="40" t="s">
        <v>949</v>
      </c>
      <c r="I4313" s="55" t="s">
        <v>2983</v>
      </c>
      <c r="J4313" s="63" t="s">
        <v>118</v>
      </c>
      <c r="K4313" s="64" t="s">
        <v>2216</v>
      </c>
      <c r="L4313" s="31" t="s">
        <v>2990</v>
      </c>
    </row>
    <row r="4314" spans="1:12" ht="15" customHeight="1" x14ac:dyDescent="0.25">
      <c r="A4314" s="34">
        <v>43082</v>
      </c>
      <c r="B4314" s="33" t="s">
        <v>3005</v>
      </c>
      <c r="C4314" s="157">
        <v>49</v>
      </c>
      <c r="D4314" s="35" t="s">
        <v>625</v>
      </c>
      <c r="E4314" s="47" t="s">
        <v>1012</v>
      </c>
      <c r="F4314" s="200">
        <v>432</v>
      </c>
      <c r="G4314" s="40">
        <v>3908</v>
      </c>
      <c r="H4314" s="40" t="s">
        <v>236</v>
      </c>
      <c r="I4314" s="55" t="s">
        <v>2983</v>
      </c>
      <c r="J4314" s="63" t="s">
        <v>118</v>
      </c>
      <c r="K4314" s="64" t="s">
        <v>2216</v>
      </c>
      <c r="L4314" s="31" t="s">
        <v>2990</v>
      </c>
    </row>
    <row r="4315" spans="1:12" ht="15" customHeight="1" x14ac:dyDescent="0.25">
      <c r="A4315" s="34">
        <v>43082</v>
      </c>
      <c r="B4315" s="33" t="s">
        <v>3005</v>
      </c>
      <c r="C4315" s="157">
        <v>49</v>
      </c>
      <c r="D4315" s="35" t="s">
        <v>625</v>
      </c>
      <c r="E4315" s="47" t="s">
        <v>1012</v>
      </c>
      <c r="F4315" s="200">
        <v>7537.5</v>
      </c>
      <c r="G4315" s="40"/>
      <c r="H4315" s="40"/>
      <c r="I4315" s="55" t="s">
        <v>2983</v>
      </c>
      <c r="J4315" s="63" t="s">
        <v>118</v>
      </c>
      <c r="K4315" s="64" t="s">
        <v>2216</v>
      </c>
      <c r="L4315" s="31" t="s">
        <v>2990</v>
      </c>
    </row>
    <row r="4316" spans="1:12" ht="15" customHeight="1" x14ac:dyDescent="0.25">
      <c r="A4316" s="34">
        <v>43082</v>
      </c>
      <c r="B4316" s="33" t="s">
        <v>3005</v>
      </c>
      <c r="C4316" s="157">
        <v>49</v>
      </c>
      <c r="D4316" s="35" t="s">
        <v>625</v>
      </c>
      <c r="E4316" s="47" t="s">
        <v>1012</v>
      </c>
      <c r="F4316" s="200">
        <v>378.5</v>
      </c>
      <c r="G4316" s="40">
        <v>4824</v>
      </c>
      <c r="H4316" s="40" t="s">
        <v>1673</v>
      </c>
      <c r="I4316" s="55" t="s">
        <v>2983</v>
      </c>
      <c r="J4316" s="63" t="s">
        <v>118</v>
      </c>
      <c r="K4316" s="64" t="s">
        <v>2216</v>
      </c>
      <c r="L4316" s="31" t="s">
        <v>2990</v>
      </c>
    </row>
    <row r="4317" spans="1:12" ht="15" customHeight="1" x14ac:dyDescent="0.25">
      <c r="A4317" s="34">
        <v>43082</v>
      </c>
      <c r="B4317" s="33" t="s">
        <v>3005</v>
      </c>
      <c r="C4317" s="157">
        <v>49</v>
      </c>
      <c r="D4317" s="35" t="s">
        <v>625</v>
      </c>
      <c r="E4317" s="47" t="s">
        <v>1012</v>
      </c>
      <c r="F4317" s="200">
        <v>60</v>
      </c>
      <c r="G4317" s="40">
        <v>4700</v>
      </c>
      <c r="H4317" s="40" t="s">
        <v>1674</v>
      </c>
      <c r="I4317" s="55" t="s">
        <v>2983</v>
      </c>
      <c r="J4317" s="63" t="s">
        <v>118</v>
      </c>
      <c r="K4317" s="64" t="s">
        <v>2216</v>
      </c>
      <c r="L4317" s="31" t="s">
        <v>2990</v>
      </c>
    </row>
    <row r="4318" spans="1:12" ht="15" customHeight="1" x14ac:dyDescent="0.25">
      <c r="A4318" s="34">
        <v>43082</v>
      </c>
      <c r="B4318" s="33" t="s">
        <v>3005</v>
      </c>
      <c r="C4318" s="157">
        <v>49</v>
      </c>
      <c r="D4318" s="35" t="s">
        <v>625</v>
      </c>
      <c r="E4318" s="47" t="s">
        <v>1012</v>
      </c>
      <c r="F4318" s="200">
        <v>84</v>
      </c>
      <c r="G4318" s="40">
        <v>3624</v>
      </c>
      <c r="H4318" s="40" t="s">
        <v>1201</v>
      </c>
      <c r="I4318" s="55" t="s">
        <v>2983</v>
      </c>
      <c r="J4318" s="63" t="s">
        <v>118</v>
      </c>
      <c r="K4318" s="64" t="s">
        <v>2216</v>
      </c>
      <c r="L4318" s="31" t="s">
        <v>2990</v>
      </c>
    </row>
    <row r="4319" spans="1:12" ht="15" customHeight="1" x14ac:dyDescent="0.25">
      <c r="A4319" s="34">
        <v>43082</v>
      </c>
      <c r="B4319" s="33" t="s">
        <v>3005</v>
      </c>
      <c r="C4319" s="157">
        <v>49</v>
      </c>
      <c r="D4319" s="35" t="s">
        <v>625</v>
      </c>
      <c r="E4319" s="47" t="s">
        <v>1012</v>
      </c>
      <c r="F4319" s="200">
        <v>483.5</v>
      </c>
      <c r="G4319" s="40">
        <v>3137</v>
      </c>
      <c r="H4319" s="40" t="s">
        <v>1258</v>
      </c>
      <c r="I4319" s="55" t="s">
        <v>2983</v>
      </c>
      <c r="J4319" s="63" t="s">
        <v>118</v>
      </c>
      <c r="K4319" s="64" t="s">
        <v>2216</v>
      </c>
      <c r="L4319" s="31" t="s">
        <v>2990</v>
      </c>
    </row>
    <row r="4320" spans="1:12" ht="15" customHeight="1" x14ac:dyDescent="0.25">
      <c r="A4320" s="34">
        <v>43082</v>
      </c>
      <c r="B4320" s="33" t="s">
        <v>3005</v>
      </c>
      <c r="C4320" s="157">
        <v>49</v>
      </c>
      <c r="D4320" s="35" t="s">
        <v>625</v>
      </c>
      <c r="E4320" s="47" t="s">
        <v>1012</v>
      </c>
      <c r="F4320" s="200">
        <v>75</v>
      </c>
      <c r="G4320" s="40">
        <v>2753</v>
      </c>
      <c r="H4320" s="40" t="s">
        <v>207</v>
      </c>
      <c r="I4320" s="55" t="s">
        <v>2983</v>
      </c>
      <c r="J4320" s="63" t="s">
        <v>118</v>
      </c>
      <c r="K4320" s="64" t="s">
        <v>2216</v>
      </c>
      <c r="L4320" s="31" t="s">
        <v>2990</v>
      </c>
    </row>
    <row r="4321" spans="1:12" ht="15" customHeight="1" x14ac:dyDescent="0.25">
      <c r="A4321" s="34">
        <v>43082</v>
      </c>
      <c r="B4321" s="33" t="s">
        <v>3005</v>
      </c>
      <c r="C4321" s="157">
        <v>49</v>
      </c>
      <c r="D4321" s="35" t="s">
        <v>625</v>
      </c>
      <c r="E4321" s="47" t="s">
        <v>1012</v>
      </c>
      <c r="F4321" s="200">
        <v>326.5</v>
      </c>
      <c r="G4321" s="40">
        <v>1406</v>
      </c>
      <c r="H4321" s="40" t="s">
        <v>611</v>
      </c>
      <c r="I4321" s="55" t="s">
        <v>2983</v>
      </c>
      <c r="J4321" s="63" t="s">
        <v>118</v>
      </c>
      <c r="K4321" s="64" t="s">
        <v>2216</v>
      </c>
      <c r="L4321" s="31" t="s">
        <v>2990</v>
      </c>
    </row>
    <row r="4322" spans="1:12" ht="15" customHeight="1" x14ac:dyDescent="0.25">
      <c r="A4322" s="34">
        <v>43082</v>
      </c>
      <c r="B4322" s="33" t="s">
        <v>3005</v>
      </c>
      <c r="C4322" s="157">
        <v>49</v>
      </c>
      <c r="D4322" s="35" t="s">
        <v>625</v>
      </c>
      <c r="E4322" s="47" t="s">
        <v>1012</v>
      </c>
      <c r="F4322" s="200">
        <v>525</v>
      </c>
      <c r="G4322" s="40">
        <v>1406</v>
      </c>
      <c r="H4322" s="40" t="s">
        <v>611</v>
      </c>
      <c r="I4322" s="55" t="s">
        <v>2983</v>
      </c>
      <c r="J4322" s="63" t="s">
        <v>118</v>
      </c>
      <c r="K4322" s="64" t="s">
        <v>2216</v>
      </c>
      <c r="L4322" s="31" t="s">
        <v>2990</v>
      </c>
    </row>
    <row r="4323" spans="1:12" ht="15" customHeight="1" x14ac:dyDescent="0.25">
      <c r="A4323" s="34">
        <v>43082</v>
      </c>
      <c r="B4323" s="33" t="s">
        <v>3005</v>
      </c>
      <c r="C4323" s="157">
        <v>49</v>
      </c>
      <c r="D4323" s="35" t="s">
        <v>1317</v>
      </c>
      <c r="E4323" s="47" t="s">
        <v>117</v>
      </c>
      <c r="F4323" s="200">
        <v>627</v>
      </c>
      <c r="G4323" s="40"/>
      <c r="H4323" s="40"/>
      <c r="I4323" s="55" t="s">
        <v>2983</v>
      </c>
      <c r="J4323" s="63" t="s">
        <v>118</v>
      </c>
      <c r="K4323" s="64" t="s">
        <v>2216</v>
      </c>
      <c r="L4323" s="31" t="s">
        <v>2990</v>
      </c>
    </row>
    <row r="4324" spans="1:12" ht="15" customHeight="1" x14ac:dyDescent="0.25">
      <c r="A4324" s="34">
        <v>43082</v>
      </c>
      <c r="B4324" s="33" t="s">
        <v>3005</v>
      </c>
      <c r="C4324" s="157">
        <v>49</v>
      </c>
      <c r="D4324" s="35" t="s">
        <v>1317</v>
      </c>
      <c r="E4324" s="47" t="s">
        <v>117</v>
      </c>
      <c r="F4324" s="200">
        <v>1209</v>
      </c>
      <c r="G4324" s="40"/>
      <c r="H4324" s="40"/>
      <c r="I4324" s="55" t="s">
        <v>2983</v>
      </c>
      <c r="J4324" s="63" t="s">
        <v>118</v>
      </c>
      <c r="K4324" s="64" t="s">
        <v>2216</v>
      </c>
      <c r="L4324" s="31" t="s">
        <v>2990</v>
      </c>
    </row>
    <row r="4325" spans="1:12" ht="15" customHeight="1" x14ac:dyDescent="0.25">
      <c r="A4325" s="34">
        <v>43082</v>
      </c>
      <c r="B4325" s="33" t="s">
        <v>3005</v>
      </c>
      <c r="C4325" s="157">
        <v>49</v>
      </c>
      <c r="D4325" s="35" t="s">
        <v>1317</v>
      </c>
      <c r="E4325" s="47" t="s">
        <v>117</v>
      </c>
      <c r="F4325" s="200">
        <v>242</v>
      </c>
      <c r="G4325" s="40"/>
      <c r="H4325" s="40"/>
      <c r="I4325" s="55" t="s">
        <v>2983</v>
      </c>
      <c r="J4325" s="63" t="s">
        <v>118</v>
      </c>
      <c r="K4325" s="64" t="s">
        <v>2216</v>
      </c>
      <c r="L4325" s="31" t="s">
        <v>2990</v>
      </c>
    </row>
    <row r="4326" spans="1:12" ht="15" customHeight="1" x14ac:dyDescent="0.25">
      <c r="A4326" s="34">
        <v>43082</v>
      </c>
      <c r="B4326" s="33" t="s">
        <v>3005</v>
      </c>
      <c r="C4326" s="157">
        <v>49</v>
      </c>
      <c r="D4326" s="35" t="s">
        <v>1317</v>
      </c>
      <c r="E4326" s="47" t="s">
        <v>117</v>
      </c>
      <c r="F4326" s="200">
        <v>582</v>
      </c>
      <c r="G4326" s="40"/>
      <c r="H4326" s="40"/>
      <c r="I4326" s="55" t="s">
        <v>2983</v>
      </c>
      <c r="J4326" s="63" t="s">
        <v>118</v>
      </c>
      <c r="K4326" s="64" t="s">
        <v>2216</v>
      </c>
      <c r="L4326" s="31" t="s">
        <v>2990</v>
      </c>
    </row>
    <row r="4327" spans="1:12" ht="15" customHeight="1" x14ac:dyDescent="0.25">
      <c r="A4327" s="34">
        <v>43082</v>
      </c>
      <c r="B4327" s="33" t="s">
        <v>3005</v>
      </c>
      <c r="C4327" s="157">
        <v>49</v>
      </c>
      <c r="D4327" s="35" t="s">
        <v>720</v>
      </c>
      <c r="E4327" s="47" t="s">
        <v>117</v>
      </c>
      <c r="F4327" s="200">
        <v>6250</v>
      </c>
      <c r="G4327" s="40"/>
      <c r="H4327" s="40"/>
      <c r="I4327" s="55" t="s">
        <v>2983</v>
      </c>
      <c r="J4327" s="63" t="s">
        <v>118</v>
      </c>
      <c r="K4327" s="64" t="s">
        <v>2216</v>
      </c>
      <c r="L4327" s="31" t="s">
        <v>2990</v>
      </c>
    </row>
    <row r="4328" spans="1:12" ht="15" customHeight="1" x14ac:dyDescent="0.25">
      <c r="A4328" s="34">
        <v>43082</v>
      </c>
      <c r="B4328" s="33" t="s">
        <v>3005</v>
      </c>
      <c r="C4328" s="157">
        <v>49</v>
      </c>
      <c r="D4328" s="35" t="s">
        <v>720</v>
      </c>
      <c r="E4328" s="47" t="s">
        <v>117</v>
      </c>
      <c r="F4328" s="200">
        <v>8010</v>
      </c>
      <c r="G4328" s="40"/>
      <c r="H4328" s="40"/>
      <c r="I4328" s="55" t="s">
        <v>2983</v>
      </c>
      <c r="J4328" s="63" t="s">
        <v>118</v>
      </c>
      <c r="K4328" s="64" t="s">
        <v>2216</v>
      </c>
      <c r="L4328" s="31" t="s">
        <v>2990</v>
      </c>
    </row>
    <row r="4329" spans="1:12" ht="15" customHeight="1" x14ac:dyDescent="0.25">
      <c r="A4329" s="34">
        <v>43082</v>
      </c>
      <c r="B4329" s="33" t="s">
        <v>3005</v>
      </c>
      <c r="C4329" s="157">
        <v>49</v>
      </c>
      <c r="D4329" s="35" t="s">
        <v>236</v>
      </c>
      <c r="E4329" s="47" t="s">
        <v>702</v>
      </c>
      <c r="F4329" s="200">
        <v>500</v>
      </c>
      <c r="G4329" s="40">
        <v>3908</v>
      </c>
      <c r="H4329" s="40" t="s">
        <v>236</v>
      </c>
      <c r="I4329" s="55" t="s">
        <v>2983</v>
      </c>
      <c r="J4329" s="63" t="s">
        <v>118</v>
      </c>
      <c r="K4329" s="64" t="s">
        <v>2216</v>
      </c>
      <c r="L4329" s="31" t="s">
        <v>2990</v>
      </c>
    </row>
    <row r="4330" spans="1:12" ht="15" customHeight="1" x14ac:dyDescent="0.25">
      <c r="A4330" s="34">
        <v>43082</v>
      </c>
      <c r="B4330" s="33" t="s">
        <v>3005</v>
      </c>
      <c r="C4330" s="157">
        <v>50</v>
      </c>
      <c r="D4330" s="35" t="s">
        <v>682</v>
      </c>
      <c r="E4330" s="47" t="s">
        <v>744</v>
      </c>
      <c r="F4330" s="200">
        <v>32850</v>
      </c>
      <c r="G4330" s="48">
        <v>4810</v>
      </c>
      <c r="H4330" s="48" t="s">
        <v>1680</v>
      </c>
      <c r="I4330" s="55" t="s">
        <v>2983</v>
      </c>
      <c r="J4330" s="63" t="s">
        <v>118</v>
      </c>
      <c r="K4330" s="64" t="s">
        <v>2216</v>
      </c>
      <c r="L4330" s="31" t="s">
        <v>2990</v>
      </c>
    </row>
    <row r="4331" spans="1:12" ht="15" customHeight="1" x14ac:dyDescent="0.25">
      <c r="A4331" s="34">
        <v>43083</v>
      </c>
      <c r="B4331" s="33" t="s">
        <v>3005</v>
      </c>
      <c r="C4331" s="157">
        <v>36</v>
      </c>
      <c r="D4331" s="35" t="s">
        <v>1598</v>
      </c>
      <c r="E4331" s="47" t="s">
        <v>117</v>
      </c>
      <c r="F4331" s="200">
        <v>10447.5</v>
      </c>
      <c r="G4331" s="40"/>
      <c r="H4331" s="40"/>
      <c r="I4331" s="55" t="s">
        <v>2983</v>
      </c>
      <c r="J4331" s="63" t="s">
        <v>118</v>
      </c>
      <c r="K4331" s="64" t="s">
        <v>2216</v>
      </c>
      <c r="L4331" s="31" t="s">
        <v>2990</v>
      </c>
    </row>
    <row r="4332" spans="1:12" ht="15" customHeight="1" x14ac:dyDescent="0.25">
      <c r="A4332" s="34">
        <v>43083</v>
      </c>
      <c r="B4332" s="33" t="s">
        <v>3005</v>
      </c>
      <c r="C4332" s="157">
        <v>51</v>
      </c>
      <c r="D4332" s="35" t="s">
        <v>1374</v>
      </c>
      <c r="E4332" s="47" t="s">
        <v>1012</v>
      </c>
      <c r="F4332" s="200">
        <v>25.5</v>
      </c>
      <c r="G4332" s="40">
        <v>3398</v>
      </c>
      <c r="H4332" s="40" t="s">
        <v>1370</v>
      </c>
      <c r="I4332" s="55" t="s">
        <v>2983</v>
      </c>
      <c r="J4332" s="63" t="s">
        <v>118</v>
      </c>
      <c r="K4332" s="64" t="s">
        <v>2216</v>
      </c>
      <c r="L4332" s="31" t="s">
        <v>2990</v>
      </c>
    </row>
    <row r="4333" spans="1:12" ht="15" customHeight="1" x14ac:dyDescent="0.25">
      <c r="A4333" s="34">
        <v>43083</v>
      </c>
      <c r="B4333" s="33" t="s">
        <v>3005</v>
      </c>
      <c r="C4333" s="157">
        <v>51</v>
      </c>
      <c r="D4333" s="35" t="s">
        <v>1374</v>
      </c>
      <c r="E4333" s="47" t="s">
        <v>1012</v>
      </c>
      <c r="F4333" s="200">
        <v>84</v>
      </c>
      <c r="G4333" s="40">
        <v>1950</v>
      </c>
      <c r="H4333" s="40" t="s">
        <v>355</v>
      </c>
      <c r="I4333" s="55" t="s">
        <v>2983</v>
      </c>
      <c r="J4333" s="63" t="s">
        <v>118</v>
      </c>
      <c r="K4333" s="64" t="s">
        <v>2216</v>
      </c>
      <c r="L4333" s="31" t="s">
        <v>2990</v>
      </c>
    </row>
    <row r="4334" spans="1:12" ht="15" customHeight="1" x14ac:dyDescent="0.25">
      <c r="A4334" s="34">
        <v>43083</v>
      </c>
      <c r="B4334" s="33" t="s">
        <v>3005</v>
      </c>
      <c r="C4334" s="157">
        <v>51</v>
      </c>
      <c r="D4334" s="35" t="s">
        <v>1374</v>
      </c>
      <c r="E4334" s="47" t="s">
        <v>1012</v>
      </c>
      <c r="F4334" s="200">
        <v>83</v>
      </c>
      <c r="G4334" s="40">
        <v>3260</v>
      </c>
      <c r="H4334" s="40" t="s">
        <v>653</v>
      </c>
      <c r="I4334" s="55" t="s">
        <v>2983</v>
      </c>
      <c r="J4334" s="63" t="s">
        <v>118</v>
      </c>
      <c r="K4334" s="64" t="s">
        <v>2216</v>
      </c>
      <c r="L4334" s="31" t="s">
        <v>2990</v>
      </c>
    </row>
    <row r="4335" spans="1:12" ht="15" customHeight="1" x14ac:dyDescent="0.25">
      <c r="A4335" s="34">
        <v>43083</v>
      </c>
      <c r="B4335" s="33" t="s">
        <v>3005</v>
      </c>
      <c r="C4335" s="157">
        <v>51</v>
      </c>
      <c r="D4335" s="35" t="s">
        <v>1374</v>
      </c>
      <c r="E4335" s="47" t="s">
        <v>1012</v>
      </c>
      <c r="F4335" s="200">
        <v>680.5</v>
      </c>
      <c r="G4335" s="40">
        <v>4474</v>
      </c>
      <c r="H4335" s="40" t="s">
        <v>745</v>
      </c>
      <c r="I4335" s="55" t="s">
        <v>2983</v>
      </c>
      <c r="J4335" s="63" t="s">
        <v>118</v>
      </c>
      <c r="K4335" s="64" t="s">
        <v>2216</v>
      </c>
      <c r="L4335" s="31" t="s">
        <v>2990</v>
      </c>
    </row>
    <row r="4336" spans="1:12" ht="15" customHeight="1" x14ac:dyDescent="0.25">
      <c r="A4336" s="34">
        <v>43085</v>
      </c>
      <c r="B4336" s="33" t="s">
        <v>3005</v>
      </c>
      <c r="C4336" s="157">
        <v>52</v>
      </c>
      <c r="D4336" s="35" t="s">
        <v>1656</v>
      </c>
      <c r="E4336" s="47" t="s">
        <v>1681</v>
      </c>
      <c r="F4336" s="200">
        <v>5900</v>
      </c>
      <c r="G4336" s="40"/>
      <c r="H4336" s="40"/>
      <c r="I4336" s="55" t="s">
        <v>2983</v>
      </c>
      <c r="J4336" s="63" t="s">
        <v>118</v>
      </c>
      <c r="K4336" s="64" t="s">
        <v>2216</v>
      </c>
      <c r="L4336" s="31" t="s">
        <v>2990</v>
      </c>
    </row>
    <row r="4337" spans="1:12" ht="15" customHeight="1" x14ac:dyDescent="0.25">
      <c r="A4337" s="34">
        <v>43085</v>
      </c>
      <c r="B4337" s="33" t="s">
        <v>3005</v>
      </c>
      <c r="C4337" s="157">
        <v>52</v>
      </c>
      <c r="D4337" s="35" t="s">
        <v>1656</v>
      </c>
      <c r="E4337" s="47" t="s">
        <v>1681</v>
      </c>
      <c r="F4337" s="200">
        <v>5420</v>
      </c>
      <c r="G4337" s="40"/>
      <c r="H4337" s="40"/>
      <c r="I4337" s="55" t="s">
        <v>2983</v>
      </c>
      <c r="J4337" s="63" t="s">
        <v>118</v>
      </c>
      <c r="K4337" s="64" t="s">
        <v>2216</v>
      </c>
      <c r="L4337" s="31" t="s">
        <v>2990</v>
      </c>
    </row>
    <row r="4338" spans="1:12" ht="15" customHeight="1" x14ac:dyDescent="0.25">
      <c r="A4338" s="34">
        <v>43085</v>
      </c>
      <c r="B4338" s="33" t="s">
        <v>3005</v>
      </c>
      <c r="C4338" s="157">
        <v>52</v>
      </c>
      <c r="D4338" s="35" t="s">
        <v>1682</v>
      </c>
      <c r="E4338" s="47" t="s">
        <v>1681</v>
      </c>
      <c r="F4338" s="200">
        <v>540</v>
      </c>
      <c r="G4338" s="40"/>
      <c r="H4338" s="40"/>
      <c r="I4338" s="55" t="s">
        <v>2983</v>
      </c>
      <c r="J4338" s="63" t="s">
        <v>118</v>
      </c>
      <c r="K4338" s="64" t="s">
        <v>2216</v>
      </c>
      <c r="L4338" s="31" t="s">
        <v>2990</v>
      </c>
    </row>
    <row r="4339" spans="1:12" ht="15" customHeight="1" x14ac:dyDescent="0.25">
      <c r="A4339" s="34">
        <v>43085</v>
      </c>
      <c r="B4339" s="33" t="s">
        <v>3005</v>
      </c>
      <c r="C4339" s="157">
        <v>52</v>
      </c>
      <c r="D4339" s="35" t="s">
        <v>1682</v>
      </c>
      <c r="E4339" s="47" t="s">
        <v>1681</v>
      </c>
      <c r="F4339" s="200">
        <v>2500</v>
      </c>
      <c r="G4339" s="40"/>
      <c r="H4339" s="40"/>
      <c r="I4339" s="55" t="s">
        <v>2983</v>
      </c>
      <c r="J4339" s="63" t="s">
        <v>118</v>
      </c>
      <c r="K4339" s="64" t="s">
        <v>2216</v>
      </c>
      <c r="L4339" s="31" t="s">
        <v>2990</v>
      </c>
    </row>
    <row r="4340" spans="1:12" ht="15" customHeight="1" x14ac:dyDescent="0.25">
      <c r="A4340" s="34">
        <v>43085</v>
      </c>
      <c r="B4340" s="33" t="s">
        <v>3005</v>
      </c>
      <c r="C4340" s="157">
        <v>52</v>
      </c>
      <c r="D4340" s="35" t="s">
        <v>1682</v>
      </c>
      <c r="E4340" s="47" t="s">
        <v>1681</v>
      </c>
      <c r="F4340" s="200">
        <v>1415</v>
      </c>
      <c r="G4340" s="40"/>
      <c r="H4340" s="40"/>
      <c r="I4340" s="55" t="s">
        <v>2983</v>
      </c>
      <c r="J4340" s="63" t="s">
        <v>118</v>
      </c>
      <c r="K4340" s="64" t="s">
        <v>2216</v>
      </c>
      <c r="L4340" s="31" t="s">
        <v>2990</v>
      </c>
    </row>
    <row r="4341" spans="1:12" ht="15" customHeight="1" x14ac:dyDescent="0.25">
      <c r="A4341" s="34">
        <v>43086</v>
      </c>
      <c r="B4341" s="33" t="s">
        <v>3005</v>
      </c>
      <c r="C4341" s="157">
        <v>11</v>
      </c>
      <c r="D4341" s="35" t="s">
        <v>1692</v>
      </c>
      <c r="E4341" s="50" t="s">
        <v>1693</v>
      </c>
      <c r="F4341" s="200">
        <v>272</v>
      </c>
      <c r="G4341" s="40" t="s">
        <v>71</v>
      </c>
      <c r="H4341" s="40" t="s">
        <v>71</v>
      </c>
      <c r="I4341" s="55" t="s">
        <v>2983</v>
      </c>
      <c r="J4341" s="63" t="s">
        <v>142</v>
      </c>
      <c r="K4341" s="58" t="s">
        <v>2977</v>
      </c>
      <c r="L4341" s="31" t="s">
        <v>2989</v>
      </c>
    </row>
    <row r="4342" spans="1:12" ht="15" customHeight="1" x14ac:dyDescent="0.25">
      <c r="A4342" s="34">
        <v>43086</v>
      </c>
      <c r="B4342" s="33" t="s">
        <v>3005</v>
      </c>
      <c r="C4342" s="157">
        <v>23</v>
      </c>
      <c r="D4342" s="35" t="s">
        <v>1243</v>
      </c>
      <c r="E4342" s="47" t="s">
        <v>1694</v>
      </c>
      <c r="F4342" s="200">
        <v>40</v>
      </c>
      <c r="G4342" s="40" t="s">
        <v>71</v>
      </c>
      <c r="H4342" s="40" t="s">
        <v>71</v>
      </c>
      <c r="I4342" s="55" t="s">
        <v>2983</v>
      </c>
      <c r="J4342" s="63" t="s">
        <v>142</v>
      </c>
      <c r="K4342" s="58" t="s">
        <v>2977</v>
      </c>
      <c r="L4342" s="31" t="s">
        <v>2989</v>
      </c>
    </row>
    <row r="4343" spans="1:12" ht="15" customHeight="1" x14ac:dyDescent="0.25">
      <c r="A4343" s="34">
        <v>43086</v>
      </c>
      <c r="B4343" s="33" t="s">
        <v>3005</v>
      </c>
      <c r="C4343" s="157">
        <v>23</v>
      </c>
      <c r="D4343" s="35" t="s">
        <v>1695</v>
      </c>
      <c r="E4343" s="47" t="s">
        <v>440</v>
      </c>
      <c r="F4343" s="200">
        <v>155</v>
      </c>
      <c r="G4343" s="40" t="s">
        <v>71</v>
      </c>
      <c r="H4343" s="40" t="s">
        <v>71</v>
      </c>
      <c r="I4343" s="55" t="s">
        <v>2983</v>
      </c>
      <c r="J4343" s="63" t="s">
        <v>142</v>
      </c>
      <c r="K4343" s="58" t="s">
        <v>2979</v>
      </c>
      <c r="L4343" s="31" t="s">
        <v>2979</v>
      </c>
    </row>
    <row r="4344" spans="1:12" ht="15" customHeight="1" x14ac:dyDescent="0.25">
      <c r="A4344" s="34">
        <v>43086</v>
      </c>
      <c r="B4344" s="33" t="s">
        <v>3005</v>
      </c>
      <c r="C4344" s="157">
        <v>23</v>
      </c>
      <c r="D4344" s="35" t="s">
        <v>1431</v>
      </c>
      <c r="E4344" s="47" t="s">
        <v>1696</v>
      </c>
      <c r="F4344" s="200">
        <v>428</v>
      </c>
      <c r="G4344" s="40" t="s">
        <v>71</v>
      </c>
      <c r="H4344" s="40" t="s">
        <v>71</v>
      </c>
      <c r="I4344" s="55" t="s">
        <v>2983</v>
      </c>
      <c r="J4344" s="63" t="s">
        <v>142</v>
      </c>
      <c r="K4344" s="58" t="s">
        <v>2973</v>
      </c>
      <c r="L4344" s="31" t="s">
        <v>2973</v>
      </c>
    </row>
    <row r="4345" spans="1:12" ht="15" customHeight="1" x14ac:dyDescent="0.25">
      <c r="A4345" s="131">
        <v>43086</v>
      </c>
      <c r="B4345" s="144" t="s">
        <v>3005</v>
      </c>
      <c r="C4345" s="158">
        <v>26</v>
      </c>
      <c r="D4345" s="133"/>
      <c r="E4345" s="136" t="s">
        <v>3262</v>
      </c>
      <c r="F4345" s="203">
        <v>5000</v>
      </c>
      <c r="G4345" s="134"/>
      <c r="H4345" s="134"/>
      <c r="I4345" s="141" t="s">
        <v>2983</v>
      </c>
      <c r="J4345" s="141" t="s">
        <v>142</v>
      </c>
      <c r="K4345" s="135" t="s">
        <v>2989</v>
      </c>
      <c r="L4345" s="135"/>
    </row>
    <row r="4346" spans="1:12" ht="15" customHeight="1" x14ac:dyDescent="0.25">
      <c r="A4346" s="131">
        <v>43086</v>
      </c>
      <c r="B4346" s="144" t="s">
        <v>3005</v>
      </c>
      <c r="C4346" s="158">
        <v>27</v>
      </c>
      <c r="D4346" s="133"/>
      <c r="E4346" s="136" t="s">
        <v>3251</v>
      </c>
      <c r="F4346" s="203">
        <f>110+325</f>
        <v>435</v>
      </c>
      <c r="G4346" s="134"/>
      <c r="H4346" s="134"/>
      <c r="I4346" s="141" t="s">
        <v>2983</v>
      </c>
      <c r="J4346" s="141" t="s">
        <v>142</v>
      </c>
      <c r="K4346" s="135" t="s">
        <v>2989</v>
      </c>
      <c r="L4346" s="135"/>
    </row>
    <row r="4347" spans="1:12" ht="15" customHeight="1" x14ac:dyDescent="0.25">
      <c r="A4347" s="131">
        <v>43086</v>
      </c>
      <c r="B4347" s="144" t="s">
        <v>3005</v>
      </c>
      <c r="C4347" s="158">
        <v>28</v>
      </c>
      <c r="D4347" s="133"/>
      <c r="E4347" s="136" t="s">
        <v>2976</v>
      </c>
      <c r="F4347" s="203">
        <v>44</v>
      </c>
      <c r="G4347" s="134"/>
      <c r="H4347" s="134"/>
      <c r="I4347" s="141" t="s">
        <v>2983</v>
      </c>
      <c r="J4347" s="141" t="s">
        <v>142</v>
      </c>
      <c r="K4347" s="31" t="s">
        <v>2989</v>
      </c>
      <c r="L4347" s="135"/>
    </row>
    <row r="4348" spans="1:12" ht="15" customHeight="1" x14ac:dyDescent="0.25">
      <c r="A4348" s="34">
        <v>43086</v>
      </c>
      <c r="B4348" s="33" t="s">
        <v>3005</v>
      </c>
      <c r="C4348" s="157">
        <v>53</v>
      </c>
      <c r="D4348" s="35" t="s">
        <v>1684</v>
      </c>
      <c r="E4348" s="39" t="s">
        <v>1685</v>
      </c>
      <c r="F4348" s="200">
        <v>400</v>
      </c>
      <c r="G4348" s="48">
        <v>1601</v>
      </c>
      <c r="H4348" s="48" t="s">
        <v>1513</v>
      </c>
      <c r="I4348" s="55" t="s">
        <v>2983</v>
      </c>
      <c r="J4348" s="63" t="s">
        <v>118</v>
      </c>
      <c r="K4348" s="64" t="s">
        <v>2216</v>
      </c>
      <c r="L4348" s="31" t="s">
        <v>2990</v>
      </c>
    </row>
    <row r="4349" spans="1:12" ht="15" customHeight="1" x14ac:dyDescent="0.25">
      <c r="A4349" s="34">
        <v>43086</v>
      </c>
      <c r="B4349" s="33" t="s">
        <v>3005</v>
      </c>
      <c r="C4349" s="157">
        <v>53</v>
      </c>
      <c r="D4349" s="35" t="s">
        <v>1684</v>
      </c>
      <c r="E4349" s="39" t="s">
        <v>1685</v>
      </c>
      <c r="F4349" s="200">
        <v>320</v>
      </c>
      <c r="G4349" s="48">
        <v>1601</v>
      </c>
      <c r="H4349" s="48" t="s">
        <v>1513</v>
      </c>
      <c r="I4349" s="55" t="s">
        <v>2983</v>
      </c>
      <c r="J4349" s="63" t="s">
        <v>118</v>
      </c>
      <c r="K4349" s="64" t="s">
        <v>2216</v>
      </c>
      <c r="L4349" s="31" t="s">
        <v>2990</v>
      </c>
    </row>
    <row r="4350" spans="1:12" ht="15" customHeight="1" x14ac:dyDescent="0.25">
      <c r="A4350" s="34">
        <v>43086</v>
      </c>
      <c r="B4350" s="33" t="s">
        <v>3005</v>
      </c>
      <c r="C4350" s="157">
        <v>53</v>
      </c>
      <c r="D4350" s="35" t="s">
        <v>1684</v>
      </c>
      <c r="E4350" s="39" t="s">
        <v>1686</v>
      </c>
      <c r="F4350" s="200">
        <v>660</v>
      </c>
      <c r="G4350" s="48">
        <v>1281</v>
      </c>
      <c r="H4350" s="48" t="s">
        <v>463</v>
      </c>
      <c r="I4350" s="55" t="s">
        <v>2983</v>
      </c>
      <c r="J4350" s="63" t="s">
        <v>118</v>
      </c>
      <c r="K4350" s="64" t="s">
        <v>2216</v>
      </c>
      <c r="L4350" s="31" t="s">
        <v>2990</v>
      </c>
    </row>
    <row r="4351" spans="1:12" ht="15" customHeight="1" x14ac:dyDescent="0.25">
      <c r="A4351" s="34">
        <v>43086</v>
      </c>
      <c r="B4351" s="33" t="s">
        <v>3005</v>
      </c>
      <c r="C4351" s="157">
        <v>53</v>
      </c>
      <c r="D4351" s="35" t="s">
        <v>1684</v>
      </c>
      <c r="E4351" s="39" t="s">
        <v>1686</v>
      </c>
      <c r="F4351" s="200">
        <v>1200</v>
      </c>
      <c r="G4351" s="48">
        <v>2380</v>
      </c>
      <c r="H4351" s="48" t="s">
        <v>1687</v>
      </c>
      <c r="I4351" s="55" t="s">
        <v>2983</v>
      </c>
      <c r="J4351" s="63" t="s">
        <v>118</v>
      </c>
      <c r="K4351" s="64" t="s">
        <v>2216</v>
      </c>
      <c r="L4351" s="31" t="s">
        <v>2990</v>
      </c>
    </row>
    <row r="4352" spans="1:12" ht="15" customHeight="1" x14ac:dyDescent="0.25">
      <c r="A4352" s="34">
        <v>43086</v>
      </c>
      <c r="B4352" s="33" t="s">
        <v>3005</v>
      </c>
      <c r="C4352" s="157">
        <v>54</v>
      </c>
      <c r="D4352" s="35" t="s">
        <v>127</v>
      </c>
      <c r="E4352" s="39" t="s">
        <v>1688</v>
      </c>
      <c r="F4352" s="200">
        <v>1470</v>
      </c>
      <c r="G4352" s="48">
        <v>4439</v>
      </c>
      <c r="H4352" s="48" t="s">
        <v>716</v>
      </c>
      <c r="I4352" s="55" t="s">
        <v>2983</v>
      </c>
      <c r="J4352" s="63" t="s">
        <v>118</v>
      </c>
      <c r="K4352" s="64" t="s">
        <v>2216</v>
      </c>
      <c r="L4352" s="31" t="s">
        <v>2990</v>
      </c>
    </row>
    <row r="4353" spans="1:12" ht="15" customHeight="1" x14ac:dyDescent="0.25">
      <c r="A4353" s="34">
        <v>43086</v>
      </c>
      <c r="B4353" s="33" t="s">
        <v>3005</v>
      </c>
      <c r="C4353" s="157">
        <v>54</v>
      </c>
      <c r="D4353" s="35" t="s">
        <v>127</v>
      </c>
      <c r="E4353" s="39" t="s">
        <v>1163</v>
      </c>
      <c r="F4353" s="200">
        <v>2000</v>
      </c>
      <c r="G4353" s="48">
        <v>4433</v>
      </c>
      <c r="H4353" s="48" t="s">
        <v>1689</v>
      </c>
      <c r="I4353" s="55" t="s">
        <v>2983</v>
      </c>
      <c r="J4353" s="63" t="s">
        <v>118</v>
      </c>
      <c r="K4353" s="64" t="s">
        <v>2216</v>
      </c>
      <c r="L4353" s="31" t="s">
        <v>2990</v>
      </c>
    </row>
    <row r="4354" spans="1:12" ht="15.75" customHeight="1" x14ac:dyDescent="0.25">
      <c r="A4354" s="34">
        <v>43086</v>
      </c>
      <c r="B4354" s="33" t="s">
        <v>3005</v>
      </c>
      <c r="C4354" s="157">
        <v>54</v>
      </c>
      <c r="D4354" s="35" t="s">
        <v>127</v>
      </c>
      <c r="E4354" s="39" t="s">
        <v>1163</v>
      </c>
      <c r="F4354" s="200">
        <v>2000</v>
      </c>
      <c r="G4354" s="48">
        <v>2610</v>
      </c>
      <c r="H4354" s="48" t="s">
        <v>1561</v>
      </c>
      <c r="I4354" s="55" t="s">
        <v>2983</v>
      </c>
      <c r="J4354" s="63" t="s">
        <v>118</v>
      </c>
      <c r="K4354" s="64" t="s">
        <v>2216</v>
      </c>
      <c r="L4354" s="31" t="s">
        <v>2990</v>
      </c>
    </row>
    <row r="4355" spans="1:12" ht="15" customHeight="1" x14ac:dyDescent="0.25">
      <c r="A4355" s="34">
        <v>43086</v>
      </c>
      <c r="B4355" s="33" t="s">
        <v>3005</v>
      </c>
      <c r="C4355" s="157">
        <v>54</v>
      </c>
      <c r="D4355" s="35" t="s">
        <v>127</v>
      </c>
      <c r="E4355" s="39" t="s">
        <v>1690</v>
      </c>
      <c r="F4355" s="200">
        <v>5095</v>
      </c>
      <c r="G4355" s="48">
        <v>691</v>
      </c>
      <c r="H4355" s="48" t="s">
        <v>1691</v>
      </c>
      <c r="I4355" s="55" t="s">
        <v>2983</v>
      </c>
      <c r="J4355" s="63" t="s">
        <v>118</v>
      </c>
      <c r="K4355" s="64" t="s">
        <v>2216</v>
      </c>
      <c r="L4355" s="31" t="s">
        <v>2990</v>
      </c>
    </row>
    <row r="4356" spans="1:12" ht="15" customHeight="1" x14ac:dyDescent="0.25">
      <c r="A4356" s="34">
        <v>43086</v>
      </c>
      <c r="B4356" s="33" t="s">
        <v>3005</v>
      </c>
      <c r="C4356" s="157">
        <v>55</v>
      </c>
      <c r="D4356" s="35" t="s">
        <v>1251</v>
      </c>
      <c r="E4356" s="47" t="s">
        <v>117</v>
      </c>
      <c r="F4356" s="200">
        <v>5870</v>
      </c>
      <c r="G4356" s="40"/>
      <c r="H4356" s="40"/>
      <c r="I4356" s="55" t="s">
        <v>2983</v>
      </c>
      <c r="J4356" s="63" t="s">
        <v>118</v>
      </c>
      <c r="K4356" s="64" t="s">
        <v>2216</v>
      </c>
      <c r="L4356" s="31" t="s">
        <v>2990</v>
      </c>
    </row>
    <row r="4357" spans="1:12" ht="15" customHeight="1" x14ac:dyDescent="0.25">
      <c r="A4357" s="34">
        <v>43086</v>
      </c>
      <c r="B4357" s="33" t="s">
        <v>3005</v>
      </c>
      <c r="C4357" s="157">
        <v>55</v>
      </c>
      <c r="D4357" s="35" t="s">
        <v>1251</v>
      </c>
      <c r="E4357" s="47" t="s">
        <v>117</v>
      </c>
      <c r="F4357" s="200">
        <v>18357.75</v>
      </c>
      <c r="G4357" s="40"/>
      <c r="H4357" s="40"/>
      <c r="I4357" s="55" t="s">
        <v>2983</v>
      </c>
      <c r="J4357" s="63" t="s">
        <v>118</v>
      </c>
      <c r="K4357" s="64" t="s">
        <v>2216</v>
      </c>
      <c r="L4357" s="31" t="s">
        <v>2990</v>
      </c>
    </row>
    <row r="4358" spans="1:12" ht="15" customHeight="1" x14ac:dyDescent="0.25">
      <c r="A4358" s="34">
        <v>43087</v>
      </c>
      <c r="B4358" s="33" t="s">
        <v>3005</v>
      </c>
      <c r="C4358" s="157">
        <v>56</v>
      </c>
      <c r="D4358" s="35" t="s">
        <v>682</v>
      </c>
      <c r="E4358" s="39" t="s">
        <v>1697</v>
      </c>
      <c r="F4358" s="200">
        <v>5950</v>
      </c>
      <c r="G4358" s="40"/>
      <c r="H4358" s="40"/>
      <c r="I4358" s="55" t="s">
        <v>2983</v>
      </c>
      <c r="J4358" s="63" t="s">
        <v>118</v>
      </c>
      <c r="K4358" s="64" t="s">
        <v>2216</v>
      </c>
      <c r="L4358" s="31" t="s">
        <v>2990</v>
      </c>
    </row>
    <row r="4359" spans="1:12" ht="15" customHeight="1" x14ac:dyDescent="0.25">
      <c r="A4359" s="34">
        <v>43087</v>
      </c>
      <c r="B4359" s="33" t="s">
        <v>3005</v>
      </c>
      <c r="C4359" s="157">
        <v>56</v>
      </c>
      <c r="D4359" s="35" t="s">
        <v>682</v>
      </c>
      <c r="E4359" s="39" t="s">
        <v>1698</v>
      </c>
      <c r="F4359" s="200">
        <v>1067</v>
      </c>
      <c r="G4359" s="40"/>
      <c r="H4359" s="40"/>
      <c r="I4359" s="55" t="s">
        <v>2983</v>
      </c>
      <c r="J4359" s="63" t="s">
        <v>118</v>
      </c>
      <c r="K4359" s="64" t="s">
        <v>2216</v>
      </c>
      <c r="L4359" s="31" t="s">
        <v>2990</v>
      </c>
    </row>
    <row r="4360" spans="1:12" ht="15" customHeight="1" x14ac:dyDescent="0.25">
      <c r="A4360" s="34">
        <v>43087</v>
      </c>
      <c r="B4360" s="33" t="s">
        <v>3005</v>
      </c>
      <c r="C4360" s="157">
        <v>57</v>
      </c>
      <c r="D4360" s="35" t="s">
        <v>91</v>
      </c>
      <c r="E4360" s="47" t="s">
        <v>1012</v>
      </c>
      <c r="F4360" s="200">
        <v>203</v>
      </c>
      <c r="G4360" s="40">
        <v>4396</v>
      </c>
      <c r="H4360" s="40" t="s">
        <v>1132</v>
      </c>
      <c r="I4360" s="55" t="s">
        <v>2983</v>
      </c>
      <c r="J4360" s="63" t="s">
        <v>118</v>
      </c>
      <c r="K4360" s="64" t="s">
        <v>2216</v>
      </c>
      <c r="L4360" s="31" t="s">
        <v>2990</v>
      </c>
    </row>
    <row r="4361" spans="1:12" ht="15" customHeight="1" x14ac:dyDescent="0.25">
      <c r="A4361" s="34">
        <v>43087</v>
      </c>
      <c r="B4361" s="33" t="s">
        <v>3005</v>
      </c>
      <c r="C4361" s="157">
        <v>57</v>
      </c>
      <c r="D4361" s="35" t="s">
        <v>91</v>
      </c>
      <c r="E4361" s="47" t="s">
        <v>1012</v>
      </c>
      <c r="F4361" s="200">
        <v>1087</v>
      </c>
      <c r="G4361" s="40"/>
      <c r="H4361" s="40"/>
      <c r="I4361" s="55" t="s">
        <v>2983</v>
      </c>
      <c r="J4361" s="63" t="s">
        <v>118</v>
      </c>
      <c r="K4361" s="64" t="s">
        <v>2216</v>
      </c>
      <c r="L4361" s="31" t="s">
        <v>2990</v>
      </c>
    </row>
    <row r="4362" spans="1:12" ht="15" customHeight="1" x14ac:dyDescent="0.25">
      <c r="A4362" s="34">
        <v>43087</v>
      </c>
      <c r="B4362" s="33" t="s">
        <v>3005</v>
      </c>
      <c r="C4362" s="157">
        <v>57</v>
      </c>
      <c r="D4362" s="35" t="s">
        <v>1598</v>
      </c>
      <c r="E4362" s="47" t="s">
        <v>117</v>
      </c>
      <c r="F4362" s="200">
        <v>2487.5</v>
      </c>
      <c r="G4362" s="40"/>
      <c r="H4362" s="40"/>
      <c r="I4362" s="55" t="s">
        <v>2983</v>
      </c>
      <c r="J4362" s="63" t="s">
        <v>118</v>
      </c>
      <c r="K4362" s="64" t="s">
        <v>2216</v>
      </c>
      <c r="L4362" s="31" t="s">
        <v>2990</v>
      </c>
    </row>
    <row r="4363" spans="1:12" ht="15" customHeight="1" x14ac:dyDescent="0.25">
      <c r="A4363" s="34">
        <v>43087</v>
      </c>
      <c r="B4363" s="33" t="s">
        <v>3005</v>
      </c>
      <c r="C4363" s="157">
        <v>57</v>
      </c>
      <c r="D4363" s="35" t="s">
        <v>1598</v>
      </c>
      <c r="E4363" s="47" t="s">
        <v>117</v>
      </c>
      <c r="F4363" s="200">
        <v>582.5</v>
      </c>
      <c r="G4363" s="40"/>
      <c r="H4363" s="40"/>
      <c r="I4363" s="55" t="s">
        <v>2983</v>
      </c>
      <c r="J4363" s="63" t="s">
        <v>118</v>
      </c>
      <c r="K4363" s="64" t="s">
        <v>2216</v>
      </c>
      <c r="L4363" s="31" t="s">
        <v>2990</v>
      </c>
    </row>
    <row r="4364" spans="1:12" ht="15" customHeight="1" x14ac:dyDescent="0.25">
      <c r="A4364" s="34">
        <v>43087</v>
      </c>
      <c r="B4364" s="33" t="s">
        <v>3005</v>
      </c>
      <c r="C4364" s="157">
        <v>57</v>
      </c>
      <c r="D4364" s="35" t="s">
        <v>1234</v>
      </c>
      <c r="E4364" s="47" t="s">
        <v>117</v>
      </c>
      <c r="F4364" s="200">
        <v>1620</v>
      </c>
      <c r="G4364" s="40"/>
      <c r="H4364" s="40"/>
      <c r="I4364" s="55" t="s">
        <v>2983</v>
      </c>
      <c r="J4364" s="63" t="s">
        <v>118</v>
      </c>
      <c r="K4364" s="64" t="s">
        <v>2216</v>
      </c>
      <c r="L4364" s="31" t="s">
        <v>2990</v>
      </c>
    </row>
    <row r="4365" spans="1:12" ht="15" customHeight="1" x14ac:dyDescent="0.25">
      <c r="A4365" s="34">
        <v>43088</v>
      </c>
      <c r="B4365" s="33" t="s">
        <v>3005</v>
      </c>
      <c r="C4365" s="157">
        <v>12</v>
      </c>
      <c r="D4365" s="35" t="s">
        <v>738</v>
      </c>
      <c r="E4365" s="39" t="s">
        <v>1707</v>
      </c>
      <c r="F4365" s="200">
        <v>458</v>
      </c>
      <c r="G4365" s="40" t="s">
        <v>71</v>
      </c>
      <c r="H4365" s="40" t="s">
        <v>71</v>
      </c>
      <c r="I4365" s="55" t="s">
        <v>2983</v>
      </c>
      <c r="J4365" s="63" t="s">
        <v>142</v>
      </c>
      <c r="K4365" s="31" t="s">
        <v>2989</v>
      </c>
      <c r="L4365" s="31" t="s">
        <v>2989</v>
      </c>
    </row>
    <row r="4366" spans="1:12" ht="15" customHeight="1" x14ac:dyDescent="0.25">
      <c r="A4366" s="34">
        <v>43088</v>
      </c>
      <c r="B4366" s="33" t="s">
        <v>3005</v>
      </c>
      <c r="C4366" s="157">
        <v>13</v>
      </c>
      <c r="D4366" s="35" t="s">
        <v>271</v>
      </c>
      <c r="E4366" s="47" t="s">
        <v>1699</v>
      </c>
      <c r="F4366" s="200">
        <v>102</v>
      </c>
      <c r="G4366" s="40" t="s">
        <v>71</v>
      </c>
      <c r="H4366" s="40" t="s">
        <v>71</v>
      </c>
      <c r="I4366" s="55" t="s">
        <v>2983</v>
      </c>
      <c r="J4366" s="63" t="s">
        <v>142</v>
      </c>
      <c r="K4366" s="31" t="s">
        <v>2989</v>
      </c>
      <c r="L4366" s="31" t="s">
        <v>2989</v>
      </c>
    </row>
    <row r="4367" spans="1:12" ht="15" customHeight="1" x14ac:dyDescent="0.25">
      <c r="A4367" s="34">
        <v>43088</v>
      </c>
      <c r="B4367" s="33" t="s">
        <v>3005</v>
      </c>
      <c r="C4367" s="157">
        <v>58</v>
      </c>
      <c r="D4367" s="35" t="s">
        <v>1702</v>
      </c>
      <c r="E4367" s="39" t="s">
        <v>1703</v>
      </c>
      <c r="F4367" s="200">
        <v>660</v>
      </c>
      <c r="G4367" s="48">
        <v>4038</v>
      </c>
      <c r="H4367" s="48" t="s">
        <v>196</v>
      </c>
      <c r="I4367" s="55" t="s">
        <v>2983</v>
      </c>
      <c r="J4367" s="63" t="s">
        <v>118</v>
      </c>
      <c r="K4367" s="64" t="s">
        <v>2216</v>
      </c>
      <c r="L4367" s="31" t="s">
        <v>2990</v>
      </c>
    </row>
    <row r="4368" spans="1:12" ht="15" customHeight="1" x14ac:dyDescent="0.25">
      <c r="A4368" s="34">
        <v>43088</v>
      </c>
      <c r="B4368" s="33" t="s">
        <v>3005</v>
      </c>
      <c r="C4368" s="157">
        <v>59</v>
      </c>
      <c r="D4368" s="35" t="s">
        <v>682</v>
      </c>
      <c r="E4368" s="39" t="s">
        <v>1704</v>
      </c>
      <c r="F4368" s="200">
        <v>16000</v>
      </c>
      <c r="G4368" s="48">
        <v>2958</v>
      </c>
      <c r="H4368" s="48" t="s">
        <v>129</v>
      </c>
      <c r="I4368" s="55" t="s">
        <v>2983</v>
      </c>
      <c r="J4368" s="63" t="s">
        <v>118</v>
      </c>
      <c r="K4368" s="64" t="s">
        <v>2216</v>
      </c>
      <c r="L4368" s="31" t="s">
        <v>2990</v>
      </c>
    </row>
    <row r="4369" spans="1:12" ht="15" customHeight="1" x14ac:dyDescent="0.25">
      <c r="A4369" s="34">
        <v>43088</v>
      </c>
      <c r="B4369" s="33" t="s">
        <v>3005</v>
      </c>
      <c r="C4369" s="157">
        <v>60</v>
      </c>
      <c r="D4369" s="35" t="s">
        <v>682</v>
      </c>
      <c r="E4369" s="47" t="s">
        <v>619</v>
      </c>
      <c r="F4369" s="200">
        <v>282</v>
      </c>
      <c r="G4369" s="48">
        <v>3775</v>
      </c>
      <c r="H4369" s="48" t="s">
        <v>1033</v>
      </c>
      <c r="I4369" s="55" t="s">
        <v>2983</v>
      </c>
      <c r="J4369" s="63" t="s">
        <v>118</v>
      </c>
      <c r="K4369" s="64" t="s">
        <v>2216</v>
      </c>
      <c r="L4369" s="31" t="s">
        <v>2990</v>
      </c>
    </row>
    <row r="4370" spans="1:12" ht="15" customHeight="1" x14ac:dyDescent="0.25">
      <c r="A4370" s="34">
        <v>43088</v>
      </c>
      <c r="B4370" s="33" t="s">
        <v>3005</v>
      </c>
      <c r="C4370" s="157">
        <v>61</v>
      </c>
      <c r="D4370" s="35" t="s">
        <v>127</v>
      </c>
      <c r="E4370" s="39" t="s">
        <v>1705</v>
      </c>
      <c r="F4370" s="200">
        <v>2000</v>
      </c>
      <c r="G4370" s="48">
        <v>5168</v>
      </c>
      <c r="H4370" s="48" t="s">
        <v>1632</v>
      </c>
      <c r="I4370" s="55" t="s">
        <v>2983</v>
      </c>
      <c r="J4370" s="63" t="s">
        <v>118</v>
      </c>
      <c r="K4370" s="64" t="s">
        <v>2216</v>
      </c>
      <c r="L4370" s="31" t="s">
        <v>2990</v>
      </c>
    </row>
    <row r="4371" spans="1:12" ht="15" customHeight="1" x14ac:dyDescent="0.25">
      <c r="A4371" s="34">
        <v>43088</v>
      </c>
      <c r="B4371" s="33" t="s">
        <v>3005</v>
      </c>
      <c r="C4371" s="157">
        <v>61</v>
      </c>
      <c r="D4371" s="35" t="s">
        <v>127</v>
      </c>
      <c r="E4371" s="39" t="s">
        <v>702</v>
      </c>
      <c r="F4371" s="200">
        <v>300</v>
      </c>
      <c r="G4371" s="48">
        <v>1803</v>
      </c>
      <c r="H4371" s="48" t="s">
        <v>519</v>
      </c>
      <c r="I4371" s="55" t="s">
        <v>2983</v>
      </c>
      <c r="J4371" s="63" t="s">
        <v>118</v>
      </c>
      <c r="K4371" s="58" t="s">
        <v>10</v>
      </c>
      <c r="L4371" s="31" t="s">
        <v>10</v>
      </c>
    </row>
    <row r="4372" spans="1:12" ht="15" customHeight="1" x14ac:dyDescent="0.25">
      <c r="A4372" s="34">
        <v>43088</v>
      </c>
      <c r="B4372" s="33" t="s">
        <v>3005</v>
      </c>
      <c r="C4372" s="157">
        <v>62</v>
      </c>
      <c r="D4372" s="35" t="s">
        <v>209</v>
      </c>
      <c r="E4372" s="47" t="s">
        <v>117</v>
      </c>
      <c r="F4372" s="200">
        <v>8955</v>
      </c>
      <c r="G4372" s="40"/>
      <c r="H4372" s="40"/>
      <c r="I4372" s="55" t="s">
        <v>2983</v>
      </c>
      <c r="J4372" s="63" t="s">
        <v>118</v>
      </c>
      <c r="K4372" s="64" t="s">
        <v>2216</v>
      </c>
      <c r="L4372" s="31" t="s">
        <v>2990</v>
      </c>
    </row>
    <row r="4373" spans="1:12" ht="15" customHeight="1" x14ac:dyDescent="0.25">
      <c r="A4373" s="34">
        <v>43088</v>
      </c>
      <c r="B4373" s="33" t="s">
        <v>3005</v>
      </c>
      <c r="C4373" s="157">
        <v>62</v>
      </c>
      <c r="D4373" s="35" t="s">
        <v>209</v>
      </c>
      <c r="E4373" s="47" t="s">
        <v>117</v>
      </c>
      <c r="F4373" s="200">
        <v>6120</v>
      </c>
      <c r="G4373" s="40"/>
      <c r="H4373" s="40"/>
      <c r="I4373" s="55" t="s">
        <v>2983</v>
      </c>
      <c r="J4373" s="63" t="s">
        <v>118</v>
      </c>
      <c r="K4373" s="64" t="s">
        <v>2216</v>
      </c>
      <c r="L4373" s="31" t="s">
        <v>2990</v>
      </c>
    </row>
    <row r="4374" spans="1:12" ht="15" customHeight="1" x14ac:dyDescent="0.25">
      <c r="A4374" s="34">
        <v>43088</v>
      </c>
      <c r="B4374" s="33" t="s">
        <v>3005</v>
      </c>
      <c r="C4374" s="157">
        <v>63</v>
      </c>
      <c r="D4374" s="35" t="s">
        <v>1700</v>
      </c>
      <c r="E4374" s="47" t="s">
        <v>1701</v>
      </c>
      <c r="F4374" s="200">
        <v>600</v>
      </c>
      <c r="G4374" s="40">
        <v>1828</v>
      </c>
      <c r="H4374" s="40" t="s">
        <v>1522</v>
      </c>
      <c r="I4374" s="55" t="s">
        <v>2983</v>
      </c>
      <c r="J4374" s="63" t="s">
        <v>118</v>
      </c>
      <c r="K4374" s="58" t="s">
        <v>10</v>
      </c>
      <c r="L4374" s="31" t="s">
        <v>10</v>
      </c>
    </row>
    <row r="4375" spans="1:12" ht="15" customHeight="1" x14ac:dyDescent="0.25">
      <c r="A4375" s="34">
        <v>43088</v>
      </c>
      <c r="B4375" s="33" t="s">
        <v>3005</v>
      </c>
      <c r="C4375" s="157">
        <v>63</v>
      </c>
      <c r="D4375" s="35" t="s">
        <v>1706</v>
      </c>
      <c r="E4375" s="47" t="s">
        <v>117</v>
      </c>
      <c r="F4375" s="200">
        <v>9950</v>
      </c>
      <c r="G4375" s="40"/>
      <c r="H4375" s="40"/>
      <c r="I4375" s="55" t="s">
        <v>2983</v>
      </c>
      <c r="J4375" s="63" t="s">
        <v>118</v>
      </c>
      <c r="K4375" s="64" t="s">
        <v>2216</v>
      </c>
      <c r="L4375" s="31" t="s">
        <v>2990</v>
      </c>
    </row>
    <row r="4376" spans="1:12" ht="15" customHeight="1" x14ac:dyDescent="0.25">
      <c r="A4376" s="34">
        <v>43088</v>
      </c>
      <c r="B4376" s="33" t="s">
        <v>3005</v>
      </c>
      <c r="C4376" s="157">
        <v>63</v>
      </c>
      <c r="D4376" s="35" t="s">
        <v>625</v>
      </c>
      <c r="E4376" s="47" t="s">
        <v>1012</v>
      </c>
      <c r="F4376" s="200">
        <v>55.75</v>
      </c>
      <c r="G4376" s="40">
        <v>2169</v>
      </c>
      <c r="H4376" s="40" t="s">
        <v>353</v>
      </c>
      <c r="I4376" s="55" t="s">
        <v>2983</v>
      </c>
      <c r="J4376" s="63" t="s">
        <v>118</v>
      </c>
      <c r="K4376" s="64" t="s">
        <v>2216</v>
      </c>
      <c r="L4376" s="31" t="s">
        <v>2990</v>
      </c>
    </row>
    <row r="4377" spans="1:12" ht="15" customHeight="1" x14ac:dyDescent="0.25">
      <c r="A4377" s="34">
        <v>43088</v>
      </c>
      <c r="B4377" s="33" t="s">
        <v>3005</v>
      </c>
      <c r="C4377" s="157">
        <v>63</v>
      </c>
      <c r="D4377" s="35" t="s">
        <v>625</v>
      </c>
      <c r="E4377" s="47" t="s">
        <v>1012</v>
      </c>
      <c r="F4377" s="200">
        <v>65</v>
      </c>
      <c r="G4377" s="40">
        <v>2169</v>
      </c>
      <c r="H4377" s="40" t="s">
        <v>353</v>
      </c>
      <c r="I4377" s="55" t="s">
        <v>2983</v>
      </c>
      <c r="J4377" s="63" t="s">
        <v>118</v>
      </c>
      <c r="K4377" s="64" t="s">
        <v>2216</v>
      </c>
      <c r="L4377" s="31" t="s">
        <v>2990</v>
      </c>
    </row>
    <row r="4378" spans="1:12" ht="15" customHeight="1" x14ac:dyDescent="0.25">
      <c r="A4378" s="34">
        <v>43088</v>
      </c>
      <c r="B4378" s="33" t="s">
        <v>3005</v>
      </c>
      <c r="C4378" s="157">
        <v>63</v>
      </c>
      <c r="D4378" s="35" t="s">
        <v>625</v>
      </c>
      <c r="E4378" s="47" t="s">
        <v>1012</v>
      </c>
      <c r="F4378" s="200">
        <v>137.25</v>
      </c>
      <c r="G4378" s="40">
        <v>3107</v>
      </c>
      <c r="H4378" s="40" t="s">
        <v>1708</v>
      </c>
      <c r="I4378" s="55" t="s">
        <v>2983</v>
      </c>
      <c r="J4378" s="63" t="s">
        <v>118</v>
      </c>
      <c r="K4378" s="64" t="s">
        <v>2216</v>
      </c>
      <c r="L4378" s="31" t="s">
        <v>2990</v>
      </c>
    </row>
    <row r="4379" spans="1:12" ht="15" customHeight="1" x14ac:dyDescent="0.25">
      <c r="A4379" s="34">
        <v>43088</v>
      </c>
      <c r="B4379" s="33" t="s">
        <v>3005</v>
      </c>
      <c r="C4379" s="157">
        <v>63</v>
      </c>
      <c r="D4379" s="35" t="s">
        <v>625</v>
      </c>
      <c r="E4379" s="47" t="s">
        <v>1012</v>
      </c>
      <c r="F4379" s="200">
        <v>74.25</v>
      </c>
      <c r="G4379" s="40">
        <v>3720</v>
      </c>
      <c r="H4379" s="40" t="s">
        <v>1303</v>
      </c>
      <c r="I4379" s="55" t="s">
        <v>2983</v>
      </c>
      <c r="J4379" s="63" t="s">
        <v>118</v>
      </c>
      <c r="K4379" s="64" t="s">
        <v>2216</v>
      </c>
      <c r="L4379" s="31" t="s">
        <v>2990</v>
      </c>
    </row>
    <row r="4380" spans="1:12" ht="15" customHeight="1" x14ac:dyDescent="0.25">
      <c r="A4380" s="34">
        <v>43088</v>
      </c>
      <c r="B4380" s="33" t="s">
        <v>3005</v>
      </c>
      <c r="C4380" s="157">
        <v>63</v>
      </c>
      <c r="D4380" s="35" t="s">
        <v>625</v>
      </c>
      <c r="E4380" s="47" t="s">
        <v>1012</v>
      </c>
      <c r="F4380" s="200">
        <v>307.25</v>
      </c>
      <c r="G4380" s="40">
        <v>4869</v>
      </c>
      <c r="H4380" s="40" t="s">
        <v>1509</v>
      </c>
      <c r="I4380" s="55" t="s">
        <v>2983</v>
      </c>
      <c r="J4380" s="63" t="s">
        <v>118</v>
      </c>
      <c r="K4380" s="64" t="s">
        <v>2216</v>
      </c>
      <c r="L4380" s="31" t="s">
        <v>2990</v>
      </c>
    </row>
    <row r="4381" spans="1:12" ht="15" customHeight="1" x14ac:dyDescent="0.25">
      <c r="A4381" s="34">
        <v>43088</v>
      </c>
      <c r="B4381" s="33" t="s">
        <v>3005</v>
      </c>
      <c r="C4381" s="157">
        <v>63</v>
      </c>
      <c r="D4381" s="35" t="s">
        <v>625</v>
      </c>
      <c r="E4381" s="47" t="s">
        <v>1012</v>
      </c>
      <c r="F4381" s="200">
        <v>193.5</v>
      </c>
      <c r="G4381" s="40">
        <v>4869</v>
      </c>
      <c r="H4381" s="40"/>
      <c r="I4381" s="55" t="s">
        <v>2983</v>
      </c>
      <c r="J4381" s="63" t="s">
        <v>118</v>
      </c>
      <c r="K4381" s="64" t="s">
        <v>2216</v>
      </c>
      <c r="L4381" s="31" t="s">
        <v>2990</v>
      </c>
    </row>
    <row r="4382" spans="1:12" ht="15" customHeight="1" x14ac:dyDescent="0.25">
      <c r="A4382" s="34">
        <v>43088</v>
      </c>
      <c r="B4382" s="33" t="s">
        <v>3005</v>
      </c>
      <c r="C4382" s="157">
        <v>63</v>
      </c>
      <c r="D4382" s="35" t="s">
        <v>720</v>
      </c>
      <c r="E4382" s="47" t="s">
        <v>117</v>
      </c>
      <c r="F4382" s="200">
        <v>10418</v>
      </c>
      <c r="G4382" s="40"/>
      <c r="H4382" s="40"/>
      <c r="I4382" s="55" t="s">
        <v>2983</v>
      </c>
      <c r="J4382" s="63" t="s">
        <v>118</v>
      </c>
      <c r="K4382" s="64" t="s">
        <v>2216</v>
      </c>
      <c r="L4382" s="31" t="s">
        <v>2990</v>
      </c>
    </row>
    <row r="4383" spans="1:12" ht="15" customHeight="1" x14ac:dyDescent="0.25">
      <c r="A4383" s="131">
        <v>43089</v>
      </c>
      <c r="B4383" s="144" t="s">
        <v>3005</v>
      </c>
      <c r="C4383" s="158">
        <v>29</v>
      </c>
      <c r="D4383" s="133"/>
      <c r="E4383" s="136" t="s">
        <v>3240</v>
      </c>
      <c r="F4383" s="203">
        <v>120</v>
      </c>
      <c r="G4383" s="134"/>
      <c r="H4383" s="134"/>
      <c r="I4383" s="141" t="s">
        <v>2983</v>
      </c>
      <c r="J4383" s="141" t="s">
        <v>142</v>
      </c>
      <c r="K4383" s="135" t="s">
        <v>2989</v>
      </c>
      <c r="L4383" s="135"/>
    </row>
    <row r="4384" spans="1:12" ht="15" customHeight="1" x14ac:dyDescent="0.25">
      <c r="A4384" s="34">
        <v>43089</v>
      </c>
      <c r="B4384" s="33" t="s">
        <v>3005</v>
      </c>
      <c r="C4384" s="157">
        <v>64</v>
      </c>
      <c r="D4384" s="35" t="s">
        <v>127</v>
      </c>
      <c r="E4384" s="47" t="s">
        <v>1709</v>
      </c>
      <c r="F4384" s="200">
        <v>2050</v>
      </c>
      <c r="G4384" s="48">
        <v>3278</v>
      </c>
      <c r="H4384" s="48" t="s">
        <v>581</v>
      </c>
      <c r="I4384" s="55" t="s">
        <v>2983</v>
      </c>
      <c r="J4384" s="63" t="s">
        <v>118</v>
      </c>
      <c r="K4384" s="58" t="s">
        <v>10</v>
      </c>
      <c r="L4384" s="31" t="s">
        <v>10</v>
      </c>
    </row>
    <row r="4385" spans="1:12" ht="15" customHeight="1" x14ac:dyDescent="0.25">
      <c r="A4385" s="34">
        <v>43089</v>
      </c>
      <c r="B4385" s="33" t="s">
        <v>3005</v>
      </c>
      <c r="C4385" s="157">
        <v>64</v>
      </c>
      <c r="D4385" s="35" t="s">
        <v>127</v>
      </c>
      <c r="E4385" s="47" t="s">
        <v>1710</v>
      </c>
      <c r="F4385" s="200">
        <v>130</v>
      </c>
      <c r="G4385" s="48">
        <v>3278</v>
      </c>
      <c r="H4385" s="48" t="s">
        <v>581</v>
      </c>
      <c r="I4385" s="55" t="s">
        <v>2983</v>
      </c>
      <c r="J4385" s="63" t="s">
        <v>118</v>
      </c>
      <c r="K4385" s="58" t="s">
        <v>10</v>
      </c>
      <c r="L4385" s="31" t="s">
        <v>10</v>
      </c>
    </row>
    <row r="4386" spans="1:12" ht="15" customHeight="1" x14ac:dyDescent="0.25">
      <c r="A4386" s="34">
        <v>43089</v>
      </c>
      <c r="B4386" s="33" t="s">
        <v>3005</v>
      </c>
      <c r="C4386" s="157">
        <v>64</v>
      </c>
      <c r="D4386" s="35" t="s">
        <v>127</v>
      </c>
      <c r="E4386" s="47" t="s">
        <v>397</v>
      </c>
      <c r="F4386" s="200">
        <v>810</v>
      </c>
      <c r="G4386" s="48">
        <v>3397</v>
      </c>
      <c r="H4386" s="48" t="s">
        <v>1158</v>
      </c>
      <c r="I4386" s="55" t="s">
        <v>2983</v>
      </c>
      <c r="J4386" s="63" t="s">
        <v>118</v>
      </c>
      <c r="K4386" s="64" t="s">
        <v>2216</v>
      </c>
      <c r="L4386" s="31" t="s">
        <v>2990</v>
      </c>
    </row>
    <row r="4387" spans="1:12" ht="15" customHeight="1" x14ac:dyDescent="0.25">
      <c r="A4387" s="34">
        <v>43089</v>
      </c>
      <c r="B4387" s="33" t="s">
        <v>3005</v>
      </c>
      <c r="C4387" s="157">
        <v>65</v>
      </c>
      <c r="D4387" s="35" t="s">
        <v>682</v>
      </c>
      <c r="E4387" s="39" t="s">
        <v>1163</v>
      </c>
      <c r="F4387" s="200">
        <v>1700</v>
      </c>
      <c r="G4387" s="48">
        <v>2234</v>
      </c>
      <c r="H4387" s="48" t="s">
        <v>1416</v>
      </c>
      <c r="I4387" s="55" t="s">
        <v>2983</v>
      </c>
      <c r="J4387" s="63" t="s">
        <v>118</v>
      </c>
      <c r="K4387" s="64" t="s">
        <v>2216</v>
      </c>
      <c r="L4387" s="31" t="s">
        <v>2990</v>
      </c>
    </row>
    <row r="4388" spans="1:12" ht="15" customHeight="1" x14ac:dyDescent="0.25">
      <c r="A4388" s="34">
        <v>43089</v>
      </c>
      <c r="B4388" s="33" t="s">
        <v>3005</v>
      </c>
      <c r="C4388" s="157">
        <v>65</v>
      </c>
      <c r="D4388" s="35" t="s">
        <v>682</v>
      </c>
      <c r="E4388" s="39" t="s">
        <v>1512</v>
      </c>
      <c r="F4388" s="200">
        <v>5000</v>
      </c>
      <c r="G4388" s="48">
        <v>2648</v>
      </c>
      <c r="H4388" s="48" t="s">
        <v>1711</v>
      </c>
      <c r="I4388" s="55" t="s">
        <v>2983</v>
      </c>
      <c r="J4388" s="63" t="s">
        <v>118</v>
      </c>
      <c r="K4388" s="64" t="s">
        <v>2216</v>
      </c>
      <c r="L4388" s="31" t="s">
        <v>2990</v>
      </c>
    </row>
    <row r="4389" spans="1:12" ht="15" customHeight="1" x14ac:dyDescent="0.25">
      <c r="A4389" s="34">
        <v>43089</v>
      </c>
      <c r="B4389" s="33" t="s">
        <v>3005</v>
      </c>
      <c r="C4389" s="157">
        <v>65</v>
      </c>
      <c r="D4389" s="35" t="s">
        <v>682</v>
      </c>
      <c r="E4389" s="39" t="s">
        <v>452</v>
      </c>
      <c r="F4389" s="200">
        <v>940</v>
      </c>
      <c r="G4389" s="48">
        <v>936</v>
      </c>
      <c r="H4389" s="48" t="s">
        <v>1164</v>
      </c>
      <c r="I4389" s="55" t="s">
        <v>2983</v>
      </c>
      <c r="J4389" s="63" t="s">
        <v>118</v>
      </c>
      <c r="K4389" s="64" t="s">
        <v>2216</v>
      </c>
      <c r="L4389" s="31" t="s">
        <v>2990</v>
      </c>
    </row>
    <row r="4390" spans="1:12" ht="15" customHeight="1" x14ac:dyDescent="0.25">
      <c r="A4390" s="34">
        <v>43089</v>
      </c>
      <c r="B4390" s="33" t="s">
        <v>3005</v>
      </c>
      <c r="C4390" s="157">
        <v>65</v>
      </c>
      <c r="D4390" s="35" t="s">
        <v>682</v>
      </c>
      <c r="E4390" s="39" t="s">
        <v>452</v>
      </c>
      <c r="F4390" s="200">
        <v>1170</v>
      </c>
      <c r="G4390" s="48">
        <v>4597</v>
      </c>
      <c r="H4390" s="48" t="s">
        <v>1712</v>
      </c>
      <c r="I4390" s="55" t="s">
        <v>2983</v>
      </c>
      <c r="J4390" s="63" t="s">
        <v>118</v>
      </c>
      <c r="K4390" s="64" t="s">
        <v>2216</v>
      </c>
      <c r="L4390" s="31" t="s">
        <v>2990</v>
      </c>
    </row>
    <row r="4391" spans="1:12" ht="15" customHeight="1" x14ac:dyDescent="0.25">
      <c r="A4391" s="34">
        <v>43089</v>
      </c>
      <c r="B4391" s="33" t="s">
        <v>3005</v>
      </c>
      <c r="C4391" s="157">
        <v>65</v>
      </c>
      <c r="D4391" s="35" t="s">
        <v>682</v>
      </c>
      <c r="E4391" s="39" t="s">
        <v>1713</v>
      </c>
      <c r="F4391" s="200">
        <v>1800</v>
      </c>
      <c r="G4391" s="48">
        <v>2446</v>
      </c>
      <c r="H4391" s="48" t="s">
        <v>1714</v>
      </c>
      <c r="I4391" s="55" t="s">
        <v>2983</v>
      </c>
      <c r="J4391" s="63" t="s">
        <v>118</v>
      </c>
      <c r="K4391" s="64" t="s">
        <v>2216</v>
      </c>
      <c r="L4391" s="31" t="s">
        <v>2990</v>
      </c>
    </row>
    <row r="4392" spans="1:12" ht="15" customHeight="1" x14ac:dyDescent="0.25">
      <c r="A4392" s="34">
        <v>43089</v>
      </c>
      <c r="B4392" s="33" t="s">
        <v>3005</v>
      </c>
      <c r="C4392" s="157">
        <v>65</v>
      </c>
      <c r="D4392" s="35" t="s">
        <v>682</v>
      </c>
      <c r="E4392" s="39" t="s">
        <v>460</v>
      </c>
      <c r="F4392" s="200">
        <v>1454.5</v>
      </c>
      <c r="G4392" s="48">
        <v>4394</v>
      </c>
      <c r="H4392" s="48" t="s">
        <v>1715</v>
      </c>
      <c r="I4392" s="55" t="s">
        <v>2983</v>
      </c>
      <c r="J4392" s="63" t="s">
        <v>118</v>
      </c>
      <c r="K4392" s="64" t="s">
        <v>2216</v>
      </c>
      <c r="L4392" s="31" t="s">
        <v>2990</v>
      </c>
    </row>
    <row r="4393" spans="1:12" ht="15" customHeight="1" x14ac:dyDescent="0.25">
      <c r="A4393" s="34">
        <v>43089</v>
      </c>
      <c r="B4393" s="33" t="s">
        <v>3005</v>
      </c>
      <c r="C4393" s="157">
        <v>66</v>
      </c>
      <c r="D4393" s="35" t="s">
        <v>1684</v>
      </c>
      <c r="E4393" s="39" t="s">
        <v>1716</v>
      </c>
      <c r="F4393" s="200">
        <v>1000</v>
      </c>
      <c r="G4393" s="48">
        <v>4202</v>
      </c>
      <c r="H4393" s="48" t="s">
        <v>1717</v>
      </c>
      <c r="I4393" s="55" t="s">
        <v>2983</v>
      </c>
      <c r="J4393" s="63" t="s">
        <v>118</v>
      </c>
      <c r="K4393" s="64" t="s">
        <v>2216</v>
      </c>
      <c r="L4393" s="31" t="s">
        <v>2990</v>
      </c>
    </row>
    <row r="4394" spans="1:12" ht="15" customHeight="1" x14ac:dyDescent="0.25">
      <c r="A4394" s="34">
        <v>43089</v>
      </c>
      <c r="B4394" s="33" t="s">
        <v>3005</v>
      </c>
      <c r="C4394" s="157">
        <v>67</v>
      </c>
      <c r="D4394" s="35" t="s">
        <v>362</v>
      </c>
      <c r="E4394" s="47" t="s">
        <v>697</v>
      </c>
      <c r="F4394" s="200">
        <v>150</v>
      </c>
      <c r="G4394" s="40">
        <v>5201</v>
      </c>
      <c r="H4394" s="40" t="s">
        <v>1718</v>
      </c>
      <c r="I4394" s="55" t="s">
        <v>2983</v>
      </c>
      <c r="J4394" s="63" t="s">
        <v>118</v>
      </c>
      <c r="K4394" s="64" t="s">
        <v>2216</v>
      </c>
      <c r="L4394" s="31" t="s">
        <v>2990</v>
      </c>
    </row>
    <row r="4395" spans="1:12" ht="15" customHeight="1" x14ac:dyDescent="0.25">
      <c r="A4395" s="34">
        <v>43089</v>
      </c>
      <c r="B4395" s="33" t="s">
        <v>3005</v>
      </c>
      <c r="C4395" s="157">
        <v>67</v>
      </c>
      <c r="D4395" s="35" t="s">
        <v>362</v>
      </c>
      <c r="E4395" s="47" t="s">
        <v>1719</v>
      </c>
      <c r="F4395" s="200">
        <v>750</v>
      </c>
      <c r="G4395" s="40">
        <v>5201</v>
      </c>
      <c r="H4395" s="40" t="s">
        <v>1718</v>
      </c>
      <c r="I4395" s="55" t="s">
        <v>2983</v>
      </c>
      <c r="J4395" s="63" t="s">
        <v>118</v>
      </c>
      <c r="K4395" s="64" t="s">
        <v>2216</v>
      </c>
      <c r="L4395" s="31" t="s">
        <v>2990</v>
      </c>
    </row>
    <row r="4396" spans="1:12" ht="15" customHeight="1" x14ac:dyDescent="0.25">
      <c r="A4396" s="34">
        <v>43089</v>
      </c>
      <c r="B4396" s="33" t="s">
        <v>3005</v>
      </c>
      <c r="C4396" s="157">
        <v>67</v>
      </c>
      <c r="D4396" s="35" t="s">
        <v>362</v>
      </c>
      <c r="E4396" s="47" t="s">
        <v>631</v>
      </c>
      <c r="F4396" s="200">
        <v>175</v>
      </c>
      <c r="G4396" s="40">
        <v>5201</v>
      </c>
      <c r="H4396" s="40" t="s">
        <v>1718</v>
      </c>
      <c r="I4396" s="55" t="s">
        <v>2983</v>
      </c>
      <c r="J4396" s="63" t="s">
        <v>118</v>
      </c>
      <c r="K4396" s="64" t="s">
        <v>2216</v>
      </c>
      <c r="L4396" s="31" t="s">
        <v>2990</v>
      </c>
    </row>
    <row r="4397" spans="1:12" ht="15" customHeight="1" x14ac:dyDescent="0.25">
      <c r="A4397" s="34">
        <v>43089</v>
      </c>
      <c r="B4397" s="33" t="s">
        <v>3005</v>
      </c>
      <c r="C4397" s="157">
        <v>68</v>
      </c>
      <c r="D4397" s="35" t="s">
        <v>209</v>
      </c>
      <c r="E4397" s="47" t="s">
        <v>117</v>
      </c>
      <c r="F4397" s="200">
        <v>8955</v>
      </c>
      <c r="G4397" s="40"/>
      <c r="H4397" s="40"/>
      <c r="I4397" s="55" t="s">
        <v>2983</v>
      </c>
      <c r="J4397" s="63" t="s">
        <v>118</v>
      </c>
      <c r="K4397" s="64" t="s">
        <v>2216</v>
      </c>
      <c r="L4397" s="31" t="s">
        <v>2990</v>
      </c>
    </row>
    <row r="4398" spans="1:12" ht="15" customHeight="1" x14ac:dyDescent="0.25">
      <c r="A4398" s="34">
        <v>43089</v>
      </c>
      <c r="B4398" s="33" t="s">
        <v>3005</v>
      </c>
      <c r="C4398" s="157">
        <v>68</v>
      </c>
      <c r="D4398" s="35" t="s">
        <v>209</v>
      </c>
      <c r="E4398" s="47" t="s">
        <v>117</v>
      </c>
      <c r="F4398" s="200">
        <v>6120</v>
      </c>
      <c r="G4398" s="40"/>
      <c r="H4398" s="40"/>
      <c r="I4398" s="55" t="s">
        <v>2983</v>
      </c>
      <c r="J4398" s="63" t="s">
        <v>118</v>
      </c>
      <c r="K4398" s="64" t="s">
        <v>2216</v>
      </c>
      <c r="L4398" s="31" t="s">
        <v>2990</v>
      </c>
    </row>
    <row r="4399" spans="1:12" ht="15" customHeight="1" x14ac:dyDescent="0.25">
      <c r="A4399" s="34">
        <v>43089</v>
      </c>
      <c r="B4399" s="33" t="s">
        <v>3005</v>
      </c>
      <c r="C4399" s="157">
        <v>68</v>
      </c>
      <c r="D4399" s="35" t="s">
        <v>534</v>
      </c>
      <c r="E4399" s="47" t="s">
        <v>117</v>
      </c>
      <c r="F4399" s="200">
        <v>8557</v>
      </c>
      <c r="G4399" s="40"/>
      <c r="H4399" s="40"/>
      <c r="I4399" s="55" t="s">
        <v>2983</v>
      </c>
      <c r="J4399" s="63" t="s">
        <v>118</v>
      </c>
      <c r="K4399" s="64" t="s">
        <v>2216</v>
      </c>
      <c r="L4399" s="31" t="s">
        <v>2990</v>
      </c>
    </row>
    <row r="4400" spans="1:12" ht="15" customHeight="1" x14ac:dyDescent="0.25">
      <c r="A4400" s="34">
        <v>43089</v>
      </c>
      <c r="B4400" s="33" t="s">
        <v>3005</v>
      </c>
      <c r="C4400" s="157">
        <v>68</v>
      </c>
      <c r="D4400" s="35" t="s">
        <v>534</v>
      </c>
      <c r="E4400" s="47" t="s">
        <v>117</v>
      </c>
      <c r="F4400" s="200">
        <v>3583</v>
      </c>
      <c r="G4400" s="40"/>
      <c r="H4400" s="40"/>
      <c r="I4400" s="55" t="s">
        <v>2983</v>
      </c>
      <c r="J4400" s="63" t="s">
        <v>118</v>
      </c>
      <c r="K4400" s="64" t="s">
        <v>2216</v>
      </c>
      <c r="L4400" s="31" t="s">
        <v>2990</v>
      </c>
    </row>
    <row r="4401" spans="1:12" ht="15" customHeight="1" x14ac:dyDescent="0.25">
      <c r="A4401" s="34">
        <v>43089</v>
      </c>
      <c r="B4401" s="33" t="s">
        <v>3005</v>
      </c>
      <c r="C4401" s="157">
        <v>69</v>
      </c>
      <c r="D4401" s="35" t="s">
        <v>625</v>
      </c>
      <c r="E4401" s="47" t="s">
        <v>117</v>
      </c>
      <c r="F4401" s="200">
        <v>14585</v>
      </c>
      <c r="G4401" s="40"/>
      <c r="H4401" s="40"/>
      <c r="I4401" s="55" t="s">
        <v>2983</v>
      </c>
      <c r="J4401" s="63" t="s">
        <v>118</v>
      </c>
      <c r="K4401" s="64" t="s">
        <v>2216</v>
      </c>
      <c r="L4401" s="31" t="s">
        <v>2990</v>
      </c>
    </row>
    <row r="4402" spans="1:12" ht="15" customHeight="1" x14ac:dyDescent="0.25">
      <c r="A4402" s="34">
        <v>43090</v>
      </c>
      <c r="B4402" s="33" t="s">
        <v>3005</v>
      </c>
      <c r="C4402" s="157">
        <v>14</v>
      </c>
      <c r="D4402" s="35" t="s">
        <v>1720</v>
      </c>
      <c r="E4402" s="47" t="s">
        <v>1721</v>
      </c>
      <c r="F4402" s="200">
        <v>4872</v>
      </c>
      <c r="G4402" s="40" t="s">
        <v>71</v>
      </c>
      <c r="H4402" s="40" t="s">
        <v>71</v>
      </c>
      <c r="I4402" s="55" t="s">
        <v>2983</v>
      </c>
      <c r="J4402" s="63" t="s">
        <v>142</v>
      </c>
      <c r="K4402" s="58" t="s">
        <v>2973</v>
      </c>
      <c r="L4402" s="31" t="s">
        <v>2973</v>
      </c>
    </row>
    <row r="4403" spans="1:12" ht="15" customHeight="1" x14ac:dyDescent="0.25">
      <c r="A4403" s="131">
        <v>43090</v>
      </c>
      <c r="B4403" s="144" t="s">
        <v>3005</v>
      </c>
      <c r="C4403" s="158">
        <v>17</v>
      </c>
      <c r="D4403" s="133"/>
      <c r="E4403" s="136" t="s">
        <v>3251</v>
      </c>
      <c r="F4403" s="203">
        <v>114</v>
      </c>
      <c r="G4403" s="134"/>
      <c r="H4403" s="134"/>
      <c r="I4403" s="141" t="s">
        <v>2983</v>
      </c>
      <c r="J4403" s="141" t="s">
        <v>142</v>
      </c>
      <c r="K4403" s="31" t="s">
        <v>2989</v>
      </c>
      <c r="L4403" s="135"/>
    </row>
    <row r="4404" spans="1:12" ht="15" customHeight="1" x14ac:dyDescent="0.25">
      <c r="A4404" s="131">
        <v>43090</v>
      </c>
      <c r="B4404" s="144" t="s">
        <v>3005</v>
      </c>
      <c r="C4404" s="158">
        <v>30</v>
      </c>
      <c r="D4404" s="133"/>
      <c r="E4404" s="135" t="s">
        <v>2979</v>
      </c>
      <c r="F4404" s="203">
        <v>800</v>
      </c>
      <c r="G4404" s="134"/>
      <c r="H4404" s="134"/>
      <c r="I4404" s="141" t="s">
        <v>2983</v>
      </c>
      <c r="J4404" s="141" t="s">
        <v>142</v>
      </c>
      <c r="K4404" s="135" t="s">
        <v>2979</v>
      </c>
      <c r="L4404" s="135"/>
    </row>
    <row r="4405" spans="1:12" ht="15" customHeight="1" x14ac:dyDescent="0.25">
      <c r="A4405" s="131">
        <v>43090</v>
      </c>
      <c r="B4405" s="144" t="s">
        <v>3005</v>
      </c>
      <c r="C4405" s="158">
        <v>31</v>
      </c>
      <c r="D4405" s="133"/>
      <c r="E4405" s="136" t="s">
        <v>3413</v>
      </c>
      <c r="F4405" s="203">
        <v>2554</v>
      </c>
      <c r="G4405" s="134"/>
      <c r="H4405" s="134"/>
      <c r="I4405" s="141" t="s">
        <v>2983</v>
      </c>
      <c r="J4405" s="141" t="s">
        <v>142</v>
      </c>
      <c r="K4405" s="135" t="s">
        <v>2979</v>
      </c>
      <c r="L4405" s="135"/>
    </row>
    <row r="4406" spans="1:12" ht="15" customHeight="1" x14ac:dyDescent="0.25">
      <c r="A4406" s="131">
        <v>43090</v>
      </c>
      <c r="B4406" s="144" t="s">
        <v>3005</v>
      </c>
      <c r="C4406" s="158">
        <v>32</v>
      </c>
      <c r="D4406" s="133"/>
      <c r="E4406" s="136" t="s">
        <v>3236</v>
      </c>
      <c r="F4406" s="203">
        <v>426.5</v>
      </c>
      <c r="G4406" s="134"/>
      <c r="H4406" s="134"/>
      <c r="I4406" s="141" t="s">
        <v>2983</v>
      </c>
      <c r="J4406" s="141" t="s">
        <v>142</v>
      </c>
      <c r="K4406" s="135" t="s">
        <v>2977</v>
      </c>
      <c r="L4406" s="135"/>
    </row>
    <row r="4407" spans="1:12" ht="15" customHeight="1" x14ac:dyDescent="0.25">
      <c r="A4407" s="131">
        <v>43090</v>
      </c>
      <c r="B4407" s="144" t="s">
        <v>3005</v>
      </c>
      <c r="C4407" s="158">
        <v>32</v>
      </c>
      <c r="D4407" s="133"/>
      <c r="E4407" s="136" t="s">
        <v>3264</v>
      </c>
      <c r="F4407" s="203">
        <v>65</v>
      </c>
      <c r="G4407" s="134"/>
      <c r="H4407" s="134"/>
      <c r="I4407" s="141" t="s">
        <v>2983</v>
      </c>
      <c r="J4407" s="141" t="s">
        <v>142</v>
      </c>
      <c r="K4407" s="31" t="s">
        <v>3408</v>
      </c>
      <c r="L4407" s="135"/>
    </row>
    <row r="4408" spans="1:12" ht="15" customHeight="1" x14ac:dyDescent="0.25">
      <c r="A4408" s="131">
        <v>43090</v>
      </c>
      <c r="B4408" s="144" t="s">
        <v>3005</v>
      </c>
      <c r="C4408" s="158">
        <v>32</v>
      </c>
      <c r="D4408" s="133"/>
      <c r="E4408" s="136" t="s">
        <v>3265</v>
      </c>
      <c r="F4408" s="203">
        <v>300</v>
      </c>
      <c r="G4408" s="134"/>
      <c r="H4408" s="134"/>
      <c r="I4408" s="141" t="s">
        <v>2983</v>
      </c>
      <c r="J4408" s="141" t="s">
        <v>142</v>
      </c>
      <c r="K4408" s="31" t="s">
        <v>3408</v>
      </c>
      <c r="L4408" s="135"/>
    </row>
    <row r="4409" spans="1:12" ht="15" customHeight="1" x14ac:dyDescent="0.25">
      <c r="A4409" s="131">
        <v>43090</v>
      </c>
      <c r="B4409" s="144" t="s">
        <v>3005</v>
      </c>
      <c r="C4409" s="158">
        <v>33</v>
      </c>
      <c r="D4409" s="133"/>
      <c r="E4409" s="136" t="s">
        <v>3259</v>
      </c>
      <c r="F4409" s="203">
        <f>300+400+236</f>
        <v>936</v>
      </c>
      <c r="G4409" s="134"/>
      <c r="H4409" s="134"/>
      <c r="I4409" s="141" t="s">
        <v>2983</v>
      </c>
      <c r="J4409" s="141" t="s">
        <v>142</v>
      </c>
      <c r="K4409" s="135" t="s">
        <v>2989</v>
      </c>
      <c r="L4409" s="135"/>
    </row>
    <row r="4410" spans="1:12" ht="15" customHeight="1" x14ac:dyDescent="0.25">
      <c r="A4410" s="131">
        <v>43090</v>
      </c>
      <c r="B4410" s="144" t="s">
        <v>3005</v>
      </c>
      <c r="C4410" s="158">
        <v>34</v>
      </c>
      <c r="D4410" s="133"/>
      <c r="E4410" s="136" t="s">
        <v>3266</v>
      </c>
      <c r="F4410" s="203">
        <v>900</v>
      </c>
      <c r="G4410" s="134"/>
      <c r="H4410" s="134"/>
      <c r="I4410" s="141" t="s">
        <v>2983</v>
      </c>
      <c r="J4410" s="141" t="s">
        <v>142</v>
      </c>
      <c r="K4410" s="135" t="s">
        <v>2989</v>
      </c>
      <c r="L4410" s="135"/>
    </row>
    <row r="4411" spans="1:12" ht="15" customHeight="1" x14ac:dyDescent="0.25">
      <c r="A4411" s="131">
        <v>43090</v>
      </c>
      <c r="B4411" s="144" t="s">
        <v>3005</v>
      </c>
      <c r="C4411" s="158">
        <v>34</v>
      </c>
      <c r="D4411" s="133"/>
      <c r="E4411" s="136" t="s">
        <v>3267</v>
      </c>
      <c r="F4411" s="203">
        <f>171.87+90</f>
        <v>261.87</v>
      </c>
      <c r="G4411" s="134"/>
      <c r="H4411" s="134"/>
      <c r="I4411" s="141" t="s">
        <v>2983</v>
      </c>
      <c r="J4411" s="141" t="s">
        <v>142</v>
      </c>
      <c r="K4411" s="135" t="s">
        <v>2989</v>
      </c>
      <c r="L4411" s="135"/>
    </row>
    <row r="4412" spans="1:12" ht="15" customHeight="1" x14ac:dyDescent="0.25">
      <c r="A4412" s="131">
        <v>43090</v>
      </c>
      <c r="B4412" s="144" t="s">
        <v>3005</v>
      </c>
      <c r="C4412" s="158">
        <v>35</v>
      </c>
      <c r="D4412" s="133"/>
      <c r="E4412" s="136" t="s">
        <v>3268</v>
      </c>
      <c r="F4412" s="203">
        <v>6467.5</v>
      </c>
      <c r="G4412" s="134"/>
      <c r="H4412" s="134"/>
      <c r="I4412" s="141" t="s">
        <v>2983</v>
      </c>
      <c r="J4412" s="141" t="s">
        <v>142</v>
      </c>
      <c r="K4412" s="135" t="s">
        <v>46</v>
      </c>
      <c r="L4412" s="135"/>
    </row>
    <row r="4413" spans="1:12" ht="15" customHeight="1" x14ac:dyDescent="0.25">
      <c r="A4413" s="34">
        <v>43090</v>
      </c>
      <c r="B4413" s="33" t="s">
        <v>3005</v>
      </c>
      <c r="C4413" s="157">
        <v>70</v>
      </c>
      <c r="D4413" s="35" t="s">
        <v>625</v>
      </c>
      <c r="E4413" s="47" t="s">
        <v>117</v>
      </c>
      <c r="F4413" s="200">
        <v>3642</v>
      </c>
      <c r="G4413" s="40"/>
      <c r="H4413" s="40"/>
      <c r="I4413" s="55" t="s">
        <v>2983</v>
      </c>
      <c r="J4413" s="63" t="s">
        <v>118</v>
      </c>
      <c r="K4413" s="64" t="s">
        <v>2216</v>
      </c>
      <c r="L4413" s="31" t="s">
        <v>2990</v>
      </c>
    </row>
    <row r="4414" spans="1:12" ht="15" customHeight="1" x14ac:dyDescent="0.25">
      <c r="A4414" s="34">
        <v>43090</v>
      </c>
      <c r="B4414" s="33" t="s">
        <v>3005</v>
      </c>
      <c r="C4414" s="157">
        <v>70</v>
      </c>
      <c r="D4414" s="35" t="s">
        <v>625</v>
      </c>
      <c r="E4414" s="47" t="s">
        <v>117</v>
      </c>
      <c r="F4414" s="200">
        <v>3642</v>
      </c>
      <c r="G4414" s="40"/>
      <c r="H4414" s="40"/>
      <c r="I4414" s="55" t="s">
        <v>2983</v>
      </c>
      <c r="J4414" s="63" t="s">
        <v>118</v>
      </c>
      <c r="K4414" s="64" t="s">
        <v>2216</v>
      </c>
      <c r="L4414" s="31" t="s">
        <v>2990</v>
      </c>
    </row>
    <row r="4415" spans="1:12" ht="15" customHeight="1" x14ac:dyDescent="0.25">
      <c r="A4415" s="34">
        <v>43090</v>
      </c>
      <c r="B4415" s="33" t="s">
        <v>3005</v>
      </c>
      <c r="C4415" s="157">
        <v>70</v>
      </c>
      <c r="D4415" s="35" t="s">
        <v>625</v>
      </c>
      <c r="E4415" s="47" t="s">
        <v>117</v>
      </c>
      <c r="F4415" s="200">
        <v>6617</v>
      </c>
      <c r="G4415" s="40"/>
      <c r="H4415" s="40"/>
      <c r="I4415" s="55" t="s">
        <v>2983</v>
      </c>
      <c r="J4415" s="63" t="s">
        <v>118</v>
      </c>
      <c r="K4415" s="64" t="s">
        <v>2216</v>
      </c>
      <c r="L4415" s="31" t="s">
        <v>2990</v>
      </c>
    </row>
    <row r="4416" spans="1:12" ht="15" customHeight="1" x14ac:dyDescent="0.25">
      <c r="A4416" s="34">
        <v>43090</v>
      </c>
      <c r="B4416" s="33" t="s">
        <v>3005</v>
      </c>
      <c r="C4416" s="157">
        <v>70</v>
      </c>
      <c r="D4416" s="35" t="s">
        <v>625</v>
      </c>
      <c r="E4416" s="47" t="s">
        <v>117</v>
      </c>
      <c r="F4416" s="200">
        <v>175</v>
      </c>
      <c r="G4416" s="40"/>
      <c r="H4416" s="40"/>
      <c r="I4416" s="55" t="s">
        <v>2983</v>
      </c>
      <c r="J4416" s="63" t="s">
        <v>118</v>
      </c>
      <c r="K4416" s="64" t="s">
        <v>2216</v>
      </c>
      <c r="L4416" s="31" t="s">
        <v>2990</v>
      </c>
    </row>
    <row r="4417" spans="1:12" ht="15" customHeight="1" x14ac:dyDescent="0.25">
      <c r="A4417" s="34">
        <v>43090</v>
      </c>
      <c r="B4417" s="33" t="s">
        <v>3005</v>
      </c>
      <c r="C4417" s="157">
        <v>70</v>
      </c>
      <c r="D4417" s="35" t="s">
        <v>625</v>
      </c>
      <c r="E4417" s="47" t="s">
        <v>117</v>
      </c>
      <c r="F4417" s="200">
        <v>30.75</v>
      </c>
      <c r="G4417" s="40"/>
      <c r="H4417" s="40"/>
      <c r="I4417" s="55" t="s">
        <v>2983</v>
      </c>
      <c r="J4417" s="63" t="s">
        <v>118</v>
      </c>
      <c r="K4417" s="64" t="s">
        <v>2216</v>
      </c>
      <c r="L4417" s="31" t="s">
        <v>2990</v>
      </c>
    </row>
    <row r="4418" spans="1:12" ht="15" customHeight="1" x14ac:dyDescent="0.25">
      <c r="A4418" s="34">
        <v>43090</v>
      </c>
      <c r="B4418" s="33" t="s">
        <v>3005</v>
      </c>
      <c r="C4418" s="157">
        <v>70</v>
      </c>
      <c r="D4418" s="35" t="s">
        <v>625</v>
      </c>
      <c r="E4418" s="47" t="s">
        <v>117</v>
      </c>
      <c r="F4418" s="200">
        <v>67.25</v>
      </c>
      <c r="G4418" s="40"/>
      <c r="H4418" s="40"/>
      <c r="I4418" s="55" t="s">
        <v>2983</v>
      </c>
      <c r="J4418" s="63" t="s">
        <v>118</v>
      </c>
      <c r="K4418" s="64" t="s">
        <v>2216</v>
      </c>
      <c r="L4418" s="31" t="s">
        <v>2990</v>
      </c>
    </row>
    <row r="4419" spans="1:12" ht="15" customHeight="1" x14ac:dyDescent="0.25">
      <c r="A4419" s="34">
        <v>43090</v>
      </c>
      <c r="B4419" s="33" t="s">
        <v>3005</v>
      </c>
      <c r="C4419" s="157">
        <v>70</v>
      </c>
      <c r="D4419" s="35" t="s">
        <v>625</v>
      </c>
      <c r="E4419" s="47" t="s">
        <v>117</v>
      </c>
      <c r="F4419" s="200">
        <v>152</v>
      </c>
      <c r="G4419" s="40"/>
      <c r="H4419" s="40"/>
      <c r="I4419" s="55" t="s">
        <v>2983</v>
      </c>
      <c r="J4419" s="63" t="s">
        <v>118</v>
      </c>
      <c r="K4419" s="64" t="s">
        <v>2216</v>
      </c>
      <c r="L4419" s="31" t="s">
        <v>2990</v>
      </c>
    </row>
    <row r="4420" spans="1:12" ht="15" customHeight="1" x14ac:dyDescent="0.25">
      <c r="A4420" s="34">
        <v>43090</v>
      </c>
      <c r="B4420" s="33" t="s">
        <v>3005</v>
      </c>
      <c r="C4420" s="157">
        <v>70</v>
      </c>
      <c r="D4420" s="35" t="s">
        <v>625</v>
      </c>
      <c r="E4420" s="47" t="s">
        <v>117</v>
      </c>
      <c r="F4420" s="200">
        <v>789</v>
      </c>
      <c r="G4420" s="40"/>
      <c r="H4420" s="40"/>
      <c r="I4420" s="55" t="s">
        <v>2983</v>
      </c>
      <c r="J4420" s="63" t="s">
        <v>118</v>
      </c>
      <c r="K4420" s="64" t="s">
        <v>2216</v>
      </c>
      <c r="L4420" s="31" t="s">
        <v>2990</v>
      </c>
    </row>
    <row r="4421" spans="1:12" ht="15" customHeight="1" x14ac:dyDescent="0.25">
      <c r="A4421" s="34">
        <v>43092</v>
      </c>
      <c r="B4421" s="33" t="s">
        <v>3005</v>
      </c>
      <c r="C4421" s="157">
        <v>15</v>
      </c>
      <c r="D4421" s="35" t="s">
        <v>340</v>
      </c>
      <c r="E4421" s="47" t="s">
        <v>1722</v>
      </c>
      <c r="F4421" s="200">
        <v>240</v>
      </c>
      <c r="G4421" s="40" t="s">
        <v>71</v>
      </c>
      <c r="H4421" s="40" t="s">
        <v>71</v>
      </c>
      <c r="I4421" s="55" t="s">
        <v>2983</v>
      </c>
      <c r="J4421" s="63" t="s">
        <v>142</v>
      </c>
      <c r="K4421" s="31" t="s">
        <v>2989</v>
      </c>
      <c r="L4421" s="31" t="s">
        <v>2989</v>
      </c>
    </row>
    <row r="4422" spans="1:12" ht="15" customHeight="1" x14ac:dyDescent="0.25">
      <c r="A4422" s="34">
        <v>43092</v>
      </c>
      <c r="B4422" s="33" t="s">
        <v>3005</v>
      </c>
      <c r="C4422" s="157">
        <v>71</v>
      </c>
      <c r="D4422" s="35" t="s">
        <v>720</v>
      </c>
      <c r="E4422" s="47" t="s">
        <v>117</v>
      </c>
      <c r="F4422" s="200">
        <v>4149</v>
      </c>
      <c r="G4422" s="40"/>
      <c r="H4422" s="40"/>
      <c r="I4422" s="55" t="s">
        <v>2983</v>
      </c>
      <c r="J4422" s="63" t="s">
        <v>118</v>
      </c>
      <c r="K4422" s="64" t="s">
        <v>2216</v>
      </c>
      <c r="L4422" s="31" t="s">
        <v>2990</v>
      </c>
    </row>
    <row r="4423" spans="1:12" ht="15" customHeight="1" x14ac:dyDescent="0.25">
      <c r="A4423" s="34">
        <v>43092</v>
      </c>
      <c r="B4423" s="33" t="s">
        <v>3005</v>
      </c>
      <c r="C4423" s="157">
        <v>71</v>
      </c>
      <c r="D4423" s="35" t="s">
        <v>720</v>
      </c>
      <c r="E4423" s="47" t="s">
        <v>117</v>
      </c>
      <c r="F4423" s="200">
        <v>12556</v>
      </c>
      <c r="G4423" s="40"/>
      <c r="H4423" s="40"/>
      <c r="I4423" s="55" t="s">
        <v>2983</v>
      </c>
      <c r="J4423" s="63" t="s">
        <v>118</v>
      </c>
      <c r="K4423" s="64" t="s">
        <v>2216</v>
      </c>
      <c r="L4423" s="31" t="s">
        <v>2990</v>
      </c>
    </row>
    <row r="4424" spans="1:12" ht="15" customHeight="1" x14ac:dyDescent="0.25">
      <c r="A4424" s="34">
        <v>43092</v>
      </c>
      <c r="B4424" s="33" t="s">
        <v>3005</v>
      </c>
      <c r="C4424" s="157">
        <v>71</v>
      </c>
      <c r="D4424" s="35" t="s">
        <v>1723</v>
      </c>
      <c r="E4424" s="47" t="s">
        <v>117</v>
      </c>
      <c r="F4424" s="200">
        <v>6069</v>
      </c>
      <c r="G4424" s="40"/>
      <c r="H4424" s="40"/>
      <c r="I4424" s="55" t="s">
        <v>2983</v>
      </c>
      <c r="J4424" s="63" t="s">
        <v>118</v>
      </c>
      <c r="K4424" s="64" t="s">
        <v>2216</v>
      </c>
      <c r="L4424" s="31" t="s">
        <v>2990</v>
      </c>
    </row>
    <row r="4425" spans="1:12" ht="15" customHeight="1" x14ac:dyDescent="0.25">
      <c r="A4425" s="34">
        <v>43092</v>
      </c>
      <c r="B4425" s="33" t="s">
        <v>3005</v>
      </c>
      <c r="C4425" s="157">
        <v>71</v>
      </c>
      <c r="D4425" s="35" t="s">
        <v>1723</v>
      </c>
      <c r="E4425" s="47" t="s">
        <v>117</v>
      </c>
      <c r="F4425" s="200">
        <v>6120</v>
      </c>
      <c r="G4425" s="40"/>
      <c r="H4425" s="40"/>
      <c r="I4425" s="55" t="s">
        <v>2983</v>
      </c>
      <c r="J4425" s="63" t="s">
        <v>118</v>
      </c>
      <c r="K4425" s="64" t="s">
        <v>2216</v>
      </c>
      <c r="L4425" s="31" t="s">
        <v>2990</v>
      </c>
    </row>
    <row r="4426" spans="1:12" ht="15" customHeight="1" x14ac:dyDescent="0.25">
      <c r="A4426" s="34">
        <v>43093</v>
      </c>
      <c r="B4426" s="33" t="s">
        <v>3005</v>
      </c>
      <c r="C4426" s="157">
        <v>16</v>
      </c>
      <c r="D4426" s="35" t="s">
        <v>1692</v>
      </c>
      <c r="E4426" s="47" t="s">
        <v>1693</v>
      </c>
      <c r="F4426" s="200">
        <v>272</v>
      </c>
      <c r="G4426" s="40" t="s">
        <v>71</v>
      </c>
      <c r="H4426" s="40" t="s">
        <v>71</v>
      </c>
      <c r="I4426" s="55" t="s">
        <v>2983</v>
      </c>
      <c r="J4426" s="63" t="s">
        <v>142</v>
      </c>
      <c r="K4426" s="58" t="s">
        <v>2977</v>
      </c>
      <c r="L4426" s="31" t="s">
        <v>2989</v>
      </c>
    </row>
    <row r="4427" spans="1:12" ht="15" customHeight="1" x14ac:dyDescent="0.25">
      <c r="A4427" s="34">
        <v>43093</v>
      </c>
      <c r="B4427" s="33" t="s">
        <v>3005</v>
      </c>
      <c r="C4427" s="157">
        <v>43</v>
      </c>
      <c r="D4427" s="35" t="s">
        <v>1684</v>
      </c>
      <c r="E4427" s="47" t="s">
        <v>1724</v>
      </c>
      <c r="F4427" s="200">
        <v>1036.5</v>
      </c>
      <c r="G4427" s="48">
        <v>3663</v>
      </c>
      <c r="H4427" s="48" t="s">
        <v>90</v>
      </c>
      <c r="I4427" s="55" t="s">
        <v>2983</v>
      </c>
      <c r="J4427" s="63" t="s">
        <v>118</v>
      </c>
      <c r="K4427" s="64" t="s">
        <v>2216</v>
      </c>
      <c r="L4427" s="31" t="s">
        <v>2990</v>
      </c>
    </row>
    <row r="4428" spans="1:12" ht="15" customHeight="1" x14ac:dyDescent="0.25">
      <c r="A4428" s="34">
        <v>43093</v>
      </c>
      <c r="B4428" s="33" t="s">
        <v>3005</v>
      </c>
      <c r="C4428" s="157">
        <v>72</v>
      </c>
      <c r="D4428" s="35" t="s">
        <v>127</v>
      </c>
      <c r="E4428" s="47" t="s">
        <v>1725</v>
      </c>
      <c r="F4428" s="200">
        <v>160</v>
      </c>
      <c r="G4428" s="40">
        <v>3241</v>
      </c>
      <c r="H4428" s="40" t="s">
        <v>1726</v>
      </c>
      <c r="I4428" s="55" t="s">
        <v>2983</v>
      </c>
      <c r="J4428" s="63" t="s">
        <v>118</v>
      </c>
      <c r="K4428" s="58" t="s">
        <v>10</v>
      </c>
      <c r="L4428" s="31" t="s">
        <v>10</v>
      </c>
    </row>
    <row r="4429" spans="1:12" ht="15" customHeight="1" x14ac:dyDescent="0.25">
      <c r="A4429" s="34">
        <v>43093</v>
      </c>
      <c r="B4429" s="33" t="s">
        <v>3005</v>
      </c>
      <c r="C4429" s="157">
        <v>72</v>
      </c>
      <c r="D4429" s="35" t="s">
        <v>127</v>
      </c>
      <c r="E4429" s="47" t="s">
        <v>1725</v>
      </c>
      <c r="F4429" s="200">
        <v>310</v>
      </c>
      <c r="G4429" s="40">
        <v>3031</v>
      </c>
      <c r="H4429" s="40" t="s">
        <v>1727</v>
      </c>
      <c r="I4429" s="55" t="s">
        <v>2983</v>
      </c>
      <c r="J4429" s="63" t="s">
        <v>118</v>
      </c>
      <c r="K4429" s="58" t="s">
        <v>10</v>
      </c>
      <c r="L4429" s="31" t="s">
        <v>10</v>
      </c>
    </row>
    <row r="4430" spans="1:12" ht="15" customHeight="1" x14ac:dyDescent="0.25">
      <c r="A4430" s="34">
        <v>43093</v>
      </c>
      <c r="B4430" s="33" t="s">
        <v>3005</v>
      </c>
      <c r="C4430" s="157">
        <v>72</v>
      </c>
      <c r="D4430" s="35" t="s">
        <v>127</v>
      </c>
      <c r="E4430" s="47" t="s">
        <v>1725</v>
      </c>
      <c r="F4430" s="200">
        <v>310</v>
      </c>
      <c r="G4430" s="40">
        <v>3686</v>
      </c>
      <c r="H4430" s="40" t="s">
        <v>1728</v>
      </c>
      <c r="I4430" s="55" t="s">
        <v>2983</v>
      </c>
      <c r="J4430" s="63" t="s">
        <v>118</v>
      </c>
      <c r="K4430" s="58" t="s">
        <v>10</v>
      </c>
      <c r="L4430" s="31" t="s">
        <v>10</v>
      </c>
    </row>
    <row r="4431" spans="1:12" ht="15" customHeight="1" x14ac:dyDescent="0.25">
      <c r="A4431" s="34">
        <v>43093</v>
      </c>
      <c r="B4431" s="33" t="s">
        <v>3005</v>
      </c>
      <c r="C4431" s="157">
        <v>72</v>
      </c>
      <c r="D4431" s="35" t="s">
        <v>127</v>
      </c>
      <c r="E4431" s="47" t="s">
        <v>1725</v>
      </c>
      <c r="F4431" s="200">
        <v>510</v>
      </c>
      <c r="G4431" s="40">
        <v>1049</v>
      </c>
      <c r="H4431" s="40" t="s">
        <v>1329</v>
      </c>
      <c r="I4431" s="55" t="s">
        <v>2983</v>
      </c>
      <c r="J4431" s="63" t="s">
        <v>118</v>
      </c>
      <c r="K4431" s="58" t="s">
        <v>10</v>
      </c>
      <c r="L4431" s="31" t="s">
        <v>10</v>
      </c>
    </row>
    <row r="4432" spans="1:12" ht="15" customHeight="1" x14ac:dyDescent="0.25">
      <c r="A4432" s="34">
        <v>43093</v>
      </c>
      <c r="B4432" s="33" t="s">
        <v>3005</v>
      </c>
      <c r="C4432" s="157">
        <v>72</v>
      </c>
      <c r="D4432" s="35" t="s">
        <v>127</v>
      </c>
      <c r="E4432" s="47" t="s">
        <v>1725</v>
      </c>
      <c r="F4432" s="200">
        <v>510</v>
      </c>
      <c r="G4432" s="40">
        <v>5158</v>
      </c>
      <c r="H4432" s="40" t="s">
        <v>1729</v>
      </c>
      <c r="I4432" s="55" t="s">
        <v>2983</v>
      </c>
      <c r="J4432" s="63" t="s">
        <v>118</v>
      </c>
      <c r="K4432" s="58" t="s">
        <v>10</v>
      </c>
      <c r="L4432" s="31" t="s">
        <v>10</v>
      </c>
    </row>
    <row r="4433" spans="1:12" ht="15" customHeight="1" x14ac:dyDescent="0.25">
      <c r="A4433" s="34">
        <v>43093</v>
      </c>
      <c r="B4433" s="33" t="s">
        <v>3005</v>
      </c>
      <c r="C4433" s="157">
        <v>72</v>
      </c>
      <c r="D4433" s="35" t="s">
        <v>127</v>
      </c>
      <c r="E4433" s="47" t="s">
        <v>1725</v>
      </c>
      <c r="F4433" s="200">
        <v>610</v>
      </c>
      <c r="G4433" s="40">
        <v>5072</v>
      </c>
      <c r="H4433" s="40" t="s">
        <v>1549</v>
      </c>
      <c r="I4433" s="55" t="s">
        <v>2983</v>
      </c>
      <c r="J4433" s="63" t="s">
        <v>118</v>
      </c>
      <c r="K4433" s="58" t="s">
        <v>10</v>
      </c>
      <c r="L4433" s="31" t="s">
        <v>10</v>
      </c>
    </row>
    <row r="4434" spans="1:12" ht="15" customHeight="1" x14ac:dyDescent="0.25">
      <c r="A4434" s="34">
        <v>43093</v>
      </c>
      <c r="B4434" s="33" t="s">
        <v>3005</v>
      </c>
      <c r="C4434" s="157">
        <v>72</v>
      </c>
      <c r="D4434" s="35" t="s">
        <v>127</v>
      </c>
      <c r="E4434" s="47" t="s">
        <v>1725</v>
      </c>
      <c r="F4434" s="200">
        <v>810</v>
      </c>
      <c r="G4434" s="40">
        <v>4752</v>
      </c>
      <c r="H4434" s="40" t="s">
        <v>1482</v>
      </c>
      <c r="I4434" s="55" t="s">
        <v>2983</v>
      </c>
      <c r="J4434" s="63" t="s">
        <v>118</v>
      </c>
      <c r="K4434" s="58" t="s">
        <v>10</v>
      </c>
      <c r="L4434" s="31" t="s">
        <v>10</v>
      </c>
    </row>
    <row r="4435" spans="1:12" ht="15" customHeight="1" x14ac:dyDescent="0.25">
      <c r="A4435" s="34">
        <v>43093</v>
      </c>
      <c r="B4435" s="33" t="s">
        <v>3005</v>
      </c>
      <c r="C4435" s="157">
        <v>72</v>
      </c>
      <c r="D4435" s="35" t="s">
        <v>127</v>
      </c>
      <c r="E4435" s="47" t="s">
        <v>1725</v>
      </c>
      <c r="F4435" s="200">
        <v>510</v>
      </c>
      <c r="G4435" s="40">
        <v>3740</v>
      </c>
      <c r="H4435" s="40" t="s">
        <v>1730</v>
      </c>
      <c r="I4435" s="55" t="s">
        <v>2983</v>
      </c>
      <c r="J4435" s="63" t="s">
        <v>118</v>
      </c>
      <c r="K4435" s="58" t="s">
        <v>10</v>
      </c>
      <c r="L4435" s="31" t="s">
        <v>10</v>
      </c>
    </row>
    <row r="4436" spans="1:12" ht="15" customHeight="1" x14ac:dyDescent="0.25">
      <c r="A4436" s="34">
        <v>43093</v>
      </c>
      <c r="B4436" s="33" t="s">
        <v>3005</v>
      </c>
      <c r="C4436" s="157">
        <v>72</v>
      </c>
      <c r="D4436" s="35" t="s">
        <v>127</v>
      </c>
      <c r="E4436" s="47" t="s">
        <v>1725</v>
      </c>
      <c r="F4436" s="200">
        <v>610</v>
      </c>
      <c r="G4436" s="40">
        <v>4853</v>
      </c>
      <c r="H4436" s="40" t="s">
        <v>1731</v>
      </c>
      <c r="I4436" s="55" t="s">
        <v>2983</v>
      </c>
      <c r="J4436" s="63" t="s">
        <v>118</v>
      </c>
      <c r="K4436" s="58" t="s">
        <v>10</v>
      </c>
      <c r="L4436" s="31" t="s">
        <v>10</v>
      </c>
    </row>
    <row r="4437" spans="1:12" ht="15" customHeight="1" x14ac:dyDescent="0.25">
      <c r="A4437" s="34">
        <v>43093</v>
      </c>
      <c r="B4437" s="33" t="s">
        <v>3005</v>
      </c>
      <c r="C4437" s="157">
        <v>72</v>
      </c>
      <c r="D4437" s="35" t="s">
        <v>127</v>
      </c>
      <c r="E4437" s="47" t="s">
        <v>1725</v>
      </c>
      <c r="F4437" s="200">
        <v>510</v>
      </c>
      <c r="G4437" s="40">
        <v>3553</v>
      </c>
      <c r="H4437" s="40" t="s">
        <v>1468</v>
      </c>
      <c r="I4437" s="55" t="s">
        <v>2983</v>
      </c>
      <c r="J4437" s="63" t="s">
        <v>118</v>
      </c>
      <c r="K4437" s="58" t="s">
        <v>10</v>
      </c>
      <c r="L4437" s="31" t="s">
        <v>10</v>
      </c>
    </row>
    <row r="4438" spans="1:12" ht="15" customHeight="1" x14ac:dyDescent="0.25">
      <c r="A4438" s="34">
        <v>43093</v>
      </c>
      <c r="B4438" s="33" t="s">
        <v>3005</v>
      </c>
      <c r="C4438" s="157">
        <v>72</v>
      </c>
      <c r="D4438" s="35" t="s">
        <v>127</v>
      </c>
      <c r="E4438" s="47" t="s">
        <v>1725</v>
      </c>
      <c r="F4438" s="200">
        <v>510</v>
      </c>
      <c r="G4438" s="40">
        <v>4228</v>
      </c>
      <c r="H4438" s="40" t="s">
        <v>1122</v>
      </c>
      <c r="I4438" s="55" t="s">
        <v>2983</v>
      </c>
      <c r="J4438" s="63" t="s">
        <v>118</v>
      </c>
      <c r="K4438" s="58" t="s">
        <v>10</v>
      </c>
      <c r="L4438" s="31" t="s">
        <v>10</v>
      </c>
    </row>
    <row r="4439" spans="1:12" ht="15" customHeight="1" x14ac:dyDescent="0.25">
      <c r="A4439" s="34">
        <v>43093</v>
      </c>
      <c r="B4439" s="33" t="s">
        <v>3005</v>
      </c>
      <c r="C4439" s="157">
        <v>72</v>
      </c>
      <c r="D4439" s="35" t="s">
        <v>127</v>
      </c>
      <c r="E4439" s="47" t="s">
        <v>1725</v>
      </c>
      <c r="F4439" s="200">
        <v>510</v>
      </c>
      <c r="G4439" s="40">
        <v>3885</v>
      </c>
      <c r="H4439" s="40" t="s">
        <v>1732</v>
      </c>
      <c r="I4439" s="55" t="s">
        <v>2983</v>
      </c>
      <c r="J4439" s="63" t="s">
        <v>118</v>
      </c>
      <c r="K4439" s="58" t="s">
        <v>10</v>
      </c>
      <c r="L4439" s="31" t="s">
        <v>10</v>
      </c>
    </row>
    <row r="4440" spans="1:12" ht="15" customHeight="1" x14ac:dyDescent="0.25">
      <c r="A4440" s="34">
        <v>43093</v>
      </c>
      <c r="B4440" s="33" t="s">
        <v>3005</v>
      </c>
      <c r="C4440" s="157">
        <v>72</v>
      </c>
      <c r="D4440" s="35" t="s">
        <v>127</v>
      </c>
      <c r="E4440" s="47" t="s">
        <v>1725</v>
      </c>
      <c r="F4440" s="200">
        <v>710</v>
      </c>
      <c r="G4440" s="40">
        <v>4334</v>
      </c>
      <c r="H4440" s="40" t="s">
        <v>1465</v>
      </c>
      <c r="I4440" s="55" t="s">
        <v>2983</v>
      </c>
      <c r="J4440" s="63" t="s">
        <v>118</v>
      </c>
      <c r="K4440" s="58" t="s">
        <v>10</v>
      </c>
      <c r="L4440" s="31" t="s">
        <v>10</v>
      </c>
    </row>
    <row r="4441" spans="1:12" ht="15" customHeight="1" x14ac:dyDescent="0.25">
      <c r="A4441" s="34">
        <v>43093</v>
      </c>
      <c r="B4441" s="33" t="s">
        <v>3005</v>
      </c>
      <c r="C4441" s="157">
        <v>72</v>
      </c>
      <c r="D4441" s="35" t="s">
        <v>127</v>
      </c>
      <c r="E4441" s="47" t="s">
        <v>1725</v>
      </c>
      <c r="F4441" s="200">
        <v>510</v>
      </c>
      <c r="G4441" s="40">
        <v>3169</v>
      </c>
      <c r="H4441" s="40" t="s">
        <v>1733</v>
      </c>
      <c r="I4441" s="55" t="s">
        <v>2983</v>
      </c>
      <c r="J4441" s="63" t="s">
        <v>118</v>
      </c>
      <c r="K4441" s="58" t="s">
        <v>10</v>
      </c>
      <c r="L4441" s="31" t="s">
        <v>10</v>
      </c>
    </row>
    <row r="4442" spans="1:12" ht="15" customHeight="1" x14ac:dyDescent="0.25">
      <c r="A4442" s="34">
        <v>43093</v>
      </c>
      <c r="B4442" s="33" t="s">
        <v>3005</v>
      </c>
      <c r="C4442" s="157">
        <v>72</v>
      </c>
      <c r="D4442" s="35" t="s">
        <v>127</v>
      </c>
      <c r="E4442" s="47" t="s">
        <v>1725</v>
      </c>
      <c r="F4442" s="200">
        <v>510</v>
      </c>
      <c r="G4442" s="40">
        <v>3953</v>
      </c>
      <c r="H4442" s="40" t="s">
        <v>654</v>
      </c>
      <c r="I4442" s="55" t="s">
        <v>2983</v>
      </c>
      <c r="J4442" s="63" t="s">
        <v>118</v>
      </c>
      <c r="K4442" s="58" t="s">
        <v>10</v>
      </c>
      <c r="L4442" s="31" t="s">
        <v>10</v>
      </c>
    </row>
    <row r="4443" spans="1:12" ht="15" customHeight="1" x14ac:dyDescent="0.25">
      <c r="A4443" s="34">
        <v>43093</v>
      </c>
      <c r="B4443" s="33" t="s">
        <v>3005</v>
      </c>
      <c r="C4443" s="157">
        <v>72</v>
      </c>
      <c r="D4443" s="35" t="s">
        <v>127</v>
      </c>
      <c r="E4443" s="47" t="s">
        <v>1725</v>
      </c>
      <c r="F4443" s="200">
        <v>510</v>
      </c>
      <c r="G4443" s="40">
        <v>3545</v>
      </c>
      <c r="H4443" s="40" t="s">
        <v>597</v>
      </c>
      <c r="I4443" s="55" t="s">
        <v>2983</v>
      </c>
      <c r="J4443" s="63" t="s">
        <v>118</v>
      </c>
      <c r="K4443" s="58" t="s">
        <v>10</v>
      </c>
      <c r="L4443" s="31" t="s">
        <v>10</v>
      </c>
    </row>
    <row r="4444" spans="1:12" ht="15" customHeight="1" x14ac:dyDescent="0.25">
      <c r="A4444" s="34">
        <v>43093</v>
      </c>
      <c r="B4444" s="33" t="s">
        <v>3005</v>
      </c>
      <c r="C4444" s="157">
        <v>72</v>
      </c>
      <c r="D4444" s="35" t="s">
        <v>127</v>
      </c>
      <c r="E4444" s="47" t="s">
        <v>1725</v>
      </c>
      <c r="F4444" s="200">
        <v>710</v>
      </c>
      <c r="G4444" s="40">
        <v>3772</v>
      </c>
      <c r="H4444" s="40" t="s">
        <v>493</v>
      </c>
      <c r="I4444" s="55" t="s">
        <v>2983</v>
      </c>
      <c r="J4444" s="63" t="s">
        <v>118</v>
      </c>
      <c r="K4444" s="58" t="s">
        <v>10</v>
      </c>
      <c r="L4444" s="31" t="s">
        <v>10</v>
      </c>
    </row>
    <row r="4445" spans="1:12" ht="15" customHeight="1" x14ac:dyDescent="0.25">
      <c r="A4445" s="34">
        <v>43093</v>
      </c>
      <c r="B4445" s="33" t="s">
        <v>3005</v>
      </c>
      <c r="C4445" s="157">
        <v>72</v>
      </c>
      <c r="D4445" s="35" t="s">
        <v>127</v>
      </c>
      <c r="E4445" s="47" t="s">
        <v>1725</v>
      </c>
      <c r="F4445" s="200">
        <v>360</v>
      </c>
      <c r="G4445" s="40">
        <v>3524</v>
      </c>
      <c r="H4445" s="40" t="s">
        <v>1734</v>
      </c>
      <c r="I4445" s="55" t="s">
        <v>2983</v>
      </c>
      <c r="J4445" s="63" t="s">
        <v>118</v>
      </c>
      <c r="K4445" s="58" t="s">
        <v>10</v>
      </c>
      <c r="L4445" s="31" t="s">
        <v>10</v>
      </c>
    </row>
    <row r="4446" spans="1:12" ht="15" customHeight="1" x14ac:dyDescent="0.25">
      <c r="A4446" s="34">
        <v>43093</v>
      </c>
      <c r="B4446" s="33" t="s">
        <v>3005</v>
      </c>
      <c r="C4446" s="157">
        <v>72</v>
      </c>
      <c r="D4446" s="35" t="s">
        <v>127</v>
      </c>
      <c r="E4446" s="47" t="s">
        <v>1725</v>
      </c>
      <c r="F4446" s="200">
        <v>1010</v>
      </c>
      <c r="G4446" s="40">
        <v>1248</v>
      </c>
      <c r="H4446" s="40" t="s">
        <v>299</v>
      </c>
      <c r="I4446" s="55" t="s">
        <v>2983</v>
      </c>
      <c r="J4446" s="63" t="s">
        <v>118</v>
      </c>
      <c r="K4446" s="58" t="s">
        <v>10</v>
      </c>
      <c r="L4446" s="31" t="s">
        <v>10</v>
      </c>
    </row>
    <row r="4447" spans="1:12" ht="15" customHeight="1" x14ac:dyDescent="0.25">
      <c r="A4447" s="34">
        <v>43093</v>
      </c>
      <c r="B4447" s="33" t="s">
        <v>3005</v>
      </c>
      <c r="C4447" s="157">
        <v>72</v>
      </c>
      <c r="D4447" s="35" t="s">
        <v>127</v>
      </c>
      <c r="E4447" s="47" t="s">
        <v>1725</v>
      </c>
      <c r="F4447" s="200">
        <v>410</v>
      </c>
      <c r="G4447" s="40">
        <v>1816</v>
      </c>
      <c r="H4447" s="40" t="s">
        <v>572</v>
      </c>
      <c r="I4447" s="55" t="s">
        <v>2983</v>
      </c>
      <c r="J4447" s="63" t="s">
        <v>118</v>
      </c>
      <c r="K4447" s="58" t="s">
        <v>10</v>
      </c>
      <c r="L4447" s="31" t="s">
        <v>10</v>
      </c>
    </row>
    <row r="4448" spans="1:12" ht="15" customHeight="1" x14ac:dyDescent="0.25">
      <c r="A4448" s="34">
        <v>43093</v>
      </c>
      <c r="B4448" s="33" t="s">
        <v>3005</v>
      </c>
      <c r="C4448" s="157">
        <v>72</v>
      </c>
      <c r="D4448" s="35" t="s">
        <v>127</v>
      </c>
      <c r="E4448" s="47" t="s">
        <v>1725</v>
      </c>
      <c r="F4448" s="200">
        <v>510</v>
      </c>
      <c r="G4448" s="40">
        <v>3052</v>
      </c>
      <c r="H4448" s="40" t="s">
        <v>302</v>
      </c>
      <c r="I4448" s="55" t="s">
        <v>2983</v>
      </c>
      <c r="J4448" s="63" t="s">
        <v>118</v>
      </c>
      <c r="K4448" s="58" t="s">
        <v>10</v>
      </c>
      <c r="L4448" s="31" t="s">
        <v>10</v>
      </c>
    </row>
    <row r="4449" spans="1:12" ht="15" customHeight="1" x14ac:dyDescent="0.25">
      <c r="A4449" s="34">
        <v>43093</v>
      </c>
      <c r="B4449" s="33" t="s">
        <v>3005</v>
      </c>
      <c r="C4449" s="157">
        <v>72</v>
      </c>
      <c r="D4449" s="35" t="s">
        <v>127</v>
      </c>
      <c r="E4449" s="47" t="s">
        <v>1725</v>
      </c>
      <c r="F4449" s="200">
        <v>710</v>
      </c>
      <c r="G4449" s="40">
        <v>2197</v>
      </c>
      <c r="H4449" s="40" t="s">
        <v>1457</v>
      </c>
      <c r="I4449" s="55" t="s">
        <v>2983</v>
      </c>
      <c r="J4449" s="63" t="s">
        <v>118</v>
      </c>
      <c r="K4449" s="58" t="s">
        <v>10</v>
      </c>
      <c r="L4449" s="31" t="s">
        <v>10</v>
      </c>
    </row>
    <row r="4450" spans="1:12" ht="15" customHeight="1" x14ac:dyDescent="0.25">
      <c r="A4450" s="34">
        <v>43093</v>
      </c>
      <c r="B4450" s="33" t="s">
        <v>3005</v>
      </c>
      <c r="C4450" s="157">
        <v>72</v>
      </c>
      <c r="D4450" s="35" t="s">
        <v>127</v>
      </c>
      <c r="E4450" s="47" t="s">
        <v>1725</v>
      </c>
      <c r="F4450" s="200">
        <v>810</v>
      </c>
      <c r="G4450" s="40">
        <v>3278</v>
      </c>
      <c r="H4450" s="40" t="s">
        <v>581</v>
      </c>
      <c r="I4450" s="55" t="s">
        <v>2983</v>
      </c>
      <c r="J4450" s="63" t="s">
        <v>118</v>
      </c>
      <c r="K4450" s="58" t="s">
        <v>10</v>
      </c>
      <c r="L4450" s="31" t="s">
        <v>10</v>
      </c>
    </row>
    <row r="4451" spans="1:12" ht="15" customHeight="1" x14ac:dyDescent="0.25">
      <c r="A4451" s="34">
        <v>43093</v>
      </c>
      <c r="B4451" s="33" t="s">
        <v>3005</v>
      </c>
      <c r="C4451" s="157">
        <v>72</v>
      </c>
      <c r="D4451" s="35" t="s">
        <v>127</v>
      </c>
      <c r="E4451" s="47" t="s">
        <v>1725</v>
      </c>
      <c r="F4451" s="200">
        <v>1010</v>
      </c>
      <c r="G4451" s="40">
        <v>1651</v>
      </c>
      <c r="H4451" s="40" t="s">
        <v>580</v>
      </c>
      <c r="I4451" s="55" t="s">
        <v>2983</v>
      </c>
      <c r="J4451" s="63" t="s">
        <v>118</v>
      </c>
      <c r="K4451" s="58" t="s">
        <v>10</v>
      </c>
      <c r="L4451" s="31" t="s">
        <v>10</v>
      </c>
    </row>
    <row r="4452" spans="1:12" ht="15" customHeight="1" x14ac:dyDescent="0.25">
      <c r="A4452" s="34">
        <v>43093</v>
      </c>
      <c r="B4452" s="33" t="s">
        <v>3005</v>
      </c>
      <c r="C4452" s="157">
        <v>72</v>
      </c>
      <c r="D4452" s="35" t="s">
        <v>127</v>
      </c>
      <c r="E4452" s="47" t="s">
        <v>1725</v>
      </c>
      <c r="F4452" s="200">
        <v>610</v>
      </c>
      <c r="G4452" s="40">
        <v>949</v>
      </c>
      <c r="H4452" s="40" t="s">
        <v>1735</v>
      </c>
      <c r="I4452" s="55" t="s">
        <v>2983</v>
      </c>
      <c r="J4452" s="63" t="s">
        <v>118</v>
      </c>
      <c r="K4452" s="58" t="s">
        <v>10</v>
      </c>
      <c r="L4452" s="31" t="s">
        <v>10</v>
      </c>
    </row>
    <row r="4453" spans="1:12" ht="15" customHeight="1" x14ac:dyDescent="0.25">
      <c r="A4453" s="34">
        <v>43093</v>
      </c>
      <c r="B4453" s="33" t="s">
        <v>3005</v>
      </c>
      <c r="C4453" s="157">
        <v>72</v>
      </c>
      <c r="D4453" s="35" t="s">
        <v>127</v>
      </c>
      <c r="E4453" s="47" t="s">
        <v>1725</v>
      </c>
      <c r="F4453" s="200">
        <v>510</v>
      </c>
      <c r="G4453" s="40">
        <v>1107</v>
      </c>
      <c r="H4453" s="40" t="s">
        <v>1736</v>
      </c>
      <c r="I4453" s="55" t="s">
        <v>2983</v>
      </c>
      <c r="J4453" s="63" t="s">
        <v>118</v>
      </c>
      <c r="K4453" s="58" t="s">
        <v>10</v>
      </c>
      <c r="L4453" s="31" t="s">
        <v>10</v>
      </c>
    </row>
    <row r="4454" spans="1:12" ht="15" customHeight="1" x14ac:dyDescent="0.25">
      <c r="A4454" s="34">
        <v>43093</v>
      </c>
      <c r="B4454" s="33" t="s">
        <v>3005</v>
      </c>
      <c r="C4454" s="157">
        <v>72</v>
      </c>
      <c r="D4454" s="35" t="s">
        <v>127</v>
      </c>
      <c r="E4454" s="47" t="s">
        <v>1725</v>
      </c>
      <c r="F4454" s="200">
        <v>510</v>
      </c>
      <c r="G4454" s="40">
        <v>2143</v>
      </c>
      <c r="H4454" s="40" t="s">
        <v>1737</v>
      </c>
      <c r="I4454" s="55" t="s">
        <v>2983</v>
      </c>
      <c r="J4454" s="63" t="s">
        <v>118</v>
      </c>
      <c r="K4454" s="58" t="s">
        <v>10</v>
      </c>
      <c r="L4454" s="31" t="s">
        <v>10</v>
      </c>
    </row>
    <row r="4455" spans="1:12" ht="15" customHeight="1" x14ac:dyDescent="0.25">
      <c r="A4455" s="34">
        <v>43093</v>
      </c>
      <c r="B4455" s="33" t="s">
        <v>3005</v>
      </c>
      <c r="C4455" s="157">
        <v>73</v>
      </c>
      <c r="D4455" s="35" t="s">
        <v>1598</v>
      </c>
      <c r="E4455" s="47" t="s">
        <v>117</v>
      </c>
      <c r="F4455" s="200">
        <v>948.5</v>
      </c>
      <c r="G4455" s="40"/>
      <c r="H4455" s="40"/>
      <c r="I4455" s="55" t="s">
        <v>2983</v>
      </c>
      <c r="J4455" s="63" t="s">
        <v>118</v>
      </c>
      <c r="K4455" s="64" t="s">
        <v>2216</v>
      </c>
      <c r="L4455" s="31" t="s">
        <v>2990</v>
      </c>
    </row>
    <row r="4456" spans="1:12" ht="15" customHeight="1" x14ac:dyDescent="0.25">
      <c r="A4456" s="34">
        <v>43093</v>
      </c>
      <c r="B4456" s="33" t="s">
        <v>3005</v>
      </c>
      <c r="C4456" s="157">
        <v>73</v>
      </c>
      <c r="D4456" s="35" t="s">
        <v>1598</v>
      </c>
      <c r="E4456" s="47" t="s">
        <v>117</v>
      </c>
      <c r="F4456" s="200">
        <v>459.5</v>
      </c>
      <c r="G4456" s="40"/>
      <c r="H4456" s="40"/>
      <c r="I4456" s="55" t="s">
        <v>2983</v>
      </c>
      <c r="J4456" s="63" t="s">
        <v>118</v>
      </c>
      <c r="K4456" s="64" t="s">
        <v>2216</v>
      </c>
      <c r="L4456" s="31" t="s">
        <v>2990</v>
      </c>
    </row>
    <row r="4457" spans="1:12" ht="15" customHeight="1" x14ac:dyDescent="0.25">
      <c r="A4457" s="34">
        <v>43093</v>
      </c>
      <c r="B4457" s="33" t="s">
        <v>3005</v>
      </c>
      <c r="C4457" s="157">
        <v>73</v>
      </c>
      <c r="D4457" s="35" t="s">
        <v>625</v>
      </c>
      <c r="E4457" s="47" t="s">
        <v>1012</v>
      </c>
      <c r="F4457" s="200">
        <v>144</v>
      </c>
      <c r="G4457" s="40">
        <v>4405</v>
      </c>
      <c r="H4457" s="40" t="s">
        <v>1520</v>
      </c>
      <c r="I4457" s="55" t="s">
        <v>2983</v>
      </c>
      <c r="J4457" s="63" t="s">
        <v>118</v>
      </c>
      <c r="K4457" s="64" t="s">
        <v>2216</v>
      </c>
      <c r="L4457" s="31" t="s">
        <v>2990</v>
      </c>
    </row>
    <row r="4458" spans="1:12" ht="15" customHeight="1" x14ac:dyDescent="0.25">
      <c r="A4458" s="34">
        <v>43093</v>
      </c>
      <c r="B4458" s="33" t="s">
        <v>3005</v>
      </c>
      <c r="C4458" s="157">
        <v>73</v>
      </c>
      <c r="D4458" s="35" t="s">
        <v>1520</v>
      </c>
      <c r="E4458" s="47" t="s">
        <v>258</v>
      </c>
      <c r="F4458" s="200">
        <v>300</v>
      </c>
      <c r="G4458" s="40">
        <v>4405</v>
      </c>
      <c r="H4458" s="40" t="s">
        <v>1520</v>
      </c>
      <c r="I4458" s="55" t="s">
        <v>2983</v>
      </c>
      <c r="J4458" s="63" t="s">
        <v>118</v>
      </c>
      <c r="K4458" s="58" t="s">
        <v>10</v>
      </c>
      <c r="L4458" s="31" t="s">
        <v>10</v>
      </c>
    </row>
    <row r="4459" spans="1:12" ht="15" customHeight="1" x14ac:dyDescent="0.25">
      <c r="A4459" s="34">
        <v>43093</v>
      </c>
      <c r="B4459" s="33" t="s">
        <v>3005</v>
      </c>
      <c r="C4459" s="157">
        <v>74</v>
      </c>
      <c r="D4459" s="35" t="s">
        <v>209</v>
      </c>
      <c r="E4459" s="47" t="s">
        <v>117</v>
      </c>
      <c r="F4459" s="200">
        <v>1612</v>
      </c>
      <c r="G4459" s="40"/>
      <c r="H4459" s="40"/>
      <c r="I4459" s="55" t="s">
        <v>2983</v>
      </c>
      <c r="J4459" s="63" t="s">
        <v>118</v>
      </c>
      <c r="K4459" s="64" t="s">
        <v>2216</v>
      </c>
      <c r="L4459" s="31" t="s">
        <v>2990</v>
      </c>
    </row>
    <row r="4460" spans="1:12" ht="15" customHeight="1" x14ac:dyDescent="0.25">
      <c r="A4460" s="34">
        <v>43094</v>
      </c>
      <c r="B4460" s="33" t="s">
        <v>3005</v>
      </c>
      <c r="C4460" s="157">
        <v>31</v>
      </c>
      <c r="D4460" s="35" t="s">
        <v>682</v>
      </c>
      <c r="E4460" s="47" t="s">
        <v>1725</v>
      </c>
      <c r="F4460" s="200">
        <v>410</v>
      </c>
      <c r="G4460" s="40">
        <v>142</v>
      </c>
      <c r="H4460" s="40" t="s">
        <v>1452</v>
      </c>
      <c r="I4460" s="55" t="s">
        <v>2983</v>
      </c>
      <c r="J4460" s="63" t="s">
        <v>118</v>
      </c>
      <c r="K4460" s="58" t="s">
        <v>10</v>
      </c>
      <c r="L4460" s="31" t="s">
        <v>10</v>
      </c>
    </row>
    <row r="4461" spans="1:12" ht="15" customHeight="1" x14ac:dyDescent="0.25">
      <c r="A4461" s="34">
        <v>43094</v>
      </c>
      <c r="B4461" s="33" t="s">
        <v>3005</v>
      </c>
      <c r="C4461" s="157">
        <v>31</v>
      </c>
      <c r="D4461" s="35" t="s">
        <v>682</v>
      </c>
      <c r="E4461" s="47" t="s">
        <v>1725</v>
      </c>
      <c r="F4461" s="200">
        <v>410</v>
      </c>
      <c r="G4461" s="40">
        <v>1028</v>
      </c>
      <c r="H4461" s="40" t="s">
        <v>1453</v>
      </c>
      <c r="I4461" s="55" t="s">
        <v>2983</v>
      </c>
      <c r="J4461" s="63" t="s">
        <v>118</v>
      </c>
      <c r="K4461" s="58" t="s">
        <v>10</v>
      </c>
      <c r="L4461" s="31" t="s">
        <v>10</v>
      </c>
    </row>
    <row r="4462" spans="1:12" ht="15" customHeight="1" x14ac:dyDescent="0.25">
      <c r="A4462" s="34">
        <v>43094</v>
      </c>
      <c r="B4462" s="33" t="s">
        <v>3005</v>
      </c>
      <c r="C4462" s="157">
        <v>31</v>
      </c>
      <c r="D4462" s="35" t="s">
        <v>682</v>
      </c>
      <c r="E4462" s="47" t="s">
        <v>1725</v>
      </c>
      <c r="F4462" s="200">
        <v>610</v>
      </c>
      <c r="G4462" s="40">
        <v>53</v>
      </c>
      <c r="H4462" s="40" t="s">
        <v>576</v>
      </c>
      <c r="I4462" s="55" t="s">
        <v>2983</v>
      </c>
      <c r="J4462" s="63" t="s">
        <v>118</v>
      </c>
      <c r="K4462" s="58" t="s">
        <v>10</v>
      </c>
      <c r="L4462" s="31" t="s">
        <v>10</v>
      </c>
    </row>
    <row r="4463" spans="1:12" ht="15" customHeight="1" x14ac:dyDescent="0.25">
      <c r="A4463" s="34">
        <v>43094</v>
      </c>
      <c r="B4463" s="33" t="s">
        <v>3005</v>
      </c>
      <c r="C4463" s="157">
        <v>31</v>
      </c>
      <c r="D4463" s="35" t="s">
        <v>682</v>
      </c>
      <c r="E4463" s="47" t="s">
        <v>1725</v>
      </c>
      <c r="F4463" s="200">
        <v>710</v>
      </c>
      <c r="G4463" s="40">
        <v>1407</v>
      </c>
      <c r="H4463" s="40" t="s">
        <v>1455</v>
      </c>
      <c r="I4463" s="55" t="s">
        <v>2983</v>
      </c>
      <c r="J4463" s="63" t="s">
        <v>118</v>
      </c>
      <c r="K4463" s="58" t="s">
        <v>10</v>
      </c>
      <c r="L4463" s="31" t="s">
        <v>10</v>
      </c>
    </row>
    <row r="4464" spans="1:12" ht="15" customHeight="1" x14ac:dyDescent="0.25">
      <c r="A4464" s="34">
        <v>43094</v>
      </c>
      <c r="B4464" s="33" t="s">
        <v>3005</v>
      </c>
      <c r="C4464" s="157">
        <v>31</v>
      </c>
      <c r="D4464" s="35" t="s">
        <v>682</v>
      </c>
      <c r="E4464" s="47" t="s">
        <v>1725</v>
      </c>
      <c r="F4464" s="200">
        <v>810</v>
      </c>
      <c r="G4464" s="40">
        <v>467</v>
      </c>
      <c r="H4464" s="40" t="s">
        <v>577</v>
      </c>
      <c r="I4464" s="55" t="s">
        <v>2983</v>
      </c>
      <c r="J4464" s="63" t="s">
        <v>118</v>
      </c>
      <c r="K4464" s="58" t="s">
        <v>10</v>
      </c>
      <c r="L4464" s="31" t="s">
        <v>10</v>
      </c>
    </row>
    <row r="4465" spans="1:12" ht="15" customHeight="1" x14ac:dyDescent="0.25">
      <c r="A4465" s="34">
        <v>43094</v>
      </c>
      <c r="B4465" s="33" t="s">
        <v>3005</v>
      </c>
      <c r="C4465" s="157">
        <v>31</v>
      </c>
      <c r="D4465" s="35" t="s">
        <v>682</v>
      </c>
      <c r="E4465" s="47" t="s">
        <v>1725</v>
      </c>
      <c r="F4465" s="200">
        <v>510</v>
      </c>
      <c r="G4465" s="40">
        <v>3392</v>
      </c>
      <c r="H4465" s="40" t="s">
        <v>1460</v>
      </c>
      <c r="I4465" s="55" t="s">
        <v>2983</v>
      </c>
      <c r="J4465" s="63" t="s">
        <v>118</v>
      </c>
      <c r="K4465" s="58" t="s">
        <v>10</v>
      </c>
      <c r="L4465" s="31" t="s">
        <v>10</v>
      </c>
    </row>
    <row r="4466" spans="1:12" ht="15" customHeight="1" x14ac:dyDescent="0.25">
      <c r="A4466" s="34">
        <v>43094</v>
      </c>
      <c r="B4466" s="33" t="s">
        <v>3005</v>
      </c>
      <c r="C4466" s="157">
        <v>31</v>
      </c>
      <c r="D4466" s="35" t="s">
        <v>682</v>
      </c>
      <c r="E4466" s="47" t="s">
        <v>1725</v>
      </c>
      <c r="F4466" s="200">
        <v>410</v>
      </c>
      <c r="G4466" s="40">
        <v>3989</v>
      </c>
      <c r="H4466" s="40" t="s">
        <v>592</v>
      </c>
      <c r="I4466" s="55" t="s">
        <v>2983</v>
      </c>
      <c r="J4466" s="63" t="s">
        <v>118</v>
      </c>
      <c r="K4466" s="58" t="s">
        <v>10</v>
      </c>
      <c r="L4466" s="31" t="s">
        <v>10</v>
      </c>
    </row>
    <row r="4467" spans="1:12" ht="15" customHeight="1" x14ac:dyDescent="0.25">
      <c r="A4467" s="34">
        <v>43094</v>
      </c>
      <c r="B4467" s="33" t="s">
        <v>3005</v>
      </c>
      <c r="C4467" s="157">
        <v>31</v>
      </c>
      <c r="D4467" s="35" t="s">
        <v>682</v>
      </c>
      <c r="E4467" s="47" t="s">
        <v>1725</v>
      </c>
      <c r="F4467" s="200">
        <v>510</v>
      </c>
      <c r="G4467" s="40">
        <v>2117</v>
      </c>
      <c r="H4467" s="40" t="s">
        <v>1740</v>
      </c>
      <c r="I4467" s="55" t="s">
        <v>2983</v>
      </c>
      <c r="J4467" s="63" t="s">
        <v>118</v>
      </c>
      <c r="K4467" s="58" t="s">
        <v>10</v>
      </c>
      <c r="L4467" s="31" t="s">
        <v>10</v>
      </c>
    </row>
    <row r="4468" spans="1:12" ht="15" customHeight="1" x14ac:dyDescent="0.25">
      <c r="A4468" s="34">
        <v>43094</v>
      </c>
      <c r="B4468" s="33" t="s">
        <v>3005</v>
      </c>
      <c r="C4468" s="157">
        <v>31</v>
      </c>
      <c r="D4468" s="35" t="s">
        <v>682</v>
      </c>
      <c r="E4468" s="47" t="s">
        <v>1725</v>
      </c>
      <c r="F4468" s="200">
        <v>610</v>
      </c>
      <c r="G4468" s="40">
        <v>3101</v>
      </c>
      <c r="H4468" s="40" t="s">
        <v>1741</v>
      </c>
      <c r="I4468" s="55" t="s">
        <v>2983</v>
      </c>
      <c r="J4468" s="63" t="s">
        <v>118</v>
      </c>
      <c r="K4468" s="58" t="s">
        <v>10</v>
      </c>
      <c r="L4468" s="31" t="s">
        <v>10</v>
      </c>
    </row>
    <row r="4469" spans="1:12" ht="15" customHeight="1" x14ac:dyDescent="0.25">
      <c r="A4469" s="34">
        <v>43094</v>
      </c>
      <c r="B4469" s="33" t="s">
        <v>3005</v>
      </c>
      <c r="C4469" s="157">
        <v>31</v>
      </c>
      <c r="D4469" s="35" t="s">
        <v>682</v>
      </c>
      <c r="E4469" s="47" t="s">
        <v>1725</v>
      </c>
      <c r="F4469" s="200">
        <v>510</v>
      </c>
      <c r="G4469" s="40">
        <v>4061</v>
      </c>
      <c r="H4469" s="40" t="s">
        <v>1464</v>
      </c>
      <c r="I4469" s="55" t="s">
        <v>2983</v>
      </c>
      <c r="J4469" s="63" t="s">
        <v>118</v>
      </c>
      <c r="K4469" s="58" t="s">
        <v>10</v>
      </c>
      <c r="L4469" s="31" t="s">
        <v>10</v>
      </c>
    </row>
    <row r="4470" spans="1:12" ht="15" customHeight="1" x14ac:dyDescent="0.25">
      <c r="A4470" s="34">
        <v>43094</v>
      </c>
      <c r="B4470" s="33" t="s">
        <v>3005</v>
      </c>
      <c r="C4470" s="157">
        <v>31</v>
      </c>
      <c r="D4470" s="35" t="s">
        <v>682</v>
      </c>
      <c r="E4470" s="47" t="s">
        <v>1725</v>
      </c>
      <c r="F4470" s="200">
        <v>710</v>
      </c>
      <c r="G4470" s="40">
        <v>4263</v>
      </c>
      <c r="H4470" s="40" t="s">
        <v>709</v>
      </c>
      <c r="I4470" s="55" t="s">
        <v>2983</v>
      </c>
      <c r="J4470" s="63" t="s">
        <v>118</v>
      </c>
      <c r="K4470" s="58" t="s">
        <v>10</v>
      </c>
      <c r="L4470" s="31" t="s">
        <v>10</v>
      </c>
    </row>
    <row r="4471" spans="1:12" ht="15" customHeight="1" x14ac:dyDescent="0.25">
      <c r="A4471" s="34">
        <v>43094</v>
      </c>
      <c r="B4471" s="33" t="s">
        <v>3005</v>
      </c>
      <c r="C4471" s="157">
        <v>31</v>
      </c>
      <c r="D4471" s="35" t="s">
        <v>682</v>
      </c>
      <c r="E4471" s="47" t="s">
        <v>1725</v>
      </c>
      <c r="F4471" s="200">
        <v>710</v>
      </c>
      <c r="G4471" s="40">
        <v>2928</v>
      </c>
      <c r="H4471" s="40" t="s">
        <v>915</v>
      </c>
      <c r="I4471" s="55" t="s">
        <v>2983</v>
      </c>
      <c r="J4471" s="63" t="s">
        <v>118</v>
      </c>
      <c r="K4471" s="58" t="s">
        <v>10</v>
      </c>
      <c r="L4471" s="31" t="s">
        <v>10</v>
      </c>
    </row>
    <row r="4472" spans="1:12" ht="15" customHeight="1" x14ac:dyDescent="0.25">
      <c r="A4472" s="34">
        <v>43094</v>
      </c>
      <c r="B4472" s="33" t="s">
        <v>3005</v>
      </c>
      <c r="C4472" s="157">
        <v>31</v>
      </c>
      <c r="D4472" s="35" t="s">
        <v>682</v>
      </c>
      <c r="E4472" s="47" t="s">
        <v>1725</v>
      </c>
      <c r="F4472" s="200">
        <v>810</v>
      </c>
      <c r="G4472" s="40">
        <v>3155</v>
      </c>
      <c r="H4472" s="40" t="s">
        <v>1470</v>
      </c>
      <c r="I4472" s="55" t="s">
        <v>2983</v>
      </c>
      <c r="J4472" s="63" t="s">
        <v>118</v>
      </c>
      <c r="K4472" s="58" t="s">
        <v>10</v>
      </c>
      <c r="L4472" s="31" t="s">
        <v>10</v>
      </c>
    </row>
    <row r="4473" spans="1:12" ht="15" customHeight="1" x14ac:dyDescent="0.25">
      <c r="A4473" s="34">
        <v>43094</v>
      </c>
      <c r="B4473" s="33" t="s">
        <v>3005</v>
      </c>
      <c r="C4473" s="157">
        <v>31</v>
      </c>
      <c r="D4473" s="35" t="s">
        <v>682</v>
      </c>
      <c r="E4473" s="47" t="s">
        <v>1725</v>
      </c>
      <c r="F4473" s="200">
        <v>510</v>
      </c>
      <c r="G4473" s="40">
        <v>4177</v>
      </c>
      <c r="H4473" s="40" t="s">
        <v>1483</v>
      </c>
      <c r="I4473" s="55" t="s">
        <v>2983</v>
      </c>
      <c r="J4473" s="63" t="s">
        <v>118</v>
      </c>
      <c r="K4473" s="58" t="s">
        <v>10</v>
      </c>
      <c r="L4473" s="31" t="s">
        <v>10</v>
      </c>
    </row>
    <row r="4474" spans="1:12" ht="15" customHeight="1" x14ac:dyDescent="0.25">
      <c r="A4474" s="34">
        <v>43094</v>
      </c>
      <c r="B4474" s="33" t="s">
        <v>3005</v>
      </c>
      <c r="C4474" s="157">
        <v>31</v>
      </c>
      <c r="D4474" s="35" t="s">
        <v>682</v>
      </c>
      <c r="E4474" s="47" t="s">
        <v>1725</v>
      </c>
      <c r="F4474" s="200">
        <v>510</v>
      </c>
      <c r="G4474" s="40">
        <v>4183</v>
      </c>
      <c r="H4474" s="40" t="s">
        <v>1742</v>
      </c>
      <c r="I4474" s="55" t="s">
        <v>2983</v>
      </c>
      <c r="J4474" s="63" t="s">
        <v>118</v>
      </c>
      <c r="K4474" s="58" t="s">
        <v>10</v>
      </c>
      <c r="L4474" s="31" t="s">
        <v>10</v>
      </c>
    </row>
    <row r="4475" spans="1:12" ht="15" customHeight="1" x14ac:dyDescent="0.25">
      <c r="A4475" s="34">
        <v>43094</v>
      </c>
      <c r="B4475" s="33" t="s">
        <v>3005</v>
      </c>
      <c r="C4475" s="157">
        <v>31</v>
      </c>
      <c r="D4475" s="35" t="s">
        <v>682</v>
      </c>
      <c r="E4475" s="47" t="s">
        <v>1725</v>
      </c>
      <c r="F4475" s="200">
        <v>510</v>
      </c>
      <c r="G4475" s="40">
        <v>4218</v>
      </c>
      <c r="H4475" s="40" t="s">
        <v>1472</v>
      </c>
      <c r="I4475" s="55" t="s">
        <v>2983</v>
      </c>
      <c r="J4475" s="63" t="s">
        <v>118</v>
      </c>
      <c r="K4475" s="58" t="s">
        <v>10</v>
      </c>
      <c r="L4475" s="31" t="s">
        <v>10</v>
      </c>
    </row>
    <row r="4476" spans="1:12" ht="15" customHeight="1" x14ac:dyDescent="0.25">
      <c r="A4476" s="34">
        <v>43094</v>
      </c>
      <c r="B4476" s="33" t="s">
        <v>3005</v>
      </c>
      <c r="C4476" s="157">
        <v>31</v>
      </c>
      <c r="D4476" s="35" t="s">
        <v>682</v>
      </c>
      <c r="E4476" s="47" t="s">
        <v>1725</v>
      </c>
      <c r="F4476" s="200">
        <v>810</v>
      </c>
      <c r="G4476" s="40">
        <v>4732</v>
      </c>
      <c r="H4476" s="40" t="s">
        <v>1473</v>
      </c>
      <c r="I4476" s="55" t="s">
        <v>2983</v>
      </c>
      <c r="J4476" s="63" t="s">
        <v>118</v>
      </c>
      <c r="K4476" s="58" t="s">
        <v>10</v>
      </c>
      <c r="L4476" s="31" t="s">
        <v>10</v>
      </c>
    </row>
    <row r="4477" spans="1:12" ht="15" customHeight="1" x14ac:dyDescent="0.25">
      <c r="A4477" s="34">
        <v>43094</v>
      </c>
      <c r="B4477" s="33" t="s">
        <v>3005</v>
      </c>
      <c r="C4477" s="157">
        <v>31</v>
      </c>
      <c r="D4477" s="35" t="s">
        <v>682</v>
      </c>
      <c r="E4477" s="47" t="s">
        <v>1725</v>
      </c>
      <c r="F4477" s="200">
        <v>510</v>
      </c>
      <c r="G4477" s="40">
        <v>3671</v>
      </c>
      <c r="H4477" s="40" t="s">
        <v>393</v>
      </c>
      <c r="I4477" s="55" t="s">
        <v>2983</v>
      </c>
      <c r="J4477" s="63" t="s">
        <v>118</v>
      </c>
      <c r="K4477" s="58" t="s">
        <v>10</v>
      </c>
      <c r="L4477" s="31" t="s">
        <v>10</v>
      </c>
    </row>
    <row r="4478" spans="1:12" ht="15" customHeight="1" x14ac:dyDescent="0.25">
      <c r="A4478" s="34">
        <v>43094</v>
      </c>
      <c r="B4478" s="33" t="s">
        <v>3005</v>
      </c>
      <c r="C4478" s="157">
        <v>31</v>
      </c>
      <c r="D4478" s="35" t="s">
        <v>682</v>
      </c>
      <c r="E4478" s="47" t="s">
        <v>1725</v>
      </c>
      <c r="F4478" s="200">
        <v>610</v>
      </c>
      <c r="G4478" s="40">
        <v>4898</v>
      </c>
      <c r="H4478" s="40" t="s">
        <v>1476</v>
      </c>
      <c r="I4478" s="55" t="s">
        <v>2983</v>
      </c>
      <c r="J4478" s="63" t="s">
        <v>118</v>
      </c>
      <c r="K4478" s="58" t="s">
        <v>10</v>
      </c>
      <c r="L4478" s="31" t="s">
        <v>10</v>
      </c>
    </row>
    <row r="4479" spans="1:12" ht="15" customHeight="1" x14ac:dyDescent="0.25">
      <c r="A4479" s="34">
        <v>43094</v>
      </c>
      <c r="B4479" s="33" t="s">
        <v>3005</v>
      </c>
      <c r="C4479" s="157">
        <v>31</v>
      </c>
      <c r="D4479" s="35" t="s">
        <v>682</v>
      </c>
      <c r="E4479" s="47" t="s">
        <v>1725</v>
      </c>
      <c r="F4479" s="200">
        <v>510</v>
      </c>
      <c r="G4479" s="40">
        <v>4460</v>
      </c>
      <c r="H4479" s="40" t="s">
        <v>1477</v>
      </c>
      <c r="I4479" s="55" t="s">
        <v>2983</v>
      </c>
      <c r="J4479" s="63" t="s">
        <v>118</v>
      </c>
      <c r="K4479" s="58" t="s">
        <v>10</v>
      </c>
      <c r="L4479" s="31" t="s">
        <v>10</v>
      </c>
    </row>
    <row r="4480" spans="1:12" ht="15" customHeight="1" x14ac:dyDescent="0.25">
      <c r="A4480" s="34">
        <v>43094</v>
      </c>
      <c r="B4480" s="33" t="s">
        <v>3005</v>
      </c>
      <c r="C4480" s="157">
        <v>31</v>
      </c>
      <c r="D4480" s="35" t="s">
        <v>682</v>
      </c>
      <c r="E4480" s="47" t="s">
        <v>1725</v>
      </c>
      <c r="F4480" s="200">
        <v>1010</v>
      </c>
      <c r="G4480" s="40">
        <v>4188</v>
      </c>
      <c r="H4480" s="40" t="s">
        <v>1479</v>
      </c>
      <c r="I4480" s="55" t="s">
        <v>2983</v>
      </c>
      <c r="J4480" s="63" t="s">
        <v>118</v>
      </c>
      <c r="K4480" s="58" t="s">
        <v>10</v>
      </c>
      <c r="L4480" s="31" t="s">
        <v>10</v>
      </c>
    </row>
    <row r="4481" spans="1:12" ht="15" customHeight="1" x14ac:dyDescent="0.25">
      <c r="A4481" s="34">
        <v>43094</v>
      </c>
      <c r="B4481" s="33" t="s">
        <v>3005</v>
      </c>
      <c r="C4481" s="157">
        <v>31</v>
      </c>
      <c r="D4481" s="35" t="s">
        <v>682</v>
      </c>
      <c r="E4481" s="47" t="s">
        <v>1725</v>
      </c>
      <c r="F4481" s="200">
        <v>710</v>
      </c>
      <c r="G4481" s="40">
        <v>3765</v>
      </c>
      <c r="H4481" s="40" t="s">
        <v>1480</v>
      </c>
      <c r="I4481" s="55" t="s">
        <v>2983</v>
      </c>
      <c r="J4481" s="63" t="s">
        <v>118</v>
      </c>
      <c r="K4481" s="58" t="s">
        <v>10</v>
      </c>
      <c r="L4481" s="31" t="s">
        <v>10</v>
      </c>
    </row>
    <row r="4482" spans="1:12" ht="15" customHeight="1" x14ac:dyDescent="0.25">
      <c r="A4482" s="34">
        <v>43094</v>
      </c>
      <c r="B4482" s="33" t="s">
        <v>3005</v>
      </c>
      <c r="C4482" s="157">
        <v>31</v>
      </c>
      <c r="D4482" s="35" t="s">
        <v>682</v>
      </c>
      <c r="E4482" s="47" t="s">
        <v>1725</v>
      </c>
      <c r="F4482" s="200">
        <v>210</v>
      </c>
      <c r="G4482" s="40">
        <v>2872</v>
      </c>
      <c r="H4482" s="40" t="s">
        <v>1743</v>
      </c>
      <c r="I4482" s="55" t="s">
        <v>2983</v>
      </c>
      <c r="J4482" s="63" t="s">
        <v>118</v>
      </c>
      <c r="K4482" s="58" t="s">
        <v>10</v>
      </c>
      <c r="L4482" s="31" t="s">
        <v>10</v>
      </c>
    </row>
    <row r="4483" spans="1:12" ht="15" customHeight="1" x14ac:dyDescent="0.25">
      <c r="A4483" s="34">
        <v>43094</v>
      </c>
      <c r="B4483" s="33" t="s">
        <v>3005</v>
      </c>
      <c r="C4483" s="157">
        <v>31</v>
      </c>
      <c r="D4483" s="35" t="s">
        <v>682</v>
      </c>
      <c r="E4483" s="47" t="s">
        <v>1725</v>
      </c>
      <c r="F4483" s="200">
        <v>1010</v>
      </c>
      <c r="G4483" s="40">
        <v>5171</v>
      </c>
      <c r="H4483" s="40" t="s">
        <v>1744</v>
      </c>
      <c r="I4483" s="55" t="s">
        <v>2983</v>
      </c>
      <c r="J4483" s="63" t="s">
        <v>118</v>
      </c>
      <c r="K4483" s="58" t="s">
        <v>10</v>
      </c>
      <c r="L4483" s="31" t="s">
        <v>10</v>
      </c>
    </row>
    <row r="4484" spans="1:12" ht="15" customHeight="1" x14ac:dyDescent="0.25">
      <c r="A4484" s="34">
        <v>43094</v>
      </c>
      <c r="B4484" s="33" t="s">
        <v>3005</v>
      </c>
      <c r="C4484" s="157">
        <v>31</v>
      </c>
      <c r="D4484" s="35" t="s">
        <v>682</v>
      </c>
      <c r="E4484" s="47" t="s">
        <v>1725</v>
      </c>
      <c r="F4484" s="200">
        <v>710</v>
      </c>
      <c r="G4484" s="40"/>
      <c r="H4484" s="40" t="s">
        <v>1745</v>
      </c>
      <c r="I4484" s="55" t="s">
        <v>2983</v>
      </c>
      <c r="J4484" s="63" t="s">
        <v>118</v>
      </c>
      <c r="K4484" s="58" t="s">
        <v>10</v>
      </c>
      <c r="L4484" s="31" t="s">
        <v>10</v>
      </c>
    </row>
    <row r="4485" spans="1:12" ht="15" customHeight="1" x14ac:dyDescent="0.25">
      <c r="A4485" s="34">
        <v>43094</v>
      </c>
      <c r="B4485" s="33" t="s">
        <v>3005</v>
      </c>
      <c r="C4485" s="157">
        <v>32</v>
      </c>
      <c r="D4485" s="35" t="s">
        <v>720</v>
      </c>
      <c r="E4485" s="47" t="s">
        <v>117</v>
      </c>
      <c r="F4485" s="200">
        <v>8335</v>
      </c>
      <c r="G4485" s="40"/>
      <c r="H4485" s="40"/>
      <c r="I4485" s="55" t="s">
        <v>2983</v>
      </c>
      <c r="J4485" s="63" t="s">
        <v>118</v>
      </c>
      <c r="K4485" s="64" t="s">
        <v>2216</v>
      </c>
      <c r="L4485" s="31" t="s">
        <v>2990</v>
      </c>
    </row>
    <row r="4486" spans="1:12" ht="15" customHeight="1" x14ac:dyDescent="0.25">
      <c r="A4486" s="34">
        <v>43094</v>
      </c>
      <c r="B4486" s="33" t="s">
        <v>3005</v>
      </c>
      <c r="C4486" s="157">
        <v>33</v>
      </c>
      <c r="D4486" s="35" t="s">
        <v>1374</v>
      </c>
      <c r="E4486" s="47" t="s">
        <v>117</v>
      </c>
      <c r="F4486" s="200">
        <v>1043</v>
      </c>
      <c r="G4486" s="40"/>
      <c r="H4486" s="40"/>
      <c r="I4486" s="55" t="s">
        <v>2983</v>
      </c>
      <c r="J4486" s="63" t="s">
        <v>118</v>
      </c>
      <c r="K4486" s="64" t="s">
        <v>2216</v>
      </c>
      <c r="L4486" s="31" t="s">
        <v>2990</v>
      </c>
    </row>
    <row r="4487" spans="1:12" ht="15" customHeight="1" x14ac:dyDescent="0.25">
      <c r="A4487" s="131">
        <v>43094</v>
      </c>
      <c r="B4487" s="144" t="s">
        <v>3005</v>
      </c>
      <c r="C4487" s="158">
        <v>36</v>
      </c>
      <c r="D4487" s="133"/>
      <c r="E4487" s="136" t="s">
        <v>3240</v>
      </c>
      <c r="F4487" s="203">
        <v>550</v>
      </c>
      <c r="G4487" s="134"/>
      <c r="H4487" s="134"/>
      <c r="I4487" s="141" t="s">
        <v>2983</v>
      </c>
      <c r="J4487" s="141" t="s">
        <v>142</v>
      </c>
      <c r="K4487" s="135" t="s">
        <v>2980</v>
      </c>
      <c r="L4487" s="135"/>
    </row>
    <row r="4488" spans="1:12" ht="15" customHeight="1" x14ac:dyDescent="0.25">
      <c r="A4488" s="34">
        <v>43094</v>
      </c>
      <c r="B4488" s="33" t="s">
        <v>3005</v>
      </c>
      <c r="C4488" s="157">
        <v>75</v>
      </c>
      <c r="D4488" s="35" t="s">
        <v>127</v>
      </c>
      <c r="E4488" s="39" t="s">
        <v>1738</v>
      </c>
      <c r="F4488" s="200">
        <v>9000</v>
      </c>
      <c r="G4488" s="48">
        <v>4715</v>
      </c>
      <c r="H4488" s="48" t="s">
        <v>1739</v>
      </c>
      <c r="I4488" s="55" t="s">
        <v>2983</v>
      </c>
      <c r="J4488" s="63" t="s">
        <v>118</v>
      </c>
      <c r="K4488" s="64" t="s">
        <v>2216</v>
      </c>
      <c r="L4488" s="31" t="s">
        <v>2990</v>
      </c>
    </row>
    <row r="4489" spans="1:12" ht="15" customHeight="1" x14ac:dyDescent="0.25">
      <c r="A4489" s="34">
        <v>43095</v>
      </c>
      <c r="B4489" s="33" t="s">
        <v>3005</v>
      </c>
      <c r="C4489" s="157">
        <v>34</v>
      </c>
      <c r="D4489" s="35" t="s">
        <v>1684</v>
      </c>
      <c r="E4489" s="39" t="s">
        <v>1746</v>
      </c>
      <c r="F4489" s="200">
        <v>660</v>
      </c>
      <c r="G4489" s="48">
        <v>5368</v>
      </c>
      <c r="H4489" s="48" t="s">
        <v>1747</v>
      </c>
      <c r="I4489" s="55" t="s">
        <v>2983</v>
      </c>
      <c r="J4489" s="63" t="s">
        <v>118</v>
      </c>
      <c r="K4489" s="64" t="s">
        <v>2216</v>
      </c>
      <c r="L4489" s="31" t="s">
        <v>2990</v>
      </c>
    </row>
    <row r="4490" spans="1:12" ht="15" customHeight="1" x14ac:dyDescent="0.25">
      <c r="A4490" s="34">
        <v>43095</v>
      </c>
      <c r="B4490" s="33" t="s">
        <v>3005</v>
      </c>
      <c r="C4490" s="157">
        <v>34</v>
      </c>
      <c r="D4490" s="35" t="s">
        <v>1684</v>
      </c>
      <c r="E4490" s="39" t="s">
        <v>1748</v>
      </c>
      <c r="F4490" s="200">
        <v>1200</v>
      </c>
      <c r="G4490" s="48">
        <v>4204</v>
      </c>
      <c r="H4490" s="48" t="s">
        <v>645</v>
      </c>
      <c r="I4490" s="55" t="s">
        <v>2983</v>
      </c>
      <c r="J4490" s="63" t="s">
        <v>118</v>
      </c>
      <c r="K4490" s="64" t="s">
        <v>2216</v>
      </c>
      <c r="L4490" s="31" t="s">
        <v>2990</v>
      </c>
    </row>
    <row r="4491" spans="1:12" ht="15" customHeight="1" x14ac:dyDescent="0.25">
      <c r="A4491" s="34">
        <v>43095</v>
      </c>
      <c r="B4491" s="33" t="s">
        <v>3005</v>
      </c>
      <c r="C4491" s="157">
        <v>35</v>
      </c>
      <c r="D4491" s="35" t="s">
        <v>127</v>
      </c>
      <c r="E4491" s="47" t="s">
        <v>452</v>
      </c>
      <c r="F4491" s="200">
        <v>1500</v>
      </c>
      <c r="G4491" s="48">
        <v>3127</v>
      </c>
      <c r="H4491" s="48" t="s">
        <v>1430</v>
      </c>
      <c r="I4491" s="55" t="s">
        <v>2983</v>
      </c>
      <c r="J4491" s="63" t="s">
        <v>118</v>
      </c>
      <c r="K4491" s="64" t="s">
        <v>2216</v>
      </c>
      <c r="L4491" s="31" t="s">
        <v>2990</v>
      </c>
    </row>
    <row r="4492" spans="1:12" ht="15" customHeight="1" x14ac:dyDescent="0.25">
      <c r="A4492" s="34">
        <v>43095</v>
      </c>
      <c r="B4492" s="33" t="s">
        <v>3005</v>
      </c>
      <c r="C4492" s="157">
        <v>36</v>
      </c>
      <c r="D4492" s="35" t="s">
        <v>625</v>
      </c>
      <c r="E4492" s="47" t="s">
        <v>1012</v>
      </c>
      <c r="F4492" s="200">
        <v>177</v>
      </c>
      <c r="G4492" s="40"/>
      <c r="H4492" s="40" t="s">
        <v>1444</v>
      </c>
      <c r="I4492" s="55" t="s">
        <v>2983</v>
      </c>
      <c r="J4492" s="63" t="s">
        <v>118</v>
      </c>
      <c r="K4492" s="64" t="s">
        <v>2216</v>
      </c>
      <c r="L4492" s="31" t="s">
        <v>2990</v>
      </c>
    </row>
    <row r="4493" spans="1:12" ht="15" customHeight="1" x14ac:dyDescent="0.25">
      <c r="A4493" s="34">
        <v>43095</v>
      </c>
      <c r="B4493" s="33" t="s">
        <v>3005</v>
      </c>
      <c r="C4493" s="157">
        <v>36</v>
      </c>
      <c r="D4493" s="35" t="s">
        <v>625</v>
      </c>
      <c r="E4493" s="47" t="s">
        <v>1012</v>
      </c>
      <c r="F4493" s="200">
        <v>242.25</v>
      </c>
      <c r="G4493" s="40">
        <v>3314</v>
      </c>
      <c r="H4493" s="40"/>
      <c r="I4493" s="55" t="s">
        <v>2983</v>
      </c>
      <c r="J4493" s="63" t="s">
        <v>118</v>
      </c>
      <c r="K4493" s="64" t="s">
        <v>2216</v>
      </c>
      <c r="L4493" s="31" t="s">
        <v>2990</v>
      </c>
    </row>
    <row r="4494" spans="1:12" ht="15" customHeight="1" x14ac:dyDescent="0.25">
      <c r="A4494" s="34">
        <v>43095</v>
      </c>
      <c r="B4494" s="33" t="s">
        <v>3005</v>
      </c>
      <c r="C4494" s="157">
        <v>36</v>
      </c>
      <c r="D4494" s="35" t="s">
        <v>625</v>
      </c>
      <c r="E4494" s="47" t="s">
        <v>1012</v>
      </c>
      <c r="F4494" s="200">
        <v>144</v>
      </c>
      <c r="G4494" s="40">
        <v>4052</v>
      </c>
      <c r="H4494" s="40" t="s">
        <v>1427</v>
      </c>
      <c r="I4494" s="55" t="s">
        <v>2983</v>
      </c>
      <c r="J4494" s="63" t="s">
        <v>118</v>
      </c>
      <c r="K4494" s="64" t="s">
        <v>2216</v>
      </c>
      <c r="L4494" s="31" t="s">
        <v>2990</v>
      </c>
    </row>
    <row r="4495" spans="1:12" ht="15" customHeight="1" x14ac:dyDescent="0.25">
      <c r="A4495" s="34">
        <v>43095</v>
      </c>
      <c r="B4495" s="33" t="s">
        <v>3005</v>
      </c>
      <c r="C4495" s="157">
        <v>36</v>
      </c>
      <c r="D4495" s="35" t="s">
        <v>625</v>
      </c>
      <c r="E4495" s="47" t="s">
        <v>1012</v>
      </c>
      <c r="F4495" s="200">
        <v>570.25</v>
      </c>
      <c r="G4495" s="40">
        <v>2124</v>
      </c>
      <c r="H4495" s="40"/>
      <c r="I4495" s="55" t="s">
        <v>2983</v>
      </c>
      <c r="J4495" s="63" t="s">
        <v>118</v>
      </c>
      <c r="K4495" s="64" t="s">
        <v>2216</v>
      </c>
      <c r="L4495" s="31" t="s">
        <v>2990</v>
      </c>
    </row>
    <row r="4496" spans="1:12" ht="15" customHeight="1" x14ac:dyDescent="0.25">
      <c r="A4496" s="34">
        <v>43095</v>
      </c>
      <c r="B4496" s="33" t="s">
        <v>3005</v>
      </c>
      <c r="C4496" s="157">
        <v>36</v>
      </c>
      <c r="D4496" s="35" t="s">
        <v>625</v>
      </c>
      <c r="E4496" s="47" t="s">
        <v>1012</v>
      </c>
      <c r="F4496" s="200">
        <v>508.75</v>
      </c>
      <c r="G4496" s="40">
        <v>1874</v>
      </c>
      <c r="H4496" s="40" t="s">
        <v>1749</v>
      </c>
      <c r="I4496" s="55" t="s">
        <v>2983</v>
      </c>
      <c r="J4496" s="63" t="s">
        <v>118</v>
      </c>
      <c r="K4496" s="64" t="s">
        <v>2216</v>
      </c>
      <c r="L4496" s="31" t="s">
        <v>2990</v>
      </c>
    </row>
    <row r="4497" spans="1:12" ht="15" customHeight="1" x14ac:dyDescent="0.25">
      <c r="A4497" s="34">
        <v>43095</v>
      </c>
      <c r="B4497" s="33" t="s">
        <v>3005</v>
      </c>
      <c r="C4497" s="157">
        <v>36</v>
      </c>
      <c r="D4497" s="35" t="s">
        <v>625</v>
      </c>
      <c r="E4497" s="47" t="s">
        <v>1012</v>
      </c>
      <c r="F4497" s="200">
        <v>252</v>
      </c>
      <c r="G4497" s="40">
        <v>1950</v>
      </c>
      <c r="H4497" s="40" t="s">
        <v>355</v>
      </c>
      <c r="I4497" s="55" t="s">
        <v>2983</v>
      </c>
      <c r="J4497" s="63" t="s">
        <v>118</v>
      </c>
      <c r="K4497" s="64" t="s">
        <v>2216</v>
      </c>
      <c r="L4497" s="31" t="s">
        <v>2990</v>
      </c>
    </row>
    <row r="4498" spans="1:12" ht="15" customHeight="1" x14ac:dyDescent="0.25">
      <c r="A4498" s="34">
        <v>43095</v>
      </c>
      <c r="B4498" s="33" t="s">
        <v>3005</v>
      </c>
      <c r="C4498" s="157">
        <v>36</v>
      </c>
      <c r="D4498" s="35" t="s">
        <v>625</v>
      </c>
      <c r="E4498" s="47" t="s">
        <v>1012</v>
      </c>
      <c r="F4498" s="200">
        <v>182</v>
      </c>
      <c r="G4498" s="40">
        <v>3819</v>
      </c>
      <c r="H4498" s="40" t="s">
        <v>1415</v>
      </c>
      <c r="I4498" s="55" t="s">
        <v>2983</v>
      </c>
      <c r="J4498" s="63" t="s">
        <v>118</v>
      </c>
      <c r="K4498" s="64" t="s">
        <v>2216</v>
      </c>
      <c r="L4498" s="31" t="s">
        <v>2990</v>
      </c>
    </row>
    <row r="4499" spans="1:12" ht="15" customHeight="1" x14ac:dyDescent="0.25">
      <c r="A4499" s="34">
        <v>43095</v>
      </c>
      <c r="B4499" s="33" t="s">
        <v>3005</v>
      </c>
      <c r="C4499" s="157">
        <v>36</v>
      </c>
      <c r="D4499" s="35" t="s">
        <v>625</v>
      </c>
      <c r="E4499" s="47" t="s">
        <v>1012</v>
      </c>
      <c r="F4499" s="200">
        <v>20.25</v>
      </c>
      <c r="G4499" s="40">
        <v>4121</v>
      </c>
      <c r="H4499" s="40" t="s">
        <v>1750</v>
      </c>
      <c r="I4499" s="55" t="s">
        <v>2983</v>
      </c>
      <c r="J4499" s="63" t="s">
        <v>118</v>
      </c>
      <c r="K4499" s="64" t="s">
        <v>2216</v>
      </c>
      <c r="L4499" s="31" t="s">
        <v>2990</v>
      </c>
    </row>
    <row r="4500" spans="1:12" ht="15" customHeight="1" x14ac:dyDescent="0.25">
      <c r="A4500" s="34">
        <v>43095</v>
      </c>
      <c r="B4500" s="33" t="s">
        <v>3005</v>
      </c>
      <c r="C4500" s="157">
        <v>36</v>
      </c>
      <c r="D4500" s="35" t="s">
        <v>625</v>
      </c>
      <c r="E4500" s="47" t="s">
        <v>1012</v>
      </c>
      <c r="F4500" s="200">
        <v>28.5</v>
      </c>
      <c r="G4500" s="40">
        <v>4932</v>
      </c>
      <c r="H4500" s="40" t="s">
        <v>1751</v>
      </c>
      <c r="I4500" s="55" t="s">
        <v>2983</v>
      </c>
      <c r="J4500" s="63" t="s">
        <v>118</v>
      </c>
      <c r="K4500" s="64" t="s">
        <v>2216</v>
      </c>
      <c r="L4500" s="31" t="s">
        <v>2990</v>
      </c>
    </row>
    <row r="4501" spans="1:12" ht="15" customHeight="1" x14ac:dyDescent="0.25">
      <c r="A4501" s="34">
        <v>43095</v>
      </c>
      <c r="B4501" s="33" t="s">
        <v>3005</v>
      </c>
      <c r="C4501" s="157">
        <v>36</v>
      </c>
      <c r="D4501" s="35" t="s">
        <v>728</v>
      </c>
      <c r="E4501" s="47" t="s">
        <v>1752</v>
      </c>
      <c r="F4501" s="200">
        <v>150</v>
      </c>
      <c r="G4501" s="40">
        <v>694</v>
      </c>
      <c r="H4501" s="40" t="s">
        <v>728</v>
      </c>
      <c r="I4501" s="55" t="s">
        <v>2983</v>
      </c>
      <c r="J4501" s="63" t="s">
        <v>118</v>
      </c>
      <c r="K4501" s="58" t="s">
        <v>10</v>
      </c>
      <c r="L4501" s="31" t="s">
        <v>10</v>
      </c>
    </row>
    <row r="4502" spans="1:12" ht="15" customHeight="1" x14ac:dyDescent="0.25">
      <c r="A4502" s="34">
        <v>43095</v>
      </c>
      <c r="B4502" s="33" t="s">
        <v>3005</v>
      </c>
      <c r="C4502" s="157">
        <v>76</v>
      </c>
      <c r="D4502" s="35" t="s">
        <v>1596</v>
      </c>
      <c r="E4502" s="47" t="s">
        <v>117</v>
      </c>
      <c r="F4502" s="200">
        <v>10447</v>
      </c>
      <c r="G4502" s="40"/>
      <c r="H4502" s="40"/>
      <c r="I4502" s="55" t="s">
        <v>2983</v>
      </c>
      <c r="J4502" s="63" t="s">
        <v>118</v>
      </c>
      <c r="K4502" s="64" t="s">
        <v>2216</v>
      </c>
      <c r="L4502" s="31" t="s">
        <v>2990</v>
      </c>
    </row>
    <row r="4503" spans="1:12" ht="15" customHeight="1" x14ac:dyDescent="0.25">
      <c r="A4503" s="34">
        <v>43096</v>
      </c>
      <c r="B4503" s="33" t="s">
        <v>3005</v>
      </c>
      <c r="C4503" s="157">
        <v>18</v>
      </c>
      <c r="D4503" s="35" t="s">
        <v>738</v>
      </c>
      <c r="E4503" s="47" t="s">
        <v>1753</v>
      </c>
      <c r="F4503" s="200">
        <v>52</v>
      </c>
      <c r="G4503" s="40" t="s">
        <v>71</v>
      </c>
      <c r="H4503" s="40" t="s">
        <v>71</v>
      </c>
      <c r="I4503" s="55" t="s">
        <v>2983</v>
      </c>
      <c r="J4503" s="63" t="s">
        <v>142</v>
      </c>
      <c r="K4503" s="31" t="s">
        <v>2989</v>
      </c>
      <c r="L4503" s="31" t="s">
        <v>2975</v>
      </c>
    </row>
    <row r="4504" spans="1:12" ht="15" customHeight="1" x14ac:dyDescent="0.25">
      <c r="A4504" s="34">
        <v>43096</v>
      </c>
      <c r="B4504" s="33" t="s">
        <v>3005</v>
      </c>
      <c r="C4504" s="157">
        <v>36</v>
      </c>
      <c r="D4504" s="35" t="s">
        <v>91</v>
      </c>
      <c r="E4504" s="47" t="s">
        <v>117</v>
      </c>
      <c r="F4504" s="200">
        <v>12501</v>
      </c>
      <c r="G4504" s="40"/>
      <c r="H4504" s="40"/>
      <c r="I4504" s="55" t="s">
        <v>2983</v>
      </c>
      <c r="J4504" s="63" t="s">
        <v>118</v>
      </c>
      <c r="K4504" s="64" t="s">
        <v>2216</v>
      </c>
      <c r="L4504" s="31" t="s">
        <v>2990</v>
      </c>
    </row>
    <row r="4505" spans="1:12" ht="15" customHeight="1" x14ac:dyDescent="0.25">
      <c r="A4505" s="34">
        <v>43096</v>
      </c>
      <c r="B4505" s="33" t="s">
        <v>3005</v>
      </c>
      <c r="C4505" s="157">
        <v>36</v>
      </c>
      <c r="D4505" s="35" t="s">
        <v>91</v>
      </c>
      <c r="E4505" s="47" t="s">
        <v>117</v>
      </c>
      <c r="F4505" s="200">
        <v>8010</v>
      </c>
      <c r="G4505" s="40"/>
      <c r="H4505" s="40"/>
      <c r="I4505" s="55" t="s">
        <v>2983</v>
      </c>
      <c r="J4505" s="63" t="s">
        <v>118</v>
      </c>
      <c r="K4505" s="64" t="s">
        <v>2216</v>
      </c>
      <c r="L4505" s="31" t="s">
        <v>2990</v>
      </c>
    </row>
    <row r="4506" spans="1:12" ht="15" customHeight="1" x14ac:dyDescent="0.25">
      <c r="A4506" s="34">
        <v>43096</v>
      </c>
      <c r="B4506" s="33" t="s">
        <v>3005</v>
      </c>
      <c r="C4506" s="157">
        <v>37</v>
      </c>
      <c r="D4506" s="35" t="s">
        <v>1754</v>
      </c>
      <c r="E4506" s="47" t="s">
        <v>117</v>
      </c>
      <c r="F4506" s="200">
        <v>5449</v>
      </c>
      <c r="G4506" s="40"/>
      <c r="H4506" s="40"/>
      <c r="I4506" s="55" t="s">
        <v>2983</v>
      </c>
      <c r="J4506" s="63" t="s">
        <v>118</v>
      </c>
      <c r="K4506" s="64" t="s">
        <v>2216</v>
      </c>
      <c r="L4506" s="31" t="s">
        <v>2990</v>
      </c>
    </row>
    <row r="4507" spans="1:12" ht="15" customHeight="1" x14ac:dyDescent="0.25">
      <c r="A4507" s="34">
        <v>43096</v>
      </c>
      <c r="B4507" s="33" t="s">
        <v>3005</v>
      </c>
      <c r="C4507" s="157">
        <v>37</v>
      </c>
      <c r="D4507" s="35" t="s">
        <v>1754</v>
      </c>
      <c r="E4507" s="47" t="s">
        <v>117</v>
      </c>
      <c r="F4507" s="200">
        <v>5871</v>
      </c>
      <c r="G4507" s="40"/>
      <c r="H4507" s="40"/>
      <c r="I4507" s="55" t="s">
        <v>2983</v>
      </c>
      <c r="J4507" s="63" t="s">
        <v>118</v>
      </c>
      <c r="K4507" s="64" t="s">
        <v>2216</v>
      </c>
      <c r="L4507" s="31" t="s">
        <v>2990</v>
      </c>
    </row>
    <row r="4508" spans="1:12" ht="15" customHeight="1" x14ac:dyDescent="0.25">
      <c r="A4508" s="34">
        <v>43096</v>
      </c>
      <c r="B4508" s="33" t="s">
        <v>3005</v>
      </c>
      <c r="C4508" s="157">
        <v>37</v>
      </c>
      <c r="D4508" s="35" t="s">
        <v>1251</v>
      </c>
      <c r="E4508" s="47" t="s">
        <v>117</v>
      </c>
      <c r="F4508" s="200">
        <v>10895</v>
      </c>
      <c r="G4508" s="40"/>
      <c r="H4508" s="40"/>
      <c r="I4508" s="55" t="s">
        <v>2983</v>
      </c>
      <c r="J4508" s="63" t="s">
        <v>118</v>
      </c>
      <c r="K4508" s="64" t="s">
        <v>2216</v>
      </c>
      <c r="L4508" s="31" t="s">
        <v>2990</v>
      </c>
    </row>
    <row r="4509" spans="1:12" ht="15" customHeight="1" x14ac:dyDescent="0.25">
      <c r="A4509" s="34">
        <v>43097</v>
      </c>
      <c r="B4509" s="33" t="s">
        <v>3005</v>
      </c>
      <c r="C4509" s="157">
        <v>19</v>
      </c>
      <c r="D4509" s="35" t="s">
        <v>738</v>
      </c>
      <c r="E4509" s="47" t="s">
        <v>1760</v>
      </c>
      <c r="F4509" s="200">
        <v>350</v>
      </c>
      <c r="G4509" s="40" t="s">
        <v>71</v>
      </c>
      <c r="H4509" s="40" t="s">
        <v>71</v>
      </c>
      <c r="I4509" s="55" t="s">
        <v>2983</v>
      </c>
      <c r="J4509" s="63" t="s">
        <v>142</v>
      </c>
      <c r="K4509" s="58" t="s">
        <v>46</v>
      </c>
      <c r="L4509" s="31" t="s">
        <v>46</v>
      </c>
    </row>
    <row r="4510" spans="1:12" ht="15" customHeight="1" x14ac:dyDescent="0.25">
      <c r="A4510" s="34">
        <v>43097</v>
      </c>
      <c r="B4510" s="33" t="s">
        <v>3005</v>
      </c>
      <c r="C4510" s="157">
        <v>20</v>
      </c>
      <c r="D4510" s="35" t="s">
        <v>738</v>
      </c>
      <c r="E4510" s="47" t="s">
        <v>1761</v>
      </c>
      <c r="F4510" s="200">
        <v>670</v>
      </c>
      <c r="G4510" s="40" t="s">
        <v>71</v>
      </c>
      <c r="H4510" s="40" t="s">
        <v>71</v>
      </c>
      <c r="I4510" s="55" t="s">
        <v>2983</v>
      </c>
      <c r="J4510" s="63" t="s">
        <v>142</v>
      </c>
      <c r="K4510" s="58" t="s">
        <v>46</v>
      </c>
      <c r="L4510" s="31" t="s">
        <v>46</v>
      </c>
    </row>
    <row r="4511" spans="1:12" ht="15" customHeight="1" x14ac:dyDescent="0.25">
      <c r="A4511" s="34">
        <v>43097</v>
      </c>
      <c r="B4511" s="33" t="s">
        <v>3005</v>
      </c>
      <c r="C4511" s="157">
        <v>21</v>
      </c>
      <c r="D4511" s="35" t="s">
        <v>268</v>
      </c>
      <c r="E4511" s="47" t="s">
        <v>1755</v>
      </c>
      <c r="F4511" s="200">
        <v>32</v>
      </c>
      <c r="G4511" s="40" t="s">
        <v>71</v>
      </c>
      <c r="H4511" s="40" t="s">
        <v>71</v>
      </c>
      <c r="I4511" s="55" t="s">
        <v>2983</v>
      </c>
      <c r="J4511" s="63" t="s">
        <v>142</v>
      </c>
      <c r="K4511" s="58" t="s">
        <v>46</v>
      </c>
      <c r="L4511" s="31" t="s">
        <v>46</v>
      </c>
    </row>
    <row r="4512" spans="1:12" ht="15" customHeight="1" x14ac:dyDescent="0.25">
      <c r="A4512" s="34">
        <v>43097</v>
      </c>
      <c r="B4512" s="33" t="s">
        <v>3005</v>
      </c>
      <c r="C4512" s="157">
        <v>21</v>
      </c>
      <c r="D4512" s="35" t="s">
        <v>268</v>
      </c>
      <c r="E4512" s="47" t="s">
        <v>1756</v>
      </c>
      <c r="F4512" s="200">
        <v>402</v>
      </c>
      <c r="G4512" s="40" t="s">
        <v>71</v>
      </c>
      <c r="H4512" s="40" t="s">
        <v>71</v>
      </c>
      <c r="I4512" s="55" t="s">
        <v>2983</v>
      </c>
      <c r="J4512" s="63" t="s">
        <v>142</v>
      </c>
      <c r="K4512" s="58" t="s">
        <v>46</v>
      </c>
      <c r="L4512" s="31" t="s">
        <v>46</v>
      </c>
    </row>
    <row r="4513" spans="1:12" ht="15" customHeight="1" x14ac:dyDescent="0.25">
      <c r="A4513" s="34">
        <v>43097</v>
      </c>
      <c r="B4513" s="33" t="s">
        <v>3005</v>
      </c>
      <c r="C4513" s="157">
        <v>37</v>
      </c>
      <c r="D4513" s="35" t="s">
        <v>1498</v>
      </c>
      <c r="E4513" s="47" t="s">
        <v>1759</v>
      </c>
      <c r="F4513" s="200">
        <v>4935.5</v>
      </c>
      <c r="G4513" s="40" t="s">
        <v>71</v>
      </c>
      <c r="H4513" s="40" t="s">
        <v>71</v>
      </c>
      <c r="I4513" s="55" t="s">
        <v>2983</v>
      </c>
      <c r="J4513" s="63" t="s">
        <v>142</v>
      </c>
      <c r="K4513" s="58" t="s">
        <v>46</v>
      </c>
      <c r="L4513" s="31" t="s">
        <v>46</v>
      </c>
    </row>
    <row r="4514" spans="1:12" ht="15" customHeight="1" x14ac:dyDescent="0.25">
      <c r="A4514" s="34">
        <v>43097</v>
      </c>
      <c r="B4514" s="33" t="s">
        <v>3005</v>
      </c>
      <c r="C4514" s="157">
        <v>38</v>
      </c>
      <c r="D4514" s="35" t="s">
        <v>1757</v>
      </c>
      <c r="E4514" s="47" t="s">
        <v>1758</v>
      </c>
      <c r="F4514" s="200">
        <v>610</v>
      </c>
      <c r="G4514" s="48">
        <v>5201</v>
      </c>
      <c r="H4514" s="48" t="s">
        <v>1718</v>
      </c>
      <c r="I4514" s="55" t="s">
        <v>2983</v>
      </c>
      <c r="J4514" s="63" t="s">
        <v>118</v>
      </c>
      <c r="K4514" s="64" t="s">
        <v>2216</v>
      </c>
      <c r="L4514" s="31" t="s">
        <v>2990</v>
      </c>
    </row>
    <row r="4515" spans="1:12" ht="15" customHeight="1" x14ac:dyDescent="0.25">
      <c r="A4515" s="34">
        <v>43099</v>
      </c>
      <c r="B4515" s="33" t="s">
        <v>3005</v>
      </c>
      <c r="C4515" s="157">
        <v>77</v>
      </c>
      <c r="D4515" s="35" t="s">
        <v>1754</v>
      </c>
      <c r="E4515" s="47" t="s">
        <v>559</v>
      </c>
      <c r="F4515" s="200">
        <v>6567</v>
      </c>
      <c r="G4515" s="40" t="s">
        <v>71</v>
      </c>
      <c r="H4515" s="40" t="s">
        <v>71</v>
      </c>
      <c r="I4515" s="55" t="s">
        <v>2983</v>
      </c>
      <c r="J4515" s="63" t="s">
        <v>118</v>
      </c>
      <c r="K4515" s="64" t="s">
        <v>2216</v>
      </c>
      <c r="L4515" s="31" t="s">
        <v>2990</v>
      </c>
    </row>
    <row r="4516" spans="1:12" ht="15" customHeight="1" x14ac:dyDescent="0.25">
      <c r="A4516" s="34">
        <v>43099</v>
      </c>
      <c r="B4516" s="33" t="s">
        <v>3005</v>
      </c>
      <c r="C4516" s="157">
        <v>77</v>
      </c>
      <c r="D4516" s="35" t="s">
        <v>1754</v>
      </c>
      <c r="E4516" s="47" t="s">
        <v>559</v>
      </c>
      <c r="F4516" s="200">
        <v>5000</v>
      </c>
      <c r="G4516" s="40" t="s">
        <v>71</v>
      </c>
      <c r="H4516" s="40" t="s">
        <v>71</v>
      </c>
      <c r="I4516" s="55" t="s">
        <v>2983</v>
      </c>
      <c r="J4516" s="63" t="s">
        <v>118</v>
      </c>
      <c r="K4516" s="64" t="s">
        <v>2216</v>
      </c>
      <c r="L4516" s="31" t="s">
        <v>2990</v>
      </c>
    </row>
    <row r="4517" spans="1:12" ht="15" customHeight="1" x14ac:dyDescent="0.25">
      <c r="A4517" s="34">
        <v>43100</v>
      </c>
      <c r="B4517" s="143" t="s">
        <v>3005</v>
      </c>
      <c r="C4517" s="177">
        <v>38</v>
      </c>
      <c r="D4517" s="30"/>
      <c r="E4517" s="30" t="s">
        <v>42</v>
      </c>
      <c r="F4517" s="202">
        <f>85.5+40+110+125+300+85.5+46+239+46+70+18+1605+204+425+225+600+114+99+15+290+57</f>
        <v>4799</v>
      </c>
      <c r="G4517" s="48"/>
      <c r="H4517" s="48"/>
      <c r="I4517" s="52" t="s">
        <v>2983</v>
      </c>
      <c r="J4517" s="52" t="s">
        <v>142</v>
      </c>
      <c r="K4517" s="65" t="s">
        <v>2989</v>
      </c>
      <c r="L4517" s="52"/>
    </row>
    <row r="4518" spans="1:12" ht="15" customHeight="1" x14ac:dyDescent="0.25">
      <c r="A4518" s="34">
        <v>43100</v>
      </c>
      <c r="B4518" s="33" t="s">
        <v>3005</v>
      </c>
      <c r="C4518" s="157">
        <v>39</v>
      </c>
      <c r="D4518" s="35" t="s">
        <v>127</v>
      </c>
      <c r="E4518" s="39" t="s">
        <v>397</v>
      </c>
      <c r="F4518" s="200">
        <v>1500</v>
      </c>
      <c r="G4518" s="48">
        <v>4875</v>
      </c>
      <c r="H4518" s="48" t="s">
        <v>1762</v>
      </c>
      <c r="I4518" s="55" t="s">
        <v>2983</v>
      </c>
      <c r="J4518" s="63" t="s">
        <v>118</v>
      </c>
      <c r="K4518" s="64" t="s">
        <v>2216</v>
      </c>
      <c r="L4518" s="31" t="s">
        <v>2990</v>
      </c>
    </row>
    <row r="4519" spans="1:12" ht="15" customHeight="1" x14ac:dyDescent="0.25">
      <c r="A4519" s="34">
        <v>43100</v>
      </c>
      <c r="B4519" s="33" t="s">
        <v>3005</v>
      </c>
      <c r="C4519" s="157">
        <v>39</v>
      </c>
      <c r="D4519" s="35" t="s">
        <v>127</v>
      </c>
      <c r="E4519" s="39" t="s">
        <v>701</v>
      </c>
      <c r="F4519" s="200">
        <v>350</v>
      </c>
      <c r="G4519" s="48">
        <v>183</v>
      </c>
      <c r="H4519" s="48" t="s">
        <v>508</v>
      </c>
      <c r="I4519" s="55" t="s">
        <v>2983</v>
      </c>
      <c r="J4519" s="63" t="s">
        <v>118</v>
      </c>
      <c r="K4519" s="58" t="s">
        <v>10</v>
      </c>
      <c r="L4519" s="31" t="s">
        <v>10</v>
      </c>
    </row>
    <row r="4520" spans="1:12" ht="15" customHeight="1" x14ac:dyDescent="0.25">
      <c r="A4520" s="34">
        <v>43100</v>
      </c>
      <c r="B4520" s="33" t="s">
        <v>3005</v>
      </c>
      <c r="C4520" s="157">
        <v>39</v>
      </c>
      <c r="D4520" s="35" t="s">
        <v>127</v>
      </c>
      <c r="E4520" s="39" t="s">
        <v>1153</v>
      </c>
      <c r="F4520" s="200">
        <v>600</v>
      </c>
      <c r="G4520" s="48">
        <v>1199</v>
      </c>
      <c r="H4520" s="48" t="s">
        <v>1154</v>
      </c>
      <c r="I4520" s="55" t="s">
        <v>2983</v>
      </c>
      <c r="J4520" s="63" t="s">
        <v>118</v>
      </c>
      <c r="K4520" s="58" t="s">
        <v>10</v>
      </c>
      <c r="L4520" s="31" t="s">
        <v>10</v>
      </c>
    </row>
    <row r="4521" spans="1:12" ht="15" customHeight="1" x14ac:dyDescent="0.25">
      <c r="A4521" s="34">
        <v>43100</v>
      </c>
      <c r="B4521" s="33" t="s">
        <v>3005</v>
      </c>
      <c r="C4521" s="157">
        <v>39</v>
      </c>
      <c r="D4521" s="35" t="s">
        <v>127</v>
      </c>
      <c r="E4521" s="39" t="s">
        <v>701</v>
      </c>
      <c r="F4521" s="200">
        <v>500</v>
      </c>
      <c r="G4521" s="48">
        <v>958</v>
      </c>
      <c r="H4521" s="48" t="s">
        <v>1637</v>
      </c>
      <c r="I4521" s="55" t="s">
        <v>2983</v>
      </c>
      <c r="J4521" s="63" t="s">
        <v>118</v>
      </c>
      <c r="K4521" s="58" t="s">
        <v>10</v>
      </c>
      <c r="L4521" s="31" t="s">
        <v>10</v>
      </c>
    </row>
    <row r="4522" spans="1:12" ht="15" customHeight="1" x14ac:dyDescent="0.25">
      <c r="A4522" s="34">
        <v>43100</v>
      </c>
      <c r="B4522" s="33" t="s">
        <v>3005</v>
      </c>
      <c r="C4522" s="157">
        <v>39</v>
      </c>
      <c r="D4522" s="35" t="s">
        <v>127</v>
      </c>
      <c r="E4522" s="39" t="s">
        <v>1156</v>
      </c>
      <c r="F4522" s="200">
        <v>1300</v>
      </c>
      <c r="G4522" s="48">
        <v>350</v>
      </c>
      <c r="H4522" s="48" t="s">
        <v>1763</v>
      </c>
      <c r="I4522" s="55" t="s">
        <v>2983</v>
      </c>
      <c r="J4522" s="63" t="s">
        <v>118</v>
      </c>
      <c r="K4522" s="58" t="s">
        <v>10</v>
      </c>
      <c r="L4522" s="31" t="s">
        <v>10</v>
      </c>
    </row>
    <row r="4523" spans="1:12" ht="15" customHeight="1" x14ac:dyDescent="0.25">
      <c r="A4523" s="34">
        <v>43100</v>
      </c>
      <c r="B4523" s="33" t="s">
        <v>3005</v>
      </c>
      <c r="C4523" s="157">
        <v>40</v>
      </c>
      <c r="D4523" s="35" t="s">
        <v>1684</v>
      </c>
      <c r="E4523" s="39" t="s">
        <v>1764</v>
      </c>
      <c r="F4523" s="200">
        <v>1100</v>
      </c>
      <c r="G4523" s="48">
        <v>5190</v>
      </c>
      <c r="H4523" s="48" t="s">
        <v>1669</v>
      </c>
      <c r="I4523" s="55" t="s">
        <v>2983</v>
      </c>
      <c r="J4523" s="63" t="s">
        <v>118</v>
      </c>
      <c r="K4523" s="64" t="s">
        <v>2216</v>
      </c>
      <c r="L4523" s="31" t="s">
        <v>2990</v>
      </c>
    </row>
    <row r="4524" spans="1:12" ht="15" customHeight="1" x14ac:dyDescent="0.25">
      <c r="A4524" s="34">
        <v>43100</v>
      </c>
      <c r="B4524" s="33" t="s">
        <v>3005</v>
      </c>
      <c r="C4524" s="157">
        <v>40</v>
      </c>
      <c r="D4524" s="35" t="s">
        <v>1684</v>
      </c>
      <c r="E4524" s="39" t="s">
        <v>391</v>
      </c>
      <c r="F4524" s="200">
        <v>1970.75</v>
      </c>
      <c r="G4524" s="48">
        <v>2589</v>
      </c>
      <c r="H4524" s="48" t="s">
        <v>726</v>
      </c>
      <c r="I4524" s="55" t="s">
        <v>2983</v>
      </c>
      <c r="J4524" s="63" t="s">
        <v>118</v>
      </c>
      <c r="K4524" s="64" t="s">
        <v>2216</v>
      </c>
      <c r="L4524" s="31" t="s">
        <v>2990</v>
      </c>
    </row>
    <row r="4525" spans="1:12" ht="15" customHeight="1" x14ac:dyDescent="0.25">
      <c r="A4525" s="34">
        <v>43100</v>
      </c>
      <c r="B4525" s="33" t="s">
        <v>3005</v>
      </c>
      <c r="C4525" s="157">
        <v>40</v>
      </c>
      <c r="D4525" s="35" t="s">
        <v>1684</v>
      </c>
      <c r="E4525" s="39" t="s">
        <v>1765</v>
      </c>
      <c r="F4525" s="200">
        <v>227</v>
      </c>
      <c r="G4525" s="48">
        <v>4081</v>
      </c>
      <c r="H4525" s="48" t="s">
        <v>1541</v>
      </c>
      <c r="I4525" s="55" t="s">
        <v>2983</v>
      </c>
      <c r="J4525" s="63" t="s">
        <v>118</v>
      </c>
      <c r="K4525" s="64" t="s">
        <v>2216</v>
      </c>
      <c r="L4525" s="31" t="s">
        <v>2990</v>
      </c>
    </row>
    <row r="4526" spans="1:12" ht="15" customHeight="1" x14ac:dyDescent="0.25">
      <c r="A4526" s="34">
        <v>43100</v>
      </c>
      <c r="B4526" s="33" t="s">
        <v>3005</v>
      </c>
      <c r="C4526" s="157">
        <v>40</v>
      </c>
      <c r="D4526" s="35" t="s">
        <v>1684</v>
      </c>
      <c r="E4526" s="39" t="s">
        <v>701</v>
      </c>
      <c r="F4526" s="200">
        <v>450</v>
      </c>
      <c r="G4526" s="48">
        <v>1375</v>
      </c>
      <c r="H4526" s="48" t="s">
        <v>675</v>
      </c>
      <c r="I4526" s="55" t="s">
        <v>2983</v>
      </c>
      <c r="J4526" s="63" t="s">
        <v>118</v>
      </c>
      <c r="K4526" s="58" t="s">
        <v>10</v>
      </c>
      <c r="L4526" s="31" t="s">
        <v>10</v>
      </c>
    </row>
    <row r="4527" spans="1:12" ht="15" customHeight="1" x14ac:dyDescent="0.25">
      <c r="A4527" s="34">
        <v>43100</v>
      </c>
      <c r="B4527" s="33" t="s">
        <v>3005</v>
      </c>
      <c r="C4527" s="157">
        <v>40</v>
      </c>
      <c r="D4527" s="35" t="s">
        <v>1684</v>
      </c>
      <c r="E4527" s="39" t="s">
        <v>701</v>
      </c>
      <c r="F4527" s="200">
        <v>1111</v>
      </c>
      <c r="G4527" s="48">
        <v>1441</v>
      </c>
      <c r="H4527" s="48" t="s">
        <v>483</v>
      </c>
      <c r="I4527" s="55" t="s">
        <v>2983</v>
      </c>
      <c r="J4527" s="63" t="s">
        <v>118</v>
      </c>
      <c r="K4527" s="58" t="s">
        <v>10</v>
      </c>
      <c r="L4527" s="31" t="s">
        <v>10</v>
      </c>
    </row>
    <row r="4528" spans="1:12" ht="15" customHeight="1" x14ac:dyDescent="0.25">
      <c r="A4528" s="34">
        <v>43100</v>
      </c>
      <c r="B4528" s="33" t="s">
        <v>3005</v>
      </c>
      <c r="C4528" s="157">
        <v>40</v>
      </c>
      <c r="D4528" s="35" t="s">
        <v>1684</v>
      </c>
      <c r="E4528" s="39" t="s">
        <v>1382</v>
      </c>
      <c r="F4528" s="200">
        <v>300</v>
      </c>
      <c r="G4528" s="48">
        <v>1235</v>
      </c>
      <c r="H4528" s="48" t="s">
        <v>433</v>
      </c>
      <c r="I4528" s="55" t="s">
        <v>2983</v>
      </c>
      <c r="J4528" s="63" t="s">
        <v>118</v>
      </c>
      <c r="K4528" s="58" t="s">
        <v>10</v>
      </c>
      <c r="L4528" s="31" t="s">
        <v>10</v>
      </c>
    </row>
    <row r="4529" spans="1:12" ht="15" customHeight="1" x14ac:dyDescent="0.25">
      <c r="A4529" s="34">
        <v>43100</v>
      </c>
      <c r="B4529" s="33" t="s">
        <v>3005</v>
      </c>
      <c r="C4529" s="157">
        <v>41</v>
      </c>
      <c r="D4529" s="35" t="s">
        <v>682</v>
      </c>
      <c r="E4529" s="39" t="s">
        <v>1766</v>
      </c>
      <c r="F4529" s="200">
        <v>2500</v>
      </c>
      <c r="G4529" s="48">
        <v>3872</v>
      </c>
      <c r="H4529" s="48" t="s">
        <v>1767</v>
      </c>
      <c r="I4529" s="55" t="s">
        <v>2983</v>
      </c>
      <c r="J4529" s="63" t="s">
        <v>118</v>
      </c>
      <c r="K4529" s="64" t="s">
        <v>2216</v>
      </c>
      <c r="L4529" s="31" t="s">
        <v>2990</v>
      </c>
    </row>
    <row r="4530" spans="1:12" ht="15" customHeight="1" x14ac:dyDescent="0.25">
      <c r="A4530" s="34">
        <v>43100</v>
      </c>
      <c r="B4530" s="33" t="s">
        <v>3005</v>
      </c>
      <c r="C4530" s="157">
        <v>41</v>
      </c>
      <c r="D4530" s="35" t="s">
        <v>682</v>
      </c>
      <c r="E4530" s="39" t="s">
        <v>1034</v>
      </c>
      <c r="F4530" s="200">
        <v>181.5</v>
      </c>
      <c r="G4530" s="48">
        <v>2589</v>
      </c>
      <c r="H4530" s="48" t="s">
        <v>726</v>
      </c>
      <c r="I4530" s="55" t="s">
        <v>2983</v>
      </c>
      <c r="J4530" s="63" t="s">
        <v>118</v>
      </c>
      <c r="K4530" s="64" t="s">
        <v>2216</v>
      </c>
      <c r="L4530" s="31" t="s">
        <v>2990</v>
      </c>
    </row>
    <row r="4531" spans="1:12" ht="15" customHeight="1" x14ac:dyDescent="0.25">
      <c r="A4531" s="34">
        <v>43100</v>
      </c>
      <c r="B4531" s="33" t="s">
        <v>3005</v>
      </c>
      <c r="C4531" s="157">
        <v>41</v>
      </c>
      <c r="D4531" s="35" t="s">
        <v>682</v>
      </c>
      <c r="E4531" s="47" t="s">
        <v>1768</v>
      </c>
      <c r="F4531" s="200">
        <v>310</v>
      </c>
      <c r="G4531" s="48">
        <v>3026</v>
      </c>
      <c r="H4531" s="48" t="s">
        <v>1121</v>
      </c>
      <c r="I4531" s="55" t="s">
        <v>2983</v>
      </c>
      <c r="J4531" s="63" t="s">
        <v>118</v>
      </c>
      <c r="K4531" s="58" t="s">
        <v>10</v>
      </c>
      <c r="L4531" s="31" t="s">
        <v>10</v>
      </c>
    </row>
    <row r="4532" spans="1:12" ht="15" customHeight="1" x14ac:dyDescent="0.25">
      <c r="A4532" s="34">
        <v>43100</v>
      </c>
      <c r="B4532" s="33" t="s">
        <v>3005</v>
      </c>
      <c r="C4532" s="157">
        <v>41</v>
      </c>
      <c r="D4532" s="35" t="s">
        <v>682</v>
      </c>
      <c r="E4532" s="47" t="s">
        <v>1768</v>
      </c>
      <c r="F4532" s="200">
        <v>810</v>
      </c>
      <c r="G4532" s="48">
        <v>483</v>
      </c>
      <c r="H4532" s="48" t="s">
        <v>907</v>
      </c>
      <c r="I4532" s="55" t="s">
        <v>2983</v>
      </c>
      <c r="J4532" s="63" t="s">
        <v>118</v>
      </c>
      <c r="K4532" s="58" t="s">
        <v>10</v>
      </c>
      <c r="L4532" s="31" t="s">
        <v>10</v>
      </c>
    </row>
    <row r="4533" spans="1:12" ht="15" customHeight="1" x14ac:dyDescent="0.25">
      <c r="A4533" s="34">
        <v>43100</v>
      </c>
      <c r="B4533" s="33" t="s">
        <v>3005</v>
      </c>
      <c r="C4533" s="157">
        <v>41</v>
      </c>
      <c r="D4533" s="35" t="s">
        <v>682</v>
      </c>
      <c r="E4533" s="47" t="s">
        <v>1768</v>
      </c>
      <c r="F4533" s="200">
        <v>510</v>
      </c>
      <c r="G4533" s="48">
        <v>3308</v>
      </c>
      <c r="H4533" s="48" t="s">
        <v>1769</v>
      </c>
      <c r="I4533" s="55" t="s">
        <v>2983</v>
      </c>
      <c r="J4533" s="63" t="s">
        <v>118</v>
      </c>
      <c r="K4533" s="58" t="s">
        <v>10</v>
      </c>
      <c r="L4533" s="31" t="s">
        <v>10</v>
      </c>
    </row>
    <row r="4534" spans="1:12" ht="15" customHeight="1" x14ac:dyDescent="0.25">
      <c r="A4534" s="34">
        <v>43100</v>
      </c>
      <c r="B4534" s="33" t="s">
        <v>3005</v>
      </c>
      <c r="C4534" s="157">
        <v>41</v>
      </c>
      <c r="D4534" s="35" t="s">
        <v>682</v>
      </c>
      <c r="E4534" s="47" t="s">
        <v>1768</v>
      </c>
      <c r="F4534" s="200">
        <v>1010</v>
      </c>
      <c r="G4534" s="48">
        <v>3886</v>
      </c>
      <c r="H4534" s="48" t="s">
        <v>1462</v>
      </c>
      <c r="I4534" s="55" t="s">
        <v>2983</v>
      </c>
      <c r="J4534" s="63" t="s">
        <v>118</v>
      </c>
      <c r="K4534" s="58" t="s">
        <v>10</v>
      </c>
      <c r="L4534" s="31" t="s">
        <v>10</v>
      </c>
    </row>
    <row r="4535" spans="1:12" ht="15" customHeight="1" x14ac:dyDescent="0.25">
      <c r="A4535" s="34">
        <v>43100</v>
      </c>
      <c r="B4535" s="33" t="s">
        <v>3005</v>
      </c>
      <c r="C4535" s="157">
        <v>41</v>
      </c>
      <c r="D4535" s="35" t="s">
        <v>682</v>
      </c>
      <c r="E4535" s="47" t="s">
        <v>1768</v>
      </c>
      <c r="F4535" s="200">
        <v>1010</v>
      </c>
      <c r="G4535" s="48">
        <v>4439</v>
      </c>
      <c r="H4535" s="48" t="s">
        <v>1770</v>
      </c>
      <c r="I4535" s="55" t="s">
        <v>2983</v>
      </c>
      <c r="J4535" s="63" t="s">
        <v>118</v>
      </c>
      <c r="K4535" s="58" t="s">
        <v>10</v>
      </c>
      <c r="L4535" s="31" t="s">
        <v>10</v>
      </c>
    </row>
    <row r="4536" spans="1:12" ht="15" customHeight="1" x14ac:dyDescent="0.25">
      <c r="A4536" s="34">
        <v>43100</v>
      </c>
      <c r="B4536" s="33" t="s">
        <v>3005</v>
      </c>
      <c r="C4536" s="157">
        <v>41</v>
      </c>
      <c r="D4536" s="35" t="s">
        <v>682</v>
      </c>
      <c r="E4536" s="47" t="s">
        <v>1768</v>
      </c>
      <c r="F4536" s="200">
        <v>107</v>
      </c>
      <c r="G4536" s="48">
        <v>459</v>
      </c>
      <c r="H4536" s="48" t="s">
        <v>1407</v>
      </c>
      <c r="I4536" s="55" t="s">
        <v>2983</v>
      </c>
      <c r="J4536" s="63" t="s">
        <v>118</v>
      </c>
      <c r="K4536" s="58" t="s">
        <v>10</v>
      </c>
      <c r="L4536" s="31" t="s">
        <v>10</v>
      </c>
    </row>
    <row r="4537" spans="1:12" ht="15" customHeight="1" x14ac:dyDescent="0.25">
      <c r="A4537" s="34">
        <v>43100</v>
      </c>
      <c r="B4537" s="33" t="s">
        <v>3005</v>
      </c>
      <c r="C4537" s="157">
        <v>41</v>
      </c>
      <c r="D4537" s="35" t="s">
        <v>682</v>
      </c>
      <c r="E4537" s="47" t="s">
        <v>1768</v>
      </c>
      <c r="F4537" s="200">
        <v>1515</v>
      </c>
      <c r="G4537" s="48">
        <v>4529</v>
      </c>
      <c r="H4537" s="48" t="s">
        <v>1469</v>
      </c>
      <c r="I4537" s="55" t="s">
        <v>2983</v>
      </c>
      <c r="J4537" s="63" t="s">
        <v>118</v>
      </c>
      <c r="K4537" s="58" t="s">
        <v>10</v>
      </c>
      <c r="L4537" s="31" t="s">
        <v>10</v>
      </c>
    </row>
    <row r="4538" spans="1:12" ht="15" customHeight="1" x14ac:dyDescent="0.25">
      <c r="A4538" s="34">
        <v>43100</v>
      </c>
      <c r="B4538" s="33" t="s">
        <v>3005</v>
      </c>
      <c r="C4538" s="157">
        <v>41</v>
      </c>
      <c r="D4538" s="35" t="s">
        <v>682</v>
      </c>
      <c r="E4538" s="47" t="s">
        <v>1768</v>
      </c>
      <c r="F4538" s="200">
        <v>210</v>
      </c>
      <c r="G4538" s="48">
        <v>349</v>
      </c>
      <c r="H4538" s="48" t="s">
        <v>1771</v>
      </c>
      <c r="I4538" s="55" t="s">
        <v>2983</v>
      </c>
      <c r="J4538" s="63" t="s">
        <v>118</v>
      </c>
      <c r="K4538" s="58" t="s">
        <v>10</v>
      </c>
      <c r="L4538" s="31" t="s">
        <v>10</v>
      </c>
    </row>
    <row r="4539" spans="1:12" ht="15" customHeight="1" x14ac:dyDescent="0.25">
      <c r="A4539" s="34">
        <v>43100</v>
      </c>
      <c r="B4539" s="33" t="s">
        <v>3005</v>
      </c>
      <c r="C4539" s="157">
        <v>41</v>
      </c>
      <c r="D4539" s="35" t="s">
        <v>682</v>
      </c>
      <c r="E4539" s="47" t="s">
        <v>1768</v>
      </c>
      <c r="F4539" s="200">
        <v>1010</v>
      </c>
      <c r="G4539" s="48">
        <v>634</v>
      </c>
      <c r="H4539" s="48" t="s">
        <v>1772</v>
      </c>
      <c r="I4539" s="55" t="s">
        <v>2983</v>
      </c>
      <c r="J4539" s="63" t="s">
        <v>118</v>
      </c>
      <c r="K4539" s="58" t="s">
        <v>10</v>
      </c>
      <c r="L4539" s="31" t="s">
        <v>10</v>
      </c>
    </row>
    <row r="4540" spans="1:12" ht="15" customHeight="1" x14ac:dyDescent="0.25">
      <c r="A4540" s="34">
        <v>43100</v>
      </c>
      <c r="B4540" s="33" t="s">
        <v>3005</v>
      </c>
      <c r="C4540" s="157">
        <v>41</v>
      </c>
      <c r="D4540" s="35" t="s">
        <v>682</v>
      </c>
      <c r="E4540" s="47" t="s">
        <v>1768</v>
      </c>
      <c r="F4540" s="200">
        <v>810</v>
      </c>
      <c r="G4540" s="48">
        <v>785</v>
      </c>
      <c r="H4540" s="48" t="s">
        <v>305</v>
      </c>
      <c r="I4540" s="55" t="s">
        <v>2983</v>
      </c>
      <c r="J4540" s="63" t="s">
        <v>118</v>
      </c>
      <c r="K4540" s="58" t="s">
        <v>10</v>
      </c>
      <c r="L4540" s="31" t="s">
        <v>10</v>
      </c>
    </row>
    <row r="4541" spans="1:12" ht="15" customHeight="1" x14ac:dyDescent="0.25">
      <c r="A4541" s="34">
        <v>43100</v>
      </c>
      <c r="B4541" s="33" t="s">
        <v>3005</v>
      </c>
      <c r="C4541" s="157">
        <v>41</v>
      </c>
      <c r="D4541" s="35" t="s">
        <v>682</v>
      </c>
      <c r="E4541" s="47" t="s">
        <v>1768</v>
      </c>
      <c r="F4541" s="200">
        <v>1010</v>
      </c>
      <c r="G4541" s="48">
        <v>2665</v>
      </c>
      <c r="H4541" s="48" t="s">
        <v>582</v>
      </c>
      <c r="I4541" s="55" t="s">
        <v>2983</v>
      </c>
      <c r="J4541" s="63" t="s">
        <v>118</v>
      </c>
      <c r="K4541" s="58" t="s">
        <v>10</v>
      </c>
      <c r="L4541" s="31" t="s">
        <v>10</v>
      </c>
    </row>
    <row r="4542" spans="1:12" ht="15" customHeight="1" x14ac:dyDescent="0.25">
      <c r="A4542" s="34">
        <v>43100</v>
      </c>
      <c r="B4542" s="33" t="s">
        <v>3005</v>
      </c>
      <c r="C4542" s="157">
        <v>41</v>
      </c>
      <c r="D4542" s="35" t="s">
        <v>682</v>
      </c>
      <c r="E4542" s="47" t="s">
        <v>1768</v>
      </c>
      <c r="F4542" s="200">
        <v>107</v>
      </c>
      <c r="G4542" s="48">
        <v>1927</v>
      </c>
      <c r="H4542" s="48" t="s">
        <v>301</v>
      </c>
      <c r="I4542" s="55" t="s">
        <v>2983</v>
      </c>
      <c r="J4542" s="63" t="s">
        <v>118</v>
      </c>
      <c r="K4542" s="58" t="s">
        <v>10</v>
      </c>
      <c r="L4542" s="31" t="s">
        <v>10</v>
      </c>
    </row>
    <row r="4543" spans="1:12" ht="15" customHeight="1" x14ac:dyDescent="0.25">
      <c r="A4543" s="34">
        <v>43100</v>
      </c>
      <c r="B4543" s="33" t="s">
        <v>3005</v>
      </c>
      <c r="C4543" s="157">
        <v>41</v>
      </c>
      <c r="D4543" s="35" t="s">
        <v>682</v>
      </c>
      <c r="E4543" s="47" t="s">
        <v>1768</v>
      </c>
      <c r="F4543" s="200">
        <v>510</v>
      </c>
      <c r="G4543" s="48">
        <v>3847</v>
      </c>
      <c r="H4543" s="48" t="s">
        <v>589</v>
      </c>
      <c r="I4543" s="55" t="s">
        <v>2983</v>
      </c>
      <c r="J4543" s="63" t="s">
        <v>118</v>
      </c>
      <c r="K4543" s="58" t="s">
        <v>10</v>
      </c>
      <c r="L4543" s="31" t="s">
        <v>10</v>
      </c>
    </row>
    <row r="4544" spans="1:12" ht="15" customHeight="1" x14ac:dyDescent="0.25">
      <c r="A4544" s="34">
        <v>43100</v>
      </c>
      <c r="B4544" s="33" t="s">
        <v>3005</v>
      </c>
      <c r="C4544" s="157">
        <v>42</v>
      </c>
      <c r="D4544" s="35" t="s">
        <v>1754</v>
      </c>
      <c r="E4544" s="47" t="s">
        <v>117</v>
      </c>
      <c r="F4544" s="200">
        <v>12240</v>
      </c>
      <c r="G4544" s="40"/>
      <c r="H4544" s="40"/>
      <c r="I4544" s="55" t="s">
        <v>2983</v>
      </c>
      <c r="J4544" s="63" t="s">
        <v>118</v>
      </c>
      <c r="K4544" s="64" t="s">
        <v>2216</v>
      </c>
      <c r="L4544" s="31" t="s">
        <v>2990</v>
      </c>
    </row>
    <row r="4545" spans="1:12" ht="15" customHeight="1" x14ac:dyDescent="0.25">
      <c r="A4545" s="34">
        <v>43100</v>
      </c>
      <c r="B4545" s="33" t="s">
        <v>3005</v>
      </c>
      <c r="C4545" s="157">
        <v>42</v>
      </c>
      <c r="D4545" s="35" t="s">
        <v>91</v>
      </c>
      <c r="E4545" s="47" t="s">
        <v>117</v>
      </c>
      <c r="F4545" s="200">
        <v>14260</v>
      </c>
      <c r="G4545" s="40"/>
      <c r="H4545" s="40"/>
      <c r="I4545" s="55" t="s">
        <v>2983</v>
      </c>
      <c r="J4545" s="63" t="s">
        <v>118</v>
      </c>
      <c r="K4545" s="64" t="s">
        <v>2216</v>
      </c>
      <c r="L4545" s="31" t="s">
        <v>2990</v>
      </c>
    </row>
    <row r="4546" spans="1:12" ht="15" customHeight="1" x14ac:dyDescent="0.25">
      <c r="A4546" s="34">
        <v>43100</v>
      </c>
      <c r="B4546" s="143" t="s">
        <v>3005</v>
      </c>
      <c r="C4546" s="177">
        <v>78</v>
      </c>
      <c r="D4546" s="30"/>
      <c r="E4546" s="30" t="s">
        <v>3379</v>
      </c>
      <c r="F4546" s="202">
        <f>850+1000+500+500+600+180+200+92+35+450+500+500+600+250+510+3500</f>
        <v>10267</v>
      </c>
      <c r="G4546" s="48"/>
      <c r="H4546" s="48"/>
      <c r="I4546" s="52" t="s">
        <v>2983</v>
      </c>
      <c r="J4546" s="63" t="s">
        <v>118</v>
      </c>
      <c r="K4546" s="65" t="s">
        <v>10</v>
      </c>
      <c r="L4546" s="52"/>
    </row>
    <row r="4547" spans="1:12" ht="15" customHeight="1" x14ac:dyDescent="0.25">
      <c r="A4547" s="34">
        <v>43100</v>
      </c>
      <c r="B4547" s="143" t="s">
        <v>3005</v>
      </c>
      <c r="C4547" s="177">
        <v>79</v>
      </c>
      <c r="D4547" s="30"/>
      <c r="E4547" s="30" t="s">
        <v>3380</v>
      </c>
      <c r="F4547" s="202">
        <f>50000</f>
        <v>50000</v>
      </c>
      <c r="G4547" s="48"/>
      <c r="H4547" s="48"/>
      <c r="I4547" s="52" t="s">
        <v>2983</v>
      </c>
      <c r="J4547" s="63" t="s">
        <v>118</v>
      </c>
      <c r="K4547" s="64" t="s">
        <v>2216</v>
      </c>
      <c r="L4547" s="52"/>
    </row>
    <row r="4548" spans="1:12" ht="15" customHeight="1" x14ac:dyDescent="0.25">
      <c r="A4548" s="34">
        <v>43100</v>
      </c>
      <c r="B4548" s="143" t="s">
        <v>3005</v>
      </c>
      <c r="C4548" s="177">
        <v>80</v>
      </c>
      <c r="D4548" s="30"/>
      <c r="E4548" s="30" t="s">
        <v>3261</v>
      </c>
      <c r="F4548" s="202">
        <f>5300+10000</f>
        <v>15300</v>
      </c>
      <c r="G4548" s="48"/>
      <c r="H4548" s="48"/>
      <c r="I4548" s="52" t="s">
        <v>2983</v>
      </c>
      <c r="J4548" s="63" t="s">
        <v>118</v>
      </c>
      <c r="K4548" s="64" t="s">
        <v>2216</v>
      </c>
      <c r="L4548" s="52"/>
    </row>
    <row r="4549" spans="1:12" ht="15" customHeight="1" x14ac:dyDescent="0.25">
      <c r="A4549" s="34">
        <v>43100</v>
      </c>
      <c r="B4549" s="143" t="s">
        <v>3005</v>
      </c>
      <c r="C4549" s="177">
        <v>81</v>
      </c>
      <c r="D4549" s="30"/>
      <c r="E4549" s="30" t="s">
        <v>3374</v>
      </c>
      <c r="F4549" s="202">
        <f>516.5+315+85+5475+10500+480+47606.5+7537.5+13971</f>
        <v>86486.5</v>
      </c>
      <c r="G4549" s="48"/>
      <c r="H4549" s="48"/>
      <c r="I4549" s="52" t="s">
        <v>2983</v>
      </c>
      <c r="J4549" s="63" t="s">
        <v>118</v>
      </c>
      <c r="K4549" s="64" t="s">
        <v>2216</v>
      </c>
      <c r="L4549" s="52"/>
    </row>
    <row r="4550" spans="1:12" ht="15" customHeight="1" x14ac:dyDescent="0.25">
      <c r="A4550" s="34">
        <v>43100</v>
      </c>
      <c r="B4550" s="143" t="s">
        <v>3005</v>
      </c>
      <c r="C4550" s="177">
        <v>82</v>
      </c>
      <c r="D4550" s="30"/>
      <c r="E4550" s="30" t="s">
        <v>3381</v>
      </c>
      <c r="F4550" s="202">
        <f>99+1150+99+109.6+50+210+82+174.8+12.5+137.1+17+181.5+1789.25+362+2252.25+10000+5000+5000+2152.5+10000+5000+2489.1+5000+5000+14250+181.5+346.5+5000+8525+336+11+137.5+22+181.5+430+5000+5000+10000</f>
        <v>105788.6</v>
      </c>
      <c r="G4550" s="48"/>
      <c r="H4550" s="48"/>
      <c r="I4550" s="52" t="s">
        <v>2983</v>
      </c>
      <c r="J4550" s="63" t="s">
        <v>118</v>
      </c>
      <c r="K4550" s="64" t="s">
        <v>2216</v>
      </c>
      <c r="L4550" s="52"/>
    </row>
    <row r="4551" spans="1:12" ht="15" customHeight="1" x14ac:dyDescent="0.25">
      <c r="A4551" s="34">
        <v>43100</v>
      </c>
      <c r="B4551" s="143" t="s">
        <v>3005</v>
      </c>
      <c r="C4551" s="177">
        <v>83</v>
      </c>
      <c r="D4551" s="30"/>
      <c r="E4551" s="30" t="s">
        <v>3382</v>
      </c>
      <c r="F4551" s="202">
        <f>1000+5640+5000+5000+3037+18174+15000+22869+12542+5000+5000+4000+10000+2600+5000</f>
        <v>119862</v>
      </c>
      <c r="G4551" s="48"/>
      <c r="H4551" s="48"/>
      <c r="I4551" s="52" t="s">
        <v>2983</v>
      </c>
      <c r="J4551" s="63" t="s">
        <v>118</v>
      </c>
      <c r="K4551" s="64" t="s">
        <v>2216</v>
      </c>
      <c r="L4551" s="52"/>
    </row>
    <row r="4552" spans="1:12" ht="15" customHeight="1" x14ac:dyDescent="0.25">
      <c r="A4552" s="34">
        <v>43100</v>
      </c>
      <c r="B4552" s="143" t="s">
        <v>3005</v>
      </c>
      <c r="C4552" s="177">
        <v>84</v>
      </c>
      <c r="D4552" s="30"/>
      <c r="E4552" s="30" t="s">
        <v>3383</v>
      </c>
      <c r="F4552" s="202">
        <v>3260</v>
      </c>
      <c r="G4552" s="48"/>
      <c r="H4552" s="48"/>
      <c r="I4552" s="52" t="s">
        <v>2983</v>
      </c>
      <c r="J4552" s="63" t="s">
        <v>118</v>
      </c>
      <c r="K4552" s="64" t="s">
        <v>2974</v>
      </c>
      <c r="L4552" s="52"/>
    </row>
    <row r="4553" spans="1:12" ht="15" customHeight="1" x14ac:dyDescent="0.25">
      <c r="A4553" s="34">
        <v>43100</v>
      </c>
      <c r="B4553" s="143" t="s">
        <v>3005</v>
      </c>
      <c r="C4553" s="177">
        <v>85</v>
      </c>
      <c r="D4553" s="30"/>
      <c r="E4553" s="30" t="s">
        <v>3384</v>
      </c>
      <c r="F4553" s="202">
        <f>160+200+200+200+30+450+52+343+51+5000</f>
        <v>6686</v>
      </c>
      <c r="G4553" s="48"/>
      <c r="H4553" s="48"/>
      <c r="I4553" s="52" t="s">
        <v>2983</v>
      </c>
      <c r="J4553" s="63" t="s">
        <v>118</v>
      </c>
      <c r="K4553" s="64" t="s">
        <v>2216</v>
      </c>
      <c r="L4553" s="52"/>
    </row>
    <row r="4554" spans="1:12" x14ac:dyDescent="0.25">
      <c r="F4554" s="198">
        <f>SUBTOTAL(9,F197:F201)</f>
        <v>6773</v>
      </c>
    </row>
    <row r="4555" spans="1:12" x14ac:dyDescent="0.25">
      <c r="C4555" s="127" t="s">
        <v>49</v>
      </c>
    </row>
  </sheetData>
  <autoFilter ref="A2:L4555" xr:uid="{00000000-0009-0000-0000-000008000000}"/>
  <sortState ref="A3:N4604">
    <sortCondition ref="A3:A4604"/>
    <sortCondition ref="C3:C4604"/>
  </sortState>
  <customSheetViews>
    <customSheetView guid="{5F63A02E-951A-4584-8645-F9E0C5F01C03}" scale="110" showAutoFilter="1" topLeftCell="L4698">
      <selection activeCell="A2" sqref="A2:M4716"/>
      <pageMargins left="0.7" right="0.7" top="0.75" bottom="0.75" header="0.3" footer="0.3"/>
      <pageSetup paperSize="9" orientation="portrait" r:id="rId1"/>
      <autoFilter ref="A2:O4716" xr:uid="{00000000-0000-0000-0000-000000000000}"/>
    </customSheetView>
    <customSheetView guid="{F045F2D2-B70B-482D-B8E9-0E6F56401502}" filter="1" showAutoFilter="1" hiddenColumns="1">
      <pane ySplit="3705" topLeftCell="A4043" activePane="bottomLeft" state="frozen"/>
      <selection pane="bottomLeft" activeCell="N4061" sqref="N4061"/>
      <pageMargins left="0.7" right="0.7" top="0.75" bottom="0.75" header="0.3" footer="0.3"/>
      <pageSetup paperSize="9" orientation="portrait" r:id="rId2"/>
      <autoFilter ref="A2:R4723" xr:uid="{00000000-0000-0000-0000-000000000000}">
        <filterColumn colId="1">
          <filters>
            <filter val="فبراير"/>
          </filters>
        </filterColumn>
        <filterColumn colId="12">
          <filters>
            <filter val="نقدى"/>
          </filters>
        </filterColumn>
      </autoFilter>
    </customSheetView>
    <customSheetView guid="{8E61D177-062F-428A-92FC-2BF643B64311}" showAutoFilter="1" hiddenColumns="1" topLeftCell="L1">
      <pane ySplit="2" topLeftCell="A3" activePane="bottomLeft" state="frozen"/>
      <selection pane="bottomLeft" activeCell="Q7" sqref="Q7"/>
      <pageMargins left="0.7" right="0.7" top="0.75" bottom="0.75" header="0.3" footer="0.3"/>
      <pageSetup paperSize="9" orientation="portrait" r:id="rId3"/>
      <autoFilter ref="A2:S2" xr:uid="{00000000-0000-0000-0000-000000000000}"/>
    </customSheetView>
    <customSheetView guid="{E68BF4C3-291D-415F-A958-4876B3C63696}" showAutoFilter="1" hiddenColumns="1" state="hidden">
      <pane ySplit="2" topLeftCell="A39" activePane="bottomLeft" state="frozen"/>
      <selection pane="bottomLeft" activeCell="A4481" sqref="A4481:XFD4481"/>
      <pageMargins left="0.7" right="0.7" top="0.75" bottom="0.75" header="0.3" footer="0.3"/>
      <pageSetup paperSize="9" orientation="portrait" verticalDpi="0" r:id="rId4"/>
      <autoFilter ref="A2:O4480" xr:uid="{00000000-0000-0000-0000-000000000000}">
        <sortState ref="A4:O4480">
          <sortCondition ref="L3:L2488"/>
        </sortState>
      </autoFilter>
    </customSheetView>
    <customSheetView guid="{CC2E2A90-3D5F-4839-812F-B8ED9BE1C3AA}" showAutoFilter="1" hiddenColumns="1">
      <pane ySplit="2" topLeftCell="A4468" activePane="bottomLeft" state="frozen"/>
      <selection pane="bottomLeft" activeCell="D4476" sqref="D4476"/>
      <pageMargins left="0.7" right="0.7" top="0.75" bottom="0.75" header="0.3" footer="0.3"/>
      <pageSetup paperSize="9" orientation="portrait" verticalDpi="0" r:id="rId5"/>
      <autoFilter ref="A2:O4426" xr:uid="{00000000-0000-0000-0000-000000000000}">
        <sortState ref="A4:O4426">
          <sortCondition ref="L3:L2488"/>
        </sortState>
      </autoFilter>
    </customSheetView>
    <customSheetView guid="{A3F864D0-59E8-45F2-B3AB-512F00E3D908}" showAutoFilter="1" hiddenColumns="1" state="hidden">
      <pane ySplit="2" topLeftCell="A39" activePane="bottomLeft" state="frozen"/>
      <selection pane="bottomLeft" activeCell="K240" sqref="K240"/>
      <pageMargins left="0.7" right="0.7" top="0.75" bottom="0.75" header="0.3" footer="0.3"/>
      <pageSetup paperSize="9" orientation="portrait" verticalDpi="0" r:id="rId6"/>
      <autoFilter ref="A2:O4480" xr:uid="{00000000-0000-0000-0000-000000000000}">
        <sortState ref="A4:O4480">
          <sortCondition ref="L3:L2488"/>
        </sortState>
      </autoFilter>
    </customSheetView>
  </customSheetViews>
  <dataValidations count="1">
    <dataValidation type="list" allowBlank="1" showInputMessage="1" showErrorMessage="1" sqref="E4435 L20:L23 L36:L76 L78:L4097 L16:L17 L3:L7 K4355:K4376 K4098:L4102 K4348:K4353 K4336:K4346 K4381:K4402 K4404:K4406 K4409:K4486 K4488:K4502 K4504:K4553 L4103:L4555 L4617:L4833" xr:uid="{00000000-0002-0000-0800-000000000000}">
      <formula1>$M$2:$M$38</formula1>
    </dataValidation>
  </dataValidations>
  <pageMargins left="0.7" right="0.7" top="0.75" bottom="0.75" header="0.3" footer="0.3"/>
  <pageSetup paperSize="9" orientation="portrait" r:id="rId7"/>
  <legacyDrawing r:id="rId8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8893"/>
  <sheetViews>
    <sheetView rightToLeft="1" workbookViewId="0">
      <selection activeCell="D8894" sqref="A8894:XFD8894"/>
    </sheetView>
  </sheetViews>
  <sheetFormatPr defaultRowHeight="15" x14ac:dyDescent="0.25"/>
  <cols>
    <col min="1" max="1" width="12.7109375" bestFit="1" customWidth="1"/>
    <col min="2" max="2" width="5.28515625" bestFit="1" customWidth="1"/>
    <col min="3" max="3" width="19.85546875" bestFit="1" customWidth="1"/>
    <col min="4" max="4" width="17.85546875" bestFit="1" customWidth="1"/>
    <col min="5" max="5" width="25.140625" bestFit="1" customWidth="1"/>
    <col min="6" max="6" width="26.7109375" customWidth="1"/>
    <col min="7" max="7" width="12.28515625" bestFit="1" customWidth="1"/>
    <col min="8" max="8" width="12.28515625" customWidth="1"/>
    <col min="9" max="9" width="11.5703125" bestFit="1" customWidth="1"/>
    <col min="10" max="10" width="9.28515625" bestFit="1" customWidth="1"/>
    <col min="11" max="11" width="7.85546875" bestFit="1" customWidth="1"/>
  </cols>
  <sheetData>
    <row r="1" spans="1:11" x14ac:dyDescent="0.25">
      <c r="A1" s="193" t="s">
        <v>2</v>
      </c>
      <c r="B1" s="193" t="s">
        <v>2995</v>
      </c>
      <c r="C1" s="194" t="s">
        <v>76</v>
      </c>
      <c r="D1" s="195" t="s">
        <v>0</v>
      </c>
      <c r="E1" s="195" t="s">
        <v>1</v>
      </c>
      <c r="F1" s="196" t="s">
        <v>126</v>
      </c>
      <c r="G1" s="196" t="s">
        <v>2986</v>
      </c>
      <c r="H1" s="196" t="s">
        <v>3417</v>
      </c>
      <c r="I1" s="196" t="s">
        <v>81</v>
      </c>
      <c r="J1" s="197" t="s">
        <v>11</v>
      </c>
      <c r="K1" s="195" t="s">
        <v>3</v>
      </c>
    </row>
    <row r="2" spans="1:11" x14ac:dyDescent="0.25">
      <c r="A2" s="17">
        <v>42736</v>
      </c>
      <c r="B2" s="17" t="s">
        <v>3397</v>
      </c>
      <c r="C2" s="219">
        <v>9804.5596000000005</v>
      </c>
      <c r="D2" s="13" t="s">
        <v>94</v>
      </c>
      <c r="E2" s="13" t="s">
        <v>3300</v>
      </c>
      <c r="F2" s="25"/>
      <c r="G2" s="25" t="s">
        <v>3314</v>
      </c>
      <c r="H2" s="25" t="s">
        <v>3314</v>
      </c>
      <c r="I2" s="25"/>
      <c r="J2" s="12"/>
      <c r="K2" s="22"/>
    </row>
    <row r="3" spans="1:11" x14ac:dyDescent="0.25">
      <c r="A3" s="17">
        <v>42736</v>
      </c>
      <c r="B3" s="17" t="s">
        <v>3397</v>
      </c>
      <c r="C3" s="68">
        <v>57928.069999999963</v>
      </c>
      <c r="D3" s="13" t="s">
        <v>85</v>
      </c>
      <c r="E3" s="13" t="s">
        <v>88</v>
      </c>
      <c r="F3" s="25"/>
      <c r="G3" s="25" t="s">
        <v>3419</v>
      </c>
      <c r="H3" s="25" t="s">
        <v>3419</v>
      </c>
      <c r="I3" s="25"/>
      <c r="J3" s="12"/>
      <c r="K3" s="22"/>
    </row>
    <row r="4" spans="1:11" x14ac:dyDescent="0.25">
      <c r="A4" s="17">
        <v>42736</v>
      </c>
      <c r="B4" s="17" t="s">
        <v>3397</v>
      </c>
      <c r="C4" s="68">
        <v>24265.560000000172</v>
      </c>
      <c r="D4" s="13" t="s">
        <v>86</v>
      </c>
      <c r="E4" s="13" t="s">
        <v>88</v>
      </c>
      <c r="F4" s="25"/>
      <c r="G4" s="25" t="s">
        <v>3419</v>
      </c>
      <c r="H4" s="25" t="s">
        <v>3419</v>
      </c>
      <c r="I4" s="25"/>
      <c r="J4" s="12"/>
      <c r="K4" s="22"/>
    </row>
    <row r="5" spans="1:11" x14ac:dyDescent="0.25">
      <c r="A5" s="18">
        <v>42736</v>
      </c>
      <c r="B5" s="18" t="s">
        <v>3397</v>
      </c>
      <c r="C5" s="15">
        <v>360</v>
      </c>
      <c r="D5" s="24" t="s">
        <v>4</v>
      </c>
      <c r="E5" s="24" t="s">
        <v>6</v>
      </c>
      <c r="F5" s="25" t="s">
        <v>6</v>
      </c>
      <c r="G5" s="25" t="s">
        <v>2988</v>
      </c>
      <c r="H5" s="25" t="s">
        <v>3418</v>
      </c>
      <c r="I5" s="25" t="s">
        <v>82</v>
      </c>
      <c r="J5" s="11">
        <v>3875</v>
      </c>
      <c r="K5" s="16">
        <v>78</v>
      </c>
    </row>
    <row r="6" spans="1:11" x14ac:dyDescent="0.25">
      <c r="A6" s="18">
        <v>42736</v>
      </c>
      <c r="B6" s="18" t="s">
        <v>3397</v>
      </c>
      <c r="C6" s="15">
        <v>2000</v>
      </c>
      <c r="D6" s="24" t="s">
        <v>4</v>
      </c>
      <c r="E6" s="24" t="s">
        <v>6</v>
      </c>
      <c r="F6" s="25" t="s">
        <v>6</v>
      </c>
      <c r="G6" s="25" t="s">
        <v>2988</v>
      </c>
      <c r="H6" s="25" t="s">
        <v>3418</v>
      </c>
      <c r="I6" s="25" t="s">
        <v>82</v>
      </c>
      <c r="J6" s="11">
        <v>3989</v>
      </c>
      <c r="K6" s="16">
        <v>80</v>
      </c>
    </row>
    <row r="7" spans="1:11" x14ac:dyDescent="0.25">
      <c r="A7" s="18">
        <v>42736</v>
      </c>
      <c r="B7" s="18" t="s">
        <v>3397</v>
      </c>
      <c r="C7" s="15">
        <v>5000</v>
      </c>
      <c r="D7" s="24" t="s">
        <v>4</v>
      </c>
      <c r="E7" s="24" t="s">
        <v>6</v>
      </c>
      <c r="F7" s="25" t="s">
        <v>6</v>
      </c>
      <c r="G7" s="25" t="s">
        <v>2988</v>
      </c>
      <c r="H7" s="25" t="s">
        <v>3418</v>
      </c>
      <c r="I7" s="25" t="s">
        <v>82</v>
      </c>
      <c r="J7" s="11">
        <v>4029</v>
      </c>
      <c r="K7" s="16">
        <v>81</v>
      </c>
    </row>
    <row r="8" spans="1:11" x14ac:dyDescent="0.25">
      <c r="A8" s="18">
        <v>42736</v>
      </c>
      <c r="B8" s="18" t="s">
        <v>3397</v>
      </c>
      <c r="C8" s="15">
        <v>350</v>
      </c>
      <c r="D8" s="24" t="s">
        <v>4</v>
      </c>
      <c r="E8" s="24" t="s">
        <v>6</v>
      </c>
      <c r="F8" s="25" t="s">
        <v>6</v>
      </c>
      <c r="G8" s="25" t="s">
        <v>2988</v>
      </c>
      <c r="H8" s="25" t="s">
        <v>3418</v>
      </c>
      <c r="I8" s="25" t="s">
        <v>82</v>
      </c>
      <c r="J8" s="11">
        <v>4059</v>
      </c>
      <c r="K8" s="16">
        <v>82</v>
      </c>
    </row>
    <row r="9" spans="1:11" x14ac:dyDescent="0.25">
      <c r="A9" s="18">
        <v>42736</v>
      </c>
      <c r="B9" s="18" t="s">
        <v>3397</v>
      </c>
      <c r="C9" s="15">
        <v>200</v>
      </c>
      <c r="D9" s="24" t="s">
        <v>4</v>
      </c>
      <c r="E9" s="24" t="s">
        <v>6</v>
      </c>
      <c r="F9" s="25" t="s">
        <v>6</v>
      </c>
      <c r="G9" s="25" t="s">
        <v>2988</v>
      </c>
      <c r="H9" s="25" t="s">
        <v>3418</v>
      </c>
      <c r="I9" s="25" t="s">
        <v>82</v>
      </c>
      <c r="J9" s="11">
        <v>4060</v>
      </c>
      <c r="K9" s="16">
        <v>82</v>
      </c>
    </row>
    <row r="10" spans="1:11" x14ac:dyDescent="0.25">
      <c r="A10" s="18">
        <v>42736</v>
      </c>
      <c r="B10" s="18" t="s">
        <v>3397</v>
      </c>
      <c r="C10" s="15">
        <v>50</v>
      </c>
      <c r="D10" s="24" t="s">
        <v>4</v>
      </c>
      <c r="E10" s="24" t="s">
        <v>6</v>
      </c>
      <c r="F10" s="25" t="s">
        <v>6</v>
      </c>
      <c r="G10" s="25" t="s">
        <v>2988</v>
      </c>
      <c r="H10" s="25" t="s">
        <v>3418</v>
      </c>
      <c r="I10" s="25" t="s">
        <v>82</v>
      </c>
      <c r="J10" s="11">
        <v>4061</v>
      </c>
      <c r="K10" s="16">
        <v>82</v>
      </c>
    </row>
    <row r="11" spans="1:11" x14ac:dyDescent="0.25">
      <c r="A11" s="18">
        <v>42736</v>
      </c>
      <c r="B11" s="18" t="s">
        <v>3397</v>
      </c>
      <c r="C11" s="15">
        <v>500</v>
      </c>
      <c r="D11" s="24" t="s">
        <v>4</v>
      </c>
      <c r="E11" s="24" t="s">
        <v>6</v>
      </c>
      <c r="F11" s="25" t="s">
        <v>6</v>
      </c>
      <c r="G11" s="25" t="s">
        <v>2988</v>
      </c>
      <c r="H11" s="25" t="s">
        <v>3418</v>
      </c>
      <c r="I11" s="25" t="s">
        <v>82</v>
      </c>
      <c r="J11" s="11">
        <v>4062</v>
      </c>
      <c r="K11" s="16">
        <v>82</v>
      </c>
    </row>
    <row r="12" spans="1:11" x14ac:dyDescent="0.25">
      <c r="A12" s="18">
        <v>42736</v>
      </c>
      <c r="B12" s="18" t="s">
        <v>3397</v>
      </c>
      <c r="C12" s="15">
        <v>100</v>
      </c>
      <c r="D12" s="24" t="s">
        <v>4</v>
      </c>
      <c r="E12" s="24" t="s">
        <v>6</v>
      </c>
      <c r="F12" s="25" t="s">
        <v>6</v>
      </c>
      <c r="G12" s="25" t="s">
        <v>2988</v>
      </c>
      <c r="H12" s="25" t="s">
        <v>3418</v>
      </c>
      <c r="I12" s="25" t="s">
        <v>82</v>
      </c>
      <c r="J12" s="11">
        <v>4063</v>
      </c>
      <c r="K12" s="16">
        <v>82</v>
      </c>
    </row>
    <row r="13" spans="1:11" x14ac:dyDescent="0.25">
      <c r="A13" s="18">
        <v>42736</v>
      </c>
      <c r="B13" s="18" t="s">
        <v>3397</v>
      </c>
      <c r="C13" s="15">
        <v>3975</v>
      </c>
      <c r="D13" s="24" t="s">
        <v>4</v>
      </c>
      <c r="E13" s="24" t="s">
        <v>6</v>
      </c>
      <c r="F13" s="25" t="s">
        <v>6</v>
      </c>
      <c r="G13" s="25" t="s">
        <v>2988</v>
      </c>
      <c r="H13" s="25" t="s">
        <v>3418</v>
      </c>
      <c r="I13" s="25" t="s">
        <v>82</v>
      </c>
      <c r="J13" s="11">
        <v>4064</v>
      </c>
      <c r="K13" s="16">
        <v>82</v>
      </c>
    </row>
    <row r="14" spans="1:11" x14ac:dyDescent="0.25">
      <c r="A14" s="18">
        <v>42736</v>
      </c>
      <c r="B14" s="18" t="s">
        <v>3397</v>
      </c>
      <c r="C14" s="15">
        <v>1425</v>
      </c>
      <c r="D14" s="24" t="s">
        <v>4</v>
      </c>
      <c r="E14" s="24" t="s">
        <v>5</v>
      </c>
      <c r="F14" s="25" t="s">
        <v>2217</v>
      </c>
      <c r="G14" s="25" t="s">
        <v>2988</v>
      </c>
      <c r="H14" s="25" t="s">
        <v>3418</v>
      </c>
      <c r="I14" s="25" t="s">
        <v>82</v>
      </c>
      <c r="J14" s="11">
        <v>4161</v>
      </c>
      <c r="K14" s="16">
        <v>84</v>
      </c>
    </row>
    <row r="15" spans="1:11" x14ac:dyDescent="0.25">
      <c r="A15" s="18">
        <v>42736</v>
      </c>
      <c r="B15" s="18" t="s">
        <v>3397</v>
      </c>
      <c r="C15" s="15">
        <v>475</v>
      </c>
      <c r="D15" s="24" t="s">
        <v>4</v>
      </c>
      <c r="E15" s="24" t="s">
        <v>6</v>
      </c>
      <c r="F15" s="25" t="s">
        <v>6</v>
      </c>
      <c r="G15" s="25" t="s">
        <v>2988</v>
      </c>
      <c r="H15" s="25" t="s">
        <v>3418</v>
      </c>
      <c r="I15" s="25" t="s">
        <v>82</v>
      </c>
      <c r="J15" s="11">
        <v>4162</v>
      </c>
      <c r="K15" s="16">
        <v>84</v>
      </c>
    </row>
    <row r="16" spans="1:11" x14ac:dyDescent="0.25">
      <c r="A16" s="17">
        <v>42736</v>
      </c>
      <c r="B16" s="17" t="s">
        <v>3397</v>
      </c>
      <c r="C16" s="68">
        <v>400</v>
      </c>
      <c r="D16" s="13" t="s">
        <v>7</v>
      </c>
      <c r="E16" s="13" t="s">
        <v>8</v>
      </c>
      <c r="F16" s="25"/>
      <c r="G16" s="25" t="s">
        <v>3314</v>
      </c>
      <c r="H16" s="25" t="s">
        <v>3314</v>
      </c>
      <c r="I16" s="25"/>
      <c r="J16" s="14" t="s">
        <v>2984</v>
      </c>
      <c r="K16" s="22"/>
    </row>
    <row r="17" spans="1:11" x14ac:dyDescent="0.25">
      <c r="A17" s="18">
        <v>42737</v>
      </c>
      <c r="B17" s="18" t="s">
        <v>3397</v>
      </c>
      <c r="C17" s="15">
        <v>10000</v>
      </c>
      <c r="D17" s="24" t="s">
        <v>4</v>
      </c>
      <c r="E17" s="24" t="s">
        <v>5</v>
      </c>
      <c r="F17" s="25" t="s">
        <v>2217</v>
      </c>
      <c r="G17" s="25" t="s">
        <v>2988</v>
      </c>
      <c r="H17" s="25" t="s">
        <v>3418</v>
      </c>
      <c r="I17" s="25" t="s">
        <v>82</v>
      </c>
      <c r="J17" s="11">
        <v>3743</v>
      </c>
      <c r="K17" s="16">
        <v>75</v>
      </c>
    </row>
    <row r="18" spans="1:11" x14ac:dyDescent="0.25">
      <c r="A18" s="18">
        <v>42737</v>
      </c>
      <c r="B18" s="18" t="s">
        <v>3397</v>
      </c>
      <c r="C18" s="15">
        <v>1500</v>
      </c>
      <c r="D18" s="24" t="s">
        <v>4</v>
      </c>
      <c r="E18" s="24" t="s">
        <v>6</v>
      </c>
      <c r="F18" s="25" t="s">
        <v>6</v>
      </c>
      <c r="G18" s="25" t="s">
        <v>2988</v>
      </c>
      <c r="H18" s="25" t="s">
        <v>3418</v>
      </c>
      <c r="I18" s="25" t="s">
        <v>82</v>
      </c>
      <c r="J18" s="11">
        <v>3744</v>
      </c>
      <c r="K18" s="16">
        <v>75</v>
      </c>
    </row>
    <row r="19" spans="1:11" x14ac:dyDescent="0.25">
      <c r="A19" s="18">
        <v>42737</v>
      </c>
      <c r="B19" s="18" t="s">
        <v>3397</v>
      </c>
      <c r="C19" s="15">
        <v>3000</v>
      </c>
      <c r="D19" s="24" t="s">
        <v>4</v>
      </c>
      <c r="E19" s="24" t="s">
        <v>6</v>
      </c>
      <c r="F19" s="25" t="s">
        <v>6</v>
      </c>
      <c r="G19" s="25" t="s">
        <v>2988</v>
      </c>
      <c r="H19" s="25" t="s">
        <v>3418</v>
      </c>
      <c r="I19" s="25" t="s">
        <v>82</v>
      </c>
      <c r="J19" s="11">
        <v>3745</v>
      </c>
      <c r="K19" s="16">
        <v>75</v>
      </c>
    </row>
    <row r="20" spans="1:11" x14ac:dyDescent="0.25">
      <c r="A20" s="18">
        <v>42737</v>
      </c>
      <c r="B20" s="18" t="s">
        <v>3397</v>
      </c>
      <c r="C20" s="15">
        <v>10000</v>
      </c>
      <c r="D20" s="24" t="s">
        <v>4</v>
      </c>
      <c r="E20" s="24" t="s">
        <v>5</v>
      </c>
      <c r="F20" s="25" t="s">
        <v>2217</v>
      </c>
      <c r="G20" s="25" t="s">
        <v>2988</v>
      </c>
      <c r="H20" s="25" t="s">
        <v>3418</v>
      </c>
      <c r="I20" s="25" t="s">
        <v>82</v>
      </c>
      <c r="J20" s="11">
        <v>3990</v>
      </c>
      <c r="K20" s="16">
        <v>80</v>
      </c>
    </row>
    <row r="21" spans="1:11" x14ac:dyDescent="0.25">
      <c r="A21" s="18">
        <v>42737</v>
      </c>
      <c r="B21" s="18" t="s">
        <v>3397</v>
      </c>
      <c r="C21" s="15">
        <v>3000</v>
      </c>
      <c r="D21" s="24" t="s">
        <v>4</v>
      </c>
      <c r="E21" s="24" t="s">
        <v>5</v>
      </c>
      <c r="F21" s="25" t="s">
        <v>2217</v>
      </c>
      <c r="G21" s="25" t="s">
        <v>2988</v>
      </c>
      <c r="H21" s="25" t="s">
        <v>3418</v>
      </c>
      <c r="I21" s="25" t="s">
        <v>82</v>
      </c>
      <c r="J21" s="11">
        <v>3991</v>
      </c>
      <c r="K21" s="16">
        <v>80</v>
      </c>
    </row>
    <row r="22" spans="1:11" x14ac:dyDescent="0.25">
      <c r="A22" s="18">
        <v>42737</v>
      </c>
      <c r="B22" s="18" t="s">
        <v>3397</v>
      </c>
      <c r="C22" s="15">
        <v>100</v>
      </c>
      <c r="D22" s="24" t="s">
        <v>4</v>
      </c>
      <c r="E22" s="24" t="s">
        <v>6</v>
      </c>
      <c r="F22" s="25" t="s">
        <v>6</v>
      </c>
      <c r="G22" s="25" t="s">
        <v>2988</v>
      </c>
      <c r="H22" s="25" t="s">
        <v>3418</v>
      </c>
      <c r="I22" s="25" t="s">
        <v>82</v>
      </c>
      <c r="J22" s="11">
        <v>4030</v>
      </c>
      <c r="K22" s="16">
        <v>81</v>
      </c>
    </row>
    <row r="23" spans="1:11" x14ac:dyDescent="0.25">
      <c r="A23" s="18">
        <v>42737</v>
      </c>
      <c r="B23" s="18" t="s">
        <v>3397</v>
      </c>
      <c r="C23" s="15">
        <v>3000</v>
      </c>
      <c r="D23" s="24" t="s">
        <v>4</v>
      </c>
      <c r="E23" s="24" t="s">
        <v>6</v>
      </c>
      <c r="F23" s="25" t="s">
        <v>6</v>
      </c>
      <c r="G23" s="25" t="s">
        <v>2988</v>
      </c>
      <c r="H23" s="25" t="s">
        <v>3418</v>
      </c>
      <c r="I23" s="25" t="s">
        <v>82</v>
      </c>
      <c r="J23" s="11">
        <v>4031</v>
      </c>
      <c r="K23" s="16">
        <v>81</v>
      </c>
    </row>
    <row r="24" spans="1:11" x14ac:dyDescent="0.25">
      <c r="A24" s="18">
        <v>42737</v>
      </c>
      <c r="B24" s="18" t="s">
        <v>3397</v>
      </c>
      <c r="C24" s="15">
        <v>100</v>
      </c>
      <c r="D24" s="24" t="s">
        <v>4</v>
      </c>
      <c r="E24" s="24" t="s">
        <v>6</v>
      </c>
      <c r="F24" s="25" t="s">
        <v>6</v>
      </c>
      <c r="G24" s="25" t="s">
        <v>2988</v>
      </c>
      <c r="H24" s="25" t="s">
        <v>3418</v>
      </c>
      <c r="I24" s="25" t="s">
        <v>82</v>
      </c>
      <c r="J24" s="11">
        <v>4065</v>
      </c>
      <c r="K24" s="16">
        <v>82</v>
      </c>
    </row>
    <row r="25" spans="1:11" x14ac:dyDescent="0.25">
      <c r="A25" s="18">
        <v>42737</v>
      </c>
      <c r="B25" s="18" t="s">
        <v>3397</v>
      </c>
      <c r="C25" s="15">
        <v>300</v>
      </c>
      <c r="D25" s="24" t="s">
        <v>4</v>
      </c>
      <c r="E25" s="24" t="s">
        <v>6</v>
      </c>
      <c r="F25" s="25" t="s">
        <v>6</v>
      </c>
      <c r="G25" s="25" t="s">
        <v>2988</v>
      </c>
      <c r="H25" s="25" t="s">
        <v>3418</v>
      </c>
      <c r="I25" s="25" t="s">
        <v>82</v>
      </c>
      <c r="J25" s="11">
        <v>4066</v>
      </c>
      <c r="K25" s="16">
        <v>82</v>
      </c>
    </row>
    <row r="26" spans="1:11" x14ac:dyDescent="0.25">
      <c r="A26" s="18">
        <v>42737</v>
      </c>
      <c r="B26" s="18" t="s">
        <v>3397</v>
      </c>
      <c r="C26" s="15">
        <v>200</v>
      </c>
      <c r="D26" s="24" t="s">
        <v>4</v>
      </c>
      <c r="E26" s="24" t="s">
        <v>6</v>
      </c>
      <c r="F26" s="25" t="s">
        <v>6</v>
      </c>
      <c r="G26" s="25" t="s">
        <v>2988</v>
      </c>
      <c r="H26" s="25" t="s">
        <v>3418</v>
      </c>
      <c r="I26" s="25" t="s">
        <v>82</v>
      </c>
      <c r="J26" s="11">
        <v>4163</v>
      </c>
      <c r="K26" s="16">
        <v>84</v>
      </c>
    </row>
    <row r="27" spans="1:11" x14ac:dyDescent="0.25">
      <c r="A27" s="18">
        <v>42737</v>
      </c>
      <c r="B27" s="18" t="s">
        <v>3397</v>
      </c>
      <c r="C27" s="15">
        <v>515</v>
      </c>
      <c r="D27" s="24" t="s">
        <v>4</v>
      </c>
      <c r="E27" s="24" t="s">
        <v>6</v>
      </c>
      <c r="F27" s="25" t="s">
        <v>6</v>
      </c>
      <c r="G27" s="25" t="s">
        <v>2988</v>
      </c>
      <c r="H27" s="25" t="s">
        <v>3418</v>
      </c>
      <c r="I27" s="25" t="s">
        <v>82</v>
      </c>
      <c r="J27" s="11">
        <v>4164</v>
      </c>
      <c r="K27" s="16">
        <v>84</v>
      </c>
    </row>
    <row r="28" spans="1:11" x14ac:dyDescent="0.25">
      <c r="A28" s="18">
        <v>42737</v>
      </c>
      <c r="B28" s="18" t="s">
        <v>3397</v>
      </c>
      <c r="C28" s="15">
        <v>100</v>
      </c>
      <c r="D28" s="24" t="s">
        <v>4</v>
      </c>
      <c r="E28" s="24" t="s">
        <v>5</v>
      </c>
      <c r="F28" s="25" t="s">
        <v>2217</v>
      </c>
      <c r="G28" s="25" t="s">
        <v>2988</v>
      </c>
      <c r="H28" s="25" t="s">
        <v>3418</v>
      </c>
      <c r="I28" s="25" t="s">
        <v>82</v>
      </c>
      <c r="J28" s="11">
        <v>4704</v>
      </c>
      <c r="K28" s="16">
        <v>95</v>
      </c>
    </row>
    <row r="29" spans="1:11" x14ac:dyDescent="0.25">
      <c r="A29" s="18">
        <v>42738</v>
      </c>
      <c r="B29" s="18" t="s">
        <v>3397</v>
      </c>
      <c r="C29" s="15">
        <v>450</v>
      </c>
      <c r="D29" s="24" t="s">
        <v>4</v>
      </c>
      <c r="E29" s="24" t="s">
        <v>5</v>
      </c>
      <c r="F29" s="25" t="s">
        <v>2217</v>
      </c>
      <c r="G29" s="25" t="s">
        <v>2988</v>
      </c>
      <c r="H29" s="25" t="s">
        <v>3418</v>
      </c>
      <c r="I29" s="25" t="s">
        <v>82</v>
      </c>
      <c r="J29" s="11">
        <v>3746</v>
      </c>
      <c r="K29" s="16">
        <v>75</v>
      </c>
    </row>
    <row r="30" spans="1:11" x14ac:dyDescent="0.25">
      <c r="A30" s="18">
        <v>42738</v>
      </c>
      <c r="B30" s="18" t="s">
        <v>3397</v>
      </c>
      <c r="C30" s="15">
        <v>100</v>
      </c>
      <c r="D30" s="24" t="s">
        <v>4</v>
      </c>
      <c r="E30" s="24" t="s">
        <v>6</v>
      </c>
      <c r="F30" s="25" t="s">
        <v>6</v>
      </c>
      <c r="G30" s="25" t="s">
        <v>2988</v>
      </c>
      <c r="H30" s="25" t="s">
        <v>3418</v>
      </c>
      <c r="I30" s="25" t="s">
        <v>82</v>
      </c>
      <c r="J30" s="11">
        <v>3747</v>
      </c>
      <c r="K30" s="16">
        <v>75</v>
      </c>
    </row>
    <row r="31" spans="1:11" x14ac:dyDescent="0.25">
      <c r="A31" s="18">
        <v>42738</v>
      </c>
      <c r="B31" s="18" t="s">
        <v>3397</v>
      </c>
      <c r="C31" s="15">
        <v>100</v>
      </c>
      <c r="D31" s="24" t="s">
        <v>4</v>
      </c>
      <c r="E31" s="24" t="s">
        <v>5</v>
      </c>
      <c r="F31" s="25" t="s">
        <v>2217</v>
      </c>
      <c r="G31" s="25" t="s">
        <v>2988</v>
      </c>
      <c r="H31" s="25" t="s">
        <v>3418</v>
      </c>
      <c r="I31" s="25" t="s">
        <v>82</v>
      </c>
      <c r="J31" s="11">
        <v>3748</v>
      </c>
      <c r="K31" s="16">
        <v>75</v>
      </c>
    </row>
    <row r="32" spans="1:11" x14ac:dyDescent="0.25">
      <c r="A32" s="18">
        <v>42738</v>
      </c>
      <c r="B32" s="18" t="s">
        <v>3397</v>
      </c>
      <c r="C32" s="15">
        <v>600</v>
      </c>
      <c r="D32" s="24" t="s">
        <v>4</v>
      </c>
      <c r="E32" s="24" t="s">
        <v>6</v>
      </c>
      <c r="F32" s="25" t="s">
        <v>6</v>
      </c>
      <c r="G32" s="25" t="s">
        <v>2988</v>
      </c>
      <c r="H32" s="25" t="s">
        <v>3418</v>
      </c>
      <c r="I32" s="25" t="s">
        <v>82</v>
      </c>
      <c r="J32" s="11">
        <v>3823</v>
      </c>
      <c r="K32" s="16">
        <v>77</v>
      </c>
    </row>
    <row r="33" spans="1:11" x14ac:dyDescent="0.25">
      <c r="A33" s="18">
        <v>42738</v>
      </c>
      <c r="B33" s="18" t="s">
        <v>3397</v>
      </c>
      <c r="C33" s="15">
        <v>1600</v>
      </c>
      <c r="D33" s="24" t="s">
        <v>4</v>
      </c>
      <c r="E33" s="24" t="s">
        <v>6</v>
      </c>
      <c r="F33" s="25" t="s">
        <v>6</v>
      </c>
      <c r="G33" s="25" t="s">
        <v>2988</v>
      </c>
      <c r="H33" s="25" t="s">
        <v>3418</v>
      </c>
      <c r="I33" s="25" t="s">
        <v>82</v>
      </c>
      <c r="J33" s="11">
        <v>3824</v>
      </c>
      <c r="K33" s="16">
        <v>77</v>
      </c>
    </row>
    <row r="34" spans="1:11" x14ac:dyDescent="0.25">
      <c r="A34" s="18">
        <v>42738</v>
      </c>
      <c r="B34" s="18" t="s">
        <v>3397</v>
      </c>
      <c r="C34" s="15">
        <v>2500</v>
      </c>
      <c r="D34" s="24" t="s">
        <v>4</v>
      </c>
      <c r="E34" s="24" t="s">
        <v>5</v>
      </c>
      <c r="F34" s="25" t="s">
        <v>2217</v>
      </c>
      <c r="G34" s="25" t="s">
        <v>2988</v>
      </c>
      <c r="H34" s="25" t="s">
        <v>3418</v>
      </c>
      <c r="I34" s="25" t="s">
        <v>82</v>
      </c>
      <c r="J34" s="11">
        <v>3825</v>
      </c>
      <c r="K34" s="16">
        <v>77</v>
      </c>
    </row>
    <row r="35" spans="1:11" x14ac:dyDescent="0.25">
      <c r="A35" s="18">
        <v>42738</v>
      </c>
      <c r="B35" s="18" t="s">
        <v>3397</v>
      </c>
      <c r="C35" s="15">
        <v>1000</v>
      </c>
      <c r="D35" s="24" t="s">
        <v>4</v>
      </c>
      <c r="E35" s="24" t="s">
        <v>6</v>
      </c>
      <c r="F35" s="25" t="s">
        <v>6</v>
      </c>
      <c r="G35" s="25" t="s">
        <v>2988</v>
      </c>
      <c r="H35" s="25" t="s">
        <v>3418</v>
      </c>
      <c r="I35" s="25" t="s">
        <v>82</v>
      </c>
      <c r="J35" s="11">
        <v>3826</v>
      </c>
      <c r="K35" s="16">
        <v>77</v>
      </c>
    </row>
    <row r="36" spans="1:11" x14ac:dyDescent="0.25">
      <c r="A36" s="18">
        <v>42738</v>
      </c>
      <c r="B36" s="18" t="s">
        <v>3397</v>
      </c>
      <c r="C36" s="15">
        <v>2000</v>
      </c>
      <c r="D36" s="24" t="s">
        <v>4</v>
      </c>
      <c r="E36" s="24" t="s">
        <v>5</v>
      </c>
      <c r="F36" s="25" t="s">
        <v>2217</v>
      </c>
      <c r="G36" s="25" t="s">
        <v>2988</v>
      </c>
      <c r="H36" s="25" t="s">
        <v>3418</v>
      </c>
      <c r="I36" s="25" t="s">
        <v>82</v>
      </c>
      <c r="J36" s="11">
        <v>3827</v>
      </c>
      <c r="K36" s="16">
        <v>77</v>
      </c>
    </row>
    <row r="37" spans="1:11" x14ac:dyDescent="0.25">
      <c r="A37" s="18">
        <v>42738</v>
      </c>
      <c r="B37" s="18" t="s">
        <v>3397</v>
      </c>
      <c r="C37" s="15">
        <v>500</v>
      </c>
      <c r="D37" s="24" t="s">
        <v>4</v>
      </c>
      <c r="E37" s="24" t="s">
        <v>6</v>
      </c>
      <c r="F37" s="25" t="s">
        <v>6</v>
      </c>
      <c r="G37" s="25" t="s">
        <v>2988</v>
      </c>
      <c r="H37" s="25" t="s">
        <v>3418</v>
      </c>
      <c r="I37" s="25" t="s">
        <v>82</v>
      </c>
      <c r="J37" s="11">
        <v>3828</v>
      </c>
      <c r="K37" s="16">
        <v>77</v>
      </c>
    </row>
    <row r="38" spans="1:11" x14ac:dyDescent="0.25">
      <c r="A38" s="18">
        <v>42738</v>
      </c>
      <c r="B38" s="18" t="s">
        <v>3397</v>
      </c>
      <c r="C38" s="15">
        <v>830</v>
      </c>
      <c r="D38" s="24" t="s">
        <v>4</v>
      </c>
      <c r="E38" s="24" t="s">
        <v>5</v>
      </c>
      <c r="F38" s="25" t="s">
        <v>2217</v>
      </c>
      <c r="G38" s="25" t="s">
        <v>2988</v>
      </c>
      <c r="H38" s="25" t="s">
        <v>3418</v>
      </c>
      <c r="I38" s="25" t="s">
        <v>82</v>
      </c>
      <c r="J38" s="11">
        <v>3829</v>
      </c>
      <c r="K38" s="16">
        <v>77</v>
      </c>
    </row>
    <row r="39" spans="1:11" x14ac:dyDescent="0.25">
      <c r="A39" s="18">
        <v>42738</v>
      </c>
      <c r="B39" s="18" t="s">
        <v>3397</v>
      </c>
      <c r="C39" s="15">
        <v>500</v>
      </c>
      <c r="D39" s="24" t="s">
        <v>4</v>
      </c>
      <c r="E39" s="24" t="s">
        <v>5</v>
      </c>
      <c r="F39" s="25" t="s">
        <v>2217</v>
      </c>
      <c r="G39" s="25" t="s">
        <v>2988</v>
      </c>
      <c r="H39" s="25" t="s">
        <v>3418</v>
      </c>
      <c r="I39" s="25" t="s">
        <v>82</v>
      </c>
      <c r="J39" s="11">
        <v>3830</v>
      </c>
      <c r="K39" s="16">
        <v>77</v>
      </c>
    </row>
    <row r="40" spans="1:11" x14ac:dyDescent="0.25">
      <c r="A40" s="18">
        <v>42738</v>
      </c>
      <c r="B40" s="18" t="s">
        <v>3397</v>
      </c>
      <c r="C40" s="15">
        <v>200</v>
      </c>
      <c r="D40" s="24" t="s">
        <v>4</v>
      </c>
      <c r="E40" s="24" t="s">
        <v>6</v>
      </c>
      <c r="F40" s="25" t="s">
        <v>6</v>
      </c>
      <c r="G40" s="25" t="s">
        <v>2988</v>
      </c>
      <c r="H40" s="25" t="s">
        <v>3418</v>
      </c>
      <c r="I40" s="25" t="s">
        <v>82</v>
      </c>
      <c r="J40" s="11">
        <v>3831</v>
      </c>
      <c r="K40" s="16">
        <v>77</v>
      </c>
    </row>
    <row r="41" spans="1:11" x14ac:dyDescent="0.25">
      <c r="A41" s="18">
        <v>42738</v>
      </c>
      <c r="B41" s="18" t="s">
        <v>3397</v>
      </c>
      <c r="C41" s="15">
        <v>200</v>
      </c>
      <c r="D41" s="24" t="s">
        <v>4</v>
      </c>
      <c r="E41" s="24" t="s">
        <v>5</v>
      </c>
      <c r="F41" s="25" t="s">
        <v>2217</v>
      </c>
      <c r="G41" s="25" t="s">
        <v>2988</v>
      </c>
      <c r="H41" s="25" t="s">
        <v>3418</v>
      </c>
      <c r="I41" s="25" t="s">
        <v>82</v>
      </c>
      <c r="J41" s="11">
        <v>3876</v>
      </c>
      <c r="K41" s="16">
        <v>78</v>
      </c>
    </row>
    <row r="42" spans="1:11" x14ac:dyDescent="0.25">
      <c r="A42" s="18">
        <v>42738</v>
      </c>
      <c r="B42" s="18" t="s">
        <v>3397</v>
      </c>
      <c r="C42" s="15">
        <v>1600</v>
      </c>
      <c r="D42" s="24" t="s">
        <v>4</v>
      </c>
      <c r="E42" s="24" t="s">
        <v>6</v>
      </c>
      <c r="F42" s="25" t="s">
        <v>6</v>
      </c>
      <c r="G42" s="25" t="s">
        <v>2988</v>
      </c>
      <c r="H42" s="25" t="s">
        <v>3418</v>
      </c>
      <c r="I42" s="25" t="s">
        <v>82</v>
      </c>
      <c r="J42" s="11">
        <v>4032</v>
      </c>
      <c r="K42" s="16">
        <v>81</v>
      </c>
    </row>
    <row r="43" spans="1:11" x14ac:dyDescent="0.25">
      <c r="A43" s="18">
        <v>42738</v>
      </c>
      <c r="B43" s="18" t="s">
        <v>3397</v>
      </c>
      <c r="C43" s="15">
        <v>100</v>
      </c>
      <c r="D43" s="24" t="s">
        <v>4</v>
      </c>
      <c r="E43" s="24" t="s">
        <v>6</v>
      </c>
      <c r="F43" s="25" t="s">
        <v>6</v>
      </c>
      <c r="G43" s="25" t="s">
        <v>2988</v>
      </c>
      <c r="H43" s="25" t="s">
        <v>3418</v>
      </c>
      <c r="I43" s="25" t="s">
        <v>82</v>
      </c>
      <c r="J43" s="11">
        <v>4033</v>
      </c>
      <c r="K43" s="16">
        <v>81</v>
      </c>
    </row>
    <row r="44" spans="1:11" x14ac:dyDescent="0.25">
      <c r="A44" s="18">
        <v>42738</v>
      </c>
      <c r="B44" s="18" t="s">
        <v>3397</v>
      </c>
      <c r="C44" s="15">
        <v>600</v>
      </c>
      <c r="D44" s="24" t="s">
        <v>4</v>
      </c>
      <c r="E44" s="24" t="s">
        <v>5</v>
      </c>
      <c r="F44" s="25" t="s">
        <v>2217</v>
      </c>
      <c r="G44" s="25" t="s">
        <v>2988</v>
      </c>
      <c r="H44" s="25" t="s">
        <v>3418</v>
      </c>
      <c r="I44" s="25" t="s">
        <v>82</v>
      </c>
      <c r="J44" s="11">
        <v>4034</v>
      </c>
      <c r="K44" s="16">
        <v>81</v>
      </c>
    </row>
    <row r="45" spans="1:11" x14ac:dyDescent="0.25">
      <c r="A45" s="18">
        <v>42738</v>
      </c>
      <c r="B45" s="18" t="s">
        <v>3397</v>
      </c>
      <c r="C45" s="15">
        <v>1000</v>
      </c>
      <c r="D45" s="24" t="s">
        <v>4</v>
      </c>
      <c r="E45" s="24" t="s">
        <v>5</v>
      </c>
      <c r="F45" s="25" t="s">
        <v>2217</v>
      </c>
      <c r="G45" s="25" t="s">
        <v>2988</v>
      </c>
      <c r="H45" s="25" t="s">
        <v>3418</v>
      </c>
      <c r="I45" s="25" t="s">
        <v>82</v>
      </c>
      <c r="J45" s="11">
        <v>4035</v>
      </c>
      <c r="K45" s="16">
        <v>81</v>
      </c>
    </row>
    <row r="46" spans="1:11" x14ac:dyDescent="0.25">
      <c r="A46" s="18">
        <v>42738</v>
      </c>
      <c r="B46" s="18" t="s">
        <v>3397</v>
      </c>
      <c r="C46" s="15">
        <v>260</v>
      </c>
      <c r="D46" s="24" t="s">
        <v>4</v>
      </c>
      <c r="E46" s="24" t="s">
        <v>5</v>
      </c>
      <c r="F46" s="25" t="s">
        <v>2217</v>
      </c>
      <c r="G46" s="25" t="s">
        <v>2988</v>
      </c>
      <c r="H46" s="25" t="s">
        <v>3418</v>
      </c>
      <c r="I46" s="25" t="s">
        <v>82</v>
      </c>
      <c r="J46" s="11">
        <v>4036</v>
      </c>
      <c r="K46" s="16">
        <v>81</v>
      </c>
    </row>
    <row r="47" spans="1:11" x14ac:dyDescent="0.25">
      <c r="A47" s="18">
        <v>42738</v>
      </c>
      <c r="B47" s="18" t="s">
        <v>3397</v>
      </c>
      <c r="C47" s="15">
        <v>550</v>
      </c>
      <c r="D47" s="24" t="s">
        <v>4</v>
      </c>
      <c r="E47" s="24" t="s">
        <v>6</v>
      </c>
      <c r="F47" s="25" t="s">
        <v>6</v>
      </c>
      <c r="G47" s="25" t="s">
        <v>2988</v>
      </c>
      <c r="H47" s="25" t="s">
        <v>3418</v>
      </c>
      <c r="I47" s="25" t="s">
        <v>82</v>
      </c>
      <c r="J47" s="11">
        <v>4067</v>
      </c>
      <c r="K47" s="16">
        <v>82</v>
      </c>
    </row>
    <row r="48" spans="1:11" x14ac:dyDescent="0.25">
      <c r="A48" s="18">
        <v>42738</v>
      </c>
      <c r="B48" s="18" t="s">
        <v>3397</v>
      </c>
      <c r="C48" s="15">
        <v>300</v>
      </c>
      <c r="D48" s="24" t="s">
        <v>4</v>
      </c>
      <c r="E48" s="24" t="s">
        <v>5</v>
      </c>
      <c r="F48" s="25" t="s">
        <v>2217</v>
      </c>
      <c r="G48" s="25" t="s">
        <v>2988</v>
      </c>
      <c r="H48" s="25" t="s">
        <v>3418</v>
      </c>
      <c r="I48" s="25" t="s">
        <v>82</v>
      </c>
      <c r="J48" s="11">
        <v>4068</v>
      </c>
      <c r="K48" s="16">
        <v>82</v>
      </c>
    </row>
    <row r="49" spans="1:11" x14ac:dyDescent="0.25">
      <c r="A49" s="18">
        <v>42738</v>
      </c>
      <c r="B49" s="18" t="s">
        <v>3397</v>
      </c>
      <c r="C49" s="15">
        <v>600</v>
      </c>
      <c r="D49" s="24" t="s">
        <v>4</v>
      </c>
      <c r="E49" s="24" t="s">
        <v>5</v>
      </c>
      <c r="F49" s="25" t="s">
        <v>2217</v>
      </c>
      <c r="G49" s="25" t="s">
        <v>2988</v>
      </c>
      <c r="H49" s="25" t="s">
        <v>3418</v>
      </c>
      <c r="I49" s="25" t="s">
        <v>82</v>
      </c>
      <c r="J49" s="11">
        <v>4069</v>
      </c>
      <c r="K49" s="16">
        <v>82</v>
      </c>
    </row>
    <row r="50" spans="1:11" x14ac:dyDescent="0.25">
      <c r="A50" s="18">
        <v>42738</v>
      </c>
      <c r="B50" s="18" t="s">
        <v>3397</v>
      </c>
      <c r="C50" s="15">
        <v>1100</v>
      </c>
      <c r="D50" s="24" t="s">
        <v>4</v>
      </c>
      <c r="E50" s="24" t="s">
        <v>6</v>
      </c>
      <c r="F50" s="25" t="s">
        <v>6</v>
      </c>
      <c r="G50" s="25" t="s">
        <v>2988</v>
      </c>
      <c r="H50" s="25" t="s">
        <v>3418</v>
      </c>
      <c r="I50" s="25" t="s">
        <v>82</v>
      </c>
      <c r="J50" s="11">
        <v>4070</v>
      </c>
      <c r="K50" s="16">
        <v>82</v>
      </c>
    </row>
    <row r="51" spans="1:11" x14ac:dyDescent="0.25">
      <c r="A51" s="18">
        <v>42738</v>
      </c>
      <c r="B51" s="18" t="s">
        <v>3397</v>
      </c>
      <c r="C51" s="15">
        <v>41000</v>
      </c>
      <c r="D51" s="24" t="s">
        <v>4</v>
      </c>
      <c r="E51" s="24" t="s">
        <v>5</v>
      </c>
      <c r="F51" s="25" t="s">
        <v>2217</v>
      </c>
      <c r="G51" s="25" t="s">
        <v>2988</v>
      </c>
      <c r="H51" s="25" t="s">
        <v>3418</v>
      </c>
      <c r="I51" s="25" t="s">
        <v>82</v>
      </c>
      <c r="J51" s="11">
        <v>4071</v>
      </c>
      <c r="K51" s="16">
        <v>82</v>
      </c>
    </row>
    <row r="52" spans="1:11" x14ac:dyDescent="0.25">
      <c r="A52" s="18">
        <v>42738</v>
      </c>
      <c r="B52" s="18" t="s">
        <v>3397</v>
      </c>
      <c r="C52" s="15">
        <v>300</v>
      </c>
      <c r="D52" s="24" t="s">
        <v>4</v>
      </c>
      <c r="E52" s="24" t="s">
        <v>5</v>
      </c>
      <c r="F52" s="25" t="s">
        <v>2217</v>
      </c>
      <c r="G52" s="25" t="s">
        <v>2988</v>
      </c>
      <c r="H52" s="25" t="s">
        <v>3418</v>
      </c>
      <c r="I52" s="25" t="s">
        <v>82</v>
      </c>
      <c r="J52" s="11">
        <v>4118</v>
      </c>
      <c r="K52" s="16">
        <v>83</v>
      </c>
    </row>
    <row r="53" spans="1:11" x14ac:dyDescent="0.25">
      <c r="A53" s="19">
        <v>42738</v>
      </c>
      <c r="B53" s="19" t="s">
        <v>3397</v>
      </c>
      <c r="C53" s="15">
        <v>650</v>
      </c>
      <c r="D53" s="24" t="s">
        <v>7</v>
      </c>
      <c r="E53" s="24" t="s">
        <v>8</v>
      </c>
      <c r="F53" s="25"/>
      <c r="G53" s="25" t="s">
        <v>3314</v>
      </c>
      <c r="H53" s="25" t="s">
        <v>3314</v>
      </c>
      <c r="I53" s="25"/>
      <c r="J53" s="11" t="s">
        <v>2984</v>
      </c>
      <c r="K53" s="16"/>
    </row>
    <row r="54" spans="1:11" x14ac:dyDescent="0.25">
      <c r="A54" s="19">
        <v>42738</v>
      </c>
      <c r="B54" s="19" t="s">
        <v>3397</v>
      </c>
      <c r="C54" s="15">
        <v>900</v>
      </c>
      <c r="D54" s="24" t="s">
        <v>7</v>
      </c>
      <c r="E54" s="24" t="s">
        <v>8</v>
      </c>
      <c r="F54" s="25"/>
      <c r="G54" s="25" t="s">
        <v>3314</v>
      </c>
      <c r="H54" s="25" t="s">
        <v>3314</v>
      </c>
      <c r="I54" s="25"/>
      <c r="J54" s="11" t="s">
        <v>2984</v>
      </c>
      <c r="K54" s="16"/>
    </row>
    <row r="55" spans="1:11" x14ac:dyDescent="0.25">
      <c r="A55" s="19">
        <v>42738</v>
      </c>
      <c r="B55" s="19" t="s">
        <v>3397</v>
      </c>
      <c r="C55" s="15">
        <v>120000</v>
      </c>
      <c r="D55" s="24" t="s">
        <v>7</v>
      </c>
      <c r="E55" s="24" t="s">
        <v>8</v>
      </c>
      <c r="F55" s="25"/>
      <c r="G55" s="25" t="s">
        <v>3314</v>
      </c>
      <c r="H55" s="25" t="s">
        <v>3314</v>
      </c>
      <c r="I55" s="25"/>
      <c r="J55" s="11" t="s">
        <v>2984</v>
      </c>
      <c r="K55" s="16"/>
    </row>
    <row r="56" spans="1:11" x14ac:dyDescent="0.25">
      <c r="A56" s="19">
        <v>42738</v>
      </c>
      <c r="B56" s="19" t="s">
        <v>3397</v>
      </c>
      <c r="C56" s="15">
        <v>500</v>
      </c>
      <c r="D56" s="24" t="s">
        <v>7</v>
      </c>
      <c r="E56" s="24" t="s">
        <v>8</v>
      </c>
      <c r="F56" s="25"/>
      <c r="G56" s="25" t="s">
        <v>3314</v>
      </c>
      <c r="H56" s="25" t="s">
        <v>3314</v>
      </c>
      <c r="I56" s="25"/>
      <c r="J56" s="10" t="s">
        <v>2984</v>
      </c>
      <c r="K56" s="16"/>
    </row>
    <row r="57" spans="1:11" x14ac:dyDescent="0.25">
      <c r="A57" s="19">
        <v>42738</v>
      </c>
      <c r="B57" s="19" t="s">
        <v>3397</v>
      </c>
      <c r="C57" s="15">
        <v>500</v>
      </c>
      <c r="D57" s="24" t="s">
        <v>7</v>
      </c>
      <c r="E57" s="24" t="s">
        <v>8</v>
      </c>
      <c r="F57" s="25"/>
      <c r="G57" s="25" t="s">
        <v>3314</v>
      </c>
      <c r="H57" s="25" t="s">
        <v>3314</v>
      </c>
      <c r="I57" s="25"/>
      <c r="J57" s="10" t="s">
        <v>2984</v>
      </c>
      <c r="K57" s="16"/>
    </row>
    <row r="58" spans="1:11" x14ac:dyDescent="0.25">
      <c r="A58" s="18">
        <v>42739</v>
      </c>
      <c r="B58" s="18" t="s">
        <v>3397</v>
      </c>
      <c r="C58" s="15">
        <v>1000</v>
      </c>
      <c r="D58" s="24" t="s">
        <v>4</v>
      </c>
      <c r="E58" s="24" t="s">
        <v>5</v>
      </c>
      <c r="F58" s="25" t="s">
        <v>2217</v>
      </c>
      <c r="G58" s="25" t="s">
        <v>2988</v>
      </c>
      <c r="H58" s="25" t="s">
        <v>3418</v>
      </c>
      <c r="I58" s="25" t="s">
        <v>82</v>
      </c>
      <c r="J58" s="11">
        <v>3749</v>
      </c>
      <c r="K58" s="16">
        <v>75</v>
      </c>
    </row>
    <row r="59" spans="1:11" x14ac:dyDescent="0.25">
      <c r="A59" s="18">
        <v>42739</v>
      </c>
      <c r="B59" s="18" t="s">
        <v>3397</v>
      </c>
      <c r="C59" s="15">
        <v>2000</v>
      </c>
      <c r="D59" s="24" t="s">
        <v>4</v>
      </c>
      <c r="E59" s="24" t="s">
        <v>5</v>
      </c>
      <c r="F59" s="25" t="s">
        <v>2217</v>
      </c>
      <c r="G59" s="25" t="s">
        <v>2988</v>
      </c>
      <c r="H59" s="25" t="s">
        <v>3418</v>
      </c>
      <c r="I59" s="25" t="s">
        <v>82</v>
      </c>
      <c r="J59" s="11">
        <v>3750</v>
      </c>
      <c r="K59" s="16">
        <v>75</v>
      </c>
    </row>
    <row r="60" spans="1:11" x14ac:dyDescent="0.25">
      <c r="A60" s="18">
        <v>42739</v>
      </c>
      <c r="B60" s="18" t="s">
        <v>3397</v>
      </c>
      <c r="C60" s="15">
        <v>7700</v>
      </c>
      <c r="D60" s="24" t="s">
        <v>4</v>
      </c>
      <c r="E60" s="24" t="s">
        <v>5</v>
      </c>
      <c r="F60" s="25" t="s">
        <v>2217</v>
      </c>
      <c r="G60" s="25" t="s">
        <v>2988</v>
      </c>
      <c r="H60" s="25" t="s">
        <v>3418</v>
      </c>
      <c r="I60" s="25" t="s">
        <v>82</v>
      </c>
      <c r="J60" s="11">
        <v>3877</v>
      </c>
      <c r="K60" s="16">
        <v>78</v>
      </c>
    </row>
    <row r="61" spans="1:11" x14ac:dyDescent="0.25">
      <c r="A61" s="18">
        <v>42739</v>
      </c>
      <c r="B61" s="18" t="s">
        <v>3397</v>
      </c>
      <c r="C61" s="15">
        <v>2200</v>
      </c>
      <c r="D61" s="24" t="s">
        <v>4</v>
      </c>
      <c r="E61" s="24" t="s">
        <v>6</v>
      </c>
      <c r="F61" s="25" t="s">
        <v>6</v>
      </c>
      <c r="G61" s="25" t="s">
        <v>2988</v>
      </c>
      <c r="H61" s="25" t="s">
        <v>3418</v>
      </c>
      <c r="I61" s="25" t="s">
        <v>82</v>
      </c>
      <c r="J61" s="11">
        <v>3878</v>
      </c>
      <c r="K61" s="16">
        <v>78</v>
      </c>
    </row>
    <row r="62" spans="1:11" x14ac:dyDescent="0.25">
      <c r="A62" s="18">
        <v>42739</v>
      </c>
      <c r="B62" s="18" t="s">
        <v>3397</v>
      </c>
      <c r="C62" s="15">
        <v>100</v>
      </c>
      <c r="D62" s="24" t="s">
        <v>4</v>
      </c>
      <c r="E62" s="24" t="s">
        <v>6</v>
      </c>
      <c r="F62" s="25" t="s">
        <v>6</v>
      </c>
      <c r="G62" s="25" t="s">
        <v>2988</v>
      </c>
      <c r="H62" s="25" t="s">
        <v>3418</v>
      </c>
      <c r="I62" s="25" t="s">
        <v>82</v>
      </c>
      <c r="J62" s="11">
        <v>3879</v>
      </c>
      <c r="K62" s="16">
        <v>78</v>
      </c>
    </row>
    <row r="63" spans="1:11" x14ac:dyDescent="0.25">
      <c r="A63" s="18">
        <v>42739</v>
      </c>
      <c r="B63" s="18" t="s">
        <v>3397</v>
      </c>
      <c r="C63" s="15">
        <v>18160</v>
      </c>
      <c r="D63" s="24" t="s">
        <v>4</v>
      </c>
      <c r="E63" s="24" t="s">
        <v>6</v>
      </c>
      <c r="F63" s="25" t="s">
        <v>6</v>
      </c>
      <c r="G63" s="25" t="s">
        <v>2988</v>
      </c>
      <c r="H63" s="25" t="s">
        <v>3418</v>
      </c>
      <c r="I63" s="25" t="s">
        <v>82</v>
      </c>
      <c r="J63" s="11">
        <v>4037</v>
      </c>
      <c r="K63" s="16">
        <v>81</v>
      </c>
    </row>
    <row r="64" spans="1:11" x14ac:dyDescent="0.25">
      <c r="A64" s="18">
        <v>42739</v>
      </c>
      <c r="B64" s="18" t="s">
        <v>3397</v>
      </c>
      <c r="C64" s="15">
        <v>2000</v>
      </c>
      <c r="D64" s="24" t="s">
        <v>4</v>
      </c>
      <c r="E64" s="24" t="s">
        <v>6</v>
      </c>
      <c r="F64" s="25" t="s">
        <v>6</v>
      </c>
      <c r="G64" s="25" t="s">
        <v>2988</v>
      </c>
      <c r="H64" s="25" t="s">
        <v>3418</v>
      </c>
      <c r="I64" s="25" t="s">
        <v>82</v>
      </c>
      <c r="J64" s="11">
        <v>4038</v>
      </c>
      <c r="K64" s="16">
        <v>81</v>
      </c>
    </row>
    <row r="65" spans="1:11" x14ac:dyDescent="0.25">
      <c r="A65" s="18">
        <v>42739</v>
      </c>
      <c r="B65" s="18" t="s">
        <v>3397</v>
      </c>
      <c r="C65" s="15">
        <v>350</v>
      </c>
      <c r="D65" s="24" t="s">
        <v>4</v>
      </c>
      <c r="E65" s="24" t="s">
        <v>6</v>
      </c>
      <c r="F65" s="25" t="s">
        <v>6</v>
      </c>
      <c r="G65" s="25" t="s">
        <v>2988</v>
      </c>
      <c r="H65" s="25" t="s">
        <v>3418</v>
      </c>
      <c r="I65" s="25" t="s">
        <v>82</v>
      </c>
      <c r="J65" s="11">
        <v>4039</v>
      </c>
      <c r="K65" s="16">
        <v>81</v>
      </c>
    </row>
    <row r="66" spans="1:11" x14ac:dyDescent="0.25">
      <c r="A66" s="18">
        <v>42739</v>
      </c>
      <c r="B66" s="18" t="s">
        <v>3397</v>
      </c>
      <c r="C66" s="15">
        <v>600</v>
      </c>
      <c r="D66" s="24" t="s">
        <v>4</v>
      </c>
      <c r="E66" s="24" t="s">
        <v>6</v>
      </c>
      <c r="F66" s="25" t="s">
        <v>6</v>
      </c>
      <c r="G66" s="25" t="s">
        <v>2988</v>
      </c>
      <c r="H66" s="25" t="s">
        <v>3418</v>
      </c>
      <c r="I66" s="25" t="s">
        <v>82</v>
      </c>
      <c r="J66" s="11">
        <v>4040</v>
      </c>
      <c r="K66" s="16">
        <v>81</v>
      </c>
    </row>
    <row r="67" spans="1:11" x14ac:dyDescent="0.25">
      <c r="A67" s="18">
        <v>42739</v>
      </c>
      <c r="B67" s="18" t="s">
        <v>3397</v>
      </c>
      <c r="C67" s="15">
        <v>2000</v>
      </c>
      <c r="D67" s="24" t="s">
        <v>4</v>
      </c>
      <c r="E67" s="24" t="s">
        <v>6</v>
      </c>
      <c r="F67" s="25" t="s">
        <v>6</v>
      </c>
      <c r="G67" s="25" t="s">
        <v>2988</v>
      </c>
      <c r="H67" s="25" t="s">
        <v>3418</v>
      </c>
      <c r="I67" s="25" t="s">
        <v>82</v>
      </c>
      <c r="J67" s="11">
        <v>4072</v>
      </c>
      <c r="K67" s="16">
        <v>82</v>
      </c>
    </row>
    <row r="68" spans="1:11" x14ac:dyDescent="0.25">
      <c r="A68" s="18">
        <v>42739</v>
      </c>
      <c r="B68" s="18" t="s">
        <v>3397</v>
      </c>
      <c r="C68" s="15">
        <v>7000</v>
      </c>
      <c r="D68" s="24" t="s">
        <v>4</v>
      </c>
      <c r="E68" s="24" t="s">
        <v>6</v>
      </c>
      <c r="F68" s="25" t="s">
        <v>6</v>
      </c>
      <c r="G68" s="25" t="s">
        <v>2988</v>
      </c>
      <c r="H68" s="25" t="s">
        <v>3418</v>
      </c>
      <c r="I68" s="25" t="s">
        <v>82</v>
      </c>
      <c r="J68" s="11">
        <v>4073</v>
      </c>
      <c r="K68" s="16">
        <v>82</v>
      </c>
    </row>
    <row r="69" spans="1:11" x14ac:dyDescent="0.25">
      <c r="A69" s="18">
        <v>42739</v>
      </c>
      <c r="B69" s="18" t="s">
        <v>3397</v>
      </c>
      <c r="C69" s="15">
        <v>600</v>
      </c>
      <c r="D69" s="24" t="s">
        <v>4</v>
      </c>
      <c r="E69" s="24" t="s">
        <v>5</v>
      </c>
      <c r="F69" s="25" t="s">
        <v>2217</v>
      </c>
      <c r="G69" s="25" t="s">
        <v>2988</v>
      </c>
      <c r="H69" s="25" t="s">
        <v>3418</v>
      </c>
      <c r="I69" s="25" t="s">
        <v>82</v>
      </c>
      <c r="J69" s="11">
        <v>4074</v>
      </c>
      <c r="K69" s="16">
        <v>82</v>
      </c>
    </row>
    <row r="70" spans="1:11" x14ac:dyDescent="0.25">
      <c r="A70" s="18">
        <v>42739</v>
      </c>
      <c r="B70" s="18" t="s">
        <v>3397</v>
      </c>
      <c r="C70" s="15">
        <v>900</v>
      </c>
      <c r="D70" s="24" t="s">
        <v>4</v>
      </c>
      <c r="E70" s="24" t="s">
        <v>6</v>
      </c>
      <c r="F70" s="25" t="s">
        <v>6</v>
      </c>
      <c r="G70" s="25" t="s">
        <v>2988</v>
      </c>
      <c r="H70" s="25" t="s">
        <v>3418</v>
      </c>
      <c r="I70" s="25" t="s">
        <v>82</v>
      </c>
      <c r="J70" s="11">
        <v>4075</v>
      </c>
      <c r="K70" s="16">
        <v>82</v>
      </c>
    </row>
    <row r="71" spans="1:11" x14ac:dyDescent="0.25">
      <c r="A71" s="18">
        <v>42739</v>
      </c>
      <c r="B71" s="18" t="s">
        <v>3397</v>
      </c>
      <c r="C71" s="15">
        <v>500</v>
      </c>
      <c r="D71" s="24" t="s">
        <v>4</v>
      </c>
      <c r="E71" s="24" t="s">
        <v>6</v>
      </c>
      <c r="F71" s="25" t="s">
        <v>6</v>
      </c>
      <c r="G71" s="25" t="s">
        <v>2988</v>
      </c>
      <c r="H71" s="25" t="s">
        <v>3418</v>
      </c>
      <c r="I71" s="25" t="s">
        <v>82</v>
      </c>
      <c r="J71" s="11">
        <v>4165</v>
      </c>
      <c r="K71" s="16">
        <v>84</v>
      </c>
    </row>
    <row r="72" spans="1:11" x14ac:dyDescent="0.25">
      <c r="A72" s="18">
        <v>42739</v>
      </c>
      <c r="B72" s="18" t="s">
        <v>3397</v>
      </c>
      <c r="C72" s="15">
        <v>2800</v>
      </c>
      <c r="D72" s="24" t="s">
        <v>4</v>
      </c>
      <c r="E72" s="24" t="s">
        <v>6</v>
      </c>
      <c r="F72" s="25" t="s">
        <v>6</v>
      </c>
      <c r="G72" s="25" t="s">
        <v>2988</v>
      </c>
      <c r="H72" s="25" t="s">
        <v>3418</v>
      </c>
      <c r="I72" s="25" t="s">
        <v>82</v>
      </c>
      <c r="J72" s="11">
        <v>4166</v>
      </c>
      <c r="K72" s="16">
        <v>84</v>
      </c>
    </row>
    <row r="73" spans="1:11" x14ac:dyDescent="0.25">
      <c r="A73" s="18">
        <v>42739</v>
      </c>
      <c r="B73" s="18" t="s">
        <v>3397</v>
      </c>
      <c r="C73" s="15">
        <v>1500</v>
      </c>
      <c r="D73" s="24" t="s">
        <v>4</v>
      </c>
      <c r="E73" s="24" t="s">
        <v>6</v>
      </c>
      <c r="F73" s="25" t="s">
        <v>6</v>
      </c>
      <c r="G73" s="25" t="s">
        <v>2988</v>
      </c>
      <c r="H73" s="25" t="s">
        <v>3418</v>
      </c>
      <c r="I73" s="25" t="s">
        <v>82</v>
      </c>
      <c r="J73" s="11">
        <v>4251</v>
      </c>
      <c r="K73" s="16">
        <v>86</v>
      </c>
    </row>
    <row r="74" spans="1:11" x14ac:dyDescent="0.25">
      <c r="A74" s="18">
        <v>42739</v>
      </c>
      <c r="B74" s="18" t="s">
        <v>3397</v>
      </c>
      <c r="C74" s="15">
        <v>200</v>
      </c>
      <c r="D74" s="24" t="s">
        <v>4</v>
      </c>
      <c r="E74" s="24" t="s">
        <v>6</v>
      </c>
      <c r="F74" s="25" t="s">
        <v>6</v>
      </c>
      <c r="G74" s="25" t="s">
        <v>2988</v>
      </c>
      <c r="H74" s="25" t="s">
        <v>3418</v>
      </c>
      <c r="I74" s="25" t="s">
        <v>82</v>
      </c>
      <c r="J74" s="11">
        <v>4252</v>
      </c>
      <c r="K74" s="16">
        <v>86</v>
      </c>
    </row>
    <row r="75" spans="1:11" x14ac:dyDescent="0.25">
      <c r="A75" s="18">
        <v>42739</v>
      </c>
      <c r="B75" s="18" t="s">
        <v>3397</v>
      </c>
      <c r="C75" s="15">
        <v>200</v>
      </c>
      <c r="D75" s="24" t="s">
        <v>4</v>
      </c>
      <c r="E75" s="24" t="s">
        <v>5</v>
      </c>
      <c r="F75" s="25" t="s">
        <v>2217</v>
      </c>
      <c r="G75" s="25" t="s">
        <v>2988</v>
      </c>
      <c r="H75" s="25" t="s">
        <v>3418</v>
      </c>
      <c r="I75" s="25" t="s">
        <v>82</v>
      </c>
      <c r="J75" s="11">
        <v>4253</v>
      </c>
      <c r="K75" s="16">
        <v>86</v>
      </c>
    </row>
    <row r="76" spans="1:11" x14ac:dyDescent="0.25">
      <c r="A76" s="18">
        <v>42739</v>
      </c>
      <c r="B76" s="18" t="s">
        <v>3397</v>
      </c>
      <c r="C76" s="15">
        <v>2310</v>
      </c>
      <c r="D76" s="24" t="s">
        <v>4</v>
      </c>
      <c r="E76" s="24" t="s">
        <v>6</v>
      </c>
      <c r="F76" s="25" t="s">
        <v>6</v>
      </c>
      <c r="G76" s="25" t="s">
        <v>2988</v>
      </c>
      <c r="H76" s="25" t="s">
        <v>3418</v>
      </c>
      <c r="I76" s="25" t="s">
        <v>82</v>
      </c>
      <c r="J76" s="11">
        <v>4254</v>
      </c>
      <c r="K76" s="16">
        <v>86</v>
      </c>
    </row>
    <row r="77" spans="1:11" x14ac:dyDescent="0.25">
      <c r="A77" s="18">
        <v>42739</v>
      </c>
      <c r="B77" s="18" t="s">
        <v>3397</v>
      </c>
      <c r="C77" s="15">
        <v>100</v>
      </c>
      <c r="D77" s="24" t="s">
        <v>4</v>
      </c>
      <c r="E77" s="24" t="s">
        <v>5</v>
      </c>
      <c r="F77" s="25" t="s">
        <v>2217</v>
      </c>
      <c r="G77" s="25" t="s">
        <v>2988</v>
      </c>
      <c r="H77" s="25" t="s">
        <v>3418</v>
      </c>
      <c r="I77" s="25" t="s">
        <v>82</v>
      </c>
      <c r="J77" s="11">
        <v>4255</v>
      </c>
      <c r="K77" s="16">
        <v>86</v>
      </c>
    </row>
    <row r="78" spans="1:11" x14ac:dyDescent="0.25">
      <c r="A78" s="18">
        <v>42739</v>
      </c>
      <c r="B78" s="18" t="s">
        <v>3397</v>
      </c>
      <c r="C78" s="15">
        <v>200</v>
      </c>
      <c r="D78" s="24" t="s">
        <v>4</v>
      </c>
      <c r="E78" s="24" t="s">
        <v>6</v>
      </c>
      <c r="F78" s="25" t="s">
        <v>6</v>
      </c>
      <c r="G78" s="25" t="s">
        <v>2988</v>
      </c>
      <c r="H78" s="25" t="s">
        <v>3418</v>
      </c>
      <c r="I78" s="25" t="s">
        <v>82</v>
      </c>
      <c r="J78" s="11">
        <v>4256</v>
      </c>
      <c r="K78" s="16">
        <v>86</v>
      </c>
    </row>
    <row r="79" spans="1:11" x14ac:dyDescent="0.25">
      <c r="A79" s="18">
        <v>42739</v>
      </c>
      <c r="B79" s="18" t="s">
        <v>3397</v>
      </c>
      <c r="C79" s="15">
        <v>100</v>
      </c>
      <c r="D79" s="24" t="s">
        <v>4</v>
      </c>
      <c r="E79" s="24" t="s">
        <v>5</v>
      </c>
      <c r="F79" s="25" t="s">
        <v>2217</v>
      </c>
      <c r="G79" s="25" t="s">
        <v>2988</v>
      </c>
      <c r="H79" s="25" t="s">
        <v>3418</v>
      </c>
      <c r="I79" s="25" t="s">
        <v>82</v>
      </c>
      <c r="J79" s="11">
        <v>4257</v>
      </c>
      <c r="K79" s="16">
        <v>86</v>
      </c>
    </row>
    <row r="80" spans="1:11" x14ac:dyDescent="0.25">
      <c r="A80" s="18">
        <v>42739</v>
      </c>
      <c r="B80" s="18" t="s">
        <v>3397</v>
      </c>
      <c r="C80" s="15">
        <v>300</v>
      </c>
      <c r="D80" s="24" t="s">
        <v>4</v>
      </c>
      <c r="E80" s="24" t="s">
        <v>5</v>
      </c>
      <c r="F80" s="25" t="s">
        <v>2217</v>
      </c>
      <c r="G80" s="25" t="s">
        <v>2988</v>
      </c>
      <c r="H80" s="25" t="s">
        <v>3418</v>
      </c>
      <c r="I80" s="25" t="s">
        <v>82</v>
      </c>
      <c r="J80" s="11">
        <v>4258</v>
      </c>
      <c r="K80" s="16">
        <v>86</v>
      </c>
    </row>
    <row r="81" spans="1:11" x14ac:dyDescent="0.25">
      <c r="A81" s="18">
        <v>42739</v>
      </c>
      <c r="B81" s="18" t="s">
        <v>3397</v>
      </c>
      <c r="C81" s="15">
        <v>500</v>
      </c>
      <c r="D81" s="24" t="s">
        <v>4</v>
      </c>
      <c r="E81" s="24" t="s">
        <v>5</v>
      </c>
      <c r="F81" s="25" t="s">
        <v>2217</v>
      </c>
      <c r="G81" s="25" t="s">
        <v>2988</v>
      </c>
      <c r="H81" s="25" t="s">
        <v>3418</v>
      </c>
      <c r="I81" s="25" t="s">
        <v>82</v>
      </c>
      <c r="J81" s="11">
        <v>4259</v>
      </c>
      <c r="K81" s="16">
        <v>86</v>
      </c>
    </row>
    <row r="82" spans="1:11" x14ac:dyDescent="0.25">
      <c r="A82" s="19">
        <v>42739</v>
      </c>
      <c r="B82" s="19" t="s">
        <v>3397</v>
      </c>
      <c r="C82" s="15">
        <v>3000</v>
      </c>
      <c r="D82" s="24" t="s">
        <v>7</v>
      </c>
      <c r="E82" s="24" t="s">
        <v>8</v>
      </c>
      <c r="F82" s="25"/>
      <c r="G82" s="25" t="s">
        <v>3314</v>
      </c>
      <c r="H82" s="25" t="s">
        <v>3314</v>
      </c>
      <c r="I82" s="25"/>
      <c r="J82" s="10" t="s">
        <v>2984</v>
      </c>
      <c r="K82" s="16"/>
    </row>
    <row r="83" spans="1:11" x14ac:dyDescent="0.25">
      <c r="A83" s="19">
        <v>42739</v>
      </c>
      <c r="B83" s="19" t="s">
        <v>3397</v>
      </c>
      <c r="C83" s="15">
        <v>1000</v>
      </c>
      <c r="D83" s="24" t="s">
        <v>7</v>
      </c>
      <c r="E83" s="24" t="s">
        <v>8</v>
      </c>
      <c r="F83" s="25"/>
      <c r="G83" s="25" t="s">
        <v>3314</v>
      </c>
      <c r="H83" s="25" t="s">
        <v>3314</v>
      </c>
      <c r="I83" s="25"/>
      <c r="J83" s="10" t="s">
        <v>2984</v>
      </c>
      <c r="K83" s="16"/>
    </row>
    <row r="84" spans="1:11" x14ac:dyDescent="0.25">
      <c r="A84" s="18">
        <v>42740</v>
      </c>
      <c r="B84" s="18" t="s">
        <v>3397</v>
      </c>
      <c r="C84" s="15">
        <v>250</v>
      </c>
      <c r="D84" s="24" t="s">
        <v>4</v>
      </c>
      <c r="E84" s="24" t="s">
        <v>6</v>
      </c>
      <c r="F84" s="25" t="s">
        <v>6</v>
      </c>
      <c r="G84" s="25" t="s">
        <v>2988</v>
      </c>
      <c r="H84" s="25" t="s">
        <v>3418</v>
      </c>
      <c r="I84" s="25" t="s">
        <v>82</v>
      </c>
      <c r="J84" s="11">
        <v>3832</v>
      </c>
      <c r="K84" s="16">
        <v>77</v>
      </c>
    </row>
    <row r="85" spans="1:11" x14ac:dyDescent="0.25">
      <c r="A85" s="18">
        <v>42740</v>
      </c>
      <c r="B85" s="18" t="s">
        <v>3397</v>
      </c>
      <c r="C85" s="15">
        <v>100</v>
      </c>
      <c r="D85" s="24" t="s">
        <v>4</v>
      </c>
      <c r="E85" s="24" t="s">
        <v>6</v>
      </c>
      <c r="F85" s="25" t="s">
        <v>6</v>
      </c>
      <c r="G85" s="25" t="s">
        <v>2988</v>
      </c>
      <c r="H85" s="25" t="s">
        <v>3418</v>
      </c>
      <c r="I85" s="25" t="s">
        <v>82</v>
      </c>
      <c r="J85" s="11">
        <v>3833</v>
      </c>
      <c r="K85" s="16">
        <v>77</v>
      </c>
    </row>
    <row r="86" spans="1:11" x14ac:dyDescent="0.25">
      <c r="A86" s="18">
        <v>42740</v>
      </c>
      <c r="B86" s="18" t="s">
        <v>3397</v>
      </c>
      <c r="C86" s="15">
        <v>250</v>
      </c>
      <c r="D86" s="24" t="s">
        <v>4</v>
      </c>
      <c r="E86" s="24" t="s">
        <v>6</v>
      </c>
      <c r="F86" s="25" t="s">
        <v>6</v>
      </c>
      <c r="G86" s="25" t="s">
        <v>2988</v>
      </c>
      <c r="H86" s="25" t="s">
        <v>3418</v>
      </c>
      <c r="I86" s="25" t="s">
        <v>82</v>
      </c>
      <c r="J86" s="11">
        <v>3834</v>
      </c>
      <c r="K86" s="16">
        <v>77</v>
      </c>
    </row>
    <row r="87" spans="1:11" x14ac:dyDescent="0.25">
      <c r="A87" s="18">
        <v>42740</v>
      </c>
      <c r="B87" s="18" t="s">
        <v>3397</v>
      </c>
      <c r="C87" s="15">
        <v>100</v>
      </c>
      <c r="D87" s="24" t="s">
        <v>4</v>
      </c>
      <c r="E87" s="24" t="s">
        <v>5</v>
      </c>
      <c r="F87" s="25" t="s">
        <v>2217</v>
      </c>
      <c r="G87" s="25" t="s">
        <v>2988</v>
      </c>
      <c r="H87" s="25" t="s">
        <v>3418</v>
      </c>
      <c r="I87" s="25" t="s">
        <v>82</v>
      </c>
      <c r="J87" s="11">
        <v>4041</v>
      </c>
      <c r="K87" s="16">
        <v>81</v>
      </c>
    </row>
    <row r="88" spans="1:11" x14ac:dyDescent="0.25">
      <c r="A88" s="18">
        <v>42740</v>
      </c>
      <c r="B88" s="18" t="s">
        <v>3397</v>
      </c>
      <c r="C88" s="15">
        <v>200</v>
      </c>
      <c r="D88" s="24" t="s">
        <v>4</v>
      </c>
      <c r="E88" s="24" t="s">
        <v>6</v>
      </c>
      <c r="F88" s="25" t="s">
        <v>6</v>
      </c>
      <c r="G88" s="25" t="s">
        <v>2988</v>
      </c>
      <c r="H88" s="25" t="s">
        <v>3418</v>
      </c>
      <c r="I88" s="25" t="s">
        <v>82</v>
      </c>
      <c r="J88" s="11">
        <v>4042</v>
      </c>
      <c r="K88" s="16">
        <v>81</v>
      </c>
    </row>
    <row r="89" spans="1:11" x14ac:dyDescent="0.25">
      <c r="A89" s="18">
        <v>42740</v>
      </c>
      <c r="B89" s="18" t="s">
        <v>3397</v>
      </c>
      <c r="C89" s="15">
        <v>400</v>
      </c>
      <c r="D89" s="24" t="s">
        <v>4</v>
      </c>
      <c r="E89" s="24" t="s">
        <v>6</v>
      </c>
      <c r="F89" s="25" t="s">
        <v>6</v>
      </c>
      <c r="G89" s="25" t="s">
        <v>2988</v>
      </c>
      <c r="H89" s="25" t="s">
        <v>3418</v>
      </c>
      <c r="I89" s="25" t="s">
        <v>82</v>
      </c>
      <c r="J89" s="11">
        <v>4043</v>
      </c>
      <c r="K89" s="16">
        <v>81</v>
      </c>
    </row>
    <row r="90" spans="1:11" x14ac:dyDescent="0.25">
      <c r="A90" s="18">
        <v>42740</v>
      </c>
      <c r="B90" s="18" t="s">
        <v>3397</v>
      </c>
      <c r="C90" s="15">
        <v>400</v>
      </c>
      <c r="D90" s="24" t="s">
        <v>4</v>
      </c>
      <c r="E90" s="24" t="s">
        <v>5</v>
      </c>
      <c r="F90" s="25" t="s">
        <v>2217</v>
      </c>
      <c r="G90" s="25" t="s">
        <v>2988</v>
      </c>
      <c r="H90" s="25" t="s">
        <v>3418</v>
      </c>
      <c r="I90" s="25" t="s">
        <v>82</v>
      </c>
      <c r="J90" s="11">
        <v>4044</v>
      </c>
      <c r="K90" s="16">
        <v>81</v>
      </c>
    </row>
    <row r="91" spans="1:11" x14ac:dyDescent="0.25">
      <c r="A91" s="18">
        <v>42740</v>
      </c>
      <c r="B91" s="18" t="s">
        <v>3397</v>
      </c>
      <c r="C91" s="15">
        <v>150</v>
      </c>
      <c r="D91" s="24" t="s">
        <v>4</v>
      </c>
      <c r="E91" s="24" t="s">
        <v>5</v>
      </c>
      <c r="F91" s="25" t="s">
        <v>2217</v>
      </c>
      <c r="G91" s="25" t="s">
        <v>2988</v>
      </c>
      <c r="H91" s="25" t="s">
        <v>3418</v>
      </c>
      <c r="I91" s="25" t="s">
        <v>82</v>
      </c>
      <c r="J91" s="11">
        <v>4045</v>
      </c>
      <c r="K91" s="16">
        <v>81</v>
      </c>
    </row>
    <row r="92" spans="1:11" x14ac:dyDescent="0.25">
      <c r="A92" s="18">
        <v>42740</v>
      </c>
      <c r="B92" s="18" t="s">
        <v>3397</v>
      </c>
      <c r="C92" s="15">
        <v>100</v>
      </c>
      <c r="D92" s="24" t="s">
        <v>4</v>
      </c>
      <c r="E92" s="24" t="s">
        <v>5</v>
      </c>
      <c r="F92" s="25" t="s">
        <v>2217</v>
      </c>
      <c r="G92" s="25" t="s">
        <v>2988</v>
      </c>
      <c r="H92" s="25" t="s">
        <v>3418</v>
      </c>
      <c r="I92" s="25" t="s">
        <v>82</v>
      </c>
      <c r="J92" s="11">
        <v>4076</v>
      </c>
      <c r="K92" s="16">
        <v>82</v>
      </c>
    </row>
    <row r="93" spans="1:11" x14ac:dyDescent="0.25">
      <c r="A93" s="18">
        <v>42740</v>
      </c>
      <c r="B93" s="18" t="s">
        <v>3397</v>
      </c>
      <c r="C93" s="15">
        <v>1000</v>
      </c>
      <c r="D93" s="24" t="s">
        <v>4</v>
      </c>
      <c r="E93" s="24" t="s">
        <v>6</v>
      </c>
      <c r="F93" s="25" t="s">
        <v>6</v>
      </c>
      <c r="G93" s="25" t="s">
        <v>2988</v>
      </c>
      <c r="H93" s="25" t="s">
        <v>3418</v>
      </c>
      <c r="I93" s="25" t="s">
        <v>82</v>
      </c>
      <c r="J93" s="11">
        <v>4077</v>
      </c>
      <c r="K93" s="16">
        <v>82</v>
      </c>
    </row>
    <row r="94" spans="1:11" x14ac:dyDescent="0.25">
      <c r="A94" s="18">
        <v>42740</v>
      </c>
      <c r="B94" s="18" t="s">
        <v>3397</v>
      </c>
      <c r="C94" s="15">
        <v>40000</v>
      </c>
      <c r="D94" s="24" t="s">
        <v>4</v>
      </c>
      <c r="E94" s="24" t="s">
        <v>5</v>
      </c>
      <c r="F94" s="25" t="s">
        <v>2217</v>
      </c>
      <c r="G94" s="25" t="s">
        <v>2988</v>
      </c>
      <c r="H94" s="25" t="s">
        <v>3418</v>
      </c>
      <c r="I94" s="25" t="s">
        <v>82</v>
      </c>
      <c r="J94" s="11">
        <v>4078</v>
      </c>
      <c r="K94" s="16">
        <v>82</v>
      </c>
    </row>
    <row r="95" spans="1:11" x14ac:dyDescent="0.25">
      <c r="A95" s="18">
        <v>42740</v>
      </c>
      <c r="B95" s="18" t="s">
        <v>3397</v>
      </c>
      <c r="C95" s="15">
        <v>5520</v>
      </c>
      <c r="D95" s="24" t="s">
        <v>4</v>
      </c>
      <c r="E95" s="24" t="s">
        <v>6</v>
      </c>
      <c r="F95" s="25" t="s">
        <v>6</v>
      </c>
      <c r="G95" s="25" t="s">
        <v>2988</v>
      </c>
      <c r="H95" s="25" t="s">
        <v>3418</v>
      </c>
      <c r="I95" s="25" t="s">
        <v>82</v>
      </c>
      <c r="J95" s="11">
        <v>4079</v>
      </c>
      <c r="K95" s="16">
        <v>82</v>
      </c>
    </row>
    <row r="96" spans="1:11" x14ac:dyDescent="0.25">
      <c r="A96" s="18">
        <v>42740</v>
      </c>
      <c r="B96" s="18" t="s">
        <v>3397</v>
      </c>
      <c r="C96" s="15">
        <v>1000</v>
      </c>
      <c r="D96" s="24" t="s">
        <v>4</v>
      </c>
      <c r="E96" s="24" t="s">
        <v>6</v>
      </c>
      <c r="F96" s="25" t="s">
        <v>6</v>
      </c>
      <c r="G96" s="25" t="s">
        <v>2988</v>
      </c>
      <c r="H96" s="25" t="s">
        <v>3418</v>
      </c>
      <c r="I96" s="25" t="s">
        <v>82</v>
      </c>
      <c r="J96" s="11">
        <v>4080</v>
      </c>
      <c r="K96" s="16">
        <v>82</v>
      </c>
    </row>
    <row r="97" spans="1:11" x14ac:dyDescent="0.25">
      <c r="A97" s="18">
        <v>42740</v>
      </c>
      <c r="B97" s="18" t="s">
        <v>3397</v>
      </c>
      <c r="C97" s="15">
        <v>29700</v>
      </c>
      <c r="D97" s="24" t="s">
        <v>4</v>
      </c>
      <c r="E97" s="24" t="s">
        <v>6</v>
      </c>
      <c r="F97" s="25" t="s">
        <v>6</v>
      </c>
      <c r="G97" s="25" t="s">
        <v>2988</v>
      </c>
      <c r="H97" s="25" t="s">
        <v>3418</v>
      </c>
      <c r="I97" s="25" t="s">
        <v>82</v>
      </c>
      <c r="J97" s="11">
        <v>4081</v>
      </c>
      <c r="K97" s="16">
        <v>82</v>
      </c>
    </row>
    <row r="98" spans="1:11" x14ac:dyDescent="0.25">
      <c r="A98" s="18">
        <v>42740</v>
      </c>
      <c r="B98" s="18" t="s">
        <v>3397</v>
      </c>
      <c r="C98" s="15">
        <v>1000</v>
      </c>
      <c r="D98" s="24" t="s">
        <v>4</v>
      </c>
      <c r="E98" s="24" t="s">
        <v>5</v>
      </c>
      <c r="F98" s="25" t="s">
        <v>2217</v>
      </c>
      <c r="G98" s="25" t="s">
        <v>2988</v>
      </c>
      <c r="H98" s="25" t="s">
        <v>3418</v>
      </c>
      <c r="I98" s="25" t="s">
        <v>82</v>
      </c>
      <c r="J98" s="11">
        <v>4119</v>
      </c>
      <c r="K98" s="16">
        <v>83</v>
      </c>
    </row>
    <row r="99" spans="1:11" x14ac:dyDescent="0.25">
      <c r="A99" s="18">
        <v>42740</v>
      </c>
      <c r="B99" s="18" t="s">
        <v>3397</v>
      </c>
      <c r="C99" s="15">
        <v>100</v>
      </c>
      <c r="D99" s="24" t="s">
        <v>4</v>
      </c>
      <c r="E99" s="24" t="s">
        <v>5</v>
      </c>
      <c r="F99" s="25" t="s">
        <v>2217</v>
      </c>
      <c r="G99" s="25" t="s">
        <v>2988</v>
      </c>
      <c r="H99" s="25" t="s">
        <v>3418</v>
      </c>
      <c r="I99" s="25" t="s">
        <v>82</v>
      </c>
      <c r="J99" s="11">
        <v>4167</v>
      </c>
      <c r="K99" s="16">
        <v>84</v>
      </c>
    </row>
    <row r="100" spans="1:11" x14ac:dyDescent="0.25">
      <c r="A100" s="18">
        <v>42740</v>
      </c>
      <c r="B100" s="18" t="s">
        <v>3397</v>
      </c>
      <c r="C100" s="15">
        <v>200</v>
      </c>
      <c r="D100" s="24" t="s">
        <v>4</v>
      </c>
      <c r="E100" s="24" t="s">
        <v>6</v>
      </c>
      <c r="F100" s="25" t="s">
        <v>6</v>
      </c>
      <c r="G100" s="25" t="s">
        <v>2988</v>
      </c>
      <c r="H100" s="25" t="s">
        <v>3418</v>
      </c>
      <c r="I100" s="25" t="s">
        <v>82</v>
      </c>
      <c r="J100" s="11">
        <v>4168</v>
      </c>
      <c r="K100" s="16">
        <v>84</v>
      </c>
    </row>
    <row r="101" spans="1:11" x14ac:dyDescent="0.25">
      <c r="A101" s="18">
        <v>42740</v>
      </c>
      <c r="B101" s="18" t="s">
        <v>3397</v>
      </c>
      <c r="C101" s="15">
        <v>1000</v>
      </c>
      <c r="D101" s="24" t="s">
        <v>4</v>
      </c>
      <c r="E101" s="24" t="s">
        <v>6</v>
      </c>
      <c r="F101" s="25" t="s">
        <v>6</v>
      </c>
      <c r="G101" s="25" t="s">
        <v>2988</v>
      </c>
      <c r="H101" s="25" t="s">
        <v>3418</v>
      </c>
      <c r="I101" s="25" t="s">
        <v>82</v>
      </c>
      <c r="J101" s="11">
        <v>4169</v>
      </c>
      <c r="K101" s="16">
        <v>84</v>
      </c>
    </row>
    <row r="102" spans="1:11" x14ac:dyDescent="0.25">
      <c r="A102" s="18">
        <v>42740</v>
      </c>
      <c r="B102" s="18" t="s">
        <v>3397</v>
      </c>
      <c r="C102" s="15">
        <v>1000</v>
      </c>
      <c r="D102" s="24" t="s">
        <v>4</v>
      </c>
      <c r="E102" s="24" t="s">
        <v>6</v>
      </c>
      <c r="F102" s="25" t="s">
        <v>6</v>
      </c>
      <c r="G102" s="25" t="s">
        <v>2988</v>
      </c>
      <c r="H102" s="25" t="s">
        <v>3418</v>
      </c>
      <c r="I102" s="25" t="s">
        <v>82</v>
      </c>
      <c r="J102" s="11">
        <v>4260</v>
      </c>
      <c r="K102" s="16">
        <v>86</v>
      </c>
    </row>
    <row r="103" spans="1:11" x14ac:dyDescent="0.25">
      <c r="A103" s="18">
        <v>42740</v>
      </c>
      <c r="B103" s="18" t="s">
        <v>3397</v>
      </c>
      <c r="C103" s="15">
        <v>100</v>
      </c>
      <c r="D103" s="24" t="s">
        <v>4</v>
      </c>
      <c r="E103" s="24" t="s">
        <v>6</v>
      </c>
      <c r="F103" s="25" t="s">
        <v>6</v>
      </c>
      <c r="G103" s="25" t="s">
        <v>2988</v>
      </c>
      <c r="H103" s="25" t="s">
        <v>3418</v>
      </c>
      <c r="I103" s="25" t="s">
        <v>82</v>
      </c>
      <c r="J103" s="11">
        <v>4261</v>
      </c>
      <c r="K103" s="16">
        <v>86</v>
      </c>
    </row>
    <row r="104" spans="1:11" x14ac:dyDescent="0.25">
      <c r="A104" s="18">
        <v>42740</v>
      </c>
      <c r="B104" s="18" t="s">
        <v>3397</v>
      </c>
      <c r="C104" s="15">
        <v>500</v>
      </c>
      <c r="D104" s="24" t="s">
        <v>4</v>
      </c>
      <c r="E104" s="24" t="s">
        <v>6</v>
      </c>
      <c r="F104" s="25" t="s">
        <v>6</v>
      </c>
      <c r="G104" s="25" t="s">
        <v>2988</v>
      </c>
      <c r="H104" s="25" t="s">
        <v>3418</v>
      </c>
      <c r="I104" s="25" t="s">
        <v>82</v>
      </c>
      <c r="J104" s="11">
        <v>4262</v>
      </c>
      <c r="K104" s="16">
        <v>86</v>
      </c>
    </row>
    <row r="105" spans="1:11" x14ac:dyDescent="0.25">
      <c r="A105" s="18">
        <v>42740</v>
      </c>
      <c r="B105" s="18" t="s">
        <v>3397</v>
      </c>
      <c r="C105" s="15">
        <v>1000</v>
      </c>
      <c r="D105" s="24" t="s">
        <v>4</v>
      </c>
      <c r="E105" s="24" t="s">
        <v>6</v>
      </c>
      <c r="F105" s="25" t="s">
        <v>6</v>
      </c>
      <c r="G105" s="25" t="s">
        <v>2988</v>
      </c>
      <c r="H105" s="25" t="s">
        <v>3418</v>
      </c>
      <c r="I105" s="25" t="s">
        <v>82</v>
      </c>
      <c r="J105" s="11">
        <v>4263</v>
      </c>
      <c r="K105" s="16">
        <v>86</v>
      </c>
    </row>
    <row r="106" spans="1:11" x14ac:dyDescent="0.25">
      <c r="A106" s="19">
        <v>42740</v>
      </c>
      <c r="B106" s="19" t="s">
        <v>3397</v>
      </c>
      <c r="C106" s="15">
        <v>2000</v>
      </c>
      <c r="D106" s="24" t="s">
        <v>7</v>
      </c>
      <c r="E106" s="24" t="s">
        <v>8</v>
      </c>
      <c r="F106" s="25"/>
      <c r="G106" s="25" t="s">
        <v>3314</v>
      </c>
      <c r="H106" s="25" t="s">
        <v>3314</v>
      </c>
      <c r="I106" s="25"/>
      <c r="J106" s="10" t="s">
        <v>2984</v>
      </c>
      <c r="K106" s="16"/>
    </row>
    <row r="107" spans="1:11" x14ac:dyDescent="0.25">
      <c r="A107" s="19">
        <v>42740</v>
      </c>
      <c r="B107" s="19" t="s">
        <v>3397</v>
      </c>
      <c r="C107" s="15">
        <v>300</v>
      </c>
      <c r="D107" s="24" t="s">
        <v>7</v>
      </c>
      <c r="E107" s="24" t="s">
        <v>8</v>
      </c>
      <c r="F107" s="25"/>
      <c r="G107" s="25" t="s">
        <v>3314</v>
      </c>
      <c r="H107" s="25" t="s">
        <v>3314</v>
      </c>
      <c r="I107" s="25"/>
      <c r="J107" s="10" t="s">
        <v>2984</v>
      </c>
      <c r="K107" s="16"/>
    </row>
    <row r="108" spans="1:11" x14ac:dyDescent="0.25">
      <c r="A108" s="19">
        <v>42740</v>
      </c>
      <c r="B108" s="19" t="s">
        <v>3397</v>
      </c>
      <c r="C108" s="15">
        <v>4120</v>
      </c>
      <c r="D108" s="24" t="s">
        <v>7</v>
      </c>
      <c r="E108" s="24" t="s">
        <v>8</v>
      </c>
      <c r="F108" s="25"/>
      <c r="G108" s="25" t="s">
        <v>3314</v>
      </c>
      <c r="H108" s="25" t="s">
        <v>3314</v>
      </c>
      <c r="I108" s="25"/>
      <c r="J108" s="10" t="s">
        <v>2984</v>
      </c>
      <c r="K108" s="16"/>
    </row>
    <row r="109" spans="1:11" x14ac:dyDescent="0.25">
      <c r="A109" s="19">
        <v>42740</v>
      </c>
      <c r="B109" s="19" t="s">
        <v>3397</v>
      </c>
      <c r="C109" s="15">
        <v>2600</v>
      </c>
      <c r="D109" s="24" t="s">
        <v>7</v>
      </c>
      <c r="E109" s="24" t="s">
        <v>8</v>
      </c>
      <c r="F109" s="25"/>
      <c r="G109" s="25" t="s">
        <v>3314</v>
      </c>
      <c r="H109" s="25" t="s">
        <v>3314</v>
      </c>
      <c r="I109" s="25"/>
      <c r="J109" s="10" t="s">
        <v>2984</v>
      </c>
      <c r="K109" s="16"/>
    </row>
    <row r="110" spans="1:11" x14ac:dyDescent="0.25">
      <c r="A110" s="19">
        <v>42740</v>
      </c>
      <c r="B110" s="19" t="s">
        <v>3397</v>
      </c>
      <c r="C110" s="15">
        <v>1000</v>
      </c>
      <c r="D110" s="24" t="s">
        <v>7</v>
      </c>
      <c r="E110" s="24" t="s">
        <v>8</v>
      </c>
      <c r="F110" s="25"/>
      <c r="G110" s="25" t="s">
        <v>3314</v>
      </c>
      <c r="H110" s="25" t="s">
        <v>3314</v>
      </c>
      <c r="I110" s="25"/>
      <c r="J110" s="10" t="s">
        <v>2984</v>
      </c>
      <c r="K110" s="16"/>
    </row>
    <row r="111" spans="1:11" x14ac:dyDescent="0.25">
      <c r="A111" s="18">
        <v>42742</v>
      </c>
      <c r="B111" s="18" t="s">
        <v>3397</v>
      </c>
      <c r="C111" s="15">
        <v>1171</v>
      </c>
      <c r="D111" s="24" t="s">
        <v>4</v>
      </c>
      <c r="E111" s="24" t="s">
        <v>6</v>
      </c>
      <c r="F111" s="25" t="s">
        <v>6</v>
      </c>
      <c r="G111" s="25" t="s">
        <v>2988</v>
      </c>
      <c r="H111" s="25" t="s">
        <v>3418</v>
      </c>
      <c r="I111" s="25" t="s">
        <v>82</v>
      </c>
      <c r="J111" s="11">
        <v>3992</v>
      </c>
      <c r="K111" s="16">
        <v>80</v>
      </c>
    </row>
    <row r="112" spans="1:11" x14ac:dyDescent="0.25">
      <c r="A112" s="18">
        <v>42742</v>
      </c>
      <c r="B112" s="18" t="s">
        <v>3397</v>
      </c>
      <c r="C112" s="15">
        <v>1000</v>
      </c>
      <c r="D112" s="24" t="s">
        <v>4</v>
      </c>
      <c r="E112" s="24" t="s">
        <v>6</v>
      </c>
      <c r="F112" s="25" t="s">
        <v>6</v>
      </c>
      <c r="G112" s="25" t="s">
        <v>2988</v>
      </c>
      <c r="H112" s="25" t="s">
        <v>3418</v>
      </c>
      <c r="I112" s="25" t="s">
        <v>82</v>
      </c>
      <c r="J112" s="11">
        <v>3993</v>
      </c>
      <c r="K112" s="16">
        <v>80</v>
      </c>
    </row>
    <row r="113" spans="1:11" x14ac:dyDescent="0.25">
      <c r="A113" s="18">
        <v>42742</v>
      </c>
      <c r="B113" s="18" t="s">
        <v>3397</v>
      </c>
      <c r="C113" s="15">
        <v>400</v>
      </c>
      <c r="D113" s="24" t="s">
        <v>4</v>
      </c>
      <c r="E113" s="24" t="s">
        <v>5</v>
      </c>
      <c r="F113" s="25" t="s">
        <v>2217</v>
      </c>
      <c r="G113" s="25" t="s">
        <v>2988</v>
      </c>
      <c r="H113" s="25" t="s">
        <v>3418</v>
      </c>
      <c r="I113" s="25" t="s">
        <v>82</v>
      </c>
      <c r="J113" s="11">
        <v>3994</v>
      </c>
      <c r="K113" s="16">
        <v>80</v>
      </c>
    </row>
    <row r="114" spans="1:11" x14ac:dyDescent="0.25">
      <c r="A114" s="18">
        <v>42742</v>
      </c>
      <c r="B114" s="18" t="s">
        <v>3397</v>
      </c>
      <c r="C114" s="15">
        <v>4500</v>
      </c>
      <c r="D114" s="24" t="s">
        <v>4</v>
      </c>
      <c r="E114" s="24" t="s">
        <v>6</v>
      </c>
      <c r="F114" s="25" t="s">
        <v>6</v>
      </c>
      <c r="G114" s="25" t="s">
        <v>2988</v>
      </c>
      <c r="H114" s="25" t="s">
        <v>3418</v>
      </c>
      <c r="I114" s="25" t="s">
        <v>82</v>
      </c>
      <c r="J114" s="11">
        <v>4082</v>
      </c>
      <c r="K114" s="16">
        <v>82</v>
      </c>
    </row>
    <row r="115" spans="1:11" x14ac:dyDescent="0.25">
      <c r="A115" s="18">
        <v>42742</v>
      </c>
      <c r="B115" s="18" t="s">
        <v>3397</v>
      </c>
      <c r="C115" s="15">
        <v>500</v>
      </c>
      <c r="D115" s="24" t="s">
        <v>4</v>
      </c>
      <c r="E115" s="24" t="s">
        <v>6</v>
      </c>
      <c r="F115" s="25" t="s">
        <v>6</v>
      </c>
      <c r="G115" s="25" t="s">
        <v>2988</v>
      </c>
      <c r="H115" s="25" t="s">
        <v>3418</v>
      </c>
      <c r="I115" s="25" t="s">
        <v>82</v>
      </c>
      <c r="J115" s="11">
        <v>4117</v>
      </c>
      <c r="K115" s="16">
        <v>83</v>
      </c>
    </row>
    <row r="116" spans="1:11" x14ac:dyDescent="0.25">
      <c r="A116" s="18">
        <v>42742</v>
      </c>
      <c r="B116" s="18" t="s">
        <v>3397</v>
      </c>
      <c r="C116" s="15">
        <v>5000</v>
      </c>
      <c r="D116" s="24" t="s">
        <v>4</v>
      </c>
      <c r="E116" s="24" t="s">
        <v>6</v>
      </c>
      <c r="F116" s="25" t="s">
        <v>6</v>
      </c>
      <c r="G116" s="25" t="s">
        <v>2988</v>
      </c>
      <c r="H116" s="25" t="s">
        <v>3418</v>
      </c>
      <c r="I116" s="25" t="s">
        <v>82</v>
      </c>
      <c r="J116" s="11">
        <v>4121</v>
      </c>
      <c r="K116" s="16">
        <v>83</v>
      </c>
    </row>
    <row r="117" spans="1:11" x14ac:dyDescent="0.25">
      <c r="A117" s="18">
        <v>42742</v>
      </c>
      <c r="B117" s="18" t="s">
        <v>3397</v>
      </c>
      <c r="C117" s="15">
        <v>400</v>
      </c>
      <c r="D117" s="24" t="s">
        <v>4</v>
      </c>
      <c r="E117" s="24" t="s">
        <v>6</v>
      </c>
      <c r="F117" s="25" t="s">
        <v>6</v>
      </c>
      <c r="G117" s="25" t="s">
        <v>2988</v>
      </c>
      <c r="H117" s="25" t="s">
        <v>3418</v>
      </c>
      <c r="I117" s="25" t="s">
        <v>82</v>
      </c>
      <c r="J117" s="11">
        <v>4122</v>
      </c>
      <c r="K117" s="16">
        <v>83</v>
      </c>
    </row>
    <row r="118" spans="1:11" x14ac:dyDescent="0.25">
      <c r="A118" s="18">
        <v>42742</v>
      </c>
      <c r="B118" s="18" t="s">
        <v>3397</v>
      </c>
      <c r="C118" s="15">
        <v>1000</v>
      </c>
      <c r="D118" s="24" t="s">
        <v>4</v>
      </c>
      <c r="E118" s="24" t="s">
        <v>5</v>
      </c>
      <c r="F118" s="25" t="s">
        <v>2217</v>
      </c>
      <c r="G118" s="25" t="s">
        <v>2988</v>
      </c>
      <c r="H118" s="25" t="s">
        <v>3418</v>
      </c>
      <c r="I118" s="25" t="s">
        <v>82</v>
      </c>
      <c r="J118" s="11">
        <v>4123</v>
      </c>
      <c r="K118" s="16">
        <v>83</v>
      </c>
    </row>
    <row r="119" spans="1:11" x14ac:dyDescent="0.25">
      <c r="A119" s="18">
        <v>42742</v>
      </c>
      <c r="B119" s="18" t="s">
        <v>3397</v>
      </c>
      <c r="C119" s="15">
        <v>100</v>
      </c>
      <c r="D119" s="24" t="s">
        <v>4</v>
      </c>
      <c r="E119" s="24" t="s">
        <v>5</v>
      </c>
      <c r="F119" s="25" t="s">
        <v>2217</v>
      </c>
      <c r="G119" s="25" t="s">
        <v>2988</v>
      </c>
      <c r="H119" s="25" t="s">
        <v>3418</v>
      </c>
      <c r="I119" s="25" t="s">
        <v>82</v>
      </c>
      <c r="J119" s="11">
        <v>4124</v>
      </c>
      <c r="K119" s="16">
        <v>83</v>
      </c>
    </row>
    <row r="120" spans="1:11" x14ac:dyDescent="0.25">
      <c r="A120" s="18">
        <v>42743</v>
      </c>
      <c r="B120" s="18" t="s">
        <v>3397</v>
      </c>
      <c r="C120" s="15">
        <v>150</v>
      </c>
      <c r="D120" s="24" t="s">
        <v>4</v>
      </c>
      <c r="E120" s="24" t="s">
        <v>6</v>
      </c>
      <c r="F120" s="25" t="s">
        <v>6</v>
      </c>
      <c r="G120" s="25" t="s">
        <v>2988</v>
      </c>
      <c r="H120" s="25" t="s">
        <v>3418</v>
      </c>
      <c r="I120" s="25" t="s">
        <v>82</v>
      </c>
      <c r="J120" s="11">
        <v>3835</v>
      </c>
      <c r="K120" s="16">
        <v>77</v>
      </c>
    </row>
    <row r="121" spans="1:11" x14ac:dyDescent="0.25">
      <c r="A121" s="18">
        <v>42743</v>
      </c>
      <c r="B121" s="18" t="s">
        <v>3397</v>
      </c>
      <c r="C121" s="15">
        <v>120</v>
      </c>
      <c r="D121" s="24" t="s">
        <v>4</v>
      </c>
      <c r="E121" s="24" t="s">
        <v>6</v>
      </c>
      <c r="F121" s="25" t="s">
        <v>6</v>
      </c>
      <c r="G121" s="25" t="s">
        <v>2988</v>
      </c>
      <c r="H121" s="25" t="s">
        <v>3418</v>
      </c>
      <c r="I121" s="25" t="s">
        <v>82</v>
      </c>
      <c r="J121" s="11">
        <v>3995</v>
      </c>
      <c r="K121" s="16">
        <v>80</v>
      </c>
    </row>
    <row r="122" spans="1:11" x14ac:dyDescent="0.25">
      <c r="A122" s="18">
        <v>42743</v>
      </c>
      <c r="B122" s="18" t="s">
        <v>3397</v>
      </c>
      <c r="C122" s="15">
        <v>1325</v>
      </c>
      <c r="D122" s="24" t="s">
        <v>4</v>
      </c>
      <c r="E122" s="24" t="s">
        <v>5</v>
      </c>
      <c r="F122" s="25" t="s">
        <v>2217</v>
      </c>
      <c r="G122" s="25" t="s">
        <v>2988</v>
      </c>
      <c r="H122" s="25" t="s">
        <v>3418</v>
      </c>
      <c r="I122" s="25" t="s">
        <v>82</v>
      </c>
      <c r="J122" s="11">
        <v>3996</v>
      </c>
      <c r="K122" s="16">
        <v>80</v>
      </c>
    </row>
    <row r="123" spans="1:11" x14ac:dyDescent="0.25">
      <c r="A123" s="18">
        <v>42743</v>
      </c>
      <c r="B123" s="18" t="s">
        <v>3397</v>
      </c>
      <c r="C123" s="15">
        <v>1000</v>
      </c>
      <c r="D123" s="24" t="s">
        <v>4</v>
      </c>
      <c r="E123" s="24" t="s">
        <v>6</v>
      </c>
      <c r="F123" s="25" t="s">
        <v>6</v>
      </c>
      <c r="G123" s="25" t="s">
        <v>2988</v>
      </c>
      <c r="H123" s="25" t="s">
        <v>3418</v>
      </c>
      <c r="I123" s="25" t="s">
        <v>82</v>
      </c>
      <c r="J123" s="11">
        <v>4046</v>
      </c>
      <c r="K123" s="16">
        <v>81</v>
      </c>
    </row>
    <row r="124" spans="1:11" x14ac:dyDescent="0.25">
      <c r="A124" s="18">
        <v>42743</v>
      </c>
      <c r="B124" s="18" t="s">
        <v>3397</v>
      </c>
      <c r="C124" s="15">
        <v>3505</v>
      </c>
      <c r="D124" s="24" t="s">
        <v>4</v>
      </c>
      <c r="E124" s="24" t="s">
        <v>6</v>
      </c>
      <c r="F124" s="25" t="s">
        <v>6</v>
      </c>
      <c r="G124" s="25" t="s">
        <v>2988</v>
      </c>
      <c r="H124" s="25" t="s">
        <v>3418</v>
      </c>
      <c r="I124" s="25" t="s">
        <v>82</v>
      </c>
      <c r="J124" s="11">
        <v>4047</v>
      </c>
      <c r="K124" s="16">
        <v>81</v>
      </c>
    </row>
    <row r="125" spans="1:11" x14ac:dyDescent="0.25">
      <c r="A125" s="18">
        <v>42743</v>
      </c>
      <c r="B125" s="18" t="s">
        <v>3397</v>
      </c>
      <c r="C125" s="15">
        <v>1000</v>
      </c>
      <c r="D125" s="24" t="s">
        <v>4</v>
      </c>
      <c r="E125" s="24" t="s">
        <v>6</v>
      </c>
      <c r="F125" s="25" t="s">
        <v>6</v>
      </c>
      <c r="G125" s="25" t="s">
        <v>2988</v>
      </c>
      <c r="H125" s="25" t="s">
        <v>3418</v>
      </c>
      <c r="I125" s="25" t="s">
        <v>82</v>
      </c>
      <c r="J125" s="11">
        <v>4048</v>
      </c>
      <c r="K125" s="16">
        <v>81</v>
      </c>
    </row>
    <row r="126" spans="1:11" x14ac:dyDescent="0.25">
      <c r="A126" s="18">
        <v>42743</v>
      </c>
      <c r="B126" s="18" t="s">
        <v>3397</v>
      </c>
      <c r="C126" s="15">
        <v>7244</v>
      </c>
      <c r="D126" s="24" t="s">
        <v>4</v>
      </c>
      <c r="E126" s="24" t="s">
        <v>6</v>
      </c>
      <c r="F126" s="25" t="s">
        <v>6</v>
      </c>
      <c r="G126" s="25" t="s">
        <v>2988</v>
      </c>
      <c r="H126" s="25" t="s">
        <v>3418</v>
      </c>
      <c r="I126" s="25" t="s">
        <v>82</v>
      </c>
      <c r="J126" s="11">
        <v>4049</v>
      </c>
      <c r="K126" s="16">
        <v>81</v>
      </c>
    </row>
    <row r="127" spans="1:11" x14ac:dyDescent="0.25">
      <c r="A127" s="18">
        <v>42743</v>
      </c>
      <c r="B127" s="18" t="s">
        <v>3397</v>
      </c>
      <c r="C127" s="15">
        <v>500</v>
      </c>
      <c r="D127" s="24" t="s">
        <v>4</v>
      </c>
      <c r="E127" s="24" t="s">
        <v>6</v>
      </c>
      <c r="F127" s="25" t="s">
        <v>6</v>
      </c>
      <c r="G127" s="25" t="s">
        <v>2988</v>
      </c>
      <c r="H127" s="25" t="s">
        <v>3418</v>
      </c>
      <c r="I127" s="25" t="s">
        <v>82</v>
      </c>
      <c r="J127" s="11">
        <v>4083</v>
      </c>
      <c r="K127" s="16">
        <v>82</v>
      </c>
    </row>
    <row r="128" spans="1:11" x14ac:dyDescent="0.25">
      <c r="A128" s="18">
        <v>42743</v>
      </c>
      <c r="B128" s="18" t="s">
        <v>3397</v>
      </c>
      <c r="C128" s="15">
        <v>6600</v>
      </c>
      <c r="D128" s="24" t="s">
        <v>4</v>
      </c>
      <c r="E128" s="24" t="s">
        <v>6</v>
      </c>
      <c r="F128" s="25" t="s">
        <v>6</v>
      </c>
      <c r="G128" s="25" t="s">
        <v>2988</v>
      </c>
      <c r="H128" s="25" t="s">
        <v>3418</v>
      </c>
      <c r="I128" s="25" t="s">
        <v>82</v>
      </c>
      <c r="J128" s="11">
        <v>4084</v>
      </c>
      <c r="K128" s="16">
        <v>82</v>
      </c>
    </row>
    <row r="129" spans="1:11" x14ac:dyDescent="0.25">
      <c r="A129" s="18">
        <v>42743</v>
      </c>
      <c r="B129" s="18" t="s">
        <v>3397</v>
      </c>
      <c r="C129" s="15">
        <v>150</v>
      </c>
      <c r="D129" s="24" t="s">
        <v>4</v>
      </c>
      <c r="E129" s="24" t="s">
        <v>5</v>
      </c>
      <c r="F129" s="25" t="s">
        <v>2217</v>
      </c>
      <c r="G129" s="25" t="s">
        <v>2988</v>
      </c>
      <c r="H129" s="25" t="s">
        <v>3418</v>
      </c>
      <c r="I129" s="25" t="s">
        <v>82</v>
      </c>
      <c r="J129" s="11">
        <v>4085</v>
      </c>
      <c r="K129" s="16">
        <v>82</v>
      </c>
    </row>
    <row r="130" spans="1:11" x14ac:dyDescent="0.25">
      <c r="A130" s="18">
        <v>42743</v>
      </c>
      <c r="B130" s="18" t="s">
        <v>3397</v>
      </c>
      <c r="C130" s="15">
        <v>200</v>
      </c>
      <c r="D130" s="24" t="s">
        <v>4</v>
      </c>
      <c r="E130" s="24" t="s">
        <v>6</v>
      </c>
      <c r="F130" s="25" t="s">
        <v>6</v>
      </c>
      <c r="G130" s="25" t="s">
        <v>2988</v>
      </c>
      <c r="H130" s="25" t="s">
        <v>3418</v>
      </c>
      <c r="I130" s="25" t="s">
        <v>82</v>
      </c>
      <c r="J130" s="11">
        <v>4086</v>
      </c>
      <c r="K130" s="16">
        <v>82</v>
      </c>
    </row>
    <row r="131" spans="1:11" x14ac:dyDescent="0.25">
      <c r="A131" s="18">
        <v>42743</v>
      </c>
      <c r="B131" s="18" t="s">
        <v>3397</v>
      </c>
      <c r="C131" s="15">
        <v>200</v>
      </c>
      <c r="D131" s="24" t="s">
        <v>4</v>
      </c>
      <c r="E131" s="24" t="s">
        <v>5</v>
      </c>
      <c r="F131" s="25" t="s">
        <v>2217</v>
      </c>
      <c r="G131" s="25" t="s">
        <v>2988</v>
      </c>
      <c r="H131" s="25" t="s">
        <v>3418</v>
      </c>
      <c r="I131" s="25" t="s">
        <v>82</v>
      </c>
      <c r="J131" s="11">
        <v>4264</v>
      </c>
      <c r="K131" s="16">
        <v>86</v>
      </c>
    </row>
    <row r="132" spans="1:11" x14ac:dyDescent="0.25">
      <c r="A132" s="18">
        <v>42743</v>
      </c>
      <c r="B132" s="18" t="s">
        <v>3397</v>
      </c>
      <c r="C132" s="15">
        <v>100</v>
      </c>
      <c r="D132" s="24" t="s">
        <v>4</v>
      </c>
      <c r="E132" s="24" t="s">
        <v>5</v>
      </c>
      <c r="F132" s="25" t="s">
        <v>2217</v>
      </c>
      <c r="G132" s="25" t="s">
        <v>2988</v>
      </c>
      <c r="H132" s="25" t="s">
        <v>3418</v>
      </c>
      <c r="I132" s="25" t="s">
        <v>82</v>
      </c>
      <c r="J132" s="11">
        <v>4265</v>
      </c>
      <c r="K132" s="16">
        <v>86</v>
      </c>
    </row>
    <row r="133" spans="1:11" x14ac:dyDescent="0.25">
      <c r="A133" s="18">
        <v>42743</v>
      </c>
      <c r="B133" s="18" t="s">
        <v>3397</v>
      </c>
      <c r="C133" s="15">
        <v>100</v>
      </c>
      <c r="D133" s="24" t="s">
        <v>4</v>
      </c>
      <c r="E133" s="24" t="s">
        <v>5</v>
      </c>
      <c r="F133" s="25" t="s">
        <v>2217</v>
      </c>
      <c r="G133" s="25" t="s">
        <v>2988</v>
      </c>
      <c r="H133" s="25" t="s">
        <v>3418</v>
      </c>
      <c r="I133" s="25" t="s">
        <v>82</v>
      </c>
      <c r="J133" s="11">
        <v>4266</v>
      </c>
      <c r="K133" s="16">
        <v>86</v>
      </c>
    </row>
    <row r="134" spans="1:11" x14ac:dyDescent="0.25">
      <c r="A134" s="18">
        <v>42743</v>
      </c>
      <c r="B134" s="18" t="s">
        <v>3397</v>
      </c>
      <c r="C134" s="15">
        <v>200</v>
      </c>
      <c r="D134" s="24" t="s">
        <v>4</v>
      </c>
      <c r="E134" s="24" t="s">
        <v>6</v>
      </c>
      <c r="F134" s="25" t="s">
        <v>6</v>
      </c>
      <c r="G134" s="25" t="s">
        <v>2988</v>
      </c>
      <c r="H134" s="25" t="s">
        <v>3418</v>
      </c>
      <c r="I134" s="25" t="s">
        <v>82</v>
      </c>
      <c r="J134" s="11">
        <v>4267</v>
      </c>
      <c r="K134" s="16">
        <v>86</v>
      </c>
    </row>
    <row r="135" spans="1:11" x14ac:dyDescent="0.25">
      <c r="A135" s="18">
        <v>42743</v>
      </c>
      <c r="B135" s="18" t="s">
        <v>3397</v>
      </c>
      <c r="C135" s="15">
        <v>200</v>
      </c>
      <c r="D135" s="24" t="s">
        <v>4</v>
      </c>
      <c r="E135" s="24" t="s">
        <v>6</v>
      </c>
      <c r="F135" s="25" t="s">
        <v>6</v>
      </c>
      <c r="G135" s="25" t="s">
        <v>2988</v>
      </c>
      <c r="H135" s="25" t="s">
        <v>3418</v>
      </c>
      <c r="I135" s="25" t="s">
        <v>82</v>
      </c>
      <c r="J135" s="11">
        <v>4268</v>
      </c>
      <c r="K135" s="16">
        <v>86</v>
      </c>
    </row>
    <row r="136" spans="1:11" x14ac:dyDescent="0.25">
      <c r="A136" s="18">
        <v>42743</v>
      </c>
      <c r="B136" s="18" t="s">
        <v>3397</v>
      </c>
      <c r="C136" s="15">
        <v>50</v>
      </c>
      <c r="D136" s="24" t="s">
        <v>4</v>
      </c>
      <c r="E136" s="24" t="s">
        <v>5</v>
      </c>
      <c r="F136" s="25" t="s">
        <v>2217</v>
      </c>
      <c r="G136" s="25" t="s">
        <v>2988</v>
      </c>
      <c r="H136" s="25" t="s">
        <v>3418</v>
      </c>
      <c r="I136" s="25" t="s">
        <v>82</v>
      </c>
      <c r="J136" s="11">
        <v>4269</v>
      </c>
      <c r="K136" s="16">
        <v>86</v>
      </c>
    </row>
    <row r="137" spans="1:11" x14ac:dyDescent="0.25">
      <c r="A137" s="18">
        <v>42743</v>
      </c>
      <c r="B137" s="18" t="s">
        <v>3397</v>
      </c>
      <c r="C137" s="15">
        <v>200</v>
      </c>
      <c r="D137" s="24" t="s">
        <v>4</v>
      </c>
      <c r="E137" s="24" t="s">
        <v>5</v>
      </c>
      <c r="F137" s="25" t="s">
        <v>2217</v>
      </c>
      <c r="G137" s="25" t="s">
        <v>2988</v>
      </c>
      <c r="H137" s="25" t="s">
        <v>3418</v>
      </c>
      <c r="I137" s="25" t="s">
        <v>82</v>
      </c>
      <c r="J137" s="11">
        <v>4270</v>
      </c>
      <c r="K137" s="16">
        <v>86</v>
      </c>
    </row>
    <row r="138" spans="1:11" x14ac:dyDescent="0.25">
      <c r="A138" s="18">
        <v>42743</v>
      </c>
      <c r="B138" s="18" t="s">
        <v>3397</v>
      </c>
      <c r="C138" s="15">
        <v>2000</v>
      </c>
      <c r="D138" s="24" t="s">
        <v>4</v>
      </c>
      <c r="E138" s="24" t="s">
        <v>6</v>
      </c>
      <c r="F138" s="25" t="s">
        <v>6</v>
      </c>
      <c r="G138" s="25" t="s">
        <v>2988</v>
      </c>
      <c r="H138" s="25" t="s">
        <v>3418</v>
      </c>
      <c r="I138" s="25" t="s">
        <v>82</v>
      </c>
      <c r="J138" s="11">
        <v>4271</v>
      </c>
      <c r="K138" s="16">
        <v>86</v>
      </c>
    </row>
    <row r="139" spans="1:11" x14ac:dyDescent="0.25">
      <c r="A139" s="19">
        <v>42743</v>
      </c>
      <c r="B139" s="19" t="s">
        <v>3397</v>
      </c>
      <c r="C139" s="15">
        <v>150</v>
      </c>
      <c r="D139" s="24" t="s">
        <v>7</v>
      </c>
      <c r="E139" s="24" t="s">
        <v>8</v>
      </c>
      <c r="F139" s="25"/>
      <c r="G139" s="25" t="s">
        <v>3314</v>
      </c>
      <c r="H139" s="25" t="s">
        <v>3314</v>
      </c>
      <c r="I139" s="25"/>
      <c r="J139" s="10" t="s">
        <v>2984</v>
      </c>
      <c r="K139" s="16"/>
    </row>
    <row r="140" spans="1:11" x14ac:dyDescent="0.25">
      <c r="A140" s="18">
        <v>42744</v>
      </c>
      <c r="B140" s="18" t="s">
        <v>3397</v>
      </c>
      <c r="C140" s="15">
        <v>1000</v>
      </c>
      <c r="D140" s="24" t="s">
        <v>4</v>
      </c>
      <c r="E140" s="24" t="s">
        <v>6</v>
      </c>
      <c r="F140" s="25" t="s">
        <v>6</v>
      </c>
      <c r="G140" s="25" t="s">
        <v>2988</v>
      </c>
      <c r="H140" s="25" t="s">
        <v>3418</v>
      </c>
      <c r="I140" s="25" t="s">
        <v>82</v>
      </c>
      <c r="J140" s="11">
        <v>3880</v>
      </c>
      <c r="K140" s="16">
        <v>78</v>
      </c>
    </row>
    <row r="141" spans="1:11" x14ac:dyDescent="0.25">
      <c r="A141" s="18">
        <v>42744</v>
      </c>
      <c r="B141" s="18" t="s">
        <v>3397</v>
      </c>
      <c r="C141" s="15">
        <v>100</v>
      </c>
      <c r="D141" s="24" t="s">
        <v>4</v>
      </c>
      <c r="E141" s="24" t="s">
        <v>6</v>
      </c>
      <c r="F141" s="25" t="s">
        <v>6</v>
      </c>
      <c r="G141" s="25" t="s">
        <v>2988</v>
      </c>
      <c r="H141" s="25" t="s">
        <v>3418</v>
      </c>
      <c r="I141" s="25" t="s">
        <v>82</v>
      </c>
      <c r="J141" s="11">
        <v>3881</v>
      </c>
      <c r="K141" s="16">
        <v>78</v>
      </c>
    </row>
    <row r="142" spans="1:11" x14ac:dyDescent="0.25">
      <c r="A142" s="18">
        <v>42744</v>
      </c>
      <c r="B142" s="18" t="s">
        <v>3397</v>
      </c>
      <c r="C142" s="15">
        <v>350</v>
      </c>
      <c r="D142" s="24" t="s">
        <v>4</v>
      </c>
      <c r="E142" s="24" t="s">
        <v>5</v>
      </c>
      <c r="F142" s="25" t="s">
        <v>2217</v>
      </c>
      <c r="G142" s="25" t="s">
        <v>2988</v>
      </c>
      <c r="H142" s="25" t="s">
        <v>3418</v>
      </c>
      <c r="I142" s="25" t="s">
        <v>82</v>
      </c>
      <c r="J142" s="11">
        <v>3882</v>
      </c>
      <c r="K142" s="16">
        <v>78</v>
      </c>
    </row>
    <row r="143" spans="1:11" x14ac:dyDescent="0.25">
      <c r="A143" s="18">
        <v>42744</v>
      </c>
      <c r="B143" s="18" t="s">
        <v>3397</v>
      </c>
      <c r="C143" s="15">
        <v>5000</v>
      </c>
      <c r="D143" s="24" t="s">
        <v>4</v>
      </c>
      <c r="E143" s="24" t="s">
        <v>5</v>
      </c>
      <c r="F143" s="25" t="s">
        <v>2217</v>
      </c>
      <c r="G143" s="25" t="s">
        <v>2988</v>
      </c>
      <c r="H143" s="25" t="s">
        <v>3418</v>
      </c>
      <c r="I143" s="25" t="s">
        <v>82</v>
      </c>
      <c r="J143" s="11">
        <v>4050</v>
      </c>
      <c r="K143" s="16">
        <v>81</v>
      </c>
    </row>
    <row r="144" spans="1:11" x14ac:dyDescent="0.25">
      <c r="A144" s="18">
        <v>42744</v>
      </c>
      <c r="B144" s="18" t="s">
        <v>3397</v>
      </c>
      <c r="C144" s="15">
        <v>995</v>
      </c>
      <c r="D144" s="24" t="s">
        <v>4</v>
      </c>
      <c r="E144" s="24" t="s">
        <v>6</v>
      </c>
      <c r="F144" s="25" t="s">
        <v>6</v>
      </c>
      <c r="G144" s="25" t="s">
        <v>2988</v>
      </c>
      <c r="H144" s="25" t="s">
        <v>3418</v>
      </c>
      <c r="I144" s="25" t="s">
        <v>82</v>
      </c>
      <c r="J144" s="11">
        <v>4087</v>
      </c>
      <c r="K144" s="16">
        <v>82</v>
      </c>
    </row>
    <row r="145" spans="1:11" x14ac:dyDescent="0.25">
      <c r="A145" s="18">
        <v>42744</v>
      </c>
      <c r="B145" s="18" t="s">
        <v>3397</v>
      </c>
      <c r="C145" s="15">
        <v>1000</v>
      </c>
      <c r="D145" s="24" t="s">
        <v>4</v>
      </c>
      <c r="E145" s="24" t="s">
        <v>6</v>
      </c>
      <c r="F145" s="25" t="s">
        <v>6</v>
      </c>
      <c r="G145" s="25" t="s">
        <v>2988</v>
      </c>
      <c r="H145" s="25" t="s">
        <v>3418</v>
      </c>
      <c r="I145" s="25" t="s">
        <v>82</v>
      </c>
      <c r="J145" s="11">
        <v>4088</v>
      </c>
      <c r="K145" s="16">
        <v>82</v>
      </c>
    </row>
    <row r="146" spans="1:11" x14ac:dyDescent="0.25">
      <c r="A146" s="18">
        <v>42744</v>
      </c>
      <c r="B146" s="18" t="s">
        <v>3397</v>
      </c>
      <c r="C146" s="15">
        <v>19125</v>
      </c>
      <c r="D146" s="24" t="s">
        <v>4</v>
      </c>
      <c r="E146" s="24" t="s">
        <v>6</v>
      </c>
      <c r="F146" s="25" t="s">
        <v>6</v>
      </c>
      <c r="G146" s="25" t="s">
        <v>2988</v>
      </c>
      <c r="H146" s="25" t="s">
        <v>3418</v>
      </c>
      <c r="I146" s="25" t="s">
        <v>82</v>
      </c>
      <c r="J146" s="11">
        <v>4089</v>
      </c>
      <c r="K146" s="16">
        <v>82</v>
      </c>
    </row>
    <row r="147" spans="1:11" x14ac:dyDescent="0.25">
      <c r="A147" s="18">
        <v>42744</v>
      </c>
      <c r="B147" s="18" t="s">
        <v>3397</v>
      </c>
      <c r="C147" s="15">
        <v>100</v>
      </c>
      <c r="D147" s="24" t="s">
        <v>4</v>
      </c>
      <c r="E147" s="24" t="s">
        <v>5</v>
      </c>
      <c r="F147" s="25" t="s">
        <v>2217</v>
      </c>
      <c r="G147" s="25" t="s">
        <v>2988</v>
      </c>
      <c r="H147" s="25" t="s">
        <v>3418</v>
      </c>
      <c r="I147" s="25" t="s">
        <v>82</v>
      </c>
      <c r="J147" s="11">
        <v>4170</v>
      </c>
      <c r="K147" s="16">
        <v>84</v>
      </c>
    </row>
    <row r="148" spans="1:11" x14ac:dyDescent="0.25">
      <c r="A148" s="18">
        <v>42744</v>
      </c>
      <c r="B148" s="18" t="s">
        <v>3397</v>
      </c>
      <c r="C148" s="15">
        <v>2000</v>
      </c>
      <c r="D148" s="24" t="s">
        <v>4</v>
      </c>
      <c r="E148" s="24" t="s">
        <v>6</v>
      </c>
      <c r="F148" s="25" t="s">
        <v>6</v>
      </c>
      <c r="G148" s="25" t="s">
        <v>2988</v>
      </c>
      <c r="H148" s="25" t="s">
        <v>3418</v>
      </c>
      <c r="I148" s="25" t="s">
        <v>82</v>
      </c>
      <c r="J148" s="11">
        <v>4171</v>
      </c>
      <c r="K148" s="16">
        <v>84</v>
      </c>
    </row>
    <row r="149" spans="1:11" x14ac:dyDescent="0.25">
      <c r="A149" s="18">
        <v>42744</v>
      </c>
      <c r="B149" s="18" t="s">
        <v>3397</v>
      </c>
      <c r="C149" s="15">
        <v>570</v>
      </c>
      <c r="D149" s="24" t="s">
        <v>4</v>
      </c>
      <c r="E149" s="24" t="s">
        <v>6</v>
      </c>
      <c r="F149" s="25" t="s">
        <v>6</v>
      </c>
      <c r="G149" s="25" t="s">
        <v>2988</v>
      </c>
      <c r="H149" s="25" t="s">
        <v>3418</v>
      </c>
      <c r="I149" s="25" t="s">
        <v>82</v>
      </c>
      <c r="J149" s="11">
        <v>4172</v>
      </c>
      <c r="K149" s="16">
        <v>84</v>
      </c>
    </row>
    <row r="150" spans="1:11" x14ac:dyDescent="0.25">
      <c r="A150" s="18">
        <v>42744</v>
      </c>
      <c r="B150" s="18" t="s">
        <v>3397</v>
      </c>
      <c r="C150" s="15">
        <v>250</v>
      </c>
      <c r="D150" s="24" t="s">
        <v>4</v>
      </c>
      <c r="E150" s="24" t="s">
        <v>5</v>
      </c>
      <c r="F150" s="25" t="s">
        <v>2217</v>
      </c>
      <c r="G150" s="25" t="s">
        <v>2988</v>
      </c>
      <c r="H150" s="25" t="s">
        <v>3418</v>
      </c>
      <c r="I150" s="25" t="s">
        <v>82</v>
      </c>
      <c r="J150" s="11">
        <v>4173</v>
      </c>
      <c r="K150" s="16">
        <v>84</v>
      </c>
    </row>
    <row r="151" spans="1:11" x14ac:dyDescent="0.25">
      <c r="A151" s="18">
        <v>42744</v>
      </c>
      <c r="B151" s="18" t="s">
        <v>3397</v>
      </c>
      <c r="C151" s="15">
        <v>1000</v>
      </c>
      <c r="D151" s="24" t="s">
        <v>4</v>
      </c>
      <c r="E151" s="24" t="s">
        <v>6</v>
      </c>
      <c r="F151" s="25" t="s">
        <v>6</v>
      </c>
      <c r="G151" s="25" t="s">
        <v>2988</v>
      </c>
      <c r="H151" s="25" t="s">
        <v>3418</v>
      </c>
      <c r="I151" s="25" t="s">
        <v>82</v>
      </c>
      <c r="J151" s="11">
        <v>4174</v>
      </c>
      <c r="K151" s="16">
        <v>84</v>
      </c>
    </row>
    <row r="152" spans="1:11" x14ac:dyDescent="0.25">
      <c r="A152" s="18">
        <v>42744</v>
      </c>
      <c r="B152" s="18" t="s">
        <v>3397</v>
      </c>
      <c r="C152" s="15">
        <v>100</v>
      </c>
      <c r="D152" s="24" t="s">
        <v>4</v>
      </c>
      <c r="E152" s="24" t="s">
        <v>6</v>
      </c>
      <c r="F152" s="25" t="s">
        <v>6</v>
      </c>
      <c r="G152" s="25" t="s">
        <v>2988</v>
      </c>
      <c r="H152" s="25" t="s">
        <v>3418</v>
      </c>
      <c r="I152" s="25" t="s">
        <v>82</v>
      </c>
      <c r="J152" s="11">
        <v>4175</v>
      </c>
      <c r="K152" s="16">
        <v>84</v>
      </c>
    </row>
    <row r="153" spans="1:11" x14ac:dyDescent="0.25">
      <c r="A153" s="18">
        <v>42744</v>
      </c>
      <c r="B153" s="18" t="s">
        <v>3397</v>
      </c>
      <c r="C153" s="15">
        <v>1000</v>
      </c>
      <c r="D153" s="24" t="s">
        <v>4</v>
      </c>
      <c r="E153" s="24" t="s">
        <v>6</v>
      </c>
      <c r="F153" s="25" t="s">
        <v>6</v>
      </c>
      <c r="G153" s="25" t="s">
        <v>2988</v>
      </c>
      <c r="H153" s="25" t="s">
        <v>3418</v>
      </c>
      <c r="I153" s="25" t="s">
        <v>82</v>
      </c>
      <c r="J153" s="11">
        <v>4176</v>
      </c>
      <c r="K153" s="16">
        <v>84</v>
      </c>
    </row>
    <row r="154" spans="1:11" x14ac:dyDescent="0.25">
      <c r="A154" s="18">
        <v>42744</v>
      </c>
      <c r="B154" s="18" t="s">
        <v>3397</v>
      </c>
      <c r="C154" s="15">
        <v>12000</v>
      </c>
      <c r="D154" s="24" t="s">
        <v>4</v>
      </c>
      <c r="E154" s="24" t="s">
        <v>6</v>
      </c>
      <c r="F154" s="25" t="s">
        <v>6</v>
      </c>
      <c r="G154" s="25" t="s">
        <v>2988</v>
      </c>
      <c r="H154" s="25" t="s">
        <v>3418</v>
      </c>
      <c r="I154" s="25" t="s">
        <v>82</v>
      </c>
      <c r="J154" s="11">
        <v>4272</v>
      </c>
      <c r="K154" s="16">
        <v>86</v>
      </c>
    </row>
    <row r="155" spans="1:11" x14ac:dyDescent="0.25">
      <c r="A155" s="18">
        <v>42744</v>
      </c>
      <c r="B155" s="18" t="s">
        <v>3397</v>
      </c>
      <c r="C155" s="15">
        <v>200</v>
      </c>
      <c r="D155" s="24" t="s">
        <v>4</v>
      </c>
      <c r="E155" s="24" t="s">
        <v>6</v>
      </c>
      <c r="F155" s="25" t="s">
        <v>6</v>
      </c>
      <c r="G155" s="25" t="s">
        <v>2988</v>
      </c>
      <c r="H155" s="25" t="s">
        <v>3418</v>
      </c>
      <c r="I155" s="25" t="s">
        <v>82</v>
      </c>
      <c r="J155" s="11">
        <v>4273</v>
      </c>
      <c r="K155" s="16">
        <v>86</v>
      </c>
    </row>
    <row r="156" spans="1:11" x14ac:dyDescent="0.25">
      <c r="A156" s="18">
        <v>42744</v>
      </c>
      <c r="B156" s="18" t="s">
        <v>3397</v>
      </c>
      <c r="C156" s="15">
        <v>500</v>
      </c>
      <c r="D156" s="24" t="s">
        <v>4</v>
      </c>
      <c r="E156" s="24" t="s">
        <v>5</v>
      </c>
      <c r="F156" s="25" t="s">
        <v>2217</v>
      </c>
      <c r="G156" s="25" t="s">
        <v>2988</v>
      </c>
      <c r="H156" s="25" t="s">
        <v>3418</v>
      </c>
      <c r="I156" s="25" t="s">
        <v>82</v>
      </c>
      <c r="J156" s="11">
        <v>4274</v>
      </c>
      <c r="K156" s="16">
        <v>86</v>
      </c>
    </row>
    <row r="157" spans="1:11" x14ac:dyDescent="0.25">
      <c r="A157" s="18">
        <v>42744</v>
      </c>
      <c r="B157" s="18" t="s">
        <v>3397</v>
      </c>
      <c r="C157" s="15">
        <v>100</v>
      </c>
      <c r="D157" s="24" t="s">
        <v>4</v>
      </c>
      <c r="E157" s="24" t="s">
        <v>5</v>
      </c>
      <c r="F157" s="25" t="s">
        <v>2217</v>
      </c>
      <c r="G157" s="25" t="s">
        <v>2988</v>
      </c>
      <c r="H157" s="25" t="s">
        <v>3418</v>
      </c>
      <c r="I157" s="25" t="s">
        <v>82</v>
      </c>
      <c r="J157" s="11">
        <v>4275</v>
      </c>
      <c r="K157" s="16">
        <v>86</v>
      </c>
    </row>
    <row r="158" spans="1:11" x14ac:dyDescent="0.25">
      <c r="A158" s="18">
        <v>42744</v>
      </c>
      <c r="B158" s="18" t="s">
        <v>3397</v>
      </c>
      <c r="C158" s="15">
        <v>500</v>
      </c>
      <c r="D158" s="24" t="s">
        <v>4</v>
      </c>
      <c r="E158" s="24" t="s">
        <v>5</v>
      </c>
      <c r="F158" s="25" t="s">
        <v>2217</v>
      </c>
      <c r="G158" s="25" t="s">
        <v>2988</v>
      </c>
      <c r="H158" s="25" t="s">
        <v>3418</v>
      </c>
      <c r="I158" s="25" t="s">
        <v>82</v>
      </c>
      <c r="J158" s="11">
        <v>4276</v>
      </c>
      <c r="K158" s="16">
        <v>86</v>
      </c>
    </row>
    <row r="159" spans="1:11" x14ac:dyDescent="0.25">
      <c r="A159" s="18">
        <v>42744</v>
      </c>
      <c r="B159" s="18" t="s">
        <v>3397</v>
      </c>
      <c r="C159" s="15">
        <v>400</v>
      </c>
      <c r="D159" s="24" t="s">
        <v>4</v>
      </c>
      <c r="E159" s="24" t="s">
        <v>5</v>
      </c>
      <c r="F159" s="25" t="s">
        <v>2217</v>
      </c>
      <c r="G159" s="25" t="s">
        <v>2988</v>
      </c>
      <c r="H159" s="25" t="s">
        <v>3418</v>
      </c>
      <c r="I159" s="25" t="s">
        <v>82</v>
      </c>
      <c r="J159" s="11">
        <v>4277</v>
      </c>
      <c r="K159" s="16">
        <v>86</v>
      </c>
    </row>
    <row r="160" spans="1:11" x14ac:dyDescent="0.25">
      <c r="A160" s="18">
        <v>42744</v>
      </c>
      <c r="B160" s="18" t="s">
        <v>3397</v>
      </c>
      <c r="C160" s="15">
        <v>620</v>
      </c>
      <c r="D160" s="24" t="s">
        <v>4</v>
      </c>
      <c r="E160" s="24" t="s">
        <v>6</v>
      </c>
      <c r="F160" s="25" t="s">
        <v>6</v>
      </c>
      <c r="G160" s="25" t="s">
        <v>2988</v>
      </c>
      <c r="H160" s="25" t="s">
        <v>3418</v>
      </c>
      <c r="I160" s="25" t="s">
        <v>82</v>
      </c>
      <c r="J160" s="11">
        <v>4301</v>
      </c>
      <c r="K160" s="16">
        <v>87</v>
      </c>
    </row>
    <row r="161" spans="1:11" x14ac:dyDescent="0.25">
      <c r="A161" s="18">
        <v>42744</v>
      </c>
      <c r="B161" s="18" t="s">
        <v>3397</v>
      </c>
      <c r="C161" s="15">
        <v>600</v>
      </c>
      <c r="D161" s="24" t="s">
        <v>4</v>
      </c>
      <c r="E161" s="24" t="s">
        <v>6</v>
      </c>
      <c r="F161" s="25" t="s">
        <v>6</v>
      </c>
      <c r="G161" s="25" t="s">
        <v>2988</v>
      </c>
      <c r="H161" s="25" t="s">
        <v>3418</v>
      </c>
      <c r="I161" s="25" t="s">
        <v>82</v>
      </c>
      <c r="J161" s="11">
        <v>4302</v>
      </c>
      <c r="K161" s="16">
        <v>87</v>
      </c>
    </row>
    <row r="162" spans="1:11" x14ac:dyDescent="0.25">
      <c r="A162" s="18">
        <v>42744</v>
      </c>
      <c r="B162" s="18" t="s">
        <v>3397</v>
      </c>
      <c r="C162" s="15">
        <v>500</v>
      </c>
      <c r="D162" s="24" t="s">
        <v>4</v>
      </c>
      <c r="E162" s="24" t="s">
        <v>6</v>
      </c>
      <c r="F162" s="25" t="s">
        <v>6</v>
      </c>
      <c r="G162" s="25" t="s">
        <v>2988</v>
      </c>
      <c r="H162" s="25" t="s">
        <v>3418</v>
      </c>
      <c r="I162" s="25" t="s">
        <v>82</v>
      </c>
      <c r="J162" s="11">
        <v>4303</v>
      </c>
      <c r="K162" s="16">
        <v>87</v>
      </c>
    </row>
    <row r="163" spans="1:11" x14ac:dyDescent="0.25">
      <c r="A163" s="18">
        <v>42744</v>
      </c>
      <c r="B163" s="18" t="s">
        <v>3397</v>
      </c>
      <c r="C163" s="15">
        <v>1000</v>
      </c>
      <c r="D163" s="24" t="s">
        <v>4</v>
      </c>
      <c r="E163" s="24" t="s">
        <v>6</v>
      </c>
      <c r="F163" s="25" t="s">
        <v>6</v>
      </c>
      <c r="G163" s="25" t="s">
        <v>2988</v>
      </c>
      <c r="H163" s="25" t="s">
        <v>3418</v>
      </c>
      <c r="I163" s="25" t="s">
        <v>82</v>
      </c>
      <c r="J163" s="11">
        <v>4304</v>
      </c>
      <c r="K163" s="16">
        <v>87</v>
      </c>
    </row>
    <row r="164" spans="1:11" x14ac:dyDescent="0.25">
      <c r="A164" s="18">
        <v>42744</v>
      </c>
      <c r="B164" s="18" t="s">
        <v>3397</v>
      </c>
      <c r="C164" s="15">
        <v>2800</v>
      </c>
      <c r="D164" s="24" t="s">
        <v>4</v>
      </c>
      <c r="E164" s="24" t="s">
        <v>5</v>
      </c>
      <c r="F164" s="25" t="s">
        <v>2217</v>
      </c>
      <c r="G164" s="25" t="s">
        <v>2988</v>
      </c>
      <c r="H164" s="25" t="s">
        <v>3418</v>
      </c>
      <c r="I164" s="25" t="s">
        <v>82</v>
      </c>
      <c r="J164" s="11">
        <v>4305</v>
      </c>
      <c r="K164" s="16">
        <v>87</v>
      </c>
    </row>
    <row r="165" spans="1:11" x14ac:dyDescent="0.25">
      <c r="A165" s="18">
        <v>42744</v>
      </c>
      <c r="B165" s="18" t="s">
        <v>3397</v>
      </c>
      <c r="C165" s="15">
        <v>1160</v>
      </c>
      <c r="D165" s="24" t="s">
        <v>4</v>
      </c>
      <c r="E165" s="24" t="s">
        <v>6</v>
      </c>
      <c r="F165" s="25" t="s">
        <v>6</v>
      </c>
      <c r="G165" s="25" t="s">
        <v>2988</v>
      </c>
      <c r="H165" s="25" t="s">
        <v>3418</v>
      </c>
      <c r="I165" s="25" t="s">
        <v>82</v>
      </c>
      <c r="J165" s="11">
        <v>4306</v>
      </c>
      <c r="K165" s="16">
        <v>87</v>
      </c>
    </row>
    <row r="166" spans="1:11" x14ac:dyDescent="0.25">
      <c r="A166" s="18">
        <v>42744</v>
      </c>
      <c r="B166" s="18" t="s">
        <v>3397</v>
      </c>
      <c r="C166" s="15">
        <v>500</v>
      </c>
      <c r="D166" s="24" t="s">
        <v>4</v>
      </c>
      <c r="E166" s="24" t="s">
        <v>6</v>
      </c>
      <c r="F166" s="25" t="s">
        <v>6</v>
      </c>
      <c r="G166" s="25" t="s">
        <v>2988</v>
      </c>
      <c r="H166" s="25" t="s">
        <v>3418</v>
      </c>
      <c r="I166" s="25" t="s">
        <v>82</v>
      </c>
      <c r="J166" s="11">
        <v>4307</v>
      </c>
      <c r="K166" s="16">
        <v>87</v>
      </c>
    </row>
    <row r="167" spans="1:11" x14ac:dyDescent="0.25">
      <c r="A167" s="18">
        <v>42744</v>
      </c>
      <c r="B167" s="18" t="s">
        <v>3397</v>
      </c>
      <c r="C167" s="15">
        <v>1840</v>
      </c>
      <c r="D167" s="24" t="s">
        <v>4</v>
      </c>
      <c r="E167" s="24" t="s">
        <v>6</v>
      </c>
      <c r="F167" s="25" t="s">
        <v>6</v>
      </c>
      <c r="G167" s="25" t="s">
        <v>2988</v>
      </c>
      <c r="H167" s="25" t="s">
        <v>3418</v>
      </c>
      <c r="I167" s="25" t="s">
        <v>82</v>
      </c>
      <c r="J167" s="11">
        <v>4308</v>
      </c>
      <c r="K167" s="16">
        <v>87</v>
      </c>
    </row>
    <row r="168" spans="1:11" x14ac:dyDescent="0.25">
      <c r="A168" s="18">
        <v>42744</v>
      </c>
      <c r="B168" s="18" t="s">
        <v>3397</v>
      </c>
      <c r="C168" s="15">
        <v>200</v>
      </c>
      <c r="D168" s="24" t="s">
        <v>4</v>
      </c>
      <c r="E168" s="24" t="s">
        <v>6</v>
      </c>
      <c r="F168" s="25" t="s">
        <v>6</v>
      </c>
      <c r="G168" s="25" t="s">
        <v>2988</v>
      </c>
      <c r="H168" s="25" t="s">
        <v>3418</v>
      </c>
      <c r="I168" s="25" t="s">
        <v>82</v>
      </c>
      <c r="J168" s="11">
        <v>4351</v>
      </c>
      <c r="K168" s="16">
        <v>88</v>
      </c>
    </row>
    <row r="169" spans="1:11" x14ac:dyDescent="0.25">
      <c r="A169" s="18">
        <v>42744</v>
      </c>
      <c r="B169" s="18" t="s">
        <v>3397</v>
      </c>
      <c r="C169" s="15">
        <v>400</v>
      </c>
      <c r="D169" s="24" t="s">
        <v>4</v>
      </c>
      <c r="E169" s="24" t="s">
        <v>6</v>
      </c>
      <c r="F169" s="25" t="s">
        <v>6</v>
      </c>
      <c r="G169" s="25" t="s">
        <v>2988</v>
      </c>
      <c r="H169" s="25" t="s">
        <v>3418</v>
      </c>
      <c r="I169" s="25" t="s">
        <v>82</v>
      </c>
      <c r="J169" s="11">
        <v>4352</v>
      </c>
      <c r="K169" s="16">
        <v>88</v>
      </c>
    </row>
    <row r="170" spans="1:11" x14ac:dyDescent="0.25">
      <c r="A170" s="18">
        <v>42744</v>
      </c>
      <c r="B170" s="18" t="s">
        <v>3397</v>
      </c>
      <c r="C170" s="15">
        <v>300</v>
      </c>
      <c r="D170" s="24" t="s">
        <v>4</v>
      </c>
      <c r="E170" s="24" t="s">
        <v>5</v>
      </c>
      <c r="F170" s="25" t="s">
        <v>2217</v>
      </c>
      <c r="G170" s="25" t="s">
        <v>2988</v>
      </c>
      <c r="H170" s="25" t="s">
        <v>3418</v>
      </c>
      <c r="I170" s="25" t="s">
        <v>82</v>
      </c>
      <c r="J170" s="11">
        <v>4353</v>
      </c>
      <c r="K170" s="16">
        <v>88</v>
      </c>
    </row>
    <row r="171" spans="1:11" x14ac:dyDescent="0.25">
      <c r="A171" s="19">
        <v>42744</v>
      </c>
      <c r="B171" s="19" t="s">
        <v>3397</v>
      </c>
      <c r="C171" s="15">
        <v>100</v>
      </c>
      <c r="D171" s="24" t="s">
        <v>7</v>
      </c>
      <c r="E171" s="24" t="s">
        <v>8</v>
      </c>
      <c r="F171" s="25"/>
      <c r="G171" s="25" t="s">
        <v>3314</v>
      </c>
      <c r="H171" s="25" t="s">
        <v>3314</v>
      </c>
      <c r="I171" s="25"/>
      <c r="J171" s="10" t="s">
        <v>2984</v>
      </c>
      <c r="K171" s="16"/>
    </row>
    <row r="172" spans="1:11" x14ac:dyDescent="0.25">
      <c r="A172" s="19">
        <v>42744</v>
      </c>
      <c r="B172" s="19" t="s">
        <v>3397</v>
      </c>
      <c r="C172" s="15">
        <v>40000</v>
      </c>
      <c r="D172" s="24" t="s">
        <v>7</v>
      </c>
      <c r="E172" s="24" t="s">
        <v>8</v>
      </c>
      <c r="F172" s="25"/>
      <c r="G172" s="25" t="s">
        <v>3314</v>
      </c>
      <c r="H172" s="25" t="s">
        <v>3314</v>
      </c>
      <c r="I172" s="25"/>
      <c r="J172" s="10" t="s">
        <v>2984</v>
      </c>
      <c r="K172" s="16"/>
    </row>
    <row r="173" spans="1:11" x14ac:dyDescent="0.25">
      <c r="A173" s="19">
        <v>42744</v>
      </c>
      <c r="B173" s="19" t="s">
        <v>3397</v>
      </c>
      <c r="C173" s="15">
        <v>2200</v>
      </c>
      <c r="D173" s="24" t="s">
        <v>7</v>
      </c>
      <c r="E173" s="24" t="s">
        <v>8</v>
      </c>
      <c r="F173" s="25"/>
      <c r="G173" s="25" t="s">
        <v>3314</v>
      </c>
      <c r="H173" s="25" t="s">
        <v>3314</v>
      </c>
      <c r="I173" s="25"/>
      <c r="J173" s="10" t="s">
        <v>2984</v>
      </c>
      <c r="K173" s="16"/>
    </row>
    <row r="174" spans="1:11" x14ac:dyDescent="0.25">
      <c r="A174" s="18">
        <v>42745</v>
      </c>
      <c r="B174" s="18" t="s">
        <v>3397</v>
      </c>
      <c r="C174" s="15">
        <v>1000</v>
      </c>
      <c r="D174" s="24" t="s">
        <v>4</v>
      </c>
      <c r="E174" s="24" t="s">
        <v>6</v>
      </c>
      <c r="F174" s="25" t="s">
        <v>6</v>
      </c>
      <c r="G174" s="25" t="s">
        <v>2988</v>
      </c>
      <c r="H174" s="25" t="s">
        <v>3418</v>
      </c>
      <c r="I174" s="25" t="s">
        <v>82</v>
      </c>
      <c r="J174" s="11">
        <v>3998</v>
      </c>
      <c r="K174" s="16">
        <v>80</v>
      </c>
    </row>
    <row r="175" spans="1:11" x14ac:dyDescent="0.25">
      <c r="A175" s="18">
        <v>42745</v>
      </c>
      <c r="B175" s="18" t="s">
        <v>3397</v>
      </c>
      <c r="C175" s="15">
        <v>995</v>
      </c>
      <c r="D175" s="24" t="s">
        <v>4</v>
      </c>
      <c r="E175" s="24" t="s">
        <v>6</v>
      </c>
      <c r="F175" s="25" t="s">
        <v>6</v>
      </c>
      <c r="G175" s="25" t="s">
        <v>2988</v>
      </c>
      <c r="H175" s="25" t="s">
        <v>3418</v>
      </c>
      <c r="I175" s="25" t="s">
        <v>82</v>
      </c>
      <c r="J175" s="11">
        <v>4090</v>
      </c>
      <c r="K175" s="16">
        <v>82</v>
      </c>
    </row>
    <row r="176" spans="1:11" x14ac:dyDescent="0.25">
      <c r="A176" s="18">
        <v>42745</v>
      </c>
      <c r="B176" s="18" t="s">
        <v>3397</v>
      </c>
      <c r="C176" s="15">
        <v>1000</v>
      </c>
      <c r="D176" s="24" t="s">
        <v>4</v>
      </c>
      <c r="E176" s="24" t="s">
        <v>5</v>
      </c>
      <c r="F176" s="25" t="s">
        <v>2217</v>
      </c>
      <c r="G176" s="25" t="s">
        <v>2988</v>
      </c>
      <c r="H176" s="25" t="s">
        <v>3418</v>
      </c>
      <c r="I176" s="25" t="s">
        <v>82</v>
      </c>
      <c r="J176" s="11">
        <v>4091</v>
      </c>
      <c r="K176" s="16">
        <v>82</v>
      </c>
    </row>
    <row r="177" spans="1:11" x14ac:dyDescent="0.25">
      <c r="A177" s="18">
        <v>42745</v>
      </c>
      <c r="B177" s="18" t="s">
        <v>3397</v>
      </c>
      <c r="C177" s="15">
        <v>1000</v>
      </c>
      <c r="D177" s="24" t="s">
        <v>4</v>
      </c>
      <c r="E177" s="24" t="s">
        <v>5</v>
      </c>
      <c r="F177" s="25" t="s">
        <v>2217</v>
      </c>
      <c r="G177" s="25" t="s">
        <v>2988</v>
      </c>
      <c r="H177" s="25" t="s">
        <v>3418</v>
      </c>
      <c r="I177" s="25" t="s">
        <v>82</v>
      </c>
      <c r="J177" s="11">
        <v>4092</v>
      </c>
      <c r="K177" s="16">
        <v>82</v>
      </c>
    </row>
    <row r="178" spans="1:11" x14ac:dyDescent="0.25">
      <c r="A178" s="18">
        <v>42745</v>
      </c>
      <c r="B178" s="18" t="s">
        <v>3397</v>
      </c>
      <c r="C178" s="15">
        <v>125</v>
      </c>
      <c r="D178" s="24" t="s">
        <v>4</v>
      </c>
      <c r="E178" s="24" t="s">
        <v>5</v>
      </c>
      <c r="F178" s="25" t="s">
        <v>2217</v>
      </c>
      <c r="G178" s="25" t="s">
        <v>2988</v>
      </c>
      <c r="H178" s="25" t="s">
        <v>3418</v>
      </c>
      <c r="I178" s="25" t="s">
        <v>82</v>
      </c>
      <c r="J178" s="11">
        <v>4177</v>
      </c>
      <c r="K178" s="16">
        <v>84</v>
      </c>
    </row>
    <row r="179" spans="1:11" x14ac:dyDescent="0.25">
      <c r="A179" s="18">
        <v>42745</v>
      </c>
      <c r="B179" s="18" t="s">
        <v>3397</v>
      </c>
      <c r="C179" s="15">
        <v>125</v>
      </c>
      <c r="D179" s="24" t="s">
        <v>4</v>
      </c>
      <c r="E179" s="24" t="s">
        <v>6</v>
      </c>
      <c r="F179" s="25" t="s">
        <v>6</v>
      </c>
      <c r="G179" s="25" t="s">
        <v>2988</v>
      </c>
      <c r="H179" s="25" t="s">
        <v>3418</v>
      </c>
      <c r="I179" s="25" t="s">
        <v>82</v>
      </c>
      <c r="J179" s="11">
        <v>4178</v>
      </c>
      <c r="K179" s="16">
        <v>84</v>
      </c>
    </row>
    <row r="180" spans="1:11" x14ac:dyDescent="0.25">
      <c r="A180" s="18">
        <v>42745</v>
      </c>
      <c r="B180" s="18" t="s">
        <v>3397</v>
      </c>
      <c r="C180" s="15">
        <v>100</v>
      </c>
      <c r="D180" s="24" t="s">
        <v>4</v>
      </c>
      <c r="E180" s="24" t="s">
        <v>6</v>
      </c>
      <c r="F180" s="25" t="s">
        <v>6</v>
      </c>
      <c r="G180" s="25" t="s">
        <v>2988</v>
      </c>
      <c r="H180" s="25" t="s">
        <v>3418</v>
      </c>
      <c r="I180" s="25" t="s">
        <v>82</v>
      </c>
      <c r="J180" s="11">
        <v>4278</v>
      </c>
      <c r="K180" s="16">
        <v>86</v>
      </c>
    </row>
    <row r="181" spans="1:11" x14ac:dyDescent="0.25">
      <c r="A181" s="18">
        <v>42745</v>
      </c>
      <c r="B181" s="18" t="s">
        <v>3397</v>
      </c>
      <c r="C181" s="15">
        <v>200</v>
      </c>
      <c r="D181" s="24" t="s">
        <v>4</v>
      </c>
      <c r="E181" s="24" t="s">
        <v>6</v>
      </c>
      <c r="F181" s="25" t="s">
        <v>6</v>
      </c>
      <c r="G181" s="25" t="s">
        <v>2988</v>
      </c>
      <c r="H181" s="25" t="s">
        <v>3418</v>
      </c>
      <c r="I181" s="25" t="s">
        <v>82</v>
      </c>
      <c r="J181" s="11">
        <v>4354</v>
      </c>
      <c r="K181" s="16">
        <v>88</v>
      </c>
    </row>
    <row r="182" spans="1:11" x14ac:dyDescent="0.25">
      <c r="A182" s="18">
        <v>42745</v>
      </c>
      <c r="B182" s="18" t="s">
        <v>3397</v>
      </c>
      <c r="C182" s="15">
        <v>600</v>
      </c>
      <c r="D182" s="24" t="s">
        <v>4</v>
      </c>
      <c r="E182" s="24" t="s">
        <v>6</v>
      </c>
      <c r="F182" s="25" t="s">
        <v>6</v>
      </c>
      <c r="G182" s="25" t="s">
        <v>2988</v>
      </c>
      <c r="H182" s="25" t="s">
        <v>3418</v>
      </c>
      <c r="I182" s="25" t="s">
        <v>82</v>
      </c>
      <c r="J182" s="11">
        <v>4355</v>
      </c>
      <c r="K182" s="16">
        <v>88</v>
      </c>
    </row>
    <row r="183" spans="1:11" x14ac:dyDescent="0.25">
      <c r="A183" s="18">
        <v>42745</v>
      </c>
      <c r="B183" s="18" t="s">
        <v>3397</v>
      </c>
      <c r="C183" s="15">
        <v>300</v>
      </c>
      <c r="D183" s="24" t="s">
        <v>4</v>
      </c>
      <c r="E183" s="24" t="s">
        <v>6</v>
      </c>
      <c r="F183" s="25" t="s">
        <v>6</v>
      </c>
      <c r="G183" s="25" t="s">
        <v>2988</v>
      </c>
      <c r="H183" s="25" t="s">
        <v>3418</v>
      </c>
      <c r="I183" s="25" t="s">
        <v>82</v>
      </c>
      <c r="J183" s="11">
        <v>4356</v>
      </c>
      <c r="K183" s="16">
        <v>88</v>
      </c>
    </row>
    <row r="184" spans="1:11" x14ac:dyDescent="0.25">
      <c r="A184" s="18">
        <v>42745</v>
      </c>
      <c r="B184" s="18" t="s">
        <v>3397</v>
      </c>
      <c r="C184" s="15">
        <v>500</v>
      </c>
      <c r="D184" s="24" t="s">
        <v>4</v>
      </c>
      <c r="E184" s="24" t="s">
        <v>6</v>
      </c>
      <c r="F184" s="25" t="s">
        <v>6</v>
      </c>
      <c r="G184" s="25" t="s">
        <v>2988</v>
      </c>
      <c r="H184" s="25" t="s">
        <v>3418</v>
      </c>
      <c r="I184" s="25" t="s">
        <v>82</v>
      </c>
      <c r="J184" s="11">
        <v>4357</v>
      </c>
      <c r="K184" s="16">
        <v>88</v>
      </c>
    </row>
    <row r="185" spans="1:11" x14ac:dyDescent="0.25">
      <c r="A185" s="18">
        <v>42745</v>
      </c>
      <c r="B185" s="18" t="s">
        <v>3397</v>
      </c>
      <c r="C185" s="15">
        <v>100</v>
      </c>
      <c r="D185" s="24" t="s">
        <v>4</v>
      </c>
      <c r="E185" s="24" t="s">
        <v>5</v>
      </c>
      <c r="F185" s="25" t="s">
        <v>2217</v>
      </c>
      <c r="G185" s="25" t="s">
        <v>2988</v>
      </c>
      <c r="H185" s="25" t="s">
        <v>3418</v>
      </c>
      <c r="I185" s="25" t="s">
        <v>82</v>
      </c>
      <c r="J185" s="11">
        <v>4358</v>
      </c>
      <c r="K185" s="16">
        <v>88</v>
      </c>
    </row>
    <row r="186" spans="1:11" x14ac:dyDescent="0.25">
      <c r="A186" s="18">
        <v>42745</v>
      </c>
      <c r="B186" s="18" t="s">
        <v>3397</v>
      </c>
      <c r="C186" s="15">
        <v>100</v>
      </c>
      <c r="D186" s="24" t="s">
        <v>4</v>
      </c>
      <c r="E186" s="24" t="s">
        <v>6</v>
      </c>
      <c r="F186" s="25" t="s">
        <v>6</v>
      </c>
      <c r="G186" s="25" t="s">
        <v>2988</v>
      </c>
      <c r="H186" s="25" t="s">
        <v>3418</v>
      </c>
      <c r="I186" s="25" t="s">
        <v>82</v>
      </c>
      <c r="J186" s="11">
        <v>4359</v>
      </c>
      <c r="K186" s="16">
        <v>88</v>
      </c>
    </row>
    <row r="187" spans="1:11" x14ac:dyDescent="0.25">
      <c r="A187" s="18">
        <v>42745</v>
      </c>
      <c r="B187" s="18" t="s">
        <v>3397</v>
      </c>
      <c r="C187" s="15">
        <v>1000</v>
      </c>
      <c r="D187" s="24" t="s">
        <v>4</v>
      </c>
      <c r="E187" s="24" t="s">
        <v>5</v>
      </c>
      <c r="F187" s="25" t="s">
        <v>2217</v>
      </c>
      <c r="G187" s="25" t="s">
        <v>2988</v>
      </c>
      <c r="H187" s="25" t="s">
        <v>3418</v>
      </c>
      <c r="I187" s="25" t="s">
        <v>82</v>
      </c>
      <c r="J187" s="11">
        <v>4360</v>
      </c>
      <c r="K187" s="16">
        <v>88</v>
      </c>
    </row>
    <row r="188" spans="1:11" x14ac:dyDescent="0.25">
      <c r="A188" s="18">
        <v>42745</v>
      </c>
      <c r="B188" s="18" t="s">
        <v>3397</v>
      </c>
      <c r="C188" s="15">
        <v>400</v>
      </c>
      <c r="D188" s="24" t="s">
        <v>4</v>
      </c>
      <c r="E188" s="24" t="s">
        <v>5</v>
      </c>
      <c r="F188" s="25" t="s">
        <v>2217</v>
      </c>
      <c r="G188" s="25" t="s">
        <v>2988</v>
      </c>
      <c r="H188" s="25" t="s">
        <v>3418</v>
      </c>
      <c r="I188" s="25" t="s">
        <v>82</v>
      </c>
      <c r="J188" s="11">
        <v>4362</v>
      </c>
      <c r="K188" s="16">
        <v>88</v>
      </c>
    </row>
    <row r="189" spans="1:11" x14ac:dyDescent="0.25">
      <c r="A189" s="18">
        <v>42745</v>
      </c>
      <c r="B189" s="18" t="s">
        <v>3397</v>
      </c>
      <c r="C189" s="15">
        <v>300</v>
      </c>
      <c r="D189" s="24" t="s">
        <v>4</v>
      </c>
      <c r="E189" s="24" t="s">
        <v>6</v>
      </c>
      <c r="F189" s="25" t="s">
        <v>6</v>
      </c>
      <c r="G189" s="25" t="s">
        <v>2988</v>
      </c>
      <c r="H189" s="25" t="s">
        <v>3418</v>
      </c>
      <c r="I189" s="25" t="s">
        <v>82</v>
      </c>
      <c r="J189" s="11">
        <v>4363</v>
      </c>
      <c r="K189" s="16">
        <v>88</v>
      </c>
    </row>
    <row r="190" spans="1:11" x14ac:dyDescent="0.25">
      <c r="A190" s="19">
        <v>42745</v>
      </c>
      <c r="B190" s="19" t="s">
        <v>3397</v>
      </c>
      <c r="C190" s="15">
        <v>500</v>
      </c>
      <c r="D190" s="24" t="s">
        <v>7</v>
      </c>
      <c r="E190" s="24" t="s">
        <v>8</v>
      </c>
      <c r="F190" s="25"/>
      <c r="G190" s="25" t="s">
        <v>3314</v>
      </c>
      <c r="H190" s="25" t="s">
        <v>3314</v>
      </c>
      <c r="I190" s="25"/>
      <c r="J190" s="10" t="s">
        <v>2984</v>
      </c>
      <c r="K190" s="16"/>
    </row>
    <row r="191" spans="1:11" x14ac:dyDescent="0.25">
      <c r="A191" s="19">
        <v>42745</v>
      </c>
      <c r="B191" s="19" t="s">
        <v>3397</v>
      </c>
      <c r="C191" s="15">
        <v>1560.5</v>
      </c>
      <c r="D191" s="24" t="s">
        <v>7</v>
      </c>
      <c r="E191" s="24" t="s">
        <v>8</v>
      </c>
      <c r="F191" s="25"/>
      <c r="G191" s="25" t="s">
        <v>3314</v>
      </c>
      <c r="H191" s="25" t="s">
        <v>3314</v>
      </c>
      <c r="I191" s="25"/>
      <c r="J191" s="10" t="s">
        <v>2984</v>
      </c>
      <c r="K191" s="16"/>
    </row>
    <row r="192" spans="1:11" x14ac:dyDescent="0.25">
      <c r="A192" s="19">
        <v>42745</v>
      </c>
      <c r="B192" s="19" t="s">
        <v>3397</v>
      </c>
      <c r="C192" s="15">
        <v>1000</v>
      </c>
      <c r="D192" s="24" t="s">
        <v>7</v>
      </c>
      <c r="E192" s="24" t="s">
        <v>8</v>
      </c>
      <c r="F192" s="25"/>
      <c r="G192" s="25" t="s">
        <v>3314</v>
      </c>
      <c r="H192" s="25" t="s">
        <v>3314</v>
      </c>
      <c r="I192" s="25"/>
      <c r="J192" s="10" t="s">
        <v>2984</v>
      </c>
      <c r="K192" s="16"/>
    </row>
    <row r="193" spans="1:11" x14ac:dyDescent="0.25">
      <c r="A193" s="19">
        <v>42745</v>
      </c>
      <c r="B193" s="19" t="s">
        <v>3397</v>
      </c>
      <c r="C193" s="15">
        <v>4000</v>
      </c>
      <c r="D193" s="24" t="s">
        <v>7</v>
      </c>
      <c r="E193" s="24" t="s">
        <v>8</v>
      </c>
      <c r="F193" s="25"/>
      <c r="G193" s="25" t="s">
        <v>3314</v>
      </c>
      <c r="H193" s="25" t="s">
        <v>3314</v>
      </c>
      <c r="I193" s="25"/>
      <c r="J193" s="10" t="s">
        <v>2984</v>
      </c>
      <c r="K193" s="16"/>
    </row>
    <row r="194" spans="1:11" x14ac:dyDescent="0.25">
      <c r="A194" s="18">
        <v>42746</v>
      </c>
      <c r="B194" s="18" t="s">
        <v>3397</v>
      </c>
      <c r="C194" s="15">
        <v>1000</v>
      </c>
      <c r="D194" s="24" t="s">
        <v>4</v>
      </c>
      <c r="E194" s="24" t="s">
        <v>6</v>
      </c>
      <c r="F194" s="25" t="s">
        <v>6</v>
      </c>
      <c r="G194" s="25" t="s">
        <v>2988</v>
      </c>
      <c r="H194" s="25" t="s">
        <v>3418</v>
      </c>
      <c r="I194" s="25" t="s">
        <v>82</v>
      </c>
      <c r="J194" s="11">
        <v>3836</v>
      </c>
      <c r="K194" s="16">
        <v>77</v>
      </c>
    </row>
    <row r="195" spans="1:11" x14ac:dyDescent="0.25">
      <c r="A195" s="18">
        <v>42746</v>
      </c>
      <c r="B195" s="18" t="s">
        <v>3397</v>
      </c>
      <c r="C195" s="15">
        <v>250</v>
      </c>
      <c r="D195" s="24" t="s">
        <v>4</v>
      </c>
      <c r="E195" s="24" t="s">
        <v>5</v>
      </c>
      <c r="F195" s="25" t="s">
        <v>2217</v>
      </c>
      <c r="G195" s="25" t="s">
        <v>2988</v>
      </c>
      <c r="H195" s="25" t="s">
        <v>3418</v>
      </c>
      <c r="I195" s="25" t="s">
        <v>82</v>
      </c>
      <c r="J195" s="11">
        <v>3883</v>
      </c>
      <c r="K195" s="16">
        <v>78</v>
      </c>
    </row>
    <row r="196" spans="1:11" x14ac:dyDescent="0.25">
      <c r="A196" s="18">
        <v>42746</v>
      </c>
      <c r="B196" s="18" t="s">
        <v>3397</v>
      </c>
      <c r="C196" s="15">
        <v>200</v>
      </c>
      <c r="D196" s="24" t="s">
        <v>4</v>
      </c>
      <c r="E196" s="24" t="s">
        <v>6</v>
      </c>
      <c r="F196" s="25" t="s">
        <v>6</v>
      </c>
      <c r="G196" s="25" t="s">
        <v>2988</v>
      </c>
      <c r="H196" s="25" t="s">
        <v>3418</v>
      </c>
      <c r="I196" s="25" t="s">
        <v>82</v>
      </c>
      <c r="J196" s="11">
        <v>4093</v>
      </c>
      <c r="K196" s="16">
        <v>82</v>
      </c>
    </row>
    <row r="197" spans="1:11" x14ac:dyDescent="0.25">
      <c r="A197" s="18">
        <v>42746</v>
      </c>
      <c r="B197" s="18" t="s">
        <v>3397</v>
      </c>
      <c r="C197" s="15">
        <v>38155</v>
      </c>
      <c r="D197" s="24" t="s">
        <v>4</v>
      </c>
      <c r="E197" s="24" t="s">
        <v>6</v>
      </c>
      <c r="F197" s="25" t="s">
        <v>6</v>
      </c>
      <c r="G197" s="25" t="s">
        <v>2988</v>
      </c>
      <c r="H197" s="25" t="s">
        <v>3418</v>
      </c>
      <c r="I197" s="25" t="s">
        <v>82</v>
      </c>
      <c r="J197" s="11">
        <v>4094</v>
      </c>
      <c r="K197" s="16">
        <v>82</v>
      </c>
    </row>
    <row r="198" spans="1:11" x14ac:dyDescent="0.25">
      <c r="A198" s="18">
        <v>42746</v>
      </c>
      <c r="B198" s="18" t="s">
        <v>3397</v>
      </c>
      <c r="C198" s="15">
        <v>20000</v>
      </c>
      <c r="D198" s="24" t="s">
        <v>4</v>
      </c>
      <c r="E198" s="24" t="s">
        <v>6</v>
      </c>
      <c r="F198" s="25" t="s">
        <v>6</v>
      </c>
      <c r="G198" s="25" t="s">
        <v>2988</v>
      </c>
      <c r="H198" s="25" t="s">
        <v>3418</v>
      </c>
      <c r="I198" s="25" t="s">
        <v>82</v>
      </c>
      <c r="J198" s="11">
        <v>4095</v>
      </c>
      <c r="K198" s="16">
        <v>82</v>
      </c>
    </row>
    <row r="199" spans="1:11" x14ac:dyDescent="0.25">
      <c r="A199" s="18">
        <v>42746</v>
      </c>
      <c r="B199" s="18" t="s">
        <v>3397</v>
      </c>
      <c r="C199" s="15">
        <v>500</v>
      </c>
      <c r="D199" s="24" t="s">
        <v>4</v>
      </c>
      <c r="E199" s="24" t="s">
        <v>6</v>
      </c>
      <c r="F199" s="25" t="s">
        <v>6</v>
      </c>
      <c r="G199" s="25" t="s">
        <v>2988</v>
      </c>
      <c r="H199" s="25" t="s">
        <v>3418</v>
      </c>
      <c r="I199" s="25" t="s">
        <v>82</v>
      </c>
      <c r="J199" s="11">
        <v>4179</v>
      </c>
      <c r="K199" s="16">
        <v>84</v>
      </c>
    </row>
    <row r="200" spans="1:11" x14ac:dyDescent="0.25">
      <c r="A200" s="18">
        <v>42746</v>
      </c>
      <c r="B200" s="18" t="s">
        <v>3397</v>
      </c>
      <c r="C200" s="15">
        <v>100</v>
      </c>
      <c r="D200" s="24" t="s">
        <v>4</v>
      </c>
      <c r="E200" s="24" t="s">
        <v>6</v>
      </c>
      <c r="F200" s="25" t="s">
        <v>6</v>
      </c>
      <c r="G200" s="25" t="s">
        <v>2988</v>
      </c>
      <c r="H200" s="25" t="s">
        <v>3418</v>
      </c>
      <c r="I200" s="25" t="s">
        <v>82</v>
      </c>
      <c r="J200" s="11">
        <v>4180</v>
      </c>
      <c r="K200" s="16">
        <v>84</v>
      </c>
    </row>
    <row r="201" spans="1:11" x14ac:dyDescent="0.25">
      <c r="A201" s="18">
        <v>42746</v>
      </c>
      <c r="B201" s="18" t="s">
        <v>3397</v>
      </c>
      <c r="C201" s="15">
        <v>400</v>
      </c>
      <c r="D201" s="24" t="s">
        <v>4</v>
      </c>
      <c r="E201" s="24" t="s">
        <v>6</v>
      </c>
      <c r="F201" s="25" t="s">
        <v>6</v>
      </c>
      <c r="G201" s="25" t="s">
        <v>2988</v>
      </c>
      <c r="H201" s="25" t="s">
        <v>3418</v>
      </c>
      <c r="I201" s="25" t="s">
        <v>82</v>
      </c>
      <c r="J201" s="11">
        <v>4181</v>
      </c>
      <c r="K201" s="16">
        <v>84</v>
      </c>
    </row>
    <row r="202" spans="1:11" x14ac:dyDescent="0.25">
      <c r="A202" s="19">
        <v>42746</v>
      </c>
      <c r="B202" s="19" t="s">
        <v>3397</v>
      </c>
      <c r="C202" s="15">
        <v>500</v>
      </c>
      <c r="D202" s="24" t="s">
        <v>7</v>
      </c>
      <c r="E202" s="24" t="s">
        <v>8</v>
      </c>
      <c r="F202" s="25"/>
      <c r="G202" s="25" t="s">
        <v>3314</v>
      </c>
      <c r="H202" s="25" t="s">
        <v>3314</v>
      </c>
      <c r="I202" s="25"/>
      <c r="J202" s="10" t="s">
        <v>2984</v>
      </c>
      <c r="K202" s="16"/>
    </row>
    <row r="203" spans="1:11" x14ac:dyDescent="0.25">
      <c r="A203" s="19">
        <v>42746</v>
      </c>
      <c r="B203" s="19" t="s">
        <v>3397</v>
      </c>
      <c r="C203" s="15">
        <v>10000</v>
      </c>
      <c r="D203" s="24" t="s">
        <v>7</v>
      </c>
      <c r="E203" s="24" t="s">
        <v>8</v>
      </c>
      <c r="F203" s="25"/>
      <c r="G203" s="25" t="s">
        <v>3314</v>
      </c>
      <c r="H203" s="25" t="s">
        <v>3314</v>
      </c>
      <c r="I203" s="25"/>
      <c r="J203" s="10" t="s">
        <v>2984</v>
      </c>
      <c r="K203" s="16"/>
    </row>
    <row r="204" spans="1:11" x14ac:dyDescent="0.25">
      <c r="A204" s="19">
        <v>42746</v>
      </c>
      <c r="B204" s="19" t="s">
        <v>3397</v>
      </c>
      <c r="C204" s="15">
        <v>400</v>
      </c>
      <c r="D204" s="24" t="s">
        <v>7</v>
      </c>
      <c r="E204" s="24" t="s">
        <v>8</v>
      </c>
      <c r="F204" s="25"/>
      <c r="G204" s="25" t="s">
        <v>3314</v>
      </c>
      <c r="H204" s="25" t="s">
        <v>3314</v>
      </c>
      <c r="I204" s="25"/>
      <c r="J204" s="10" t="s">
        <v>2984</v>
      </c>
      <c r="K204" s="16"/>
    </row>
    <row r="205" spans="1:11" x14ac:dyDescent="0.25">
      <c r="A205" s="18">
        <v>42747</v>
      </c>
      <c r="B205" s="18" t="s">
        <v>3397</v>
      </c>
      <c r="C205" s="15">
        <v>95</v>
      </c>
      <c r="D205" s="24" t="s">
        <v>4</v>
      </c>
      <c r="E205" s="24" t="s">
        <v>6</v>
      </c>
      <c r="F205" s="25" t="s">
        <v>6</v>
      </c>
      <c r="G205" s="25" t="s">
        <v>2988</v>
      </c>
      <c r="H205" s="25" t="s">
        <v>3418</v>
      </c>
      <c r="I205" s="25" t="s">
        <v>82</v>
      </c>
      <c r="J205" s="11">
        <v>3837</v>
      </c>
      <c r="K205" s="16">
        <v>77</v>
      </c>
    </row>
    <row r="206" spans="1:11" x14ac:dyDescent="0.25">
      <c r="A206" s="18">
        <v>42747</v>
      </c>
      <c r="B206" s="18" t="s">
        <v>3397</v>
      </c>
      <c r="C206" s="15">
        <v>400</v>
      </c>
      <c r="D206" s="24" t="s">
        <v>4</v>
      </c>
      <c r="E206" s="24" t="s">
        <v>5</v>
      </c>
      <c r="F206" s="25" t="s">
        <v>2217</v>
      </c>
      <c r="G206" s="25" t="s">
        <v>2988</v>
      </c>
      <c r="H206" s="25" t="s">
        <v>3418</v>
      </c>
      <c r="I206" s="25" t="s">
        <v>82</v>
      </c>
      <c r="J206" s="11">
        <v>3839</v>
      </c>
      <c r="K206" s="16">
        <v>77</v>
      </c>
    </row>
    <row r="207" spans="1:11" x14ac:dyDescent="0.25">
      <c r="A207" s="18">
        <v>42747</v>
      </c>
      <c r="B207" s="18" t="s">
        <v>3397</v>
      </c>
      <c r="C207" s="15">
        <v>500</v>
      </c>
      <c r="D207" s="24" t="s">
        <v>4</v>
      </c>
      <c r="E207" s="24" t="s">
        <v>6</v>
      </c>
      <c r="F207" s="25" t="s">
        <v>6</v>
      </c>
      <c r="G207" s="25" t="s">
        <v>2988</v>
      </c>
      <c r="H207" s="25" t="s">
        <v>3418</v>
      </c>
      <c r="I207" s="25" t="s">
        <v>82</v>
      </c>
      <c r="J207" s="11">
        <v>4120</v>
      </c>
      <c r="K207" s="16">
        <v>83</v>
      </c>
    </row>
    <row r="208" spans="1:11" x14ac:dyDescent="0.25">
      <c r="A208" s="18">
        <v>42747</v>
      </c>
      <c r="B208" s="18" t="s">
        <v>3397</v>
      </c>
      <c r="C208" s="15">
        <v>100</v>
      </c>
      <c r="D208" s="24" t="s">
        <v>4</v>
      </c>
      <c r="E208" s="24" t="s">
        <v>6</v>
      </c>
      <c r="F208" s="25" t="s">
        <v>6</v>
      </c>
      <c r="G208" s="25" t="s">
        <v>2988</v>
      </c>
      <c r="H208" s="25" t="s">
        <v>3418</v>
      </c>
      <c r="I208" s="25" t="s">
        <v>82</v>
      </c>
      <c r="J208" s="11">
        <v>4182</v>
      </c>
      <c r="K208" s="16">
        <v>84</v>
      </c>
    </row>
    <row r="209" spans="1:11" x14ac:dyDescent="0.25">
      <c r="A209" s="18">
        <v>42747</v>
      </c>
      <c r="B209" s="18" t="s">
        <v>3397</v>
      </c>
      <c r="C209" s="15">
        <v>75</v>
      </c>
      <c r="D209" s="24" t="s">
        <v>4</v>
      </c>
      <c r="E209" s="24" t="s">
        <v>6</v>
      </c>
      <c r="F209" s="25" t="s">
        <v>6</v>
      </c>
      <c r="G209" s="25" t="s">
        <v>2988</v>
      </c>
      <c r="H209" s="25" t="s">
        <v>3418</v>
      </c>
      <c r="I209" s="25" t="s">
        <v>82</v>
      </c>
      <c r="J209" s="11">
        <v>4309</v>
      </c>
      <c r="K209" s="16">
        <v>87</v>
      </c>
    </row>
    <row r="210" spans="1:11" x14ac:dyDescent="0.25">
      <c r="A210" s="18">
        <v>42747</v>
      </c>
      <c r="B210" s="18" t="s">
        <v>3397</v>
      </c>
      <c r="C210" s="15">
        <v>800</v>
      </c>
      <c r="D210" s="24" t="s">
        <v>4</v>
      </c>
      <c r="E210" s="24" t="s">
        <v>5</v>
      </c>
      <c r="F210" s="25" t="s">
        <v>2217</v>
      </c>
      <c r="G210" s="25" t="s">
        <v>2988</v>
      </c>
      <c r="H210" s="25" t="s">
        <v>3418</v>
      </c>
      <c r="I210" s="25" t="s">
        <v>82</v>
      </c>
      <c r="J210" s="11">
        <v>4364</v>
      </c>
      <c r="K210" s="16">
        <v>88</v>
      </c>
    </row>
    <row r="211" spans="1:11" x14ac:dyDescent="0.25">
      <c r="A211" s="18">
        <v>42747</v>
      </c>
      <c r="B211" s="18" t="s">
        <v>3397</v>
      </c>
      <c r="C211" s="15">
        <v>300</v>
      </c>
      <c r="D211" s="24" t="s">
        <v>4</v>
      </c>
      <c r="E211" s="24" t="s">
        <v>6</v>
      </c>
      <c r="F211" s="25" t="s">
        <v>6</v>
      </c>
      <c r="G211" s="25" t="s">
        <v>2988</v>
      </c>
      <c r="H211" s="25" t="s">
        <v>3418</v>
      </c>
      <c r="I211" s="25" t="s">
        <v>82</v>
      </c>
      <c r="J211" s="11">
        <v>4365</v>
      </c>
      <c r="K211" s="16">
        <v>88</v>
      </c>
    </row>
    <row r="212" spans="1:11" x14ac:dyDescent="0.25">
      <c r="A212" s="18">
        <v>42747</v>
      </c>
      <c r="B212" s="18" t="s">
        <v>3397</v>
      </c>
      <c r="C212" s="15">
        <v>4000</v>
      </c>
      <c r="D212" s="24" t="s">
        <v>4</v>
      </c>
      <c r="E212" s="24" t="s">
        <v>6</v>
      </c>
      <c r="F212" s="25" t="s">
        <v>6</v>
      </c>
      <c r="G212" s="25" t="s">
        <v>2988</v>
      </c>
      <c r="H212" s="25" t="s">
        <v>3418</v>
      </c>
      <c r="I212" s="25" t="s">
        <v>82</v>
      </c>
      <c r="J212" s="11">
        <v>4366</v>
      </c>
      <c r="K212" s="16">
        <v>88</v>
      </c>
    </row>
    <row r="213" spans="1:11" x14ac:dyDescent="0.25">
      <c r="A213" s="18">
        <v>42747</v>
      </c>
      <c r="B213" s="18" t="s">
        <v>3397</v>
      </c>
      <c r="C213" s="15">
        <v>500</v>
      </c>
      <c r="D213" s="24" t="s">
        <v>4</v>
      </c>
      <c r="E213" s="24" t="s">
        <v>5</v>
      </c>
      <c r="F213" s="25" t="s">
        <v>2217</v>
      </c>
      <c r="G213" s="25" t="s">
        <v>2988</v>
      </c>
      <c r="H213" s="25" t="s">
        <v>3418</v>
      </c>
      <c r="I213" s="25" t="s">
        <v>82</v>
      </c>
      <c r="J213" s="11">
        <v>4401</v>
      </c>
      <c r="K213" s="16">
        <v>89</v>
      </c>
    </row>
    <row r="214" spans="1:11" x14ac:dyDescent="0.25">
      <c r="A214" s="18">
        <v>42747</v>
      </c>
      <c r="B214" s="18" t="s">
        <v>3397</v>
      </c>
      <c r="C214" s="15">
        <v>1900</v>
      </c>
      <c r="D214" s="24" t="s">
        <v>4</v>
      </c>
      <c r="E214" s="24" t="s">
        <v>6</v>
      </c>
      <c r="F214" s="25" t="s">
        <v>6</v>
      </c>
      <c r="G214" s="25" t="s">
        <v>2988</v>
      </c>
      <c r="H214" s="25" t="s">
        <v>3418</v>
      </c>
      <c r="I214" s="25" t="s">
        <v>82</v>
      </c>
      <c r="J214" s="11">
        <v>4402</v>
      </c>
      <c r="K214" s="16">
        <v>89</v>
      </c>
    </row>
    <row r="215" spans="1:11" x14ac:dyDescent="0.25">
      <c r="A215" s="18">
        <v>42747</v>
      </c>
      <c r="B215" s="18" t="s">
        <v>3397</v>
      </c>
      <c r="C215" s="15">
        <v>1000</v>
      </c>
      <c r="D215" s="24" t="s">
        <v>4</v>
      </c>
      <c r="E215" s="24" t="s">
        <v>5</v>
      </c>
      <c r="F215" s="25" t="s">
        <v>2217</v>
      </c>
      <c r="G215" s="25" t="s">
        <v>2988</v>
      </c>
      <c r="H215" s="25" t="s">
        <v>3418</v>
      </c>
      <c r="I215" s="25" t="s">
        <v>82</v>
      </c>
      <c r="J215" s="11">
        <v>4403</v>
      </c>
      <c r="K215" s="16">
        <v>89</v>
      </c>
    </row>
    <row r="216" spans="1:11" x14ac:dyDescent="0.25">
      <c r="A216" s="18">
        <v>42747</v>
      </c>
      <c r="B216" s="18" t="s">
        <v>3397</v>
      </c>
      <c r="C216" s="15">
        <v>1200</v>
      </c>
      <c r="D216" s="24" t="s">
        <v>4</v>
      </c>
      <c r="E216" s="24" t="s">
        <v>6</v>
      </c>
      <c r="F216" s="25" t="s">
        <v>6</v>
      </c>
      <c r="G216" s="25" t="s">
        <v>2988</v>
      </c>
      <c r="H216" s="25" t="s">
        <v>3418</v>
      </c>
      <c r="I216" s="25" t="s">
        <v>82</v>
      </c>
      <c r="J216" s="11">
        <v>4404</v>
      </c>
      <c r="K216" s="16">
        <v>89</v>
      </c>
    </row>
    <row r="217" spans="1:11" x14ac:dyDescent="0.25">
      <c r="A217" s="18">
        <v>42747</v>
      </c>
      <c r="B217" s="18" t="s">
        <v>3397</v>
      </c>
      <c r="C217" s="15">
        <v>500</v>
      </c>
      <c r="D217" s="24" t="s">
        <v>4</v>
      </c>
      <c r="E217" s="24" t="s">
        <v>6</v>
      </c>
      <c r="F217" s="25" t="s">
        <v>6</v>
      </c>
      <c r="G217" s="25" t="s">
        <v>2988</v>
      </c>
      <c r="H217" s="25" t="s">
        <v>3418</v>
      </c>
      <c r="I217" s="25" t="s">
        <v>82</v>
      </c>
      <c r="J217" s="11">
        <v>4405</v>
      </c>
      <c r="K217" s="16">
        <v>89</v>
      </c>
    </row>
    <row r="218" spans="1:11" x14ac:dyDescent="0.25">
      <c r="A218" s="18">
        <v>42749</v>
      </c>
      <c r="B218" s="18" t="s">
        <v>3397</v>
      </c>
      <c r="C218" s="15">
        <v>200</v>
      </c>
      <c r="D218" s="24" t="s">
        <v>4</v>
      </c>
      <c r="E218" s="24" t="s">
        <v>6</v>
      </c>
      <c r="F218" s="25" t="s">
        <v>6</v>
      </c>
      <c r="G218" s="25" t="s">
        <v>2988</v>
      </c>
      <c r="H218" s="25" t="s">
        <v>3418</v>
      </c>
      <c r="I218" s="25" t="s">
        <v>82</v>
      </c>
      <c r="J218" s="11">
        <v>3884</v>
      </c>
      <c r="K218" s="16">
        <v>78</v>
      </c>
    </row>
    <row r="219" spans="1:11" x14ac:dyDescent="0.25">
      <c r="A219" s="18">
        <v>42749</v>
      </c>
      <c r="B219" s="18" t="s">
        <v>3397</v>
      </c>
      <c r="C219" s="15">
        <v>200</v>
      </c>
      <c r="D219" s="24" t="s">
        <v>4</v>
      </c>
      <c r="E219" s="24" t="s">
        <v>5</v>
      </c>
      <c r="F219" s="25" t="s">
        <v>2217</v>
      </c>
      <c r="G219" s="25" t="s">
        <v>2988</v>
      </c>
      <c r="H219" s="25" t="s">
        <v>3418</v>
      </c>
      <c r="I219" s="25" t="s">
        <v>82</v>
      </c>
      <c r="J219" s="11">
        <v>3885</v>
      </c>
      <c r="K219" s="16">
        <v>78</v>
      </c>
    </row>
    <row r="220" spans="1:11" x14ac:dyDescent="0.25">
      <c r="A220" s="18">
        <v>42749</v>
      </c>
      <c r="B220" s="18" t="s">
        <v>3397</v>
      </c>
      <c r="C220" s="15">
        <v>200</v>
      </c>
      <c r="D220" s="24" t="s">
        <v>4</v>
      </c>
      <c r="E220" s="24" t="s">
        <v>6</v>
      </c>
      <c r="F220" s="25" t="s">
        <v>6</v>
      </c>
      <c r="G220" s="25" t="s">
        <v>2988</v>
      </c>
      <c r="H220" s="25" t="s">
        <v>3418</v>
      </c>
      <c r="I220" s="25" t="s">
        <v>82</v>
      </c>
      <c r="J220" s="11">
        <v>3948</v>
      </c>
      <c r="K220" s="16">
        <v>79</v>
      </c>
    </row>
    <row r="221" spans="1:11" x14ac:dyDescent="0.25">
      <c r="A221" s="18">
        <v>42749</v>
      </c>
      <c r="B221" s="18" t="s">
        <v>3397</v>
      </c>
      <c r="C221" s="15">
        <v>300</v>
      </c>
      <c r="D221" s="24" t="s">
        <v>4</v>
      </c>
      <c r="E221" s="24" t="s">
        <v>6</v>
      </c>
      <c r="F221" s="25" t="s">
        <v>6</v>
      </c>
      <c r="G221" s="25" t="s">
        <v>2988</v>
      </c>
      <c r="H221" s="25" t="s">
        <v>3418</v>
      </c>
      <c r="I221" s="25" t="s">
        <v>82</v>
      </c>
      <c r="J221" s="11">
        <v>3949</v>
      </c>
      <c r="K221" s="16">
        <v>79</v>
      </c>
    </row>
    <row r="222" spans="1:11" x14ac:dyDescent="0.25">
      <c r="A222" s="18">
        <v>42749</v>
      </c>
      <c r="B222" s="18" t="s">
        <v>3397</v>
      </c>
      <c r="C222" s="15">
        <v>800</v>
      </c>
      <c r="D222" s="24" t="s">
        <v>4</v>
      </c>
      <c r="E222" s="24" t="s">
        <v>5</v>
      </c>
      <c r="F222" s="25" t="s">
        <v>2217</v>
      </c>
      <c r="G222" s="25" t="s">
        <v>2988</v>
      </c>
      <c r="H222" s="25" t="s">
        <v>3418</v>
      </c>
      <c r="I222" s="25" t="s">
        <v>82</v>
      </c>
      <c r="J222" s="11">
        <v>4096</v>
      </c>
      <c r="K222" s="16">
        <v>82</v>
      </c>
    </row>
    <row r="223" spans="1:11" x14ac:dyDescent="0.25">
      <c r="A223" s="18">
        <v>42749</v>
      </c>
      <c r="B223" s="18" t="s">
        <v>3397</v>
      </c>
      <c r="C223" s="15">
        <v>2000</v>
      </c>
      <c r="D223" s="24" t="s">
        <v>4</v>
      </c>
      <c r="E223" s="24" t="s">
        <v>5</v>
      </c>
      <c r="F223" s="25" t="s">
        <v>2217</v>
      </c>
      <c r="G223" s="25" t="s">
        <v>2988</v>
      </c>
      <c r="H223" s="25" t="s">
        <v>3418</v>
      </c>
      <c r="I223" s="25" t="s">
        <v>82</v>
      </c>
      <c r="J223" s="11">
        <v>4126</v>
      </c>
      <c r="K223" s="16">
        <v>83</v>
      </c>
    </row>
    <row r="224" spans="1:11" x14ac:dyDescent="0.25">
      <c r="A224" s="18">
        <v>42749</v>
      </c>
      <c r="B224" s="18" t="s">
        <v>3397</v>
      </c>
      <c r="C224" s="15">
        <v>200</v>
      </c>
      <c r="D224" s="24" t="s">
        <v>4</v>
      </c>
      <c r="E224" s="24" t="s">
        <v>6</v>
      </c>
      <c r="F224" s="25" t="s">
        <v>6</v>
      </c>
      <c r="G224" s="25" t="s">
        <v>2988</v>
      </c>
      <c r="H224" s="25" t="s">
        <v>3418</v>
      </c>
      <c r="I224" s="25" t="s">
        <v>82</v>
      </c>
      <c r="J224" s="11">
        <v>4310</v>
      </c>
      <c r="K224" s="16">
        <v>87</v>
      </c>
    </row>
    <row r="225" spans="1:11" x14ac:dyDescent="0.25">
      <c r="A225" s="18">
        <v>42749</v>
      </c>
      <c r="B225" s="18" t="s">
        <v>3397</v>
      </c>
      <c r="C225" s="15">
        <v>12350</v>
      </c>
      <c r="D225" s="24" t="s">
        <v>4</v>
      </c>
      <c r="E225" s="24" t="s">
        <v>6</v>
      </c>
      <c r="F225" s="25" t="s">
        <v>6</v>
      </c>
      <c r="G225" s="25" t="s">
        <v>2988</v>
      </c>
      <c r="H225" s="25" t="s">
        <v>3418</v>
      </c>
      <c r="I225" s="25" t="s">
        <v>82</v>
      </c>
      <c r="J225" s="11">
        <v>4312</v>
      </c>
      <c r="K225" s="16">
        <v>87</v>
      </c>
    </row>
    <row r="226" spans="1:11" x14ac:dyDescent="0.25">
      <c r="A226" s="18">
        <v>42749</v>
      </c>
      <c r="B226" s="18" t="s">
        <v>3397</v>
      </c>
      <c r="C226" s="15">
        <v>95</v>
      </c>
      <c r="D226" s="24" t="s">
        <v>4</v>
      </c>
      <c r="E226" s="24" t="s">
        <v>6</v>
      </c>
      <c r="F226" s="25" t="s">
        <v>6</v>
      </c>
      <c r="G226" s="25" t="s">
        <v>2988</v>
      </c>
      <c r="H226" s="25" t="s">
        <v>3418</v>
      </c>
      <c r="I226" s="25" t="s">
        <v>82</v>
      </c>
      <c r="J226" s="11">
        <v>4551</v>
      </c>
      <c r="K226" s="16">
        <v>92</v>
      </c>
    </row>
    <row r="227" spans="1:11" x14ac:dyDescent="0.25">
      <c r="A227" s="18">
        <v>42749</v>
      </c>
      <c r="B227" s="18" t="s">
        <v>3397</v>
      </c>
      <c r="C227" s="15">
        <v>95</v>
      </c>
      <c r="D227" s="24" t="s">
        <v>4</v>
      </c>
      <c r="E227" s="24" t="s">
        <v>6</v>
      </c>
      <c r="F227" s="25" t="s">
        <v>6</v>
      </c>
      <c r="G227" s="25" t="s">
        <v>2988</v>
      </c>
      <c r="H227" s="25" t="s">
        <v>3418</v>
      </c>
      <c r="I227" s="25" t="s">
        <v>82</v>
      </c>
      <c r="J227" s="11">
        <v>4552</v>
      </c>
      <c r="K227" s="16">
        <v>92</v>
      </c>
    </row>
    <row r="228" spans="1:11" x14ac:dyDescent="0.25">
      <c r="A228" s="18">
        <v>42749</v>
      </c>
      <c r="B228" s="18" t="s">
        <v>3397</v>
      </c>
      <c r="C228" s="15">
        <v>95</v>
      </c>
      <c r="D228" s="24" t="s">
        <v>4</v>
      </c>
      <c r="E228" s="24" t="s">
        <v>6</v>
      </c>
      <c r="F228" s="25" t="s">
        <v>6</v>
      </c>
      <c r="G228" s="25" t="s">
        <v>2988</v>
      </c>
      <c r="H228" s="25" t="s">
        <v>3418</v>
      </c>
      <c r="I228" s="25" t="s">
        <v>82</v>
      </c>
      <c r="J228" s="11">
        <v>4553</v>
      </c>
      <c r="K228" s="16">
        <v>92</v>
      </c>
    </row>
    <row r="229" spans="1:11" x14ac:dyDescent="0.25">
      <c r="A229" s="18">
        <v>42749</v>
      </c>
      <c r="B229" s="18" t="s">
        <v>3397</v>
      </c>
      <c r="C229" s="15">
        <v>95</v>
      </c>
      <c r="D229" s="24" t="s">
        <v>4</v>
      </c>
      <c r="E229" s="24" t="s">
        <v>6</v>
      </c>
      <c r="F229" s="25" t="s">
        <v>6</v>
      </c>
      <c r="G229" s="25" t="s">
        <v>2988</v>
      </c>
      <c r="H229" s="25" t="s">
        <v>3418</v>
      </c>
      <c r="I229" s="25" t="s">
        <v>82</v>
      </c>
      <c r="J229" s="11">
        <v>4554</v>
      </c>
      <c r="K229" s="16">
        <v>92</v>
      </c>
    </row>
    <row r="230" spans="1:11" x14ac:dyDescent="0.25">
      <c r="A230" s="18">
        <v>42750</v>
      </c>
      <c r="B230" s="18" t="s">
        <v>3397</v>
      </c>
      <c r="C230" s="15">
        <v>3000</v>
      </c>
      <c r="D230" s="24" t="s">
        <v>4</v>
      </c>
      <c r="E230" s="24" t="s">
        <v>6</v>
      </c>
      <c r="F230" s="25" t="s">
        <v>6</v>
      </c>
      <c r="G230" s="25" t="s">
        <v>2988</v>
      </c>
      <c r="H230" s="25" t="s">
        <v>3418</v>
      </c>
      <c r="I230" s="25" t="s">
        <v>82</v>
      </c>
      <c r="J230" s="11">
        <v>3841</v>
      </c>
      <c r="K230" s="16">
        <v>77</v>
      </c>
    </row>
    <row r="231" spans="1:11" x14ac:dyDescent="0.25">
      <c r="A231" s="18">
        <v>42750</v>
      </c>
      <c r="B231" s="18" t="s">
        <v>3397</v>
      </c>
      <c r="C231" s="15">
        <v>2600</v>
      </c>
      <c r="D231" s="24" t="s">
        <v>4</v>
      </c>
      <c r="E231" s="24" t="s">
        <v>6</v>
      </c>
      <c r="F231" s="25" t="s">
        <v>6</v>
      </c>
      <c r="G231" s="25" t="s">
        <v>2988</v>
      </c>
      <c r="H231" s="25" t="s">
        <v>3418</v>
      </c>
      <c r="I231" s="25" t="s">
        <v>82</v>
      </c>
      <c r="J231" s="11">
        <v>3842</v>
      </c>
      <c r="K231" s="16">
        <v>77</v>
      </c>
    </row>
    <row r="232" spans="1:11" x14ac:dyDescent="0.25">
      <c r="A232" s="18">
        <v>42750</v>
      </c>
      <c r="B232" s="18" t="s">
        <v>3397</v>
      </c>
      <c r="C232" s="15">
        <v>100</v>
      </c>
      <c r="D232" s="24" t="s">
        <v>4</v>
      </c>
      <c r="E232" s="24" t="s">
        <v>6</v>
      </c>
      <c r="F232" s="25" t="s">
        <v>6</v>
      </c>
      <c r="G232" s="25" t="s">
        <v>2988</v>
      </c>
      <c r="H232" s="25" t="s">
        <v>3418</v>
      </c>
      <c r="I232" s="25" t="s">
        <v>82</v>
      </c>
      <c r="J232" s="11">
        <v>4097</v>
      </c>
      <c r="K232" s="16">
        <v>82</v>
      </c>
    </row>
    <row r="233" spans="1:11" x14ac:dyDescent="0.25">
      <c r="A233" s="18">
        <v>42750</v>
      </c>
      <c r="B233" s="18" t="s">
        <v>3397</v>
      </c>
      <c r="C233" s="15">
        <v>3000</v>
      </c>
      <c r="D233" s="24" t="s">
        <v>4</v>
      </c>
      <c r="E233" s="24" t="s">
        <v>6</v>
      </c>
      <c r="F233" s="25" t="s">
        <v>6</v>
      </c>
      <c r="G233" s="25" t="s">
        <v>2988</v>
      </c>
      <c r="H233" s="25" t="s">
        <v>3418</v>
      </c>
      <c r="I233" s="25" t="s">
        <v>82</v>
      </c>
      <c r="J233" s="11">
        <v>4098</v>
      </c>
      <c r="K233" s="16">
        <v>82</v>
      </c>
    </row>
    <row r="234" spans="1:11" x14ac:dyDescent="0.25">
      <c r="A234" s="18">
        <v>42750</v>
      </c>
      <c r="B234" s="18" t="s">
        <v>3397</v>
      </c>
      <c r="C234" s="15">
        <v>1000</v>
      </c>
      <c r="D234" s="24" t="s">
        <v>4</v>
      </c>
      <c r="E234" s="24" t="s">
        <v>6</v>
      </c>
      <c r="F234" s="25" t="s">
        <v>6</v>
      </c>
      <c r="G234" s="25" t="s">
        <v>2988</v>
      </c>
      <c r="H234" s="25" t="s">
        <v>3418</v>
      </c>
      <c r="I234" s="25" t="s">
        <v>82</v>
      </c>
      <c r="J234" s="11">
        <v>4099</v>
      </c>
      <c r="K234" s="16">
        <v>82</v>
      </c>
    </row>
    <row r="235" spans="1:11" x14ac:dyDescent="0.25">
      <c r="A235" s="18">
        <v>42750</v>
      </c>
      <c r="B235" s="18" t="s">
        <v>3397</v>
      </c>
      <c r="C235" s="15">
        <v>1000</v>
      </c>
      <c r="D235" s="24" t="s">
        <v>4</v>
      </c>
      <c r="E235" s="24" t="s">
        <v>5</v>
      </c>
      <c r="F235" s="25" t="s">
        <v>2217</v>
      </c>
      <c r="G235" s="25" t="s">
        <v>2988</v>
      </c>
      <c r="H235" s="25" t="s">
        <v>3418</v>
      </c>
      <c r="I235" s="25" t="s">
        <v>82</v>
      </c>
      <c r="J235" s="11">
        <v>4100</v>
      </c>
      <c r="K235" s="16">
        <v>82</v>
      </c>
    </row>
    <row r="236" spans="1:11" x14ac:dyDescent="0.25">
      <c r="A236" s="18">
        <v>42750</v>
      </c>
      <c r="B236" s="18" t="s">
        <v>3397</v>
      </c>
      <c r="C236" s="15">
        <v>150</v>
      </c>
      <c r="D236" s="24" t="s">
        <v>4</v>
      </c>
      <c r="E236" s="24" t="s">
        <v>6</v>
      </c>
      <c r="F236" s="25" t="s">
        <v>6</v>
      </c>
      <c r="G236" s="25" t="s">
        <v>2988</v>
      </c>
      <c r="H236" s="25" t="s">
        <v>3418</v>
      </c>
      <c r="I236" s="25" t="s">
        <v>82</v>
      </c>
      <c r="J236" s="11">
        <v>4127</v>
      </c>
      <c r="K236" s="16">
        <v>83</v>
      </c>
    </row>
    <row r="237" spans="1:11" x14ac:dyDescent="0.25">
      <c r="A237" s="18">
        <v>42750</v>
      </c>
      <c r="B237" s="18" t="s">
        <v>3397</v>
      </c>
      <c r="C237" s="15">
        <v>300</v>
      </c>
      <c r="D237" s="24" t="s">
        <v>4</v>
      </c>
      <c r="E237" s="24" t="s">
        <v>5</v>
      </c>
      <c r="F237" s="25" t="s">
        <v>2217</v>
      </c>
      <c r="G237" s="25" t="s">
        <v>2988</v>
      </c>
      <c r="H237" s="25" t="s">
        <v>3418</v>
      </c>
      <c r="I237" s="25" t="s">
        <v>82</v>
      </c>
      <c r="J237" s="11">
        <v>4183</v>
      </c>
      <c r="K237" s="16">
        <v>84</v>
      </c>
    </row>
    <row r="238" spans="1:11" x14ac:dyDescent="0.25">
      <c r="A238" s="18">
        <v>42750</v>
      </c>
      <c r="B238" s="18" t="s">
        <v>3397</v>
      </c>
      <c r="C238" s="15">
        <v>300</v>
      </c>
      <c r="D238" s="24" t="s">
        <v>4</v>
      </c>
      <c r="E238" s="24" t="s">
        <v>6</v>
      </c>
      <c r="F238" s="25" t="s">
        <v>6</v>
      </c>
      <c r="G238" s="25" t="s">
        <v>2988</v>
      </c>
      <c r="H238" s="25" t="s">
        <v>3418</v>
      </c>
      <c r="I238" s="25" t="s">
        <v>82</v>
      </c>
      <c r="J238" s="11">
        <v>4201</v>
      </c>
      <c r="K238" s="16">
        <v>85</v>
      </c>
    </row>
    <row r="239" spans="1:11" x14ac:dyDescent="0.25">
      <c r="A239" s="18">
        <v>42750</v>
      </c>
      <c r="B239" s="18" t="s">
        <v>3397</v>
      </c>
      <c r="C239" s="15">
        <v>50</v>
      </c>
      <c r="D239" s="24" t="s">
        <v>4</v>
      </c>
      <c r="E239" s="24" t="s">
        <v>6</v>
      </c>
      <c r="F239" s="25" t="s">
        <v>6</v>
      </c>
      <c r="G239" s="25" t="s">
        <v>2988</v>
      </c>
      <c r="H239" s="25" t="s">
        <v>3418</v>
      </c>
      <c r="I239" s="25" t="s">
        <v>82</v>
      </c>
      <c r="J239" s="11">
        <v>4406</v>
      </c>
      <c r="K239" s="16">
        <v>89</v>
      </c>
    </row>
    <row r="240" spans="1:11" x14ac:dyDescent="0.25">
      <c r="A240" s="18">
        <v>42750</v>
      </c>
      <c r="B240" s="18" t="s">
        <v>3397</v>
      </c>
      <c r="C240" s="15">
        <v>200</v>
      </c>
      <c r="D240" s="24" t="s">
        <v>4</v>
      </c>
      <c r="E240" s="24" t="s">
        <v>6</v>
      </c>
      <c r="F240" s="25" t="s">
        <v>6</v>
      </c>
      <c r="G240" s="25" t="s">
        <v>2988</v>
      </c>
      <c r="H240" s="25" t="s">
        <v>3418</v>
      </c>
      <c r="I240" s="25" t="s">
        <v>82</v>
      </c>
      <c r="J240" s="11">
        <v>4407</v>
      </c>
      <c r="K240" s="16">
        <v>89</v>
      </c>
    </row>
    <row r="241" spans="1:11" x14ac:dyDescent="0.25">
      <c r="A241" s="18">
        <v>42750</v>
      </c>
      <c r="B241" s="18" t="s">
        <v>3397</v>
      </c>
      <c r="C241" s="15">
        <v>200</v>
      </c>
      <c r="D241" s="24" t="s">
        <v>4</v>
      </c>
      <c r="E241" s="24" t="s">
        <v>6</v>
      </c>
      <c r="F241" s="25" t="s">
        <v>6</v>
      </c>
      <c r="G241" s="25" t="s">
        <v>2988</v>
      </c>
      <c r="H241" s="25" t="s">
        <v>3418</v>
      </c>
      <c r="I241" s="25" t="s">
        <v>82</v>
      </c>
      <c r="J241" s="11">
        <v>4408</v>
      </c>
      <c r="K241" s="16">
        <v>89</v>
      </c>
    </row>
    <row r="242" spans="1:11" x14ac:dyDescent="0.25">
      <c r="A242" s="19">
        <v>42750</v>
      </c>
      <c r="B242" s="19" t="s">
        <v>3397</v>
      </c>
      <c r="C242" s="15">
        <v>2200</v>
      </c>
      <c r="D242" s="24" t="s">
        <v>7</v>
      </c>
      <c r="E242" s="24" t="s">
        <v>8</v>
      </c>
      <c r="F242" s="25"/>
      <c r="G242" s="25" t="s">
        <v>3314</v>
      </c>
      <c r="H242" s="25" t="s">
        <v>3314</v>
      </c>
      <c r="I242" s="25"/>
      <c r="J242" s="10" t="s">
        <v>2984</v>
      </c>
      <c r="K242" s="16"/>
    </row>
    <row r="243" spans="1:11" x14ac:dyDescent="0.25">
      <c r="A243" s="19">
        <v>42750</v>
      </c>
      <c r="B243" s="19" t="s">
        <v>3397</v>
      </c>
      <c r="C243" s="15">
        <v>1000</v>
      </c>
      <c r="D243" s="24" t="s">
        <v>7</v>
      </c>
      <c r="E243" s="24" t="s">
        <v>8</v>
      </c>
      <c r="F243" s="25"/>
      <c r="G243" s="25" t="s">
        <v>3314</v>
      </c>
      <c r="H243" s="25" t="s">
        <v>3314</v>
      </c>
      <c r="I243" s="25"/>
      <c r="J243" s="10" t="s">
        <v>2984</v>
      </c>
      <c r="K243" s="16"/>
    </row>
    <row r="244" spans="1:11" x14ac:dyDescent="0.25">
      <c r="A244" s="19">
        <v>42750</v>
      </c>
      <c r="B244" s="19" t="s">
        <v>3397</v>
      </c>
      <c r="C244" s="15">
        <v>3000</v>
      </c>
      <c r="D244" s="24" t="s">
        <v>7</v>
      </c>
      <c r="E244" s="24" t="s">
        <v>8</v>
      </c>
      <c r="F244" s="25"/>
      <c r="G244" s="25" t="s">
        <v>3314</v>
      </c>
      <c r="H244" s="25" t="s">
        <v>3314</v>
      </c>
      <c r="I244" s="25"/>
      <c r="J244" s="10" t="s">
        <v>2984</v>
      </c>
      <c r="K244" s="16"/>
    </row>
    <row r="245" spans="1:11" x14ac:dyDescent="0.25">
      <c r="A245" s="18">
        <v>42751</v>
      </c>
      <c r="B245" s="18" t="s">
        <v>3397</v>
      </c>
      <c r="C245" s="15">
        <v>1000</v>
      </c>
      <c r="D245" s="24" t="s">
        <v>4</v>
      </c>
      <c r="E245" s="24" t="s">
        <v>6</v>
      </c>
      <c r="F245" s="25" t="s">
        <v>6</v>
      </c>
      <c r="G245" s="25" t="s">
        <v>2988</v>
      </c>
      <c r="H245" s="25" t="s">
        <v>3418</v>
      </c>
      <c r="I245" s="25" t="s">
        <v>82</v>
      </c>
      <c r="J245" s="11">
        <v>3997</v>
      </c>
      <c r="K245" s="16">
        <v>80</v>
      </c>
    </row>
    <row r="246" spans="1:11" x14ac:dyDescent="0.25">
      <c r="A246" s="18">
        <v>42751</v>
      </c>
      <c r="B246" s="18" t="s">
        <v>3397</v>
      </c>
      <c r="C246" s="15">
        <v>200</v>
      </c>
      <c r="D246" s="24" t="s">
        <v>4</v>
      </c>
      <c r="E246" s="24" t="s">
        <v>6</v>
      </c>
      <c r="F246" s="25" t="s">
        <v>6</v>
      </c>
      <c r="G246" s="25" t="s">
        <v>2988</v>
      </c>
      <c r="H246" s="25" t="s">
        <v>3418</v>
      </c>
      <c r="I246" s="25" t="s">
        <v>82</v>
      </c>
      <c r="J246" s="11">
        <v>4131</v>
      </c>
      <c r="K246" s="16">
        <v>83</v>
      </c>
    </row>
    <row r="247" spans="1:11" x14ac:dyDescent="0.25">
      <c r="A247" s="18">
        <v>42751</v>
      </c>
      <c r="B247" s="18" t="s">
        <v>3397</v>
      </c>
      <c r="C247" s="15">
        <v>1000</v>
      </c>
      <c r="D247" s="24" t="s">
        <v>4</v>
      </c>
      <c r="E247" s="24" t="s">
        <v>6</v>
      </c>
      <c r="F247" s="25" t="s">
        <v>6</v>
      </c>
      <c r="G247" s="25" t="s">
        <v>2988</v>
      </c>
      <c r="H247" s="25" t="s">
        <v>3418</v>
      </c>
      <c r="I247" s="25" t="s">
        <v>82</v>
      </c>
      <c r="J247" s="11">
        <v>4132</v>
      </c>
      <c r="K247" s="16">
        <v>83</v>
      </c>
    </row>
    <row r="248" spans="1:11" x14ac:dyDescent="0.25">
      <c r="A248" s="18">
        <v>42751</v>
      </c>
      <c r="B248" s="18" t="s">
        <v>3397</v>
      </c>
      <c r="C248" s="15">
        <v>300</v>
      </c>
      <c r="D248" s="24" t="s">
        <v>4</v>
      </c>
      <c r="E248" s="24" t="s">
        <v>5</v>
      </c>
      <c r="F248" s="25" t="s">
        <v>2217</v>
      </c>
      <c r="G248" s="25" t="s">
        <v>2988</v>
      </c>
      <c r="H248" s="25" t="s">
        <v>3418</v>
      </c>
      <c r="I248" s="25" t="s">
        <v>82</v>
      </c>
      <c r="J248" s="11">
        <v>4367</v>
      </c>
      <c r="K248" s="16">
        <v>88</v>
      </c>
    </row>
    <row r="249" spans="1:11" x14ac:dyDescent="0.25">
      <c r="A249" s="18">
        <v>42751</v>
      </c>
      <c r="B249" s="18" t="s">
        <v>3397</v>
      </c>
      <c r="C249" s="15">
        <v>1000</v>
      </c>
      <c r="D249" s="24" t="s">
        <v>4</v>
      </c>
      <c r="E249" s="24" t="s">
        <v>5</v>
      </c>
      <c r="F249" s="25" t="s">
        <v>2217</v>
      </c>
      <c r="G249" s="25" t="s">
        <v>2988</v>
      </c>
      <c r="H249" s="25" t="s">
        <v>3418</v>
      </c>
      <c r="I249" s="25" t="s">
        <v>82</v>
      </c>
      <c r="J249" s="11">
        <v>4368</v>
      </c>
      <c r="K249" s="16">
        <v>88</v>
      </c>
    </row>
    <row r="250" spans="1:11" x14ac:dyDescent="0.25">
      <c r="A250" s="18">
        <v>42751</v>
      </c>
      <c r="B250" s="18" t="s">
        <v>3397</v>
      </c>
      <c r="C250" s="15">
        <v>100</v>
      </c>
      <c r="D250" s="24" t="s">
        <v>4</v>
      </c>
      <c r="E250" s="24" t="s">
        <v>5</v>
      </c>
      <c r="F250" s="25" t="s">
        <v>2217</v>
      </c>
      <c r="G250" s="25" t="s">
        <v>2988</v>
      </c>
      <c r="H250" s="25" t="s">
        <v>3418</v>
      </c>
      <c r="I250" s="25" t="s">
        <v>82</v>
      </c>
      <c r="J250" s="11">
        <v>4369</v>
      </c>
      <c r="K250" s="16">
        <v>88</v>
      </c>
    </row>
    <row r="251" spans="1:11" x14ac:dyDescent="0.25">
      <c r="A251" s="18">
        <v>42751</v>
      </c>
      <c r="B251" s="18" t="s">
        <v>3397</v>
      </c>
      <c r="C251" s="15">
        <v>500</v>
      </c>
      <c r="D251" s="24" t="s">
        <v>4</v>
      </c>
      <c r="E251" s="24" t="s">
        <v>6</v>
      </c>
      <c r="F251" s="25" t="s">
        <v>6</v>
      </c>
      <c r="G251" s="25" t="s">
        <v>2988</v>
      </c>
      <c r="H251" s="25" t="s">
        <v>3418</v>
      </c>
      <c r="I251" s="25" t="s">
        <v>82</v>
      </c>
      <c r="J251" s="11">
        <v>4409</v>
      </c>
      <c r="K251" s="16">
        <v>89</v>
      </c>
    </row>
    <row r="252" spans="1:11" x14ac:dyDescent="0.25">
      <c r="A252" s="18">
        <v>42751</v>
      </c>
      <c r="B252" s="18" t="s">
        <v>3397</v>
      </c>
      <c r="C252" s="15">
        <v>500</v>
      </c>
      <c r="D252" s="24" t="s">
        <v>4</v>
      </c>
      <c r="E252" s="24" t="s">
        <v>6</v>
      </c>
      <c r="F252" s="25" t="s">
        <v>6</v>
      </c>
      <c r="G252" s="25" t="s">
        <v>2988</v>
      </c>
      <c r="H252" s="25" t="s">
        <v>3418</v>
      </c>
      <c r="I252" s="25" t="s">
        <v>82</v>
      </c>
      <c r="J252" s="11">
        <v>4651</v>
      </c>
      <c r="K252" s="16">
        <v>94</v>
      </c>
    </row>
    <row r="253" spans="1:11" x14ac:dyDescent="0.25">
      <c r="A253" s="18">
        <v>42751</v>
      </c>
      <c r="B253" s="18" t="s">
        <v>3397</v>
      </c>
      <c r="C253" s="15">
        <v>200</v>
      </c>
      <c r="D253" s="24" t="s">
        <v>4</v>
      </c>
      <c r="E253" s="24" t="s">
        <v>6</v>
      </c>
      <c r="F253" s="25" t="s">
        <v>6</v>
      </c>
      <c r="G253" s="25" t="s">
        <v>2988</v>
      </c>
      <c r="H253" s="25" t="s">
        <v>3418</v>
      </c>
      <c r="I253" s="25" t="s">
        <v>82</v>
      </c>
      <c r="J253" s="11">
        <v>4652</v>
      </c>
      <c r="K253" s="16">
        <v>94</v>
      </c>
    </row>
    <row r="254" spans="1:11" x14ac:dyDescent="0.25">
      <c r="A254" s="19">
        <v>42751</v>
      </c>
      <c r="B254" s="19" t="s">
        <v>3397</v>
      </c>
      <c r="C254" s="15">
        <v>500</v>
      </c>
      <c r="D254" s="24" t="s">
        <v>7</v>
      </c>
      <c r="E254" s="24" t="s">
        <v>8</v>
      </c>
      <c r="F254" s="25"/>
      <c r="G254" s="25" t="s">
        <v>3314</v>
      </c>
      <c r="H254" s="25" t="s">
        <v>3314</v>
      </c>
      <c r="I254" s="25"/>
      <c r="J254" s="10" t="s">
        <v>2984</v>
      </c>
      <c r="K254" s="16"/>
    </row>
    <row r="255" spans="1:11" x14ac:dyDescent="0.25">
      <c r="A255" s="19">
        <v>42751</v>
      </c>
      <c r="B255" s="19" t="s">
        <v>3397</v>
      </c>
      <c r="C255" s="15">
        <v>1850</v>
      </c>
      <c r="D255" s="24" t="s">
        <v>7</v>
      </c>
      <c r="E255" s="24" t="s">
        <v>8</v>
      </c>
      <c r="F255" s="25"/>
      <c r="G255" s="25" t="s">
        <v>3314</v>
      </c>
      <c r="H255" s="25" t="s">
        <v>3314</v>
      </c>
      <c r="I255" s="25"/>
      <c r="J255" s="10" t="s">
        <v>2984</v>
      </c>
      <c r="K255" s="16"/>
    </row>
    <row r="256" spans="1:11" x14ac:dyDescent="0.25">
      <c r="A256" s="18">
        <v>42752</v>
      </c>
      <c r="B256" s="18" t="s">
        <v>3397</v>
      </c>
      <c r="C256" s="15">
        <v>500</v>
      </c>
      <c r="D256" s="24" t="s">
        <v>4</v>
      </c>
      <c r="E256" s="24" t="s">
        <v>6</v>
      </c>
      <c r="F256" s="25" t="s">
        <v>6</v>
      </c>
      <c r="G256" s="25" t="s">
        <v>2988</v>
      </c>
      <c r="H256" s="25" t="s">
        <v>3418</v>
      </c>
      <c r="I256" s="25" t="s">
        <v>82</v>
      </c>
      <c r="J256" s="11">
        <v>4128</v>
      </c>
      <c r="K256" s="16">
        <v>83</v>
      </c>
    </row>
    <row r="257" spans="1:11" x14ac:dyDescent="0.25">
      <c r="A257" s="18">
        <v>42752</v>
      </c>
      <c r="B257" s="18" t="s">
        <v>3397</v>
      </c>
      <c r="C257" s="15">
        <v>4000</v>
      </c>
      <c r="D257" s="24" t="s">
        <v>4</v>
      </c>
      <c r="E257" s="24" t="s">
        <v>6</v>
      </c>
      <c r="F257" s="25" t="s">
        <v>6</v>
      </c>
      <c r="G257" s="25" t="s">
        <v>2988</v>
      </c>
      <c r="H257" s="25" t="s">
        <v>3418</v>
      </c>
      <c r="I257" s="25" t="s">
        <v>82</v>
      </c>
      <c r="J257" s="11">
        <v>4129</v>
      </c>
      <c r="K257" s="16">
        <v>83</v>
      </c>
    </row>
    <row r="258" spans="1:11" x14ac:dyDescent="0.25">
      <c r="A258" s="18">
        <v>42752</v>
      </c>
      <c r="B258" s="18" t="s">
        <v>3397</v>
      </c>
      <c r="C258" s="15">
        <v>2500</v>
      </c>
      <c r="D258" s="24" t="s">
        <v>4</v>
      </c>
      <c r="E258" s="24" t="s">
        <v>6</v>
      </c>
      <c r="F258" s="25" t="s">
        <v>6</v>
      </c>
      <c r="G258" s="25" t="s">
        <v>2988</v>
      </c>
      <c r="H258" s="25" t="s">
        <v>3418</v>
      </c>
      <c r="I258" s="25" t="s">
        <v>82</v>
      </c>
      <c r="J258" s="11">
        <v>4130</v>
      </c>
      <c r="K258" s="16">
        <v>83</v>
      </c>
    </row>
    <row r="259" spans="1:11" x14ac:dyDescent="0.25">
      <c r="A259" s="18">
        <v>42752</v>
      </c>
      <c r="B259" s="18" t="s">
        <v>3397</v>
      </c>
      <c r="C259" s="15">
        <v>1000</v>
      </c>
      <c r="D259" s="24" t="s">
        <v>4</v>
      </c>
      <c r="E259" s="24" t="s">
        <v>6</v>
      </c>
      <c r="F259" s="25" t="s">
        <v>6</v>
      </c>
      <c r="G259" s="25" t="s">
        <v>2988</v>
      </c>
      <c r="H259" s="25" t="s">
        <v>3418</v>
      </c>
      <c r="I259" s="25" t="s">
        <v>82</v>
      </c>
      <c r="J259" s="11">
        <v>4184</v>
      </c>
      <c r="K259" s="16">
        <v>84</v>
      </c>
    </row>
    <row r="260" spans="1:11" x14ac:dyDescent="0.25">
      <c r="A260" s="18">
        <v>42752</v>
      </c>
      <c r="B260" s="18" t="s">
        <v>3397</v>
      </c>
      <c r="C260" s="15">
        <v>5000</v>
      </c>
      <c r="D260" s="24" t="s">
        <v>4</v>
      </c>
      <c r="E260" s="24" t="s">
        <v>6</v>
      </c>
      <c r="F260" s="25" t="s">
        <v>6</v>
      </c>
      <c r="G260" s="25" t="s">
        <v>2988</v>
      </c>
      <c r="H260" s="25" t="s">
        <v>3418</v>
      </c>
      <c r="I260" s="25" t="s">
        <v>82</v>
      </c>
      <c r="J260" s="11">
        <v>4202</v>
      </c>
      <c r="K260" s="16">
        <v>85</v>
      </c>
    </row>
    <row r="261" spans="1:11" x14ac:dyDescent="0.25">
      <c r="A261" s="18">
        <v>42752</v>
      </c>
      <c r="B261" s="18" t="s">
        <v>3397</v>
      </c>
      <c r="C261" s="15">
        <v>5000</v>
      </c>
      <c r="D261" s="24" t="s">
        <v>4</v>
      </c>
      <c r="E261" s="24" t="s">
        <v>6</v>
      </c>
      <c r="F261" s="25" t="s">
        <v>6</v>
      </c>
      <c r="G261" s="25" t="s">
        <v>2988</v>
      </c>
      <c r="H261" s="25" t="s">
        <v>3418</v>
      </c>
      <c r="I261" s="25" t="s">
        <v>82</v>
      </c>
      <c r="J261" s="11">
        <v>4203</v>
      </c>
      <c r="K261" s="16">
        <v>85</v>
      </c>
    </row>
    <row r="262" spans="1:11" x14ac:dyDescent="0.25">
      <c r="A262" s="18">
        <v>42752</v>
      </c>
      <c r="B262" s="18" t="s">
        <v>3397</v>
      </c>
      <c r="C262" s="15">
        <v>1400</v>
      </c>
      <c r="D262" s="24" t="s">
        <v>4</v>
      </c>
      <c r="E262" s="24" t="s">
        <v>6</v>
      </c>
      <c r="F262" s="25" t="s">
        <v>6</v>
      </c>
      <c r="G262" s="25" t="s">
        <v>2988</v>
      </c>
      <c r="H262" s="25" t="s">
        <v>3418</v>
      </c>
      <c r="I262" s="25" t="s">
        <v>82</v>
      </c>
      <c r="J262" s="11">
        <v>4370</v>
      </c>
      <c r="K262" s="16">
        <v>88</v>
      </c>
    </row>
    <row r="263" spans="1:11" x14ac:dyDescent="0.25">
      <c r="A263" s="18">
        <v>42752</v>
      </c>
      <c r="B263" s="18" t="s">
        <v>3397</v>
      </c>
      <c r="C263" s="15">
        <v>385</v>
      </c>
      <c r="D263" s="24" t="s">
        <v>4</v>
      </c>
      <c r="E263" s="24" t="s">
        <v>5</v>
      </c>
      <c r="F263" s="25" t="s">
        <v>2217</v>
      </c>
      <c r="G263" s="25" t="s">
        <v>2988</v>
      </c>
      <c r="H263" s="25" t="s">
        <v>3418</v>
      </c>
      <c r="I263" s="25" t="s">
        <v>82</v>
      </c>
      <c r="J263" s="11">
        <v>4371</v>
      </c>
      <c r="K263" s="16">
        <v>88</v>
      </c>
    </row>
    <row r="264" spans="1:11" x14ac:dyDescent="0.25">
      <c r="A264" s="18">
        <v>42752</v>
      </c>
      <c r="B264" s="18" t="s">
        <v>3397</v>
      </c>
      <c r="C264" s="15">
        <v>750</v>
      </c>
      <c r="D264" s="24" t="s">
        <v>4</v>
      </c>
      <c r="E264" s="24" t="s">
        <v>6</v>
      </c>
      <c r="F264" s="25" t="s">
        <v>6</v>
      </c>
      <c r="G264" s="25" t="s">
        <v>2988</v>
      </c>
      <c r="H264" s="25" t="s">
        <v>3418</v>
      </c>
      <c r="I264" s="25" t="s">
        <v>82</v>
      </c>
      <c r="J264" s="11">
        <v>4372</v>
      </c>
      <c r="K264" s="16">
        <v>88</v>
      </c>
    </row>
    <row r="265" spans="1:11" x14ac:dyDescent="0.25">
      <c r="A265" s="18">
        <v>42752</v>
      </c>
      <c r="B265" s="18" t="s">
        <v>3397</v>
      </c>
      <c r="C265" s="15">
        <v>2550</v>
      </c>
      <c r="D265" s="24" t="s">
        <v>4</v>
      </c>
      <c r="E265" s="24" t="s">
        <v>6</v>
      </c>
      <c r="F265" s="25" t="s">
        <v>6</v>
      </c>
      <c r="G265" s="25" t="s">
        <v>2988</v>
      </c>
      <c r="H265" s="25" t="s">
        <v>3418</v>
      </c>
      <c r="I265" s="25" t="s">
        <v>82</v>
      </c>
      <c r="J265" s="11">
        <v>4653</v>
      </c>
      <c r="K265" s="16">
        <v>94</v>
      </c>
    </row>
    <row r="266" spans="1:11" x14ac:dyDescent="0.25">
      <c r="A266" s="18">
        <v>42753</v>
      </c>
      <c r="B266" s="18" t="s">
        <v>3397</v>
      </c>
      <c r="C266" s="15">
        <v>2000</v>
      </c>
      <c r="D266" s="24" t="s">
        <v>4</v>
      </c>
      <c r="E266" s="24" t="s">
        <v>6</v>
      </c>
      <c r="F266" s="25" t="s">
        <v>6</v>
      </c>
      <c r="G266" s="25" t="s">
        <v>2988</v>
      </c>
      <c r="H266" s="25" t="s">
        <v>3418</v>
      </c>
      <c r="I266" s="25" t="s">
        <v>82</v>
      </c>
      <c r="J266" s="11">
        <v>4133</v>
      </c>
      <c r="K266" s="16">
        <v>83</v>
      </c>
    </row>
    <row r="267" spans="1:11" x14ac:dyDescent="0.25">
      <c r="A267" s="18">
        <v>42753</v>
      </c>
      <c r="B267" s="18" t="s">
        <v>3397</v>
      </c>
      <c r="C267" s="15">
        <v>500</v>
      </c>
      <c r="D267" s="24" t="s">
        <v>4</v>
      </c>
      <c r="E267" s="24" t="s">
        <v>5</v>
      </c>
      <c r="F267" s="25" t="s">
        <v>2217</v>
      </c>
      <c r="G267" s="25" t="s">
        <v>2988</v>
      </c>
      <c r="H267" s="25" t="s">
        <v>3418</v>
      </c>
      <c r="I267" s="25" t="s">
        <v>82</v>
      </c>
      <c r="J267" s="11">
        <v>4185</v>
      </c>
      <c r="K267" s="16">
        <v>84</v>
      </c>
    </row>
    <row r="268" spans="1:11" x14ac:dyDescent="0.25">
      <c r="A268" s="18">
        <v>42753</v>
      </c>
      <c r="B268" s="18" t="s">
        <v>3397</v>
      </c>
      <c r="C268" s="15">
        <v>2500</v>
      </c>
      <c r="D268" s="24" t="s">
        <v>4</v>
      </c>
      <c r="E268" s="24" t="s">
        <v>5</v>
      </c>
      <c r="F268" s="25" t="s">
        <v>2217</v>
      </c>
      <c r="G268" s="25" t="s">
        <v>2988</v>
      </c>
      <c r="H268" s="25" t="s">
        <v>3418</v>
      </c>
      <c r="I268" s="25" t="s">
        <v>82</v>
      </c>
      <c r="J268" s="11">
        <v>4373</v>
      </c>
      <c r="K268" s="16">
        <v>88</v>
      </c>
    </row>
    <row r="269" spans="1:11" x14ac:dyDescent="0.25">
      <c r="A269" s="18">
        <v>42753</v>
      </c>
      <c r="B269" s="18" t="s">
        <v>3397</v>
      </c>
      <c r="C269" s="15">
        <v>400</v>
      </c>
      <c r="D269" s="24" t="s">
        <v>4</v>
      </c>
      <c r="E269" s="24" t="s">
        <v>6</v>
      </c>
      <c r="F269" s="25" t="s">
        <v>6</v>
      </c>
      <c r="G269" s="25" t="s">
        <v>2988</v>
      </c>
      <c r="H269" s="25" t="s">
        <v>3418</v>
      </c>
      <c r="I269" s="25" t="s">
        <v>82</v>
      </c>
      <c r="J269" s="11">
        <v>4374</v>
      </c>
      <c r="K269" s="16">
        <v>88</v>
      </c>
    </row>
    <row r="270" spans="1:11" x14ac:dyDescent="0.25">
      <c r="A270" s="18">
        <v>42753</v>
      </c>
      <c r="B270" s="18" t="s">
        <v>3397</v>
      </c>
      <c r="C270" s="15">
        <v>100</v>
      </c>
      <c r="D270" s="24" t="s">
        <v>4</v>
      </c>
      <c r="E270" s="24" t="s">
        <v>5</v>
      </c>
      <c r="F270" s="25" t="s">
        <v>2217</v>
      </c>
      <c r="G270" s="25" t="s">
        <v>2988</v>
      </c>
      <c r="H270" s="25" t="s">
        <v>3418</v>
      </c>
      <c r="I270" s="25" t="s">
        <v>82</v>
      </c>
      <c r="J270" s="11">
        <v>4555</v>
      </c>
      <c r="K270" s="16">
        <v>92</v>
      </c>
    </row>
    <row r="271" spans="1:11" x14ac:dyDescent="0.25">
      <c r="A271" s="18">
        <v>42753</v>
      </c>
      <c r="B271" s="18" t="s">
        <v>3397</v>
      </c>
      <c r="C271" s="15">
        <v>2000</v>
      </c>
      <c r="D271" s="24" t="s">
        <v>4</v>
      </c>
      <c r="E271" s="24" t="s">
        <v>5</v>
      </c>
      <c r="F271" s="25" t="s">
        <v>2217</v>
      </c>
      <c r="G271" s="25" t="s">
        <v>2988</v>
      </c>
      <c r="H271" s="25" t="s">
        <v>3418</v>
      </c>
      <c r="I271" s="25" t="s">
        <v>82</v>
      </c>
      <c r="J271" s="11">
        <v>4556</v>
      </c>
      <c r="K271" s="16">
        <v>92</v>
      </c>
    </row>
    <row r="272" spans="1:11" x14ac:dyDescent="0.25">
      <c r="A272" s="18">
        <v>42753</v>
      </c>
      <c r="B272" s="18" t="s">
        <v>3397</v>
      </c>
      <c r="C272" s="15">
        <v>2320</v>
      </c>
      <c r="D272" s="24" t="s">
        <v>4</v>
      </c>
      <c r="E272" s="24" t="s">
        <v>5</v>
      </c>
      <c r="F272" s="25" t="s">
        <v>2217</v>
      </c>
      <c r="G272" s="25" t="s">
        <v>2988</v>
      </c>
      <c r="H272" s="25" t="s">
        <v>3418</v>
      </c>
      <c r="I272" s="25" t="s">
        <v>82</v>
      </c>
      <c r="J272" s="11">
        <v>4557</v>
      </c>
      <c r="K272" s="16">
        <v>92</v>
      </c>
    </row>
    <row r="273" spans="1:11" x14ac:dyDescent="0.25">
      <c r="A273" s="19">
        <v>42753</v>
      </c>
      <c r="B273" s="19" t="s">
        <v>3397</v>
      </c>
      <c r="C273" s="15">
        <v>1000</v>
      </c>
      <c r="D273" s="24" t="s">
        <v>7</v>
      </c>
      <c r="E273" s="24" t="s">
        <v>8</v>
      </c>
      <c r="F273" s="25"/>
      <c r="G273" s="25" t="s">
        <v>3314</v>
      </c>
      <c r="H273" s="25" t="s">
        <v>3314</v>
      </c>
      <c r="I273" s="25"/>
      <c r="J273" s="10" t="s">
        <v>2984</v>
      </c>
      <c r="K273" s="16"/>
    </row>
    <row r="274" spans="1:11" x14ac:dyDescent="0.25">
      <c r="A274" s="18">
        <v>42754</v>
      </c>
      <c r="B274" s="18" t="s">
        <v>3397</v>
      </c>
      <c r="C274" s="15">
        <v>120</v>
      </c>
      <c r="D274" s="24" t="s">
        <v>4</v>
      </c>
      <c r="E274" s="24" t="s">
        <v>6</v>
      </c>
      <c r="F274" s="25" t="s">
        <v>6</v>
      </c>
      <c r="G274" s="25" t="s">
        <v>2988</v>
      </c>
      <c r="H274" s="25" t="s">
        <v>3418</v>
      </c>
      <c r="I274" s="25" t="s">
        <v>82</v>
      </c>
      <c r="J274" s="11">
        <v>4186</v>
      </c>
      <c r="K274" s="16">
        <v>84</v>
      </c>
    </row>
    <row r="275" spans="1:11" x14ac:dyDescent="0.25">
      <c r="A275" s="18">
        <v>42754</v>
      </c>
      <c r="B275" s="18" t="s">
        <v>3397</v>
      </c>
      <c r="C275" s="15">
        <v>450</v>
      </c>
      <c r="D275" s="24" t="s">
        <v>4</v>
      </c>
      <c r="E275" s="24" t="s">
        <v>6</v>
      </c>
      <c r="F275" s="25" t="s">
        <v>6</v>
      </c>
      <c r="G275" s="25" t="s">
        <v>2988</v>
      </c>
      <c r="H275" s="25" t="s">
        <v>3418</v>
      </c>
      <c r="I275" s="25" t="s">
        <v>82</v>
      </c>
      <c r="J275" s="11">
        <v>4187</v>
      </c>
      <c r="K275" s="16">
        <v>84</v>
      </c>
    </row>
    <row r="276" spans="1:11" x14ac:dyDescent="0.25">
      <c r="A276" s="18">
        <v>42754</v>
      </c>
      <c r="B276" s="18" t="s">
        <v>3397</v>
      </c>
      <c r="C276" s="15">
        <v>7000</v>
      </c>
      <c r="D276" s="24" t="s">
        <v>4</v>
      </c>
      <c r="E276" s="24" t="s">
        <v>6</v>
      </c>
      <c r="F276" s="25" t="s">
        <v>6</v>
      </c>
      <c r="G276" s="25" t="s">
        <v>2988</v>
      </c>
      <c r="H276" s="25" t="s">
        <v>3418</v>
      </c>
      <c r="I276" s="25" t="s">
        <v>82</v>
      </c>
      <c r="J276" s="11">
        <v>4188</v>
      </c>
      <c r="K276" s="16">
        <v>84</v>
      </c>
    </row>
    <row r="277" spans="1:11" x14ac:dyDescent="0.25">
      <c r="A277" s="18">
        <v>42754</v>
      </c>
      <c r="B277" s="18" t="s">
        <v>3397</v>
      </c>
      <c r="C277" s="15">
        <v>1100</v>
      </c>
      <c r="D277" s="24" t="s">
        <v>4</v>
      </c>
      <c r="E277" s="24" t="s">
        <v>6</v>
      </c>
      <c r="F277" s="25" t="s">
        <v>6</v>
      </c>
      <c r="G277" s="25" t="s">
        <v>2988</v>
      </c>
      <c r="H277" s="25" t="s">
        <v>3418</v>
      </c>
      <c r="I277" s="25" t="s">
        <v>82</v>
      </c>
      <c r="J277" s="11">
        <v>4204</v>
      </c>
      <c r="K277" s="16">
        <v>85</v>
      </c>
    </row>
    <row r="278" spans="1:11" x14ac:dyDescent="0.25">
      <c r="A278" s="18">
        <v>42754</v>
      </c>
      <c r="B278" s="18" t="s">
        <v>3397</v>
      </c>
      <c r="C278" s="15">
        <v>2500</v>
      </c>
      <c r="D278" s="24" t="s">
        <v>4</v>
      </c>
      <c r="E278" s="24" t="s">
        <v>5</v>
      </c>
      <c r="F278" s="25" t="s">
        <v>2217</v>
      </c>
      <c r="G278" s="25" t="s">
        <v>2988</v>
      </c>
      <c r="H278" s="25" t="s">
        <v>3418</v>
      </c>
      <c r="I278" s="25" t="s">
        <v>82</v>
      </c>
      <c r="J278" s="11">
        <v>4558</v>
      </c>
      <c r="K278" s="16">
        <v>92</v>
      </c>
    </row>
    <row r="279" spans="1:11" x14ac:dyDescent="0.25">
      <c r="A279" s="18">
        <v>42754</v>
      </c>
      <c r="B279" s="18" t="s">
        <v>3397</v>
      </c>
      <c r="C279" s="15">
        <v>100</v>
      </c>
      <c r="D279" s="24" t="s">
        <v>4</v>
      </c>
      <c r="E279" s="24" t="s">
        <v>6</v>
      </c>
      <c r="F279" s="25" t="s">
        <v>6</v>
      </c>
      <c r="G279" s="25" t="s">
        <v>2988</v>
      </c>
      <c r="H279" s="25" t="s">
        <v>3418</v>
      </c>
      <c r="I279" s="25" t="s">
        <v>82</v>
      </c>
      <c r="J279" s="11">
        <v>4731</v>
      </c>
      <c r="K279" s="16">
        <v>95</v>
      </c>
    </row>
    <row r="280" spans="1:11" x14ac:dyDescent="0.25">
      <c r="A280" s="19">
        <v>42754</v>
      </c>
      <c r="B280" s="19" t="s">
        <v>3397</v>
      </c>
      <c r="C280" s="15">
        <v>1200</v>
      </c>
      <c r="D280" s="24" t="s">
        <v>7</v>
      </c>
      <c r="E280" s="24" t="s">
        <v>8</v>
      </c>
      <c r="F280" s="25"/>
      <c r="G280" s="25" t="s">
        <v>3314</v>
      </c>
      <c r="H280" s="25" t="s">
        <v>3314</v>
      </c>
      <c r="I280" s="25"/>
      <c r="J280" s="10" t="s">
        <v>2984</v>
      </c>
      <c r="K280" s="16"/>
    </row>
    <row r="281" spans="1:11" x14ac:dyDescent="0.25">
      <c r="A281" s="18">
        <v>42756</v>
      </c>
      <c r="B281" s="18" t="s">
        <v>3397</v>
      </c>
      <c r="C281" s="15">
        <v>5000</v>
      </c>
      <c r="D281" s="24" t="s">
        <v>4</v>
      </c>
      <c r="E281" s="24" t="s">
        <v>6</v>
      </c>
      <c r="F281" s="25" t="s">
        <v>6</v>
      </c>
      <c r="G281" s="25" t="s">
        <v>2988</v>
      </c>
      <c r="H281" s="25" t="s">
        <v>3418</v>
      </c>
      <c r="I281" s="25" t="s">
        <v>82</v>
      </c>
      <c r="J281" s="11">
        <v>3840</v>
      </c>
      <c r="K281" s="16">
        <v>77</v>
      </c>
    </row>
    <row r="282" spans="1:11" x14ac:dyDescent="0.25">
      <c r="A282" s="18">
        <v>42756</v>
      </c>
      <c r="B282" s="18" t="s">
        <v>3397</v>
      </c>
      <c r="C282" s="15">
        <v>10000</v>
      </c>
      <c r="D282" s="24" t="s">
        <v>4</v>
      </c>
      <c r="E282" s="24" t="s">
        <v>6</v>
      </c>
      <c r="F282" s="25" t="s">
        <v>6</v>
      </c>
      <c r="G282" s="25" t="s">
        <v>2988</v>
      </c>
      <c r="H282" s="25" t="s">
        <v>3418</v>
      </c>
      <c r="I282" s="25" t="s">
        <v>82</v>
      </c>
      <c r="J282" s="11">
        <v>3843</v>
      </c>
      <c r="K282" s="16">
        <v>77</v>
      </c>
    </row>
    <row r="283" spans="1:11" x14ac:dyDescent="0.25">
      <c r="A283" s="18">
        <v>42756</v>
      </c>
      <c r="B283" s="18" t="s">
        <v>3397</v>
      </c>
      <c r="C283" s="15">
        <v>200</v>
      </c>
      <c r="D283" s="24" t="s">
        <v>4</v>
      </c>
      <c r="E283" s="24" t="s">
        <v>5</v>
      </c>
      <c r="F283" s="25" t="s">
        <v>2217</v>
      </c>
      <c r="G283" s="25" t="s">
        <v>2988</v>
      </c>
      <c r="H283" s="25" t="s">
        <v>3418</v>
      </c>
      <c r="I283" s="25" t="s">
        <v>82</v>
      </c>
      <c r="J283" s="11">
        <v>3947</v>
      </c>
      <c r="K283" s="16">
        <v>79</v>
      </c>
    </row>
    <row r="284" spans="1:11" x14ac:dyDescent="0.25">
      <c r="A284" s="18">
        <v>42756</v>
      </c>
      <c r="B284" s="18" t="s">
        <v>3397</v>
      </c>
      <c r="C284" s="15">
        <v>200</v>
      </c>
      <c r="D284" s="24" t="s">
        <v>4</v>
      </c>
      <c r="E284" s="24" t="s">
        <v>6</v>
      </c>
      <c r="F284" s="25" t="s">
        <v>6</v>
      </c>
      <c r="G284" s="25" t="s">
        <v>2988</v>
      </c>
      <c r="H284" s="25" t="s">
        <v>3418</v>
      </c>
      <c r="I284" s="25" t="s">
        <v>82</v>
      </c>
      <c r="J284" s="11">
        <v>3950</v>
      </c>
      <c r="K284" s="16">
        <v>79</v>
      </c>
    </row>
    <row r="285" spans="1:11" x14ac:dyDescent="0.25">
      <c r="A285" s="18">
        <v>42756</v>
      </c>
      <c r="B285" s="18" t="s">
        <v>3397</v>
      </c>
      <c r="C285" s="15">
        <v>1000</v>
      </c>
      <c r="D285" s="24" t="s">
        <v>4</v>
      </c>
      <c r="E285" s="24" t="s">
        <v>6</v>
      </c>
      <c r="F285" s="25" t="s">
        <v>6</v>
      </c>
      <c r="G285" s="25" t="s">
        <v>2988</v>
      </c>
      <c r="H285" s="25" t="s">
        <v>3418</v>
      </c>
      <c r="I285" s="25" t="s">
        <v>82</v>
      </c>
      <c r="J285" s="11">
        <v>4134</v>
      </c>
      <c r="K285" s="16">
        <v>83</v>
      </c>
    </row>
    <row r="286" spans="1:11" x14ac:dyDescent="0.25">
      <c r="A286" s="18">
        <v>42756</v>
      </c>
      <c r="B286" s="18" t="s">
        <v>3397</v>
      </c>
      <c r="C286" s="15">
        <v>55</v>
      </c>
      <c r="D286" s="24" t="s">
        <v>4</v>
      </c>
      <c r="E286" s="24" t="s">
        <v>6</v>
      </c>
      <c r="F286" s="25" t="s">
        <v>6</v>
      </c>
      <c r="G286" s="25" t="s">
        <v>2988</v>
      </c>
      <c r="H286" s="25" t="s">
        <v>3418</v>
      </c>
      <c r="I286" s="25" t="s">
        <v>82</v>
      </c>
      <c r="J286" s="11">
        <v>4205</v>
      </c>
      <c r="K286" s="16">
        <v>85</v>
      </c>
    </row>
    <row r="287" spans="1:11" x14ac:dyDescent="0.25">
      <c r="A287" s="18">
        <v>42756</v>
      </c>
      <c r="B287" s="18" t="s">
        <v>3397</v>
      </c>
      <c r="C287" s="15">
        <v>7200</v>
      </c>
      <c r="D287" s="24" t="s">
        <v>4</v>
      </c>
      <c r="E287" s="24" t="s">
        <v>5</v>
      </c>
      <c r="F287" s="25" t="s">
        <v>2217</v>
      </c>
      <c r="G287" s="25" t="s">
        <v>2988</v>
      </c>
      <c r="H287" s="25" t="s">
        <v>3418</v>
      </c>
      <c r="I287" s="25" t="s">
        <v>82</v>
      </c>
      <c r="J287" s="11">
        <v>4206</v>
      </c>
      <c r="K287" s="16">
        <v>85</v>
      </c>
    </row>
    <row r="288" spans="1:11" x14ac:dyDescent="0.25">
      <c r="A288" s="18">
        <v>42756</v>
      </c>
      <c r="B288" s="18" t="s">
        <v>3397</v>
      </c>
      <c r="C288" s="15">
        <v>1000</v>
      </c>
      <c r="D288" s="24" t="s">
        <v>4</v>
      </c>
      <c r="E288" s="24" t="s">
        <v>6</v>
      </c>
      <c r="F288" s="25" t="s">
        <v>6</v>
      </c>
      <c r="G288" s="25" t="s">
        <v>2988</v>
      </c>
      <c r="H288" s="25" t="s">
        <v>3418</v>
      </c>
      <c r="I288" s="25" t="s">
        <v>82</v>
      </c>
      <c r="J288" s="11">
        <v>4207</v>
      </c>
      <c r="K288" s="16">
        <v>85</v>
      </c>
    </row>
    <row r="289" spans="1:11" x14ac:dyDescent="0.25">
      <c r="A289" s="18">
        <v>42756</v>
      </c>
      <c r="B289" s="18" t="s">
        <v>3397</v>
      </c>
      <c r="C289" s="15">
        <v>1000</v>
      </c>
      <c r="D289" s="24" t="s">
        <v>4</v>
      </c>
      <c r="E289" s="24" t="s">
        <v>5</v>
      </c>
      <c r="F289" s="25" t="s">
        <v>2217</v>
      </c>
      <c r="G289" s="25" t="s">
        <v>2988</v>
      </c>
      <c r="H289" s="25" t="s">
        <v>3418</v>
      </c>
      <c r="I289" s="25" t="s">
        <v>82</v>
      </c>
      <c r="J289" s="11">
        <v>4208</v>
      </c>
      <c r="K289" s="16">
        <v>85</v>
      </c>
    </row>
    <row r="290" spans="1:11" x14ac:dyDescent="0.25">
      <c r="A290" s="18">
        <v>42756</v>
      </c>
      <c r="B290" s="18" t="s">
        <v>3397</v>
      </c>
      <c r="C290" s="15">
        <v>1000</v>
      </c>
      <c r="D290" s="24" t="s">
        <v>4</v>
      </c>
      <c r="E290" s="24" t="s">
        <v>6</v>
      </c>
      <c r="F290" s="25" t="s">
        <v>6</v>
      </c>
      <c r="G290" s="25" t="s">
        <v>2988</v>
      </c>
      <c r="H290" s="25" t="s">
        <v>3418</v>
      </c>
      <c r="I290" s="25" t="s">
        <v>82</v>
      </c>
      <c r="J290" s="11">
        <v>4209</v>
      </c>
      <c r="K290" s="16">
        <v>85</v>
      </c>
    </row>
    <row r="291" spans="1:11" x14ac:dyDescent="0.25">
      <c r="A291" s="18">
        <v>42756</v>
      </c>
      <c r="B291" s="18" t="s">
        <v>3397</v>
      </c>
      <c r="C291" s="15">
        <v>200</v>
      </c>
      <c r="D291" s="24" t="s">
        <v>4</v>
      </c>
      <c r="E291" s="24" t="s">
        <v>5</v>
      </c>
      <c r="F291" s="25" t="s">
        <v>2217</v>
      </c>
      <c r="G291" s="25" t="s">
        <v>2988</v>
      </c>
      <c r="H291" s="25" t="s">
        <v>3418</v>
      </c>
      <c r="I291" s="25" t="s">
        <v>82</v>
      </c>
      <c r="J291" s="11">
        <v>4410</v>
      </c>
      <c r="K291" s="16">
        <v>89</v>
      </c>
    </row>
    <row r="292" spans="1:11" x14ac:dyDescent="0.25">
      <c r="A292" s="18">
        <v>42756</v>
      </c>
      <c r="B292" s="18" t="s">
        <v>3397</v>
      </c>
      <c r="C292" s="15">
        <v>300</v>
      </c>
      <c r="D292" s="24" t="s">
        <v>4</v>
      </c>
      <c r="E292" s="24" t="s">
        <v>5</v>
      </c>
      <c r="F292" s="25" t="s">
        <v>2217</v>
      </c>
      <c r="G292" s="25" t="s">
        <v>2988</v>
      </c>
      <c r="H292" s="25" t="s">
        <v>3418</v>
      </c>
      <c r="I292" s="25" t="s">
        <v>82</v>
      </c>
      <c r="J292" s="11">
        <v>4411</v>
      </c>
      <c r="K292" s="16">
        <v>89</v>
      </c>
    </row>
    <row r="293" spans="1:11" x14ac:dyDescent="0.25">
      <c r="A293" s="18">
        <v>42756</v>
      </c>
      <c r="B293" s="18" t="s">
        <v>3397</v>
      </c>
      <c r="C293" s="15">
        <v>2400</v>
      </c>
      <c r="D293" s="24" t="s">
        <v>4</v>
      </c>
      <c r="E293" s="24" t="s">
        <v>5</v>
      </c>
      <c r="F293" s="25" t="s">
        <v>2217</v>
      </c>
      <c r="G293" s="25" t="s">
        <v>2988</v>
      </c>
      <c r="H293" s="25" t="s">
        <v>3418</v>
      </c>
      <c r="I293" s="25" t="s">
        <v>82</v>
      </c>
      <c r="J293" s="11">
        <v>4559</v>
      </c>
      <c r="K293" s="16">
        <v>92</v>
      </c>
    </row>
    <row r="294" spans="1:11" x14ac:dyDescent="0.25">
      <c r="A294" s="18">
        <v>42757</v>
      </c>
      <c r="B294" s="18" t="s">
        <v>3397</v>
      </c>
      <c r="C294" s="15">
        <v>1100</v>
      </c>
      <c r="D294" s="24" t="s">
        <v>4</v>
      </c>
      <c r="E294" s="24" t="s">
        <v>6</v>
      </c>
      <c r="F294" s="25" t="s">
        <v>6</v>
      </c>
      <c r="G294" s="25" t="s">
        <v>2988</v>
      </c>
      <c r="H294" s="25" t="s">
        <v>3418</v>
      </c>
      <c r="I294" s="25" t="s">
        <v>82</v>
      </c>
      <c r="J294" s="11">
        <v>3886</v>
      </c>
      <c r="K294" s="16">
        <v>78</v>
      </c>
    </row>
    <row r="295" spans="1:11" x14ac:dyDescent="0.25">
      <c r="A295" s="18">
        <v>42757</v>
      </c>
      <c r="B295" s="18" t="s">
        <v>3397</v>
      </c>
      <c r="C295" s="15">
        <v>50</v>
      </c>
      <c r="D295" s="24" t="s">
        <v>4</v>
      </c>
      <c r="E295" s="24" t="s">
        <v>5</v>
      </c>
      <c r="F295" s="25" t="s">
        <v>2217</v>
      </c>
      <c r="G295" s="25" t="s">
        <v>2988</v>
      </c>
      <c r="H295" s="25" t="s">
        <v>3418</v>
      </c>
      <c r="I295" s="25" t="s">
        <v>82</v>
      </c>
      <c r="J295" s="11">
        <v>4210</v>
      </c>
      <c r="K295" s="16">
        <v>85</v>
      </c>
    </row>
    <row r="296" spans="1:11" x14ac:dyDescent="0.25">
      <c r="A296" s="19">
        <v>42757</v>
      </c>
      <c r="B296" s="19" t="s">
        <v>3397</v>
      </c>
      <c r="C296" s="15">
        <v>750</v>
      </c>
      <c r="D296" s="24" t="s">
        <v>7</v>
      </c>
      <c r="E296" s="24" t="s">
        <v>8</v>
      </c>
      <c r="F296" s="25"/>
      <c r="G296" s="25" t="s">
        <v>3314</v>
      </c>
      <c r="H296" s="25" t="s">
        <v>3314</v>
      </c>
      <c r="I296" s="25"/>
      <c r="J296" s="10" t="s">
        <v>2984</v>
      </c>
      <c r="K296" s="16"/>
    </row>
    <row r="297" spans="1:11" x14ac:dyDescent="0.25">
      <c r="A297" s="19">
        <v>42757</v>
      </c>
      <c r="B297" s="19" t="s">
        <v>3397</v>
      </c>
      <c r="C297" s="15">
        <v>500</v>
      </c>
      <c r="D297" s="24" t="s">
        <v>7</v>
      </c>
      <c r="E297" s="24" t="s">
        <v>8</v>
      </c>
      <c r="F297" s="25"/>
      <c r="G297" s="25" t="s">
        <v>3314</v>
      </c>
      <c r="H297" s="25" t="s">
        <v>3314</v>
      </c>
      <c r="I297" s="25"/>
      <c r="J297" s="10" t="s">
        <v>2984</v>
      </c>
      <c r="K297" s="16"/>
    </row>
    <row r="298" spans="1:11" x14ac:dyDescent="0.25">
      <c r="A298" s="18">
        <v>42758</v>
      </c>
      <c r="B298" s="18" t="s">
        <v>3397</v>
      </c>
      <c r="C298" s="15">
        <v>149000</v>
      </c>
      <c r="D298" s="24" t="s">
        <v>4</v>
      </c>
      <c r="E298" s="24" t="s">
        <v>6</v>
      </c>
      <c r="F298" s="25" t="s">
        <v>6</v>
      </c>
      <c r="G298" s="25" t="s">
        <v>2988</v>
      </c>
      <c r="H298" s="25" t="s">
        <v>3418</v>
      </c>
      <c r="I298" s="25" t="s">
        <v>82</v>
      </c>
      <c r="J298" s="11">
        <v>3846</v>
      </c>
      <c r="K298" s="16">
        <v>77</v>
      </c>
    </row>
    <row r="299" spans="1:11" x14ac:dyDescent="0.25">
      <c r="A299" s="18">
        <v>42758</v>
      </c>
      <c r="B299" s="18" t="s">
        <v>3397</v>
      </c>
      <c r="C299" s="15">
        <v>2500</v>
      </c>
      <c r="D299" s="24" t="s">
        <v>4</v>
      </c>
      <c r="E299" s="24" t="s">
        <v>5</v>
      </c>
      <c r="F299" s="25" t="s">
        <v>2217</v>
      </c>
      <c r="G299" s="25" t="s">
        <v>2988</v>
      </c>
      <c r="H299" s="25" t="s">
        <v>3418</v>
      </c>
      <c r="I299" s="25" t="s">
        <v>82</v>
      </c>
      <c r="J299" s="11">
        <v>3848</v>
      </c>
      <c r="K299" s="16">
        <v>77</v>
      </c>
    </row>
    <row r="300" spans="1:11" x14ac:dyDescent="0.25">
      <c r="A300" s="18">
        <v>42758</v>
      </c>
      <c r="B300" s="18" t="s">
        <v>3397</v>
      </c>
      <c r="C300" s="15">
        <v>3000</v>
      </c>
      <c r="D300" s="24" t="s">
        <v>4</v>
      </c>
      <c r="E300" s="24" t="s">
        <v>6</v>
      </c>
      <c r="F300" s="25" t="s">
        <v>6</v>
      </c>
      <c r="G300" s="25" t="s">
        <v>2988</v>
      </c>
      <c r="H300" s="25" t="s">
        <v>3418</v>
      </c>
      <c r="I300" s="25" t="s">
        <v>82</v>
      </c>
      <c r="J300" s="11">
        <v>4000</v>
      </c>
      <c r="K300" s="16">
        <v>80</v>
      </c>
    </row>
    <row r="301" spans="1:11" x14ac:dyDescent="0.25">
      <c r="A301" s="18">
        <v>42758</v>
      </c>
      <c r="B301" s="18" t="s">
        <v>3397</v>
      </c>
      <c r="C301" s="15">
        <v>1000</v>
      </c>
      <c r="D301" s="24" t="s">
        <v>4</v>
      </c>
      <c r="E301" s="24" t="s">
        <v>6</v>
      </c>
      <c r="F301" s="25" t="s">
        <v>6</v>
      </c>
      <c r="G301" s="25" t="s">
        <v>2988</v>
      </c>
      <c r="H301" s="25" t="s">
        <v>3418</v>
      </c>
      <c r="I301" s="25" t="s">
        <v>82</v>
      </c>
      <c r="J301" s="11">
        <v>4135</v>
      </c>
      <c r="K301" s="16">
        <v>83</v>
      </c>
    </row>
    <row r="302" spans="1:11" x14ac:dyDescent="0.25">
      <c r="A302" s="18">
        <v>42758</v>
      </c>
      <c r="B302" s="18" t="s">
        <v>3397</v>
      </c>
      <c r="C302" s="15">
        <v>564</v>
      </c>
      <c r="D302" s="24" t="s">
        <v>4</v>
      </c>
      <c r="E302" s="24" t="s">
        <v>6</v>
      </c>
      <c r="F302" s="25" t="s">
        <v>6</v>
      </c>
      <c r="G302" s="25" t="s">
        <v>2988</v>
      </c>
      <c r="H302" s="25" t="s">
        <v>3418</v>
      </c>
      <c r="I302" s="25" t="s">
        <v>82</v>
      </c>
      <c r="J302" s="11">
        <v>4136</v>
      </c>
      <c r="K302" s="16">
        <v>83</v>
      </c>
    </row>
    <row r="303" spans="1:11" x14ac:dyDescent="0.25">
      <c r="A303" s="18">
        <v>42758</v>
      </c>
      <c r="B303" s="18" t="s">
        <v>3397</v>
      </c>
      <c r="C303" s="15">
        <v>2000</v>
      </c>
      <c r="D303" s="24" t="s">
        <v>4</v>
      </c>
      <c r="E303" s="24" t="s">
        <v>5</v>
      </c>
      <c r="F303" s="25" t="s">
        <v>2217</v>
      </c>
      <c r="G303" s="25" t="s">
        <v>2988</v>
      </c>
      <c r="H303" s="25" t="s">
        <v>3418</v>
      </c>
      <c r="I303" s="25" t="s">
        <v>82</v>
      </c>
      <c r="J303" s="11">
        <v>4211</v>
      </c>
      <c r="K303" s="16">
        <v>85</v>
      </c>
    </row>
    <row r="304" spans="1:11" x14ac:dyDescent="0.25">
      <c r="A304" s="18">
        <v>42758</v>
      </c>
      <c r="B304" s="18" t="s">
        <v>3397</v>
      </c>
      <c r="C304" s="15">
        <v>1000</v>
      </c>
      <c r="D304" s="24" t="s">
        <v>4</v>
      </c>
      <c r="E304" s="24" t="s">
        <v>5</v>
      </c>
      <c r="F304" s="25" t="s">
        <v>2217</v>
      </c>
      <c r="G304" s="25" t="s">
        <v>2988</v>
      </c>
      <c r="H304" s="25" t="s">
        <v>3418</v>
      </c>
      <c r="I304" s="25" t="s">
        <v>82</v>
      </c>
      <c r="J304" s="11">
        <v>4375</v>
      </c>
      <c r="K304" s="16">
        <v>88</v>
      </c>
    </row>
    <row r="305" spans="1:11" x14ac:dyDescent="0.25">
      <c r="A305" s="18">
        <v>42758</v>
      </c>
      <c r="B305" s="18" t="s">
        <v>3397</v>
      </c>
      <c r="C305" s="15">
        <v>900</v>
      </c>
      <c r="D305" s="24" t="s">
        <v>4</v>
      </c>
      <c r="E305" s="24" t="s">
        <v>6</v>
      </c>
      <c r="F305" s="25" t="s">
        <v>6</v>
      </c>
      <c r="G305" s="25" t="s">
        <v>2988</v>
      </c>
      <c r="H305" s="25" t="s">
        <v>3418</v>
      </c>
      <c r="I305" s="25" t="s">
        <v>82</v>
      </c>
      <c r="J305" s="11">
        <v>4654</v>
      </c>
      <c r="K305" s="16">
        <v>94</v>
      </c>
    </row>
    <row r="306" spans="1:11" x14ac:dyDescent="0.25">
      <c r="A306" s="18">
        <v>42759</v>
      </c>
      <c r="B306" s="18" t="s">
        <v>3397</v>
      </c>
      <c r="C306" s="15">
        <v>500</v>
      </c>
      <c r="D306" s="24" t="s">
        <v>4</v>
      </c>
      <c r="E306" s="24" t="s">
        <v>6</v>
      </c>
      <c r="F306" s="25" t="s">
        <v>6</v>
      </c>
      <c r="G306" s="25" t="s">
        <v>2988</v>
      </c>
      <c r="H306" s="25" t="s">
        <v>3418</v>
      </c>
      <c r="I306" s="25" t="s">
        <v>82</v>
      </c>
      <c r="J306" s="11">
        <v>4137</v>
      </c>
      <c r="K306" s="16">
        <v>83</v>
      </c>
    </row>
    <row r="307" spans="1:11" x14ac:dyDescent="0.25">
      <c r="A307" s="18">
        <v>42759</v>
      </c>
      <c r="B307" s="18" t="s">
        <v>3397</v>
      </c>
      <c r="C307" s="15">
        <v>600</v>
      </c>
      <c r="D307" s="24" t="s">
        <v>4</v>
      </c>
      <c r="E307" s="24" t="s">
        <v>6</v>
      </c>
      <c r="F307" s="25" t="s">
        <v>6</v>
      </c>
      <c r="G307" s="25" t="s">
        <v>2988</v>
      </c>
      <c r="H307" s="25" t="s">
        <v>3418</v>
      </c>
      <c r="I307" s="25" t="s">
        <v>82</v>
      </c>
      <c r="J307" s="11">
        <v>4189</v>
      </c>
      <c r="K307" s="16">
        <v>84</v>
      </c>
    </row>
    <row r="308" spans="1:11" x14ac:dyDescent="0.25">
      <c r="A308" s="18">
        <v>42759</v>
      </c>
      <c r="B308" s="18" t="s">
        <v>3397</v>
      </c>
      <c r="C308" s="15">
        <v>34670</v>
      </c>
      <c r="D308" s="24" t="s">
        <v>4</v>
      </c>
      <c r="E308" s="24" t="s">
        <v>6</v>
      </c>
      <c r="F308" s="25" t="s">
        <v>6</v>
      </c>
      <c r="G308" s="25" t="s">
        <v>2988</v>
      </c>
      <c r="H308" s="25" t="s">
        <v>3418</v>
      </c>
      <c r="I308" s="25" t="s">
        <v>82</v>
      </c>
      <c r="J308" s="11">
        <v>4212</v>
      </c>
      <c r="K308" s="16">
        <v>85</v>
      </c>
    </row>
    <row r="309" spans="1:11" x14ac:dyDescent="0.25">
      <c r="A309" s="18">
        <v>42759</v>
      </c>
      <c r="B309" s="18" t="s">
        <v>3397</v>
      </c>
      <c r="C309" s="15">
        <v>200</v>
      </c>
      <c r="D309" s="24" t="s">
        <v>4</v>
      </c>
      <c r="E309" s="24" t="s">
        <v>6</v>
      </c>
      <c r="F309" s="25" t="s">
        <v>6</v>
      </c>
      <c r="G309" s="25" t="s">
        <v>2988</v>
      </c>
      <c r="H309" s="25" t="s">
        <v>3418</v>
      </c>
      <c r="I309" s="25" t="s">
        <v>82</v>
      </c>
      <c r="J309" s="11">
        <v>4213</v>
      </c>
      <c r="K309" s="16">
        <v>85</v>
      </c>
    </row>
    <row r="310" spans="1:11" x14ac:dyDescent="0.25">
      <c r="A310" s="18">
        <v>42759</v>
      </c>
      <c r="B310" s="18" t="s">
        <v>3397</v>
      </c>
      <c r="C310" s="15">
        <v>500</v>
      </c>
      <c r="D310" s="24" t="s">
        <v>4</v>
      </c>
      <c r="E310" s="24" t="s">
        <v>5</v>
      </c>
      <c r="F310" s="25" t="s">
        <v>2217</v>
      </c>
      <c r="G310" s="25" t="s">
        <v>2988</v>
      </c>
      <c r="H310" s="25" t="s">
        <v>3418</v>
      </c>
      <c r="I310" s="25" t="s">
        <v>82</v>
      </c>
      <c r="J310" s="11">
        <v>4376</v>
      </c>
      <c r="K310" s="16">
        <v>88</v>
      </c>
    </row>
    <row r="311" spans="1:11" x14ac:dyDescent="0.25">
      <c r="A311" s="18">
        <v>42759</v>
      </c>
      <c r="B311" s="18" t="s">
        <v>3397</v>
      </c>
      <c r="C311" s="15">
        <v>3700</v>
      </c>
      <c r="D311" s="24" t="s">
        <v>4</v>
      </c>
      <c r="E311" s="24" t="s">
        <v>6</v>
      </c>
      <c r="F311" s="25" t="s">
        <v>6</v>
      </c>
      <c r="G311" s="25" t="s">
        <v>2988</v>
      </c>
      <c r="H311" s="25" t="s">
        <v>3418</v>
      </c>
      <c r="I311" s="25" t="s">
        <v>82</v>
      </c>
      <c r="J311" s="11">
        <v>4377</v>
      </c>
      <c r="K311" s="16">
        <v>88</v>
      </c>
    </row>
    <row r="312" spans="1:11" x14ac:dyDescent="0.25">
      <c r="A312" s="18">
        <v>42759</v>
      </c>
      <c r="B312" s="18" t="s">
        <v>3397</v>
      </c>
      <c r="C312" s="15">
        <v>600</v>
      </c>
      <c r="D312" s="24" t="s">
        <v>4</v>
      </c>
      <c r="E312" s="24" t="s">
        <v>6</v>
      </c>
      <c r="F312" s="25" t="s">
        <v>6</v>
      </c>
      <c r="G312" s="25" t="s">
        <v>2988</v>
      </c>
      <c r="H312" s="25" t="s">
        <v>3418</v>
      </c>
      <c r="I312" s="25" t="s">
        <v>82</v>
      </c>
      <c r="J312" s="11">
        <v>4560</v>
      </c>
      <c r="K312" s="16">
        <v>92</v>
      </c>
    </row>
    <row r="313" spans="1:11" x14ac:dyDescent="0.25">
      <c r="A313" s="18">
        <v>42759</v>
      </c>
      <c r="B313" s="18" t="s">
        <v>3397</v>
      </c>
      <c r="C313" s="15">
        <v>500</v>
      </c>
      <c r="D313" s="24" t="s">
        <v>4</v>
      </c>
      <c r="E313" s="24" t="s">
        <v>6</v>
      </c>
      <c r="F313" s="25" t="s">
        <v>6</v>
      </c>
      <c r="G313" s="25" t="s">
        <v>2988</v>
      </c>
      <c r="H313" s="25" t="s">
        <v>3418</v>
      </c>
      <c r="I313" s="25" t="s">
        <v>82</v>
      </c>
      <c r="J313" s="11">
        <v>4561</v>
      </c>
      <c r="K313" s="16">
        <v>92</v>
      </c>
    </row>
    <row r="314" spans="1:11" x14ac:dyDescent="0.25">
      <c r="A314" s="19">
        <v>42759</v>
      </c>
      <c r="B314" s="19" t="s">
        <v>3397</v>
      </c>
      <c r="C314" s="15">
        <v>3750</v>
      </c>
      <c r="D314" s="24" t="s">
        <v>7</v>
      </c>
      <c r="E314" s="24" t="s">
        <v>8</v>
      </c>
      <c r="F314" s="25"/>
      <c r="G314" s="25" t="s">
        <v>3314</v>
      </c>
      <c r="H314" s="25" t="s">
        <v>3314</v>
      </c>
      <c r="I314" s="25"/>
      <c r="J314" s="10" t="s">
        <v>2984</v>
      </c>
      <c r="K314" s="16"/>
    </row>
    <row r="315" spans="1:11" x14ac:dyDescent="0.25">
      <c r="A315" s="18">
        <v>42760</v>
      </c>
      <c r="B315" s="18" t="s">
        <v>3397</v>
      </c>
      <c r="C315" s="15">
        <v>100</v>
      </c>
      <c r="D315" s="24" t="s">
        <v>4</v>
      </c>
      <c r="E315" s="24" t="s">
        <v>6</v>
      </c>
      <c r="F315" s="25" t="s">
        <v>6</v>
      </c>
      <c r="G315" s="25" t="s">
        <v>2988</v>
      </c>
      <c r="H315" s="25" t="s">
        <v>3418</v>
      </c>
      <c r="I315" s="25" t="s">
        <v>82</v>
      </c>
      <c r="J315" s="11">
        <v>3149</v>
      </c>
      <c r="K315" s="16">
        <v>63</v>
      </c>
    </row>
    <row r="316" spans="1:11" x14ac:dyDescent="0.25">
      <c r="A316" s="18">
        <v>42760</v>
      </c>
      <c r="B316" s="18" t="s">
        <v>3397</v>
      </c>
      <c r="C316" s="15">
        <v>435</v>
      </c>
      <c r="D316" s="24" t="s">
        <v>4</v>
      </c>
      <c r="E316" s="24" t="s">
        <v>6</v>
      </c>
      <c r="F316" s="25" t="s">
        <v>6</v>
      </c>
      <c r="G316" s="25" t="s">
        <v>2988</v>
      </c>
      <c r="H316" s="25" t="s">
        <v>3418</v>
      </c>
      <c r="I316" s="25" t="s">
        <v>82</v>
      </c>
      <c r="J316" s="11">
        <v>3847</v>
      </c>
      <c r="K316" s="16">
        <v>77</v>
      </c>
    </row>
    <row r="317" spans="1:11" x14ac:dyDescent="0.25">
      <c r="A317" s="18">
        <v>42760</v>
      </c>
      <c r="B317" s="18" t="s">
        <v>3397</v>
      </c>
      <c r="C317" s="15">
        <v>300</v>
      </c>
      <c r="D317" s="24" t="s">
        <v>4</v>
      </c>
      <c r="E317" s="24" t="s">
        <v>6</v>
      </c>
      <c r="F317" s="25" t="s">
        <v>6</v>
      </c>
      <c r="G317" s="25" t="s">
        <v>2988</v>
      </c>
      <c r="H317" s="25" t="s">
        <v>3418</v>
      </c>
      <c r="I317" s="25" t="s">
        <v>82</v>
      </c>
      <c r="J317" s="11">
        <v>4190</v>
      </c>
      <c r="K317" s="16">
        <v>84</v>
      </c>
    </row>
    <row r="318" spans="1:11" x14ac:dyDescent="0.25">
      <c r="A318" s="18">
        <v>42760</v>
      </c>
      <c r="B318" s="18" t="s">
        <v>3397</v>
      </c>
      <c r="C318" s="15">
        <v>3720</v>
      </c>
      <c r="D318" s="24" t="s">
        <v>4</v>
      </c>
      <c r="E318" s="24" t="s">
        <v>5</v>
      </c>
      <c r="F318" s="25" t="s">
        <v>2217</v>
      </c>
      <c r="G318" s="25" t="s">
        <v>2988</v>
      </c>
      <c r="H318" s="25" t="s">
        <v>3418</v>
      </c>
      <c r="I318" s="25" t="s">
        <v>82</v>
      </c>
      <c r="J318" s="11">
        <v>4214</v>
      </c>
      <c r="K318" s="16">
        <v>85</v>
      </c>
    </row>
    <row r="319" spans="1:11" x14ac:dyDescent="0.25">
      <c r="A319" s="18">
        <v>42760</v>
      </c>
      <c r="B319" s="18" t="s">
        <v>3397</v>
      </c>
      <c r="C319" s="15">
        <v>800</v>
      </c>
      <c r="D319" s="24" t="s">
        <v>4</v>
      </c>
      <c r="E319" s="24" t="s">
        <v>5</v>
      </c>
      <c r="F319" s="25" t="s">
        <v>2217</v>
      </c>
      <c r="G319" s="25" t="s">
        <v>2988</v>
      </c>
      <c r="H319" s="25" t="s">
        <v>3418</v>
      </c>
      <c r="I319" s="25" t="s">
        <v>82</v>
      </c>
      <c r="J319" s="11">
        <v>4215</v>
      </c>
      <c r="K319" s="16">
        <v>85</v>
      </c>
    </row>
    <row r="320" spans="1:11" x14ac:dyDescent="0.25">
      <c r="A320" s="18">
        <v>42760</v>
      </c>
      <c r="B320" s="18" t="s">
        <v>3397</v>
      </c>
      <c r="C320" s="15">
        <v>600</v>
      </c>
      <c r="D320" s="24" t="s">
        <v>4</v>
      </c>
      <c r="E320" s="24" t="s">
        <v>6</v>
      </c>
      <c r="F320" s="25" t="s">
        <v>6</v>
      </c>
      <c r="G320" s="25" t="s">
        <v>2988</v>
      </c>
      <c r="H320" s="25" t="s">
        <v>3418</v>
      </c>
      <c r="I320" s="25" t="s">
        <v>82</v>
      </c>
      <c r="J320" s="11">
        <v>4378</v>
      </c>
      <c r="K320" s="16">
        <v>88</v>
      </c>
    </row>
    <row r="321" spans="1:11" x14ac:dyDescent="0.25">
      <c r="A321" s="18">
        <v>42760</v>
      </c>
      <c r="B321" s="18" t="s">
        <v>3397</v>
      </c>
      <c r="C321" s="15">
        <v>300</v>
      </c>
      <c r="D321" s="24" t="s">
        <v>4</v>
      </c>
      <c r="E321" s="24" t="s">
        <v>5</v>
      </c>
      <c r="F321" s="25" t="s">
        <v>2217</v>
      </c>
      <c r="G321" s="25" t="s">
        <v>2988</v>
      </c>
      <c r="H321" s="25" t="s">
        <v>3418</v>
      </c>
      <c r="I321" s="25" t="s">
        <v>82</v>
      </c>
      <c r="J321" s="11">
        <v>4379</v>
      </c>
      <c r="K321" s="16">
        <v>88</v>
      </c>
    </row>
    <row r="322" spans="1:11" x14ac:dyDescent="0.25">
      <c r="A322" s="18">
        <v>42760</v>
      </c>
      <c r="B322" s="18" t="s">
        <v>3397</v>
      </c>
      <c r="C322" s="15">
        <v>1000</v>
      </c>
      <c r="D322" s="24" t="s">
        <v>4</v>
      </c>
      <c r="E322" s="24" t="s">
        <v>6</v>
      </c>
      <c r="F322" s="25" t="s">
        <v>6</v>
      </c>
      <c r="G322" s="25" t="s">
        <v>2988</v>
      </c>
      <c r="H322" s="25" t="s">
        <v>3418</v>
      </c>
      <c r="I322" s="25" t="s">
        <v>82</v>
      </c>
      <c r="J322" s="11">
        <v>4380</v>
      </c>
      <c r="K322" s="16">
        <v>88</v>
      </c>
    </row>
    <row r="323" spans="1:11" x14ac:dyDescent="0.25">
      <c r="A323" s="18">
        <v>42760</v>
      </c>
      <c r="B323" s="18" t="s">
        <v>3397</v>
      </c>
      <c r="C323" s="15">
        <v>11200</v>
      </c>
      <c r="D323" s="24" t="s">
        <v>4</v>
      </c>
      <c r="E323" s="24" t="s">
        <v>6</v>
      </c>
      <c r="F323" s="25" t="s">
        <v>6</v>
      </c>
      <c r="G323" s="25" t="s">
        <v>2988</v>
      </c>
      <c r="H323" s="25" t="s">
        <v>3418</v>
      </c>
      <c r="I323" s="25" t="s">
        <v>82</v>
      </c>
      <c r="J323" s="11">
        <v>4655</v>
      </c>
      <c r="K323" s="16">
        <v>94</v>
      </c>
    </row>
    <row r="324" spans="1:11" x14ac:dyDescent="0.25">
      <c r="A324" s="18">
        <v>42760</v>
      </c>
      <c r="B324" s="18" t="s">
        <v>3397</v>
      </c>
      <c r="C324" s="15">
        <v>500</v>
      </c>
      <c r="D324" s="24" t="s">
        <v>4</v>
      </c>
      <c r="E324" s="24" t="s">
        <v>6</v>
      </c>
      <c r="F324" s="25" t="s">
        <v>6</v>
      </c>
      <c r="G324" s="25" t="s">
        <v>2988</v>
      </c>
      <c r="H324" s="25" t="s">
        <v>3418</v>
      </c>
      <c r="I324" s="25" t="s">
        <v>82</v>
      </c>
      <c r="J324" s="11">
        <v>4656</v>
      </c>
      <c r="K324" s="16">
        <v>94</v>
      </c>
    </row>
    <row r="325" spans="1:11" x14ac:dyDescent="0.25">
      <c r="A325" s="18">
        <v>42761</v>
      </c>
      <c r="B325" s="18" t="s">
        <v>3397</v>
      </c>
      <c r="C325" s="15">
        <v>2500</v>
      </c>
      <c r="D325" s="24" t="s">
        <v>4</v>
      </c>
      <c r="E325" s="24" t="s">
        <v>6</v>
      </c>
      <c r="F325" s="25" t="s">
        <v>6</v>
      </c>
      <c r="G325" s="25" t="s">
        <v>2988</v>
      </c>
      <c r="H325" s="25" t="s">
        <v>3418</v>
      </c>
      <c r="I325" s="25" t="s">
        <v>82</v>
      </c>
      <c r="J325" s="11">
        <v>3849</v>
      </c>
      <c r="K325" s="16">
        <v>77</v>
      </c>
    </row>
    <row r="326" spans="1:11" x14ac:dyDescent="0.25">
      <c r="A326" s="18">
        <v>42761</v>
      </c>
      <c r="B326" s="18" t="s">
        <v>3397</v>
      </c>
      <c r="C326" s="15">
        <v>100</v>
      </c>
      <c r="D326" s="24" t="s">
        <v>4</v>
      </c>
      <c r="E326" s="24" t="s">
        <v>6</v>
      </c>
      <c r="F326" s="25" t="s">
        <v>6</v>
      </c>
      <c r="G326" s="25" t="s">
        <v>2988</v>
      </c>
      <c r="H326" s="25" t="s">
        <v>3418</v>
      </c>
      <c r="I326" s="25" t="s">
        <v>82</v>
      </c>
      <c r="J326" s="11">
        <v>3850</v>
      </c>
      <c r="K326" s="16">
        <v>77</v>
      </c>
    </row>
    <row r="327" spans="1:11" x14ac:dyDescent="0.25">
      <c r="A327" s="18">
        <v>42761</v>
      </c>
      <c r="B327" s="18" t="s">
        <v>3397</v>
      </c>
      <c r="C327" s="15">
        <v>5000</v>
      </c>
      <c r="D327" s="24" t="s">
        <v>4</v>
      </c>
      <c r="E327" s="24" t="s">
        <v>6</v>
      </c>
      <c r="F327" s="25" t="s">
        <v>6</v>
      </c>
      <c r="G327" s="25" t="s">
        <v>2988</v>
      </c>
      <c r="H327" s="25" t="s">
        <v>3418</v>
      </c>
      <c r="I327" s="25" t="s">
        <v>82</v>
      </c>
      <c r="J327" s="11">
        <v>4191</v>
      </c>
      <c r="K327" s="16">
        <v>84</v>
      </c>
    </row>
    <row r="328" spans="1:11" x14ac:dyDescent="0.25">
      <c r="A328" s="18">
        <v>42761</v>
      </c>
      <c r="B328" s="18" t="s">
        <v>3397</v>
      </c>
      <c r="C328" s="15">
        <v>200</v>
      </c>
      <c r="D328" s="24" t="s">
        <v>4</v>
      </c>
      <c r="E328" s="24" t="s">
        <v>5</v>
      </c>
      <c r="F328" s="25" t="s">
        <v>2217</v>
      </c>
      <c r="G328" s="25" t="s">
        <v>2988</v>
      </c>
      <c r="H328" s="25" t="s">
        <v>3418</v>
      </c>
      <c r="I328" s="25" t="s">
        <v>82</v>
      </c>
      <c r="J328" s="11">
        <v>4216</v>
      </c>
      <c r="K328" s="16">
        <v>85</v>
      </c>
    </row>
    <row r="329" spans="1:11" x14ac:dyDescent="0.25">
      <c r="A329" s="18">
        <v>42761</v>
      </c>
      <c r="B329" s="18" t="s">
        <v>3397</v>
      </c>
      <c r="C329" s="15">
        <v>300</v>
      </c>
      <c r="D329" s="24" t="s">
        <v>4</v>
      </c>
      <c r="E329" s="24" t="s">
        <v>5</v>
      </c>
      <c r="F329" s="25" t="s">
        <v>2217</v>
      </c>
      <c r="G329" s="25" t="s">
        <v>2988</v>
      </c>
      <c r="H329" s="25" t="s">
        <v>3418</v>
      </c>
      <c r="I329" s="25" t="s">
        <v>82</v>
      </c>
      <c r="J329" s="11">
        <v>4313</v>
      </c>
      <c r="K329" s="16">
        <v>87</v>
      </c>
    </row>
    <row r="330" spans="1:11" x14ac:dyDescent="0.25">
      <c r="A330" s="18">
        <v>42761</v>
      </c>
      <c r="B330" s="18" t="s">
        <v>3397</v>
      </c>
      <c r="C330" s="15">
        <v>1000</v>
      </c>
      <c r="D330" s="24" t="s">
        <v>4</v>
      </c>
      <c r="E330" s="24" t="s">
        <v>6</v>
      </c>
      <c r="F330" s="25" t="s">
        <v>6</v>
      </c>
      <c r="G330" s="25" t="s">
        <v>2988</v>
      </c>
      <c r="H330" s="25" t="s">
        <v>3418</v>
      </c>
      <c r="I330" s="25" t="s">
        <v>82</v>
      </c>
      <c r="J330" s="11">
        <v>4314</v>
      </c>
      <c r="K330" s="16">
        <v>87</v>
      </c>
    </row>
    <row r="331" spans="1:11" x14ac:dyDescent="0.25">
      <c r="A331" s="18">
        <v>42761</v>
      </c>
      <c r="B331" s="18" t="s">
        <v>3397</v>
      </c>
      <c r="C331" s="15">
        <v>1500</v>
      </c>
      <c r="D331" s="24" t="s">
        <v>4</v>
      </c>
      <c r="E331" s="24" t="s">
        <v>6</v>
      </c>
      <c r="F331" s="25" t="s">
        <v>6</v>
      </c>
      <c r="G331" s="25" t="s">
        <v>2988</v>
      </c>
      <c r="H331" s="25" t="s">
        <v>3418</v>
      </c>
      <c r="I331" s="25" t="s">
        <v>82</v>
      </c>
      <c r="J331" s="11">
        <v>4315</v>
      </c>
      <c r="K331" s="16">
        <v>87</v>
      </c>
    </row>
    <row r="332" spans="1:11" x14ac:dyDescent="0.25">
      <c r="A332" s="18">
        <v>42761</v>
      </c>
      <c r="B332" s="18" t="s">
        <v>3397</v>
      </c>
      <c r="C332" s="15">
        <v>1110</v>
      </c>
      <c r="D332" s="24" t="s">
        <v>4</v>
      </c>
      <c r="E332" s="24" t="s">
        <v>6</v>
      </c>
      <c r="F332" s="25" t="s">
        <v>6</v>
      </c>
      <c r="G332" s="25" t="s">
        <v>2988</v>
      </c>
      <c r="H332" s="25" t="s">
        <v>3418</v>
      </c>
      <c r="I332" s="25" t="s">
        <v>82</v>
      </c>
      <c r="J332" s="11">
        <v>4316</v>
      </c>
      <c r="K332" s="16">
        <v>87</v>
      </c>
    </row>
    <row r="333" spans="1:11" x14ac:dyDescent="0.25">
      <c r="A333" s="18">
        <v>42761</v>
      </c>
      <c r="B333" s="18" t="s">
        <v>3397</v>
      </c>
      <c r="C333" s="15">
        <v>21390</v>
      </c>
      <c r="D333" s="24" t="s">
        <v>4</v>
      </c>
      <c r="E333" s="24" t="s">
        <v>5</v>
      </c>
      <c r="F333" s="25" t="s">
        <v>2217</v>
      </c>
      <c r="G333" s="25" t="s">
        <v>2988</v>
      </c>
      <c r="H333" s="25" t="s">
        <v>3418</v>
      </c>
      <c r="I333" s="25" t="s">
        <v>82</v>
      </c>
      <c r="J333" s="11">
        <v>4317</v>
      </c>
      <c r="K333" s="16">
        <v>87</v>
      </c>
    </row>
    <row r="334" spans="1:11" x14ac:dyDescent="0.25">
      <c r="A334" s="18">
        <v>42761</v>
      </c>
      <c r="B334" s="18" t="s">
        <v>3397</v>
      </c>
      <c r="C334" s="15">
        <v>500</v>
      </c>
      <c r="D334" s="24" t="s">
        <v>4</v>
      </c>
      <c r="E334" s="24" t="s">
        <v>5</v>
      </c>
      <c r="F334" s="25" t="s">
        <v>2217</v>
      </c>
      <c r="G334" s="25" t="s">
        <v>2988</v>
      </c>
      <c r="H334" s="25" t="s">
        <v>3418</v>
      </c>
      <c r="I334" s="25" t="s">
        <v>82</v>
      </c>
      <c r="J334" s="11">
        <v>4318</v>
      </c>
      <c r="K334" s="16">
        <v>87</v>
      </c>
    </row>
    <row r="335" spans="1:11" x14ac:dyDescent="0.25">
      <c r="A335" s="19">
        <v>42761</v>
      </c>
      <c r="B335" s="19" t="s">
        <v>3397</v>
      </c>
      <c r="C335" s="15">
        <v>100</v>
      </c>
      <c r="D335" s="24" t="s">
        <v>7</v>
      </c>
      <c r="E335" s="24" t="s">
        <v>8</v>
      </c>
      <c r="F335" s="25"/>
      <c r="G335" s="25" t="s">
        <v>3314</v>
      </c>
      <c r="H335" s="25" t="s">
        <v>3314</v>
      </c>
      <c r="I335" s="25"/>
      <c r="J335" s="10" t="s">
        <v>2984</v>
      </c>
      <c r="K335" s="16"/>
    </row>
    <row r="336" spans="1:11" x14ac:dyDescent="0.25">
      <c r="A336" s="19">
        <v>42761</v>
      </c>
      <c r="B336" s="19" t="s">
        <v>3397</v>
      </c>
      <c r="C336" s="15">
        <v>1430.7</v>
      </c>
      <c r="D336" s="24" t="s">
        <v>7</v>
      </c>
      <c r="E336" s="24" t="s">
        <v>8</v>
      </c>
      <c r="F336" s="25"/>
      <c r="G336" s="25" t="s">
        <v>3314</v>
      </c>
      <c r="H336" s="25" t="s">
        <v>3314</v>
      </c>
      <c r="I336" s="25"/>
      <c r="J336" s="10" t="s">
        <v>2984</v>
      </c>
      <c r="K336" s="16"/>
    </row>
    <row r="337" spans="1:11" x14ac:dyDescent="0.25">
      <c r="A337" s="19">
        <v>42761</v>
      </c>
      <c r="B337" s="19" t="s">
        <v>3397</v>
      </c>
      <c r="C337" s="15">
        <v>400</v>
      </c>
      <c r="D337" s="24" t="s">
        <v>7</v>
      </c>
      <c r="E337" s="24" t="s">
        <v>8</v>
      </c>
      <c r="F337" s="25"/>
      <c r="G337" s="25" t="s">
        <v>3314</v>
      </c>
      <c r="H337" s="25" t="s">
        <v>3314</v>
      </c>
      <c r="I337" s="25"/>
      <c r="J337" s="10" t="s">
        <v>2984</v>
      </c>
      <c r="K337" s="16"/>
    </row>
    <row r="338" spans="1:11" x14ac:dyDescent="0.25">
      <c r="A338" s="18">
        <v>42763</v>
      </c>
      <c r="B338" s="18" t="s">
        <v>3397</v>
      </c>
      <c r="C338" s="15">
        <v>1000</v>
      </c>
      <c r="D338" s="24" t="s">
        <v>4</v>
      </c>
      <c r="E338" s="24" t="s">
        <v>6</v>
      </c>
      <c r="F338" s="25" t="s">
        <v>6</v>
      </c>
      <c r="G338" s="25" t="s">
        <v>2988</v>
      </c>
      <c r="H338" s="25" t="s">
        <v>3418</v>
      </c>
      <c r="I338" s="25" t="s">
        <v>82</v>
      </c>
      <c r="J338" s="11">
        <v>3150</v>
      </c>
      <c r="K338" s="16">
        <v>63</v>
      </c>
    </row>
    <row r="339" spans="1:11" x14ac:dyDescent="0.25">
      <c r="A339" s="18">
        <v>42763</v>
      </c>
      <c r="B339" s="18" t="s">
        <v>3397</v>
      </c>
      <c r="C339" s="15">
        <v>500</v>
      </c>
      <c r="D339" s="24" t="s">
        <v>4</v>
      </c>
      <c r="E339" s="24" t="s">
        <v>5</v>
      </c>
      <c r="F339" s="25" t="s">
        <v>2217</v>
      </c>
      <c r="G339" s="25" t="s">
        <v>2988</v>
      </c>
      <c r="H339" s="25" t="s">
        <v>3418</v>
      </c>
      <c r="I339" s="25" t="s">
        <v>82</v>
      </c>
      <c r="J339" s="11">
        <v>3887</v>
      </c>
      <c r="K339" s="16">
        <v>78</v>
      </c>
    </row>
    <row r="340" spans="1:11" x14ac:dyDescent="0.25">
      <c r="A340" s="18">
        <v>42763</v>
      </c>
      <c r="B340" s="18" t="s">
        <v>3397</v>
      </c>
      <c r="C340" s="15">
        <v>2000</v>
      </c>
      <c r="D340" s="24" t="s">
        <v>4</v>
      </c>
      <c r="E340" s="24" t="s">
        <v>6</v>
      </c>
      <c r="F340" s="25" t="s">
        <v>6</v>
      </c>
      <c r="G340" s="25" t="s">
        <v>2988</v>
      </c>
      <c r="H340" s="25" t="s">
        <v>3418</v>
      </c>
      <c r="I340" s="25" t="s">
        <v>82</v>
      </c>
      <c r="J340" s="11">
        <v>3888</v>
      </c>
      <c r="K340" s="16">
        <v>78</v>
      </c>
    </row>
    <row r="341" spans="1:11" x14ac:dyDescent="0.25">
      <c r="A341" s="18">
        <v>42763</v>
      </c>
      <c r="B341" s="18" t="s">
        <v>3397</v>
      </c>
      <c r="C341" s="15">
        <v>150</v>
      </c>
      <c r="D341" s="24" t="s">
        <v>4</v>
      </c>
      <c r="E341" s="24" t="s">
        <v>6</v>
      </c>
      <c r="F341" s="25" t="s">
        <v>6</v>
      </c>
      <c r="G341" s="25" t="s">
        <v>2988</v>
      </c>
      <c r="H341" s="25" t="s">
        <v>3418</v>
      </c>
      <c r="I341" s="25" t="s">
        <v>82</v>
      </c>
      <c r="J341" s="11">
        <v>4218</v>
      </c>
      <c r="K341" s="16">
        <v>85</v>
      </c>
    </row>
    <row r="342" spans="1:11" x14ac:dyDescent="0.25">
      <c r="A342" s="18">
        <v>42763</v>
      </c>
      <c r="B342" s="18" t="s">
        <v>3397</v>
      </c>
      <c r="C342" s="15">
        <v>800</v>
      </c>
      <c r="D342" s="24" t="s">
        <v>4</v>
      </c>
      <c r="E342" s="24" t="s">
        <v>5</v>
      </c>
      <c r="F342" s="25" t="s">
        <v>2217</v>
      </c>
      <c r="G342" s="25" t="s">
        <v>2988</v>
      </c>
      <c r="H342" s="25" t="s">
        <v>3418</v>
      </c>
      <c r="I342" s="25" t="s">
        <v>82</v>
      </c>
      <c r="J342" s="11">
        <v>4219</v>
      </c>
      <c r="K342" s="16">
        <v>85</v>
      </c>
    </row>
    <row r="343" spans="1:11" x14ac:dyDescent="0.25">
      <c r="A343" s="18">
        <v>42763</v>
      </c>
      <c r="B343" s="18" t="s">
        <v>3397</v>
      </c>
      <c r="C343" s="15">
        <v>3000</v>
      </c>
      <c r="D343" s="24" t="s">
        <v>4</v>
      </c>
      <c r="E343" s="24" t="s">
        <v>5</v>
      </c>
      <c r="F343" s="25" t="s">
        <v>2217</v>
      </c>
      <c r="G343" s="25" t="s">
        <v>2988</v>
      </c>
      <c r="H343" s="25" t="s">
        <v>3418</v>
      </c>
      <c r="I343" s="25" t="s">
        <v>82</v>
      </c>
      <c r="J343" s="11">
        <v>4220</v>
      </c>
      <c r="K343" s="16">
        <v>85</v>
      </c>
    </row>
    <row r="344" spans="1:11" x14ac:dyDescent="0.25">
      <c r="A344" s="18">
        <v>42763</v>
      </c>
      <c r="B344" s="18" t="s">
        <v>3397</v>
      </c>
      <c r="C344" s="15">
        <v>2000</v>
      </c>
      <c r="D344" s="24" t="s">
        <v>4</v>
      </c>
      <c r="E344" s="24" t="s">
        <v>6</v>
      </c>
      <c r="F344" s="25" t="s">
        <v>6</v>
      </c>
      <c r="G344" s="25" t="s">
        <v>2988</v>
      </c>
      <c r="H344" s="25" t="s">
        <v>3418</v>
      </c>
      <c r="I344" s="25" t="s">
        <v>82</v>
      </c>
      <c r="J344" s="11">
        <v>4221</v>
      </c>
      <c r="K344" s="16">
        <v>85</v>
      </c>
    </row>
    <row r="345" spans="1:11" x14ac:dyDescent="0.25">
      <c r="A345" s="18">
        <v>42763</v>
      </c>
      <c r="B345" s="18" t="s">
        <v>3397</v>
      </c>
      <c r="C345" s="15">
        <v>100</v>
      </c>
      <c r="D345" s="24" t="s">
        <v>4</v>
      </c>
      <c r="E345" s="24" t="s">
        <v>6</v>
      </c>
      <c r="F345" s="25" t="s">
        <v>6</v>
      </c>
      <c r="G345" s="25" t="s">
        <v>2988</v>
      </c>
      <c r="H345" s="25" t="s">
        <v>3418</v>
      </c>
      <c r="I345" s="25" t="s">
        <v>82</v>
      </c>
      <c r="J345" s="11">
        <v>4222</v>
      </c>
      <c r="K345" s="16">
        <v>85</v>
      </c>
    </row>
    <row r="346" spans="1:11" x14ac:dyDescent="0.25">
      <c r="A346" s="18">
        <v>42763</v>
      </c>
      <c r="B346" s="18" t="s">
        <v>3397</v>
      </c>
      <c r="C346" s="15">
        <v>300</v>
      </c>
      <c r="D346" s="24" t="s">
        <v>4</v>
      </c>
      <c r="E346" s="24" t="s">
        <v>5</v>
      </c>
      <c r="F346" s="25" t="s">
        <v>2217</v>
      </c>
      <c r="G346" s="25" t="s">
        <v>2988</v>
      </c>
      <c r="H346" s="25" t="s">
        <v>3418</v>
      </c>
      <c r="I346" s="25" t="s">
        <v>82</v>
      </c>
      <c r="J346" s="11">
        <v>4319</v>
      </c>
      <c r="K346" s="16">
        <v>87</v>
      </c>
    </row>
    <row r="347" spans="1:11" x14ac:dyDescent="0.25">
      <c r="A347" s="18">
        <v>42763</v>
      </c>
      <c r="B347" s="18" t="s">
        <v>3397</v>
      </c>
      <c r="C347" s="15">
        <v>2000</v>
      </c>
      <c r="D347" s="24" t="s">
        <v>4</v>
      </c>
      <c r="E347" s="24" t="s">
        <v>6</v>
      </c>
      <c r="F347" s="25" t="s">
        <v>6</v>
      </c>
      <c r="G347" s="25" t="s">
        <v>2988</v>
      </c>
      <c r="H347" s="25" t="s">
        <v>3418</v>
      </c>
      <c r="I347" s="25" t="s">
        <v>82</v>
      </c>
      <c r="J347" s="11">
        <v>4320</v>
      </c>
      <c r="K347" s="16">
        <v>87</v>
      </c>
    </row>
    <row r="348" spans="1:11" x14ac:dyDescent="0.25">
      <c r="A348" s="18">
        <v>42763</v>
      </c>
      <c r="B348" s="18" t="s">
        <v>3397</v>
      </c>
      <c r="C348" s="15">
        <v>4000</v>
      </c>
      <c r="D348" s="24" t="s">
        <v>4</v>
      </c>
      <c r="E348" s="24" t="s">
        <v>5</v>
      </c>
      <c r="F348" s="25" t="s">
        <v>2217</v>
      </c>
      <c r="G348" s="25" t="s">
        <v>2988</v>
      </c>
      <c r="H348" s="25" t="s">
        <v>3418</v>
      </c>
      <c r="I348" s="25" t="s">
        <v>82</v>
      </c>
      <c r="J348" s="11">
        <v>4562</v>
      </c>
      <c r="K348" s="16">
        <v>92</v>
      </c>
    </row>
    <row r="349" spans="1:11" x14ac:dyDescent="0.25">
      <c r="A349" s="18">
        <v>42763</v>
      </c>
      <c r="B349" s="18" t="s">
        <v>3397</v>
      </c>
      <c r="C349" s="15">
        <v>356</v>
      </c>
      <c r="D349" s="24" t="s">
        <v>4</v>
      </c>
      <c r="E349" s="24" t="s">
        <v>6</v>
      </c>
      <c r="F349" s="25" t="s">
        <v>6</v>
      </c>
      <c r="G349" s="25" t="s">
        <v>2988</v>
      </c>
      <c r="H349" s="25" t="s">
        <v>3418</v>
      </c>
      <c r="I349" s="25" t="s">
        <v>82</v>
      </c>
      <c r="J349" s="11">
        <v>4564</v>
      </c>
      <c r="K349" s="16">
        <v>92</v>
      </c>
    </row>
    <row r="350" spans="1:11" x14ac:dyDescent="0.25">
      <c r="A350" s="18">
        <v>42763</v>
      </c>
      <c r="B350" s="18" t="s">
        <v>3397</v>
      </c>
      <c r="C350" s="15">
        <v>200</v>
      </c>
      <c r="D350" s="24" t="s">
        <v>4</v>
      </c>
      <c r="E350" s="24" t="s">
        <v>5</v>
      </c>
      <c r="F350" s="25" t="s">
        <v>2217</v>
      </c>
      <c r="G350" s="25" t="s">
        <v>2988</v>
      </c>
      <c r="H350" s="25" t="s">
        <v>3418</v>
      </c>
      <c r="I350" s="25" t="s">
        <v>82</v>
      </c>
      <c r="J350" s="11">
        <v>4565</v>
      </c>
      <c r="K350" s="16">
        <v>92</v>
      </c>
    </row>
    <row r="351" spans="1:11" x14ac:dyDescent="0.25">
      <c r="A351" s="18">
        <v>42763</v>
      </c>
      <c r="B351" s="18" t="s">
        <v>3397</v>
      </c>
      <c r="C351" s="15">
        <v>1000</v>
      </c>
      <c r="D351" s="24" t="s">
        <v>4</v>
      </c>
      <c r="E351" s="24" t="s">
        <v>6</v>
      </c>
      <c r="F351" s="25" t="s">
        <v>6</v>
      </c>
      <c r="G351" s="25" t="s">
        <v>2988</v>
      </c>
      <c r="H351" s="25" t="s">
        <v>3418</v>
      </c>
      <c r="I351" s="25" t="s">
        <v>82</v>
      </c>
      <c r="J351" s="11">
        <v>4566</v>
      </c>
      <c r="K351" s="16">
        <v>92</v>
      </c>
    </row>
    <row r="352" spans="1:11" x14ac:dyDescent="0.25">
      <c r="A352" s="18">
        <v>42763</v>
      </c>
      <c r="B352" s="18" t="s">
        <v>3397</v>
      </c>
      <c r="C352" s="15">
        <v>1000</v>
      </c>
      <c r="D352" s="24" t="s">
        <v>4</v>
      </c>
      <c r="E352" s="24" t="s">
        <v>6</v>
      </c>
      <c r="F352" s="25" t="s">
        <v>6</v>
      </c>
      <c r="G352" s="25" t="s">
        <v>2988</v>
      </c>
      <c r="H352" s="25" t="s">
        <v>3418</v>
      </c>
      <c r="I352" s="25" t="s">
        <v>82</v>
      </c>
      <c r="J352" s="11">
        <v>4567</v>
      </c>
      <c r="K352" s="16">
        <v>92</v>
      </c>
    </row>
    <row r="353" spans="1:11" x14ac:dyDescent="0.25">
      <c r="A353" s="18">
        <v>42763</v>
      </c>
      <c r="B353" s="18" t="s">
        <v>3397</v>
      </c>
      <c r="C353" s="15">
        <v>750</v>
      </c>
      <c r="D353" s="24" t="s">
        <v>4</v>
      </c>
      <c r="E353" s="24" t="s">
        <v>5</v>
      </c>
      <c r="F353" s="25" t="s">
        <v>2217</v>
      </c>
      <c r="G353" s="25" t="s">
        <v>2988</v>
      </c>
      <c r="H353" s="25" t="s">
        <v>3418</v>
      </c>
      <c r="I353" s="25" t="s">
        <v>82</v>
      </c>
      <c r="J353" s="11">
        <v>4568</v>
      </c>
      <c r="K353" s="16">
        <v>92</v>
      </c>
    </row>
    <row r="354" spans="1:11" x14ac:dyDescent="0.25">
      <c r="A354" s="18">
        <v>42763</v>
      </c>
      <c r="B354" s="18" t="s">
        <v>3397</v>
      </c>
      <c r="C354" s="15">
        <v>15200</v>
      </c>
      <c r="D354" s="24" t="s">
        <v>4</v>
      </c>
      <c r="E354" s="24" t="s">
        <v>6</v>
      </c>
      <c r="F354" s="25" t="s">
        <v>6</v>
      </c>
      <c r="G354" s="25" t="s">
        <v>2988</v>
      </c>
      <c r="H354" s="25" t="s">
        <v>3418</v>
      </c>
      <c r="I354" s="25" t="s">
        <v>82</v>
      </c>
      <c r="J354" s="11">
        <v>4658</v>
      </c>
      <c r="K354" s="16">
        <v>94</v>
      </c>
    </row>
    <row r="355" spans="1:11" x14ac:dyDescent="0.25">
      <c r="A355" s="18">
        <v>42764</v>
      </c>
      <c r="B355" s="18" t="s">
        <v>3397</v>
      </c>
      <c r="C355" s="15">
        <v>400</v>
      </c>
      <c r="D355" s="24" t="s">
        <v>4</v>
      </c>
      <c r="E355" s="24" t="s">
        <v>6</v>
      </c>
      <c r="F355" s="25" t="s">
        <v>6</v>
      </c>
      <c r="G355" s="25" t="s">
        <v>2988</v>
      </c>
      <c r="H355" s="25" t="s">
        <v>3418</v>
      </c>
      <c r="I355" s="25" t="s">
        <v>82</v>
      </c>
      <c r="J355" s="11">
        <v>4192</v>
      </c>
      <c r="K355" s="16">
        <v>84</v>
      </c>
    </row>
    <row r="356" spans="1:11" x14ac:dyDescent="0.25">
      <c r="A356" s="18">
        <v>42764</v>
      </c>
      <c r="B356" s="18" t="s">
        <v>3397</v>
      </c>
      <c r="C356" s="15">
        <v>50</v>
      </c>
      <c r="D356" s="24" t="s">
        <v>4</v>
      </c>
      <c r="E356" s="24" t="s">
        <v>5</v>
      </c>
      <c r="F356" s="25" t="s">
        <v>2217</v>
      </c>
      <c r="G356" s="25" t="s">
        <v>2988</v>
      </c>
      <c r="H356" s="25" t="s">
        <v>3418</v>
      </c>
      <c r="I356" s="25" t="s">
        <v>82</v>
      </c>
      <c r="J356" s="11">
        <v>4223</v>
      </c>
      <c r="K356" s="16">
        <v>85</v>
      </c>
    </row>
    <row r="357" spans="1:11" x14ac:dyDescent="0.25">
      <c r="A357" s="18">
        <v>42764</v>
      </c>
      <c r="B357" s="18" t="s">
        <v>3397</v>
      </c>
      <c r="C357" s="15">
        <v>300</v>
      </c>
      <c r="D357" s="24" t="s">
        <v>4</v>
      </c>
      <c r="E357" s="24" t="s">
        <v>6</v>
      </c>
      <c r="F357" s="25" t="s">
        <v>6</v>
      </c>
      <c r="G357" s="25" t="s">
        <v>2988</v>
      </c>
      <c r="H357" s="25" t="s">
        <v>3418</v>
      </c>
      <c r="I357" s="25" t="s">
        <v>82</v>
      </c>
      <c r="J357" s="11">
        <v>4224</v>
      </c>
      <c r="K357" s="16">
        <v>85</v>
      </c>
    </row>
    <row r="358" spans="1:11" x14ac:dyDescent="0.25">
      <c r="A358" s="18">
        <v>42764</v>
      </c>
      <c r="B358" s="18" t="s">
        <v>3397</v>
      </c>
      <c r="C358" s="15">
        <v>200</v>
      </c>
      <c r="D358" s="24" t="s">
        <v>4</v>
      </c>
      <c r="E358" s="24" t="s">
        <v>6</v>
      </c>
      <c r="F358" s="25" t="s">
        <v>6</v>
      </c>
      <c r="G358" s="25" t="s">
        <v>2988</v>
      </c>
      <c r="H358" s="25" t="s">
        <v>3418</v>
      </c>
      <c r="I358" s="25" t="s">
        <v>82</v>
      </c>
      <c r="J358" s="11">
        <v>4225</v>
      </c>
      <c r="K358" s="16">
        <v>85</v>
      </c>
    </row>
    <row r="359" spans="1:11" x14ac:dyDescent="0.25">
      <c r="A359" s="18">
        <v>42764</v>
      </c>
      <c r="B359" s="18" t="s">
        <v>3397</v>
      </c>
      <c r="C359" s="15">
        <v>2000</v>
      </c>
      <c r="D359" s="24" t="s">
        <v>4</v>
      </c>
      <c r="E359" s="24" t="s">
        <v>6</v>
      </c>
      <c r="F359" s="25" t="s">
        <v>6</v>
      </c>
      <c r="G359" s="25" t="s">
        <v>2988</v>
      </c>
      <c r="H359" s="25" t="s">
        <v>3418</v>
      </c>
      <c r="I359" s="25" t="s">
        <v>82</v>
      </c>
      <c r="J359" s="11">
        <v>4381</v>
      </c>
      <c r="K359" s="16">
        <v>88</v>
      </c>
    </row>
    <row r="360" spans="1:11" x14ac:dyDescent="0.25">
      <c r="A360" s="19">
        <v>42764</v>
      </c>
      <c r="B360" s="19" t="s">
        <v>3397</v>
      </c>
      <c r="C360" s="15">
        <v>10000</v>
      </c>
      <c r="D360" s="24" t="s">
        <v>7</v>
      </c>
      <c r="E360" s="24" t="s">
        <v>8</v>
      </c>
      <c r="F360" s="25"/>
      <c r="G360" s="25" t="s">
        <v>3314</v>
      </c>
      <c r="H360" s="25" t="s">
        <v>3314</v>
      </c>
      <c r="I360" s="25"/>
      <c r="J360" s="10" t="s">
        <v>2984</v>
      </c>
      <c r="K360" s="16"/>
    </row>
    <row r="361" spans="1:11" x14ac:dyDescent="0.25">
      <c r="A361" s="19">
        <v>42764</v>
      </c>
      <c r="B361" s="19" t="s">
        <v>3397</v>
      </c>
      <c r="C361" s="15">
        <v>4510</v>
      </c>
      <c r="D361" s="24" t="s">
        <v>7</v>
      </c>
      <c r="E361" s="24" t="s">
        <v>8</v>
      </c>
      <c r="F361" s="25"/>
      <c r="G361" s="25" t="s">
        <v>3314</v>
      </c>
      <c r="H361" s="25" t="s">
        <v>3314</v>
      </c>
      <c r="I361" s="25"/>
      <c r="J361" s="10" t="s">
        <v>2984</v>
      </c>
      <c r="K361" s="16"/>
    </row>
    <row r="362" spans="1:11" x14ac:dyDescent="0.25">
      <c r="A362" s="19">
        <v>42764</v>
      </c>
      <c r="B362" s="19" t="s">
        <v>3397</v>
      </c>
      <c r="C362" s="15">
        <v>50</v>
      </c>
      <c r="D362" s="24" t="s">
        <v>7</v>
      </c>
      <c r="E362" s="24" t="s">
        <v>8</v>
      </c>
      <c r="F362" s="25"/>
      <c r="G362" s="25" t="s">
        <v>3314</v>
      </c>
      <c r="H362" s="25" t="s">
        <v>3314</v>
      </c>
      <c r="I362" s="25"/>
      <c r="J362" s="10" t="s">
        <v>2984</v>
      </c>
      <c r="K362" s="16"/>
    </row>
    <row r="363" spans="1:11" x14ac:dyDescent="0.25">
      <c r="A363" s="19">
        <v>42764</v>
      </c>
      <c r="B363" s="19" t="s">
        <v>3397</v>
      </c>
      <c r="C363" s="15">
        <v>250</v>
      </c>
      <c r="D363" s="24" t="s">
        <v>7</v>
      </c>
      <c r="E363" s="24" t="s">
        <v>8</v>
      </c>
      <c r="F363" s="25"/>
      <c r="G363" s="25" t="s">
        <v>3314</v>
      </c>
      <c r="H363" s="25" t="s">
        <v>3314</v>
      </c>
      <c r="I363" s="25"/>
      <c r="J363" s="10" t="s">
        <v>2984</v>
      </c>
      <c r="K363" s="16"/>
    </row>
    <row r="364" spans="1:11" x14ac:dyDescent="0.25">
      <c r="A364" s="19">
        <v>42764</v>
      </c>
      <c r="B364" s="19" t="s">
        <v>3397</v>
      </c>
      <c r="C364" s="15">
        <v>300</v>
      </c>
      <c r="D364" s="24" t="s">
        <v>7</v>
      </c>
      <c r="E364" s="24" t="s">
        <v>8</v>
      </c>
      <c r="F364" s="25"/>
      <c r="G364" s="25" t="s">
        <v>3314</v>
      </c>
      <c r="H364" s="25" t="s">
        <v>3314</v>
      </c>
      <c r="I364" s="25"/>
      <c r="J364" s="10" t="s">
        <v>2984</v>
      </c>
      <c r="K364" s="16"/>
    </row>
    <row r="365" spans="1:11" x14ac:dyDescent="0.25">
      <c r="A365" s="18">
        <v>42765</v>
      </c>
      <c r="B365" s="18" t="s">
        <v>3397</v>
      </c>
      <c r="C365" s="15">
        <v>500</v>
      </c>
      <c r="D365" s="24" t="s">
        <v>4</v>
      </c>
      <c r="E365" s="24" t="s">
        <v>5</v>
      </c>
      <c r="F365" s="25" t="s">
        <v>2217</v>
      </c>
      <c r="G365" s="25" t="s">
        <v>2988</v>
      </c>
      <c r="H365" s="25" t="s">
        <v>3418</v>
      </c>
      <c r="I365" s="25" t="s">
        <v>82</v>
      </c>
      <c r="J365" s="11">
        <v>4138</v>
      </c>
      <c r="K365" s="16">
        <v>83</v>
      </c>
    </row>
    <row r="366" spans="1:11" x14ac:dyDescent="0.25">
      <c r="A366" s="18">
        <v>42765</v>
      </c>
      <c r="B366" s="18" t="s">
        <v>3397</v>
      </c>
      <c r="C366" s="15">
        <v>150</v>
      </c>
      <c r="D366" s="24" t="s">
        <v>4</v>
      </c>
      <c r="E366" s="24" t="s">
        <v>6</v>
      </c>
      <c r="F366" s="25" t="s">
        <v>6</v>
      </c>
      <c r="G366" s="25" t="s">
        <v>2988</v>
      </c>
      <c r="H366" s="25" t="s">
        <v>3418</v>
      </c>
      <c r="I366" s="25" t="s">
        <v>82</v>
      </c>
      <c r="J366" s="11">
        <v>4139</v>
      </c>
      <c r="K366" s="16">
        <v>83</v>
      </c>
    </row>
    <row r="367" spans="1:11" x14ac:dyDescent="0.25">
      <c r="A367" s="18">
        <v>42765</v>
      </c>
      <c r="B367" s="18" t="s">
        <v>3397</v>
      </c>
      <c r="C367" s="15">
        <v>10000</v>
      </c>
      <c r="D367" s="24" t="s">
        <v>4</v>
      </c>
      <c r="E367" s="24" t="s">
        <v>5</v>
      </c>
      <c r="F367" s="25" t="s">
        <v>2217</v>
      </c>
      <c r="G367" s="25" t="s">
        <v>2988</v>
      </c>
      <c r="H367" s="25" t="s">
        <v>3418</v>
      </c>
      <c r="I367" s="25" t="s">
        <v>82</v>
      </c>
      <c r="J367" s="11">
        <v>4193</v>
      </c>
      <c r="K367" s="16">
        <v>84</v>
      </c>
    </row>
    <row r="368" spans="1:11" x14ac:dyDescent="0.25">
      <c r="A368" s="18">
        <v>42765</v>
      </c>
      <c r="B368" s="18" t="s">
        <v>3397</v>
      </c>
      <c r="C368" s="15">
        <v>500</v>
      </c>
      <c r="D368" s="24" t="s">
        <v>4</v>
      </c>
      <c r="E368" s="24" t="s">
        <v>6</v>
      </c>
      <c r="F368" s="25" t="s">
        <v>6</v>
      </c>
      <c r="G368" s="25" t="s">
        <v>2988</v>
      </c>
      <c r="H368" s="25" t="s">
        <v>3418</v>
      </c>
      <c r="I368" s="25" t="s">
        <v>82</v>
      </c>
      <c r="J368" s="11">
        <v>4226</v>
      </c>
      <c r="K368" s="16">
        <v>85</v>
      </c>
    </row>
    <row r="369" spans="1:11" x14ac:dyDescent="0.25">
      <c r="A369" s="18">
        <v>42765</v>
      </c>
      <c r="B369" s="18" t="s">
        <v>3397</v>
      </c>
      <c r="C369" s="15">
        <v>500</v>
      </c>
      <c r="D369" s="24" t="s">
        <v>4</v>
      </c>
      <c r="E369" s="24" t="s">
        <v>6</v>
      </c>
      <c r="F369" s="25" t="s">
        <v>6</v>
      </c>
      <c r="G369" s="25" t="s">
        <v>2988</v>
      </c>
      <c r="H369" s="25" t="s">
        <v>3418</v>
      </c>
      <c r="I369" s="25" t="s">
        <v>82</v>
      </c>
      <c r="J369" s="11">
        <v>4227</v>
      </c>
      <c r="K369" s="16">
        <v>85</v>
      </c>
    </row>
    <row r="370" spans="1:11" x14ac:dyDescent="0.25">
      <c r="A370" s="18">
        <v>42765</v>
      </c>
      <c r="B370" s="18" t="s">
        <v>3397</v>
      </c>
      <c r="C370" s="15">
        <v>9520</v>
      </c>
      <c r="D370" s="24" t="s">
        <v>4</v>
      </c>
      <c r="E370" s="24" t="s">
        <v>6</v>
      </c>
      <c r="F370" s="25" t="s">
        <v>6</v>
      </c>
      <c r="G370" s="25" t="s">
        <v>2988</v>
      </c>
      <c r="H370" s="25" t="s">
        <v>3418</v>
      </c>
      <c r="I370" s="25" t="s">
        <v>82</v>
      </c>
      <c r="J370" s="11">
        <v>4228</v>
      </c>
      <c r="K370" s="16">
        <v>85</v>
      </c>
    </row>
    <row r="371" spans="1:11" x14ac:dyDescent="0.25">
      <c r="A371" s="18">
        <v>42765</v>
      </c>
      <c r="B371" s="18" t="s">
        <v>3397</v>
      </c>
      <c r="C371" s="15">
        <v>1864</v>
      </c>
      <c r="D371" s="24" t="s">
        <v>4</v>
      </c>
      <c r="E371" s="24" t="s">
        <v>6</v>
      </c>
      <c r="F371" s="25" t="s">
        <v>6</v>
      </c>
      <c r="G371" s="25" t="s">
        <v>2988</v>
      </c>
      <c r="H371" s="25" t="s">
        <v>3418</v>
      </c>
      <c r="I371" s="25" t="s">
        <v>82</v>
      </c>
      <c r="J371" s="11">
        <v>4229</v>
      </c>
      <c r="K371" s="16">
        <v>85</v>
      </c>
    </row>
    <row r="372" spans="1:11" x14ac:dyDescent="0.25">
      <c r="A372" s="18">
        <v>42765</v>
      </c>
      <c r="B372" s="18" t="s">
        <v>3397</v>
      </c>
      <c r="C372" s="15">
        <v>650</v>
      </c>
      <c r="D372" s="24" t="s">
        <v>4</v>
      </c>
      <c r="E372" s="24" t="s">
        <v>5</v>
      </c>
      <c r="F372" s="25" t="s">
        <v>2217</v>
      </c>
      <c r="G372" s="25" t="s">
        <v>2988</v>
      </c>
      <c r="H372" s="25" t="s">
        <v>3418</v>
      </c>
      <c r="I372" s="25" t="s">
        <v>82</v>
      </c>
      <c r="J372" s="11">
        <v>4230</v>
      </c>
      <c r="K372" s="16">
        <v>85</v>
      </c>
    </row>
    <row r="373" spans="1:11" x14ac:dyDescent="0.25">
      <c r="A373" s="18">
        <v>42765</v>
      </c>
      <c r="B373" s="18" t="s">
        <v>3397</v>
      </c>
      <c r="C373" s="15">
        <v>500</v>
      </c>
      <c r="D373" s="24" t="s">
        <v>4</v>
      </c>
      <c r="E373" s="24" t="s">
        <v>5</v>
      </c>
      <c r="F373" s="25" t="s">
        <v>2217</v>
      </c>
      <c r="G373" s="25" t="s">
        <v>2988</v>
      </c>
      <c r="H373" s="25" t="s">
        <v>3418</v>
      </c>
      <c r="I373" s="25" t="s">
        <v>82</v>
      </c>
      <c r="J373" s="11">
        <v>4279</v>
      </c>
      <c r="K373" s="16">
        <v>86</v>
      </c>
    </row>
    <row r="374" spans="1:11" x14ac:dyDescent="0.25">
      <c r="A374" s="18">
        <v>42765</v>
      </c>
      <c r="B374" s="18" t="s">
        <v>3397</v>
      </c>
      <c r="C374" s="15">
        <v>20000</v>
      </c>
      <c r="D374" s="24" t="s">
        <v>4</v>
      </c>
      <c r="E374" s="24" t="s">
        <v>6</v>
      </c>
      <c r="F374" s="25" t="s">
        <v>6</v>
      </c>
      <c r="G374" s="25" t="s">
        <v>2988</v>
      </c>
      <c r="H374" s="25" t="s">
        <v>3418</v>
      </c>
      <c r="I374" s="25" t="s">
        <v>82</v>
      </c>
      <c r="J374" s="11">
        <v>4280</v>
      </c>
      <c r="K374" s="16">
        <v>86</v>
      </c>
    </row>
    <row r="375" spans="1:11" x14ac:dyDescent="0.25">
      <c r="A375" s="18">
        <v>42765</v>
      </c>
      <c r="B375" s="18" t="s">
        <v>3397</v>
      </c>
      <c r="C375" s="15">
        <v>1000</v>
      </c>
      <c r="D375" s="24" t="s">
        <v>4</v>
      </c>
      <c r="E375" s="24" t="s">
        <v>6</v>
      </c>
      <c r="F375" s="25" t="s">
        <v>6</v>
      </c>
      <c r="G375" s="25" t="s">
        <v>2988</v>
      </c>
      <c r="H375" s="25" t="s">
        <v>3418</v>
      </c>
      <c r="I375" s="25" t="s">
        <v>82</v>
      </c>
      <c r="J375" s="11">
        <v>4412</v>
      </c>
      <c r="K375" s="16">
        <v>89</v>
      </c>
    </row>
    <row r="376" spans="1:11" x14ac:dyDescent="0.25">
      <c r="A376" s="18">
        <v>42765</v>
      </c>
      <c r="B376" s="18" t="s">
        <v>3397</v>
      </c>
      <c r="C376" s="15">
        <v>500</v>
      </c>
      <c r="D376" s="24" t="s">
        <v>4</v>
      </c>
      <c r="E376" s="24" t="s">
        <v>6</v>
      </c>
      <c r="F376" s="25" t="s">
        <v>6</v>
      </c>
      <c r="G376" s="25" t="s">
        <v>2988</v>
      </c>
      <c r="H376" s="25" t="s">
        <v>3418</v>
      </c>
      <c r="I376" s="25" t="s">
        <v>82</v>
      </c>
      <c r="J376" s="11">
        <v>4413</v>
      </c>
      <c r="K376" s="16">
        <v>89</v>
      </c>
    </row>
    <row r="377" spans="1:11" x14ac:dyDescent="0.25">
      <c r="A377" s="19">
        <v>42765</v>
      </c>
      <c r="B377" s="19" t="s">
        <v>3397</v>
      </c>
      <c r="C377" s="15">
        <v>15000</v>
      </c>
      <c r="D377" s="24" t="s">
        <v>7</v>
      </c>
      <c r="E377" s="24" t="s">
        <v>8</v>
      </c>
      <c r="F377" s="25"/>
      <c r="G377" s="25" t="s">
        <v>3314</v>
      </c>
      <c r="H377" s="25" t="s">
        <v>3314</v>
      </c>
      <c r="I377" s="25"/>
      <c r="J377" s="10" t="s">
        <v>2984</v>
      </c>
      <c r="K377" s="16"/>
    </row>
    <row r="378" spans="1:11" x14ac:dyDescent="0.25">
      <c r="A378" s="19">
        <v>42765</v>
      </c>
      <c r="B378" s="19" t="s">
        <v>3397</v>
      </c>
      <c r="C378" s="15">
        <v>100</v>
      </c>
      <c r="D378" s="24" t="s">
        <v>7</v>
      </c>
      <c r="E378" s="24" t="s">
        <v>8</v>
      </c>
      <c r="F378" s="25"/>
      <c r="G378" s="25" t="s">
        <v>3314</v>
      </c>
      <c r="H378" s="25" t="s">
        <v>3314</v>
      </c>
      <c r="I378" s="25"/>
      <c r="J378" s="10" t="s">
        <v>2984</v>
      </c>
      <c r="K378" s="16"/>
    </row>
    <row r="379" spans="1:11" x14ac:dyDescent="0.25">
      <c r="A379" s="19">
        <v>42765</v>
      </c>
      <c r="B379" s="19" t="s">
        <v>3397</v>
      </c>
      <c r="C379" s="15">
        <v>5000</v>
      </c>
      <c r="D379" s="24" t="s">
        <v>7</v>
      </c>
      <c r="E379" s="24" t="s">
        <v>8</v>
      </c>
      <c r="F379" s="25"/>
      <c r="G379" s="25" t="s">
        <v>3314</v>
      </c>
      <c r="H379" s="25" t="s">
        <v>3314</v>
      </c>
      <c r="I379" s="25"/>
      <c r="J379" s="10" t="s">
        <v>2984</v>
      </c>
      <c r="K379" s="16"/>
    </row>
    <row r="380" spans="1:11" x14ac:dyDescent="0.25">
      <c r="A380" s="18">
        <v>42766</v>
      </c>
      <c r="B380" s="18" t="s">
        <v>3397</v>
      </c>
      <c r="C380" s="15">
        <v>5000</v>
      </c>
      <c r="D380" s="24" t="s">
        <v>4</v>
      </c>
      <c r="E380" s="24" t="s">
        <v>6</v>
      </c>
      <c r="F380" s="25" t="s">
        <v>6</v>
      </c>
      <c r="G380" s="25" t="s">
        <v>2988</v>
      </c>
      <c r="H380" s="25" t="s">
        <v>3418</v>
      </c>
      <c r="I380" s="25" t="s">
        <v>82</v>
      </c>
      <c r="J380" s="11">
        <v>3889</v>
      </c>
      <c r="K380" s="16">
        <v>78</v>
      </c>
    </row>
    <row r="381" spans="1:11" x14ac:dyDescent="0.25">
      <c r="A381" s="18">
        <v>42766</v>
      </c>
      <c r="B381" s="18" t="s">
        <v>3397</v>
      </c>
      <c r="C381" s="15">
        <v>2000</v>
      </c>
      <c r="D381" s="24" t="s">
        <v>4</v>
      </c>
      <c r="E381" s="24" t="s">
        <v>6</v>
      </c>
      <c r="F381" s="25" t="s">
        <v>6</v>
      </c>
      <c r="G381" s="25" t="s">
        <v>2988</v>
      </c>
      <c r="H381" s="25" t="s">
        <v>3418</v>
      </c>
      <c r="I381" s="25" t="s">
        <v>82</v>
      </c>
      <c r="J381" s="11">
        <v>3890</v>
      </c>
      <c r="K381" s="16">
        <v>78</v>
      </c>
    </row>
    <row r="382" spans="1:11" x14ac:dyDescent="0.25">
      <c r="A382" s="18">
        <v>42766</v>
      </c>
      <c r="B382" s="18" t="s">
        <v>3397</v>
      </c>
      <c r="C382" s="15">
        <v>2000</v>
      </c>
      <c r="D382" s="24" t="s">
        <v>4</v>
      </c>
      <c r="E382" s="24" t="s">
        <v>6</v>
      </c>
      <c r="F382" s="25" t="s">
        <v>6</v>
      </c>
      <c r="G382" s="25" t="s">
        <v>2988</v>
      </c>
      <c r="H382" s="25" t="s">
        <v>3418</v>
      </c>
      <c r="I382" s="25" t="s">
        <v>82</v>
      </c>
      <c r="J382" s="11">
        <v>3891</v>
      </c>
      <c r="K382" s="16">
        <v>78</v>
      </c>
    </row>
    <row r="383" spans="1:11" x14ac:dyDescent="0.25">
      <c r="A383" s="18">
        <v>42766</v>
      </c>
      <c r="B383" s="18" t="s">
        <v>3397</v>
      </c>
      <c r="C383" s="15">
        <v>500</v>
      </c>
      <c r="D383" s="24" t="s">
        <v>4</v>
      </c>
      <c r="E383" s="24" t="s">
        <v>5</v>
      </c>
      <c r="F383" s="25" t="s">
        <v>2217</v>
      </c>
      <c r="G383" s="25" t="s">
        <v>2988</v>
      </c>
      <c r="H383" s="25" t="s">
        <v>3418</v>
      </c>
      <c r="I383" s="25" t="s">
        <v>82</v>
      </c>
      <c r="J383" s="11">
        <v>4140</v>
      </c>
      <c r="K383" s="16">
        <v>83</v>
      </c>
    </row>
    <row r="384" spans="1:11" x14ac:dyDescent="0.25">
      <c r="A384" s="18">
        <v>42766</v>
      </c>
      <c r="B384" s="18" t="s">
        <v>3397</v>
      </c>
      <c r="C384" s="15">
        <v>500</v>
      </c>
      <c r="D384" s="24" t="s">
        <v>4</v>
      </c>
      <c r="E384" s="24" t="s">
        <v>5</v>
      </c>
      <c r="F384" s="25" t="s">
        <v>2217</v>
      </c>
      <c r="G384" s="25" t="s">
        <v>2988</v>
      </c>
      <c r="H384" s="25" t="s">
        <v>3418</v>
      </c>
      <c r="I384" s="25" t="s">
        <v>82</v>
      </c>
      <c r="J384" s="11">
        <v>4194</v>
      </c>
      <c r="K384" s="16">
        <v>84</v>
      </c>
    </row>
    <row r="385" spans="1:11" x14ac:dyDescent="0.25">
      <c r="A385" s="18">
        <v>42766</v>
      </c>
      <c r="B385" s="18" t="s">
        <v>3397</v>
      </c>
      <c r="C385" s="15">
        <v>1000</v>
      </c>
      <c r="D385" s="24" t="s">
        <v>4</v>
      </c>
      <c r="E385" s="24" t="s">
        <v>5</v>
      </c>
      <c r="F385" s="25" t="s">
        <v>2217</v>
      </c>
      <c r="G385" s="25" t="s">
        <v>2988</v>
      </c>
      <c r="H385" s="25" t="s">
        <v>3418</v>
      </c>
      <c r="I385" s="25" t="s">
        <v>82</v>
      </c>
      <c r="J385" s="11">
        <v>4195</v>
      </c>
      <c r="K385" s="16">
        <v>84</v>
      </c>
    </row>
    <row r="386" spans="1:11" x14ac:dyDescent="0.25">
      <c r="A386" s="18">
        <v>42766</v>
      </c>
      <c r="B386" s="18" t="s">
        <v>3397</v>
      </c>
      <c r="C386" s="15">
        <v>3800</v>
      </c>
      <c r="D386" s="24" t="s">
        <v>4</v>
      </c>
      <c r="E386" s="24" t="s">
        <v>6</v>
      </c>
      <c r="F386" s="25" t="s">
        <v>6</v>
      </c>
      <c r="G386" s="25" t="s">
        <v>2988</v>
      </c>
      <c r="H386" s="25" t="s">
        <v>3418</v>
      </c>
      <c r="I386" s="25" t="s">
        <v>82</v>
      </c>
      <c r="J386" s="11">
        <v>4197</v>
      </c>
      <c r="K386" s="16">
        <v>84</v>
      </c>
    </row>
    <row r="387" spans="1:11" x14ac:dyDescent="0.25">
      <c r="A387" s="18">
        <v>42766</v>
      </c>
      <c r="B387" s="18" t="s">
        <v>3397</v>
      </c>
      <c r="C387" s="15">
        <v>1000</v>
      </c>
      <c r="D387" s="24" t="s">
        <v>4</v>
      </c>
      <c r="E387" s="24" t="s">
        <v>5</v>
      </c>
      <c r="F387" s="25" t="s">
        <v>2217</v>
      </c>
      <c r="G387" s="25" t="s">
        <v>2988</v>
      </c>
      <c r="H387" s="25" t="s">
        <v>3418</v>
      </c>
      <c r="I387" s="25" t="s">
        <v>82</v>
      </c>
      <c r="J387" s="11">
        <v>4198</v>
      </c>
      <c r="K387" s="16">
        <v>84</v>
      </c>
    </row>
    <row r="388" spans="1:11" x14ac:dyDescent="0.25">
      <c r="A388" s="18">
        <v>42766</v>
      </c>
      <c r="B388" s="18" t="s">
        <v>3397</v>
      </c>
      <c r="C388" s="15">
        <v>184</v>
      </c>
      <c r="D388" s="24" t="s">
        <v>4</v>
      </c>
      <c r="E388" s="24" t="s">
        <v>6</v>
      </c>
      <c r="F388" s="25" t="s">
        <v>6</v>
      </c>
      <c r="G388" s="25" t="s">
        <v>2988</v>
      </c>
      <c r="H388" s="25" t="s">
        <v>3418</v>
      </c>
      <c r="I388" s="25" t="s">
        <v>82</v>
      </c>
      <c r="J388" s="11">
        <v>4199</v>
      </c>
      <c r="K388" s="16">
        <v>84</v>
      </c>
    </row>
    <row r="389" spans="1:11" x14ac:dyDescent="0.25">
      <c r="A389" s="18">
        <v>42766</v>
      </c>
      <c r="B389" s="18" t="s">
        <v>3397</v>
      </c>
      <c r="C389" s="15">
        <v>1200</v>
      </c>
      <c r="D389" s="24" t="s">
        <v>4</v>
      </c>
      <c r="E389" s="24" t="s">
        <v>6</v>
      </c>
      <c r="F389" s="25" t="s">
        <v>6</v>
      </c>
      <c r="G389" s="25" t="s">
        <v>2988</v>
      </c>
      <c r="H389" s="25" t="s">
        <v>3418</v>
      </c>
      <c r="I389" s="25" t="s">
        <v>82</v>
      </c>
      <c r="J389" s="11">
        <v>4231</v>
      </c>
      <c r="K389" s="16">
        <v>85</v>
      </c>
    </row>
    <row r="390" spans="1:11" x14ac:dyDescent="0.25">
      <c r="A390" s="18">
        <v>42766</v>
      </c>
      <c r="B390" s="18" t="s">
        <v>3397</v>
      </c>
      <c r="C390" s="15">
        <v>1000</v>
      </c>
      <c r="D390" s="24" t="s">
        <v>4</v>
      </c>
      <c r="E390" s="24" t="s">
        <v>6</v>
      </c>
      <c r="F390" s="25" t="s">
        <v>6</v>
      </c>
      <c r="G390" s="25" t="s">
        <v>2988</v>
      </c>
      <c r="H390" s="25" t="s">
        <v>3418</v>
      </c>
      <c r="I390" s="25" t="s">
        <v>82</v>
      </c>
      <c r="J390" s="11">
        <v>4232</v>
      </c>
      <c r="K390" s="16">
        <v>85</v>
      </c>
    </row>
    <row r="391" spans="1:11" x14ac:dyDescent="0.25">
      <c r="A391" s="18">
        <v>42766</v>
      </c>
      <c r="B391" s="18" t="s">
        <v>3397</v>
      </c>
      <c r="C391" s="15">
        <v>100</v>
      </c>
      <c r="D391" s="24" t="s">
        <v>4</v>
      </c>
      <c r="E391" s="24" t="s">
        <v>6</v>
      </c>
      <c r="F391" s="25" t="s">
        <v>6</v>
      </c>
      <c r="G391" s="25" t="s">
        <v>2988</v>
      </c>
      <c r="H391" s="25" t="s">
        <v>3418</v>
      </c>
      <c r="I391" s="25" t="s">
        <v>82</v>
      </c>
      <c r="J391" s="11">
        <v>4233</v>
      </c>
      <c r="K391" s="16">
        <v>85</v>
      </c>
    </row>
    <row r="392" spans="1:11" x14ac:dyDescent="0.25">
      <c r="A392" s="18">
        <v>42766</v>
      </c>
      <c r="B392" s="18" t="s">
        <v>3397</v>
      </c>
      <c r="C392" s="15">
        <v>7400</v>
      </c>
      <c r="D392" s="24" t="s">
        <v>4</v>
      </c>
      <c r="E392" s="24" t="s">
        <v>5</v>
      </c>
      <c r="F392" s="25" t="s">
        <v>2217</v>
      </c>
      <c r="G392" s="25" t="s">
        <v>2988</v>
      </c>
      <c r="H392" s="25" t="s">
        <v>3418</v>
      </c>
      <c r="I392" s="25" t="s">
        <v>82</v>
      </c>
      <c r="J392" s="11">
        <v>4234</v>
      </c>
      <c r="K392" s="16">
        <v>85</v>
      </c>
    </row>
    <row r="393" spans="1:11" x14ac:dyDescent="0.25">
      <c r="A393" s="18">
        <v>42766</v>
      </c>
      <c r="B393" s="18" t="s">
        <v>3397</v>
      </c>
      <c r="C393" s="15">
        <v>2000</v>
      </c>
      <c r="D393" s="24" t="s">
        <v>4</v>
      </c>
      <c r="E393" s="24" t="s">
        <v>6</v>
      </c>
      <c r="F393" s="25" t="s">
        <v>6</v>
      </c>
      <c r="G393" s="25" t="s">
        <v>2988</v>
      </c>
      <c r="H393" s="25" t="s">
        <v>3418</v>
      </c>
      <c r="I393" s="25" t="s">
        <v>82</v>
      </c>
      <c r="J393" s="11">
        <v>4235</v>
      </c>
      <c r="K393" s="16">
        <v>85</v>
      </c>
    </row>
    <row r="394" spans="1:11" x14ac:dyDescent="0.25">
      <c r="A394" s="18">
        <v>42766</v>
      </c>
      <c r="B394" s="18" t="s">
        <v>3397</v>
      </c>
      <c r="C394" s="15">
        <v>100000</v>
      </c>
      <c r="D394" s="24" t="s">
        <v>4</v>
      </c>
      <c r="E394" s="24" t="s">
        <v>6</v>
      </c>
      <c r="F394" s="25" t="s">
        <v>6</v>
      </c>
      <c r="G394" s="25" t="s">
        <v>2988</v>
      </c>
      <c r="H394" s="25" t="s">
        <v>3418</v>
      </c>
      <c r="I394" s="25" t="s">
        <v>82</v>
      </c>
      <c r="J394" s="11">
        <v>4236</v>
      </c>
      <c r="K394" s="16">
        <v>85</v>
      </c>
    </row>
    <row r="395" spans="1:11" x14ac:dyDescent="0.25">
      <c r="A395" s="18">
        <v>42766</v>
      </c>
      <c r="B395" s="18" t="s">
        <v>3397</v>
      </c>
      <c r="C395" s="15">
        <v>500</v>
      </c>
      <c r="D395" s="24" t="s">
        <v>4</v>
      </c>
      <c r="E395" s="24" t="s">
        <v>6</v>
      </c>
      <c r="F395" s="25" t="s">
        <v>6</v>
      </c>
      <c r="G395" s="25" t="s">
        <v>2988</v>
      </c>
      <c r="H395" s="25" t="s">
        <v>3418</v>
      </c>
      <c r="I395" s="25" t="s">
        <v>82</v>
      </c>
      <c r="J395" s="11">
        <v>4237</v>
      </c>
      <c r="K395" s="16">
        <v>85</v>
      </c>
    </row>
    <row r="396" spans="1:11" x14ac:dyDescent="0.25">
      <c r="A396" s="18">
        <v>42766</v>
      </c>
      <c r="B396" s="18" t="s">
        <v>3397</v>
      </c>
      <c r="C396" s="15">
        <v>500</v>
      </c>
      <c r="D396" s="24" t="s">
        <v>4</v>
      </c>
      <c r="E396" s="24" t="s">
        <v>6</v>
      </c>
      <c r="F396" s="25" t="s">
        <v>6</v>
      </c>
      <c r="G396" s="25" t="s">
        <v>2988</v>
      </c>
      <c r="H396" s="25" t="s">
        <v>3418</v>
      </c>
      <c r="I396" s="25" t="s">
        <v>82</v>
      </c>
      <c r="J396" s="11">
        <v>4238</v>
      </c>
      <c r="K396" s="16">
        <v>85</v>
      </c>
    </row>
    <row r="397" spans="1:11" x14ac:dyDescent="0.25">
      <c r="A397" s="18">
        <v>42766</v>
      </c>
      <c r="B397" s="18" t="s">
        <v>3397</v>
      </c>
      <c r="C397" s="15">
        <v>30000</v>
      </c>
      <c r="D397" s="24" t="s">
        <v>4</v>
      </c>
      <c r="E397" s="24" t="s">
        <v>5</v>
      </c>
      <c r="F397" s="25" t="s">
        <v>2217</v>
      </c>
      <c r="G397" s="25" t="s">
        <v>2988</v>
      </c>
      <c r="H397" s="25" t="s">
        <v>3418</v>
      </c>
      <c r="I397" s="25" t="s">
        <v>82</v>
      </c>
      <c r="J397" s="11">
        <v>4281</v>
      </c>
      <c r="K397" s="16">
        <v>86</v>
      </c>
    </row>
    <row r="398" spans="1:11" x14ac:dyDescent="0.25">
      <c r="A398" s="18">
        <v>42766</v>
      </c>
      <c r="B398" s="18" t="s">
        <v>3397</v>
      </c>
      <c r="C398" s="15">
        <v>150</v>
      </c>
      <c r="D398" s="24" t="s">
        <v>4</v>
      </c>
      <c r="E398" s="24" t="s">
        <v>5</v>
      </c>
      <c r="F398" s="25" t="s">
        <v>2217</v>
      </c>
      <c r="G398" s="25" t="s">
        <v>2988</v>
      </c>
      <c r="H398" s="25" t="s">
        <v>3418</v>
      </c>
      <c r="I398" s="25" t="s">
        <v>82</v>
      </c>
      <c r="J398" s="11">
        <v>4701</v>
      </c>
      <c r="K398" s="16">
        <v>95</v>
      </c>
    </row>
    <row r="399" spans="1:11" x14ac:dyDescent="0.25">
      <c r="A399" s="19">
        <v>42766</v>
      </c>
      <c r="B399" s="19" t="s">
        <v>3397</v>
      </c>
      <c r="C399" s="15">
        <v>200</v>
      </c>
      <c r="D399" s="24" t="s">
        <v>7</v>
      </c>
      <c r="E399" s="24" t="s">
        <v>8</v>
      </c>
      <c r="F399" s="25"/>
      <c r="G399" s="25" t="s">
        <v>3314</v>
      </c>
      <c r="H399" s="25" t="s">
        <v>3314</v>
      </c>
      <c r="I399" s="25"/>
      <c r="J399" s="10" t="s">
        <v>2984</v>
      </c>
      <c r="K399" s="16"/>
    </row>
    <row r="400" spans="1:11" x14ac:dyDescent="0.25">
      <c r="A400" s="19">
        <v>42766</v>
      </c>
      <c r="B400" s="19" t="s">
        <v>3397</v>
      </c>
      <c r="C400" s="15">
        <v>50000</v>
      </c>
      <c r="D400" s="24" t="s">
        <v>7</v>
      </c>
      <c r="E400" s="24" t="s">
        <v>8</v>
      </c>
      <c r="F400" s="25"/>
      <c r="G400" s="25" t="s">
        <v>3314</v>
      </c>
      <c r="H400" s="25" t="s">
        <v>3314</v>
      </c>
      <c r="I400" s="25"/>
      <c r="J400" s="10" t="s">
        <v>2984</v>
      </c>
      <c r="K400" s="16"/>
    </row>
    <row r="401" spans="1:11" x14ac:dyDescent="0.25">
      <c r="A401" s="19">
        <v>42766</v>
      </c>
      <c r="B401" s="19" t="s">
        <v>3397</v>
      </c>
      <c r="C401" s="15">
        <v>302835.81</v>
      </c>
      <c r="D401" s="24" t="s">
        <v>7</v>
      </c>
      <c r="E401" s="24" t="s">
        <v>8</v>
      </c>
      <c r="F401" s="25"/>
      <c r="G401" s="25" t="s">
        <v>3314</v>
      </c>
      <c r="H401" s="25" t="s">
        <v>3314</v>
      </c>
      <c r="I401" s="25"/>
      <c r="J401" s="10" t="s">
        <v>2984</v>
      </c>
      <c r="K401" s="16"/>
    </row>
    <row r="402" spans="1:11" x14ac:dyDescent="0.25">
      <c r="A402" s="19">
        <v>42766</v>
      </c>
      <c r="B402" s="19" t="s">
        <v>3397</v>
      </c>
      <c r="C402" s="15">
        <v>10557.77</v>
      </c>
      <c r="D402" s="24" t="s">
        <v>85</v>
      </c>
      <c r="E402" s="24" t="s">
        <v>88</v>
      </c>
      <c r="F402" s="25"/>
      <c r="G402" s="25" t="s">
        <v>3419</v>
      </c>
      <c r="H402" s="25" t="s">
        <v>3419</v>
      </c>
      <c r="I402" s="25"/>
      <c r="J402" s="10"/>
      <c r="K402" s="16"/>
    </row>
    <row r="403" spans="1:11" x14ac:dyDescent="0.25">
      <c r="A403" s="19">
        <v>42766</v>
      </c>
      <c r="B403" s="19" t="s">
        <v>3397</v>
      </c>
      <c r="C403" s="15">
        <v>62206.9</v>
      </c>
      <c r="D403" s="24" t="s">
        <v>86</v>
      </c>
      <c r="E403" s="24" t="s">
        <v>88</v>
      </c>
      <c r="F403" s="25"/>
      <c r="G403" s="25" t="s">
        <v>3419</v>
      </c>
      <c r="H403" s="25" t="s">
        <v>3419</v>
      </c>
      <c r="I403" s="25"/>
      <c r="J403" s="10"/>
      <c r="K403" s="16"/>
    </row>
    <row r="404" spans="1:11" x14ac:dyDescent="0.25">
      <c r="A404" s="19">
        <v>42767</v>
      </c>
      <c r="B404" s="19" t="s">
        <v>3398</v>
      </c>
      <c r="C404" s="15">
        <v>6000</v>
      </c>
      <c r="D404" s="24" t="s">
        <v>7</v>
      </c>
      <c r="E404" s="24" t="s">
        <v>8</v>
      </c>
      <c r="F404" s="25"/>
      <c r="G404" s="25" t="s">
        <v>3314</v>
      </c>
      <c r="H404" s="25" t="s">
        <v>3314</v>
      </c>
      <c r="I404" s="25"/>
      <c r="J404" s="10" t="s">
        <v>2984</v>
      </c>
      <c r="K404" s="16"/>
    </row>
    <row r="405" spans="1:11" x14ac:dyDescent="0.25">
      <c r="A405" s="19">
        <v>42766</v>
      </c>
      <c r="B405" s="19" t="s">
        <v>3397</v>
      </c>
      <c r="C405" s="15">
        <v>2071</v>
      </c>
      <c r="D405" s="24" t="s">
        <v>110</v>
      </c>
      <c r="E405" s="24" t="s">
        <v>88</v>
      </c>
      <c r="F405" s="25"/>
      <c r="G405" s="25" t="s">
        <v>3419</v>
      </c>
      <c r="H405" s="25" t="s">
        <v>3419</v>
      </c>
      <c r="I405" s="25"/>
      <c r="J405" s="10"/>
      <c r="K405" s="16"/>
    </row>
    <row r="406" spans="1:11" x14ac:dyDescent="0.25">
      <c r="A406" s="18">
        <v>42767</v>
      </c>
      <c r="B406" s="18" t="s">
        <v>3398</v>
      </c>
      <c r="C406" s="15">
        <v>3000</v>
      </c>
      <c r="D406" s="24" t="s">
        <v>4</v>
      </c>
      <c r="E406" s="24" t="s">
        <v>6</v>
      </c>
      <c r="F406" s="25" t="s">
        <v>6</v>
      </c>
      <c r="G406" s="25" t="s">
        <v>2988</v>
      </c>
      <c r="H406" s="25" t="s">
        <v>3418</v>
      </c>
      <c r="I406" s="25" t="s">
        <v>82</v>
      </c>
      <c r="J406" s="11">
        <v>4141</v>
      </c>
      <c r="K406" s="16">
        <v>83</v>
      </c>
    </row>
    <row r="407" spans="1:11" x14ac:dyDescent="0.25">
      <c r="A407" s="18">
        <v>42767</v>
      </c>
      <c r="B407" s="18" t="s">
        <v>3398</v>
      </c>
      <c r="C407" s="15">
        <v>420</v>
      </c>
      <c r="D407" s="24" t="s">
        <v>4</v>
      </c>
      <c r="E407" s="24" t="s">
        <v>6</v>
      </c>
      <c r="F407" s="25" t="s">
        <v>6</v>
      </c>
      <c r="G407" s="25" t="s">
        <v>2988</v>
      </c>
      <c r="H407" s="25" t="s">
        <v>3418</v>
      </c>
      <c r="I407" s="25" t="s">
        <v>82</v>
      </c>
      <c r="J407" s="11">
        <v>4200</v>
      </c>
      <c r="K407" s="16">
        <v>84</v>
      </c>
    </row>
    <row r="408" spans="1:11" x14ac:dyDescent="0.25">
      <c r="A408" s="18">
        <v>42767</v>
      </c>
      <c r="B408" s="18" t="s">
        <v>3398</v>
      </c>
      <c r="C408" s="15">
        <v>22000</v>
      </c>
      <c r="D408" s="24" t="s">
        <v>4</v>
      </c>
      <c r="E408" s="24" t="s">
        <v>6</v>
      </c>
      <c r="F408" s="25" t="s">
        <v>6</v>
      </c>
      <c r="G408" s="25" t="s">
        <v>2988</v>
      </c>
      <c r="H408" s="25" t="s">
        <v>3418</v>
      </c>
      <c r="I408" s="25" t="s">
        <v>82</v>
      </c>
      <c r="J408" s="11">
        <v>4239</v>
      </c>
      <c r="K408" s="16">
        <v>85</v>
      </c>
    </row>
    <row r="409" spans="1:11" x14ac:dyDescent="0.25">
      <c r="A409" s="18">
        <v>42767</v>
      </c>
      <c r="B409" s="18" t="s">
        <v>3398</v>
      </c>
      <c r="C409" s="15">
        <v>40000</v>
      </c>
      <c r="D409" s="24" t="s">
        <v>4</v>
      </c>
      <c r="E409" s="24" t="s">
        <v>5</v>
      </c>
      <c r="F409" s="25" t="s">
        <v>2217</v>
      </c>
      <c r="G409" s="25" t="s">
        <v>2988</v>
      </c>
      <c r="H409" s="25" t="s">
        <v>3418</v>
      </c>
      <c r="I409" s="25" t="s">
        <v>82</v>
      </c>
      <c r="J409" s="11">
        <v>4240</v>
      </c>
      <c r="K409" s="16">
        <v>85</v>
      </c>
    </row>
    <row r="410" spans="1:11" x14ac:dyDescent="0.25">
      <c r="A410" s="18">
        <v>42767</v>
      </c>
      <c r="B410" s="18" t="s">
        <v>3398</v>
      </c>
      <c r="C410" s="15">
        <v>3000</v>
      </c>
      <c r="D410" s="24" t="s">
        <v>4</v>
      </c>
      <c r="E410" s="24" t="s">
        <v>6</v>
      </c>
      <c r="F410" s="25" t="s">
        <v>6</v>
      </c>
      <c r="G410" s="25" t="s">
        <v>2988</v>
      </c>
      <c r="H410" s="25" t="s">
        <v>3418</v>
      </c>
      <c r="I410" s="25" t="s">
        <v>82</v>
      </c>
      <c r="J410" s="11">
        <v>4382</v>
      </c>
      <c r="K410" s="16">
        <v>88</v>
      </c>
    </row>
    <row r="411" spans="1:11" x14ac:dyDescent="0.25">
      <c r="A411" s="18">
        <v>42767</v>
      </c>
      <c r="B411" s="18" t="s">
        <v>3398</v>
      </c>
      <c r="C411" s="15">
        <v>2000</v>
      </c>
      <c r="D411" s="24" t="s">
        <v>4</v>
      </c>
      <c r="E411" s="24" t="s">
        <v>6</v>
      </c>
      <c r="F411" s="25" t="s">
        <v>6</v>
      </c>
      <c r="G411" s="25" t="s">
        <v>2988</v>
      </c>
      <c r="H411" s="25" t="s">
        <v>3418</v>
      </c>
      <c r="I411" s="25" t="s">
        <v>82</v>
      </c>
      <c r="J411" s="11">
        <v>4383</v>
      </c>
      <c r="K411" s="16">
        <v>88</v>
      </c>
    </row>
    <row r="412" spans="1:11" x14ac:dyDescent="0.25">
      <c r="A412" s="18">
        <v>42767</v>
      </c>
      <c r="B412" s="18" t="s">
        <v>3398</v>
      </c>
      <c r="C412" s="15">
        <v>1000</v>
      </c>
      <c r="D412" s="24" t="s">
        <v>4</v>
      </c>
      <c r="E412" s="24" t="s">
        <v>6</v>
      </c>
      <c r="F412" s="25" t="s">
        <v>6</v>
      </c>
      <c r="G412" s="25" t="s">
        <v>2988</v>
      </c>
      <c r="H412" s="25" t="s">
        <v>3418</v>
      </c>
      <c r="I412" s="25" t="s">
        <v>82</v>
      </c>
      <c r="J412" s="11">
        <v>4384</v>
      </c>
      <c r="K412" s="16">
        <v>88</v>
      </c>
    </row>
    <row r="413" spans="1:11" x14ac:dyDescent="0.25">
      <c r="A413" s="18">
        <v>42767</v>
      </c>
      <c r="B413" s="18" t="s">
        <v>3398</v>
      </c>
      <c r="C413" s="15">
        <v>200</v>
      </c>
      <c r="D413" s="24" t="s">
        <v>4</v>
      </c>
      <c r="E413" s="24" t="s">
        <v>6</v>
      </c>
      <c r="F413" s="25" t="s">
        <v>6</v>
      </c>
      <c r="G413" s="25" t="s">
        <v>2988</v>
      </c>
      <c r="H413" s="25" t="s">
        <v>3418</v>
      </c>
      <c r="I413" s="25" t="s">
        <v>82</v>
      </c>
      <c r="J413" s="11">
        <v>4385</v>
      </c>
      <c r="K413" s="16">
        <v>88</v>
      </c>
    </row>
    <row r="414" spans="1:11" x14ac:dyDescent="0.25">
      <c r="A414" s="18">
        <v>42767</v>
      </c>
      <c r="B414" s="18" t="s">
        <v>3398</v>
      </c>
      <c r="C414" s="15">
        <v>50</v>
      </c>
      <c r="D414" s="24" t="s">
        <v>4</v>
      </c>
      <c r="E414" s="24" t="s">
        <v>6</v>
      </c>
      <c r="F414" s="25" t="s">
        <v>6</v>
      </c>
      <c r="G414" s="25" t="s">
        <v>2988</v>
      </c>
      <c r="H414" s="25" t="s">
        <v>3418</v>
      </c>
      <c r="I414" s="25" t="s">
        <v>82</v>
      </c>
      <c r="J414" s="11">
        <v>4386</v>
      </c>
      <c r="K414" s="16">
        <v>88</v>
      </c>
    </row>
    <row r="415" spans="1:11" x14ac:dyDescent="0.25">
      <c r="A415" s="18">
        <v>42767</v>
      </c>
      <c r="B415" s="18" t="s">
        <v>3398</v>
      </c>
      <c r="C415" s="15">
        <v>2000</v>
      </c>
      <c r="D415" s="24" t="s">
        <v>4</v>
      </c>
      <c r="E415" s="24" t="s">
        <v>5</v>
      </c>
      <c r="F415" s="25" t="s">
        <v>2217</v>
      </c>
      <c r="G415" s="25" t="s">
        <v>2988</v>
      </c>
      <c r="H415" s="25" t="s">
        <v>3418</v>
      </c>
      <c r="I415" s="25" t="s">
        <v>82</v>
      </c>
      <c r="J415" s="11">
        <v>4703</v>
      </c>
      <c r="K415" s="16">
        <v>95</v>
      </c>
    </row>
    <row r="416" spans="1:11" x14ac:dyDescent="0.25">
      <c r="A416" s="19">
        <v>42767</v>
      </c>
      <c r="B416" s="19" t="s">
        <v>3398</v>
      </c>
      <c r="C416" s="15">
        <v>1000</v>
      </c>
      <c r="D416" s="24" t="s">
        <v>7</v>
      </c>
      <c r="E416" s="24" t="s">
        <v>8</v>
      </c>
      <c r="F416" s="25"/>
      <c r="G416" s="25" t="s">
        <v>3314</v>
      </c>
      <c r="H416" s="25" t="s">
        <v>3314</v>
      </c>
      <c r="I416" s="25"/>
      <c r="J416" s="10" t="s">
        <v>2984</v>
      </c>
      <c r="K416" s="16"/>
    </row>
    <row r="417" spans="1:11" x14ac:dyDescent="0.25">
      <c r="A417" s="19">
        <v>42767</v>
      </c>
      <c r="B417" s="19" t="s">
        <v>3398</v>
      </c>
      <c r="C417" s="15">
        <v>890</v>
      </c>
      <c r="D417" s="24" t="s">
        <v>7</v>
      </c>
      <c r="E417" s="24" t="s">
        <v>8</v>
      </c>
      <c r="F417" s="25"/>
      <c r="G417" s="25" t="s">
        <v>3314</v>
      </c>
      <c r="H417" s="25" t="s">
        <v>3314</v>
      </c>
      <c r="I417" s="25"/>
      <c r="J417" s="10" t="s">
        <v>2984</v>
      </c>
      <c r="K417" s="16"/>
    </row>
    <row r="418" spans="1:11" x14ac:dyDescent="0.25">
      <c r="A418" s="19">
        <v>42767</v>
      </c>
      <c r="B418" s="19" t="s">
        <v>3398</v>
      </c>
      <c r="C418" s="15">
        <v>3380</v>
      </c>
      <c r="D418" s="24" t="s">
        <v>7</v>
      </c>
      <c r="E418" s="24" t="s">
        <v>8</v>
      </c>
      <c r="F418" s="25"/>
      <c r="G418" s="25" t="s">
        <v>3314</v>
      </c>
      <c r="H418" s="25" t="s">
        <v>3314</v>
      </c>
      <c r="I418" s="25"/>
      <c r="J418" s="10" t="s">
        <v>2984</v>
      </c>
      <c r="K418" s="16"/>
    </row>
    <row r="419" spans="1:11" x14ac:dyDescent="0.25">
      <c r="A419" s="18">
        <v>42768</v>
      </c>
      <c r="B419" s="18" t="s">
        <v>3398</v>
      </c>
      <c r="C419" s="15">
        <v>500</v>
      </c>
      <c r="D419" s="24" t="s">
        <v>4</v>
      </c>
      <c r="E419" s="24" t="s">
        <v>6</v>
      </c>
      <c r="F419" s="25" t="s">
        <v>6</v>
      </c>
      <c r="G419" s="25" t="s">
        <v>2988</v>
      </c>
      <c r="H419" s="25" t="s">
        <v>3418</v>
      </c>
      <c r="I419" s="25" t="s">
        <v>82</v>
      </c>
      <c r="J419" s="11">
        <v>4241</v>
      </c>
      <c r="K419" s="16">
        <v>85</v>
      </c>
    </row>
    <row r="420" spans="1:11" x14ac:dyDescent="0.25">
      <c r="A420" s="18">
        <v>42768</v>
      </c>
      <c r="B420" s="18" t="s">
        <v>3398</v>
      </c>
      <c r="C420" s="15">
        <v>300</v>
      </c>
      <c r="D420" s="24" t="s">
        <v>4</v>
      </c>
      <c r="E420" s="24" t="s">
        <v>6</v>
      </c>
      <c r="F420" s="25" t="s">
        <v>6</v>
      </c>
      <c r="G420" s="25" t="s">
        <v>2988</v>
      </c>
      <c r="H420" s="25" t="s">
        <v>3418</v>
      </c>
      <c r="I420" s="25" t="s">
        <v>82</v>
      </c>
      <c r="J420" s="11">
        <v>4242</v>
      </c>
      <c r="K420" s="16">
        <v>85</v>
      </c>
    </row>
    <row r="421" spans="1:11" x14ac:dyDescent="0.25">
      <c r="A421" s="18">
        <v>42768</v>
      </c>
      <c r="B421" s="18" t="s">
        <v>3398</v>
      </c>
      <c r="C421" s="15">
        <v>500</v>
      </c>
      <c r="D421" s="24" t="s">
        <v>4</v>
      </c>
      <c r="E421" s="24" t="s">
        <v>6</v>
      </c>
      <c r="F421" s="25" t="s">
        <v>6</v>
      </c>
      <c r="G421" s="25" t="s">
        <v>2988</v>
      </c>
      <c r="H421" s="25" t="s">
        <v>3418</v>
      </c>
      <c r="I421" s="25" t="s">
        <v>82</v>
      </c>
      <c r="J421" s="11">
        <v>4243</v>
      </c>
      <c r="K421" s="16">
        <v>85</v>
      </c>
    </row>
    <row r="422" spans="1:11" x14ac:dyDescent="0.25">
      <c r="A422" s="18">
        <v>42768</v>
      </c>
      <c r="B422" s="18" t="s">
        <v>3398</v>
      </c>
      <c r="C422" s="15">
        <v>500</v>
      </c>
      <c r="D422" s="24" t="s">
        <v>4</v>
      </c>
      <c r="E422" s="24" t="s">
        <v>6</v>
      </c>
      <c r="F422" s="25" t="s">
        <v>6</v>
      </c>
      <c r="G422" s="25" t="s">
        <v>2988</v>
      </c>
      <c r="H422" s="25" t="s">
        <v>3418</v>
      </c>
      <c r="I422" s="25" t="s">
        <v>82</v>
      </c>
      <c r="J422" s="11">
        <v>4244</v>
      </c>
      <c r="K422" s="16">
        <v>85</v>
      </c>
    </row>
    <row r="423" spans="1:11" x14ac:dyDescent="0.25">
      <c r="A423" s="18">
        <v>42768</v>
      </c>
      <c r="B423" s="18" t="s">
        <v>3398</v>
      </c>
      <c r="C423" s="15">
        <v>200</v>
      </c>
      <c r="D423" s="24" t="s">
        <v>4</v>
      </c>
      <c r="E423" s="24" t="s">
        <v>6</v>
      </c>
      <c r="F423" s="25" t="s">
        <v>6</v>
      </c>
      <c r="G423" s="25" t="s">
        <v>2988</v>
      </c>
      <c r="H423" s="25" t="s">
        <v>3418</v>
      </c>
      <c r="I423" s="25" t="s">
        <v>82</v>
      </c>
      <c r="J423" s="11">
        <v>4245</v>
      </c>
      <c r="K423" s="16">
        <v>85</v>
      </c>
    </row>
    <row r="424" spans="1:11" x14ac:dyDescent="0.25">
      <c r="A424" s="18">
        <v>42768</v>
      </c>
      <c r="B424" s="18" t="s">
        <v>3398</v>
      </c>
      <c r="C424" s="15">
        <v>6200</v>
      </c>
      <c r="D424" s="24" t="s">
        <v>4</v>
      </c>
      <c r="E424" s="24" t="s">
        <v>6</v>
      </c>
      <c r="F424" s="25" t="s">
        <v>6</v>
      </c>
      <c r="G424" s="25" t="s">
        <v>2988</v>
      </c>
      <c r="H424" s="25" t="s">
        <v>3418</v>
      </c>
      <c r="I424" s="25" t="s">
        <v>82</v>
      </c>
      <c r="J424" s="11">
        <v>4247</v>
      </c>
      <c r="K424" s="16">
        <v>85</v>
      </c>
    </row>
    <row r="425" spans="1:11" x14ac:dyDescent="0.25">
      <c r="A425" s="18">
        <v>42768</v>
      </c>
      <c r="B425" s="18" t="s">
        <v>3398</v>
      </c>
      <c r="C425" s="15">
        <v>1000</v>
      </c>
      <c r="D425" s="24" t="s">
        <v>4</v>
      </c>
      <c r="E425" s="24" t="s">
        <v>5</v>
      </c>
      <c r="F425" s="25" t="s">
        <v>2217</v>
      </c>
      <c r="G425" s="25" t="s">
        <v>2988</v>
      </c>
      <c r="H425" s="25" t="s">
        <v>3418</v>
      </c>
      <c r="I425" s="25" t="s">
        <v>82</v>
      </c>
      <c r="J425" s="11">
        <v>4248</v>
      </c>
      <c r="K425" s="16">
        <v>85</v>
      </c>
    </row>
    <row r="426" spans="1:11" x14ac:dyDescent="0.25">
      <c r="A426" s="18">
        <v>42768</v>
      </c>
      <c r="B426" s="18" t="s">
        <v>3398</v>
      </c>
      <c r="C426" s="15">
        <v>2500</v>
      </c>
      <c r="D426" s="24" t="s">
        <v>4</v>
      </c>
      <c r="E426" s="24" t="s">
        <v>6</v>
      </c>
      <c r="F426" s="25" t="s">
        <v>6</v>
      </c>
      <c r="G426" s="25" t="s">
        <v>2988</v>
      </c>
      <c r="H426" s="25" t="s">
        <v>3418</v>
      </c>
      <c r="I426" s="25" t="s">
        <v>82</v>
      </c>
      <c r="J426" s="11">
        <v>4249</v>
      </c>
      <c r="K426" s="16">
        <v>85</v>
      </c>
    </row>
    <row r="427" spans="1:11" x14ac:dyDescent="0.25">
      <c r="A427" s="18">
        <v>42768</v>
      </c>
      <c r="B427" s="18" t="s">
        <v>3398</v>
      </c>
      <c r="C427" s="15">
        <v>200</v>
      </c>
      <c r="D427" s="24" t="s">
        <v>4</v>
      </c>
      <c r="E427" s="24" t="s">
        <v>5</v>
      </c>
      <c r="F427" s="25" t="s">
        <v>2217</v>
      </c>
      <c r="G427" s="25" t="s">
        <v>2988</v>
      </c>
      <c r="H427" s="25" t="s">
        <v>3418</v>
      </c>
      <c r="I427" s="25" t="s">
        <v>82</v>
      </c>
      <c r="J427" s="11">
        <v>4250</v>
      </c>
      <c r="K427" s="16">
        <v>85</v>
      </c>
    </row>
    <row r="428" spans="1:11" x14ac:dyDescent="0.25">
      <c r="A428" s="18">
        <v>42768</v>
      </c>
      <c r="B428" s="18" t="s">
        <v>3398</v>
      </c>
      <c r="C428" s="15">
        <v>400</v>
      </c>
      <c r="D428" s="24" t="s">
        <v>4</v>
      </c>
      <c r="E428" s="24" t="s">
        <v>6</v>
      </c>
      <c r="F428" s="25" t="s">
        <v>6</v>
      </c>
      <c r="G428" s="25" t="s">
        <v>2988</v>
      </c>
      <c r="H428" s="25" t="s">
        <v>3418</v>
      </c>
      <c r="I428" s="25" t="s">
        <v>82</v>
      </c>
      <c r="J428" s="11">
        <v>4282</v>
      </c>
      <c r="K428" s="16">
        <v>86</v>
      </c>
    </row>
    <row r="429" spans="1:11" x14ac:dyDescent="0.25">
      <c r="A429" s="18">
        <v>42768</v>
      </c>
      <c r="B429" s="18" t="s">
        <v>3398</v>
      </c>
      <c r="C429" s="15">
        <v>200</v>
      </c>
      <c r="D429" s="24" t="s">
        <v>4</v>
      </c>
      <c r="E429" s="24" t="s">
        <v>5</v>
      </c>
      <c r="F429" s="25" t="s">
        <v>2217</v>
      </c>
      <c r="G429" s="25" t="s">
        <v>2988</v>
      </c>
      <c r="H429" s="25" t="s">
        <v>3418</v>
      </c>
      <c r="I429" s="25" t="s">
        <v>82</v>
      </c>
      <c r="J429" s="11">
        <v>4283</v>
      </c>
      <c r="K429" s="16">
        <v>86</v>
      </c>
    </row>
    <row r="430" spans="1:11" x14ac:dyDescent="0.25">
      <c r="A430" s="18">
        <v>42768</v>
      </c>
      <c r="B430" s="18" t="s">
        <v>3398</v>
      </c>
      <c r="C430" s="15">
        <v>400</v>
      </c>
      <c r="D430" s="24" t="s">
        <v>4</v>
      </c>
      <c r="E430" s="24" t="s">
        <v>6</v>
      </c>
      <c r="F430" s="25" t="s">
        <v>6</v>
      </c>
      <c r="G430" s="25" t="s">
        <v>2988</v>
      </c>
      <c r="H430" s="25" t="s">
        <v>3418</v>
      </c>
      <c r="I430" s="25" t="s">
        <v>82</v>
      </c>
      <c r="J430" s="11">
        <v>4284</v>
      </c>
      <c r="K430" s="16">
        <v>86</v>
      </c>
    </row>
    <row r="431" spans="1:11" x14ac:dyDescent="0.25">
      <c r="A431" s="18">
        <v>42768</v>
      </c>
      <c r="B431" s="18" t="s">
        <v>3398</v>
      </c>
      <c r="C431" s="15">
        <v>1000</v>
      </c>
      <c r="D431" s="24" t="s">
        <v>4</v>
      </c>
      <c r="E431" s="24" t="s">
        <v>6</v>
      </c>
      <c r="F431" s="25" t="s">
        <v>6</v>
      </c>
      <c r="G431" s="25" t="s">
        <v>2988</v>
      </c>
      <c r="H431" s="25" t="s">
        <v>3418</v>
      </c>
      <c r="I431" s="25" t="s">
        <v>82</v>
      </c>
      <c r="J431" s="11">
        <v>4285</v>
      </c>
      <c r="K431" s="16">
        <v>86</v>
      </c>
    </row>
    <row r="432" spans="1:11" x14ac:dyDescent="0.25">
      <c r="A432" s="18">
        <v>42768</v>
      </c>
      <c r="B432" s="18" t="s">
        <v>3398</v>
      </c>
      <c r="C432" s="15">
        <v>1000</v>
      </c>
      <c r="D432" s="24" t="s">
        <v>4</v>
      </c>
      <c r="E432" s="24" t="s">
        <v>5</v>
      </c>
      <c r="F432" s="25" t="s">
        <v>2217</v>
      </c>
      <c r="G432" s="25" t="s">
        <v>2988</v>
      </c>
      <c r="H432" s="25" t="s">
        <v>3418</v>
      </c>
      <c r="I432" s="25" t="s">
        <v>82</v>
      </c>
      <c r="J432" s="11">
        <v>4414</v>
      </c>
      <c r="K432" s="16">
        <v>89</v>
      </c>
    </row>
    <row r="433" spans="1:11" x14ac:dyDescent="0.25">
      <c r="A433" s="18">
        <v>42768</v>
      </c>
      <c r="B433" s="18" t="s">
        <v>3398</v>
      </c>
      <c r="C433" s="15">
        <v>500</v>
      </c>
      <c r="D433" s="24" t="s">
        <v>4</v>
      </c>
      <c r="E433" s="24" t="s">
        <v>6</v>
      </c>
      <c r="F433" s="25" t="s">
        <v>6</v>
      </c>
      <c r="G433" s="25" t="s">
        <v>2988</v>
      </c>
      <c r="H433" s="25" t="s">
        <v>3418</v>
      </c>
      <c r="I433" s="25" t="s">
        <v>82</v>
      </c>
      <c r="J433" s="11">
        <v>4415</v>
      </c>
      <c r="K433" s="16">
        <v>89</v>
      </c>
    </row>
    <row r="434" spans="1:11" x14ac:dyDescent="0.25">
      <c r="A434" s="18">
        <v>42768</v>
      </c>
      <c r="B434" s="18" t="s">
        <v>3398</v>
      </c>
      <c r="C434" s="15">
        <v>200</v>
      </c>
      <c r="D434" s="24" t="s">
        <v>4</v>
      </c>
      <c r="E434" s="24" t="s">
        <v>6</v>
      </c>
      <c r="F434" s="25" t="s">
        <v>6</v>
      </c>
      <c r="G434" s="25" t="s">
        <v>2988</v>
      </c>
      <c r="H434" s="25" t="s">
        <v>3418</v>
      </c>
      <c r="I434" s="25" t="s">
        <v>82</v>
      </c>
      <c r="J434" s="11">
        <v>4601</v>
      </c>
      <c r="K434" s="16">
        <v>93</v>
      </c>
    </row>
    <row r="435" spans="1:11" x14ac:dyDescent="0.25">
      <c r="A435" s="18">
        <v>42768</v>
      </c>
      <c r="B435" s="18" t="s">
        <v>3398</v>
      </c>
      <c r="C435" s="15">
        <v>200</v>
      </c>
      <c r="D435" s="24" t="s">
        <v>4</v>
      </c>
      <c r="E435" s="24" t="s">
        <v>6</v>
      </c>
      <c r="F435" s="25" t="s">
        <v>6</v>
      </c>
      <c r="G435" s="25" t="s">
        <v>2988</v>
      </c>
      <c r="H435" s="25" t="s">
        <v>3418</v>
      </c>
      <c r="I435" s="25" t="s">
        <v>82</v>
      </c>
      <c r="J435" s="11">
        <v>4705</v>
      </c>
      <c r="K435" s="16">
        <v>95</v>
      </c>
    </row>
    <row r="436" spans="1:11" x14ac:dyDescent="0.25">
      <c r="A436" s="18">
        <v>42768</v>
      </c>
      <c r="B436" s="18" t="s">
        <v>3398</v>
      </c>
      <c r="C436" s="15">
        <v>200</v>
      </c>
      <c r="D436" s="24" t="s">
        <v>4</v>
      </c>
      <c r="E436" s="24" t="s">
        <v>6</v>
      </c>
      <c r="F436" s="25" t="s">
        <v>6</v>
      </c>
      <c r="G436" s="25" t="s">
        <v>2988</v>
      </c>
      <c r="H436" s="25" t="s">
        <v>3418</v>
      </c>
      <c r="I436" s="25" t="s">
        <v>82</v>
      </c>
      <c r="J436" s="11">
        <v>4751</v>
      </c>
      <c r="K436" s="16">
        <v>96</v>
      </c>
    </row>
    <row r="437" spans="1:11" x14ac:dyDescent="0.25">
      <c r="A437" s="18">
        <v>42768</v>
      </c>
      <c r="B437" s="18" t="s">
        <v>3398</v>
      </c>
      <c r="C437" s="15">
        <v>4500</v>
      </c>
      <c r="D437" s="24" t="s">
        <v>4</v>
      </c>
      <c r="E437" s="24" t="s">
        <v>6</v>
      </c>
      <c r="F437" s="25" t="s">
        <v>6</v>
      </c>
      <c r="G437" s="25" t="s">
        <v>2988</v>
      </c>
      <c r="H437" s="25" t="s">
        <v>3418</v>
      </c>
      <c r="I437" s="25" t="s">
        <v>82</v>
      </c>
      <c r="J437" s="11">
        <v>4752</v>
      </c>
      <c r="K437" s="16">
        <v>96</v>
      </c>
    </row>
    <row r="438" spans="1:11" x14ac:dyDescent="0.25">
      <c r="A438" s="18">
        <v>42768</v>
      </c>
      <c r="B438" s="18" t="s">
        <v>3398</v>
      </c>
      <c r="C438" s="15">
        <v>3000</v>
      </c>
      <c r="D438" s="24" t="s">
        <v>4</v>
      </c>
      <c r="E438" s="24" t="s">
        <v>6</v>
      </c>
      <c r="F438" s="25" t="s">
        <v>6</v>
      </c>
      <c r="G438" s="25" t="s">
        <v>2988</v>
      </c>
      <c r="H438" s="25" t="s">
        <v>3418</v>
      </c>
      <c r="I438" s="25" t="s">
        <v>82</v>
      </c>
      <c r="J438" s="11">
        <v>4753</v>
      </c>
      <c r="K438" s="16">
        <v>96</v>
      </c>
    </row>
    <row r="439" spans="1:11" x14ac:dyDescent="0.25">
      <c r="A439" s="18">
        <v>42768</v>
      </c>
      <c r="B439" s="18" t="s">
        <v>3398</v>
      </c>
      <c r="C439" s="15">
        <v>4500</v>
      </c>
      <c r="D439" s="24" t="s">
        <v>4</v>
      </c>
      <c r="E439" s="24" t="s">
        <v>6</v>
      </c>
      <c r="F439" s="25" t="s">
        <v>6</v>
      </c>
      <c r="G439" s="25" t="s">
        <v>2988</v>
      </c>
      <c r="H439" s="25" t="s">
        <v>3418</v>
      </c>
      <c r="I439" s="25" t="s">
        <v>82</v>
      </c>
      <c r="J439" s="11">
        <v>4754</v>
      </c>
      <c r="K439" s="16">
        <v>96</v>
      </c>
    </row>
    <row r="440" spans="1:11" x14ac:dyDescent="0.25">
      <c r="A440" s="19">
        <v>42768</v>
      </c>
      <c r="B440" s="19" t="s">
        <v>3398</v>
      </c>
      <c r="C440" s="15">
        <v>2000</v>
      </c>
      <c r="D440" s="24" t="s">
        <v>7</v>
      </c>
      <c r="E440" s="24" t="s">
        <v>8</v>
      </c>
      <c r="F440" s="25"/>
      <c r="G440" s="25" t="s">
        <v>3314</v>
      </c>
      <c r="H440" s="25" t="s">
        <v>3314</v>
      </c>
      <c r="I440" s="25"/>
      <c r="J440" s="10" t="s">
        <v>2984</v>
      </c>
      <c r="K440" s="16"/>
    </row>
    <row r="441" spans="1:11" x14ac:dyDescent="0.25">
      <c r="A441" s="19">
        <v>42768</v>
      </c>
      <c r="B441" s="19" t="s">
        <v>3398</v>
      </c>
      <c r="C441" s="15">
        <v>4300</v>
      </c>
      <c r="D441" s="24" t="s">
        <v>7</v>
      </c>
      <c r="E441" s="24" t="s">
        <v>8</v>
      </c>
      <c r="F441" s="25"/>
      <c r="G441" s="25" t="s">
        <v>3314</v>
      </c>
      <c r="H441" s="25" t="s">
        <v>3314</v>
      </c>
      <c r="I441" s="25"/>
      <c r="J441" s="10" t="s">
        <v>2984</v>
      </c>
      <c r="K441" s="16"/>
    </row>
    <row r="442" spans="1:11" x14ac:dyDescent="0.25">
      <c r="A442" s="19">
        <v>42768</v>
      </c>
      <c r="B442" s="19" t="s">
        <v>3398</v>
      </c>
      <c r="C442" s="15">
        <v>400</v>
      </c>
      <c r="D442" s="24" t="s">
        <v>7</v>
      </c>
      <c r="E442" s="24" t="s">
        <v>8</v>
      </c>
      <c r="F442" s="25"/>
      <c r="G442" s="25" t="s">
        <v>3314</v>
      </c>
      <c r="H442" s="25" t="s">
        <v>3314</v>
      </c>
      <c r="I442" s="25"/>
      <c r="J442" s="10" t="s">
        <v>2984</v>
      </c>
      <c r="K442" s="16"/>
    </row>
    <row r="443" spans="1:11" x14ac:dyDescent="0.25">
      <c r="A443" s="19">
        <v>42768</v>
      </c>
      <c r="B443" s="19" t="s">
        <v>3398</v>
      </c>
      <c r="C443" s="15">
        <v>1000</v>
      </c>
      <c r="D443" s="24" t="s">
        <v>7</v>
      </c>
      <c r="E443" s="24" t="s">
        <v>8</v>
      </c>
      <c r="F443" s="25"/>
      <c r="G443" s="25" t="s">
        <v>3314</v>
      </c>
      <c r="H443" s="25" t="s">
        <v>3314</v>
      </c>
      <c r="I443" s="25"/>
      <c r="J443" s="10" t="s">
        <v>2984</v>
      </c>
      <c r="K443" s="16"/>
    </row>
    <row r="444" spans="1:11" x14ac:dyDescent="0.25">
      <c r="A444" s="19">
        <v>42768</v>
      </c>
      <c r="B444" s="19" t="s">
        <v>3398</v>
      </c>
      <c r="C444" s="15">
        <v>1000</v>
      </c>
      <c r="D444" s="24" t="s">
        <v>7</v>
      </c>
      <c r="E444" s="24" t="s">
        <v>8</v>
      </c>
      <c r="F444" s="25"/>
      <c r="G444" s="25" t="s">
        <v>3314</v>
      </c>
      <c r="H444" s="25" t="s">
        <v>3314</v>
      </c>
      <c r="I444" s="25"/>
      <c r="J444" s="10" t="s">
        <v>2984</v>
      </c>
      <c r="K444" s="16"/>
    </row>
    <row r="445" spans="1:11" x14ac:dyDescent="0.25">
      <c r="A445" s="19">
        <v>42768</v>
      </c>
      <c r="B445" s="19" t="s">
        <v>3398</v>
      </c>
      <c r="C445" s="15">
        <v>200</v>
      </c>
      <c r="D445" s="24" t="s">
        <v>7</v>
      </c>
      <c r="E445" s="24" t="s">
        <v>8</v>
      </c>
      <c r="F445" s="25"/>
      <c r="G445" s="25" t="s">
        <v>3314</v>
      </c>
      <c r="H445" s="25" t="s">
        <v>3314</v>
      </c>
      <c r="I445" s="25"/>
      <c r="J445" s="10" t="s">
        <v>2984</v>
      </c>
      <c r="K445" s="16"/>
    </row>
    <row r="446" spans="1:11" x14ac:dyDescent="0.25">
      <c r="A446" s="19">
        <v>42768</v>
      </c>
      <c r="B446" s="19" t="s">
        <v>3398</v>
      </c>
      <c r="C446" s="15">
        <v>150</v>
      </c>
      <c r="D446" s="24" t="s">
        <v>7</v>
      </c>
      <c r="E446" s="24" t="s">
        <v>8</v>
      </c>
      <c r="F446" s="25"/>
      <c r="G446" s="25" t="s">
        <v>3314</v>
      </c>
      <c r="H446" s="25" t="s">
        <v>3314</v>
      </c>
      <c r="I446" s="25"/>
      <c r="J446" s="10" t="s">
        <v>2984</v>
      </c>
      <c r="K446" s="16"/>
    </row>
    <row r="447" spans="1:11" x14ac:dyDescent="0.25">
      <c r="A447" s="19">
        <v>42768</v>
      </c>
      <c r="B447" s="19" t="s">
        <v>3398</v>
      </c>
      <c r="C447" s="15">
        <v>500</v>
      </c>
      <c r="D447" s="24" t="s">
        <v>7</v>
      </c>
      <c r="E447" s="24" t="s">
        <v>8</v>
      </c>
      <c r="F447" s="25"/>
      <c r="G447" s="25" t="s">
        <v>3314</v>
      </c>
      <c r="H447" s="25" t="s">
        <v>3314</v>
      </c>
      <c r="I447" s="25"/>
      <c r="J447" s="10" t="s">
        <v>2984</v>
      </c>
      <c r="K447" s="16"/>
    </row>
    <row r="448" spans="1:11" x14ac:dyDescent="0.25">
      <c r="A448" s="19">
        <v>42768</v>
      </c>
      <c r="B448" s="19" t="s">
        <v>3398</v>
      </c>
      <c r="C448" s="15">
        <v>500</v>
      </c>
      <c r="D448" s="24" t="s">
        <v>7</v>
      </c>
      <c r="E448" s="24" t="s">
        <v>8</v>
      </c>
      <c r="F448" s="25"/>
      <c r="G448" s="25" t="s">
        <v>3314</v>
      </c>
      <c r="H448" s="25" t="s">
        <v>3314</v>
      </c>
      <c r="I448" s="25"/>
      <c r="J448" s="10" t="s">
        <v>2984</v>
      </c>
      <c r="K448" s="16"/>
    </row>
    <row r="449" spans="1:11" x14ac:dyDescent="0.25">
      <c r="A449" s="18">
        <v>42770</v>
      </c>
      <c r="B449" s="18" t="s">
        <v>3398</v>
      </c>
      <c r="C449" s="15">
        <v>400</v>
      </c>
      <c r="D449" s="24" t="s">
        <v>4</v>
      </c>
      <c r="E449" s="24" t="s">
        <v>6</v>
      </c>
      <c r="F449" s="25" t="s">
        <v>6</v>
      </c>
      <c r="G449" s="25" t="s">
        <v>2988</v>
      </c>
      <c r="H449" s="25" t="s">
        <v>3418</v>
      </c>
      <c r="I449" s="25" t="s">
        <v>82</v>
      </c>
      <c r="J449" s="11">
        <v>3892</v>
      </c>
      <c r="K449" s="16">
        <v>78</v>
      </c>
    </row>
    <row r="450" spans="1:11" x14ac:dyDescent="0.25">
      <c r="A450" s="18">
        <v>42770</v>
      </c>
      <c r="B450" s="18" t="s">
        <v>3398</v>
      </c>
      <c r="C450" s="15">
        <v>5000</v>
      </c>
      <c r="D450" s="24" t="s">
        <v>4</v>
      </c>
      <c r="E450" s="24" t="s">
        <v>5</v>
      </c>
      <c r="F450" s="25" t="s">
        <v>2217</v>
      </c>
      <c r="G450" s="25" t="s">
        <v>2988</v>
      </c>
      <c r="H450" s="25" t="s">
        <v>3418</v>
      </c>
      <c r="I450" s="25" t="s">
        <v>82</v>
      </c>
      <c r="J450" s="11">
        <v>4142</v>
      </c>
      <c r="K450" s="16">
        <v>83</v>
      </c>
    </row>
    <row r="451" spans="1:11" x14ac:dyDescent="0.25">
      <c r="A451" s="18">
        <v>42770</v>
      </c>
      <c r="B451" s="18" t="s">
        <v>3398</v>
      </c>
      <c r="C451" s="15">
        <v>300</v>
      </c>
      <c r="D451" s="24" t="s">
        <v>4</v>
      </c>
      <c r="E451" s="24" t="s">
        <v>5</v>
      </c>
      <c r="F451" s="25" t="s">
        <v>2217</v>
      </c>
      <c r="G451" s="25" t="s">
        <v>2988</v>
      </c>
      <c r="H451" s="25" t="s">
        <v>3418</v>
      </c>
      <c r="I451" s="25" t="s">
        <v>82</v>
      </c>
      <c r="J451" s="11">
        <v>4321</v>
      </c>
      <c r="K451" s="16">
        <v>87</v>
      </c>
    </row>
    <row r="452" spans="1:11" x14ac:dyDescent="0.25">
      <c r="A452" s="18">
        <v>42770</v>
      </c>
      <c r="B452" s="18" t="s">
        <v>3398</v>
      </c>
      <c r="C452" s="15">
        <v>7000</v>
      </c>
      <c r="D452" s="24" t="s">
        <v>4</v>
      </c>
      <c r="E452" s="24" t="s">
        <v>6</v>
      </c>
      <c r="F452" s="25" t="s">
        <v>6</v>
      </c>
      <c r="G452" s="25" t="s">
        <v>2988</v>
      </c>
      <c r="H452" s="25" t="s">
        <v>3418</v>
      </c>
      <c r="I452" s="25" t="s">
        <v>82</v>
      </c>
      <c r="J452" s="11">
        <v>4602</v>
      </c>
      <c r="K452" s="16">
        <v>93</v>
      </c>
    </row>
    <row r="453" spans="1:11" x14ac:dyDescent="0.25">
      <c r="A453" s="18">
        <v>42770</v>
      </c>
      <c r="B453" s="18" t="s">
        <v>3398</v>
      </c>
      <c r="C453" s="15">
        <v>500</v>
      </c>
      <c r="D453" s="24" t="s">
        <v>4</v>
      </c>
      <c r="E453" s="24" t="s">
        <v>6</v>
      </c>
      <c r="F453" s="25" t="s">
        <v>6</v>
      </c>
      <c r="G453" s="25" t="s">
        <v>2988</v>
      </c>
      <c r="H453" s="25" t="s">
        <v>3418</v>
      </c>
      <c r="I453" s="25" t="s">
        <v>82</v>
      </c>
      <c r="J453" s="11">
        <v>4603</v>
      </c>
      <c r="K453" s="16">
        <v>93</v>
      </c>
    </row>
    <row r="454" spans="1:11" x14ac:dyDescent="0.25">
      <c r="A454" s="18">
        <v>42770</v>
      </c>
      <c r="B454" s="18" t="s">
        <v>3398</v>
      </c>
      <c r="C454" s="15">
        <v>1500</v>
      </c>
      <c r="D454" s="24" t="s">
        <v>4</v>
      </c>
      <c r="E454" s="24" t="s">
        <v>6</v>
      </c>
      <c r="F454" s="25" t="s">
        <v>6</v>
      </c>
      <c r="G454" s="25" t="s">
        <v>2988</v>
      </c>
      <c r="H454" s="25" t="s">
        <v>3418</v>
      </c>
      <c r="I454" s="25" t="s">
        <v>82</v>
      </c>
      <c r="J454" s="11">
        <v>4604</v>
      </c>
      <c r="K454" s="16">
        <v>93</v>
      </c>
    </row>
    <row r="455" spans="1:11" x14ac:dyDescent="0.25">
      <c r="A455" s="18">
        <v>42770</v>
      </c>
      <c r="B455" s="18" t="s">
        <v>3398</v>
      </c>
      <c r="C455" s="15">
        <v>1000</v>
      </c>
      <c r="D455" s="24" t="s">
        <v>4</v>
      </c>
      <c r="E455" s="24" t="s">
        <v>6</v>
      </c>
      <c r="F455" s="25" t="s">
        <v>6</v>
      </c>
      <c r="G455" s="25" t="s">
        <v>2988</v>
      </c>
      <c r="H455" s="25" t="s">
        <v>3418</v>
      </c>
      <c r="I455" s="25" t="s">
        <v>82</v>
      </c>
      <c r="J455" s="11">
        <v>4605</v>
      </c>
      <c r="K455" s="16">
        <v>93</v>
      </c>
    </row>
    <row r="456" spans="1:11" x14ac:dyDescent="0.25">
      <c r="A456" s="18">
        <v>42770</v>
      </c>
      <c r="B456" s="18" t="s">
        <v>3398</v>
      </c>
      <c r="C456" s="15">
        <v>1000</v>
      </c>
      <c r="D456" s="24" t="s">
        <v>4</v>
      </c>
      <c r="E456" s="24" t="s">
        <v>6</v>
      </c>
      <c r="F456" s="25" t="s">
        <v>6</v>
      </c>
      <c r="G456" s="25" t="s">
        <v>2988</v>
      </c>
      <c r="H456" s="25" t="s">
        <v>3418</v>
      </c>
      <c r="I456" s="25" t="s">
        <v>82</v>
      </c>
      <c r="J456" s="11">
        <v>4606</v>
      </c>
      <c r="K456" s="16">
        <v>93</v>
      </c>
    </row>
    <row r="457" spans="1:11" x14ac:dyDescent="0.25">
      <c r="A457" s="18">
        <v>42770</v>
      </c>
      <c r="B457" s="18" t="s">
        <v>3398</v>
      </c>
      <c r="C457" s="15">
        <v>1850</v>
      </c>
      <c r="D457" s="24" t="s">
        <v>4</v>
      </c>
      <c r="E457" s="24" t="s">
        <v>6</v>
      </c>
      <c r="F457" s="25" t="s">
        <v>6</v>
      </c>
      <c r="G457" s="25" t="s">
        <v>2988</v>
      </c>
      <c r="H457" s="25" t="s">
        <v>3418</v>
      </c>
      <c r="I457" s="25" t="s">
        <v>82</v>
      </c>
      <c r="J457" s="11">
        <v>4706</v>
      </c>
      <c r="K457" s="16">
        <v>95</v>
      </c>
    </row>
    <row r="458" spans="1:11" x14ac:dyDescent="0.25">
      <c r="A458" s="18">
        <v>42771</v>
      </c>
      <c r="B458" s="18" t="s">
        <v>3398</v>
      </c>
      <c r="C458" s="15">
        <v>1870</v>
      </c>
      <c r="D458" s="24" t="s">
        <v>4</v>
      </c>
      <c r="E458" s="24" t="s">
        <v>6</v>
      </c>
      <c r="F458" s="25" t="s">
        <v>6</v>
      </c>
      <c r="G458" s="25" t="s">
        <v>2988</v>
      </c>
      <c r="H458" s="25" t="s">
        <v>3418</v>
      </c>
      <c r="I458" s="25" t="s">
        <v>82</v>
      </c>
      <c r="J458" s="11">
        <v>3894</v>
      </c>
      <c r="K458" s="16">
        <v>78</v>
      </c>
    </row>
    <row r="459" spans="1:11" x14ac:dyDescent="0.25">
      <c r="A459" s="18">
        <v>42771</v>
      </c>
      <c r="B459" s="18" t="s">
        <v>3398</v>
      </c>
      <c r="C459" s="15">
        <v>1000</v>
      </c>
      <c r="D459" s="24" t="s">
        <v>4</v>
      </c>
      <c r="E459" s="24" t="s">
        <v>6</v>
      </c>
      <c r="F459" s="25" t="s">
        <v>6</v>
      </c>
      <c r="G459" s="25" t="s">
        <v>2988</v>
      </c>
      <c r="H459" s="25" t="s">
        <v>3418</v>
      </c>
      <c r="I459" s="25" t="s">
        <v>82</v>
      </c>
      <c r="J459" s="11">
        <v>3895</v>
      </c>
      <c r="K459" s="16">
        <v>78</v>
      </c>
    </row>
    <row r="460" spans="1:11" x14ac:dyDescent="0.25">
      <c r="A460" s="18">
        <v>42771</v>
      </c>
      <c r="B460" s="18" t="s">
        <v>3398</v>
      </c>
      <c r="C460" s="15">
        <v>300</v>
      </c>
      <c r="D460" s="24" t="s">
        <v>4</v>
      </c>
      <c r="E460" s="24" t="s">
        <v>6</v>
      </c>
      <c r="F460" s="25" t="s">
        <v>6</v>
      </c>
      <c r="G460" s="25" t="s">
        <v>2988</v>
      </c>
      <c r="H460" s="25" t="s">
        <v>3418</v>
      </c>
      <c r="I460" s="25" t="s">
        <v>82</v>
      </c>
      <c r="J460" s="11">
        <v>3896</v>
      </c>
      <c r="K460" s="16">
        <v>78</v>
      </c>
    </row>
    <row r="461" spans="1:11" x14ac:dyDescent="0.25">
      <c r="A461" s="18">
        <v>42771</v>
      </c>
      <c r="B461" s="18" t="s">
        <v>3398</v>
      </c>
      <c r="C461" s="15">
        <v>5000</v>
      </c>
      <c r="D461" s="24" t="s">
        <v>4</v>
      </c>
      <c r="E461" s="24" t="s">
        <v>6</v>
      </c>
      <c r="F461" s="25" t="s">
        <v>6</v>
      </c>
      <c r="G461" s="25" t="s">
        <v>2988</v>
      </c>
      <c r="H461" s="25" t="s">
        <v>3418</v>
      </c>
      <c r="I461" s="25" t="s">
        <v>82</v>
      </c>
      <c r="J461" s="11">
        <v>3897</v>
      </c>
      <c r="K461" s="16">
        <v>78</v>
      </c>
    </row>
    <row r="462" spans="1:11" x14ac:dyDescent="0.25">
      <c r="A462" s="18">
        <v>42771</v>
      </c>
      <c r="B462" s="18" t="s">
        <v>3398</v>
      </c>
      <c r="C462" s="15">
        <v>1700</v>
      </c>
      <c r="D462" s="24" t="s">
        <v>4</v>
      </c>
      <c r="E462" s="24" t="s">
        <v>5</v>
      </c>
      <c r="F462" s="25" t="s">
        <v>2217</v>
      </c>
      <c r="G462" s="25" t="s">
        <v>2988</v>
      </c>
      <c r="H462" s="25" t="s">
        <v>3418</v>
      </c>
      <c r="I462" s="25" t="s">
        <v>82</v>
      </c>
      <c r="J462" s="11">
        <v>4286</v>
      </c>
      <c r="K462" s="16">
        <v>86</v>
      </c>
    </row>
    <row r="463" spans="1:11" x14ac:dyDescent="0.25">
      <c r="A463" s="18">
        <v>42771</v>
      </c>
      <c r="B463" s="18" t="s">
        <v>3398</v>
      </c>
      <c r="C463" s="15">
        <v>550</v>
      </c>
      <c r="D463" s="24" t="s">
        <v>4</v>
      </c>
      <c r="E463" s="24" t="s">
        <v>6</v>
      </c>
      <c r="F463" s="25" t="s">
        <v>6</v>
      </c>
      <c r="G463" s="25" t="s">
        <v>2988</v>
      </c>
      <c r="H463" s="25" t="s">
        <v>3418</v>
      </c>
      <c r="I463" s="25" t="s">
        <v>82</v>
      </c>
      <c r="J463" s="11">
        <v>4287</v>
      </c>
      <c r="K463" s="16">
        <v>86</v>
      </c>
    </row>
    <row r="464" spans="1:11" x14ac:dyDescent="0.25">
      <c r="A464" s="18">
        <v>42771</v>
      </c>
      <c r="B464" s="18" t="s">
        <v>3398</v>
      </c>
      <c r="C464" s="15">
        <v>5030</v>
      </c>
      <c r="D464" s="24" t="s">
        <v>4</v>
      </c>
      <c r="E464" s="24" t="s">
        <v>6</v>
      </c>
      <c r="F464" s="25" t="s">
        <v>6</v>
      </c>
      <c r="G464" s="25" t="s">
        <v>2988</v>
      </c>
      <c r="H464" s="25" t="s">
        <v>3418</v>
      </c>
      <c r="I464" s="25" t="s">
        <v>82</v>
      </c>
      <c r="J464" s="11">
        <v>4288</v>
      </c>
      <c r="K464" s="16">
        <v>86</v>
      </c>
    </row>
    <row r="465" spans="1:11" x14ac:dyDescent="0.25">
      <c r="A465" s="18">
        <v>42771</v>
      </c>
      <c r="B465" s="18" t="s">
        <v>3398</v>
      </c>
      <c r="C465" s="15">
        <v>5030</v>
      </c>
      <c r="D465" s="24" t="s">
        <v>4</v>
      </c>
      <c r="E465" s="24" t="s">
        <v>6</v>
      </c>
      <c r="F465" s="25" t="s">
        <v>6</v>
      </c>
      <c r="G465" s="25" t="s">
        <v>2988</v>
      </c>
      <c r="H465" s="25" t="s">
        <v>3418</v>
      </c>
      <c r="I465" s="25" t="s">
        <v>82</v>
      </c>
      <c r="J465" s="11">
        <v>4289</v>
      </c>
      <c r="K465" s="16">
        <v>86</v>
      </c>
    </row>
    <row r="466" spans="1:11" x14ac:dyDescent="0.25">
      <c r="A466" s="18">
        <v>42771</v>
      </c>
      <c r="B466" s="18" t="s">
        <v>3398</v>
      </c>
      <c r="C466" s="15">
        <v>100</v>
      </c>
      <c r="D466" s="24" t="s">
        <v>4</v>
      </c>
      <c r="E466" s="24" t="s">
        <v>5</v>
      </c>
      <c r="F466" s="25" t="s">
        <v>2217</v>
      </c>
      <c r="G466" s="25" t="s">
        <v>2988</v>
      </c>
      <c r="H466" s="25" t="s">
        <v>3418</v>
      </c>
      <c r="I466" s="25" t="s">
        <v>82</v>
      </c>
      <c r="J466" s="11">
        <v>4322</v>
      </c>
      <c r="K466" s="16">
        <v>87</v>
      </c>
    </row>
    <row r="467" spans="1:11" x14ac:dyDescent="0.25">
      <c r="A467" s="18">
        <v>42771</v>
      </c>
      <c r="B467" s="18" t="s">
        <v>3398</v>
      </c>
      <c r="C467" s="15">
        <v>2000</v>
      </c>
      <c r="D467" s="24" t="s">
        <v>4</v>
      </c>
      <c r="E467" s="24" t="s">
        <v>6</v>
      </c>
      <c r="F467" s="25" t="s">
        <v>6</v>
      </c>
      <c r="G467" s="25" t="s">
        <v>2988</v>
      </c>
      <c r="H467" s="25" t="s">
        <v>3418</v>
      </c>
      <c r="I467" s="25" t="s">
        <v>82</v>
      </c>
      <c r="J467" s="11">
        <v>4323</v>
      </c>
      <c r="K467" s="16">
        <v>87</v>
      </c>
    </row>
    <row r="468" spans="1:11" x14ac:dyDescent="0.25">
      <c r="A468" s="18">
        <v>42771</v>
      </c>
      <c r="B468" s="18" t="s">
        <v>3398</v>
      </c>
      <c r="C468" s="15">
        <v>100</v>
      </c>
      <c r="D468" s="24" t="s">
        <v>4</v>
      </c>
      <c r="E468" s="24" t="s">
        <v>5</v>
      </c>
      <c r="F468" s="25" t="s">
        <v>2217</v>
      </c>
      <c r="G468" s="25" t="s">
        <v>2988</v>
      </c>
      <c r="H468" s="25" t="s">
        <v>3418</v>
      </c>
      <c r="I468" s="25" t="s">
        <v>82</v>
      </c>
      <c r="J468" s="11">
        <v>4387</v>
      </c>
      <c r="K468" s="16">
        <v>88</v>
      </c>
    </row>
    <row r="469" spans="1:11" x14ac:dyDescent="0.25">
      <c r="A469" s="18">
        <v>42771</v>
      </c>
      <c r="B469" s="18" t="s">
        <v>3398</v>
      </c>
      <c r="C469" s="15">
        <v>100</v>
      </c>
      <c r="D469" s="24" t="s">
        <v>4</v>
      </c>
      <c r="E469" s="24" t="s">
        <v>6</v>
      </c>
      <c r="F469" s="25" t="s">
        <v>6</v>
      </c>
      <c r="G469" s="25" t="s">
        <v>2988</v>
      </c>
      <c r="H469" s="25" t="s">
        <v>3418</v>
      </c>
      <c r="I469" s="25" t="s">
        <v>82</v>
      </c>
      <c r="J469" s="11">
        <v>4388</v>
      </c>
      <c r="K469" s="16">
        <v>88</v>
      </c>
    </row>
    <row r="470" spans="1:11" x14ac:dyDescent="0.25">
      <c r="A470" s="18">
        <v>42771</v>
      </c>
      <c r="B470" s="18" t="s">
        <v>3398</v>
      </c>
      <c r="C470" s="15">
        <v>350</v>
      </c>
      <c r="D470" s="24" t="s">
        <v>4</v>
      </c>
      <c r="E470" s="24" t="s">
        <v>6</v>
      </c>
      <c r="F470" s="25" t="s">
        <v>6</v>
      </c>
      <c r="G470" s="25" t="s">
        <v>2988</v>
      </c>
      <c r="H470" s="25" t="s">
        <v>3418</v>
      </c>
      <c r="I470" s="25" t="s">
        <v>82</v>
      </c>
      <c r="J470" s="11">
        <v>4569</v>
      </c>
      <c r="K470" s="16">
        <v>92</v>
      </c>
    </row>
    <row r="471" spans="1:11" x14ac:dyDescent="0.25">
      <c r="A471" s="18">
        <v>42771</v>
      </c>
      <c r="B471" s="18" t="s">
        <v>3398</v>
      </c>
      <c r="C471" s="15">
        <v>50</v>
      </c>
      <c r="D471" s="24" t="s">
        <v>4</v>
      </c>
      <c r="E471" s="24" t="s">
        <v>6</v>
      </c>
      <c r="F471" s="25" t="s">
        <v>6</v>
      </c>
      <c r="G471" s="25" t="s">
        <v>2988</v>
      </c>
      <c r="H471" s="25" t="s">
        <v>3418</v>
      </c>
      <c r="I471" s="25" t="s">
        <v>82</v>
      </c>
      <c r="J471" s="11">
        <v>4570</v>
      </c>
      <c r="K471" s="16">
        <v>92</v>
      </c>
    </row>
    <row r="472" spans="1:11" x14ac:dyDescent="0.25">
      <c r="A472" s="18">
        <v>42771</v>
      </c>
      <c r="B472" s="18" t="s">
        <v>3398</v>
      </c>
      <c r="C472" s="15">
        <v>1000</v>
      </c>
      <c r="D472" s="24" t="s">
        <v>4</v>
      </c>
      <c r="E472" s="24" t="s">
        <v>5</v>
      </c>
      <c r="F472" s="25" t="s">
        <v>2217</v>
      </c>
      <c r="G472" s="25" t="s">
        <v>2988</v>
      </c>
      <c r="H472" s="25" t="s">
        <v>3418</v>
      </c>
      <c r="I472" s="25" t="s">
        <v>82</v>
      </c>
      <c r="J472" s="11">
        <v>4571</v>
      </c>
      <c r="K472" s="16">
        <v>92</v>
      </c>
    </row>
    <row r="473" spans="1:11" x14ac:dyDescent="0.25">
      <c r="A473" s="18">
        <v>42771</v>
      </c>
      <c r="B473" s="18" t="s">
        <v>3398</v>
      </c>
      <c r="C473" s="15">
        <v>6000</v>
      </c>
      <c r="D473" s="24" t="s">
        <v>4</v>
      </c>
      <c r="E473" s="24" t="s">
        <v>5</v>
      </c>
      <c r="F473" s="25" t="s">
        <v>2217</v>
      </c>
      <c r="G473" s="25" t="s">
        <v>2988</v>
      </c>
      <c r="H473" s="25" t="s">
        <v>3418</v>
      </c>
      <c r="I473" s="25" t="s">
        <v>82</v>
      </c>
      <c r="J473" s="11">
        <v>4572</v>
      </c>
      <c r="K473" s="16">
        <v>92</v>
      </c>
    </row>
    <row r="474" spans="1:11" x14ac:dyDescent="0.25">
      <c r="A474" s="18">
        <v>42771</v>
      </c>
      <c r="B474" s="18" t="s">
        <v>3398</v>
      </c>
      <c r="C474" s="15">
        <v>2000</v>
      </c>
      <c r="D474" s="24" t="s">
        <v>4</v>
      </c>
      <c r="E474" s="24" t="s">
        <v>6</v>
      </c>
      <c r="F474" s="25" t="s">
        <v>6</v>
      </c>
      <c r="G474" s="25" t="s">
        <v>2988</v>
      </c>
      <c r="H474" s="25" t="s">
        <v>3418</v>
      </c>
      <c r="I474" s="25" t="s">
        <v>82</v>
      </c>
      <c r="J474" s="11">
        <v>4575</v>
      </c>
      <c r="K474" s="16">
        <v>92</v>
      </c>
    </row>
    <row r="475" spans="1:11" x14ac:dyDescent="0.25">
      <c r="A475" s="18">
        <v>42771</v>
      </c>
      <c r="B475" s="18" t="s">
        <v>3398</v>
      </c>
      <c r="C475" s="15">
        <v>7300</v>
      </c>
      <c r="D475" s="24" t="s">
        <v>4</v>
      </c>
      <c r="E475" s="24" t="s">
        <v>6</v>
      </c>
      <c r="F475" s="25" t="s">
        <v>6</v>
      </c>
      <c r="G475" s="25" t="s">
        <v>2988</v>
      </c>
      <c r="H475" s="25" t="s">
        <v>3418</v>
      </c>
      <c r="I475" s="25" t="s">
        <v>82</v>
      </c>
      <c r="J475" s="11">
        <v>4576</v>
      </c>
      <c r="K475" s="16">
        <v>92</v>
      </c>
    </row>
    <row r="476" spans="1:11" x14ac:dyDescent="0.25">
      <c r="A476" s="18">
        <v>42771</v>
      </c>
      <c r="B476" s="18" t="s">
        <v>3398</v>
      </c>
      <c r="C476" s="15">
        <v>4000</v>
      </c>
      <c r="D476" s="24" t="s">
        <v>4</v>
      </c>
      <c r="E476" s="24" t="s">
        <v>6</v>
      </c>
      <c r="F476" s="25" t="s">
        <v>6</v>
      </c>
      <c r="G476" s="25" t="s">
        <v>2988</v>
      </c>
      <c r="H476" s="25" t="s">
        <v>3418</v>
      </c>
      <c r="I476" s="25" t="s">
        <v>82</v>
      </c>
      <c r="J476" s="11">
        <v>4607</v>
      </c>
      <c r="K476" s="16">
        <v>93</v>
      </c>
    </row>
    <row r="477" spans="1:11" x14ac:dyDescent="0.25">
      <c r="A477" s="18">
        <v>42771</v>
      </c>
      <c r="B477" s="18" t="s">
        <v>3398</v>
      </c>
      <c r="C477" s="15">
        <v>2000</v>
      </c>
      <c r="D477" s="24" t="s">
        <v>4</v>
      </c>
      <c r="E477" s="24" t="s">
        <v>5</v>
      </c>
      <c r="F477" s="25" t="s">
        <v>2217</v>
      </c>
      <c r="G477" s="25" t="s">
        <v>2988</v>
      </c>
      <c r="H477" s="25" t="s">
        <v>3418</v>
      </c>
      <c r="I477" s="25" t="s">
        <v>82</v>
      </c>
      <c r="J477" s="11">
        <v>4608</v>
      </c>
      <c r="K477" s="16">
        <v>93</v>
      </c>
    </row>
    <row r="478" spans="1:11" x14ac:dyDescent="0.25">
      <c r="A478" s="18">
        <v>42771</v>
      </c>
      <c r="B478" s="18" t="s">
        <v>3398</v>
      </c>
      <c r="C478" s="15">
        <v>100</v>
      </c>
      <c r="D478" s="24" t="s">
        <v>4</v>
      </c>
      <c r="E478" s="24" t="s">
        <v>5</v>
      </c>
      <c r="F478" s="25" t="s">
        <v>2217</v>
      </c>
      <c r="G478" s="25" t="s">
        <v>2988</v>
      </c>
      <c r="H478" s="25" t="s">
        <v>3418</v>
      </c>
      <c r="I478" s="25" t="s">
        <v>82</v>
      </c>
      <c r="J478" s="11">
        <v>4609</v>
      </c>
      <c r="K478" s="16">
        <v>93</v>
      </c>
    </row>
    <row r="479" spans="1:11" x14ac:dyDescent="0.25">
      <c r="A479" s="18">
        <v>42771</v>
      </c>
      <c r="B479" s="18" t="s">
        <v>3398</v>
      </c>
      <c r="C479" s="15">
        <v>600</v>
      </c>
      <c r="D479" s="24" t="s">
        <v>4</v>
      </c>
      <c r="E479" s="24" t="s">
        <v>5</v>
      </c>
      <c r="F479" s="25" t="s">
        <v>2217</v>
      </c>
      <c r="G479" s="25" t="s">
        <v>2988</v>
      </c>
      <c r="H479" s="25" t="s">
        <v>3418</v>
      </c>
      <c r="I479" s="25" t="s">
        <v>82</v>
      </c>
      <c r="J479" s="11">
        <v>4801</v>
      </c>
      <c r="K479" s="16">
        <v>97</v>
      </c>
    </row>
    <row r="480" spans="1:11" x14ac:dyDescent="0.25">
      <c r="A480" s="19">
        <v>42771</v>
      </c>
      <c r="B480" s="19" t="s">
        <v>3398</v>
      </c>
      <c r="C480" s="15">
        <v>400</v>
      </c>
      <c r="D480" s="24" t="s">
        <v>7</v>
      </c>
      <c r="E480" s="24" t="s">
        <v>8</v>
      </c>
      <c r="F480" s="25"/>
      <c r="G480" s="25" t="s">
        <v>3314</v>
      </c>
      <c r="H480" s="25" t="s">
        <v>3314</v>
      </c>
      <c r="I480" s="25"/>
      <c r="J480" s="10" t="s">
        <v>2984</v>
      </c>
      <c r="K480" s="16"/>
    </row>
    <row r="481" spans="1:11" x14ac:dyDescent="0.25">
      <c r="A481" s="19">
        <v>42771</v>
      </c>
      <c r="B481" s="19" t="s">
        <v>3398</v>
      </c>
      <c r="C481" s="15">
        <v>2700</v>
      </c>
      <c r="D481" s="24" t="s">
        <v>7</v>
      </c>
      <c r="E481" s="24" t="s">
        <v>8</v>
      </c>
      <c r="F481" s="25"/>
      <c r="G481" s="25" t="s">
        <v>3314</v>
      </c>
      <c r="H481" s="25" t="s">
        <v>3314</v>
      </c>
      <c r="I481" s="25"/>
      <c r="J481" s="10" t="s">
        <v>2984</v>
      </c>
      <c r="K481" s="16"/>
    </row>
    <row r="482" spans="1:11" x14ac:dyDescent="0.25">
      <c r="A482" s="19">
        <v>42771</v>
      </c>
      <c r="B482" s="19" t="s">
        <v>3398</v>
      </c>
      <c r="C482" s="15">
        <v>500</v>
      </c>
      <c r="D482" s="24" t="s">
        <v>7</v>
      </c>
      <c r="E482" s="24" t="s">
        <v>8</v>
      </c>
      <c r="F482" s="25"/>
      <c r="G482" s="25" t="s">
        <v>3314</v>
      </c>
      <c r="H482" s="25" t="s">
        <v>3314</v>
      </c>
      <c r="I482" s="25"/>
      <c r="J482" s="10" t="s">
        <v>2984</v>
      </c>
      <c r="K482" s="16"/>
    </row>
    <row r="483" spans="1:11" x14ac:dyDescent="0.25">
      <c r="A483" s="19">
        <v>42771</v>
      </c>
      <c r="B483" s="19" t="s">
        <v>3398</v>
      </c>
      <c r="C483" s="15">
        <v>1250</v>
      </c>
      <c r="D483" s="24" t="s">
        <v>7</v>
      </c>
      <c r="E483" s="24" t="s">
        <v>8</v>
      </c>
      <c r="F483" s="25"/>
      <c r="G483" s="25" t="s">
        <v>3314</v>
      </c>
      <c r="H483" s="25" t="s">
        <v>3314</v>
      </c>
      <c r="I483" s="25"/>
      <c r="J483" s="10" t="s">
        <v>2984</v>
      </c>
      <c r="K483" s="16"/>
    </row>
    <row r="484" spans="1:11" x14ac:dyDescent="0.25">
      <c r="A484" s="19">
        <v>42771</v>
      </c>
      <c r="B484" s="19" t="s">
        <v>3398</v>
      </c>
      <c r="C484" s="15">
        <v>630</v>
      </c>
      <c r="D484" s="24" t="s">
        <v>7</v>
      </c>
      <c r="E484" s="24" t="s">
        <v>8</v>
      </c>
      <c r="F484" s="25"/>
      <c r="G484" s="25" t="s">
        <v>3314</v>
      </c>
      <c r="H484" s="25" t="s">
        <v>3314</v>
      </c>
      <c r="I484" s="25"/>
      <c r="J484" s="10" t="s">
        <v>2984</v>
      </c>
      <c r="K484" s="16"/>
    </row>
    <row r="485" spans="1:11" x14ac:dyDescent="0.25">
      <c r="A485" s="19">
        <v>42771</v>
      </c>
      <c r="B485" s="19" t="s">
        <v>3398</v>
      </c>
      <c r="C485" s="15">
        <v>500</v>
      </c>
      <c r="D485" s="24" t="s">
        <v>7</v>
      </c>
      <c r="E485" s="24" t="s">
        <v>8</v>
      </c>
      <c r="F485" s="25"/>
      <c r="G485" s="25" t="s">
        <v>3314</v>
      </c>
      <c r="H485" s="25" t="s">
        <v>3314</v>
      </c>
      <c r="I485" s="25"/>
      <c r="J485" s="10" t="s">
        <v>2984</v>
      </c>
      <c r="K485" s="16"/>
    </row>
    <row r="486" spans="1:11" x14ac:dyDescent="0.25">
      <c r="A486" s="18">
        <v>42772</v>
      </c>
      <c r="B486" s="18" t="s">
        <v>3398</v>
      </c>
      <c r="C486" s="15">
        <v>500</v>
      </c>
      <c r="D486" s="24" t="s">
        <v>4</v>
      </c>
      <c r="E486" s="24" t="s">
        <v>6</v>
      </c>
      <c r="F486" s="25" t="s">
        <v>6</v>
      </c>
      <c r="G486" s="25" t="s">
        <v>2988</v>
      </c>
      <c r="H486" s="25" t="s">
        <v>3418</v>
      </c>
      <c r="I486" s="25" t="s">
        <v>82</v>
      </c>
      <c r="J486" s="11">
        <v>4143</v>
      </c>
      <c r="K486" s="16">
        <v>83</v>
      </c>
    </row>
    <row r="487" spans="1:11" x14ac:dyDescent="0.25">
      <c r="A487" s="18">
        <v>42772</v>
      </c>
      <c r="B487" s="18" t="s">
        <v>3398</v>
      </c>
      <c r="C487" s="15">
        <v>2500</v>
      </c>
      <c r="D487" s="24" t="s">
        <v>4</v>
      </c>
      <c r="E487" s="24" t="s">
        <v>6</v>
      </c>
      <c r="F487" s="25" t="s">
        <v>6</v>
      </c>
      <c r="G487" s="25" t="s">
        <v>2988</v>
      </c>
      <c r="H487" s="25" t="s">
        <v>3418</v>
      </c>
      <c r="I487" s="25" t="s">
        <v>82</v>
      </c>
      <c r="J487" s="11">
        <v>4144</v>
      </c>
      <c r="K487" s="16">
        <v>83</v>
      </c>
    </row>
    <row r="488" spans="1:11" x14ac:dyDescent="0.25">
      <c r="A488" s="18">
        <v>42772</v>
      </c>
      <c r="B488" s="18" t="s">
        <v>3398</v>
      </c>
      <c r="C488" s="15">
        <v>5000</v>
      </c>
      <c r="D488" s="24" t="s">
        <v>4</v>
      </c>
      <c r="E488" s="24" t="s">
        <v>6</v>
      </c>
      <c r="F488" s="25" t="s">
        <v>6</v>
      </c>
      <c r="G488" s="25" t="s">
        <v>2988</v>
      </c>
      <c r="H488" s="25" t="s">
        <v>3418</v>
      </c>
      <c r="I488" s="25" t="s">
        <v>82</v>
      </c>
      <c r="J488" s="11">
        <v>4145</v>
      </c>
      <c r="K488" s="16">
        <v>83</v>
      </c>
    </row>
    <row r="489" spans="1:11" x14ac:dyDescent="0.25">
      <c r="A489" s="18">
        <v>42772</v>
      </c>
      <c r="B489" s="18" t="s">
        <v>3398</v>
      </c>
      <c r="C489" s="15">
        <v>150</v>
      </c>
      <c r="D489" s="24" t="s">
        <v>4</v>
      </c>
      <c r="E489" s="24" t="s">
        <v>6</v>
      </c>
      <c r="F489" s="25" t="s">
        <v>6</v>
      </c>
      <c r="G489" s="25" t="s">
        <v>2988</v>
      </c>
      <c r="H489" s="25" t="s">
        <v>3418</v>
      </c>
      <c r="I489" s="25" t="s">
        <v>82</v>
      </c>
      <c r="J489" s="11">
        <v>4146</v>
      </c>
      <c r="K489" s="16">
        <v>83</v>
      </c>
    </row>
    <row r="490" spans="1:11" x14ac:dyDescent="0.25">
      <c r="A490" s="18">
        <v>42772</v>
      </c>
      <c r="B490" s="18" t="s">
        <v>3398</v>
      </c>
      <c r="C490" s="15">
        <v>2000</v>
      </c>
      <c r="D490" s="24" t="s">
        <v>4</v>
      </c>
      <c r="E490" s="24" t="s">
        <v>6</v>
      </c>
      <c r="F490" s="25" t="s">
        <v>6</v>
      </c>
      <c r="G490" s="25" t="s">
        <v>2988</v>
      </c>
      <c r="H490" s="25" t="s">
        <v>3418</v>
      </c>
      <c r="I490" s="25" t="s">
        <v>82</v>
      </c>
      <c r="J490" s="11">
        <v>4290</v>
      </c>
      <c r="K490" s="16">
        <v>86</v>
      </c>
    </row>
    <row r="491" spans="1:11" x14ac:dyDescent="0.25">
      <c r="A491" s="18">
        <v>42772</v>
      </c>
      <c r="B491" s="18" t="s">
        <v>3398</v>
      </c>
      <c r="C491" s="15">
        <v>2000</v>
      </c>
      <c r="D491" s="24" t="s">
        <v>4</v>
      </c>
      <c r="E491" s="24" t="s">
        <v>6</v>
      </c>
      <c r="F491" s="25" t="s">
        <v>6</v>
      </c>
      <c r="G491" s="25" t="s">
        <v>2988</v>
      </c>
      <c r="H491" s="25" t="s">
        <v>3418</v>
      </c>
      <c r="I491" s="25" t="s">
        <v>82</v>
      </c>
      <c r="J491" s="11">
        <v>4291</v>
      </c>
      <c r="K491" s="16">
        <v>86</v>
      </c>
    </row>
    <row r="492" spans="1:11" x14ac:dyDescent="0.25">
      <c r="A492" s="18">
        <v>42772</v>
      </c>
      <c r="B492" s="18" t="s">
        <v>3398</v>
      </c>
      <c r="C492" s="15">
        <v>100</v>
      </c>
      <c r="D492" s="24" t="s">
        <v>4</v>
      </c>
      <c r="E492" s="24" t="s">
        <v>6</v>
      </c>
      <c r="F492" s="25" t="s">
        <v>6</v>
      </c>
      <c r="G492" s="25" t="s">
        <v>2988</v>
      </c>
      <c r="H492" s="25" t="s">
        <v>3418</v>
      </c>
      <c r="I492" s="25" t="s">
        <v>82</v>
      </c>
      <c r="J492" s="11">
        <v>4292</v>
      </c>
      <c r="K492" s="16">
        <v>86</v>
      </c>
    </row>
    <row r="493" spans="1:11" x14ac:dyDescent="0.25">
      <c r="A493" s="18">
        <v>42772</v>
      </c>
      <c r="B493" s="18" t="s">
        <v>3398</v>
      </c>
      <c r="C493" s="15">
        <v>1500</v>
      </c>
      <c r="D493" s="24" t="s">
        <v>4</v>
      </c>
      <c r="E493" s="24" t="s">
        <v>6</v>
      </c>
      <c r="F493" s="25" t="s">
        <v>6</v>
      </c>
      <c r="G493" s="25" t="s">
        <v>2988</v>
      </c>
      <c r="H493" s="25" t="s">
        <v>3418</v>
      </c>
      <c r="I493" s="25" t="s">
        <v>82</v>
      </c>
      <c r="J493" s="11">
        <v>4293</v>
      </c>
      <c r="K493" s="16">
        <v>86</v>
      </c>
    </row>
    <row r="494" spans="1:11" x14ac:dyDescent="0.25">
      <c r="A494" s="18">
        <v>42772</v>
      </c>
      <c r="B494" s="18" t="s">
        <v>3398</v>
      </c>
      <c r="C494" s="15">
        <v>2000</v>
      </c>
      <c r="D494" s="24" t="s">
        <v>4</v>
      </c>
      <c r="E494" s="24" t="s">
        <v>6</v>
      </c>
      <c r="F494" s="25" t="s">
        <v>6</v>
      </c>
      <c r="G494" s="25" t="s">
        <v>2988</v>
      </c>
      <c r="H494" s="25" t="s">
        <v>3418</v>
      </c>
      <c r="I494" s="25" t="s">
        <v>82</v>
      </c>
      <c r="J494" s="11">
        <v>4294</v>
      </c>
      <c r="K494" s="16">
        <v>86</v>
      </c>
    </row>
    <row r="495" spans="1:11" x14ac:dyDescent="0.25">
      <c r="A495" s="18">
        <v>42772</v>
      </c>
      <c r="B495" s="18" t="s">
        <v>3398</v>
      </c>
      <c r="C495" s="15">
        <v>2000</v>
      </c>
      <c r="D495" s="24" t="s">
        <v>4</v>
      </c>
      <c r="E495" s="24" t="s">
        <v>6</v>
      </c>
      <c r="F495" s="25" t="s">
        <v>6</v>
      </c>
      <c r="G495" s="25" t="s">
        <v>2988</v>
      </c>
      <c r="H495" s="25" t="s">
        <v>3418</v>
      </c>
      <c r="I495" s="25" t="s">
        <v>82</v>
      </c>
      <c r="J495" s="11">
        <v>4295</v>
      </c>
      <c r="K495" s="16">
        <v>86</v>
      </c>
    </row>
    <row r="496" spans="1:11" x14ac:dyDescent="0.25">
      <c r="A496" s="18">
        <v>42772</v>
      </c>
      <c r="B496" s="18" t="s">
        <v>3398</v>
      </c>
      <c r="C496" s="15">
        <v>1000</v>
      </c>
      <c r="D496" s="24" t="s">
        <v>4</v>
      </c>
      <c r="E496" s="24" t="s">
        <v>6</v>
      </c>
      <c r="F496" s="25" t="s">
        <v>6</v>
      </c>
      <c r="G496" s="25" t="s">
        <v>2988</v>
      </c>
      <c r="H496" s="25" t="s">
        <v>3418</v>
      </c>
      <c r="I496" s="25" t="s">
        <v>82</v>
      </c>
      <c r="J496" s="11">
        <v>4416</v>
      </c>
      <c r="K496" s="16">
        <v>89</v>
      </c>
    </row>
    <row r="497" spans="1:11" x14ac:dyDescent="0.25">
      <c r="A497" s="18">
        <v>42772</v>
      </c>
      <c r="B497" s="18" t="s">
        <v>3398</v>
      </c>
      <c r="C497" s="15">
        <v>6000</v>
      </c>
      <c r="D497" s="24" t="s">
        <v>4</v>
      </c>
      <c r="E497" s="24" t="s">
        <v>6</v>
      </c>
      <c r="F497" s="25" t="s">
        <v>6</v>
      </c>
      <c r="G497" s="25" t="s">
        <v>2988</v>
      </c>
      <c r="H497" s="25" t="s">
        <v>3418</v>
      </c>
      <c r="I497" s="25" t="s">
        <v>82</v>
      </c>
      <c r="J497" s="11">
        <v>4417</v>
      </c>
      <c r="K497" s="16">
        <v>89</v>
      </c>
    </row>
    <row r="498" spans="1:11" x14ac:dyDescent="0.25">
      <c r="A498" s="18">
        <v>42772</v>
      </c>
      <c r="B498" s="18" t="s">
        <v>3398</v>
      </c>
      <c r="C498" s="15">
        <v>300</v>
      </c>
      <c r="D498" s="24" t="s">
        <v>4</v>
      </c>
      <c r="E498" s="24" t="s">
        <v>6</v>
      </c>
      <c r="F498" s="25" t="s">
        <v>6</v>
      </c>
      <c r="G498" s="25" t="s">
        <v>2988</v>
      </c>
      <c r="H498" s="25" t="s">
        <v>3418</v>
      </c>
      <c r="I498" s="25" t="s">
        <v>82</v>
      </c>
      <c r="J498" s="11">
        <v>4418</v>
      </c>
      <c r="K498" s="16">
        <v>89</v>
      </c>
    </row>
    <row r="499" spans="1:11" x14ac:dyDescent="0.25">
      <c r="A499" s="18">
        <v>42772</v>
      </c>
      <c r="B499" s="18" t="s">
        <v>3398</v>
      </c>
      <c r="C499" s="15">
        <v>80</v>
      </c>
      <c r="D499" s="24" t="s">
        <v>4</v>
      </c>
      <c r="E499" s="24" t="s">
        <v>6</v>
      </c>
      <c r="F499" s="25" t="s">
        <v>6</v>
      </c>
      <c r="G499" s="25" t="s">
        <v>2988</v>
      </c>
      <c r="H499" s="25" t="s">
        <v>3418</v>
      </c>
      <c r="I499" s="25" t="s">
        <v>82</v>
      </c>
      <c r="J499" s="11">
        <v>4419</v>
      </c>
      <c r="K499" s="16">
        <v>89</v>
      </c>
    </row>
    <row r="500" spans="1:11" x14ac:dyDescent="0.25">
      <c r="A500" s="18">
        <v>42772</v>
      </c>
      <c r="B500" s="18" t="s">
        <v>3398</v>
      </c>
      <c r="C500" s="15">
        <v>500</v>
      </c>
      <c r="D500" s="24" t="s">
        <v>4</v>
      </c>
      <c r="E500" s="24" t="s">
        <v>6</v>
      </c>
      <c r="F500" s="25" t="s">
        <v>6</v>
      </c>
      <c r="G500" s="25" t="s">
        <v>2988</v>
      </c>
      <c r="H500" s="25" t="s">
        <v>3418</v>
      </c>
      <c r="I500" s="25" t="s">
        <v>82</v>
      </c>
      <c r="J500" s="11">
        <v>4420</v>
      </c>
      <c r="K500" s="16">
        <v>89</v>
      </c>
    </row>
    <row r="501" spans="1:11" x14ac:dyDescent="0.25">
      <c r="A501" s="18">
        <v>42772</v>
      </c>
      <c r="B501" s="18" t="s">
        <v>3398</v>
      </c>
      <c r="C501" s="15">
        <v>3000</v>
      </c>
      <c r="D501" s="24" t="s">
        <v>4</v>
      </c>
      <c r="E501" s="24" t="s">
        <v>5</v>
      </c>
      <c r="F501" s="25" t="s">
        <v>2217</v>
      </c>
      <c r="G501" s="25" t="s">
        <v>2988</v>
      </c>
      <c r="H501" s="25" t="s">
        <v>3418</v>
      </c>
      <c r="I501" s="25" t="s">
        <v>82</v>
      </c>
      <c r="J501" s="11">
        <v>4421</v>
      </c>
      <c r="K501" s="16">
        <v>89</v>
      </c>
    </row>
    <row r="502" spans="1:11" x14ac:dyDescent="0.25">
      <c r="A502" s="18">
        <v>42772</v>
      </c>
      <c r="B502" s="18" t="s">
        <v>3398</v>
      </c>
      <c r="C502" s="15">
        <v>2000</v>
      </c>
      <c r="D502" s="24" t="s">
        <v>4</v>
      </c>
      <c r="E502" s="24" t="s">
        <v>6</v>
      </c>
      <c r="F502" s="25" t="s">
        <v>6</v>
      </c>
      <c r="G502" s="25" t="s">
        <v>2988</v>
      </c>
      <c r="H502" s="25" t="s">
        <v>3418</v>
      </c>
      <c r="I502" s="25" t="s">
        <v>82</v>
      </c>
      <c r="J502" s="11">
        <v>4577</v>
      </c>
      <c r="K502" s="16">
        <v>92</v>
      </c>
    </row>
    <row r="503" spans="1:11" x14ac:dyDescent="0.25">
      <c r="A503" s="18">
        <v>42772</v>
      </c>
      <c r="B503" s="18" t="s">
        <v>3398</v>
      </c>
      <c r="C503" s="15">
        <v>600</v>
      </c>
      <c r="D503" s="24" t="s">
        <v>4</v>
      </c>
      <c r="E503" s="24" t="s">
        <v>5</v>
      </c>
      <c r="F503" s="25" t="s">
        <v>2217</v>
      </c>
      <c r="G503" s="25" t="s">
        <v>2988</v>
      </c>
      <c r="H503" s="25" t="s">
        <v>3418</v>
      </c>
      <c r="I503" s="25" t="s">
        <v>82</v>
      </c>
      <c r="J503" s="11">
        <v>4578</v>
      </c>
      <c r="K503" s="16">
        <v>92</v>
      </c>
    </row>
    <row r="504" spans="1:11" x14ac:dyDescent="0.25">
      <c r="A504" s="18">
        <v>42772</v>
      </c>
      <c r="B504" s="18" t="s">
        <v>3398</v>
      </c>
      <c r="C504" s="15">
        <v>5000</v>
      </c>
      <c r="D504" s="24" t="s">
        <v>4</v>
      </c>
      <c r="E504" s="24" t="s">
        <v>5</v>
      </c>
      <c r="F504" s="25" t="s">
        <v>2217</v>
      </c>
      <c r="G504" s="25" t="s">
        <v>2988</v>
      </c>
      <c r="H504" s="25" t="s">
        <v>3418</v>
      </c>
      <c r="I504" s="25" t="s">
        <v>82</v>
      </c>
      <c r="J504" s="11">
        <v>4579</v>
      </c>
      <c r="K504" s="16">
        <v>92</v>
      </c>
    </row>
    <row r="505" spans="1:11" x14ac:dyDescent="0.25">
      <c r="A505" s="18">
        <v>42772</v>
      </c>
      <c r="B505" s="18" t="s">
        <v>3398</v>
      </c>
      <c r="C505" s="15">
        <v>2700</v>
      </c>
      <c r="D505" s="24" t="s">
        <v>4</v>
      </c>
      <c r="E505" s="24" t="s">
        <v>6</v>
      </c>
      <c r="F505" s="25" t="s">
        <v>6</v>
      </c>
      <c r="G505" s="25" t="s">
        <v>2988</v>
      </c>
      <c r="H505" s="25" t="s">
        <v>3418</v>
      </c>
      <c r="I505" s="25" t="s">
        <v>82</v>
      </c>
      <c r="J505" s="11">
        <v>4610</v>
      </c>
      <c r="K505" s="16">
        <v>93</v>
      </c>
    </row>
    <row r="506" spans="1:11" x14ac:dyDescent="0.25">
      <c r="A506" s="18">
        <v>42772</v>
      </c>
      <c r="B506" s="18" t="s">
        <v>3398</v>
      </c>
      <c r="C506" s="15">
        <v>600</v>
      </c>
      <c r="D506" s="24" t="s">
        <v>4</v>
      </c>
      <c r="E506" s="24" t="s">
        <v>6</v>
      </c>
      <c r="F506" s="25" t="s">
        <v>6</v>
      </c>
      <c r="G506" s="25" t="s">
        <v>2988</v>
      </c>
      <c r="H506" s="25" t="s">
        <v>3418</v>
      </c>
      <c r="I506" s="25" t="s">
        <v>82</v>
      </c>
      <c r="J506" s="11">
        <v>4611</v>
      </c>
      <c r="K506" s="16">
        <v>93</v>
      </c>
    </row>
    <row r="507" spans="1:11" x14ac:dyDescent="0.25">
      <c r="A507" s="18">
        <v>42772</v>
      </c>
      <c r="B507" s="18" t="s">
        <v>3398</v>
      </c>
      <c r="C507" s="15">
        <v>5000</v>
      </c>
      <c r="D507" s="24" t="s">
        <v>4</v>
      </c>
      <c r="E507" s="24" t="s">
        <v>6</v>
      </c>
      <c r="F507" s="25" t="s">
        <v>6</v>
      </c>
      <c r="G507" s="25" t="s">
        <v>2988</v>
      </c>
      <c r="H507" s="25" t="s">
        <v>3418</v>
      </c>
      <c r="I507" s="25" t="s">
        <v>82</v>
      </c>
      <c r="J507" s="11">
        <v>4612</v>
      </c>
      <c r="K507" s="16">
        <v>93</v>
      </c>
    </row>
    <row r="508" spans="1:11" x14ac:dyDescent="0.25">
      <c r="A508" s="18">
        <v>42772</v>
      </c>
      <c r="B508" s="18" t="s">
        <v>3398</v>
      </c>
      <c r="C508" s="15">
        <v>3000</v>
      </c>
      <c r="D508" s="24" t="s">
        <v>4</v>
      </c>
      <c r="E508" s="24" t="s">
        <v>6</v>
      </c>
      <c r="F508" s="25" t="s">
        <v>6</v>
      </c>
      <c r="G508" s="25" t="s">
        <v>2988</v>
      </c>
      <c r="H508" s="25" t="s">
        <v>3418</v>
      </c>
      <c r="I508" s="25" t="s">
        <v>82</v>
      </c>
      <c r="J508" s="11">
        <v>4613</v>
      </c>
      <c r="K508" s="16">
        <v>93</v>
      </c>
    </row>
    <row r="509" spans="1:11" x14ac:dyDescent="0.25">
      <c r="A509" s="18">
        <v>42772</v>
      </c>
      <c r="B509" s="18" t="s">
        <v>3398</v>
      </c>
      <c r="C509" s="15">
        <v>200</v>
      </c>
      <c r="D509" s="24" t="s">
        <v>4</v>
      </c>
      <c r="E509" s="24" t="s">
        <v>5</v>
      </c>
      <c r="F509" s="25" t="s">
        <v>2217</v>
      </c>
      <c r="G509" s="25" t="s">
        <v>2988</v>
      </c>
      <c r="H509" s="25" t="s">
        <v>3418</v>
      </c>
      <c r="I509" s="25" t="s">
        <v>82</v>
      </c>
      <c r="J509" s="11">
        <v>4756</v>
      </c>
      <c r="K509" s="16">
        <v>96</v>
      </c>
    </row>
    <row r="510" spans="1:11" x14ac:dyDescent="0.25">
      <c r="A510" s="18">
        <v>42772</v>
      </c>
      <c r="B510" s="18" t="s">
        <v>3398</v>
      </c>
      <c r="C510" s="15">
        <v>400</v>
      </c>
      <c r="D510" s="24" t="s">
        <v>4</v>
      </c>
      <c r="E510" s="24" t="s">
        <v>6</v>
      </c>
      <c r="F510" s="25" t="s">
        <v>6</v>
      </c>
      <c r="G510" s="25" t="s">
        <v>2988</v>
      </c>
      <c r="H510" s="25" t="s">
        <v>3418</v>
      </c>
      <c r="I510" s="25" t="s">
        <v>82</v>
      </c>
      <c r="J510" s="11">
        <v>4757</v>
      </c>
      <c r="K510" s="16">
        <v>96</v>
      </c>
    </row>
    <row r="511" spans="1:11" x14ac:dyDescent="0.25">
      <c r="A511" s="18">
        <v>42772</v>
      </c>
      <c r="B511" s="18" t="s">
        <v>3398</v>
      </c>
      <c r="C511" s="15">
        <v>1350</v>
      </c>
      <c r="D511" s="24" t="s">
        <v>4</v>
      </c>
      <c r="E511" s="24" t="s">
        <v>6</v>
      </c>
      <c r="F511" s="25" t="s">
        <v>6</v>
      </c>
      <c r="G511" s="25" t="s">
        <v>2988</v>
      </c>
      <c r="H511" s="25" t="s">
        <v>3418</v>
      </c>
      <c r="I511" s="25" t="s">
        <v>82</v>
      </c>
      <c r="J511" s="11">
        <v>4758</v>
      </c>
      <c r="K511" s="16">
        <v>96</v>
      </c>
    </row>
    <row r="512" spans="1:11" x14ac:dyDescent="0.25">
      <c r="A512" s="19">
        <v>42772</v>
      </c>
      <c r="B512" s="19" t="s">
        <v>3398</v>
      </c>
      <c r="C512" s="15">
        <v>1500</v>
      </c>
      <c r="D512" s="24" t="s">
        <v>7</v>
      </c>
      <c r="E512" s="24" t="s">
        <v>8</v>
      </c>
      <c r="F512" s="25"/>
      <c r="G512" s="25" t="s">
        <v>3314</v>
      </c>
      <c r="H512" s="25" t="s">
        <v>3314</v>
      </c>
      <c r="I512" s="25"/>
      <c r="J512" s="10" t="s">
        <v>2984</v>
      </c>
      <c r="K512" s="16"/>
    </row>
    <row r="513" spans="1:11" x14ac:dyDescent="0.25">
      <c r="A513" s="18">
        <v>42773</v>
      </c>
      <c r="B513" s="18" t="s">
        <v>3398</v>
      </c>
      <c r="C513" s="15">
        <v>500</v>
      </c>
      <c r="D513" s="24" t="s">
        <v>4</v>
      </c>
      <c r="E513" s="24" t="s">
        <v>6</v>
      </c>
      <c r="F513" s="25" t="s">
        <v>6</v>
      </c>
      <c r="G513" s="25" t="s">
        <v>2988</v>
      </c>
      <c r="H513" s="25" t="s">
        <v>3418</v>
      </c>
      <c r="I513" s="25" t="s">
        <v>82</v>
      </c>
      <c r="J513" s="11">
        <v>4296</v>
      </c>
      <c r="K513" s="16">
        <v>86</v>
      </c>
    </row>
    <row r="514" spans="1:11" x14ac:dyDescent="0.25">
      <c r="A514" s="18">
        <v>42773</v>
      </c>
      <c r="B514" s="18" t="s">
        <v>3398</v>
      </c>
      <c r="C514" s="15">
        <v>300</v>
      </c>
      <c r="D514" s="24" t="s">
        <v>4</v>
      </c>
      <c r="E514" s="24" t="s">
        <v>5</v>
      </c>
      <c r="F514" s="25" t="s">
        <v>2217</v>
      </c>
      <c r="G514" s="25" t="s">
        <v>2988</v>
      </c>
      <c r="H514" s="25" t="s">
        <v>3418</v>
      </c>
      <c r="I514" s="25" t="s">
        <v>82</v>
      </c>
      <c r="J514" s="11">
        <v>4297</v>
      </c>
      <c r="K514" s="16">
        <v>86</v>
      </c>
    </row>
    <row r="515" spans="1:11" x14ac:dyDescent="0.25">
      <c r="A515" s="18">
        <v>42773</v>
      </c>
      <c r="B515" s="18" t="s">
        <v>3398</v>
      </c>
      <c r="C515" s="15">
        <v>400</v>
      </c>
      <c r="D515" s="24" t="s">
        <v>4</v>
      </c>
      <c r="E515" s="24" t="s">
        <v>5</v>
      </c>
      <c r="F515" s="25" t="s">
        <v>2217</v>
      </c>
      <c r="G515" s="25" t="s">
        <v>2988</v>
      </c>
      <c r="H515" s="25" t="s">
        <v>3418</v>
      </c>
      <c r="I515" s="25" t="s">
        <v>82</v>
      </c>
      <c r="J515" s="11">
        <v>4298</v>
      </c>
      <c r="K515" s="16">
        <v>86</v>
      </c>
    </row>
    <row r="516" spans="1:11" x14ac:dyDescent="0.25">
      <c r="A516" s="18">
        <v>42773</v>
      </c>
      <c r="B516" s="18" t="s">
        <v>3398</v>
      </c>
      <c r="C516" s="15">
        <v>200</v>
      </c>
      <c r="D516" s="24" t="s">
        <v>4</v>
      </c>
      <c r="E516" s="24" t="s">
        <v>6</v>
      </c>
      <c r="F516" s="25" t="s">
        <v>6</v>
      </c>
      <c r="G516" s="25" t="s">
        <v>2988</v>
      </c>
      <c r="H516" s="25" t="s">
        <v>3418</v>
      </c>
      <c r="I516" s="25" t="s">
        <v>82</v>
      </c>
      <c r="J516" s="11">
        <v>4299</v>
      </c>
      <c r="K516" s="16">
        <v>86</v>
      </c>
    </row>
    <row r="517" spans="1:11" x14ac:dyDescent="0.25">
      <c r="A517" s="18">
        <v>42773</v>
      </c>
      <c r="B517" s="18" t="s">
        <v>3398</v>
      </c>
      <c r="C517" s="15">
        <v>100</v>
      </c>
      <c r="D517" s="24" t="s">
        <v>4</v>
      </c>
      <c r="E517" s="24" t="s">
        <v>6</v>
      </c>
      <c r="F517" s="25" t="s">
        <v>6</v>
      </c>
      <c r="G517" s="25" t="s">
        <v>2988</v>
      </c>
      <c r="H517" s="25" t="s">
        <v>3418</v>
      </c>
      <c r="I517" s="25" t="s">
        <v>82</v>
      </c>
      <c r="J517" s="11">
        <v>4300</v>
      </c>
      <c r="K517" s="16">
        <v>86</v>
      </c>
    </row>
    <row r="518" spans="1:11" x14ac:dyDescent="0.25">
      <c r="A518" s="18">
        <v>42773</v>
      </c>
      <c r="B518" s="18" t="s">
        <v>3398</v>
      </c>
      <c r="C518" s="15">
        <v>6000</v>
      </c>
      <c r="D518" s="24" t="s">
        <v>4</v>
      </c>
      <c r="E518" s="24" t="s">
        <v>6</v>
      </c>
      <c r="F518" s="25" t="s">
        <v>6</v>
      </c>
      <c r="G518" s="25" t="s">
        <v>2988</v>
      </c>
      <c r="H518" s="25" t="s">
        <v>3418</v>
      </c>
      <c r="I518" s="25" t="s">
        <v>82</v>
      </c>
      <c r="J518" s="11">
        <v>4389</v>
      </c>
      <c r="K518" s="16">
        <v>88</v>
      </c>
    </row>
    <row r="519" spans="1:11" x14ac:dyDescent="0.25">
      <c r="A519" s="18">
        <v>42773</v>
      </c>
      <c r="B519" s="18" t="s">
        <v>3398</v>
      </c>
      <c r="C519" s="15">
        <v>1000</v>
      </c>
      <c r="D519" s="24" t="s">
        <v>4</v>
      </c>
      <c r="E519" s="24" t="s">
        <v>6</v>
      </c>
      <c r="F519" s="25" t="s">
        <v>6</v>
      </c>
      <c r="G519" s="25" t="s">
        <v>2988</v>
      </c>
      <c r="H519" s="25" t="s">
        <v>3418</v>
      </c>
      <c r="I519" s="25" t="s">
        <v>82</v>
      </c>
      <c r="J519" s="11">
        <v>4390</v>
      </c>
      <c r="K519" s="16">
        <v>88</v>
      </c>
    </row>
    <row r="520" spans="1:11" x14ac:dyDescent="0.25">
      <c r="A520" s="18">
        <v>42773</v>
      </c>
      <c r="B520" s="18" t="s">
        <v>3398</v>
      </c>
      <c r="C520" s="15">
        <v>58.5</v>
      </c>
      <c r="D520" s="24" t="s">
        <v>4</v>
      </c>
      <c r="E520" s="24" t="s">
        <v>5</v>
      </c>
      <c r="F520" s="25" t="s">
        <v>2217</v>
      </c>
      <c r="G520" s="25" t="s">
        <v>2988</v>
      </c>
      <c r="H520" s="25" t="s">
        <v>3418</v>
      </c>
      <c r="I520" s="25" t="s">
        <v>82</v>
      </c>
      <c r="J520" s="11">
        <v>4391</v>
      </c>
      <c r="K520" s="16">
        <v>88</v>
      </c>
    </row>
    <row r="521" spans="1:11" x14ac:dyDescent="0.25">
      <c r="A521" s="18">
        <v>42773</v>
      </c>
      <c r="B521" s="18" t="s">
        <v>3398</v>
      </c>
      <c r="C521" s="15">
        <v>200</v>
      </c>
      <c r="D521" s="24" t="s">
        <v>4</v>
      </c>
      <c r="E521" s="24" t="s">
        <v>5</v>
      </c>
      <c r="F521" s="25" t="s">
        <v>2217</v>
      </c>
      <c r="G521" s="25" t="s">
        <v>2988</v>
      </c>
      <c r="H521" s="25" t="s">
        <v>3418</v>
      </c>
      <c r="I521" s="25" t="s">
        <v>82</v>
      </c>
      <c r="J521" s="11">
        <v>4392</v>
      </c>
      <c r="K521" s="16">
        <v>88</v>
      </c>
    </row>
    <row r="522" spans="1:11" x14ac:dyDescent="0.25">
      <c r="A522" s="18">
        <v>42773</v>
      </c>
      <c r="B522" s="18" t="s">
        <v>3398</v>
      </c>
      <c r="C522" s="15">
        <v>550</v>
      </c>
      <c r="D522" s="24" t="s">
        <v>4</v>
      </c>
      <c r="E522" s="24" t="s">
        <v>6</v>
      </c>
      <c r="F522" s="25" t="s">
        <v>6</v>
      </c>
      <c r="G522" s="25" t="s">
        <v>2988</v>
      </c>
      <c r="H522" s="25" t="s">
        <v>3418</v>
      </c>
      <c r="I522" s="25" t="s">
        <v>82</v>
      </c>
      <c r="J522" s="11">
        <v>4422</v>
      </c>
      <c r="K522" s="16">
        <v>89</v>
      </c>
    </row>
    <row r="523" spans="1:11" x14ac:dyDescent="0.25">
      <c r="A523" s="18">
        <v>42773</v>
      </c>
      <c r="B523" s="18" t="s">
        <v>3398</v>
      </c>
      <c r="C523" s="15">
        <v>750</v>
      </c>
      <c r="D523" s="24" t="s">
        <v>4</v>
      </c>
      <c r="E523" s="24" t="s">
        <v>6</v>
      </c>
      <c r="F523" s="25" t="s">
        <v>6</v>
      </c>
      <c r="G523" s="25" t="s">
        <v>2988</v>
      </c>
      <c r="H523" s="25" t="s">
        <v>3418</v>
      </c>
      <c r="I523" s="25" t="s">
        <v>82</v>
      </c>
      <c r="J523" s="11">
        <v>4423</v>
      </c>
      <c r="K523" s="16">
        <v>89</v>
      </c>
    </row>
    <row r="524" spans="1:11" x14ac:dyDescent="0.25">
      <c r="A524" s="18">
        <v>42773</v>
      </c>
      <c r="B524" s="18" t="s">
        <v>3398</v>
      </c>
      <c r="C524" s="15">
        <v>2000</v>
      </c>
      <c r="D524" s="24" t="s">
        <v>4</v>
      </c>
      <c r="E524" s="24" t="s">
        <v>6</v>
      </c>
      <c r="F524" s="25" t="s">
        <v>6</v>
      </c>
      <c r="G524" s="25" t="s">
        <v>2988</v>
      </c>
      <c r="H524" s="25" t="s">
        <v>3418</v>
      </c>
      <c r="I524" s="25" t="s">
        <v>82</v>
      </c>
      <c r="J524" s="11">
        <v>4574</v>
      </c>
      <c r="K524" s="16">
        <v>92</v>
      </c>
    </row>
    <row r="525" spans="1:11" x14ac:dyDescent="0.25">
      <c r="A525" s="18">
        <v>42773</v>
      </c>
      <c r="B525" s="18" t="s">
        <v>3398</v>
      </c>
      <c r="C525" s="15">
        <v>800</v>
      </c>
      <c r="D525" s="24" t="s">
        <v>4</v>
      </c>
      <c r="E525" s="24" t="s">
        <v>5</v>
      </c>
      <c r="F525" s="25" t="s">
        <v>2217</v>
      </c>
      <c r="G525" s="25" t="s">
        <v>2988</v>
      </c>
      <c r="H525" s="25" t="s">
        <v>3418</v>
      </c>
      <c r="I525" s="25" t="s">
        <v>82</v>
      </c>
      <c r="J525" s="11">
        <v>4580</v>
      </c>
      <c r="K525" s="16">
        <v>92</v>
      </c>
    </row>
    <row r="526" spans="1:11" x14ac:dyDescent="0.25">
      <c r="A526" s="18">
        <v>42773</v>
      </c>
      <c r="B526" s="18" t="s">
        <v>3398</v>
      </c>
      <c r="C526" s="15">
        <v>500</v>
      </c>
      <c r="D526" s="24" t="s">
        <v>4</v>
      </c>
      <c r="E526" s="24" t="s">
        <v>5</v>
      </c>
      <c r="F526" s="25" t="s">
        <v>2217</v>
      </c>
      <c r="G526" s="25" t="s">
        <v>2988</v>
      </c>
      <c r="H526" s="25" t="s">
        <v>3418</v>
      </c>
      <c r="I526" s="25" t="s">
        <v>82</v>
      </c>
      <c r="J526" s="11">
        <v>4581</v>
      </c>
      <c r="K526" s="16">
        <v>92</v>
      </c>
    </row>
    <row r="527" spans="1:11" x14ac:dyDescent="0.25">
      <c r="A527" s="18">
        <v>42773</v>
      </c>
      <c r="B527" s="18" t="s">
        <v>3398</v>
      </c>
      <c r="C527" s="15">
        <v>300</v>
      </c>
      <c r="D527" s="24" t="s">
        <v>4</v>
      </c>
      <c r="E527" s="24" t="s">
        <v>6</v>
      </c>
      <c r="F527" s="25" t="s">
        <v>6</v>
      </c>
      <c r="G527" s="25" t="s">
        <v>2988</v>
      </c>
      <c r="H527" s="25" t="s">
        <v>3418</v>
      </c>
      <c r="I527" s="25" t="s">
        <v>82</v>
      </c>
      <c r="J527" s="11">
        <v>4582</v>
      </c>
      <c r="K527" s="16">
        <v>92</v>
      </c>
    </row>
    <row r="528" spans="1:11" x14ac:dyDescent="0.25">
      <c r="A528" s="18">
        <v>42773</v>
      </c>
      <c r="B528" s="18" t="s">
        <v>3398</v>
      </c>
      <c r="C528" s="15">
        <v>700</v>
      </c>
      <c r="D528" s="24" t="s">
        <v>4</v>
      </c>
      <c r="E528" s="24" t="s">
        <v>6</v>
      </c>
      <c r="F528" s="25" t="s">
        <v>6</v>
      </c>
      <c r="G528" s="25" t="s">
        <v>2988</v>
      </c>
      <c r="H528" s="25" t="s">
        <v>3418</v>
      </c>
      <c r="I528" s="25" t="s">
        <v>82</v>
      </c>
      <c r="J528" s="11">
        <v>4759</v>
      </c>
      <c r="K528" s="16">
        <v>96</v>
      </c>
    </row>
    <row r="529" spans="1:11" x14ac:dyDescent="0.25">
      <c r="A529" s="18">
        <v>42773</v>
      </c>
      <c r="B529" s="18" t="s">
        <v>3398</v>
      </c>
      <c r="C529" s="15">
        <v>100</v>
      </c>
      <c r="D529" s="24" t="s">
        <v>4</v>
      </c>
      <c r="E529" s="24" t="s">
        <v>6</v>
      </c>
      <c r="F529" s="25" t="s">
        <v>6</v>
      </c>
      <c r="G529" s="25" t="s">
        <v>2988</v>
      </c>
      <c r="H529" s="25" t="s">
        <v>3418</v>
      </c>
      <c r="I529" s="25" t="s">
        <v>82</v>
      </c>
      <c r="J529" s="11">
        <v>4760</v>
      </c>
      <c r="K529" s="16">
        <v>96</v>
      </c>
    </row>
    <row r="530" spans="1:11" x14ac:dyDescent="0.25">
      <c r="A530" s="18">
        <v>42773</v>
      </c>
      <c r="B530" s="18" t="s">
        <v>3398</v>
      </c>
      <c r="C530" s="15">
        <v>300</v>
      </c>
      <c r="D530" s="24" t="s">
        <v>4</v>
      </c>
      <c r="E530" s="24" t="s">
        <v>5</v>
      </c>
      <c r="F530" s="25" t="s">
        <v>2217</v>
      </c>
      <c r="G530" s="25" t="s">
        <v>2988</v>
      </c>
      <c r="H530" s="25" t="s">
        <v>3418</v>
      </c>
      <c r="I530" s="25" t="s">
        <v>82</v>
      </c>
      <c r="J530" s="11">
        <v>4802</v>
      </c>
      <c r="K530" s="16">
        <v>97</v>
      </c>
    </row>
    <row r="531" spans="1:11" x14ac:dyDescent="0.25">
      <c r="A531" s="19">
        <v>42773</v>
      </c>
      <c r="B531" s="19" t="s">
        <v>3398</v>
      </c>
      <c r="C531" s="15">
        <v>70</v>
      </c>
      <c r="D531" s="24" t="s">
        <v>7</v>
      </c>
      <c r="E531" s="24" t="s">
        <v>8</v>
      </c>
      <c r="F531" s="25"/>
      <c r="G531" s="25" t="s">
        <v>3314</v>
      </c>
      <c r="H531" s="25" t="s">
        <v>3314</v>
      </c>
      <c r="I531" s="25"/>
      <c r="J531" s="10" t="s">
        <v>2984</v>
      </c>
      <c r="K531" s="16"/>
    </row>
    <row r="532" spans="1:11" x14ac:dyDescent="0.25">
      <c r="A532" s="19">
        <v>42773</v>
      </c>
      <c r="B532" s="19" t="s">
        <v>3398</v>
      </c>
      <c r="C532" s="15">
        <v>3250</v>
      </c>
      <c r="D532" s="24" t="s">
        <v>7</v>
      </c>
      <c r="E532" s="24" t="s">
        <v>8</v>
      </c>
      <c r="F532" s="25"/>
      <c r="G532" s="25" t="s">
        <v>3314</v>
      </c>
      <c r="H532" s="25" t="s">
        <v>3314</v>
      </c>
      <c r="I532" s="25"/>
      <c r="J532" s="10" t="s">
        <v>2984</v>
      </c>
      <c r="K532" s="16"/>
    </row>
    <row r="533" spans="1:11" x14ac:dyDescent="0.25">
      <c r="A533" s="19">
        <v>42773</v>
      </c>
      <c r="B533" s="19" t="s">
        <v>3398</v>
      </c>
      <c r="C533" s="15">
        <v>1000</v>
      </c>
      <c r="D533" s="24" t="s">
        <v>7</v>
      </c>
      <c r="E533" s="24" t="s">
        <v>8</v>
      </c>
      <c r="F533" s="25"/>
      <c r="G533" s="25" t="s">
        <v>3314</v>
      </c>
      <c r="H533" s="25" t="s">
        <v>3314</v>
      </c>
      <c r="I533" s="25"/>
      <c r="J533" s="10" t="s">
        <v>2984</v>
      </c>
      <c r="K533" s="16"/>
    </row>
    <row r="534" spans="1:11" x14ac:dyDescent="0.25">
      <c r="A534" s="19">
        <v>42773</v>
      </c>
      <c r="B534" s="19" t="s">
        <v>3398</v>
      </c>
      <c r="C534" s="15">
        <v>500</v>
      </c>
      <c r="D534" s="24" t="s">
        <v>7</v>
      </c>
      <c r="E534" s="24" t="s">
        <v>8</v>
      </c>
      <c r="F534" s="25"/>
      <c r="G534" s="25" t="s">
        <v>3314</v>
      </c>
      <c r="H534" s="25" t="s">
        <v>3314</v>
      </c>
      <c r="I534" s="25"/>
      <c r="J534" s="10" t="s">
        <v>2984</v>
      </c>
      <c r="K534" s="16"/>
    </row>
    <row r="535" spans="1:11" x14ac:dyDescent="0.25">
      <c r="A535" s="19">
        <v>42773</v>
      </c>
      <c r="B535" s="19" t="s">
        <v>3398</v>
      </c>
      <c r="C535" s="15">
        <v>450</v>
      </c>
      <c r="D535" s="24" t="s">
        <v>7</v>
      </c>
      <c r="E535" s="24" t="s">
        <v>8</v>
      </c>
      <c r="F535" s="25"/>
      <c r="G535" s="25" t="s">
        <v>3314</v>
      </c>
      <c r="H535" s="25" t="s">
        <v>3314</v>
      </c>
      <c r="I535" s="25"/>
      <c r="J535" s="10" t="s">
        <v>2984</v>
      </c>
      <c r="K535" s="16"/>
    </row>
    <row r="536" spans="1:11" x14ac:dyDescent="0.25">
      <c r="A536" s="19">
        <v>42773</v>
      </c>
      <c r="B536" s="19" t="s">
        <v>3398</v>
      </c>
      <c r="C536" s="15">
        <v>1000</v>
      </c>
      <c r="D536" s="24" t="s">
        <v>7</v>
      </c>
      <c r="E536" s="24" t="s">
        <v>8</v>
      </c>
      <c r="F536" s="25"/>
      <c r="G536" s="25" t="s">
        <v>3314</v>
      </c>
      <c r="H536" s="25" t="s">
        <v>3314</v>
      </c>
      <c r="I536" s="25"/>
      <c r="J536" s="10" t="s">
        <v>2984</v>
      </c>
      <c r="K536" s="16"/>
    </row>
    <row r="537" spans="1:11" x14ac:dyDescent="0.25">
      <c r="A537" s="18">
        <v>42774</v>
      </c>
      <c r="B537" s="18" t="s">
        <v>3398</v>
      </c>
      <c r="C537" s="15">
        <v>3660</v>
      </c>
      <c r="D537" s="24" t="s">
        <v>4</v>
      </c>
      <c r="E537" s="24" t="s">
        <v>6</v>
      </c>
      <c r="F537" s="25" t="s">
        <v>6</v>
      </c>
      <c r="G537" s="25" t="s">
        <v>2988</v>
      </c>
      <c r="H537" s="25" t="s">
        <v>3418</v>
      </c>
      <c r="I537" s="25" t="s">
        <v>82</v>
      </c>
      <c r="J537" s="11">
        <v>4393</v>
      </c>
      <c r="K537" s="16">
        <v>88</v>
      </c>
    </row>
    <row r="538" spans="1:11" x14ac:dyDescent="0.25">
      <c r="A538" s="18">
        <v>42774</v>
      </c>
      <c r="B538" s="18" t="s">
        <v>3398</v>
      </c>
      <c r="C538" s="15">
        <v>1400</v>
      </c>
      <c r="D538" s="24" t="s">
        <v>4</v>
      </c>
      <c r="E538" s="24" t="s">
        <v>6</v>
      </c>
      <c r="F538" s="25" t="s">
        <v>6</v>
      </c>
      <c r="G538" s="25" t="s">
        <v>2988</v>
      </c>
      <c r="H538" s="25" t="s">
        <v>3418</v>
      </c>
      <c r="I538" s="25" t="s">
        <v>82</v>
      </c>
      <c r="J538" s="11">
        <v>4394</v>
      </c>
      <c r="K538" s="16">
        <v>88</v>
      </c>
    </row>
    <row r="539" spans="1:11" x14ac:dyDescent="0.25">
      <c r="A539" s="18">
        <v>42774</v>
      </c>
      <c r="B539" s="18" t="s">
        <v>3398</v>
      </c>
      <c r="C539" s="15">
        <v>400</v>
      </c>
      <c r="D539" s="24" t="s">
        <v>4</v>
      </c>
      <c r="E539" s="24" t="s">
        <v>6</v>
      </c>
      <c r="F539" s="25" t="s">
        <v>6</v>
      </c>
      <c r="G539" s="25" t="s">
        <v>2988</v>
      </c>
      <c r="H539" s="25" t="s">
        <v>3418</v>
      </c>
      <c r="I539" s="25" t="s">
        <v>82</v>
      </c>
      <c r="J539" s="11">
        <v>4395</v>
      </c>
      <c r="K539" s="16">
        <v>88</v>
      </c>
    </row>
    <row r="540" spans="1:11" x14ac:dyDescent="0.25">
      <c r="A540" s="18">
        <v>42774</v>
      </c>
      <c r="B540" s="18" t="s">
        <v>3398</v>
      </c>
      <c r="C540" s="15">
        <v>800</v>
      </c>
      <c r="D540" s="24" t="s">
        <v>4</v>
      </c>
      <c r="E540" s="24" t="s">
        <v>5</v>
      </c>
      <c r="F540" s="25" t="s">
        <v>2217</v>
      </c>
      <c r="G540" s="25" t="s">
        <v>2988</v>
      </c>
      <c r="H540" s="25" t="s">
        <v>3418</v>
      </c>
      <c r="I540" s="25" t="s">
        <v>82</v>
      </c>
      <c r="J540" s="11">
        <v>4761</v>
      </c>
      <c r="K540" s="16">
        <v>96</v>
      </c>
    </row>
    <row r="541" spans="1:11" x14ac:dyDescent="0.25">
      <c r="A541" s="18">
        <v>42774</v>
      </c>
      <c r="B541" s="18" t="s">
        <v>3398</v>
      </c>
      <c r="C541" s="15">
        <v>1700</v>
      </c>
      <c r="D541" s="24" t="s">
        <v>4</v>
      </c>
      <c r="E541" s="24" t="s">
        <v>6</v>
      </c>
      <c r="F541" s="25" t="s">
        <v>6</v>
      </c>
      <c r="G541" s="25" t="s">
        <v>2988</v>
      </c>
      <c r="H541" s="25" t="s">
        <v>3418</v>
      </c>
      <c r="I541" s="25" t="s">
        <v>82</v>
      </c>
      <c r="J541" s="11">
        <v>4762</v>
      </c>
      <c r="K541" s="16">
        <v>96</v>
      </c>
    </row>
    <row r="542" spans="1:11" x14ac:dyDescent="0.25">
      <c r="A542" s="18">
        <v>42774</v>
      </c>
      <c r="B542" s="18" t="s">
        <v>3398</v>
      </c>
      <c r="C542" s="15">
        <v>1500</v>
      </c>
      <c r="D542" s="24" t="s">
        <v>4</v>
      </c>
      <c r="E542" s="24" t="s">
        <v>6</v>
      </c>
      <c r="F542" s="25" t="s">
        <v>6</v>
      </c>
      <c r="G542" s="25" t="s">
        <v>2988</v>
      </c>
      <c r="H542" s="25" t="s">
        <v>3418</v>
      </c>
      <c r="I542" s="25" t="s">
        <v>82</v>
      </c>
      <c r="J542" s="11">
        <v>4763</v>
      </c>
      <c r="K542" s="16">
        <v>96</v>
      </c>
    </row>
    <row r="543" spans="1:11" x14ac:dyDescent="0.25">
      <c r="A543" s="18">
        <v>42774</v>
      </c>
      <c r="B543" s="18" t="s">
        <v>3398</v>
      </c>
      <c r="C543" s="15">
        <v>300</v>
      </c>
      <c r="D543" s="24" t="s">
        <v>4</v>
      </c>
      <c r="E543" s="24" t="s">
        <v>5</v>
      </c>
      <c r="F543" s="25" t="s">
        <v>2217</v>
      </c>
      <c r="G543" s="25" t="s">
        <v>2988</v>
      </c>
      <c r="H543" s="25" t="s">
        <v>3418</v>
      </c>
      <c r="I543" s="25" t="s">
        <v>82</v>
      </c>
      <c r="J543" s="11">
        <v>4803</v>
      </c>
      <c r="K543" s="16">
        <v>97</v>
      </c>
    </row>
    <row r="544" spans="1:11" x14ac:dyDescent="0.25">
      <c r="A544" s="19">
        <v>42774</v>
      </c>
      <c r="B544" s="19" t="s">
        <v>3398</v>
      </c>
      <c r="C544" s="15">
        <v>2100</v>
      </c>
      <c r="D544" s="24" t="s">
        <v>7</v>
      </c>
      <c r="E544" s="24" t="s">
        <v>8</v>
      </c>
      <c r="F544" s="25"/>
      <c r="G544" s="25" t="s">
        <v>3314</v>
      </c>
      <c r="H544" s="25" t="s">
        <v>3314</v>
      </c>
      <c r="I544" s="25"/>
      <c r="J544" s="10" t="s">
        <v>2984</v>
      </c>
      <c r="K544" s="16"/>
    </row>
    <row r="545" spans="1:11" x14ac:dyDescent="0.25">
      <c r="A545" s="19">
        <v>42774</v>
      </c>
      <c r="B545" s="19" t="s">
        <v>3398</v>
      </c>
      <c r="C545" s="15">
        <v>330</v>
      </c>
      <c r="D545" s="24" t="s">
        <v>7</v>
      </c>
      <c r="E545" s="24" t="s">
        <v>8</v>
      </c>
      <c r="F545" s="25"/>
      <c r="G545" s="25" t="s">
        <v>3314</v>
      </c>
      <c r="H545" s="25" t="s">
        <v>3314</v>
      </c>
      <c r="I545" s="25"/>
      <c r="J545" s="10" t="s">
        <v>2984</v>
      </c>
      <c r="K545" s="16"/>
    </row>
    <row r="546" spans="1:11" x14ac:dyDescent="0.25">
      <c r="A546" s="18">
        <v>42775</v>
      </c>
      <c r="B546" s="18" t="s">
        <v>3398</v>
      </c>
      <c r="C546" s="15">
        <v>488.5</v>
      </c>
      <c r="D546" s="24" t="s">
        <v>4</v>
      </c>
      <c r="E546" s="24" t="s">
        <v>5</v>
      </c>
      <c r="F546" s="25" t="s">
        <v>2217</v>
      </c>
      <c r="G546" s="25" t="s">
        <v>2988</v>
      </c>
      <c r="H546" s="25" t="s">
        <v>3418</v>
      </c>
      <c r="I546" s="25" t="s">
        <v>82</v>
      </c>
      <c r="J546" s="11">
        <v>3898</v>
      </c>
      <c r="K546" s="16">
        <v>78</v>
      </c>
    </row>
    <row r="547" spans="1:11" x14ac:dyDescent="0.25">
      <c r="A547" s="18">
        <v>42775</v>
      </c>
      <c r="B547" s="18" t="s">
        <v>3398</v>
      </c>
      <c r="C547" s="15">
        <v>271.5</v>
      </c>
      <c r="D547" s="24" t="s">
        <v>4</v>
      </c>
      <c r="E547" s="24" t="s">
        <v>5</v>
      </c>
      <c r="F547" s="25" t="s">
        <v>2217</v>
      </c>
      <c r="G547" s="25" t="s">
        <v>2988</v>
      </c>
      <c r="H547" s="25" t="s">
        <v>3418</v>
      </c>
      <c r="I547" s="25" t="s">
        <v>82</v>
      </c>
      <c r="J547" s="11">
        <v>3900</v>
      </c>
      <c r="K547" s="16">
        <v>78</v>
      </c>
    </row>
    <row r="548" spans="1:11" x14ac:dyDescent="0.25">
      <c r="A548" s="18">
        <v>42775</v>
      </c>
      <c r="B548" s="18" t="s">
        <v>3398</v>
      </c>
      <c r="C548" s="15">
        <v>200</v>
      </c>
      <c r="D548" s="24" t="s">
        <v>4</v>
      </c>
      <c r="E548" s="24" t="s">
        <v>5</v>
      </c>
      <c r="F548" s="25" t="s">
        <v>2217</v>
      </c>
      <c r="G548" s="25" t="s">
        <v>2988</v>
      </c>
      <c r="H548" s="25" t="s">
        <v>3418</v>
      </c>
      <c r="I548" s="25" t="s">
        <v>82</v>
      </c>
      <c r="J548" s="11">
        <v>4147</v>
      </c>
      <c r="K548" s="16">
        <v>83</v>
      </c>
    </row>
    <row r="549" spans="1:11" x14ac:dyDescent="0.25">
      <c r="A549" s="18">
        <v>42775</v>
      </c>
      <c r="B549" s="18" t="s">
        <v>3398</v>
      </c>
      <c r="C549" s="15">
        <v>800</v>
      </c>
      <c r="D549" s="24" t="s">
        <v>4</v>
      </c>
      <c r="E549" s="24" t="s">
        <v>6</v>
      </c>
      <c r="F549" s="25" t="s">
        <v>6</v>
      </c>
      <c r="G549" s="25" t="s">
        <v>2988</v>
      </c>
      <c r="H549" s="25" t="s">
        <v>3418</v>
      </c>
      <c r="I549" s="25" t="s">
        <v>82</v>
      </c>
      <c r="J549" s="11">
        <v>4148</v>
      </c>
      <c r="K549" s="16">
        <v>83</v>
      </c>
    </row>
    <row r="550" spans="1:11" x14ac:dyDescent="0.25">
      <c r="A550" s="18">
        <v>42775</v>
      </c>
      <c r="B550" s="18" t="s">
        <v>3398</v>
      </c>
      <c r="C550" s="15">
        <v>200</v>
      </c>
      <c r="D550" s="24" t="s">
        <v>4</v>
      </c>
      <c r="E550" s="24" t="s">
        <v>6</v>
      </c>
      <c r="F550" s="25" t="s">
        <v>6</v>
      </c>
      <c r="G550" s="25" t="s">
        <v>2988</v>
      </c>
      <c r="H550" s="25" t="s">
        <v>3418</v>
      </c>
      <c r="I550" s="25" t="s">
        <v>82</v>
      </c>
      <c r="J550" s="11">
        <v>4149</v>
      </c>
      <c r="K550" s="16">
        <v>83</v>
      </c>
    </row>
    <row r="551" spans="1:11" x14ac:dyDescent="0.25">
      <c r="A551" s="18">
        <v>42775</v>
      </c>
      <c r="B551" s="18" t="s">
        <v>3398</v>
      </c>
      <c r="C551" s="15">
        <v>500</v>
      </c>
      <c r="D551" s="24" t="s">
        <v>4</v>
      </c>
      <c r="E551" s="24" t="s">
        <v>6</v>
      </c>
      <c r="F551" s="25" t="s">
        <v>6</v>
      </c>
      <c r="G551" s="25" t="s">
        <v>2988</v>
      </c>
      <c r="H551" s="25" t="s">
        <v>3418</v>
      </c>
      <c r="I551" s="25" t="s">
        <v>82</v>
      </c>
      <c r="J551" s="11">
        <v>4150</v>
      </c>
      <c r="K551" s="16">
        <v>83</v>
      </c>
    </row>
    <row r="552" spans="1:11" x14ac:dyDescent="0.25">
      <c r="A552" s="18">
        <v>42775</v>
      </c>
      <c r="B552" s="18" t="s">
        <v>3398</v>
      </c>
      <c r="C552" s="15">
        <v>300</v>
      </c>
      <c r="D552" s="24" t="s">
        <v>4</v>
      </c>
      <c r="E552" s="24" t="s">
        <v>5</v>
      </c>
      <c r="F552" s="25" t="s">
        <v>2217</v>
      </c>
      <c r="G552" s="25" t="s">
        <v>2988</v>
      </c>
      <c r="H552" s="25" t="s">
        <v>3418</v>
      </c>
      <c r="I552" s="25" t="s">
        <v>82</v>
      </c>
      <c r="J552" s="11">
        <v>4396</v>
      </c>
      <c r="K552" s="16">
        <v>88</v>
      </c>
    </row>
    <row r="553" spans="1:11" x14ac:dyDescent="0.25">
      <c r="A553" s="18">
        <v>42775</v>
      </c>
      <c r="B553" s="18" t="s">
        <v>3398</v>
      </c>
      <c r="C553" s="15">
        <v>2500</v>
      </c>
      <c r="D553" s="24" t="s">
        <v>4</v>
      </c>
      <c r="E553" s="24" t="s">
        <v>6</v>
      </c>
      <c r="F553" s="25" t="s">
        <v>6</v>
      </c>
      <c r="G553" s="25" t="s">
        <v>2988</v>
      </c>
      <c r="H553" s="25" t="s">
        <v>3418</v>
      </c>
      <c r="I553" s="25" t="s">
        <v>82</v>
      </c>
      <c r="J553" s="11">
        <v>4583</v>
      </c>
      <c r="K553" s="16">
        <v>92</v>
      </c>
    </row>
    <row r="554" spans="1:11" x14ac:dyDescent="0.25">
      <c r="A554" s="18">
        <v>42775</v>
      </c>
      <c r="B554" s="18" t="s">
        <v>3398</v>
      </c>
      <c r="C554" s="15">
        <v>1600</v>
      </c>
      <c r="D554" s="24" t="s">
        <v>4</v>
      </c>
      <c r="E554" s="24" t="s">
        <v>6</v>
      </c>
      <c r="F554" s="25" t="s">
        <v>6</v>
      </c>
      <c r="G554" s="25" t="s">
        <v>2988</v>
      </c>
      <c r="H554" s="25" t="s">
        <v>3418</v>
      </c>
      <c r="I554" s="25" t="s">
        <v>82</v>
      </c>
      <c r="J554" s="11">
        <v>4614</v>
      </c>
      <c r="K554" s="16">
        <v>93</v>
      </c>
    </row>
    <row r="555" spans="1:11" x14ac:dyDescent="0.25">
      <c r="A555" s="18">
        <v>42775</v>
      </c>
      <c r="B555" s="18" t="s">
        <v>3398</v>
      </c>
      <c r="C555" s="15">
        <v>200</v>
      </c>
      <c r="D555" s="24" t="s">
        <v>4</v>
      </c>
      <c r="E555" s="24" t="s">
        <v>5</v>
      </c>
      <c r="F555" s="25" t="s">
        <v>2217</v>
      </c>
      <c r="G555" s="25" t="s">
        <v>2988</v>
      </c>
      <c r="H555" s="25" t="s">
        <v>3418</v>
      </c>
      <c r="I555" s="25" t="s">
        <v>82</v>
      </c>
      <c r="J555" s="11">
        <v>4615</v>
      </c>
      <c r="K555" s="16">
        <v>93</v>
      </c>
    </row>
    <row r="556" spans="1:11" x14ac:dyDescent="0.25">
      <c r="A556" s="18">
        <v>42775</v>
      </c>
      <c r="B556" s="18" t="s">
        <v>3398</v>
      </c>
      <c r="C556" s="15">
        <v>50</v>
      </c>
      <c r="D556" s="24" t="s">
        <v>4</v>
      </c>
      <c r="E556" s="24" t="s">
        <v>5</v>
      </c>
      <c r="F556" s="25" t="s">
        <v>2217</v>
      </c>
      <c r="G556" s="25" t="s">
        <v>2988</v>
      </c>
      <c r="H556" s="25" t="s">
        <v>3418</v>
      </c>
      <c r="I556" s="25" t="s">
        <v>82</v>
      </c>
      <c r="J556" s="11">
        <v>4616</v>
      </c>
      <c r="K556" s="16">
        <v>93</v>
      </c>
    </row>
    <row r="557" spans="1:11" x14ac:dyDescent="0.25">
      <c r="A557" s="18">
        <v>42775</v>
      </c>
      <c r="B557" s="18" t="s">
        <v>3398</v>
      </c>
      <c r="C557" s="15">
        <v>50</v>
      </c>
      <c r="D557" s="24" t="s">
        <v>4</v>
      </c>
      <c r="E557" s="24" t="s">
        <v>5</v>
      </c>
      <c r="F557" s="25" t="s">
        <v>2217</v>
      </c>
      <c r="G557" s="25" t="s">
        <v>2988</v>
      </c>
      <c r="H557" s="25" t="s">
        <v>3418</v>
      </c>
      <c r="I557" s="25" t="s">
        <v>82</v>
      </c>
      <c r="J557" s="11">
        <v>4617</v>
      </c>
      <c r="K557" s="16">
        <v>93</v>
      </c>
    </row>
    <row r="558" spans="1:11" x14ac:dyDescent="0.25">
      <c r="A558" s="18">
        <v>42775</v>
      </c>
      <c r="B558" s="18" t="s">
        <v>3398</v>
      </c>
      <c r="C558" s="15">
        <v>3529</v>
      </c>
      <c r="D558" s="24" t="s">
        <v>4</v>
      </c>
      <c r="E558" s="24" t="s">
        <v>6</v>
      </c>
      <c r="F558" s="25" t="s">
        <v>6</v>
      </c>
      <c r="G558" s="25" t="s">
        <v>2988</v>
      </c>
      <c r="H558" s="25" t="s">
        <v>3418</v>
      </c>
      <c r="I558" s="25" t="s">
        <v>82</v>
      </c>
      <c r="J558" s="11">
        <v>4618</v>
      </c>
      <c r="K558" s="16">
        <v>93</v>
      </c>
    </row>
    <row r="559" spans="1:11" x14ac:dyDescent="0.25">
      <c r="A559" s="18">
        <v>42775</v>
      </c>
      <c r="B559" s="18" t="s">
        <v>3398</v>
      </c>
      <c r="C559" s="15">
        <v>150</v>
      </c>
      <c r="D559" s="24" t="s">
        <v>4</v>
      </c>
      <c r="E559" s="24" t="s">
        <v>5</v>
      </c>
      <c r="F559" s="25" t="s">
        <v>2217</v>
      </c>
      <c r="G559" s="25" t="s">
        <v>2988</v>
      </c>
      <c r="H559" s="25" t="s">
        <v>3418</v>
      </c>
      <c r="I559" s="25" t="s">
        <v>82</v>
      </c>
      <c r="J559" s="11">
        <v>4659</v>
      </c>
      <c r="K559" s="16">
        <v>94</v>
      </c>
    </row>
    <row r="560" spans="1:11" x14ac:dyDescent="0.25">
      <c r="A560" s="18">
        <v>42775</v>
      </c>
      <c r="B560" s="18" t="s">
        <v>3398</v>
      </c>
      <c r="C560" s="15">
        <v>250</v>
      </c>
      <c r="D560" s="24" t="s">
        <v>4</v>
      </c>
      <c r="E560" s="24" t="s">
        <v>5</v>
      </c>
      <c r="F560" s="25" t="s">
        <v>2217</v>
      </c>
      <c r="G560" s="25" t="s">
        <v>2988</v>
      </c>
      <c r="H560" s="25" t="s">
        <v>3418</v>
      </c>
      <c r="I560" s="25" t="s">
        <v>82</v>
      </c>
      <c r="J560" s="11">
        <v>4764</v>
      </c>
      <c r="K560" s="16">
        <v>96</v>
      </c>
    </row>
    <row r="561" spans="1:11" x14ac:dyDescent="0.25">
      <c r="A561" s="18">
        <v>42775</v>
      </c>
      <c r="B561" s="18" t="s">
        <v>3398</v>
      </c>
      <c r="C561" s="15">
        <v>200</v>
      </c>
      <c r="D561" s="24" t="s">
        <v>4</v>
      </c>
      <c r="E561" s="24" t="s">
        <v>6</v>
      </c>
      <c r="F561" s="25" t="s">
        <v>6</v>
      </c>
      <c r="G561" s="25" t="s">
        <v>2988</v>
      </c>
      <c r="H561" s="25" t="s">
        <v>3418</v>
      </c>
      <c r="I561" s="25" t="s">
        <v>82</v>
      </c>
      <c r="J561" s="11">
        <v>4765</v>
      </c>
      <c r="K561" s="16">
        <v>96</v>
      </c>
    </row>
    <row r="562" spans="1:11" x14ac:dyDescent="0.25">
      <c r="A562" s="18">
        <v>42775</v>
      </c>
      <c r="B562" s="18" t="s">
        <v>3398</v>
      </c>
      <c r="C562" s="15">
        <v>500</v>
      </c>
      <c r="D562" s="24" t="s">
        <v>4</v>
      </c>
      <c r="E562" s="24" t="s">
        <v>6</v>
      </c>
      <c r="F562" s="25" t="s">
        <v>6</v>
      </c>
      <c r="G562" s="25" t="s">
        <v>2988</v>
      </c>
      <c r="H562" s="25" t="s">
        <v>3418</v>
      </c>
      <c r="I562" s="25" t="s">
        <v>82</v>
      </c>
      <c r="J562" s="11">
        <v>4766</v>
      </c>
      <c r="K562" s="16">
        <v>96</v>
      </c>
    </row>
    <row r="563" spans="1:11" x14ac:dyDescent="0.25">
      <c r="A563" s="19">
        <v>42775</v>
      </c>
      <c r="B563" s="19" t="s">
        <v>3398</v>
      </c>
      <c r="C563" s="15">
        <v>6000</v>
      </c>
      <c r="D563" s="24" t="s">
        <v>7</v>
      </c>
      <c r="E563" s="24" t="s">
        <v>8</v>
      </c>
      <c r="F563" s="25"/>
      <c r="G563" s="25" t="s">
        <v>3314</v>
      </c>
      <c r="H563" s="25" t="s">
        <v>3314</v>
      </c>
      <c r="I563" s="25"/>
      <c r="J563" s="10" t="s">
        <v>2984</v>
      </c>
      <c r="K563" s="16"/>
    </row>
    <row r="564" spans="1:11" x14ac:dyDescent="0.25">
      <c r="A564" s="19">
        <v>42775</v>
      </c>
      <c r="B564" s="19" t="s">
        <v>3398</v>
      </c>
      <c r="C564" s="15">
        <v>100</v>
      </c>
      <c r="D564" s="24" t="s">
        <v>7</v>
      </c>
      <c r="E564" s="24" t="s">
        <v>8</v>
      </c>
      <c r="F564" s="25"/>
      <c r="G564" s="25" t="s">
        <v>3314</v>
      </c>
      <c r="H564" s="25" t="s">
        <v>3314</v>
      </c>
      <c r="I564" s="25"/>
      <c r="J564" s="10" t="s">
        <v>2984</v>
      </c>
      <c r="K564" s="16"/>
    </row>
    <row r="565" spans="1:11" x14ac:dyDescent="0.25">
      <c r="A565" s="19">
        <v>42775</v>
      </c>
      <c r="B565" s="19" t="s">
        <v>3398</v>
      </c>
      <c r="C565" s="15">
        <v>100</v>
      </c>
      <c r="D565" s="24" t="s">
        <v>7</v>
      </c>
      <c r="E565" s="24" t="s">
        <v>8</v>
      </c>
      <c r="F565" s="25"/>
      <c r="G565" s="25" t="s">
        <v>3314</v>
      </c>
      <c r="H565" s="25" t="s">
        <v>3314</v>
      </c>
      <c r="I565" s="25"/>
      <c r="J565" s="10" t="s">
        <v>2984</v>
      </c>
      <c r="K565" s="16"/>
    </row>
    <row r="566" spans="1:11" x14ac:dyDescent="0.25">
      <c r="A566" s="18">
        <v>42777</v>
      </c>
      <c r="B566" s="18" t="s">
        <v>3398</v>
      </c>
      <c r="C566" s="15">
        <v>1000</v>
      </c>
      <c r="D566" s="24" t="s">
        <v>4</v>
      </c>
      <c r="E566" s="24" t="s">
        <v>6</v>
      </c>
      <c r="F566" s="25" t="s">
        <v>6</v>
      </c>
      <c r="G566" s="25" t="s">
        <v>2988</v>
      </c>
      <c r="H566" s="25" t="s">
        <v>3418</v>
      </c>
      <c r="I566" s="25" t="s">
        <v>82</v>
      </c>
      <c r="J566" s="11">
        <v>4424</v>
      </c>
      <c r="K566" s="16">
        <v>89</v>
      </c>
    </row>
    <row r="567" spans="1:11" x14ac:dyDescent="0.25">
      <c r="A567" s="18">
        <v>42777</v>
      </c>
      <c r="B567" s="18" t="s">
        <v>3398</v>
      </c>
      <c r="C567" s="15">
        <v>1100</v>
      </c>
      <c r="D567" s="24" t="s">
        <v>4</v>
      </c>
      <c r="E567" s="24" t="s">
        <v>6</v>
      </c>
      <c r="F567" s="25" t="s">
        <v>6</v>
      </c>
      <c r="G567" s="25" t="s">
        <v>2988</v>
      </c>
      <c r="H567" s="25" t="s">
        <v>3418</v>
      </c>
      <c r="I567" s="25" t="s">
        <v>82</v>
      </c>
      <c r="J567" s="11">
        <v>4425</v>
      </c>
      <c r="K567" s="16">
        <v>89</v>
      </c>
    </row>
    <row r="568" spans="1:11" x14ac:dyDescent="0.25">
      <c r="A568" s="18">
        <v>42777</v>
      </c>
      <c r="B568" s="18" t="s">
        <v>3398</v>
      </c>
      <c r="C568" s="15">
        <v>1000</v>
      </c>
      <c r="D568" s="24" t="s">
        <v>4</v>
      </c>
      <c r="E568" s="24" t="s">
        <v>6</v>
      </c>
      <c r="F568" s="25" t="s">
        <v>6</v>
      </c>
      <c r="G568" s="25" t="s">
        <v>2988</v>
      </c>
      <c r="H568" s="25" t="s">
        <v>3418</v>
      </c>
      <c r="I568" s="25" t="s">
        <v>82</v>
      </c>
      <c r="J568" s="11">
        <v>4426</v>
      </c>
      <c r="K568" s="16">
        <v>89</v>
      </c>
    </row>
    <row r="569" spans="1:11" x14ac:dyDescent="0.25">
      <c r="A569" s="18">
        <v>42777</v>
      </c>
      <c r="B569" s="18" t="s">
        <v>3398</v>
      </c>
      <c r="C569" s="15">
        <v>2000</v>
      </c>
      <c r="D569" s="24" t="s">
        <v>4</v>
      </c>
      <c r="E569" s="24" t="s">
        <v>6</v>
      </c>
      <c r="F569" s="25" t="s">
        <v>6</v>
      </c>
      <c r="G569" s="25" t="s">
        <v>2988</v>
      </c>
      <c r="H569" s="25" t="s">
        <v>3418</v>
      </c>
      <c r="I569" s="25" t="s">
        <v>82</v>
      </c>
      <c r="J569" s="11">
        <v>4427</v>
      </c>
      <c r="K569" s="16">
        <v>89</v>
      </c>
    </row>
    <row r="570" spans="1:11" x14ac:dyDescent="0.25">
      <c r="A570" s="18">
        <v>42777</v>
      </c>
      <c r="B570" s="18" t="s">
        <v>3398</v>
      </c>
      <c r="C570" s="15">
        <v>100</v>
      </c>
      <c r="D570" s="24" t="s">
        <v>4</v>
      </c>
      <c r="E570" s="24" t="s">
        <v>6</v>
      </c>
      <c r="F570" s="25" t="s">
        <v>6</v>
      </c>
      <c r="G570" s="25" t="s">
        <v>2988</v>
      </c>
      <c r="H570" s="25" t="s">
        <v>3418</v>
      </c>
      <c r="I570" s="25" t="s">
        <v>82</v>
      </c>
      <c r="J570" s="11">
        <v>4428</v>
      </c>
      <c r="K570" s="16">
        <v>89</v>
      </c>
    </row>
    <row r="571" spans="1:11" x14ac:dyDescent="0.25">
      <c r="A571" s="18">
        <v>42777</v>
      </c>
      <c r="B571" s="18" t="s">
        <v>3398</v>
      </c>
      <c r="C571" s="15">
        <v>6600</v>
      </c>
      <c r="D571" s="24" t="s">
        <v>4</v>
      </c>
      <c r="E571" s="24" t="s">
        <v>6</v>
      </c>
      <c r="F571" s="25" t="s">
        <v>6</v>
      </c>
      <c r="G571" s="25" t="s">
        <v>2988</v>
      </c>
      <c r="H571" s="25" t="s">
        <v>3418</v>
      </c>
      <c r="I571" s="25" t="s">
        <v>82</v>
      </c>
      <c r="J571" s="11">
        <v>4429</v>
      </c>
      <c r="K571" s="16">
        <v>89</v>
      </c>
    </row>
    <row r="572" spans="1:11" x14ac:dyDescent="0.25">
      <c r="A572" s="18">
        <v>42777</v>
      </c>
      <c r="B572" s="18" t="s">
        <v>3398</v>
      </c>
      <c r="C572" s="15">
        <v>10</v>
      </c>
      <c r="D572" s="24" t="s">
        <v>4</v>
      </c>
      <c r="E572" s="24" t="s">
        <v>6</v>
      </c>
      <c r="F572" s="25" t="s">
        <v>6</v>
      </c>
      <c r="G572" s="25" t="s">
        <v>2988</v>
      </c>
      <c r="H572" s="25" t="s">
        <v>3418</v>
      </c>
      <c r="I572" s="25" t="s">
        <v>82</v>
      </c>
      <c r="J572" s="11">
        <v>4430</v>
      </c>
      <c r="K572" s="16">
        <v>89</v>
      </c>
    </row>
    <row r="573" spans="1:11" x14ac:dyDescent="0.25">
      <c r="A573" s="18">
        <v>42777</v>
      </c>
      <c r="B573" s="18" t="s">
        <v>3398</v>
      </c>
      <c r="C573" s="15">
        <v>1000</v>
      </c>
      <c r="D573" s="24" t="s">
        <v>4</v>
      </c>
      <c r="E573" s="24" t="s">
        <v>6</v>
      </c>
      <c r="F573" s="25" t="s">
        <v>6</v>
      </c>
      <c r="G573" s="25" t="s">
        <v>2988</v>
      </c>
      <c r="H573" s="25" t="s">
        <v>3418</v>
      </c>
      <c r="I573" s="25" t="s">
        <v>82</v>
      </c>
      <c r="J573" s="11">
        <v>4584</v>
      </c>
      <c r="K573" s="16">
        <v>92</v>
      </c>
    </row>
    <row r="574" spans="1:11" x14ac:dyDescent="0.25">
      <c r="A574" s="18">
        <v>42777</v>
      </c>
      <c r="B574" s="18" t="s">
        <v>3398</v>
      </c>
      <c r="C574" s="15">
        <v>100</v>
      </c>
      <c r="D574" s="24" t="s">
        <v>4</v>
      </c>
      <c r="E574" s="24" t="s">
        <v>5</v>
      </c>
      <c r="F574" s="25" t="s">
        <v>2217</v>
      </c>
      <c r="G574" s="25" t="s">
        <v>2988</v>
      </c>
      <c r="H574" s="25" t="s">
        <v>3418</v>
      </c>
      <c r="I574" s="25" t="s">
        <v>82</v>
      </c>
      <c r="J574" s="11">
        <v>4619</v>
      </c>
      <c r="K574" s="16">
        <v>93</v>
      </c>
    </row>
    <row r="575" spans="1:11" x14ac:dyDescent="0.25">
      <c r="A575" s="18">
        <v>42777</v>
      </c>
      <c r="B575" s="18" t="s">
        <v>3398</v>
      </c>
      <c r="C575" s="15">
        <v>2000</v>
      </c>
      <c r="D575" s="24" t="s">
        <v>4</v>
      </c>
      <c r="E575" s="24" t="s">
        <v>5</v>
      </c>
      <c r="F575" s="25" t="s">
        <v>2217</v>
      </c>
      <c r="G575" s="25" t="s">
        <v>2988</v>
      </c>
      <c r="H575" s="25" t="s">
        <v>3418</v>
      </c>
      <c r="I575" s="25" t="s">
        <v>82</v>
      </c>
      <c r="J575" s="11">
        <v>4620</v>
      </c>
      <c r="K575" s="16">
        <v>93</v>
      </c>
    </row>
    <row r="576" spans="1:11" x14ac:dyDescent="0.25">
      <c r="A576" s="18">
        <v>42777</v>
      </c>
      <c r="B576" s="18" t="s">
        <v>3398</v>
      </c>
      <c r="C576" s="15">
        <v>2000</v>
      </c>
      <c r="D576" s="24" t="s">
        <v>4</v>
      </c>
      <c r="E576" s="24" t="s">
        <v>6</v>
      </c>
      <c r="F576" s="25" t="s">
        <v>6</v>
      </c>
      <c r="G576" s="25" t="s">
        <v>2988</v>
      </c>
      <c r="H576" s="25" t="s">
        <v>3418</v>
      </c>
      <c r="I576" s="25" t="s">
        <v>82</v>
      </c>
      <c r="J576" s="11">
        <v>4621</v>
      </c>
      <c r="K576" s="16">
        <v>93</v>
      </c>
    </row>
    <row r="577" spans="1:11" x14ac:dyDescent="0.25">
      <c r="A577" s="18">
        <v>42777</v>
      </c>
      <c r="B577" s="18" t="s">
        <v>3398</v>
      </c>
      <c r="C577" s="15">
        <v>50</v>
      </c>
      <c r="D577" s="24" t="s">
        <v>4</v>
      </c>
      <c r="E577" s="24" t="s">
        <v>6</v>
      </c>
      <c r="F577" s="25" t="s">
        <v>6</v>
      </c>
      <c r="G577" s="25" t="s">
        <v>2988</v>
      </c>
      <c r="H577" s="25" t="s">
        <v>3418</v>
      </c>
      <c r="I577" s="25" t="s">
        <v>82</v>
      </c>
      <c r="J577" s="11">
        <v>4622</v>
      </c>
      <c r="K577" s="16">
        <v>93</v>
      </c>
    </row>
    <row r="578" spans="1:11" x14ac:dyDescent="0.25">
      <c r="A578" s="18">
        <v>42777</v>
      </c>
      <c r="B578" s="18" t="s">
        <v>3398</v>
      </c>
      <c r="C578" s="15">
        <v>40</v>
      </c>
      <c r="D578" s="24" t="s">
        <v>4</v>
      </c>
      <c r="E578" s="24" t="s">
        <v>6</v>
      </c>
      <c r="F578" s="25" t="s">
        <v>6</v>
      </c>
      <c r="G578" s="25" t="s">
        <v>2988</v>
      </c>
      <c r="H578" s="25" t="s">
        <v>3418</v>
      </c>
      <c r="I578" s="25" t="s">
        <v>82</v>
      </c>
      <c r="J578" s="11">
        <v>4623</v>
      </c>
      <c r="K578" s="16">
        <v>93</v>
      </c>
    </row>
    <row r="579" spans="1:11" x14ac:dyDescent="0.25">
      <c r="A579" s="18">
        <v>42777</v>
      </c>
      <c r="B579" s="18" t="s">
        <v>3398</v>
      </c>
      <c r="C579" s="15">
        <v>1000</v>
      </c>
      <c r="D579" s="24" t="s">
        <v>4</v>
      </c>
      <c r="E579" s="24" t="s">
        <v>6</v>
      </c>
      <c r="F579" s="25" t="s">
        <v>6</v>
      </c>
      <c r="G579" s="25" t="s">
        <v>2988</v>
      </c>
      <c r="H579" s="25" t="s">
        <v>3418</v>
      </c>
      <c r="I579" s="25" t="s">
        <v>82</v>
      </c>
      <c r="J579" s="11">
        <v>4660</v>
      </c>
      <c r="K579" s="16">
        <v>94</v>
      </c>
    </row>
    <row r="580" spans="1:11" x14ac:dyDescent="0.25">
      <c r="A580" s="18">
        <v>42777</v>
      </c>
      <c r="B580" s="18" t="s">
        <v>3398</v>
      </c>
      <c r="C580" s="15">
        <v>200</v>
      </c>
      <c r="D580" s="24" t="s">
        <v>4</v>
      </c>
      <c r="E580" s="24" t="s">
        <v>5</v>
      </c>
      <c r="F580" s="25" t="s">
        <v>2217</v>
      </c>
      <c r="G580" s="25" t="s">
        <v>2988</v>
      </c>
      <c r="H580" s="25" t="s">
        <v>3418</v>
      </c>
      <c r="I580" s="25" t="s">
        <v>82</v>
      </c>
      <c r="J580" s="11">
        <v>4661</v>
      </c>
      <c r="K580" s="16">
        <v>94</v>
      </c>
    </row>
    <row r="581" spans="1:11" x14ac:dyDescent="0.25">
      <c r="A581" s="18">
        <v>42777</v>
      </c>
      <c r="B581" s="18" t="s">
        <v>3398</v>
      </c>
      <c r="C581" s="15">
        <v>3000</v>
      </c>
      <c r="D581" s="24" t="s">
        <v>4</v>
      </c>
      <c r="E581" s="24" t="s">
        <v>6</v>
      </c>
      <c r="F581" s="25" t="s">
        <v>6</v>
      </c>
      <c r="G581" s="25" t="s">
        <v>2988</v>
      </c>
      <c r="H581" s="25" t="s">
        <v>3418</v>
      </c>
      <c r="I581" s="25" t="s">
        <v>82</v>
      </c>
      <c r="J581" s="11">
        <v>4708</v>
      </c>
      <c r="K581" s="16">
        <v>95</v>
      </c>
    </row>
    <row r="582" spans="1:11" x14ac:dyDescent="0.25">
      <c r="A582" s="18">
        <v>42778</v>
      </c>
      <c r="B582" s="18" t="s">
        <v>3398</v>
      </c>
      <c r="C582" s="15">
        <v>1200</v>
      </c>
      <c r="D582" s="24" t="s">
        <v>4</v>
      </c>
      <c r="E582" s="24" t="s">
        <v>6</v>
      </c>
      <c r="F582" s="25" t="s">
        <v>6</v>
      </c>
      <c r="G582" s="25" t="s">
        <v>2988</v>
      </c>
      <c r="H582" s="25" t="s">
        <v>3418</v>
      </c>
      <c r="I582" s="25" t="s">
        <v>82</v>
      </c>
      <c r="J582" s="11">
        <v>4397</v>
      </c>
      <c r="K582" s="16">
        <v>88</v>
      </c>
    </row>
    <row r="583" spans="1:11" x14ac:dyDescent="0.25">
      <c r="A583" s="18">
        <v>42778</v>
      </c>
      <c r="B583" s="18" t="s">
        <v>3398</v>
      </c>
      <c r="C583" s="15">
        <v>500</v>
      </c>
      <c r="D583" s="24" t="s">
        <v>4</v>
      </c>
      <c r="E583" s="24" t="s">
        <v>5</v>
      </c>
      <c r="F583" s="25" t="s">
        <v>2217</v>
      </c>
      <c r="G583" s="25" t="s">
        <v>2988</v>
      </c>
      <c r="H583" s="25" t="s">
        <v>3418</v>
      </c>
      <c r="I583" s="25" t="s">
        <v>82</v>
      </c>
      <c r="J583" s="11">
        <v>4398</v>
      </c>
      <c r="K583" s="16">
        <v>88</v>
      </c>
    </row>
    <row r="584" spans="1:11" x14ac:dyDescent="0.25">
      <c r="A584" s="18">
        <v>42778</v>
      </c>
      <c r="B584" s="18" t="s">
        <v>3398</v>
      </c>
      <c r="C584" s="15">
        <v>400</v>
      </c>
      <c r="D584" s="24" t="s">
        <v>4</v>
      </c>
      <c r="E584" s="24" t="s">
        <v>5</v>
      </c>
      <c r="F584" s="25" t="s">
        <v>2217</v>
      </c>
      <c r="G584" s="25" t="s">
        <v>2988</v>
      </c>
      <c r="H584" s="25" t="s">
        <v>3418</v>
      </c>
      <c r="I584" s="25" t="s">
        <v>82</v>
      </c>
      <c r="J584" s="11">
        <v>4399</v>
      </c>
      <c r="K584" s="16">
        <v>88</v>
      </c>
    </row>
    <row r="585" spans="1:11" x14ac:dyDescent="0.25">
      <c r="A585" s="18">
        <v>42778</v>
      </c>
      <c r="B585" s="18" t="s">
        <v>3398</v>
      </c>
      <c r="C585" s="15">
        <v>425</v>
      </c>
      <c r="D585" s="24" t="s">
        <v>4</v>
      </c>
      <c r="E585" s="24" t="s">
        <v>5</v>
      </c>
      <c r="F585" s="25" t="s">
        <v>2217</v>
      </c>
      <c r="G585" s="25" t="s">
        <v>2988</v>
      </c>
      <c r="H585" s="25" t="s">
        <v>3418</v>
      </c>
      <c r="I585" s="25" t="s">
        <v>82</v>
      </c>
      <c r="J585" s="11">
        <v>4400</v>
      </c>
      <c r="K585" s="16">
        <v>88</v>
      </c>
    </row>
    <row r="586" spans="1:11" x14ac:dyDescent="0.25">
      <c r="A586" s="18">
        <v>42778</v>
      </c>
      <c r="B586" s="18" t="s">
        <v>3398</v>
      </c>
      <c r="C586" s="15">
        <v>300</v>
      </c>
      <c r="D586" s="24" t="s">
        <v>4</v>
      </c>
      <c r="E586" s="24" t="s">
        <v>6</v>
      </c>
      <c r="F586" s="25" t="s">
        <v>6</v>
      </c>
      <c r="G586" s="25" t="s">
        <v>2988</v>
      </c>
      <c r="H586" s="25" t="s">
        <v>3418</v>
      </c>
      <c r="I586" s="25" t="s">
        <v>82</v>
      </c>
      <c r="J586" s="11">
        <v>4431</v>
      </c>
      <c r="K586" s="16">
        <v>89</v>
      </c>
    </row>
    <row r="587" spans="1:11" x14ac:dyDescent="0.25">
      <c r="A587" s="18">
        <v>42778</v>
      </c>
      <c r="B587" s="18" t="s">
        <v>3398</v>
      </c>
      <c r="C587" s="15">
        <v>700</v>
      </c>
      <c r="D587" s="24" t="s">
        <v>4</v>
      </c>
      <c r="E587" s="24" t="s">
        <v>6</v>
      </c>
      <c r="F587" s="25" t="s">
        <v>6</v>
      </c>
      <c r="G587" s="25" t="s">
        <v>2988</v>
      </c>
      <c r="H587" s="25" t="s">
        <v>3418</v>
      </c>
      <c r="I587" s="25" t="s">
        <v>82</v>
      </c>
      <c r="J587" s="11">
        <v>4432</v>
      </c>
      <c r="K587" s="16">
        <v>89</v>
      </c>
    </row>
    <row r="588" spans="1:11" x14ac:dyDescent="0.25">
      <c r="A588" s="18">
        <v>42778</v>
      </c>
      <c r="B588" s="18" t="s">
        <v>3398</v>
      </c>
      <c r="C588" s="15">
        <v>2000</v>
      </c>
      <c r="D588" s="24" t="s">
        <v>4</v>
      </c>
      <c r="E588" s="24" t="s">
        <v>6</v>
      </c>
      <c r="F588" s="25" t="s">
        <v>6</v>
      </c>
      <c r="G588" s="25" t="s">
        <v>2988</v>
      </c>
      <c r="H588" s="25" t="s">
        <v>3418</v>
      </c>
      <c r="I588" s="25" t="s">
        <v>82</v>
      </c>
      <c r="J588" s="11">
        <v>4585</v>
      </c>
      <c r="K588" s="16">
        <v>92</v>
      </c>
    </row>
    <row r="589" spans="1:11" x14ac:dyDescent="0.25">
      <c r="A589" s="18">
        <v>42778</v>
      </c>
      <c r="B589" s="18" t="s">
        <v>3398</v>
      </c>
      <c r="C589" s="15">
        <v>200</v>
      </c>
      <c r="D589" s="24" t="s">
        <v>4</v>
      </c>
      <c r="E589" s="24" t="s">
        <v>5</v>
      </c>
      <c r="F589" s="25" t="s">
        <v>2217</v>
      </c>
      <c r="G589" s="25" t="s">
        <v>2988</v>
      </c>
      <c r="H589" s="25" t="s">
        <v>3418</v>
      </c>
      <c r="I589" s="25" t="s">
        <v>82</v>
      </c>
      <c r="J589" s="11">
        <v>4587</v>
      </c>
      <c r="K589" s="16">
        <v>92</v>
      </c>
    </row>
    <row r="590" spans="1:11" x14ac:dyDescent="0.25">
      <c r="A590" s="18">
        <v>42778</v>
      </c>
      <c r="B590" s="18" t="s">
        <v>3398</v>
      </c>
      <c r="C590" s="15">
        <v>14000</v>
      </c>
      <c r="D590" s="24" t="s">
        <v>4</v>
      </c>
      <c r="E590" s="24" t="s">
        <v>6</v>
      </c>
      <c r="F590" s="25" t="s">
        <v>6</v>
      </c>
      <c r="G590" s="25" t="s">
        <v>2988</v>
      </c>
      <c r="H590" s="25" t="s">
        <v>3418</v>
      </c>
      <c r="I590" s="25" t="s">
        <v>82</v>
      </c>
      <c r="J590" s="11">
        <v>4624</v>
      </c>
      <c r="K590" s="16">
        <v>93</v>
      </c>
    </row>
    <row r="591" spans="1:11" x14ac:dyDescent="0.25">
      <c r="A591" s="18">
        <v>42778</v>
      </c>
      <c r="B591" s="18" t="s">
        <v>3398</v>
      </c>
      <c r="C591" s="15">
        <v>1000</v>
      </c>
      <c r="D591" s="24" t="s">
        <v>4</v>
      </c>
      <c r="E591" s="24" t="s">
        <v>6</v>
      </c>
      <c r="F591" s="25" t="s">
        <v>6</v>
      </c>
      <c r="G591" s="25" t="s">
        <v>2988</v>
      </c>
      <c r="H591" s="25" t="s">
        <v>3418</v>
      </c>
      <c r="I591" s="25" t="s">
        <v>82</v>
      </c>
      <c r="J591" s="11">
        <v>4625</v>
      </c>
      <c r="K591" s="16">
        <v>93</v>
      </c>
    </row>
    <row r="592" spans="1:11" x14ac:dyDescent="0.25">
      <c r="A592" s="18">
        <v>42778</v>
      </c>
      <c r="B592" s="18" t="s">
        <v>3398</v>
      </c>
      <c r="C592" s="15">
        <v>3000</v>
      </c>
      <c r="D592" s="24" t="s">
        <v>4</v>
      </c>
      <c r="E592" s="24" t="s">
        <v>6</v>
      </c>
      <c r="F592" s="25" t="s">
        <v>6</v>
      </c>
      <c r="G592" s="25" t="s">
        <v>2988</v>
      </c>
      <c r="H592" s="25" t="s">
        <v>3418</v>
      </c>
      <c r="I592" s="25" t="s">
        <v>82</v>
      </c>
      <c r="J592" s="11">
        <v>4767</v>
      </c>
      <c r="K592" s="16">
        <v>96</v>
      </c>
    </row>
    <row r="593" spans="1:11" x14ac:dyDescent="0.25">
      <c r="A593" s="18">
        <v>42778</v>
      </c>
      <c r="B593" s="18" t="s">
        <v>3398</v>
      </c>
      <c r="C593" s="15">
        <v>200</v>
      </c>
      <c r="D593" s="24" t="s">
        <v>4</v>
      </c>
      <c r="E593" s="24" t="s">
        <v>6</v>
      </c>
      <c r="F593" s="25" t="s">
        <v>6</v>
      </c>
      <c r="G593" s="25" t="s">
        <v>2988</v>
      </c>
      <c r="H593" s="25" t="s">
        <v>3418</v>
      </c>
      <c r="I593" s="25" t="s">
        <v>82</v>
      </c>
      <c r="J593" s="11">
        <v>4768</v>
      </c>
      <c r="K593" s="16">
        <v>96</v>
      </c>
    </row>
    <row r="594" spans="1:11" x14ac:dyDescent="0.25">
      <c r="A594" s="18">
        <v>42778</v>
      </c>
      <c r="B594" s="18" t="s">
        <v>3398</v>
      </c>
      <c r="C594" s="15">
        <v>1000</v>
      </c>
      <c r="D594" s="24" t="s">
        <v>4</v>
      </c>
      <c r="E594" s="24" t="s">
        <v>6</v>
      </c>
      <c r="F594" s="25" t="s">
        <v>6</v>
      </c>
      <c r="G594" s="25" t="s">
        <v>2988</v>
      </c>
      <c r="H594" s="25" t="s">
        <v>3418</v>
      </c>
      <c r="I594" s="25" t="s">
        <v>82</v>
      </c>
      <c r="J594" s="11">
        <v>4769</v>
      </c>
      <c r="K594" s="16">
        <v>96</v>
      </c>
    </row>
    <row r="595" spans="1:11" x14ac:dyDescent="0.25">
      <c r="A595" s="18">
        <v>42778</v>
      </c>
      <c r="B595" s="18" t="s">
        <v>3398</v>
      </c>
      <c r="C595" s="15">
        <v>1000</v>
      </c>
      <c r="D595" s="24" t="s">
        <v>4</v>
      </c>
      <c r="E595" s="24" t="s">
        <v>5</v>
      </c>
      <c r="F595" s="25" t="s">
        <v>2217</v>
      </c>
      <c r="G595" s="25" t="s">
        <v>2988</v>
      </c>
      <c r="H595" s="25" t="s">
        <v>3418</v>
      </c>
      <c r="I595" s="25" t="s">
        <v>82</v>
      </c>
      <c r="J595" s="11">
        <v>4804</v>
      </c>
      <c r="K595" s="16">
        <v>97</v>
      </c>
    </row>
    <row r="596" spans="1:11" x14ac:dyDescent="0.25">
      <c r="A596" s="18">
        <v>42778</v>
      </c>
      <c r="B596" s="18" t="s">
        <v>3398</v>
      </c>
      <c r="C596" s="15">
        <v>1750</v>
      </c>
      <c r="D596" s="24" t="s">
        <v>4</v>
      </c>
      <c r="E596" s="24" t="s">
        <v>6</v>
      </c>
      <c r="F596" s="25" t="s">
        <v>6</v>
      </c>
      <c r="G596" s="25" t="s">
        <v>2988</v>
      </c>
      <c r="H596" s="25" t="s">
        <v>3418</v>
      </c>
      <c r="I596" s="25" t="s">
        <v>82</v>
      </c>
      <c r="J596" s="11">
        <v>4805</v>
      </c>
      <c r="K596" s="16">
        <v>97</v>
      </c>
    </row>
    <row r="597" spans="1:11" x14ac:dyDescent="0.25">
      <c r="A597" s="18">
        <v>42778</v>
      </c>
      <c r="B597" s="18" t="s">
        <v>3398</v>
      </c>
      <c r="C597" s="15">
        <v>400</v>
      </c>
      <c r="D597" s="24" t="s">
        <v>4</v>
      </c>
      <c r="E597" s="24" t="s">
        <v>6</v>
      </c>
      <c r="F597" s="25" t="s">
        <v>6</v>
      </c>
      <c r="G597" s="25" t="s">
        <v>2988</v>
      </c>
      <c r="H597" s="25" t="s">
        <v>3418</v>
      </c>
      <c r="I597" s="25" t="s">
        <v>82</v>
      </c>
      <c r="J597" s="11">
        <v>4806</v>
      </c>
      <c r="K597" s="16">
        <v>97</v>
      </c>
    </row>
    <row r="598" spans="1:11" x14ac:dyDescent="0.25">
      <c r="A598" s="19">
        <v>42778</v>
      </c>
      <c r="B598" s="19" t="s">
        <v>3398</v>
      </c>
      <c r="C598" s="15">
        <v>2400</v>
      </c>
      <c r="D598" s="24" t="s">
        <v>4</v>
      </c>
      <c r="E598" s="24" t="s">
        <v>5</v>
      </c>
      <c r="F598" s="25" t="s">
        <v>2217</v>
      </c>
      <c r="G598" s="25" t="s">
        <v>2988</v>
      </c>
      <c r="H598" s="25" t="s">
        <v>3418</v>
      </c>
      <c r="I598" s="25" t="s">
        <v>82</v>
      </c>
      <c r="J598" s="11">
        <v>4901</v>
      </c>
      <c r="K598" s="16">
        <v>99</v>
      </c>
    </row>
    <row r="599" spans="1:11" x14ac:dyDescent="0.25">
      <c r="A599" s="19">
        <v>42778</v>
      </c>
      <c r="B599" s="19" t="s">
        <v>3398</v>
      </c>
      <c r="C599" s="15">
        <v>2300</v>
      </c>
      <c r="D599" s="24" t="s">
        <v>4</v>
      </c>
      <c r="E599" s="24" t="s">
        <v>6</v>
      </c>
      <c r="F599" s="25" t="s">
        <v>6</v>
      </c>
      <c r="G599" s="25" t="s">
        <v>2988</v>
      </c>
      <c r="H599" s="25" t="s">
        <v>3418</v>
      </c>
      <c r="I599" s="25" t="s">
        <v>82</v>
      </c>
      <c r="J599" s="11">
        <v>4902</v>
      </c>
      <c r="K599" s="16">
        <v>99</v>
      </c>
    </row>
    <row r="600" spans="1:11" x14ac:dyDescent="0.25">
      <c r="A600" s="19">
        <v>42778</v>
      </c>
      <c r="B600" s="19" t="s">
        <v>3398</v>
      </c>
      <c r="C600" s="15">
        <v>2600</v>
      </c>
      <c r="D600" s="24" t="s">
        <v>7</v>
      </c>
      <c r="E600" s="24" t="s">
        <v>8</v>
      </c>
      <c r="F600" s="25"/>
      <c r="G600" s="25" t="s">
        <v>3314</v>
      </c>
      <c r="H600" s="25" t="s">
        <v>3314</v>
      </c>
      <c r="I600" s="25"/>
      <c r="J600" s="10" t="s">
        <v>2984</v>
      </c>
      <c r="K600" s="16"/>
    </row>
    <row r="601" spans="1:11" x14ac:dyDescent="0.25">
      <c r="A601" s="19">
        <v>42778</v>
      </c>
      <c r="B601" s="19" t="s">
        <v>3398</v>
      </c>
      <c r="C601" s="15">
        <v>1500</v>
      </c>
      <c r="D601" s="24" t="s">
        <v>7</v>
      </c>
      <c r="E601" s="24" t="s">
        <v>8</v>
      </c>
      <c r="F601" s="25"/>
      <c r="G601" s="25" t="s">
        <v>3314</v>
      </c>
      <c r="H601" s="25" t="s">
        <v>3314</v>
      </c>
      <c r="I601" s="25"/>
      <c r="J601" s="10" t="s">
        <v>2984</v>
      </c>
      <c r="K601" s="16"/>
    </row>
    <row r="602" spans="1:11" x14ac:dyDescent="0.25">
      <c r="A602" s="19">
        <v>42778</v>
      </c>
      <c r="B602" s="19" t="s">
        <v>3398</v>
      </c>
      <c r="C602" s="15">
        <v>500</v>
      </c>
      <c r="D602" s="24" t="s">
        <v>7</v>
      </c>
      <c r="E602" s="24" t="s">
        <v>8</v>
      </c>
      <c r="F602" s="25"/>
      <c r="G602" s="25" t="s">
        <v>3314</v>
      </c>
      <c r="H602" s="25" t="s">
        <v>3314</v>
      </c>
      <c r="I602" s="25"/>
      <c r="J602" s="10" t="s">
        <v>2984</v>
      </c>
      <c r="K602" s="16"/>
    </row>
    <row r="603" spans="1:11" x14ac:dyDescent="0.25">
      <c r="A603" s="19">
        <v>42778</v>
      </c>
      <c r="B603" s="19" t="s">
        <v>3398</v>
      </c>
      <c r="C603" s="15">
        <v>3438</v>
      </c>
      <c r="D603" s="24" t="s">
        <v>7</v>
      </c>
      <c r="E603" s="24" t="s">
        <v>8</v>
      </c>
      <c r="F603" s="25"/>
      <c r="G603" s="25" t="s">
        <v>3314</v>
      </c>
      <c r="H603" s="25" t="s">
        <v>3314</v>
      </c>
      <c r="I603" s="25"/>
      <c r="J603" s="10" t="s">
        <v>2984</v>
      </c>
      <c r="K603" s="16"/>
    </row>
    <row r="604" spans="1:11" x14ac:dyDescent="0.25">
      <c r="A604" s="18">
        <v>42779</v>
      </c>
      <c r="B604" s="18" t="s">
        <v>3398</v>
      </c>
      <c r="C604" s="15">
        <v>3000</v>
      </c>
      <c r="D604" s="24" t="s">
        <v>4</v>
      </c>
      <c r="E604" s="24" t="s">
        <v>6</v>
      </c>
      <c r="F604" s="25" t="s">
        <v>6</v>
      </c>
      <c r="G604" s="25" t="s">
        <v>2988</v>
      </c>
      <c r="H604" s="25" t="s">
        <v>3418</v>
      </c>
      <c r="I604" s="25" t="s">
        <v>82</v>
      </c>
      <c r="J604" s="11">
        <v>4433</v>
      </c>
      <c r="K604" s="16">
        <v>89</v>
      </c>
    </row>
    <row r="605" spans="1:11" x14ac:dyDescent="0.25">
      <c r="A605" s="18">
        <v>42779</v>
      </c>
      <c r="B605" s="18" t="s">
        <v>3398</v>
      </c>
      <c r="C605" s="15">
        <v>2000</v>
      </c>
      <c r="D605" s="24" t="s">
        <v>4</v>
      </c>
      <c r="E605" s="24" t="s">
        <v>6</v>
      </c>
      <c r="F605" s="25" t="s">
        <v>6</v>
      </c>
      <c r="G605" s="25" t="s">
        <v>2988</v>
      </c>
      <c r="H605" s="25" t="s">
        <v>3418</v>
      </c>
      <c r="I605" s="25" t="s">
        <v>82</v>
      </c>
      <c r="J605" s="11">
        <v>4434</v>
      </c>
      <c r="K605" s="16">
        <v>89</v>
      </c>
    </row>
    <row r="606" spans="1:11" x14ac:dyDescent="0.25">
      <c r="A606" s="18">
        <v>42779</v>
      </c>
      <c r="B606" s="18" t="s">
        <v>3398</v>
      </c>
      <c r="C606" s="15">
        <v>12000</v>
      </c>
      <c r="D606" s="24" t="s">
        <v>4</v>
      </c>
      <c r="E606" s="24" t="s">
        <v>6</v>
      </c>
      <c r="F606" s="25" t="s">
        <v>6</v>
      </c>
      <c r="G606" s="25" t="s">
        <v>2988</v>
      </c>
      <c r="H606" s="25" t="s">
        <v>3418</v>
      </c>
      <c r="I606" s="25" t="s">
        <v>82</v>
      </c>
      <c r="J606" s="11">
        <v>4435</v>
      </c>
      <c r="K606" s="16">
        <v>89</v>
      </c>
    </row>
    <row r="607" spans="1:11" x14ac:dyDescent="0.25">
      <c r="A607" s="18">
        <v>42779</v>
      </c>
      <c r="B607" s="18" t="s">
        <v>3398</v>
      </c>
      <c r="C607" s="15">
        <v>1000</v>
      </c>
      <c r="D607" s="24" t="s">
        <v>4</v>
      </c>
      <c r="E607" s="24" t="s">
        <v>6</v>
      </c>
      <c r="F607" s="25" t="s">
        <v>6</v>
      </c>
      <c r="G607" s="25" t="s">
        <v>2988</v>
      </c>
      <c r="H607" s="25" t="s">
        <v>3418</v>
      </c>
      <c r="I607" s="25" t="s">
        <v>82</v>
      </c>
      <c r="J607" s="11">
        <v>4588</v>
      </c>
      <c r="K607" s="16">
        <v>92</v>
      </c>
    </row>
    <row r="608" spans="1:11" x14ac:dyDescent="0.25">
      <c r="A608" s="18">
        <v>42779</v>
      </c>
      <c r="B608" s="18" t="s">
        <v>3398</v>
      </c>
      <c r="C608" s="15">
        <v>100</v>
      </c>
      <c r="D608" s="24" t="s">
        <v>4</v>
      </c>
      <c r="E608" s="24" t="s">
        <v>6</v>
      </c>
      <c r="F608" s="25" t="s">
        <v>6</v>
      </c>
      <c r="G608" s="25" t="s">
        <v>2988</v>
      </c>
      <c r="H608" s="25" t="s">
        <v>3418</v>
      </c>
      <c r="I608" s="25" t="s">
        <v>82</v>
      </c>
      <c r="J608" s="11">
        <v>4589</v>
      </c>
      <c r="K608" s="16">
        <v>92</v>
      </c>
    </row>
    <row r="609" spans="1:11" x14ac:dyDescent="0.25">
      <c r="A609" s="18">
        <v>42779</v>
      </c>
      <c r="B609" s="18" t="s">
        <v>3398</v>
      </c>
      <c r="C609" s="15">
        <v>3000</v>
      </c>
      <c r="D609" s="24" t="s">
        <v>4</v>
      </c>
      <c r="E609" s="24" t="s">
        <v>6</v>
      </c>
      <c r="F609" s="25" t="s">
        <v>6</v>
      </c>
      <c r="G609" s="25" t="s">
        <v>2988</v>
      </c>
      <c r="H609" s="25" t="s">
        <v>3418</v>
      </c>
      <c r="I609" s="25" t="s">
        <v>82</v>
      </c>
      <c r="J609" s="11">
        <v>4590</v>
      </c>
      <c r="K609" s="16">
        <v>92</v>
      </c>
    </row>
    <row r="610" spans="1:11" x14ac:dyDescent="0.25">
      <c r="A610" s="18">
        <v>42779</v>
      </c>
      <c r="B610" s="18" t="s">
        <v>3398</v>
      </c>
      <c r="C610" s="15">
        <v>500</v>
      </c>
      <c r="D610" s="24" t="s">
        <v>4</v>
      </c>
      <c r="E610" s="24" t="s">
        <v>6</v>
      </c>
      <c r="F610" s="25" t="s">
        <v>6</v>
      </c>
      <c r="G610" s="25" t="s">
        <v>2988</v>
      </c>
      <c r="H610" s="25" t="s">
        <v>3418</v>
      </c>
      <c r="I610" s="25" t="s">
        <v>82</v>
      </c>
      <c r="J610" s="11">
        <v>4626</v>
      </c>
      <c r="K610" s="16">
        <v>93</v>
      </c>
    </row>
    <row r="611" spans="1:11" x14ac:dyDescent="0.25">
      <c r="A611" s="18">
        <v>42779</v>
      </c>
      <c r="B611" s="18" t="s">
        <v>3398</v>
      </c>
      <c r="C611" s="15">
        <v>300</v>
      </c>
      <c r="D611" s="24" t="s">
        <v>4</v>
      </c>
      <c r="E611" s="24" t="s">
        <v>6</v>
      </c>
      <c r="F611" s="25" t="s">
        <v>6</v>
      </c>
      <c r="G611" s="25" t="s">
        <v>2988</v>
      </c>
      <c r="H611" s="25" t="s">
        <v>3418</v>
      </c>
      <c r="I611" s="25" t="s">
        <v>82</v>
      </c>
      <c r="J611" s="11">
        <v>4627</v>
      </c>
      <c r="K611" s="16">
        <v>93</v>
      </c>
    </row>
    <row r="612" spans="1:11" x14ac:dyDescent="0.25">
      <c r="A612" s="18">
        <v>42779</v>
      </c>
      <c r="B612" s="18" t="s">
        <v>3398</v>
      </c>
      <c r="C612" s="15">
        <v>250</v>
      </c>
      <c r="D612" s="24" t="s">
        <v>4</v>
      </c>
      <c r="E612" s="24" t="s">
        <v>6</v>
      </c>
      <c r="F612" s="25" t="s">
        <v>6</v>
      </c>
      <c r="G612" s="25" t="s">
        <v>2988</v>
      </c>
      <c r="H612" s="25" t="s">
        <v>3418</v>
      </c>
      <c r="I612" s="25" t="s">
        <v>82</v>
      </c>
      <c r="J612" s="11">
        <v>4628</v>
      </c>
      <c r="K612" s="16">
        <v>93</v>
      </c>
    </row>
    <row r="613" spans="1:11" x14ac:dyDescent="0.25">
      <c r="A613" s="18">
        <v>42779</v>
      </c>
      <c r="B613" s="18" t="s">
        <v>3398</v>
      </c>
      <c r="C613" s="15">
        <v>5000</v>
      </c>
      <c r="D613" s="24" t="s">
        <v>4</v>
      </c>
      <c r="E613" s="24" t="s">
        <v>6</v>
      </c>
      <c r="F613" s="25" t="s">
        <v>6</v>
      </c>
      <c r="G613" s="25" t="s">
        <v>2988</v>
      </c>
      <c r="H613" s="25" t="s">
        <v>3418</v>
      </c>
      <c r="I613" s="25" t="s">
        <v>82</v>
      </c>
      <c r="J613" s="11">
        <v>4629</v>
      </c>
      <c r="K613" s="16">
        <v>93</v>
      </c>
    </row>
    <row r="614" spans="1:11" x14ac:dyDescent="0.25">
      <c r="A614" s="18">
        <v>42779</v>
      </c>
      <c r="B614" s="18" t="s">
        <v>3398</v>
      </c>
      <c r="C614" s="15">
        <v>800</v>
      </c>
      <c r="D614" s="24" t="s">
        <v>4</v>
      </c>
      <c r="E614" s="24" t="s">
        <v>5</v>
      </c>
      <c r="F614" s="25" t="s">
        <v>2217</v>
      </c>
      <c r="G614" s="25" t="s">
        <v>2988</v>
      </c>
      <c r="H614" s="25" t="s">
        <v>3418</v>
      </c>
      <c r="I614" s="25" t="s">
        <v>82</v>
      </c>
      <c r="J614" s="11">
        <v>4662</v>
      </c>
      <c r="K614" s="16">
        <v>94</v>
      </c>
    </row>
    <row r="615" spans="1:11" x14ac:dyDescent="0.25">
      <c r="A615" s="18">
        <v>42779</v>
      </c>
      <c r="B615" s="18" t="s">
        <v>3398</v>
      </c>
      <c r="C615" s="15">
        <v>500</v>
      </c>
      <c r="D615" s="24" t="s">
        <v>4</v>
      </c>
      <c r="E615" s="24" t="s">
        <v>6</v>
      </c>
      <c r="F615" s="25" t="s">
        <v>6</v>
      </c>
      <c r="G615" s="25" t="s">
        <v>2988</v>
      </c>
      <c r="H615" s="25" t="s">
        <v>3418</v>
      </c>
      <c r="I615" s="25" t="s">
        <v>82</v>
      </c>
      <c r="J615" s="11">
        <v>4663</v>
      </c>
      <c r="K615" s="16">
        <v>94</v>
      </c>
    </row>
    <row r="616" spans="1:11" x14ac:dyDescent="0.25">
      <c r="A616" s="18">
        <v>42779</v>
      </c>
      <c r="B616" s="18" t="s">
        <v>3398</v>
      </c>
      <c r="C616" s="15">
        <v>4000</v>
      </c>
      <c r="D616" s="24" t="s">
        <v>4</v>
      </c>
      <c r="E616" s="24" t="s">
        <v>6</v>
      </c>
      <c r="F616" s="25" t="s">
        <v>6</v>
      </c>
      <c r="G616" s="25" t="s">
        <v>2988</v>
      </c>
      <c r="H616" s="25" t="s">
        <v>3418</v>
      </c>
      <c r="I616" s="25" t="s">
        <v>82</v>
      </c>
      <c r="J616" s="11">
        <v>4664</v>
      </c>
      <c r="K616" s="16">
        <v>94</v>
      </c>
    </row>
    <row r="617" spans="1:11" x14ac:dyDescent="0.25">
      <c r="A617" s="18">
        <v>42779</v>
      </c>
      <c r="B617" s="18" t="s">
        <v>3398</v>
      </c>
      <c r="C617" s="15">
        <v>4000</v>
      </c>
      <c r="D617" s="24" t="s">
        <v>4</v>
      </c>
      <c r="E617" s="24" t="s">
        <v>5</v>
      </c>
      <c r="F617" s="25" t="s">
        <v>2217</v>
      </c>
      <c r="G617" s="25" t="s">
        <v>2988</v>
      </c>
      <c r="H617" s="25" t="s">
        <v>3418</v>
      </c>
      <c r="I617" s="25" t="s">
        <v>82</v>
      </c>
      <c r="J617" s="11">
        <v>4709</v>
      </c>
      <c r="K617" s="16">
        <v>95</v>
      </c>
    </row>
    <row r="618" spans="1:11" x14ac:dyDescent="0.25">
      <c r="A618" s="18">
        <v>42779</v>
      </c>
      <c r="B618" s="18" t="s">
        <v>3398</v>
      </c>
      <c r="C618" s="15">
        <v>2000</v>
      </c>
      <c r="D618" s="24" t="s">
        <v>4</v>
      </c>
      <c r="E618" s="24" t="s">
        <v>6</v>
      </c>
      <c r="F618" s="25" t="s">
        <v>6</v>
      </c>
      <c r="G618" s="25" t="s">
        <v>2988</v>
      </c>
      <c r="H618" s="25" t="s">
        <v>3418</v>
      </c>
      <c r="I618" s="25" t="s">
        <v>82</v>
      </c>
      <c r="J618" s="11">
        <v>4770</v>
      </c>
      <c r="K618" s="16">
        <v>96</v>
      </c>
    </row>
    <row r="619" spans="1:11" x14ac:dyDescent="0.25">
      <c r="A619" s="18">
        <v>42779</v>
      </c>
      <c r="B619" s="18" t="s">
        <v>3398</v>
      </c>
      <c r="C619" s="15">
        <v>200</v>
      </c>
      <c r="D619" s="24" t="s">
        <v>4</v>
      </c>
      <c r="E619" s="24" t="s">
        <v>6</v>
      </c>
      <c r="F619" s="25" t="s">
        <v>6</v>
      </c>
      <c r="G619" s="25" t="s">
        <v>2988</v>
      </c>
      <c r="H619" s="25" t="s">
        <v>3418</v>
      </c>
      <c r="I619" s="25" t="s">
        <v>82</v>
      </c>
      <c r="J619" s="11">
        <v>4771</v>
      </c>
      <c r="K619" s="16">
        <v>96</v>
      </c>
    </row>
    <row r="620" spans="1:11" x14ac:dyDescent="0.25">
      <c r="A620" s="18">
        <v>42779</v>
      </c>
      <c r="B620" s="18" t="s">
        <v>3398</v>
      </c>
      <c r="C620" s="15">
        <v>1000</v>
      </c>
      <c r="D620" s="24" t="s">
        <v>4</v>
      </c>
      <c r="E620" s="24" t="s">
        <v>5</v>
      </c>
      <c r="F620" s="25" t="s">
        <v>2217</v>
      </c>
      <c r="G620" s="25" t="s">
        <v>2988</v>
      </c>
      <c r="H620" s="25" t="s">
        <v>3418</v>
      </c>
      <c r="I620" s="25" t="s">
        <v>82</v>
      </c>
      <c r="J620" s="11">
        <v>4772</v>
      </c>
      <c r="K620" s="16">
        <v>96</v>
      </c>
    </row>
    <row r="621" spans="1:11" x14ac:dyDescent="0.25">
      <c r="A621" s="18">
        <v>42779</v>
      </c>
      <c r="B621" s="18" t="s">
        <v>3398</v>
      </c>
      <c r="C621" s="15">
        <v>150</v>
      </c>
      <c r="D621" s="24" t="s">
        <v>4</v>
      </c>
      <c r="E621" s="24" t="s">
        <v>6</v>
      </c>
      <c r="F621" s="25" t="s">
        <v>6</v>
      </c>
      <c r="G621" s="25" t="s">
        <v>2988</v>
      </c>
      <c r="H621" s="25" t="s">
        <v>3418</v>
      </c>
      <c r="I621" s="25" t="s">
        <v>82</v>
      </c>
      <c r="J621" s="11">
        <v>4807</v>
      </c>
      <c r="K621" s="16">
        <v>97</v>
      </c>
    </row>
    <row r="622" spans="1:11" x14ac:dyDescent="0.25">
      <c r="A622" s="18">
        <v>42779</v>
      </c>
      <c r="B622" s="18" t="s">
        <v>3398</v>
      </c>
      <c r="C622" s="15">
        <v>800</v>
      </c>
      <c r="D622" s="24" t="s">
        <v>4</v>
      </c>
      <c r="E622" s="24" t="s">
        <v>6</v>
      </c>
      <c r="F622" s="25" t="s">
        <v>6</v>
      </c>
      <c r="G622" s="25" t="s">
        <v>2988</v>
      </c>
      <c r="H622" s="25" t="s">
        <v>3418</v>
      </c>
      <c r="I622" s="25" t="s">
        <v>82</v>
      </c>
      <c r="J622" s="11">
        <v>4808</v>
      </c>
      <c r="K622" s="16">
        <v>97</v>
      </c>
    </row>
    <row r="623" spans="1:11" x14ac:dyDescent="0.25">
      <c r="A623" s="18">
        <v>42779</v>
      </c>
      <c r="B623" s="18" t="s">
        <v>3398</v>
      </c>
      <c r="C623" s="15">
        <v>200</v>
      </c>
      <c r="D623" s="24" t="s">
        <v>4</v>
      </c>
      <c r="E623" s="24" t="s">
        <v>6</v>
      </c>
      <c r="F623" s="25" t="s">
        <v>6</v>
      </c>
      <c r="G623" s="25" t="s">
        <v>2988</v>
      </c>
      <c r="H623" s="25" t="s">
        <v>3418</v>
      </c>
      <c r="I623" s="25" t="s">
        <v>82</v>
      </c>
      <c r="J623" s="11">
        <v>4809</v>
      </c>
      <c r="K623" s="16">
        <v>97</v>
      </c>
    </row>
    <row r="624" spans="1:11" x14ac:dyDescent="0.25">
      <c r="A624" s="18">
        <v>42779</v>
      </c>
      <c r="B624" s="18" t="s">
        <v>3398</v>
      </c>
      <c r="C624" s="15">
        <v>200</v>
      </c>
      <c r="D624" s="24" t="s">
        <v>4</v>
      </c>
      <c r="E624" s="24" t="s">
        <v>5</v>
      </c>
      <c r="F624" s="25" t="s">
        <v>2217</v>
      </c>
      <c r="G624" s="25" t="s">
        <v>2988</v>
      </c>
      <c r="H624" s="25" t="s">
        <v>3418</v>
      </c>
      <c r="I624" s="25" t="s">
        <v>82</v>
      </c>
      <c r="J624" s="11">
        <v>4810</v>
      </c>
      <c r="K624" s="16">
        <v>97</v>
      </c>
    </row>
    <row r="625" spans="1:11" x14ac:dyDescent="0.25">
      <c r="A625" s="19">
        <v>42779</v>
      </c>
      <c r="B625" s="19" t="s">
        <v>3398</v>
      </c>
      <c r="C625" s="15">
        <v>400</v>
      </c>
      <c r="D625" s="24" t="s">
        <v>4</v>
      </c>
      <c r="E625" s="24" t="s">
        <v>6</v>
      </c>
      <c r="F625" s="25" t="s">
        <v>6</v>
      </c>
      <c r="G625" s="25" t="s">
        <v>2988</v>
      </c>
      <c r="H625" s="25" t="s">
        <v>3418</v>
      </c>
      <c r="I625" s="25" t="s">
        <v>82</v>
      </c>
      <c r="J625" s="11">
        <v>4903</v>
      </c>
      <c r="K625" s="16">
        <v>99</v>
      </c>
    </row>
    <row r="626" spans="1:11" x14ac:dyDescent="0.25">
      <c r="A626" s="19">
        <v>42779</v>
      </c>
      <c r="B626" s="19" t="s">
        <v>3398</v>
      </c>
      <c r="C626" s="15">
        <v>200</v>
      </c>
      <c r="D626" s="24" t="s">
        <v>7</v>
      </c>
      <c r="E626" s="24" t="s">
        <v>8</v>
      </c>
      <c r="F626" s="25"/>
      <c r="G626" s="25" t="s">
        <v>3314</v>
      </c>
      <c r="H626" s="25" t="s">
        <v>3314</v>
      </c>
      <c r="I626" s="25"/>
      <c r="J626" s="10" t="s">
        <v>2984</v>
      </c>
      <c r="K626" s="16"/>
    </row>
    <row r="627" spans="1:11" x14ac:dyDescent="0.25">
      <c r="A627" s="19">
        <v>42779</v>
      </c>
      <c r="B627" s="19" t="s">
        <v>3398</v>
      </c>
      <c r="C627" s="15">
        <v>4000</v>
      </c>
      <c r="D627" s="24" t="s">
        <v>7</v>
      </c>
      <c r="E627" s="24" t="s">
        <v>8</v>
      </c>
      <c r="F627" s="25"/>
      <c r="G627" s="25" t="s">
        <v>3314</v>
      </c>
      <c r="H627" s="25" t="s">
        <v>3314</v>
      </c>
      <c r="I627" s="25"/>
      <c r="J627" s="10" t="s">
        <v>2984</v>
      </c>
      <c r="K627" s="16"/>
    </row>
    <row r="628" spans="1:11" x14ac:dyDescent="0.25">
      <c r="A628" s="19">
        <v>42779</v>
      </c>
      <c r="B628" s="19" t="s">
        <v>3398</v>
      </c>
      <c r="C628" s="15">
        <v>643</v>
      </c>
      <c r="D628" s="24" t="s">
        <v>7</v>
      </c>
      <c r="E628" s="24" t="s">
        <v>8</v>
      </c>
      <c r="F628" s="25"/>
      <c r="G628" s="25" t="s">
        <v>3314</v>
      </c>
      <c r="H628" s="25" t="s">
        <v>3314</v>
      </c>
      <c r="I628" s="25"/>
      <c r="J628" s="10" t="s">
        <v>2984</v>
      </c>
      <c r="K628" s="16"/>
    </row>
    <row r="629" spans="1:11" x14ac:dyDescent="0.25">
      <c r="A629" s="19">
        <v>42779</v>
      </c>
      <c r="B629" s="19" t="s">
        <v>3398</v>
      </c>
      <c r="C629" s="15">
        <v>5000</v>
      </c>
      <c r="D629" s="24" t="s">
        <v>7</v>
      </c>
      <c r="E629" s="24" t="s">
        <v>8</v>
      </c>
      <c r="F629" s="25"/>
      <c r="G629" s="25" t="s">
        <v>3314</v>
      </c>
      <c r="H629" s="25" t="s">
        <v>3314</v>
      </c>
      <c r="I629" s="25"/>
      <c r="J629" s="10" t="s">
        <v>2984</v>
      </c>
      <c r="K629" s="16"/>
    </row>
    <row r="630" spans="1:11" x14ac:dyDescent="0.25">
      <c r="A630" s="18">
        <v>42780</v>
      </c>
      <c r="B630" s="18" t="s">
        <v>3398</v>
      </c>
      <c r="C630" s="15">
        <v>100</v>
      </c>
      <c r="D630" s="24" t="s">
        <v>4</v>
      </c>
      <c r="E630" s="24" t="s">
        <v>6</v>
      </c>
      <c r="F630" s="25" t="s">
        <v>6</v>
      </c>
      <c r="G630" s="25" t="s">
        <v>2988</v>
      </c>
      <c r="H630" s="25" t="s">
        <v>3418</v>
      </c>
      <c r="I630" s="25" t="s">
        <v>82</v>
      </c>
      <c r="J630" s="11">
        <v>4630</v>
      </c>
      <c r="K630" s="16">
        <v>93</v>
      </c>
    </row>
    <row r="631" spans="1:11" x14ac:dyDescent="0.25">
      <c r="A631" s="18">
        <v>42780</v>
      </c>
      <c r="B631" s="18" t="s">
        <v>3398</v>
      </c>
      <c r="C631" s="15">
        <v>100</v>
      </c>
      <c r="D631" s="24" t="s">
        <v>4</v>
      </c>
      <c r="E631" s="24" t="s">
        <v>6</v>
      </c>
      <c r="F631" s="25" t="s">
        <v>6</v>
      </c>
      <c r="G631" s="25" t="s">
        <v>2988</v>
      </c>
      <c r="H631" s="25" t="s">
        <v>3418</v>
      </c>
      <c r="I631" s="25" t="s">
        <v>82</v>
      </c>
      <c r="J631" s="11">
        <v>4631</v>
      </c>
      <c r="K631" s="16">
        <v>93</v>
      </c>
    </row>
    <row r="632" spans="1:11" x14ac:dyDescent="0.25">
      <c r="A632" s="18">
        <v>42780</v>
      </c>
      <c r="B632" s="18" t="s">
        <v>3398</v>
      </c>
      <c r="C632" s="15">
        <v>150</v>
      </c>
      <c r="D632" s="24" t="s">
        <v>4</v>
      </c>
      <c r="E632" s="24" t="s">
        <v>5</v>
      </c>
      <c r="F632" s="25" t="s">
        <v>2217</v>
      </c>
      <c r="G632" s="25" t="s">
        <v>2988</v>
      </c>
      <c r="H632" s="25" t="s">
        <v>3418</v>
      </c>
      <c r="I632" s="25" t="s">
        <v>82</v>
      </c>
      <c r="J632" s="11">
        <v>4665</v>
      </c>
      <c r="K632" s="16">
        <v>94</v>
      </c>
    </row>
    <row r="633" spans="1:11" x14ac:dyDescent="0.25">
      <c r="A633" s="18">
        <v>42780</v>
      </c>
      <c r="B633" s="18" t="s">
        <v>3398</v>
      </c>
      <c r="C633" s="15">
        <v>3000</v>
      </c>
      <c r="D633" s="24" t="s">
        <v>4</v>
      </c>
      <c r="E633" s="24" t="s">
        <v>6</v>
      </c>
      <c r="F633" s="25" t="s">
        <v>6</v>
      </c>
      <c r="G633" s="25" t="s">
        <v>2988</v>
      </c>
      <c r="H633" s="25" t="s">
        <v>3418</v>
      </c>
      <c r="I633" s="25" t="s">
        <v>82</v>
      </c>
      <c r="J633" s="11">
        <v>4666</v>
      </c>
      <c r="K633" s="16">
        <v>94</v>
      </c>
    </row>
    <row r="634" spans="1:11" x14ac:dyDescent="0.25">
      <c r="A634" s="18">
        <v>42780</v>
      </c>
      <c r="B634" s="18" t="s">
        <v>3398</v>
      </c>
      <c r="C634" s="15">
        <v>5000</v>
      </c>
      <c r="D634" s="24" t="s">
        <v>4</v>
      </c>
      <c r="E634" s="24" t="s">
        <v>5</v>
      </c>
      <c r="F634" s="25" t="s">
        <v>2217</v>
      </c>
      <c r="G634" s="25" t="s">
        <v>2988</v>
      </c>
      <c r="H634" s="25" t="s">
        <v>3418</v>
      </c>
      <c r="I634" s="25" t="s">
        <v>82</v>
      </c>
      <c r="J634" s="11">
        <v>4773</v>
      </c>
      <c r="K634" s="16">
        <v>96</v>
      </c>
    </row>
    <row r="635" spans="1:11" x14ac:dyDescent="0.25">
      <c r="A635" s="18">
        <v>42780</v>
      </c>
      <c r="B635" s="18" t="s">
        <v>3398</v>
      </c>
      <c r="C635" s="15">
        <v>170</v>
      </c>
      <c r="D635" s="24" t="s">
        <v>4</v>
      </c>
      <c r="E635" s="24" t="s">
        <v>5</v>
      </c>
      <c r="F635" s="25" t="s">
        <v>2217</v>
      </c>
      <c r="G635" s="25" t="s">
        <v>2988</v>
      </c>
      <c r="H635" s="25" t="s">
        <v>3418</v>
      </c>
      <c r="I635" s="25" t="s">
        <v>82</v>
      </c>
      <c r="J635" s="11">
        <v>4774</v>
      </c>
      <c r="K635" s="16">
        <v>96</v>
      </c>
    </row>
    <row r="636" spans="1:11" x14ac:dyDescent="0.25">
      <c r="A636" s="18">
        <v>42780</v>
      </c>
      <c r="B636" s="18" t="s">
        <v>3398</v>
      </c>
      <c r="C636" s="15">
        <v>490</v>
      </c>
      <c r="D636" s="24" t="s">
        <v>4</v>
      </c>
      <c r="E636" s="24" t="s">
        <v>6</v>
      </c>
      <c r="F636" s="25" t="s">
        <v>6</v>
      </c>
      <c r="G636" s="25" t="s">
        <v>2988</v>
      </c>
      <c r="H636" s="25" t="s">
        <v>3418</v>
      </c>
      <c r="I636" s="25" t="s">
        <v>82</v>
      </c>
      <c r="J636" s="11">
        <v>4775</v>
      </c>
      <c r="K636" s="16">
        <v>96</v>
      </c>
    </row>
    <row r="637" spans="1:11" x14ac:dyDescent="0.25">
      <c r="A637" s="18">
        <v>42780</v>
      </c>
      <c r="B637" s="18" t="s">
        <v>3398</v>
      </c>
      <c r="C637" s="15">
        <v>3000</v>
      </c>
      <c r="D637" s="24" t="s">
        <v>4</v>
      </c>
      <c r="E637" s="24" t="s">
        <v>5</v>
      </c>
      <c r="F637" s="25" t="s">
        <v>2217</v>
      </c>
      <c r="G637" s="25" t="s">
        <v>2988</v>
      </c>
      <c r="H637" s="25" t="s">
        <v>3418</v>
      </c>
      <c r="I637" s="25" t="s">
        <v>82</v>
      </c>
      <c r="J637" s="11">
        <v>4776</v>
      </c>
      <c r="K637" s="16">
        <v>96</v>
      </c>
    </row>
    <row r="638" spans="1:11" x14ac:dyDescent="0.25">
      <c r="A638" s="18">
        <v>42780</v>
      </c>
      <c r="B638" s="18" t="s">
        <v>3398</v>
      </c>
      <c r="C638" s="15">
        <v>1900</v>
      </c>
      <c r="D638" s="24" t="s">
        <v>4</v>
      </c>
      <c r="E638" s="24" t="s">
        <v>5</v>
      </c>
      <c r="F638" s="25" t="s">
        <v>2217</v>
      </c>
      <c r="G638" s="25" t="s">
        <v>2988</v>
      </c>
      <c r="H638" s="25" t="s">
        <v>3418</v>
      </c>
      <c r="I638" s="25" t="s">
        <v>82</v>
      </c>
      <c r="J638" s="11">
        <v>4811</v>
      </c>
      <c r="K638" s="16">
        <v>97</v>
      </c>
    </row>
    <row r="639" spans="1:11" x14ac:dyDescent="0.25">
      <c r="A639" s="18">
        <v>42780</v>
      </c>
      <c r="B639" s="18" t="s">
        <v>3398</v>
      </c>
      <c r="C639" s="15">
        <v>50000</v>
      </c>
      <c r="D639" s="24" t="s">
        <v>78</v>
      </c>
      <c r="E639" s="24" t="s">
        <v>6</v>
      </c>
      <c r="F639" s="25" t="s">
        <v>6</v>
      </c>
      <c r="G639" s="25" t="s">
        <v>2988</v>
      </c>
      <c r="H639" s="25" t="s">
        <v>3418</v>
      </c>
      <c r="I639" s="25" t="s">
        <v>82</v>
      </c>
      <c r="J639" s="11">
        <v>4812</v>
      </c>
      <c r="K639" s="16">
        <v>97</v>
      </c>
    </row>
    <row r="640" spans="1:11" x14ac:dyDescent="0.25">
      <c r="A640" s="18">
        <v>42780</v>
      </c>
      <c r="B640" s="18" t="s">
        <v>3398</v>
      </c>
      <c r="C640" s="15">
        <v>5000</v>
      </c>
      <c r="D640" s="24" t="s">
        <v>4</v>
      </c>
      <c r="E640" s="24" t="s">
        <v>6</v>
      </c>
      <c r="F640" s="25" t="s">
        <v>6</v>
      </c>
      <c r="G640" s="25" t="s">
        <v>2988</v>
      </c>
      <c r="H640" s="25" t="s">
        <v>3418</v>
      </c>
      <c r="I640" s="25" t="s">
        <v>82</v>
      </c>
      <c r="J640" s="11">
        <v>4813</v>
      </c>
      <c r="K640" s="16">
        <v>97</v>
      </c>
    </row>
    <row r="641" spans="1:11" x14ac:dyDescent="0.25">
      <c r="A641" s="19">
        <v>42780</v>
      </c>
      <c r="B641" s="19" t="s">
        <v>3398</v>
      </c>
      <c r="C641" s="15">
        <v>200</v>
      </c>
      <c r="D641" s="24" t="s">
        <v>4</v>
      </c>
      <c r="E641" s="24" t="s">
        <v>6</v>
      </c>
      <c r="F641" s="25" t="s">
        <v>6</v>
      </c>
      <c r="G641" s="25" t="s">
        <v>2988</v>
      </c>
      <c r="H641" s="25" t="s">
        <v>3418</v>
      </c>
      <c r="I641" s="25" t="s">
        <v>82</v>
      </c>
      <c r="J641" s="11">
        <v>4905</v>
      </c>
      <c r="K641" s="16">
        <v>99</v>
      </c>
    </row>
    <row r="642" spans="1:11" x14ac:dyDescent="0.25">
      <c r="A642" s="19">
        <v>42780</v>
      </c>
      <c r="B642" s="19" t="s">
        <v>3398</v>
      </c>
      <c r="C642" s="15">
        <v>600</v>
      </c>
      <c r="D642" s="24" t="s">
        <v>4</v>
      </c>
      <c r="E642" s="24" t="s">
        <v>6</v>
      </c>
      <c r="F642" s="25" t="s">
        <v>6</v>
      </c>
      <c r="G642" s="25" t="s">
        <v>2988</v>
      </c>
      <c r="H642" s="25" t="s">
        <v>3418</v>
      </c>
      <c r="I642" s="25" t="s">
        <v>82</v>
      </c>
      <c r="J642" s="11">
        <v>4906</v>
      </c>
      <c r="K642" s="16">
        <v>99</v>
      </c>
    </row>
    <row r="643" spans="1:11" x14ac:dyDescent="0.25">
      <c r="A643" s="19">
        <v>42780</v>
      </c>
      <c r="B643" s="19" t="s">
        <v>3398</v>
      </c>
      <c r="C643" s="15">
        <v>1000</v>
      </c>
      <c r="D643" s="24" t="s">
        <v>4</v>
      </c>
      <c r="E643" s="24" t="s">
        <v>5</v>
      </c>
      <c r="F643" s="25" t="s">
        <v>2217</v>
      </c>
      <c r="G643" s="25" t="s">
        <v>2988</v>
      </c>
      <c r="H643" s="25" t="s">
        <v>3418</v>
      </c>
      <c r="I643" s="25" t="s">
        <v>82</v>
      </c>
      <c r="J643" s="11">
        <v>4907</v>
      </c>
      <c r="K643" s="16">
        <v>99</v>
      </c>
    </row>
    <row r="644" spans="1:11" x14ac:dyDescent="0.25">
      <c r="A644" s="19">
        <v>42780</v>
      </c>
      <c r="B644" s="19" t="s">
        <v>3398</v>
      </c>
      <c r="C644" s="15">
        <v>100</v>
      </c>
      <c r="D644" s="24" t="s">
        <v>4</v>
      </c>
      <c r="E644" s="24" t="s">
        <v>5</v>
      </c>
      <c r="F644" s="25" t="s">
        <v>2217</v>
      </c>
      <c r="G644" s="25" t="s">
        <v>2988</v>
      </c>
      <c r="H644" s="25" t="s">
        <v>3418</v>
      </c>
      <c r="I644" s="25" t="s">
        <v>82</v>
      </c>
      <c r="J644" s="11">
        <v>4908</v>
      </c>
      <c r="K644" s="16">
        <v>99</v>
      </c>
    </row>
    <row r="645" spans="1:11" x14ac:dyDescent="0.25">
      <c r="A645" s="19">
        <v>42780</v>
      </c>
      <c r="B645" s="19" t="s">
        <v>3398</v>
      </c>
      <c r="C645" s="15">
        <v>600</v>
      </c>
      <c r="D645" s="24" t="s">
        <v>7</v>
      </c>
      <c r="E645" s="24" t="s">
        <v>8</v>
      </c>
      <c r="F645" s="25"/>
      <c r="G645" s="25" t="s">
        <v>3314</v>
      </c>
      <c r="H645" s="25" t="s">
        <v>3314</v>
      </c>
      <c r="I645" s="25"/>
      <c r="J645" s="10" t="s">
        <v>2984</v>
      </c>
      <c r="K645" s="16"/>
    </row>
    <row r="646" spans="1:11" x14ac:dyDescent="0.25">
      <c r="A646" s="19">
        <v>42780</v>
      </c>
      <c r="B646" s="19" t="s">
        <v>3398</v>
      </c>
      <c r="C646" s="15">
        <v>200</v>
      </c>
      <c r="D646" s="24" t="s">
        <v>7</v>
      </c>
      <c r="E646" s="24" t="s">
        <v>8</v>
      </c>
      <c r="F646" s="25"/>
      <c r="G646" s="25" t="s">
        <v>3314</v>
      </c>
      <c r="H646" s="25" t="s">
        <v>3314</v>
      </c>
      <c r="I646" s="25"/>
      <c r="J646" s="10" t="s">
        <v>2984</v>
      </c>
      <c r="K646" s="16"/>
    </row>
    <row r="647" spans="1:11" x14ac:dyDescent="0.25">
      <c r="A647" s="19">
        <v>42780</v>
      </c>
      <c r="B647" s="19" t="s">
        <v>3398</v>
      </c>
      <c r="C647" s="15">
        <v>400</v>
      </c>
      <c r="D647" s="24" t="s">
        <v>7</v>
      </c>
      <c r="E647" s="24" t="s">
        <v>8</v>
      </c>
      <c r="F647" s="25"/>
      <c r="G647" s="25" t="s">
        <v>3314</v>
      </c>
      <c r="H647" s="25" t="s">
        <v>3314</v>
      </c>
      <c r="I647" s="25"/>
      <c r="J647" s="10" t="s">
        <v>2984</v>
      </c>
      <c r="K647" s="16"/>
    </row>
    <row r="648" spans="1:11" x14ac:dyDescent="0.25">
      <c r="A648" s="18">
        <v>42781</v>
      </c>
      <c r="B648" s="18" t="s">
        <v>3398</v>
      </c>
      <c r="C648" s="15">
        <v>3200</v>
      </c>
      <c r="D648" s="24" t="s">
        <v>4</v>
      </c>
      <c r="E648" s="24" t="s">
        <v>6</v>
      </c>
      <c r="F648" s="25" t="s">
        <v>6</v>
      </c>
      <c r="G648" s="25" t="s">
        <v>2988</v>
      </c>
      <c r="H648" s="25" t="s">
        <v>3418</v>
      </c>
      <c r="I648" s="25" t="s">
        <v>82</v>
      </c>
      <c r="J648" s="11">
        <v>4436</v>
      </c>
      <c r="K648" s="16">
        <v>89</v>
      </c>
    </row>
    <row r="649" spans="1:11" x14ac:dyDescent="0.25">
      <c r="A649" s="18">
        <v>42781</v>
      </c>
      <c r="B649" s="18" t="s">
        <v>3398</v>
      </c>
      <c r="C649" s="15">
        <v>6700</v>
      </c>
      <c r="D649" s="24" t="s">
        <v>4</v>
      </c>
      <c r="E649" s="24" t="s">
        <v>6</v>
      </c>
      <c r="F649" s="25" t="s">
        <v>6</v>
      </c>
      <c r="G649" s="25" t="s">
        <v>2988</v>
      </c>
      <c r="H649" s="25" t="s">
        <v>3418</v>
      </c>
      <c r="I649" s="25" t="s">
        <v>82</v>
      </c>
      <c r="J649" s="11">
        <v>4437</v>
      </c>
      <c r="K649" s="16">
        <v>89</v>
      </c>
    </row>
    <row r="650" spans="1:11" x14ac:dyDescent="0.25">
      <c r="A650" s="18">
        <v>42781</v>
      </c>
      <c r="B650" s="18" t="s">
        <v>3398</v>
      </c>
      <c r="C650" s="15">
        <v>825</v>
      </c>
      <c r="D650" s="24" t="s">
        <v>4</v>
      </c>
      <c r="E650" s="24" t="s">
        <v>5</v>
      </c>
      <c r="F650" s="25" t="s">
        <v>2217</v>
      </c>
      <c r="G650" s="25" t="s">
        <v>2988</v>
      </c>
      <c r="H650" s="25" t="s">
        <v>3418</v>
      </c>
      <c r="I650" s="25" t="s">
        <v>82</v>
      </c>
      <c r="J650" s="11">
        <v>4438</v>
      </c>
      <c r="K650" s="16">
        <v>89</v>
      </c>
    </row>
    <row r="651" spans="1:11" x14ac:dyDescent="0.25">
      <c r="A651" s="18">
        <v>42781</v>
      </c>
      <c r="B651" s="18" t="s">
        <v>3398</v>
      </c>
      <c r="C651" s="15">
        <v>14437.5</v>
      </c>
      <c r="D651" s="24" t="s">
        <v>4</v>
      </c>
      <c r="E651" s="24" t="s">
        <v>6</v>
      </c>
      <c r="F651" s="25" t="s">
        <v>6</v>
      </c>
      <c r="G651" s="25" t="s">
        <v>2988</v>
      </c>
      <c r="H651" s="25" t="s">
        <v>3418</v>
      </c>
      <c r="I651" s="25" t="s">
        <v>82</v>
      </c>
      <c r="J651" s="11">
        <v>4439</v>
      </c>
      <c r="K651" s="16">
        <v>89</v>
      </c>
    </row>
    <row r="652" spans="1:11" x14ac:dyDescent="0.25">
      <c r="A652" s="18">
        <v>42781</v>
      </c>
      <c r="B652" s="18" t="s">
        <v>3398</v>
      </c>
      <c r="C652" s="15">
        <v>1996.5</v>
      </c>
      <c r="D652" s="24" t="s">
        <v>4</v>
      </c>
      <c r="E652" s="24" t="s">
        <v>6</v>
      </c>
      <c r="F652" s="25" t="s">
        <v>6</v>
      </c>
      <c r="G652" s="25" t="s">
        <v>2988</v>
      </c>
      <c r="H652" s="25" t="s">
        <v>3418</v>
      </c>
      <c r="I652" s="25" t="s">
        <v>82</v>
      </c>
      <c r="J652" s="11">
        <v>4440</v>
      </c>
      <c r="K652" s="16">
        <v>89</v>
      </c>
    </row>
    <row r="653" spans="1:11" x14ac:dyDescent="0.25">
      <c r="A653" s="18">
        <v>42781</v>
      </c>
      <c r="B653" s="18" t="s">
        <v>3398</v>
      </c>
      <c r="C653" s="15">
        <v>66</v>
      </c>
      <c r="D653" s="24" t="s">
        <v>4</v>
      </c>
      <c r="E653" s="24" t="s">
        <v>6</v>
      </c>
      <c r="F653" s="25" t="s">
        <v>6</v>
      </c>
      <c r="G653" s="25" t="s">
        <v>2988</v>
      </c>
      <c r="H653" s="25" t="s">
        <v>3418</v>
      </c>
      <c r="I653" s="25" t="s">
        <v>82</v>
      </c>
      <c r="J653" s="11">
        <v>4441</v>
      </c>
      <c r="K653" s="16">
        <v>89</v>
      </c>
    </row>
    <row r="654" spans="1:11" x14ac:dyDescent="0.25">
      <c r="A654" s="18">
        <v>42781</v>
      </c>
      <c r="B654" s="18" t="s">
        <v>3398</v>
      </c>
      <c r="C654" s="15">
        <v>50</v>
      </c>
      <c r="D654" s="24" t="s">
        <v>4</v>
      </c>
      <c r="E654" s="24" t="s">
        <v>5</v>
      </c>
      <c r="F654" s="25" t="s">
        <v>2217</v>
      </c>
      <c r="G654" s="25" t="s">
        <v>2988</v>
      </c>
      <c r="H654" s="25" t="s">
        <v>3418</v>
      </c>
      <c r="I654" s="25" t="s">
        <v>82</v>
      </c>
      <c r="J654" s="11">
        <v>4442</v>
      </c>
      <c r="K654" s="16">
        <v>89</v>
      </c>
    </row>
    <row r="655" spans="1:11" x14ac:dyDescent="0.25">
      <c r="A655" s="18">
        <v>42781</v>
      </c>
      <c r="B655" s="18" t="s">
        <v>3398</v>
      </c>
      <c r="C655" s="15">
        <v>5000</v>
      </c>
      <c r="D655" s="24" t="s">
        <v>4</v>
      </c>
      <c r="E655" s="24" t="s">
        <v>6</v>
      </c>
      <c r="F655" s="25" t="s">
        <v>6</v>
      </c>
      <c r="G655" s="25" t="s">
        <v>2988</v>
      </c>
      <c r="H655" s="25" t="s">
        <v>3418</v>
      </c>
      <c r="I655" s="25" t="s">
        <v>82</v>
      </c>
      <c r="J655" s="11">
        <v>4591</v>
      </c>
      <c r="K655" s="16">
        <v>92</v>
      </c>
    </row>
    <row r="656" spans="1:11" x14ac:dyDescent="0.25">
      <c r="A656" s="18">
        <v>42781</v>
      </c>
      <c r="B656" s="18" t="s">
        <v>3398</v>
      </c>
      <c r="C656" s="15">
        <v>600</v>
      </c>
      <c r="D656" s="24" t="s">
        <v>4</v>
      </c>
      <c r="E656" s="24" t="s">
        <v>6</v>
      </c>
      <c r="F656" s="25" t="s">
        <v>6</v>
      </c>
      <c r="G656" s="25" t="s">
        <v>2988</v>
      </c>
      <c r="H656" s="25" t="s">
        <v>3418</v>
      </c>
      <c r="I656" s="25" t="s">
        <v>82</v>
      </c>
      <c r="J656" s="11">
        <v>4592</v>
      </c>
      <c r="K656" s="16">
        <v>92</v>
      </c>
    </row>
    <row r="657" spans="1:11" x14ac:dyDescent="0.25">
      <c r="A657" s="18">
        <v>42781</v>
      </c>
      <c r="B657" s="18" t="s">
        <v>3398</v>
      </c>
      <c r="C657" s="15">
        <v>100</v>
      </c>
      <c r="D657" s="24" t="s">
        <v>4</v>
      </c>
      <c r="E657" s="24" t="s">
        <v>5</v>
      </c>
      <c r="F657" s="25" t="s">
        <v>2217</v>
      </c>
      <c r="G657" s="25" t="s">
        <v>2988</v>
      </c>
      <c r="H657" s="25" t="s">
        <v>3418</v>
      </c>
      <c r="I657" s="25" t="s">
        <v>82</v>
      </c>
      <c r="J657" s="11">
        <v>4632</v>
      </c>
      <c r="K657" s="16">
        <v>93</v>
      </c>
    </row>
    <row r="658" spans="1:11" x14ac:dyDescent="0.25">
      <c r="A658" s="18">
        <v>42781</v>
      </c>
      <c r="B658" s="18" t="s">
        <v>3398</v>
      </c>
      <c r="C658" s="15">
        <v>450</v>
      </c>
      <c r="D658" s="24" t="s">
        <v>4</v>
      </c>
      <c r="E658" s="24" t="s">
        <v>5</v>
      </c>
      <c r="F658" s="25" t="s">
        <v>2217</v>
      </c>
      <c r="G658" s="25" t="s">
        <v>2988</v>
      </c>
      <c r="H658" s="25" t="s">
        <v>3418</v>
      </c>
      <c r="I658" s="25" t="s">
        <v>82</v>
      </c>
      <c r="J658" s="11">
        <v>4667</v>
      </c>
      <c r="K658" s="16">
        <v>94</v>
      </c>
    </row>
    <row r="659" spans="1:11" x14ac:dyDescent="0.25">
      <c r="A659" s="18">
        <v>42781</v>
      </c>
      <c r="B659" s="18" t="s">
        <v>3398</v>
      </c>
      <c r="C659" s="15">
        <v>100</v>
      </c>
      <c r="D659" s="24" t="s">
        <v>4</v>
      </c>
      <c r="E659" s="24" t="s">
        <v>6</v>
      </c>
      <c r="F659" s="25" t="s">
        <v>6</v>
      </c>
      <c r="G659" s="25" t="s">
        <v>2988</v>
      </c>
      <c r="H659" s="25" t="s">
        <v>3418</v>
      </c>
      <c r="I659" s="25" t="s">
        <v>82</v>
      </c>
      <c r="J659" s="11">
        <v>4710</v>
      </c>
      <c r="K659" s="16">
        <v>95</v>
      </c>
    </row>
    <row r="660" spans="1:11" x14ac:dyDescent="0.25">
      <c r="A660" s="18">
        <v>42781</v>
      </c>
      <c r="B660" s="18" t="s">
        <v>3398</v>
      </c>
      <c r="C660" s="15">
        <v>300</v>
      </c>
      <c r="D660" s="24" t="s">
        <v>4</v>
      </c>
      <c r="E660" s="24" t="s">
        <v>5</v>
      </c>
      <c r="F660" s="25" t="s">
        <v>2217</v>
      </c>
      <c r="G660" s="25" t="s">
        <v>2988</v>
      </c>
      <c r="H660" s="25" t="s">
        <v>3418</v>
      </c>
      <c r="I660" s="25" t="s">
        <v>82</v>
      </c>
      <c r="J660" s="11">
        <v>4711</v>
      </c>
      <c r="K660" s="16">
        <v>95</v>
      </c>
    </row>
    <row r="661" spans="1:11" x14ac:dyDescent="0.25">
      <c r="A661" s="18">
        <v>42781</v>
      </c>
      <c r="B661" s="18" t="s">
        <v>3398</v>
      </c>
      <c r="C661" s="15">
        <v>500</v>
      </c>
      <c r="D661" s="24" t="s">
        <v>4</v>
      </c>
      <c r="E661" s="24" t="s">
        <v>6</v>
      </c>
      <c r="F661" s="25" t="s">
        <v>6</v>
      </c>
      <c r="G661" s="25" t="s">
        <v>2988</v>
      </c>
      <c r="H661" s="25" t="s">
        <v>3418</v>
      </c>
      <c r="I661" s="25" t="s">
        <v>82</v>
      </c>
      <c r="J661" s="11">
        <v>4777</v>
      </c>
      <c r="K661" s="16">
        <v>96</v>
      </c>
    </row>
    <row r="662" spans="1:11" x14ac:dyDescent="0.25">
      <c r="A662" s="19">
        <v>42781</v>
      </c>
      <c r="B662" s="19" t="s">
        <v>3398</v>
      </c>
      <c r="C662" s="15">
        <v>1600</v>
      </c>
      <c r="D662" s="24" t="s">
        <v>7</v>
      </c>
      <c r="E662" s="24" t="s">
        <v>8</v>
      </c>
      <c r="F662" s="25"/>
      <c r="G662" s="25" t="s">
        <v>3314</v>
      </c>
      <c r="H662" s="25" t="s">
        <v>3314</v>
      </c>
      <c r="I662" s="25"/>
      <c r="J662" s="10" t="s">
        <v>2984</v>
      </c>
      <c r="K662" s="16"/>
    </row>
    <row r="663" spans="1:11" x14ac:dyDescent="0.25">
      <c r="A663" s="18">
        <v>42782</v>
      </c>
      <c r="B663" s="18" t="s">
        <v>3398</v>
      </c>
      <c r="C663" s="15">
        <v>500</v>
      </c>
      <c r="D663" s="24" t="s">
        <v>4</v>
      </c>
      <c r="E663" s="24" t="s">
        <v>5</v>
      </c>
      <c r="F663" s="25" t="s">
        <v>2217</v>
      </c>
      <c r="G663" s="25" t="s">
        <v>2988</v>
      </c>
      <c r="H663" s="25" t="s">
        <v>3418</v>
      </c>
      <c r="I663" s="25" t="s">
        <v>82</v>
      </c>
      <c r="J663" s="11">
        <v>4443</v>
      </c>
      <c r="K663" s="16">
        <v>89</v>
      </c>
    </row>
    <row r="664" spans="1:11" x14ac:dyDescent="0.25">
      <c r="A664" s="18">
        <v>42782</v>
      </c>
      <c r="B664" s="18" t="s">
        <v>3398</v>
      </c>
      <c r="C664" s="15">
        <v>3000</v>
      </c>
      <c r="D664" s="24" t="s">
        <v>4</v>
      </c>
      <c r="E664" s="24" t="s">
        <v>6</v>
      </c>
      <c r="F664" s="25" t="s">
        <v>6</v>
      </c>
      <c r="G664" s="25" t="s">
        <v>2988</v>
      </c>
      <c r="H664" s="25" t="s">
        <v>3418</v>
      </c>
      <c r="I664" s="25" t="s">
        <v>82</v>
      </c>
      <c r="J664" s="11">
        <v>4444</v>
      </c>
      <c r="K664" s="16">
        <v>89</v>
      </c>
    </row>
    <row r="665" spans="1:11" x14ac:dyDescent="0.25">
      <c r="A665" s="18">
        <v>42782</v>
      </c>
      <c r="B665" s="18" t="s">
        <v>3398</v>
      </c>
      <c r="C665" s="15">
        <v>500</v>
      </c>
      <c r="D665" s="24" t="s">
        <v>4</v>
      </c>
      <c r="E665" s="24" t="s">
        <v>6</v>
      </c>
      <c r="F665" s="25" t="s">
        <v>6</v>
      </c>
      <c r="G665" s="25" t="s">
        <v>2988</v>
      </c>
      <c r="H665" s="25" t="s">
        <v>3418</v>
      </c>
      <c r="I665" s="25" t="s">
        <v>82</v>
      </c>
      <c r="J665" s="11">
        <v>4593</v>
      </c>
      <c r="K665" s="16">
        <v>92</v>
      </c>
    </row>
    <row r="666" spans="1:11" x14ac:dyDescent="0.25">
      <c r="A666" s="18">
        <v>42782</v>
      </c>
      <c r="B666" s="18" t="s">
        <v>3398</v>
      </c>
      <c r="C666" s="15">
        <v>1550</v>
      </c>
      <c r="D666" s="24" t="s">
        <v>4</v>
      </c>
      <c r="E666" s="24" t="s">
        <v>6</v>
      </c>
      <c r="F666" s="25" t="s">
        <v>6</v>
      </c>
      <c r="G666" s="25" t="s">
        <v>2988</v>
      </c>
      <c r="H666" s="25" t="s">
        <v>3418</v>
      </c>
      <c r="I666" s="25" t="s">
        <v>82</v>
      </c>
      <c r="J666" s="11">
        <v>4594</v>
      </c>
      <c r="K666" s="16">
        <v>92</v>
      </c>
    </row>
    <row r="667" spans="1:11" x14ac:dyDescent="0.25">
      <c r="A667" s="18">
        <v>42782</v>
      </c>
      <c r="B667" s="18" t="s">
        <v>3398</v>
      </c>
      <c r="C667" s="15">
        <v>100</v>
      </c>
      <c r="D667" s="24" t="s">
        <v>4</v>
      </c>
      <c r="E667" s="24" t="s">
        <v>5</v>
      </c>
      <c r="F667" s="25" t="s">
        <v>2217</v>
      </c>
      <c r="G667" s="25" t="s">
        <v>2988</v>
      </c>
      <c r="H667" s="25" t="s">
        <v>3418</v>
      </c>
      <c r="I667" s="25" t="s">
        <v>82</v>
      </c>
      <c r="J667" s="11">
        <v>4633</v>
      </c>
      <c r="K667" s="16">
        <v>93</v>
      </c>
    </row>
    <row r="668" spans="1:11" x14ac:dyDescent="0.25">
      <c r="A668" s="18">
        <v>42782</v>
      </c>
      <c r="B668" s="18" t="s">
        <v>3398</v>
      </c>
      <c r="C668" s="15">
        <v>17650</v>
      </c>
      <c r="D668" s="24" t="s">
        <v>4</v>
      </c>
      <c r="E668" s="24" t="s">
        <v>6</v>
      </c>
      <c r="F668" s="25" t="s">
        <v>6</v>
      </c>
      <c r="G668" s="25" t="s">
        <v>2988</v>
      </c>
      <c r="H668" s="25" t="s">
        <v>3418</v>
      </c>
      <c r="I668" s="25" t="s">
        <v>82</v>
      </c>
      <c r="J668" s="11">
        <v>4668</v>
      </c>
      <c r="K668" s="16">
        <v>94</v>
      </c>
    </row>
    <row r="669" spans="1:11" x14ac:dyDescent="0.25">
      <c r="A669" s="18">
        <v>42782</v>
      </c>
      <c r="B669" s="18" t="s">
        <v>3398</v>
      </c>
      <c r="C669" s="15">
        <v>500</v>
      </c>
      <c r="D669" s="24" t="s">
        <v>4</v>
      </c>
      <c r="E669" s="24" t="s">
        <v>6</v>
      </c>
      <c r="F669" s="25" t="s">
        <v>6</v>
      </c>
      <c r="G669" s="25" t="s">
        <v>2988</v>
      </c>
      <c r="H669" s="25" t="s">
        <v>3418</v>
      </c>
      <c r="I669" s="25" t="s">
        <v>82</v>
      </c>
      <c r="J669" s="11">
        <v>4669</v>
      </c>
      <c r="K669" s="16">
        <v>94</v>
      </c>
    </row>
    <row r="670" spans="1:11" x14ac:dyDescent="0.25">
      <c r="A670" s="18">
        <v>42782</v>
      </c>
      <c r="B670" s="18" t="s">
        <v>3398</v>
      </c>
      <c r="C670" s="15">
        <v>300</v>
      </c>
      <c r="D670" s="24" t="s">
        <v>4</v>
      </c>
      <c r="E670" s="24" t="s">
        <v>6</v>
      </c>
      <c r="F670" s="25" t="s">
        <v>6</v>
      </c>
      <c r="G670" s="25" t="s">
        <v>2988</v>
      </c>
      <c r="H670" s="25" t="s">
        <v>3418</v>
      </c>
      <c r="I670" s="25" t="s">
        <v>82</v>
      </c>
      <c r="J670" s="11">
        <v>4670</v>
      </c>
      <c r="K670" s="16">
        <v>94</v>
      </c>
    </row>
    <row r="671" spans="1:11" x14ac:dyDescent="0.25">
      <c r="A671" s="18">
        <v>42782</v>
      </c>
      <c r="B671" s="18" t="s">
        <v>3398</v>
      </c>
      <c r="C671" s="15">
        <v>4110</v>
      </c>
      <c r="D671" s="24" t="s">
        <v>4</v>
      </c>
      <c r="E671" s="24" t="s">
        <v>5</v>
      </c>
      <c r="F671" s="25" t="s">
        <v>2217</v>
      </c>
      <c r="G671" s="25" t="s">
        <v>2988</v>
      </c>
      <c r="H671" s="25" t="s">
        <v>3418</v>
      </c>
      <c r="I671" s="25" t="s">
        <v>82</v>
      </c>
      <c r="J671" s="11">
        <v>4712</v>
      </c>
      <c r="K671" s="16">
        <v>95</v>
      </c>
    </row>
    <row r="672" spans="1:11" x14ac:dyDescent="0.25">
      <c r="A672" s="18">
        <v>42782</v>
      </c>
      <c r="B672" s="18" t="s">
        <v>3398</v>
      </c>
      <c r="C672" s="15">
        <v>5000</v>
      </c>
      <c r="D672" s="24" t="s">
        <v>4</v>
      </c>
      <c r="E672" s="24" t="s">
        <v>6</v>
      </c>
      <c r="F672" s="25" t="s">
        <v>6</v>
      </c>
      <c r="G672" s="25" t="s">
        <v>2988</v>
      </c>
      <c r="H672" s="25" t="s">
        <v>3418</v>
      </c>
      <c r="I672" s="25" t="s">
        <v>82</v>
      </c>
      <c r="J672" s="11">
        <v>4713</v>
      </c>
      <c r="K672" s="16">
        <v>95</v>
      </c>
    </row>
    <row r="673" spans="1:11" x14ac:dyDescent="0.25">
      <c r="A673" s="18">
        <v>42782</v>
      </c>
      <c r="B673" s="18" t="s">
        <v>3398</v>
      </c>
      <c r="C673" s="15">
        <v>250</v>
      </c>
      <c r="D673" s="24" t="s">
        <v>4</v>
      </c>
      <c r="E673" s="24" t="s">
        <v>6</v>
      </c>
      <c r="F673" s="25" t="s">
        <v>6</v>
      </c>
      <c r="G673" s="25" t="s">
        <v>2988</v>
      </c>
      <c r="H673" s="25" t="s">
        <v>3418</v>
      </c>
      <c r="I673" s="25" t="s">
        <v>82</v>
      </c>
      <c r="J673" s="11">
        <v>4778</v>
      </c>
      <c r="K673" s="16">
        <v>96</v>
      </c>
    </row>
    <row r="674" spans="1:11" x14ac:dyDescent="0.25">
      <c r="A674" s="19">
        <v>42782</v>
      </c>
      <c r="B674" s="19" t="s">
        <v>3398</v>
      </c>
      <c r="C674" s="15">
        <v>1200</v>
      </c>
      <c r="D674" s="24" t="s">
        <v>7</v>
      </c>
      <c r="E674" s="24" t="s">
        <v>8</v>
      </c>
      <c r="F674" s="25"/>
      <c r="G674" s="25" t="s">
        <v>3314</v>
      </c>
      <c r="H674" s="25" t="s">
        <v>3314</v>
      </c>
      <c r="I674" s="25"/>
      <c r="J674" s="10" t="s">
        <v>2984</v>
      </c>
      <c r="K674" s="16"/>
    </row>
    <row r="675" spans="1:11" x14ac:dyDescent="0.25">
      <c r="A675" s="19">
        <v>42782</v>
      </c>
      <c r="B675" s="19" t="s">
        <v>3398</v>
      </c>
      <c r="C675" s="15">
        <v>400</v>
      </c>
      <c r="D675" s="24" t="s">
        <v>7</v>
      </c>
      <c r="E675" s="24" t="s">
        <v>8</v>
      </c>
      <c r="F675" s="25"/>
      <c r="G675" s="25" t="s">
        <v>3314</v>
      </c>
      <c r="H675" s="25" t="s">
        <v>3314</v>
      </c>
      <c r="I675" s="25"/>
      <c r="J675" s="10" t="s">
        <v>2984</v>
      </c>
      <c r="K675" s="16"/>
    </row>
    <row r="676" spans="1:11" x14ac:dyDescent="0.25">
      <c r="A676" s="19">
        <v>42782</v>
      </c>
      <c r="B676" s="19" t="s">
        <v>3398</v>
      </c>
      <c r="C676" s="15">
        <v>2435</v>
      </c>
      <c r="D676" s="24" t="s">
        <v>7</v>
      </c>
      <c r="E676" s="24" t="s">
        <v>8</v>
      </c>
      <c r="F676" s="25"/>
      <c r="G676" s="25" t="s">
        <v>3314</v>
      </c>
      <c r="H676" s="25" t="s">
        <v>3314</v>
      </c>
      <c r="I676" s="25"/>
      <c r="J676" s="10" t="s">
        <v>2984</v>
      </c>
      <c r="K676" s="16"/>
    </row>
    <row r="677" spans="1:11" x14ac:dyDescent="0.25">
      <c r="A677" s="19">
        <v>42782</v>
      </c>
      <c r="B677" s="19" t="s">
        <v>3398</v>
      </c>
      <c r="C677" s="15">
        <v>500</v>
      </c>
      <c r="D677" s="24" t="s">
        <v>7</v>
      </c>
      <c r="E677" s="24" t="s">
        <v>8</v>
      </c>
      <c r="F677" s="25"/>
      <c r="G677" s="25" t="s">
        <v>3314</v>
      </c>
      <c r="H677" s="25" t="s">
        <v>3314</v>
      </c>
      <c r="I677" s="25"/>
      <c r="J677" s="10" t="s">
        <v>2984</v>
      </c>
      <c r="K677" s="16"/>
    </row>
    <row r="678" spans="1:11" x14ac:dyDescent="0.25">
      <c r="A678" s="18">
        <v>42783</v>
      </c>
      <c r="B678" s="18" t="s">
        <v>3398</v>
      </c>
      <c r="C678" s="15">
        <v>240</v>
      </c>
      <c r="D678" s="24" t="s">
        <v>4</v>
      </c>
      <c r="E678" s="24" t="s">
        <v>6</v>
      </c>
      <c r="F678" s="25" t="s">
        <v>6</v>
      </c>
      <c r="G678" s="25" t="s">
        <v>2988</v>
      </c>
      <c r="H678" s="25" t="s">
        <v>3418</v>
      </c>
      <c r="I678" s="25" t="s">
        <v>82</v>
      </c>
      <c r="J678" s="11">
        <v>4445</v>
      </c>
      <c r="K678" s="16">
        <v>89</v>
      </c>
    </row>
    <row r="679" spans="1:11" x14ac:dyDescent="0.25">
      <c r="A679" s="18">
        <v>42783</v>
      </c>
      <c r="B679" s="18" t="s">
        <v>3398</v>
      </c>
      <c r="C679" s="15">
        <v>1000</v>
      </c>
      <c r="D679" s="24" t="s">
        <v>4</v>
      </c>
      <c r="E679" s="24" t="s">
        <v>6</v>
      </c>
      <c r="F679" s="25" t="s">
        <v>6</v>
      </c>
      <c r="G679" s="25" t="s">
        <v>2988</v>
      </c>
      <c r="H679" s="25" t="s">
        <v>3418</v>
      </c>
      <c r="I679" s="25" t="s">
        <v>82</v>
      </c>
      <c r="J679" s="11">
        <v>4446</v>
      </c>
      <c r="K679" s="16">
        <v>89</v>
      </c>
    </row>
    <row r="680" spans="1:11" x14ac:dyDescent="0.25">
      <c r="A680" s="18">
        <v>42783</v>
      </c>
      <c r="B680" s="18" t="s">
        <v>3398</v>
      </c>
      <c r="C680" s="15">
        <v>100</v>
      </c>
      <c r="D680" s="24" t="s">
        <v>4</v>
      </c>
      <c r="E680" s="24" t="s">
        <v>6</v>
      </c>
      <c r="F680" s="25" t="s">
        <v>6</v>
      </c>
      <c r="G680" s="25" t="s">
        <v>2988</v>
      </c>
      <c r="H680" s="25" t="s">
        <v>3418</v>
      </c>
      <c r="I680" s="25" t="s">
        <v>82</v>
      </c>
      <c r="J680" s="11">
        <v>4447</v>
      </c>
      <c r="K680" s="16">
        <v>89</v>
      </c>
    </row>
    <row r="681" spans="1:11" x14ac:dyDescent="0.25">
      <c r="A681" s="18">
        <v>42783</v>
      </c>
      <c r="B681" s="18" t="s">
        <v>3398</v>
      </c>
      <c r="C681" s="15">
        <v>100</v>
      </c>
      <c r="D681" s="24" t="s">
        <v>4</v>
      </c>
      <c r="E681" s="24" t="s">
        <v>5</v>
      </c>
      <c r="F681" s="25" t="s">
        <v>2217</v>
      </c>
      <c r="G681" s="25" t="s">
        <v>2988</v>
      </c>
      <c r="H681" s="25" t="s">
        <v>3418</v>
      </c>
      <c r="I681" s="25" t="s">
        <v>82</v>
      </c>
      <c r="J681" s="11">
        <v>4448</v>
      </c>
      <c r="K681" s="16">
        <v>89</v>
      </c>
    </row>
    <row r="682" spans="1:11" x14ac:dyDescent="0.25">
      <c r="A682" s="18">
        <v>42784</v>
      </c>
      <c r="B682" s="18" t="s">
        <v>3398</v>
      </c>
      <c r="C682" s="15">
        <v>250</v>
      </c>
      <c r="D682" s="24" t="s">
        <v>4</v>
      </c>
      <c r="E682" s="24" t="s">
        <v>5</v>
      </c>
      <c r="F682" s="25" t="s">
        <v>2217</v>
      </c>
      <c r="G682" s="25" t="s">
        <v>2988</v>
      </c>
      <c r="H682" s="25" t="s">
        <v>3418</v>
      </c>
      <c r="I682" s="25" t="s">
        <v>82</v>
      </c>
      <c r="J682" s="11">
        <v>4595</v>
      </c>
      <c r="K682" s="16">
        <v>92</v>
      </c>
    </row>
    <row r="683" spans="1:11" x14ac:dyDescent="0.25">
      <c r="A683" s="18">
        <v>42784</v>
      </c>
      <c r="B683" s="18" t="s">
        <v>3398</v>
      </c>
      <c r="C683" s="15">
        <v>80</v>
      </c>
      <c r="D683" s="24" t="s">
        <v>4</v>
      </c>
      <c r="E683" s="24" t="s">
        <v>6</v>
      </c>
      <c r="F683" s="25" t="s">
        <v>6</v>
      </c>
      <c r="G683" s="25" t="s">
        <v>2988</v>
      </c>
      <c r="H683" s="25" t="s">
        <v>3418</v>
      </c>
      <c r="I683" s="25" t="s">
        <v>82</v>
      </c>
      <c r="J683" s="11">
        <v>4634</v>
      </c>
      <c r="K683" s="16">
        <v>93</v>
      </c>
    </row>
    <row r="684" spans="1:11" x14ac:dyDescent="0.25">
      <c r="A684" s="18">
        <v>42784</v>
      </c>
      <c r="B684" s="18" t="s">
        <v>3398</v>
      </c>
      <c r="C684" s="15">
        <v>2500</v>
      </c>
      <c r="D684" s="24" t="s">
        <v>4</v>
      </c>
      <c r="E684" s="24" t="s">
        <v>6</v>
      </c>
      <c r="F684" s="25" t="s">
        <v>6</v>
      </c>
      <c r="G684" s="25" t="s">
        <v>2988</v>
      </c>
      <c r="H684" s="25" t="s">
        <v>3418</v>
      </c>
      <c r="I684" s="25" t="s">
        <v>82</v>
      </c>
      <c r="J684" s="11">
        <v>4635</v>
      </c>
      <c r="K684" s="16">
        <v>93</v>
      </c>
    </row>
    <row r="685" spans="1:11" x14ac:dyDescent="0.25">
      <c r="A685" s="18">
        <v>42784</v>
      </c>
      <c r="B685" s="18" t="s">
        <v>3398</v>
      </c>
      <c r="C685" s="15">
        <v>20</v>
      </c>
      <c r="D685" s="24" t="s">
        <v>4</v>
      </c>
      <c r="E685" s="24" t="s">
        <v>5</v>
      </c>
      <c r="F685" s="25" t="s">
        <v>2217</v>
      </c>
      <c r="G685" s="25" t="s">
        <v>2988</v>
      </c>
      <c r="H685" s="25" t="s">
        <v>3418</v>
      </c>
      <c r="I685" s="25" t="s">
        <v>82</v>
      </c>
      <c r="J685" s="11">
        <v>4636</v>
      </c>
      <c r="K685" s="16">
        <v>93</v>
      </c>
    </row>
    <row r="686" spans="1:11" x14ac:dyDescent="0.25">
      <c r="A686" s="18">
        <v>42784</v>
      </c>
      <c r="B686" s="18" t="s">
        <v>3398</v>
      </c>
      <c r="C686" s="15">
        <v>1400</v>
      </c>
      <c r="D686" s="24" t="s">
        <v>4</v>
      </c>
      <c r="E686" s="24" t="s">
        <v>6</v>
      </c>
      <c r="F686" s="25" t="s">
        <v>6</v>
      </c>
      <c r="G686" s="25" t="s">
        <v>2988</v>
      </c>
      <c r="H686" s="25" t="s">
        <v>3418</v>
      </c>
      <c r="I686" s="25" t="s">
        <v>82</v>
      </c>
      <c r="J686" s="11">
        <v>4637</v>
      </c>
      <c r="K686" s="16">
        <v>93</v>
      </c>
    </row>
    <row r="687" spans="1:11" x14ac:dyDescent="0.25">
      <c r="A687" s="18">
        <v>42784</v>
      </c>
      <c r="B687" s="18" t="s">
        <v>3398</v>
      </c>
      <c r="C687" s="15">
        <v>1600</v>
      </c>
      <c r="D687" s="24" t="s">
        <v>4</v>
      </c>
      <c r="E687" s="24" t="s">
        <v>6</v>
      </c>
      <c r="F687" s="25" t="s">
        <v>6</v>
      </c>
      <c r="G687" s="25" t="s">
        <v>2988</v>
      </c>
      <c r="H687" s="25" t="s">
        <v>3418</v>
      </c>
      <c r="I687" s="25" t="s">
        <v>82</v>
      </c>
      <c r="J687" s="11">
        <v>4638</v>
      </c>
      <c r="K687" s="16">
        <v>93</v>
      </c>
    </row>
    <row r="688" spans="1:11" x14ac:dyDescent="0.25">
      <c r="A688" s="18">
        <v>42784</v>
      </c>
      <c r="B688" s="18" t="s">
        <v>3398</v>
      </c>
      <c r="C688" s="15">
        <v>2500</v>
      </c>
      <c r="D688" s="24" t="s">
        <v>4</v>
      </c>
      <c r="E688" s="24" t="s">
        <v>5</v>
      </c>
      <c r="F688" s="25" t="s">
        <v>2217</v>
      </c>
      <c r="G688" s="25" t="s">
        <v>2988</v>
      </c>
      <c r="H688" s="25" t="s">
        <v>3418</v>
      </c>
      <c r="I688" s="25" t="s">
        <v>82</v>
      </c>
      <c r="J688" s="11">
        <v>4639</v>
      </c>
      <c r="K688" s="16">
        <v>93</v>
      </c>
    </row>
    <row r="689" spans="1:11" x14ac:dyDescent="0.25">
      <c r="A689" s="18">
        <v>42784</v>
      </c>
      <c r="B689" s="18" t="s">
        <v>3398</v>
      </c>
      <c r="C689" s="15">
        <v>1500</v>
      </c>
      <c r="D689" s="24" t="s">
        <v>4</v>
      </c>
      <c r="E689" s="24" t="s">
        <v>6</v>
      </c>
      <c r="F689" s="25" t="s">
        <v>6</v>
      </c>
      <c r="G689" s="25" t="s">
        <v>2988</v>
      </c>
      <c r="H689" s="25" t="s">
        <v>3418</v>
      </c>
      <c r="I689" s="25" t="s">
        <v>82</v>
      </c>
      <c r="J689" s="11">
        <v>4640</v>
      </c>
      <c r="K689" s="16">
        <v>93</v>
      </c>
    </row>
    <row r="690" spans="1:11" x14ac:dyDescent="0.25">
      <c r="A690" s="18">
        <v>42784</v>
      </c>
      <c r="B690" s="18" t="s">
        <v>3398</v>
      </c>
      <c r="C690" s="15">
        <v>1000</v>
      </c>
      <c r="D690" s="24" t="s">
        <v>4</v>
      </c>
      <c r="E690" s="24" t="s">
        <v>6</v>
      </c>
      <c r="F690" s="25" t="s">
        <v>6</v>
      </c>
      <c r="G690" s="25" t="s">
        <v>2988</v>
      </c>
      <c r="H690" s="25" t="s">
        <v>3418</v>
      </c>
      <c r="I690" s="25" t="s">
        <v>82</v>
      </c>
      <c r="J690" s="11">
        <v>4641</v>
      </c>
      <c r="K690" s="16">
        <v>93</v>
      </c>
    </row>
    <row r="691" spans="1:11" x14ac:dyDescent="0.25">
      <c r="A691" s="18">
        <v>42784</v>
      </c>
      <c r="B691" s="18" t="s">
        <v>3398</v>
      </c>
      <c r="C691" s="15">
        <v>1600</v>
      </c>
      <c r="D691" s="24" t="s">
        <v>4</v>
      </c>
      <c r="E691" s="24" t="s">
        <v>6</v>
      </c>
      <c r="F691" s="25" t="s">
        <v>6</v>
      </c>
      <c r="G691" s="25" t="s">
        <v>2988</v>
      </c>
      <c r="H691" s="25" t="s">
        <v>3418</v>
      </c>
      <c r="I691" s="25" t="s">
        <v>82</v>
      </c>
      <c r="J691" s="11">
        <v>4642</v>
      </c>
      <c r="K691" s="16">
        <v>93</v>
      </c>
    </row>
    <row r="692" spans="1:11" x14ac:dyDescent="0.25">
      <c r="A692" s="19">
        <v>42784</v>
      </c>
      <c r="B692" s="19" t="s">
        <v>3398</v>
      </c>
      <c r="C692" s="15">
        <v>2200</v>
      </c>
      <c r="D692" s="24" t="s">
        <v>4</v>
      </c>
      <c r="E692" s="24" t="s">
        <v>6</v>
      </c>
      <c r="F692" s="25" t="s">
        <v>6</v>
      </c>
      <c r="G692" s="25" t="s">
        <v>2988</v>
      </c>
      <c r="H692" s="25" t="s">
        <v>3418</v>
      </c>
      <c r="I692" s="25" t="s">
        <v>82</v>
      </c>
      <c r="J692" s="11">
        <v>4951</v>
      </c>
      <c r="K692" s="16">
        <v>100</v>
      </c>
    </row>
    <row r="693" spans="1:11" x14ac:dyDescent="0.25">
      <c r="A693" s="19">
        <v>42784</v>
      </c>
      <c r="B693" s="19" t="s">
        <v>3398</v>
      </c>
      <c r="C693" s="15">
        <v>300</v>
      </c>
      <c r="D693" s="24" t="s">
        <v>4</v>
      </c>
      <c r="E693" s="24" t="s">
        <v>6</v>
      </c>
      <c r="F693" s="25" t="s">
        <v>6</v>
      </c>
      <c r="G693" s="25" t="s">
        <v>2988</v>
      </c>
      <c r="H693" s="25" t="s">
        <v>3418</v>
      </c>
      <c r="I693" s="25" t="s">
        <v>82</v>
      </c>
      <c r="J693" s="11">
        <v>4952</v>
      </c>
      <c r="K693" s="16">
        <v>100</v>
      </c>
    </row>
    <row r="694" spans="1:11" x14ac:dyDescent="0.25">
      <c r="A694" s="19">
        <v>42784</v>
      </c>
      <c r="B694" s="19" t="s">
        <v>3398</v>
      </c>
      <c r="C694" s="15">
        <v>1700</v>
      </c>
      <c r="D694" s="24" t="s">
        <v>4</v>
      </c>
      <c r="E694" s="24" t="s">
        <v>6</v>
      </c>
      <c r="F694" s="25" t="s">
        <v>6</v>
      </c>
      <c r="G694" s="25" t="s">
        <v>2988</v>
      </c>
      <c r="H694" s="25" t="s">
        <v>3418</v>
      </c>
      <c r="I694" s="25" t="s">
        <v>82</v>
      </c>
      <c r="J694" s="11">
        <v>4953</v>
      </c>
      <c r="K694" s="16">
        <v>100</v>
      </c>
    </row>
    <row r="695" spans="1:11" x14ac:dyDescent="0.25">
      <c r="A695" s="18">
        <v>42785</v>
      </c>
      <c r="B695" s="18" t="s">
        <v>3398</v>
      </c>
      <c r="C695" s="15">
        <v>100</v>
      </c>
      <c r="D695" s="24" t="s">
        <v>4</v>
      </c>
      <c r="E695" s="24" t="s">
        <v>5</v>
      </c>
      <c r="F695" s="25" t="s">
        <v>2217</v>
      </c>
      <c r="G695" s="25" t="s">
        <v>2988</v>
      </c>
      <c r="H695" s="25" t="s">
        <v>3418</v>
      </c>
      <c r="I695" s="25" t="s">
        <v>82</v>
      </c>
      <c r="J695" s="11">
        <v>4449</v>
      </c>
      <c r="K695" s="16">
        <v>89</v>
      </c>
    </row>
    <row r="696" spans="1:11" x14ac:dyDescent="0.25">
      <c r="A696" s="18">
        <v>42785</v>
      </c>
      <c r="B696" s="18" t="s">
        <v>3398</v>
      </c>
      <c r="C696" s="15">
        <v>100</v>
      </c>
      <c r="D696" s="24" t="s">
        <v>4</v>
      </c>
      <c r="E696" s="24" t="s">
        <v>6</v>
      </c>
      <c r="F696" s="25" t="s">
        <v>6</v>
      </c>
      <c r="G696" s="25" t="s">
        <v>2988</v>
      </c>
      <c r="H696" s="25" t="s">
        <v>3418</v>
      </c>
      <c r="I696" s="25" t="s">
        <v>82</v>
      </c>
      <c r="J696" s="11">
        <v>4596</v>
      </c>
      <c r="K696" s="16">
        <v>92</v>
      </c>
    </row>
    <row r="697" spans="1:11" x14ac:dyDescent="0.25">
      <c r="A697" s="18">
        <v>42785</v>
      </c>
      <c r="B697" s="18" t="s">
        <v>3398</v>
      </c>
      <c r="C697" s="15">
        <v>100</v>
      </c>
      <c r="D697" s="24" t="s">
        <v>4</v>
      </c>
      <c r="E697" s="24" t="s">
        <v>6</v>
      </c>
      <c r="F697" s="25" t="s">
        <v>6</v>
      </c>
      <c r="G697" s="25" t="s">
        <v>2988</v>
      </c>
      <c r="H697" s="25" t="s">
        <v>3418</v>
      </c>
      <c r="I697" s="25" t="s">
        <v>82</v>
      </c>
      <c r="J697" s="11">
        <v>4597</v>
      </c>
      <c r="K697" s="16">
        <v>92</v>
      </c>
    </row>
    <row r="698" spans="1:11" x14ac:dyDescent="0.25">
      <c r="A698" s="18">
        <v>42785</v>
      </c>
      <c r="B698" s="18" t="s">
        <v>3398</v>
      </c>
      <c r="C698" s="15">
        <v>500</v>
      </c>
      <c r="D698" s="24" t="s">
        <v>4</v>
      </c>
      <c r="E698" s="24" t="s">
        <v>6</v>
      </c>
      <c r="F698" s="25" t="s">
        <v>6</v>
      </c>
      <c r="G698" s="25" t="s">
        <v>2988</v>
      </c>
      <c r="H698" s="25" t="s">
        <v>3418</v>
      </c>
      <c r="I698" s="25" t="s">
        <v>82</v>
      </c>
      <c r="J698" s="11">
        <v>4643</v>
      </c>
      <c r="K698" s="16">
        <v>93</v>
      </c>
    </row>
    <row r="699" spans="1:11" x14ac:dyDescent="0.25">
      <c r="A699" s="18">
        <v>42785</v>
      </c>
      <c r="B699" s="18" t="s">
        <v>3398</v>
      </c>
      <c r="C699" s="15">
        <v>300</v>
      </c>
      <c r="D699" s="24" t="s">
        <v>4</v>
      </c>
      <c r="E699" s="24" t="s">
        <v>6</v>
      </c>
      <c r="F699" s="25" t="s">
        <v>6</v>
      </c>
      <c r="G699" s="25" t="s">
        <v>2988</v>
      </c>
      <c r="H699" s="25" t="s">
        <v>3418</v>
      </c>
      <c r="I699" s="25" t="s">
        <v>82</v>
      </c>
      <c r="J699" s="11">
        <v>4644</v>
      </c>
      <c r="K699" s="16">
        <v>93</v>
      </c>
    </row>
    <row r="700" spans="1:11" x14ac:dyDescent="0.25">
      <c r="A700" s="18">
        <v>42785</v>
      </c>
      <c r="B700" s="18" t="s">
        <v>3398</v>
      </c>
      <c r="C700" s="15">
        <v>1200</v>
      </c>
      <c r="D700" s="24" t="s">
        <v>4</v>
      </c>
      <c r="E700" s="24" t="s">
        <v>6</v>
      </c>
      <c r="F700" s="25" t="s">
        <v>6</v>
      </c>
      <c r="G700" s="25" t="s">
        <v>2988</v>
      </c>
      <c r="H700" s="25" t="s">
        <v>3418</v>
      </c>
      <c r="I700" s="25" t="s">
        <v>82</v>
      </c>
      <c r="J700" s="11">
        <v>4645</v>
      </c>
      <c r="K700" s="16">
        <v>93</v>
      </c>
    </row>
    <row r="701" spans="1:11" x14ac:dyDescent="0.25">
      <c r="A701" s="18">
        <v>42785</v>
      </c>
      <c r="B701" s="18" t="s">
        <v>3398</v>
      </c>
      <c r="C701" s="15">
        <v>150</v>
      </c>
      <c r="D701" s="24" t="s">
        <v>4</v>
      </c>
      <c r="E701" s="24" t="s">
        <v>6</v>
      </c>
      <c r="F701" s="25" t="s">
        <v>6</v>
      </c>
      <c r="G701" s="25" t="s">
        <v>2988</v>
      </c>
      <c r="H701" s="25" t="s">
        <v>3418</v>
      </c>
      <c r="I701" s="25" t="s">
        <v>82</v>
      </c>
      <c r="J701" s="11">
        <v>4646</v>
      </c>
      <c r="K701" s="16">
        <v>93</v>
      </c>
    </row>
    <row r="702" spans="1:11" x14ac:dyDescent="0.25">
      <c r="A702" s="18">
        <v>42785</v>
      </c>
      <c r="B702" s="18" t="s">
        <v>3398</v>
      </c>
      <c r="C702" s="15">
        <v>1000</v>
      </c>
      <c r="D702" s="24" t="s">
        <v>4</v>
      </c>
      <c r="E702" s="24" t="s">
        <v>5</v>
      </c>
      <c r="F702" s="25" t="s">
        <v>2217</v>
      </c>
      <c r="G702" s="25" t="s">
        <v>2988</v>
      </c>
      <c r="H702" s="25" t="s">
        <v>3418</v>
      </c>
      <c r="I702" s="25" t="s">
        <v>82</v>
      </c>
      <c r="J702" s="11">
        <v>4648</v>
      </c>
      <c r="K702" s="16">
        <v>93</v>
      </c>
    </row>
    <row r="703" spans="1:11" x14ac:dyDescent="0.25">
      <c r="A703" s="18">
        <v>42785</v>
      </c>
      <c r="B703" s="18" t="s">
        <v>3398</v>
      </c>
      <c r="C703" s="15">
        <v>15000</v>
      </c>
      <c r="D703" s="24" t="s">
        <v>4</v>
      </c>
      <c r="E703" s="24" t="s">
        <v>6</v>
      </c>
      <c r="F703" s="25" t="s">
        <v>6</v>
      </c>
      <c r="G703" s="25" t="s">
        <v>2988</v>
      </c>
      <c r="H703" s="25" t="s">
        <v>3418</v>
      </c>
      <c r="I703" s="25" t="s">
        <v>82</v>
      </c>
      <c r="J703" s="11">
        <v>4671</v>
      </c>
      <c r="K703" s="16">
        <v>94</v>
      </c>
    </row>
    <row r="704" spans="1:11" x14ac:dyDescent="0.25">
      <c r="A704" s="18">
        <v>42785</v>
      </c>
      <c r="B704" s="18" t="s">
        <v>3398</v>
      </c>
      <c r="C704" s="15">
        <v>10000</v>
      </c>
      <c r="D704" s="24" t="s">
        <v>4</v>
      </c>
      <c r="E704" s="24" t="s">
        <v>6</v>
      </c>
      <c r="F704" s="25" t="s">
        <v>6</v>
      </c>
      <c r="G704" s="25" t="s">
        <v>2988</v>
      </c>
      <c r="H704" s="25" t="s">
        <v>3418</v>
      </c>
      <c r="I704" s="25" t="s">
        <v>82</v>
      </c>
      <c r="J704" s="11">
        <v>4779</v>
      </c>
      <c r="K704" s="16">
        <v>96</v>
      </c>
    </row>
    <row r="705" spans="1:11" x14ac:dyDescent="0.25">
      <c r="A705" s="18">
        <v>42785</v>
      </c>
      <c r="B705" s="18" t="s">
        <v>3398</v>
      </c>
      <c r="C705" s="15">
        <v>1200</v>
      </c>
      <c r="D705" s="24" t="s">
        <v>4</v>
      </c>
      <c r="E705" s="24" t="s">
        <v>5</v>
      </c>
      <c r="F705" s="25" t="s">
        <v>2217</v>
      </c>
      <c r="G705" s="25" t="s">
        <v>2988</v>
      </c>
      <c r="H705" s="25" t="s">
        <v>3418</v>
      </c>
      <c r="I705" s="25" t="s">
        <v>82</v>
      </c>
      <c r="J705" s="11">
        <v>4780</v>
      </c>
      <c r="K705" s="16">
        <v>96</v>
      </c>
    </row>
    <row r="706" spans="1:11" x14ac:dyDescent="0.25">
      <c r="A706" s="18">
        <v>42785</v>
      </c>
      <c r="B706" s="18" t="s">
        <v>3398</v>
      </c>
      <c r="C706" s="15">
        <v>300</v>
      </c>
      <c r="D706" s="24" t="s">
        <v>4</v>
      </c>
      <c r="E706" s="24" t="s">
        <v>5</v>
      </c>
      <c r="F706" s="25" t="s">
        <v>2217</v>
      </c>
      <c r="G706" s="25" t="s">
        <v>2988</v>
      </c>
      <c r="H706" s="25" t="s">
        <v>3418</v>
      </c>
      <c r="I706" s="25" t="s">
        <v>82</v>
      </c>
      <c r="J706" s="11">
        <v>4781</v>
      </c>
      <c r="K706" s="16">
        <v>96</v>
      </c>
    </row>
    <row r="707" spans="1:11" x14ac:dyDescent="0.25">
      <c r="A707" s="18">
        <v>42785</v>
      </c>
      <c r="B707" s="18" t="s">
        <v>3398</v>
      </c>
      <c r="C707" s="15">
        <v>500</v>
      </c>
      <c r="D707" s="24" t="s">
        <v>4</v>
      </c>
      <c r="E707" s="24" t="s">
        <v>6</v>
      </c>
      <c r="F707" s="25" t="s">
        <v>6</v>
      </c>
      <c r="G707" s="25" t="s">
        <v>2988</v>
      </c>
      <c r="H707" s="25" t="s">
        <v>3418</v>
      </c>
      <c r="I707" s="25" t="s">
        <v>82</v>
      </c>
      <c r="J707" s="11">
        <v>4782</v>
      </c>
      <c r="K707" s="16">
        <v>96</v>
      </c>
    </row>
    <row r="708" spans="1:11" x14ac:dyDescent="0.25">
      <c r="A708" s="19">
        <v>42785</v>
      </c>
      <c r="B708" s="19" t="s">
        <v>3398</v>
      </c>
      <c r="C708" s="15">
        <v>500</v>
      </c>
      <c r="D708" s="24" t="s">
        <v>4</v>
      </c>
      <c r="E708" s="24" t="s">
        <v>5</v>
      </c>
      <c r="F708" s="25" t="s">
        <v>2217</v>
      </c>
      <c r="G708" s="25" t="s">
        <v>2988</v>
      </c>
      <c r="H708" s="25" t="s">
        <v>3418</v>
      </c>
      <c r="I708" s="25" t="s">
        <v>82</v>
      </c>
      <c r="J708" s="11">
        <v>4909</v>
      </c>
      <c r="K708" s="16">
        <v>99</v>
      </c>
    </row>
    <row r="709" spans="1:11" x14ac:dyDescent="0.25">
      <c r="A709" s="19">
        <v>42785</v>
      </c>
      <c r="B709" s="19" t="s">
        <v>3398</v>
      </c>
      <c r="C709" s="15">
        <v>200</v>
      </c>
      <c r="D709" s="24" t="s">
        <v>4</v>
      </c>
      <c r="E709" s="24" t="s">
        <v>5</v>
      </c>
      <c r="F709" s="25" t="s">
        <v>2217</v>
      </c>
      <c r="G709" s="25" t="s">
        <v>2988</v>
      </c>
      <c r="H709" s="25" t="s">
        <v>3418</v>
      </c>
      <c r="I709" s="25" t="s">
        <v>82</v>
      </c>
      <c r="J709" s="11">
        <v>4910</v>
      </c>
      <c r="K709" s="16">
        <v>99</v>
      </c>
    </row>
    <row r="710" spans="1:11" x14ac:dyDescent="0.25">
      <c r="A710" s="19">
        <v>42785</v>
      </c>
      <c r="B710" s="19" t="s">
        <v>3398</v>
      </c>
      <c r="C710" s="15">
        <v>400</v>
      </c>
      <c r="D710" s="24" t="s">
        <v>4</v>
      </c>
      <c r="E710" s="24" t="s">
        <v>5</v>
      </c>
      <c r="F710" s="25" t="s">
        <v>2217</v>
      </c>
      <c r="G710" s="25" t="s">
        <v>2988</v>
      </c>
      <c r="H710" s="25" t="s">
        <v>3418</v>
      </c>
      <c r="I710" s="25" t="s">
        <v>82</v>
      </c>
      <c r="J710" s="11">
        <v>4911</v>
      </c>
      <c r="K710" s="16">
        <v>99</v>
      </c>
    </row>
    <row r="711" spans="1:11" x14ac:dyDescent="0.25">
      <c r="A711" s="19">
        <v>42785</v>
      </c>
      <c r="B711" s="19" t="s">
        <v>3398</v>
      </c>
      <c r="C711" s="15">
        <v>3000</v>
      </c>
      <c r="D711" s="24" t="s">
        <v>4</v>
      </c>
      <c r="E711" s="24" t="s">
        <v>5</v>
      </c>
      <c r="F711" s="25" t="s">
        <v>2217</v>
      </c>
      <c r="G711" s="25" t="s">
        <v>2988</v>
      </c>
      <c r="H711" s="25" t="s">
        <v>3418</v>
      </c>
      <c r="I711" s="25" t="s">
        <v>82</v>
      </c>
      <c r="J711" s="11">
        <v>4912</v>
      </c>
      <c r="K711" s="16">
        <v>99</v>
      </c>
    </row>
    <row r="712" spans="1:11" x14ac:dyDescent="0.25">
      <c r="A712" s="19">
        <v>42785</v>
      </c>
      <c r="B712" s="19" t="s">
        <v>3398</v>
      </c>
      <c r="C712" s="15">
        <v>2000</v>
      </c>
      <c r="D712" s="24" t="s">
        <v>7</v>
      </c>
      <c r="E712" s="24" t="s">
        <v>8</v>
      </c>
      <c r="F712" s="25"/>
      <c r="G712" s="25" t="s">
        <v>3314</v>
      </c>
      <c r="H712" s="25" t="s">
        <v>3314</v>
      </c>
      <c r="I712" s="25"/>
      <c r="J712" s="10" t="s">
        <v>2984</v>
      </c>
      <c r="K712" s="16"/>
    </row>
    <row r="713" spans="1:11" x14ac:dyDescent="0.25">
      <c r="A713" s="19">
        <v>42785</v>
      </c>
      <c r="B713" s="19" t="s">
        <v>3398</v>
      </c>
      <c r="C713" s="15">
        <v>500</v>
      </c>
      <c r="D713" s="24" t="s">
        <v>7</v>
      </c>
      <c r="E713" s="24" t="s">
        <v>8</v>
      </c>
      <c r="F713" s="25"/>
      <c r="G713" s="25" t="s">
        <v>3314</v>
      </c>
      <c r="H713" s="25" t="s">
        <v>3314</v>
      </c>
      <c r="I713" s="25"/>
      <c r="J713" s="10" t="s">
        <v>2984</v>
      </c>
      <c r="K713" s="16"/>
    </row>
    <row r="714" spans="1:11" x14ac:dyDescent="0.25">
      <c r="A714" s="19">
        <v>42785</v>
      </c>
      <c r="B714" s="19" t="s">
        <v>3398</v>
      </c>
      <c r="C714" s="15">
        <v>400</v>
      </c>
      <c r="D714" s="24" t="s">
        <v>7</v>
      </c>
      <c r="E714" s="24" t="s">
        <v>8</v>
      </c>
      <c r="F714" s="25"/>
      <c r="G714" s="25" t="s">
        <v>3314</v>
      </c>
      <c r="H714" s="25" t="s">
        <v>3314</v>
      </c>
      <c r="I714" s="25"/>
      <c r="J714" s="10" t="s">
        <v>2984</v>
      </c>
      <c r="K714" s="16"/>
    </row>
    <row r="715" spans="1:11" x14ac:dyDescent="0.25">
      <c r="A715" s="18">
        <v>42786</v>
      </c>
      <c r="B715" s="18" t="s">
        <v>3398</v>
      </c>
      <c r="C715" s="15">
        <v>100</v>
      </c>
      <c r="D715" s="24" t="s">
        <v>4</v>
      </c>
      <c r="E715" s="24" t="s">
        <v>5</v>
      </c>
      <c r="F715" s="25" t="s">
        <v>2217</v>
      </c>
      <c r="G715" s="25" t="s">
        <v>2988</v>
      </c>
      <c r="H715" s="25" t="s">
        <v>3418</v>
      </c>
      <c r="I715" s="25" t="s">
        <v>82</v>
      </c>
      <c r="J715" s="11">
        <v>4324</v>
      </c>
      <c r="K715" s="16">
        <v>87</v>
      </c>
    </row>
    <row r="716" spans="1:11" x14ac:dyDescent="0.25">
      <c r="A716" s="18">
        <v>42786</v>
      </c>
      <c r="B716" s="18" t="s">
        <v>3398</v>
      </c>
      <c r="C716" s="15">
        <v>791</v>
      </c>
      <c r="D716" s="24" t="s">
        <v>4</v>
      </c>
      <c r="E716" s="24" t="s">
        <v>5</v>
      </c>
      <c r="F716" s="25" t="s">
        <v>2217</v>
      </c>
      <c r="G716" s="25" t="s">
        <v>2988</v>
      </c>
      <c r="H716" s="25" t="s">
        <v>3418</v>
      </c>
      <c r="I716" s="25" t="s">
        <v>82</v>
      </c>
      <c r="J716" s="11">
        <v>4450</v>
      </c>
      <c r="K716" s="16">
        <v>89</v>
      </c>
    </row>
    <row r="717" spans="1:11" x14ac:dyDescent="0.25">
      <c r="A717" s="18">
        <v>42786</v>
      </c>
      <c r="B717" s="18" t="s">
        <v>3398</v>
      </c>
      <c r="C717" s="15">
        <v>40</v>
      </c>
      <c r="D717" s="24" t="s">
        <v>4</v>
      </c>
      <c r="E717" s="24" t="s">
        <v>6</v>
      </c>
      <c r="F717" s="25" t="s">
        <v>6</v>
      </c>
      <c r="G717" s="25" t="s">
        <v>2988</v>
      </c>
      <c r="H717" s="25" t="s">
        <v>3418</v>
      </c>
      <c r="I717" s="25" t="s">
        <v>82</v>
      </c>
      <c r="J717" s="11">
        <v>4451</v>
      </c>
      <c r="K717" s="16">
        <v>90</v>
      </c>
    </row>
    <row r="718" spans="1:11" x14ac:dyDescent="0.25">
      <c r="A718" s="18">
        <v>42786</v>
      </c>
      <c r="B718" s="18" t="s">
        <v>3398</v>
      </c>
      <c r="C718" s="15">
        <v>50</v>
      </c>
      <c r="D718" s="24" t="s">
        <v>4</v>
      </c>
      <c r="E718" s="24" t="s">
        <v>6</v>
      </c>
      <c r="F718" s="25" t="s">
        <v>6</v>
      </c>
      <c r="G718" s="25" t="s">
        <v>2988</v>
      </c>
      <c r="H718" s="25" t="s">
        <v>3418</v>
      </c>
      <c r="I718" s="25" t="s">
        <v>82</v>
      </c>
      <c r="J718" s="11">
        <v>4452</v>
      </c>
      <c r="K718" s="16">
        <v>90</v>
      </c>
    </row>
    <row r="719" spans="1:11" x14ac:dyDescent="0.25">
      <c r="A719" s="18">
        <v>42786</v>
      </c>
      <c r="B719" s="18" t="s">
        <v>3398</v>
      </c>
      <c r="C719" s="15">
        <v>50</v>
      </c>
      <c r="D719" s="24" t="s">
        <v>4</v>
      </c>
      <c r="E719" s="24" t="s">
        <v>6</v>
      </c>
      <c r="F719" s="25" t="s">
        <v>6</v>
      </c>
      <c r="G719" s="25" t="s">
        <v>2988</v>
      </c>
      <c r="H719" s="25" t="s">
        <v>3418</v>
      </c>
      <c r="I719" s="25" t="s">
        <v>82</v>
      </c>
      <c r="J719" s="11">
        <v>4453</v>
      </c>
      <c r="K719" s="16">
        <v>90</v>
      </c>
    </row>
    <row r="720" spans="1:11" x14ac:dyDescent="0.25">
      <c r="A720" s="18">
        <v>42786</v>
      </c>
      <c r="B720" s="18" t="s">
        <v>3398</v>
      </c>
      <c r="C720" s="15">
        <v>150</v>
      </c>
      <c r="D720" s="24" t="s">
        <v>4</v>
      </c>
      <c r="E720" s="24" t="s">
        <v>6</v>
      </c>
      <c r="F720" s="25" t="s">
        <v>6</v>
      </c>
      <c r="G720" s="25" t="s">
        <v>2988</v>
      </c>
      <c r="H720" s="25" t="s">
        <v>3418</v>
      </c>
      <c r="I720" s="25" t="s">
        <v>82</v>
      </c>
      <c r="J720" s="11">
        <v>4454</v>
      </c>
      <c r="K720" s="16">
        <v>90</v>
      </c>
    </row>
    <row r="721" spans="1:11" x14ac:dyDescent="0.25">
      <c r="A721" s="18">
        <v>42786</v>
      </c>
      <c r="B721" s="18" t="s">
        <v>3398</v>
      </c>
      <c r="C721" s="15">
        <v>100</v>
      </c>
      <c r="D721" s="24" t="s">
        <v>4</v>
      </c>
      <c r="E721" s="24" t="s">
        <v>6</v>
      </c>
      <c r="F721" s="25" t="s">
        <v>6</v>
      </c>
      <c r="G721" s="25" t="s">
        <v>2988</v>
      </c>
      <c r="H721" s="25" t="s">
        <v>3418</v>
      </c>
      <c r="I721" s="25" t="s">
        <v>82</v>
      </c>
      <c r="J721" s="11">
        <v>4455</v>
      </c>
      <c r="K721" s="16">
        <v>90</v>
      </c>
    </row>
    <row r="722" spans="1:11" x14ac:dyDescent="0.25">
      <c r="A722" s="18">
        <v>42786</v>
      </c>
      <c r="B722" s="18" t="s">
        <v>3398</v>
      </c>
      <c r="C722" s="15">
        <v>1000</v>
      </c>
      <c r="D722" s="24" t="s">
        <v>4</v>
      </c>
      <c r="E722" s="24" t="s">
        <v>6</v>
      </c>
      <c r="F722" s="25" t="s">
        <v>6</v>
      </c>
      <c r="G722" s="25" t="s">
        <v>2988</v>
      </c>
      <c r="H722" s="25" t="s">
        <v>3418</v>
      </c>
      <c r="I722" s="25" t="s">
        <v>82</v>
      </c>
      <c r="J722" s="11">
        <v>4598</v>
      </c>
      <c r="K722" s="16">
        <v>92</v>
      </c>
    </row>
    <row r="723" spans="1:11" x14ac:dyDescent="0.25">
      <c r="A723" s="18">
        <v>42786</v>
      </c>
      <c r="B723" s="18" t="s">
        <v>3398</v>
      </c>
      <c r="C723" s="15">
        <v>1000</v>
      </c>
      <c r="D723" s="24" t="s">
        <v>4</v>
      </c>
      <c r="E723" s="24" t="s">
        <v>5</v>
      </c>
      <c r="F723" s="25" t="s">
        <v>2217</v>
      </c>
      <c r="G723" s="25" t="s">
        <v>2988</v>
      </c>
      <c r="H723" s="25" t="s">
        <v>3418</v>
      </c>
      <c r="I723" s="25" t="s">
        <v>82</v>
      </c>
      <c r="J723" s="11">
        <v>4672</v>
      </c>
      <c r="K723" s="16">
        <v>94</v>
      </c>
    </row>
    <row r="724" spans="1:11" x14ac:dyDescent="0.25">
      <c r="A724" s="18">
        <v>42786</v>
      </c>
      <c r="B724" s="18" t="s">
        <v>3398</v>
      </c>
      <c r="C724" s="15">
        <v>200</v>
      </c>
      <c r="D724" s="24" t="s">
        <v>4</v>
      </c>
      <c r="E724" s="24" t="s">
        <v>5</v>
      </c>
      <c r="F724" s="25" t="s">
        <v>2217</v>
      </c>
      <c r="G724" s="25" t="s">
        <v>2988</v>
      </c>
      <c r="H724" s="25" t="s">
        <v>3418</v>
      </c>
      <c r="I724" s="25" t="s">
        <v>82</v>
      </c>
      <c r="J724" s="11">
        <v>4673</v>
      </c>
      <c r="K724" s="16">
        <v>94</v>
      </c>
    </row>
    <row r="725" spans="1:11" x14ac:dyDescent="0.25">
      <c r="A725" s="18">
        <v>42786</v>
      </c>
      <c r="B725" s="18" t="s">
        <v>3398</v>
      </c>
      <c r="C725" s="15">
        <v>50</v>
      </c>
      <c r="D725" s="24" t="s">
        <v>4</v>
      </c>
      <c r="E725" s="24" t="s">
        <v>5</v>
      </c>
      <c r="F725" s="25" t="s">
        <v>2217</v>
      </c>
      <c r="G725" s="25" t="s">
        <v>2988</v>
      </c>
      <c r="H725" s="25" t="s">
        <v>3418</v>
      </c>
      <c r="I725" s="25" t="s">
        <v>82</v>
      </c>
      <c r="J725" s="11">
        <v>4715</v>
      </c>
      <c r="K725" s="16">
        <v>95</v>
      </c>
    </row>
    <row r="726" spans="1:11" x14ac:dyDescent="0.25">
      <c r="A726" s="18">
        <v>42786</v>
      </c>
      <c r="B726" s="18" t="s">
        <v>3398</v>
      </c>
      <c r="C726" s="15">
        <v>1000</v>
      </c>
      <c r="D726" s="24" t="s">
        <v>4</v>
      </c>
      <c r="E726" s="24" t="s">
        <v>6</v>
      </c>
      <c r="F726" s="25" t="s">
        <v>6</v>
      </c>
      <c r="G726" s="25" t="s">
        <v>2988</v>
      </c>
      <c r="H726" s="25" t="s">
        <v>3418</v>
      </c>
      <c r="I726" s="25" t="s">
        <v>82</v>
      </c>
      <c r="J726" s="11">
        <v>4783</v>
      </c>
      <c r="K726" s="16">
        <v>96</v>
      </c>
    </row>
    <row r="727" spans="1:11" x14ac:dyDescent="0.25">
      <c r="A727" s="18">
        <v>42786</v>
      </c>
      <c r="B727" s="18" t="s">
        <v>3398</v>
      </c>
      <c r="C727" s="15">
        <v>2000</v>
      </c>
      <c r="D727" s="24" t="s">
        <v>4</v>
      </c>
      <c r="E727" s="24" t="s">
        <v>6</v>
      </c>
      <c r="F727" s="25" t="s">
        <v>6</v>
      </c>
      <c r="G727" s="25" t="s">
        <v>2988</v>
      </c>
      <c r="H727" s="25" t="s">
        <v>3418</v>
      </c>
      <c r="I727" s="25" t="s">
        <v>82</v>
      </c>
      <c r="J727" s="11">
        <v>4784</v>
      </c>
      <c r="K727" s="16">
        <v>96</v>
      </c>
    </row>
    <row r="728" spans="1:11" x14ac:dyDescent="0.25">
      <c r="A728" s="18">
        <v>42786</v>
      </c>
      <c r="B728" s="18" t="s">
        <v>3398</v>
      </c>
      <c r="C728" s="15">
        <v>250</v>
      </c>
      <c r="D728" s="24" t="s">
        <v>4</v>
      </c>
      <c r="E728" s="24" t="s">
        <v>6</v>
      </c>
      <c r="F728" s="25" t="s">
        <v>6</v>
      </c>
      <c r="G728" s="25" t="s">
        <v>2988</v>
      </c>
      <c r="H728" s="25" t="s">
        <v>3418</v>
      </c>
      <c r="I728" s="25" t="s">
        <v>82</v>
      </c>
      <c r="J728" s="11">
        <v>4785</v>
      </c>
      <c r="K728" s="16">
        <v>96</v>
      </c>
    </row>
    <row r="729" spans="1:11" x14ac:dyDescent="0.25">
      <c r="A729" s="19">
        <v>42786</v>
      </c>
      <c r="B729" s="19" t="s">
        <v>3398</v>
      </c>
      <c r="C729" s="15">
        <v>6000</v>
      </c>
      <c r="D729" s="24" t="s">
        <v>4</v>
      </c>
      <c r="E729" s="24" t="s">
        <v>6</v>
      </c>
      <c r="F729" s="25" t="s">
        <v>6</v>
      </c>
      <c r="G729" s="25" t="s">
        <v>2988</v>
      </c>
      <c r="H729" s="25" t="s">
        <v>3418</v>
      </c>
      <c r="I729" s="25" t="s">
        <v>82</v>
      </c>
      <c r="J729" s="11">
        <v>4954</v>
      </c>
      <c r="K729" s="16">
        <v>100</v>
      </c>
    </row>
    <row r="730" spans="1:11" x14ac:dyDescent="0.25">
      <c r="A730" s="19">
        <v>42786</v>
      </c>
      <c r="B730" s="19" t="s">
        <v>3398</v>
      </c>
      <c r="C730" s="15">
        <v>2655</v>
      </c>
      <c r="D730" s="24" t="s">
        <v>4</v>
      </c>
      <c r="E730" s="24" t="s">
        <v>6</v>
      </c>
      <c r="F730" s="25" t="s">
        <v>6</v>
      </c>
      <c r="G730" s="25" t="s">
        <v>2988</v>
      </c>
      <c r="H730" s="25" t="s">
        <v>3418</v>
      </c>
      <c r="I730" s="25" t="s">
        <v>82</v>
      </c>
      <c r="J730" s="11">
        <v>4955</v>
      </c>
      <c r="K730" s="16">
        <v>100</v>
      </c>
    </row>
    <row r="731" spans="1:11" x14ac:dyDescent="0.25">
      <c r="A731" s="19">
        <v>42786</v>
      </c>
      <c r="B731" s="19" t="s">
        <v>3398</v>
      </c>
      <c r="C731" s="15">
        <v>100</v>
      </c>
      <c r="D731" s="24" t="s">
        <v>4</v>
      </c>
      <c r="E731" s="24" t="s">
        <v>6</v>
      </c>
      <c r="F731" s="25" t="s">
        <v>6</v>
      </c>
      <c r="G731" s="25" t="s">
        <v>2988</v>
      </c>
      <c r="H731" s="25" t="s">
        <v>3418</v>
      </c>
      <c r="I731" s="25" t="s">
        <v>82</v>
      </c>
      <c r="J731" s="11">
        <v>4956</v>
      </c>
      <c r="K731" s="16">
        <v>100</v>
      </c>
    </row>
    <row r="732" spans="1:11" x14ac:dyDescent="0.25">
      <c r="A732" s="19">
        <v>42786</v>
      </c>
      <c r="B732" s="19" t="s">
        <v>3398</v>
      </c>
      <c r="C732" s="15">
        <v>1000</v>
      </c>
      <c r="D732" s="24" t="s">
        <v>7</v>
      </c>
      <c r="E732" s="24" t="s">
        <v>8</v>
      </c>
      <c r="F732" s="25"/>
      <c r="G732" s="25" t="s">
        <v>3314</v>
      </c>
      <c r="H732" s="25" t="s">
        <v>3314</v>
      </c>
      <c r="I732" s="25"/>
      <c r="J732" s="10" t="s">
        <v>2984</v>
      </c>
      <c r="K732" s="16"/>
    </row>
    <row r="733" spans="1:11" x14ac:dyDescent="0.25">
      <c r="A733" s="19">
        <v>42786</v>
      </c>
      <c r="B733" s="19" t="s">
        <v>3398</v>
      </c>
      <c r="C733" s="15">
        <v>500</v>
      </c>
      <c r="D733" s="24" t="s">
        <v>7</v>
      </c>
      <c r="E733" s="24" t="s">
        <v>8</v>
      </c>
      <c r="F733" s="25"/>
      <c r="G733" s="25" t="s">
        <v>3314</v>
      </c>
      <c r="H733" s="25" t="s">
        <v>3314</v>
      </c>
      <c r="I733" s="25"/>
      <c r="J733" s="10" t="s">
        <v>2984</v>
      </c>
      <c r="K733" s="16"/>
    </row>
    <row r="734" spans="1:11" x14ac:dyDescent="0.25">
      <c r="A734" s="19">
        <v>42786</v>
      </c>
      <c r="B734" s="19" t="s">
        <v>3398</v>
      </c>
      <c r="C734" s="15">
        <v>1000</v>
      </c>
      <c r="D734" s="24" t="s">
        <v>7</v>
      </c>
      <c r="E734" s="24" t="s">
        <v>8</v>
      </c>
      <c r="F734" s="25"/>
      <c r="G734" s="25" t="s">
        <v>3314</v>
      </c>
      <c r="H734" s="25" t="s">
        <v>3314</v>
      </c>
      <c r="I734" s="25"/>
      <c r="J734" s="10" t="s">
        <v>2984</v>
      </c>
      <c r="K734" s="16"/>
    </row>
    <row r="735" spans="1:11" x14ac:dyDescent="0.25">
      <c r="A735" s="19">
        <v>42786</v>
      </c>
      <c r="B735" s="19" t="s">
        <v>3398</v>
      </c>
      <c r="C735" s="15">
        <v>120</v>
      </c>
      <c r="D735" s="24" t="s">
        <v>7</v>
      </c>
      <c r="E735" s="24" t="s">
        <v>8</v>
      </c>
      <c r="F735" s="25"/>
      <c r="G735" s="25" t="s">
        <v>3314</v>
      </c>
      <c r="H735" s="25" t="s">
        <v>3314</v>
      </c>
      <c r="I735" s="25"/>
      <c r="J735" s="10" t="s">
        <v>2984</v>
      </c>
      <c r="K735" s="16"/>
    </row>
    <row r="736" spans="1:11" x14ac:dyDescent="0.25">
      <c r="A736" s="19">
        <v>42786</v>
      </c>
      <c r="B736" s="19" t="s">
        <v>3398</v>
      </c>
      <c r="C736" s="15">
        <v>100</v>
      </c>
      <c r="D736" s="24" t="s">
        <v>7</v>
      </c>
      <c r="E736" s="24" t="s">
        <v>8</v>
      </c>
      <c r="F736" s="25"/>
      <c r="G736" s="25" t="s">
        <v>3314</v>
      </c>
      <c r="H736" s="25" t="s">
        <v>3314</v>
      </c>
      <c r="I736" s="25"/>
      <c r="J736" s="10" t="s">
        <v>2984</v>
      </c>
      <c r="K736" s="16"/>
    </row>
    <row r="737" spans="1:11" x14ac:dyDescent="0.25">
      <c r="A737" s="19">
        <v>42786</v>
      </c>
      <c r="B737" s="19" t="s">
        <v>3398</v>
      </c>
      <c r="C737" s="15">
        <v>300</v>
      </c>
      <c r="D737" s="24" t="s">
        <v>7</v>
      </c>
      <c r="E737" s="24" t="s">
        <v>8</v>
      </c>
      <c r="F737" s="25"/>
      <c r="G737" s="25" t="s">
        <v>3314</v>
      </c>
      <c r="H737" s="25" t="s">
        <v>3314</v>
      </c>
      <c r="I737" s="25"/>
      <c r="J737" s="10" t="s">
        <v>2984</v>
      </c>
      <c r="K737" s="16"/>
    </row>
    <row r="738" spans="1:11" x14ac:dyDescent="0.25">
      <c r="A738" s="18">
        <v>42787</v>
      </c>
      <c r="B738" s="18" t="s">
        <v>3398</v>
      </c>
      <c r="C738" s="15">
        <v>38000</v>
      </c>
      <c r="D738" s="24" t="s">
        <v>4</v>
      </c>
      <c r="E738" s="24" t="s">
        <v>6</v>
      </c>
      <c r="F738" s="25" t="s">
        <v>6</v>
      </c>
      <c r="G738" s="25" t="s">
        <v>2988</v>
      </c>
      <c r="H738" s="25" t="s">
        <v>3418</v>
      </c>
      <c r="I738" s="25" t="s">
        <v>82</v>
      </c>
      <c r="J738" s="11">
        <v>4325</v>
      </c>
      <c r="K738" s="16">
        <v>87</v>
      </c>
    </row>
    <row r="739" spans="1:11" x14ac:dyDescent="0.25">
      <c r="A739" s="18">
        <v>42787</v>
      </c>
      <c r="B739" s="18" t="s">
        <v>3398</v>
      </c>
      <c r="C739" s="15">
        <v>450</v>
      </c>
      <c r="D739" s="24" t="s">
        <v>4</v>
      </c>
      <c r="E739" s="24" t="s">
        <v>6</v>
      </c>
      <c r="F739" s="25" t="s">
        <v>6</v>
      </c>
      <c r="G739" s="25" t="s">
        <v>2988</v>
      </c>
      <c r="H739" s="25" t="s">
        <v>3418</v>
      </c>
      <c r="I739" s="25" t="s">
        <v>82</v>
      </c>
      <c r="J739" s="11">
        <v>4599</v>
      </c>
      <c r="K739" s="16">
        <v>92</v>
      </c>
    </row>
    <row r="740" spans="1:11" x14ac:dyDescent="0.25">
      <c r="A740" s="18">
        <v>42787</v>
      </c>
      <c r="B740" s="18" t="s">
        <v>3398</v>
      </c>
      <c r="C740" s="15">
        <v>100</v>
      </c>
      <c r="D740" s="24" t="s">
        <v>4</v>
      </c>
      <c r="E740" s="24" t="s">
        <v>6</v>
      </c>
      <c r="F740" s="25" t="s">
        <v>6</v>
      </c>
      <c r="G740" s="25" t="s">
        <v>2988</v>
      </c>
      <c r="H740" s="25" t="s">
        <v>3418</v>
      </c>
      <c r="I740" s="25" t="s">
        <v>82</v>
      </c>
      <c r="J740" s="11">
        <v>4600</v>
      </c>
      <c r="K740" s="16">
        <v>92</v>
      </c>
    </row>
    <row r="741" spans="1:11" x14ac:dyDescent="0.25">
      <c r="A741" s="18">
        <v>42787</v>
      </c>
      <c r="B741" s="18" t="s">
        <v>3398</v>
      </c>
      <c r="C741" s="15">
        <v>500</v>
      </c>
      <c r="D741" s="24" t="s">
        <v>4</v>
      </c>
      <c r="E741" s="24" t="s">
        <v>5</v>
      </c>
      <c r="F741" s="25" t="s">
        <v>2217</v>
      </c>
      <c r="G741" s="25" t="s">
        <v>2988</v>
      </c>
      <c r="H741" s="25" t="s">
        <v>3418</v>
      </c>
      <c r="I741" s="25" t="s">
        <v>82</v>
      </c>
      <c r="J741" s="11">
        <v>4786</v>
      </c>
      <c r="K741" s="16">
        <v>96</v>
      </c>
    </row>
    <row r="742" spans="1:11" x14ac:dyDescent="0.25">
      <c r="A742" s="18">
        <v>42787</v>
      </c>
      <c r="B742" s="18" t="s">
        <v>3398</v>
      </c>
      <c r="C742" s="15">
        <v>200</v>
      </c>
      <c r="D742" s="24" t="s">
        <v>4</v>
      </c>
      <c r="E742" s="24" t="s">
        <v>6</v>
      </c>
      <c r="F742" s="25" t="s">
        <v>6</v>
      </c>
      <c r="G742" s="25" t="s">
        <v>2988</v>
      </c>
      <c r="H742" s="25" t="s">
        <v>3418</v>
      </c>
      <c r="I742" s="25" t="s">
        <v>82</v>
      </c>
      <c r="J742" s="11">
        <v>4787</v>
      </c>
      <c r="K742" s="16">
        <v>96</v>
      </c>
    </row>
    <row r="743" spans="1:11" x14ac:dyDescent="0.25">
      <c r="A743" s="18">
        <v>42787</v>
      </c>
      <c r="B743" s="18" t="s">
        <v>3398</v>
      </c>
      <c r="C743" s="15">
        <v>598.5</v>
      </c>
      <c r="D743" s="24" t="s">
        <v>4</v>
      </c>
      <c r="E743" s="24" t="s">
        <v>6</v>
      </c>
      <c r="F743" s="25" t="s">
        <v>6</v>
      </c>
      <c r="G743" s="25" t="s">
        <v>2988</v>
      </c>
      <c r="H743" s="25" t="s">
        <v>3418</v>
      </c>
      <c r="I743" s="25" t="s">
        <v>82</v>
      </c>
      <c r="J743" s="11">
        <v>4814</v>
      </c>
      <c r="K743" s="16">
        <v>97</v>
      </c>
    </row>
    <row r="744" spans="1:11" x14ac:dyDescent="0.25">
      <c r="A744" s="19">
        <v>42787</v>
      </c>
      <c r="B744" s="19" t="s">
        <v>3398</v>
      </c>
      <c r="C744" s="15">
        <v>34667</v>
      </c>
      <c r="D744" s="24" t="s">
        <v>4</v>
      </c>
      <c r="E744" s="24" t="s">
        <v>6</v>
      </c>
      <c r="F744" s="25" t="s">
        <v>6</v>
      </c>
      <c r="G744" s="25" t="s">
        <v>2988</v>
      </c>
      <c r="H744" s="25" t="s">
        <v>3418</v>
      </c>
      <c r="I744" s="25" t="s">
        <v>82</v>
      </c>
      <c r="J744" s="11">
        <v>4851</v>
      </c>
      <c r="K744" s="16">
        <v>98</v>
      </c>
    </row>
    <row r="745" spans="1:11" x14ac:dyDescent="0.25">
      <c r="A745" s="19">
        <v>42787</v>
      </c>
      <c r="B745" s="19" t="s">
        <v>3398</v>
      </c>
      <c r="C745" s="15">
        <v>5000</v>
      </c>
      <c r="D745" s="24" t="s">
        <v>4</v>
      </c>
      <c r="E745" s="24" t="s">
        <v>5</v>
      </c>
      <c r="F745" s="25" t="s">
        <v>2217</v>
      </c>
      <c r="G745" s="25" t="s">
        <v>2988</v>
      </c>
      <c r="H745" s="25" t="s">
        <v>3418</v>
      </c>
      <c r="I745" s="25" t="s">
        <v>82</v>
      </c>
      <c r="J745" s="11">
        <v>4852</v>
      </c>
      <c r="K745" s="16">
        <v>98</v>
      </c>
    </row>
    <row r="746" spans="1:11" x14ac:dyDescent="0.25">
      <c r="A746" s="19">
        <v>42787</v>
      </c>
      <c r="B746" s="19" t="s">
        <v>3398</v>
      </c>
      <c r="C746" s="15">
        <v>1000</v>
      </c>
      <c r="D746" s="24" t="s">
        <v>4</v>
      </c>
      <c r="E746" s="24" t="s">
        <v>5</v>
      </c>
      <c r="F746" s="25" t="s">
        <v>2217</v>
      </c>
      <c r="G746" s="25" t="s">
        <v>2988</v>
      </c>
      <c r="H746" s="25" t="s">
        <v>3418</v>
      </c>
      <c r="I746" s="25" t="s">
        <v>82</v>
      </c>
      <c r="J746" s="11">
        <v>4853</v>
      </c>
      <c r="K746" s="16">
        <v>98</v>
      </c>
    </row>
    <row r="747" spans="1:11" x14ac:dyDescent="0.25">
      <c r="A747" s="19">
        <v>42787</v>
      </c>
      <c r="B747" s="19" t="s">
        <v>3398</v>
      </c>
      <c r="C747" s="15">
        <v>500</v>
      </c>
      <c r="D747" s="24" t="s">
        <v>4</v>
      </c>
      <c r="E747" s="24" t="s">
        <v>6</v>
      </c>
      <c r="F747" s="25" t="s">
        <v>6</v>
      </c>
      <c r="G747" s="25" t="s">
        <v>2988</v>
      </c>
      <c r="H747" s="25" t="s">
        <v>3418</v>
      </c>
      <c r="I747" s="25" t="s">
        <v>82</v>
      </c>
      <c r="J747" s="11">
        <v>4957</v>
      </c>
      <c r="K747" s="16">
        <v>100</v>
      </c>
    </row>
    <row r="748" spans="1:11" x14ac:dyDescent="0.25">
      <c r="A748" s="19">
        <v>42787</v>
      </c>
      <c r="B748" s="19" t="s">
        <v>3398</v>
      </c>
      <c r="C748" s="15">
        <v>1000</v>
      </c>
      <c r="D748" s="24" t="s">
        <v>4</v>
      </c>
      <c r="E748" s="24" t="s">
        <v>6</v>
      </c>
      <c r="F748" s="25" t="s">
        <v>6</v>
      </c>
      <c r="G748" s="25" t="s">
        <v>2988</v>
      </c>
      <c r="H748" s="25" t="s">
        <v>3418</v>
      </c>
      <c r="I748" s="25" t="s">
        <v>82</v>
      </c>
      <c r="J748" s="11">
        <v>4958</v>
      </c>
      <c r="K748" s="16">
        <v>100</v>
      </c>
    </row>
    <row r="749" spans="1:11" x14ac:dyDescent="0.25">
      <c r="A749" s="19">
        <v>42787</v>
      </c>
      <c r="B749" s="19" t="s">
        <v>3398</v>
      </c>
      <c r="C749" s="15">
        <v>20000</v>
      </c>
      <c r="D749" s="24" t="s">
        <v>7</v>
      </c>
      <c r="E749" s="24" t="s">
        <v>8</v>
      </c>
      <c r="F749" s="25"/>
      <c r="G749" s="25" t="s">
        <v>3314</v>
      </c>
      <c r="H749" s="25" t="s">
        <v>3314</v>
      </c>
      <c r="I749" s="25"/>
      <c r="J749" s="10" t="s">
        <v>2984</v>
      </c>
      <c r="K749" s="16"/>
    </row>
    <row r="750" spans="1:11" x14ac:dyDescent="0.25">
      <c r="A750" s="19">
        <v>42787</v>
      </c>
      <c r="B750" s="19" t="s">
        <v>3398</v>
      </c>
      <c r="C750" s="15">
        <v>64.5</v>
      </c>
      <c r="D750" s="24" t="s">
        <v>7</v>
      </c>
      <c r="E750" s="24" t="s">
        <v>8</v>
      </c>
      <c r="F750" s="25"/>
      <c r="G750" s="25" t="s">
        <v>3314</v>
      </c>
      <c r="H750" s="25" t="s">
        <v>3314</v>
      </c>
      <c r="I750" s="25"/>
      <c r="J750" s="10" t="s">
        <v>2984</v>
      </c>
      <c r="K750" s="16"/>
    </row>
    <row r="751" spans="1:11" x14ac:dyDescent="0.25">
      <c r="A751" s="19">
        <v>42787</v>
      </c>
      <c r="B751" s="19" t="s">
        <v>3398</v>
      </c>
      <c r="C751" s="15">
        <v>100</v>
      </c>
      <c r="D751" s="24" t="s">
        <v>7</v>
      </c>
      <c r="E751" s="24" t="s">
        <v>8</v>
      </c>
      <c r="F751" s="25"/>
      <c r="G751" s="25" t="s">
        <v>3314</v>
      </c>
      <c r="H751" s="25" t="s">
        <v>3314</v>
      </c>
      <c r="I751" s="25"/>
      <c r="J751" s="10" t="s">
        <v>2984</v>
      </c>
      <c r="K751" s="16"/>
    </row>
    <row r="752" spans="1:11" x14ac:dyDescent="0.25">
      <c r="A752" s="19">
        <v>42787</v>
      </c>
      <c r="B752" s="19" t="s">
        <v>3398</v>
      </c>
      <c r="C752" s="15">
        <v>300</v>
      </c>
      <c r="D752" s="24" t="s">
        <v>7</v>
      </c>
      <c r="E752" s="24" t="s">
        <v>8</v>
      </c>
      <c r="F752" s="25"/>
      <c r="G752" s="25" t="s">
        <v>3314</v>
      </c>
      <c r="H752" s="25" t="s">
        <v>3314</v>
      </c>
      <c r="I752" s="25"/>
      <c r="J752" s="10" t="s">
        <v>2984</v>
      </c>
      <c r="K752" s="16"/>
    </row>
    <row r="753" spans="1:11" x14ac:dyDescent="0.25">
      <c r="A753" s="18">
        <v>42788</v>
      </c>
      <c r="B753" s="18" t="s">
        <v>3398</v>
      </c>
      <c r="C753" s="15">
        <v>500</v>
      </c>
      <c r="D753" s="24" t="s">
        <v>4</v>
      </c>
      <c r="E753" s="24" t="s">
        <v>6</v>
      </c>
      <c r="F753" s="25" t="s">
        <v>6</v>
      </c>
      <c r="G753" s="25" t="s">
        <v>2988</v>
      </c>
      <c r="H753" s="25" t="s">
        <v>3418</v>
      </c>
      <c r="I753" s="25" t="s">
        <v>82</v>
      </c>
      <c r="J753" s="11">
        <v>4456</v>
      </c>
      <c r="K753" s="16">
        <v>90</v>
      </c>
    </row>
    <row r="754" spans="1:11" x14ac:dyDescent="0.25">
      <c r="A754" s="18">
        <v>42788</v>
      </c>
      <c r="B754" s="18" t="s">
        <v>3398</v>
      </c>
      <c r="C754" s="15">
        <v>300</v>
      </c>
      <c r="D754" s="24" t="s">
        <v>4</v>
      </c>
      <c r="E754" s="24" t="s">
        <v>6</v>
      </c>
      <c r="F754" s="25" t="s">
        <v>6</v>
      </c>
      <c r="G754" s="25" t="s">
        <v>2988</v>
      </c>
      <c r="H754" s="25" t="s">
        <v>3418</v>
      </c>
      <c r="I754" s="25" t="s">
        <v>82</v>
      </c>
      <c r="J754" s="11">
        <v>4674</v>
      </c>
      <c r="K754" s="16">
        <v>94</v>
      </c>
    </row>
    <row r="755" spans="1:11" x14ac:dyDescent="0.25">
      <c r="A755" s="18">
        <v>42788</v>
      </c>
      <c r="B755" s="18" t="s">
        <v>3398</v>
      </c>
      <c r="C755" s="15">
        <v>1000</v>
      </c>
      <c r="D755" s="24" t="s">
        <v>4</v>
      </c>
      <c r="E755" s="24" t="s">
        <v>6</v>
      </c>
      <c r="F755" s="25" t="s">
        <v>6</v>
      </c>
      <c r="G755" s="25" t="s">
        <v>2988</v>
      </c>
      <c r="H755" s="25" t="s">
        <v>3418</v>
      </c>
      <c r="I755" s="25" t="s">
        <v>82</v>
      </c>
      <c r="J755" s="11">
        <v>4675</v>
      </c>
      <c r="K755" s="16">
        <v>94</v>
      </c>
    </row>
    <row r="756" spans="1:11" x14ac:dyDescent="0.25">
      <c r="A756" s="18">
        <v>42788</v>
      </c>
      <c r="B756" s="18" t="s">
        <v>3398</v>
      </c>
      <c r="C756" s="15">
        <v>500</v>
      </c>
      <c r="D756" s="24" t="s">
        <v>4</v>
      </c>
      <c r="E756" s="24" t="s">
        <v>5</v>
      </c>
      <c r="F756" s="25" t="s">
        <v>2217</v>
      </c>
      <c r="G756" s="25" t="s">
        <v>2988</v>
      </c>
      <c r="H756" s="25" t="s">
        <v>3418</v>
      </c>
      <c r="I756" s="25" t="s">
        <v>82</v>
      </c>
      <c r="J756" s="11">
        <v>4676</v>
      </c>
      <c r="K756" s="16">
        <v>94</v>
      </c>
    </row>
    <row r="757" spans="1:11" x14ac:dyDescent="0.25">
      <c r="A757" s="18">
        <v>42788</v>
      </c>
      <c r="B757" s="18" t="s">
        <v>3398</v>
      </c>
      <c r="C757" s="15">
        <v>200</v>
      </c>
      <c r="D757" s="24" t="s">
        <v>4</v>
      </c>
      <c r="E757" s="24" t="s">
        <v>5</v>
      </c>
      <c r="F757" s="25" t="s">
        <v>2217</v>
      </c>
      <c r="G757" s="25" t="s">
        <v>2988</v>
      </c>
      <c r="H757" s="25" t="s">
        <v>3418</v>
      </c>
      <c r="I757" s="25" t="s">
        <v>82</v>
      </c>
      <c r="J757" s="11">
        <v>4788</v>
      </c>
      <c r="K757" s="16">
        <v>96</v>
      </c>
    </row>
    <row r="758" spans="1:11" x14ac:dyDescent="0.25">
      <c r="A758" s="18">
        <v>42788</v>
      </c>
      <c r="B758" s="18" t="s">
        <v>3398</v>
      </c>
      <c r="C758" s="15">
        <v>1000</v>
      </c>
      <c r="D758" s="24" t="s">
        <v>4</v>
      </c>
      <c r="E758" s="24" t="s">
        <v>6</v>
      </c>
      <c r="F758" s="25" t="s">
        <v>6</v>
      </c>
      <c r="G758" s="25" t="s">
        <v>2988</v>
      </c>
      <c r="H758" s="25" t="s">
        <v>3418</v>
      </c>
      <c r="I758" s="25" t="s">
        <v>82</v>
      </c>
      <c r="J758" s="11">
        <v>4815</v>
      </c>
      <c r="K758" s="16">
        <v>97</v>
      </c>
    </row>
    <row r="759" spans="1:11" x14ac:dyDescent="0.25">
      <c r="A759" s="18">
        <v>42788</v>
      </c>
      <c r="B759" s="18" t="s">
        <v>3398</v>
      </c>
      <c r="C759" s="15">
        <v>500</v>
      </c>
      <c r="D759" s="24" t="s">
        <v>4</v>
      </c>
      <c r="E759" s="24" t="s">
        <v>6</v>
      </c>
      <c r="F759" s="25" t="s">
        <v>6</v>
      </c>
      <c r="G759" s="25" t="s">
        <v>2988</v>
      </c>
      <c r="H759" s="25" t="s">
        <v>3418</v>
      </c>
      <c r="I759" s="25" t="s">
        <v>82</v>
      </c>
      <c r="J759" s="11">
        <v>4816</v>
      </c>
      <c r="K759" s="16">
        <v>97</v>
      </c>
    </row>
    <row r="760" spans="1:11" x14ac:dyDescent="0.25">
      <c r="A760" s="18">
        <v>42788</v>
      </c>
      <c r="B760" s="18" t="s">
        <v>3398</v>
      </c>
      <c r="C760" s="15">
        <v>2300</v>
      </c>
      <c r="D760" s="24" t="s">
        <v>4</v>
      </c>
      <c r="E760" s="24" t="s">
        <v>6</v>
      </c>
      <c r="F760" s="25" t="s">
        <v>6</v>
      </c>
      <c r="G760" s="25" t="s">
        <v>2988</v>
      </c>
      <c r="H760" s="25" t="s">
        <v>3418</v>
      </c>
      <c r="I760" s="25" t="s">
        <v>82</v>
      </c>
      <c r="J760" s="11">
        <v>4818</v>
      </c>
      <c r="K760" s="16">
        <v>97</v>
      </c>
    </row>
    <row r="761" spans="1:11" x14ac:dyDescent="0.25">
      <c r="A761" s="18">
        <v>42788</v>
      </c>
      <c r="B761" s="18" t="s">
        <v>3398</v>
      </c>
      <c r="C761" s="15">
        <v>100</v>
      </c>
      <c r="D761" s="24" t="s">
        <v>4</v>
      </c>
      <c r="E761" s="24" t="s">
        <v>6</v>
      </c>
      <c r="F761" s="25" t="s">
        <v>6</v>
      </c>
      <c r="G761" s="25" t="s">
        <v>2988</v>
      </c>
      <c r="H761" s="25" t="s">
        <v>3418</v>
      </c>
      <c r="I761" s="25" t="s">
        <v>82</v>
      </c>
      <c r="J761" s="11">
        <v>4819</v>
      </c>
      <c r="K761" s="16">
        <v>97</v>
      </c>
    </row>
    <row r="762" spans="1:11" x14ac:dyDescent="0.25">
      <c r="A762" s="18">
        <v>42788</v>
      </c>
      <c r="B762" s="18" t="s">
        <v>3398</v>
      </c>
      <c r="C762" s="15">
        <v>700</v>
      </c>
      <c r="D762" s="24" t="s">
        <v>4</v>
      </c>
      <c r="E762" s="24" t="s">
        <v>6</v>
      </c>
      <c r="F762" s="25" t="s">
        <v>6</v>
      </c>
      <c r="G762" s="25" t="s">
        <v>2988</v>
      </c>
      <c r="H762" s="25" t="s">
        <v>3418</v>
      </c>
      <c r="I762" s="25" t="s">
        <v>82</v>
      </c>
      <c r="J762" s="11">
        <v>4820</v>
      </c>
      <c r="K762" s="16">
        <v>97</v>
      </c>
    </row>
    <row r="763" spans="1:11" x14ac:dyDescent="0.25">
      <c r="A763" s="18">
        <v>42788</v>
      </c>
      <c r="B763" s="18" t="s">
        <v>3398</v>
      </c>
      <c r="C763" s="15">
        <v>200</v>
      </c>
      <c r="D763" s="24" t="s">
        <v>4</v>
      </c>
      <c r="E763" s="24" t="s">
        <v>6</v>
      </c>
      <c r="F763" s="25" t="s">
        <v>6</v>
      </c>
      <c r="G763" s="25" t="s">
        <v>2988</v>
      </c>
      <c r="H763" s="25" t="s">
        <v>3418</v>
      </c>
      <c r="I763" s="25" t="s">
        <v>82</v>
      </c>
      <c r="J763" s="11">
        <v>4821</v>
      </c>
      <c r="K763" s="16">
        <v>97</v>
      </c>
    </row>
    <row r="764" spans="1:11" x14ac:dyDescent="0.25">
      <c r="A764" s="19">
        <v>42788</v>
      </c>
      <c r="B764" s="19" t="s">
        <v>3398</v>
      </c>
      <c r="C764" s="15">
        <v>100</v>
      </c>
      <c r="D764" s="24" t="s">
        <v>4</v>
      </c>
      <c r="E764" s="24" t="s">
        <v>5</v>
      </c>
      <c r="F764" s="25" t="s">
        <v>2217</v>
      </c>
      <c r="G764" s="25" t="s">
        <v>2988</v>
      </c>
      <c r="H764" s="25" t="s">
        <v>3418</v>
      </c>
      <c r="I764" s="25" t="s">
        <v>82</v>
      </c>
      <c r="J764" s="11">
        <v>4854</v>
      </c>
      <c r="K764" s="16">
        <v>98</v>
      </c>
    </row>
    <row r="765" spans="1:11" x14ac:dyDescent="0.25">
      <c r="A765" s="19">
        <v>42788</v>
      </c>
      <c r="B765" s="19" t="s">
        <v>3398</v>
      </c>
      <c r="C765" s="15">
        <v>50</v>
      </c>
      <c r="D765" s="24" t="s">
        <v>4</v>
      </c>
      <c r="E765" s="24" t="s">
        <v>6</v>
      </c>
      <c r="F765" s="25" t="s">
        <v>6</v>
      </c>
      <c r="G765" s="25" t="s">
        <v>2988</v>
      </c>
      <c r="H765" s="25" t="s">
        <v>3418</v>
      </c>
      <c r="I765" s="25" t="s">
        <v>82</v>
      </c>
      <c r="J765" s="11">
        <v>4855</v>
      </c>
      <c r="K765" s="16">
        <v>98</v>
      </c>
    </row>
    <row r="766" spans="1:11" x14ac:dyDescent="0.25">
      <c r="A766" s="19">
        <v>42788</v>
      </c>
      <c r="B766" s="19" t="s">
        <v>3398</v>
      </c>
      <c r="C766" s="15">
        <v>200</v>
      </c>
      <c r="D766" s="24" t="s">
        <v>4</v>
      </c>
      <c r="E766" s="24" t="s">
        <v>5</v>
      </c>
      <c r="F766" s="25" t="s">
        <v>2217</v>
      </c>
      <c r="G766" s="25" t="s">
        <v>2988</v>
      </c>
      <c r="H766" s="25" t="s">
        <v>3418</v>
      </c>
      <c r="I766" s="25" t="s">
        <v>82</v>
      </c>
      <c r="J766" s="11">
        <v>4914</v>
      </c>
      <c r="K766" s="16">
        <v>99</v>
      </c>
    </row>
    <row r="767" spans="1:11" x14ac:dyDescent="0.25">
      <c r="A767" s="19">
        <v>42788</v>
      </c>
      <c r="B767" s="19" t="s">
        <v>3398</v>
      </c>
      <c r="C767" s="15">
        <v>100</v>
      </c>
      <c r="D767" s="24" t="s">
        <v>4</v>
      </c>
      <c r="E767" s="24" t="s">
        <v>5</v>
      </c>
      <c r="F767" s="25" t="s">
        <v>2217</v>
      </c>
      <c r="G767" s="25" t="s">
        <v>2988</v>
      </c>
      <c r="H767" s="25" t="s">
        <v>3418</v>
      </c>
      <c r="I767" s="25" t="s">
        <v>82</v>
      </c>
      <c r="J767" s="11">
        <v>4915</v>
      </c>
      <c r="K767" s="16">
        <v>99</v>
      </c>
    </row>
    <row r="768" spans="1:11" x14ac:dyDescent="0.25">
      <c r="A768" s="19">
        <v>42788</v>
      </c>
      <c r="B768" s="19" t="s">
        <v>3398</v>
      </c>
      <c r="C768" s="15">
        <v>1400</v>
      </c>
      <c r="D768" s="24" t="s">
        <v>4</v>
      </c>
      <c r="E768" s="24" t="s">
        <v>6</v>
      </c>
      <c r="F768" s="25" t="s">
        <v>6</v>
      </c>
      <c r="G768" s="25" t="s">
        <v>2988</v>
      </c>
      <c r="H768" s="25" t="s">
        <v>3418</v>
      </c>
      <c r="I768" s="25" t="s">
        <v>82</v>
      </c>
      <c r="J768" s="11">
        <v>4918</v>
      </c>
      <c r="K768" s="16">
        <v>99</v>
      </c>
    </row>
    <row r="769" spans="1:11" x14ac:dyDescent="0.25">
      <c r="A769" s="19">
        <v>42788</v>
      </c>
      <c r="B769" s="19" t="s">
        <v>3398</v>
      </c>
      <c r="C769" s="15">
        <v>500</v>
      </c>
      <c r="D769" s="24" t="s">
        <v>4</v>
      </c>
      <c r="E769" s="24" t="s">
        <v>6</v>
      </c>
      <c r="F769" s="25" t="s">
        <v>6</v>
      </c>
      <c r="G769" s="25" t="s">
        <v>2988</v>
      </c>
      <c r="H769" s="25" t="s">
        <v>3418</v>
      </c>
      <c r="I769" s="25" t="s">
        <v>82</v>
      </c>
      <c r="J769" s="11">
        <v>4959</v>
      </c>
      <c r="K769" s="16">
        <v>100</v>
      </c>
    </row>
    <row r="770" spans="1:11" x14ac:dyDescent="0.25">
      <c r="A770" s="19">
        <v>42788</v>
      </c>
      <c r="B770" s="19" t="s">
        <v>3398</v>
      </c>
      <c r="C770" s="15">
        <v>1000</v>
      </c>
      <c r="D770" s="24" t="s">
        <v>4</v>
      </c>
      <c r="E770" s="24" t="s">
        <v>5</v>
      </c>
      <c r="F770" s="25" t="s">
        <v>2217</v>
      </c>
      <c r="G770" s="25" t="s">
        <v>2988</v>
      </c>
      <c r="H770" s="25" t="s">
        <v>3418</v>
      </c>
      <c r="I770" s="25" t="s">
        <v>82</v>
      </c>
      <c r="J770" s="11">
        <v>4960</v>
      </c>
      <c r="K770" s="16">
        <v>100</v>
      </c>
    </row>
    <row r="771" spans="1:11" x14ac:dyDescent="0.25">
      <c r="A771" s="19">
        <v>42788</v>
      </c>
      <c r="B771" s="19" t="s">
        <v>3398</v>
      </c>
      <c r="C771" s="15">
        <v>2500</v>
      </c>
      <c r="D771" s="24" t="s">
        <v>4</v>
      </c>
      <c r="E771" s="24" t="s">
        <v>5</v>
      </c>
      <c r="F771" s="25" t="s">
        <v>2217</v>
      </c>
      <c r="G771" s="25" t="s">
        <v>2988</v>
      </c>
      <c r="H771" s="25" t="s">
        <v>3418</v>
      </c>
      <c r="I771" s="25" t="s">
        <v>82</v>
      </c>
      <c r="J771" s="11">
        <v>4961</v>
      </c>
      <c r="K771" s="16">
        <v>100</v>
      </c>
    </row>
    <row r="772" spans="1:11" x14ac:dyDescent="0.25">
      <c r="A772" s="19">
        <v>42788</v>
      </c>
      <c r="B772" s="19" t="s">
        <v>3398</v>
      </c>
      <c r="C772" s="15">
        <v>250</v>
      </c>
      <c r="D772" s="24" t="s">
        <v>4</v>
      </c>
      <c r="E772" s="24" t="s">
        <v>6</v>
      </c>
      <c r="F772" s="25" t="s">
        <v>6</v>
      </c>
      <c r="G772" s="25" t="s">
        <v>2988</v>
      </c>
      <c r="H772" s="25" t="s">
        <v>3418</v>
      </c>
      <c r="I772" s="25" t="s">
        <v>82</v>
      </c>
      <c r="J772" s="11">
        <v>4962</v>
      </c>
      <c r="K772" s="16">
        <v>100</v>
      </c>
    </row>
    <row r="773" spans="1:11" x14ac:dyDescent="0.25">
      <c r="A773" s="19">
        <v>42788</v>
      </c>
      <c r="B773" s="19" t="s">
        <v>3398</v>
      </c>
      <c r="C773" s="15">
        <v>2000</v>
      </c>
      <c r="D773" s="24" t="s">
        <v>4</v>
      </c>
      <c r="E773" s="24" t="s">
        <v>6</v>
      </c>
      <c r="F773" s="25" t="s">
        <v>6</v>
      </c>
      <c r="G773" s="25" t="s">
        <v>2988</v>
      </c>
      <c r="H773" s="25" t="s">
        <v>3418</v>
      </c>
      <c r="I773" s="25" t="s">
        <v>82</v>
      </c>
      <c r="J773" s="11">
        <v>5101</v>
      </c>
      <c r="K773" s="16">
        <v>103</v>
      </c>
    </row>
    <row r="774" spans="1:11" x14ac:dyDescent="0.25">
      <c r="A774" s="19">
        <v>42788</v>
      </c>
      <c r="B774" s="19" t="s">
        <v>3398</v>
      </c>
      <c r="C774" s="15">
        <v>7000</v>
      </c>
      <c r="D774" s="24" t="s">
        <v>4</v>
      </c>
      <c r="E774" s="24" t="s">
        <v>5</v>
      </c>
      <c r="F774" s="25" t="s">
        <v>2217</v>
      </c>
      <c r="G774" s="25" t="s">
        <v>2988</v>
      </c>
      <c r="H774" s="25" t="s">
        <v>3418</v>
      </c>
      <c r="I774" s="25" t="s">
        <v>82</v>
      </c>
      <c r="J774" s="11">
        <v>5102</v>
      </c>
      <c r="K774" s="16">
        <v>103</v>
      </c>
    </row>
    <row r="775" spans="1:11" x14ac:dyDescent="0.25">
      <c r="A775" s="19">
        <v>42788</v>
      </c>
      <c r="B775" s="19" t="s">
        <v>3398</v>
      </c>
      <c r="C775" s="15">
        <v>1000</v>
      </c>
      <c r="D775" s="24" t="s">
        <v>4</v>
      </c>
      <c r="E775" s="24" t="s">
        <v>5</v>
      </c>
      <c r="F775" s="25" t="s">
        <v>2217</v>
      </c>
      <c r="G775" s="25" t="s">
        <v>2988</v>
      </c>
      <c r="H775" s="25" t="s">
        <v>3418</v>
      </c>
      <c r="I775" s="25" t="s">
        <v>82</v>
      </c>
      <c r="J775" s="11">
        <v>5103</v>
      </c>
      <c r="K775" s="16">
        <v>103</v>
      </c>
    </row>
    <row r="776" spans="1:11" x14ac:dyDescent="0.25">
      <c r="A776" s="19">
        <v>42788</v>
      </c>
      <c r="B776" s="19" t="s">
        <v>3398</v>
      </c>
      <c r="C776" s="15">
        <v>200</v>
      </c>
      <c r="D776" s="24" t="s">
        <v>4</v>
      </c>
      <c r="E776" s="24" t="s">
        <v>5</v>
      </c>
      <c r="F776" s="25" t="s">
        <v>2217</v>
      </c>
      <c r="G776" s="25" t="s">
        <v>2988</v>
      </c>
      <c r="H776" s="25" t="s">
        <v>3418</v>
      </c>
      <c r="I776" s="25" t="s">
        <v>82</v>
      </c>
      <c r="J776" s="11">
        <v>5104</v>
      </c>
      <c r="K776" s="16">
        <v>103</v>
      </c>
    </row>
    <row r="777" spans="1:11" x14ac:dyDescent="0.25">
      <c r="A777" s="19">
        <v>42788</v>
      </c>
      <c r="B777" s="19" t="s">
        <v>3398</v>
      </c>
      <c r="C777" s="15">
        <v>7700</v>
      </c>
      <c r="D777" s="24" t="s">
        <v>7</v>
      </c>
      <c r="E777" s="24" t="s">
        <v>8</v>
      </c>
      <c r="F777" s="25"/>
      <c r="G777" s="25" t="s">
        <v>3314</v>
      </c>
      <c r="H777" s="25" t="s">
        <v>3314</v>
      </c>
      <c r="I777" s="25"/>
      <c r="J777" s="10" t="s">
        <v>2984</v>
      </c>
      <c r="K777" s="16"/>
    </row>
    <row r="778" spans="1:11" x14ac:dyDescent="0.25">
      <c r="A778" s="18">
        <v>42789</v>
      </c>
      <c r="B778" s="18" t="s">
        <v>3398</v>
      </c>
      <c r="C778" s="15">
        <v>600</v>
      </c>
      <c r="D778" s="24" t="s">
        <v>4</v>
      </c>
      <c r="E778" s="24" t="s">
        <v>5</v>
      </c>
      <c r="F778" s="25" t="s">
        <v>2217</v>
      </c>
      <c r="G778" s="25" t="s">
        <v>2988</v>
      </c>
      <c r="H778" s="25" t="s">
        <v>3418</v>
      </c>
      <c r="I778" s="25" t="s">
        <v>82</v>
      </c>
      <c r="J778" s="11">
        <v>4457</v>
      </c>
      <c r="K778" s="16">
        <v>90</v>
      </c>
    </row>
    <row r="779" spans="1:11" x14ac:dyDescent="0.25">
      <c r="A779" s="18">
        <v>42789</v>
      </c>
      <c r="B779" s="18" t="s">
        <v>3398</v>
      </c>
      <c r="C779" s="15">
        <v>100</v>
      </c>
      <c r="D779" s="24" t="s">
        <v>4</v>
      </c>
      <c r="E779" s="24" t="s">
        <v>5</v>
      </c>
      <c r="F779" s="25" t="s">
        <v>2217</v>
      </c>
      <c r="G779" s="25" t="s">
        <v>2988</v>
      </c>
      <c r="H779" s="25" t="s">
        <v>3418</v>
      </c>
      <c r="I779" s="25" t="s">
        <v>82</v>
      </c>
      <c r="J779" s="11">
        <v>4677</v>
      </c>
      <c r="K779" s="16">
        <v>94</v>
      </c>
    </row>
    <row r="780" spans="1:11" x14ac:dyDescent="0.25">
      <c r="A780" s="18">
        <v>42789</v>
      </c>
      <c r="B780" s="18" t="s">
        <v>3398</v>
      </c>
      <c r="C780" s="15">
        <v>400</v>
      </c>
      <c r="D780" s="24" t="s">
        <v>4</v>
      </c>
      <c r="E780" s="24" t="s">
        <v>6</v>
      </c>
      <c r="F780" s="25" t="s">
        <v>6</v>
      </c>
      <c r="G780" s="25" t="s">
        <v>2988</v>
      </c>
      <c r="H780" s="25" t="s">
        <v>3418</v>
      </c>
      <c r="I780" s="25" t="s">
        <v>82</v>
      </c>
      <c r="J780" s="11">
        <v>4716</v>
      </c>
      <c r="K780" s="16">
        <v>95</v>
      </c>
    </row>
    <row r="781" spans="1:11" x14ac:dyDescent="0.25">
      <c r="A781" s="18">
        <v>42789</v>
      </c>
      <c r="B781" s="18" t="s">
        <v>3398</v>
      </c>
      <c r="C781" s="15">
        <v>1000</v>
      </c>
      <c r="D781" s="24" t="s">
        <v>4</v>
      </c>
      <c r="E781" s="24" t="s">
        <v>6</v>
      </c>
      <c r="F781" s="25" t="s">
        <v>6</v>
      </c>
      <c r="G781" s="25" t="s">
        <v>2988</v>
      </c>
      <c r="H781" s="25" t="s">
        <v>3418</v>
      </c>
      <c r="I781" s="25" t="s">
        <v>82</v>
      </c>
      <c r="J781" s="11">
        <v>4789</v>
      </c>
      <c r="K781" s="16">
        <v>96</v>
      </c>
    </row>
    <row r="782" spans="1:11" x14ac:dyDescent="0.25">
      <c r="A782" s="18">
        <v>42789</v>
      </c>
      <c r="B782" s="18" t="s">
        <v>3398</v>
      </c>
      <c r="C782" s="15">
        <v>200</v>
      </c>
      <c r="D782" s="24" t="s">
        <v>4</v>
      </c>
      <c r="E782" s="24" t="s">
        <v>6</v>
      </c>
      <c r="F782" s="25" t="s">
        <v>6</v>
      </c>
      <c r="G782" s="25" t="s">
        <v>2988</v>
      </c>
      <c r="H782" s="25" t="s">
        <v>3418</v>
      </c>
      <c r="I782" s="25" t="s">
        <v>82</v>
      </c>
      <c r="J782" s="11">
        <v>4790</v>
      </c>
      <c r="K782" s="16">
        <v>96</v>
      </c>
    </row>
    <row r="783" spans="1:11" x14ac:dyDescent="0.25">
      <c r="A783" s="19">
        <v>42789</v>
      </c>
      <c r="B783" s="19" t="s">
        <v>3398</v>
      </c>
      <c r="C783" s="15">
        <v>100</v>
      </c>
      <c r="D783" s="24" t="s">
        <v>4</v>
      </c>
      <c r="E783" s="24" t="s">
        <v>5</v>
      </c>
      <c r="F783" s="25" t="s">
        <v>2217</v>
      </c>
      <c r="G783" s="25" t="s">
        <v>2988</v>
      </c>
      <c r="H783" s="25" t="s">
        <v>3418</v>
      </c>
      <c r="I783" s="25" t="s">
        <v>82</v>
      </c>
      <c r="J783" s="11">
        <v>4856</v>
      </c>
      <c r="K783" s="16">
        <v>98</v>
      </c>
    </row>
    <row r="784" spans="1:11" x14ac:dyDescent="0.25">
      <c r="A784" s="19">
        <v>42789</v>
      </c>
      <c r="B784" s="19" t="s">
        <v>3398</v>
      </c>
      <c r="C784" s="15">
        <v>1000</v>
      </c>
      <c r="D784" s="24" t="s">
        <v>4</v>
      </c>
      <c r="E784" s="24" t="s">
        <v>6</v>
      </c>
      <c r="F784" s="25" t="s">
        <v>6</v>
      </c>
      <c r="G784" s="25" t="s">
        <v>2988</v>
      </c>
      <c r="H784" s="25" t="s">
        <v>3418</v>
      </c>
      <c r="I784" s="25" t="s">
        <v>82</v>
      </c>
      <c r="J784" s="11">
        <v>4858</v>
      </c>
      <c r="K784" s="16">
        <v>98</v>
      </c>
    </row>
    <row r="785" spans="1:11" x14ac:dyDescent="0.25">
      <c r="A785" s="19">
        <v>42789</v>
      </c>
      <c r="B785" s="19" t="s">
        <v>3398</v>
      </c>
      <c r="C785" s="15">
        <v>100</v>
      </c>
      <c r="D785" s="24" t="s">
        <v>4</v>
      </c>
      <c r="E785" s="24" t="s">
        <v>6</v>
      </c>
      <c r="F785" s="25" t="s">
        <v>6</v>
      </c>
      <c r="G785" s="25" t="s">
        <v>2988</v>
      </c>
      <c r="H785" s="25" t="s">
        <v>3418</v>
      </c>
      <c r="I785" s="25" t="s">
        <v>82</v>
      </c>
      <c r="J785" s="11">
        <v>4913</v>
      </c>
      <c r="K785" s="16">
        <v>99</v>
      </c>
    </row>
    <row r="786" spans="1:11" x14ac:dyDescent="0.25">
      <c r="A786" s="19">
        <v>42789</v>
      </c>
      <c r="B786" s="19" t="s">
        <v>3398</v>
      </c>
      <c r="C786" s="15">
        <v>400</v>
      </c>
      <c r="D786" s="24" t="s">
        <v>4</v>
      </c>
      <c r="E786" s="24" t="s">
        <v>5</v>
      </c>
      <c r="F786" s="25" t="s">
        <v>2217</v>
      </c>
      <c r="G786" s="25" t="s">
        <v>2988</v>
      </c>
      <c r="H786" s="25" t="s">
        <v>3418</v>
      </c>
      <c r="I786" s="25" t="s">
        <v>82</v>
      </c>
      <c r="J786" s="11">
        <v>4919</v>
      </c>
      <c r="K786" s="16">
        <v>99</v>
      </c>
    </row>
    <row r="787" spans="1:11" x14ac:dyDescent="0.25">
      <c r="A787" s="19">
        <v>42789</v>
      </c>
      <c r="B787" s="19" t="s">
        <v>3398</v>
      </c>
      <c r="C787" s="15">
        <v>300</v>
      </c>
      <c r="D787" s="24" t="s">
        <v>4</v>
      </c>
      <c r="E787" s="24" t="s">
        <v>5</v>
      </c>
      <c r="F787" s="25" t="s">
        <v>2217</v>
      </c>
      <c r="G787" s="25" t="s">
        <v>2988</v>
      </c>
      <c r="H787" s="25" t="s">
        <v>3418</v>
      </c>
      <c r="I787" s="25" t="s">
        <v>82</v>
      </c>
      <c r="J787" s="11">
        <v>4921</v>
      </c>
      <c r="K787" s="16">
        <v>99</v>
      </c>
    </row>
    <row r="788" spans="1:11" x14ac:dyDescent="0.25">
      <c r="A788" s="19">
        <v>42789</v>
      </c>
      <c r="B788" s="19" t="s">
        <v>3398</v>
      </c>
      <c r="C788" s="15">
        <v>1200</v>
      </c>
      <c r="D788" s="24" t="s">
        <v>4</v>
      </c>
      <c r="E788" s="24" t="s">
        <v>6</v>
      </c>
      <c r="F788" s="25" t="s">
        <v>6</v>
      </c>
      <c r="G788" s="25" t="s">
        <v>2988</v>
      </c>
      <c r="H788" s="25" t="s">
        <v>3418</v>
      </c>
      <c r="I788" s="25" t="s">
        <v>82</v>
      </c>
      <c r="J788" s="11">
        <v>5105</v>
      </c>
      <c r="K788" s="16">
        <v>103</v>
      </c>
    </row>
    <row r="789" spans="1:11" x14ac:dyDescent="0.25">
      <c r="A789" s="19">
        <v>42789</v>
      </c>
      <c r="B789" s="19" t="s">
        <v>3398</v>
      </c>
      <c r="C789" s="15">
        <v>600</v>
      </c>
      <c r="D789" s="24" t="s">
        <v>7</v>
      </c>
      <c r="E789" s="24" t="s">
        <v>8</v>
      </c>
      <c r="F789" s="25"/>
      <c r="G789" s="25" t="s">
        <v>3314</v>
      </c>
      <c r="H789" s="25" t="s">
        <v>3314</v>
      </c>
      <c r="I789" s="25"/>
      <c r="J789" s="10" t="s">
        <v>2984</v>
      </c>
      <c r="K789" s="16"/>
    </row>
    <row r="790" spans="1:11" x14ac:dyDescent="0.25">
      <c r="A790" s="19">
        <v>42789</v>
      </c>
      <c r="B790" s="19" t="s">
        <v>3398</v>
      </c>
      <c r="C790" s="15">
        <v>100</v>
      </c>
      <c r="D790" s="24" t="s">
        <v>7</v>
      </c>
      <c r="E790" s="24" t="s">
        <v>8</v>
      </c>
      <c r="F790" s="25"/>
      <c r="G790" s="25" t="s">
        <v>3314</v>
      </c>
      <c r="H790" s="25" t="s">
        <v>3314</v>
      </c>
      <c r="I790" s="25"/>
      <c r="J790" s="10" t="s">
        <v>2984</v>
      </c>
      <c r="K790" s="16"/>
    </row>
    <row r="791" spans="1:11" x14ac:dyDescent="0.25">
      <c r="A791" s="19">
        <v>42789</v>
      </c>
      <c r="B791" s="19" t="s">
        <v>3398</v>
      </c>
      <c r="C791" s="15">
        <v>34000</v>
      </c>
      <c r="D791" s="24" t="s">
        <v>7</v>
      </c>
      <c r="E791" s="24" t="s">
        <v>8</v>
      </c>
      <c r="F791" s="25"/>
      <c r="G791" s="25" t="s">
        <v>3314</v>
      </c>
      <c r="H791" s="25" t="s">
        <v>3314</v>
      </c>
      <c r="I791" s="25"/>
      <c r="J791" s="10" t="s">
        <v>2984</v>
      </c>
      <c r="K791" s="16"/>
    </row>
    <row r="792" spans="1:11" x14ac:dyDescent="0.25">
      <c r="A792" s="19">
        <v>42789</v>
      </c>
      <c r="B792" s="19" t="s">
        <v>3398</v>
      </c>
      <c r="C792" s="15">
        <v>800</v>
      </c>
      <c r="D792" s="24" t="s">
        <v>7</v>
      </c>
      <c r="E792" s="24" t="s">
        <v>8</v>
      </c>
      <c r="F792" s="25"/>
      <c r="G792" s="25" t="s">
        <v>3314</v>
      </c>
      <c r="H792" s="25" t="s">
        <v>3314</v>
      </c>
      <c r="I792" s="25"/>
      <c r="J792" s="10" t="s">
        <v>2984</v>
      </c>
      <c r="K792" s="16"/>
    </row>
    <row r="793" spans="1:11" x14ac:dyDescent="0.25">
      <c r="A793" s="19">
        <v>42789</v>
      </c>
      <c r="B793" s="19" t="s">
        <v>3398</v>
      </c>
      <c r="C793" s="15">
        <v>400</v>
      </c>
      <c r="D793" s="24" t="s">
        <v>7</v>
      </c>
      <c r="E793" s="24" t="s">
        <v>8</v>
      </c>
      <c r="F793" s="25"/>
      <c r="G793" s="25" t="s">
        <v>3314</v>
      </c>
      <c r="H793" s="25" t="s">
        <v>3314</v>
      </c>
      <c r="I793" s="25"/>
      <c r="J793" s="10" t="s">
        <v>2984</v>
      </c>
      <c r="K793" s="16"/>
    </row>
    <row r="794" spans="1:11" x14ac:dyDescent="0.25">
      <c r="A794" s="18">
        <v>42791</v>
      </c>
      <c r="B794" s="18" t="s">
        <v>3398</v>
      </c>
      <c r="C794" s="15">
        <v>2000</v>
      </c>
      <c r="D794" s="24" t="s">
        <v>4</v>
      </c>
      <c r="E794" s="24" t="s">
        <v>5</v>
      </c>
      <c r="F794" s="25" t="s">
        <v>2217</v>
      </c>
      <c r="G794" s="25" t="s">
        <v>2988</v>
      </c>
      <c r="H794" s="25" t="s">
        <v>3418</v>
      </c>
      <c r="I794" s="25" t="s">
        <v>82</v>
      </c>
      <c r="J794" s="11">
        <v>4458</v>
      </c>
      <c r="K794" s="16">
        <v>90</v>
      </c>
    </row>
    <row r="795" spans="1:11" x14ac:dyDescent="0.25">
      <c r="A795" s="18">
        <v>42791</v>
      </c>
      <c r="B795" s="18" t="s">
        <v>3398</v>
      </c>
      <c r="C795" s="15">
        <v>3380</v>
      </c>
      <c r="D795" s="24" t="s">
        <v>4</v>
      </c>
      <c r="E795" s="24" t="s">
        <v>5</v>
      </c>
      <c r="F795" s="25" t="s">
        <v>2217</v>
      </c>
      <c r="G795" s="25" t="s">
        <v>2988</v>
      </c>
      <c r="H795" s="25" t="s">
        <v>3418</v>
      </c>
      <c r="I795" s="25" t="s">
        <v>82</v>
      </c>
      <c r="J795" s="11">
        <v>4459</v>
      </c>
      <c r="K795" s="16">
        <v>90</v>
      </c>
    </row>
    <row r="796" spans="1:11" x14ac:dyDescent="0.25">
      <c r="A796" s="18">
        <v>42791</v>
      </c>
      <c r="B796" s="18" t="s">
        <v>3398</v>
      </c>
      <c r="C796" s="15">
        <v>150</v>
      </c>
      <c r="D796" s="24" t="s">
        <v>4</v>
      </c>
      <c r="E796" s="24" t="s">
        <v>5</v>
      </c>
      <c r="F796" s="25" t="s">
        <v>2217</v>
      </c>
      <c r="G796" s="25" t="s">
        <v>2988</v>
      </c>
      <c r="H796" s="25" t="s">
        <v>3418</v>
      </c>
      <c r="I796" s="25" t="s">
        <v>82</v>
      </c>
      <c r="J796" s="11">
        <v>4460</v>
      </c>
      <c r="K796" s="16">
        <v>90</v>
      </c>
    </row>
    <row r="797" spans="1:11" x14ac:dyDescent="0.25">
      <c r="A797" s="18">
        <v>42791</v>
      </c>
      <c r="B797" s="18" t="s">
        <v>3398</v>
      </c>
      <c r="C797" s="15">
        <v>1000</v>
      </c>
      <c r="D797" s="24" t="s">
        <v>4</v>
      </c>
      <c r="E797" s="24" t="s">
        <v>5</v>
      </c>
      <c r="F797" s="25" t="s">
        <v>2217</v>
      </c>
      <c r="G797" s="25" t="s">
        <v>2988</v>
      </c>
      <c r="H797" s="25" t="s">
        <v>3418</v>
      </c>
      <c r="I797" s="25" t="s">
        <v>82</v>
      </c>
      <c r="J797" s="11">
        <v>4461</v>
      </c>
      <c r="K797" s="16">
        <v>90</v>
      </c>
    </row>
    <row r="798" spans="1:11" x14ac:dyDescent="0.25">
      <c r="A798" s="18">
        <v>42791</v>
      </c>
      <c r="B798" s="18" t="s">
        <v>3398</v>
      </c>
      <c r="C798" s="15">
        <v>1000</v>
      </c>
      <c r="D798" s="24" t="s">
        <v>4</v>
      </c>
      <c r="E798" s="24" t="s">
        <v>5</v>
      </c>
      <c r="F798" s="25" t="s">
        <v>2217</v>
      </c>
      <c r="G798" s="25" t="s">
        <v>2988</v>
      </c>
      <c r="H798" s="25" t="s">
        <v>3418</v>
      </c>
      <c r="I798" s="25" t="s">
        <v>82</v>
      </c>
      <c r="J798" s="11">
        <v>4462</v>
      </c>
      <c r="K798" s="16">
        <v>90</v>
      </c>
    </row>
    <row r="799" spans="1:11" x14ac:dyDescent="0.25">
      <c r="A799" s="18">
        <v>42791</v>
      </c>
      <c r="B799" s="18" t="s">
        <v>3398</v>
      </c>
      <c r="C799" s="15">
        <v>95</v>
      </c>
      <c r="D799" s="24" t="s">
        <v>4</v>
      </c>
      <c r="E799" s="24" t="s">
        <v>6</v>
      </c>
      <c r="F799" s="25" t="s">
        <v>6</v>
      </c>
      <c r="G799" s="25" t="s">
        <v>2988</v>
      </c>
      <c r="H799" s="25" t="s">
        <v>3418</v>
      </c>
      <c r="I799" s="25" t="s">
        <v>82</v>
      </c>
      <c r="J799" s="11">
        <v>4717</v>
      </c>
      <c r="K799" s="16">
        <v>95</v>
      </c>
    </row>
    <row r="800" spans="1:11" x14ac:dyDescent="0.25">
      <c r="A800" s="18">
        <v>42791</v>
      </c>
      <c r="B800" s="18" t="s">
        <v>3398</v>
      </c>
      <c r="C800" s="15">
        <v>95</v>
      </c>
      <c r="D800" s="24" t="s">
        <v>4</v>
      </c>
      <c r="E800" s="24" t="s">
        <v>6</v>
      </c>
      <c r="F800" s="25" t="s">
        <v>6</v>
      </c>
      <c r="G800" s="25" t="s">
        <v>2988</v>
      </c>
      <c r="H800" s="25" t="s">
        <v>3418</v>
      </c>
      <c r="I800" s="25" t="s">
        <v>82</v>
      </c>
      <c r="J800" s="11">
        <v>4718</v>
      </c>
      <c r="K800" s="16">
        <v>95</v>
      </c>
    </row>
    <row r="801" spans="1:11" x14ac:dyDescent="0.25">
      <c r="A801" s="18">
        <v>42791</v>
      </c>
      <c r="B801" s="18" t="s">
        <v>3398</v>
      </c>
      <c r="C801" s="15">
        <v>1387.5</v>
      </c>
      <c r="D801" s="24" t="s">
        <v>4</v>
      </c>
      <c r="E801" s="24" t="s">
        <v>6</v>
      </c>
      <c r="F801" s="25" t="s">
        <v>6</v>
      </c>
      <c r="G801" s="25" t="s">
        <v>2988</v>
      </c>
      <c r="H801" s="25" t="s">
        <v>3418</v>
      </c>
      <c r="I801" s="25" t="s">
        <v>82</v>
      </c>
      <c r="J801" s="11">
        <v>4719</v>
      </c>
      <c r="K801" s="16">
        <v>95</v>
      </c>
    </row>
    <row r="802" spans="1:11" x14ac:dyDescent="0.25">
      <c r="A802" s="18">
        <v>42791</v>
      </c>
      <c r="B802" s="18" t="s">
        <v>3398</v>
      </c>
      <c r="C802" s="15">
        <v>300</v>
      </c>
      <c r="D802" s="24" t="s">
        <v>4</v>
      </c>
      <c r="E802" s="24" t="s">
        <v>6</v>
      </c>
      <c r="F802" s="25" t="s">
        <v>6</v>
      </c>
      <c r="G802" s="25" t="s">
        <v>2988</v>
      </c>
      <c r="H802" s="25" t="s">
        <v>3418</v>
      </c>
      <c r="I802" s="25" t="s">
        <v>82</v>
      </c>
      <c r="J802" s="11">
        <v>4720</v>
      </c>
      <c r="K802" s="16">
        <v>95</v>
      </c>
    </row>
    <row r="803" spans="1:11" x14ac:dyDescent="0.25">
      <c r="A803" s="18">
        <v>42791</v>
      </c>
      <c r="B803" s="18" t="s">
        <v>3398</v>
      </c>
      <c r="C803" s="15">
        <v>2000</v>
      </c>
      <c r="D803" s="24" t="s">
        <v>4</v>
      </c>
      <c r="E803" s="24" t="s">
        <v>6</v>
      </c>
      <c r="F803" s="25" t="s">
        <v>6</v>
      </c>
      <c r="G803" s="25" t="s">
        <v>2988</v>
      </c>
      <c r="H803" s="25" t="s">
        <v>3418</v>
      </c>
      <c r="I803" s="25" t="s">
        <v>82</v>
      </c>
      <c r="J803" s="11">
        <v>4721</v>
      </c>
      <c r="K803" s="16">
        <v>95</v>
      </c>
    </row>
    <row r="804" spans="1:11" x14ac:dyDescent="0.25">
      <c r="A804" s="19">
        <v>42791</v>
      </c>
      <c r="B804" s="19" t="s">
        <v>3398</v>
      </c>
      <c r="C804" s="15">
        <v>2200</v>
      </c>
      <c r="D804" s="24" t="s">
        <v>4</v>
      </c>
      <c r="E804" s="24" t="s">
        <v>5</v>
      </c>
      <c r="F804" s="25" t="s">
        <v>2217</v>
      </c>
      <c r="G804" s="25" t="s">
        <v>2988</v>
      </c>
      <c r="H804" s="25" t="s">
        <v>3418</v>
      </c>
      <c r="I804" s="25" t="s">
        <v>82</v>
      </c>
      <c r="J804" s="11">
        <v>4859</v>
      </c>
      <c r="K804" s="16">
        <v>98</v>
      </c>
    </row>
    <row r="805" spans="1:11" x14ac:dyDescent="0.25">
      <c r="A805" s="19">
        <v>42791</v>
      </c>
      <c r="B805" s="19" t="s">
        <v>3398</v>
      </c>
      <c r="C805" s="15">
        <v>450</v>
      </c>
      <c r="D805" s="24" t="s">
        <v>4</v>
      </c>
      <c r="E805" s="24" t="s">
        <v>6</v>
      </c>
      <c r="F805" s="25" t="s">
        <v>6</v>
      </c>
      <c r="G805" s="25" t="s">
        <v>2988</v>
      </c>
      <c r="H805" s="25" t="s">
        <v>3418</v>
      </c>
      <c r="I805" s="25" t="s">
        <v>82</v>
      </c>
      <c r="J805" s="11">
        <v>4860</v>
      </c>
      <c r="K805" s="16">
        <v>98</v>
      </c>
    </row>
    <row r="806" spans="1:11" x14ac:dyDescent="0.25">
      <c r="A806" s="19">
        <v>42791</v>
      </c>
      <c r="B806" s="19" t="s">
        <v>3398</v>
      </c>
      <c r="C806" s="15">
        <v>340</v>
      </c>
      <c r="D806" s="24" t="s">
        <v>4</v>
      </c>
      <c r="E806" s="24" t="s">
        <v>6</v>
      </c>
      <c r="F806" s="25" t="s">
        <v>6</v>
      </c>
      <c r="G806" s="25" t="s">
        <v>2988</v>
      </c>
      <c r="H806" s="25" t="s">
        <v>3418</v>
      </c>
      <c r="I806" s="25" t="s">
        <v>82</v>
      </c>
      <c r="J806" s="11">
        <v>4861</v>
      </c>
      <c r="K806" s="16">
        <v>98</v>
      </c>
    </row>
    <row r="807" spans="1:11" x14ac:dyDescent="0.25">
      <c r="A807" s="19">
        <v>42791</v>
      </c>
      <c r="B807" s="19" t="s">
        <v>3398</v>
      </c>
      <c r="C807" s="15">
        <v>750</v>
      </c>
      <c r="D807" s="24" t="s">
        <v>4</v>
      </c>
      <c r="E807" s="24" t="s">
        <v>6</v>
      </c>
      <c r="F807" s="25" t="s">
        <v>6</v>
      </c>
      <c r="G807" s="25" t="s">
        <v>2988</v>
      </c>
      <c r="H807" s="25" t="s">
        <v>3418</v>
      </c>
      <c r="I807" s="25" t="s">
        <v>82</v>
      </c>
      <c r="J807" s="11">
        <v>4862</v>
      </c>
      <c r="K807" s="16">
        <v>98</v>
      </c>
    </row>
    <row r="808" spans="1:11" x14ac:dyDescent="0.25">
      <c r="A808" s="19">
        <v>42791</v>
      </c>
      <c r="B808" s="19" t="s">
        <v>3398</v>
      </c>
      <c r="C808" s="15">
        <v>3000</v>
      </c>
      <c r="D808" s="24" t="s">
        <v>4</v>
      </c>
      <c r="E808" s="24" t="s">
        <v>6</v>
      </c>
      <c r="F808" s="25" t="s">
        <v>6</v>
      </c>
      <c r="G808" s="25" t="s">
        <v>2988</v>
      </c>
      <c r="H808" s="25" t="s">
        <v>3418</v>
      </c>
      <c r="I808" s="25" t="s">
        <v>82</v>
      </c>
      <c r="J808" s="11">
        <v>4917</v>
      </c>
      <c r="K808" s="16">
        <v>99</v>
      </c>
    </row>
    <row r="809" spans="1:11" x14ac:dyDescent="0.25">
      <c r="A809" s="19">
        <v>42791</v>
      </c>
      <c r="B809" s="19" t="s">
        <v>3398</v>
      </c>
      <c r="C809" s="15">
        <v>300</v>
      </c>
      <c r="D809" s="24" t="s">
        <v>4</v>
      </c>
      <c r="E809" s="24" t="s">
        <v>6</v>
      </c>
      <c r="F809" s="25" t="s">
        <v>6</v>
      </c>
      <c r="G809" s="25" t="s">
        <v>2988</v>
      </c>
      <c r="H809" s="25" t="s">
        <v>3418</v>
      </c>
      <c r="I809" s="25" t="s">
        <v>82</v>
      </c>
      <c r="J809" s="11">
        <v>4963</v>
      </c>
      <c r="K809" s="16">
        <v>100</v>
      </c>
    </row>
    <row r="810" spans="1:11" x14ac:dyDescent="0.25">
      <c r="A810" s="18">
        <v>42792</v>
      </c>
      <c r="B810" s="18" t="s">
        <v>3398</v>
      </c>
      <c r="C810" s="15">
        <v>500</v>
      </c>
      <c r="D810" s="24" t="s">
        <v>4</v>
      </c>
      <c r="E810" s="24" t="s">
        <v>5</v>
      </c>
      <c r="F810" s="25" t="s">
        <v>2217</v>
      </c>
      <c r="G810" s="25" t="s">
        <v>2988</v>
      </c>
      <c r="H810" s="25" t="s">
        <v>3418</v>
      </c>
      <c r="I810" s="25" t="s">
        <v>82</v>
      </c>
      <c r="J810" s="11">
        <v>4326</v>
      </c>
      <c r="K810" s="16">
        <v>87</v>
      </c>
    </row>
    <row r="811" spans="1:11" x14ac:dyDescent="0.25">
      <c r="A811" s="18">
        <v>42792</v>
      </c>
      <c r="B811" s="18" t="s">
        <v>3398</v>
      </c>
      <c r="C811" s="15">
        <v>1000</v>
      </c>
      <c r="D811" s="24" t="s">
        <v>4</v>
      </c>
      <c r="E811" s="24" t="s">
        <v>5</v>
      </c>
      <c r="F811" s="25" t="s">
        <v>2217</v>
      </c>
      <c r="G811" s="25" t="s">
        <v>2988</v>
      </c>
      <c r="H811" s="25" t="s">
        <v>3418</v>
      </c>
      <c r="I811" s="25" t="s">
        <v>82</v>
      </c>
      <c r="J811" s="11">
        <v>4327</v>
      </c>
      <c r="K811" s="16">
        <v>87</v>
      </c>
    </row>
    <row r="812" spans="1:11" x14ac:dyDescent="0.25">
      <c r="A812" s="18">
        <v>42792</v>
      </c>
      <c r="B812" s="18" t="s">
        <v>3398</v>
      </c>
      <c r="C812" s="15">
        <v>1200</v>
      </c>
      <c r="D812" s="24" t="s">
        <v>4</v>
      </c>
      <c r="E812" s="24" t="s">
        <v>5</v>
      </c>
      <c r="F812" s="25" t="s">
        <v>2217</v>
      </c>
      <c r="G812" s="25" t="s">
        <v>2988</v>
      </c>
      <c r="H812" s="25" t="s">
        <v>3418</v>
      </c>
      <c r="I812" s="25" t="s">
        <v>82</v>
      </c>
      <c r="J812" s="11">
        <v>4328</v>
      </c>
      <c r="K812" s="16">
        <v>87</v>
      </c>
    </row>
    <row r="813" spans="1:11" x14ac:dyDescent="0.25">
      <c r="A813" s="18">
        <v>42792</v>
      </c>
      <c r="B813" s="18" t="s">
        <v>3398</v>
      </c>
      <c r="C813" s="15">
        <v>200</v>
      </c>
      <c r="D813" s="24" t="s">
        <v>4</v>
      </c>
      <c r="E813" s="24" t="s">
        <v>6</v>
      </c>
      <c r="F813" s="25" t="s">
        <v>6</v>
      </c>
      <c r="G813" s="25" t="s">
        <v>2988</v>
      </c>
      <c r="H813" s="25" t="s">
        <v>3418</v>
      </c>
      <c r="I813" s="25" t="s">
        <v>82</v>
      </c>
      <c r="J813" s="11">
        <v>4330</v>
      </c>
      <c r="K813" s="16">
        <v>87</v>
      </c>
    </row>
    <row r="814" spans="1:11" x14ac:dyDescent="0.25">
      <c r="A814" s="18">
        <v>42792</v>
      </c>
      <c r="B814" s="18" t="s">
        <v>3398</v>
      </c>
      <c r="C814" s="15">
        <v>500</v>
      </c>
      <c r="D814" s="24" t="s">
        <v>4</v>
      </c>
      <c r="E814" s="24" t="s">
        <v>6</v>
      </c>
      <c r="F814" s="25" t="s">
        <v>6</v>
      </c>
      <c r="G814" s="25" t="s">
        <v>2988</v>
      </c>
      <c r="H814" s="25" t="s">
        <v>3418</v>
      </c>
      <c r="I814" s="25" t="s">
        <v>82</v>
      </c>
      <c r="J814" s="11">
        <v>4331</v>
      </c>
      <c r="K814" s="16">
        <v>87</v>
      </c>
    </row>
    <row r="815" spans="1:11" x14ac:dyDescent="0.25">
      <c r="A815" s="18">
        <v>42792</v>
      </c>
      <c r="B815" s="18" t="s">
        <v>3398</v>
      </c>
      <c r="C815" s="15">
        <v>100</v>
      </c>
      <c r="D815" s="24" t="s">
        <v>4</v>
      </c>
      <c r="E815" s="24" t="s">
        <v>6</v>
      </c>
      <c r="F815" s="25" t="s">
        <v>6</v>
      </c>
      <c r="G815" s="25" t="s">
        <v>2988</v>
      </c>
      <c r="H815" s="25" t="s">
        <v>3418</v>
      </c>
      <c r="I815" s="25" t="s">
        <v>82</v>
      </c>
      <c r="J815" s="11">
        <v>4822</v>
      </c>
      <c r="K815" s="16">
        <v>97</v>
      </c>
    </row>
    <row r="816" spans="1:11" x14ac:dyDescent="0.25">
      <c r="A816" s="18">
        <v>42792</v>
      </c>
      <c r="B816" s="18" t="s">
        <v>3398</v>
      </c>
      <c r="C816" s="15">
        <v>900</v>
      </c>
      <c r="D816" s="24" t="s">
        <v>4</v>
      </c>
      <c r="E816" s="24" t="s">
        <v>5</v>
      </c>
      <c r="F816" s="25" t="s">
        <v>2217</v>
      </c>
      <c r="G816" s="25" t="s">
        <v>2988</v>
      </c>
      <c r="H816" s="25" t="s">
        <v>3418</v>
      </c>
      <c r="I816" s="25" t="s">
        <v>82</v>
      </c>
      <c r="J816" s="11">
        <v>4823</v>
      </c>
      <c r="K816" s="16">
        <v>97</v>
      </c>
    </row>
    <row r="817" spans="1:11" x14ac:dyDescent="0.25">
      <c r="A817" s="19">
        <v>42792</v>
      </c>
      <c r="B817" s="19" t="s">
        <v>3398</v>
      </c>
      <c r="C817" s="15">
        <v>200</v>
      </c>
      <c r="D817" s="24" t="s">
        <v>4</v>
      </c>
      <c r="E817" s="24" t="s">
        <v>6</v>
      </c>
      <c r="F817" s="25" t="s">
        <v>6</v>
      </c>
      <c r="G817" s="25" t="s">
        <v>2988</v>
      </c>
      <c r="H817" s="25" t="s">
        <v>3418</v>
      </c>
      <c r="I817" s="25" t="s">
        <v>82</v>
      </c>
      <c r="J817" s="11">
        <v>4863</v>
      </c>
      <c r="K817" s="16">
        <v>98</v>
      </c>
    </row>
    <row r="818" spans="1:11" x14ac:dyDescent="0.25">
      <c r="A818" s="19">
        <v>42792</v>
      </c>
      <c r="B818" s="19" t="s">
        <v>3398</v>
      </c>
      <c r="C818" s="15">
        <v>1000</v>
      </c>
      <c r="D818" s="24" t="s">
        <v>4</v>
      </c>
      <c r="E818" s="24" t="s">
        <v>6</v>
      </c>
      <c r="F818" s="25" t="s">
        <v>6</v>
      </c>
      <c r="G818" s="25" t="s">
        <v>2988</v>
      </c>
      <c r="H818" s="25" t="s">
        <v>3418</v>
      </c>
      <c r="I818" s="25" t="s">
        <v>82</v>
      </c>
      <c r="J818" s="11">
        <v>4864</v>
      </c>
      <c r="K818" s="16">
        <v>98</v>
      </c>
    </row>
    <row r="819" spans="1:11" x14ac:dyDescent="0.25">
      <c r="A819" s="19">
        <v>42792</v>
      </c>
      <c r="B819" s="19" t="s">
        <v>3398</v>
      </c>
      <c r="C819" s="15">
        <v>15000</v>
      </c>
      <c r="D819" s="24" t="s">
        <v>4</v>
      </c>
      <c r="E819" s="24" t="s">
        <v>6</v>
      </c>
      <c r="F819" s="25" t="s">
        <v>6</v>
      </c>
      <c r="G819" s="25" t="s">
        <v>2988</v>
      </c>
      <c r="H819" s="25" t="s">
        <v>3418</v>
      </c>
      <c r="I819" s="25" t="s">
        <v>82</v>
      </c>
      <c r="J819" s="11">
        <v>4865</v>
      </c>
      <c r="K819" s="16">
        <v>98</v>
      </c>
    </row>
    <row r="820" spans="1:11" x14ac:dyDescent="0.25">
      <c r="A820" s="19">
        <v>42792</v>
      </c>
      <c r="B820" s="19" t="s">
        <v>3398</v>
      </c>
      <c r="C820" s="15">
        <v>175</v>
      </c>
      <c r="D820" s="24" t="s">
        <v>4</v>
      </c>
      <c r="E820" s="24" t="s">
        <v>5</v>
      </c>
      <c r="F820" s="25" t="s">
        <v>2217</v>
      </c>
      <c r="G820" s="25" t="s">
        <v>2988</v>
      </c>
      <c r="H820" s="25" t="s">
        <v>3418</v>
      </c>
      <c r="I820" s="25" t="s">
        <v>82</v>
      </c>
      <c r="J820" s="11">
        <v>4964</v>
      </c>
      <c r="K820" s="16">
        <v>100</v>
      </c>
    </row>
    <row r="821" spans="1:11" x14ac:dyDescent="0.25">
      <c r="A821" s="19">
        <v>42792</v>
      </c>
      <c r="B821" s="19" t="s">
        <v>3398</v>
      </c>
      <c r="C821" s="15">
        <v>300</v>
      </c>
      <c r="D821" s="24" t="s">
        <v>4</v>
      </c>
      <c r="E821" s="24" t="s">
        <v>6</v>
      </c>
      <c r="F821" s="25" t="s">
        <v>6</v>
      </c>
      <c r="G821" s="25" t="s">
        <v>2988</v>
      </c>
      <c r="H821" s="25" t="s">
        <v>3418</v>
      </c>
      <c r="I821" s="25" t="s">
        <v>82</v>
      </c>
      <c r="J821" s="11">
        <v>4965</v>
      </c>
      <c r="K821" s="16">
        <v>100</v>
      </c>
    </row>
    <row r="822" spans="1:11" x14ac:dyDescent="0.25">
      <c r="A822" s="19">
        <v>42792</v>
      </c>
      <c r="B822" s="19" t="s">
        <v>3398</v>
      </c>
      <c r="C822" s="15">
        <v>200</v>
      </c>
      <c r="D822" s="24" t="s">
        <v>4</v>
      </c>
      <c r="E822" s="24" t="s">
        <v>6</v>
      </c>
      <c r="F822" s="25" t="s">
        <v>6</v>
      </c>
      <c r="G822" s="25" t="s">
        <v>2988</v>
      </c>
      <c r="H822" s="25" t="s">
        <v>3418</v>
      </c>
      <c r="I822" s="25" t="s">
        <v>82</v>
      </c>
      <c r="J822" s="11">
        <v>5106</v>
      </c>
      <c r="K822" s="16">
        <v>103</v>
      </c>
    </row>
    <row r="823" spans="1:11" x14ac:dyDescent="0.25">
      <c r="A823" s="19">
        <v>42792</v>
      </c>
      <c r="B823" s="19" t="s">
        <v>3398</v>
      </c>
      <c r="C823" s="15">
        <v>150</v>
      </c>
      <c r="D823" s="24" t="s">
        <v>4</v>
      </c>
      <c r="E823" s="24" t="s">
        <v>6</v>
      </c>
      <c r="F823" s="25" t="s">
        <v>6</v>
      </c>
      <c r="G823" s="25" t="s">
        <v>2988</v>
      </c>
      <c r="H823" s="25" t="s">
        <v>3418</v>
      </c>
      <c r="I823" s="25" t="s">
        <v>82</v>
      </c>
      <c r="J823" s="11">
        <v>5107</v>
      </c>
      <c r="K823" s="16">
        <v>103</v>
      </c>
    </row>
    <row r="824" spans="1:11" x14ac:dyDescent="0.25">
      <c r="A824" s="19">
        <v>42792</v>
      </c>
      <c r="B824" s="19" t="s">
        <v>3398</v>
      </c>
      <c r="C824" s="15">
        <v>200</v>
      </c>
      <c r="D824" s="24" t="s">
        <v>4</v>
      </c>
      <c r="E824" s="24" t="s">
        <v>6</v>
      </c>
      <c r="F824" s="25" t="s">
        <v>6</v>
      </c>
      <c r="G824" s="25" t="s">
        <v>2988</v>
      </c>
      <c r="H824" s="25" t="s">
        <v>3418</v>
      </c>
      <c r="I824" s="25" t="s">
        <v>82</v>
      </c>
      <c r="J824" s="11">
        <v>5108</v>
      </c>
      <c r="K824" s="16">
        <v>103</v>
      </c>
    </row>
    <row r="825" spans="1:11" x14ac:dyDescent="0.25">
      <c r="A825" s="19">
        <v>42792</v>
      </c>
      <c r="B825" s="19" t="s">
        <v>3398</v>
      </c>
      <c r="C825" s="15">
        <v>420</v>
      </c>
      <c r="D825" s="24" t="s">
        <v>4</v>
      </c>
      <c r="E825" s="24" t="s">
        <v>6</v>
      </c>
      <c r="F825" s="25" t="s">
        <v>6</v>
      </c>
      <c r="G825" s="25" t="s">
        <v>2988</v>
      </c>
      <c r="H825" s="25" t="s">
        <v>3418</v>
      </c>
      <c r="I825" s="25" t="s">
        <v>82</v>
      </c>
      <c r="J825" s="11">
        <v>5109</v>
      </c>
      <c r="K825" s="16">
        <v>103</v>
      </c>
    </row>
    <row r="826" spans="1:11" x14ac:dyDescent="0.25">
      <c r="A826" s="19">
        <v>42792</v>
      </c>
      <c r="B826" s="19" t="s">
        <v>3398</v>
      </c>
      <c r="C826" s="15">
        <v>2000</v>
      </c>
      <c r="D826" s="24" t="s">
        <v>4</v>
      </c>
      <c r="E826" s="24" t="s">
        <v>5</v>
      </c>
      <c r="F826" s="25" t="s">
        <v>2217</v>
      </c>
      <c r="G826" s="25" t="s">
        <v>2988</v>
      </c>
      <c r="H826" s="25" t="s">
        <v>3418</v>
      </c>
      <c r="I826" s="25" t="s">
        <v>82</v>
      </c>
      <c r="J826" s="11">
        <v>5110</v>
      </c>
      <c r="K826" s="16">
        <v>103</v>
      </c>
    </row>
    <row r="827" spans="1:11" x14ac:dyDescent="0.25">
      <c r="A827" s="19">
        <v>42792</v>
      </c>
      <c r="B827" s="19" t="s">
        <v>3398</v>
      </c>
      <c r="C827" s="15">
        <v>500</v>
      </c>
      <c r="D827" s="24" t="s">
        <v>7</v>
      </c>
      <c r="E827" s="24" t="s">
        <v>8</v>
      </c>
      <c r="F827" s="25"/>
      <c r="G827" s="25" t="s">
        <v>3314</v>
      </c>
      <c r="H827" s="25" t="s">
        <v>3314</v>
      </c>
      <c r="I827" s="25"/>
      <c r="J827" s="10" t="s">
        <v>2984</v>
      </c>
      <c r="K827" s="16"/>
    </row>
    <row r="828" spans="1:11" x14ac:dyDescent="0.25">
      <c r="A828" s="19">
        <v>42792</v>
      </c>
      <c r="B828" s="19" t="s">
        <v>3398</v>
      </c>
      <c r="C828" s="15">
        <v>2000</v>
      </c>
      <c r="D828" s="24" t="s">
        <v>7</v>
      </c>
      <c r="E828" s="24" t="s">
        <v>8</v>
      </c>
      <c r="F828" s="25"/>
      <c r="G828" s="25" t="s">
        <v>3314</v>
      </c>
      <c r="H828" s="25" t="s">
        <v>3314</v>
      </c>
      <c r="I828" s="25"/>
      <c r="J828" s="10" t="s">
        <v>2984</v>
      </c>
      <c r="K828" s="16"/>
    </row>
    <row r="829" spans="1:11" x14ac:dyDescent="0.25">
      <c r="A829" s="19">
        <v>42792</v>
      </c>
      <c r="B829" s="19" t="s">
        <v>3398</v>
      </c>
      <c r="C829" s="15">
        <v>500</v>
      </c>
      <c r="D829" s="24" t="s">
        <v>7</v>
      </c>
      <c r="E829" s="24" t="s">
        <v>8</v>
      </c>
      <c r="F829" s="25"/>
      <c r="G829" s="25" t="s">
        <v>3314</v>
      </c>
      <c r="H829" s="25" t="s">
        <v>3314</v>
      </c>
      <c r="I829" s="25"/>
      <c r="J829" s="10" t="s">
        <v>2984</v>
      </c>
      <c r="K829" s="16"/>
    </row>
    <row r="830" spans="1:11" x14ac:dyDescent="0.25">
      <c r="A830" s="18">
        <v>42793</v>
      </c>
      <c r="B830" s="18" t="s">
        <v>3398</v>
      </c>
      <c r="C830" s="15">
        <v>10000</v>
      </c>
      <c r="D830" s="24" t="s">
        <v>4</v>
      </c>
      <c r="E830" s="24" t="s">
        <v>5</v>
      </c>
      <c r="F830" s="25" t="s">
        <v>2217</v>
      </c>
      <c r="G830" s="25" t="s">
        <v>2988</v>
      </c>
      <c r="H830" s="25" t="s">
        <v>3418</v>
      </c>
      <c r="I830" s="25" t="s">
        <v>82</v>
      </c>
      <c r="J830" s="11">
        <v>4463</v>
      </c>
      <c r="K830" s="16">
        <v>90</v>
      </c>
    </row>
    <row r="831" spans="1:11" x14ac:dyDescent="0.25">
      <c r="A831" s="18">
        <v>42793</v>
      </c>
      <c r="B831" s="18" t="s">
        <v>3398</v>
      </c>
      <c r="C831" s="15">
        <v>500</v>
      </c>
      <c r="D831" s="24" t="s">
        <v>4</v>
      </c>
      <c r="E831" s="24" t="s">
        <v>6</v>
      </c>
      <c r="F831" s="25" t="s">
        <v>6</v>
      </c>
      <c r="G831" s="25" t="s">
        <v>2988</v>
      </c>
      <c r="H831" s="25" t="s">
        <v>3418</v>
      </c>
      <c r="I831" s="25" t="s">
        <v>82</v>
      </c>
      <c r="J831" s="11">
        <v>4464</v>
      </c>
      <c r="K831" s="16">
        <v>90</v>
      </c>
    </row>
    <row r="832" spans="1:11" x14ac:dyDescent="0.25">
      <c r="A832" s="18">
        <v>42793</v>
      </c>
      <c r="B832" s="18" t="s">
        <v>3398</v>
      </c>
      <c r="C832" s="15">
        <v>500</v>
      </c>
      <c r="D832" s="24" t="s">
        <v>4</v>
      </c>
      <c r="E832" s="24" t="s">
        <v>6</v>
      </c>
      <c r="F832" s="25" t="s">
        <v>6</v>
      </c>
      <c r="G832" s="25" t="s">
        <v>2988</v>
      </c>
      <c r="H832" s="25" t="s">
        <v>3418</v>
      </c>
      <c r="I832" s="25" t="s">
        <v>82</v>
      </c>
      <c r="J832" s="11">
        <v>4678</v>
      </c>
      <c r="K832" s="16">
        <v>94</v>
      </c>
    </row>
    <row r="833" spans="1:11" x14ac:dyDescent="0.25">
      <c r="A833" s="18">
        <v>42793</v>
      </c>
      <c r="B833" s="18" t="s">
        <v>3398</v>
      </c>
      <c r="C833" s="15">
        <v>150</v>
      </c>
      <c r="D833" s="24" t="s">
        <v>4</v>
      </c>
      <c r="E833" s="24" t="s">
        <v>6</v>
      </c>
      <c r="F833" s="25" t="s">
        <v>6</v>
      </c>
      <c r="G833" s="25" t="s">
        <v>2988</v>
      </c>
      <c r="H833" s="25" t="s">
        <v>3418</v>
      </c>
      <c r="I833" s="25" t="s">
        <v>82</v>
      </c>
      <c r="J833" s="11">
        <v>4722</v>
      </c>
      <c r="K833" s="16">
        <v>95</v>
      </c>
    </row>
    <row r="834" spans="1:11" x14ac:dyDescent="0.25">
      <c r="A834" s="19">
        <v>42793</v>
      </c>
      <c r="B834" s="19" t="s">
        <v>3398</v>
      </c>
      <c r="C834" s="15">
        <v>2000</v>
      </c>
      <c r="D834" s="24" t="s">
        <v>4</v>
      </c>
      <c r="E834" s="24" t="s">
        <v>6</v>
      </c>
      <c r="F834" s="25" t="s">
        <v>6</v>
      </c>
      <c r="G834" s="25" t="s">
        <v>2988</v>
      </c>
      <c r="H834" s="25" t="s">
        <v>3418</v>
      </c>
      <c r="I834" s="25" t="s">
        <v>82</v>
      </c>
      <c r="J834" s="11">
        <v>4866</v>
      </c>
      <c r="K834" s="16">
        <v>98</v>
      </c>
    </row>
    <row r="835" spans="1:11" x14ac:dyDescent="0.25">
      <c r="A835" s="19">
        <v>42793</v>
      </c>
      <c r="B835" s="19" t="s">
        <v>3398</v>
      </c>
      <c r="C835" s="15">
        <v>1030</v>
      </c>
      <c r="D835" s="24" t="s">
        <v>4</v>
      </c>
      <c r="E835" s="24" t="s">
        <v>6</v>
      </c>
      <c r="F835" s="25" t="s">
        <v>6</v>
      </c>
      <c r="G835" s="25" t="s">
        <v>2988</v>
      </c>
      <c r="H835" s="25" t="s">
        <v>3418</v>
      </c>
      <c r="I835" s="25" t="s">
        <v>82</v>
      </c>
      <c r="J835" s="11">
        <v>4922</v>
      </c>
      <c r="K835" s="16">
        <v>99</v>
      </c>
    </row>
    <row r="836" spans="1:11" x14ac:dyDescent="0.25">
      <c r="A836" s="19">
        <v>42793</v>
      </c>
      <c r="B836" s="19" t="s">
        <v>3398</v>
      </c>
      <c r="C836" s="15">
        <v>300</v>
      </c>
      <c r="D836" s="24" t="s">
        <v>4</v>
      </c>
      <c r="E836" s="24" t="s">
        <v>6</v>
      </c>
      <c r="F836" s="25" t="s">
        <v>6</v>
      </c>
      <c r="G836" s="25" t="s">
        <v>2988</v>
      </c>
      <c r="H836" s="25" t="s">
        <v>3418</v>
      </c>
      <c r="I836" s="25" t="s">
        <v>82</v>
      </c>
      <c r="J836" s="11">
        <v>4923</v>
      </c>
      <c r="K836" s="16">
        <v>99</v>
      </c>
    </row>
    <row r="837" spans="1:11" x14ac:dyDescent="0.25">
      <c r="A837" s="19">
        <v>42793</v>
      </c>
      <c r="B837" s="19" t="s">
        <v>3398</v>
      </c>
      <c r="C837" s="15">
        <v>5000</v>
      </c>
      <c r="D837" s="24" t="s">
        <v>4</v>
      </c>
      <c r="E837" s="24" t="s">
        <v>6</v>
      </c>
      <c r="F837" s="25" t="s">
        <v>6</v>
      </c>
      <c r="G837" s="25" t="s">
        <v>2988</v>
      </c>
      <c r="H837" s="25" t="s">
        <v>3418</v>
      </c>
      <c r="I837" s="25" t="s">
        <v>82</v>
      </c>
      <c r="J837" s="11">
        <v>4966</v>
      </c>
      <c r="K837" s="16">
        <v>100</v>
      </c>
    </row>
    <row r="838" spans="1:11" x14ac:dyDescent="0.25">
      <c r="A838" s="19">
        <v>42793</v>
      </c>
      <c r="B838" s="19" t="s">
        <v>3398</v>
      </c>
      <c r="C838" s="15">
        <v>8500</v>
      </c>
      <c r="D838" s="24" t="s">
        <v>4</v>
      </c>
      <c r="E838" s="24" t="s">
        <v>6</v>
      </c>
      <c r="F838" s="25" t="s">
        <v>6</v>
      </c>
      <c r="G838" s="25" t="s">
        <v>2988</v>
      </c>
      <c r="H838" s="25" t="s">
        <v>3418</v>
      </c>
      <c r="I838" s="25" t="s">
        <v>82</v>
      </c>
      <c r="J838" s="11">
        <v>4967</v>
      </c>
      <c r="K838" s="16">
        <v>100</v>
      </c>
    </row>
    <row r="839" spans="1:11" x14ac:dyDescent="0.25">
      <c r="A839" s="19">
        <v>42793</v>
      </c>
      <c r="B839" s="19" t="s">
        <v>3398</v>
      </c>
      <c r="C839" s="15">
        <v>400</v>
      </c>
      <c r="D839" s="24" t="s">
        <v>4</v>
      </c>
      <c r="E839" s="24" t="s">
        <v>6</v>
      </c>
      <c r="F839" s="25" t="s">
        <v>6</v>
      </c>
      <c r="G839" s="25" t="s">
        <v>2988</v>
      </c>
      <c r="H839" s="25" t="s">
        <v>3418</v>
      </c>
      <c r="I839" s="25" t="s">
        <v>82</v>
      </c>
      <c r="J839" s="11">
        <v>5111</v>
      </c>
      <c r="K839" s="16">
        <v>103</v>
      </c>
    </row>
    <row r="840" spans="1:11" x14ac:dyDescent="0.25">
      <c r="A840" s="19">
        <v>42793</v>
      </c>
      <c r="B840" s="19" t="s">
        <v>3398</v>
      </c>
      <c r="C840" s="15">
        <v>300</v>
      </c>
      <c r="D840" s="24" t="s">
        <v>4</v>
      </c>
      <c r="E840" s="24" t="s">
        <v>6</v>
      </c>
      <c r="F840" s="25" t="s">
        <v>6</v>
      </c>
      <c r="G840" s="25" t="s">
        <v>2988</v>
      </c>
      <c r="H840" s="25" t="s">
        <v>3418</v>
      </c>
      <c r="I840" s="25" t="s">
        <v>82</v>
      </c>
      <c r="J840" s="11">
        <v>5112</v>
      </c>
      <c r="K840" s="16">
        <v>103</v>
      </c>
    </row>
    <row r="841" spans="1:11" x14ac:dyDescent="0.25">
      <c r="A841" s="19">
        <v>42793</v>
      </c>
      <c r="B841" s="19" t="s">
        <v>3398</v>
      </c>
      <c r="C841" s="15">
        <v>200</v>
      </c>
      <c r="D841" s="24" t="s">
        <v>4</v>
      </c>
      <c r="E841" s="24" t="s">
        <v>6</v>
      </c>
      <c r="F841" s="25" t="s">
        <v>6</v>
      </c>
      <c r="G841" s="25" t="s">
        <v>2988</v>
      </c>
      <c r="H841" s="25" t="s">
        <v>3418</v>
      </c>
      <c r="I841" s="25" t="s">
        <v>82</v>
      </c>
      <c r="J841" s="11">
        <v>5113</v>
      </c>
      <c r="K841" s="16">
        <v>103</v>
      </c>
    </row>
    <row r="842" spans="1:11" x14ac:dyDescent="0.25">
      <c r="A842" s="19">
        <v>42793</v>
      </c>
      <c r="B842" s="19" t="s">
        <v>3398</v>
      </c>
      <c r="C842" s="15">
        <v>100</v>
      </c>
      <c r="D842" s="24" t="s">
        <v>4</v>
      </c>
      <c r="E842" s="24" t="s">
        <v>6</v>
      </c>
      <c r="F842" s="25" t="s">
        <v>6</v>
      </c>
      <c r="G842" s="25" t="s">
        <v>2988</v>
      </c>
      <c r="H842" s="25" t="s">
        <v>3418</v>
      </c>
      <c r="I842" s="25" t="s">
        <v>82</v>
      </c>
      <c r="J842" s="11">
        <v>5114</v>
      </c>
      <c r="K842" s="16">
        <v>103</v>
      </c>
    </row>
    <row r="843" spans="1:11" x14ac:dyDescent="0.25">
      <c r="A843" s="19">
        <v>42793</v>
      </c>
      <c r="B843" s="19" t="s">
        <v>3398</v>
      </c>
      <c r="C843" s="15">
        <v>15000</v>
      </c>
      <c r="D843" s="24" t="s">
        <v>7</v>
      </c>
      <c r="E843" s="24" t="s">
        <v>8</v>
      </c>
      <c r="F843" s="25"/>
      <c r="G843" s="25" t="s">
        <v>3314</v>
      </c>
      <c r="H843" s="25" t="s">
        <v>3314</v>
      </c>
      <c r="I843" s="25"/>
      <c r="J843" s="10" t="s">
        <v>2984</v>
      </c>
      <c r="K843" s="16"/>
    </row>
    <row r="844" spans="1:11" x14ac:dyDescent="0.25">
      <c r="A844" s="19">
        <v>42793</v>
      </c>
      <c r="B844" s="19" t="s">
        <v>3398</v>
      </c>
      <c r="C844" s="15">
        <v>140</v>
      </c>
      <c r="D844" s="24" t="s">
        <v>7</v>
      </c>
      <c r="E844" s="24" t="s">
        <v>8</v>
      </c>
      <c r="F844" s="25"/>
      <c r="G844" s="25" t="s">
        <v>3314</v>
      </c>
      <c r="H844" s="25" t="s">
        <v>3314</v>
      </c>
      <c r="I844" s="25"/>
      <c r="J844" s="10" t="s">
        <v>2984</v>
      </c>
      <c r="K844" s="16"/>
    </row>
    <row r="845" spans="1:11" x14ac:dyDescent="0.25">
      <c r="A845" s="19">
        <v>42793</v>
      </c>
      <c r="B845" s="19" t="s">
        <v>3398</v>
      </c>
      <c r="C845" s="15">
        <v>800</v>
      </c>
      <c r="D845" s="24" t="s">
        <v>7</v>
      </c>
      <c r="E845" s="24" t="s">
        <v>8</v>
      </c>
      <c r="F845" s="25"/>
      <c r="G845" s="25" t="s">
        <v>3314</v>
      </c>
      <c r="H845" s="25" t="s">
        <v>3314</v>
      </c>
      <c r="I845" s="25"/>
      <c r="J845" s="10" t="s">
        <v>2984</v>
      </c>
      <c r="K845" s="16"/>
    </row>
    <row r="846" spans="1:11" x14ac:dyDescent="0.25">
      <c r="A846" s="18">
        <v>42794</v>
      </c>
      <c r="B846" s="18" t="s">
        <v>3398</v>
      </c>
      <c r="C846" s="15">
        <v>550</v>
      </c>
      <c r="D846" s="24" t="s">
        <v>4</v>
      </c>
      <c r="E846" s="24" t="s">
        <v>6</v>
      </c>
      <c r="F846" s="25" t="s">
        <v>6</v>
      </c>
      <c r="G846" s="25" t="s">
        <v>2988</v>
      </c>
      <c r="H846" s="25" t="s">
        <v>3418</v>
      </c>
      <c r="I846" s="25" t="s">
        <v>82</v>
      </c>
      <c r="J846" s="11">
        <v>4332</v>
      </c>
      <c r="K846" s="16">
        <v>87</v>
      </c>
    </row>
    <row r="847" spans="1:11" x14ac:dyDescent="0.25">
      <c r="A847" s="18">
        <v>42794</v>
      </c>
      <c r="B847" s="18" t="s">
        <v>3398</v>
      </c>
      <c r="C847" s="15">
        <v>2000</v>
      </c>
      <c r="D847" s="24" t="s">
        <v>4</v>
      </c>
      <c r="E847" s="24" t="s">
        <v>6</v>
      </c>
      <c r="F847" s="25" t="s">
        <v>6</v>
      </c>
      <c r="G847" s="25" t="s">
        <v>2988</v>
      </c>
      <c r="H847" s="25" t="s">
        <v>3418</v>
      </c>
      <c r="I847" s="25" t="s">
        <v>82</v>
      </c>
      <c r="J847" s="11">
        <v>4333</v>
      </c>
      <c r="K847" s="16">
        <v>87</v>
      </c>
    </row>
    <row r="848" spans="1:11" x14ac:dyDescent="0.25">
      <c r="A848" s="18">
        <v>42794</v>
      </c>
      <c r="B848" s="18" t="s">
        <v>3398</v>
      </c>
      <c r="C848" s="15">
        <v>1000</v>
      </c>
      <c r="D848" s="24" t="s">
        <v>4</v>
      </c>
      <c r="E848" s="24" t="s">
        <v>5</v>
      </c>
      <c r="F848" s="25" t="s">
        <v>2217</v>
      </c>
      <c r="G848" s="25" t="s">
        <v>2988</v>
      </c>
      <c r="H848" s="25" t="s">
        <v>3418</v>
      </c>
      <c r="I848" s="25" t="s">
        <v>82</v>
      </c>
      <c r="J848" s="11">
        <v>4679</v>
      </c>
      <c r="K848" s="16">
        <v>94</v>
      </c>
    </row>
    <row r="849" spans="1:11" x14ac:dyDescent="0.25">
      <c r="A849" s="18">
        <v>42794</v>
      </c>
      <c r="B849" s="18" t="s">
        <v>3398</v>
      </c>
      <c r="C849" s="15">
        <v>1600</v>
      </c>
      <c r="D849" s="24" t="s">
        <v>4</v>
      </c>
      <c r="E849" s="24" t="s">
        <v>5</v>
      </c>
      <c r="F849" s="25" t="s">
        <v>2217</v>
      </c>
      <c r="G849" s="25" t="s">
        <v>2988</v>
      </c>
      <c r="H849" s="25" t="s">
        <v>3418</v>
      </c>
      <c r="I849" s="25" t="s">
        <v>82</v>
      </c>
      <c r="J849" s="11">
        <v>4791</v>
      </c>
      <c r="K849" s="16">
        <v>96</v>
      </c>
    </row>
    <row r="850" spans="1:11" x14ac:dyDescent="0.25">
      <c r="A850" s="18">
        <v>42794</v>
      </c>
      <c r="B850" s="18" t="s">
        <v>3398</v>
      </c>
      <c r="C850" s="15">
        <v>1600</v>
      </c>
      <c r="D850" s="24" t="s">
        <v>4</v>
      </c>
      <c r="E850" s="24" t="s">
        <v>5</v>
      </c>
      <c r="F850" s="25" t="s">
        <v>2217</v>
      </c>
      <c r="G850" s="25" t="s">
        <v>2988</v>
      </c>
      <c r="H850" s="25" t="s">
        <v>3418</v>
      </c>
      <c r="I850" s="25" t="s">
        <v>82</v>
      </c>
      <c r="J850" s="11">
        <v>4792</v>
      </c>
      <c r="K850" s="16">
        <v>96</v>
      </c>
    </row>
    <row r="851" spans="1:11" x14ac:dyDescent="0.25">
      <c r="A851" s="19">
        <v>42794</v>
      </c>
      <c r="B851" s="19" t="s">
        <v>3398</v>
      </c>
      <c r="C851" s="15">
        <v>300</v>
      </c>
      <c r="D851" s="24" t="s">
        <v>4</v>
      </c>
      <c r="E851" s="24" t="s">
        <v>6</v>
      </c>
      <c r="F851" s="25" t="s">
        <v>6</v>
      </c>
      <c r="G851" s="25" t="s">
        <v>2988</v>
      </c>
      <c r="H851" s="25" t="s">
        <v>3418</v>
      </c>
      <c r="I851" s="25" t="s">
        <v>82</v>
      </c>
      <c r="J851" s="11">
        <v>4867</v>
      </c>
      <c r="K851" s="16">
        <v>98</v>
      </c>
    </row>
    <row r="852" spans="1:11" x14ac:dyDescent="0.25">
      <c r="A852" s="19">
        <v>42794</v>
      </c>
      <c r="B852" s="19" t="s">
        <v>3398</v>
      </c>
      <c r="C852" s="15">
        <v>80</v>
      </c>
      <c r="D852" s="24" t="s">
        <v>4</v>
      </c>
      <c r="E852" s="24" t="s">
        <v>6</v>
      </c>
      <c r="F852" s="25" t="s">
        <v>6</v>
      </c>
      <c r="G852" s="25" t="s">
        <v>2988</v>
      </c>
      <c r="H852" s="25" t="s">
        <v>3418</v>
      </c>
      <c r="I852" s="25" t="s">
        <v>82</v>
      </c>
      <c r="J852" s="11">
        <v>4868</v>
      </c>
      <c r="K852" s="16">
        <v>98</v>
      </c>
    </row>
    <row r="853" spans="1:11" x14ac:dyDescent="0.25">
      <c r="A853" s="19">
        <v>42794</v>
      </c>
      <c r="B853" s="19" t="s">
        <v>3398</v>
      </c>
      <c r="C853" s="15">
        <v>200</v>
      </c>
      <c r="D853" s="24" t="s">
        <v>4</v>
      </c>
      <c r="E853" s="24" t="s">
        <v>6</v>
      </c>
      <c r="F853" s="25" t="s">
        <v>6</v>
      </c>
      <c r="G853" s="25" t="s">
        <v>2988</v>
      </c>
      <c r="H853" s="25" t="s">
        <v>3418</v>
      </c>
      <c r="I853" s="25" t="s">
        <v>82</v>
      </c>
      <c r="J853" s="11">
        <v>4869</v>
      </c>
      <c r="K853" s="16">
        <v>98</v>
      </c>
    </row>
    <row r="854" spans="1:11" x14ac:dyDescent="0.25">
      <c r="A854" s="19">
        <v>42794</v>
      </c>
      <c r="B854" s="19" t="s">
        <v>3398</v>
      </c>
      <c r="C854" s="15">
        <v>500</v>
      </c>
      <c r="D854" s="24" t="s">
        <v>4</v>
      </c>
      <c r="E854" s="24" t="s">
        <v>6</v>
      </c>
      <c r="F854" s="25" t="s">
        <v>6</v>
      </c>
      <c r="G854" s="25" t="s">
        <v>2988</v>
      </c>
      <c r="H854" s="25" t="s">
        <v>3418</v>
      </c>
      <c r="I854" s="25" t="s">
        <v>82</v>
      </c>
      <c r="J854" s="11">
        <v>4870</v>
      </c>
      <c r="K854" s="16">
        <v>98</v>
      </c>
    </row>
    <row r="855" spans="1:11" x14ac:dyDescent="0.25">
      <c r="A855" s="19">
        <v>42794</v>
      </c>
      <c r="B855" s="19" t="s">
        <v>3398</v>
      </c>
      <c r="C855" s="15">
        <v>3000</v>
      </c>
      <c r="D855" s="24" t="s">
        <v>4</v>
      </c>
      <c r="E855" s="24" t="s">
        <v>5</v>
      </c>
      <c r="F855" s="25" t="s">
        <v>2217</v>
      </c>
      <c r="G855" s="25" t="s">
        <v>2988</v>
      </c>
      <c r="H855" s="25" t="s">
        <v>3418</v>
      </c>
      <c r="I855" s="25" t="s">
        <v>82</v>
      </c>
      <c r="J855" s="11">
        <v>4871</v>
      </c>
      <c r="K855" s="16">
        <v>98</v>
      </c>
    </row>
    <row r="856" spans="1:11" x14ac:dyDescent="0.25">
      <c r="A856" s="19">
        <v>42794</v>
      </c>
      <c r="B856" s="19" t="s">
        <v>3398</v>
      </c>
      <c r="C856" s="15">
        <v>465</v>
      </c>
      <c r="D856" s="24" t="s">
        <v>4</v>
      </c>
      <c r="E856" s="24" t="s">
        <v>6</v>
      </c>
      <c r="F856" s="25" t="s">
        <v>6</v>
      </c>
      <c r="G856" s="25" t="s">
        <v>2988</v>
      </c>
      <c r="H856" s="25" t="s">
        <v>3418</v>
      </c>
      <c r="I856" s="25" t="s">
        <v>82</v>
      </c>
      <c r="J856" s="11">
        <v>4872</v>
      </c>
      <c r="K856" s="16">
        <v>98</v>
      </c>
    </row>
    <row r="857" spans="1:11" x14ac:dyDescent="0.25">
      <c r="A857" s="19">
        <v>42794</v>
      </c>
      <c r="B857" s="19" t="s">
        <v>3398</v>
      </c>
      <c r="C857" s="15">
        <v>225</v>
      </c>
      <c r="D857" s="24" t="s">
        <v>4</v>
      </c>
      <c r="E857" s="24" t="s">
        <v>6</v>
      </c>
      <c r="F857" s="25" t="s">
        <v>6</v>
      </c>
      <c r="G857" s="25" t="s">
        <v>2988</v>
      </c>
      <c r="H857" s="25" t="s">
        <v>3418</v>
      </c>
      <c r="I857" s="25" t="s">
        <v>82</v>
      </c>
      <c r="J857" s="11">
        <v>4873</v>
      </c>
      <c r="K857" s="16">
        <v>98</v>
      </c>
    </row>
    <row r="858" spans="1:11" x14ac:dyDescent="0.25">
      <c r="A858" s="19">
        <v>42794</v>
      </c>
      <c r="B858" s="19" t="s">
        <v>3398</v>
      </c>
      <c r="C858" s="15">
        <v>5000</v>
      </c>
      <c r="D858" s="24" t="s">
        <v>4</v>
      </c>
      <c r="E858" s="24" t="s">
        <v>6</v>
      </c>
      <c r="F858" s="25" t="s">
        <v>6</v>
      </c>
      <c r="G858" s="25" t="s">
        <v>2988</v>
      </c>
      <c r="H858" s="25" t="s">
        <v>3418</v>
      </c>
      <c r="I858" s="25" t="s">
        <v>82</v>
      </c>
      <c r="J858" s="11">
        <v>4968</v>
      </c>
      <c r="K858" s="16">
        <v>100</v>
      </c>
    </row>
    <row r="859" spans="1:11" x14ac:dyDescent="0.25">
      <c r="A859" s="19">
        <v>42794</v>
      </c>
      <c r="B859" s="19" t="s">
        <v>3398</v>
      </c>
      <c r="C859" s="15">
        <v>500</v>
      </c>
      <c r="D859" s="24" t="s">
        <v>4</v>
      </c>
      <c r="E859" s="24" t="s">
        <v>6</v>
      </c>
      <c r="F859" s="25" t="s">
        <v>6</v>
      </c>
      <c r="G859" s="25" t="s">
        <v>2988</v>
      </c>
      <c r="H859" s="25" t="s">
        <v>3418</v>
      </c>
      <c r="I859" s="25" t="s">
        <v>82</v>
      </c>
      <c r="J859" s="11">
        <v>4970</v>
      </c>
      <c r="K859" s="16">
        <v>100</v>
      </c>
    </row>
    <row r="860" spans="1:11" x14ac:dyDescent="0.25">
      <c r="A860" s="19">
        <v>42794</v>
      </c>
      <c r="B860" s="19" t="s">
        <v>3398</v>
      </c>
      <c r="C860" s="15">
        <v>450</v>
      </c>
      <c r="D860" s="24" t="s">
        <v>4</v>
      </c>
      <c r="E860" s="24" t="s">
        <v>6</v>
      </c>
      <c r="F860" s="25" t="s">
        <v>6</v>
      </c>
      <c r="G860" s="25" t="s">
        <v>2988</v>
      </c>
      <c r="H860" s="25" t="s">
        <v>3418</v>
      </c>
      <c r="I860" s="25" t="s">
        <v>82</v>
      </c>
      <c r="J860" s="11">
        <v>5115</v>
      </c>
      <c r="K860" s="16">
        <v>103</v>
      </c>
    </row>
    <row r="861" spans="1:11" x14ac:dyDescent="0.25">
      <c r="A861" s="19">
        <v>42794</v>
      </c>
      <c r="B861" s="19" t="s">
        <v>3398</v>
      </c>
      <c r="C861" s="15">
        <v>500</v>
      </c>
      <c r="D861" s="24" t="s">
        <v>7</v>
      </c>
      <c r="E861" s="24" t="s">
        <v>8</v>
      </c>
      <c r="F861" s="25"/>
      <c r="G861" s="25" t="s">
        <v>3314</v>
      </c>
      <c r="H861" s="25" t="s">
        <v>3314</v>
      </c>
      <c r="I861" s="25"/>
      <c r="J861" s="10" t="s">
        <v>2984</v>
      </c>
      <c r="K861" s="16"/>
    </row>
    <row r="862" spans="1:11" x14ac:dyDescent="0.25">
      <c r="A862" s="19">
        <v>42794</v>
      </c>
      <c r="B862" s="19" t="s">
        <v>3398</v>
      </c>
      <c r="C862" s="15">
        <v>100</v>
      </c>
      <c r="D862" s="24" t="s">
        <v>7</v>
      </c>
      <c r="E862" s="24" t="s">
        <v>8</v>
      </c>
      <c r="F862" s="25"/>
      <c r="G862" s="25" t="s">
        <v>3314</v>
      </c>
      <c r="H862" s="25" t="s">
        <v>3314</v>
      </c>
      <c r="I862" s="25"/>
      <c r="J862" s="10" t="s">
        <v>2984</v>
      </c>
      <c r="K862" s="16"/>
    </row>
    <row r="863" spans="1:11" x14ac:dyDescent="0.25">
      <c r="A863" s="19">
        <v>42794</v>
      </c>
      <c r="B863" s="19" t="s">
        <v>3398</v>
      </c>
      <c r="C863" s="15">
        <v>4000</v>
      </c>
      <c r="D863" s="24" t="s">
        <v>7</v>
      </c>
      <c r="E863" s="24" t="s">
        <v>8</v>
      </c>
      <c r="F863" s="25"/>
      <c r="G863" s="25" t="s">
        <v>3314</v>
      </c>
      <c r="H863" s="25" t="s">
        <v>3314</v>
      </c>
      <c r="I863" s="25"/>
      <c r="J863" s="10" t="s">
        <v>2984</v>
      </c>
      <c r="K863" s="16"/>
    </row>
    <row r="864" spans="1:11" x14ac:dyDescent="0.25">
      <c r="A864" s="19">
        <v>42794</v>
      </c>
      <c r="B864" s="19" t="s">
        <v>3398</v>
      </c>
      <c r="C864" s="15">
        <v>1000</v>
      </c>
      <c r="D864" s="24" t="s">
        <v>7</v>
      </c>
      <c r="E864" s="24" t="s">
        <v>8</v>
      </c>
      <c r="F864" s="25"/>
      <c r="G864" s="25" t="s">
        <v>3314</v>
      </c>
      <c r="H864" s="25" t="s">
        <v>3314</v>
      </c>
      <c r="I864" s="25"/>
      <c r="J864" s="10" t="s">
        <v>2984</v>
      </c>
      <c r="K864" s="16"/>
    </row>
    <row r="865" spans="1:11" x14ac:dyDescent="0.25">
      <c r="A865" s="19">
        <v>42794</v>
      </c>
      <c r="B865" s="19" t="s">
        <v>3398</v>
      </c>
      <c r="C865" s="15">
        <v>40</v>
      </c>
      <c r="D865" s="24" t="s">
        <v>7</v>
      </c>
      <c r="E865" s="24" t="s">
        <v>8</v>
      </c>
      <c r="F865" s="25"/>
      <c r="G865" s="25" t="s">
        <v>3314</v>
      </c>
      <c r="H865" s="25" t="s">
        <v>3314</v>
      </c>
      <c r="I865" s="25"/>
      <c r="J865" s="10" t="s">
        <v>2984</v>
      </c>
      <c r="K865" s="16"/>
    </row>
    <row r="866" spans="1:11" x14ac:dyDescent="0.25">
      <c r="A866" s="19">
        <v>42794</v>
      </c>
      <c r="B866" s="19" t="s">
        <v>3398</v>
      </c>
      <c r="C866" s="15">
        <v>500</v>
      </c>
      <c r="D866" s="24" t="s">
        <v>7</v>
      </c>
      <c r="E866" s="24" t="s">
        <v>8</v>
      </c>
      <c r="F866" s="25"/>
      <c r="G866" s="25" t="s">
        <v>3314</v>
      </c>
      <c r="H866" s="25" t="s">
        <v>3314</v>
      </c>
      <c r="I866" s="25"/>
      <c r="J866" s="10" t="s">
        <v>2984</v>
      </c>
      <c r="K866" s="16"/>
    </row>
    <row r="867" spans="1:11" x14ac:dyDescent="0.25">
      <c r="A867" s="19">
        <v>42794</v>
      </c>
      <c r="B867" s="19" t="s">
        <v>3398</v>
      </c>
      <c r="C867" s="15">
        <v>500</v>
      </c>
      <c r="D867" s="24" t="s">
        <v>7</v>
      </c>
      <c r="E867" s="24" t="s">
        <v>8</v>
      </c>
      <c r="F867" s="25"/>
      <c r="G867" s="25" t="s">
        <v>3314</v>
      </c>
      <c r="H867" s="25" t="s">
        <v>3314</v>
      </c>
      <c r="I867" s="25"/>
      <c r="J867" s="10" t="s">
        <v>2984</v>
      </c>
      <c r="K867" s="16"/>
    </row>
    <row r="868" spans="1:11" x14ac:dyDescent="0.25">
      <c r="A868" s="19">
        <v>42794</v>
      </c>
      <c r="B868" s="19" t="s">
        <v>3398</v>
      </c>
      <c r="C868" s="15">
        <v>7031.19</v>
      </c>
      <c r="D868" s="24" t="s">
        <v>85</v>
      </c>
      <c r="E868" s="24" t="s">
        <v>88</v>
      </c>
      <c r="F868" s="25"/>
      <c r="G868" s="25" t="s">
        <v>3419</v>
      </c>
      <c r="H868" s="25" t="s">
        <v>3419</v>
      </c>
      <c r="I868" s="25"/>
      <c r="J868" s="10"/>
      <c r="K868" s="16"/>
    </row>
    <row r="869" spans="1:11" x14ac:dyDescent="0.25">
      <c r="A869" s="19">
        <v>42794</v>
      </c>
      <c r="B869" s="19" t="s">
        <v>3398</v>
      </c>
      <c r="C869" s="15">
        <v>83124</v>
      </c>
      <c r="D869" s="24" t="s">
        <v>86</v>
      </c>
      <c r="E869" s="24" t="s">
        <v>88</v>
      </c>
      <c r="F869" s="25"/>
      <c r="G869" s="25" t="s">
        <v>3419</v>
      </c>
      <c r="H869" s="25" t="s">
        <v>3419</v>
      </c>
      <c r="I869" s="25"/>
      <c r="J869" s="10"/>
      <c r="K869" s="16"/>
    </row>
    <row r="870" spans="1:11" x14ac:dyDescent="0.25">
      <c r="A870" s="19">
        <v>42795</v>
      </c>
      <c r="B870" s="19" t="s">
        <v>3399</v>
      </c>
      <c r="C870" s="15">
        <v>120</v>
      </c>
      <c r="D870" s="24" t="s">
        <v>7</v>
      </c>
      <c r="E870" s="24" t="s">
        <v>8</v>
      </c>
      <c r="F870" s="25"/>
      <c r="G870" s="25" t="s">
        <v>3314</v>
      </c>
      <c r="H870" s="25" t="s">
        <v>3314</v>
      </c>
      <c r="I870" s="25"/>
      <c r="J870" s="10" t="s">
        <v>2984</v>
      </c>
      <c r="K870" s="16"/>
    </row>
    <row r="871" spans="1:11" x14ac:dyDescent="0.25">
      <c r="A871" s="19">
        <v>42794</v>
      </c>
      <c r="B871" s="19" t="s">
        <v>3398</v>
      </c>
      <c r="C871" s="15">
        <v>4579</v>
      </c>
      <c r="D871" s="24" t="s">
        <v>110</v>
      </c>
      <c r="E871" s="24" t="s">
        <v>88</v>
      </c>
      <c r="F871" s="25"/>
      <c r="G871" s="25" t="s">
        <v>3419</v>
      </c>
      <c r="H871" s="25" t="s">
        <v>3419</v>
      </c>
      <c r="I871" s="25"/>
      <c r="J871" s="10"/>
      <c r="K871" s="16"/>
    </row>
    <row r="872" spans="1:11" x14ac:dyDescent="0.25">
      <c r="A872" s="18">
        <v>42795</v>
      </c>
      <c r="B872" s="18" t="s">
        <v>3399</v>
      </c>
      <c r="C872" s="15">
        <v>2000</v>
      </c>
      <c r="D872" s="24" t="s">
        <v>4</v>
      </c>
      <c r="E872" s="24" t="s">
        <v>5</v>
      </c>
      <c r="F872" s="25" t="s">
        <v>2217</v>
      </c>
      <c r="G872" s="25" t="s">
        <v>2988</v>
      </c>
      <c r="H872" s="25" t="s">
        <v>3418</v>
      </c>
      <c r="I872" s="25" t="s">
        <v>82</v>
      </c>
      <c r="J872" s="11">
        <v>4465</v>
      </c>
      <c r="K872" s="16">
        <v>90</v>
      </c>
    </row>
    <row r="873" spans="1:11" x14ac:dyDescent="0.25">
      <c r="A873" s="18">
        <v>42795</v>
      </c>
      <c r="B873" s="18" t="s">
        <v>3399</v>
      </c>
      <c r="C873" s="15">
        <v>2000</v>
      </c>
      <c r="D873" s="24" t="s">
        <v>4</v>
      </c>
      <c r="E873" s="24" t="s">
        <v>5</v>
      </c>
      <c r="F873" s="25" t="s">
        <v>2217</v>
      </c>
      <c r="G873" s="25" t="s">
        <v>2988</v>
      </c>
      <c r="H873" s="25" t="s">
        <v>3418</v>
      </c>
      <c r="I873" s="25" t="s">
        <v>82</v>
      </c>
      <c r="J873" s="11">
        <v>4466</v>
      </c>
      <c r="K873" s="16">
        <v>90</v>
      </c>
    </row>
    <row r="874" spans="1:11" x14ac:dyDescent="0.25">
      <c r="A874" s="18">
        <v>42795</v>
      </c>
      <c r="B874" s="18" t="s">
        <v>3399</v>
      </c>
      <c r="C874" s="15">
        <v>400</v>
      </c>
      <c r="D874" s="24" t="s">
        <v>4</v>
      </c>
      <c r="E874" s="24" t="s">
        <v>5</v>
      </c>
      <c r="F874" s="25" t="s">
        <v>2217</v>
      </c>
      <c r="G874" s="25" t="s">
        <v>2988</v>
      </c>
      <c r="H874" s="25" t="s">
        <v>3418</v>
      </c>
      <c r="I874" s="25" t="s">
        <v>82</v>
      </c>
      <c r="J874" s="11">
        <v>4467</v>
      </c>
      <c r="K874" s="16">
        <v>90</v>
      </c>
    </row>
    <row r="875" spans="1:11" x14ac:dyDescent="0.25">
      <c r="A875" s="18">
        <v>42795</v>
      </c>
      <c r="B875" s="18" t="s">
        <v>3399</v>
      </c>
      <c r="C875" s="15">
        <v>63.6</v>
      </c>
      <c r="D875" s="24" t="s">
        <v>4</v>
      </c>
      <c r="E875" s="24" t="s">
        <v>5</v>
      </c>
      <c r="F875" s="25" t="s">
        <v>2217</v>
      </c>
      <c r="G875" s="25" t="s">
        <v>2988</v>
      </c>
      <c r="H875" s="25" t="s">
        <v>3418</v>
      </c>
      <c r="I875" s="25" t="s">
        <v>82</v>
      </c>
      <c r="J875" s="11">
        <v>4468</v>
      </c>
      <c r="K875" s="16">
        <v>90</v>
      </c>
    </row>
    <row r="876" spans="1:11" x14ac:dyDescent="0.25">
      <c r="A876" s="18">
        <v>42795</v>
      </c>
      <c r="B876" s="18" t="s">
        <v>3399</v>
      </c>
      <c r="C876" s="15">
        <v>1350</v>
      </c>
      <c r="D876" s="24" t="s">
        <v>4</v>
      </c>
      <c r="E876" s="24" t="s">
        <v>6</v>
      </c>
      <c r="F876" s="25" t="s">
        <v>6</v>
      </c>
      <c r="G876" s="25" t="s">
        <v>2988</v>
      </c>
      <c r="H876" s="25" t="s">
        <v>3418</v>
      </c>
      <c r="I876" s="25" t="s">
        <v>82</v>
      </c>
      <c r="J876" s="11">
        <v>4469</v>
      </c>
      <c r="K876" s="16">
        <v>90</v>
      </c>
    </row>
    <row r="877" spans="1:11" x14ac:dyDescent="0.25">
      <c r="A877" s="18">
        <v>42795</v>
      </c>
      <c r="B877" s="18" t="s">
        <v>3399</v>
      </c>
      <c r="C877" s="15">
        <v>400</v>
      </c>
      <c r="D877" s="24" t="s">
        <v>4</v>
      </c>
      <c r="E877" s="24" t="s">
        <v>6</v>
      </c>
      <c r="F877" s="25" t="s">
        <v>6</v>
      </c>
      <c r="G877" s="25" t="s">
        <v>2988</v>
      </c>
      <c r="H877" s="25" t="s">
        <v>3418</v>
      </c>
      <c r="I877" s="25" t="s">
        <v>82</v>
      </c>
      <c r="J877" s="11">
        <v>4470</v>
      </c>
      <c r="K877" s="16">
        <v>90</v>
      </c>
    </row>
    <row r="878" spans="1:11" x14ac:dyDescent="0.25">
      <c r="A878" s="19">
        <v>42795</v>
      </c>
      <c r="B878" s="19" t="s">
        <v>3399</v>
      </c>
      <c r="C878" s="15">
        <v>2000</v>
      </c>
      <c r="D878" s="24" t="s">
        <v>4</v>
      </c>
      <c r="E878" s="24" t="s">
        <v>5</v>
      </c>
      <c r="F878" s="25" t="s">
        <v>2217</v>
      </c>
      <c r="G878" s="25" t="s">
        <v>2988</v>
      </c>
      <c r="H878" s="25" t="s">
        <v>3418</v>
      </c>
      <c r="I878" s="25" t="s">
        <v>82</v>
      </c>
      <c r="J878" s="11">
        <v>4874</v>
      </c>
      <c r="K878" s="16">
        <v>98</v>
      </c>
    </row>
    <row r="879" spans="1:11" x14ac:dyDescent="0.25">
      <c r="A879" s="19">
        <v>42795</v>
      </c>
      <c r="B879" s="19" t="s">
        <v>3399</v>
      </c>
      <c r="C879" s="15">
        <v>500</v>
      </c>
      <c r="D879" s="24" t="s">
        <v>4</v>
      </c>
      <c r="E879" s="24" t="s">
        <v>6</v>
      </c>
      <c r="F879" s="25" t="s">
        <v>6</v>
      </c>
      <c r="G879" s="25" t="s">
        <v>2988</v>
      </c>
      <c r="H879" s="25" t="s">
        <v>3418</v>
      </c>
      <c r="I879" s="25" t="s">
        <v>82</v>
      </c>
      <c r="J879" s="11">
        <v>4875</v>
      </c>
      <c r="K879" s="16">
        <v>98</v>
      </c>
    </row>
    <row r="880" spans="1:11" x14ac:dyDescent="0.25">
      <c r="A880" s="19">
        <v>42795</v>
      </c>
      <c r="B880" s="19" t="s">
        <v>3399</v>
      </c>
      <c r="C880" s="15">
        <v>1000</v>
      </c>
      <c r="D880" s="24" t="s">
        <v>4</v>
      </c>
      <c r="E880" s="24" t="s">
        <v>6</v>
      </c>
      <c r="F880" s="25" t="s">
        <v>6</v>
      </c>
      <c r="G880" s="25" t="s">
        <v>2988</v>
      </c>
      <c r="H880" s="25" t="s">
        <v>3418</v>
      </c>
      <c r="I880" s="25" t="s">
        <v>82</v>
      </c>
      <c r="J880" s="11">
        <v>4876</v>
      </c>
      <c r="K880" s="16">
        <v>98</v>
      </c>
    </row>
    <row r="881" spans="1:11" x14ac:dyDescent="0.25">
      <c r="A881" s="19">
        <v>42795</v>
      </c>
      <c r="B881" s="19" t="s">
        <v>3399</v>
      </c>
      <c r="C881" s="15">
        <v>925</v>
      </c>
      <c r="D881" s="24" t="s">
        <v>4</v>
      </c>
      <c r="E881" s="24" t="s">
        <v>6</v>
      </c>
      <c r="F881" s="25" t="s">
        <v>6</v>
      </c>
      <c r="G881" s="25" t="s">
        <v>2988</v>
      </c>
      <c r="H881" s="25" t="s">
        <v>3418</v>
      </c>
      <c r="I881" s="25" t="s">
        <v>82</v>
      </c>
      <c r="J881" s="11">
        <v>4877</v>
      </c>
      <c r="K881" s="16">
        <v>98</v>
      </c>
    </row>
    <row r="882" spans="1:11" x14ac:dyDescent="0.25">
      <c r="A882" s="19">
        <v>42795</v>
      </c>
      <c r="B882" s="19" t="s">
        <v>3399</v>
      </c>
      <c r="C882" s="15">
        <v>3000</v>
      </c>
      <c r="D882" s="24" t="s">
        <v>4</v>
      </c>
      <c r="E882" s="24" t="s">
        <v>6</v>
      </c>
      <c r="F882" s="25" t="s">
        <v>6</v>
      </c>
      <c r="G882" s="25" t="s">
        <v>2988</v>
      </c>
      <c r="H882" s="25" t="s">
        <v>3418</v>
      </c>
      <c r="I882" s="25" t="s">
        <v>82</v>
      </c>
      <c r="J882" s="11">
        <v>4878</v>
      </c>
      <c r="K882" s="16">
        <v>98</v>
      </c>
    </row>
    <row r="883" spans="1:11" x14ac:dyDescent="0.25">
      <c r="A883" s="19">
        <v>42795</v>
      </c>
      <c r="B883" s="19" t="s">
        <v>3399</v>
      </c>
      <c r="C883" s="15">
        <v>1000</v>
      </c>
      <c r="D883" s="24" t="s">
        <v>4</v>
      </c>
      <c r="E883" s="24" t="s">
        <v>6</v>
      </c>
      <c r="F883" s="25" t="s">
        <v>6</v>
      </c>
      <c r="G883" s="25" t="s">
        <v>2988</v>
      </c>
      <c r="H883" s="25" t="s">
        <v>3418</v>
      </c>
      <c r="I883" s="25" t="s">
        <v>82</v>
      </c>
      <c r="J883" s="11">
        <v>4879</v>
      </c>
      <c r="K883" s="16">
        <v>98</v>
      </c>
    </row>
    <row r="884" spans="1:11" x14ac:dyDescent="0.25">
      <c r="A884" s="19">
        <v>42795</v>
      </c>
      <c r="B884" s="19" t="s">
        <v>3399</v>
      </c>
      <c r="C884" s="15">
        <v>2000</v>
      </c>
      <c r="D884" s="24" t="s">
        <v>4</v>
      </c>
      <c r="E884" s="24" t="s">
        <v>6</v>
      </c>
      <c r="F884" s="25" t="s">
        <v>6</v>
      </c>
      <c r="G884" s="25" t="s">
        <v>2988</v>
      </c>
      <c r="H884" s="25" t="s">
        <v>3418</v>
      </c>
      <c r="I884" s="25" t="s">
        <v>82</v>
      </c>
      <c r="J884" s="11">
        <v>4924</v>
      </c>
      <c r="K884" s="16">
        <v>99</v>
      </c>
    </row>
    <row r="885" spans="1:11" x14ac:dyDescent="0.25">
      <c r="A885" s="19">
        <v>42795</v>
      </c>
      <c r="B885" s="19" t="s">
        <v>3399</v>
      </c>
      <c r="C885" s="15">
        <v>2000</v>
      </c>
      <c r="D885" s="24" t="s">
        <v>4</v>
      </c>
      <c r="E885" s="24" t="s">
        <v>5</v>
      </c>
      <c r="F885" s="25" t="s">
        <v>2217</v>
      </c>
      <c r="G885" s="25" t="s">
        <v>2988</v>
      </c>
      <c r="H885" s="25" t="s">
        <v>3418</v>
      </c>
      <c r="I885" s="25" t="s">
        <v>82</v>
      </c>
      <c r="J885" s="11">
        <v>4925</v>
      </c>
      <c r="K885" s="16">
        <v>99</v>
      </c>
    </row>
    <row r="886" spans="1:11" x14ac:dyDescent="0.25">
      <c r="A886" s="19">
        <v>42795</v>
      </c>
      <c r="B886" s="19" t="s">
        <v>3399</v>
      </c>
      <c r="C886" s="15">
        <v>500</v>
      </c>
      <c r="D886" s="24" t="s">
        <v>4</v>
      </c>
      <c r="E886" s="24" t="s">
        <v>6</v>
      </c>
      <c r="F886" s="25" t="s">
        <v>6</v>
      </c>
      <c r="G886" s="25" t="s">
        <v>2988</v>
      </c>
      <c r="H886" s="25" t="s">
        <v>3418</v>
      </c>
      <c r="I886" s="25" t="s">
        <v>82</v>
      </c>
      <c r="J886" s="11">
        <v>4971</v>
      </c>
      <c r="K886" s="16">
        <v>100</v>
      </c>
    </row>
    <row r="887" spans="1:11" x14ac:dyDescent="0.25">
      <c r="A887" s="19">
        <v>42795</v>
      </c>
      <c r="B887" s="19" t="s">
        <v>3399</v>
      </c>
      <c r="C887" s="15">
        <v>500</v>
      </c>
      <c r="D887" s="24" t="s">
        <v>4</v>
      </c>
      <c r="E887" s="24" t="s">
        <v>5</v>
      </c>
      <c r="F887" s="25" t="s">
        <v>2217</v>
      </c>
      <c r="G887" s="25" t="s">
        <v>2988</v>
      </c>
      <c r="H887" s="25" t="s">
        <v>3418</v>
      </c>
      <c r="I887" s="25" t="s">
        <v>82</v>
      </c>
      <c r="J887" s="11">
        <v>5116</v>
      </c>
      <c r="K887" s="16">
        <v>103</v>
      </c>
    </row>
    <row r="888" spans="1:11" x14ac:dyDescent="0.25">
      <c r="A888" s="19">
        <v>42795</v>
      </c>
      <c r="B888" s="19" t="s">
        <v>3399</v>
      </c>
      <c r="C888" s="15">
        <v>2500</v>
      </c>
      <c r="D888" s="24" t="s">
        <v>4</v>
      </c>
      <c r="E888" s="24" t="s">
        <v>6</v>
      </c>
      <c r="F888" s="25" t="s">
        <v>6</v>
      </c>
      <c r="G888" s="25" t="s">
        <v>2988</v>
      </c>
      <c r="H888" s="25" t="s">
        <v>3418</v>
      </c>
      <c r="I888" s="25" t="s">
        <v>82</v>
      </c>
      <c r="J888" s="11">
        <v>5117</v>
      </c>
      <c r="K888" s="16">
        <v>103</v>
      </c>
    </row>
    <row r="889" spans="1:11" x14ac:dyDescent="0.25">
      <c r="A889" s="19">
        <v>42795</v>
      </c>
      <c r="B889" s="19" t="s">
        <v>3399</v>
      </c>
      <c r="C889" s="15">
        <v>2000</v>
      </c>
      <c r="D889" s="24" t="s">
        <v>4</v>
      </c>
      <c r="E889" s="24" t="s">
        <v>6</v>
      </c>
      <c r="F889" s="25" t="s">
        <v>6</v>
      </c>
      <c r="G889" s="25" t="s">
        <v>2988</v>
      </c>
      <c r="H889" s="25" t="s">
        <v>3418</v>
      </c>
      <c r="I889" s="25" t="s">
        <v>82</v>
      </c>
      <c r="J889" s="11">
        <v>5118</v>
      </c>
      <c r="K889" s="16">
        <v>103</v>
      </c>
    </row>
    <row r="890" spans="1:11" x14ac:dyDescent="0.25">
      <c r="A890" s="19">
        <v>42795</v>
      </c>
      <c r="B890" s="19" t="s">
        <v>3399</v>
      </c>
      <c r="C890" s="15">
        <v>200</v>
      </c>
      <c r="D890" s="24" t="s">
        <v>7</v>
      </c>
      <c r="E890" s="24" t="s">
        <v>8</v>
      </c>
      <c r="F890" s="25"/>
      <c r="G890" s="25" t="s">
        <v>3314</v>
      </c>
      <c r="H890" s="25" t="s">
        <v>3314</v>
      </c>
      <c r="I890" s="25"/>
      <c r="J890" s="10" t="s">
        <v>2984</v>
      </c>
      <c r="K890" s="16"/>
    </row>
    <row r="891" spans="1:11" x14ac:dyDescent="0.25">
      <c r="A891" s="19">
        <v>42795</v>
      </c>
      <c r="B891" s="19" t="s">
        <v>3399</v>
      </c>
      <c r="C891" s="15">
        <v>160</v>
      </c>
      <c r="D891" s="24" t="s">
        <v>7</v>
      </c>
      <c r="E891" s="24" t="s">
        <v>8</v>
      </c>
      <c r="F891" s="25"/>
      <c r="G891" s="25" t="s">
        <v>3314</v>
      </c>
      <c r="H891" s="25" t="s">
        <v>3314</v>
      </c>
      <c r="I891" s="25"/>
      <c r="J891" s="10" t="s">
        <v>2984</v>
      </c>
      <c r="K891" s="16"/>
    </row>
    <row r="892" spans="1:11" x14ac:dyDescent="0.25">
      <c r="A892" s="19">
        <v>42796</v>
      </c>
      <c r="B892" s="19" t="s">
        <v>3399</v>
      </c>
      <c r="C892" s="15">
        <v>300</v>
      </c>
      <c r="D892" s="24" t="s">
        <v>7</v>
      </c>
      <c r="E892" s="24" t="s">
        <v>8</v>
      </c>
      <c r="F892" s="25"/>
      <c r="G892" s="25" t="s">
        <v>3314</v>
      </c>
      <c r="H892" s="25" t="s">
        <v>3314</v>
      </c>
      <c r="I892" s="25"/>
      <c r="J892" s="10" t="s">
        <v>2984</v>
      </c>
      <c r="K892" s="16"/>
    </row>
    <row r="893" spans="1:11" x14ac:dyDescent="0.25">
      <c r="A893" s="18">
        <v>42796</v>
      </c>
      <c r="B893" s="18" t="s">
        <v>3399</v>
      </c>
      <c r="C893" s="15">
        <v>500</v>
      </c>
      <c r="D893" s="24" t="s">
        <v>4</v>
      </c>
      <c r="E893" s="24" t="s">
        <v>5</v>
      </c>
      <c r="F893" s="25" t="s">
        <v>2217</v>
      </c>
      <c r="G893" s="25" t="s">
        <v>2988</v>
      </c>
      <c r="H893" s="25" t="s">
        <v>3418</v>
      </c>
      <c r="I893" s="25" t="s">
        <v>82</v>
      </c>
      <c r="J893" s="11">
        <v>4680</v>
      </c>
      <c r="K893" s="16">
        <v>94</v>
      </c>
    </row>
    <row r="894" spans="1:11" x14ac:dyDescent="0.25">
      <c r="A894" s="18">
        <v>42796</v>
      </c>
      <c r="B894" s="18" t="s">
        <v>3399</v>
      </c>
      <c r="C894" s="15">
        <v>200</v>
      </c>
      <c r="D894" s="24" t="s">
        <v>4</v>
      </c>
      <c r="E894" s="24" t="s">
        <v>5</v>
      </c>
      <c r="F894" s="25" t="s">
        <v>2217</v>
      </c>
      <c r="G894" s="25" t="s">
        <v>2988</v>
      </c>
      <c r="H894" s="25" t="s">
        <v>3418</v>
      </c>
      <c r="I894" s="25" t="s">
        <v>82</v>
      </c>
      <c r="J894" s="11">
        <v>4681</v>
      </c>
      <c r="K894" s="16">
        <v>94</v>
      </c>
    </row>
    <row r="895" spans="1:11" x14ac:dyDescent="0.25">
      <c r="A895" s="18">
        <v>42796</v>
      </c>
      <c r="B895" s="18" t="s">
        <v>3399</v>
      </c>
      <c r="C895" s="15">
        <v>10000</v>
      </c>
      <c r="D895" s="24" t="s">
        <v>78</v>
      </c>
      <c r="E895" s="24" t="s">
        <v>6</v>
      </c>
      <c r="F895" s="25" t="s">
        <v>6</v>
      </c>
      <c r="G895" s="25" t="s">
        <v>2988</v>
      </c>
      <c r="H895" s="25" t="s">
        <v>3418</v>
      </c>
      <c r="I895" s="25" t="s">
        <v>82</v>
      </c>
      <c r="J895" s="11">
        <v>4682</v>
      </c>
      <c r="K895" s="16">
        <v>94</v>
      </c>
    </row>
    <row r="896" spans="1:11" x14ac:dyDescent="0.25">
      <c r="A896" s="18">
        <v>42796</v>
      </c>
      <c r="B896" s="18" t="s">
        <v>3399</v>
      </c>
      <c r="C896" s="15">
        <v>4400</v>
      </c>
      <c r="D896" s="24" t="s">
        <v>4</v>
      </c>
      <c r="E896" s="24" t="s">
        <v>5</v>
      </c>
      <c r="F896" s="25" t="s">
        <v>2217</v>
      </c>
      <c r="G896" s="25" t="s">
        <v>2988</v>
      </c>
      <c r="H896" s="25" t="s">
        <v>3418</v>
      </c>
      <c r="I896" s="25" t="s">
        <v>82</v>
      </c>
      <c r="J896" s="11">
        <v>4723</v>
      </c>
      <c r="K896" s="16">
        <v>95</v>
      </c>
    </row>
    <row r="897" spans="1:11" x14ac:dyDescent="0.25">
      <c r="A897" s="18">
        <v>42796</v>
      </c>
      <c r="B897" s="18" t="s">
        <v>3399</v>
      </c>
      <c r="C897" s="15">
        <v>900</v>
      </c>
      <c r="D897" s="24" t="s">
        <v>4</v>
      </c>
      <c r="E897" s="24" t="s">
        <v>5</v>
      </c>
      <c r="F897" s="25" t="s">
        <v>2217</v>
      </c>
      <c r="G897" s="25" t="s">
        <v>2988</v>
      </c>
      <c r="H897" s="25" t="s">
        <v>3418</v>
      </c>
      <c r="I897" s="25" t="s">
        <v>82</v>
      </c>
      <c r="J897" s="11">
        <v>4793</v>
      </c>
      <c r="K897" s="16">
        <v>96</v>
      </c>
    </row>
    <row r="898" spans="1:11" x14ac:dyDescent="0.25">
      <c r="A898" s="18">
        <v>42796</v>
      </c>
      <c r="B898" s="18" t="s">
        <v>3399</v>
      </c>
      <c r="C898" s="15">
        <v>300</v>
      </c>
      <c r="D898" s="24" t="s">
        <v>4</v>
      </c>
      <c r="E898" s="24" t="s">
        <v>6</v>
      </c>
      <c r="F898" s="25" t="s">
        <v>6</v>
      </c>
      <c r="G898" s="25" t="s">
        <v>2988</v>
      </c>
      <c r="H898" s="25" t="s">
        <v>3418</v>
      </c>
      <c r="I898" s="25" t="s">
        <v>82</v>
      </c>
      <c r="J898" s="11">
        <v>4794</v>
      </c>
      <c r="K898" s="16">
        <v>96</v>
      </c>
    </row>
    <row r="899" spans="1:11" x14ac:dyDescent="0.25">
      <c r="A899" s="18">
        <v>42796</v>
      </c>
      <c r="B899" s="18" t="s">
        <v>3399</v>
      </c>
      <c r="C899" s="15">
        <v>4250</v>
      </c>
      <c r="D899" s="24" t="s">
        <v>4</v>
      </c>
      <c r="E899" s="24" t="s">
        <v>6</v>
      </c>
      <c r="F899" s="25" t="s">
        <v>6</v>
      </c>
      <c r="G899" s="25" t="s">
        <v>2988</v>
      </c>
      <c r="H899" s="25" t="s">
        <v>3418</v>
      </c>
      <c r="I899" s="25" t="s">
        <v>82</v>
      </c>
      <c r="J899" s="11">
        <v>4795</v>
      </c>
      <c r="K899" s="16">
        <v>96</v>
      </c>
    </row>
    <row r="900" spans="1:11" x14ac:dyDescent="0.25">
      <c r="A900" s="18">
        <v>42796</v>
      </c>
      <c r="B900" s="18" t="s">
        <v>3399</v>
      </c>
      <c r="C900" s="15">
        <v>500</v>
      </c>
      <c r="D900" s="24" t="s">
        <v>4</v>
      </c>
      <c r="E900" s="24" t="s">
        <v>6</v>
      </c>
      <c r="F900" s="25" t="s">
        <v>6</v>
      </c>
      <c r="G900" s="25" t="s">
        <v>2988</v>
      </c>
      <c r="H900" s="25" t="s">
        <v>3418</v>
      </c>
      <c r="I900" s="25" t="s">
        <v>82</v>
      </c>
      <c r="J900" s="11">
        <v>4796</v>
      </c>
      <c r="K900" s="16">
        <v>96</v>
      </c>
    </row>
    <row r="901" spans="1:11" x14ac:dyDescent="0.25">
      <c r="A901" s="18">
        <v>42796</v>
      </c>
      <c r="B901" s="18" t="s">
        <v>3399</v>
      </c>
      <c r="C901" s="15">
        <v>500</v>
      </c>
      <c r="D901" s="24" t="s">
        <v>4</v>
      </c>
      <c r="E901" s="24" t="s">
        <v>5</v>
      </c>
      <c r="F901" s="25" t="s">
        <v>2217</v>
      </c>
      <c r="G901" s="25" t="s">
        <v>2988</v>
      </c>
      <c r="H901" s="25" t="s">
        <v>3418</v>
      </c>
      <c r="I901" s="25" t="s">
        <v>82</v>
      </c>
      <c r="J901" s="11">
        <v>4797</v>
      </c>
      <c r="K901" s="16">
        <v>96</v>
      </c>
    </row>
    <row r="902" spans="1:11" x14ac:dyDescent="0.25">
      <c r="A902" s="18">
        <v>42796</v>
      </c>
      <c r="B902" s="18" t="s">
        <v>3399</v>
      </c>
      <c r="C902" s="15">
        <v>400</v>
      </c>
      <c r="D902" s="24" t="s">
        <v>4</v>
      </c>
      <c r="E902" s="24" t="s">
        <v>5</v>
      </c>
      <c r="F902" s="25" t="s">
        <v>2217</v>
      </c>
      <c r="G902" s="25" t="s">
        <v>2988</v>
      </c>
      <c r="H902" s="25" t="s">
        <v>3418</v>
      </c>
      <c r="I902" s="25" t="s">
        <v>82</v>
      </c>
      <c r="J902" s="11">
        <v>4798</v>
      </c>
      <c r="K902" s="16">
        <v>96</v>
      </c>
    </row>
    <row r="903" spans="1:11" x14ac:dyDescent="0.25">
      <c r="A903" s="18">
        <v>42796</v>
      </c>
      <c r="B903" s="18" t="s">
        <v>3399</v>
      </c>
      <c r="C903" s="15">
        <v>300</v>
      </c>
      <c r="D903" s="24" t="s">
        <v>4</v>
      </c>
      <c r="E903" s="24" t="s">
        <v>5</v>
      </c>
      <c r="F903" s="25" t="s">
        <v>2217</v>
      </c>
      <c r="G903" s="25" t="s">
        <v>2988</v>
      </c>
      <c r="H903" s="25" t="s">
        <v>3418</v>
      </c>
      <c r="I903" s="25" t="s">
        <v>82</v>
      </c>
      <c r="J903" s="11">
        <v>4799</v>
      </c>
      <c r="K903" s="16">
        <v>96</v>
      </c>
    </row>
    <row r="904" spans="1:11" x14ac:dyDescent="0.25">
      <c r="A904" s="19">
        <v>42796</v>
      </c>
      <c r="B904" s="19" t="s">
        <v>3399</v>
      </c>
      <c r="C904" s="15">
        <v>750</v>
      </c>
      <c r="D904" s="24" t="s">
        <v>4</v>
      </c>
      <c r="E904" s="24" t="s">
        <v>6</v>
      </c>
      <c r="F904" s="25" t="s">
        <v>6</v>
      </c>
      <c r="G904" s="25" t="s">
        <v>2988</v>
      </c>
      <c r="H904" s="25" t="s">
        <v>3418</v>
      </c>
      <c r="I904" s="25" t="s">
        <v>82</v>
      </c>
      <c r="J904" s="11">
        <v>4880</v>
      </c>
      <c r="K904" s="16">
        <v>98</v>
      </c>
    </row>
    <row r="905" spans="1:11" x14ac:dyDescent="0.25">
      <c r="A905" s="19">
        <v>42796</v>
      </c>
      <c r="B905" s="19" t="s">
        <v>3399</v>
      </c>
      <c r="C905" s="15">
        <v>500</v>
      </c>
      <c r="D905" s="24" t="s">
        <v>4</v>
      </c>
      <c r="E905" s="24" t="s">
        <v>6</v>
      </c>
      <c r="F905" s="25" t="s">
        <v>6</v>
      </c>
      <c r="G905" s="25" t="s">
        <v>2988</v>
      </c>
      <c r="H905" s="25" t="s">
        <v>3418</v>
      </c>
      <c r="I905" s="25" t="s">
        <v>82</v>
      </c>
      <c r="J905" s="11">
        <v>4881</v>
      </c>
      <c r="K905" s="16">
        <v>98</v>
      </c>
    </row>
    <row r="906" spans="1:11" x14ac:dyDescent="0.25">
      <c r="A906" s="19">
        <v>42796</v>
      </c>
      <c r="B906" s="19" t="s">
        <v>3399</v>
      </c>
      <c r="C906" s="15">
        <v>1000</v>
      </c>
      <c r="D906" s="24" t="s">
        <v>4</v>
      </c>
      <c r="E906" s="24" t="s">
        <v>6</v>
      </c>
      <c r="F906" s="25" t="s">
        <v>6</v>
      </c>
      <c r="G906" s="25" t="s">
        <v>2988</v>
      </c>
      <c r="H906" s="25" t="s">
        <v>3418</v>
      </c>
      <c r="I906" s="25" t="s">
        <v>82</v>
      </c>
      <c r="J906" s="11">
        <v>4926</v>
      </c>
      <c r="K906" s="16">
        <v>99</v>
      </c>
    </row>
    <row r="907" spans="1:11" x14ac:dyDescent="0.25">
      <c r="A907" s="19">
        <v>42796</v>
      </c>
      <c r="B907" s="19" t="s">
        <v>3399</v>
      </c>
      <c r="C907" s="15">
        <v>3000</v>
      </c>
      <c r="D907" s="24" t="s">
        <v>4</v>
      </c>
      <c r="E907" s="24" t="s">
        <v>6</v>
      </c>
      <c r="F907" s="25" t="s">
        <v>6</v>
      </c>
      <c r="G907" s="25" t="s">
        <v>2988</v>
      </c>
      <c r="H907" s="25" t="s">
        <v>3418</v>
      </c>
      <c r="I907" s="25" t="s">
        <v>82</v>
      </c>
      <c r="J907" s="11">
        <v>4927</v>
      </c>
      <c r="K907" s="16">
        <v>99</v>
      </c>
    </row>
    <row r="908" spans="1:11" x14ac:dyDescent="0.25">
      <c r="A908" s="19">
        <v>42796</v>
      </c>
      <c r="B908" s="19" t="s">
        <v>3399</v>
      </c>
      <c r="C908" s="15">
        <v>2050</v>
      </c>
      <c r="D908" s="24" t="s">
        <v>4</v>
      </c>
      <c r="E908" s="24" t="s">
        <v>6</v>
      </c>
      <c r="F908" s="25" t="s">
        <v>6</v>
      </c>
      <c r="G908" s="25" t="s">
        <v>2988</v>
      </c>
      <c r="H908" s="25" t="s">
        <v>3418</v>
      </c>
      <c r="I908" s="25" t="s">
        <v>82</v>
      </c>
      <c r="J908" s="11">
        <v>5119</v>
      </c>
      <c r="K908" s="16">
        <v>103</v>
      </c>
    </row>
    <row r="909" spans="1:11" x14ac:dyDescent="0.25">
      <c r="A909" s="19">
        <v>42796</v>
      </c>
      <c r="B909" s="19" t="s">
        <v>3399</v>
      </c>
      <c r="C909" s="15">
        <v>4163</v>
      </c>
      <c r="D909" s="24" t="s">
        <v>7</v>
      </c>
      <c r="E909" s="24" t="s">
        <v>8</v>
      </c>
      <c r="F909" s="25"/>
      <c r="G909" s="25" t="s">
        <v>3314</v>
      </c>
      <c r="H909" s="25" t="s">
        <v>3314</v>
      </c>
      <c r="I909" s="25"/>
      <c r="J909" s="10" t="s">
        <v>2984</v>
      </c>
      <c r="K909" s="16"/>
    </row>
    <row r="910" spans="1:11" x14ac:dyDescent="0.25">
      <c r="A910" s="19">
        <v>42796</v>
      </c>
      <c r="B910" s="19" t="s">
        <v>3399</v>
      </c>
      <c r="C910" s="15">
        <v>200</v>
      </c>
      <c r="D910" s="24" t="s">
        <v>7</v>
      </c>
      <c r="E910" s="24" t="s">
        <v>8</v>
      </c>
      <c r="F910" s="25"/>
      <c r="G910" s="25" t="s">
        <v>3314</v>
      </c>
      <c r="H910" s="25" t="s">
        <v>3314</v>
      </c>
      <c r="I910" s="25"/>
      <c r="J910" s="10" t="s">
        <v>2984</v>
      </c>
      <c r="K910" s="16"/>
    </row>
    <row r="911" spans="1:11" x14ac:dyDescent="0.25">
      <c r="A911" s="19">
        <v>42796</v>
      </c>
      <c r="B911" s="19" t="s">
        <v>3399</v>
      </c>
      <c r="C911" s="15">
        <v>4270</v>
      </c>
      <c r="D911" s="24" t="s">
        <v>7</v>
      </c>
      <c r="E911" s="24" t="s">
        <v>8</v>
      </c>
      <c r="F911" s="25"/>
      <c r="G911" s="25" t="s">
        <v>3314</v>
      </c>
      <c r="H911" s="25" t="s">
        <v>3314</v>
      </c>
      <c r="I911" s="25"/>
      <c r="J911" s="10" t="s">
        <v>2984</v>
      </c>
      <c r="K911" s="16"/>
    </row>
    <row r="912" spans="1:11" x14ac:dyDescent="0.25">
      <c r="A912" s="19">
        <v>42796</v>
      </c>
      <c r="B912" s="19" t="s">
        <v>3399</v>
      </c>
      <c r="C912" s="15">
        <v>500</v>
      </c>
      <c r="D912" s="24" t="s">
        <v>7</v>
      </c>
      <c r="E912" s="24" t="s">
        <v>8</v>
      </c>
      <c r="F912" s="25"/>
      <c r="G912" s="25" t="s">
        <v>3314</v>
      </c>
      <c r="H912" s="25" t="s">
        <v>3314</v>
      </c>
      <c r="I912" s="25"/>
      <c r="J912" s="10" t="s">
        <v>2984</v>
      </c>
      <c r="K912" s="16"/>
    </row>
    <row r="913" spans="1:11" x14ac:dyDescent="0.25">
      <c r="A913" s="19">
        <v>42796</v>
      </c>
      <c r="B913" s="19" t="s">
        <v>3399</v>
      </c>
      <c r="C913" s="15">
        <v>109.5</v>
      </c>
      <c r="D913" s="24" t="s">
        <v>7</v>
      </c>
      <c r="E913" s="24" t="s">
        <v>8</v>
      </c>
      <c r="F913" s="25"/>
      <c r="G913" s="25" t="s">
        <v>3314</v>
      </c>
      <c r="H913" s="25" t="s">
        <v>3314</v>
      </c>
      <c r="I913" s="25"/>
      <c r="J913" s="10" t="s">
        <v>2984</v>
      </c>
      <c r="K913" s="16"/>
    </row>
    <row r="914" spans="1:11" x14ac:dyDescent="0.25">
      <c r="A914" s="19">
        <v>42799</v>
      </c>
      <c r="B914" s="19" t="s">
        <v>3399</v>
      </c>
      <c r="C914" s="15">
        <v>6000</v>
      </c>
      <c r="D914" s="24" t="s">
        <v>7</v>
      </c>
      <c r="E914" s="24" t="s">
        <v>8</v>
      </c>
      <c r="F914" s="25"/>
      <c r="G914" s="25" t="s">
        <v>3314</v>
      </c>
      <c r="H914" s="25" t="s">
        <v>3314</v>
      </c>
      <c r="I914" s="25"/>
      <c r="J914" s="10" t="s">
        <v>2984</v>
      </c>
      <c r="K914" s="16"/>
    </row>
    <row r="915" spans="1:11" x14ac:dyDescent="0.25">
      <c r="A915" s="18">
        <v>42799</v>
      </c>
      <c r="B915" s="18" t="s">
        <v>3399</v>
      </c>
      <c r="C915" s="15">
        <v>200</v>
      </c>
      <c r="D915" s="24" t="s">
        <v>4</v>
      </c>
      <c r="E915" s="24" t="s">
        <v>5</v>
      </c>
      <c r="F915" s="25" t="s">
        <v>2217</v>
      </c>
      <c r="G915" s="25" t="s">
        <v>2988</v>
      </c>
      <c r="H915" s="25" t="s">
        <v>3418</v>
      </c>
      <c r="I915" s="25" t="s">
        <v>82</v>
      </c>
      <c r="J915" s="11">
        <v>4471</v>
      </c>
      <c r="K915" s="16">
        <v>90</v>
      </c>
    </row>
    <row r="916" spans="1:11" x14ac:dyDescent="0.25">
      <c r="A916" s="19">
        <v>42799</v>
      </c>
      <c r="B916" s="19" t="s">
        <v>3399</v>
      </c>
      <c r="C916" s="15">
        <v>1000</v>
      </c>
      <c r="D916" s="24" t="s">
        <v>4</v>
      </c>
      <c r="E916" s="24" t="s">
        <v>6</v>
      </c>
      <c r="F916" s="25" t="s">
        <v>6</v>
      </c>
      <c r="G916" s="25" t="s">
        <v>2988</v>
      </c>
      <c r="H916" s="25" t="s">
        <v>3418</v>
      </c>
      <c r="I916" s="25" t="s">
        <v>82</v>
      </c>
      <c r="J916" s="11">
        <v>4824</v>
      </c>
      <c r="K916" s="16">
        <v>97</v>
      </c>
    </row>
    <row r="917" spans="1:11" x14ac:dyDescent="0.25">
      <c r="A917" s="19">
        <v>42799</v>
      </c>
      <c r="B917" s="19" t="s">
        <v>3399</v>
      </c>
      <c r="C917" s="15">
        <v>300</v>
      </c>
      <c r="D917" s="24" t="s">
        <v>4</v>
      </c>
      <c r="E917" s="24" t="s">
        <v>6</v>
      </c>
      <c r="F917" s="25" t="s">
        <v>6</v>
      </c>
      <c r="G917" s="25" t="s">
        <v>2988</v>
      </c>
      <c r="H917" s="25" t="s">
        <v>3418</v>
      </c>
      <c r="I917" s="25" t="s">
        <v>82</v>
      </c>
      <c r="J917" s="11">
        <v>4825</v>
      </c>
      <c r="K917" s="16">
        <v>97</v>
      </c>
    </row>
    <row r="918" spans="1:11" x14ac:dyDescent="0.25">
      <c r="A918" s="19">
        <v>42799</v>
      </c>
      <c r="B918" s="19" t="s">
        <v>3399</v>
      </c>
      <c r="C918" s="15">
        <v>300</v>
      </c>
      <c r="D918" s="24" t="s">
        <v>4</v>
      </c>
      <c r="E918" s="24" t="s">
        <v>6</v>
      </c>
      <c r="F918" s="25" t="s">
        <v>6</v>
      </c>
      <c r="G918" s="25" t="s">
        <v>2988</v>
      </c>
      <c r="H918" s="25" t="s">
        <v>3418</v>
      </c>
      <c r="I918" s="25" t="s">
        <v>82</v>
      </c>
      <c r="J918" s="11">
        <v>4826</v>
      </c>
      <c r="K918" s="16">
        <v>97</v>
      </c>
    </row>
    <row r="919" spans="1:11" x14ac:dyDescent="0.25">
      <c r="A919" s="19">
        <v>42799</v>
      </c>
      <c r="B919" s="19" t="s">
        <v>3399</v>
      </c>
      <c r="C919" s="15">
        <v>6400</v>
      </c>
      <c r="D919" s="24" t="s">
        <v>4</v>
      </c>
      <c r="E919" s="24" t="s">
        <v>6</v>
      </c>
      <c r="F919" s="25" t="s">
        <v>6</v>
      </c>
      <c r="G919" s="25" t="s">
        <v>2988</v>
      </c>
      <c r="H919" s="25" t="s">
        <v>3418</v>
      </c>
      <c r="I919" s="25" t="s">
        <v>82</v>
      </c>
      <c r="J919" s="11">
        <v>4882</v>
      </c>
      <c r="K919" s="16">
        <v>98</v>
      </c>
    </row>
    <row r="920" spans="1:11" x14ac:dyDescent="0.25">
      <c r="A920" s="19">
        <v>42799</v>
      </c>
      <c r="B920" s="19" t="s">
        <v>3399</v>
      </c>
      <c r="C920" s="15">
        <v>1000</v>
      </c>
      <c r="D920" s="24" t="s">
        <v>4</v>
      </c>
      <c r="E920" s="24" t="s">
        <v>6</v>
      </c>
      <c r="F920" s="25" t="s">
        <v>6</v>
      </c>
      <c r="G920" s="25" t="s">
        <v>2988</v>
      </c>
      <c r="H920" s="25" t="s">
        <v>3418</v>
      </c>
      <c r="I920" s="25" t="s">
        <v>82</v>
      </c>
      <c r="J920" s="11">
        <v>4883</v>
      </c>
      <c r="K920" s="16">
        <v>98</v>
      </c>
    </row>
    <row r="921" spans="1:11" x14ac:dyDescent="0.25">
      <c r="A921" s="19">
        <v>42799</v>
      </c>
      <c r="B921" s="19" t="s">
        <v>3399</v>
      </c>
      <c r="C921" s="15">
        <v>100</v>
      </c>
      <c r="D921" s="24" t="s">
        <v>4</v>
      </c>
      <c r="E921" s="24" t="s">
        <v>6</v>
      </c>
      <c r="F921" s="25" t="s">
        <v>6</v>
      </c>
      <c r="G921" s="25" t="s">
        <v>2988</v>
      </c>
      <c r="H921" s="25" t="s">
        <v>3418</v>
      </c>
      <c r="I921" s="25" t="s">
        <v>82</v>
      </c>
      <c r="J921" s="11">
        <v>4884</v>
      </c>
      <c r="K921" s="16">
        <v>98</v>
      </c>
    </row>
    <row r="922" spans="1:11" x14ac:dyDescent="0.25">
      <c r="A922" s="19">
        <v>42799</v>
      </c>
      <c r="B922" s="19" t="s">
        <v>3399</v>
      </c>
      <c r="C922" s="15">
        <v>300</v>
      </c>
      <c r="D922" s="24" t="s">
        <v>4</v>
      </c>
      <c r="E922" s="24" t="s">
        <v>6</v>
      </c>
      <c r="F922" s="25" t="s">
        <v>6</v>
      </c>
      <c r="G922" s="25" t="s">
        <v>2988</v>
      </c>
      <c r="H922" s="25" t="s">
        <v>3418</v>
      </c>
      <c r="I922" s="25" t="s">
        <v>82</v>
      </c>
      <c r="J922" s="11">
        <v>4972</v>
      </c>
      <c r="K922" s="16">
        <v>100</v>
      </c>
    </row>
    <row r="923" spans="1:11" x14ac:dyDescent="0.25">
      <c r="A923" s="19">
        <v>42799</v>
      </c>
      <c r="B923" s="19" t="s">
        <v>3399</v>
      </c>
      <c r="C923" s="15">
        <v>500</v>
      </c>
      <c r="D923" s="24" t="s">
        <v>4</v>
      </c>
      <c r="E923" s="24" t="s">
        <v>6</v>
      </c>
      <c r="F923" s="25" t="s">
        <v>6</v>
      </c>
      <c r="G923" s="25" t="s">
        <v>2988</v>
      </c>
      <c r="H923" s="25" t="s">
        <v>3418</v>
      </c>
      <c r="I923" s="25" t="s">
        <v>82</v>
      </c>
      <c r="J923" s="11">
        <v>4973</v>
      </c>
      <c r="K923" s="16">
        <v>100</v>
      </c>
    </row>
    <row r="924" spans="1:11" x14ac:dyDescent="0.25">
      <c r="A924" s="19">
        <v>42799</v>
      </c>
      <c r="B924" s="19" t="s">
        <v>3399</v>
      </c>
      <c r="C924" s="15">
        <v>400</v>
      </c>
      <c r="D924" s="24" t="s">
        <v>4</v>
      </c>
      <c r="E924" s="24" t="s">
        <v>6</v>
      </c>
      <c r="F924" s="25" t="s">
        <v>6</v>
      </c>
      <c r="G924" s="25" t="s">
        <v>2988</v>
      </c>
      <c r="H924" s="25" t="s">
        <v>3418</v>
      </c>
      <c r="I924" s="25" t="s">
        <v>82</v>
      </c>
      <c r="J924" s="11">
        <v>5120</v>
      </c>
      <c r="K924" s="16">
        <v>103</v>
      </c>
    </row>
    <row r="925" spans="1:11" x14ac:dyDescent="0.25">
      <c r="A925" s="19">
        <v>42799</v>
      </c>
      <c r="B925" s="19" t="s">
        <v>3399</v>
      </c>
      <c r="C925" s="15">
        <v>4000</v>
      </c>
      <c r="D925" s="24" t="s">
        <v>4</v>
      </c>
      <c r="E925" s="24" t="s">
        <v>6</v>
      </c>
      <c r="F925" s="25" t="s">
        <v>6</v>
      </c>
      <c r="G925" s="25" t="s">
        <v>2988</v>
      </c>
      <c r="H925" s="25" t="s">
        <v>3418</v>
      </c>
      <c r="I925" s="25" t="s">
        <v>82</v>
      </c>
      <c r="J925" s="11">
        <v>5121</v>
      </c>
      <c r="K925" s="16">
        <v>103</v>
      </c>
    </row>
    <row r="926" spans="1:11" x14ac:dyDescent="0.25">
      <c r="A926" s="19">
        <v>42799</v>
      </c>
      <c r="B926" s="19" t="s">
        <v>3399</v>
      </c>
      <c r="C926" s="15">
        <v>2000</v>
      </c>
      <c r="D926" s="24" t="s">
        <v>4</v>
      </c>
      <c r="E926" s="24" t="s">
        <v>5</v>
      </c>
      <c r="F926" s="25" t="s">
        <v>2217</v>
      </c>
      <c r="G926" s="25" t="s">
        <v>2988</v>
      </c>
      <c r="H926" s="25" t="s">
        <v>3418</v>
      </c>
      <c r="I926" s="25" t="s">
        <v>82</v>
      </c>
      <c r="J926" s="11">
        <v>5122</v>
      </c>
      <c r="K926" s="16">
        <v>103</v>
      </c>
    </row>
    <row r="927" spans="1:11" x14ac:dyDescent="0.25">
      <c r="A927" s="19">
        <v>42799</v>
      </c>
      <c r="B927" s="19" t="s">
        <v>3399</v>
      </c>
      <c r="C927" s="15">
        <v>500</v>
      </c>
      <c r="D927" s="24" t="s">
        <v>4</v>
      </c>
      <c r="E927" s="24" t="s">
        <v>5</v>
      </c>
      <c r="F927" s="25" t="s">
        <v>2217</v>
      </c>
      <c r="G927" s="25" t="s">
        <v>2988</v>
      </c>
      <c r="H927" s="25" t="s">
        <v>3418</v>
      </c>
      <c r="I927" s="25" t="s">
        <v>82</v>
      </c>
      <c r="J927" s="11">
        <v>5123</v>
      </c>
      <c r="K927" s="16">
        <v>103</v>
      </c>
    </row>
    <row r="928" spans="1:11" x14ac:dyDescent="0.25">
      <c r="A928" s="19">
        <v>42799</v>
      </c>
      <c r="B928" s="19" t="s">
        <v>3399</v>
      </c>
      <c r="C928" s="15">
        <v>4000</v>
      </c>
      <c r="D928" s="24" t="s">
        <v>4</v>
      </c>
      <c r="E928" s="24" t="s">
        <v>6</v>
      </c>
      <c r="F928" s="25" t="s">
        <v>6</v>
      </c>
      <c r="G928" s="25" t="s">
        <v>2988</v>
      </c>
      <c r="H928" s="25" t="s">
        <v>3418</v>
      </c>
      <c r="I928" s="25" t="s">
        <v>82</v>
      </c>
      <c r="J928" s="11">
        <v>5124</v>
      </c>
      <c r="K928" s="16">
        <v>103</v>
      </c>
    </row>
    <row r="929" spans="1:11" x14ac:dyDescent="0.25">
      <c r="A929" s="19">
        <v>42799</v>
      </c>
      <c r="B929" s="19" t="s">
        <v>3399</v>
      </c>
      <c r="C929" s="15">
        <v>1000</v>
      </c>
      <c r="D929" s="24" t="s">
        <v>4</v>
      </c>
      <c r="E929" s="24" t="s">
        <v>6</v>
      </c>
      <c r="F929" s="25" t="s">
        <v>6</v>
      </c>
      <c r="G929" s="25" t="s">
        <v>2988</v>
      </c>
      <c r="H929" s="25" t="s">
        <v>3418</v>
      </c>
      <c r="I929" s="25" t="s">
        <v>82</v>
      </c>
      <c r="J929" s="11">
        <v>5125</v>
      </c>
      <c r="K929" s="16">
        <v>103</v>
      </c>
    </row>
    <row r="930" spans="1:11" x14ac:dyDescent="0.25">
      <c r="A930" s="19">
        <v>42799</v>
      </c>
      <c r="B930" s="19" t="s">
        <v>3399</v>
      </c>
      <c r="C930" s="15">
        <v>200</v>
      </c>
      <c r="D930" s="24" t="s">
        <v>4</v>
      </c>
      <c r="E930" s="24" t="s">
        <v>6</v>
      </c>
      <c r="F930" s="25" t="s">
        <v>6</v>
      </c>
      <c r="G930" s="25" t="s">
        <v>2988</v>
      </c>
      <c r="H930" s="25" t="s">
        <v>3418</v>
      </c>
      <c r="I930" s="25" t="s">
        <v>82</v>
      </c>
      <c r="J930" s="11">
        <v>5126</v>
      </c>
      <c r="K930" s="16">
        <v>103</v>
      </c>
    </row>
    <row r="931" spans="1:11" x14ac:dyDescent="0.25">
      <c r="A931" s="18">
        <v>42799</v>
      </c>
      <c r="B931" s="18" t="s">
        <v>3399</v>
      </c>
      <c r="C931" s="15">
        <v>300</v>
      </c>
      <c r="D931" s="24" t="s">
        <v>4</v>
      </c>
      <c r="E931" s="24" t="s">
        <v>6</v>
      </c>
      <c r="F931" s="25" t="s">
        <v>6</v>
      </c>
      <c r="G931" s="25" t="s">
        <v>2988</v>
      </c>
      <c r="H931" s="25" t="s">
        <v>3418</v>
      </c>
      <c r="I931" s="25" t="s">
        <v>82</v>
      </c>
      <c r="J931" s="11">
        <v>4329</v>
      </c>
      <c r="K931" s="16">
        <v>87</v>
      </c>
    </row>
    <row r="932" spans="1:11" x14ac:dyDescent="0.25">
      <c r="A932" s="18">
        <v>42799</v>
      </c>
      <c r="B932" s="18" t="s">
        <v>3399</v>
      </c>
      <c r="C932" s="15">
        <v>150</v>
      </c>
      <c r="D932" s="24" t="s">
        <v>4</v>
      </c>
      <c r="E932" s="24" t="s">
        <v>6</v>
      </c>
      <c r="F932" s="25" t="s">
        <v>6</v>
      </c>
      <c r="G932" s="25" t="s">
        <v>2988</v>
      </c>
      <c r="H932" s="25" t="s">
        <v>3418</v>
      </c>
      <c r="I932" s="25" t="s">
        <v>82</v>
      </c>
      <c r="J932" s="11">
        <v>4334</v>
      </c>
      <c r="K932" s="16">
        <v>87</v>
      </c>
    </row>
    <row r="933" spans="1:11" x14ac:dyDescent="0.25">
      <c r="A933" s="18">
        <v>42799</v>
      </c>
      <c r="B933" s="18" t="s">
        <v>3399</v>
      </c>
      <c r="C933" s="15">
        <v>1300</v>
      </c>
      <c r="D933" s="24" t="s">
        <v>4</v>
      </c>
      <c r="E933" s="24" t="s">
        <v>5</v>
      </c>
      <c r="F933" s="25" t="s">
        <v>2217</v>
      </c>
      <c r="G933" s="25" t="s">
        <v>2988</v>
      </c>
      <c r="H933" s="25" t="s">
        <v>3418</v>
      </c>
      <c r="I933" s="25" t="s">
        <v>82</v>
      </c>
      <c r="J933" s="11">
        <v>4335</v>
      </c>
      <c r="K933" s="16">
        <v>87</v>
      </c>
    </row>
    <row r="934" spans="1:11" x14ac:dyDescent="0.25">
      <c r="A934" s="18">
        <v>42799</v>
      </c>
      <c r="B934" s="18" t="s">
        <v>3399</v>
      </c>
      <c r="C934" s="15">
        <v>570</v>
      </c>
      <c r="D934" s="24" t="s">
        <v>4</v>
      </c>
      <c r="E934" s="24" t="s">
        <v>6</v>
      </c>
      <c r="F934" s="25" t="s">
        <v>6</v>
      </c>
      <c r="G934" s="25" t="s">
        <v>2988</v>
      </c>
      <c r="H934" s="25" t="s">
        <v>3418</v>
      </c>
      <c r="I934" s="25" t="s">
        <v>82</v>
      </c>
      <c r="J934" s="11">
        <v>4336</v>
      </c>
      <c r="K934" s="16">
        <v>87</v>
      </c>
    </row>
    <row r="935" spans="1:11" x14ac:dyDescent="0.25">
      <c r="A935" s="18">
        <v>42799</v>
      </c>
      <c r="B935" s="18" t="s">
        <v>3399</v>
      </c>
      <c r="C935" s="15">
        <v>500</v>
      </c>
      <c r="D935" s="24" t="s">
        <v>4</v>
      </c>
      <c r="E935" s="24" t="s">
        <v>5</v>
      </c>
      <c r="F935" s="25" t="s">
        <v>2217</v>
      </c>
      <c r="G935" s="25" t="s">
        <v>2988</v>
      </c>
      <c r="H935" s="25" t="s">
        <v>3418</v>
      </c>
      <c r="I935" s="25" t="s">
        <v>82</v>
      </c>
      <c r="J935" s="11">
        <v>4472</v>
      </c>
      <c r="K935" s="16">
        <v>90</v>
      </c>
    </row>
    <row r="936" spans="1:11" x14ac:dyDescent="0.25">
      <c r="A936" s="18">
        <v>42799</v>
      </c>
      <c r="B936" s="18" t="s">
        <v>3399</v>
      </c>
      <c r="C936" s="15">
        <v>40</v>
      </c>
      <c r="D936" s="24" t="s">
        <v>4</v>
      </c>
      <c r="E936" s="24" t="s">
        <v>6</v>
      </c>
      <c r="F936" s="25" t="s">
        <v>6</v>
      </c>
      <c r="G936" s="25" t="s">
        <v>2988</v>
      </c>
      <c r="H936" s="25" t="s">
        <v>3418</v>
      </c>
      <c r="I936" s="25" t="s">
        <v>82</v>
      </c>
      <c r="J936" s="11">
        <v>4473</v>
      </c>
      <c r="K936" s="16">
        <v>90</v>
      </c>
    </row>
    <row r="937" spans="1:11" x14ac:dyDescent="0.25">
      <c r="A937" s="18">
        <v>42799</v>
      </c>
      <c r="B937" s="18" t="s">
        <v>3399</v>
      </c>
      <c r="C937" s="15">
        <v>200</v>
      </c>
      <c r="D937" s="24" t="s">
        <v>4</v>
      </c>
      <c r="E937" s="24" t="s">
        <v>5</v>
      </c>
      <c r="F937" s="25" t="s">
        <v>2217</v>
      </c>
      <c r="G937" s="25" t="s">
        <v>2988</v>
      </c>
      <c r="H937" s="25" t="s">
        <v>3418</v>
      </c>
      <c r="I937" s="25" t="s">
        <v>82</v>
      </c>
      <c r="J937" s="11">
        <v>4474</v>
      </c>
      <c r="K937" s="16">
        <v>90</v>
      </c>
    </row>
    <row r="938" spans="1:11" x14ac:dyDescent="0.25">
      <c r="A938" s="18">
        <v>42799</v>
      </c>
      <c r="B938" s="18" t="s">
        <v>3399</v>
      </c>
      <c r="C938" s="15">
        <v>1000</v>
      </c>
      <c r="D938" s="24" t="s">
        <v>4</v>
      </c>
      <c r="E938" s="24" t="s">
        <v>6</v>
      </c>
      <c r="F938" s="25" t="s">
        <v>6</v>
      </c>
      <c r="G938" s="25" t="s">
        <v>2988</v>
      </c>
      <c r="H938" s="25" t="s">
        <v>3418</v>
      </c>
      <c r="I938" s="25" t="s">
        <v>82</v>
      </c>
      <c r="J938" s="11">
        <v>4475</v>
      </c>
      <c r="K938" s="16">
        <v>90</v>
      </c>
    </row>
    <row r="939" spans="1:11" x14ac:dyDescent="0.25">
      <c r="A939" s="18">
        <v>42799</v>
      </c>
      <c r="B939" s="18" t="s">
        <v>3399</v>
      </c>
      <c r="C939" s="15">
        <v>100</v>
      </c>
      <c r="D939" s="24" t="s">
        <v>4</v>
      </c>
      <c r="E939" s="24" t="s">
        <v>6</v>
      </c>
      <c r="F939" s="25" t="s">
        <v>6</v>
      </c>
      <c r="G939" s="25" t="s">
        <v>2988</v>
      </c>
      <c r="H939" s="25" t="s">
        <v>3418</v>
      </c>
      <c r="I939" s="25" t="s">
        <v>82</v>
      </c>
      <c r="J939" s="11">
        <v>4683</v>
      </c>
      <c r="K939" s="16">
        <v>94</v>
      </c>
    </row>
    <row r="940" spans="1:11" x14ac:dyDescent="0.25">
      <c r="A940" s="18">
        <v>42799</v>
      </c>
      <c r="B940" s="18" t="s">
        <v>3399</v>
      </c>
      <c r="C940" s="15">
        <v>2050</v>
      </c>
      <c r="D940" s="24" t="s">
        <v>4</v>
      </c>
      <c r="E940" s="24" t="s">
        <v>6</v>
      </c>
      <c r="F940" s="25" t="s">
        <v>6</v>
      </c>
      <c r="G940" s="25" t="s">
        <v>2988</v>
      </c>
      <c r="H940" s="25" t="s">
        <v>3418</v>
      </c>
      <c r="I940" s="25" t="s">
        <v>82</v>
      </c>
      <c r="J940" s="11">
        <v>4684</v>
      </c>
      <c r="K940" s="16">
        <v>94</v>
      </c>
    </row>
    <row r="941" spans="1:11" x14ac:dyDescent="0.25">
      <c r="A941" s="18">
        <v>42799</v>
      </c>
      <c r="B941" s="18" t="s">
        <v>3399</v>
      </c>
      <c r="C941" s="15">
        <v>400</v>
      </c>
      <c r="D941" s="24" t="s">
        <v>4</v>
      </c>
      <c r="E941" s="24" t="s">
        <v>6</v>
      </c>
      <c r="F941" s="25" t="s">
        <v>6</v>
      </c>
      <c r="G941" s="25" t="s">
        <v>2988</v>
      </c>
      <c r="H941" s="25" t="s">
        <v>3418</v>
      </c>
      <c r="I941" s="25" t="s">
        <v>82</v>
      </c>
      <c r="J941" s="11">
        <v>4685</v>
      </c>
      <c r="K941" s="16">
        <v>94</v>
      </c>
    </row>
    <row r="942" spans="1:11" x14ac:dyDescent="0.25">
      <c r="A942" s="18">
        <v>42799</v>
      </c>
      <c r="B942" s="18" t="s">
        <v>3399</v>
      </c>
      <c r="C942" s="15">
        <v>150</v>
      </c>
      <c r="D942" s="24" t="s">
        <v>4</v>
      </c>
      <c r="E942" s="24" t="s">
        <v>6</v>
      </c>
      <c r="F942" s="25" t="s">
        <v>6</v>
      </c>
      <c r="G942" s="25" t="s">
        <v>2988</v>
      </c>
      <c r="H942" s="25" t="s">
        <v>3418</v>
      </c>
      <c r="I942" s="25" t="s">
        <v>82</v>
      </c>
      <c r="J942" s="11">
        <v>4686</v>
      </c>
      <c r="K942" s="16">
        <v>94</v>
      </c>
    </row>
    <row r="943" spans="1:11" x14ac:dyDescent="0.25">
      <c r="A943" s="18">
        <v>42799</v>
      </c>
      <c r="B943" s="18" t="s">
        <v>3399</v>
      </c>
      <c r="C943" s="15">
        <v>200</v>
      </c>
      <c r="D943" s="24" t="s">
        <v>4</v>
      </c>
      <c r="E943" s="24" t="s">
        <v>6</v>
      </c>
      <c r="F943" s="25" t="s">
        <v>6</v>
      </c>
      <c r="G943" s="25" t="s">
        <v>2988</v>
      </c>
      <c r="H943" s="25" t="s">
        <v>3418</v>
      </c>
      <c r="I943" s="25" t="s">
        <v>82</v>
      </c>
      <c r="J943" s="11">
        <v>4687</v>
      </c>
      <c r="K943" s="16">
        <v>94</v>
      </c>
    </row>
    <row r="944" spans="1:11" x14ac:dyDescent="0.25">
      <c r="A944" s="18">
        <v>42799</v>
      </c>
      <c r="B944" s="18" t="s">
        <v>3399</v>
      </c>
      <c r="C944" s="15">
        <v>200</v>
      </c>
      <c r="D944" s="24" t="s">
        <v>4</v>
      </c>
      <c r="E944" s="24" t="s">
        <v>6</v>
      </c>
      <c r="F944" s="25" t="s">
        <v>6</v>
      </c>
      <c r="G944" s="25" t="s">
        <v>2988</v>
      </c>
      <c r="H944" s="25" t="s">
        <v>3418</v>
      </c>
      <c r="I944" s="25" t="s">
        <v>82</v>
      </c>
      <c r="J944" s="11">
        <v>4688</v>
      </c>
      <c r="K944" s="16">
        <v>94</v>
      </c>
    </row>
    <row r="945" spans="1:11" x14ac:dyDescent="0.25">
      <c r="A945" s="18">
        <v>42799</v>
      </c>
      <c r="B945" s="18" t="s">
        <v>3399</v>
      </c>
      <c r="C945" s="15">
        <v>10000</v>
      </c>
      <c r="D945" s="24" t="s">
        <v>4</v>
      </c>
      <c r="E945" s="24" t="s">
        <v>6</v>
      </c>
      <c r="F945" s="25" t="s">
        <v>6</v>
      </c>
      <c r="G945" s="25" t="s">
        <v>2988</v>
      </c>
      <c r="H945" s="25" t="s">
        <v>3418</v>
      </c>
      <c r="I945" s="25" t="s">
        <v>82</v>
      </c>
      <c r="J945" s="11">
        <v>4689</v>
      </c>
      <c r="K945" s="16">
        <v>94</v>
      </c>
    </row>
    <row r="946" spans="1:11" x14ac:dyDescent="0.25">
      <c r="A946" s="18">
        <v>42799</v>
      </c>
      <c r="B946" s="18" t="s">
        <v>3399</v>
      </c>
      <c r="C946" s="15">
        <v>2000</v>
      </c>
      <c r="D946" s="24" t="s">
        <v>4</v>
      </c>
      <c r="E946" s="24" t="s">
        <v>6</v>
      </c>
      <c r="F946" s="25" t="s">
        <v>6</v>
      </c>
      <c r="G946" s="25" t="s">
        <v>2988</v>
      </c>
      <c r="H946" s="25" t="s">
        <v>3418</v>
      </c>
      <c r="I946" s="25" t="s">
        <v>82</v>
      </c>
      <c r="J946" s="11">
        <v>4690</v>
      </c>
      <c r="K946" s="16">
        <v>94</v>
      </c>
    </row>
    <row r="947" spans="1:11" x14ac:dyDescent="0.25">
      <c r="A947" s="18">
        <v>42799</v>
      </c>
      <c r="B947" s="18" t="s">
        <v>3399</v>
      </c>
      <c r="C947" s="15">
        <v>100</v>
      </c>
      <c r="D947" s="24" t="s">
        <v>4</v>
      </c>
      <c r="E947" s="24" t="s">
        <v>6</v>
      </c>
      <c r="F947" s="25" t="s">
        <v>6</v>
      </c>
      <c r="G947" s="25" t="s">
        <v>2988</v>
      </c>
      <c r="H947" s="25" t="s">
        <v>3418</v>
      </c>
      <c r="I947" s="25" t="s">
        <v>82</v>
      </c>
      <c r="J947" s="11">
        <v>4800</v>
      </c>
      <c r="K947" s="16">
        <v>96</v>
      </c>
    </row>
    <row r="948" spans="1:11" x14ac:dyDescent="0.25">
      <c r="A948" s="19">
        <v>42799</v>
      </c>
      <c r="B948" s="19" t="s">
        <v>3399</v>
      </c>
      <c r="C948" s="15">
        <v>500</v>
      </c>
      <c r="D948" s="24" t="s">
        <v>4</v>
      </c>
      <c r="E948" s="24" t="s">
        <v>6</v>
      </c>
      <c r="F948" s="25" t="s">
        <v>6</v>
      </c>
      <c r="G948" s="25" t="s">
        <v>2988</v>
      </c>
      <c r="H948" s="25" t="s">
        <v>3418</v>
      </c>
      <c r="I948" s="25" t="s">
        <v>82</v>
      </c>
      <c r="J948" s="11">
        <v>4827</v>
      </c>
      <c r="K948" s="16">
        <v>97</v>
      </c>
    </row>
    <row r="949" spans="1:11" x14ac:dyDescent="0.25">
      <c r="A949" s="19">
        <v>42799</v>
      </c>
      <c r="B949" s="19" t="s">
        <v>3399</v>
      </c>
      <c r="C949" s="15">
        <v>1000</v>
      </c>
      <c r="D949" s="24" t="s">
        <v>4</v>
      </c>
      <c r="E949" s="24" t="s">
        <v>6</v>
      </c>
      <c r="F949" s="25" t="s">
        <v>6</v>
      </c>
      <c r="G949" s="25" t="s">
        <v>2988</v>
      </c>
      <c r="H949" s="25" t="s">
        <v>3418</v>
      </c>
      <c r="I949" s="25" t="s">
        <v>82</v>
      </c>
      <c r="J949" s="11">
        <v>4828</v>
      </c>
      <c r="K949" s="16">
        <v>97</v>
      </c>
    </row>
    <row r="950" spans="1:11" x14ac:dyDescent="0.25">
      <c r="A950" s="19">
        <v>42799</v>
      </c>
      <c r="B950" s="19" t="s">
        <v>3399</v>
      </c>
      <c r="C950" s="15">
        <v>500</v>
      </c>
      <c r="D950" s="24" t="s">
        <v>4</v>
      </c>
      <c r="E950" s="24" t="s">
        <v>6</v>
      </c>
      <c r="F950" s="25" t="s">
        <v>6</v>
      </c>
      <c r="G950" s="25" t="s">
        <v>2988</v>
      </c>
      <c r="H950" s="25" t="s">
        <v>3418</v>
      </c>
      <c r="I950" s="25" t="s">
        <v>82</v>
      </c>
      <c r="J950" s="11">
        <v>4829</v>
      </c>
      <c r="K950" s="16">
        <v>97</v>
      </c>
    </row>
    <row r="951" spans="1:11" x14ac:dyDescent="0.25">
      <c r="A951" s="19">
        <v>42799</v>
      </c>
      <c r="B951" s="19" t="s">
        <v>3399</v>
      </c>
      <c r="C951" s="15">
        <v>750</v>
      </c>
      <c r="D951" s="24" t="s">
        <v>4</v>
      </c>
      <c r="E951" s="24" t="s">
        <v>6</v>
      </c>
      <c r="F951" s="25" t="s">
        <v>6</v>
      </c>
      <c r="G951" s="25" t="s">
        <v>2988</v>
      </c>
      <c r="H951" s="25" t="s">
        <v>3418</v>
      </c>
      <c r="I951" s="25" t="s">
        <v>82</v>
      </c>
      <c r="J951" s="11">
        <v>4830</v>
      </c>
      <c r="K951" s="16">
        <v>97</v>
      </c>
    </row>
    <row r="952" spans="1:11" x14ac:dyDescent="0.25">
      <c r="A952" s="19">
        <v>42799</v>
      </c>
      <c r="B952" s="19" t="s">
        <v>3399</v>
      </c>
      <c r="C952" s="15">
        <v>100</v>
      </c>
      <c r="D952" s="24" t="s">
        <v>4</v>
      </c>
      <c r="E952" s="24" t="s">
        <v>6</v>
      </c>
      <c r="F952" s="25" t="s">
        <v>6</v>
      </c>
      <c r="G952" s="25" t="s">
        <v>2988</v>
      </c>
      <c r="H952" s="25" t="s">
        <v>3418</v>
      </c>
      <c r="I952" s="25" t="s">
        <v>82</v>
      </c>
      <c r="J952" s="11">
        <v>4831</v>
      </c>
      <c r="K952" s="16">
        <v>97</v>
      </c>
    </row>
    <row r="953" spans="1:11" x14ac:dyDescent="0.25">
      <c r="A953" s="19">
        <v>42799</v>
      </c>
      <c r="B953" s="19" t="s">
        <v>3399</v>
      </c>
      <c r="C953" s="15">
        <v>5000</v>
      </c>
      <c r="D953" s="24" t="s">
        <v>4</v>
      </c>
      <c r="E953" s="24" t="s">
        <v>5</v>
      </c>
      <c r="F953" s="25" t="s">
        <v>2217</v>
      </c>
      <c r="G953" s="25" t="s">
        <v>2988</v>
      </c>
      <c r="H953" s="25" t="s">
        <v>3418</v>
      </c>
      <c r="I953" s="25" t="s">
        <v>82</v>
      </c>
      <c r="J953" s="11">
        <v>4832</v>
      </c>
      <c r="K953" s="16">
        <v>97</v>
      </c>
    </row>
    <row r="954" spans="1:11" x14ac:dyDescent="0.25">
      <c r="A954" s="19">
        <v>42799</v>
      </c>
      <c r="B954" s="19" t="s">
        <v>3399</v>
      </c>
      <c r="C954" s="15">
        <v>500</v>
      </c>
      <c r="D954" s="24" t="s">
        <v>4</v>
      </c>
      <c r="E954" s="24" t="s">
        <v>5</v>
      </c>
      <c r="F954" s="25" t="s">
        <v>2217</v>
      </c>
      <c r="G954" s="25" t="s">
        <v>2988</v>
      </c>
      <c r="H954" s="25" t="s">
        <v>3418</v>
      </c>
      <c r="I954" s="25" t="s">
        <v>82</v>
      </c>
      <c r="J954" s="11">
        <v>4833</v>
      </c>
      <c r="K954" s="16">
        <v>97</v>
      </c>
    </row>
    <row r="955" spans="1:11" x14ac:dyDescent="0.25">
      <c r="A955" s="19">
        <v>42799</v>
      </c>
      <c r="B955" s="19" t="s">
        <v>3399</v>
      </c>
      <c r="C955" s="15">
        <v>1800</v>
      </c>
      <c r="D955" s="24" t="s">
        <v>4</v>
      </c>
      <c r="E955" s="24" t="s">
        <v>6</v>
      </c>
      <c r="F955" s="25" t="s">
        <v>6</v>
      </c>
      <c r="G955" s="25" t="s">
        <v>2988</v>
      </c>
      <c r="H955" s="25" t="s">
        <v>3418</v>
      </c>
      <c r="I955" s="25" t="s">
        <v>82</v>
      </c>
      <c r="J955" s="11">
        <v>4928</v>
      </c>
      <c r="K955" s="16">
        <v>99</v>
      </c>
    </row>
    <row r="956" spans="1:11" x14ac:dyDescent="0.25">
      <c r="A956" s="19">
        <v>42799</v>
      </c>
      <c r="B956" s="19" t="s">
        <v>3399</v>
      </c>
      <c r="C956" s="15">
        <v>200</v>
      </c>
      <c r="D956" s="24" t="s">
        <v>4</v>
      </c>
      <c r="E956" s="24" t="s">
        <v>6</v>
      </c>
      <c r="F956" s="25" t="s">
        <v>6</v>
      </c>
      <c r="G956" s="25" t="s">
        <v>2988</v>
      </c>
      <c r="H956" s="25" t="s">
        <v>3418</v>
      </c>
      <c r="I956" s="25" t="s">
        <v>82</v>
      </c>
      <c r="J956" s="11">
        <v>4929</v>
      </c>
      <c r="K956" s="16">
        <v>99</v>
      </c>
    </row>
    <row r="957" spans="1:11" x14ac:dyDescent="0.25">
      <c r="A957" s="19">
        <v>42799</v>
      </c>
      <c r="B957" s="19" t="s">
        <v>3399</v>
      </c>
      <c r="C957" s="15">
        <v>100</v>
      </c>
      <c r="D957" s="24" t="s">
        <v>4</v>
      </c>
      <c r="E957" s="24" t="s">
        <v>6</v>
      </c>
      <c r="F957" s="25" t="s">
        <v>6</v>
      </c>
      <c r="G957" s="25" t="s">
        <v>2988</v>
      </c>
      <c r="H957" s="25" t="s">
        <v>3418</v>
      </c>
      <c r="I957" s="25" t="s">
        <v>82</v>
      </c>
      <c r="J957" s="11">
        <v>4930</v>
      </c>
      <c r="K957" s="16">
        <v>99</v>
      </c>
    </row>
    <row r="958" spans="1:11" x14ac:dyDescent="0.25">
      <c r="A958" s="19">
        <v>42799</v>
      </c>
      <c r="B958" s="19" t="s">
        <v>3399</v>
      </c>
      <c r="C958" s="15">
        <v>40</v>
      </c>
      <c r="D958" s="24" t="s">
        <v>4</v>
      </c>
      <c r="E958" s="24" t="s">
        <v>6</v>
      </c>
      <c r="F958" s="25" t="s">
        <v>6</v>
      </c>
      <c r="G958" s="25" t="s">
        <v>2988</v>
      </c>
      <c r="H958" s="25" t="s">
        <v>3418</v>
      </c>
      <c r="I958" s="25" t="s">
        <v>82</v>
      </c>
      <c r="J958" s="11">
        <v>4974</v>
      </c>
      <c r="K958" s="16">
        <v>100</v>
      </c>
    </row>
    <row r="959" spans="1:11" x14ac:dyDescent="0.25">
      <c r="A959" s="19">
        <v>42799</v>
      </c>
      <c r="B959" s="19" t="s">
        <v>3399</v>
      </c>
      <c r="C959" s="15">
        <v>300</v>
      </c>
      <c r="D959" s="24" t="s">
        <v>4</v>
      </c>
      <c r="E959" s="24" t="s">
        <v>6</v>
      </c>
      <c r="F959" s="25" t="s">
        <v>6</v>
      </c>
      <c r="G959" s="25" t="s">
        <v>2988</v>
      </c>
      <c r="H959" s="25" t="s">
        <v>3418</v>
      </c>
      <c r="I959" s="25" t="s">
        <v>82</v>
      </c>
      <c r="J959" s="11">
        <v>4975</v>
      </c>
      <c r="K959" s="16">
        <v>100</v>
      </c>
    </row>
    <row r="960" spans="1:11" x14ac:dyDescent="0.25">
      <c r="A960" s="19">
        <v>42799</v>
      </c>
      <c r="B960" s="19" t="s">
        <v>3399</v>
      </c>
      <c r="C960" s="15">
        <v>200</v>
      </c>
      <c r="D960" s="24" t="s">
        <v>4</v>
      </c>
      <c r="E960" s="24" t="s">
        <v>6</v>
      </c>
      <c r="F960" s="25" t="s">
        <v>6</v>
      </c>
      <c r="G960" s="25" t="s">
        <v>2988</v>
      </c>
      <c r="H960" s="25" t="s">
        <v>3418</v>
      </c>
      <c r="I960" s="25" t="s">
        <v>82</v>
      </c>
      <c r="J960" s="11">
        <v>4976</v>
      </c>
      <c r="K960" s="16">
        <v>100</v>
      </c>
    </row>
    <row r="961" spans="1:11" x14ac:dyDescent="0.25">
      <c r="A961" s="19">
        <v>42799</v>
      </c>
      <c r="B961" s="19" t="s">
        <v>3399</v>
      </c>
      <c r="C961" s="15">
        <v>100</v>
      </c>
      <c r="D961" s="24" t="s">
        <v>4</v>
      </c>
      <c r="E961" s="24" t="s">
        <v>6</v>
      </c>
      <c r="F961" s="25" t="s">
        <v>6</v>
      </c>
      <c r="G961" s="25" t="s">
        <v>2988</v>
      </c>
      <c r="H961" s="25" t="s">
        <v>3418</v>
      </c>
      <c r="I961" s="25" t="s">
        <v>82</v>
      </c>
      <c r="J961" s="11">
        <v>5127</v>
      </c>
      <c r="K961" s="16">
        <v>103</v>
      </c>
    </row>
    <row r="962" spans="1:11" x14ac:dyDescent="0.25">
      <c r="A962" s="19">
        <v>42799</v>
      </c>
      <c r="B962" s="19" t="s">
        <v>3399</v>
      </c>
      <c r="C962" s="15">
        <v>50</v>
      </c>
      <c r="D962" s="24" t="s">
        <v>4</v>
      </c>
      <c r="E962" s="24" t="s">
        <v>5</v>
      </c>
      <c r="F962" s="25" t="s">
        <v>2217</v>
      </c>
      <c r="G962" s="25" t="s">
        <v>2988</v>
      </c>
      <c r="H962" s="25" t="s">
        <v>3418</v>
      </c>
      <c r="I962" s="25" t="s">
        <v>82</v>
      </c>
      <c r="J962" s="11">
        <v>5128</v>
      </c>
      <c r="K962" s="16">
        <v>103</v>
      </c>
    </row>
    <row r="963" spans="1:11" x14ac:dyDescent="0.25">
      <c r="A963" s="19">
        <v>42799</v>
      </c>
      <c r="B963" s="19" t="s">
        <v>3399</v>
      </c>
      <c r="C963" s="15">
        <v>100</v>
      </c>
      <c r="D963" s="24" t="s">
        <v>4</v>
      </c>
      <c r="E963" s="24" t="s">
        <v>6</v>
      </c>
      <c r="F963" s="25" t="s">
        <v>6</v>
      </c>
      <c r="G963" s="25" t="s">
        <v>2988</v>
      </c>
      <c r="H963" s="25" t="s">
        <v>3418</v>
      </c>
      <c r="I963" s="25" t="s">
        <v>82</v>
      </c>
      <c r="J963" s="11">
        <v>5129</v>
      </c>
      <c r="K963" s="16">
        <v>103</v>
      </c>
    </row>
    <row r="964" spans="1:11" x14ac:dyDescent="0.25">
      <c r="A964" s="19">
        <v>42799</v>
      </c>
      <c r="B964" s="19" t="s">
        <v>3399</v>
      </c>
      <c r="C964" s="15">
        <v>2600</v>
      </c>
      <c r="D964" s="24" t="s">
        <v>4</v>
      </c>
      <c r="E964" s="24" t="s">
        <v>6</v>
      </c>
      <c r="F964" s="25" t="s">
        <v>6</v>
      </c>
      <c r="G964" s="25" t="s">
        <v>2988</v>
      </c>
      <c r="H964" s="25" t="s">
        <v>3418</v>
      </c>
      <c r="I964" s="25" t="s">
        <v>82</v>
      </c>
      <c r="J964" s="11">
        <v>5301</v>
      </c>
      <c r="K964" s="16">
        <v>107</v>
      </c>
    </row>
    <row r="965" spans="1:11" x14ac:dyDescent="0.25">
      <c r="A965" s="19">
        <v>42799</v>
      </c>
      <c r="B965" s="19" t="s">
        <v>3399</v>
      </c>
      <c r="C965" s="15">
        <v>500</v>
      </c>
      <c r="D965" s="24" t="s">
        <v>4</v>
      </c>
      <c r="E965" s="24" t="s">
        <v>5</v>
      </c>
      <c r="F965" s="25" t="s">
        <v>2217</v>
      </c>
      <c r="G965" s="25" t="s">
        <v>2988</v>
      </c>
      <c r="H965" s="25" t="s">
        <v>3418</v>
      </c>
      <c r="I965" s="25" t="s">
        <v>82</v>
      </c>
      <c r="J965" s="11">
        <v>5302</v>
      </c>
      <c r="K965" s="16">
        <v>107</v>
      </c>
    </row>
    <row r="966" spans="1:11" x14ac:dyDescent="0.25">
      <c r="A966" s="19">
        <v>42799</v>
      </c>
      <c r="B966" s="19" t="s">
        <v>3399</v>
      </c>
      <c r="C966" s="15">
        <v>2520</v>
      </c>
      <c r="D966" s="24" t="s">
        <v>7</v>
      </c>
      <c r="E966" s="24" t="s">
        <v>8</v>
      </c>
      <c r="F966" s="25"/>
      <c r="G966" s="25" t="s">
        <v>3314</v>
      </c>
      <c r="H966" s="25" t="s">
        <v>3314</v>
      </c>
      <c r="I966" s="25"/>
      <c r="J966" s="10" t="s">
        <v>2984</v>
      </c>
      <c r="K966" s="16"/>
    </row>
    <row r="967" spans="1:11" x14ac:dyDescent="0.25">
      <c r="A967" s="19">
        <v>42799</v>
      </c>
      <c r="B967" s="19" t="s">
        <v>3399</v>
      </c>
      <c r="C967" s="15">
        <v>40</v>
      </c>
      <c r="D967" s="24" t="s">
        <v>7</v>
      </c>
      <c r="E967" s="24" t="s">
        <v>8</v>
      </c>
      <c r="F967" s="25"/>
      <c r="G967" s="25" t="s">
        <v>3314</v>
      </c>
      <c r="H967" s="25" t="s">
        <v>3314</v>
      </c>
      <c r="I967" s="25"/>
      <c r="J967" s="10" t="s">
        <v>2984</v>
      </c>
      <c r="K967" s="16"/>
    </row>
    <row r="968" spans="1:11" x14ac:dyDescent="0.25">
      <c r="A968" s="19">
        <v>42799</v>
      </c>
      <c r="B968" s="19" t="s">
        <v>3399</v>
      </c>
      <c r="C968" s="15">
        <v>500</v>
      </c>
      <c r="D968" s="24" t="s">
        <v>7</v>
      </c>
      <c r="E968" s="24" t="s">
        <v>8</v>
      </c>
      <c r="F968" s="25"/>
      <c r="G968" s="25" t="s">
        <v>3314</v>
      </c>
      <c r="H968" s="25" t="s">
        <v>3314</v>
      </c>
      <c r="I968" s="25"/>
      <c r="J968" s="10" t="s">
        <v>2984</v>
      </c>
      <c r="K968" s="16"/>
    </row>
    <row r="969" spans="1:11" x14ac:dyDescent="0.25">
      <c r="A969" s="19">
        <v>42799</v>
      </c>
      <c r="B969" s="19" t="s">
        <v>3399</v>
      </c>
      <c r="C969" s="15">
        <v>150</v>
      </c>
      <c r="D969" s="24" t="s">
        <v>7</v>
      </c>
      <c r="E969" s="24" t="s">
        <v>8</v>
      </c>
      <c r="F969" s="25"/>
      <c r="G969" s="25" t="s">
        <v>3314</v>
      </c>
      <c r="H969" s="25" t="s">
        <v>3314</v>
      </c>
      <c r="I969" s="25"/>
      <c r="J969" s="10" t="s">
        <v>2984</v>
      </c>
      <c r="K969" s="16"/>
    </row>
    <row r="970" spans="1:11" x14ac:dyDescent="0.25">
      <c r="A970" s="19">
        <v>42799</v>
      </c>
      <c r="B970" s="19" t="s">
        <v>3399</v>
      </c>
      <c r="C970" s="15">
        <v>820</v>
      </c>
      <c r="D970" s="24" t="s">
        <v>7</v>
      </c>
      <c r="E970" s="24" t="s">
        <v>8</v>
      </c>
      <c r="F970" s="25"/>
      <c r="G970" s="25" t="s">
        <v>3314</v>
      </c>
      <c r="H970" s="25" t="s">
        <v>3314</v>
      </c>
      <c r="I970" s="25"/>
      <c r="J970" s="10" t="s">
        <v>2984</v>
      </c>
      <c r="K970" s="16"/>
    </row>
    <row r="971" spans="1:11" x14ac:dyDescent="0.25">
      <c r="A971" s="19">
        <v>42799</v>
      </c>
      <c r="B971" s="19" t="s">
        <v>3399</v>
      </c>
      <c r="C971" s="15">
        <v>510</v>
      </c>
      <c r="D971" s="24" t="s">
        <v>7</v>
      </c>
      <c r="E971" s="24" t="s">
        <v>8</v>
      </c>
      <c r="F971" s="25"/>
      <c r="G971" s="25" t="s">
        <v>3314</v>
      </c>
      <c r="H971" s="25" t="s">
        <v>3314</v>
      </c>
      <c r="I971" s="25"/>
      <c r="J971" s="10" t="s">
        <v>2984</v>
      </c>
      <c r="K971" s="16"/>
    </row>
    <row r="972" spans="1:11" x14ac:dyDescent="0.25">
      <c r="A972" s="19">
        <v>42799</v>
      </c>
      <c r="B972" s="19" t="s">
        <v>3399</v>
      </c>
      <c r="C972" s="15">
        <v>500</v>
      </c>
      <c r="D972" s="24" t="s">
        <v>7</v>
      </c>
      <c r="E972" s="24" t="s">
        <v>8</v>
      </c>
      <c r="F972" s="25"/>
      <c r="G972" s="25" t="s">
        <v>3314</v>
      </c>
      <c r="H972" s="25" t="s">
        <v>3314</v>
      </c>
      <c r="I972" s="25"/>
      <c r="J972" s="10" t="s">
        <v>2984</v>
      </c>
      <c r="K972" s="16"/>
    </row>
    <row r="973" spans="1:11" x14ac:dyDescent="0.25">
      <c r="A973" s="19">
        <v>42800</v>
      </c>
      <c r="B973" s="19" t="s">
        <v>3399</v>
      </c>
      <c r="C973" s="15">
        <v>550</v>
      </c>
      <c r="D973" s="24" t="s">
        <v>7</v>
      </c>
      <c r="E973" s="24" t="s">
        <v>8</v>
      </c>
      <c r="F973" s="25"/>
      <c r="G973" s="25" t="s">
        <v>3314</v>
      </c>
      <c r="H973" s="25" t="s">
        <v>3314</v>
      </c>
      <c r="I973" s="25"/>
      <c r="J973" s="10" t="s">
        <v>2984</v>
      </c>
      <c r="K973" s="16"/>
    </row>
    <row r="974" spans="1:11" x14ac:dyDescent="0.25">
      <c r="A974" s="18">
        <v>42800</v>
      </c>
      <c r="B974" s="18" t="s">
        <v>3399</v>
      </c>
      <c r="C974" s="15">
        <v>250</v>
      </c>
      <c r="D974" s="24" t="s">
        <v>4</v>
      </c>
      <c r="E974" s="24" t="s">
        <v>6</v>
      </c>
      <c r="F974" s="25" t="s">
        <v>6</v>
      </c>
      <c r="G974" s="25" t="s">
        <v>2988</v>
      </c>
      <c r="H974" s="25" t="s">
        <v>3418</v>
      </c>
      <c r="I974" s="25" t="s">
        <v>82</v>
      </c>
      <c r="J974" s="11">
        <v>4476</v>
      </c>
      <c r="K974" s="16">
        <v>90</v>
      </c>
    </row>
    <row r="975" spans="1:11" x14ac:dyDescent="0.25">
      <c r="A975" s="18">
        <v>42800</v>
      </c>
      <c r="B975" s="18" t="s">
        <v>3399</v>
      </c>
      <c r="C975" s="15">
        <v>300</v>
      </c>
      <c r="D975" s="24" t="s">
        <v>4</v>
      </c>
      <c r="E975" s="24" t="s">
        <v>5</v>
      </c>
      <c r="F975" s="25" t="s">
        <v>2217</v>
      </c>
      <c r="G975" s="25" t="s">
        <v>2988</v>
      </c>
      <c r="H975" s="25" t="s">
        <v>3418</v>
      </c>
      <c r="I975" s="25" t="s">
        <v>82</v>
      </c>
      <c r="J975" s="11">
        <v>4691</v>
      </c>
      <c r="K975" s="16">
        <v>94</v>
      </c>
    </row>
    <row r="976" spans="1:11" x14ac:dyDescent="0.25">
      <c r="A976" s="18">
        <v>42800</v>
      </c>
      <c r="B976" s="18" t="s">
        <v>3399</v>
      </c>
      <c r="C976" s="15">
        <v>1000</v>
      </c>
      <c r="D976" s="24" t="s">
        <v>4</v>
      </c>
      <c r="E976" s="24" t="s">
        <v>6</v>
      </c>
      <c r="F976" s="25" t="s">
        <v>6</v>
      </c>
      <c r="G976" s="25" t="s">
        <v>2988</v>
      </c>
      <c r="H976" s="25" t="s">
        <v>3418</v>
      </c>
      <c r="I976" s="25" t="s">
        <v>82</v>
      </c>
      <c r="J976" s="11">
        <v>4724</v>
      </c>
      <c r="K976" s="16">
        <v>95</v>
      </c>
    </row>
    <row r="977" spans="1:11" x14ac:dyDescent="0.25">
      <c r="A977" s="19">
        <v>42800</v>
      </c>
      <c r="B977" s="19" t="s">
        <v>3399</v>
      </c>
      <c r="C977" s="15">
        <v>950</v>
      </c>
      <c r="D977" s="24" t="s">
        <v>4</v>
      </c>
      <c r="E977" s="24" t="s">
        <v>5</v>
      </c>
      <c r="F977" s="25" t="s">
        <v>2217</v>
      </c>
      <c r="G977" s="25" t="s">
        <v>2988</v>
      </c>
      <c r="H977" s="25" t="s">
        <v>3418</v>
      </c>
      <c r="I977" s="25" t="s">
        <v>82</v>
      </c>
      <c r="J977" s="11">
        <v>4834</v>
      </c>
      <c r="K977" s="16">
        <v>97</v>
      </c>
    </row>
    <row r="978" spans="1:11" x14ac:dyDescent="0.25">
      <c r="A978" s="19">
        <v>42800</v>
      </c>
      <c r="B978" s="19" t="s">
        <v>3399</v>
      </c>
      <c r="C978" s="15">
        <v>100</v>
      </c>
      <c r="D978" s="24" t="s">
        <v>4</v>
      </c>
      <c r="E978" s="24" t="s">
        <v>5</v>
      </c>
      <c r="F978" s="25" t="s">
        <v>2217</v>
      </c>
      <c r="G978" s="25" t="s">
        <v>2988</v>
      </c>
      <c r="H978" s="25" t="s">
        <v>3418</v>
      </c>
      <c r="I978" s="25" t="s">
        <v>82</v>
      </c>
      <c r="J978" s="11">
        <v>4835</v>
      </c>
      <c r="K978" s="16">
        <v>97</v>
      </c>
    </row>
    <row r="979" spans="1:11" x14ac:dyDescent="0.25">
      <c r="A979" s="19">
        <v>42800</v>
      </c>
      <c r="B979" s="19" t="s">
        <v>3399</v>
      </c>
      <c r="C979" s="15">
        <v>300</v>
      </c>
      <c r="D979" s="24" t="s">
        <v>4</v>
      </c>
      <c r="E979" s="24" t="s">
        <v>6</v>
      </c>
      <c r="F979" s="25" t="s">
        <v>6</v>
      </c>
      <c r="G979" s="25" t="s">
        <v>2988</v>
      </c>
      <c r="H979" s="25" t="s">
        <v>3418</v>
      </c>
      <c r="I979" s="25" t="s">
        <v>82</v>
      </c>
      <c r="J979" s="11">
        <v>4836</v>
      </c>
      <c r="K979" s="16">
        <v>97</v>
      </c>
    </row>
    <row r="980" spans="1:11" x14ac:dyDescent="0.25">
      <c r="A980" s="19">
        <v>42800</v>
      </c>
      <c r="B980" s="19" t="s">
        <v>3399</v>
      </c>
      <c r="C980" s="15">
        <v>700</v>
      </c>
      <c r="D980" s="24" t="s">
        <v>4</v>
      </c>
      <c r="E980" s="24" t="s">
        <v>5</v>
      </c>
      <c r="F980" s="25" t="s">
        <v>2217</v>
      </c>
      <c r="G980" s="25" t="s">
        <v>2988</v>
      </c>
      <c r="H980" s="25" t="s">
        <v>3418</v>
      </c>
      <c r="I980" s="25" t="s">
        <v>82</v>
      </c>
      <c r="J980" s="11">
        <v>4837</v>
      </c>
      <c r="K980" s="16">
        <v>97</v>
      </c>
    </row>
    <row r="981" spans="1:11" x14ac:dyDescent="0.25">
      <c r="A981" s="19">
        <v>42800</v>
      </c>
      <c r="B981" s="19" t="s">
        <v>3399</v>
      </c>
      <c r="C981" s="15">
        <v>100</v>
      </c>
      <c r="D981" s="24" t="s">
        <v>4</v>
      </c>
      <c r="E981" s="24" t="s">
        <v>5</v>
      </c>
      <c r="F981" s="25" t="s">
        <v>2217</v>
      </c>
      <c r="G981" s="25" t="s">
        <v>2988</v>
      </c>
      <c r="H981" s="25" t="s">
        <v>3418</v>
      </c>
      <c r="I981" s="25" t="s">
        <v>82</v>
      </c>
      <c r="J981" s="11">
        <v>4838</v>
      </c>
      <c r="K981" s="16">
        <v>97</v>
      </c>
    </row>
    <row r="982" spans="1:11" x14ac:dyDescent="0.25">
      <c r="A982" s="19">
        <v>42800</v>
      </c>
      <c r="B982" s="19" t="s">
        <v>3399</v>
      </c>
      <c r="C982" s="15">
        <v>1000</v>
      </c>
      <c r="D982" s="24" t="s">
        <v>4</v>
      </c>
      <c r="E982" s="24" t="s">
        <v>6</v>
      </c>
      <c r="F982" s="25" t="s">
        <v>6</v>
      </c>
      <c r="G982" s="25" t="s">
        <v>2988</v>
      </c>
      <c r="H982" s="25" t="s">
        <v>3418</v>
      </c>
      <c r="I982" s="25" t="s">
        <v>82</v>
      </c>
      <c r="J982" s="11">
        <v>4839</v>
      </c>
      <c r="K982" s="16">
        <v>97</v>
      </c>
    </row>
    <row r="983" spans="1:11" x14ac:dyDescent="0.25">
      <c r="A983" s="19">
        <v>42800</v>
      </c>
      <c r="B983" s="19" t="s">
        <v>3399</v>
      </c>
      <c r="C983" s="15">
        <v>1150</v>
      </c>
      <c r="D983" s="24" t="s">
        <v>4</v>
      </c>
      <c r="E983" s="24" t="s">
        <v>6</v>
      </c>
      <c r="F983" s="25" t="s">
        <v>6</v>
      </c>
      <c r="G983" s="25" t="s">
        <v>2988</v>
      </c>
      <c r="H983" s="25" t="s">
        <v>3418</v>
      </c>
      <c r="I983" s="25" t="s">
        <v>82</v>
      </c>
      <c r="J983" s="11">
        <v>4885</v>
      </c>
      <c r="K983" s="16">
        <v>98</v>
      </c>
    </row>
    <row r="984" spans="1:11" x14ac:dyDescent="0.25">
      <c r="A984" s="19">
        <v>42800</v>
      </c>
      <c r="B984" s="19" t="s">
        <v>3399</v>
      </c>
      <c r="C984" s="15">
        <v>300</v>
      </c>
      <c r="D984" s="24" t="s">
        <v>4</v>
      </c>
      <c r="E984" s="24" t="s">
        <v>6</v>
      </c>
      <c r="F984" s="25" t="s">
        <v>6</v>
      </c>
      <c r="G984" s="25" t="s">
        <v>2988</v>
      </c>
      <c r="H984" s="25" t="s">
        <v>3418</v>
      </c>
      <c r="I984" s="25" t="s">
        <v>82</v>
      </c>
      <c r="J984" s="11">
        <v>4886</v>
      </c>
      <c r="K984" s="16">
        <v>98</v>
      </c>
    </row>
    <row r="985" spans="1:11" x14ac:dyDescent="0.25">
      <c r="A985" s="19">
        <v>42800</v>
      </c>
      <c r="B985" s="19" t="s">
        <v>3399</v>
      </c>
      <c r="C985" s="15">
        <v>5000</v>
      </c>
      <c r="D985" s="24" t="s">
        <v>4</v>
      </c>
      <c r="E985" s="24" t="s">
        <v>5</v>
      </c>
      <c r="F985" s="25" t="s">
        <v>2217</v>
      </c>
      <c r="G985" s="25" t="s">
        <v>2988</v>
      </c>
      <c r="H985" s="25" t="s">
        <v>3418</v>
      </c>
      <c r="I985" s="25" t="s">
        <v>82</v>
      </c>
      <c r="J985" s="11">
        <v>4931</v>
      </c>
      <c r="K985" s="16">
        <v>99</v>
      </c>
    </row>
    <row r="986" spans="1:11" x14ac:dyDescent="0.25">
      <c r="A986" s="19">
        <v>42800</v>
      </c>
      <c r="B986" s="19" t="s">
        <v>3399</v>
      </c>
      <c r="C986" s="15">
        <v>150</v>
      </c>
      <c r="D986" s="24" t="s">
        <v>4</v>
      </c>
      <c r="E986" s="24" t="s">
        <v>6</v>
      </c>
      <c r="F986" s="25" t="s">
        <v>6</v>
      </c>
      <c r="G986" s="25" t="s">
        <v>2988</v>
      </c>
      <c r="H986" s="25" t="s">
        <v>3418</v>
      </c>
      <c r="I986" s="25" t="s">
        <v>82</v>
      </c>
      <c r="J986" s="11">
        <v>5130</v>
      </c>
      <c r="K986" s="16">
        <v>103</v>
      </c>
    </row>
    <row r="987" spans="1:11" x14ac:dyDescent="0.25">
      <c r="A987" s="19">
        <v>42800</v>
      </c>
      <c r="B987" s="19" t="s">
        <v>3399</v>
      </c>
      <c r="C987" s="15">
        <v>600</v>
      </c>
      <c r="D987" s="24" t="s">
        <v>4</v>
      </c>
      <c r="E987" s="24" t="s">
        <v>6</v>
      </c>
      <c r="F987" s="25" t="s">
        <v>6</v>
      </c>
      <c r="G987" s="25" t="s">
        <v>2988</v>
      </c>
      <c r="H987" s="25" t="s">
        <v>3418</v>
      </c>
      <c r="I987" s="25" t="s">
        <v>82</v>
      </c>
      <c r="J987" s="11">
        <v>5131</v>
      </c>
      <c r="K987" s="16">
        <v>103</v>
      </c>
    </row>
    <row r="988" spans="1:11" x14ac:dyDescent="0.25">
      <c r="A988" s="19">
        <v>42800</v>
      </c>
      <c r="B988" s="19" t="s">
        <v>3399</v>
      </c>
      <c r="C988" s="15">
        <v>700</v>
      </c>
      <c r="D988" s="24" t="s">
        <v>4</v>
      </c>
      <c r="E988" s="24" t="s">
        <v>6</v>
      </c>
      <c r="F988" s="25" t="s">
        <v>6</v>
      </c>
      <c r="G988" s="25" t="s">
        <v>2988</v>
      </c>
      <c r="H988" s="25" t="s">
        <v>3418</v>
      </c>
      <c r="I988" s="25" t="s">
        <v>82</v>
      </c>
      <c r="J988" s="11">
        <v>5132</v>
      </c>
      <c r="K988" s="16">
        <v>103</v>
      </c>
    </row>
    <row r="989" spans="1:11" x14ac:dyDescent="0.25">
      <c r="A989" s="19">
        <v>42800</v>
      </c>
      <c r="B989" s="19" t="s">
        <v>3399</v>
      </c>
      <c r="C989" s="15">
        <v>700</v>
      </c>
      <c r="D989" s="24" t="s">
        <v>4</v>
      </c>
      <c r="E989" s="24" t="s">
        <v>6</v>
      </c>
      <c r="F989" s="25" t="s">
        <v>6</v>
      </c>
      <c r="G989" s="25" t="s">
        <v>2988</v>
      </c>
      <c r="H989" s="25" t="s">
        <v>3418</v>
      </c>
      <c r="I989" s="25" t="s">
        <v>82</v>
      </c>
      <c r="J989" s="11">
        <v>5133</v>
      </c>
      <c r="K989" s="16">
        <v>103</v>
      </c>
    </row>
    <row r="990" spans="1:11" x14ac:dyDescent="0.25">
      <c r="A990" s="19">
        <v>42800</v>
      </c>
      <c r="B990" s="19" t="s">
        <v>3399</v>
      </c>
      <c r="C990" s="15">
        <v>800</v>
      </c>
      <c r="D990" s="24" t="s">
        <v>4</v>
      </c>
      <c r="E990" s="24" t="s">
        <v>5</v>
      </c>
      <c r="F990" s="25" t="s">
        <v>2217</v>
      </c>
      <c r="G990" s="25" t="s">
        <v>2988</v>
      </c>
      <c r="H990" s="25" t="s">
        <v>3418</v>
      </c>
      <c r="I990" s="25" t="s">
        <v>82</v>
      </c>
      <c r="J990" s="11">
        <v>5134</v>
      </c>
      <c r="K990" s="16">
        <v>103</v>
      </c>
    </row>
    <row r="991" spans="1:11" x14ac:dyDescent="0.25">
      <c r="A991" s="19">
        <v>42800</v>
      </c>
      <c r="B991" s="19" t="s">
        <v>3399</v>
      </c>
      <c r="C991" s="15">
        <v>500</v>
      </c>
      <c r="D991" s="24" t="s">
        <v>4</v>
      </c>
      <c r="E991" s="24" t="s">
        <v>5</v>
      </c>
      <c r="F991" s="25" t="s">
        <v>2217</v>
      </c>
      <c r="G991" s="25" t="s">
        <v>2988</v>
      </c>
      <c r="H991" s="25" t="s">
        <v>3418</v>
      </c>
      <c r="I991" s="25" t="s">
        <v>82</v>
      </c>
      <c r="J991" s="11">
        <v>5135</v>
      </c>
      <c r="K991" s="16">
        <v>103</v>
      </c>
    </row>
    <row r="992" spans="1:11" x14ac:dyDescent="0.25">
      <c r="A992" s="19">
        <v>42800</v>
      </c>
      <c r="B992" s="19" t="s">
        <v>3399</v>
      </c>
      <c r="C992" s="15">
        <v>300</v>
      </c>
      <c r="D992" s="24" t="s">
        <v>4</v>
      </c>
      <c r="E992" s="24" t="s">
        <v>6</v>
      </c>
      <c r="F992" s="25" t="s">
        <v>6</v>
      </c>
      <c r="G992" s="25" t="s">
        <v>2988</v>
      </c>
      <c r="H992" s="25" t="s">
        <v>3418</v>
      </c>
      <c r="I992" s="25" t="s">
        <v>82</v>
      </c>
      <c r="J992" s="11">
        <v>5136</v>
      </c>
      <c r="K992" s="16">
        <v>103</v>
      </c>
    </row>
    <row r="993" spans="1:11" x14ac:dyDescent="0.25">
      <c r="A993" s="19">
        <v>42800</v>
      </c>
      <c r="B993" s="19" t="s">
        <v>3399</v>
      </c>
      <c r="C993" s="15">
        <v>600</v>
      </c>
      <c r="D993" s="24" t="s">
        <v>7</v>
      </c>
      <c r="E993" s="24" t="s">
        <v>8</v>
      </c>
      <c r="F993" s="25"/>
      <c r="G993" s="25" t="s">
        <v>3314</v>
      </c>
      <c r="H993" s="25" t="s">
        <v>3314</v>
      </c>
      <c r="I993" s="25"/>
      <c r="J993" s="10" t="s">
        <v>2984</v>
      </c>
      <c r="K993" s="16"/>
    </row>
    <row r="994" spans="1:11" x14ac:dyDescent="0.25">
      <c r="A994" s="19">
        <v>42800</v>
      </c>
      <c r="B994" s="19" t="s">
        <v>3399</v>
      </c>
      <c r="C994" s="15">
        <v>1000</v>
      </c>
      <c r="D994" s="24" t="s">
        <v>7</v>
      </c>
      <c r="E994" s="24" t="s">
        <v>8</v>
      </c>
      <c r="F994" s="25"/>
      <c r="G994" s="25" t="s">
        <v>3314</v>
      </c>
      <c r="H994" s="25" t="s">
        <v>3314</v>
      </c>
      <c r="I994" s="25"/>
      <c r="J994" s="10" t="s">
        <v>2984</v>
      </c>
      <c r="K994" s="16"/>
    </row>
    <row r="995" spans="1:11" x14ac:dyDescent="0.25">
      <c r="A995" s="19">
        <v>42800</v>
      </c>
      <c r="B995" s="19" t="s">
        <v>3399</v>
      </c>
      <c r="C995" s="15">
        <v>1422.41</v>
      </c>
      <c r="D995" s="24" t="s">
        <v>7</v>
      </c>
      <c r="E995" s="24" t="s">
        <v>8</v>
      </c>
      <c r="F995" s="25"/>
      <c r="G995" s="25" t="s">
        <v>3314</v>
      </c>
      <c r="H995" s="25" t="s">
        <v>3314</v>
      </c>
      <c r="I995" s="25"/>
      <c r="J995" s="10" t="s">
        <v>2984</v>
      </c>
      <c r="K995" s="16"/>
    </row>
    <row r="996" spans="1:11" x14ac:dyDescent="0.25">
      <c r="A996" s="19">
        <v>42800</v>
      </c>
      <c r="B996" s="19" t="s">
        <v>3399</v>
      </c>
      <c r="C996" s="15">
        <v>40</v>
      </c>
      <c r="D996" s="24" t="s">
        <v>7</v>
      </c>
      <c r="E996" s="24" t="s">
        <v>8</v>
      </c>
      <c r="F996" s="25"/>
      <c r="G996" s="25" t="s">
        <v>3314</v>
      </c>
      <c r="H996" s="25" t="s">
        <v>3314</v>
      </c>
      <c r="I996" s="25"/>
      <c r="J996" s="10" t="s">
        <v>2984</v>
      </c>
      <c r="K996" s="16"/>
    </row>
    <row r="997" spans="1:11" x14ac:dyDescent="0.25">
      <c r="A997" s="19">
        <v>42800</v>
      </c>
      <c r="B997" s="19" t="s">
        <v>3399</v>
      </c>
      <c r="C997" s="15">
        <v>3500</v>
      </c>
      <c r="D997" s="24" t="s">
        <v>7</v>
      </c>
      <c r="E997" s="24" t="s">
        <v>8</v>
      </c>
      <c r="F997" s="25"/>
      <c r="G997" s="25" t="s">
        <v>3314</v>
      </c>
      <c r="H997" s="25" t="s">
        <v>3314</v>
      </c>
      <c r="I997" s="25"/>
      <c r="J997" s="10" t="s">
        <v>2984</v>
      </c>
      <c r="K997" s="16"/>
    </row>
    <row r="998" spans="1:11" x14ac:dyDescent="0.25">
      <c r="A998" s="19">
        <v>42801</v>
      </c>
      <c r="B998" s="19" t="s">
        <v>3399</v>
      </c>
      <c r="C998" s="15">
        <v>600</v>
      </c>
      <c r="D998" s="24" t="s">
        <v>7</v>
      </c>
      <c r="E998" s="24" t="s">
        <v>8</v>
      </c>
      <c r="F998" s="25"/>
      <c r="G998" s="25" t="s">
        <v>3314</v>
      </c>
      <c r="H998" s="25" t="s">
        <v>3314</v>
      </c>
      <c r="I998" s="25"/>
      <c r="J998" s="10" t="s">
        <v>2984</v>
      </c>
      <c r="K998" s="16"/>
    </row>
    <row r="999" spans="1:11" x14ac:dyDescent="0.25">
      <c r="A999" s="18">
        <v>42801</v>
      </c>
      <c r="B999" s="18" t="s">
        <v>3399</v>
      </c>
      <c r="C999" s="15">
        <v>500</v>
      </c>
      <c r="D999" s="24" t="s">
        <v>4</v>
      </c>
      <c r="E999" s="24" t="s">
        <v>5</v>
      </c>
      <c r="F999" s="25" t="s">
        <v>2217</v>
      </c>
      <c r="G999" s="25" t="s">
        <v>2988</v>
      </c>
      <c r="H999" s="25" t="s">
        <v>3418</v>
      </c>
      <c r="I999" s="25" t="s">
        <v>82</v>
      </c>
      <c r="J999" s="11">
        <v>4477</v>
      </c>
      <c r="K999" s="16">
        <v>90</v>
      </c>
    </row>
    <row r="1000" spans="1:11" x14ac:dyDescent="0.25">
      <c r="A1000" s="18">
        <v>42801</v>
      </c>
      <c r="B1000" s="18" t="s">
        <v>3399</v>
      </c>
      <c r="C1000" s="15">
        <v>4000</v>
      </c>
      <c r="D1000" s="24" t="s">
        <v>4</v>
      </c>
      <c r="E1000" s="24" t="s">
        <v>6</v>
      </c>
      <c r="F1000" s="25" t="s">
        <v>6</v>
      </c>
      <c r="G1000" s="25" t="s">
        <v>2988</v>
      </c>
      <c r="H1000" s="25" t="s">
        <v>3418</v>
      </c>
      <c r="I1000" s="25" t="s">
        <v>82</v>
      </c>
      <c r="J1000" s="11">
        <v>4478</v>
      </c>
      <c r="K1000" s="16">
        <v>90</v>
      </c>
    </row>
    <row r="1001" spans="1:11" x14ac:dyDescent="0.25">
      <c r="A1001" s="18">
        <v>42801</v>
      </c>
      <c r="B1001" s="18" t="s">
        <v>3399</v>
      </c>
      <c r="C1001" s="15">
        <v>985</v>
      </c>
      <c r="D1001" s="24" t="s">
        <v>4</v>
      </c>
      <c r="E1001" s="24" t="s">
        <v>6</v>
      </c>
      <c r="F1001" s="25" t="s">
        <v>6</v>
      </c>
      <c r="G1001" s="25" t="s">
        <v>2988</v>
      </c>
      <c r="H1001" s="25" t="s">
        <v>3418</v>
      </c>
      <c r="I1001" s="25" t="s">
        <v>82</v>
      </c>
      <c r="J1001" s="11">
        <v>4692</v>
      </c>
      <c r="K1001" s="16">
        <v>94</v>
      </c>
    </row>
    <row r="1002" spans="1:11" x14ac:dyDescent="0.25">
      <c r="A1002" s="18">
        <v>42801</v>
      </c>
      <c r="B1002" s="18" t="s">
        <v>3399</v>
      </c>
      <c r="C1002" s="15">
        <v>400</v>
      </c>
      <c r="D1002" s="24" t="s">
        <v>4</v>
      </c>
      <c r="E1002" s="24" t="s">
        <v>5</v>
      </c>
      <c r="F1002" s="25" t="s">
        <v>2217</v>
      </c>
      <c r="G1002" s="25" t="s">
        <v>2988</v>
      </c>
      <c r="H1002" s="25" t="s">
        <v>3418</v>
      </c>
      <c r="I1002" s="25" t="s">
        <v>82</v>
      </c>
      <c r="J1002" s="11">
        <v>4693</v>
      </c>
      <c r="K1002" s="16">
        <v>94</v>
      </c>
    </row>
    <row r="1003" spans="1:11" x14ac:dyDescent="0.25">
      <c r="A1003" s="18">
        <v>42801</v>
      </c>
      <c r="B1003" s="18" t="s">
        <v>3399</v>
      </c>
      <c r="C1003" s="15">
        <v>10000</v>
      </c>
      <c r="D1003" s="24" t="s">
        <v>4</v>
      </c>
      <c r="E1003" s="24" t="s">
        <v>6</v>
      </c>
      <c r="F1003" s="25" t="s">
        <v>6</v>
      </c>
      <c r="G1003" s="25" t="s">
        <v>2988</v>
      </c>
      <c r="H1003" s="25" t="s">
        <v>3418</v>
      </c>
      <c r="I1003" s="25" t="s">
        <v>82</v>
      </c>
      <c r="J1003" s="11">
        <v>4694</v>
      </c>
      <c r="K1003" s="16">
        <v>94</v>
      </c>
    </row>
    <row r="1004" spans="1:11" x14ac:dyDescent="0.25">
      <c r="A1004" s="18">
        <v>42801</v>
      </c>
      <c r="B1004" s="18" t="s">
        <v>3399</v>
      </c>
      <c r="C1004" s="15">
        <v>4000</v>
      </c>
      <c r="D1004" s="24" t="s">
        <v>4</v>
      </c>
      <c r="E1004" s="24" t="s">
        <v>6</v>
      </c>
      <c r="F1004" s="25" t="s">
        <v>6</v>
      </c>
      <c r="G1004" s="25" t="s">
        <v>2988</v>
      </c>
      <c r="H1004" s="25" t="s">
        <v>3418</v>
      </c>
      <c r="I1004" s="25" t="s">
        <v>82</v>
      </c>
      <c r="J1004" s="11">
        <v>4695</v>
      </c>
      <c r="K1004" s="16">
        <v>94</v>
      </c>
    </row>
    <row r="1005" spans="1:11" x14ac:dyDescent="0.25">
      <c r="A1005" s="18">
        <v>42801</v>
      </c>
      <c r="B1005" s="18" t="s">
        <v>3399</v>
      </c>
      <c r="C1005" s="15">
        <v>3060</v>
      </c>
      <c r="D1005" s="24" t="s">
        <v>4</v>
      </c>
      <c r="E1005" s="24" t="s">
        <v>6</v>
      </c>
      <c r="F1005" s="25" t="s">
        <v>6</v>
      </c>
      <c r="G1005" s="25" t="s">
        <v>2988</v>
      </c>
      <c r="H1005" s="25" t="s">
        <v>3418</v>
      </c>
      <c r="I1005" s="25" t="s">
        <v>82</v>
      </c>
      <c r="J1005" s="11">
        <v>4696</v>
      </c>
      <c r="K1005" s="16">
        <v>94</v>
      </c>
    </row>
    <row r="1006" spans="1:11" x14ac:dyDescent="0.25">
      <c r="A1006" s="18">
        <v>42801</v>
      </c>
      <c r="B1006" s="18" t="s">
        <v>3399</v>
      </c>
      <c r="C1006" s="15">
        <v>400</v>
      </c>
      <c r="D1006" s="24" t="s">
        <v>4</v>
      </c>
      <c r="E1006" s="24" t="s">
        <v>5</v>
      </c>
      <c r="F1006" s="25" t="s">
        <v>2217</v>
      </c>
      <c r="G1006" s="25" t="s">
        <v>2988</v>
      </c>
      <c r="H1006" s="25" t="s">
        <v>3418</v>
      </c>
      <c r="I1006" s="25" t="s">
        <v>82</v>
      </c>
      <c r="J1006" s="11">
        <v>4697</v>
      </c>
      <c r="K1006" s="16">
        <v>94</v>
      </c>
    </row>
    <row r="1007" spans="1:11" x14ac:dyDescent="0.25">
      <c r="A1007" s="18">
        <v>42801</v>
      </c>
      <c r="B1007" s="18" t="s">
        <v>3399</v>
      </c>
      <c r="C1007" s="15">
        <v>14000</v>
      </c>
      <c r="D1007" s="24" t="s">
        <v>4</v>
      </c>
      <c r="E1007" s="24" t="s">
        <v>5</v>
      </c>
      <c r="F1007" s="25" t="s">
        <v>2217</v>
      </c>
      <c r="G1007" s="25" t="s">
        <v>2988</v>
      </c>
      <c r="H1007" s="25" t="s">
        <v>3418</v>
      </c>
      <c r="I1007" s="25" t="s">
        <v>82</v>
      </c>
      <c r="J1007" s="11">
        <v>4698</v>
      </c>
      <c r="K1007" s="16">
        <v>94</v>
      </c>
    </row>
    <row r="1008" spans="1:11" x14ac:dyDescent="0.25">
      <c r="A1008" s="18">
        <v>42801</v>
      </c>
      <c r="B1008" s="18" t="s">
        <v>3399</v>
      </c>
      <c r="C1008" s="15">
        <v>60000</v>
      </c>
      <c r="D1008" s="24" t="s">
        <v>4</v>
      </c>
      <c r="E1008" s="24" t="s">
        <v>6</v>
      </c>
      <c r="F1008" s="25" t="s">
        <v>6</v>
      </c>
      <c r="G1008" s="25" t="s">
        <v>2988</v>
      </c>
      <c r="H1008" s="25" t="s">
        <v>3418</v>
      </c>
      <c r="I1008" s="25" t="s">
        <v>82</v>
      </c>
      <c r="J1008" s="11">
        <v>4699</v>
      </c>
      <c r="K1008" s="16">
        <v>94</v>
      </c>
    </row>
    <row r="1009" spans="1:11" x14ac:dyDescent="0.25">
      <c r="A1009" s="19">
        <v>42801</v>
      </c>
      <c r="B1009" s="19" t="s">
        <v>3399</v>
      </c>
      <c r="C1009" s="15">
        <v>500</v>
      </c>
      <c r="D1009" s="24" t="s">
        <v>4</v>
      </c>
      <c r="E1009" s="24" t="s">
        <v>5</v>
      </c>
      <c r="F1009" s="25" t="s">
        <v>2217</v>
      </c>
      <c r="G1009" s="25" t="s">
        <v>2988</v>
      </c>
      <c r="H1009" s="25" t="s">
        <v>3418</v>
      </c>
      <c r="I1009" s="25" t="s">
        <v>82</v>
      </c>
      <c r="J1009" s="11">
        <v>4887</v>
      </c>
      <c r="K1009" s="16">
        <v>98</v>
      </c>
    </row>
    <row r="1010" spans="1:11" x14ac:dyDescent="0.25">
      <c r="A1010" s="19">
        <v>42801</v>
      </c>
      <c r="B1010" s="19" t="s">
        <v>3399</v>
      </c>
      <c r="C1010" s="15">
        <v>200</v>
      </c>
      <c r="D1010" s="24" t="s">
        <v>4</v>
      </c>
      <c r="E1010" s="24" t="s">
        <v>6</v>
      </c>
      <c r="F1010" s="25" t="s">
        <v>6</v>
      </c>
      <c r="G1010" s="25" t="s">
        <v>2988</v>
      </c>
      <c r="H1010" s="25" t="s">
        <v>3418</v>
      </c>
      <c r="I1010" s="25" t="s">
        <v>82</v>
      </c>
      <c r="J1010" s="11">
        <v>4888</v>
      </c>
      <c r="K1010" s="16">
        <v>98</v>
      </c>
    </row>
    <row r="1011" spans="1:11" x14ac:dyDescent="0.25">
      <c r="A1011" s="19">
        <v>42801</v>
      </c>
      <c r="B1011" s="19" t="s">
        <v>3399</v>
      </c>
      <c r="C1011" s="15">
        <v>15000</v>
      </c>
      <c r="D1011" s="24" t="s">
        <v>4</v>
      </c>
      <c r="E1011" s="24" t="s">
        <v>6</v>
      </c>
      <c r="F1011" s="25" t="s">
        <v>6</v>
      </c>
      <c r="G1011" s="25" t="s">
        <v>2988</v>
      </c>
      <c r="H1011" s="25" t="s">
        <v>3418</v>
      </c>
      <c r="I1011" s="25" t="s">
        <v>82</v>
      </c>
      <c r="J1011" s="11">
        <v>4889</v>
      </c>
      <c r="K1011" s="16">
        <v>98</v>
      </c>
    </row>
    <row r="1012" spans="1:11" x14ac:dyDescent="0.25">
      <c r="A1012" s="19">
        <v>42801</v>
      </c>
      <c r="B1012" s="19" t="s">
        <v>3399</v>
      </c>
      <c r="C1012" s="15">
        <v>10000</v>
      </c>
      <c r="D1012" s="24" t="s">
        <v>78</v>
      </c>
      <c r="E1012" s="24" t="s">
        <v>6</v>
      </c>
      <c r="F1012" s="25" t="s">
        <v>6</v>
      </c>
      <c r="G1012" s="25" t="s">
        <v>2988</v>
      </c>
      <c r="H1012" s="25" t="s">
        <v>3418</v>
      </c>
      <c r="I1012" s="25" t="s">
        <v>82</v>
      </c>
      <c r="J1012" s="11">
        <v>4933</v>
      </c>
      <c r="K1012" s="16">
        <v>99</v>
      </c>
    </row>
    <row r="1013" spans="1:11" x14ac:dyDescent="0.25">
      <c r="A1013" s="19">
        <v>42801</v>
      </c>
      <c r="B1013" s="19" t="s">
        <v>3399</v>
      </c>
      <c r="C1013" s="15">
        <v>100</v>
      </c>
      <c r="D1013" s="24" t="s">
        <v>4</v>
      </c>
      <c r="E1013" s="24" t="s">
        <v>6</v>
      </c>
      <c r="F1013" s="25" t="s">
        <v>6</v>
      </c>
      <c r="G1013" s="25" t="s">
        <v>2988</v>
      </c>
      <c r="H1013" s="25" t="s">
        <v>3418</v>
      </c>
      <c r="I1013" s="25" t="s">
        <v>82</v>
      </c>
      <c r="J1013" s="11">
        <v>4934</v>
      </c>
      <c r="K1013" s="16">
        <v>99</v>
      </c>
    </row>
    <row r="1014" spans="1:11" x14ac:dyDescent="0.25">
      <c r="A1014" s="19">
        <v>42801</v>
      </c>
      <c r="B1014" s="19" t="s">
        <v>3399</v>
      </c>
      <c r="C1014" s="15">
        <v>1500</v>
      </c>
      <c r="D1014" s="24" t="s">
        <v>4</v>
      </c>
      <c r="E1014" s="24" t="s">
        <v>5</v>
      </c>
      <c r="F1014" s="25" t="s">
        <v>2217</v>
      </c>
      <c r="G1014" s="25" t="s">
        <v>2988</v>
      </c>
      <c r="H1014" s="25" t="s">
        <v>3418</v>
      </c>
      <c r="I1014" s="25" t="s">
        <v>82</v>
      </c>
      <c r="J1014" s="11">
        <v>4935</v>
      </c>
      <c r="K1014" s="16">
        <v>99</v>
      </c>
    </row>
    <row r="1015" spans="1:11" x14ac:dyDescent="0.25">
      <c r="A1015" s="19">
        <v>42801</v>
      </c>
      <c r="B1015" s="19" t="s">
        <v>3399</v>
      </c>
      <c r="C1015" s="15">
        <v>800</v>
      </c>
      <c r="D1015" s="24" t="s">
        <v>4</v>
      </c>
      <c r="E1015" s="24" t="s">
        <v>5</v>
      </c>
      <c r="F1015" s="25" t="s">
        <v>2217</v>
      </c>
      <c r="G1015" s="25" t="s">
        <v>2988</v>
      </c>
      <c r="H1015" s="25" t="s">
        <v>3418</v>
      </c>
      <c r="I1015" s="25" t="s">
        <v>82</v>
      </c>
      <c r="J1015" s="11">
        <v>4977</v>
      </c>
      <c r="K1015" s="16">
        <v>100</v>
      </c>
    </row>
    <row r="1016" spans="1:11" x14ac:dyDescent="0.25">
      <c r="A1016" s="19">
        <v>42801</v>
      </c>
      <c r="B1016" s="19" t="s">
        <v>3399</v>
      </c>
      <c r="C1016" s="15">
        <v>600</v>
      </c>
      <c r="D1016" s="24" t="s">
        <v>4</v>
      </c>
      <c r="E1016" s="24" t="s">
        <v>6</v>
      </c>
      <c r="F1016" s="25" t="s">
        <v>6</v>
      </c>
      <c r="G1016" s="25" t="s">
        <v>2988</v>
      </c>
      <c r="H1016" s="25" t="s">
        <v>3418</v>
      </c>
      <c r="I1016" s="25" t="s">
        <v>82</v>
      </c>
      <c r="J1016" s="11">
        <v>4978</v>
      </c>
      <c r="K1016" s="16">
        <v>100</v>
      </c>
    </row>
    <row r="1017" spans="1:11" x14ac:dyDescent="0.25">
      <c r="A1017" s="19">
        <v>42801</v>
      </c>
      <c r="B1017" s="19" t="s">
        <v>3399</v>
      </c>
      <c r="C1017" s="15">
        <v>3000</v>
      </c>
      <c r="D1017" s="24" t="s">
        <v>4</v>
      </c>
      <c r="E1017" s="24" t="s">
        <v>6</v>
      </c>
      <c r="F1017" s="25" t="s">
        <v>6</v>
      </c>
      <c r="G1017" s="25" t="s">
        <v>2988</v>
      </c>
      <c r="H1017" s="25" t="s">
        <v>3418</v>
      </c>
      <c r="I1017" s="25" t="s">
        <v>82</v>
      </c>
      <c r="J1017" s="11">
        <v>4979</v>
      </c>
      <c r="K1017" s="16">
        <v>100</v>
      </c>
    </row>
    <row r="1018" spans="1:11" x14ac:dyDescent="0.25">
      <c r="A1018" s="19">
        <v>42801</v>
      </c>
      <c r="B1018" s="19" t="s">
        <v>3399</v>
      </c>
      <c r="C1018" s="15">
        <v>500</v>
      </c>
      <c r="D1018" s="24" t="s">
        <v>4</v>
      </c>
      <c r="E1018" s="24" t="s">
        <v>6</v>
      </c>
      <c r="F1018" s="25" t="s">
        <v>6</v>
      </c>
      <c r="G1018" s="25" t="s">
        <v>2988</v>
      </c>
      <c r="H1018" s="25" t="s">
        <v>3418</v>
      </c>
      <c r="I1018" s="25" t="s">
        <v>82</v>
      </c>
      <c r="J1018" s="11">
        <v>4980</v>
      </c>
      <c r="K1018" s="16">
        <v>100</v>
      </c>
    </row>
    <row r="1019" spans="1:11" x14ac:dyDescent="0.25">
      <c r="A1019" s="19">
        <v>42801</v>
      </c>
      <c r="B1019" s="19" t="s">
        <v>3399</v>
      </c>
      <c r="C1019" s="15">
        <v>200</v>
      </c>
      <c r="D1019" s="24" t="s">
        <v>4</v>
      </c>
      <c r="E1019" s="24" t="s">
        <v>6</v>
      </c>
      <c r="F1019" s="25" t="s">
        <v>6</v>
      </c>
      <c r="G1019" s="25" t="s">
        <v>2988</v>
      </c>
      <c r="H1019" s="25" t="s">
        <v>3418</v>
      </c>
      <c r="I1019" s="25" t="s">
        <v>82</v>
      </c>
      <c r="J1019" s="11">
        <v>4981</v>
      </c>
      <c r="K1019" s="16">
        <v>100</v>
      </c>
    </row>
    <row r="1020" spans="1:11" x14ac:dyDescent="0.25">
      <c r="A1020" s="19">
        <v>42801</v>
      </c>
      <c r="B1020" s="19" t="s">
        <v>3399</v>
      </c>
      <c r="C1020" s="15">
        <v>400</v>
      </c>
      <c r="D1020" s="24" t="s">
        <v>4</v>
      </c>
      <c r="E1020" s="24" t="s">
        <v>6</v>
      </c>
      <c r="F1020" s="25" t="s">
        <v>6</v>
      </c>
      <c r="G1020" s="25" t="s">
        <v>2988</v>
      </c>
      <c r="H1020" s="25" t="s">
        <v>3418</v>
      </c>
      <c r="I1020" s="25" t="s">
        <v>82</v>
      </c>
      <c r="J1020" s="11">
        <v>5137</v>
      </c>
      <c r="K1020" s="16">
        <v>103</v>
      </c>
    </row>
    <row r="1021" spans="1:11" x14ac:dyDescent="0.25">
      <c r="A1021" s="19">
        <v>42801</v>
      </c>
      <c r="B1021" s="19" t="s">
        <v>3399</v>
      </c>
      <c r="C1021" s="15">
        <v>3000</v>
      </c>
      <c r="D1021" s="24" t="s">
        <v>4</v>
      </c>
      <c r="E1021" s="24" t="s">
        <v>6</v>
      </c>
      <c r="F1021" s="25" t="s">
        <v>6</v>
      </c>
      <c r="G1021" s="25" t="s">
        <v>2988</v>
      </c>
      <c r="H1021" s="25" t="s">
        <v>3418</v>
      </c>
      <c r="I1021" s="25" t="s">
        <v>82</v>
      </c>
      <c r="J1021" s="11">
        <v>5138</v>
      </c>
      <c r="K1021" s="16">
        <v>103</v>
      </c>
    </row>
    <row r="1022" spans="1:11" x14ac:dyDescent="0.25">
      <c r="A1022" s="19">
        <v>42801</v>
      </c>
      <c r="B1022" s="19" t="s">
        <v>3399</v>
      </c>
      <c r="C1022" s="15">
        <v>255</v>
      </c>
      <c r="D1022" s="24" t="s">
        <v>4</v>
      </c>
      <c r="E1022" s="24" t="s">
        <v>6</v>
      </c>
      <c r="F1022" s="25" t="s">
        <v>6</v>
      </c>
      <c r="G1022" s="25" t="s">
        <v>2988</v>
      </c>
      <c r="H1022" s="25" t="s">
        <v>3418</v>
      </c>
      <c r="I1022" s="25" t="s">
        <v>82</v>
      </c>
      <c r="J1022" s="11">
        <v>5139</v>
      </c>
      <c r="K1022" s="16">
        <v>103</v>
      </c>
    </row>
    <row r="1023" spans="1:11" x14ac:dyDescent="0.25">
      <c r="A1023" s="19">
        <v>42801</v>
      </c>
      <c r="B1023" s="19" t="s">
        <v>3399</v>
      </c>
      <c r="C1023" s="15">
        <v>100</v>
      </c>
      <c r="D1023" s="24" t="s">
        <v>4</v>
      </c>
      <c r="E1023" s="24" t="s">
        <v>6</v>
      </c>
      <c r="F1023" s="25" t="s">
        <v>6</v>
      </c>
      <c r="G1023" s="25" t="s">
        <v>2988</v>
      </c>
      <c r="H1023" s="25" t="s">
        <v>3418</v>
      </c>
      <c r="I1023" s="25" t="s">
        <v>82</v>
      </c>
      <c r="J1023" s="11">
        <v>5303</v>
      </c>
      <c r="K1023" s="16">
        <v>107</v>
      </c>
    </row>
    <row r="1024" spans="1:11" x14ac:dyDescent="0.25">
      <c r="A1024" s="19">
        <v>42801</v>
      </c>
      <c r="B1024" s="19" t="s">
        <v>3399</v>
      </c>
      <c r="C1024" s="15">
        <v>1000</v>
      </c>
      <c r="D1024" s="24" t="s">
        <v>4</v>
      </c>
      <c r="E1024" s="24" t="s">
        <v>5</v>
      </c>
      <c r="F1024" s="25" t="s">
        <v>2217</v>
      </c>
      <c r="G1024" s="25" t="s">
        <v>2988</v>
      </c>
      <c r="H1024" s="25" t="s">
        <v>3418</v>
      </c>
      <c r="I1024" s="25" t="s">
        <v>82</v>
      </c>
      <c r="J1024" s="11">
        <v>5304</v>
      </c>
      <c r="K1024" s="16">
        <v>107</v>
      </c>
    </row>
    <row r="1025" spans="1:11" x14ac:dyDescent="0.25">
      <c r="A1025" s="19">
        <v>42801</v>
      </c>
      <c r="B1025" s="19" t="s">
        <v>3399</v>
      </c>
      <c r="C1025" s="15">
        <v>700</v>
      </c>
      <c r="D1025" s="24" t="s">
        <v>4</v>
      </c>
      <c r="E1025" s="24" t="s">
        <v>6</v>
      </c>
      <c r="F1025" s="25" t="s">
        <v>6</v>
      </c>
      <c r="G1025" s="25" t="s">
        <v>2988</v>
      </c>
      <c r="H1025" s="25" t="s">
        <v>3418</v>
      </c>
      <c r="I1025" s="25" t="s">
        <v>82</v>
      </c>
      <c r="J1025" s="11">
        <v>5305</v>
      </c>
      <c r="K1025" s="16">
        <v>107</v>
      </c>
    </row>
    <row r="1026" spans="1:11" x14ac:dyDescent="0.25">
      <c r="A1026" s="19">
        <v>42801</v>
      </c>
      <c r="B1026" s="19" t="s">
        <v>3399</v>
      </c>
      <c r="C1026" s="15">
        <v>200</v>
      </c>
      <c r="D1026" s="24" t="s">
        <v>4</v>
      </c>
      <c r="E1026" s="24" t="s">
        <v>5</v>
      </c>
      <c r="F1026" s="25" t="s">
        <v>2217</v>
      </c>
      <c r="G1026" s="25" t="s">
        <v>2988</v>
      </c>
      <c r="H1026" s="25" t="s">
        <v>3418</v>
      </c>
      <c r="I1026" s="25" t="s">
        <v>82</v>
      </c>
      <c r="J1026" s="11">
        <v>5306</v>
      </c>
      <c r="K1026" s="16">
        <v>107</v>
      </c>
    </row>
    <row r="1027" spans="1:11" x14ac:dyDescent="0.25">
      <c r="A1027" s="19">
        <v>42801</v>
      </c>
      <c r="B1027" s="19" t="s">
        <v>3399</v>
      </c>
      <c r="C1027" s="15">
        <v>100</v>
      </c>
      <c r="D1027" s="24" t="s">
        <v>7</v>
      </c>
      <c r="E1027" s="24" t="s">
        <v>8</v>
      </c>
      <c r="F1027" s="25"/>
      <c r="G1027" s="25" t="s">
        <v>3314</v>
      </c>
      <c r="H1027" s="25" t="s">
        <v>3314</v>
      </c>
      <c r="I1027" s="25"/>
      <c r="J1027" s="10" t="s">
        <v>2984</v>
      </c>
      <c r="K1027" s="16"/>
    </row>
    <row r="1028" spans="1:11" x14ac:dyDescent="0.25">
      <c r="A1028" s="18">
        <v>42802</v>
      </c>
      <c r="B1028" s="18" t="s">
        <v>3399</v>
      </c>
      <c r="C1028" s="15">
        <v>1700</v>
      </c>
      <c r="D1028" s="24" t="s">
        <v>4</v>
      </c>
      <c r="E1028" s="24" t="s">
        <v>6</v>
      </c>
      <c r="F1028" s="25" t="s">
        <v>6</v>
      </c>
      <c r="G1028" s="25" t="s">
        <v>2988</v>
      </c>
      <c r="H1028" s="25" t="s">
        <v>3418</v>
      </c>
      <c r="I1028" s="25" t="s">
        <v>82</v>
      </c>
      <c r="J1028" s="11">
        <v>4479</v>
      </c>
      <c r="K1028" s="16">
        <v>90</v>
      </c>
    </row>
    <row r="1029" spans="1:11" x14ac:dyDescent="0.25">
      <c r="A1029" s="18">
        <v>42802</v>
      </c>
      <c r="B1029" s="18" t="s">
        <v>3399</v>
      </c>
      <c r="C1029" s="15">
        <v>50</v>
      </c>
      <c r="D1029" s="24" t="s">
        <v>4</v>
      </c>
      <c r="E1029" s="24" t="s">
        <v>5</v>
      </c>
      <c r="F1029" s="25" t="s">
        <v>2217</v>
      </c>
      <c r="G1029" s="25" t="s">
        <v>2988</v>
      </c>
      <c r="H1029" s="25" t="s">
        <v>3418</v>
      </c>
      <c r="I1029" s="25" t="s">
        <v>82</v>
      </c>
      <c r="J1029" s="11">
        <v>4700</v>
      </c>
      <c r="K1029" s="16">
        <v>94</v>
      </c>
    </row>
    <row r="1030" spans="1:11" x14ac:dyDescent="0.25">
      <c r="A1030" s="18">
        <v>42802</v>
      </c>
      <c r="B1030" s="18" t="s">
        <v>3399</v>
      </c>
      <c r="C1030" s="15">
        <v>10000</v>
      </c>
      <c r="D1030" s="24" t="s">
        <v>4</v>
      </c>
      <c r="E1030" s="24" t="s">
        <v>6</v>
      </c>
      <c r="F1030" s="25" t="s">
        <v>6</v>
      </c>
      <c r="G1030" s="25" t="s">
        <v>2988</v>
      </c>
      <c r="H1030" s="25" t="s">
        <v>3418</v>
      </c>
      <c r="I1030" s="25" t="s">
        <v>82</v>
      </c>
      <c r="J1030" s="11">
        <v>4726</v>
      </c>
      <c r="K1030" s="16">
        <v>95</v>
      </c>
    </row>
    <row r="1031" spans="1:11" x14ac:dyDescent="0.25">
      <c r="A1031" s="18">
        <v>42802</v>
      </c>
      <c r="B1031" s="18" t="s">
        <v>3399</v>
      </c>
      <c r="C1031" s="15">
        <v>1000</v>
      </c>
      <c r="D1031" s="24" t="s">
        <v>4</v>
      </c>
      <c r="E1031" s="24" t="s">
        <v>5</v>
      </c>
      <c r="F1031" s="25" t="s">
        <v>2217</v>
      </c>
      <c r="G1031" s="25" t="s">
        <v>2988</v>
      </c>
      <c r="H1031" s="25" t="s">
        <v>3418</v>
      </c>
      <c r="I1031" s="25" t="s">
        <v>82</v>
      </c>
      <c r="J1031" s="11">
        <v>4727</v>
      </c>
      <c r="K1031" s="16">
        <v>95</v>
      </c>
    </row>
    <row r="1032" spans="1:11" x14ac:dyDescent="0.25">
      <c r="A1032" s="18">
        <v>42802</v>
      </c>
      <c r="B1032" s="18" t="s">
        <v>3399</v>
      </c>
      <c r="C1032" s="15">
        <v>2180</v>
      </c>
      <c r="D1032" s="24" t="s">
        <v>4</v>
      </c>
      <c r="E1032" s="24" t="s">
        <v>5</v>
      </c>
      <c r="F1032" s="25" t="s">
        <v>2217</v>
      </c>
      <c r="G1032" s="25" t="s">
        <v>2988</v>
      </c>
      <c r="H1032" s="25" t="s">
        <v>3418</v>
      </c>
      <c r="I1032" s="25" t="s">
        <v>82</v>
      </c>
      <c r="J1032" s="11">
        <v>4728</v>
      </c>
      <c r="K1032" s="16">
        <v>95</v>
      </c>
    </row>
    <row r="1033" spans="1:11" x14ac:dyDescent="0.25">
      <c r="A1033" s="18">
        <v>42802</v>
      </c>
      <c r="B1033" s="18" t="s">
        <v>3399</v>
      </c>
      <c r="C1033" s="15">
        <v>4000</v>
      </c>
      <c r="D1033" s="24" t="s">
        <v>4</v>
      </c>
      <c r="E1033" s="24" t="s">
        <v>5</v>
      </c>
      <c r="F1033" s="25" t="s">
        <v>2217</v>
      </c>
      <c r="G1033" s="25" t="s">
        <v>2988</v>
      </c>
      <c r="H1033" s="25" t="s">
        <v>3418</v>
      </c>
      <c r="I1033" s="25" t="s">
        <v>82</v>
      </c>
      <c r="J1033" s="11">
        <v>4729</v>
      </c>
      <c r="K1033" s="16">
        <v>95</v>
      </c>
    </row>
    <row r="1034" spans="1:11" x14ac:dyDescent="0.25">
      <c r="A1034" s="18">
        <v>42802</v>
      </c>
      <c r="B1034" s="18" t="s">
        <v>3399</v>
      </c>
      <c r="C1034" s="15">
        <v>1500</v>
      </c>
      <c r="D1034" s="24" t="s">
        <v>4</v>
      </c>
      <c r="E1034" s="24" t="s">
        <v>6</v>
      </c>
      <c r="F1034" s="25" t="s">
        <v>6</v>
      </c>
      <c r="G1034" s="25" t="s">
        <v>2988</v>
      </c>
      <c r="H1034" s="25" t="s">
        <v>3418</v>
      </c>
      <c r="I1034" s="25" t="s">
        <v>82</v>
      </c>
      <c r="J1034" s="11">
        <v>4730</v>
      </c>
      <c r="K1034" s="16">
        <v>95</v>
      </c>
    </row>
    <row r="1035" spans="1:11" x14ac:dyDescent="0.25">
      <c r="A1035" s="19">
        <v>42802</v>
      </c>
      <c r="B1035" s="19" t="s">
        <v>3399</v>
      </c>
      <c r="C1035" s="15">
        <v>1000</v>
      </c>
      <c r="D1035" s="24" t="s">
        <v>4</v>
      </c>
      <c r="E1035" s="24" t="s">
        <v>5</v>
      </c>
      <c r="F1035" s="25" t="s">
        <v>2217</v>
      </c>
      <c r="G1035" s="25" t="s">
        <v>2988</v>
      </c>
      <c r="H1035" s="25" t="s">
        <v>3418</v>
      </c>
      <c r="I1035" s="25" t="s">
        <v>82</v>
      </c>
      <c r="J1035" s="11">
        <v>4840</v>
      </c>
      <c r="K1035" s="16">
        <v>97</v>
      </c>
    </row>
    <row r="1036" spans="1:11" x14ac:dyDescent="0.25">
      <c r="A1036" s="19">
        <v>42802</v>
      </c>
      <c r="B1036" s="19" t="s">
        <v>3399</v>
      </c>
      <c r="C1036" s="15">
        <v>250</v>
      </c>
      <c r="D1036" s="24" t="s">
        <v>4</v>
      </c>
      <c r="E1036" s="24" t="s">
        <v>5</v>
      </c>
      <c r="F1036" s="25" t="s">
        <v>2217</v>
      </c>
      <c r="G1036" s="25" t="s">
        <v>2988</v>
      </c>
      <c r="H1036" s="25" t="s">
        <v>3418</v>
      </c>
      <c r="I1036" s="25" t="s">
        <v>82</v>
      </c>
      <c r="J1036" s="11">
        <v>4841</v>
      </c>
      <c r="K1036" s="16">
        <v>97</v>
      </c>
    </row>
    <row r="1037" spans="1:11" x14ac:dyDescent="0.25">
      <c r="A1037" s="19">
        <v>42802</v>
      </c>
      <c r="B1037" s="19" t="s">
        <v>3399</v>
      </c>
      <c r="C1037" s="15">
        <v>100</v>
      </c>
      <c r="D1037" s="24" t="s">
        <v>4</v>
      </c>
      <c r="E1037" s="24" t="s">
        <v>6</v>
      </c>
      <c r="F1037" s="25" t="s">
        <v>6</v>
      </c>
      <c r="G1037" s="25" t="s">
        <v>2988</v>
      </c>
      <c r="H1037" s="25" t="s">
        <v>3418</v>
      </c>
      <c r="I1037" s="25" t="s">
        <v>82</v>
      </c>
      <c r="J1037" s="11">
        <v>4890</v>
      </c>
      <c r="K1037" s="16">
        <v>98</v>
      </c>
    </row>
    <row r="1038" spans="1:11" x14ac:dyDescent="0.25">
      <c r="A1038" s="19">
        <v>42802</v>
      </c>
      <c r="B1038" s="19" t="s">
        <v>3399</v>
      </c>
      <c r="C1038" s="15">
        <v>3600</v>
      </c>
      <c r="D1038" s="24" t="s">
        <v>4</v>
      </c>
      <c r="E1038" s="24" t="s">
        <v>6</v>
      </c>
      <c r="F1038" s="25" t="s">
        <v>6</v>
      </c>
      <c r="G1038" s="25" t="s">
        <v>2988</v>
      </c>
      <c r="H1038" s="25" t="s">
        <v>3418</v>
      </c>
      <c r="I1038" s="25" t="s">
        <v>82</v>
      </c>
      <c r="J1038" s="11">
        <v>4891</v>
      </c>
      <c r="K1038" s="16">
        <v>98</v>
      </c>
    </row>
    <row r="1039" spans="1:11" x14ac:dyDescent="0.25">
      <c r="A1039" s="19">
        <v>42802</v>
      </c>
      <c r="B1039" s="19" t="s">
        <v>3399</v>
      </c>
      <c r="C1039" s="15">
        <v>200</v>
      </c>
      <c r="D1039" s="24" t="s">
        <v>4</v>
      </c>
      <c r="E1039" s="24" t="s">
        <v>6</v>
      </c>
      <c r="F1039" s="25" t="s">
        <v>6</v>
      </c>
      <c r="G1039" s="25" t="s">
        <v>2988</v>
      </c>
      <c r="H1039" s="25" t="s">
        <v>3418</v>
      </c>
      <c r="I1039" s="25" t="s">
        <v>82</v>
      </c>
      <c r="J1039" s="11">
        <v>4936</v>
      </c>
      <c r="K1039" s="16">
        <v>99</v>
      </c>
    </row>
    <row r="1040" spans="1:11" x14ac:dyDescent="0.25">
      <c r="A1040" s="19">
        <v>42802</v>
      </c>
      <c r="B1040" s="19" t="s">
        <v>3399</v>
      </c>
      <c r="C1040" s="15">
        <v>200</v>
      </c>
      <c r="D1040" s="24" t="s">
        <v>4</v>
      </c>
      <c r="E1040" s="24" t="s">
        <v>6</v>
      </c>
      <c r="F1040" s="25" t="s">
        <v>6</v>
      </c>
      <c r="G1040" s="25" t="s">
        <v>2988</v>
      </c>
      <c r="H1040" s="25" t="s">
        <v>3418</v>
      </c>
      <c r="I1040" s="25" t="s">
        <v>82</v>
      </c>
      <c r="J1040" s="11">
        <v>4937</v>
      </c>
      <c r="K1040" s="16">
        <v>99</v>
      </c>
    </row>
    <row r="1041" spans="1:11" x14ac:dyDescent="0.25">
      <c r="A1041" s="19">
        <v>42802</v>
      </c>
      <c r="B1041" s="19" t="s">
        <v>3399</v>
      </c>
      <c r="C1041" s="15">
        <v>100</v>
      </c>
      <c r="D1041" s="24" t="s">
        <v>4</v>
      </c>
      <c r="E1041" s="24" t="s">
        <v>5</v>
      </c>
      <c r="F1041" s="25" t="s">
        <v>2217</v>
      </c>
      <c r="G1041" s="25" t="s">
        <v>2988</v>
      </c>
      <c r="H1041" s="25" t="s">
        <v>3418</v>
      </c>
      <c r="I1041" s="25" t="s">
        <v>82</v>
      </c>
      <c r="J1041" s="11">
        <v>4938</v>
      </c>
      <c r="K1041" s="16">
        <v>99</v>
      </c>
    </row>
    <row r="1042" spans="1:11" x14ac:dyDescent="0.25">
      <c r="A1042" s="19">
        <v>42802</v>
      </c>
      <c r="B1042" s="19" t="s">
        <v>3399</v>
      </c>
      <c r="C1042" s="15">
        <v>1000</v>
      </c>
      <c r="D1042" s="24" t="s">
        <v>4</v>
      </c>
      <c r="E1042" s="24" t="s">
        <v>6</v>
      </c>
      <c r="F1042" s="25" t="s">
        <v>6</v>
      </c>
      <c r="G1042" s="25" t="s">
        <v>2988</v>
      </c>
      <c r="H1042" s="25" t="s">
        <v>3418</v>
      </c>
      <c r="I1042" s="25" t="s">
        <v>82</v>
      </c>
      <c r="J1042" s="11">
        <v>4939</v>
      </c>
      <c r="K1042" s="16">
        <v>99</v>
      </c>
    </row>
    <row r="1043" spans="1:11" x14ac:dyDescent="0.25">
      <c r="A1043" s="19">
        <v>42802</v>
      </c>
      <c r="B1043" s="19" t="s">
        <v>3399</v>
      </c>
      <c r="C1043" s="15">
        <v>1000</v>
      </c>
      <c r="D1043" s="24" t="s">
        <v>4</v>
      </c>
      <c r="E1043" s="24" t="s">
        <v>6</v>
      </c>
      <c r="F1043" s="25" t="s">
        <v>6</v>
      </c>
      <c r="G1043" s="25" t="s">
        <v>2988</v>
      </c>
      <c r="H1043" s="25" t="s">
        <v>3418</v>
      </c>
      <c r="I1043" s="25" t="s">
        <v>82</v>
      </c>
      <c r="J1043" s="11">
        <v>4982</v>
      </c>
      <c r="K1043" s="16">
        <v>100</v>
      </c>
    </row>
    <row r="1044" spans="1:11" x14ac:dyDescent="0.25">
      <c r="A1044" s="19">
        <v>42802</v>
      </c>
      <c r="B1044" s="19" t="s">
        <v>3399</v>
      </c>
      <c r="C1044" s="15">
        <v>1500</v>
      </c>
      <c r="D1044" s="24" t="s">
        <v>4</v>
      </c>
      <c r="E1044" s="24" t="s">
        <v>6</v>
      </c>
      <c r="F1044" s="25" t="s">
        <v>6</v>
      </c>
      <c r="G1044" s="25" t="s">
        <v>2988</v>
      </c>
      <c r="H1044" s="25" t="s">
        <v>3418</v>
      </c>
      <c r="I1044" s="25" t="s">
        <v>82</v>
      </c>
      <c r="J1044" s="11">
        <v>4983</v>
      </c>
      <c r="K1044" s="16">
        <v>100</v>
      </c>
    </row>
    <row r="1045" spans="1:11" x14ac:dyDescent="0.25">
      <c r="A1045" s="19">
        <v>42802</v>
      </c>
      <c r="B1045" s="19" t="s">
        <v>3399</v>
      </c>
      <c r="C1045" s="15">
        <v>5000</v>
      </c>
      <c r="D1045" s="24" t="s">
        <v>4</v>
      </c>
      <c r="E1045" s="24" t="s">
        <v>6</v>
      </c>
      <c r="F1045" s="25" t="s">
        <v>6</v>
      </c>
      <c r="G1045" s="25" t="s">
        <v>2988</v>
      </c>
      <c r="H1045" s="25" t="s">
        <v>3418</v>
      </c>
      <c r="I1045" s="25" t="s">
        <v>82</v>
      </c>
      <c r="J1045" s="11">
        <v>4984</v>
      </c>
      <c r="K1045" s="16">
        <v>100</v>
      </c>
    </row>
    <row r="1046" spans="1:11" x14ac:dyDescent="0.25">
      <c r="A1046" s="19">
        <v>42802</v>
      </c>
      <c r="B1046" s="19" t="s">
        <v>3399</v>
      </c>
      <c r="C1046" s="15">
        <v>200</v>
      </c>
      <c r="D1046" s="24" t="s">
        <v>4</v>
      </c>
      <c r="E1046" s="24" t="s">
        <v>6</v>
      </c>
      <c r="F1046" s="25" t="s">
        <v>6</v>
      </c>
      <c r="G1046" s="25" t="s">
        <v>2988</v>
      </c>
      <c r="H1046" s="25" t="s">
        <v>3418</v>
      </c>
      <c r="I1046" s="25" t="s">
        <v>82</v>
      </c>
      <c r="J1046" s="11">
        <v>4985</v>
      </c>
      <c r="K1046" s="16">
        <v>100</v>
      </c>
    </row>
    <row r="1047" spans="1:11" x14ac:dyDescent="0.25">
      <c r="A1047" s="19">
        <v>42802</v>
      </c>
      <c r="B1047" s="19" t="s">
        <v>3399</v>
      </c>
      <c r="C1047" s="15">
        <v>500</v>
      </c>
      <c r="D1047" s="24" t="s">
        <v>4</v>
      </c>
      <c r="E1047" s="24" t="s">
        <v>5</v>
      </c>
      <c r="F1047" s="25" t="s">
        <v>2217</v>
      </c>
      <c r="G1047" s="25" t="s">
        <v>2988</v>
      </c>
      <c r="H1047" s="25" t="s">
        <v>3418</v>
      </c>
      <c r="I1047" s="25" t="s">
        <v>82</v>
      </c>
      <c r="J1047" s="11">
        <v>5140</v>
      </c>
      <c r="K1047" s="16">
        <v>103</v>
      </c>
    </row>
    <row r="1048" spans="1:11" x14ac:dyDescent="0.25">
      <c r="A1048" s="19">
        <v>42802</v>
      </c>
      <c r="B1048" s="19" t="s">
        <v>3399</v>
      </c>
      <c r="C1048" s="15">
        <v>6000</v>
      </c>
      <c r="D1048" s="24" t="s">
        <v>4</v>
      </c>
      <c r="E1048" s="24" t="s">
        <v>6</v>
      </c>
      <c r="F1048" s="25" t="s">
        <v>6</v>
      </c>
      <c r="G1048" s="25" t="s">
        <v>2988</v>
      </c>
      <c r="H1048" s="25" t="s">
        <v>3418</v>
      </c>
      <c r="I1048" s="25" t="s">
        <v>82</v>
      </c>
      <c r="J1048" s="11">
        <v>5141</v>
      </c>
      <c r="K1048" s="16">
        <v>103</v>
      </c>
    </row>
    <row r="1049" spans="1:11" x14ac:dyDescent="0.25">
      <c r="A1049" s="19">
        <v>42802</v>
      </c>
      <c r="B1049" s="19" t="s">
        <v>3399</v>
      </c>
      <c r="C1049" s="15">
        <v>150</v>
      </c>
      <c r="D1049" s="24" t="s">
        <v>4</v>
      </c>
      <c r="E1049" s="24" t="s">
        <v>5</v>
      </c>
      <c r="F1049" s="25" t="s">
        <v>2217</v>
      </c>
      <c r="G1049" s="25" t="s">
        <v>2988</v>
      </c>
      <c r="H1049" s="25" t="s">
        <v>3418</v>
      </c>
      <c r="I1049" s="25" t="s">
        <v>82</v>
      </c>
      <c r="J1049" s="11">
        <v>5142</v>
      </c>
      <c r="K1049" s="16">
        <v>103</v>
      </c>
    </row>
    <row r="1050" spans="1:11" x14ac:dyDescent="0.25">
      <c r="A1050" s="19">
        <v>42802</v>
      </c>
      <c r="B1050" s="19" t="s">
        <v>3399</v>
      </c>
      <c r="C1050" s="15">
        <v>500</v>
      </c>
      <c r="D1050" s="24" t="s">
        <v>4</v>
      </c>
      <c r="E1050" s="24" t="s">
        <v>5</v>
      </c>
      <c r="F1050" s="25" t="s">
        <v>2217</v>
      </c>
      <c r="G1050" s="25" t="s">
        <v>2988</v>
      </c>
      <c r="H1050" s="25" t="s">
        <v>3418</v>
      </c>
      <c r="I1050" s="25" t="s">
        <v>82</v>
      </c>
      <c r="J1050" s="11">
        <v>5307</v>
      </c>
      <c r="K1050" s="16">
        <v>107</v>
      </c>
    </row>
    <row r="1051" spans="1:11" x14ac:dyDescent="0.25">
      <c r="A1051" s="19">
        <v>42802</v>
      </c>
      <c r="B1051" s="19" t="s">
        <v>3399</v>
      </c>
      <c r="C1051" s="15">
        <v>100</v>
      </c>
      <c r="D1051" s="24" t="s">
        <v>4</v>
      </c>
      <c r="E1051" s="24" t="s">
        <v>6</v>
      </c>
      <c r="F1051" s="25" t="s">
        <v>6</v>
      </c>
      <c r="G1051" s="25" t="s">
        <v>2988</v>
      </c>
      <c r="H1051" s="25" t="s">
        <v>3418</v>
      </c>
      <c r="I1051" s="25" t="s">
        <v>82</v>
      </c>
      <c r="J1051" s="11">
        <v>5308</v>
      </c>
      <c r="K1051" s="16">
        <v>107</v>
      </c>
    </row>
    <row r="1052" spans="1:11" x14ac:dyDescent="0.25">
      <c r="A1052" s="19">
        <v>42802</v>
      </c>
      <c r="B1052" s="19" t="s">
        <v>3399</v>
      </c>
      <c r="C1052" s="15">
        <v>100</v>
      </c>
      <c r="D1052" s="24" t="s">
        <v>4</v>
      </c>
      <c r="E1052" s="24" t="s">
        <v>6</v>
      </c>
      <c r="F1052" s="25" t="s">
        <v>6</v>
      </c>
      <c r="G1052" s="25" t="s">
        <v>2988</v>
      </c>
      <c r="H1052" s="25" t="s">
        <v>3418</v>
      </c>
      <c r="I1052" s="25" t="s">
        <v>82</v>
      </c>
      <c r="J1052" s="11">
        <v>5309</v>
      </c>
      <c r="K1052" s="16">
        <v>107</v>
      </c>
    </row>
    <row r="1053" spans="1:11" x14ac:dyDescent="0.25">
      <c r="A1053" s="19">
        <v>42802</v>
      </c>
      <c r="B1053" s="19" t="s">
        <v>3399</v>
      </c>
      <c r="C1053" s="15">
        <v>500</v>
      </c>
      <c r="D1053" s="24" t="s">
        <v>4</v>
      </c>
      <c r="E1053" s="24" t="s">
        <v>5</v>
      </c>
      <c r="F1053" s="25" t="s">
        <v>2217</v>
      </c>
      <c r="G1053" s="25" t="s">
        <v>2988</v>
      </c>
      <c r="H1053" s="25" t="s">
        <v>3418</v>
      </c>
      <c r="I1053" s="25" t="s">
        <v>82</v>
      </c>
      <c r="J1053" s="11">
        <v>5310</v>
      </c>
      <c r="K1053" s="16">
        <v>107</v>
      </c>
    </row>
    <row r="1054" spans="1:11" x14ac:dyDescent="0.25">
      <c r="A1054" s="19">
        <v>42802</v>
      </c>
      <c r="B1054" s="19" t="s">
        <v>3399</v>
      </c>
      <c r="C1054" s="15">
        <v>100</v>
      </c>
      <c r="D1054" s="24" t="s">
        <v>4</v>
      </c>
      <c r="E1054" s="24" t="s">
        <v>6</v>
      </c>
      <c r="F1054" s="25" t="s">
        <v>6</v>
      </c>
      <c r="G1054" s="25" t="s">
        <v>2988</v>
      </c>
      <c r="H1054" s="25" t="s">
        <v>3418</v>
      </c>
      <c r="I1054" s="25" t="s">
        <v>82</v>
      </c>
      <c r="J1054" s="11">
        <v>5311</v>
      </c>
      <c r="K1054" s="16">
        <v>107</v>
      </c>
    </row>
    <row r="1055" spans="1:11" x14ac:dyDescent="0.25">
      <c r="A1055" s="19">
        <v>42802</v>
      </c>
      <c r="B1055" s="19" t="s">
        <v>3399</v>
      </c>
      <c r="C1055" s="15">
        <v>400</v>
      </c>
      <c r="D1055" s="24" t="s">
        <v>4</v>
      </c>
      <c r="E1055" s="24" t="s">
        <v>6</v>
      </c>
      <c r="F1055" s="25" t="s">
        <v>6</v>
      </c>
      <c r="G1055" s="25" t="s">
        <v>2988</v>
      </c>
      <c r="H1055" s="25" t="s">
        <v>3418</v>
      </c>
      <c r="I1055" s="25" t="s">
        <v>82</v>
      </c>
      <c r="J1055" s="11">
        <v>5312</v>
      </c>
      <c r="K1055" s="16">
        <v>107</v>
      </c>
    </row>
    <row r="1056" spans="1:11" x14ac:dyDescent="0.25">
      <c r="A1056" s="19">
        <v>42802</v>
      </c>
      <c r="B1056" s="19" t="s">
        <v>3399</v>
      </c>
      <c r="C1056" s="15">
        <v>2305</v>
      </c>
      <c r="D1056" s="24" t="s">
        <v>7</v>
      </c>
      <c r="E1056" s="24" t="s">
        <v>8</v>
      </c>
      <c r="F1056" s="25"/>
      <c r="G1056" s="25" t="s">
        <v>3314</v>
      </c>
      <c r="H1056" s="25" t="s">
        <v>3314</v>
      </c>
      <c r="I1056" s="25"/>
      <c r="J1056" s="10" t="s">
        <v>2984</v>
      </c>
      <c r="K1056" s="16"/>
    </row>
    <row r="1057" spans="1:11" x14ac:dyDescent="0.25">
      <c r="A1057" s="19">
        <v>42802</v>
      </c>
      <c r="B1057" s="19" t="s">
        <v>3399</v>
      </c>
      <c r="C1057" s="15">
        <v>10</v>
      </c>
      <c r="D1057" s="24" t="s">
        <v>7</v>
      </c>
      <c r="E1057" s="24" t="s">
        <v>8</v>
      </c>
      <c r="F1057" s="25"/>
      <c r="G1057" s="25" t="s">
        <v>3314</v>
      </c>
      <c r="H1057" s="25" t="s">
        <v>3314</v>
      </c>
      <c r="I1057" s="25"/>
      <c r="J1057" s="10" t="s">
        <v>2984</v>
      </c>
      <c r="K1057" s="16"/>
    </row>
    <row r="1058" spans="1:11" x14ac:dyDescent="0.25">
      <c r="A1058" s="19">
        <v>42802</v>
      </c>
      <c r="B1058" s="19" t="s">
        <v>3399</v>
      </c>
      <c r="C1058" s="15">
        <v>500</v>
      </c>
      <c r="D1058" s="24" t="s">
        <v>7</v>
      </c>
      <c r="E1058" s="24" t="s">
        <v>8</v>
      </c>
      <c r="F1058" s="25"/>
      <c r="G1058" s="25" t="s">
        <v>3314</v>
      </c>
      <c r="H1058" s="25" t="s">
        <v>3314</v>
      </c>
      <c r="I1058" s="25"/>
      <c r="J1058" s="10" t="s">
        <v>2984</v>
      </c>
      <c r="K1058" s="16"/>
    </row>
    <row r="1059" spans="1:11" x14ac:dyDescent="0.25">
      <c r="A1059" s="19">
        <v>42802</v>
      </c>
      <c r="B1059" s="19" t="s">
        <v>3399</v>
      </c>
      <c r="C1059" s="15">
        <v>25000</v>
      </c>
      <c r="D1059" s="24" t="s">
        <v>7</v>
      </c>
      <c r="E1059" s="24" t="s">
        <v>8</v>
      </c>
      <c r="F1059" s="25"/>
      <c r="G1059" s="25" t="s">
        <v>3314</v>
      </c>
      <c r="H1059" s="25" t="s">
        <v>3314</v>
      </c>
      <c r="I1059" s="25"/>
      <c r="J1059" s="10" t="s">
        <v>2984</v>
      </c>
      <c r="K1059" s="16"/>
    </row>
    <row r="1060" spans="1:11" x14ac:dyDescent="0.25">
      <c r="A1060" s="19">
        <v>42802</v>
      </c>
      <c r="B1060" s="19" t="s">
        <v>3399</v>
      </c>
      <c r="C1060" s="15">
        <v>1000</v>
      </c>
      <c r="D1060" s="24" t="s">
        <v>7</v>
      </c>
      <c r="E1060" s="24" t="s">
        <v>8</v>
      </c>
      <c r="F1060" s="25"/>
      <c r="G1060" s="25" t="s">
        <v>3314</v>
      </c>
      <c r="H1060" s="25" t="s">
        <v>3314</v>
      </c>
      <c r="I1060" s="25"/>
      <c r="J1060" s="10" t="s">
        <v>2984</v>
      </c>
      <c r="K1060" s="16"/>
    </row>
    <row r="1061" spans="1:11" x14ac:dyDescent="0.25">
      <c r="A1061" s="19">
        <v>42803</v>
      </c>
      <c r="B1061" s="19" t="s">
        <v>3399</v>
      </c>
      <c r="C1061" s="15">
        <v>200</v>
      </c>
      <c r="D1061" s="24" t="s">
        <v>7</v>
      </c>
      <c r="E1061" s="24" t="s">
        <v>8</v>
      </c>
      <c r="F1061" s="25"/>
      <c r="G1061" s="25" t="s">
        <v>3314</v>
      </c>
      <c r="H1061" s="25" t="s">
        <v>3314</v>
      </c>
      <c r="I1061" s="25"/>
      <c r="J1061" s="10" t="s">
        <v>2984</v>
      </c>
      <c r="K1061" s="16"/>
    </row>
    <row r="1062" spans="1:11" x14ac:dyDescent="0.25">
      <c r="A1062" s="18">
        <v>42803</v>
      </c>
      <c r="B1062" s="18" t="s">
        <v>3399</v>
      </c>
      <c r="C1062" s="15">
        <v>1500</v>
      </c>
      <c r="D1062" s="24" t="s">
        <v>4</v>
      </c>
      <c r="E1062" s="24" t="s">
        <v>6</v>
      </c>
      <c r="F1062" s="25" t="s">
        <v>6</v>
      </c>
      <c r="G1062" s="25" t="s">
        <v>2988</v>
      </c>
      <c r="H1062" s="25" t="s">
        <v>3418</v>
      </c>
      <c r="I1062" s="25" t="s">
        <v>82</v>
      </c>
      <c r="J1062" s="11">
        <v>4337</v>
      </c>
      <c r="K1062" s="16">
        <v>87</v>
      </c>
    </row>
    <row r="1063" spans="1:11" x14ac:dyDescent="0.25">
      <c r="A1063" s="18">
        <v>42803</v>
      </c>
      <c r="B1063" s="18" t="s">
        <v>3399</v>
      </c>
      <c r="C1063" s="15">
        <v>49350</v>
      </c>
      <c r="D1063" s="24" t="s">
        <v>4</v>
      </c>
      <c r="E1063" s="24" t="s">
        <v>6</v>
      </c>
      <c r="F1063" s="25" t="s">
        <v>6</v>
      </c>
      <c r="G1063" s="25" t="s">
        <v>2988</v>
      </c>
      <c r="H1063" s="25" t="s">
        <v>3418</v>
      </c>
      <c r="I1063" s="25" t="s">
        <v>82</v>
      </c>
      <c r="J1063" s="11">
        <v>4338</v>
      </c>
      <c r="K1063" s="16">
        <v>87</v>
      </c>
    </row>
    <row r="1064" spans="1:11" x14ac:dyDescent="0.25">
      <c r="A1064" s="18">
        <v>42803</v>
      </c>
      <c r="B1064" s="18" t="s">
        <v>3399</v>
      </c>
      <c r="C1064" s="15">
        <v>2000</v>
      </c>
      <c r="D1064" s="24" t="s">
        <v>4</v>
      </c>
      <c r="E1064" s="24" t="s">
        <v>6</v>
      </c>
      <c r="F1064" s="25" t="s">
        <v>6</v>
      </c>
      <c r="G1064" s="25" t="s">
        <v>2988</v>
      </c>
      <c r="H1064" s="25" t="s">
        <v>3418</v>
      </c>
      <c r="I1064" s="25" t="s">
        <v>82</v>
      </c>
      <c r="J1064" s="11">
        <v>4339</v>
      </c>
      <c r="K1064" s="16">
        <v>87</v>
      </c>
    </row>
    <row r="1065" spans="1:11" x14ac:dyDescent="0.25">
      <c r="A1065" s="18">
        <v>42803</v>
      </c>
      <c r="B1065" s="18" t="s">
        <v>3399</v>
      </c>
      <c r="C1065" s="15">
        <v>500</v>
      </c>
      <c r="D1065" s="24" t="s">
        <v>4</v>
      </c>
      <c r="E1065" s="24" t="s">
        <v>5</v>
      </c>
      <c r="F1065" s="25" t="s">
        <v>2217</v>
      </c>
      <c r="G1065" s="25" t="s">
        <v>2988</v>
      </c>
      <c r="H1065" s="25" t="s">
        <v>3418</v>
      </c>
      <c r="I1065" s="25" t="s">
        <v>82</v>
      </c>
      <c r="J1065" s="11">
        <v>4340</v>
      </c>
      <c r="K1065" s="16">
        <v>87</v>
      </c>
    </row>
    <row r="1066" spans="1:11" x14ac:dyDescent="0.25">
      <c r="A1066" s="18">
        <v>42803</v>
      </c>
      <c r="B1066" s="18" t="s">
        <v>3399</v>
      </c>
      <c r="C1066" s="15">
        <v>100</v>
      </c>
      <c r="D1066" s="24" t="s">
        <v>4</v>
      </c>
      <c r="E1066" s="24" t="s">
        <v>6</v>
      </c>
      <c r="F1066" s="25" t="s">
        <v>6</v>
      </c>
      <c r="G1066" s="25" t="s">
        <v>2988</v>
      </c>
      <c r="H1066" s="25" t="s">
        <v>3418</v>
      </c>
      <c r="I1066" s="25" t="s">
        <v>82</v>
      </c>
      <c r="J1066" s="11">
        <v>4480</v>
      </c>
      <c r="K1066" s="16">
        <v>90</v>
      </c>
    </row>
    <row r="1067" spans="1:11" x14ac:dyDescent="0.25">
      <c r="A1067" s="18">
        <v>42803</v>
      </c>
      <c r="B1067" s="18" t="s">
        <v>3399</v>
      </c>
      <c r="C1067" s="15">
        <v>702</v>
      </c>
      <c r="D1067" s="24" t="s">
        <v>4</v>
      </c>
      <c r="E1067" s="24" t="s">
        <v>5</v>
      </c>
      <c r="F1067" s="25" t="s">
        <v>2217</v>
      </c>
      <c r="G1067" s="25" t="s">
        <v>2988</v>
      </c>
      <c r="H1067" s="25" t="s">
        <v>3418</v>
      </c>
      <c r="I1067" s="25" t="s">
        <v>82</v>
      </c>
      <c r="J1067" s="11">
        <v>4481</v>
      </c>
      <c r="K1067" s="16">
        <v>90</v>
      </c>
    </row>
    <row r="1068" spans="1:11" x14ac:dyDescent="0.25">
      <c r="A1068" s="18">
        <v>42803</v>
      </c>
      <c r="B1068" s="18" t="s">
        <v>3399</v>
      </c>
      <c r="C1068" s="15">
        <v>351</v>
      </c>
      <c r="D1068" s="24" t="s">
        <v>4</v>
      </c>
      <c r="E1068" s="24" t="s">
        <v>5</v>
      </c>
      <c r="F1068" s="25" t="s">
        <v>2217</v>
      </c>
      <c r="G1068" s="25" t="s">
        <v>2988</v>
      </c>
      <c r="H1068" s="25" t="s">
        <v>3418</v>
      </c>
      <c r="I1068" s="25" t="s">
        <v>82</v>
      </c>
      <c r="J1068" s="11">
        <v>4482</v>
      </c>
      <c r="K1068" s="16">
        <v>90</v>
      </c>
    </row>
    <row r="1069" spans="1:11" x14ac:dyDescent="0.25">
      <c r="A1069" s="18">
        <v>42803</v>
      </c>
      <c r="B1069" s="18" t="s">
        <v>3399</v>
      </c>
      <c r="C1069" s="15">
        <v>2865</v>
      </c>
      <c r="D1069" s="24" t="s">
        <v>4</v>
      </c>
      <c r="E1069" s="24" t="s">
        <v>6</v>
      </c>
      <c r="F1069" s="25" t="s">
        <v>6</v>
      </c>
      <c r="G1069" s="25" t="s">
        <v>2988</v>
      </c>
      <c r="H1069" s="25" t="s">
        <v>3418</v>
      </c>
      <c r="I1069" s="25" t="s">
        <v>82</v>
      </c>
      <c r="J1069" s="11">
        <v>4732</v>
      </c>
      <c r="K1069" s="16">
        <v>95</v>
      </c>
    </row>
    <row r="1070" spans="1:11" x14ac:dyDescent="0.25">
      <c r="A1070" s="18">
        <v>42803</v>
      </c>
      <c r="B1070" s="18" t="s">
        <v>3399</v>
      </c>
      <c r="C1070" s="15">
        <v>200</v>
      </c>
      <c r="D1070" s="24" t="s">
        <v>4</v>
      </c>
      <c r="E1070" s="24" t="s">
        <v>6</v>
      </c>
      <c r="F1070" s="25" t="s">
        <v>6</v>
      </c>
      <c r="G1070" s="25" t="s">
        <v>2988</v>
      </c>
      <c r="H1070" s="25" t="s">
        <v>3418</v>
      </c>
      <c r="I1070" s="25" t="s">
        <v>82</v>
      </c>
      <c r="J1070" s="11">
        <v>4733</v>
      </c>
      <c r="K1070" s="16">
        <v>95</v>
      </c>
    </row>
    <row r="1071" spans="1:11" x14ac:dyDescent="0.25">
      <c r="A1071" s="18">
        <v>42803</v>
      </c>
      <c r="B1071" s="18" t="s">
        <v>3399</v>
      </c>
      <c r="C1071" s="15">
        <v>500</v>
      </c>
      <c r="D1071" s="24" t="s">
        <v>4</v>
      </c>
      <c r="E1071" s="24" t="s">
        <v>5</v>
      </c>
      <c r="F1071" s="25" t="s">
        <v>2217</v>
      </c>
      <c r="G1071" s="25" t="s">
        <v>2988</v>
      </c>
      <c r="H1071" s="25" t="s">
        <v>3418</v>
      </c>
      <c r="I1071" s="25" t="s">
        <v>82</v>
      </c>
      <c r="J1071" s="11">
        <v>4734</v>
      </c>
      <c r="K1071" s="16">
        <v>95</v>
      </c>
    </row>
    <row r="1072" spans="1:11" x14ac:dyDescent="0.25">
      <c r="A1072" s="18">
        <v>42803</v>
      </c>
      <c r="B1072" s="18" t="s">
        <v>3399</v>
      </c>
      <c r="C1072" s="15">
        <v>500</v>
      </c>
      <c r="D1072" s="24" t="s">
        <v>4</v>
      </c>
      <c r="E1072" s="24" t="s">
        <v>6</v>
      </c>
      <c r="F1072" s="25" t="s">
        <v>6</v>
      </c>
      <c r="G1072" s="25" t="s">
        <v>2988</v>
      </c>
      <c r="H1072" s="25" t="s">
        <v>3418</v>
      </c>
      <c r="I1072" s="25" t="s">
        <v>82</v>
      </c>
      <c r="J1072" s="11">
        <v>4735</v>
      </c>
      <c r="K1072" s="16">
        <v>95</v>
      </c>
    </row>
    <row r="1073" spans="1:11" x14ac:dyDescent="0.25">
      <c r="A1073" s="19">
        <v>42803</v>
      </c>
      <c r="B1073" s="19" t="s">
        <v>3399</v>
      </c>
      <c r="C1073" s="15">
        <v>5000</v>
      </c>
      <c r="D1073" s="24" t="s">
        <v>4</v>
      </c>
      <c r="E1073" s="24" t="s">
        <v>6</v>
      </c>
      <c r="F1073" s="25" t="s">
        <v>6</v>
      </c>
      <c r="G1073" s="25" t="s">
        <v>2988</v>
      </c>
      <c r="H1073" s="25" t="s">
        <v>3418</v>
      </c>
      <c r="I1073" s="25" t="s">
        <v>82</v>
      </c>
      <c r="J1073" s="11">
        <v>4892</v>
      </c>
      <c r="K1073" s="16">
        <v>98</v>
      </c>
    </row>
    <row r="1074" spans="1:11" x14ac:dyDescent="0.25">
      <c r="A1074" s="19">
        <v>42803</v>
      </c>
      <c r="B1074" s="19" t="s">
        <v>3399</v>
      </c>
      <c r="C1074" s="15">
        <v>1300</v>
      </c>
      <c r="D1074" s="24" t="s">
        <v>4</v>
      </c>
      <c r="E1074" s="24" t="s">
        <v>5</v>
      </c>
      <c r="F1074" s="25" t="s">
        <v>2217</v>
      </c>
      <c r="G1074" s="25" t="s">
        <v>2988</v>
      </c>
      <c r="H1074" s="25" t="s">
        <v>3418</v>
      </c>
      <c r="I1074" s="25" t="s">
        <v>82</v>
      </c>
      <c r="J1074" s="11">
        <v>4940</v>
      </c>
      <c r="K1074" s="16">
        <v>99</v>
      </c>
    </row>
    <row r="1075" spans="1:11" x14ac:dyDescent="0.25">
      <c r="A1075" s="19">
        <v>42803</v>
      </c>
      <c r="B1075" s="19" t="s">
        <v>3399</v>
      </c>
      <c r="C1075" s="15">
        <v>7000</v>
      </c>
      <c r="D1075" s="24" t="s">
        <v>4</v>
      </c>
      <c r="E1075" s="24" t="s">
        <v>5</v>
      </c>
      <c r="F1075" s="25" t="s">
        <v>2217</v>
      </c>
      <c r="G1075" s="25" t="s">
        <v>2988</v>
      </c>
      <c r="H1075" s="25" t="s">
        <v>3418</v>
      </c>
      <c r="I1075" s="25" t="s">
        <v>82</v>
      </c>
      <c r="J1075" s="11">
        <v>4941</v>
      </c>
      <c r="K1075" s="16">
        <v>99</v>
      </c>
    </row>
    <row r="1076" spans="1:11" x14ac:dyDescent="0.25">
      <c r="A1076" s="19">
        <v>42803</v>
      </c>
      <c r="B1076" s="19" t="s">
        <v>3399</v>
      </c>
      <c r="C1076" s="15">
        <v>6000</v>
      </c>
      <c r="D1076" s="24" t="s">
        <v>4</v>
      </c>
      <c r="E1076" s="24" t="s">
        <v>5</v>
      </c>
      <c r="F1076" s="25" t="s">
        <v>2217</v>
      </c>
      <c r="G1076" s="25" t="s">
        <v>2988</v>
      </c>
      <c r="H1076" s="25" t="s">
        <v>3418</v>
      </c>
      <c r="I1076" s="25" t="s">
        <v>82</v>
      </c>
      <c r="J1076" s="11">
        <v>4942</v>
      </c>
      <c r="K1076" s="16">
        <v>99</v>
      </c>
    </row>
    <row r="1077" spans="1:11" x14ac:dyDescent="0.25">
      <c r="A1077" s="19">
        <v>42803</v>
      </c>
      <c r="B1077" s="19" t="s">
        <v>3399</v>
      </c>
      <c r="C1077" s="15">
        <v>100</v>
      </c>
      <c r="D1077" s="24" t="s">
        <v>4</v>
      </c>
      <c r="E1077" s="24" t="s">
        <v>6</v>
      </c>
      <c r="F1077" s="25" t="s">
        <v>6</v>
      </c>
      <c r="G1077" s="25" t="s">
        <v>2988</v>
      </c>
      <c r="H1077" s="25" t="s">
        <v>3418</v>
      </c>
      <c r="I1077" s="25" t="s">
        <v>82</v>
      </c>
      <c r="J1077" s="11">
        <v>4943</v>
      </c>
      <c r="K1077" s="16">
        <v>99</v>
      </c>
    </row>
    <row r="1078" spans="1:11" x14ac:dyDescent="0.25">
      <c r="A1078" s="19">
        <v>42803</v>
      </c>
      <c r="B1078" s="19" t="s">
        <v>3399</v>
      </c>
      <c r="C1078" s="15">
        <v>100</v>
      </c>
      <c r="D1078" s="24" t="s">
        <v>4</v>
      </c>
      <c r="E1078" s="24" t="s">
        <v>5</v>
      </c>
      <c r="F1078" s="25" t="s">
        <v>2217</v>
      </c>
      <c r="G1078" s="25" t="s">
        <v>2988</v>
      </c>
      <c r="H1078" s="25" t="s">
        <v>3418</v>
      </c>
      <c r="I1078" s="25" t="s">
        <v>82</v>
      </c>
      <c r="J1078" s="11">
        <v>4944</v>
      </c>
      <c r="K1078" s="16">
        <v>99</v>
      </c>
    </row>
    <row r="1079" spans="1:11" x14ac:dyDescent="0.25">
      <c r="A1079" s="19">
        <v>42803</v>
      </c>
      <c r="B1079" s="19" t="s">
        <v>3399</v>
      </c>
      <c r="C1079" s="15">
        <v>1000</v>
      </c>
      <c r="D1079" s="24" t="s">
        <v>4</v>
      </c>
      <c r="E1079" s="24" t="s">
        <v>6</v>
      </c>
      <c r="F1079" s="25" t="s">
        <v>6</v>
      </c>
      <c r="G1079" s="25" t="s">
        <v>2988</v>
      </c>
      <c r="H1079" s="25" t="s">
        <v>3418</v>
      </c>
      <c r="I1079" s="25" t="s">
        <v>82</v>
      </c>
      <c r="J1079" s="11">
        <v>5143</v>
      </c>
      <c r="K1079" s="16">
        <v>103</v>
      </c>
    </row>
    <row r="1080" spans="1:11" x14ac:dyDescent="0.25">
      <c r="A1080" s="19">
        <v>42803</v>
      </c>
      <c r="B1080" s="19" t="s">
        <v>3399</v>
      </c>
      <c r="C1080" s="15">
        <v>600</v>
      </c>
      <c r="D1080" s="24" t="s">
        <v>4</v>
      </c>
      <c r="E1080" s="24" t="s">
        <v>6</v>
      </c>
      <c r="F1080" s="25" t="s">
        <v>6</v>
      </c>
      <c r="G1080" s="25" t="s">
        <v>2988</v>
      </c>
      <c r="H1080" s="25" t="s">
        <v>3418</v>
      </c>
      <c r="I1080" s="25" t="s">
        <v>82</v>
      </c>
      <c r="J1080" s="11">
        <v>5351</v>
      </c>
      <c r="K1080" s="16">
        <v>108</v>
      </c>
    </row>
    <row r="1081" spans="1:11" x14ac:dyDescent="0.25">
      <c r="A1081" s="19">
        <v>42803</v>
      </c>
      <c r="B1081" s="19" t="s">
        <v>3399</v>
      </c>
      <c r="C1081" s="15">
        <v>400</v>
      </c>
      <c r="D1081" s="24" t="s">
        <v>4</v>
      </c>
      <c r="E1081" s="24" t="s">
        <v>5</v>
      </c>
      <c r="F1081" s="25" t="s">
        <v>2217</v>
      </c>
      <c r="G1081" s="25" t="s">
        <v>2988</v>
      </c>
      <c r="H1081" s="25" t="s">
        <v>3418</v>
      </c>
      <c r="I1081" s="25" t="s">
        <v>82</v>
      </c>
      <c r="J1081" s="11">
        <v>5352</v>
      </c>
      <c r="K1081" s="16">
        <v>108</v>
      </c>
    </row>
    <row r="1082" spans="1:11" x14ac:dyDescent="0.25">
      <c r="A1082" s="19">
        <v>42803</v>
      </c>
      <c r="B1082" s="19" t="s">
        <v>3399</v>
      </c>
      <c r="C1082" s="15">
        <v>400</v>
      </c>
      <c r="D1082" s="24" t="s">
        <v>4</v>
      </c>
      <c r="E1082" s="24" t="s">
        <v>6</v>
      </c>
      <c r="F1082" s="25" t="s">
        <v>6</v>
      </c>
      <c r="G1082" s="25" t="s">
        <v>2988</v>
      </c>
      <c r="H1082" s="25" t="s">
        <v>3418</v>
      </c>
      <c r="I1082" s="25" t="s">
        <v>82</v>
      </c>
      <c r="J1082" s="11">
        <v>5353</v>
      </c>
      <c r="K1082" s="16">
        <v>108</v>
      </c>
    </row>
    <row r="1083" spans="1:11" x14ac:dyDescent="0.25">
      <c r="A1083" s="19">
        <v>42803</v>
      </c>
      <c r="B1083" s="19" t="s">
        <v>3399</v>
      </c>
      <c r="C1083" s="15">
        <v>145.5</v>
      </c>
      <c r="D1083" s="24" t="s">
        <v>7</v>
      </c>
      <c r="E1083" s="24" t="s">
        <v>8</v>
      </c>
      <c r="F1083" s="25"/>
      <c r="G1083" s="25" t="s">
        <v>3314</v>
      </c>
      <c r="H1083" s="25" t="s">
        <v>3314</v>
      </c>
      <c r="I1083" s="25"/>
      <c r="J1083" s="10" t="s">
        <v>2984</v>
      </c>
      <c r="K1083" s="16"/>
    </row>
    <row r="1084" spans="1:11" x14ac:dyDescent="0.25">
      <c r="A1084" s="19">
        <v>42803</v>
      </c>
      <c r="B1084" s="19" t="s">
        <v>3399</v>
      </c>
      <c r="C1084" s="15">
        <v>2000</v>
      </c>
      <c r="D1084" s="24" t="s">
        <v>7</v>
      </c>
      <c r="E1084" s="24" t="s">
        <v>8</v>
      </c>
      <c r="F1084" s="25"/>
      <c r="G1084" s="25" t="s">
        <v>3314</v>
      </c>
      <c r="H1084" s="25" t="s">
        <v>3314</v>
      </c>
      <c r="I1084" s="25"/>
      <c r="J1084" s="10" t="s">
        <v>2984</v>
      </c>
      <c r="K1084" s="16"/>
    </row>
    <row r="1085" spans="1:11" x14ac:dyDescent="0.25">
      <c r="A1085" s="18">
        <v>42805</v>
      </c>
      <c r="B1085" s="18" t="s">
        <v>3399</v>
      </c>
      <c r="C1085" s="15">
        <v>400</v>
      </c>
      <c r="D1085" s="24" t="s">
        <v>4</v>
      </c>
      <c r="E1085" s="24" t="s">
        <v>5</v>
      </c>
      <c r="F1085" s="25" t="s">
        <v>2217</v>
      </c>
      <c r="G1085" s="25" t="s">
        <v>2988</v>
      </c>
      <c r="H1085" s="25" t="s">
        <v>3418</v>
      </c>
      <c r="I1085" s="25" t="s">
        <v>82</v>
      </c>
      <c r="J1085" s="11">
        <v>4483</v>
      </c>
      <c r="K1085" s="16">
        <v>90</v>
      </c>
    </row>
    <row r="1086" spans="1:11" x14ac:dyDescent="0.25">
      <c r="A1086" s="18">
        <v>42805</v>
      </c>
      <c r="B1086" s="18" t="s">
        <v>3399</v>
      </c>
      <c r="C1086" s="15">
        <v>2000</v>
      </c>
      <c r="D1086" s="24" t="s">
        <v>4</v>
      </c>
      <c r="E1086" s="24" t="s">
        <v>6</v>
      </c>
      <c r="F1086" s="25" t="s">
        <v>6</v>
      </c>
      <c r="G1086" s="25" t="s">
        <v>2988</v>
      </c>
      <c r="H1086" s="25" t="s">
        <v>3418</v>
      </c>
      <c r="I1086" s="25" t="s">
        <v>82</v>
      </c>
      <c r="J1086" s="11">
        <v>4725</v>
      </c>
      <c r="K1086" s="16">
        <v>95</v>
      </c>
    </row>
    <row r="1087" spans="1:11" x14ac:dyDescent="0.25">
      <c r="A1087" s="18">
        <v>42805</v>
      </c>
      <c r="B1087" s="18" t="s">
        <v>3399</v>
      </c>
      <c r="C1087" s="15">
        <v>600</v>
      </c>
      <c r="D1087" s="24" t="s">
        <v>4</v>
      </c>
      <c r="E1087" s="24" t="s">
        <v>6</v>
      </c>
      <c r="F1087" s="25" t="s">
        <v>6</v>
      </c>
      <c r="G1087" s="25" t="s">
        <v>2988</v>
      </c>
      <c r="H1087" s="25" t="s">
        <v>3418</v>
      </c>
      <c r="I1087" s="25" t="s">
        <v>82</v>
      </c>
      <c r="J1087" s="11">
        <v>4736</v>
      </c>
      <c r="K1087" s="16">
        <v>95</v>
      </c>
    </row>
    <row r="1088" spans="1:11" x14ac:dyDescent="0.25">
      <c r="A1088" s="19">
        <v>42805</v>
      </c>
      <c r="B1088" s="19" t="s">
        <v>3399</v>
      </c>
      <c r="C1088" s="15">
        <v>300</v>
      </c>
      <c r="D1088" s="24" t="s">
        <v>4</v>
      </c>
      <c r="E1088" s="24" t="s">
        <v>6</v>
      </c>
      <c r="F1088" s="25" t="s">
        <v>6</v>
      </c>
      <c r="G1088" s="25" t="s">
        <v>2988</v>
      </c>
      <c r="H1088" s="25" t="s">
        <v>3418</v>
      </c>
      <c r="I1088" s="25" t="s">
        <v>82</v>
      </c>
      <c r="J1088" s="11">
        <v>4842</v>
      </c>
      <c r="K1088" s="16">
        <v>97</v>
      </c>
    </row>
    <row r="1089" spans="1:11" x14ac:dyDescent="0.25">
      <c r="A1089" s="19">
        <v>42805</v>
      </c>
      <c r="B1089" s="19" t="s">
        <v>3399</v>
      </c>
      <c r="C1089" s="15">
        <v>100</v>
      </c>
      <c r="D1089" s="24" t="s">
        <v>4</v>
      </c>
      <c r="E1089" s="24" t="s">
        <v>6</v>
      </c>
      <c r="F1089" s="25" t="s">
        <v>6</v>
      </c>
      <c r="G1089" s="25" t="s">
        <v>2988</v>
      </c>
      <c r="H1089" s="25" t="s">
        <v>3418</v>
      </c>
      <c r="I1089" s="25" t="s">
        <v>82</v>
      </c>
      <c r="J1089" s="11">
        <v>4843</v>
      </c>
      <c r="K1089" s="16">
        <v>97</v>
      </c>
    </row>
    <row r="1090" spans="1:11" x14ac:dyDescent="0.25">
      <c r="A1090" s="19">
        <v>42805</v>
      </c>
      <c r="B1090" s="19" t="s">
        <v>3399</v>
      </c>
      <c r="C1090" s="15">
        <v>500</v>
      </c>
      <c r="D1090" s="24" t="s">
        <v>4</v>
      </c>
      <c r="E1090" s="24" t="s">
        <v>5</v>
      </c>
      <c r="F1090" s="25" t="s">
        <v>2217</v>
      </c>
      <c r="G1090" s="25" t="s">
        <v>2988</v>
      </c>
      <c r="H1090" s="25" t="s">
        <v>3418</v>
      </c>
      <c r="I1090" s="25" t="s">
        <v>82</v>
      </c>
      <c r="J1090" s="11">
        <v>4844</v>
      </c>
      <c r="K1090" s="16">
        <v>97</v>
      </c>
    </row>
    <row r="1091" spans="1:11" x14ac:dyDescent="0.25">
      <c r="A1091" s="19">
        <v>42805</v>
      </c>
      <c r="B1091" s="19" t="s">
        <v>3399</v>
      </c>
      <c r="C1091" s="15">
        <v>2000</v>
      </c>
      <c r="D1091" s="24" t="s">
        <v>4</v>
      </c>
      <c r="E1091" s="24" t="s">
        <v>6</v>
      </c>
      <c r="F1091" s="25" t="s">
        <v>6</v>
      </c>
      <c r="G1091" s="25" t="s">
        <v>2988</v>
      </c>
      <c r="H1091" s="25" t="s">
        <v>3418</v>
      </c>
      <c r="I1091" s="25" t="s">
        <v>82</v>
      </c>
      <c r="J1091" s="11">
        <v>4893</v>
      </c>
      <c r="K1091" s="16">
        <v>98</v>
      </c>
    </row>
    <row r="1092" spans="1:11" x14ac:dyDescent="0.25">
      <c r="A1092" s="19">
        <v>42805</v>
      </c>
      <c r="B1092" s="19" t="s">
        <v>3399</v>
      </c>
      <c r="C1092" s="15">
        <v>50</v>
      </c>
      <c r="D1092" s="24" t="s">
        <v>4</v>
      </c>
      <c r="E1092" s="24" t="s">
        <v>5</v>
      </c>
      <c r="F1092" s="25" t="s">
        <v>2217</v>
      </c>
      <c r="G1092" s="25" t="s">
        <v>2988</v>
      </c>
      <c r="H1092" s="25" t="s">
        <v>3418</v>
      </c>
      <c r="I1092" s="25" t="s">
        <v>82</v>
      </c>
      <c r="J1092" s="11">
        <v>4894</v>
      </c>
      <c r="K1092" s="16">
        <v>98</v>
      </c>
    </row>
    <row r="1093" spans="1:11" x14ac:dyDescent="0.25">
      <c r="A1093" s="19">
        <v>42805</v>
      </c>
      <c r="B1093" s="19" t="s">
        <v>3399</v>
      </c>
      <c r="C1093" s="15">
        <v>600</v>
      </c>
      <c r="D1093" s="24" t="s">
        <v>4</v>
      </c>
      <c r="E1093" s="24" t="s">
        <v>6</v>
      </c>
      <c r="F1093" s="25" t="s">
        <v>6</v>
      </c>
      <c r="G1093" s="25" t="s">
        <v>2988</v>
      </c>
      <c r="H1093" s="25" t="s">
        <v>3418</v>
      </c>
      <c r="I1093" s="25" t="s">
        <v>82</v>
      </c>
      <c r="J1093" s="11">
        <v>4895</v>
      </c>
      <c r="K1093" s="16">
        <v>98</v>
      </c>
    </row>
    <row r="1094" spans="1:11" x14ac:dyDescent="0.25">
      <c r="A1094" s="19">
        <v>42805</v>
      </c>
      <c r="B1094" s="19" t="s">
        <v>3399</v>
      </c>
      <c r="C1094" s="15">
        <v>100</v>
      </c>
      <c r="D1094" s="24" t="s">
        <v>4</v>
      </c>
      <c r="E1094" s="24" t="s">
        <v>5</v>
      </c>
      <c r="F1094" s="25" t="s">
        <v>2217</v>
      </c>
      <c r="G1094" s="25" t="s">
        <v>2988</v>
      </c>
      <c r="H1094" s="25" t="s">
        <v>3418</v>
      </c>
      <c r="I1094" s="25" t="s">
        <v>82</v>
      </c>
      <c r="J1094" s="11">
        <v>4986</v>
      </c>
      <c r="K1094" s="16">
        <v>100</v>
      </c>
    </row>
    <row r="1095" spans="1:11" x14ac:dyDescent="0.25">
      <c r="A1095" s="19">
        <v>42805</v>
      </c>
      <c r="B1095" s="19" t="s">
        <v>3399</v>
      </c>
      <c r="C1095" s="15">
        <v>200</v>
      </c>
      <c r="D1095" s="24" t="s">
        <v>4</v>
      </c>
      <c r="E1095" s="24" t="s">
        <v>5</v>
      </c>
      <c r="F1095" s="25" t="s">
        <v>2217</v>
      </c>
      <c r="G1095" s="25" t="s">
        <v>2988</v>
      </c>
      <c r="H1095" s="25" t="s">
        <v>3418</v>
      </c>
      <c r="I1095" s="25" t="s">
        <v>82</v>
      </c>
      <c r="J1095" s="11">
        <v>4987</v>
      </c>
      <c r="K1095" s="16">
        <v>100</v>
      </c>
    </row>
    <row r="1096" spans="1:11" x14ac:dyDescent="0.25">
      <c r="A1096" s="19">
        <v>42805</v>
      </c>
      <c r="B1096" s="19" t="s">
        <v>3399</v>
      </c>
      <c r="C1096" s="15">
        <v>100</v>
      </c>
      <c r="D1096" s="24" t="s">
        <v>4</v>
      </c>
      <c r="E1096" s="24" t="s">
        <v>6</v>
      </c>
      <c r="F1096" s="25" t="s">
        <v>6</v>
      </c>
      <c r="G1096" s="25" t="s">
        <v>2988</v>
      </c>
      <c r="H1096" s="25" t="s">
        <v>3418</v>
      </c>
      <c r="I1096" s="25" t="s">
        <v>82</v>
      </c>
      <c r="J1096" s="11">
        <v>4988</v>
      </c>
      <c r="K1096" s="16">
        <v>100</v>
      </c>
    </row>
    <row r="1097" spans="1:11" x14ac:dyDescent="0.25">
      <c r="A1097" s="19">
        <v>42805</v>
      </c>
      <c r="B1097" s="19" t="s">
        <v>3399</v>
      </c>
      <c r="C1097" s="15">
        <v>400</v>
      </c>
      <c r="D1097" s="24" t="s">
        <v>4</v>
      </c>
      <c r="E1097" s="24" t="s">
        <v>6</v>
      </c>
      <c r="F1097" s="25" t="s">
        <v>6</v>
      </c>
      <c r="G1097" s="25" t="s">
        <v>2988</v>
      </c>
      <c r="H1097" s="25" t="s">
        <v>3418</v>
      </c>
      <c r="I1097" s="25" t="s">
        <v>82</v>
      </c>
      <c r="J1097" s="11">
        <v>4989</v>
      </c>
      <c r="K1097" s="16">
        <v>100</v>
      </c>
    </row>
    <row r="1098" spans="1:11" x14ac:dyDescent="0.25">
      <c r="A1098" s="19">
        <v>42805</v>
      </c>
      <c r="B1098" s="19" t="s">
        <v>3399</v>
      </c>
      <c r="C1098" s="15">
        <v>100</v>
      </c>
      <c r="D1098" s="24" t="s">
        <v>4</v>
      </c>
      <c r="E1098" s="24" t="s">
        <v>5</v>
      </c>
      <c r="F1098" s="25" t="s">
        <v>2217</v>
      </c>
      <c r="G1098" s="25" t="s">
        <v>2988</v>
      </c>
      <c r="H1098" s="25" t="s">
        <v>3418</v>
      </c>
      <c r="I1098" s="25" t="s">
        <v>82</v>
      </c>
      <c r="J1098" s="11">
        <v>5144</v>
      </c>
      <c r="K1098" s="16">
        <v>103</v>
      </c>
    </row>
    <row r="1099" spans="1:11" x14ac:dyDescent="0.25">
      <c r="A1099" s="19">
        <v>42805</v>
      </c>
      <c r="B1099" s="19" t="s">
        <v>3399</v>
      </c>
      <c r="C1099" s="15">
        <v>2000</v>
      </c>
      <c r="D1099" s="24" t="s">
        <v>4</v>
      </c>
      <c r="E1099" s="24" t="s">
        <v>5</v>
      </c>
      <c r="F1099" s="25" t="s">
        <v>2217</v>
      </c>
      <c r="G1099" s="25" t="s">
        <v>2988</v>
      </c>
      <c r="H1099" s="25" t="s">
        <v>3418</v>
      </c>
      <c r="I1099" s="25" t="s">
        <v>82</v>
      </c>
      <c r="J1099" s="11">
        <v>5145</v>
      </c>
      <c r="K1099" s="16">
        <v>103</v>
      </c>
    </row>
    <row r="1100" spans="1:11" x14ac:dyDescent="0.25">
      <c r="A1100" s="19">
        <v>42805</v>
      </c>
      <c r="B1100" s="19" t="s">
        <v>3399</v>
      </c>
      <c r="C1100" s="15">
        <v>400</v>
      </c>
      <c r="D1100" s="24" t="s">
        <v>4</v>
      </c>
      <c r="E1100" s="24" t="s">
        <v>5</v>
      </c>
      <c r="F1100" s="25" t="s">
        <v>2217</v>
      </c>
      <c r="G1100" s="25" t="s">
        <v>2988</v>
      </c>
      <c r="H1100" s="25" t="s">
        <v>3418</v>
      </c>
      <c r="I1100" s="25" t="s">
        <v>82</v>
      </c>
      <c r="J1100" s="11">
        <v>5146</v>
      </c>
      <c r="K1100" s="16">
        <v>103</v>
      </c>
    </row>
    <row r="1101" spans="1:11" x14ac:dyDescent="0.25">
      <c r="A1101" s="19">
        <v>42805</v>
      </c>
      <c r="B1101" s="19" t="s">
        <v>3399</v>
      </c>
      <c r="C1101" s="15">
        <v>3520</v>
      </c>
      <c r="D1101" s="24" t="s">
        <v>4</v>
      </c>
      <c r="E1101" s="24" t="s">
        <v>5</v>
      </c>
      <c r="F1101" s="25" t="s">
        <v>2217</v>
      </c>
      <c r="G1101" s="25" t="s">
        <v>2988</v>
      </c>
      <c r="H1101" s="25" t="s">
        <v>3418</v>
      </c>
      <c r="I1101" s="25" t="s">
        <v>82</v>
      </c>
      <c r="J1101" s="11">
        <v>5147</v>
      </c>
      <c r="K1101" s="16">
        <v>103</v>
      </c>
    </row>
    <row r="1102" spans="1:11" x14ac:dyDescent="0.25">
      <c r="A1102" s="19">
        <v>42805</v>
      </c>
      <c r="B1102" s="19" t="s">
        <v>3399</v>
      </c>
      <c r="C1102" s="15">
        <v>300</v>
      </c>
      <c r="D1102" s="24" t="s">
        <v>4</v>
      </c>
      <c r="E1102" s="24" t="s">
        <v>5</v>
      </c>
      <c r="F1102" s="25" t="s">
        <v>2217</v>
      </c>
      <c r="G1102" s="25" t="s">
        <v>2988</v>
      </c>
      <c r="H1102" s="25" t="s">
        <v>3418</v>
      </c>
      <c r="I1102" s="25" t="s">
        <v>82</v>
      </c>
      <c r="J1102" s="11">
        <v>5148</v>
      </c>
      <c r="K1102" s="16">
        <v>103</v>
      </c>
    </row>
    <row r="1103" spans="1:11" x14ac:dyDescent="0.25">
      <c r="A1103" s="19">
        <v>42805</v>
      </c>
      <c r="B1103" s="19" t="s">
        <v>3399</v>
      </c>
      <c r="C1103" s="15">
        <v>1325</v>
      </c>
      <c r="D1103" s="24" t="s">
        <v>4</v>
      </c>
      <c r="E1103" s="24" t="s">
        <v>5</v>
      </c>
      <c r="F1103" s="25" t="s">
        <v>2217</v>
      </c>
      <c r="G1103" s="25" t="s">
        <v>2988</v>
      </c>
      <c r="H1103" s="25" t="s">
        <v>3418</v>
      </c>
      <c r="I1103" s="25" t="s">
        <v>82</v>
      </c>
      <c r="J1103" s="11">
        <v>5149</v>
      </c>
      <c r="K1103" s="16">
        <v>103</v>
      </c>
    </row>
    <row r="1104" spans="1:11" x14ac:dyDescent="0.25">
      <c r="A1104" s="19">
        <v>42805</v>
      </c>
      <c r="B1104" s="19" t="s">
        <v>3399</v>
      </c>
      <c r="C1104" s="15">
        <v>2600</v>
      </c>
      <c r="D1104" s="24" t="s">
        <v>4</v>
      </c>
      <c r="E1104" s="24" t="s">
        <v>5</v>
      </c>
      <c r="F1104" s="25" t="s">
        <v>2217</v>
      </c>
      <c r="G1104" s="25" t="s">
        <v>2988</v>
      </c>
      <c r="H1104" s="25" t="s">
        <v>3418</v>
      </c>
      <c r="I1104" s="25" t="s">
        <v>82</v>
      </c>
      <c r="J1104" s="11">
        <v>5150</v>
      </c>
      <c r="K1104" s="16">
        <v>103</v>
      </c>
    </row>
    <row r="1105" spans="1:11" x14ac:dyDescent="0.25">
      <c r="A1105" s="19">
        <v>42805</v>
      </c>
      <c r="B1105" s="19" t="s">
        <v>3399</v>
      </c>
      <c r="C1105" s="15">
        <v>1000</v>
      </c>
      <c r="D1105" s="24" t="s">
        <v>4</v>
      </c>
      <c r="E1105" s="24" t="s">
        <v>6</v>
      </c>
      <c r="F1105" s="25" t="s">
        <v>6</v>
      </c>
      <c r="G1105" s="25" t="s">
        <v>2988</v>
      </c>
      <c r="H1105" s="25" t="s">
        <v>3418</v>
      </c>
      <c r="I1105" s="25" t="s">
        <v>82</v>
      </c>
      <c r="J1105" s="11">
        <v>5401</v>
      </c>
      <c r="K1105" s="16">
        <v>109</v>
      </c>
    </row>
    <row r="1106" spans="1:11" x14ac:dyDescent="0.25">
      <c r="A1106" s="19">
        <v>42805</v>
      </c>
      <c r="B1106" s="19" t="s">
        <v>3399</v>
      </c>
      <c r="C1106" s="15">
        <v>1000</v>
      </c>
      <c r="D1106" s="24" t="s">
        <v>4</v>
      </c>
      <c r="E1106" s="24" t="s">
        <v>5</v>
      </c>
      <c r="F1106" s="25" t="s">
        <v>2217</v>
      </c>
      <c r="G1106" s="25" t="s">
        <v>2988</v>
      </c>
      <c r="H1106" s="25" t="s">
        <v>3418</v>
      </c>
      <c r="I1106" s="25" t="s">
        <v>82</v>
      </c>
      <c r="J1106" s="11">
        <v>5402</v>
      </c>
      <c r="K1106" s="16">
        <v>109</v>
      </c>
    </row>
    <row r="1107" spans="1:11" x14ac:dyDescent="0.25">
      <c r="A1107" s="19">
        <v>42805</v>
      </c>
      <c r="B1107" s="19" t="s">
        <v>3399</v>
      </c>
      <c r="C1107" s="15">
        <v>250</v>
      </c>
      <c r="D1107" s="24" t="s">
        <v>4</v>
      </c>
      <c r="E1107" s="24" t="s">
        <v>6</v>
      </c>
      <c r="F1107" s="25" t="s">
        <v>6</v>
      </c>
      <c r="G1107" s="25" t="s">
        <v>2988</v>
      </c>
      <c r="H1107" s="25" t="s">
        <v>3418</v>
      </c>
      <c r="I1107" s="25" t="s">
        <v>82</v>
      </c>
      <c r="J1107" s="11">
        <v>5403</v>
      </c>
      <c r="K1107" s="16">
        <v>109</v>
      </c>
    </row>
    <row r="1108" spans="1:11" x14ac:dyDescent="0.25">
      <c r="A1108" s="19">
        <v>42805</v>
      </c>
      <c r="B1108" s="19" t="s">
        <v>3399</v>
      </c>
      <c r="C1108" s="15">
        <v>15000</v>
      </c>
      <c r="D1108" s="24" t="s">
        <v>4</v>
      </c>
      <c r="E1108" s="24" t="s">
        <v>6</v>
      </c>
      <c r="F1108" s="25" t="s">
        <v>6</v>
      </c>
      <c r="G1108" s="25" t="s">
        <v>2988</v>
      </c>
      <c r="H1108" s="25" t="s">
        <v>3418</v>
      </c>
      <c r="I1108" s="25" t="s">
        <v>82</v>
      </c>
      <c r="J1108" s="11">
        <v>5404</v>
      </c>
      <c r="K1108" s="16">
        <v>109</v>
      </c>
    </row>
    <row r="1109" spans="1:11" x14ac:dyDescent="0.25">
      <c r="A1109" s="19">
        <v>42805</v>
      </c>
      <c r="B1109" s="19" t="s">
        <v>3399</v>
      </c>
      <c r="C1109" s="15">
        <v>800</v>
      </c>
      <c r="D1109" s="24" t="s">
        <v>4</v>
      </c>
      <c r="E1109" s="24" t="s">
        <v>6</v>
      </c>
      <c r="F1109" s="25" t="s">
        <v>6</v>
      </c>
      <c r="G1109" s="25" t="s">
        <v>2988</v>
      </c>
      <c r="H1109" s="25" t="s">
        <v>3418</v>
      </c>
      <c r="I1109" s="25" t="s">
        <v>82</v>
      </c>
      <c r="J1109" s="11">
        <v>5405</v>
      </c>
      <c r="K1109" s="16">
        <v>109</v>
      </c>
    </row>
    <row r="1110" spans="1:11" x14ac:dyDescent="0.25">
      <c r="A1110" s="19">
        <v>42806</v>
      </c>
      <c r="B1110" s="19" t="s">
        <v>3399</v>
      </c>
      <c r="C1110" s="15">
        <v>100</v>
      </c>
      <c r="D1110" s="24" t="s">
        <v>4</v>
      </c>
      <c r="E1110" s="24" t="s">
        <v>6</v>
      </c>
      <c r="F1110" s="25" t="s">
        <v>6</v>
      </c>
      <c r="G1110" s="25" t="s">
        <v>2988</v>
      </c>
      <c r="H1110" s="25" t="s">
        <v>3418</v>
      </c>
      <c r="I1110" s="25" t="s">
        <v>82</v>
      </c>
      <c r="J1110" s="11">
        <v>4845</v>
      </c>
      <c r="K1110" s="16">
        <v>97</v>
      </c>
    </row>
    <row r="1111" spans="1:11" x14ac:dyDescent="0.25">
      <c r="A1111" s="19">
        <v>42806</v>
      </c>
      <c r="B1111" s="19" t="s">
        <v>3399</v>
      </c>
      <c r="C1111" s="15">
        <v>1300</v>
      </c>
      <c r="D1111" s="24" t="s">
        <v>4</v>
      </c>
      <c r="E1111" s="24" t="s">
        <v>6</v>
      </c>
      <c r="F1111" s="25" t="s">
        <v>6</v>
      </c>
      <c r="G1111" s="25" t="s">
        <v>2988</v>
      </c>
      <c r="H1111" s="25" t="s">
        <v>3418</v>
      </c>
      <c r="I1111" s="25" t="s">
        <v>82</v>
      </c>
      <c r="J1111" s="11">
        <v>4896</v>
      </c>
      <c r="K1111" s="16">
        <v>98</v>
      </c>
    </row>
    <row r="1112" spans="1:11" x14ac:dyDescent="0.25">
      <c r="A1112" s="19">
        <v>42806</v>
      </c>
      <c r="B1112" s="19" t="s">
        <v>3399</v>
      </c>
      <c r="C1112" s="15">
        <v>50</v>
      </c>
      <c r="D1112" s="24" t="s">
        <v>4</v>
      </c>
      <c r="E1112" s="24" t="s">
        <v>5</v>
      </c>
      <c r="F1112" s="25" t="s">
        <v>2217</v>
      </c>
      <c r="G1112" s="25" t="s">
        <v>2988</v>
      </c>
      <c r="H1112" s="25" t="s">
        <v>3418</v>
      </c>
      <c r="I1112" s="25" t="s">
        <v>82</v>
      </c>
      <c r="J1112" s="11">
        <v>4897</v>
      </c>
      <c r="K1112" s="16">
        <v>98</v>
      </c>
    </row>
    <row r="1113" spans="1:11" x14ac:dyDescent="0.25">
      <c r="A1113" s="19">
        <v>42806</v>
      </c>
      <c r="B1113" s="19" t="s">
        <v>3399</v>
      </c>
      <c r="C1113" s="15">
        <v>200</v>
      </c>
      <c r="D1113" s="24" t="s">
        <v>4</v>
      </c>
      <c r="E1113" s="24" t="s">
        <v>5</v>
      </c>
      <c r="F1113" s="25" t="s">
        <v>2217</v>
      </c>
      <c r="G1113" s="25" t="s">
        <v>2988</v>
      </c>
      <c r="H1113" s="25" t="s">
        <v>3418</v>
      </c>
      <c r="I1113" s="25" t="s">
        <v>82</v>
      </c>
      <c r="J1113" s="11">
        <v>4898</v>
      </c>
      <c r="K1113" s="16">
        <v>98</v>
      </c>
    </row>
    <row r="1114" spans="1:11" x14ac:dyDescent="0.25">
      <c r="A1114" s="19">
        <v>42806</v>
      </c>
      <c r="B1114" s="19" t="s">
        <v>3399</v>
      </c>
      <c r="C1114" s="15">
        <v>150</v>
      </c>
      <c r="D1114" s="24" t="s">
        <v>4</v>
      </c>
      <c r="E1114" s="24" t="s">
        <v>6</v>
      </c>
      <c r="F1114" s="25" t="s">
        <v>6</v>
      </c>
      <c r="G1114" s="25" t="s">
        <v>2988</v>
      </c>
      <c r="H1114" s="25" t="s">
        <v>3418</v>
      </c>
      <c r="I1114" s="25" t="s">
        <v>82</v>
      </c>
      <c r="J1114" s="11">
        <v>4945</v>
      </c>
      <c r="K1114" s="16">
        <v>99</v>
      </c>
    </row>
    <row r="1115" spans="1:11" x14ac:dyDescent="0.25">
      <c r="A1115" s="19">
        <v>42806</v>
      </c>
      <c r="B1115" s="19" t="s">
        <v>3399</v>
      </c>
      <c r="C1115" s="15">
        <v>200</v>
      </c>
      <c r="D1115" s="24" t="s">
        <v>4</v>
      </c>
      <c r="E1115" s="24" t="s">
        <v>6</v>
      </c>
      <c r="F1115" s="25" t="s">
        <v>6</v>
      </c>
      <c r="G1115" s="25" t="s">
        <v>2988</v>
      </c>
      <c r="H1115" s="25" t="s">
        <v>3418</v>
      </c>
      <c r="I1115" s="25" t="s">
        <v>82</v>
      </c>
      <c r="J1115" s="11">
        <v>4946</v>
      </c>
      <c r="K1115" s="16">
        <v>99</v>
      </c>
    </row>
    <row r="1116" spans="1:11" x14ac:dyDescent="0.25">
      <c r="A1116" s="19">
        <v>42806</v>
      </c>
      <c r="B1116" s="19" t="s">
        <v>3399</v>
      </c>
      <c r="C1116" s="15">
        <v>1200</v>
      </c>
      <c r="D1116" s="24" t="s">
        <v>4</v>
      </c>
      <c r="E1116" s="24" t="s">
        <v>6</v>
      </c>
      <c r="F1116" s="25" t="s">
        <v>6</v>
      </c>
      <c r="G1116" s="25" t="s">
        <v>2988</v>
      </c>
      <c r="H1116" s="25" t="s">
        <v>3418</v>
      </c>
      <c r="I1116" s="25" t="s">
        <v>82</v>
      </c>
      <c r="J1116" s="11">
        <v>4947</v>
      </c>
      <c r="K1116" s="16">
        <v>99</v>
      </c>
    </row>
    <row r="1117" spans="1:11" x14ac:dyDescent="0.25">
      <c r="A1117" s="19">
        <v>42806</v>
      </c>
      <c r="B1117" s="19" t="s">
        <v>3399</v>
      </c>
      <c r="C1117" s="15">
        <v>2000</v>
      </c>
      <c r="D1117" s="24" t="s">
        <v>4</v>
      </c>
      <c r="E1117" s="24" t="s">
        <v>5</v>
      </c>
      <c r="F1117" s="25" t="s">
        <v>2217</v>
      </c>
      <c r="G1117" s="25" t="s">
        <v>2988</v>
      </c>
      <c r="H1117" s="25" t="s">
        <v>3418</v>
      </c>
      <c r="I1117" s="25" t="s">
        <v>82</v>
      </c>
      <c r="J1117" s="11">
        <v>5313</v>
      </c>
      <c r="K1117" s="16">
        <v>107</v>
      </c>
    </row>
    <row r="1118" spans="1:11" x14ac:dyDescent="0.25">
      <c r="A1118" s="19">
        <v>42806</v>
      </c>
      <c r="B1118" s="19" t="s">
        <v>3399</v>
      </c>
      <c r="C1118" s="15">
        <v>6000</v>
      </c>
      <c r="D1118" s="24" t="s">
        <v>4</v>
      </c>
      <c r="E1118" s="24" t="s">
        <v>5</v>
      </c>
      <c r="F1118" s="25" t="s">
        <v>2217</v>
      </c>
      <c r="G1118" s="25" t="s">
        <v>2988</v>
      </c>
      <c r="H1118" s="25" t="s">
        <v>3418</v>
      </c>
      <c r="I1118" s="25" t="s">
        <v>82</v>
      </c>
      <c r="J1118" s="11">
        <v>5314</v>
      </c>
      <c r="K1118" s="16">
        <v>107</v>
      </c>
    </row>
    <row r="1119" spans="1:11" x14ac:dyDescent="0.25">
      <c r="A1119" s="19">
        <v>42806</v>
      </c>
      <c r="B1119" s="19" t="s">
        <v>3399</v>
      </c>
      <c r="C1119" s="15">
        <v>500</v>
      </c>
      <c r="D1119" s="24" t="s">
        <v>4</v>
      </c>
      <c r="E1119" s="24" t="s">
        <v>6</v>
      </c>
      <c r="F1119" s="25" t="s">
        <v>6</v>
      </c>
      <c r="G1119" s="25" t="s">
        <v>2988</v>
      </c>
      <c r="H1119" s="25" t="s">
        <v>3418</v>
      </c>
      <c r="I1119" s="25" t="s">
        <v>82</v>
      </c>
      <c r="J1119" s="11">
        <v>5315</v>
      </c>
      <c r="K1119" s="16">
        <v>107</v>
      </c>
    </row>
    <row r="1120" spans="1:11" x14ac:dyDescent="0.25">
      <c r="A1120" s="19">
        <v>42806</v>
      </c>
      <c r="B1120" s="19" t="s">
        <v>3399</v>
      </c>
      <c r="C1120" s="15">
        <v>600</v>
      </c>
      <c r="D1120" s="24" t="s">
        <v>4</v>
      </c>
      <c r="E1120" s="24" t="s">
        <v>6</v>
      </c>
      <c r="F1120" s="25" t="s">
        <v>6</v>
      </c>
      <c r="G1120" s="25" t="s">
        <v>2988</v>
      </c>
      <c r="H1120" s="25" t="s">
        <v>3418</v>
      </c>
      <c r="I1120" s="25" t="s">
        <v>82</v>
      </c>
      <c r="J1120" s="11">
        <v>5354</v>
      </c>
      <c r="K1120" s="16">
        <v>108</v>
      </c>
    </row>
    <row r="1121" spans="1:11" x14ac:dyDescent="0.25">
      <c r="A1121" s="19">
        <v>42806</v>
      </c>
      <c r="B1121" s="19" t="s">
        <v>3399</v>
      </c>
      <c r="C1121" s="15">
        <v>5000</v>
      </c>
      <c r="D1121" s="24" t="s">
        <v>4</v>
      </c>
      <c r="E1121" s="24" t="s">
        <v>6</v>
      </c>
      <c r="F1121" s="25" t="s">
        <v>6</v>
      </c>
      <c r="G1121" s="25" t="s">
        <v>2988</v>
      </c>
      <c r="H1121" s="25" t="s">
        <v>3418</v>
      </c>
      <c r="I1121" s="25" t="s">
        <v>82</v>
      </c>
      <c r="J1121" s="11">
        <v>5355</v>
      </c>
      <c r="K1121" s="16">
        <v>108</v>
      </c>
    </row>
    <row r="1122" spans="1:11" x14ac:dyDescent="0.25">
      <c r="A1122" s="19">
        <v>42806</v>
      </c>
      <c r="B1122" s="19" t="s">
        <v>3399</v>
      </c>
      <c r="C1122" s="15">
        <v>500</v>
      </c>
      <c r="D1122" s="24" t="s">
        <v>4</v>
      </c>
      <c r="E1122" s="24" t="s">
        <v>6</v>
      </c>
      <c r="F1122" s="25" t="s">
        <v>6</v>
      </c>
      <c r="G1122" s="25" t="s">
        <v>2988</v>
      </c>
      <c r="H1122" s="25" t="s">
        <v>3418</v>
      </c>
      <c r="I1122" s="25" t="s">
        <v>82</v>
      </c>
      <c r="J1122" s="11">
        <v>5356</v>
      </c>
      <c r="K1122" s="16">
        <v>108</v>
      </c>
    </row>
    <row r="1123" spans="1:11" x14ac:dyDescent="0.25">
      <c r="A1123" s="19">
        <v>42806</v>
      </c>
      <c r="B1123" s="19" t="s">
        <v>3399</v>
      </c>
      <c r="C1123" s="15">
        <v>300</v>
      </c>
      <c r="D1123" s="24" t="s">
        <v>4</v>
      </c>
      <c r="E1123" s="24" t="s">
        <v>6</v>
      </c>
      <c r="F1123" s="25" t="s">
        <v>6</v>
      </c>
      <c r="G1123" s="25" t="s">
        <v>2988</v>
      </c>
      <c r="H1123" s="25" t="s">
        <v>3418</v>
      </c>
      <c r="I1123" s="25" t="s">
        <v>82</v>
      </c>
      <c r="J1123" s="11">
        <v>5357</v>
      </c>
      <c r="K1123" s="16">
        <v>108</v>
      </c>
    </row>
    <row r="1124" spans="1:11" x14ac:dyDescent="0.25">
      <c r="A1124" s="19">
        <v>42806</v>
      </c>
      <c r="B1124" s="19" t="s">
        <v>3399</v>
      </c>
      <c r="C1124" s="15">
        <v>100</v>
      </c>
      <c r="D1124" s="24" t="s">
        <v>4</v>
      </c>
      <c r="E1124" s="24" t="s">
        <v>6</v>
      </c>
      <c r="F1124" s="25" t="s">
        <v>6</v>
      </c>
      <c r="G1124" s="25" t="s">
        <v>2988</v>
      </c>
      <c r="H1124" s="25" t="s">
        <v>3418</v>
      </c>
      <c r="I1124" s="25" t="s">
        <v>82</v>
      </c>
      <c r="J1124" s="11">
        <v>5406</v>
      </c>
      <c r="K1124" s="16">
        <v>109</v>
      </c>
    </row>
    <row r="1125" spans="1:11" x14ac:dyDescent="0.25">
      <c r="A1125" s="19">
        <v>42806</v>
      </c>
      <c r="B1125" s="19" t="s">
        <v>3399</v>
      </c>
      <c r="C1125" s="15">
        <v>150</v>
      </c>
      <c r="D1125" s="24" t="s">
        <v>4</v>
      </c>
      <c r="E1125" s="24" t="s">
        <v>6</v>
      </c>
      <c r="F1125" s="25" t="s">
        <v>6</v>
      </c>
      <c r="G1125" s="25" t="s">
        <v>2988</v>
      </c>
      <c r="H1125" s="25" t="s">
        <v>3418</v>
      </c>
      <c r="I1125" s="25" t="s">
        <v>82</v>
      </c>
      <c r="J1125" s="11">
        <v>5407</v>
      </c>
      <c r="K1125" s="16">
        <v>109</v>
      </c>
    </row>
    <row r="1126" spans="1:11" x14ac:dyDescent="0.25">
      <c r="A1126" s="19">
        <v>42806</v>
      </c>
      <c r="B1126" s="19" t="s">
        <v>3399</v>
      </c>
      <c r="C1126" s="15">
        <v>10</v>
      </c>
      <c r="D1126" s="24" t="s">
        <v>7</v>
      </c>
      <c r="E1126" s="24" t="s">
        <v>8</v>
      </c>
      <c r="F1126" s="25"/>
      <c r="G1126" s="25" t="s">
        <v>3314</v>
      </c>
      <c r="H1126" s="25" t="s">
        <v>3314</v>
      </c>
      <c r="I1126" s="25"/>
      <c r="J1126" s="10" t="s">
        <v>2984</v>
      </c>
      <c r="K1126" s="16"/>
    </row>
    <row r="1127" spans="1:11" x14ac:dyDescent="0.25">
      <c r="A1127" s="19">
        <v>42806</v>
      </c>
      <c r="B1127" s="19" t="s">
        <v>3399</v>
      </c>
      <c r="C1127" s="15">
        <v>217</v>
      </c>
      <c r="D1127" s="24" t="s">
        <v>7</v>
      </c>
      <c r="E1127" s="24" t="s">
        <v>8</v>
      </c>
      <c r="F1127" s="25"/>
      <c r="G1127" s="25" t="s">
        <v>3314</v>
      </c>
      <c r="H1127" s="25" t="s">
        <v>3314</v>
      </c>
      <c r="I1127" s="25"/>
      <c r="J1127" s="10" t="s">
        <v>2984</v>
      </c>
      <c r="K1127" s="16"/>
    </row>
    <row r="1128" spans="1:11" x14ac:dyDescent="0.25">
      <c r="A1128" s="19">
        <v>42806</v>
      </c>
      <c r="B1128" s="19" t="s">
        <v>3399</v>
      </c>
      <c r="C1128" s="15">
        <v>200</v>
      </c>
      <c r="D1128" s="24" t="s">
        <v>7</v>
      </c>
      <c r="E1128" s="24" t="s">
        <v>8</v>
      </c>
      <c r="F1128" s="25"/>
      <c r="G1128" s="25" t="s">
        <v>3314</v>
      </c>
      <c r="H1128" s="25" t="s">
        <v>3314</v>
      </c>
      <c r="I1128" s="25"/>
      <c r="J1128" s="10" t="s">
        <v>2984</v>
      </c>
      <c r="K1128" s="16"/>
    </row>
    <row r="1129" spans="1:11" x14ac:dyDescent="0.25">
      <c r="A1129" s="18">
        <v>42807</v>
      </c>
      <c r="B1129" s="18" t="s">
        <v>3399</v>
      </c>
      <c r="C1129" s="15">
        <v>3500</v>
      </c>
      <c r="D1129" s="24" t="s">
        <v>4</v>
      </c>
      <c r="E1129" s="24" t="s">
        <v>6</v>
      </c>
      <c r="F1129" s="25" t="s">
        <v>6</v>
      </c>
      <c r="G1129" s="25" t="s">
        <v>2988</v>
      </c>
      <c r="H1129" s="25" t="s">
        <v>3418</v>
      </c>
      <c r="I1129" s="25" t="s">
        <v>82</v>
      </c>
      <c r="J1129" s="11">
        <v>4341</v>
      </c>
      <c r="K1129" s="16">
        <v>87</v>
      </c>
    </row>
    <row r="1130" spans="1:11" x14ac:dyDescent="0.25">
      <c r="A1130" s="18">
        <v>42807</v>
      </c>
      <c r="B1130" s="18" t="s">
        <v>3399</v>
      </c>
      <c r="C1130" s="15">
        <v>1000</v>
      </c>
      <c r="D1130" s="24" t="s">
        <v>4</v>
      </c>
      <c r="E1130" s="24" t="s">
        <v>5</v>
      </c>
      <c r="F1130" s="25" t="s">
        <v>2217</v>
      </c>
      <c r="G1130" s="25" t="s">
        <v>2988</v>
      </c>
      <c r="H1130" s="25" t="s">
        <v>3418</v>
      </c>
      <c r="I1130" s="25" t="s">
        <v>82</v>
      </c>
      <c r="J1130" s="11">
        <v>4484</v>
      </c>
      <c r="K1130" s="16">
        <v>90</v>
      </c>
    </row>
    <row r="1131" spans="1:11" x14ac:dyDescent="0.25">
      <c r="A1131" s="18">
        <v>42807</v>
      </c>
      <c r="B1131" s="18" t="s">
        <v>3399</v>
      </c>
      <c r="C1131" s="15">
        <v>1000</v>
      </c>
      <c r="D1131" s="24" t="s">
        <v>4</v>
      </c>
      <c r="E1131" s="24" t="s">
        <v>5</v>
      </c>
      <c r="F1131" s="25" t="s">
        <v>2217</v>
      </c>
      <c r="G1131" s="25" t="s">
        <v>2988</v>
      </c>
      <c r="H1131" s="25" t="s">
        <v>3418</v>
      </c>
      <c r="I1131" s="25" t="s">
        <v>82</v>
      </c>
      <c r="J1131" s="11">
        <v>4485</v>
      </c>
      <c r="K1131" s="16">
        <v>90</v>
      </c>
    </row>
    <row r="1132" spans="1:11" x14ac:dyDescent="0.25">
      <c r="A1132" s="18">
        <v>42807</v>
      </c>
      <c r="B1132" s="18" t="s">
        <v>3399</v>
      </c>
      <c r="C1132" s="15">
        <v>2500</v>
      </c>
      <c r="D1132" s="24" t="s">
        <v>4</v>
      </c>
      <c r="E1132" s="24" t="s">
        <v>5</v>
      </c>
      <c r="F1132" s="25" t="s">
        <v>2217</v>
      </c>
      <c r="G1132" s="25" t="s">
        <v>2988</v>
      </c>
      <c r="H1132" s="25" t="s">
        <v>3418</v>
      </c>
      <c r="I1132" s="25" t="s">
        <v>82</v>
      </c>
      <c r="J1132" s="11">
        <v>4486</v>
      </c>
      <c r="K1132" s="16">
        <v>90</v>
      </c>
    </row>
    <row r="1133" spans="1:11" x14ac:dyDescent="0.25">
      <c r="A1133" s="18">
        <v>42807</v>
      </c>
      <c r="B1133" s="18" t="s">
        <v>3399</v>
      </c>
      <c r="C1133" s="15">
        <v>10568.2</v>
      </c>
      <c r="D1133" s="24" t="s">
        <v>4</v>
      </c>
      <c r="E1133" s="24" t="s">
        <v>5</v>
      </c>
      <c r="F1133" s="25" t="s">
        <v>2217</v>
      </c>
      <c r="G1133" s="25" t="s">
        <v>2988</v>
      </c>
      <c r="H1133" s="25" t="s">
        <v>3418</v>
      </c>
      <c r="I1133" s="25" t="s">
        <v>82</v>
      </c>
      <c r="J1133" s="11">
        <v>4487</v>
      </c>
      <c r="K1133" s="16">
        <v>90</v>
      </c>
    </row>
    <row r="1134" spans="1:11" x14ac:dyDescent="0.25">
      <c r="A1134" s="18">
        <v>42807</v>
      </c>
      <c r="B1134" s="18" t="s">
        <v>3399</v>
      </c>
      <c r="C1134" s="15">
        <v>250</v>
      </c>
      <c r="D1134" s="24" t="s">
        <v>4</v>
      </c>
      <c r="E1134" s="24" t="s">
        <v>6</v>
      </c>
      <c r="F1134" s="25" t="s">
        <v>6</v>
      </c>
      <c r="G1134" s="25" t="s">
        <v>2988</v>
      </c>
      <c r="H1134" s="25" t="s">
        <v>3418</v>
      </c>
      <c r="I1134" s="25" t="s">
        <v>82</v>
      </c>
      <c r="J1134" s="11">
        <v>4488</v>
      </c>
      <c r="K1134" s="16">
        <v>90</v>
      </c>
    </row>
    <row r="1135" spans="1:11" x14ac:dyDescent="0.25">
      <c r="A1135" s="18">
        <v>42807</v>
      </c>
      <c r="B1135" s="18" t="s">
        <v>3399</v>
      </c>
      <c r="C1135" s="15">
        <v>31.9</v>
      </c>
      <c r="D1135" s="24" t="s">
        <v>4</v>
      </c>
      <c r="E1135" s="24" t="s">
        <v>5</v>
      </c>
      <c r="F1135" s="25" t="s">
        <v>2217</v>
      </c>
      <c r="G1135" s="25" t="s">
        <v>2988</v>
      </c>
      <c r="H1135" s="25" t="s">
        <v>3418</v>
      </c>
      <c r="I1135" s="25" t="s">
        <v>82</v>
      </c>
      <c r="J1135" s="11">
        <v>4489</v>
      </c>
      <c r="K1135" s="16">
        <v>90</v>
      </c>
    </row>
    <row r="1136" spans="1:11" x14ac:dyDescent="0.25">
      <c r="A1136" s="19">
        <v>42807</v>
      </c>
      <c r="B1136" s="19" t="s">
        <v>3399</v>
      </c>
      <c r="C1136" s="15">
        <v>150</v>
      </c>
      <c r="D1136" s="24" t="s">
        <v>4</v>
      </c>
      <c r="E1136" s="24" t="s">
        <v>6</v>
      </c>
      <c r="F1136" s="25" t="s">
        <v>6</v>
      </c>
      <c r="G1136" s="25" t="s">
        <v>2988</v>
      </c>
      <c r="H1136" s="25" t="s">
        <v>3418</v>
      </c>
      <c r="I1136" s="25" t="s">
        <v>82</v>
      </c>
      <c r="J1136" s="11">
        <v>4846</v>
      </c>
      <c r="K1136" s="16">
        <v>97</v>
      </c>
    </row>
    <row r="1137" spans="1:11" x14ac:dyDescent="0.25">
      <c r="A1137" s="19">
        <v>42807</v>
      </c>
      <c r="B1137" s="19" t="s">
        <v>3399</v>
      </c>
      <c r="C1137" s="15">
        <v>5000</v>
      </c>
      <c r="D1137" s="24" t="s">
        <v>4</v>
      </c>
      <c r="E1137" s="24" t="s">
        <v>6</v>
      </c>
      <c r="F1137" s="25" t="s">
        <v>6</v>
      </c>
      <c r="G1137" s="25" t="s">
        <v>2988</v>
      </c>
      <c r="H1137" s="25" t="s">
        <v>3418</v>
      </c>
      <c r="I1137" s="25" t="s">
        <v>82</v>
      </c>
      <c r="J1137" s="11">
        <v>4847</v>
      </c>
      <c r="K1137" s="16">
        <v>97</v>
      </c>
    </row>
    <row r="1138" spans="1:11" x14ac:dyDescent="0.25">
      <c r="A1138" s="19">
        <v>42807</v>
      </c>
      <c r="B1138" s="19" t="s">
        <v>3399</v>
      </c>
      <c r="C1138" s="15">
        <v>2000</v>
      </c>
      <c r="D1138" s="24" t="s">
        <v>4</v>
      </c>
      <c r="E1138" s="24" t="s">
        <v>6</v>
      </c>
      <c r="F1138" s="25" t="s">
        <v>6</v>
      </c>
      <c r="G1138" s="25" t="s">
        <v>2988</v>
      </c>
      <c r="H1138" s="25" t="s">
        <v>3418</v>
      </c>
      <c r="I1138" s="25" t="s">
        <v>82</v>
      </c>
      <c r="J1138" s="11">
        <v>4899</v>
      </c>
      <c r="K1138" s="16">
        <v>98</v>
      </c>
    </row>
    <row r="1139" spans="1:11" x14ac:dyDescent="0.25">
      <c r="A1139" s="19">
        <v>42807</v>
      </c>
      <c r="B1139" s="19" t="s">
        <v>3399</v>
      </c>
      <c r="C1139" s="15">
        <v>1000</v>
      </c>
      <c r="D1139" s="24" t="s">
        <v>4</v>
      </c>
      <c r="E1139" s="24" t="s">
        <v>5</v>
      </c>
      <c r="F1139" s="25" t="s">
        <v>2217</v>
      </c>
      <c r="G1139" s="25" t="s">
        <v>2988</v>
      </c>
      <c r="H1139" s="25" t="s">
        <v>3418</v>
      </c>
      <c r="I1139" s="25" t="s">
        <v>82</v>
      </c>
      <c r="J1139" s="11">
        <v>4900</v>
      </c>
      <c r="K1139" s="16">
        <v>98</v>
      </c>
    </row>
    <row r="1140" spans="1:11" x14ac:dyDescent="0.25">
      <c r="A1140" s="19">
        <v>42807</v>
      </c>
      <c r="B1140" s="19" t="s">
        <v>3399</v>
      </c>
      <c r="C1140" s="15">
        <v>600</v>
      </c>
      <c r="D1140" s="24" t="s">
        <v>4</v>
      </c>
      <c r="E1140" s="24" t="s">
        <v>5</v>
      </c>
      <c r="F1140" s="25" t="s">
        <v>2217</v>
      </c>
      <c r="G1140" s="25" t="s">
        <v>2988</v>
      </c>
      <c r="H1140" s="25" t="s">
        <v>3418</v>
      </c>
      <c r="I1140" s="25" t="s">
        <v>82</v>
      </c>
      <c r="J1140" s="11">
        <v>4990</v>
      </c>
      <c r="K1140" s="16">
        <v>100</v>
      </c>
    </row>
    <row r="1141" spans="1:11" x14ac:dyDescent="0.25">
      <c r="A1141" s="19">
        <v>42807</v>
      </c>
      <c r="B1141" s="19" t="s">
        <v>3399</v>
      </c>
      <c r="C1141" s="15">
        <v>20000</v>
      </c>
      <c r="D1141" s="24" t="s">
        <v>4</v>
      </c>
      <c r="E1141" s="24" t="s">
        <v>6</v>
      </c>
      <c r="F1141" s="25" t="s">
        <v>6</v>
      </c>
      <c r="G1141" s="25" t="s">
        <v>2988</v>
      </c>
      <c r="H1141" s="25" t="s">
        <v>3418</v>
      </c>
      <c r="I1141" s="25" t="s">
        <v>82</v>
      </c>
      <c r="J1141" s="11">
        <v>5001</v>
      </c>
      <c r="K1141" s="16">
        <v>101</v>
      </c>
    </row>
    <row r="1142" spans="1:11" x14ac:dyDescent="0.25">
      <c r="A1142" s="19">
        <v>42807</v>
      </c>
      <c r="B1142" s="19" t="s">
        <v>3399</v>
      </c>
      <c r="C1142" s="15">
        <v>500</v>
      </c>
      <c r="D1142" s="24" t="s">
        <v>4</v>
      </c>
      <c r="E1142" s="24" t="s">
        <v>6</v>
      </c>
      <c r="F1142" s="25" t="s">
        <v>6</v>
      </c>
      <c r="G1142" s="25" t="s">
        <v>2988</v>
      </c>
      <c r="H1142" s="25" t="s">
        <v>3418</v>
      </c>
      <c r="I1142" s="25" t="s">
        <v>82</v>
      </c>
      <c r="J1142" s="11">
        <v>5002</v>
      </c>
      <c r="K1142" s="16">
        <v>101</v>
      </c>
    </row>
    <row r="1143" spans="1:11" x14ac:dyDescent="0.25">
      <c r="A1143" s="19">
        <v>42807</v>
      </c>
      <c r="B1143" s="19" t="s">
        <v>3399</v>
      </c>
      <c r="C1143" s="15">
        <v>34667</v>
      </c>
      <c r="D1143" s="24" t="s">
        <v>4</v>
      </c>
      <c r="E1143" s="24" t="s">
        <v>6</v>
      </c>
      <c r="F1143" s="25" t="s">
        <v>6</v>
      </c>
      <c r="G1143" s="25" t="s">
        <v>2988</v>
      </c>
      <c r="H1143" s="25" t="s">
        <v>3418</v>
      </c>
      <c r="I1143" s="25" t="s">
        <v>82</v>
      </c>
      <c r="J1143" s="11">
        <v>5003</v>
      </c>
      <c r="K1143" s="16">
        <v>101</v>
      </c>
    </row>
    <row r="1144" spans="1:11" x14ac:dyDescent="0.25">
      <c r="A1144" s="19">
        <v>42807</v>
      </c>
      <c r="B1144" s="19" t="s">
        <v>3399</v>
      </c>
      <c r="C1144" s="15">
        <v>150</v>
      </c>
      <c r="D1144" s="24" t="s">
        <v>4</v>
      </c>
      <c r="E1144" s="24" t="s">
        <v>6</v>
      </c>
      <c r="F1144" s="25" t="s">
        <v>6</v>
      </c>
      <c r="G1144" s="25" t="s">
        <v>2988</v>
      </c>
      <c r="H1144" s="25" t="s">
        <v>3418</v>
      </c>
      <c r="I1144" s="25" t="s">
        <v>82</v>
      </c>
      <c r="J1144" s="11">
        <v>5004</v>
      </c>
      <c r="K1144" s="16">
        <v>101</v>
      </c>
    </row>
    <row r="1145" spans="1:11" x14ac:dyDescent="0.25">
      <c r="A1145" s="19">
        <v>42807</v>
      </c>
      <c r="B1145" s="19" t="s">
        <v>3399</v>
      </c>
      <c r="C1145" s="15">
        <v>150</v>
      </c>
      <c r="D1145" s="24" t="s">
        <v>4</v>
      </c>
      <c r="E1145" s="24" t="s">
        <v>5</v>
      </c>
      <c r="F1145" s="25" t="s">
        <v>2217</v>
      </c>
      <c r="G1145" s="25" t="s">
        <v>2988</v>
      </c>
      <c r="H1145" s="25" t="s">
        <v>3418</v>
      </c>
      <c r="I1145" s="25" t="s">
        <v>82</v>
      </c>
      <c r="J1145" s="11">
        <v>5005</v>
      </c>
      <c r="K1145" s="16">
        <v>101</v>
      </c>
    </row>
    <row r="1146" spans="1:11" x14ac:dyDescent="0.25">
      <c r="A1146" s="19">
        <v>42807</v>
      </c>
      <c r="B1146" s="19" t="s">
        <v>3399</v>
      </c>
      <c r="C1146" s="15">
        <v>100</v>
      </c>
      <c r="D1146" s="24" t="s">
        <v>4</v>
      </c>
      <c r="E1146" s="24" t="s">
        <v>5</v>
      </c>
      <c r="F1146" s="25" t="s">
        <v>2217</v>
      </c>
      <c r="G1146" s="25" t="s">
        <v>2988</v>
      </c>
      <c r="H1146" s="25" t="s">
        <v>3418</v>
      </c>
      <c r="I1146" s="25" t="s">
        <v>82</v>
      </c>
      <c r="J1146" s="11">
        <v>5316</v>
      </c>
      <c r="K1146" s="16">
        <v>107</v>
      </c>
    </row>
    <row r="1147" spans="1:11" x14ac:dyDescent="0.25">
      <c r="A1147" s="19">
        <v>42807</v>
      </c>
      <c r="B1147" s="19" t="s">
        <v>3399</v>
      </c>
      <c r="C1147" s="15">
        <v>1000</v>
      </c>
      <c r="D1147" s="24" t="s">
        <v>4</v>
      </c>
      <c r="E1147" s="24" t="s">
        <v>6</v>
      </c>
      <c r="F1147" s="25" t="s">
        <v>6</v>
      </c>
      <c r="G1147" s="25" t="s">
        <v>2988</v>
      </c>
      <c r="H1147" s="25" t="s">
        <v>3418</v>
      </c>
      <c r="I1147" s="25" t="s">
        <v>82</v>
      </c>
      <c r="J1147" s="11">
        <v>5317</v>
      </c>
      <c r="K1147" s="16">
        <v>107</v>
      </c>
    </row>
    <row r="1148" spans="1:11" x14ac:dyDescent="0.25">
      <c r="A1148" s="19">
        <v>42807</v>
      </c>
      <c r="B1148" s="19" t="s">
        <v>3399</v>
      </c>
      <c r="C1148" s="15">
        <v>1500</v>
      </c>
      <c r="D1148" s="24" t="s">
        <v>4</v>
      </c>
      <c r="E1148" s="24" t="s">
        <v>6</v>
      </c>
      <c r="F1148" s="25" t="s">
        <v>6</v>
      </c>
      <c r="G1148" s="25" t="s">
        <v>2988</v>
      </c>
      <c r="H1148" s="25" t="s">
        <v>3418</v>
      </c>
      <c r="I1148" s="25" t="s">
        <v>82</v>
      </c>
      <c r="J1148" s="11">
        <v>5318</v>
      </c>
      <c r="K1148" s="16">
        <v>107</v>
      </c>
    </row>
    <row r="1149" spans="1:11" x14ac:dyDescent="0.25">
      <c r="A1149" s="19">
        <v>42807</v>
      </c>
      <c r="B1149" s="19" t="s">
        <v>3399</v>
      </c>
      <c r="C1149" s="15">
        <v>1000</v>
      </c>
      <c r="D1149" s="24" t="s">
        <v>4</v>
      </c>
      <c r="E1149" s="24" t="s">
        <v>6</v>
      </c>
      <c r="F1149" s="25" t="s">
        <v>6</v>
      </c>
      <c r="G1149" s="25" t="s">
        <v>2988</v>
      </c>
      <c r="H1149" s="25" t="s">
        <v>3418</v>
      </c>
      <c r="I1149" s="25" t="s">
        <v>82</v>
      </c>
      <c r="J1149" s="11">
        <v>5358</v>
      </c>
      <c r="K1149" s="16">
        <v>108</v>
      </c>
    </row>
    <row r="1150" spans="1:11" x14ac:dyDescent="0.25">
      <c r="A1150" s="19">
        <v>42807</v>
      </c>
      <c r="B1150" s="19" t="s">
        <v>3399</v>
      </c>
      <c r="C1150" s="15">
        <v>200</v>
      </c>
      <c r="D1150" s="24" t="s">
        <v>4</v>
      </c>
      <c r="E1150" s="24" t="s">
        <v>6</v>
      </c>
      <c r="F1150" s="25" t="s">
        <v>6</v>
      </c>
      <c r="G1150" s="25" t="s">
        <v>2988</v>
      </c>
      <c r="H1150" s="25" t="s">
        <v>3418</v>
      </c>
      <c r="I1150" s="25" t="s">
        <v>82</v>
      </c>
      <c r="J1150" s="11">
        <v>5359</v>
      </c>
      <c r="K1150" s="16">
        <v>108</v>
      </c>
    </row>
    <row r="1151" spans="1:11" x14ac:dyDescent="0.25">
      <c r="A1151" s="19">
        <v>42807</v>
      </c>
      <c r="B1151" s="19" t="s">
        <v>3399</v>
      </c>
      <c r="C1151" s="15">
        <v>50</v>
      </c>
      <c r="D1151" s="24" t="s">
        <v>4</v>
      </c>
      <c r="E1151" s="24" t="s">
        <v>5</v>
      </c>
      <c r="F1151" s="25" t="s">
        <v>2217</v>
      </c>
      <c r="G1151" s="25" t="s">
        <v>2988</v>
      </c>
      <c r="H1151" s="25" t="s">
        <v>3418</v>
      </c>
      <c r="I1151" s="25" t="s">
        <v>82</v>
      </c>
      <c r="J1151" s="11">
        <v>5360</v>
      </c>
      <c r="K1151" s="16">
        <v>108</v>
      </c>
    </row>
    <row r="1152" spans="1:11" x14ac:dyDescent="0.25">
      <c r="A1152" s="19">
        <v>42807</v>
      </c>
      <c r="B1152" s="19" t="s">
        <v>3399</v>
      </c>
      <c r="C1152" s="15">
        <v>1000</v>
      </c>
      <c r="D1152" s="24" t="s">
        <v>4</v>
      </c>
      <c r="E1152" s="24" t="s">
        <v>6</v>
      </c>
      <c r="F1152" s="25" t="s">
        <v>6</v>
      </c>
      <c r="G1152" s="25" t="s">
        <v>2988</v>
      </c>
      <c r="H1152" s="25" t="s">
        <v>3418</v>
      </c>
      <c r="I1152" s="25" t="s">
        <v>82</v>
      </c>
      <c r="J1152" s="11">
        <v>5361</v>
      </c>
      <c r="K1152" s="16">
        <v>108</v>
      </c>
    </row>
    <row r="1153" spans="1:11" x14ac:dyDescent="0.25">
      <c r="A1153" s="19">
        <v>42807</v>
      </c>
      <c r="B1153" s="19" t="s">
        <v>3399</v>
      </c>
      <c r="C1153" s="15">
        <v>3000</v>
      </c>
      <c r="D1153" s="24" t="s">
        <v>4</v>
      </c>
      <c r="E1153" s="24" t="s">
        <v>6</v>
      </c>
      <c r="F1153" s="25" t="s">
        <v>6</v>
      </c>
      <c r="G1153" s="25" t="s">
        <v>2988</v>
      </c>
      <c r="H1153" s="25" t="s">
        <v>3418</v>
      </c>
      <c r="I1153" s="25" t="s">
        <v>82</v>
      </c>
      <c r="J1153" s="11">
        <v>5362</v>
      </c>
      <c r="K1153" s="16">
        <v>108</v>
      </c>
    </row>
    <row r="1154" spans="1:11" x14ac:dyDescent="0.25">
      <c r="A1154" s="19">
        <v>42807</v>
      </c>
      <c r="B1154" s="19" t="s">
        <v>3399</v>
      </c>
      <c r="C1154" s="15">
        <v>600</v>
      </c>
      <c r="D1154" s="24" t="s">
        <v>4</v>
      </c>
      <c r="E1154" s="24" t="s">
        <v>6</v>
      </c>
      <c r="F1154" s="25" t="s">
        <v>6</v>
      </c>
      <c r="G1154" s="25" t="s">
        <v>2988</v>
      </c>
      <c r="H1154" s="25" t="s">
        <v>3418</v>
      </c>
      <c r="I1154" s="25" t="s">
        <v>82</v>
      </c>
      <c r="J1154" s="11">
        <v>5371</v>
      </c>
      <c r="K1154" s="16">
        <v>108</v>
      </c>
    </row>
    <row r="1155" spans="1:11" x14ac:dyDescent="0.25">
      <c r="A1155" s="19">
        <v>42807</v>
      </c>
      <c r="B1155" s="19" t="s">
        <v>3399</v>
      </c>
      <c r="C1155" s="15">
        <v>91</v>
      </c>
      <c r="D1155" s="24" t="s">
        <v>4</v>
      </c>
      <c r="E1155" s="24" t="s">
        <v>6</v>
      </c>
      <c r="F1155" s="25" t="s">
        <v>6</v>
      </c>
      <c r="G1155" s="25" t="s">
        <v>2988</v>
      </c>
      <c r="H1155" s="25" t="s">
        <v>3418</v>
      </c>
      <c r="I1155" s="25" t="s">
        <v>82</v>
      </c>
      <c r="J1155" s="11">
        <v>5408</v>
      </c>
      <c r="K1155" s="16">
        <v>109</v>
      </c>
    </row>
    <row r="1156" spans="1:11" x14ac:dyDescent="0.25">
      <c r="A1156" s="19">
        <v>42807</v>
      </c>
      <c r="B1156" s="19" t="s">
        <v>3399</v>
      </c>
      <c r="C1156" s="15">
        <v>100</v>
      </c>
      <c r="D1156" s="24" t="s">
        <v>4</v>
      </c>
      <c r="E1156" s="24" t="s">
        <v>6</v>
      </c>
      <c r="F1156" s="25" t="s">
        <v>6</v>
      </c>
      <c r="G1156" s="25" t="s">
        <v>2988</v>
      </c>
      <c r="H1156" s="25" t="s">
        <v>3418</v>
      </c>
      <c r="I1156" s="25" t="s">
        <v>82</v>
      </c>
      <c r="J1156" s="11">
        <v>5409</v>
      </c>
      <c r="K1156" s="16">
        <v>109</v>
      </c>
    </row>
    <row r="1157" spans="1:11" x14ac:dyDescent="0.25">
      <c r="A1157" s="19">
        <v>42807</v>
      </c>
      <c r="B1157" s="19" t="s">
        <v>3399</v>
      </c>
      <c r="C1157" s="15">
        <v>200</v>
      </c>
      <c r="D1157" s="24" t="s">
        <v>4</v>
      </c>
      <c r="E1157" s="24" t="s">
        <v>6</v>
      </c>
      <c r="F1157" s="25" t="s">
        <v>6</v>
      </c>
      <c r="G1157" s="25" t="s">
        <v>2988</v>
      </c>
      <c r="H1157" s="25" t="s">
        <v>3418</v>
      </c>
      <c r="I1157" s="25" t="s">
        <v>82</v>
      </c>
      <c r="J1157" s="11">
        <v>5410</v>
      </c>
      <c r="K1157" s="16">
        <v>109</v>
      </c>
    </row>
    <row r="1158" spans="1:11" x14ac:dyDescent="0.25">
      <c r="A1158" s="19">
        <v>42807</v>
      </c>
      <c r="B1158" s="19" t="s">
        <v>3399</v>
      </c>
      <c r="C1158" s="15">
        <v>200</v>
      </c>
      <c r="D1158" s="24" t="s">
        <v>4</v>
      </c>
      <c r="E1158" s="24" t="s">
        <v>6</v>
      </c>
      <c r="F1158" s="25" t="s">
        <v>6</v>
      </c>
      <c r="G1158" s="25" t="s">
        <v>2988</v>
      </c>
      <c r="H1158" s="25" t="s">
        <v>3418</v>
      </c>
      <c r="I1158" s="25" t="s">
        <v>82</v>
      </c>
      <c r="J1158" s="11">
        <v>5411</v>
      </c>
      <c r="K1158" s="16">
        <v>109</v>
      </c>
    </row>
    <row r="1159" spans="1:11" x14ac:dyDescent="0.25">
      <c r="A1159" s="19">
        <v>42807</v>
      </c>
      <c r="B1159" s="19" t="s">
        <v>3399</v>
      </c>
      <c r="C1159" s="15">
        <v>34667</v>
      </c>
      <c r="D1159" s="24" t="s">
        <v>4</v>
      </c>
      <c r="E1159" s="24" t="s">
        <v>6</v>
      </c>
      <c r="F1159" s="25" t="s">
        <v>6</v>
      </c>
      <c r="G1159" s="25" t="s">
        <v>2988</v>
      </c>
      <c r="H1159" s="25" t="s">
        <v>3418</v>
      </c>
      <c r="I1159" s="25" t="s">
        <v>82</v>
      </c>
      <c r="J1159" s="11">
        <v>5501</v>
      </c>
      <c r="K1159" s="16">
        <v>111</v>
      </c>
    </row>
    <row r="1160" spans="1:11" x14ac:dyDescent="0.25">
      <c r="A1160" s="19">
        <v>42807</v>
      </c>
      <c r="B1160" s="19" t="s">
        <v>3399</v>
      </c>
      <c r="C1160" s="15">
        <v>5000</v>
      </c>
      <c r="D1160" s="24" t="s">
        <v>4</v>
      </c>
      <c r="E1160" s="24" t="s">
        <v>5</v>
      </c>
      <c r="F1160" s="25" t="s">
        <v>2217</v>
      </c>
      <c r="G1160" s="25" t="s">
        <v>2988</v>
      </c>
      <c r="H1160" s="25" t="s">
        <v>3418</v>
      </c>
      <c r="I1160" s="25" t="s">
        <v>82</v>
      </c>
      <c r="J1160" s="11">
        <v>5502</v>
      </c>
      <c r="K1160" s="16">
        <v>111</v>
      </c>
    </row>
    <row r="1161" spans="1:11" x14ac:dyDescent="0.25">
      <c r="A1161" s="19">
        <v>42807</v>
      </c>
      <c r="B1161" s="19" t="s">
        <v>3399</v>
      </c>
      <c r="C1161" s="15">
        <v>300</v>
      </c>
      <c r="D1161" s="24" t="s">
        <v>4</v>
      </c>
      <c r="E1161" s="24" t="s">
        <v>5</v>
      </c>
      <c r="F1161" s="25" t="s">
        <v>2217</v>
      </c>
      <c r="G1161" s="25" t="s">
        <v>2988</v>
      </c>
      <c r="H1161" s="25" t="s">
        <v>3418</v>
      </c>
      <c r="I1161" s="25" t="s">
        <v>82</v>
      </c>
      <c r="J1161" s="11">
        <v>5503</v>
      </c>
      <c r="K1161" s="16">
        <v>111</v>
      </c>
    </row>
    <row r="1162" spans="1:11" x14ac:dyDescent="0.25">
      <c r="A1162" s="19">
        <v>42807</v>
      </c>
      <c r="B1162" s="19" t="s">
        <v>3399</v>
      </c>
      <c r="C1162" s="15">
        <v>5000</v>
      </c>
      <c r="D1162" s="24" t="s">
        <v>4</v>
      </c>
      <c r="E1162" s="24" t="s">
        <v>6</v>
      </c>
      <c r="F1162" s="25" t="s">
        <v>6</v>
      </c>
      <c r="G1162" s="25" t="s">
        <v>2988</v>
      </c>
      <c r="H1162" s="25" t="s">
        <v>3418</v>
      </c>
      <c r="I1162" s="25" t="s">
        <v>82</v>
      </c>
      <c r="J1162" s="11">
        <v>5504</v>
      </c>
      <c r="K1162" s="16">
        <v>111</v>
      </c>
    </row>
    <row r="1163" spans="1:11" x14ac:dyDescent="0.25">
      <c r="A1163" s="19">
        <v>42807</v>
      </c>
      <c r="B1163" s="19" t="s">
        <v>3399</v>
      </c>
      <c r="C1163" s="15">
        <v>300</v>
      </c>
      <c r="D1163" s="24" t="s">
        <v>4</v>
      </c>
      <c r="E1163" s="24" t="s">
        <v>5</v>
      </c>
      <c r="F1163" s="25" t="s">
        <v>2217</v>
      </c>
      <c r="G1163" s="25" t="s">
        <v>2988</v>
      </c>
      <c r="H1163" s="25" t="s">
        <v>3418</v>
      </c>
      <c r="I1163" s="25" t="s">
        <v>82</v>
      </c>
      <c r="J1163" s="11">
        <v>5505</v>
      </c>
      <c r="K1163" s="16">
        <v>111</v>
      </c>
    </row>
    <row r="1164" spans="1:11" x14ac:dyDescent="0.25">
      <c r="A1164" s="19">
        <v>42807</v>
      </c>
      <c r="B1164" s="19" t="s">
        <v>3399</v>
      </c>
      <c r="C1164" s="15">
        <v>23000</v>
      </c>
      <c r="D1164" s="24" t="s">
        <v>7</v>
      </c>
      <c r="E1164" s="24" t="s">
        <v>8</v>
      </c>
      <c r="F1164" s="25"/>
      <c r="G1164" s="25" t="s">
        <v>3314</v>
      </c>
      <c r="H1164" s="25" t="s">
        <v>3314</v>
      </c>
      <c r="I1164" s="25"/>
      <c r="J1164" s="10" t="s">
        <v>2984</v>
      </c>
      <c r="K1164" s="16"/>
    </row>
    <row r="1165" spans="1:11" x14ac:dyDescent="0.25">
      <c r="A1165" s="19">
        <v>42807</v>
      </c>
      <c r="B1165" s="19" t="s">
        <v>3399</v>
      </c>
      <c r="C1165" s="15">
        <v>850</v>
      </c>
      <c r="D1165" s="24" t="s">
        <v>7</v>
      </c>
      <c r="E1165" s="24" t="s">
        <v>8</v>
      </c>
      <c r="F1165" s="25"/>
      <c r="G1165" s="25" t="s">
        <v>3314</v>
      </c>
      <c r="H1165" s="25" t="s">
        <v>3314</v>
      </c>
      <c r="I1165" s="25"/>
      <c r="J1165" s="10" t="s">
        <v>2984</v>
      </c>
      <c r="K1165" s="16"/>
    </row>
    <row r="1166" spans="1:11" x14ac:dyDescent="0.25">
      <c r="A1166" s="18">
        <v>42808</v>
      </c>
      <c r="B1166" s="18" t="s">
        <v>3399</v>
      </c>
      <c r="C1166" s="15">
        <v>40</v>
      </c>
      <c r="D1166" s="24" t="s">
        <v>4</v>
      </c>
      <c r="E1166" s="24" t="s">
        <v>6</v>
      </c>
      <c r="F1166" s="25" t="s">
        <v>6</v>
      </c>
      <c r="G1166" s="25" t="s">
        <v>2988</v>
      </c>
      <c r="H1166" s="25" t="s">
        <v>3418</v>
      </c>
      <c r="I1166" s="25" t="s">
        <v>82</v>
      </c>
      <c r="J1166" s="11">
        <v>4490</v>
      </c>
      <c r="K1166" s="16">
        <v>90</v>
      </c>
    </row>
    <row r="1167" spans="1:11" x14ac:dyDescent="0.25">
      <c r="A1167" s="18">
        <v>42808</v>
      </c>
      <c r="B1167" s="18" t="s">
        <v>3399</v>
      </c>
      <c r="C1167" s="15">
        <v>150</v>
      </c>
      <c r="D1167" s="24" t="s">
        <v>4</v>
      </c>
      <c r="E1167" s="24" t="s">
        <v>5</v>
      </c>
      <c r="F1167" s="25" t="s">
        <v>2217</v>
      </c>
      <c r="G1167" s="25" t="s">
        <v>2988</v>
      </c>
      <c r="H1167" s="25" t="s">
        <v>3418</v>
      </c>
      <c r="I1167" s="25" t="s">
        <v>82</v>
      </c>
      <c r="J1167" s="11">
        <v>4744</v>
      </c>
      <c r="K1167" s="16">
        <v>95</v>
      </c>
    </row>
    <row r="1168" spans="1:11" x14ac:dyDescent="0.25">
      <c r="A1168" s="19">
        <v>42808</v>
      </c>
      <c r="B1168" s="19" t="s">
        <v>3399</v>
      </c>
      <c r="C1168" s="15">
        <v>1400</v>
      </c>
      <c r="D1168" s="24" t="s">
        <v>4</v>
      </c>
      <c r="E1168" s="24" t="s">
        <v>5</v>
      </c>
      <c r="F1168" s="25" t="s">
        <v>2217</v>
      </c>
      <c r="G1168" s="25" t="s">
        <v>2988</v>
      </c>
      <c r="H1168" s="25" t="s">
        <v>3418</v>
      </c>
      <c r="I1168" s="25" t="s">
        <v>82</v>
      </c>
      <c r="J1168" s="11">
        <v>4949</v>
      </c>
      <c r="K1168" s="16">
        <v>99</v>
      </c>
    </row>
    <row r="1169" spans="1:11" x14ac:dyDescent="0.25">
      <c r="A1169" s="19">
        <v>42808</v>
      </c>
      <c r="B1169" s="19" t="s">
        <v>3399</v>
      </c>
      <c r="C1169" s="15">
        <v>1000</v>
      </c>
      <c r="D1169" s="24" t="s">
        <v>4</v>
      </c>
      <c r="E1169" s="24" t="s">
        <v>5</v>
      </c>
      <c r="F1169" s="25" t="s">
        <v>2217</v>
      </c>
      <c r="G1169" s="25" t="s">
        <v>2988</v>
      </c>
      <c r="H1169" s="25" t="s">
        <v>3418</v>
      </c>
      <c r="I1169" s="25" t="s">
        <v>82</v>
      </c>
      <c r="J1169" s="11">
        <v>4991</v>
      </c>
      <c r="K1169" s="16">
        <v>100</v>
      </c>
    </row>
    <row r="1170" spans="1:11" x14ac:dyDescent="0.25">
      <c r="A1170" s="19">
        <v>42808</v>
      </c>
      <c r="B1170" s="19" t="s">
        <v>3399</v>
      </c>
      <c r="C1170" s="15">
        <v>500</v>
      </c>
      <c r="D1170" s="24" t="s">
        <v>4</v>
      </c>
      <c r="E1170" s="24" t="s">
        <v>5</v>
      </c>
      <c r="F1170" s="25" t="s">
        <v>2217</v>
      </c>
      <c r="G1170" s="25" t="s">
        <v>2988</v>
      </c>
      <c r="H1170" s="25" t="s">
        <v>3418</v>
      </c>
      <c r="I1170" s="25" t="s">
        <v>82</v>
      </c>
      <c r="J1170" s="11">
        <v>5006</v>
      </c>
      <c r="K1170" s="16">
        <v>101</v>
      </c>
    </row>
    <row r="1171" spans="1:11" x14ac:dyDescent="0.25">
      <c r="A1171" s="19">
        <v>42808</v>
      </c>
      <c r="B1171" s="19" t="s">
        <v>3399</v>
      </c>
      <c r="C1171" s="15">
        <v>50000</v>
      </c>
      <c r="D1171" s="24" t="s">
        <v>4</v>
      </c>
      <c r="E1171" s="24" t="s">
        <v>6</v>
      </c>
      <c r="F1171" s="25" t="s">
        <v>6</v>
      </c>
      <c r="G1171" s="25" t="s">
        <v>2988</v>
      </c>
      <c r="H1171" s="25" t="s">
        <v>3418</v>
      </c>
      <c r="I1171" s="25" t="s">
        <v>82</v>
      </c>
      <c r="J1171" s="11">
        <v>5007</v>
      </c>
      <c r="K1171" s="16">
        <v>101</v>
      </c>
    </row>
    <row r="1172" spans="1:11" x14ac:dyDescent="0.25">
      <c r="A1172" s="19">
        <v>42808</v>
      </c>
      <c r="B1172" s="19" t="s">
        <v>3399</v>
      </c>
      <c r="C1172" s="15">
        <v>50</v>
      </c>
      <c r="D1172" s="24" t="s">
        <v>4</v>
      </c>
      <c r="E1172" s="24" t="s">
        <v>6</v>
      </c>
      <c r="F1172" s="25" t="s">
        <v>6</v>
      </c>
      <c r="G1172" s="25" t="s">
        <v>2988</v>
      </c>
      <c r="H1172" s="25" t="s">
        <v>3418</v>
      </c>
      <c r="I1172" s="25" t="s">
        <v>82</v>
      </c>
      <c r="J1172" s="11">
        <v>5008</v>
      </c>
      <c r="K1172" s="16">
        <v>101</v>
      </c>
    </row>
    <row r="1173" spans="1:11" x14ac:dyDescent="0.25">
      <c r="A1173" s="19">
        <v>42808</v>
      </c>
      <c r="B1173" s="19" t="s">
        <v>3399</v>
      </c>
      <c r="C1173" s="15">
        <v>200</v>
      </c>
      <c r="D1173" s="24" t="s">
        <v>4</v>
      </c>
      <c r="E1173" s="24" t="s">
        <v>6</v>
      </c>
      <c r="F1173" s="25" t="s">
        <v>6</v>
      </c>
      <c r="G1173" s="25" t="s">
        <v>2988</v>
      </c>
      <c r="H1173" s="25" t="s">
        <v>3418</v>
      </c>
      <c r="I1173" s="25" t="s">
        <v>82</v>
      </c>
      <c r="J1173" s="11">
        <v>5009</v>
      </c>
      <c r="K1173" s="16">
        <v>101</v>
      </c>
    </row>
    <row r="1174" spans="1:11" x14ac:dyDescent="0.25">
      <c r="A1174" s="19">
        <v>42808</v>
      </c>
      <c r="B1174" s="19" t="s">
        <v>3399</v>
      </c>
      <c r="C1174" s="15">
        <v>200</v>
      </c>
      <c r="D1174" s="24" t="s">
        <v>4</v>
      </c>
      <c r="E1174" s="24" t="s">
        <v>5</v>
      </c>
      <c r="F1174" s="25" t="s">
        <v>2217</v>
      </c>
      <c r="G1174" s="25" t="s">
        <v>2988</v>
      </c>
      <c r="H1174" s="25" t="s">
        <v>3418</v>
      </c>
      <c r="I1174" s="25" t="s">
        <v>82</v>
      </c>
      <c r="J1174" s="11">
        <v>5010</v>
      </c>
      <c r="K1174" s="16">
        <v>101</v>
      </c>
    </row>
    <row r="1175" spans="1:11" x14ac:dyDescent="0.25">
      <c r="A1175" s="19">
        <v>42808</v>
      </c>
      <c r="B1175" s="19" t="s">
        <v>3399</v>
      </c>
      <c r="C1175" s="15">
        <v>2000</v>
      </c>
      <c r="D1175" s="24" t="s">
        <v>4</v>
      </c>
      <c r="E1175" s="24" t="s">
        <v>6</v>
      </c>
      <c r="F1175" s="25" t="s">
        <v>6</v>
      </c>
      <c r="G1175" s="25" t="s">
        <v>2988</v>
      </c>
      <c r="H1175" s="25" t="s">
        <v>3418</v>
      </c>
      <c r="I1175" s="25" t="s">
        <v>82</v>
      </c>
      <c r="J1175" s="11">
        <v>5319</v>
      </c>
      <c r="K1175" s="16">
        <v>107</v>
      </c>
    </row>
    <row r="1176" spans="1:11" x14ac:dyDescent="0.25">
      <c r="A1176" s="19">
        <v>42808</v>
      </c>
      <c r="B1176" s="19" t="s">
        <v>3399</v>
      </c>
      <c r="C1176" s="15">
        <v>2100</v>
      </c>
      <c r="D1176" s="24" t="s">
        <v>4</v>
      </c>
      <c r="E1176" s="24" t="s">
        <v>5</v>
      </c>
      <c r="F1176" s="25" t="s">
        <v>2217</v>
      </c>
      <c r="G1176" s="25" t="s">
        <v>2988</v>
      </c>
      <c r="H1176" s="25" t="s">
        <v>3418</v>
      </c>
      <c r="I1176" s="25" t="s">
        <v>82</v>
      </c>
      <c r="J1176" s="11">
        <v>5320</v>
      </c>
      <c r="K1176" s="16">
        <v>107</v>
      </c>
    </row>
    <row r="1177" spans="1:11" x14ac:dyDescent="0.25">
      <c r="A1177" s="19">
        <v>42808</v>
      </c>
      <c r="B1177" s="19" t="s">
        <v>3399</v>
      </c>
      <c r="C1177" s="15">
        <v>100</v>
      </c>
      <c r="D1177" s="24" t="s">
        <v>4</v>
      </c>
      <c r="E1177" s="24" t="s">
        <v>6</v>
      </c>
      <c r="F1177" s="25" t="s">
        <v>6</v>
      </c>
      <c r="G1177" s="25" t="s">
        <v>2988</v>
      </c>
      <c r="H1177" s="25" t="s">
        <v>3418</v>
      </c>
      <c r="I1177" s="25" t="s">
        <v>82</v>
      </c>
      <c r="J1177" s="11">
        <v>5321</v>
      </c>
      <c r="K1177" s="16">
        <v>107</v>
      </c>
    </row>
    <row r="1178" spans="1:11" x14ac:dyDescent="0.25">
      <c r="A1178" s="19">
        <v>42808</v>
      </c>
      <c r="B1178" s="19" t="s">
        <v>3399</v>
      </c>
      <c r="C1178" s="15">
        <v>4300</v>
      </c>
      <c r="D1178" s="24" t="s">
        <v>4</v>
      </c>
      <c r="E1178" s="24" t="s">
        <v>6</v>
      </c>
      <c r="F1178" s="25" t="s">
        <v>6</v>
      </c>
      <c r="G1178" s="25" t="s">
        <v>2988</v>
      </c>
      <c r="H1178" s="25" t="s">
        <v>3418</v>
      </c>
      <c r="I1178" s="25" t="s">
        <v>82</v>
      </c>
      <c r="J1178" s="11">
        <v>5506</v>
      </c>
      <c r="K1178" s="16">
        <v>111</v>
      </c>
    </row>
    <row r="1179" spans="1:11" x14ac:dyDescent="0.25">
      <c r="A1179" s="19">
        <v>42808</v>
      </c>
      <c r="B1179" s="19" t="s">
        <v>3399</v>
      </c>
      <c r="C1179" s="15">
        <v>300</v>
      </c>
      <c r="D1179" s="24" t="s">
        <v>7</v>
      </c>
      <c r="E1179" s="24" t="s">
        <v>8</v>
      </c>
      <c r="F1179" s="25"/>
      <c r="G1179" s="25" t="s">
        <v>3314</v>
      </c>
      <c r="H1179" s="25" t="s">
        <v>3314</v>
      </c>
      <c r="I1179" s="25"/>
      <c r="J1179" s="10" t="s">
        <v>2984</v>
      </c>
      <c r="K1179" s="16"/>
    </row>
    <row r="1180" spans="1:11" x14ac:dyDescent="0.25">
      <c r="A1180" s="19">
        <v>42808</v>
      </c>
      <c r="B1180" s="19" t="s">
        <v>3399</v>
      </c>
      <c r="C1180" s="15">
        <v>1200</v>
      </c>
      <c r="D1180" s="24" t="s">
        <v>7</v>
      </c>
      <c r="E1180" s="24" t="s">
        <v>8</v>
      </c>
      <c r="F1180" s="25"/>
      <c r="G1180" s="25" t="s">
        <v>3314</v>
      </c>
      <c r="H1180" s="25" t="s">
        <v>3314</v>
      </c>
      <c r="I1180" s="25"/>
      <c r="J1180" s="10" t="s">
        <v>2984</v>
      </c>
      <c r="K1180" s="16"/>
    </row>
    <row r="1181" spans="1:11" x14ac:dyDescent="0.25">
      <c r="A1181" s="19">
        <v>42809</v>
      </c>
      <c r="B1181" s="19" t="s">
        <v>3399</v>
      </c>
      <c r="C1181" s="15">
        <v>1000</v>
      </c>
      <c r="D1181" s="24" t="s">
        <v>4</v>
      </c>
      <c r="E1181" s="24" t="s">
        <v>5</v>
      </c>
      <c r="F1181" s="25" t="s">
        <v>2217</v>
      </c>
      <c r="G1181" s="25" t="s">
        <v>2988</v>
      </c>
      <c r="H1181" s="25" t="s">
        <v>3418</v>
      </c>
      <c r="I1181" s="25" t="s">
        <v>82</v>
      </c>
      <c r="J1181" s="11">
        <v>4992</v>
      </c>
      <c r="K1181" s="16">
        <v>100</v>
      </c>
    </row>
    <row r="1182" spans="1:11" x14ac:dyDescent="0.25">
      <c r="A1182" s="19">
        <v>42809</v>
      </c>
      <c r="B1182" s="19" t="s">
        <v>3399</v>
      </c>
      <c r="C1182" s="15">
        <v>1200</v>
      </c>
      <c r="D1182" s="24" t="s">
        <v>4</v>
      </c>
      <c r="E1182" s="24" t="s">
        <v>6</v>
      </c>
      <c r="F1182" s="25" t="s">
        <v>6</v>
      </c>
      <c r="G1182" s="25" t="s">
        <v>2988</v>
      </c>
      <c r="H1182" s="25" t="s">
        <v>3418</v>
      </c>
      <c r="I1182" s="25" t="s">
        <v>82</v>
      </c>
      <c r="J1182" s="11">
        <v>4993</v>
      </c>
      <c r="K1182" s="16">
        <v>100</v>
      </c>
    </row>
    <row r="1183" spans="1:11" x14ac:dyDescent="0.25">
      <c r="A1183" s="19">
        <v>42809</v>
      </c>
      <c r="B1183" s="19" t="s">
        <v>3399</v>
      </c>
      <c r="C1183" s="15">
        <v>100</v>
      </c>
      <c r="D1183" s="24" t="s">
        <v>4</v>
      </c>
      <c r="E1183" s="24" t="s">
        <v>6</v>
      </c>
      <c r="F1183" s="25" t="s">
        <v>6</v>
      </c>
      <c r="G1183" s="25" t="s">
        <v>2988</v>
      </c>
      <c r="H1183" s="25" t="s">
        <v>3418</v>
      </c>
      <c r="I1183" s="25" t="s">
        <v>82</v>
      </c>
      <c r="J1183" s="11">
        <v>4994</v>
      </c>
      <c r="K1183" s="16">
        <v>100</v>
      </c>
    </row>
    <row r="1184" spans="1:11" x14ac:dyDescent="0.25">
      <c r="A1184" s="19">
        <v>42809</v>
      </c>
      <c r="B1184" s="19" t="s">
        <v>3399</v>
      </c>
      <c r="C1184" s="15">
        <v>2000</v>
      </c>
      <c r="D1184" s="24" t="s">
        <v>4</v>
      </c>
      <c r="E1184" s="24" t="s">
        <v>6</v>
      </c>
      <c r="F1184" s="25" t="s">
        <v>6</v>
      </c>
      <c r="G1184" s="25" t="s">
        <v>2988</v>
      </c>
      <c r="H1184" s="25" t="s">
        <v>3418</v>
      </c>
      <c r="I1184" s="25" t="s">
        <v>82</v>
      </c>
      <c r="J1184" s="11">
        <v>5011</v>
      </c>
      <c r="K1184" s="16">
        <v>101</v>
      </c>
    </row>
    <row r="1185" spans="1:11" x14ac:dyDescent="0.25">
      <c r="A1185" s="19">
        <v>42809</v>
      </c>
      <c r="B1185" s="19" t="s">
        <v>3399</v>
      </c>
      <c r="C1185" s="15">
        <v>700</v>
      </c>
      <c r="D1185" s="24" t="s">
        <v>4</v>
      </c>
      <c r="E1185" s="24" t="s">
        <v>6</v>
      </c>
      <c r="F1185" s="25" t="s">
        <v>6</v>
      </c>
      <c r="G1185" s="25" t="s">
        <v>2988</v>
      </c>
      <c r="H1185" s="25" t="s">
        <v>3418</v>
      </c>
      <c r="I1185" s="25" t="s">
        <v>82</v>
      </c>
      <c r="J1185" s="11">
        <v>5012</v>
      </c>
      <c r="K1185" s="16">
        <v>101</v>
      </c>
    </row>
    <row r="1186" spans="1:11" x14ac:dyDescent="0.25">
      <c r="A1186" s="19">
        <v>42809</v>
      </c>
      <c r="B1186" s="19" t="s">
        <v>3399</v>
      </c>
      <c r="C1186" s="15">
        <v>300</v>
      </c>
      <c r="D1186" s="24" t="s">
        <v>4</v>
      </c>
      <c r="E1186" s="24" t="s">
        <v>5</v>
      </c>
      <c r="F1186" s="25" t="s">
        <v>2217</v>
      </c>
      <c r="G1186" s="25" t="s">
        <v>2988</v>
      </c>
      <c r="H1186" s="25" t="s">
        <v>3418</v>
      </c>
      <c r="I1186" s="25" t="s">
        <v>82</v>
      </c>
      <c r="J1186" s="11">
        <v>5363</v>
      </c>
      <c r="K1186" s="16">
        <v>108</v>
      </c>
    </row>
    <row r="1187" spans="1:11" x14ac:dyDescent="0.25">
      <c r="A1187" s="19">
        <v>42809</v>
      </c>
      <c r="B1187" s="19" t="s">
        <v>3399</v>
      </c>
      <c r="C1187" s="15">
        <v>2500</v>
      </c>
      <c r="D1187" s="24" t="s">
        <v>4</v>
      </c>
      <c r="E1187" s="24" t="s">
        <v>5</v>
      </c>
      <c r="F1187" s="25" t="s">
        <v>2217</v>
      </c>
      <c r="G1187" s="25" t="s">
        <v>2988</v>
      </c>
      <c r="H1187" s="25" t="s">
        <v>3418</v>
      </c>
      <c r="I1187" s="25" t="s">
        <v>82</v>
      </c>
      <c r="J1187" s="11">
        <v>5364</v>
      </c>
      <c r="K1187" s="16">
        <v>108</v>
      </c>
    </row>
    <row r="1188" spans="1:11" x14ac:dyDescent="0.25">
      <c r="A1188" s="19">
        <v>42809</v>
      </c>
      <c r="B1188" s="19" t="s">
        <v>3399</v>
      </c>
      <c r="C1188" s="15">
        <v>200</v>
      </c>
      <c r="D1188" s="24" t="s">
        <v>4</v>
      </c>
      <c r="E1188" s="24" t="s">
        <v>5</v>
      </c>
      <c r="F1188" s="25" t="s">
        <v>2217</v>
      </c>
      <c r="G1188" s="25" t="s">
        <v>2988</v>
      </c>
      <c r="H1188" s="25" t="s">
        <v>3418</v>
      </c>
      <c r="I1188" s="25" t="s">
        <v>82</v>
      </c>
      <c r="J1188" s="11">
        <v>5365</v>
      </c>
      <c r="K1188" s="16">
        <v>108</v>
      </c>
    </row>
    <row r="1189" spans="1:11" x14ac:dyDescent="0.25">
      <c r="A1189" s="19">
        <v>42809</v>
      </c>
      <c r="B1189" s="19" t="s">
        <v>3399</v>
      </c>
      <c r="C1189" s="15">
        <v>100</v>
      </c>
      <c r="D1189" s="24" t="s">
        <v>4</v>
      </c>
      <c r="E1189" s="24" t="s">
        <v>6</v>
      </c>
      <c r="F1189" s="25" t="s">
        <v>6</v>
      </c>
      <c r="G1189" s="25" t="s">
        <v>2988</v>
      </c>
      <c r="H1189" s="25" t="s">
        <v>3418</v>
      </c>
      <c r="I1189" s="25" t="s">
        <v>82</v>
      </c>
      <c r="J1189" s="11">
        <v>5413</v>
      </c>
      <c r="K1189" s="16">
        <v>109</v>
      </c>
    </row>
    <row r="1190" spans="1:11" x14ac:dyDescent="0.25">
      <c r="A1190" s="19">
        <v>42809</v>
      </c>
      <c r="B1190" s="19" t="s">
        <v>3399</v>
      </c>
      <c r="C1190" s="15">
        <v>500</v>
      </c>
      <c r="D1190" s="24" t="s">
        <v>4</v>
      </c>
      <c r="E1190" s="24" t="s">
        <v>6</v>
      </c>
      <c r="F1190" s="25" t="s">
        <v>6</v>
      </c>
      <c r="G1190" s="25" t="s">
        <v>2988</v>
      </c>
      <c r="H1190" s="25" t="s">
        <v>3418</v>
      </c>
      <c r="I1190" s="25" t="s">
        <v>82</v>
      </c>
      <c r="J1190" s="11">
        <v>5414</v>
      </c>
      <c r="K1190" s="16">
        <v>109</v>
      </c>
    </row>
    <row r="1191" spans="1:11" x14ac:dyDescent="0.25">
      <c r="A1191" s="19">
        <v>42809</v>
      </c>
      <c r="B1191" s="19" t="s">
        <v>3399</v>
      </c>
      <c r="C1191" s="15">
        <v>500</v>
      </c>
      <c r="D1191" s="24" t="s">
        <v>4</v>
      </c>
      <c r="E1191" s="24" t="s">
        <v>6</v>
      </c>
      <c r="F1191" s="25" t="s">
        <v>6</v>
      </c>
      <c r="G1191" s="25" t="s">
        <v>2988</v>
      </c>
      <c r="H1191" s="25" t="s">
        <v>3418</v>
      </c>
      <c r="I1191" s="25" t="s">
        <v>82</v>
      </c>
      <c r="J1191" s="11">
        <v>5415</v>
      </c>
      <c r="K1191" s="16">
        <v>109</v>
      </c>
    </row>
    <row r="1192" spans="1:11" x14ac:dyDescent="0.25">
      <c r="A1192" s="19">
        <v>42809</v>
      </c>
      <c r="B1192" s="19" t="s">
        <v>3399</v>
      </c>
      <c r="C1192" s="15">
        <v>500</v>
      </c>
      <c r="D1192" s="24" t="s">
        <v>4</v>
      </c>
      <c r="E1192" s="24" t="s">
        <v>6</v>
      </c>
      <c r="F1192" s="25" t="s">
        <v>6</v>
      </c>
      <c r="G1192" s="25" t="s">
        <v>2988</v>
      </c>
      <c r="H1192" s="25" t="s">
        <v>3418</v>
      </c>
      <c r="I1192" s="25" t="s">
        <v>82</v>
      </c>
      <c r="J1192" s="11">
        <v>5416</v>
      </c>
      <c r="K1192" s="16">
        <v>109</v>
      </c>
    </row>
    <row r="1193" spans="1:11" x14ac:dyDescent="0.25">
      <c r="A1193" s="19">
        <v>42809</v>
      </c>
      <c r="B1193" s="19" t="s">
        <v>3399</v>
      </c>
      <c r="C1193" s="15">
        <v>500</v>
      </c>
      <c r="D1193" s="24" t="s">
        <v>4</v>
      </c>
      <c r="E1193" s="24" t="s">
        <v>6</v>
      </c>
      <c r="F1193" s="25" t="s">
        <v>6</v>
      </c>
      <c r="G1193" s="25" t="s">
        <v>2988</v>
      </c>
      <c r="H1193" s="25" t="s">
        <v>3418</v>
      </c>
      <c r="I1193" s="25" t="s">
        <v>82</v>
      </c>
      <c r="J1193" s="11">
        <v>5417</v>
      </c>
      <c r="K1193" s="16">
        <v>109</v>
      </c>
    </row>
    <row r="1194" spans="1:11" x14ac:dyDescent="0.25">
      <c r="A1194" s="19">
        <v>42809</v>
      </c>
      <c r="B1194" s="19" t="s">
        <v>3399</v>
      </c>
      <c r="C1194" s="15">
        <v>500</v>
      </c>
      <c r="D1194" s="24" t="s">
        <v>4</v>
      </c>
      <c r="E1194" s="24" t="s">
        <v>6</v>
      </c>
      <c r="F1194" s="25" t="s">
        <v>6</v>
      </c>
      <c r="G1194" s="25" t="s">
        <v>2988</v>
      </c>
      <c r="H1194" s="25" t="s">
        <v>3418</v>
      </c>
      <c r="I1194" s="25" t="s">
        <v>82</v>
      </c>
      <c r="J1194" s="11">
        <v>5418</v>
      </c>
      <c r="K1194" s="16">
        <v>109</v>
      </c>
    </row>
    <row r="1195" spans="1:11" x14ac:dyDescent="0.25">
      <c r="A1195" s="19">
        <v>42809</v>
      </c>
      <c r="B1195" s="19" t="s">
        <v>3399</v>
      </c>
      <c r="C1195" s="15">
        <v>5000</v>
      </c>
      <c r="D1195" s="24" t="s">
        <v>7</v>
      </c>
      <c r="E1195" s="24" t="s">
        <v>8</v>
      </c>
      <c r="F1195" s="25"/>
      <c r="G1195" s="25" t="s">
        <v>3314</v>
      </c>
      <c r="H1195" s="25" t="s">
        <v>3314</v>
      </c>
      <c r="I1195" s="25"/>
      <c r="J1195" s="10" t="s">
        <v>2984</v>
      </c>
      <c r="K1195" s="16"/>
    </row>
    <row r="1196" spans="1:11" x14ac:dyDescent="0.25">
      <c r="A1196" s="18">
        <v>42810</v>
      </c>
      <c r="B1196" s="18" t="s">
        <v>3399</v>
      </c>
      <c r="C1196" s="15">
        <v>500</v>
      </c>
      <c r="D1196" s="24" t="s">
        <v>4</v>
      </c>
      <c r="E1196" s="24" t="s">
        <v>6</v>
      </c>
      <c r="F1196" s="25" t="s">
        <v>6</v>
      </c>
      <c r="G1196" s="25" t="s">
        <v>2988</v>
      </c>
      <c r="H1196" s="25" t="s">
        <v>3418</v>
      </c>
      <c r="I1196" s="25" t="s">
        <v>82</v>
      </c>
      <c r="J1196" s="11">
        <v>4342</v>
      </c>
      <c r="K1196" s="16">
        <v>87</v>
      </c>
    </row>
    <row r="1197" spans="1:11" x14ac:dyDescent="0.25">
      <c r="A1197" s="18">
        <v>42810</v>
      </c>
      <c r="B1197" s="18" t="s">
        <v>3399</v>
      </c>
      <c r="C1197" s="15">
        <v>350</v>
      </c>
      <c r="D1197" s="24" t="s">
        <v>4</v>
      </c>
      <c r="E1197" s="24" t="s">
        <v>5</v>
      </c>
      <c r="F1197" s="25" t="s">
        <v>2217</v>
      </c>
      <c r="G1197" s="25" t="s">
        <v>2988</v>
      </c>
      <c r="H1197" s="25" t="s">
        <v>3418</v>
      </c>
      <c r="I1197" s="25" t="s">
        <v>82</v>
      </c>
      <c r="J1197" s="11">
        <v>4343</v>
      </c>
      <c r="K1197" s="16">
        <v>87</v>
      </c>
    </row>
    <row r="1198" spans="1:11" x14ac:dyDescent="0.25">
      <c r="A1198" s="18">
        <v>42810</v>
      </c>
      <c r="B1198" s="18" t="s">
        <v>3399</v>
      </c>
      <c r="C1198" s="15">
        <v>300</v>
      </c>
      <c r="D1198" s="24" t="s">
        <v>4</v>
      </c>
      <c r="E1198" s="24" t="s">
        <v>6</v>
      </c>
      <c r="F1198" s="25" t="s">
        <v>6</v>
      </c>
      <c r="G1198" s="25" t="s">
        <v>2988</v>
      </c>
      <c r="H1198" s="25" t="s">
        <v>3418</v>
      </c>
      <c r="I1198" s="25" t="s">
        <v>82</v>
      </c>
      <c r="J1198" s="11">
        <v>4491</v>
      </c>
      <c r="K1198" s="16">
        <v>90</v>
      </c>
    </row>
    <row r="1199" spans="1:11" x14ac:dyDescent="0.25">
      <c r="A1199" s="18">
        <v>42810</v>
      </c>
      <c r="B1199" s="18" t="s">
        <v>3399</v>
      </c>
      <c r="C1199" s="15">
        <v>1000</v>
      </c>
      <c r="D1199" s="24" t="s">
        <v>4</v>
      </c>
      <c r="E1199" s="24" t="s">
        <v>6</v>
      </c>
      <c r="F1199" s="25" t="s">
        <v>6</v>
      </c>
      <c r="G1199" s="25" t="s">
        <v>2988</v>
      </c>
      <c r="H1199" s="25" t="s">
        <v>3418</v>
      </c>
      <c r="I1199" s="25" t="s">
        <v>82</v>
      </c>
      <c r="J1199" s="11">
        <v>4746</v>
      </c>
      <c r="K1199" s="16">
        <v>95</v>
      </c>
    </row>
    <row r="1200" spans="1:11" x14ac:dyDescent="0.25">
      <c r="A1200" s="19">
        <v>42810</v>
      </c>
      <c r="B1200" s="19" t="s">
        <v>3399</v>
      </c>
      <c r="C1200" s="15">
        <v>1500</v>
      </c>
      <c r="D1200" s="24" t="s">
        <v>4</v>
      </c>
      <c r="E1200" s="24" t="s">
        <v>6</v>
      </c>
      <c r="F1200" s="25" t="s">
        <v>6</v>
      </c>
      <c r="G1200" s="25" t="s">
        <v>2988</v>
      </c>
      <c r="H1200" s="25" t="s">
        <v>3418</v>
      </c>
      <c r="I1200" s="25" t="s">
        <v>82</v>
      </c>
      <c r="J1200" s="11">
        <v>4995</v>
      </c>
      <c r="K1200" s="16">
        <v>100</v>
      </c>
    </row>
    <row r="1201" spans="1:11" x14ac:dyDescent="0.25">
      <c r="A1201" s="19">
        <v>42810</v>
      </c>
      <c r="B1201" s="19" t="s">
        <v>3399</v>
      </c>
      <c r="C1201" s="15">
        <v>2000</v>
      </c>
      <c r="D1201" s="24" t="s">
        <v>4</v>
      </c>
      <c r="E1201" s="24" t="s">
        <v>6</v>
      </c>
      <c r="F1201" s="25" t="s">
        <v>6</v>
      </c>
      <c r="G1201" s="25" t="s">
        <v>2988</v>
      </c>
      <c r="H1201" s="25" t="s">
        <v>3418</v>
      </c>
      <c r="I1201" s="25" t="s">
        <v>82</v>
      </c>
      <c r="J1201" s="11">
        <v>4996</v>
      </c>
      <c r="K1201" s="16">
        <v>100</v>
      </c>
    </row>
    <row r="1202" spans="1:11" x14ac:dyDescent="0.25">
      <c r="A1202" s="19">
        <v>42810</v>
      </c>
      <c r="B1202" s="19" t="s">
        <v>3399</v>
      </c>
      <c r="C1202" s="15">
        <v>500</v>
      </c>
      <c r="D1202" s="24" t="s">
        <v>4</v>
      </c>
      <c r="E1202" s="24" t="s">
        <v>6</v>
      </c>
      <c r="F1202" s="25" t="s">
        <v>6</v>
      </c>
      <c r="G1202" s="25" t="s">
        <v>2988</v>
      </c>
      <c r="H1202" s="25" t="s">
        <v>3418</v>
      </c>
      <c r="I1202" s="25" t="s">
        <v>82</v>
      </c>
      <c r="J1202" s="11">
        <v>4997</v>
      </c>
      <c r="K1202" s="16">
        <v>100</v>
      </c>
    </row>
    <row r="1203" spans="1:11" x14ac:dyDescent="0.25">
      <c r="A1203" s="19">
        <v>42810</v>
      </c>
      <c r="B1203" s="19" t="s">
        <v>3399</v>
      </c>
      <c r="C1203" s="15">
        <v>2400</v>
      </c>
      <c r="D1203" s="24" t="s">
        <v>4</v>
      </c>
      <c r="E1203" s="24" t="s">
        <v>6</v>
      </c>
      <c r="F1203" s="25" t="s">
        <v>6</v>
      </c>
      <c r="G1203" s="25" t="s">
        <v>2988</v>
      </c>
      <c r="H1203" s="25" t="s">
        <v>3418</v>
      </c>
      <c r="I1203" s="25" t="s">
        <v>82</v>
      </c>
      <c r="J1203" s="11">
        <v>4998</v>
      </c>
      <c r="K1203" s="16">
        <v>100</v>
      </c>
    </row>
    <row r="1204" spans="1:11" x14ac:dyDescent="0.25">
      <c r="A1204" s="19">
        <v>42810</v>
      </c>
      <c r="B1204" s="19" t="s">
        <v>3399</v>
      </c>
      <c r="C1204" s="15">
        <v>200</v>
      </c>
      <c r="D1204" s="24" t="s">
        <v>4</v>
      </c>
      <c r="E1204" s="24" t="s">
        <v>6</v>
      </c>
      <c r="F1204" s="25" t="s">
        <v>6</v>
      </c>
      <c r="G1204" s="25" t="s">
        <v>2988</v>
      </c>
      <c r="H1204" s="25" t="s">
        <v>3418</v>
      </c>
      <c r="I1204" s="25" t="s">
        <v>82</v>
      </c>
      <c r="J1204" s="11">
        <v>4999</v>
      </c>
      <c r="K1204" s="16">
        <v>100</v>
      </c>
    </row>
    <row r="1205" spans="1:11" x14ac:dyDescent="0.25">
      <c r="A1205" s="19">
        <v>42810</v>
      </c>
      <c r="B1205" s="19" t="s">
        <v>3399</v>
      </c>
      <c r="C1205" s="15">
        <v>360</v>
      </c>
      <c r="D1205" s="24" t="s">
        <v>4</v>
      </c>
      <c r="E1205" s="24" t="s">
        <v>6</v>
      </c>
      <c r="F1205" s="25" t="s">
        <v>6</v>
      </c>
      <c r="G1205" s="25" t="s">
        <v>2988</v>
      </c>
      <c r="H1205" s="25" t="s">
        <v>3418</v>
      </c>
      <c r="I1205" s="25" t="s">
        <v>82</v>
      </c>
      <c r="J1205" s="11">
        <v>5366</v>
      </c>
      <c r="K1205" s="16">
        <v>108</v>
      </c>
    </row>
    <row r="1206" spans="1:11" x14ac:dyDescent="0.25">
      <c r="A1206" s="19">
        <v>42810</v>
      </c>
      <c r="B1206" s="19" t="s">
        <v>3399</v>
      </c>
      <c r="C1206" s="15">
        <v>300</v>
      </c>
      <c r="D1206" s="24" t="s">
        <v>4</v>
      </c>
      <c r="E1206" s="24" t="s">
        <v>6</v>
      </c>
      <c r="F1206" s="25" t="s">
        <v>6</v>
      </c>
      <c r="G1206" s="25" t="s">
        <v>2988</v>
      </c>
      <c r="H1206" s="25" t="s">
        <v>3418</v>
      </c>
      <c r="I1206" s="25" t="s">
        <v>82</v>
      </c>
      <c r="J1206" s="11">
        <v>5367</v>
      </c>
      <c r="K1206" s="16">
        <v>108</v>
      </c>
    </row>
    <row r="1207" spans="1:11" x14ac:dyDescent="0.25">
      <c r="A1207" s="19">
        <v>42810</v>
      </c>
      <c r="B1207" s="19" t="s">
        <v>3399</v>
      </c>
      <c r="C1207" s="15">
        <v>400</v>
      </c>
      <c r="D1207" s="24" t="s">
        <v>4</v>
      </c>
      <c r="E1207" s="24" t="s">
        <v>6</v>
      </c>
      <c r="F1207" s="25" t="s">
        <v>6</v>
      </c>
      <c r="G1207" s="25" t="s">
        <v>2988</v>
      </c>
      <c r="H1207" s="25" t="s">
        <v>3418</v>
      </c>
      <c r="I1207" s="25" t="s">
        <v>82</v>
      </c>
      <c r="J1207" s="11">
        <v>5419</v>
      </c>
      <c r="K1207" s="16">
        <v>109</v>
      </c>
    </row>
    <row r="1208" spans="1:11" x14ac:dyDescent="0.25">
      <c r="A1208" s="19">
        <v>42810</v>
      </c>
      <c r="B1208" s="19" t="s">
        <v>3399</v>
      </c>
      <c r="C1208" s="15">
        <v>150</v>
      </c>
      <c r="D1208" s="24" t="s">
        <v>4</v>
      </c>
      <c r="E1208" s="24" t="s">
        <v>6</v>
      </c>
      <c r="F1208" s="25" t="s">
        <v>6</v>
      </c>
      <c r="G1208" s="25" t="s">
        <v>2988</v>
      </c>
      <c r="H1208" s="25" t="s">
        <v>3418</v>
      </c>
      <c r="I1208" s="25" t="s">
        <v>82</v>
      </c>
      <c r="J1208" s="11">
        <v>5420</v>
      </c>
      <c r="K1208" s="16">
        <v>109</v>
      </c>
    </row>
    <row r="1209" spans="1:11" x14ac:dyDescent="0.25">
      <c r="A1209" s="19">
        <v>42810</v>
      </c>
      <c r="B1209" s="19" t="s">
        <v>3399</v>
      </c>
      <c r="C1209" s="15">
        <v>1200</v>
      </c>
      <c r="D1209" s="24" t="s">
        <v>4</v>
      </c>
      <c r="E1209" s="24" t="s">
        <v>6</v>
      </c>
      <c r="F1209" s="25" t="s">
        <v>6</v>
      </c>
      <c r="G1209" s="25" t="s">
        <v>2988</v>
      </c>
      <c r="H1209" s="25" t="s">
        <v>3418</v>
      </c>
      <c r="I1209" s="25" t="s">
        <v>82</v>
      </c>
      <c r="J1209" s="11">
        <v>5422</v>
      </c>
      <c r="K1209" s="16">
        <v>109</v>
      </c>
    </row>
    <row r="1210" spans="1:11" x14ac:dyDescent="0.25">
      <c r="A1210" s="19">
        <v>42810</v>
      </c>
      <c r="B1210" s="19" t="s">
        <v>3399</v>
      </c>
      <c r="C1210" s="15">
        <v>1200</v>
      </c>
      <c r="D1210" s="24" t="s">
        <v>4</v>
      </c>
      <c r="E1210" s="24" t="s">
        <v>6</v>
      </c>
      <c r="F1210" s="25" t="s">
        <v>6</v>
      </c>
      <c r="G1210" s="25" t="s">
        <v>2988</v>
      </c>
      <c r="H1210" s="25" t="s">
        <v>3418</v>
      </c>
      <c r="I1210" s="25" t="s">
        <v>82</v>
      </c>
      <c r="J1210" s="11">
        <v>5423</v>
      </c>
      <c r="K1210" s="16">
        <v>109</v>
      </c>
    </row>
    <row r="1211" spans="1:11" x14ac:dyDescent="0.25">
      <c r="A1211" s="19">
        <v>42810</v>
      </c>
      <c r="B1211" s="19" t="s">
        <v>3399</v>
      </c>
      <c r="C1211" s="15">
        <v>60</v>
      </c>
      <c r="D1211" s="24" t="s">
        <v>7</v>
      </c>
      <c r="E1211" s="24" t="s">
        <v>8</v>
      </c>
      <c r="F1211" s="25"/>
      <c r="G1211" s="25" t="s">
        <v>3314</v>
      </c>
      <c r="H1211" s="25" t="s">
        <v>3314</v>
      </c>
      <c r="I1211" s="25"/>
      <c r="J1211" s="10" t="s">
        <v>2984</v>
      </c>
      <c r="K1211" s="16"/>
    </row>
    <row r="1212" spans="1:11" x14ac:dyDescent="0.25">
      <c r="A1212" s="19">
        <v>42810</v>
      </c>
      <c r="B1212" s="19" t="s">
        <v>3399</v>
      </c>
      <c r="C1212" s="15">
        <v>1000</v>
      </c>
      <c r="D1212" s="24" t="s">
        <v>7</v>
      </c>
      <c r="E1212" s="24" t="s">
        <v>8</v>
      </c>
      <c r="F1212" s="25"/>
      <c r="G1212" s="25" t="s">
        <v>3314</v>
      </c>
      <c r="H1212" s="25" t="s">
        <v>3314</v>
      </c>
      <c r="I1212" s="25"/>
      <c r="J1212" s="10" t="s">
        <v>2984</v>
      </c>
      <c r="K1212" s="16"/>
    </row>
    <row r="1213" spans="1:11" x14ac:dyDescent="0.25">
      <c r="A1213" s="19">
        <v>42810</v>
      </c>
      <c r="B1213" s="19" t="s">
        <v>3399</v>
      </c>
      <c r="C1213" s="15">
        <v>600</v>
      </c>
      <c r="D1213" s="24" t="s">
        <v>7</v>
      </c>
      <c r="E1213" s="24" t="s">
        <v>8</v>
      </c>
      <c r="F1213" s="25"/>
      <c r="G1213" s="25" t="s">
        <v>3314</v>
      </c>
      <c r="H1213" s="25" t="s">
        <v>3314</v>
      </c>
      <c r="I1213" s="25"/>
      <c r="J1213" s="10" t="s">
        <v>2984</v>
      </c>
      <c r="K1213" s="16"/>
    </row>
    <row r="1214" spans="1:11" x14ac:dyDescent="0.25">
      <c r="A1214" s="19">
        <v>42810</v>
      </c>
      <c r="B1214" s="19" t="s">
        <v>3399</v>
      </c>
      <c r="C1214" s="15">
        <v>2400</v>
      </c>
      <c r="D1214" s="24" t="s">
        <v>7</v>
      </c>
      <c r="E1214" s="24" t="s">
        <v>8</v>
      </c>
      <c r="F1214" s="25"/>
      <c r="G1214" s="25" t="s">
        <v>3314</v>
      </c>
      <c r="H1214" s="25" t="s">
        <v>3314</v>
      </c>
      <c r="I1214" s="25"/>
      <c r="J1214" s="10" t="s">
        <v>2984</v>
      </c>
      <c r="K1214" s="16"/>
    </row>
    <row r="1215" spans="1:11" x14ac:dyDescent="0.25">
      <c r="A1215" s="18">
        <v>42812</v>
      </c>
      <c r="B1215" s="18" t="s">
        <v>3399</v>
      </c>
      <c r="C1215" s="15">
        <v>300</v>
      </c>
      <c r="D1215" s="24" t="s">
        <v>4</v>
      </c>
      <c r="E1215" s="24" t="s">
        <v>5</v>
      </c>
      <c r="F1215" s="25" t="s">
        <v>2217</v>
      </c>
      <c r="G1215" s="25" t="s">
        <v>2988</v>
      </c>
      <c r="H1215" s="25" t="s">
        <v>3418</v>
      </c>
      <c r="I1215" s="25" t="s">
        <v>82</v>
      </c>
      <c r="J1215" s="11">
        <v>4344</v>
      </c>
      <c r="K1215" s="16">
        <v>87</v>
      </c>
    </row>
    <row r="1216" spans="1:11" x14ac:dyDescent="0.25">
      <c r="A1216" s="18">
        <v>42812</v>
      </c>
      <c r="B1216" s="18" t="s">
        <v>3399</v>
      </c>
      <c r="C1216" s="15">
        <v>12670</v>
      </c>
      <c r="D1216" s="24" t="s">
        <v>4</v>
      </c>
      <c r="E1216" s="24" t="s">
        <v>6</v>
      </c>
      <c r="F1216" s="25" t="s">
        <v>6</v>
      </c>
      <c r="G1216" s="25" t="s">
        <v>2988</v>
      </c>
      <c r="H1216" s="25" t="s">
        <v>3418</v>
      </c>
      <c r="I1216" s="25" t="s">
        <v>82</v>
      </c>
      <c r="J1216" s="11">
        <v>4492</v>
      </c>
      <c r="K1216" s="16">
        <v>90</v>
      </c>
    </row>
    <row r="1217" spans="1:11" x14ac:dyDescent="0.25">
      <c r="A1217" s="19">
        <v>42812</v>
      </c>
      <c r="B1217" s="19" t="s">
        <v>3399</v>
      </c>
      <c r="C1217" s="15">
        <v>450</v>
      </c>
      <c r="D1217" s="24" t="s">
        <v>4</v>
      </c>
      <c r="E1217" s="24" t="s">
        <v>6</v>
      </c>
      <c r="F1217" s="25" t="s">
        <v>6</v>
      </c>
      <c r="G1217" s="25" t="s">
        <v>2988</v>
      </c>
      <c r="H1217" s="25" t="s">
        <v>3418</v>
      </c>
      <c r="I1217" s="25" t="s">
        <v>82</v>
      </c>
      <c r="J1217" s="11">
        <v>5013</v>
      </c>
      <c r="K1217" s="16">
        <v>101</v>
      </c>
    </row>
    <row r="1218" spans="1:11" x14ac:dyDescent="0.25">
      <c r="A1218" s="19">
        <v>42812</v>
      </c>
      <c r="B1218" s="19" t="s">
        <v>3399</v>
      </c>
      <c r="C1218" s="15">
        <v>865</v>
      </c>
      <c r="D1218" s="24" t="s">
        <v>4</v>
      </c>
      <c r="E1218" s="24" t="s">
        <v>5</v>
      </c>
      <c r="F1218" s="25" t="s">
        <v>2217</v>
      </c>
      <c r="G1218" s="25" t="s">
        <v>2988</v>
      </c>
      <c r="H1218" s="25" t="s">
        <v>3418</v>
      </c>
      <c r="I1218" s="25" t="s">
        <v>82</v>
      </c>
      <c r="J1218" s="11">
        <v>5014</v>
      </c>
      <c r="K1218" s="16">
        <v>101</v>
      </c>
    </row>
    <row r="1219" spans="1:11" x14ac:dyDescent="0.25">
      <c r="A1219" s="19">
        <v>42812</v>
      </c>
      <c r="B1219" s="19" t="s">
        <v>3399</v>
      </c>
      <c r="C1219" s="15">
        <v>1000</v>
      </c>
      <c r="D1219" s="24" t="s">
        <v>4</v>
      </c>
      <c r="E1219" s="24" t="s">
        <v>6</v>
      </c>
      <c r="F1219" s="25" t="s">
        <v>6</v>
      </c>
      <c r="G1219" s="25" t="s">
        <v>2988</v>
      </c>
      <c r="H1219" s="25" t="s">
        <v>3418</v>
      </c>
      <c r="I1219" s="25" t="s">
        <v>82</v>
      </c>
      <c r="J1219" s="11">
        <v>5015</v>
      </c>
      <c r="K1219" s="16">
        <v>101</v>
      </c>
    </row>
    <row r="1220" spans="1:11" x14ac:dyDescent="0.25">
      <c r="A1220" s="19">
        <v>42812</v>
      </c>
      <c r="B1220" s="19" t="s">
        <v>3399</v>
      </c>
      <c r="C1220" s="15">
        <v>500</v>
      </c>
      <c r="D1220" s="24" t="s">
        <v>4</v>
      </c>
      <c r="E1220" s="24" t="s">
        <v>5</v>
      </c>
      <c r="F1220" s="25" t="s">
        <v>2217</v>
      </c>
      <c r="G1220" s="25" t="s">
        <v>2988</v>
      </c>
      <c r="H1220" s="25" t="s">
        <v>3418</v>
      </c>
      <c r="I1220" s="25" t="s">
        <v>82</v>
      </c>
      <c r="J1220" s="11">
        <v>5016</v>
      </c>
      <c r="K1220" s="16">
        <v>101</v>
      </c>
    </row>
    <row r="1221" spans="1:11" x14ac:dyDescent="0.25">
      <c r="A1221" s="19">
        <v>42812</v>
      </c>
      <c r="B1221" s="19" t="s">
        <v>3399</v>
      </c>
      <c r="C1221" s="15">
        <v>100</v>
      </c>
      <c r="D1221" s="24" t="s">
        <v>4</v>
      </c>
      <c r="E1221" s="24" t="s">
        <v>6</v>
      </c>
      <c r="F1221" s="25" t="s">
        <v>6</v>
      </c>
      <c r="G1221" s="25" t="s">
        <v>2988</v>
      </c>
      <c r="H1221" s="25" t="s">
        <v>3418</v>
      </c>
      <c r="I1221" s="25" t="s">
        <v>82</v>
      </c>
      <c r="J1221" s="11">
        <v>5017</v>
      </c>
      <c r="K1221" s="16">
        <v>101</v>
      </c>
    </row>
    <row r="1222" spans="1:11" x14ac:dyDescent="0.25">
      <c r="A1222" s="19">
        <v>42812</v>
      </c>
      <c r="B1222" s="19" t="s">
        <v>3399</v>
      </c>
      <c r="C1222" s="15">
        <v>100</v>
      </c>
      <c r="D1222" s="24" t="s">
        <v>4</v>
      </c>
      <c r="E1222" s="24" t="s">
        <v>5</v>
      </c>
      <c r="F1222" s="25" t="s">
        <v>2217</v>
      </c>
      <c r="G1222" s="25" t="s">
        <v>2988</v>
      </c>
      <c r="H1222" s="25" t="s">
        <v>3418</v>
      </c>
      <c r="I1222" s="25" t="s">
        <v>82</v>
      </c>
      <c r="J1222" s="11">
        <v>5018</v>
      </c>
      <c r="K1222" s="16">
        <v>101</v>
      </c>
    </row>
    <row r="1223" spans="1:11" x14ac:dyDescent="0.25">
      <c r="A1223" s="19">
        <v>42812</v>
      </c>
      <c r="B1223" s="19" t="s">
        <v>3399</v>
      </c>
      <c r="C1223" s="15">
        <v>2000</v>
      </c>
      <c r="D1223" s="24" t="s">
        <v>4</v>
      </c>
      <c r="E1223" s="24" t="s">
        <v>6</v>
      </c>
      <c r="F1223" s="25" t="s">
        <v>6</v>
      </c>
      <c r="G1223" s="25" t="s">
        <v>2988</v>
      </c>
      <c r="H1223" s="25" t="s">
        <v>3418</v>
      </c>
      <c r="I1223" s="25" t="s">
        <v>82</v>
      </c>
      <c r="J1223" s="11">
        <v>5019</v>
      </c>
      <c r="K1223" s="16">
        <v>101</v>
      </c>
    </row>
    <row r="1224" spans="1:11" x14ac:dyDescent="0.25">
      <c r="A1224" s="19">
        <v>42812</v>
      </c>
      <c r="B1224" s="19" t="s">
        <v>3399</v>
      </c>
      <c r="C1224" s="15">
        <v>20000</v>
      </c>
      <c r="D1224" s="24" t="s">
        <v>4</v>
      </c>
      <c r="E1224" s="24" t="s">
        <v>6</v>
      </c>
      <c r="F1224" s="25" t="s">
        <v>6</v>
      </c>
      <c r="G1224" s="25" t="s">
        <v>2988</v>
      </c>
      <c r="H1224" s="25" t="s">
        <v>3418</v>
      </c>
      <c r="I1224" s="25" t="s">
        <v>82</v>
      </c>
      <c r="J1224" s="11">
        <v>5322</v>
      </c>
      <c r="K1224" s="16">
        <v>107</v>
      </c>
    </row>
    <row r="1225" spans="1:11" x14ac:dyDescent="0.25">
      <c r="A1225" s="19">
        <v>42812</v>
      </c>
      <c r="B1225" s="19" t="s">
        <v>3399</v>
      </c>
      <c r="C1225" s="15">
        <v>500</v>
      </c>
      <c r="D1225" s="24" t="s">
        <v>4</v>
      </c>
      <c r="E1225" s="24" t="s">
        <v>6</v>
      </c>
      <c r="F1225" s="25" t="s">
        <v>6</v>
      </c>
      <c r="G1225" s="25" t="s">
        <v>2988</v>
      </c>
      <c r="H1225" s="25" t="s">
        <v>3418</v>
      </c>
      <c r="I1225" s="25" t="s">
        <v>82</v>
      </c>
      <c r="J1225" s="11">
        <v>5323</v>
      </c>
      <c r="K1225" s="16">
        <v>107</v>
      </c>
    </row>
    <row r="1226" spans="1:11" x14ac:dyDescent="0.25">
      <c r="A1226" s="19">
        <v>42812</v>
      </c>
      <c r="B1226" s="19" t="s">
        <v>3399</v>
      </c>
      <c r="C1226" s="15">
        <v>500</v>
      </c>
      <c r="D1226" s="24" t="s">
        <v>4</v>
      </c>
      <c r="E1226" s="24" t="s">
        <v>5</v>
      </c>
      <c r="F1226" s="25" t="s">
        <v>2217</v>
      </c>
      <c r="G1226" s="25" t="s">
        <v>2988</v>
      </c>
      <c r="H1226" s="25" t="s">
        <v>3418</v>
      </c>
      <c r="I1226" s="25" t="s">
        <v>82</v>
      </c>
      <c r="J1226" s="11">
        <v>5324</v>
      </c>
      <c r="K1226" s="16">
        <v>107</v>
      </c>
    </row>
    <row r="1227" spans="1:11" x14ac:dyDescent="0.25">
      <c r="A1227" s="19">
        <v>42812</v>
      </c>
      <c r="B1227" s="19" t="s">
        <v>3399</v>
      </c>
      <c r="C1227" s="15">
        <v>5000</v>
      </c>
      <c r="D1227" s="24" t="s">
        <v>4</v>
      </c>
      <c r="E1227" s="24" t="s">
        <v>6</v>
      </c>
      <c r="F1227" s="25" t="s">
        <v>6</v>
      </c>
      <c r="G1227" s="25" t="s">
        <v>2988</v>
      </c>
      <c r="H1227" s="25" t="s">
        <v>3418</v>
      </c>
      <c r="I1227" s="25" t="s">
        <v>82</v>
      </c>
      <c r="J1227" s="11">
        <v>5325</v>
      </c>
      <c r="K1227" s="16">
        <v>107</v>
      </c>
    </row>
    <row r="1228" spans="1:11" x14ac:dyDescent="0.25">
      <c r="A1228" s="19">
        <v>42812</v>
      </c>
      <c r="B1228" s="19" t="s">
        <v>3399</v>
      </c>
      <c r="C1228" s="15">
        <v>5000</v>
      </c>
      <c r="D1228" s="24" t="s">
        <v>4</v>
      </c>
      <c r="E1228" s="24" t="s">
        <v>6</v>
      </c>
      <c r="F1228" s="25" t="s">
        <v>6</v>
      </c>
      <c r="G1228" s="25" t="s">
        <v>2988</v>
      </c>
      <c r="H1228" s="25" t="s">
        <v>3418</v>
      </c>
      <c r="I1228" s="25" t="s">
        <v>82</v>
      </c>
      <c r="J1228" s="11">
        <v>5424</v>
      </c>
      <c r="K1228" s="16">
        <v>109</v>
      </c>
    </row>
    <row r="1229" spans="1:11" x14ac:dyDescent="0.25">
      <c r="A1229" s="19">
        <v>42812</v>
      </c>
      <c r="B1229" s="19" t="s">
        <v>3399</v>
      </c>
      <c r="C1229" s="15">
        <v>3500</v>
      </c>
      <c r="D1229" s="24" t="s">
        <v>4</v>
      </c>
      <c r="E1229" s="24" t="s">
        <v>6</v>
      </c>
      <c r="F1229" s="25" t="s">
        <v>6</v>
      </c>
      <c r="G1229" s="25" t="s">
        <v>2988</v>
      </c>
      <c r="H1229" s="25" t="s">
        <v>3418</v>
      </c>
      <c r="I1229" s="25" t="s">
        <v>82</v>
      </c>
      <c r="J1229" s="11">
        <v>5425</v>
      </c>
      <c r="K1229" s="16">
        <v>109</v>
      </c>
    </row>
    <row r="1230" spans="1:11" x14ac:dyDescent="0.25">
      <c r="A1230" s="19">
        <v>42812</v>
      </c>
      <c r="B1230" s="19" t="s">
        <v>3399</v>
      </c>
      <c r="C1230" s="15">
        <v>500</v>
      </c>
      <c r="D1230" s="24" t="s">
        <v>4</v>
      </c>
      <c r="E1230" s="24" t="s">
        <v>6</v>
      </c>
      <c r="F1230" s="25" t="s">
        <v>6</v>
      </c>
      <c r="G1230" s="25" t="s">
        <v>2988</v>
      </c>
      <c r="H1230" s="25" t="s">
        <v>3418</v>
      </c>
      <c r="I1230" s="25" t="s">
        <v>82</v>
      </c>
      <c r="J1230" s="11">
        <v>5426</v>
      </c>
      <c r="K1230" s="16">
        <v>109</v>
      </c>
    </row>
    <row r="1231" spans="1:11" x14ac:dyDescent="0.25">
      <c r="A1231" s="19">
        <v>42812</v>
      </c>
      <c r="B1231" s="19" t="s">
        <v>3399</v>
      </c>
      <c r="C1231" s="15">
        <v>200</v>
      </c>
      <c r="D1231" s="24" t="s">
        <v>4</v>
      </c>
      <c r="E1231" s="24" t="s">
        <v>6</v>
      </c>
      <c r="F1231" s="25" t="s">
        <v>6</v>
      </c>
      <c r="G1231" s="25" t="s">
        <v>2988</v>
      </c>
      <c r="H1231" s="25" t="s">
        <v>3418</v>
      </c>
      <c r="I1231" s="25" t="s">
        <v>82</v>
      </c>
      <c r="J1231" s="11">
        <v>5552</v>
      </c>
      <c r="K1231" s="16">
        <v>112</v>
      </c>
    </row>
    <row r="1232" spans="1:11" x14ac:dyDescent="0.25">
      <c r="A1232" s="18">
        <v>42813</v>
      </c>
      <c r="B1232" s="18" t="s">
        <v>3399</v>
      </c>
      <c r="C1232" s="15">
        <v>1000</v>
      </c>
      <c r="D1232" s="24" t="s">
        <v>4</v>
      </c>
      <c r="E1232" s="24" t="s">
        <v>5</v>
      </c>
      <c r="F1232" s="25" t="s">
        <v>2217</v>
      </c>
      <c r="G1232" s="25" t="s">
        <v>2988</v>
      </c>
      <c r="H1232" s="25" t="s">
        <v>3418</v>
      </c>
      <c r="I1232" s="25" t="s">
        <v>82</v>
      </c>
      <c r="J1232" s="11">
        <v>4747</v>
      </c>
      <c r="K1232" s="16">
        <v>95</v>
      </c>
    </row>
    <row r="1233" spans="1:11" x14ac:dyDescent="0.25">
      <c r="A1233" s="19">
        <v>42813</v>
      </c>
      <c r="B1233" s="19" t="s">
        <v>3399</v>
      </c>
      <c r="C1233" s="15">
        <v>600</v>
      </c>
      <c r="D1233" s="24" t="s">
        <v>4</v>
      </c>
      <c r="E1233" s="24" t="s">
        <v>6</v>
      </c>
      <c r="F1233" s="25" t="s">
        <v>6</v>
      </c>
      <c r="G1233" s="25" t="s">
        <v>2988</v>
      </c>
      <c r="H1233" s="25" t="s">
        <v>3418</v>
      </c>
      <c r="I1233" s="25" t="s">
        <v>82</v>
      </c>
      <c r="J1233" s="11">
        <v>4848</v>
      </c>
      <c r="K1233" s="16">
        <v>97</v>
      </c>
    </row>
    <row r="1234" spans="1:11" x14ac:dyDescent="0.25">
      <c r="A1234" s="19">
        <v>42813</v>
      </c>
      <c r="B1234" s="19" t="s">
        <v>3399</v>
      </c>
      <c r="C1234" s="15">
        <v>400</v>
      </c>
      <c r="D1234" s="24" t="s">
        <v>4</v>
      </c>
      <c r="E1234" s="24" t="s">
        <v>6</v>
      </c>
      <c r="F1234" s="25" t="s">
        <v>6</v>
      </c>
      <c r="G1234" s="25" t="s">
        <v>2988</v>
      </c>
      <c r="H1234" s="25" t="s">
        <v>3418</v>
      </c>
      <c r="I1234" s="25" t="s">
        <v>82</v>
      </c>
      <c r="J1234" s="11">
        <v>4849</v>
      </c>
      <c r="K1234" s="16">
        <v>97</v>
      </c>
    </row>
    <row r="1235" spans="1:11" x14ac:dyDescent="0.25">
      <c r="A1235" s="19">
        <v>42813</v>
      </c>
      <c r="B1235" s="19" t="s">
        <v>3399</v>
      </c>
      <c r="C1235" s="15">
        <v>6000</v>
      </c>
      <c r="D1235" s="24" t="s">
        <v>4</v>
      </c>
      <c r="E1235" s="24" t="s">
        <v>6</v>
      </c>
      <c r="F1235" s="25" t="s">
        <v>6</v>
      </c>
      <c r="G1235" s="25" t="s">
        <v>2988</v>
      </c>
      <c r="H1235" s="25" t="s">
        <v>3418</v>
      </c>
      <c r="I1235" s="25" t="s">
        <v>82</v>
      </c>
      <c r="J1235" s="11">
        <v>5020</v>
      </c>
      <c r="K1235" s="16">
        <v>101</v>
      </c>
    </row>
    <row r="1236" spans="1:11" x14ac:dyDescent="0.25">
      <c r="A1236" s="19">
        <v>42813</v>
      </c>
      <c r="B1236" s="19" t="s">
        <v>3399</v>
      </c>
      <c r="C1236" s="15">
        <v>500</v>
      </c>
      <c r="D1236" s="24" t="s">
        <v>4</v>
      </c>
      <c r="E1236" s="24" t="s">
        <v>5</v>
      </c>
      <c r="F1236" s="25" t="s">
        <v>2217</v>
      </c>
      <c r="G1236" s="25" t="s">
        <v>2988</v>
      </c>
      <c r="H1236" s="25" t="s">
        <v>3418</v>
      </c>
      <c r="I1236" s="25" t="s">
        <v>82</v>
      </c>
      <c r="J1236" s="11">
        <v>5021</v>
      </c>
      <c r="K1236" s="16">
        <v>101</v>
      </c>
    </row>
    <row r="1237" spans="1:11" x14ac:dyDescent="0.25">
      <c r="A1237" s="19">
        <v>42813</v>
      </c>
      <c r="B1237" s="19" t="s">
        <v>3399</v>
      </c>
      <c r="C1237" s="15">
        <v>300</v>
      </c>
      <c r="D1237" s="24" t="s">
        <v>4</v>
      </c>
      <c r="E1237" s="24" t="s">
        <v>6</v>
      </c>
      <c r="F1237" s="25" t="s">
        <v>6</v>
      </c>
      <c r="G1237" s="25" t="s">
        <v>2988</v>
      </c>
      <c r="H1237" s="25" t="s">
        <v>3418</v>
      </c>
      <c r="I1237" s="25" t="s">
        <v>82</v>
      </c>
      <c r="J1237" s="11">
        <v>5022</v>
      </c>
      <c r="K1237" s="16">
        <v>101</v>
      </c>
    </row>
    <row r="1238" spans="1:11" x14ac:dyDescent="0.25">
      <c r="A1238" s="19">
        <v>42813</v>
      </c>
      <c r="B1238" s="19" t="s">
        <v>3399</v>
      </c>
      <c r="C1238" s="15">
        <v>100</v>
      </c>
      <c r="D1238" s="24" t="s">
        <v>4</v>
      </c>
      <c r="E1238" s="24" t="s">
        <v>5</v>
      </c>
      <c r="F1238" s="25" t="s">
        <v>2217</v>
      </c>
      <c r="G1238" s="25" t="s">
        <v>2988</v>
      </c>
      <c r="H1238" s="25" t="s">
        <v>3418</v>
      </c>
      <c r="I1238" s="25" t="s">
        <v>82</v>
      </c>
      <c r="J1238" s="11">
        <v>5023</v>
      </c>
      <c r="K1238" s="16">
        <v>101</v>
      </c>
    </row>
    <row r="1239" spans="1:11" x14ac:dyDescent="0.25">
      <c r="A1239" s="19">
        <v>42813</v>
      </c>
      <c r="B1239" s="19" t="s">
        <v>3399</v>
      </c>
      <c r="C1239" s="15">
        <v>300</v>
      </c>
      <c r="D1239" s="24" t="s">
        <v>4</v>
      </c>
      <c r="E1239" s="24" t="s">
        <v>6</v>
      </c>
      <c r="F1239" s="25" t="s">
        <v>6</v>
      </c>
      <c r="G1239" s="25" t="s">
        <v>2988</v>
      </c>
      <c r="H1239" s="25" t="s">
        <v>3418</v>
      </c>
      <c r="I1239" s="25" t="s">
        <v>82</v>
      </c>
      <c r="J1239" s="11">
        <v>5024</v>
      </c>
      <c r="K1239" s="16">
        <v>101</v>
      </c>
    </row>
    <row r="1240" spans="1:11" x14ac:dyDescent="0.25">
      <c r="A1240" s="19">
        <v>42813</v>
      </c>
      <c r="B1240" s="19" t="s">
        <v>3399</v>
      </c>
      <c r="C1240" s="15">
        <v>750</v>
      </c>
      <c r="D1240" s="24" t="s">
        <v>4</v>
      </c>
      <c r="E1240" s="24" t="s">
        <v>6</v>
      </c>
      <c r="F1240" s="25" t="s">
        <v>6</v>
      </c>
      <c r="G1240" s="25" t="s">
        <v>2988</v>
      </c>
      <c r="H1240" s="25" t="s">
        <v>3418</v>
      </c>
      <c r="I1240" s="25" t="s">
        <v>82</v>
      </c>
      <c r="J1240" s="11">
        <v>5025</v>
      </c>
      <c r="K1240" s="16">
        <v>101</v>
      </c>
    </row>
    <row r="1241" spans="1:11" x14ac:dyDescent="0.25">
      <c r="A1241" s="19">
        <v>42813</v>
      </c>
      <c r="B1241" s="19" t="s">
        <v>3399</v>
      </c>
      <c r="C1241" s="15">
        <v>750</v>
      </c>
      <c r="D1241" s="24" t="s">
        <v>4</v>
      </c>
      <c r="E1241" s="24" t="s">
        <v>6</v>
      </c>
      <c r="F1241" s="25" t="s">
        <v>6</v>
      </c>
      <c r="G1241" s="25" t="s">
        <v>2988</v>
      </c>
      <c r="H1241" s="25" t="s">
        <v>3418</v>
      </c>
      <c r="I1241" s="25" t="s">
        <v>82</v>
      </c>
      <c r="J1241" s="11">
        <v>5026</v>
      </c>
      <c r="K1241" s="16">
        <v>101</v>
      </c>
    </row>
    <row r="1242" spans="1:11" x14ac:dyDescent="0.25">
      <c r="A1242" s="19">
        <v>42813</v>
      </c>
      <c r="B1242" s="19" t="s">
        <v>3399</v>
      </c>
      <c r="C1242" s="15">
        <v>100</v>
      </c>
      <c r="D1242" s="24" t="s">
        <v>4</v>
      </c>
      <c r="E1242" s="24" t="s">
        <v>6</v>
      </c>
      <c r="F1242" s="25" t="s">
        <v>6</v>
      </c>
      <c r="G1242" s="25" t="s">
        <v>2988</v>
      </c>
      <c r="H1242" s="25" t="s">
        <v>3418</v>
      </c>
      <c r="I1242" s="25" t="s">
        <v>82</v>
      </c>
      <c r="J1242" s="11">
        <v>5027</v>
      </c>
      <c r="K1242" s="16">
        <v>101</v>
      </c>
    </row>
    <row r="1243" spans="1:11" x14ac:dyDescent="0.25">
      <c r="A1243" s="19">
        <v>42813</v>
      </c>
      <c r="B1243" s="19" t="s">
        <v>3399</v>
      </c>
      <c r="C1243" s="15">
        <v>8000</v>
      </c>
      <c r="D1243" s="24" t="s">
        <v>4</v>
      </c>
      <c r="E1243" s="24" t="s">
        <v>5</v>
      </c>
      <c r="F1243" s="25" t="s">
        <v>2217</v>
      </c>
      <c r="G1243" s="25" t="s">
        <v>2988</v>
      </c>
      <c r="H1243" s="25" t="s">
        <v>3418</v>
      </c>
      <c r="I1243" s="25" t="s">
        <v>82</v>
      </c>
      <c r="J1243" s="11">
        <v>5368</v>
      </c>
      <c r="K1243" s="16">
        <v>108</v>
      </c>
    </row>
    <row r="1244" spans="1:11" x14ac:dyDescent="0.25">
      <c r="A1244" s="19">
        <v>42813</v>
      </c>
      <c r="B1244" s="19" t="s">
        <v>3399</v>
      </c>
      <c r="C1244" s="15">
        <v>2000</v>
      </c>
      <c r="D1244" s="24" t="s">
        <v>4</v>
      </c>
      <c r="E1244" s="24" t="s">
        <v>6</v>
      </c>
      <c r="F1244" s="25" t="s">
        <v>6</v>
      </c>
      <c r="G1244" s="25" t="s">
        <v>2988</v>
      </c>
      <c r="H1244" s="25" t="s">
        <v>3418</v>
      </c>
      <c r="I1244" s="25" t="s">
        <v>82</v>
      </c>
      <c r="J1244" s="11">
        <v>5428</v>
      </c>
      <c r="K1244" s="16">
        <v>109</v>
      </c>
    </row>
    <row r="1245" spans="1:11" x14ac:dyDescent="0.25">
      <c r="A1245" s="19">
        <v>42813</v>
      </c>
      <c r="B1245" s="19" t="s">
        <v>3399</v>
      </c>
      <c r="C1245" s="15">
        <v>1000</v>
      </c>
      <c r="D1245" s="24" t="s">
        <v>4</v>
      </c>
      <c r="E1245" s="24" t="s">
        <v>6</v>
      </c>
      <c r="F1245" s="25" t="s">
        <v>6</v>
      </c>
      <c r="G1245" s="25" t="s">
        <v>2988</v>
      </c>
      <c r="H1245" s="25" t="s">
        <v>3418</v>
      </c>
      <c r="I1245" s="25" t="s">
        <v>82</v>
      </c>
      <c r="J1245" s="11">
        <v>5429</v>
      </c>
      <c r="K1245" s="16">
        <v>109</v>
      </c>
    </row>
    <row r="1246" spans="1:11" x14ac:dyDescent="0.25">
      <c r="A1246" s="19">
        <v>42813</v>
      </c>
      <c r="B1246" s="19" t="s">
        <v>3399</v>
      </c>
      <c r="C1246" s="15">
        <v>1500</v>
      </c>
      <c r="D1246" s="24" t="s">
        <v>4</v>
      </c>
      <c r="E1246" s="24" t="s">
        <v>6</v>
      </c>
      <c r="F1246" s="25" t="s">
        <v>6</v>
      </c>
      <c r="G1246" s="25" t="s">
        <v>2988</v>
      </c>
      <c r="H1246" s="25" t="s">
        <v>3418</v>
      </c>
      <c r="I1246" s="25" t="s">
        <v>82</v>
      </c>
      <c r="J1246" s="11">
        <v>5507</v>
      </c>
      <c r="K1246" s="16">
        <v>111</v>
      </c>
    </row>
    <row r="1247" spans="1:11" x14ac:dyDescent="0.25">
      <c r="A1247" s="19">
        <v>42813</v>
      </c>
      <c r="B1247" s="19" t="s">
        <v>3399</v>
      </c>
      <c r="C1247" s="15">
        <v>200</v>
      </c>
      <c r="D1247" s="24" t="s">
        <v>4</v>
      </c>
      <c r="E1247" s="24" t="s">
        <v>5</v>
      </c>
      <c r="F1247" s="25" t="s">
        <v>2217</v>
      </c>
      <c r="G1247" s="25" t="s">
        <v>2988</v>
      </c>
      <c r="H1247" s="25" t="s">
        <v>3418</v>
      </c>
      <c r="I1247" s="25" t="s">
        <v>82</v>
      </c>
      <c r="J1247" s="11">
        <v>5508</v>
      </c>
      <c r="K1247" s="16">
        <v>111</v>
      </c>
    </row>
    <row r="1248" spans="1:11" x14ac:dyDescent="0.25">
      <c r="A1248" s="19">
        <v>42813</v>
      </c>
      <c r="B1248" s="19" t="s">
        <v>3399</v>
      </c>
      <c r="C1248" s="15">
        <v>200</v>
      </c>
      <c r="D1248" s="24" t="s">
        <v>4</v>
      </c>
      <c r="E1248" s="24" t="s">
        <v>6</v>
      </c>
      <c r="F1248" s="25" t="s">
        <v>6</v>
      </c>
      <c r="G1248" s="25" t="s">
        <v>2988</v>
      </c>
      <c r="H1248" s="25" t="s">
        <v>3418</v>
      </c>
      <c r="I1248" s="25" t="s">
        <v>82</v>
      </c>
      <c r="J1248" s="11">
        <v>5553</v>
      </c>
      <c r="K1248" s="16">
        <v>112</v>
      </c>
    </row>
    <row r="1249" spans="1:11" x14ac:dyDescent="0.25">
      <c r="A1249" s="19">
        <v>42813</v>
      </c>
      <c r="B1249" s="19" t="s">
        <v>3399</v>
      </c>
      <c r="C1249" s="15">
        <v>500</v>
      </c>
      <c r="D1249" s="24" t="s">
        <v>4</v>
      </c>
      <c r="E1249" s="24" t="s">
        <v>5</v>
      </c>
      <c r="F1249" s="25" t="s">
        <v>2217</v>
      </c>
      <c r="G1249" s="25" t="s">
        <v>2988</v>
      </c>
      <c r="H1249" s="25" t="s">
        <v>3418</v>
      </c>
      <c r="I1249" s="25" t="s">
        <v>82</v>
      </c>
      <c r="J1249" s="11">
        <v>5554</v>
      </c>
      <c r="K1249" s="16">
        <v>112</v>
      </c>
    </row>
    <row r="1250" spans="1:11" x14ac:dyDescent="0.25">
      <c r="A1250" s="19">
        <v>42813</v>
      </c>
      <c r="B1250" s="19" t="s">
        <v>3399</v>
      </c>
      <c r="C1250" s="15">
        <v>900</v>
      </c>
      <c r="D1250" s="24" t="s">
        <v>4</v>
      </c>
      <c r="E1250" s="24" t="s">
        <v>6</v>
      </c>
      <c r="F1250" s="25" t="s">
        <v>6</v>
      </c>
      <c r="G1250" s="25" t="s">
        <v>2988</v>
      </c>
      <c r="H1250" s="25" t="s">
        <v>3418</v>
      </c>
      <c r="I1250" s="25" t="s">
        <v>82</v>
      </c>
      <c r="J1250" s="11">
        <v>5555</v>
      </c>
      <c r="K1250" s="16">
        <v>112</v>
      </c>
    </row>
    <row r="1251" spans="1:11" x14ac:dyDescent="0.25">
      <c r="A1251" s="19">
        <v>42813</v>
      </c>
      <c r="B1251" s="19" t="s">
        <v>3399</v>
      </c>
      <c r="C1251" s="15">
        <v>1000</v>
      </c>
      <c r="D1251" s="24" t="s">
        <v>4</v>
      </c>
      <c r="E1251" s="24" t="s">
        <v>6</v>
      </c>
      <c r="F1251" s="25" t="s">
        <v>6</v>
      </c>
      <c r="G1251" s="25" t="s">
        <v>2988</v>
      </c>
      <c r="H1251" s="25" t="s">
        <v>3418</v>
      </c>
      <c r="I1251" s="25" t="s">
        <v>82</v>
      </c>
      <c r="J1251" s="11">
        <v>5556</v>
      </c>
      <c r="K1251" s="16">
        <v>112</v>
      </c>
    </row>
    <row r="1252" spans="1:11" x14ac:dyDescent="0.25">
      <c r="A1252" s="19">
        <v>42813</v>
      </c>
      <c r="B1252" s="19" t="s">
        <v>3399</v>
      </c>
      <c r="C1252" s="15">
        <v>200</v>
      </c>
      <c r="D1252" s="24" t="s">
        <v>4</v>
      </c>
      <c r="E1252" s="24" t="s">
        <v>6</v>
      </c>
      <c r="F1252" s="25" t="s">
        <v>6</v>
      </c>
      <c r="G1252" s="25" t="s">
        <v>2988</v>
      </c>
      <c r="H1252" s="25" t="s">
        <v>3418</v>
      </c>
      <c r="I1252" s="25" t="s">
        <v>82</v>
      </c>
      <c r="J1252" s="11">
        <v>5557</v>
      </c>
      <c r="K1252" s="16">
        <v>112</v>
      </c>
    </row>
    <row r="1253" spans="1:11" x14ac:dyDescent="0.25">
      <c r="A1253" s="19">
        <v>42813</v>
      </c>
      <c r="B1253" s="19" t="s">
        <v>3399</v>
      </c>
      <c r="C1253" s="15">
        <v>1500</v>
      </c>
      <c r="D1253" s="24" t="s">
        <v>4</v>
      </c>
      <c r="E1253" s="24" t="s">
        <v>5</v>
      </c>
      <c r="F1253" s="26" t="s">
        <v>2217</v>
      </c>
      <c r="G1253" s="26" t="s">
        <v>2988</v>
      </c>
      <c r="H1253" s="26" t="s">
        <v>3418</v>
      </c>
      <c r="I1253" s="25" t="s">
        <v>82</v>
      </c>
      <c r="J1253" s="11">
        <v>5614</v>
      </c>
      <c r="K1253" s="16">
        <v>113</v>
      </c>
    </row>
    <row r="1254" spans="1:11" x14ac:dyDescent="0.25">
      <c r="A1254" s="19">
        <v>42813</v>
      </c>
      <c r="B1254" s="19" t="s">
        <v>3399</v>
      </c>
      <c r="C1254" s="15">
        <v>1000</v>
      </c>
      <c r="D1254" s="24" t="s">
        <v>7</v>
      </c>
      <c r="E1254" s="24" t="s">
        <v>8</v>
      </c>
      <c r="F1254" s="26"/>
      <c r="G1254" s="26" t="s">
        <v>3314</v>
      </c>
      <c r="H1254" s="26" t="s">
        <v>3314</v>
      </c>
      <c r="I1254" s="25"/>
      <c r="J1254" s="10" t="s">
        <v>2984</v>
      </c>
      <c r="K1254" s="16"/>
    </row>
    <row r="1255" spans="1:11" x14ac:dyDescent="0.25">
      <c r="A1255" s="19">
        <v>42813</v>
      </c>
      <c r="B1255" s="19" t="s">
        <v>3399</v>
      </c>
      <c r="C1255" s="15">
        <v>9935</v>
      </c>
      <c r="D1255" s="24" t="s">
        <v>7</v>
      </c>
      <c r="E1255" s="24" t="s">
        <v>8</v>
      </c>
      <c r="F1255" s="26"/>
      <c r="G1255" s="26" t="s">
        <v>3314</v>
      </c>
      <c r="H1255" s="26" t="s">
        <v>3314</v>
      </c>
      <c r="I1255" s="25"/>
      <c r="J1255" s="10" t="s">
        <v>2984</v>
      </c>
      <c r="K1255" s="16"/>
    </row>
    <row r="1256" spans="1:11" x14ac:dyDescent="0.25">
      <c r="A1256" s="19">
        <v>42813</v>
      </c>
      <c r="B1256" s="19" t="s">
        <v>3399</v>
      </c>
      <c r="C1256" s="15">
        <v>11285.15</v>
      </c>
      <c r="D1256" s="24" t="s">
        <v>7</v>
      </c>
      <c r="E1256" s="24" t="s">
        <v>8</v>
      </c>
      <c r="F1256" s="26"/>
      <c r="G1256" s="26" t="s">
        <v>3314</v>
      </c>
      <c r="H1256" s="26" t="s">
        <v>3314</v>
      </c>
      <c r="I1256" s="25"/>
      <c r="J1256" s="10" t="s">
        <v>2984</v>
      </c>
      <c r="K1256" s="16"/>
    </row>
    <row r="1257" spans="1:11" x14ac:dyDescent="0.25">
      <c r="A1257" s="19">
        <v>42813</v>
      </c>
      <c r="B1257" s="19" t="s">
        <v>3399</v>
      </c>
      <c r="C1257" s="15">
        <v>600</v>
      </c>
      <c r="D1257" s="24" t="s">
        <v>7</v>
      </c>
      <c r="E1257" s="24" t="s">
        <v>8</v>
      </c>
      <c r="F1257" s="26"/>
      <c r="G1257" s="26" t="s">
        <v>3314</v>
      </c>
      <c r="H1257" s="26" t="s">
        <v>3314</v>
      </c>
      <c r="I1257" s="25"/>
      <c r="J1257" s="10" t="s">
        <v>2984</v>
      </c>
      <c r="K1257" s="16"/>
    </row>
    <row r="1258" spans="1:11" x14ac:dyDescent="0.25">
      <c r="A1258" s="19">
        <v>42813</v>
      </c>
      <c r="B1258" s="19" t="s">
        <v>3399</v>
      </c>
      <c r="C1258" s="15">
        <v>200</v>
      </c>
      <c r="D1258" s="24" t="s">
        <v>7</v>
      </c>
      <c r="E1258" s="24" t="s">
        <v>8</v>
      </c>
      <c r="F1258" s="26"/>
      <c r="G1258" s="26" t="s">
        <v>3314</v>
      </c>
      <c r="H1258" s="26" t="s">
        <v>3314</v>
      </c>
      <c r="I1258" s="25"/>
      <c r="J1258" s="10" t="s">
        <v>2984</v>
      </c>
      <c r="K1258" s="16"/>
    </row>
    <row r="1259" spans="1:11" x14ac:dyDescent="0.25">
      <c r="A1259" s="18">
        <v>42814</v>
      </c>
      <c r="B1259" s="18" t="s">
        <v>3399</v>
      </c>
      <c r="C1259" s="15">
        <v>100</v>
      </c>
      <c r="D1259" s="24" t="s">
        <v>4</v>
      </c>
      <c r="E1259" s="24" t="s">
        <v>5</v>
      </c>
      <c r="F1259" s="26" t="s">
        <v>2217</v>
      </c>
      <c r="G1259" s="26" t="s">
        <v>2988</v>
      </c>
      <c r="H1259" s="26" t="s">
        <v>3418</v>
      </c>
      <c r="I1259" s="25" t="s">
        <v>82</v>
      </c>
      <c r="J1259" s="11">
        <v>4493</v>
      </c>
      <c r="K1259" s="16">
        <v>90</v>
      </c>
    </row>
    <row r="1260" spans="1:11" x14ac:dyDescent="0.25">
      <c r="A1260" s="18">
        <v>42814</v>
      </c>
      <c r="B1260" s="18" t="s">
        <v>3399</v>
      </c>
      <c r="C1260" s="15">
        <v>9710</v>
      </c>
      <c r="D1260" s="24" t="s">
        <v>4</v>
      </c>
      <c r="E1260" s="24" t="s">
        <v>5</v>
      </c>
      <c r="F1260" s="26" t="s">
        <v>2217</v>
      </c>
      <c r="G1260" s="26" t="s">
        <v>2988</v>
      </c>
      <c r="H1260" s="26" t="s">
        <v>3418</v>
      </c>
      <c r="I1260" s="25" t="s">
        <v>82</v>
      </c>
      <c r="J1260" s="11">
        <v>4494</v>
      </c>
      <c r="K1260" s="16">
        <v>90</v>
      </c>
    </row>
    <row r="1261" spans="1:11" x14ac:dyDescent="0.25">
      <c r="A1261" s="18">
        <v>42814</v>
      </c>
      <c r="B1261" s="18" t="s">
        <v>3399</v>
      </c>
      <c r="C1261" s="15">
        <v>2500</v>
      </c>
      <c r="D1261" s="24" t="s">
        <v>4</v>
      </c>
      <c r="E1261" s="24" t="s">
        <v>5</v>
      </c>
      <c r="F1261" s="26" t="s">
        <v>2217</v>
      </c>
      <c r="G1261" s="26" t="s">
        <v>2988</v>
      </c>
      <c r="H1261" s="26" t="s">
        <v>3418</v>
      </c>
      <c r="I1261" s="25" t="s">
        <v>82</v>
      </c>
      <c r="J1261" s="11">
        <v>4495</v>
      </c>
      <c r="K1261" s="16">
        <v>90</v>
      </c>
    </row>
    <row r="1262" spans="1:11" x14ac:dyDescent="0.25">
      <c r="A1262" s="18">
        <v>42814</v>
      </c>
      <c r="B1262" s="18" t="s">
        <v>3399</v>
      </c>
      <c r="C1262" s="15">
        <v>3000</v>
      </c>
      <c r="D1262" s="24" t="s">
        <v>4</v>
      </c>
      <c r="E1262" s="24" t="s">
        <v>5</v>
      </c>
      <c r="F1262" s="26" t="s">
        <v>2217</v>
      </c>
      <c r="G1262" s="26" t="s">
        <v>2988</v>
      </c>
      <c r="H1262" s="26" t="s">
        <v>3418</v>
      </c>
      <c r="I1262" s="25" t="s">
        <v>82</v>
      </c>
      <c r="J1262" s="11">
        <v>4650</v>
      </c>
      <c r="K1262" s="16">
        <v>93</v>
      </c>
    </row>
    <row r="1263" spans="1:11" x14ac:dyDescent="0.25">
      <c r="A1263" s="18">
        <v>42814</v>
      </c>
      <c r="B1263" s="18" t="s">
        <v>3399</v>
      </c>
      <c r="C1263" s="15">
        <v>500</v>
      </c>
      <c r="D1263" s="24" t="s">
        <v>4</v>
      </c>
      <c r="E1263" s="24" t="s">
        <v>6</v>
      </c>
      <c r="F1263" s="26" t="s">
        <v>6</v>
      </c>
      <c r="G1263" s="26" t="s">
        <v>2988</v>
      </c>
      <c r="H1263" s="26" t="s">
        <v>3418</v>
      </c>
      <c r="I1263" s="25" t="s">
        <v>82</v>
      </c>
      <c r="J1263" s="11">
        <v>4745</v>
      </c>
      <c r="K1263" s="16">
        <v>95</v>
      </c>
    </row>
    <row r="1264" spans="1:11" x14ac:dyDescent="0.25">
      <c r="A1264" s="18">
        <v>42814</v>
      </c>
      <c r="B1264" s="18" t="s">
        <v>3399</v>
      </c>
      <c r="C1264" s="15">
        <v>150</v>
      </c>
      <c r="D1264" s="24" t="s">
        <v>4</v>
      </c>
      <c r="E1264" s="24" t="s">
        <v>6</v>
      </c>
      <c r="F1264" s="26" t="s">
        <v>6</v>
      </c>
      <c r="G1264" s="26" t="s">
        <v>2988</v>
      </c>
      <c r="H1264" s="26" t="s">
        <v>3418</v>
      </c>
      <c r="I1264" s="25" t="s">
        <v>82</v>
      </c>
      <c r="J1264" s="11">
        <v>4748</v>
      </c>
      <c r="K1264" s="16">
        <v>95</v>
      </c>
    </row>
    <row r="1265" spans="1:11" x14ac:dyDescent="0.25">
      <c r="A1265" s="18">
        <v>42814</v>
      </c>
      <c r="B1265" s="18" t="s">
        <v>3399</v>
      </c>
      <c r="C1265" s="15">
        <v>150</v>
      </c>
      <c r="D1265" s="24" t="s">
        <v>4</v>
      </c>
      <c r="E1265" s="24" t="s">
        <v>6</v>
      </c>
      <c r="F1265" s="26" t="s">
        <v>6</v>
      </c>
      <c r="G1265" s="26" t="s">
        <v>2988</v>
      </c>
      <c r="H1265" s="26" t="s">
        <v>3418</v>
      </c>
      <c r="I1265" s="25" t="s">
        <v>82</v>
      </c>
      <c r="J1265" s="11">
        <v>4749</v>
      </c>
      <c r="K1265" s="16">
        <v>95</v>
      </c>
    </row>
    <row r="1266" spans="1:11" x14ac:dyDescent="0.25">
      <c r="A1266" s="19">
        <v>42814</v>
      </c>
      <c r="B1266" s="19" t="s">
        <v>3399</v>
      </c>
      <c r="C1266" s="15">
        <v>1500</v>
      </c>
      <c r="D1266" s="24" t="s">
        <v>4</v>
      </c>
      <c r="E1266" s="24" t="s">
        <v>6</v>
      </c>
      <c r="F1266" s="26" t="s">
        <v>6</v>
      </c>
      <c r="G1266" s="26" t="s">
        <v>2988</v>
      </c>
      <c r="H1266" s="26" t="s">
        <v>3418</v>
      </c>
      <c r="I1266" s="25" t="s">
        <v>82</v>
      </c>
      <c r="J1266" s="11">
        <v>4950</v>
      </c>
      <c r="K1266" s="16">
        <v>99</v>
      </c>
    </row>
    <row r="1267" spans="1:11" x14ac:dyDescent="0.25">
      <c r="A1267" s="19">
        <v>42814</v>
      </c>
      <c r="B1267" s="19" t="s">
        <v>3399</v>
      </c>
      <c r="C1267" s="15">
        <v>500</v>
      </c>
      <c r="D1267" s="24" t="s">
        <v>4</v>
      </c>
      <c r="E1267" s="24" t="s">
        <v>6</v>
      </c>
      <c r="F1267" s="26" t="s">
        <v>6</v>
      </c>
      <c r="G1267" s="26" t="s">
        <v>2988</v>
      </c>
      <c r="H1267" s="26" t="s">
        <v>3418</v>
      </c>
      <c r="I1267" s="25" t="s">
        <v>82</v>
      </c>
      <c r="J1267" s="11">
        <v>5028</v>
      </c>
      <c r="K1267" s="16">
        <v>101</v>
      </c>
    </row>
    <row r="1268" spans="1:11" x14ac:dyDescent="0.25">
      <c r="A1268" s="19">
        <v>42814</v>
      </c>
      <c r="B1268" s="19" t="s">
        <v>3399</v>
      </c>
      <c r="C1268" s="15">
        <v>500</v>
      </c>
      <c r="D1268" s="24" t="s">
        <v>4</v>
      </c>
      <c r="E1268" s="24" t="s">
        <v>5</v>
      </c>
      <c r="F1268" s="26" t="s">
        <v>2217</v>
      </c>
      <c r="G1268" s="26" t="s">
        <v>2988</v>
      </c>
      <c r="H1268" s="26" t="s">
        <v>3418</v>
      </c>
      <c r="I1268" s="25" t="s">
        <v>82</v>
      </c>
      <c r="J1268" s="11">
        <v>5029</v>
      </c>
      <c r="K1268" s="16">
        <v>101</v>
      </c>
    </row>
    <row r="1269" spans="1:11" x14ac:dyDescent="0.25">
      <c r="A1269" s="19">
        <v>42814</v>
      </c>
      <c r="B1269" s="19" t="s">
        <v>3399</v>
      </c>
      <c r="C1269" s="15">
        <v>1000</v>
      </c>
      <c r="D1269" s="24" t="s">
        <v>4</v>
      </c>
      <c r="E1269" s="24" t="s">
        <v>6</v>
      </c>
      <c r="F1269" s="26" t="s">
        <v>6</v>
      </c>
      <c r="G1269" s="26" t="s">
        <v>2988</v>
      </c>
      <c r="H1269" s="26" t="s">
        <v>3418</v>
      </c>
      <c r="I1269" s="25" t="s">
        <v>82</v>
      </c>
      <c r="J1269" s="11">
        <v>5030</v>
      </c>
      <c r="K1269" s="16">
        <v>101</v>
      </c>
    </row>
    <row r="1270" spans="1:11" x14ac:dyDescent="0.25">
      <c r="A1270" s="19">
        <v>42814</v>
      </c>
      <c r="B1270" s="19" t="s">
        <v>3399</v>
      </c>
      <c r="C1270" s="15">
        <v>3644</v>
      </c>
      <c r="D1270" s="24" t="s">
        <v>4</v>
      </c>
      <c r="E1270" s="24" t="s">
        <v>6</v>
      </c>
      <c r="F1270" s="26" t="s">
        <v>6</v>
      </c>
      <c r="G1270" s="26" t="s">
        <v>2988</v>
      </c>
      <c r="H1270" s="26" t="s">
        <v>3418</v>
      </c>
      <c r="I1270" s="25" t="s">
        <v>82</v>
      </c>
      <c r="J1270" s="11">
        <v>5031</v>
      </c>
      <c r="K1270" s="16">
        <v>101</v>
      </c>
    </row>
    <row r="1271" spans="1:11" x14ac:dyDescent="0.25">
      <c r="A1271" s="19">
        <v>42814</v>
      </c>
      <c r="B1271" s="19" t="s">
        <v>3399</v>
      </c>
      <c r="C1271" s="15">
        <v>200</v>
      </c>
      <c r="D1271" s="24" t="s">
        <v>4</v>
      </c>
      <c r="E1271" s="24" t="s">
        <v>6</v>
      </c>
      <c r="F1271" s="26" t="s">
        <v>6</v>
      </c>
      <c r="G1271" s="26" t="s">
        <v>2988</v>
      </c>
      <c r="H1271" s="26" t="s">
        <v>3418</v>
      </c>
      <c r="I1271" s="25" t="s">
        <v>82</v>
      </c>
      <c r="J1271" s="11">
        <v>5242</v>
      </c>
      <c r="K1271" s="16">
        <v>105</v>
      </c>
    </row>
    <row r="1272" spans="1:11" x14ac:dyDescent="0.25">
      <c r="A1272" s="19">
        <v>42814</v>
      </c>
      <c r="B1272" s="19" t="s">
        <v>3399</v>
      </c>
      <c r="C1272" s="15">
        <v>5000</v>
      </c>
      <c r="D1272" s="24" t="s">
        <v>4</v>
      </c>
      <c r="E1272" s="24" t="s">
        <v>6</v>
      </c>
      <c r="F1272" s="25" t="s">
        <v>6</v>
      </c>
      <c r="G1272" s="25" t="s">
        <v>2988</v>
      </c>
      <c r="H1272" s="25" t="s">
        <v>3418</v>
      </c>
      <c r="I1272" s="25" t="s">
        <v>82</v>
      </c>
      <c r="J1272" s="11">
        <v>5430</v>
      </c>
      <c r="K1272" s="16">
        <v>109</v>
      </c>
    </row>
    <row r="1273" spans="1:11" x14ac:dyDescent="0.25">
      <c r="A1273" s="19">
        <v>42814</v>
      </c>
      <c r="B1273" s="19" t="s">
        <v>3399</v>
      </c>
      <c r="C1273" s="15">
        <v>5000</v>
      </c>
      <c r="D1273" s="24" t="s">
        <v>4</v>
      </c>
      <c r="E1273" s="24" t="s">
        <v>6</v>
      </c>
      <c r="F1273" s="26" t="s">
        <v>6</v>
      </c>
      <c r="G1273" s="26" t="s">
        <v>2988</v>
      </c>
      <c r="H1273" s="26" t="s">
        <v>3418</v>
      </c>
      <c r="I1273" s="25" t="s">
        <v>82</v>
      </c>
      <c r="J1273" s="11">
        <v>5509</v>
      </c>
      <c r="K1273" s="16">
        <v>111</v>
      </c>
    </row>
    <row r="1274" spans="1:11" x14ac:dyDescent="0.25">
      <c r="A1274" s="19">
        <v>42814</v>
      </c>
      <c r="B1274" s="19" t="s">
        <v>3399</v>
      </c>
      <c r="C1274" s="15">
        <v>300</v>
      </c>
      <c r="D1274" s="24" t="s">
        <v>4</v>
      </c>
      <c r="E1274" s="24" t="s">
        <v>6</v>
      </c>
      <c r="F1274" s="26" t="s">
        <v>6</v>
      </c>
      <c r="G1274" s="26" t="s">
        <v>2988</v>
      </c>
      <c r="H1274" s="26" t="s">
        <v>3418</v>
      </c>
      <c r="I1274" s="25" t="s">
        <v>82</v>
      </c>
      <c r="J1274" s="11">
        <v>5510</v>
      </c>
      <c r="K1274" s="16">
        <v>111</v>
      </c>
    </row>
    <row r="1275" spans="1:11" x14ac:dyDescent="0.25">
      <c r="A1275" s="19">
        <v>42814</v>
      </c>
      <c r="B1275" s="19" t="s">
        <v>3399</v>
      </c>
      <c r="C1275" s="77">
        <v>2500</v>
      </c>
      <c r="D1275" s="24" t="s">
        <v>4</v>
      </c>
      <c r="E1275" s="24" t="s">
        <v>6</v>
      </c>
      <c r="F1275" s="25" t="s">
        <v>6</v>
      </c>
      <c r="G1275" s="25" t="s">
        <v>2988</v>
      </c>
      <c r="H1275" s="25" t="s">
        <v>3418</v>
      </c>
      <c r="I1275" s="25" t="s">
        <v>82</v>
      </c>
      <c r="J1275" s="11">
        <v>5601</v>
      </c>
      <c r="K1275" s="16">
        <v>113</v>
      </c>
    </row>
    <row r="1276" spans="1:11" x14ac:dyDescent="0.25">
      <c r="A1276" s="19">
        <v>42814</v>
      </c>
      <c r="B1276" s="19" t="s">
        <v>3399</v>
      </c>
      <c r="C1276" s="15">
        <v>910</v>
      </c>
      <c r="D1276" s="24" t="s">
        <v>7</v>
      </c>
      <c r="E1276" s="24" t="s">
        <v>8</v>
      </c>
      <c r="F1276" s="25"/>
      <c r="G1276" s="25" t="s">
        <v>3314</v>
      </c>
      <c r="H1276" s="25" t="s">
        <v>3314</v>
      </c>
      <c r="I1276" s="25"/>
      <c r="J1276" s="10" t="s">
        <v>2984</v>
      </c>
      <c r="K1276" s="16"/>
    </row>
    <row r="1277" spans="1:11" x14ac:dyDescent="0.25">
      <c r="A1277" s="19">
        <v>42814</v>
      </c>
      <c r="B1277" s="19" t="s">
        <v>3399</v>
      </c>
      <c r="C1277" s="15">
        <v>150</v>
      </c>
      <c r="D1277" s="24" t="s">
        <v>7</v>
      </c>
      <c r="E1277" s="24" t="s">
        <v>8</v>
      </c>
      <c r="F1277" s="25"/>
      <c r="G1277" s="25" t="s">
        <v>3314</v>
      </c>
      <c r="H1277" s="25" t="s">
        <v>3314</v>
      </c>
      <c r="I1277" s="25"/>
      <c r="J1277" s="10" t="s">
        <v>2984</v>
      </c>
      <c r="K1277" s="16"/>
    </row>
    <row r="1278" spans="1:11" x14ac:dyDescent="0.25">
      <c r="A1278" s="18">
        <v>42815</v>
      </c>
      <c r="B1278" s="18" t="s">
        <v>3399</v>
      </c>
      <c r="C1278" s="15">
        <v>3000</v>
      </c>
      <c r="D1278" s="24" t="s">
        <v>4</v>
      </c>
      <c r="E1278" s="24" t="s">
        <v>6</v>
      </c>
      <c r="F1278" s="25" t="s">
        <v>6</v>
      </c>
      <c r="G1278" s="25" t="s">
        <v>2988</v>
      </c>
      <c r="H1278" s="25" t="s">
        <v>3418</v>
      </c>
      <c r="I1278" s="25" t="s">
        <v>82</v>
      </c>
      <c r="J1278" s="11">
        <v>4345</v>
      </c>
      <c r="K1278" s="16">
        <v>87</v>
      </c>
    </row>
    <row r="1279" spans="1:11" x14ac:dyDescent="0.25">
      <c r="A1279" s="18">
        <v>42815</v>
      </c>
      <c r="B1279" s="18" t="s">
        <v>3399</v>
      </c>
      <c r="C1279" s="15">
        <v>1000</v>
      </c>
      <c r="D1279" s="24" t="s">
        <v>4</v>
      </c>
      <c r="E1279" s="24" t="s">
        <v>6</v>
      </c>
      <c r="F1279" s="25" t="s">
        <v>6</v>
      </c>
      <c r="G1279" s="25" t="s">
        <v>2988</v>
      </c>
      <c r="H1279" s="25" t="s">
        <v>3418</v>
      </c>
      <c r="I1279" s="25" t="s">
        <v>82</v>
      </c>
      <c r="J1279" s="11">
        <v>4346</v>
      </c>
      <c r="K1279" s="16">
        <v>87</v>
      </c>
    </row>
    <row r="1280" spans="1:11" x14ac:dyDescent="0.25">
      <c r="A1280" s="19">
        <v>42815</v>
      </c>
      <c r="B1280" s="19" t="s">
        <v>3399</v>
      </c>
      <c r="C1280" s="15">
        <v>100</v>
      </c>
      <c r="D1280" s="24" t="s">
        <v>4</v>
      </c>
      <c r="E1280" s="24" t="s">
        <v>5</v>
      </c>
      <c r="F1280" s="25" t="s">
        <v>2217</v>
      </c>
      <c r="G1280" s="25" t="s">
        <v>2988</v>
      </c>
      <c r="H1280" s="25" t="s">
        <v>3418</v>
      </c>
      <c r="I1280" s="25" t="s">
        <v>82</v>
      </c>
      <c r="J1280" s="11">
        <v>4850</v>
      </c>
      <c r="K1280" s="16">
        <v>97</v>
      </c>
    </row>
    <row r="1281" spans="1:11" x14ac:dyDescent="0.25">
      <c r="A1281" s="19">
        <v>42815</v>
      </c>
      <c r="B1281" s="19" t="s">
        <v>3399</v>
      </c>
      <c r="C1281" s="15">
        <v>400</v>
      </c>
      <c r="D1281" s="24" t="s">
        <v>4</v>
      </c>
      <c r="E1281" s="24" t="s">
        <v>5</v>
      </c>
      <c r="F1281" s="25" t="s">
        <v>2217</v>
      </c>
      <c r="G1281" s="25" t="s">
        <v>2988</v>
      </c>
      <c r="H1281" s="25" t="s">
        <v>3418</v>
      </c>
      <c r="I1281" s="25" t="s">
        <v>82</v>
      </c>
      <c r="J1281" s="11">
        <v>5032</v>
      </c>
      <c r="K1281" s="16">
        <v>101</v>
      </c>
    </row>
    <row r="1282" spans="1:11" x14ac:dyDescent="0.25">
      <c r="A1282" s="19">
        <v>42815</v>
      </c>
      <c r="B1282" s="19" t="s">
        <v>3399</v>
      </c>
      <c r="C1282" s="15">
        <v>200</v>
      </c>
      <c r="D1282" s="24" t="s">
        <v>4</v>
      </c>
      <c r="E1282" s="24" t="s">
        <v>5</v>
      </c>
      <c r="F1282" s="25" t="s">
        <v>2217</v>
      </c>
      <c r="G1282" s="25" t="s">
        <v>2988</v>
      </c>
      <c r="H1282" s="25" t="s">
        <v>3418</v>
      </c>
      <c r="I1282" s="25" t="s">
        <v>82</v>
      </c>
      <c r="J1282" s="11">
        <v>5033</v>
      </c>
      <c r="K1282" s="16">
        <v>101</v>
      </c>
    </row>
    <row r="1283" spans="1:11" x14ac:dyDescent="0.25">
      <c r="A1283" s="19">
        <v>42815</v>
      </c>
      <c r="B1283" s="19" t="s">
        <v>3399</v>
      </c>
      <c r="C1283" s="15">
        <v>150</v>
      </c>
      <c r="D1283" s="24" t="s">
        <v>4</v>
      </c>
      <c r="E1283" s="24" t="s">
        <v>5</v>
      </c>
      <c r="F1283" s="25" t="s">
        <v>2217</v>
      </c>
      <c r="G1283" s="25" t="s">
        <v>2988</v>
      </c>
      <c r="H1283" s="25" t="s">
        <v>3418</v>
      </c>
      <c r="I1283" s="25" t="s">
        <v>82</v>
      </c>
      <c r="J1283" s="11">
        <v>5034</v>
      </c>
      <c r="K1283" s="16">
        <v>101</v>
      </c>
    </row>
    <row r="1284" spans="1:11" x14ac:dyDescent="0.25">
      <c r="A1284" s="19">
        <v>42815</v>
      </c>
      <c r="B1284" s="19" t="s">
        <v>3399</v>
      </c>
      <c r="C1284" s="15">
        <v>150</v>
      </c>
      <c r="D1284" s="24" t="s">
        <v>4</v>
      </c>
      <c r="E1284" s="24" t="s">
        <v>6</v>
      </c>
      <c r="F1284" s="25" t="s">
        <v>6</v>
      </c>
      <c r="G1284" s="25" t="s">
        <v>2988</v>
      </c>
      <c r="H1284" s="25" t="s">
        <v>3418</v>
      </c>
      <c r="I1284" s="25" t="s">
        <v>82</v>
      </c>
      <c r="J1284" s="11">
        <v>5035</v>
      </c>
      <c r="K1284" s="16">
        <v>101</v>
      </c>
    </row>
    <row r="1285" spans="1:11" x14ac:dyDescent="0.25">
      <c r="A1285" s="19">
        <v>42815</v>
      </c>
      <c r="B1285" s="19" t="s">
        <v>3399</v>
      </c>
      <c r="C1285" s="15">
        <v>2600</v>
      </c>
      <c r="D1285" s="24" t="s">
        <v>4</v>
      </c>
      <c r="E1285" s="24" t="s">
        <v>6</v>
      </c>
      <c r="F1285" s="25" t="s">
        <v>6</v>
      </c>
      <c r="G1285" s="25" t="s">
        <v>2988</v>
      </c>
      <c r="H1285" s="25" t="s">
        <v>3418</v>
      </c>
      <c r="I1285" s="25" t="s">
        <v>82</v>
      </c>
      <c r="J1285" s="11">
        <v>5036</v>
      </c>
      <c r="K1285" s="16">
        <v>101</v>
      </c>
    </row>
    <row r="1286" spans="1:11" x14ac:dyDescent="0.25">
      <c r="A1286" s="19">
        <v>42815</v>
      </c>
      <c r="B1286" s="19" t="s">
        <v>3399</v>
      </c>
      <c r="C1286" s="15">
        <v>500</v>
      </c>
      <c r="D1286" s="24" t="s">
        <v>4</v>
      </c>
      <c r="E1286" s="24" t="s">
        <v>6</v>
      </c>
      <c r="F1286" s="25" t="s">
        <v>6</v>
      </c>
      <c r="G1286" s="25" t="s">
        <v>2988</v>
      </c>
      <c r="H1286" s="25" t="s">
        <v>3418</v>
      </c>
      <c r="I1286" s="25" t="s">
        <v>82</v>
      </c>
      <c r="J1286" s="11">
        <v>5037</v>
      </c>
      <c r="K1286" s="16">
        <v>101</v>
      </c>
    </row>
    <row r="1287" spans="1:11" x14ac:dyDescent="0.25">
      <c r="A1287" s="19">
        <v>42815</v>
      </c>
      <c r="B1287" s="19" t="s">
        <v>3399</v>
      </c>
      <c r="C1287" s="15">
        <v>250</v>
      </c>
      <c r="D1287" s="24" t="s">
        <v>4</v>
      </c>
      <c r="E1287" s="24" t="s">
        <v>5</v>
      </c>
      <c r="F1287" s="25" t="s">
        <v>2217</v>
      </c>
      <c r="G1287" s="25" t="s">
        <v>2988</v>
      </c>
      <c r="H1287" s="25" t="s">
        <v>3418</v>
      </c>
      <c r="I1287" s="25" t="s">
        <v>82</v>
      </c>
      <c r="J1287" s="11">
        <v>5038</v>
      </c>
      <c r="K1287" s="16">
        <v>101</v>
      </c>
    </row>
    <row r="1288" spans="1:11" x14ac:dyDescent="0.25">
      <c r="A1288" s="19">
        <v>42815</v>
      </c>
      <c r="B1288" s="19" t="s">
        <v>3399</v>
      </c>
      <c r="C1288" s="15">
        <v>500</v>
      </c>
      <c r="D1288" s="24" t="s">
        <v>4</v>
      </c>
      <c r="E1288" s="24" t="s">
        <v>6</v>
      </c>
      <c r="F1288" s="25" t="s">
        <v>6</v>
      </c>
      <c r="G1288" s="25" t="s">
        <v>2988</v>
      </c>
      <c r="H1288" s="25" t="s">
        <v>3418</v>
      </c>
      <c r="I1288" s="25" t="s">
        <v>82</v>
      </c>
      <c r="J1288" s="11">
        <v>5151</v>
      </c>
      <c r="K1288" s="16">
        <v>104</v>
      </c>
    </row>
    <row r="1289" spans="1:11" x14ac:dyDescent="0.25">
      <c r="A1289" s="19">
        <v>42815</v>
      </c>
      <c r="B1289" s="19" t="s">
        <v>3399</v>
      </c>
      <c r="C1289" s="15">
        <v>40</v>
      </c>
      <c r="D1289" s="24" t="s">
        <v>4</v>
      </c>
      <c r="E1289" s="24" t="s">
        <v>6</v>
      </c>
      <c r="F1289" s="25" t="s">
        <v>6</v>
      </c>
      <c r="G1289" s="25" t="s">
        <v>2988</v>
      </c>
      <c r="H1289" s="25" t="s">
        <v>3418</v>
      </c>
      <c r="I1289" s="25" t="s">
        <v>82</v>
      </c>
      <c r="J1289" s="11">
        <v>5369</v>
      </c>
      <c r="K1289" s="16">
        <v>108</v>
      </c>
    </row>
    <row r="1290" spans="1:11" x14ac:dyDescent="0.25">
      <c r="A1290" s="19">
        <v>42815</v>
      </c>
      <c r="B1290" s="19" t="s">
        <v>3399</v>
      </c>
      <c r="C1290" s="15">
        <v>75</v>
      </c>
      <c r="D1290" s="24" t="s">
        <v>4</v>
      </c>
      <c r="E1290" s="24" t="s">
        <v>6</v>
      </c>
      <c r="F1290" s="25" t="s">
        <v>6</v>
      </c>
      <c r="G1290" s="25" t="s">
        <v>2988</v>
      </c>
      <c r="H1290" s="25" t="s">
        <v>3418</v>
      </c>
      <c r="I1290" s="25" t="s">
        <v>82</v>
      </c>
      <c r="J1290" s="11">
        <v>5431</v>
      </c>
      <c r="K1290" s="16">
        <v>109</v>
      </c>
    </row>
    <row r="1291" spans="1:11" x14ac:dyDescent="0.25">
      <c r="A1291" s="19">
        <v>42815</v>
      </c>
      <c r="B1291" s="19" t="s">
        <v>3399</v>
      </c>
      <c r="C1291" s="15">
        <v>25</v>
      </c>
      <c r="D1291" s="24" t="s">
        <v>4</v>
      </c>
      <c r="E1291" s="24" t="s">
        <v>6</v>
      </c>
      <c r="F1291" s="25" t="s">
        <v>6</v>
      </c>
      <c r="G1291" s="25" t="s">
        <v>2988</v>
      </c>
      <c r="H1291" s="25" t="s">
        <v>3418</v>
      </c>
      <c r="I1291" s="25" t="s">
        <v>82</v>
      </c>
      <c r="J1291" s="11">
        <v>5432</v>
      </c>
      <c r="K1291" s="16">
        <v>109</v>
      </c>
    </row>
    <row r="1292" spans="1:11" x14ac:dyDescent="0.25">
      <c r="A1292" s="19">
        <v>42815</v>
      </c>
      <c r="B1292" s="19" t="s">
        <v>3399</v>
      </c>
      <c r="C1292" s="15">
        <v>1000</v>
      </c>
      <c r="D1292" s="24" t="s">
        <v>4</v>
      </c>
      <c r="E1292" s="24" t="s">
        <v>6</v>
      </c>
      <c r="F1292" s="25" t="s">
        <v>6</v>
      </c>
      <c r="G1292" s="25" t="s">
        <v>2988</v>
      </c>
      <c r="H1292" s="25" t="s">
        <v>3418</v>
      </c>
      <c r="I1292" s="25" t="s">
        <v>82</v>
      </c>
      <c r="J1292" s="11">
        <v>5433</v>
      </c>
      <c r="K1292" s="16">
        <v>109</v>
      </c>
    </row>
    <row r="1293" spans="1:11" x14ac:dyDescent="0.25">
      <c r="A1293" s="19">
        <v>42815</v>
      </c>
      <c r="B1293" s="19" t="s">
        <v>3399</v>
      </c>
      <c r="C1293" s="15">
        <v>1800</v>
      </c>
      <c r="D1293" s="24" t="s">
        <v>4</v>
      </c>
      <c r="E1293" s="24" t="s">
        <v>6</v>
      </c>
      <c r="F1293" s="25" t="s">
        <v>6</v>
      </c>
      <c r="G1293" s="25" t="s">
        <v>2988</v>
      </c>
      <c r="H1293" s="25" t="s">
        <v>3418</v>
      </c>
      <c r="I1293" s="25" t="s">
        <v>82</v>
      </c>
      <c r="J1293" s="11">
        <v>5434</v>
      </c>
      <c r="K1293" s="16">
        <v>109</v>
      </c>
    </row>
    <row r="1294" spans="1:11" x14ac:dyDescent="0.25">
      <c r="A1294" s="19">
        <v>42815</v>
      </c>
      <c r="B1294" s="19" t="s">
        <v>3399</v>
      </c>
      <c r="C1294" s="15">
        <v>300</v>
      </c>
      <c r="D1294" s="24" t="s">
        <v>4</v>
      </c>
      <c r="E1294" s="24" t="s">
        <v>6</v>
      </c>
      <c r="F1294" s="25" t="s">
        <v>6</v>
      </c>
      <c r="G1294" s="25" t="s">
        <v>2988</v>
      </c>
      <c r="H1294" s="25" t="s">
        <v>3418</v>
      </c>
      <c r="I1294" s="25" t="s">
        <v>82</v>
      </c>
      <c r="J1294" s="11">
        <v>5435</v>
      </c>
      <c r="K1294" s="16">
        <v>109</v>
      </c>
    </row>
    <row r="1295" spans="1:11" x14ac:dyDescent="0.25">
      <c r="A1295" s="19">
        <v>42815</v>
      </c>
      <c r="B1295" s="19" t="s">
        <v>3399</v>
      </c>
      <c r="C1295" s="15">
        <v>200</v>
      </c>
      <c r="D1295" s="24" t="s">
        <v>4</v>
      </c>
      <c r="E1295" s="24" t="s">
        <v>6</v>
      </c>
      <c r="F1295" s="25" t="s">
        <v>6</v>
      </c>
      <c r="G1295" s="25" t="s">
        <v>2988</v>
      </c>
      <c r="H1295" s="25" t="s">
        <v>3418</v>
      </c>
      <c r="I1295" s="25" t="s">
        <v>82</v>
      </c>
      <c r="J1295" s="11">
        <v>5436</v>
      </c>
      <c r="K1295" s="16">
        <v>109</v>
      </c>
    </row>
    <row r="1296" spans="1:11" x14ac:dyDescent="0.25">
      <c r="A1296" s="19">
        <v>42815</v>
      </c>
      <c r="B1296" s="19" t="s">
        <v>3399</v>
      </c>
      <c r="C1296" s="15">
        <v>1000</v>
      </c>
      <c r="D1296" s="24" t="s">
        <v>4</v>
      </c>
      <c r="E1296" s="24" t="s">
        <v>5</v>
      </c>
      <c r="F1296" s="25" t="s">
        <v>2217</v>
      </c>
      <c r="G1296" s="25" t="s">
        <v>2988</v>
      </c>
      <c r="H1296" s="25" t="s">
        <v>3418</v>
      </c>
      <c r="I1296" s="25" t="s">
        <v>82</v>
      </c>
      <c r="J1296" s="11">
        <v>5438</v>
      </c>
      <c r="K1296" s="16">
        <v>109</v>
      </c>
    </row>
    <row r="1297" spans="1:11" x14ac:dyDescent="0.25">
      <c r="A1297" s="19">
        <v>42815</v>
      </c>
      <c r="B1297" s="19" t="s">
        <v>3399</v>
      </c>
      <c r="C1297" s="15">
        <v>2100</v>
      </c>
      <c r="D1297" s="24" t="s">
        <v>4</v>
      </c>
      <c r="E1297" s="24" t="s">
        <v>5</v>
      </c>
      <c r="F1297" s="25" t="s">
        <v>2217</v>
      </c>
      <c r="G1297" s="25" t="s">
        <v>2988</v>
      </c>
      <c r="H1297" s="25" t="s">
        <v>3418</v>
      </c>
      <c r="I1297" s="25" t="s">
        <v>82</v>
      </c>
      <c r="J1297" s="11">
        <v>5439</v>
      </c>
      <c r="K1297" s="16">
        <v>109</v>
      </c>
    </row>
    <row r="1298" spans="1:11" x14ac:dyDescent="0.25">
      <c r="A1298" s="19">
        <v>42815</v>
      </c>
      <c r="B1298" s="19" t="s">
        <v>3399</v>
      </c>
      <c r="C1298" s="15">
        <v>1000</v>
      </c>
      <c r="D1298" s="24" t="s">
        <v>4</v>
      </c>
      <c r="E1298" s="24" t="s">
        <v>5</v>
      </c>
      <c r="F1298" s="25" t="s">
        <v>2217</v>
      </c>
      <c r="G1298" s="25" t="s">
        <v>2988</v>
      </c>
      <c r="H1298" s="25" t="s">
        <v>3418</v>
      </c>
      <c r="I1298" s="25" t="s">
        <v>82</v>
      </c>
      <c r="J1298" s="11">
        <v>5440</v>
      </c>
      <c r="K1298" s="16">
        <v>109</v>
      </c>
    </row>
    <row r="1299" spans="1:11" x14ac:dyDescent="0.25">
      <c r="A1299" s="19">
        <v>42815</v>
      </c>
      <c r="B1299" s="19" t="s">
        <v>3399</v>
      </c>
      <c r="C1299" s="15">
        <v>1300</v>
      </c>
      <c r="D1299" s="24" t="s">
        <v>4</v>
      </c>
      <c r="E1299" s="24" t="s">
        <v>5</v>
      </c>
      <c r="F1299" s="25" t="s">
        <v>2217</v>
      </c>
      <c r="G1299" s="25" t="s">
        <v>2988</v>
      </c>
      <c r="H1299" s="25" t="s">
        <v>3418</v>
      </c>
      <c r="I1299" s="25" t="s">
        <v>82</v>
      </c>
      <c r="J1299" s="11">
        <v>5441</v>
      </c>
      <c r="K1299" s="16">
        <v>109</v>
      </c>
    </row>
    <row r="1300" spans="1:11" x14ac:dyDescent="0.25">
      <c r="A1300" s="19">
        <v>42815</v>
      </c>
      <c r="B1300" s="19" t="s">
        <v>3399</v>
      </c>
      <c r="C1300" s="15">
        <v>200</v>
      </c>
      <c r="D1300" s="24" t="s">
        <v>4</v>
      </c>
      <c r="E1300" s="24" t="s">
        <v>6</v>
      </c>
      <c r="F1300" s="25" t="s">
        <v>6</v>
      </c>
      <c r="G1300" s="25" t="s">
        <v>2988</v>
      </c>
      <c r="H1300" s="25" t="s">
        <v>3418</v>
      </c>
      <c r="I1300" s="25" t="s">
        <v>82</v>
      </c>
      <c r="J1300" s="11">
        <v>5558</v>
      </c>
      <c r="K1300" s="16">
        <v>112</v>
      </c>
    </row>
    <row r="1301" spans="1:11" x14ac:dyDescent="0.25">
      <c r="A1301" s="19">
        <v>42815</v>
      </c>
      <c r="B1301" s="19" t="s">
        <v>3399</v>
      </c>
      <c r="C1301" s="15">
        <v>1000</v>
      </c>
      <c r="D1301" s="24" t="s">
        <v>4</v>
      </c>
      <c r="E1301" s="24" t="s">
        <v>6</v>
      </c>
      <c r="F1301" s="25" t="s">
        <v>6</v>
      </c>
      <c r="G1301" s="25" t="s">
        <v>2988</v>
      </c>
      <c r="H1301" s="25" t="s">
        <v>3418</v>
      </c>
      <c r="I1301" s="25" t="s">
        <v>82</v>
      </c>
      <c r="J1301" s="11">
        <v>5559</v>
      </c>
      <c r="K1301" s="16">
        <v>112</v>
      </c>
    </row>
    <row r="1302" spans="1:11" x14ac:dyDescent="0.25">
      <c r="A1302" s="19">
        <v>42815</v>
      </c>
      <c r="B1302" s="19" t="s">
        <v>3399</v>
      </c>
      <c r="C1302" s="15">
        <v>12000</v>
      </c>
      <c r="D1302" s="24" t="s">
        <v>4</v>
      </c>
      <c r="E1302" s="24" t="s">
        <v>6</v>
      </c>
      <c r="F1302" s="25" t="s">
        <v>6</v>
      </c>
      <c r="G1302" s="25" t="s">
        <v>2988</v>
      </c>
      <c r="H1302" s="25" t="s">
        <v>3418</v>
      </c>
      <c r="I1302" s="25" t="s">
        <v>82</v>
      </c>
      <c r="J1302" s="11">
        <v>5560</v>
      </c>
      <c r="K1302" s="16">
        <v>112</v>
      </c>
    </row>
    <row r="1303" spans="1:11" x14ac:dyDescent="0.25">
      <c r="A1303" s="19">
        <v>42815</v>
      </c>
      <c r="B1303" s="19" t="s">
        <v>3399</v>
      </c>
      <c r="C1303" s="15">
        <v>500</v>
      </c>
      <c r="D1303" s="24" t="s">
        <v>4</v>
      </c>
      <c r="E1303" s="24" t="s">
        <v>5</v>
      </c>
      <c r="F1303" s="25" t="s">
        <v>2217</v>
      </c>
      <c r="G1303" s="25" t="s">
        <v>2988</v>
      </c>
      <c r="H1303" s="25" t="s">
        <v>3418</v>
      </c>
      <c r="I1303" s="25" t="s">
        <v>82</v>
      </c>
      <c r="J1303" s="11">
        <v>5562</v>
      </c>
      <c r="K1303" s="16">
        <v>112</v>
      </c>
    </row>
    <row r="1304" spans="1:11" x14ac:dyDescent="0.25">
      <c r="A1304" s="19">
        <v>42815</v>
      </c>
      <c r="B1304" s="19" t="s">
        <v>3399</v>
      </c>
      <c r="C1304" s="15">
        <v>200</v>
      </c>
      <c r="D1304" s="24" t="s">
        <v>4</v>
      </c>
      <c r="E1304" s="24" t="s">
        <v>5</v>
      </c>
      <c r="F1304" s="25" t="s">
        <v>2217</v>
      </c>
      <c r="G1304" s="25" t="s">
        <v>2988</v>
      </c>
      <c r="H1304" s="25" t="s">
        <v>3418</v>
      </c>
      <c r="I1304" s="25" t="s">
        <v>82</v>
      </c>
      <c r="J1304" s="11">
        <v>5563</v>
      </c>
      <c r="K1304" s="16">
        <v>112</v>
      </c>
    </row>
    <row r="1305" spans="1:11" x14ac:dyDescent="0.25">
      <c r="A1305" s="19">
        <v>42815</v>
      </c>
      <c r="B1305" s="19" t="s">
        <v>3399</v>
      </c>
      <c r="C1305" s="77">
        <v>100</v>
      </c>
      <c r="D1305" s="24" t="s">
        <v>4</v>
      </c>
      <c r="E1305" s="24" t="s">
        <v>6</v>
      </c>
      <c r="F1305" s="25" t="s">
        <v>6</v>
      </c>
      <c r="G1305" s="25" t="s">
        <v>2988</v>
      </c>
      <c r="H1305" s="25" t="s">
        <v>3418</v>
      </c>
      <c r="I1305" s="25" t="s">
        <v>82</v>
      </c>
      <c r="J1305" s="11">
        <v>5602</v>
      </c>
      <c r="K1305" s="16">
        <v>113</v>
      </c>
    </row>
    <row r="1306" spans="1:11" x14ac:dyDescent="0.25">
      <c r="A1306" s="19">
        <v>42815</v>
      </c>
      <c r="B1306" s="19" t="s">
        <v>3399</v>
      </c>
      <c r="C1306" s="15">
        <v>2000</v>
      </c>
      <c r="D1306" s="24" t="s">
        <v>7</v>
      </c>
      <c r="E1306" s="24" t="s">
        <v>8</v>
      </c>
      <c r="F1306" s="25" t="s">
        <v>6</v>
      </c>
      <c r="G1306" s="25" t="s">
        <v>3314</v>
      </c>
      <c r="H1306" s="25" t="s">
        <v>3314</v>
      </c>
      <c r="I1306" s="25"/>
      <c r="J1306" s="10" t="s">
        <v>2984</v>
      </c>
      <c r="K1306" s="16"/>
    </row>
    <row r="1307" spans="1:11" x14ac:dyDescent="0.25">
      <c r="A1307" s="19">
        <v>42815</v>
      </c>
      <c r="B1307" s="19" t="s">
        <v>3399</v>
      </c>
      <c r="C1307" s="15">
        <v>1000</v>
      </c>
      <c r="D1307" s="24" t="s">
        <v>7</v>
      </c>
      <c r="E1307" s="24" t="s">
        <v>8</v>
      </c>
      <c r="F1307" s="25" t="s">
        <v>6</v>
      </c>
      <c r="G1307" s="25" t="s">
        <v>3314</v>
      </c>
      <c r="H1307" s="25" t="s">
        <v>3314</v>
      </c>
      <c r="I1307" s="25"/>
      <c r="J1307" s="10" t="s">
        <v>2984</v>
      </c>
      <c r="K1307" s="16"/>
    </row>
    <row r="1308" spans="1:11" x14ac:dyDescent="0.25">
      <c r="A1308" s="19">
        <v>42816</v>
      </c>
      <c r="B1308" s="19" t="s">
        <v>3399</v>
      </c>
      <c r="C1308" s="15">
        <v>200</v>
      </c>
      <c r="D1308" s="24" t="s">
        <v>4</v>
      </c>
      <c r="E1308" s="24" t="s">
        <v>6</v>
      </c>
      <c r="F1308" s="25" t="s">
        <v>6</v>
      </c>
      <c r="G1308" s="25" t="s">
        <v>2988</v>
      </c>
      <c r="H1308" s="25" t="s">
        <v>3418</v>
      </c>
      <c r="I1308" s="25" t="s">
        <v>82</v>
      </c>
      <c r="J1308" s="11">
        <v>4932</v>
      </c>
      <c r="K1308" s="16">
        <v>99</v>
      </c>
    </row>
    <row r="1309" spans="1:11" x14ac:dyDescent="0.25">
      <c r="A1309" s="19">
        <v>42816</v>
      </c>
      <c r="B1309" s="19" t="s">
        <v>3399</v>
      </c>
      <c r="C1309" s="15">
        <v>100</v>
      </c>
      <c r="D1309" s="24" t="s">
        <v>4</v>
      </c>
      <c r="E1309" s="24" t="s">
        <v>6</v>
      </c>
      <c r="F1309" s="25" t="s">
        <v>6</v>
      </c>
      <c r="G1309" s="25" t="s">
        <v>2988</v>
      </c>
      <c r="H1309" s="25" t="s">
        <v>3418</v>
      </c>
      <c r="I1309" s="25" t="s">
        <v>82</v>
      </c>
      <c r="J1309" s="11">
        <v>5039</v>
      </c>
      <c r="K1309" s="16">
        <v>101</v>
      </c>
    </row>
    <row r="1310" spans="1:11" x14ac:dyDescent="0.25">
      <c r="A1310" s="19">
        <v>42816</v>
      </c>
      <c r="B1310" s="19" t="s">
        <v>3399</v>
      </c>
      <c r="C1310" s="15">
        <v>500</v>
      </c>
      <c r="D1310" s="24" t="s">
        <v>4</v>
      </c>
      <c r="E1310" s="24" t="s">
        <v>6</v>
      </c>
      <c r="F1310" s="25" t="s">
        <v>6</v>
      </c>
      <c r="G1310" s="25" t="s">
        <v>2988</v>
      </c>
      <c r="H1310" s="25" t="s">
        <v>3418</v>
      </c>
      <c r="I1310" s="25" t="s">
        <v>82</v>
      </c>
      <c r="J1310" s="11">
        <v>5040</v>
      </c>
      <c r="K1310" s="16">
        <v>101</v>
      </c>
    </row>
    <row r="1311" spans="1:11" x14ac:dyDescent="0.25">
      <c r="A1311" s="19">
        <v>42816</v>
      </c>
      <c r="B1311" s="19" t="s">
        <v>3399</v>
      </c>
      <c r="C1311" s="15">
        <v>18000</v>
      </c>
      <c r="D1311" s="24" t="s">
        <v>4</v>
      </c>
      <c r="E1311" s="24" t="s">
        <v>6</v>
      </c>
      <c r="F1311" s="25" t="s">
        <v>6</v>
      </c>
      <c r="G1311" s="25" t="s">
        <v>2988</v>
      </c>
      <c r="H1311" s="25" t="s">
        <v>3418</v>
      </c>
      <c r="I1311" s="25" t="s">
        <v>82</v>
      </c>
      <c r="J1311" s="11">
        <v>5370</v>
      </c>
      <c r="K1311" s="16">
        <v>108</v>
      </c>
    </row>
    <row r="1312" spans="1:11" x14ac:dyDescent="0.25">
      <c r="A1312" s="19">
        <v>42816</v>
      </c>
      <c r="B1312" s="19" t="s">
        <v>3399</v>
      </c>
      <c r="C1312" s="15">
        <v>250</v>
      </c>
      <c r="D1312" s="24" t="s">
        <v>4</v>
      </c>
      <c r="E1312" s="24" t="s">
        <v>6</v>
      </c>
      <c r="F1312" s="25" t="s">
        <v>6</v>
      </c>
      <c r="G1312" s="25" t="s">
        <v>2988</v>
      </c>
      <c r="H1312" s="25" t="s">
        <v>3418</v>
      </c>
      <c r="I1312" s="25" t="s">
        <v>82</v>
      </c>
      <c r="J1312" s="11">
        <v>5442</v>
      </c>
      <c r="K1312" s="16">
        <v>109</v>
      </c>
    </row>
    <row r="1313" spans="1:11" x14ac:dyDescent="0.25">
      <c r="A1313" s="19">
        <v>42816</v>
      </c>
      <c r="B1313" s="19" t="s">
        <v>3399</v>
      </c>
      <c r="C1313" s="15">
        <v>250</v>
      </c>
      <c r="D1313" s="24" t="s">
        <v>4</v>
      </c>
      <c r="E1313" s="24" t="s">
        <v>6</v>
      </c>
      <c r="F1313" s="25" t="s">
        <v>6</v>
      </c>
      <c r="G1313" s="25" t="s">
        <v>2988</v>
      </c>
      <c r="H1313" s="25" t="s">
        <v>3418</v>
      </c>
      <c r="I1313" s="25" t="s">
        <v>82</v>
      </c>
      <c r="J1313" s="11">
        <v>5443</v>
      </c>
      <c r="K1313" s="16">
        <v>109</v>
      </c>
    </row>
    <row r="1314" spans="1:11" x14ac:dyDescent="0.25">
      <c r="A1314" s="19">
        <v>42816</v>
      </c>
      <c r="B1314" s="19" t="s">
        <v>3399</v>
      </c>
      <c r="C1314" s="15">
        <v>250</v>
      </c>
      <c r="D1314" s="24" t="s">
        <v>4</v>
      </c>
      <c r="E1314" s="24" t="s">
        <v>6</v>
      </c>
      <c r="F1314" s="25" t="s">
        <v>6</v>
      </c>
      <c r="G1314" s="25" t="s">
        <v>2988</v>
      </c>
      <c r="H1314" s="25" t="s">
        <v>3418</v>
      </c>
      <c r="I1314" s="25" t="s">
        <v>82</v>
      </c>
      <c r="J1314" s="11">
        <v>5444</v>
      </c>
      <c r="K1314" s="16">
        <v>109</v>
      </c>
    </row>
    <row r="1315" spans="1:11" x14ac:dyDescent="0.25">
      <c r="A1315" s="19">
        <v>42816</v>
      </c>
      <c r="B1315" s="19" t="s">
        <v>3399</v>
      </c>
      <c r="C1315" s="15">
        <v>50</v>
      </c>
      <c r="D1315" s="24" t="s">
        <v>4</v>
      </c>
      <c r="E1315" s="24" t="s">
        <v>6</v>
      </c>
      <c r="F1315" s="25" t="s">
        <v>6</v>
      </c>
      <c r="G1315" s="25" t="s">
        <v>2988</v>
      </c>
      <c r="H1315" s="25" t="s">
        <v>3418</v>
      </c>
      <c r="I1315" s="25" t="s">
        <v>82</v>
      </c>
      <c r="J1315" s="11">
        <v>5445</v>
      </c>
      <c r="K1315" s="16">
        <v>109</v>
      </c>
    </row>
    <row r="1316" spans="1:11" x14ac:dyDescent="0.25">
      <c r="A1316" s="19">
        <v>42816</v>
      </c>
      <c r="B1316" s="19" t="s">
        <v>3399</v>
      </c>
      <c r="C1316" s="15">
        <v>2500</v>
      </c>
      <c r="D1316" s="24" t="s">
        <v>4</v>
      </c>
      <c r="E1316" s="24" t="s">
        <v>6</v>
      </c>
      <c r="F1316" s="25" t="s">
        <v>6</v>
      </c>
      <c r="G1316" s="25" t="s">
        <v>2988</v>
      </c>
      <c r="H1316" s="25" t="s">
        <v>3418</v>
      </c>
      <c r="I1316" s="25" t="s">
        <v>82</v>
      </c>
      <c r="J1316" s="11">
        <v>5603</v>
      </c>
      <c r="K1316" s="16">
        <v>113</v>
      </c>
    </row>
    <row r="1317" spans="1:11" x14ac:dyDescent="0.25">
      <c r="A1317" s="19">
        <v>42816</v>
      </c>
      <c r="B1317" s="19" t="s">
        <v>3399</v>
      </c>
      <c r="C1317" s="15">
        <v>600</v>
      </c>
      <c r="D1317" s="24" t="s">
        <v>4</v>
      </c>
      <c r="E1317" s="24" t="s">
        <v>6</v>
      </c>
      <c r="F1317" s="25" t="s">
        <v>6</v>
      </c>
      <c r="G1317" s="25" t="s">
        <v>2988</v>
      </c>
      <c r="H1317" s="25" t="s">
        <v>3418</v>
      </c>
      <c r="I1317" s="25" t="s">
        <v>82</v>
      </c>
      <c r="J1317" s="11">
        <v>5604</v>
      </c>
      <c r="K1317" s="16">
        <v>113</v>
      </c>
    </row>
    <row r="1318" spans="1:11" x14ac:dyDescent="0.25">
      <c r="A1318" s="19">
        <v>42816</v>
      </c>
      <c r="B1318" s="19" t="s">
        <v>3399</v>
      </c>
      <c r="C1318" s="15">
        <v>1000</v>
      </c>
      <c r="D1318" s="24" t="s">
        <v>7</v>
      </c>
      <c r="E1318" s="24" t="s">
        <v>8</v>
      </c>
      <c r="F1318" s="25"/>
      <c r="G1318" s="25" t="s">
        <v>3314</v>
      </c>
      <c r="H1318" s="25" t="s">
        <v>3314</v>
      </c>
      <c r="I1318" s="25"/>
      <c r="J1318" s="10" t="s">
        <v>2984</v>
      </c>
      <c r="K1318" s="16"/>
    </row>
    <row r="1319" spans="1:11" x14ac:dyDescent="0.25">
      <c r="A1319" s="19">
        <v>42816</v>
      </c>
      <c r="B1319" s="19" t="s">
        <v>3399</v>
      </c>
      <c r="C1319" s="15">
        <v>250</v>
      </c>
      <c r="D1319" s="24" t="s">
        <v>7</v>
      </c>
      <c r="E1319" s="24" t="s">
        <v>8</v>
      </c>
      <c r="F1319" s="25"/>
      <c r="G1319" s="25" t="s">
        <v>3314</v>
      </c>
      <c r="H1319" s="25" t="s">
        <v>3314</v>
      </c>
      <c r="I1319" s="25"/>
      <c r="J1319" s="10" t="s">
        <v>2984</v>
      </c>
      <c r="K1319" s="16"/>
    </row>
    <row r="1320" spans="1:11" x14ac:dyDescent="0.25">
      <c r="A1320" s="19">
        <v>42816</v>
      </c>
      <c r="B1320" s="19" t="s">
        <v>3399</v>
      </c>
      <c r="C1320" s="15">
        <v>2700</v>
      </c>
      <c r="D1320" s="24" t="s">
        <v>7</v>
      </c>
      <c r="E1320" s="24" t="s">
        <v>8</v>
      </c>
      <c r="F1320" s="25"/>
      <c r="G1320" s="25" t="s">
        <v>3314</v>
      </c>
      <c r="H1320" s="25" t="s">
        <v>3314</v>
      </c>
      <c r="I1320" s="25"/>
      <c r="J1320" s="10" t="s">
        <v>2984</v>
      </c>
      <c r="K1320" s="16"/>
    </row>
    <row r="1321" spans="1:11" x14ac:dyDescent="0.25">
      <c r="A1321" s="19">
        <v>42816</v>
      </c>
      <c r="B1321" s="19" t="s">
        <v>3399</v>
      </c>
      <c r="C1321" s="15">
        <v>1400</v>
      </c>
      <c r="D1321" s="24" t="s">
        <v>7</v>
      </c>
      <c r="E1321" s="24" t="s">
        <v>8</v>
      </c>
      <c r="F1321" s="25" t="s">
        <v>6</v>
      </c>
      <c r="G1321" s="25" t="s">
        <v>3314</v>
      </c>
      <c r="H1321" s="25" t="s">
        <v>3314</v>
      </c>
      <c r="I1321" s="25"/>
      <c r="J1321" s="10" t="s">
        <v>2984</v>
      </c>
      <c r="K1321" s="16"/>
    </row>
    <row r="1322" spans="1:11" x14ac:dyDescent="0.25">
      <c r="A1322" s="18">
        <v>42817</v>
      </c>
      <c r="B1322" s="18" t="s">
        <v>3399</v>
      </c>
      <c r="C1322" s="15">
        <v>1000</v>
      </c>
      <c r="D1322" s="24" t="s">
        <v>4</v>
      </c>
      <c r="E1322" s="24" t="s">
        <v>6</v>
      </c>
      <c r="F1322" s="25" t="s">
        <v>6</v>
      </c>
      <c r="G1322" s="25" t="s">
        <v>2988</v>
      </c>
      <c r="H1322" s="25" t="s">
        <v>3418</v>
      </c>
      <c r="I1322" s="25" t="s">
        <v>82</v>
      </c>
      <c r="J1322" s="11">
        <v>4347</v>
      </c>
      <c r="K1322" s="16">
        <v>87</v>
      </c>
    </row>
    <row r="1323" spans="1:11" x14ac:dyDescent="0.25">
      <c r="A1323" s="18">
        <v>42817</v>
      </c>
      <c r="B1323" s="18" t="s">
        <v>3399</v>
      </c>
      <c r="C1323" s="15">
        <v>605</v>
      </c>
      <c r="D1323" s="24" t="s">
        <v>4</v>
      </c>
      <c r="E1323" s="24" t="s">
        <v>5</v>
      </c>
      <c r="F1323" s="25" t="s">
        <v>2217</v>
      </c>
      <c r="G1323" s="25" t="s">
        <v>2988</v>
      </c>
      <c r="H1323" s="25" t="s">
        <v>3418</v>
      </c>
      <c r="I1323" s="25" t="s">
        <v>82</v>
      </c>
      <c r="J1323" s="11">
        <v>4496</v>
      </c>
      <c r="K1323" s="16">
        <v>90</v>
      </c>
    </row>
    <row r="1324" spans="1:11" x14ac:dyDescent="0.25">
      <c r="A1324" s="18">
        <v>42817</v>
      </c>
      <c r="B1324" s="18" t="s">
        <v>3399</v>
      </c>
      <c r="C1324" s="15">
        <v>100</v>
      </c>
      <c r="D1324" s="24" t="s">
        <v>4</v>
      </c>
      <c r="E1324" s="24" t="s">
        <v>6</v>
      </c>
      <c r="F1324" s="25" t="s">
        <v>6</v>
      </c>
      <c r="G1324" s="25" t="s">
        <v>2988</v>
      </c>
      <c r="H1324" s="25" t="s">
        <v>3418</v>
      </c>
      <c r="I1324" s="25" t="s">
        <v>82</v>
      </c>
      <c r="J1324" s="11">
        <v>4497</v>
      </c>
      <c r="K1324" s="16">
        <v>90</v>
      </c>
    </row>
    <row r="1325" spans="1:11" x14ac:dyDescent="0.25">
      <c r="A1325" s="19">
        <v>42817</v>
      </c>
      <c r="B1325" s="19" t="s">
        <v>3399</v>
      </c>
      <c r="C1325" s="15">
        <v>500</v>
      </c>
      <c r="D1325" s="24" t="s">
        <v>4</v>
      </c>
      <c r="E1325" s="24" t="s">
        <v>6</v>
      </c>
      <c r="F1325" s="25" t="s">
        <v>6</v>
      </c>
      <c r="G1325" s="25" t="s">
        <v>2988</v>
      </c>
      <c r="H1325" s="25" t="s">
        <v>3418</v>
      </c>
      <c r="I1325" s="25" t="s">
        <v>82</v>
      </c>
      <c r="J1325" s="11">
        <v>5041</v>
      </c>
      <c r="K1325" s="16">
        <v>101</v>
      </c>
    </row>
    <row r="1326" spans="1:11" x14ac:dyDescent="0.25">
      <c r="A1326" s="19">
        <v>42817</v>
      </c>
      <c r="B1326" s="19" t="s">
        <v>3399</v>
      </c>
      <c r="C1326" s="15">
        <v>200</v>
      </c>
      <c r="D1326" s="24" t="s">
        <v>4</v>
      </c>
      <c r="E1326" s="24" t="s">
        <v>6</v>
      </c>
      <c r="F1326" s="25" t="s">
        <v>6</v>
      </c>
      <c r="G1326" s="25" t="s">
        <v>2988</v>
      </c>
      <c r="H1326" s="25" t="s">
        <v>3418</v>
      </c>
      <c r="I1326" s="25" t="s">
        <v>82</v>
      </c>
      <c r="J1326" s="11">
        <v>5042</v>
      </c>
      <c r="K1326" s="16">
        <v>101</v>
      </c>
    </row>
    <row r="1327" spans="1:11" x14ac:dyDescent="0.25">
      <c r="A1327" s="19">
        <v>42817</v>
      </c>
      <c r="B1327" s="19" t="s">
        <v>3399</v>
      </c>
      <c r="C1327" s="15">
        <v>100</v>
      </c>
      <c r="D1327" s="24" t="s">
        <v>4</v>
      </c>
      <c r="E1327" s="24" t="s">
        <v>6</v>
      </c>
      <c r="F1327" s="25" t="s">
        <v>6</v>
      </c>
      <c r="G1327" s="25" t="s">
        <v>2988</v>
      </c>
      <c r="H1327" s="25" t="s">
        <v>3418</v>
      </c>
      <c r="I1327" s="25" t="s">
        <v>82</v>
      </c>
      <c r="J1327" s="11">
        <v>5043</v>
      </c>
      <c r="K1327" s="16">
        <v>101</v>
      </c>
    </row>
    <row r="1328" spans="1:11" x14ac:dyDescent="0.25">
      <c r="A1328" s="19">
        <v>42817</v>
      </c>
      <c r="B1328" s="19" t="s">
        <v>3399</v>
      </c>
      <c r="C1328" s="15">
        <v>15000</v>
      </c>
      <c r="D1328" s="24" t="s">
        <v>4</v>
      </c>
      <c r="E1328" s="24" t="s">
        <v>6</v>
      </c>
      <c r="F1328" s="25" t="s">
        <v>6</v>
      </c>
      <c r="G1328" s="25" t="s">
        <v>2988</v>
      </c>
      <c r="H1328" s="25" t="s">
        <v>3418</v>
      </c>
      <c r="I1328" s="25" t="s">
        <v>82</v>
      </c>
      <c r="J1328" s="11">
        <v>5153</v>
      </c>
      <c r="K1328" s="16">
        <v>104</v>
      </c>
    </row>
    <row r="1329" spans="1:11" x14ac:dyDescent="0.25">
      <c r="A1329" s="19">
        <v>42817</v>
      </c>
      <c r="B1329" s="19" t="s">
        <v>3399</v>
      </c>
      <c r="C1329" s="15">
        <v>50</v>
      </c>
      <c r="D1329" s="24" t="s">
        <v>4</v>
      </c>
      <c r="E1329" s="24" t="s">
        <v>5</v>
      </c>
      <c r="F1329" s="25" t="s">
        <v>2217</v>
      </c>
      <c r="G1329" s="25" t="s">
        <v>2988</v>
      </c>
      <c r="H1329" s="25" t="s">
        <v>3418</v>
      </c>
      <c r="I1329" s="25" t="s">
        <v>82</v>
      </c>
      <c r="J1329" s="11">
        <v>5154</v>
      </c>
      <c r="K1329" s="16">
        <v>104</v>
      </c>
    </row>
    <row r="1330" spans="1:11" x14ac:dyDescent="0.25">
      <c r="A1330" s="19">
        <v>42817</v>
      </c>
      <c r="B1330" s="19" t="s">
        <v>3399</v>
      </c>
      <c r="C1330" s="15">
        <v>500</v>
      </c>
      <c r="D1330" s="24" t="s">
        <v>4</v>
      </c>
      <c r="E1330" s="24" t="s">
        <v>6</v>
      </c>
      <c r="F1330" s="25" t="s">
        <v>6</v>
      </c>
      <c r="G1330" s="25" t="s">
        <v>2988</v>
      </c>
      <c r="H1330" s="25" t="s">
        <v>3418</v>
      </c>
      <c r="I1330" s="25" t="s">
        <v>82</v>
      </c>
      <c r="J1330" s="11">
        <v>5651</v>
      </c>
      <c r="K1330" s="16">
        <v>114</v>
      </c>
    </row>
    <row r="1331" spans="1:11" x14ac:dyDescent="0.25">
      <c r="A1331" s="19">
        <v>42817</v>
      </c>
      <c r="B1331" s="19" t="s">
        <v>3399</v>
      </c>
      <c r="C1331" s="15">
        <v>1800</v>
      </c>
      <c r="D1331" s="24" t="s">
        <v>4</v>
      </c>
      <c r="E1331" s="24" t="s">
        <v>5</v>
      </c>
      <c r="F1331" s="25" t="s">
        <v>2217</v>
      </c>
      <c r="G1331" s="25" t="s">
        <v>2988</v>
      </c>
      <c r="H1331" s="25" t="s">
        <v>3418</v>
      </c>
      <c r="I1331" s="25" t="s">
        <v>82</v>
      </c>
      <c r="J1331" s="11">
        <v>5652</v>
      </c>
      <c r="K1331" s="16">
        <v>114</v>
      </c>
    </row>
    <row r="1332" spans="1:11" x14ac:dyDescent="0.25">
      <c r="A1332" s="19">
        <v>42817</v>
      </c>
      <c r="B1332" s="19" t="s">
        <v>3399</v>
      </c>
      <c r="C1332" s="15">
        <v>1000</v>
      </c>
      <c r="D1332" s="24" t="s">
        <v>7</v>
      </c>
      <c r="E1332" s="24" t="s">
        <v>8</v>
      </c>
      <c r="F1332" s="25" t="s">
        <v>6</v>
      </c>
      <c r="G1332" s="25" t="s">
        <v>3314</v>
      </c>
      <c r="H1332" s="25" t="s">
        <v>3314</v>
      </c>
      <c r="I1332" s="25"/>
      <c r="J1332" s="10" t="s">
        <v>2984</v>
      </c>
      <c r="K1332" s="16"/>
    </row>
    <row r="1333" spans="1:11" x14ac:dyDescent="0.25">
      <c r="A1333" s="19">
        <v>42817</v>
      </c>
      <c r="B1333" s="19" t="s">
        <v>3399</v>
      </c>
      <c r="C1333" s="15">
        <v>10000</v>
      </c>
      <c r="D1333" s="24" t="s">
        <v>7</v>
      </c>
      <c r="E1333" s="24" t="s">
        <v>8</v>
      </c>
      <c r="F1333" s="25"/>
      <c r="G1333" s="25" t="s">
        <v>3314</v>
      </c>
      <c r="H1333" s="25" t="s">
        <v>3314</v>
      </c>
      <c r="I1333" s="25"/>
      <c r="J1333" s="10" t="s">
        <v>2984</v>
      </c>
      <c r="K1333" s="16"/>
    </row>
    <row r="1334" spans="1:11" x14ac:dyDescent="0.25">
      <c r="A1334" s="18">
        <v>42819</v>
      </c>
      <c r="B1334" s="18" t="s">
        <v>3399</v>
      </c>
      <c r="C1334" s="15">
        <v>50</v>
      </c>
      <c r="D1334" s="24" t="s">
        <v>4</v>
      </c>
      <c r="E1334" s="24" t="s">
        <v>6</v>
      </c>
      <c r="F1334" s="25" t="s">
        <v>6</v>
      </c>
      <c r="G1334" s="25" t="s">
        <v>2988</v>
      </c>
      <c r="H1334" s="25" t="s">
        <v>3418</v>
      </c>
      <c r="I1334" s="25" t="s">
        <v>82</v>
      </c>
      <c r="J1334" s="11">
        <v>4498</v>
      </c>
      <c r="K1334" s="16">
        <v>90</v>
      </c>
    </row>
    <row r="1335" spans="1:11" x14ac:dyDescent="0.25">
      <c r="A1335" s="19">
        <v>42819</v>
      </c>
      <c r="B1335" s="19" t="s">
        <v>3399</v>
      </c>
      <c r="C1335" s="15">
        <v>1000</v>
      </c>
      <c r="D1335" s="24" t="s">
        <v>4</v>
      </c>
      <c r="E1335" s="24" t="s">
        <v>6</v>
      </c>
      <c r="F1335" s="25" t="s">
        <v>6</v>
      </c>
      <c r="G1335" s="25" t="s">
        <v>2988</v>
      </c>
      <c r="H1335" s="25" t="s">
        <v>3418</v>
      </c>
      <c r="I1335" s="25" t="s">
        <v>82</v>
      </c>
      <c r="J1335" s="11">
        <v>5044</v>
      </c>
      <c r="K1335" s="16">
        <v>101</v>
      </c>
    </row>
    <row r="1336" spans="1:11" x14ac:dyDescent="0.25">
      <c r="A1336" s="19">
        <v>42819</v>
      </c>
      <c r="B1336" s="19" t="s">
        <v>3399</v>
      </c>
      <c r="C1336" s="15">
        <v>500</v>
      </c>
      <c r="D1336" s="24" t="s">
        <v>4</v>
      </c>
      <c r="E1336" s="24" t="s">
        <v>6</v>
      </c>
      <c r="F1336" s="25" t="s">
        <v>6</v>
      </c>
      <c r="G1336" s="25" t="s">
        <v>2988</v>
      </c>
      <c r="H1336" s="25" t="s">
        <v>3418</v>
      </c>
      <c r="I1336" s="25" t="s">
        <v>82</v>
      </c>
      <c r="J1336" s="11">
        <v>5045</v>
      </c>
      <c r="K1336" s="16">
        <v>101</v>
      </c>
    </row>
    <row r="1337" spans="1:11" x14ac:dyDescent="0.25">
      <c r="A1337" s="19">
        <v>42819</v>
      </c>
      <c r="B1337" s="19" t="s">
        <v>3399</v>
      </c>
      <c r="C1337" s="15">
        <v>300</v>
      </c>
      <c r="D1337" s="24" t="s">
        <v>4</v>
      </c>
      <c r="E1337" s="24" t="s">
        <v>5</v>
      </c>
      <c r="F1337" s="25" t="s">
        <v>2217</v>
      </c>
      <c r="G1337" s="25" t="s">
        <v>2988</v>
      </c>
      <c r="H1337" s="25" t="s">
        <v>3418</v>
      </c>
      <c r="I1337" s="25" t="s">
        <v>82</v>
      </c>
      <c r="J1337" s="11">
        <v>5046</v>
      </c>
      <c r="K1337" s="16">
        <v>101</v>
      </c>
    </row>
    <row r="1338" spans="1:11" x14ac:dyDescent="0.25">
      <c r="A1338" s="19">
        <v>42819</v>
      </c>
      <c r="B1338" s="19" t="s">
        <v>3399</v>
      </c>
      <c r="C1338" s="15">
        <v>5000</v>
      </c>
      <c r="D1338" s="24" t="s">
        <v>4</v>
      </c>
      <c r="E1338" s="24" t="s">
        <v>6</v>
      </c>
      <c r="F1338" s="25" t="s">
        <v>6</v>
      </c>
      <c r="G1338" s="25" t="s">
        <v>2988</v>
      </c>
      <c r="H1338" s="25" t="s">
        <v>3418</v>
      </c>
      <c r="I1338" s="25" t="s">
        <v>82</v>
      </c>
      <c r="J1338" s="11">
        <v>5047</v>
      </c>
      <c r="K1338" s="16">
        <v>101</v>
      </c>
    </row>
    <row r="1339" spans="1:11" x14ac:dyDescent="0.25">
      <c r="A1339" s="19">
        <v>42819</v>
      </c>
      <c r="B1339" s="19" t="s">
        <v>3399</v>
      </c>
      <c r="C1339" s="15">
        <v>1000</v>
      </c>
      <c r="D1339" s="24" t="s">
        <v>4</v>
      </c>
      <c r="E1339" s="24" t="s">
        <v>6</v>
      </c>
      <c r="F1339" s="25" t="s">
        <v>6</v>
      </c>
      <c r="G1339" s="25" t="s">
        <v>2988</v>
      </c>
      <c r="H1339" s="25" t="s">
        <v>3418</v>
      </c>
      <c r="I1339" s="25" t="s">
        <v>82</v>
      </c>
      <c r="J1339" s="11">
        <v>5446</v>
      </c>
      <c r="K1339" s="16">
        <v>109</v>
      </c>
    </row>
    <row r="1340" spans="1:11" x14ac:dyDescent="0.25">
      <c r="A1340" s="19">
        <v>42819</v>
      </c>
      <c r="B1340" s="19" t="s">
        <v>3399</v>
      </c>
      <c r="C1340" s="15">
        <v>30000</v>
      </c>
      <c r="D1340" s="24" t="s">
        <v>4</v>
      </c>
      <c r="E1340" s="24" t="s">
        <v>5</v>
      </c>
      <c r="F1340" s="25" t="s">
        <v>2217</v>
      </c>
      <c r="G1340" s="25" t="s">
        <v>2988</v>
      </c>
      <c r="H1340" s="25" t="s">
        <v>3418</v>
      </c>
      <c r="I1340" s="25" t="s">
        <v>82</v>
      </c>
      <c r="J1340" s="11">
        <v>5564</v>
      </c>
      <c r="K1340" s="16">
        <v>112</v>
      </c>
    </row>
    <row r="1341" spans="1:11" x14ac:dyDescent="0.25">
      <c r="A1341" s="19">
        <v>42819</v>
      </c>
      <c r="B1341" s="19" t="s">
        <v>3399</v>
      </c>
      <c r="C1341" s="15">
        <v>300</v>
      </c>
      <c r="D1341" s="24" t="s">
        <v>4</v>
      </c>
      <c r="E1341" s="24" t="s">
        <v>6</v>
      </c>
      <c r="F1341" s="25" t="s">
        <v>6</v>
      </c>
      <c r="G1341" s="25" t="s">
        <v>2988</v>
      </c>
      <c r="H1341" s="25" t="s">
        <v>3418</v>
      </c>
      <c r="I1341" s="25" t="s">
        <v>82</v>
      </c>
      <c r="J1341" s="11">
        <v>5565</v>
      </c>
      <c r="K1341" s="16">
        <v>112</v>
      </c>
    </row>
    <row r="1342" spans="1:11" x14ac:dyDescent="0.25">
      <c r="A1342" s="19">
        <v>42819</v>
      </c>
      <c r="B1342" s="19" t="s">
        <v>3399</v>
      </c>
      <c r="C1342" s="15">
        <v>500</v>
      </c>
      <c r="D1342" s="24" t="s">
        <v>4</v>
      </c>
      <c r="E1342" s="24" t="s">
        <v>6</v>
      </c>
      <c r="F1342" s="25" t="s">
        <v>6</v>
      </c>
      <c r="G1342" s="25" t="s">
        <v>2988</v>
      </c>
      <c r="H1342" s="25" t="s">
        <v>3418</v>
      </c>
      <c r="I1342" s="25" t="s">
        <v>82</v>
      </c>
      <c r="J1342" s="11">
        <v>5653</v>
      </c>
      <c r="K1342" s="16">
        <v>114</v>
      </c>
    </row>
    <row r="1343" spans="1:11" x14ac:dyDescent="0.25">
      <c r="A1343" s="19">
        <v>42819</v>
      </c>
      <c r="B1343" s="19" t="s">
        <v>3399</v>
      </c>
      <c r="C1343" s="15">
        <v>900</v>
      </c>
      <c r="D1343" s="24" t="s">
        <v>4</v>
      </c>
      <c r="E1343" s="24" t="s">
        <v>6</v>
      </c>
      <c r="F1343" s="25" t="s">
        <v>6</v>
      </c>
      <c r="G1343" s="25" t="s">
        <v>2988</v>
      </c>
      <c r="H1343" s="25" t="s">
        <v>3418</v>
      </c>
      <c r="I1343" s="25" t="s">
        <v>82</v>
      </c>
      <c r="J1343" s="11">
        <v>5654</v>
      </c>
      <c r="K1343" s="16">
        <v>114</v>
      </c>
    </row>
    <row r="1344" spans="1:11" x14ac:dyDescent="0.25">
      <c r="A1344" s="18">
        <v>42820</v>
      </c>
      <c r="B1344" s="18" t="s">
        <v>3399</v>
      </c>
      <c r="C1344" s="15">
        <v>500</v>
      </c>
      <c r="D1344" s="24" t="s">
        <v>4</v>
      </c>
      <c r="E1344" s="24" t="s">
        <v>5</v>
      </c>
      <c r="F1344" s="25" t="s">
        <v>2217</v>
      </c>
      <c r="G1344" s="25" t="s">
        <v>2988</v>
      </c>
      <c r="H1344" s="25" t="s">
        <v>3418</v>
      </c>
      <c r="I1344" s="25" t="s">
        <v>82</v>
      </c>
      <c r="J1344" s="11">
        <v>4499</v>
      </c>
      <c r="K1344" s="16">
        <v>90</v>
      </c>
    </row>
    <row r="1345" spans="1:11" x14ac:dyDescent="0.25">
      <c r="A1345" s="18">
        <v>42820</v>
      </c>
      <c r="B1345" s="18" t="s">
        <v>3399</v>
      </c>
      <c r="C1345" s="15">
        <v>200</v>
      </c>
      <c r="D1345" s="24" t="s">
        <v>4</v>
      </c>
      <c r="E1345" s="24" t="s">
        <v>6</v>
      </c>
      <c r="F1345" s="25" t="s">
        <v>6</v>
      </c>
      <c r="G1345" s="25" t="s">
        <v>2988</v>
      </c>
      <c r="H1345" s="25" t="s">
        <v>3418</v>
      </c>
      <c r="I1345" s="25" t="s">
        <v>82</v>
      </c>
      <c r="J1345" s="11">
        <v>4500</v>
      </c>
      <c r="K1345" s="16">
        <v>90</v>
      </c>
    </row>
    <row r="1346" spans="1:11" x14ac:dyDescent="0.25">
      <c r="A1346" s="19">
        <v>42820</v>
      </c>
      <c r="B1346" s="19" t="s">
        <v>3399</v>
      </c>
      <c r="C1346" s="15">
        <v>50</v>
      </c>
      <c r="D1346" s="24" t="s">
        <v>4</v>
      </c>
      <c r="E1346" s="24" t="s">
        <v>6</v>
      </c>
      <c r="F1346" s="25" t="s">
        <v>6</v>
      </c>
      <c r="G1346" s="25" t="s">
        <v>2988</v>
      </c>
      <c r="H1346" s="25" t="s">
        <v>3418</v>
      </c>
      <c r="I1346" s="25" t="s">
        <v>82</v>
      </c>
      <c r="J1346" s="11">
        <v>5048</v>
      </c>
      <c r="K1346" s="16">
        <v>101</v>
      </c>
    </row>
    <row r="1347" spans="1:11" x14ac:dyDescent="0.25">
      <c r="A1347" s="19">
        <v>42820</v>
      </c>
      <c r="B1347" s="19" t="s">
        <v>3399</v>
      </c>
      <c r="C1347" s="15">
        <v>750</v>
      </c>
      <c r="D1347" s="24" t="s">
        <v>4</v>
      </c>
      <c r="E1347" s="24" t="s">
        <v>5</v>
      </c>
      <c r="F1347" s="25" t="s">
        <v>2217</v>
      </c>
      <c r="G1347" s="25" t="s">
        <v>2988</v>
      </c>
      <c r="H1347" s="25" t="s">
        <v>3418</v>
      </c>
      <c r="I1347" s="25" t="s">
        <v>82</v>
      </c>
      <c r="J1347" s="11">
        <v>5049</v>
      </c>
      <c r="K1347" s="16">
        <v>101</v>
      </c>
    </row>
    <row r="1348" spans="1:11" x14ac:dyDescent="0.25">
      <c r="A1348" s="19">
        <v>42820</v>
      </c>
      <c r="B1348" s="19" t="s">
        <v>3399</v>
      </c>
      <c r="C1348" s="15">
        <v>1000</v>
      </c>
      <c r="D1348" s="24" t="s">
        <v>4</v>
      </c>
      <c r="E1348" s="24" t="s">
        <v>6</v>
      </c>
      <c r="F1348" s="25" t="s">
        <v>6</v>
      </c>
      <c r="G1348" s="25" t="s">
        <v>2988</v>
      </c>
      <c r="H1348" s="25" t="s">
        <v>3418</v>
      </c>
      <c r="I1348" s="25" t="s">
        <v>82</v>
      </c>
      <c r="J1348" s="11">
        <v>5372</v>
      </c>
      <c r="K1348" s="16">
        <v>108</v>
      </c>
    </row>
    <row r="1349" spans="1:11" x14ac:dyDescent="0.25">
      <c r="A1349" s="19">
        <v>42820</v>
      </c>
      <c r="B1349" s="19" t="s">
        <v>3399</v>
      </c>
      <c r="C1349" s="15">
        <v>500</v>
      </c>
      <c r="D1349" s="24" t="s">
        <v>4</v>
      </c>
      <c r="E1349" s="24" t="s">
        <v>5</v>
      </c>
      <c r="F1349" s="25" t="s">
        <v>2217</v>
      </c>
      <c r="G1349" s="25" t="s">
        <v>2988</v>
      </c>
      <c r="H1349" s="25" t="s">
        <v>3418</v>
      </c>
      <c r="I1349" s="25" t="s">
        <v>82</v>
      </c>
      <c r="J1349" s="11">
        <v>5655</v>
      </c>
      <c r="K1349" s="16">
        <v>114</v>
      </c>
    </row>
    <row r="1350" spans="1:11" x14ac:dyDescent="0.25">
      <c r="A1350" s="19">
        <v>42820</v>
      </c>
      <c r="B1350" s="19" t="s">
        <v>3399</v>
      </c>
      <c r="C1350" s="15">
        <v>1000</v>
      </c>
      <c r="D1350" s="24" t="s">
        <v>4</v>
      </c>
      <c r="E1350" s="24" t="s">
        <v>6</v>
      </c>
      <c r="F1350" s="25" t="s">
        <v>6</v>
      </c>
      <c r="G1350" s="25" t="s">
        <v>2988</v>
      </c>
      <c r="H1350" s="25" t="s">
        <v>3418</v>
      </c>
      <c r="I1350" s="25" t="s">
        <v>82</v>
      </c>
      <c r="J1350" s="11">
        <v>5656</v>
      </c>
      <c r="K1350" s="16">
        <v>114</v>
      </c>
    </row>
    <row r="1351" spans="1:11" x14ac:dyDescent="0.25">
      <c r="A1351" s="19">
        <v>42820</v>
      </c>
      <c r="B1351" s="19" t="s">
        <v>3399</v>
      </c>
      <c r="C1351" s="15">
        <v>300</v>
      </c>
      <c r="D1351" s="24" t="s">
        <v>4</v>
      </c>
      <c r="E1351" s="24" t="s">
        <v>6</v>
      </c>
      <c r="F1351" s="25" t="s">
        <v>6</v>
      </c>
      <c r="G1351" s="25" t="s">
        <v>2988</v>
      </c>
      <c r="H1351" s="25" t="s">
        <v>3418</v>
      </c>
      <c r="I1351" s="25" t="s">
        <v>82</v>
      </c>
      <c r="J1351" s="11">
        <v>5657</v>
      </c>
      <c r="K1351" s="16">
        <v>114</v>
      </c>
    </row>
    <row r="1352" spans="1:11" x14ac:dyDescent="0.25">
      <c r="A1352" s="19">
        <v>42820</v>
      </c>
      <c r="B1352" s="19" t="s">
        <v>3399</v>
      </c>
      <c r="C1352" s="15">
        <v>2300</v>
      </c>
      <c r="D1352" s="24" t="s">
        <v>7</v>
      </c>
      <c r="E1352" s="24" t="s">
        <v>8</v>
      </c>
      <c r="F1352" s="25"/>
      <c r="G1352" s="25" t="s">
        <v>3314</v>
      </c>
      <c r="H1352" s="25" t="s">
        <v>3314</v>
      </c>
      <c r="I1352" s="25"/>
      <c r="J1352" s="10" t="s">
        <v>2984</v>
      </c>
      <c r="K1352" s="16"/>
    </row>
    <row r="1353" spans="1:11" x14ac:dyDescent="0.25">
      <c r="A1353" s="18">
        <v>42821</v>
      </c>
      <c r="B1353" s="18" t="s">
        <v>3399</v>
      </c>
      <c r="C1353" s="15">
        <v>150</v>
      </c>
      <c r="D1353" s="24" t="s">
        <v>4</v>
      </c>
      <c r="E1353" s="24" t="s">
        <v>6</v>
      </c>
      <c r="F1353" s="25" t="s">
        <v>6</v>
      </c>
      <c r="G1353" s="25" t="s">
        <v>2988</v>
      </c>
      <c r="H1353" s="25" t="s">
        <v>3418</v>
      </c>
      <c r="I1353" s="25" t="s">
        <v>82</v>
      </c>
      <c r="J1353" s="11">
        <v>4501</v>
      </c>
      <c r="K1353" s="16">
        <v>91</v>
      </c>
    </row>
    <row r="1354" spans="1:11" x14ac:dyDescent="0.25">
      <c r="A1354" s="18">
        <v>42821</v>
      </c>
      <c r="B1354" s="18" t="s">
        <v>3399</v>
      </c>
      <c r="C1354" s="15">
        <v>96</v>
      </c>
      <c r="D1354" s="24" t="s">
        <v>4</v>
      </c>
      <c r="E1354" s="24" t="s">
        <v>5</v>
      </c>
      <c r="F1354" s="25" t="s">
        <v>2217</v>
      </c>
      <c r="G1354" s="25" t="s">
        <v>2988</v>
      </c>
      <c r="H1354" s="25" t="s">
        <v>3418</v>
      </c>
      <c r="I1354" s="25" t="s">
        <v>82</v>
      </c>
      <c r="J1354" s="11">
        <v>4502</v>
      </c>
      <c r="K1354" s="16">
        <v>91</v>
      </c>
    </row>
    <row r="1355" spans="1:11" x14ac:dyDescent="0.25">
      <c r="A1355" s="19">
        <v>42821</v>
      </c>
      <c r="B1355" s="19" t="s">
        <v>3399</v>
      </c>
      <c r="C1355" s="15">
        <v>450</v>
      </c>
      <c r="D1355" s="24" t="s">
        <v>4</v>
      </c>
      <c r="E1355" s="24" t="s">
        <v>6</v>
      </c>
      <c r="F1355" s="25" t="s">
        <v>6</v>
      </c>
      <c r="G1355" s="25" t="s">
        <v>2988</v>
      </c>
      <c r="H1355" s="25" t="s">
        <v>3418</v>
      </c>
      <c r="I1355" s="25" t="s">
        <v>82</v>
      </c>
      <c r="J1355" s="11">
        <v>5050</v>
      </c>
      <c r="K1355" s="16">
        <v>101</v>
      </c>
    </row>
    <row r="1356" spans="1:11" x14ac:dyDescent="0.25">
      <c r="A1356" s="19">
        <v>42821</v>
      </c>
      <c r="B1356" s="19" t="s">
        <v>3399</v>
      </c>
      <c r="C1356" s="15">
        <v>700</v>
      </c>
      <c r="D1356" s="24" t="s">
        <v>4</v>
      </c>
      <c r="E1356" s="24" t="s">
        <v>6</v>
      </c>
      <c r="F1356" s="25" t="s">
        <v>6</v>
      </c>
      <c r="G1356" s="25" t="s">
        <v>2988</v>
      </c>
      <c r="H1356" s="25" t="s">
        <v>3418</v>
      </c>
      <c r="I1356" s="25" t="s">
        <v>82</v>
      </c>
      <c r="J1356" s="11">
        <v>5051</v>
      </c>
      <c r="K1356" s="16">
        <v>102</v>
      </c>
    </row>
    <row r="1357" spans="1:11" x14ac:dyDescent="0.25">
      <c r="A1357" s="19">
        <v>42821</v>
      </c>
      <c r="B1357" s="19" t="s">
        <v>3399</v>
      </c>
      <c r="C1357" s="15">
        <v>4500</v>
      </c>
      <c r="D1357" s="24" t="s">
        <v>4</v>
      </c>
      <c r="E1357" s="24" t="s">
        <v>5</v>
      </c>
      <c r="F1357" s="25" t="s">
        <v>2217</v>
      </c>
      <c r="G1357" s="25" t="s">
        <v>2988</v>
      </c>
      <c r="H1357" s="25" t="s">
        <v>3418</v>
      </c>
      <c r="I1357" s="25" t="s">
        <v>82</v>
      </c>
      <c r="J1357" s="11">
        <v>5326</v>
      </c>
      <c r="K1357" s="16">
        <v>107</v>
      </c>
    </row>
    <row r="1358" spans="1:11" x14ac:dyDescent="0.25">
      <c r="A1358" s="19">
        <v>42821</v>
      </c>
      <c r="B1358" s="19" t="s">
        <v>3399</v>
      </c>
      <c r="C1358" s="15">
        <v>1300</v>
      </c>
      <c r="D1358" s="24" t="s">
        <v>4</v>
      </c>
      <c r="E1358" s="24" t="s">
        <v>6</v>
      </c>
      <c r="F1358" s="25" t="s">
        <v>6</v>
      </c>
      <c r="G1358" s="25" t="s">
        <v>2988</v>
      </c>
      <c r="H1358" s="25" t="s">
        <v>3418</v>
      </c>
      <c r="I1358" s="25" t="s">
        <v>82</v>
      </c>
      <c r="J1358" s="11">
        <v>5373</v>
      </c>
      <c r="K1358" s="16">
        <v>108</v>
      </c>
    </row>
    <row r="1359" spans="1:11" x14ac:dyDescent="0.25">
      <c r="A1359" s="19">
        <v>42821</v>
      </c>
      <c r="B1359" s="19" t="s">
        <v>3399</v>
      </c>
      <c r="C1359" s="15">
        <v>1200</v>
      </c>
      <c r="D1359" s="24" t="s">
        <v>4</v>
      </c>
      <c r="E1359" s="24" t="s">
        <v>5</v>
      </c>
      <c r="F1359" s="25" t="s">
        <v>2217</v>
      </c>
      <c r="G1359" s="25" t="s">
        <v>2988</v>
      </c>
      <c r="H1359" s="25" t="s">
        <v>3418</v>
      </c>
      <c r="I1359" s="25" t="s">
        <v>82</v>
      </c>
      <c r="J1359" s="11">
        <v>5374</v>
      </c>
      <c r="K1359" s="16">
        <v>108</v>
      </c>
    </row>
    <row r="1360" spans="1:11" x14ac:dyDescent="0.25">
      <c r="A1360" s="19">
        <v>42821</v>
      </c>
      <c r="B1360" s="19" t="s">
        <v>3399</v>
      </c>
      <c r="C1360" s="15">
        <v>700</v>
      </c>
      <c r="D1360" s="24" t="s">
        <v>4</v>
      </c>
      <c r="E1360" s="24" t="s">
        <v>5</v>
      </c>
      <c r="F1360" s="25" t="s">
        <v>2217</v>
      </c>
      <c r="G1360" s="25" t="s">
        <v>2988</v>
      </c>
      <c r="H1360" s="25" t="s">
        <v>3418</v>
      </c>
      <c r="I1360" s="25" t="s">
        <v>82</v>
      </c>
      <c r="J1360" s="11">
        <v>5447</v>
      </c>
      <c r="K1360" s="16">
        <v>109</v>
      </c>
    </row>
    <row r="1361" spans="1:11" x14ac:dyDescent="0.25">
      <c r="A1361" s="19">
        <v>42821</v>
      </c>
      <c r="B1361" s="19" t="s">
        <v>3399</v>
      </c>
      <c r="C1361" s="15">
        <v>2000</v>
      </c>
      <c r="D1361" s="24" t="s">
        <v>4</v>
      </c>
      <c r="E1361" s="24" t="s">
        <v>6</v>
      </c>
      <c r="F1361" s="25" t="s">
        <v>6</v>
      </c>
      <c r="G1361" s="25" t="s">
        <v>2988</v>
      </c>
      <c r="H1361" s="25" t="s">
        <v>3418</v>
      </c>
      <c r="I1361" s="25" t="s">
        <v>82</v>
      </c>
      <c r="J1361" s="11">
        <v>5566</v>
      </c>
      <c r="K1361" s="16">
        <v>112</v>
      </c>
    </row>
    <row r="1362" spans="1:11" x14ac:dyDescent="0.25">
      <c r="A1362" s="19">
        <v>42821</v>
      </c>
      <c r="B1362" s="19" t="s">
        <v>3399</v>
      </c>
      <c r="C1362" s="15">
        <v>50</v>
      </c>
      <c r="D1362" s="24" t="s">
        <v>4</v>
      </c>
      <c r="E1362" s="24" t="s">
        <v>6</v>
      </c>
      <c r="F1362" s="25" t="s">
        <v>6</v>
      </c>
      <c r="G1362" s="25" t="s">
        <v>2988</v>
      </c>
      <c r="H1362" s="25" t="s">
        <v>3418</v>
      </c>
      <c r="I1362" s="25" t="s">
        <v>82</v>
      </c>
      <c r="J1362" s="11">
        <v>5567</v>
      </c>
      <c r="K1362" s="16">
        <v>112</v>
      </c>
    </row>
    <row r="1363" spans="1:11" x14ac:dyDescent="0.25">
      <c r="A1363" s="19">
        <v>42821</v>
      </c>
      <c r="B1363" s="19" t="s">
        <v>3399</v>
      </c>
      <c r="C1363" s="15">
        <v>1050</v>
      </c>
      <c r="D1363" s="24" t="s">
        <v>4</v>
      </c>
      <c r="E1363" s="24" t="s">
        <v>6</v>
      </c>
      <c r="F1363" s="25" t="s">
        <v>6</v>
      </c>
      <c r="G1363" s="25" t="s">
        <v>2988</v>
      </c>
      <c r="H1363" s="25" t="s">
        <v>3418</v>
      </c>
      <c r="I1363" s="25" t="s">
        <v>82</v>
      </c>
      <c r="J1363" s="11">
        <v>5568</v>
      </c>
      <c r="K1363" s="16">
        <v>112</v>
      </c>
    </row>
    <row r="1364" spans="1:11" x14ac:dyDescent="0.25">
      <c r="A1364" s="19">
        <v>42821</v>
      </c>
      <c r="B1364" s="19" t="s">
        <v>3399</v>
      </c>
      <c r="C1364" s="15">
        <v>1000</v>
      </c>
      <c r="D1364" s="24" t="s">
        <v>4</v>
      </c>
      <c r="E1364" s="24" t="s">
        <v>6</v>
      </c>
      <c r="F1364" s="25" t="s">
        <v>6</v>
      </c>
      <c r="G1364" s="25" t="s">
        <v>2988</v>
      </c>
      <c r="H1364" s="25" t="s">
        <v>3418</v>
      </c>
      <c r="I1364" s="25" t="s">
        <v>82</v>
      </c>
      <c r="J1364" s="11">
        <v>5569</v>
      </c>
      <c r="K1364" s="16">
        <v>112</v>
      </c>
    </row>
    <row r="1365" spans="1:11" x14ac:dyDescent="0.25">
      <c r="A1365" s="19">
        <v>42821</v>
      </c>
      <c r="B1365" s="19" t="s">
        <v>3399</v>
      </c>
      <c r="C1365" s="15">
        <v>5000</v>
      </c>
      <c r="D1365" s="24" t="s">
        <v>4</v>
      </c>
      <c r="E1365" s="24" t="s">
        <v>6</v>
      </c>
      <c r="F1365" s="25" t="s">
        <v>6</v>
      </c>
      <c r="G1365" s="25" t="s">
        <v>2988</v>
      </c>
      <c r="H1365" s="25" t="s">
        <v>3418</v>
      </c>
      <c r="I1365" s="25" t="s">
        <v>82</v>
      </c>
      <c r="J1365" s="11">
        <v>5605</v>
      </c>
      <c r="K1365" s="16">
        <v>113</v>
      </c>
    </row>
    <row r="1366" spans="1:11" x14ac:dyDescent="0.25">
      <c r="A1366" s="19">
        <v>42821</v>
      </c>
      <c r="B1366" s="19" t="s">
        <v>3399</v>
      </c>
      <c r="C1366" s="15">
        <v>1000</v>
      </c>
      <c r="D1366" s="24" t="s">
        <v>4</v>
      </c>
      <c r="E1366" s="24" t="s">
        <v>6</v>
      </c>
      <c r="F1366" s="25" t="s">
        <v>6</v>
      </c>
      <c r="G1366" s="25" t="s">
        <v>2988</v>
      </c>
      <c r="H1366" s="25" t="s">
        <v>3418</v>
      </c>
      <c r="I1366" s="25" t="s">
        <v>82</v>
      </c>
      <c r="J1366" s="11">
        <v>5658</v>
      </c>
      <c r="K1366" s="16">
        <v>114</v>
      </c>
    </row>
    <row r="1367" spans="1:11" x14ac:dyDescent="0.25">
      <c r="A1367" s="19">
        <v>42821</v>
      </c>
      <c r="B1367" s="19" t="s">
        <v>3399</v>
      </c>
      <c r="C1367" s="15">
        <v>2400</v>
      </c>
      <c r="D1367" s="24" t="s">
        <v>4</v>
      </c>
      <c r="E1367" s="24" t="s">
        <v>5</v>
      </c>
      <c r="F1367" s="25" t="s">
        <v>2217</v>
      </c>
      <c r="G1367" s="25" t="s">
        <v>2988</v>
      </c>
      <c r="H1367" s="25" t="s">
        <v>3418</v>
      </c>
      <c r="I1367" s="25" t="s">
        <v>82</v>
      </c>
      <c r="J1367" s="11">
        <v>5659</v>
      </c>
      <c r="K1367" s="16">
        <v>114</v>
      </c>
    </row>
    <row r="1368" spans="1:11" x14ac:dyDescent="0.25">
      <c r="A1368" s="19">
        <v>42821</v>
      </c>
      <c r="B1368" s="19" t="s">
        <v>3399</v>
      </c>
      <c r="C1368" s="15">
        <v>1500</v>
      </c>
      <c r="D1368" s="24" t="s">
        <v>7</v>
      </c>
      <c r="E1368" s="24" t="s">
        <v>8</v>
      </c>
      <c r="F1368" s="25"/>
      <c r="G1368" s="25" t="s">
        <v>3314</v>
      </c>
      <c r="H1368" s="25" t="s">
        <v>3314</v>
      </c>
      <c r="I1368" s="25"/>
      <c r="J1368" s="10" t="s">
        <v>2984</v>
      </c>
      <c r="K1368" s="16"/>
    </row>
    <row r="1369" spans="1:11" x14ac:dyDescent="0.25">
      <c r="A1369" s="19">
        <v>42821</v>
      </c>
      <c r="B1369" s="19" t="s">
        <v>3399</v>
      </c>
      <c r="C1369" s="15">
        <v>100</v>
      </c>
      <c r="D1369" s="24" t="s">
        <v>7</v>
      </c>
      <c r="E1369" s="24" t="s">
        <v>8</v>
      </c>
      <c r="F1369" s="25"/>
      <c r="G1369" s="25" t="s">
        <v>3314</v>
      </c>
      <c r="H1369" s="25" t="s">
        <v>3314</v>
      </c>
      <c r="I1369" s="25"/>
      <c r="J1369" s="10" t="s">
        <v>2984</v>
      </c>
      <c r="K1369" s="16"/>
    </row>
    <row r="1370" spans="1:11" x14ac:dyDescent="0.25">
      <c r="A1370" s="19">
        <v>42822</v>
      </c>
      <c r="B1370" s="19" t="s">
        <v>3399</v>
      </c>
      <c r="C1370" s="15">
        <v>5000</v>
      </c>
      <c r="D1370" s="24" t="s">
        <v>4</v>
      </c>
      <c r="E1370" s="24" t="s">
        <v>6</v>
      </c>
      <c r="F1370" s="25" t="s">
        <v>6</v>
      </c>
      <c r="G1370" s="25" t="s">
        <v>2988</v>
      </c>
      <c r="H1370" s="25" t="s">
        <v>3418</v>
      </c>
      <c r="I1370" s="25" t="s">
        <v>82</v>
      </c>
      <c r="J1370" s="11">
        <v>5052</v>
      </c>
      <c r="K1370" s="16">
        <v>102</v>
      </c>
    </row>
    <row r="1371" spans="1:11" x14ac:dyDescent="0.25">
      <c r="A1371" s="19">
        <v>42822</v>
      </c>
      <c r="B1371" s="19" t="s">
        <v>3399</v>
      </c>
      <c r="C1371" s="15">
        <v>1700</v>
      </c>
      <c r="D1371" s="24" t="s">
        <v>4</v>
      </c>
      <c r="E1371" s="24" t="s">
        <v>6</v>
      </c>
      <c r="F1371" s="25" t="s">
        <v>6</v>
      </c>
      <c r="G1371" s="25" t="s">
        <v>2988</v>
      </c>
      <c r="H1371" s="25" t="s">
        <v>3418</v>
      </c>
      <c r="I1371" s="25" t="s">
        <v>82</v>
      </c>
      <c r="J1371" s="11">
        <v>5053</v>
      </c>
      <c r="K1371" s="16">
        <v>102</v>
      </c>
    </row>
    <row r="1372" spans="1:11" x14ac:dyDescent="0.25">
      <c r="A1372" s="19">
        <v>42822</v>
      </c>
      <c r="B1372" s="19" t="s">
        <v>3399</v>
      </c>
      <c r="C1372" s="15">
        <v>700</v>
      </c>
      <c r="D1372" s="24" t="s">
        <v>4</v>
      </c>
      <c r="E1372" s="24" t="s">
        <v>5</v>
      </c>
      <c r="F1372" s="25" t="s">
        <v>2217</v>
      </c>
      <c r="G1372" s="25" t="s">
        <v>2988</v>
      </c>
      <c r="H1372" s="25" t="s">
        <v>3418</v>
      </c>
      <c r="I1372" s="25" t="s">
        <v>82</v>
      </c>
      <c r="J1372" s="11">
        <v>5375</v>
      </c>
      <c r="K1372" s="16">
        <v>108</v>
      </c>
    </row>
    <row r="1373" spans="1:11" x14ac:dyDescent="0.25">
      <c r="A1373" s="19">
        <v>42822</v>
      </c>
      <c r="B1373" s="19" t="s">
        <v>3399</v>
      </c>
      <c r="C1373" s="15">
        <v>600</v>
      </c>
      <c r="D1373" s="24" t="s">
        <v>4</v>
      </c>
      <c r="E1373" s="24" t="s">
        <v>6</v>
      </c>
      <c r="F1373" s="25" t="s">
        <v>6</v>
      </c>
      <c r="G1373" s="25" t="s">
        <v>2988</v>
      </c>
      <c r="H1373" s="25" t="s">
        <v>3418</v>
      </c>
      <c r="I1373" s="25" t="s">
        <v>82</v>
      </c>
      <c r="J1373" s="11">
        <v>5376</v>
      </c>
      <c r="K1373" s="16">
        <v>108</v>
      </c>
    </row>
    <row r="1374" spans="1:11" x14ac:dyDescent="0.25">
      <c r="A1374" s="19">
        <v>42822</v>
      </c>
      <c r="B1374" s="19" t="s">
        <v>3399</v>
      </c>
      <c r="C1374" s="15">
        <v>500</v>
      </c>
      <c r="D1374" s="24" t="s">
        <v>4</v>
      </c>
      <c r="E1374" s="24" t="s">
        <v>5</v>
      </c>
      <c r="F1374" s="25" t="s">
        <v>2217</v>
      </c>
      <c r="G1374" s="25" t="s">
        <v>2988</v>
      </c>
      <c r="H1374" s="25" t="s">
        <v>3418</v>
      </c>
      <c r="I1374" s="25" t="s">
        <v>82</v>
      </c>
      <c r="J1374" s="11">
        <v>5511</v>
      </c>
      <c r="K1374" s="16">
        <v>111</v>
      </c>
    </row>
    <row r="1375" spans="1:11" x14ac:dyDescent="0.25">
      <c r="A1375" s="19">
        <v>42822</v>
      </c>
      <c r="B1375" s="19" t="s">
        <v>3399</v>
      </c>
      <c r="C1375" s="15">
        <v>200</v>
      </c>
      <c r="D1375" s="24" t="s">
        <v>4</v>
      </c>
      <c r="E1375" s="24" t="s">
        <v>6</v>
      </c>
      <c r="F1375" s="25" t="s">
        <v>6</v>
      </c>
      <c r="G1375" s="25" t="s">
        <v>2988</v>
      </c>
      <c r="H1375" s="25" t="s">
        <v>3418</v>
      </c>
      <c r="I1375" s="25" t="s">
        <v>82</v>
      </c>
      <c r="J1375" s="11">
        <v>5512</v>
      </c>
      <c r="K1375" s="16">
        <v>111</v>
      </c>
    </row>
    <row r="1376" spans="1:11" x14ac:dyDescent="0.25">
      <c r="A1376" s="19">
        <v>42822</v>
      </c>
      <c r="B1376" s="19" t="s">
        <v>3399</v>
      </c>
      <c r="C1376" s="15">
        <v>600</v>
      </c>
      <c r="D1376" s="24" t="s">
        <v>4</v>
      </c>
      <c r="E1376" s="24" t="s">
        <v>6</v>
      </c>
      <c r="F1376" s="25" t="s">
        <v>6</v>
      </c>
      <c r="G1376" s="25" t="s">
        <v>2988</v>
      </c>
      <c r="H1376" s="25" t="s">
        <v>3418</v>
      </c>
      <c r="I1376" s="25" t="s">
        <v>82</v>
      </c>
      <c r="J1376" s="11">
        <v>5570</v>
      </c>
      <c r="K1376" s="16">
        <v>112</v>
      </c>
    </row>
    <row r="1377" spans="1:11" x14ac:dyDescent="0.25">
      <c r="A1377" s="19">
        <v>42822</v>
      </c>
      <c r="B1377" s="19" t="s">
        <v>3399</v>
      </c>
      <c r="C1377" s="15">
        <v>500</v>
      </c>
      <c r="D1377" s="24" t="s">
        <v>4</v>
      </c>
      <c r="E1377" s="24" t="s">
        <v>5</v>
      </c>
      <c r="F1377" s="25" t="s">
        <v>2217</v>
      </c>
      <c r="G1377" s="25" t="s">
        <v>2988</v>
      </c>
      <c r="H1377" s="25" t="s">
        <v>3418</v>
      </c>
      <c r="I1377" s="25" t="s">
        <v>82</v>
      </c>
      <c r="J1377" s="11">
        <v>5571</v>
      </c>
      <c r="K1377" s="16">
        <v>112</v>
      </c>
    </row>
    <row r="1378" spans="1:11" x14ac:dyDescent="0.25">
      <c r="A1378" s="19">
        <v>42822</v>
      </c>
      <c r="B1378" s="19" t="s">
        <v>3399</v>
      </c>
      <c r="C1378" s="15">
        <v>1200</v>
      </c>
      <c r="D1378" s="24" t="s">
        <v>4</v>
      </c>
      <c r="E1378" s="24" t="s">
        <v>6</v>
      </c>
      <c r="F1378" s="25" t="s">
        <v>6</v>
      </c>
      <c r="G1378" s="25" t="s">
        <v>2988</v>
      </c>
      <c r="H1378" s="25" t="s">
        <v>3418</v>
      </c>
      <c r="I1378" s="25" t="s">
        <v>82</v>
      </c>
      <c r="J1378" s="11">
        <v>5660</v>
      </c>
      <c r="K1378" s="16">
        <v>114</v>
      </c>
    </row>
    <row r="1379" spans="1:11" x14ac:dyDescent="0.25">
      <c r="A1379" s="19">
        <v>42822</v>
      </c>
      <c r="B1379" s="19" t="s">
        <v>3399</v>
      </c>
      <c r="C1379" s="15">
        <v>5000</v>
      </c>
      <c r="D1379" s="24" t="s">
        <v>4</v>
      </c>
      <c r="E1379" s="24" t="s">
        <v>6</v>
      </c>
      <c r="F1379" s="25" t="s">
        <v>6</v>
      </c>
      <c r="G1379" s="25" t="s">
        <v>2988</v>
      </c>
      <c r="H1379" s="25" t="s">
        <v>3418</v>
      </c>
      <c r="I1379" s="25" t="s">
        <v>82</v>
      </c>
      <c r="J1379" s="11">
        <v>5661</v>
      </c>
      <c r="K1379" s="16">
        <v>114</v>
      </c>
    </row>
    <row r="1380" spans="1:11" x14ac:dyDescent="0.25">
      <c r="A1380" s="19">
        <v>42822</v>
      </c>
      <c r="B1380" s="19" t="s">
        <v>3399</v>
      </c>
      <c r="C1380" s="15">
        <v>200</v>
      </c>
      <c r="D1380" s="24" t="s">
        <v>4</v>
      </c>
      <c r="E1380" s="24" t="s">
        <v>6</v>
      </c>
      <c r="F1380" s="25" t="s">
        <v>6</v>
      </c>
      <c r="G1380" s="25" t="s">
        <v>2988</v>
      </c>
      <c r="H1380" s="25" t="s">
        <v>3418</v>
      </c>
      <c r="I1380" s="25" t="s">
        <v>82</v>
      </c>
      <c r="J1380" s="11">
        <v>5662</v>
      </c>
      <c r="K1380" s="16">
        <v>114</v>
      </c>
    </row>
    <row r="1381" spans="1:11" x14ac:dyDescent="0.25">
      <c r="A1381" s="19">
        <v>42822</v>
      </c>
      <c r="B1381" s="19" t="s">
        <v>3399</v>
      </c>
      <c r="C1381" s="15">
        <v>300</v>
      </c>
      <c r="D1381" s="24" t="s">
        <v>7</v>
      </c>
      <c r="E1381" s="24" t="s">
        <v>8</v>
      </c>
      <c r="F1381" s="25"/>
      <c r="G1381" s="25" t="s">
        <v>3314</v>
      </c>
      <c r="H1381" s="25" t="s">
        <v>3314</v>
      </c>
      <c r="I1381" s="25"/>
      <c r="J1381" s="10" t="s">
        <v>2984</v>
      </c>
      <c r="K1381" s="16"/>
    </row>
    <row r="1382" spans="1:11" x14ac:dyDescent="0.25">
      <c r="A1382" s="19">
        <v>42822</v>
      </c>
      <c r="B1382" s="19" t="s">
        <v>3399</v>
      </c>
      <c r="C1382" s="15">
        <v>50</v>
      </c>
      <c r="D1382" s="24" t="s">
        <v>7</v>
      </c>
      <c r="E1382" s="24" t="s">
        <v>8</v>
      </c>
      <c r="F1382" s="25"/>
      <c r="G1382" s="25" t="s">
        <v>3314</v>
      </c>
      <c r="H1382" s="25" t="s">
        <v>3314</v>
      </c>
      <c r="I1382" s="25"/>
      <c r="J1382" s="10" t="s">
        <v>2984</v>
      </c>
      <c r="K1382" s="16"/>
    </row>
    <row r="1383" spans="1:11" x14ac:dyDescent="0.25">
      <c r="A1383" s="19">
        <v>42822</v>
      </c>
      <c r="B1383" s="19" t="s">
        <v>3399</v>
      </c>
      <c r="C1383" s="15">
        <v>50</v>
      </c>
      <c r="D1383" s="24" t="s">
        <v>7</v>
      </c>
      <c r="E1383" s="24" t="s">
        <v>8</v>
      </c>
      <c r="F1383" s="25" t="s">
        <v>6</v>
      </c>
      <c r="G1383" s="25" t="s">
        <v>3314</v>
      </c>
      <c r="H1383" s="25" t="s">
        <v>3314</v>
      </c>
      <c r="I1383" s="25"/>
      <c r="J1383" s="10" t="s">
        <v>2984</v>
      </c>
      <c r="K1383" s="16"/>
    </row>
    <row r="1384" spans="1:11" x14ac:dyDescent="0.25">
      <c r="A1384" s="19">
        <v>42822</v>
      </c>
      <c r="B1384" s="19" t="s">
        <v>3399</v>
      </c>
      <c r="C1384" s="15">
        <v>100</v>
      </c>
      <c r="D1384" s="24" t="s">
        <v>7</v>
      </c>
      <c r="E1384" s="24" t="s">
        <v>8</v>
      </c>
      <c r="F1384" s="25" t="s">
        <v>6</v>
      </c>
      <c r="G1384" s="25" t="s">
        <v>3314</v>
      </c>
      <c r="H1384" s="25" t="s">
        <v>3314</v>
      </c>
      <c r="I1384" s="25"/>
      <c r="J1384" s="10" t="s">
        <v>2984</v>
      </c>
      <c r="K1384" s="16"/>
    </row>
    <row r="1385" spans="1:11" x14ac:dyDescent="0.25">
      <c r="A1385" s="19">
        <v>42822</v>
      </c>
      <c r="B1385" s="19" t="s">
        <v>3399</v>
      </c>
      <c r="C1385" s="15">
        <v>1360</v>
      </c>
      <c r="D1385" s="24" t="s">
        <v>7</v>
      </c>
      <c r="E1385" s="24" t="s">
        <v>8</v>
      </c>
      <c r="F1385" s="25" t="s">
        <v>6</v>
      </c>
      <c r="G1385" s="25" t="s">
        <v>3314</v>
      </c>
      <c r="H1385" s="25" t="s">
        <v>3314</v>
      </c>
      <c r="I1385" s="25"/>
      <c r="J1385" s="10" t="s">
        <v>2984</v>
      </c>
      <c r="K1385" s="16"/>
    </row>
    <row r="1386" spans="1:11" x14ac:dyDescent="0.25">
      <c r="A1386" s="19">
        <v>42822</v>
      </c>
      <c r="B1386" s="19" t="s">
        <v>3399</v>
      </c>
      <c r="C1386" s="15">
        <v>1000</v>
      </c>
      <c r="D1386" s="24" t="s">
        <v>7</v>
      </c>
      <c r="E1386" s="24" t="s">
        <v>8</v>
      </c>
      <c r="F1386" s="25" t="s">
        <v>6</v>
      </c>
      <c r="G1386" s="25" t="s">
        <v>3314</v>
      </c>
      <c r="H1386" s="25" t="s">
        <v>3314</v>
      </c>
      <c r="I1386" s="25"/>
      <c r="J1386" s="10" t="s">
        <v>2984</v>
      </c>
      <c r="K1386" s="16"/>
    </row>
    <row r="1387" spans="1:11" x14ac:dyDescent="0.25">
      <c r="A1387" s="19">
        <v>42822</v>
      </c>
      <c r="B1387" s="19" t="s">
        <v>3399</v>
      </c>
      <c r="C1387" s="15">
        <v>2700</v>
      </c>
      <c r="D1387" s="24" t="s">
        <v>7</v>
      </c>
      <c r="E1387" s="24" t="s">
        <v>8</v>
      </c>
      <c r="F1387" s="25" t="s">
        <v>6</v>
      </c>
      <c r="G1387" s="25" t="s">
        <v>3314</v>
      </c>
      <c r="H1387" s="25" t="s">
        <v>3314</v>
      </c>
      <c r="I1387" s="25"/>
      <c r="J1387" s="10" t="s">
        <v>2984</v>
      </c>
      <c r="K1387" s="16"/>
    </row>
    <row r="1388" spans="1:11" x14ac:dyDescent="0.25">
      <c r="A1388" s="19">
        <v>42822</v>
      </c>
      <c r="B1388" s="19" t="s">
        <v>3399</v>
      </c>
      <c r="C1388" s="15">
        <v>1000</v>
      </c>
      <c r="D1388" s="24" t="s">
        <v>7</v>
      </c>
      <c r="E1388" s="24" t="s">
        <v>8</v>
      </c>
      <c r="F1388" s="25"/>
      <c r="G1388" s="25" t="s">
        <v>3314</v>
      </c>
      <c r="H1388" s="25" t="s">
        <v>3314</v>
      </c>
      <c r="I1388" s="25"/>
      <c r="J1388" s="10" t="s">
        <v>2984</v>
      </c>
      <c r="K1388" s="16"/>
    </row>
    <row r="1389" spans="1:11" x14ac:dyDescent="0.25">
      <c r="A1389" s="19">
        <v>42822</v>
      </c>
      <c r="B1389" s="19" t="s">
        <v>3399</v>
      </c>
      <c r="C1389" s="15">
        <v>500</v>
      </c>
      <c r="D1389" s="24" t="s">
        <v>7</v>
      </c>
      <c r="E1389" s="24" t="s">
        <v>8</v>
      </c>
      <c r="F1389" s="25"/>
      <c r="G1389" s="25" t="s">
        <v>3314</v>
      </c>
      <c r="H1389" s="25" t="s">
        <v>3314</v>
      </c>
      <c r="I1389" s="25"/>
      <c r="J1389" s="10" t="s">
        <v>2984</v>
      </c>
      <c r="K1389" s="16"/>
    </row>
    <row r="1390" spans="1:11" x14ac:dyDescent="0.25">
      <c r="A1390" s="19">
        <v>42823</v>
      </c>
      <c r="B1390" s="19" t="s">
        <v>3399</v>
      </c>
      <c r="C1390" s="15">
        <v>4000</v>
      </c>
      <c r="D1390" s="24" t="s">
        <v>4</v>
      </c>
      <c r="E1390" s="24" t="s">
        <v>6</v>
      </c>
      <c r="F1390" s="25" t="s">
        <v>6</v>
      </c>
      <c r="G1390" s="25" t="s">
        <v>2988</v>
      </c>
      <c r="H1390" s="25" t="s">
        <v>3418</v>
      </c>
      <c r="I1390" s="25" t="s">
        <v>82</v>
      </c>
      <c r="J1390" s="11">
        <v>5054</v>
      </c>
      <c r="K1390" s="16">
        <v>102</v>
      </c>
    </row>
    <row r="1391" spans="1:11" x14ac:dyDescent="0.25">
      <c r="A1391" s="19">
        <v>42823</v>
      </c>
      <c r="B1391" s="19" t="s">
        <v>3399</v>
      </c>
      <c r="C1391" s="15">
        <v>100</v>
      </c>
      <c r="D1391" s="24" t="s">
        <v>4</v>
      </c>
      <c r="E1391" s="24" t="s">
        <v>5</v>
      </c>
      <c r="F1391" s="25" t="s">
        <v>2217</v>
      </c>
      <c r="G1391" s="25" t="s">
        <v>2988</v>
      </c>
      <c r="H1391" s="25" t="s">
        <v>3418</v>
      </c>
      <c r="I1391" s="25" t="s">
        <v>82</v>
      </c>
      <c r="J1391" s="11">
        <v>5055</v>
      </c>
      <c r="K1391" s="16">
        <v>102</v>
      </c>
    </row>
    <row r="1392" spans="1:11" x14ac:dyDescent="0.25">
      <c r="A1392" s="19">
        <v>42823</v>
      </c>
      <c r="B1392" s="19" t="s">
        <v>3399</v>
      </c>
      <c r="C1392" s="15">
        <v>10</v>
      </c>
      <c r="D1392" s="24" t="s">
        <v>4</v>
      </c>
      <c r="E1392" s="24" t="s">
        <v>5</v>
      </c>
      <c r="F1392" s="25" t="s">
        <v>2217</v>
      </c>
      <c r="G1392" s="25" t="s">
        <v>2988</v>
      </c>
      <c r="H1392" s="25" t="s">
        <v>3418</v>
      </c>
      <c r="I1392" s="25" t="s">
        <v>82</v>
      </c>
      <c r="J1392" s="11">
        <v>5056</v>
      </c>
      <c r="K1392" s="16">
        <v>102</v>
      </c>
    </row>
    <row r="1393" spans="1:11" x14ac:dyDescent="0.25">
      <c r="A1393" s="19">
        <v>42823</v>
      </c>
      <c r="B1393" s="19" t="s">
        <v>3399</v>
      </c>
      <c r="C1393" s="15">
        <v>300</v>
      </c>
      <c r="D1393" s="24" t="s">
        <v>4</v>
      </c>
      <c r="E1393" s="24" t="s">
        <v>6</v>
      </c>
      <c r="F1393" s="25" t="s">
        <v>6</v>
      </c>
      <c r="G1393" s="25" t="s">
        <v>2988</v>
      </c>
      <c r="H1393" s="25" t="s">
        <v>3418</v>
      </c>
      <c r="I1393" s="25" t="s">
        <v>82</v>
      </c>
      <c r="J1393" s="11">
        <v>5057</v>
      </c>
      <c r="K1393" s="16">
        <v>102</v>
      </c>
    </row>
    <row r="1394" spans="1:11" x14ac:dyDescent="0.25">
      <c r="A1394" s="19">
        <v>42823</v>
      </c>
      <c r="B1394" s="19" t="s">
        <v>3399</v>
      </c>
      <c r="C1394" s="15">
        <v>1000</v>
      </c>
      <c r="D1394" s="24" t="s">
        <v>4</v>
      </c>
      <c r="E1394" s="24" t="s">
        <v>6</v>
      </c>
      <c r="F1394" s="25" t="s">
        <v>6</v>
      </c>
      <c r="G1394" s="25" t="s">
        <v>2988</v>
      </c>
      <c r="H1394" s="25" t="s">
        <v>3418</v>
      </c>
      <c r="I1394" s="25" t="s">
        <v>82</v>
      </c>
      <c r="J1394" s="11">
        <v>5157</v>
      </c>
      <c r="K1394" s="16">
        <v>104</v>
      </c>
    </row>
    <row r="1395" spans="1:11" x14ac:dyDescent="0.25">
      <c r="A1395" s="19">
        <v>42823</v>
      </c>
      <c r="B1395" s="19" t="s">
        <v>3399</v>
      </c>
      <c r="C1395" s="15">
        <v>500</v>
      </c>
      <c r="D1395" s="24" t="s">
        <v>4</v>
      </c>
      <c r="E1395" s="24" t="s">
        <v>6</v>
      </c>
      <c r="F1395" s="25" t="s">
        <v>6</v>
      </c>
      <c r="G1395" s="25" t="s">
        <v>2988</v>
      </c>
      <c r="H1395" s="25" t="s">
        <v>3418</v>
      </c>
      <c r="I1395" s="25" t="s">
        <v>82</v>
      </c>
      <c r="J1395" s="11">
        <v>5377</v>
      </c>
      <c r="K1395" s="16">
        <v>108</v>
      </c>
    </row>
    <row r="1396" spans="1:11" x14ac:dyDescent="0.25">
      <c r="A1396" s="19">
        <v>42823</v>
      </c>
      <c r="B1396" s="19" t="s">
        <v>3399</v>
      </c>
      <c r="C1396" s="15">
        <v>8000</v>
      </c>
      <c r="D1396" s="24" t="s">
        <v>4</v>
      </c>
      <c r="E1396" s="24" t="s">
        <v>6</v>
      </c>
      <c r="F1396" s="25" t="s">
        <v>6</v>
      </c>
      <c r="G1396" s="25" t="s">
        <v>2988</v>
      </c>
      <c r="H1396" s="25" t="s">
        <v>3418</v>
      </c>
      <c r="I1396" s="25" t="s">
        <v>82</v>
      </c>
      <c r="J1396" s="11">
        <v>5572</v>
      </c>
      <c r="K1396" s="16">
        <v>112</v>
      </c>
    </row>
    <row r="1397" spans="1:11" x14ac:dyDescent="0.25">
      <c r="A1397" s="19">
        <v>42823</v>
      </c>
      <c r="B1397" s="19" t="s">
        <v>3399</v>
      </c>
      <c r="C1397" s="15">
        <v>1500</v>
      </c>
      <c r="D1397" s="24" t="s">
        <v>4</v>
      </c>
      <c r="E1397" s="24" t="s">
        <v>6</v>
      </c>
      <c r="F1397" s="25" t="s">
        <v>6</v>
      </c>
      <c r="G1397" s="25" t="s">
        <v>2988</v>
      </c>
      <c r="H1397" s="25" t="s">
        <v>3418</v>
      </c>
      <c r="I1397" s="25" t="s">
        <v>82</v>
      </c>
      <c r="J1397" s="11">
        <v>5573</v>
      </c>
      <c r="K1397" s="16">
        <v>112</v>
      </c>
    </row>
    <row r="1398" spans="1:11" x14ac:dyDescent="0.25">
      <c r="A1398" s="19">
        <v>42823</v>
      </c>
      <c r="B1398" s="19" t="s">
        <v>3399</v>
      </c>
      <c r="C1398" s="15">
        <v>800</v>
      </c>
      <c r="D1398" s="24" t="s">
        <v>4</v>
      </c>
      <c r="E1398" s="24" t="s">
        <v>6</v>
      </c>
      <c r="F1398" s="25" t="s">
        <v>6</v>
      </c>
      <c r="G1398" s="25" t="s">
        <v>2988</v>
      </c>
      <c r="H1398" s="25" t="s">
        <v>3418</v>
      </c>
      <c r="I1398" s="25" t="s">
        <v>82</v>
      </c>
      <c r="J1398" s="11">
        <v>5574</v>
      </c>
      <c r="K1398" s="16">
        <v>112</v>
      </c>
    </row>
    <row r="1399" spans="1:11" x14ac:dyDescent="0.25">
      <c r="A1399" s="19">
        <v>42823</v>
      </c>
      <c r="B1399" s="19" t="s">
        <v>3399</v>
      </c>
      <c r="C1399" s="15">
        <v>400</v>
      </c>
      <c r="D1399" s="24" t="s">
        <v>4</v>
      </c>
      <c r="E1399" s="24" t="s">
        <v>6</v>
      </c>
      <c r="F1399" s="25" t="s">
        <v>6</v>
      </c>
      <c r="G1399" s="25" t="s">
        <v>2988</v>
      </c>
      <c r="H1399" s="25" t="s">
        <v>3418</v>
      </c>
      <c r="I1399" s="25" t="s">
        <v>82</v>
      </c>
      <c r="J1399" s="11">
        <v>5663</v>
      </c>
      <c r="K1399" s="16">
        <v>114</v>
      </c>
    </row>
    <row r="1400" spans="1:11" x14ac:dyDescent="0.25">
      <c r="A1400" s="19">
        <v>42823</v>
      </c>
      <c r="B1400" s="19" t="s">
        <v>3399</v>
      </c>
      <c r="C1400" s="15">
        <v>1500</v>
      </c>
      <c r="D1400" s="24" t="s">
        <v>4</v>
      </c>
      <c r="E1400" s="24" t="s">
        <v>6</v>
      </c>
      <c r="F1400" s="25" t="s">
        <v>6</v>
      </c>
      <c r="G1400" s="25" t="s">
        <v>2988</v>
      </c>
      <c r="H1400" s="25" t="s">
        <v>3418</v>
      </c>
      <c r="I1400" s="25" t="s">
        <v>82</v>
      </c>
      <c r="J1400" s="11">
        <v>5664</v>
      </c>
      <c r="K1400" s="16">
        <v>114</v>
      </c>
    </row>
    <row r="1401" spans="1:11" x14ac:dyDescent="0.25">
      <c r="A1401" s="19">
        <v>42823</v>
      </c>
      <c r="B1401" s="19" t="s">
        <v>3399</v>
      </c>
      <c r="C1401" s="15">
        <v>800</v>
      </c>
      <c r="D1401" s="24" t="s">
        <v>4</v>
      </c>
      <c r="E1401" s="24" t="s">
        <v>6</v>
      </c>
      <c r="F1401" s="25" t="s">
        <v>6</v>
      </c>
      <c r="G1401" s="25" t="s">
        <v>2988</v>
      </c>
      <c r="H1401" s="25" t="s">
        <v>3418</v>
      </c>
      <c r="I1401" s="25" t="s">
        <v>82</v>
      </c>
      <c r="J1401" s="11">
        <v>5666</v>
      </c>
      <c r="K1401" s="16">
        <v>114</v>
      </c>
    </row>
    <row r="1402" spans="1:11" x14ac:dyDescent="0.25">
      <c r="A1402" s="19">
        <v>42823</v>
      </c>
      <c r="B1402" s="19" t="s">
        <v>3399</v>
      </c>
      <c r="C1402" s="15">
        <v>10</v>
      </c>
      <c r="D1402" s="24" t="s">
        <v>7</v>
      </c>
      <c r="E1402" s="24" t="s">
        <v>8</v>
      </c>
      <c r="F1402" s="25"/>
      <c r="G1402" s="25" t="s">
        <v>3314</v>
      </c>
      <c r="H1402" s="25" t="s">
        <v>3314</v>
      </c>
      <c r="I1402" s="25"/>
      <c r="J1402" s="10" t="s">
        <v>2984</v>
      </c>
      <c r="K1402" s="16"/>
    </row>
    <row r="1403" spans="1:11" x14ac:dyDescent="0.25">
      <c r="A1403" s="19">
        <v>42823</v>
      </c>
      <c r="B1403" s="19" t="s">
        <v>3399</v>
      </c>
      <c r="C1403" s="15">
        <v>25</v>
      </c>
      <c r="D1403" s="24" t="s">
        <v>7</v>
      </c>
      <c r="E1403" s="24" t="s">
        <v>8</v>
      </c>
      <c r="F1403" s="25"/>
      <c r="G1403" s="25" t="s">
        <v>3314</v>
      </c>
      <c r="H1403" s="25" t="s">
        <v>3314</v>
      </c>
      <c r="I1403" s="25"/>
      <c r="J1403" s="10" t="s">
        <v>2984</v>
      </c>
      <c r="K1403" s="16"/>
    </row>
    <row r="1404" spans="1:11" x14ac:dyDescent="0.25">
      <c r="A1404" s="19">
        <v>42823</v>
      </c>
      <c r="B1404" s="19" t="s">
        <v>3399</v>
      </c>
      <c r="C1404" s="15">
        <v>15000</v>
      </c>
      <c r="D1404" s="24" t="s">
        <v>7</v>
      </c>
      <c r="E1404" s="24" t="s">
        <v>8</v>
      </c>
      <c r="F1404" s="25"/>
      <c r="G1404" s="25" t="s">
        <v>3314</v>
      </c>
      <c r="H1404" s="25" t="s">
        <v>3314</v>
      </c>
      <c r="I1404" s="25"/>
      <c r="J1404" s="10" t="s">
        <v>2984</v>
      </c>
      <c r="K1404" s="16"/>
    </row>
    <row r="1405" spans="1:11" x14ac:dyDescent="0.25">
      <c r="A1405" s="19">
        <v>42823</v>
      </c>
      <c r="B1405" s="19" t="s">
        <v>3399</v>
      </c>
      <c r="C1405" s="15">
        <v>10000</v>
      </c>
      <c r="D1405" s="24" t="s">
        <v>7</v>
      </c>
      <c r="E1405" s="24" t="s">
        <v>8</v>
      </c>
      <c r="F1405" s="25"/>
      <c r="G1405" s="25" t="s">
        <v>3314</v>
      </c>
      <c r="H1405" s="25" t="s">
        <v>3314</v>
      </c>
      <c r="I1405" s="25"/>
      <c r="J1405" s="10" t="s">
        <v>2984</v>
      </c>
      <c r="K1405" s="16"/>
    </row>
    <row r="1406" spans="1:11" x14ac:dyDescent="0.25">
      <c r="A1406" s="18">
        <v>42824</v>
      </c>
      <c r="B1406" s="18" t="s">
        <v>3399</v>
      </c>
      <c r="C1406" s="15">
        <v>500</v>
      </c>
      <c r="D1406" s="24" t="s">
        <v>4</v>
      </c>
      <c r="E1406" s="24" t="s">
        <v>6</v>
      </c>
      <c r="F1406" s="25" t="s">
        <v>6</v>
      </c>
      <c r="G1406" s="25" t="s">
        <v>2988</v>
      </c>
      <c r="H1406" s="25" t="s">
        <v>3418</v>
      </c>
      <c r="I1406" s="25" t="s">
        <v>82</v>
      </c>
      <c r="J1406" s="11">
        <v>4503</v>
      </c>
      <c r="K1406" s="16">
        <v>91</v>
      </c>
    </row>
    <row r="1407" spans="1:11" x14ac:dyDescent="0.25">
      <c r="A1407" s="18">
        <v>42824</v>
      </c>
      <c r="B1407" s="18" t="s">
        <v>3399</v>
      </c>
      <c r="C1407" s="15">
        <v>400</v>
      </c>
      <c r="D1407" s="24" t="s">
        <v>4</v>
      </c>
      <c r="E1407" s="24" t="s">
        <v>5</v>
      </c>
      <c r="F1407" s="25" t="s">
        <v>2217</v>
      </c>
      <c r="G1407" s="25" t="s">
        <v>2988</v>
      </c>
      <c r="H1407" s="25" t="s">
        <v>3418</v>
      </c>
      <c r="I1407" s="25" t="s">
        <v>82</v>
      </c>
      <c r="J1407" s="11">
        <v>4504</v>
      </c>
      <c r="K1407" s="16">
        <v>91</v>
      </c>
    </row>
    <row r="1408" spans="1:11" x14ac:dyDescent="0.25">
      <c r="A1408" s="18">
        <v>42824</v>
      </c>
      <c r="B1408" s="18" t="s">
        <v>3399</v>
      </c>
      <c r="C1408" s="15">
        <v>15000</v>
      </c>
      <c r="D1408" s="24" t="s">
        <v>4</v>
      </c>
      <c r="E1408" s="24" t="s">
        <v>5</v>
      </c>
      <c r="F1408" s="25" t="s">
        <v>2217</v>
      </c>
      <c r="G1408" s="25" t="s">
        <v>2988</v>
      </c>
      <c r="H1408" s="25" t="s">
        <v>3418</v>
      </c>
      <c r="I1408" s="25" t="s">
        <v>82</v>
      </c>
      <c r="J1408" s="11">
        <v>4505</v>
      </c>
      <c r="K1408" s="16">
        <v>91</v>
      </c>
    </row>
    <row r="1409" spans="1:11" x14ac:dyDescent="0.25">
      <c r="A1409" s="19">
        <v>42824</v>
      </c>
      <c r="B1409" s="19" t="s">
        <v>3399</v>
      </c>
      <c r="C1409" s="15">
        <v>1000</v>
      </c>
      <c r="D1409" s="24" t="s">
        <v>4</v>
      </c>
      <c r="E1409" s="24" t="s">
        <v>6</v>
      </c>
      <c r="F1409" s="25" t="s">
        <v>6</v>
      </c>
      <c r="G1409" s="25" t="s">
        <v>2988</v>
      </c>
      <c r="H1409" s="25" t="s">
        <v>3418</v>
      </c>
      <c r="I1409" s="25" t="s">
        <v>82</v>
      </c>
      <c r="J1409" s="11">
        <v>5000</v>
      </c>
      <c r="K1409" s="16">
        <v>100</v>
      </c>
    </row>
    <row r="1410" spans="1:11" x14ac:dyDescent="0.25">
      <c r="A1410" s="19">
        <v>42824</v>
      </c>
      <c r="B1410" s="19" t="s">
        <v>3399</v>
      </c>
      <c r="C1410" s="15">
        <v>13000</v>
      </c>
      <c r="D1410" s="24" t="s">
        <v>4</v>
      </c>
      <c r="E1410" s="24" t="s">
        <v>5</v>
      </c>
      <c r="F1410" s="25" t="s">
        <v>2217</v>
      </c>
      <c r="G1410" s="25" t="s">
        <v>2988</v>
      </c>
      <c r="H1410" s="25" t="s">
        <v>3418</v>
      </c>
      <c r="I1410" s="25" t="s">
        <v>82</v>
      </c>
      <c r="J1410" s="11">
        <v>5058</v>
      </c>
      <c r="K1410" s="16">
        <v>102</v>
      </c>
    </row>
    <row r="1411" spans="1:11" x14ac:dyDescent="0.25">
      <c r="A1411" s="19">
        <v>42824</v>
      </c>
      <c r="B1411" s="19" t="s">
        <v>3399</v>
      </c>
      <c r="C1411" s="15">
        <v>600</v>
      </c>
      <c r="D1411" s="24" t="s">
        <v>4</v>
      </c>
      <c r="E1411" s="24" t="s">
        <v>6</v>
      </c>
      <c r="F1411" s="25" t="s">
        <v>6</v>
      </c>
      <c r="G1411" s="25" t="s">
        <v>2988</v>
      </c>
      <c r="H1411" s="25" t="s">
        <v>3418</v>
      </c>
      <c r="I1411" s="25" t="s">
        <v>82</v>
      </c>
      <c r="J1411" s="11">
        <v>5059</v>
      </c>
      <c r="K1411" s="16">
        <v>102</v>
      </c>
    </row>
    <row r="1412" spans="1:11" x14ac:dyDescent="0.25">
      <c r="A1412" s="19">
        <v>42824</v>
      </c>
      <c r="B1412" s="19" t="s">
        <v>3399</v>
      </c>
      <c r="C1412" s="15">
        <v>15120</v>
      </c>
      <c r="D1412" s="24" t="s">
        <v>4</v>
      </c>
      <c r="E1412" s="24" t="s">
        <v>6</v>
      </c>
      <c r="F1412" s="25" t="s">
        <v>6</v>
      </c>
      <c r="G1412" s="25" t="s">
        <v>2988</v>
      </c>
      <c r="H1412" s="25" t="s">
        <v>3418</v>
      </c>
      <c r="I1412" s="25" t="s">
        <v>82</v>
      </c>
      <c r="J1412" s="11">
        <v>5060</v>
      </c>
      <c r="K1412" s="16">
        <v>102</v>
      </c>
    </row>
    <row r="1413" spans="1:11" x14ac:dyDescent="0.25">
      <c r="A1413" s="19">
        <v>42824</v>
      </c>
      <c r="B1413" s="19" t="s">
        <v>3399</v>
      </c>
      <c r="C1413" s="15">
        <v>5000</v>
      </c>
      <c r="D1413" s="24" t="s">
        <v>4</v>
      </c>
      <c r="E1413" s="24" t="s">
        <v>6</v>
      </c>
      <c r="F1413" s="25" t="s">
        <v>6</v>
      </c>
      <c r="G1413" s="25" t="s">
        <v>2988</v>
      </c>
      <c r="H1413" s="25" t="s">
        <v>3418</v>
      </c>
      <c r="I1413" s="25" t="s">
        <v>82</v>
      </c>
      <c r="J1413" s="11">
        <v>5159</v>
      </c>
      <c r="K1413" s="16">
        <v>104</v>
      </c>
    </row>
    <row r="1414" spans="1:11" x14ac:dyDescent="0.25">
      <c r="A1414" s="19">
        <v>42824</v>
      </c>
      <c r="B1414" s="19" t="s">
        <v>3399</v>
      </c>
      <c r="C1414" s="15">
        <v>1000</v>
      </c>
      <c r="D1414" s="24" t="s">
        <v>4</v>
      </c>
      <c r="E1414" s="24" t="s">
        <v>5</v>
      </c>
      <c r="F1414" s="25" t="s">
        <v>2217</v>
      </c>
      <c r="G1414" s="25" t="s">
        <v>2988</v>
      </c>
      <c r="H1414" s="25" t="s">
        <v>3418</v>
      </c>
      <c r="I1414" s="25" t="s">
        <v>82</v>
      </c>
      <c r="J1414" s="11">
        <v>5327</v>
      </c>
      <c r="K1414" s="16">
        <v>107</v>
      </c>
    </row>
    <row r="1415" spans="1:11" x14ac:dyDescent="0.25">
      <c r="A1415" s="19">
        <v>42824</v>
      </c>
      <c r="B1415" s="19" t="s">
        <v>3399</v>
      </c>
      <c r="C1415" s="15">
        <v>5000</v>
      </c>
      <c r="D1415" s="24" t="s">
        <v>4</v>
      </c>
      <c r="E1415" s="24" t="s">
        <v>5</v>
      </c>
      <c r="F1415" s="25" t="s">
        <v>2217</v>
      </c>
      <c r="G1415" s="25" t="s">
        <v>2988</v>
      </c>
      <c r="H1415" s="25" t="s">
        <v>3418</v>
      </c>
      <c r="I1415" s="25" t="s">
        <v>82</v>
      </c>
      <c r="J1415" s="11">
        <v>5328</v>
      </c>
      <c r="K1415" s="16">
        <v>107</v>
      </c>
    </row>
    <row r="1416" spans="1:11" x14ac:dyDescent="0.25">
      <c r="A1416" s="19">
        <v>42824</v>
      </c>
      <c r="B1416" s="19" t="s">
        <v>3399</v>
      </c>
      <c r="C1416" s="15">
        <v>1000</v>
      </c>
      <c r="D1416" s="24" t="s">
        <v>4</v>
      </c>
      <c r="E1416" s="24" t="s">
        <v>6</v>
      </c>
      <c r="F1416" s="25" t="s">
        <v>6</v>
      </c>
      <c r="G1416" s="25" t="s">
        <v>2988</v>
      </c>
      <c r="H1416" s="25" t="s">
        <v>3418</v>
      </c>
      <c r="I1416" s="25" t="s">
        <v>82</v>
      </c>
      <c r="J1416" s="11">
        <v>5378</v>
      </c>
      <c r="K1416" s="16">
        <v>108</v>
      </c>
    </row>
    <row r="1417" spans="1:11" x14ac:dyDescent="0.25">
      <c r="A1417" s="19">
        <v>42824</v>
      </c>
      <c r="B1417" s="19" t="s">
        <v>3399</v>
      </c>
      <c r="C1417" s="15">
        <v>2000</v>
      </c>
      <c r="D1417" s="24" t="s">
        <v>4</v>
      </c>
      <c r="E1417" s="24" t="s">
        <v>5</v>
      </c>
      <c r="F1417" s="25" t="s">
        <v>2217</v>
      </c>
      <c r="G1417" s="25" t="s">
        <v>2988</v>
      </c>
      <c r="H1417" s="25" t="s">
        <v>3418</v>
      </c>
      <c r="I1417" s="25" t="s">
        <v>82</v>
      </c>
      <c r="J1417" s="11">
        <v>5379</v>
      </c>
      <c r="K1417" s="16">
        <v>108</v>
      </c>
    </row>
    <row r="1418" spans="1:11" x14ac:dyDescent="0.25">
      <c r="A1418" s="19">
        <v>42824</v>
      </c>
      <c r="B1418" s="19" t="s">
        <v>3399</v>
      </c>
      <c r="C1418" s="15">
        <v>2000</v>
      </c>
      <c r="D1418" s="24" t="s">
        <v>4</v>
      </c>
      <c r="E1418" s="24" t="s">
        <v>5</v>
      </c>
      <c r="F1418" s="25" t="s">
        <v>2217</v>
      </c>
      <c r="G1418" s="25" t="s">
        <v>2988</v>
      </c>
      <c r="H1418" s="25" t="s">
        <v>3418</v>
      </c>
      <c r="I1418" s="25" t="s">
        <v>82</v>
      </c>
      <c r="J1418" s="11">
        <v>5380</v>
      </c>
      <c r="K1418" s="16">
        <v>108</v>
      </c>
    </row>
    <row r="1419" spans="1:11" x14ac:dyDescent="0.25">
      <c r="A1419" s="19">
        <v>42824</v>
      </c>
      <c r="B1419" s="19" t="s">
        <v>3399</v>
      </c>
      <c r="C1419" s="15">
        <v>400</v>
      </c>
      <c r="D1419" s="24" t="s">
        <v>4</v>
      </c>
      <c r="E1419" s="24" t="s">
        <v>5</v>
      </c>
      <c r="F1419" s="25" t="s">
        <v>2217</v>
      </c>
      <c r="G1419" s="25" t="s">
        <v>2988</v>
      </c>
      <c r="H1419" s="25" t="s">
        <v>3418</v>
      </c>
      <c r="I1419" s="25" t="s">
        <v>82</v>
      </c>
      <c r="J1419" s="11">
        <v>5381</v>
      </c>
      <c r="K1419" s="16">
        <v>108</v>
      </c>
    </row>
    <row r="1420" spans="1:11" x14ac:dyDescent="0.25">
      <c r="A1420" s="19">
        <v>42824</v>
      </c>
      <c r="B1420" s="19" t="s">
        <v>3399</v>
      </c>
      <c r="C1420" s="15">
        <v>400</v>
      </c>
      <c r="D1420" s="24" t="s">
        <v>4</v>
      </c>
      <c r="E1420" s="24" t="s">
        <v>5</v>
      </c>
      <c r="F1420" s="25" t="s">
        <v>2217</v>
      </c>
      <c r="G1420" s="25" t="s">
        <v>2988</v>
      </c>
      <c r="H1420" s="25" t="s">
        <v>3418</v>
      </c>
      <c r="I1420" s="25" t="s">
        <v>82</v>
      </c>
      <c r="J1420" s="11">
        <v>5382</v>
      </c>
      <c r="K1420" s="16">
        <v>108</v>
      </c>
    </row>
    <row r="1421" spans="1:11" x14ac:dyDescent="0.25">
      <c r="A1421" s="19">
        <v>42824</v>
      </c>
      <c r="B1421" s="19" t="s">
        <v>3399</v>
      </c>
      <c r="C1421" s="15">
        <v>65000</v>
      </c>
      <c r="D1421" s="24" t="s">
        <v>4</v>
      </c>
      <c r="E1421" s="24" t="s">
        <v>5</v>
      </c>
      <c r="F1421" s="25" t="s">
        <v>2217</v>
      </c>
      <c r="G1421" s="25" t="s">
        <v>2988</v>
      </c>
      <c r="H1421" s="25" t="s">
        <v>3418</v>
      </c>
      <c r="I1421" s="25" t="s">
        <v>82</v>
      </c>
      <c r="J1421" s="11">
        <v>5575</v>
      </c>
      <c r="K1421" s="16">
        <v>112</v>
      </c>
    </row>
    <row r="1422" spans="1:11" x14ac:dyDescent="0.25">
      <c r="A1422" s="19">
        <v>42824</v>
      </c>
      <c r="B1422" s="19" t="s">
        <v>3399</v>
      </c>
      <c r="C1422" s="15">
        <v>5000</v>
      </c>
      <c r="D1422" s="24" t="s">
        <v>4</v>
      </c>
      <c r="E1422" s="24" t="s">
        <v>5</v>
      </c>
      <c r="F1422" s="25" t="s">
        <v>2217</v>
      </c>
      <c r="G1422" s="25" t="s">
        <v>2988</v>
      </c>
      <c r="H1422" s="25" t="s">
        <v>3418</v>
      </c>
      <c r="I1422" s="25" t="s">
        <v>82</v>
      </c>
      <c r="J1422" s="11">
        <v>5667</v>
      </c>
      <c r="K1422" s="16">
        <v>114</v>
      </c>
    </row>
    <row r="1423" spans="1:11" x14ac:dyDescent="0.25">
      <c r="A1423" s="19">
        <v>42824</v>
      </c>
      <c r="B1423" s="19" t="s">
        <v>3399</v>
      </c>
      <c r="C1423" s="15">
        <v>460</v>
      </c>
      <c r="D1423" s="24" t="s">
        <v>7</v>
      </c>
      <c r="E1423" s="24" t="s">
        <v>8</v>
      </c>
      <c r="F1423" s="25"/>
      <c r="G1423" s="25" t="s">
        <v>3314</v>
      </c>
      <c r="H1423" s="25" t="s">
        <v>3314</v>
      </c>
      <c r="I1423" s="25"/>
      <c r="J1423" s="10" t="s">
        <v>2984</v>
      </c>
      <c r="K1423" s="16"/>
    </row>
    <row r="1424" spans="1:11" x14ac:dyDescent="0.25">
      <c r="A1424" s="19">
        <v>42824</v>
      </c>
      <c r="B1424" s="19" t="s">
        <v>3399</v>
      </c>
      <c r="C1424" s="15">
        <v>800</v>
      </c>
      <c r="D1424" s="24" t="s">
        <v>7</v>
      </c>
      <c r="E1424" s="24" t="s">
        <v>8</v>
      </c>
      <c r="F1424" s="25"/>
      <c r="G1424" s="25" t="s">
        <v>3314</v>
      </c>
      <c r="H1424" s="25" t="s">
        <v>3314</v>
      </c>
      <c r="I1424" s="25"/>
      <c r="J1424" s="10" t="s">
        <v>2984</v>
      </c>
      <c r="K1424" s="16"/>
    </row>
    <row r="1425" spans="1:11" x14ac:dyDescent="0.25">
      <c r="A1425" s="19">
        <v>42825</v>
      </c>
      <c r="B1425" s="19" t="s">
        <v>3399</v>
      </c>
      <c r="C1425" s="15">
        <v>150</v>
      </c>
      <c r="D1425" s="24" t="s">
        <v>4</v>
      </c>
      <c r="E1425" s="24" t="s">
        <v>6</v>
      </c>
      <c r="F1425" s="25" t="s">
        <v>6</v>
      </c>
      <c r="G1425" s="25" t="s">
        <v>2988</v>
      </c>
      <c r="H1425" s="25" t="s">
        <v>3418</v>
      </c>
      <c r="I1425" s="25" t="s">
        <v>82</v>
      </c>
      <c r="J1425" s="11">
        <v>5448</v>
      </c>
      <c r="K1425" s="16">
        <v>109</v>
      </c>
    </row>
    <row r="1426" spans="1:11" x14ac:dyDescent="0.25">
      <c r="A1426" s="19">
        <v>42825</v>
      </c>
      <c r="B1426" s="19" t="s">
        <v>3399</v>
      </c>
      <c r="C1426" s="15">
        <v>9314.56</v>
      </c>
      <c r="D1426" s="24" t="s">
        <v>85</v>
      </c>
      <c r="E1426" s="24" t="s">
        <v>88</v>
      </c>
      <c r="F1426" s="25"/>
      <c r="G1426" s="25" t="s">
        <v>3419</v>
      </c>
      <c r="H1426" s="25" t="s">
        <v>3419</v>
      </c>
      <c r="I1426" s="25"/>
      <c r="J1426" s="10"/>
      <c r="K1426" s="16"/>
    </row>
    <row r="1427" spans="1:11" x14ac:dyDescent="0.25">
      <c r="A1427" s="19">
        <v>42825</v>
      </c>
      <c r="B1427" s="19" t="s">
        <v>3399</v>
      </c>
      <c r="C1427" s="15">
        <v>118047.5</v>
      </c>
      <c r="D1427" s="24" t="s">
        <v>86</v>
      </c>
      <c r="E1427" s="24" t="s">
        <v>88</v>
      </c>
      <c r="F1427" s="25" t="s">
        <v>6</v>
      </c>
      <c r="G1427" s="25" t="s">
        <v>3419</v>
      </c>
      <c r="H1427" s="25" t="s">
        <v>3419</v>
      </c>
      <c r="I1427" s="25"/>
      <c r="J1427" s="10"/>
      <c r="K1427" s="16"/>
    </row>
    <row r="1428" spans="1:11" x14ac:dyDescent="0.25">
      <c r="A1428" s="18">
        <v>42825</v>
      </c>
      <c r="B1428" s="18" t="s">
        <v>3399</v>
      </c>
      <c r="C1428" s="15">
        <v>5201</v>
      </c>
      <c r="D1428" s="24" t="s">
        <v>110</v>
      </c>
      <c r="E1428" s="24" t="s">
        <v>88</v>
      </c>
      <c r="F1428" s="25"/>
      <c r="G1428" s="25" t="s">
        <v>3419</v>
      </c>
      <c r="H1428" s="25" t="s">
        <v>3419</v>
      </c>
      <c r="I1428" s="25"/>
      <c r="J1428" s="10"/>
      <c r="K1428" s="16"/>
    </row>
    <row r="1429" spans="1:11" x14ac:dyDescent="0.25">
      <c r="A1429" s="18">
        <v>42826</v>
      </c>
      <c r="B1429" s="18" t="s">
        <v>3400</v>
      </c>
      <c r="C1429" s="15">
        <v>100</v>
      </c>
      <c r="D1429" s="24" t="s">
        <v>4</v>
      </c>
      <c r="E1429" s="24" t="s">
        <v>5</v>
      </c>
      <c r="F1429" s="25" t="s">
        <v>2217</v>
      </c>
      <c r="G1429" s="25" t="s">
        <v>2988</v>
      </c>
      <c r="H1429" s="25" t="s">
        <v>3418</v>
      </c>
      <c r="I1429" s="25"/>
      <c r="J1429" s="11"/>
      <c r="K1429" s="16"/>
    </row>
    <row r="1430" spans="1:11" x14ac:dyDescent="0.25">
      <c r="A1430" s="19">
        <v>42826</v>
      </c>
      <c r="B1430" s="19" t="s">
        <v>3400</v>
      </c>
      <c r="C1430" s="15">
        <v>2000</v>
      </c>
      <c r="D1430" s="24" t="s">
        <v>4</v>
      </c>
      <c r="E1430" s="24" t="s">
        <v>6</v>
      </c>
      <c r="F1430" s="25" t="s">
        <v>6</v>
      </c>
      <c r="G1430" s="25" t="s">
        <v>2988</v>
      </c>
      <c r="H1430" s="25" t="s">
        <v>3418</v>
      </c>
      <c r="I1430" s="25" t="s">
        <v>82</v>
      </c>
      <c r="J1430" s="11">
        <v>4506</v>
      </c>
      <c r="K1430" s="16">
        <v>91</v>
      </c>
    </row>
    <row r="1431" spans="1:11" x14ac:dyDescent="0.25">
      <c r="A1431" s="19">
        <v>42826</v>
      </c>
      <c r="B1431" s="19" t="s">
        <v>3400</v>
      </c>
      <c r="C1431" s="15">
        <v>100</v>
      </c>
      <c r="D1431" s="24" t="s">
        <v>4</v>
      </c>
      <c r="E1431" s="24" t="s">
        <v>5</v>
      </c>
      <c r="F1431" s="25" t="s">
        <v>2217</v>
      </c>
      <c r="G1431" s="25" t="s">
        <v>2988</v>
      </c>
      <c r="H1431" s="25" t="s">
        <v>3418</v>
      </c>
      <c r="I1431" s="25" t="s">
        <v>82</v>
      </c>
      <c r="J1431" s="11">
        <v>5061</v>
      </c>
      <c r="K1431" s="16">
        <v>102</v>
      </c>
    </row>
    <row r="1432" spans="1:11" x14ac:dyDescent="0.25">
      <c r="A1432" s="19">
        <v>42826</v>
      </c>
      <c r="B1432" s="19" t="s">
        <v>3400</v>
      </c>
      <c r="C1432" s="15">
        <v>200</v>
      </c>
      <c r="D1432" s="24" t="s">
        <v>4</v>
      </c>
      <c r="E1432" s="24" t="s">
        <v>5</v>
      </c>
      <c r="F1432" s="25" t="s">
        <v>2217</v>
      </c>
      <c r="G1432" s="25" t="s">
        <v>2988</v>
      </c>
      <c r="H1432" s="25" t="s">
        <v>3418</v>
      </c>
      <c r="I1432" s="25" t="s">
        <v>82</v>
      </c>
      <c r="J1432" s="11">
        <v>5062</v>
      </c>
      <c r="K1432" s="16">
        <v>102</v>
      </c>
    </row>
    <row r="1433" spans="1:11" x14ac:dyDescent="0.25">
      <c r="A1433" s="19">
        <v>42826</v>
      </c>
      <c r="B1433" s="19" t="s">
        <v>3400</v>
      </c>
      <c r="C1433" s="15">
        <v>200</v>
      </c>
      <c r="D1433" s="24" t="s">
        <v>4</v>
      </c>
      <c r="E1433" s="24" t="s">
        <v>5</v>
      </c>
      <c r="F1433" s="25" t="s">
        <v>2217</v>
      </c>
      <c r="G1433" s="25" t="s">
        <v>2988</v>
      </c>
      <c r="H1433" s="25" t="s">
        <v>3418</v>
      </c>
      <c r="I1433" s="25" t="s">
        <v>82</v>
      </c>
      <c r="J1433" s="11">
        <v>5063</v>
      </c>
      <c r="K1433" s="16">
        <v>102</v>
      </c>
    </row>
    <row r="1434" spans="1:11" x14ac:dyDescent="0.25">
      <c r="A1434" s="19">
        <v>42826</v>
      </c>
      <c r="B1434" s="19" t="s">
        <v>3400</v>
      </c>
      <c r="C1434" s="15">
        <v>800</v>
      </c>
      <c r="D1434" s="24" t="s">
        <v>4</v>
      </c>
      <c r="E1434" s="24" t="s">
        <v>6</v>
      </c>
      <c r="F1434" s="25" t="s">
        <v>6</v>
      </c>
      <c r="G1434" s="25" t="s">
        <v>2988</v>
      </c>
      <c r="H1434" s="25" t="s">
        <v>3418</v>
      </c>
      <c r="I1434" s="25" t="s">
        <v>82</v>
      </c>
      <c r="J1434" s="11">
        <v>5161</v>
      </c>
      <c r="K1434" s="16">
        <v>104</v>
      </c>
    </row>
    <row r="1435" spans="1:11" x14ac:dyDescent="0.25">
      <c r="A1435" s="19">
        <v>42826</v>
      </c>
      <c r="B1435" s="19" t="s">
        <v>3400</v>
      </c>
      <c r="C1435" s="15">
        <v>150</v>
      </c>
      <c r="D1435" s="24" t="s">
        <v>4</v>
      </c>
      <c r="E1435" s="24" t="s">
        <v>6</v>
      </c>
      <c r="F1435" s="25" t="s">
        <v>6</v>
      </c>
      <c r="G1435" s="25" t="s">
        <v>2988</v>
      </c>
      <c r="H1435" s="25" t="s">
        <v>3418</v>
      </c>
      <c r="I1435" s="25" t="s">
        <v>82</v>
      </c>
      <c r="J1435" s="11">
        <v>5576</v>
      </c>
      <c r="K1435" s="16">
        <v>112</v>
      </c>
    </row>
    <row r="1436" spans="1:11" x14ac:dyDescent="0.25">
      <c r="A1436" s="19">
        <v>42826</v>
      </c>
      <c r="B1436" s="19" t="s">
        <v>3400</v>
      </c>
      <c r="C1436" s="15">
        <v>2500</v>
      </c>
      <c r="D1436" s="24" t="s">
        <v>4</v>
      </c>
      <c r="E1436" s="24" t="s">
        <v>6</v>
      </c>
      <c r="F1436" s="25" t="s">
        <v>6</v>
      </c>
      <c r="G1436" s="25" t="s">
        <v>2988</v>
      </c>
      <c r="H1436" s="25" t="s">
        <v>3418</v>
      </c>
      <c r="I1436" s="25" t="s">
        <v>82</v>
      </c>
      <c r="J1436" s="11">
        <v>5577</v>
      </c>
      <c r="K1436" s="16">
        <v>112</v>
      </c>
    </row>
    <row r="1437" spans="1:11" x14ac:dyDescent="0.25">
      <c r="A1437" s="19">
        <v>42826</v>
      </c>
      <c r="B1437" s="19" t="s">
        <v>3400</v>
      </c>
      <c r="C1437" s="15">
        <v>500</v>
      </c>
      <c r="D1437" s="24" t="s">
        <v>4</v>
      </c>
      <c r="E1437" s="24" t="s">
        <v>6</v>
      </c>
      <c r="F1437" s="25" t="s">
        <v>6</v>
      </c>
      <c r="G1437" s="25" t="s">
        <v>2988</v>
      </c>
      <c r="H1437" s="25" t="s">
        <v>3418</v>
      </c>
      <c r="I1437" s="25" t="s">
        <v>82</v>
      </c>
      <c r="J1437" s="11">
        <v>5606</v>
      </c>
      <c r="K1437" s="16">
        <v>113</v>
      </c>
    </row>
    <row r="1438" spans="1:11" x14ac:dyDescent="0.25">
      <c r="A1438" s="19">
        <v>42826</v>
      </c>
      <c r="B1438" s="19" t="s">
        <v>3400</v>
      </c>
      <c r="C1438" s="15">
        <v>500</v>
      </c>
      <c r="D1438" s="24" t="s">
        <v>4</v>
      </c>
      <c r="E1438" s="24" t="s">
        <v>5</v>
      </c>
      <c r="F1438" s="25" t="s">
        <v>2217</v>
      </c>
      <c r="G1438" s="25" t="s">
        <v>2988</v>
      </c>
      <c r="H1438" s="25" t="s">
        <v>3418</v>
      </c>
      <c r="I1438" s="25" t="s">
        <v>82</v>
      </c>
      <c r="J1438" s="11">
        <v>5668</v>
      </c>
      <c r="K1438" s="16">
        <v>114</v>
      </c>
    </row>
    <row r="1439" spans="1:11" x14ac:dyDescent="0.25">
      <c r="A1439" s="19">
        <v>42826</v>
      </c>
      <c r="B1439" s="19" t="s">
        <v>3400</v>
      </c>
      <c r="C1439" s="15">
        <v>500</v>
      </c>
      <c r="D1439" s="24" t="s">
        <v>4</v>
      </c>
      <c r="E1439" s="24" t="s">
        <v>6</v>
      </c>
      <c r="F1439" s="25" t="s">
        <v>6</v>
      </c>
      <c r="G1439" s="25" t="s">
        <v>2988</v>
      </c>
      <c r="H1439" s="25" t="s">
        <v>3418</v>
      </c>
      <c r="I1439" s="25" t="s">
        <v>82</v>
      </c>
      <c r="J1439" s="11">
        <v>5670</v>
      </c>
      <c r="K1439" s="16">
        <v>114</v>
      </c>
    </row>
    <row r="1440" spans="1:11" x14ac:dyDescent="0.25">
      <c r="A1440" s="19">
        <v>42826</v>
      </c>
      <c r="B1440" s="19" t="s">
        <v>3400</v>
      </c>
      <c r="C1440" s="15">
        <v>10000</v>
      </c>
      <c r="D1440" s="24" t="s">
        <v>4</v>
      </c>
      <c r="E1440" s="24" t="s">
        <v>5</v>
      </c>
      <c r="F1440" s="25" t="s">
        <v>2217</v>
      </c>
      <c r="G1440" s="25" t="s">
        <v>2988</v>
      </c>
      <c r="H1440" s="25" t="s">
        <v>3418</v>
      </c>
      <c r="I1440" s="25" t="s">
        <v>82</v>
      </c>
      <c r="J1440" s="11">
        <v>5671</v>
      </c>
      <c r="K1440" s="16">
        <v>114</v>
      </c>
    </row>
    <row r="1441" spans="1:11" x14ac:dyDescent="0.25">
      <c r="A1441" s="19">
        <v>42827</v>
      </c>
      <c r="B1441" s="19" t="s">
        <v>3400</v>
      </c>
      <c r="C1441" s="15">
        <v>2000</v>
      </c>
      <c r="D1441" s="24" t="s">
        <v>7</v>
      </c>
      <c r="E1441" s="24" t="s">
        <v>8</v>
      </c>
      <c r="F1441" s="25"/>
      <c r="G1441" s="25" t="s">
        <v>3314</v>
      </c>
      <c r="H1441" s="25" t="s">
        <v>3314</v>
      </c>
      <c r="I1441" s="25" t="s">
        <v>82</v>
      </c>
      <c r="J1441" s="11"/>
      <c r="K1441" s="16"/>
    </row>
    <row r="1442" spans="1:11" x14ac:dyDescent="0.25">
      <c r="A1442" s="18">
        <v>42827</v>
      </c>
      <c r="B1442" s="18" t="s">
        <v>3400</v>
      </c>
      <c r="C1442" s="15">
        <v>13000</v>
      </c>
      <c r="D1442" s="24" t="s">
        <v>4</v>
      </c>
      <c r="E1442" s="24" t="s">
        <v>5</v>
      </c>
      <c r="F1442" s="25" t="s">
        <v>2217</v>
      </c>
      <c r="G1442" s="25" t="s">
        <v>2988</v>
      </c>
      <c r="H1442" s="25" t="s">
        <v>3418</v>
      </c>
      <c r="I1442" s="25" t="s">
        <v>82</v>
      </c>
      <c r="J1442" s="11">
        <v>4507</v>
      </c>
      <c r="K1442" s="16">
        <v>91</v>
      </c>
    </row>
    <row r="1443" spans="1:11" x14ac:dyDescent="0.25">
      <c r="A1443" s="19">
        <v>42827</v>
      </c>
      <c r="B1443" s="19" t="s">
        <v>3400</v>
      </c>
      <c r="C1443" s="15">
        <v>300</v>
      </c>
      <c r="D1443" s="24" t="s">
        <v>4</v>
      </c>
      <c r="E1443" s="24" t="s">
        <v>6</v>
      </c>
      <c r="F1443" s="25" t="s">
        <v>6</v>
      </c>
      <c r="G1443" s="25" t="s">
        <v>2988</v>
      </c>
      <c r="H1443" s="25" t="s">
        <v>3418</v>
      </c>
      <c r="I1443" s="25" t="s">
        <v>82</v>
      </c>
      <c r="J1443" s="11">
        <v>5064</v>
      </c>
      <c r="K1443" s="16">
        <v>102</v>
      </c>
    </row>
    <row r="1444" spans="1:11" x14ac:dyDescent="0.25">
      <c r="A1444" s="19">
        <v>42827</v>
      </c>
      <c r="B1444" s="19" t="s">
        <v>3400</v>
      </c>
      <c r="C1444" s="15">
        <v>1000</v>
      </c>
      <c r="D1444" s="24" t="s">
        <v>4</v>
      </c>
      <c r="E1444" s="24" t="s">
        <v>6</v>
      </c>
      <c r="F1444" s="25" t="s">
        <v>6</v>
      </c>
      <c r="G1444" s="25" t="s">
        <v>2988</v>
      </c>
      <c r="H1444" s="25" t="s">
        <v>3418</v>
      </c>
      <c r="I1444" s="25" t="s">
        <v>82</v>
      </c>
      <c r="J1444" s="11">
        <v>5065</v>
      </c>
      <c r="K1444" s="16">
        <v>102</v>
      </c>
    </row>
    <row r="1445" spans="1:11" x14ac:dyDescent="0.25">
      <c r="A1445" s="19">
        <v>42827</v>
      </c>
      <c r="B1445" s="19" t="s">
        <v>3400</v>
      </c>
      <c r="C1445" s="15">
        <v>14000</v>
      </c>
      <c r="D1445" s="24" t="s">
        <v>4</v>
      </c>
      <c r="E1445" s="24" t="s">
        <v>5</v>
      </c>
      <c r="F1445" s="25" t="s">
        <v>2217</v>
      </c>
      <c r="G1445" s="25" t="s">
        <v>2988</v>
      </c>
      <c r="H1445" s="25" t="s">
        <v>3418</v>
      </c>
      <c r="I1445" s="25" t="s">
        <v>82</v>
      </c>
      <c r="J1445" s="11">
        <v>5066</v>
      </c>
      <c r="K1445" s="16">
        <v>102</v>
      </c>
    </row>
    <row r="1446" spans="1:11" x14ac:dyDescent="0.25">
      <c r="A1446" s="19">
        <v>42827</v>
      </c>
      <c r="B1446" s="19" t="s">
        <v>3400</v>
      </c>
      <c r="C1446" s="15">
        <v>500</v>
      </c>
      <c r="D1446" s="24" t="s">
        <v>4</v>
      </c>
      <c r="E1446" s="24" t="s">
        <v>5</v>
      </c>
      <c r="F1446" s="25" t="s">
        <v>2217</v>
      </c>
      <c r="G1446" s="25" t="s">
        <v>2988</v>
      </c>
      <c r="H1446" s="25" t="s">
        <v>3418</v>
      </c>
      <c r="I1446" s="25" t="s">
        <v>82</v>
      </c>
      <c r="J1446" s="11">
        <v>5201</v>
      </c>
      <c r="K1446" s="16">
        <v>105</v>
      </c>
    </row>
    <row r="1447" spans="1:11" x14ac:dyDescent="0.25">
      <c r="A1447" s="19">
        <v>42827</v>
      </c>
      <c r="B1447" s="19" t="s">
        <v>3400</v>
      </c>
      <c r="C1447" s="15">
        <v>500</v>
      </c>
      <c r="D1447" s="24" t="s">
        <v>4</v>
      </c>
      <c r="E1447" s="24" t="s">
        <v>6</v>
      </c>
      <c r="F1447" s="25" t="s">
        <v>6</v>
      </c>
      <c r="G1447" s="25" t="s">
        <v>2988</v>
      </c>
      <c r="H1447" s="25" t="s">
        <v>3418</v>
      </c>
      <c r="I1447" s="25" t="s">
        <v>82</v>
      </c>
      <c r="J1447" s="11">
        <v>5449</v>
      </c>
      <c r="K1447" s="16">
        <v>109</v>
      </c>
    </row>
    <row r="1448" spans="1:11" x14ac:dyDescent="0.25">
      <c r="A1448" s="19">
        <v>42827</v>
      </c>
      <c r="B1448" s="19" t="s">
        <v>3400</v>
      </c>
      <c r="C1448" s="15">
        <v>300</v>
      </c>
      <c r="D1448" s="24" t="s">
        <v>4</v>
      </c>
      <c r="E1448" s="24" t="s">
        <v>6</v>
      </c>
      <c r="F1448" s="25" t="s">
        <v>6</v>
      </c>
      <c r="G1448" s="25" t="s">
        <v>2988</v>
      </c>
      <c r="H1448" s="25" t="s">
        <v>3418</v>
      </c>
      <c r="I1448" s="25" t="s">
        <v>82</v>
      </c>
      <c r="J1448" s="11">
        <v>5450</v>
      </c>
      <c r="K1448" s="16">
        <v>109</v>
      </c>
    </row>
    <row r="1449" spans="1:11" x14ac:dyDescent="0.25">
      <c r="A1449" s="19">
        <v>42827</v>
      </c>
      <c r="B1449" s="19" t="s">
        <v>3400</v>
      </c>
      <c r="C1449" s="15">
        <v>400</v>
      </c>
      <c r="D1449" s="24" t="s">
        <v>4</v>
      </c>
      <c r="E1449" s="24" t="s">
        <v>6</v>
      </c>
      <c r="F1449" s="25" t="s">
        <v>6</v>
      </c>
      <c r="G1449" s="25" t="s">
        <v>2988</v>
      </c>
      <c r="H1449" s="25" t="s">
        <v>3418</v>
      </c>
      <c r="I1449" s="25" t="s">
        <v>82</v>
      </c>
      <c r="J1449" s="11">
        <v>5513</v>
      </c>
      <c r="K1449" s="16">
        <v>111</v>
      </c>
    </row>
    <row r="1450" spans="1:11" x14ac:dyDescent="0.25">
      <c r="A1450" s="19">
        <v>42827</v>
      </c>
      <c r="B1450" s="19" t="s">
        <v>3400</v>
      </c>
      <c r="C1450" s="15">
        <v>200</v>
      </c>
      <c r="D1450" s="24" t="s">
        <v>4</v>
      </c>
      <c r="E1450" s="24" t="s">
        <v>5</v>
      </c>
      <c r="F1450" s="25" t="s">
        <v>2217</v>
      </c>
      <c r="G1450" s="25" t="s">
        <v>2988</v>
      </c>
      <c r="H1450" s="25" t="s">
        <v>3418</v>
      </c>
      <c r="I1450" s="25" t="s">
        <v>82</v>
      </c>
      <c r="J1450" s="11">
        <v>5514</v>
      </c>
      <c r="K1450" s="16">
        <v>111</v>
      </c>
    </row>
    <row r="1451" spans="1:11" x14ac:dyDescent="0.25">
      <c r="A1451" s="19">
        <v>42827</v>
      </c>
      <c r="B1451" s="19" t="s">
        <v>3400</v>
      </c>
      <c r="C1451" s="15">
        <v>5448</v>
      </c>
      <c r="D1451" s="24" t="s">
        <v>4</v>
      </c>
      <c r="E1451" s="24" t="s">
        <v>6</v>
      </c>
      <c r="F1451" s="25" t="s">
        <v>6</v>
      </c>
      <c r="G1451" s="25" t="s">
        <v>2988</v>
      </c>
      <c r="H1451" s="25" t="s">
        <v>3418</v>
      </c>
      <c r="I1451" s="25" t="s">
        <v>82</v>
      </c>
      <c r="J1451" s="11">
        <v>5515</v>
      </c>
      <c r="K1451" s="16">
        <v>111</v>
      </c>
    </row>
    <row r="1452" spans="1:11" x14ac:dyDescent="0.25">
      <c r="A1452" s="19">
        <v>42827</v>
      </c>
      <c r="B1452" s="19" t="s">
        <v>3400</v>
      </c>
      <c r="C1452" s="15">
        <v>2700</v>
      </c>
      <c r="D1452" s="24" t="s">
        <v>4</v>
      </c>
      <c r="E1452" s="24" t="s">
        <v>6</v>
      </c>
      <c r="F1452" s="25" t="s">
        <v>6</v>
      </c>
      <c r="G1452" s="25" t="s">
        <v>2988</v>
      </c>
      <c r="H1452" s="25" t="s">
        <v>3418</v>
      </c>
      <c r="I1452" s="25" t="s">
        <v>82</v>
      </c>
      <c r="J1452" s="11">
        <v>5516</v>
      </c>
      <c r="K1452" s="16">
        <v>111</v>
      </c>
    </row>
    <row r="1453" spans="1:11" x14ac:dyDescent="0.25">
      <c r="A1453" s="19">
        <v>42827</v>
      </c>
      <c r="B1453" s="19" t="s">
        <v>3400</v>
      </c>
      <c r="C1453" s="15">
        <v>2700</v>
      </c>
      <c r="D1453" s="24" t="s">
        <v>4</v>
      </c>
      <c r="E1453" s="24" t="s">
        <v>6</v>
      </c>
      <c r="F1453" s="25" t="s">
        <v>6</v>
      </c>
      <c r="G1453" s="25" t="s">
        <v>2988</v>
      </c>
      <c r="H1453" s="25" t="s">
        <v>3418</v>
      </c>
      <c r="I1453" s="25" t="s">
        <v>82</v>
      </c>
      <c r="J1453" s="11">
        <v>5517</v>
      </c>
      <c r="K1453" s="16">
        <v>111</v>
      </c>
    </row>
    <row r="1454" spans="1:11" x14ac:dyDescent="0.25">
      <c r="A1454" s="19">
        <v>42827</v>
      </c>
      <c r="B1454" s="19" t="s">
        <v>3400</v>
      </c>
      <c r="C1454" s="15">
        <v>1300</v>
      </c>
      <c r="D1454" s="24" t="s">
        <v>4</v>
      </c>
      <c r="E1454" s="24" t="s">
        <v>5</v>
      </c>
      <c r="F1454" s="25" t="s">
        <v>2217</v>
      </c>
      <c r="G1454" s="25" t="s">
        <v>2988</v>
      </c>
      <c r="H1454" s="25" t="s">
        <v>3418</v>
      </c>
      <c r="I1454" s="25" t="s">
        <v>82</v>
      </c>
      <c r="J1454" s="11">
        <v>5578</v>
      </c>
      <c r="K1454" s="16">
        <v>112</v>
      </c>
    </row>
    <row r="1455" spans="1:11" x14ac:dyDescent="0.25">
      <c r="A1455" s="19">
        <v>42827</v>
      </c>
      <c r="B1455" s="19" t="s">
        <v>3400</v>
      </c>
      <c r="C1455" s="15">
        <v>600</v>
      </c>
      <c r="D1455" s="24" t="s">
        <v>4</v>
      </c>
      <c r="E1455" s="24" t="s">
        <v>5</v>
      </c>
      <c r="F1455" s="25" t="s">
        <v>2217</v>
      </c>
      <c r="G1455" s="25" t="s">
        <v>2988</v>
      </c>
      <c r="H1455" s="25" t="s">
        <v>3418</v>
      </c>
      <c r="I1455" s="25" t="s">
        <v>82</v>
      </c>
      <c r="J1455" s="11">
        <v>5579</v>
      </c>
      <c r="K1455" s="16">
        <v>112</v>
      </c>
    </row>
    <row r="1456" spans="1:11" x14ac:dyDescent="0.25">
      <c r="A1456" s="19">
        <v>42827</v>
      </c>
      <c r="B1456" s="19" t="s">
        <v>3400</v>
      </c>
      <c r="C1456" s="15">
        <v>150</v>
      </c>
      <c r="D1456" s="24" t="s">
        <v>4</v>
      </c>
      <c r="E1456" s="24" t="s">
        <v>6</v>
      </c>
      <c r="F1456" s="25" t="s">
        <v>6</v>
      </c>
      <c r="G1456" s="25" t="s">
        <v>2988</v>
      </c>
      <c r="H1456" s="25" t="s">
        <v>3418</v>
      </c>
      <c r="I1456" s="25" t="s">
        <v>82</v>
      </c>
      <c r="J1456" s="11">
        <v>5607</v>
      </c>
      <c r="K1456" s="16">
        <v>113</v>
      </c>
    </row>
    <row r="1457" spans="1:11" x14ac:dyDescent="0.25">
      <c r="A1457" s="19">
        <v>42827</v>
      </c>
      <c r="B1457" s="19" t="s">
        <v>3400</v>
      </c>
      <c r="C1457" s="15">
        <v>1000</v>
      </c>
      <c r="D1457" s="24" t="s">
        <v>4</v>
      </c>
      <c r="E1457" s="24" t="s">
        <v>6</v>
      </c>
      <c r="F1457" s="25" t="s">
        <v>6</v>
      </c>
      <c r="G1457" s="25" t="s">
        <v>2988</v>
      </c>
      <c r="H1457" s="25" t="s">
        <v>3418</v>
      </c>
      <c r="I1457" s="25" t="s">
        <v>82</v>
      </c>
      <c r="J1457" s="11">
        <v>5851</v>
      </c>
      <c r="K1457" s="16">
        <v>118</v>
      </c>
    </row>
    <row r="1458" spans="1:11" x14ac:dyDescent="0.25">
      <c r="A1458" s="19">
        <v>42827</v>
      </c>
      <c r="B1458" s="19" t="s">
        <v>3400</v>
      </c>
      <c r="C1458" s="15">
        <v>600</v>
      </c>
      <c r="D1458" s="24" t="s">
        <v>4</v>
      </c>
      <c r="E1458" s="24" t="s">
        <v>6</v>
      </c>
      <c r="F1458" s="25" t="s">
        <v>6</v>
      </c>
      <c r="G1458" s="25" t="s">
        <v>2988</v>
      </c>
      <c r="H1458" s="25" t="s">
        <v>3418</v>
      </c>
      <c r="I1458" s="25" t="s">
        <v>82</v>
      </c>
      <c r="J1458" s="11">
        <v>5852</v>
      </c>
      <c r="K1458" s="16">
        <v>118</v>
      </c>
    </row>
    <row r="1459" spans="1:11" x14ac:dyDescent="0.25">
      <c r="A1459" s="19">
        <v>42827</v>
      </c>
      <c r="B1459" s="19" t="s">
        <v>3400</v>
      </c>
      <c r="C1459" s="15">
        <v>200</v>
      </c>
      <c r="D1459" s="24" t="s">
        <v>4</v>
      </c>
      <c r="E1459" s="24" t="s">
        <v>5</v>
      </c>
      <c r="F1459" s="25" t="s">
        <v>2217</v>
      </c>
      <c r="G1459" s="25" t="s">
        <v>2988</v>
      </c>
      <c r="H1459" s="25" t="s">
        <v>3418</v>
      </c>
      <c r="I1459" s="25" t="s">
        <v>82</v>
      </c>
      <c r="J1459" s="11">
        <v>5853</v>
      </c>
      <c r="K1459" s="16">
        <v>118</v>
      </c>
    </row>
    <row r="1460" spans="1:11" x14ac:dyDescent="0.25">
      <c r="A1460" s="19">
        <v>42827</v>
      </c>
      <c r="B1460" s="19" t="s">
        <v>3400</v>
      </c>
      <c r="C1460" s="15">
        <v>2900</v>
      </c>
      <c r="D1460" s="24" t="s">
        <v>7</v>
      </c>
      <c r="E1460" s="24" t="s">
        <v>8</v>
      </c>
      <c r="F1460" s="25"/>
      <c r="G1460" s="25" t="s">
        <v>3314</v>
      </c>
      <c r="H1460" s="25" t="s">
        <v>3314</v>
      </c>
      <c r="I1460" s="25"/>
      <c r="J1460" s="10" t="s">
        <v>2984</v>
      </c>
      <c r="K1460" s="16"/>
    </row>
    <row r="1461" spans="1:11" x14ac:dyDescent="0.25">
      <c r="A1461" s="19">
        <v>42827</v>
      </c>
      <c r="B1461" s="19" t="s">
        <v>3400</v>
      </c>
      <c r="C1461" s="15">
        <v>200</v>
      </c>
      <c r="D1461" s="24" t="s">
        <v>7</v>
      </c>
      <c r="E1461" s="24" t="s">
        <v>8</v>
      </c>
      <c r="F1461" s="25"/>
      <c r="G1461" s="25" t="s">
        <v>3314</v>
      </c>
      <c r="H1461" s="25" t="s">
        <v>3314</v>
      </c>
      <c r="I1461" s="25"/>
      <c r="J1461" s="10" t="s">
        <v>2984</v>
      </c>
      <c r="K1461" s="16"/>
    </row>
    <row r="1462" spans="1:11" x14ac:dyDescent="0.25">
      <c r="A1462" s="19">
        <v>42827</v>
      </c>
      <c r="B1462" s="19" t="s">
        <v>3400</v>
      </c>
      <c r="C1462" s="15">
        <v>2000</v>
      </c>
      <c r="D1462" s="24" t="s">
        <v>7</v>
      </c>
      <c r="E1462" s="24" t="s">
        <v>8</v>
      </c>
      <c r="F1462" s="25"/>
      <c r="G1462" s="25" t="s">
        <v>3314</v>
      </c>
      <c r="H1462" s="25" t="s">
        <v>3314</v>
      </c>
      <c r="I1462" s="25"/>
      <c r="J1462" s="10" t="s">
        <v>2984</v>
      </c>
      <c r="K1462" s="16"/>
    </row>
    <row r="1463" spans="1:11" x14ac:dyDescent="0.25">
      <c r="A1463" s="19">
        <v>42827</v>
      </c>
      <c r="B1463" s="19" t="s">
        <v>3400</v>
      </c>
      <c r="C1463" s="15">
        <v>6000</v>
      </c>
      <c r="D1463" s="24" t="s">
        <v>7</v>
      </c>
      <c r="E1463" s="24" t="s">
        <v>8</v>
      </c>
      <c r="F1463" s="25"/>
      <c r="G1463" s="25" t="s">
        <v>3314</v>
      </c>
      <c r="H1463" s="25" t="s">
        <v>3314</v>
      </c>
      <c r="I1463" s="25"/>
      <c r="J1463" s="10" t="s">
        <v>2984</v>
      </c>
      <c r="K1463" s="16"/>
    </row>
    <row r="1464" spans="1:11" x14ac:dyDescent="0.25">
      <c r="A1464" s="19">
        <v>42827</v>
      </c>
      <c r="B1464" s="19" t="s">
        <v>3400</v>
      </c>
      <c r="C1464" s="15">
        <v>500</v>
      </c>
      <c r="D1464" s="24" t="s">
        <v>7</v>
      </c>
      <c r="E1464" s="24" t="s">
        <v>8</v>
      </c>
      <c r="F1464" s="25"/>
      <c r="G1464" s="25" t="s">
        <v>3314</v>
      </c>
      <c r="H1464" s="25" t="s">
        <v>3314</v>
      </c>
      <c r="I1464" s="25"/>
      <c r="J1464" s="10" t="s">
        <v>2984</v>
      </c>
      <c r="K1464" s="16"/>
    </row>
    <row r="1465" spans="1:11" x14ac:dyDescent="0.25">
      <c r="A1465" s="19">
        <v>42827</v>
      </c>
      <c r="B1465" s="19" t="s">
        <v>3400</v>
      </c>
      <c r="C1465" s="15">
        <v>100</v>
      </c>
      <c r="D1465" s="24" t="s">
        <v>7</v>
      </c>
      <c r="E1465" s="24" t="s">
        <v>8</v>
      </c>
      <c r="F1465" s="25"/>
      <c r="G1465" s="25" t="s">
        <v>3314</v>
      </c>
      <c r="H1465" s="25" t="s">
        <v>3314</v>
      </c>
      <c r="I1465" s="25"/>
      <c r="J1465" s="10" t="s">
        <v>2984</v>
      </c>
      <c r="K1465" s="16"/>
    </row>
    <row r="1466" spans="1:11" x14ac:dyDescent="0.25">
      <c r="A1466" s="19">
        <v>42827</v>
      </c>
      <c r="B1466" s="19" t="s">
        <v>3400</v>
      </c>
      <c r="C1466" s="15">
        <v>25</v>
      </c>
      <c r="D1466" s="24" t="s">
        <v>7</v>
      </c>
      <c r="E1466" s="24" t="s">
        <v>8</v>
      </c>
      <c r="F1466" s="25"/>
      <c r="G1466" s="25" t="s">
        <v>3314</v>
      </c>
      <c r="H1466" s="25" t="s">
        <v>3314</v>
      </c>
      <c r="I1466" s="25"/>
      <c r="J1466" s="10" t="s">
        <v>2984</v>
      </c>
      <c r="K1466" s="16"/>
    </row>
    <row r="1467" spans="1:11" x14ac:dyDescent="0.25">
      <c r="A1467" s="19">
        <v>42827</v>
      </c>
      <c r="B1467" s="19" t="s">
        <v>3400</v>
      </c>
      <c r="C1467" s="15">
        <v>500</v>
      </c>
      <c r="D1467" s="24" t="s">
        <v>7</v>
      </c>
      <c r="E1467" s="24" t="s">
        <v>8</v>
      </c>
      <c r="F1467" s="25"/>
      <c r="G1467" s="25" t="s">
        <v>3314</v>
      </c>
      <c r="H1467" s="25" t="s">
        <v>3314</v>
      </c>
      <c r="I1467" s="25"/>
      <c r="J1467" s="10" t="s">
        <v>2984</v>
      </c>
      <c r="K1467" s="16"/>
    </row>
    <row r="1468" spans="1:11" x14ac:dyDescent="0.25">
      <c r="A1468" s="18">
        <v>42828</v>
      </c>
      <c r="B1468" s="18" t="s">
        <v>3400</v>
      </c>
      <c r="C1468" s="15">
        <v>100</v>
      </c>
      <c r="D1468" s="24" t="s">
        <v>4</v>
      </c>
      <c r="E1468" s="24" t="s">
        <v>5</v>
      </c>
      <c r="F1468" s="25" t="s">
        <v>2217</v>
      </c>
      <c r="G1468" s="25" t="s">
        <v>2988</v>
      </c>
      <c r="H1468" s="25" t="s">
        <v>3418</v>
      </c>
      <c r="I1468" s="25" t="s">
        <v>82</v>
      </c>
      <c r="J1468" s="11">
        <v>4348</v>
      </c>
      <c r="K1468" s="16">
        <v>87</v>
      </c>
    </row>
    <row r="1469" spans="1:11" x14ac:dyDescent="0.25">
      <c r="A1469" s="18">
        <v>42828</v>
      </c>
      <c r="B1469" s="18" t="s">
        <v>3400</v>
      </c>
      <c r="C1469" s="15">
        <v>100</v>
      </c>
      <c r="D1469" s="24" t="s">
        <v>4</v>
      </c>
      <c r="E1469" s="24" t="s">
        <v>5</v>
      </c>
      <c r="F1469" s="25" t="s">
        <v>2217</v>
      </c>
      <c r="G1469" s="25" t="s">
        <v>2988</v>
      </c>
      <c r="H1469" s="25" t="s">
        <v>3418</v>
      </c>
      <c r="I1469" s="25" t="s">
        <v>82</v>
      </c>
      <c r="J1469" s="11">
        <v>4349</v>
      </c>
      <c r="K1469" s="16">
        <v>87</v>
      </c>
    </row>
    <row r="1470" spans="1:11" x14ac:dyDescent="0.25">
      <c r="A1470" s="18">
        <v>42828</v>
      </c>
      <c r="B1470" s="18" t="s">
        <v>3400</v>
      </c>
      <c r="C1470" s="15">
        <v>650</v>
      </c>
      <c r="D1470" s="24" t="s">
        <v>4</v>
      </c>
      <c r="E1470" s="24" t="s">
        <v>6</v>
      </c>
      <c r="F1470" s="25" t="s">
        <v>6</v>
      </c>
      <c r="G1470" s="25" t="s">
        <v>2988</v>
      </c>
      <c r="H1470" s="25" t="s">
        <v>3418</v>
      </c>
      <c r="I1470" s="25" t="s">
        <v>82</v>
      </c>
      <c r="J1470" s="11">
        <v>4350</v>
      </c>
      <c r="K1470" s="16">
        <v>87</v>
      </c>
    </row>
    <row r="1471" spans="1:11" x14ac:dyDescent="0.25">
      <c r="A1471" s="18">
        <v>42828</v>
      </c>
      <c r="B1471" s="18" t="s">
        <v>3400</v>
      </c>
      <c r="C1471" s="15">
        <v>500</v>
      </c>
      <c r="D1471" s="24" t="s">
        <v>4</v>
      </c>
      <c r="E1471" s="24" t="s">
        <v>5</v>
      </c>
      <c r="F1471" s="25" t="s">
        <v>2217</v>
      </c>
      <c r="G1471" s="25" t="s">
        <v>2988</v>
      </c>
      <c r="H1471" s="25" t="s">
        <v>3418</v>
      </c>
      <c r="I1471" s="25" t="s">
        <v>82</v>
      </c>
      <c r="J1471" s="11">
        <v>4508</v>
      </c>
      <c r="K1471" s="16">
        <v>91</v>
      </c>
    </row>
    <row r="1472" spans="1:11" x14ac:dyDescent="0.25">
      <c r="A1472" s="18">
        <v>42828</v>
      </c>
      <c r="B1472" s="18" t="s">
        <v>3400</v>
      </c>
      <c r="C1472" s="15">
        <v>1000</v>
      </c>
      <c r="D1472" s="24" t="s">
        <v>4</v>
      </c>
      <c r="E1472" s="24" t="s">
        <v>6</v>
      </c>
      <c r="F1472" s="25" t="s">
        <v>6</v>
      </c>
      <c r="G1472" s="25" t="s">
        <v>2988</v>
      </c>
      <c r="H1472" s="25" t="s">
        <v>3418</v>
      </c>
      <c r="I1472" s="25" t="s">
        <v>82</v>
      </c>
      <c r="J1472" s="11">
        <v>4509</v>
      </c>
      <c r="K1472" s="16">
        <v>91</v>
      </c>
    </row>
    <row r="1473" spans="1:11" x14ac:dyDescent="0.25">
      <c r="A1473" s="19">
        <v>42828</v>
      </c>
      <c r="B1473" s="19" t="s">
        <v>3400</v>
      </c>
      <c r="C1473" s="15">
        <v>500</v>
      </c>
      <c r="D1473" s="24" t="s">
        <v>4</v>
      </c>
      <c r="E1473" s="24" t="s">
        <v>6</v>
      </c>
      <c r="F1473" s="25" t="s">
        <v>6</v>
      </c>
      <c r="G1473" s="25" t="s">
        <v>2988</v>
      </c>
      <c r="H1473" s="25" t="s">
        <v>3418</v>
      </c>
      <c r="I1473" s="25" t="s">
        <v>82</v>
      </c>
      <c r="J1473" s="11">
        <v>5067</v>
      </c>
      <c r="K1473" s="16">
        <v>102</v>
      </c>
    </row>
    <row r="1474" spans="1:11" x14ac:dyDescent="0.25">
      <c r="A1474" s="19">
        <v>42828</v>
      </c>
      <c r="B1474" s="19" t="s">
        <v>3400</v>
      </c>
      <c r="C1474" s="15">
        <v>750</v>
      </c>
      <c r="D1474" s="24" t="s">
        <v>4</v>
      </c>
      <c r="E1474" s="24" t="s">
        <v>6</v>
      </c>
      <c r="F1474" s="25" t="s">
        <v>6</v>
      </c>
      <c r="G1474" s="25" t="s">
        <v>2988</v>
      </c>
      <c r="H1474" s="25" t="s">
        <v>3418</v>
      </c>
      <c r="I1474" s="25" t="s">
        <v>82</v>
      </c>
      <c r="J1474" s="11">
        <v>5068</v>
      </c>
      <c r="K1474" s="16">
        <v>102</v>
      </c>
    </row>
    <row r="1475" spans="1:11" x14ac:dyDescent="0.25">
      <c r="A1475" s="19">
        <v>42828</v>
      </c>
      <c r="B1475" s="19" t="s">
        <v>3400</v>
      </c>
      <c r="C1475" s="15">
        <v>500</v>
      </c>
      <c r="D1475" s="24" t="s">
        <v>4</v>
      </c>
      <c r="E1475" s="24" t="s">
        <v>5</v>
      </c>
      <c r="F1475" s="25" t="s">
        <v>2217</v>
      </c>
      <c r="G1475" s="25" t="s">
        <v>2988</v>
      </c>
      <c r="H1475" s="25" t="s">
        <v>3418</v>
      </c>
      <c r="I1475" s="25" t="s">
        <v>82</v>
      </c>
      <c r="J1475" s="11">
        <v>5069</v>
      </c>
      <c r="K1475" s="16">
        <v>102</v>
      </c>
    </row>
    <row r="1476" spans="1:11" x14ac:dyDescent="0.25">
      <c r="A1476" s="19">
        <v>42828</v>
      </c>
      <c r="B1476" s="19" t="s">
        <v>3400</v>
      </c>
      <c r="C1476" s="15">
        <v>1000</v>
      </c>
      <c r="D1476" s="24" t="s">
        <v>4</v>
      </c>
      <c r="E1476" s="24" t="s">
        <v>5</v>
      </c>
      <c r="F1476" s="25" t="s">
        <v>2217</v>
      </c>
      <c r="G1476" s="25" t="s">
        <v>2988</v>
      </c>
      <c r="H1476" s="25" t="s">
        <v>3418</v>
      </c>
      <c r="I1476" s="25" t="s">
        <v>82</v>
      </c>
      <c r="J1476" s="11">
        <v>5070</v>
      </c>
      <c r="K1476" s="16">
        <v>102</v>
      </c>
    </row>
    <row r="1477" spans="1:11" x14ac:dyDescent="0.25">
      <c r="A1477" s="19">
        <v>42828</v>
      </c>
      <c r="B1477" s="19" t="s">
        <v>3400</v>
      </c>
      <c r="C1477" s="15">
        <v>65200</v>
      </c>
      <c r="D1477" s="24" t="s">
        <v>4</v>
      </c>
      <c r="E1477" s="24" t="s">
        <v>6</v>
      </c>
      <c r="F1477" s="25" t="s">
        <v>6</v>
      </c>
      <c r="G1477" s="25" t="s">
        <v>2988</v>
      </c>
      <c r="H1477" s="25" t="s">
        <v>3418</v>
      </c>
      <c r="I1477" s="25" t="s">
        <v>82</v>
      </c>
      <c r="J1477" s="11">
        <v>5072</v>
      </c>
      <c r="K1477" s="16">
        <v>102</v>
      </c>
    </row>
    <row r="1478" spans="1:11" x14ac:dyDescent="0.25">
      <c r="A1478" s="19">
        <v>42828</v>
      </c>
      <c r="B1478" s="19" t="s">
        <v>3400</v>
      </c>
      <c r="C1478" s="15">
        <v>300</v>
      </c>
      <c r="D1478" s="24" t="s">
        <v>4</v>
      </c>
      <c r="E1478" s="24" t="s">
        <v>5</v>
      </c>
      <c r="F1478" s="25" t="s">
        <v>2217</v>
      </c>
      <c r="G1478" s="25" t="s">
        <v>2988</v>
      </c>
      <c r="H1478" s="25" t="s">
        <v>3418</v>
      </c>
      <c r="I1478" s="25" t="s">
        <v>82</v>
      </c>
      <c r="J1478" s="11">
        <v>5073</v>
      </c>
      <c r="K1478" s="16">
        <v>102</v>
      </c>
    </row>
    <row r="1479" spans="1:11" x14ac:dyDescent="0.25">
      <c r="A1479" s="19">
        <v>42828</v>
      </c>
      <c r="B1479" s="19" t="s">
        <v>3400</v>
      </c>
      <c r="C1479" s="15">
        <v>400</v>
      </c>
      <c r="D1479" s="24" t="s">
        <v>4</v>
      </c>
      <c r="E1479" s="24" t="s">
        <v>5</v>
      </c>
      <c r="F1479" s="25" t="s">
        <v>2217</v>
      </c>
      <c r="G1479" s="25" t="s">
        <v>2988</v>
      </c>
      <c r="H1479" s="25" t="s">
        <v>3418</v>
      </c>
      <c r="I1479" s="25" t="s">
        <v>82</v>
      </c>
      <c r="J1479" s="11">
        <v>5383</v>
      </c>
      <c r="K1479" s="16">
        <v>108</v>
      </c>
    </row>
    <row r="1480" spans="1:11" x14ac:dyDescent="0.25">
      <c r="A1480" s="19">
        <v>42828</v>
      </c>
      <c r="B1480" s="19" t="s">
        <v>3400</v>
      </c>
      <c r="C1480" s="15">
        <v>400</v>
      </c>
      <c r="D1480" s="24" t="s">
        <v>4</v>
      </c>
      <c r="E1480" s="24" t="s">
        <v>5</v>
      </c>
      <c r="F1480" s="25" t="s">
        <v>2217</v>
      </c>
      <c r="G1480" s="25" t="s">
        <v>2988</v>
      </c>
      <c r="H1480" s="25" t="s">
        <v>3418</v>
      </c>
      <c r="I1480" s="25" t="s">
        <v>82</v>
      </c>
      <c r="J1480" s="11">
        <v>5384</v>
      </c>
      <c r="K1480" s="16">
        <v>108</v>
      </c>
    </row>
    <row r="1481" spans="1:11" x14ac:dyDescent="0.25">
      <c r="A1481" s="19">
        <v>42828</v>
      </c>
      <c r="B1481" s="19" t="s">
        <v>3400</v>
      </c>
      <c r="C1481" s="15">
        <v>400</v>
      </c>
      <c r="D1481" s="24" t="s">
        <v>4</v>
      </c>
      <c r="E1481" s="24" t="s">
        <v>5</v>
      </c>
      <c r="F1481" s="25" t="s">
        <v>2217</v>
      </c>
      <c r="G1481" s="25" t="s">
        <v>2988</v>
      </c>
      <c r="H1481" s="25" t="s">
        <v>3418</v>
      </c>
      <c r="I1481" s="25" t="s">
        <v>82</v>
      </c>
      <c r="J1481" s="11">
        <v>5385</v>
      </c>
      <c r="K1481" s="16">
        <v>108</v>
      </c>
    </row>
    <row r="1482" spans="1:11" x14ac:dyDescent="0.25">
      <c r="A1482" s="19">
        <v>42828</v>
      </c>
      <c r="B1482" s="19" t="s">
        <v>3400</v>
      </c>
      <c r="C1482" s="15">
        <v>2000</v>
      </c>
      <c r="D1482" s="24" t="s">
        <v>4</v>
      </c>
      <c r="E1482" s="24" t="s">
        <v>6</v>
      </c>
      <c r="F1482" s="25" t="s">
        <v>6</v>
      </c>
      <c r="G1482" s="25" t="s">
        <v>2988</v>
      </c>
      <c r="H1482" s="25" t="s">
        <v>3418</v>
      </c>
      <c r="I1482" s="25" t="s">
        <v>82</v>
      </c>
      <c r="J1482" s="11">
        <v>5386</v>
      </c>
      <c r="K1482" s="16">
        <v>108</v>
      </c>
    </row>
    <row r="1483" spans="1:11" x14ac:dyDescent="0.25">
      <c r="A1483" s="19">
        <v>42828</v>
      </c>
      <c r="B1483" s="19" t="s">
        <v>3400</v>
      </c>
      <c r="C1483" s="15">
        <v>200</v>
      </c>
      <c r="D1483" s="24" t="s">
        <v>4</v>
      </c>
      <c r="E1483" s="24" t="s">
        <v>6</v>
      </c>
      <c r="F1483" s="25" t="s">
        <v>6</v>
      </c>
      <c r="G1483" s="25" t="s">
        <v>2988</v>
      </c>
      <c r="H1483" s="25" t="s">
        <v>3418</v>
      </c>
      <c r="I1483" s="25" t="s">
        <v>82</v>
      </c>
      <c r="J1483" s="11">
        <v>5387</v>
      </c>
      <c r="K1483" s="16">
        <v>108</v>
      </c>
    </row>
    <row r="1484" spans="1:11" x14ac:dyDescent="0.25">
      <c r="A1484" s="19">
        <v>42828</v>
      </c>
      <c r="B1484" s="19" t="s">
        <v>3400</v>
      </c>
      <c r="C1484" s="15">
        <v>150</v>
      </c>
      <c r="D1484" s="24" t="s">
        <v>4</v>
      </c>
      <c r="E1484" s="24" t="s">
        <v>6</v>
      </c>
      <c r="F1484" s="25" t="s">
        <v>6</v>
      </c>
      <c r="G1484" s="25" t="s">
        <v>2988</v>
      </c>
      <c r="H1484" s="25" t="s">
        <v>3418</v>
      </c>
      <c r="I1484" s="25" t="s">
        <v>82</v>
      </c>
      <c r="J1484" s="11">
        <v>5388</v>
      </c>
      <c r="K1484" s="16">
        <v>108</v>
      </c>
    </row>
    <row r="1485" spans="1:11" x14ac:dyDescent="0.25">
      <c r="A1485" s="19">
        <v>42828</v>
      </c>
      <c r="B1485" s="19" t="s">
        <v>3400</v>
      </c>
      <c r="C1485" s="15">
        <v>5000</v>
      </c>
      <c r="D1485" s="24" t="s">
        <v>4</v>
      </c>
      <c r="E1485" s="24" t="s">
        <v>6</v>
      </c>
      <c r="F1485" s="25" t="s">
        <v>6</v>
      </c>
      <c r="G1485" s="25" t="s">
        <v>2988</v>
      </c>
      <c r="H1485" s="25" t="s">
        <v>3418</v>
      </c>
      <c r="I1485" s="25" t="s">
        <v>82</v>
      </c>
      <c r="J1485" s="11">
        <v>5389</v>
      </c>
      <c r="K1485" s="16">
        <v>108</v>
      </c>
    </row>
    <row r="1486" spans="1:11" x14ac:dyDescent="0.25">
      <c r="A1486" s="19">
        <v>42828</v>
      </c>
      <c r="B1486" s="19" t="s">
        <v>3400</v>
      </c>
      <c r="C1486" s="15">
        <v>300</v>
      </c>
      <c r="D1486" s="24" t="s">
        <v>4</v>
      </c>
      <c r="E1486" s="24" t="s">
        <v>5</v>
      </c>
      <c r="F1486" s="25" t="s">
        <v>2217</v>
      </c>
      <c r="G1486" s="25" t="s">
        <v>2988</v>
      </c>
      <c r="H1486" s="25" t="s">
        <v>3418</v>
      </c>
      <c r="I1486" s="25" t="s">
        <v>82</v>
      </c>
      <c r="J1486" s="11">
        <v>5390</v>
      </c>
      <c r="K1486" s="16">
        <v>108</v>
      </c>
    </row>
    <row r="1487" spans="1:11" x14ac:dyDescent="0.25">
      <c r="A1487" s="19">
        <v>42828</v>
      </c>
      <c r="B1487" s="19" t="s">
        <v>3400</v>
      </c>
      <c r="C1487" s="15">
        <v>1000</v>
      </c>
      <c r="D1487" s="24" t="s">
        <v>4</v>
      </c>
      <c r="E1487" s="24" t="s">
        <v>6</v>
      </c>
      <c r="F1487" s="25" t="s">
        <v>6</v>
      </c>
      <c r="G1487" s="25" t="s">
        <v>2988</v>
      </c>
      <c r="H1487" s="25" t="s">
        <v>3418</v>
      </c>
      <c r="I1487" s="25" t="s">
        <v>82</v>
      </c>
      <c r="J1487" s="11">
        <v>5391</v>
      </c>
      <c r="K1487" s="16">
        <v>108</v>
      </c>
    </row>
    <row r="1488" spans="1:11" x14ac:dyDescent="0.25">
      <c r="A1488" s="19">
        <v>42828</v>
      </c>
      <c r="B1488" s="19" t="s">
        <v>3400</v>
      </c>
      <c r="C1488" s="15">
        <v>1500</v>
      </c>
      <c r="D1488" s="24" t="s">
        <v>4</v>
      </c>
      <c r="E1488" s="24" t="s">
        <v>6</v>
      </c>
      <c r="F1488" s="25" t="s">
        <v>6</v>
      </c>
      <c r="G1488" s="25" t="s">
        <v>2988</v>
      </c>
      <c r="H1488" s="25" t="s">
        <v>3418</v>
      </c>
      <c r="I1488" s="25" t="s">
        <v>82</v>
      </c>
      <c r="J1488" s="11">
        <v>5392</v>
      </c>
      <c r="K1488" s="16">
        <v>108</v>
      </c>
    </row>
    <row r="1489" spans="1:11" x14ac:dyDescent="0.25">
      <c r="A1489" s="19">
        <v>42828</v>
      </c>
      <c r="B1489" s="19" t="s">
        <v>3400</v>
      </c>
      <c r="C1489" s="15">
        <v>500</v>
      </c>
      <c r="D1489" s="24" t="s">
        <v>4</v>
      </c>
      <c r="E1489" s="24" t="s">
        <v>6</v>
      </c>
      <c r="F1489" s="25" t="s">
        <v>6</v>
      </c>
      <c r="G1489" s="25" t="s">
        <v>2988</v>
      </c>
      <c r="H1489" s="25" t="s">
        <v>3418</v>
      </c>
      <c r="I1489" s="25" t="s">
        <v>82</v>
      </c>
      <c r="J1489" s="11">
        <v>5393</v>
      </c>
      <c r="K1489" s="16">
        <v>108</v>
      </c>
    </row>
    <row r="1490" spans="1:11" x14ac:dyDescent="0.25">
      <c r="A1490" s="19">
        <v>42828</v>
      </c>
      <c r="B1490" s="19" t="s">
        <v>3400</v>
      </c>
      <c r="C1490" s="15">
        <v>200</v>
      </c>
      <c r="D1490" s="24" t="s">
        <v>4</v>
      </c>
      <c r="E1490" s="24" t="s">
        <v>6</v>
      </c>
      <c r="F1490" s="25" t="s">
        <v>6</v>
      </c>
      <c r="G1490" s="25" t="s">
        <v>2988</v>
      </c>
      <c r="H1490" s="25" t="s">
        <v>3418</v>
      </c>
      <c r="I1490" s="25" t="s">
        <v>82</v>
      </c>
      <c r="J1490" s="11">
        <v>5608</v>
      </c>
      <c r="K1490" s="16">
        <v>113</v>
      </c>
    </row>
    <row r="1491" spans="1:11" x14ac:dyDescent="0.25">
      <c r="A1491" s="19">
        <v>42828</v>
      </c>
      <c r="B1491" s="19" t="s">
        <v>3400</v>
      </c>
      <c r="C1491" s="15">
        <v>700</v>
      </c>
      <c r="D1491" s="24" t="s">
        <v>4</v>
      </c>
      <c r="E1491" s="24" t="s">
        <v>5</v>
      </c>
      <c r="F1491" s="25" t="s">
        <v>2217</v>
      </c>
      <c r="G1491" s="25" t="s">
        <v>2988</v>
      </c>
      <c r="H1491" s="25" t="s">
        <v>3418</v>
      </c>
      <c r="I1491" s="25" t="s">
        <v>82</v>
      </c>
      <c r="J1491" s="11">
        <v>5672</v>
      </c>
      <c r="K1491" s="16">
        <v>114</v>
      </c>
    </row>
    <row r="1492" spans="1:11" x14ac:dyDescent="0.25">
      <c r="A1492" s="19">
        <v>42828</v>
      </c>
      <c r="B1492" s="19" t="s">
        <v>3400</v>
      </c>
      <c r="C1492" s="15">
        <v>6000</v>
      </c>
      <c r="D1492" s="24" t="s">
        <v>4</v>
      </c>
      <c r="E1492" s="24" t="s">
        <v>5</v>
      </c>
      <c r="F1492" s="25" t="s">
        <v>2217</v>
      </c>
      <c r="G1492" s="25" t="s">
        <v>2988</v>
      </c>
      <c r="H1492" s="25" t="s">
        <v>3418</v>
      </c>
      <c r="I1492" s="25" t="s">
        <v>82</v>
      </c>
      <c r="J1492" s="11">
        <v>5673</v>
      </c>
      <c r="K1492" s="16">
        <v>114</v>
      </c>
    </row>
    <row r="1493" spans="1:11" x14ac:dyDescent="0.25">
      <c r="A1493" s="19">
        <v>42828</v>
      </c>
      <c r="B1493" s="19" t="s">
        <v>3400</v>
      </c>
      <c r="C1493" s="15">
        <v>400</v>
      </c>
      <c r="D1493" s="24" t="s">
        <v>4</v>
      </c>
      <c r="E1493" s="24" t="s">
        <v>6</v>
      </c>
      <c r="F1493" s="25" t="s">
        <v>6</v>
      </c>
      <c r="G1493" s="25" t="s">
        <v>2988</v>
      </c>
      <c r="H1493" s="25" t="s">
        <v>3418</v>
      </c>
      <c r="I1493" s="25" t="s">
        <v>82</v>
      </c>
      <c r="J1493" s="11">
        <v>5901</v>
      </c>
      <c r="K1493" s="16">
        <v>119</v>
      </c>
    </row>
    <row r="1494" spans="1:11" x14ac:dyDescent="0.25">
      <c r="A1494" s="19">
        <v>42828</v>
      </c>
      <c r="B1494" s="19" t="s">
        <v>3400</v>
      </c>
      <c r="C1494" s="15">
        <v>300</v>
      </c>
      <c r="D1494" s="24" t="s">
        <v>4</v>
      </c>
      <c r="E1494" s="24" t="s">
        <v>6</v>
      </c>
      <c r="F1494" s="25" t="s">
        <v>6</v>
      </c>
      <c r="G1494" s="25" t="s">
        <v>2988</v>
      </c>
      <c r="H1494" s="25" t="s">
        <v>3418</v>
      </c>
      <c r="I1494" s="25" t="s">
        <v>82</v>
      </c>
      <c r="J1494" s="11">
        <v>5902</v>
      </c>
      <c r="K1494" s="16">
        <v>119</v>
      </c>
    </row>
    <row r="1495" spans="1:11" x14ac:dyDescent="0.25">
      <c r="A1495" s="19">
        <v>42828</v>
      </c>
      <c r="B1495" s="19" t="s">
        <v>3400</v>
      </c>
      <c r="C1495" s="15">
        <v>1500</v>
      </c>
      <c r="D1495" s="24" t="s">
        <v>7</v>
      </c>
      <c r="E1495" s="24" t="s">
        <v>8</v>
      </c>
      <c r="F1495" s="25"/>
      <c r="G1495" s="25" t="s">
        <v>3314</v>
      </c>
      <c r="H1495" s="25" t="s">
        <v>3314</v>
      </c>
      <c r="I1495" s="25"/>
      <c r="J1495" s="10" t="s">
        <v>2984</v>
      </c>
      <c r="K1495" s="16"/>
    </row>
    <row r="1496" spans="1:11" x14ac:dyDescent="0.25">
      <c r="A1496" s="19">
        <v>42828</v>
      </c>
      <c r="B1496" s="19" t="s">
        <v>3400</v>
      </c>
      <c r="C1496" s="15">
        <v>3800</v>
      </c>
      <c r="D1496" s="24" t="s">
        <v>7</v>
      </c>
      <c r="E1496" s="24" t="s">
        <v>8</v>
      </c>
      <c r="F1496" s="25"/>
      <c r="G1496" s="25" t="s">
        <v>3314</v>
      </c>
      <c r="H1496" s="25" t="s">
        <v>3314</v>
      </c>
      <c r="I1496" s="25"/>
      <c r="J1496" s="10" t="s">
        <v>2984</v>
      </c>
      <c r="K1496" s="16"/>
    </row>
    <row r="1497" spans="1:11" x14ac:dyDescent="0.25">
      <c r="A1497" s="19">
        <v>42828</v>
      </c>
      <c r="B1497" s="19" t="s">
        <v>3400</v>
      </c>
      <c r="C1497" s="15">
        <v>5000</v>
      </c>
      <c r="D1497" s="24" t="s">
        <v>7</v>
      </c>
      <c r="E1497" s="24" t="s">
        <v>8</v>
      </c>
      <c r="F1497" s="25"/>
      <c r="G1497" s="25" t="s">
        <v>3314</v>
      </c>
      <c r="H1497" s="25" t="s">
        <v>3314</v>
      </c>
      <c r="I1497" s="25"/>
      <c r="J1497" s="10" t="s">
        <v>2984</v>
      </c>
      <c r="K1497" s="16"/>
    </row>
    <row r="1498" spans="1:11" x14ac:dyDescent="0.25">
      <c r="A1498" s="19">
        <v>42828</v>
      </c>
      <c r="B1498" s="19" t="s">
        <v>3400</v>
      </c>
      <c r="C1498" s="15">
        <v>120</v>
      </c>
      <c r="D1498" s="24" t="s">
        <v>7</v>
      </c>
      <c r="E1498" s="24" t="s">
        <v>8</v>
      </c>
      <c r="F1498" s="25"/>
      <c r="G1498" s="25" t="s">
        <v>3314</v>
      </c>
      <c r="H1498" s="25" t="s">
        <v>3314</v>
      </c>
      <c r="I1498" s="25"/>
      <c r="J1498" s="10" t="s">
        <v>2984</v>
      </c>
      <c r="K1498" s="16"/>
    </row>
    <row r="1499" spans="1:11" x14ac:dyDescent="0.25">
      <c r="A1499" s="19">
        <v>42828</v>
      </c>
      <c r="B1499" s="19" t="s">
        <v>3400</v>
      </c>
      <c r="C1499" s="15">
        <v>1200</v>
      </c>
      <c r="D1499" s="24" t="s">
        <v>7</v>
      </c>
      <c r="E1499" s="24" t="s">
        <v>8</v>
      </c>
      <c r="F1499" s="25"/>
      <c r="G1499" s="25" t="s">
        <v>3314</v>
      </c>
      <c r="H1499" s="25" t="s">
        <v>3314</v>
      </c>
      <c r="I1499" s="25"/>
      <c r="J1499" s="10" t="s">
        <v>2984</v>
      </c>
      <c r="K1499" s="16"/>
    </row>
    <row r="1500" spans="1:11" x14ac:dyDescent="0.25">
      <c r="A1500" s="19">
        <v>42828</v>
      </c>
      <c r="B1500" s="19" t="s">
        <v>3400</v>
      </c>
      <c r="C1500" s="15">
        <v>1500</v>
      </c>
      <c r="D1500" s="24" t="s">
        <v>7</v>
      </c>
      <c r="E1500" s="24" t="s">
        <v>8</v>
      </c>
      <c r="F1500" s="25"/>
      <c r="G1500" s="25" t="s">
        <v>3314</v>
      </c>
      <c r="H1500" s="25" t="s">
        <v>3314</v>
      </c>
      <c r="I1500" s="25"/>
      <c r="J1500" s="10" t="s">
        <v>2984</v>
      </c>
      <c r="K1500" s="16"/>
    </row>
    <row r="1501" spans="1:11" x14ac:dyDescent="0.25">
      <c r="A1501" s="18">
        <v>42829</v>
      </c>
      <c r="B1501" s="18" t="s">
        <v>3400</v>
      </c>
      <c r="C1501" s="15">
        <v>1000</v>
      </c>
      <c r="D1501" s="24" t="s">
        <v>4</v>
      </c>
      <c r="E1501" s="24" t="s">
        <v>6</v>
      </c>
      <c r="F1501" s="25" t="s">
        <v>6</v>
      </c>
      <c r="G1501" s="25" t="s">
        <v>2988</v>
      </c>
      <c r="H1501" s="25" t="s">
        <v>3418</v>
      </c>
      <c r="I1501" s="25" t="s">
        <v>82</v>
      </c>
      <c r="J1501" s="11">
        <v>4510</v>
      </c>
      <c r="K1501" s="16">
        <v>91</v>
      </c>
    </row>
    <row r="1502" spans="1:11" x14ac:dyDescent="0.25">
      <c r="A1502" s="18">
        <v>42829</v>
      </c>
      <c r="B1502" s="18" t="s">
        <v>3400</v>
      </c>
      <c r="C1502" s="15">
        <v>50</v>
      </c>
      <c r="D1502" s="24" t="s">
        <v>4</v>
      </c>
      <c r="E1502" s="24" t="s">
        <v>6</v>
      </c>
      <c r="F1502" s="25" t="s">
        <v>6</v>
      </c>
      <c r="G1502" s="25" t="s">
        <v>2988</v>
      </c>
      <c r="H1502" s="25" t="s">
        <v>3418</v>
      </c>
      <c r="I1502" s="25" t="s">
        <v>82</v>
      </c>
      <c r="J1502" s="11">
        <v>4511</v>
      </c>
      <c r="K1502" s="16">
        <v>91</v>
      </c>
    </row>
    <row r="1503" spans="1:11" x14ac:dyDescent="0.25">
      <c r="A1503" s="19">
        <v>42829</v>
      </c>
      <c r="B1503" s="19" t="s">
        <v>3400</v>
      </c>
      <c r="C1503" s="15">
        <v>1000</v>
      </c>
      <c r="D1503" s="24" t="s">
        <v>4</v>
      </c>
      <c r="E1503" s="24" t="s">
        <v>6</v>
      </c>
      <c r="F1503" s="25" t="s">
        <v>6</v>
      </c>
      <c r="G1503" s="25" t="s">
        <v>2988</v>
      </c>
      <c r="H1503" s="25" t="s">
        <v>3418</v>
      </c>
      <c r="I1503" s="25" t="s">
        <v>82</v>
      </c>
      <c r="J1503" s="11">
        <v>5074</v>
      </c>
      <c r="K1503" s="16">
        <v>102</v>
      </c>
    </row>
    <row r="1504" spans="1:11" x14ac:dyDescent="0.25">
      <c r="A1504" s="19">
        <v>42829</v>
      </c>
      <c r="B1504" s="19" t="s">
        <v>3400</v>
      </c>
      <c r="C1504" s="15">
        <v>1000</v>
      </c>
      <c r="D1504" s="24" t="s">
        <v>4</v>
      </c>
      <c r="E1504" s="24" t="s">
        <v>5</v>
      </c>
      <c r="F1504" s="25" t="s">
        <v>2217</v>
      </c>
      <c r="G1504" s="25" t="s">
        <v>2988</v>
      </c>
      <c r="H1504" s="25" t="s">
        <v>3418</v>
      </c>
      <c r="I1504" s="25" t="s">
        <v>82</v>
      </c>
      <c r="J1504" s="11">
        <v>5075</v>
      </c>
      <c r="K1504" s="16">
        <v>102</v>
      </c>
    </row>
    <row r="1505" spans="1:11" x14ac:dyDescent="0.25">
      <c r="A1505" s="19">
        <v>42829</v>
      </c>
      <c r="B1505" s="19" t="s">
        <v>3400</v>
      </c>
      <c r="C1505" s="15">
        <v>60950</v>
      </c>
      <c r="D1505" s="24" t="s">
        <v>4</v>
      </c>
      <c r="E1505" s="24" t="s">
        <v>5</v>
      </c>
      <c r="F1505" s="25" t="s">
        <v>2217</v>
      </c>
      <c r="G1505" s="25" t="s">
        <v>2988</v>
      </c>
      <c r="H1505" s="25" t="s">
        <v>3418</v>
      </c>
      <c r="I1505" s="25" t="s">
        <v>82</v>
      </c>
      <c r="J1505" s="11">
        <v>5162</v>
      </c>
      <c r="K1505" s="16">
        <v>104</v>
      </c>
    </row>
    <row r="1506" spans="1:11" x14ac:dyDescent="0.25">
      <c r="A1506" s="19">
        <v>42829</v>
      </c>
      <c r="B1506" s="19" t="s">
        <v>3400</v>
      </c>
      <c r="C1506" s="15">
        <v>600</v>
      </c>
      <c r="D1506" s="24" t="s">
        <v>4</v>
      </c>
      <c r="E1506" s="24" t="s">
        <v>5</v>
      </c>
      <c r="F1506" s="25" t="s">
        <v>2217</v>
      </c>
      <c r="G1506" s="25" t="s">
        <v>2988</v>
      </c>
      <c r="H1506" s="25" t="s">
        <v>3418</v>
      </c>
      <c r="I1506" s="25" t="s">
        <v>82</v>
      </c>
      <c r="J1506" s="11">
        <v>5394</v>
      </c>
      <c r="K1506" s="16">
        <v>108</v>
      </c>
    </row>
    <row r="1507" spans="1:11" x14ac:dyDescent="0.25">
      <c r="A1507" s="19">
        <v>42829</v>
      </c>
      <c r="B1507" s="19" t="s">
        <v>3400</v>
      </c>
      <c r="C1507" s="15">
        <v>200</v>
      </c>
      <c r="D1507" s="24" t="s">
        <v>4</v>
      </c>
      <c r="E1507" s="24" t="s">
        <v>6</v>
      </c>
      <c r="F1507" s="25" t="s">
        <v>6</v>
      </c>
      <c r="G1507" s="25" t="s">
        <v>2988</v>
      </c>
      <c r="H1507" s="25" t="s">
        <v>3418</v>
      </c>
      <c r="I1507" s="25" t="s">
        <v>82</v>
      </c>
      <c r="J1507" s="11">
        <v>5395</v>
      </c>
      <c r="K1507" s="16">
        <v>108</v>
      </c>
    </row>
    <row r="1508" spans="1:11" x14ac:dyDescent="0.25">
      <c r="A1508" s="19">
        <v>42829</v>
      </c>
      <c r="B1508" s="19" t="s">
        <v>3400</v>
      </c>
      <c r="C1508" s="15">
        <v>100</v>
      </c>
      <c r="D1508" s="24" t="s">
        <v>4</v>
      </c>
      <c r="E1508" s="24" t="s">
        <v>6</v>
      </c>
      <c r="F1508" s="25" t="s">
        <v>6</v>
      </c>
      <c r="G1508" s="25" t="s">
        <v>2988</v>
      </c>
      <c r="H1508" s="25" t="s">
        <v>3418</v>
      </c>
      <c r="I1508" s="25" t="s">
        <v>82</v>
      </c>
      <c r="J1508" s="11">
        <v>5396</v>
      </c>
      <c r="K1508" s="16">
        <v>108</v>
      </c>
    </row>
    <row r="1509" spans="1:11" x14ac:dyDescent="0.25">
      <c r="A1509" s="19">
        <v>42829</v>
      </c>
      <c r="B1509" s="19" t="s">
        <v>3400</v>
      </c>
      <c r="C1509" s="15">
        <v>200</v>
      </c>
      <c r="D1509" s="24" t="s">
        <v>4</v>
      </c>
      <c r="E1509" s="24" t="s">
        <v>6</v>
      </c>
      <c r="F1509" s="25" t="s">
        <v>6</v>
      </c>
      <c r="G1509" s="25" t="s">
        <v>2988</v>
      </c>
      <c r="H1509" s="25" t="s">
        <v>3418</v>
      </c>
      <c r="I1509" s="25" t="s">
        <v>82</v>
      </c>
      <c r="J1509" s="11">
        <v>5397</v>
      </c>
      <c r="K1509" s="16">
        <v>108</v>
      </c>
    </row>
    <row r="1510" spans="1:11" x14ac:dyDescent="0.25">
      <c r="A1510" s="19">
        <v>42829</v>
      </c>
      <c r="B1510" s="19" t="s">
        <v>3400</v>
      </c>
      <c r="C1510" s="15">
        <v>3000</v>
      </c>
      <c r="D1510" s="24" t="s">
        <v>4</v>
      </c>
      <c r="E1510" s="24" t="s">
        <v>6</v>
      </c>
      <c r="F1510" s="25" t="s">
        <v>6</v>
      </c>
      <c r="G1510" s="25" t="s">
        <v>2988</v>
      </c>
      <c r="H1510" s="25" t="s">
        <v>3418</v>
      </c>
      <c r="I1510" s="25" t="s">
        <v>82</v>
      </c>
      <c r="J1510" s="11">
        <v>5398</v>
      </c>
      <c r="K1510" s="16">
        <v>108</v>
      </c>
    </row>
    <row r="1511" spans="1:11" x14ac:dyDescent="0.25">
      <c r="A1511" s="19">
        <v>42829</v>
      </c>
      <c r="B1511" s="19" t="s">
        <v>3400</v>
      </c>
      <c r="C1511" s="15">
        <v>1000</v>
      </c>
      <c r="D1511" s="24" t="s">
        <v>4</v>
      </c>
      <c r="E1511" s="24" t="s">
        <v>6</v>
      </c>
      <c r="F1511" s="25" t="s">
        <v>6</v>
      </c>
      <c r="G1511" s="25" t="s">
        <v>2988</v>
      </c>
      <c r="H1511" s="25" t="s">
        <v>3418</v>
      </c>
      <c r="I1511" s="25" t="s">
        <v>82</v>
      </c>
      <c r="J1511" s="11">
        <v>5399</v>
      </c>
      <c r="K1511" s="16">
        <v>108</v>
      </c>
    </row>
    <row r="1512" spans="1:11" x14ac:dyDescent="0.25">
      <c r="A1512" s="19">
        <v>42829</v>
      </c>
      <c r="B1512" s="19" t="s">
        <v>3400</v>
      </c>
      <c r="C1512" s="15">
        <v>350</v>
      </c>
      <c r="D1512" s="24" t="s">
        <v>4</v>
      </c>
      <c r="E1512" s="24" t="s">
        <v>5</v>
      </c>
      <c r="F1512" s="25" t="s">
        <v>2217</v>
      </c>
      <c r="G1512" s="25" t="s">
        <v>2988</v>
      </c>
      <c r="H1512" s="25" t="s">
        <v>3418</v>
      </c>
      <c r="I1512" s="25" t="s">
        <v>82</v>
      </c>
      <c r="J1512" s="11">
        <v>5518</v>
      </c>
      <c r="K1512" s="16">
        <v>111</v>
      </c>
    </row>
    <row r="1513" spans="1:11" x14ac:dyDescent="0.25">
      <c r="A1513" s="19">
        <v>42829</v>
      </c>
      <c r="B1513" s="19" t="s">
        <v>3400</v>
      </c>
      <c r="C1513" s="15">
        <v>100</v>
      </c>
      <c r="D1513" s="24" t="s">
        <v>4</v>
      </c>
      <c r="E1513" s="24" t="s">
        <v>5</v>
      </c>
      <c r="F1513" s="25" t="s">
        <v>2217</v>
      </c>
      <c r="G1513" s="25" t="s">
        <v>2988</v>
      </c>
      <c r="H1513" s="25" t="s">
        <v>3418</v>
      </c>
      <c r="I1513" s="25" t="s">
        <v>82</v>
      </c>
      <c r="J1513" s="11">
        <v>5580</v>
      </c>
      <c r="K1513" s="16">
        <v>112</v>
      </c>
    </row>
    <row r="1514" spans="1:11" x14ac:dyDescent="0.25">
      <c r="A1514" s="19">
        <v>42829</v>
      </c>
      <c r="B1514" s="19" t="s">
        <v>3400</v>
      </c>
      <c r="C1514" s="15">
        <v>200</v>
      </c>
      <c r="D1514" s="24" t="s">
        <v>4</v>
      </c>
      <c r="E1514" s="24" t="s">
        <v>6</v>
      </c>
      <c r="F1514" s="25" t="s">
        <v>6</v>
      </c>
      <c r="G1514" s="25" t="s">
        <v>2988</v>
      </c>
      <c r="H1514" s="25" t="s">
        <v>3418</v>
      </c>
      <c r="I1514" s="25" t="s">
        <v>82</v>
      </c>
      <c r="J1514" s="11">
        <v>5581</v>
      </c>
      <c r="K1514" s="16">
        <v>112</v>
      </c>
    </row>
    <row r="1515" spans="1:11" x14ac:dyDescent="0.25">
      <c r="A1515" s="19">
        <v>42829</v>
      </c>
      <c r="B1515" s="19" t="s">
        <v>3400</v>
      </c>
      <c r="C1515" s="15">
        <v>300</v>
      </c>
      <c r="D1515" s="24" t="s">
        <v>4</v>
      </c>
      <c r="E1515" s="24" t="s">
        <v>6</v>
      </c>
      <c r="F1515" s="25" t="s">
        <v>6</v>
      </c>
      <c r="G1515" s="25" t="s">
        <v>2988</v>
      </c>
      <c r="H1515" s="25" t="s">
        <v>3418</v>
      </c>
      <c r="I1515" s="25" t="s">
        <v>82</v>
      </c>
      <c r="J1515" s="11">
        <v>5582</v>
      </c>
      <c r="K1515" s="16">
        <v>112</v>
      </c>
    </row>
    <row r="1516" spans="1:11" x14ac:dyDescent="0.25">
      <c r="A1516" s="19">
        <v>42829</v>
      </c>
      <c r="B1516" s="19" t="s">
        <v>3400</v>
      </c>
      <c r="C1516" s="15">
        <v>1000</v>
      </c>
      <c r="D1516" s="24" t="s">
        <v>4</v>
      </c>
      <c r="E1516" s="24" t="s">
        <v>6</v>
      </c>
      <c r="F1516" s="25" t="s">
        <v>6</v>
      </c>
      <c r="G1516" s="25" t="s">
        <v>2988</v>
      </c>
      <c r="H1516" s="25" t="s">
        <v>3418</v>
      </c>
      <c r="I1516" s="25" t="s">
        <v>82</v>
      </c>
      <c r="J1516" s="11">
        <v>5609</v>
      </c>
      <c r="K1516" s="16">
        <v>113</v>
      </c>
    </row>
    <row r="1517" spans="1:11" x14ac:dyDescent="0.25">
      <c r="A1517" s="19">
        <v>42829</v>
      </c>
      <c r="B1517" s="19" t="s">
        <v>3400</v>
      </c>
      <c r="C1517" s="15">
        <v>4000</v>
      </c>
      <c r="D1517" s="24" t="s">
        <v>4</v>
      </c>
      <c r="E1517" s="24" t="s">
        <v>6</v>
      </c>
      <c r="F1517" s="25" t="s">
        <v>6</v>
      </c>
      <c r="G1517" s="25" t="s">
        <v>2988</v>
      </c>
      <c r="H1517" s="25" t="s">
        <v>3418</v>
      </c>
      <c r="I1517" s="25" t="s">
        <v>82</v>
      </c>
      <c r="J1517" s="11">
        <v>5610</v>
      </c>
      <c r="K1517" s="16">
        <v>113</v>
      </c>
    </row>
    <row r="1518" spans="1:11" x14ac:dyDescent="0.25">
      <c r="A1518" s="19">
        <v>42829</v>
      </c>
      <c r="B1518" s="19" t="s">
        <v>3400</v>
      </c>
      <c r="C1518" s="15">
        <v>500</v>
      </c>
      <c r="D1518" s="24" t="s">
        <v>4</v>
      </c>
      <c r="E1518" s="24" t="s">
        <v>6</v>
      </c>
      <c r="F1518" s="25" t="s">
        <v>6</v>
      </c>
      <c r="G1518" s="25" t="s">
        <v>2988</v>
      </c>
      <c r="H1518" s="25" t="s">
        <v>3418</v>
      </c>
      <c r="I1518" s="25" t="s">
        <v>82</v>
      </c>
      <c r="J1518" s="11">
        <v>5674</v>
      </c>
      <c r="K1518" s="16">
        <v>114</v>
      </c>
    </row>
    <row r="1519" spans="1:11" x14ac:dyDescent="0.25">
      <c r="A1519" s="19">
        <v>42829</v>
      </c>
      <c r="B1519" s="19" t="s">
        <v>3400</v>
      </c>
      <c r="C1519" s="15">
        <v>100</v>
      </c>
      <c r="D1519" s="24" t="s">
        <v>4</v>
      </c>
      <c r="E1519" s="24" t="s">
        <v>5</v>
      </c>
      <c r="F1519" s="25" t="s">
        <v>2217</v>
      </c>
      <c r="G1519" s="25" t="s">
        <v>2988</v>
      </c>
      <c r="H1519" s="25" t="s">
        <v>3418</v>
      </c>
      <c r="I1519" s="25" t="s">
        <v>82</v>
      </c>
      <c r="J1519" s="11">
        <v>5675</v>
      </c>
      <c r="K1519" s="16">
        <v>114</v>
      </c>
    </row>
    <row r="1520" spans="1:11" x14ac:dyDescent="0.25">
      <c r="A1520" s="19">
        <v>42829</v>
      </c>
      <c r="B1520" s="19" t="s">
        <v>3400</v>
      </c>
      <c r="C1520" s="15">
        <v>1200</v>
      </c>
      <c r="D1520" s="24" t="s">
        <v>4</v>
      </c>
      <c r="E1520" s="24" t="s">
        <v>5</v>
      </c>
      <c r="F1520" s="25" t="s">
        <v>2217</v>
      </c>
      <c r="G1520" s="25" t="s">
        <v>2988</v>
      </c>
      <c r="H1520" s="25" t="s">
        <v>3418</v>
      </c>
      <c r="I1520" s="25" t="s">
        <v>82</v>
      </c>
      <c r="J1520" s="11">
        <v>5676</v>
      </c>
      <c r="K1520" s="16">
        <v>114</v>
      </c>
    </row>
    <row r="1521" spans="1:11" x14ac:dyDescent="0.25">
      <c r="A1521" s="19">
        <v>42829</v>
      </c>
      <c r="B1521" s="19" t="s">
        <v>3400</v>
      </c>
      <c r="C1521" s="15">
        <v>850</v>
      </c>
      <c r="D1521" s="24" t="s">
        <v>4</v>
      </c>
      <c r="E1521" s="24" t="s">
        <v>6</v>
      </c>
      <c r="F1521" s="25" t="s">
        <v>6</v>
      </c>
      <c r="G1521" s="25" t="s">
        <v>2988</v>
      </c>
      <c r="H1521" s="25" t="s">
        <v>3418</v>
      </c>
      <c r="I1521" s="25" t="s">
        <v>82</v>
      </c>
      <c r="J1521" s="11">
        <v>5903</v>
      </c>
      <c r="K1521" s="16">
        <v>119</v>
      </c>
    </row>
    <row r="1522" spans="1:11" x14ac:dyDescent="0.25">
      <c r="A1522" s="19">
        <v>42829</v>
      </c>
      <c r="B1522" s="19" t="s">
        <v>3400</v>
      </c>
      <c r="C1522" s="15">
        <v>800</v>
      </c>
      <c r="D1522" s="24" t="s">
        <v>4</v>
      </c>
      <c r="E1522" s="24" t="s">
        <v>6</v>
      </c>
      <c r="F1522" s="25" t="s">
        <v>6</v>
      </c>
      <c r="G1522" s="25" t="s">
        <v>2988</v>
      </c>
      <c r="H1522" s="25" t="s">
        <v>3418</v>
      </c>
      <c r="I1522" s="25" t="s">
        <v>82</v>
      </c>
      <c r="J1522" s="11">
        <v>5904</v>
      </c>
      <c r="K1522" s="16">
        <v>119</v>
      </c>
    </row>
    <row r="1523" spans="1:11" x14ac:dyDescent="0.25">
      <c r="A1523" s="19">
        <v>42829</v>
      </c>
      <c r="B1523" s="19" t="s">
        <v>3400</v>
      </c>
      <c r="C1523" s="15">
        <v>500</v>
      </c>
      <c r="D1523" s="24" t="s">
        <v>4</v>
      </c>
      <c r="E1523" s="24" t="s">
        <v>6</v>
      </c>
      <c r="F1523" s="25" t="s">
        <v>6</v>
      </c>
      <c r="G1523" s="25" t="s">
        <v>2988</v>
      </c>
      <c r="H1523" s="25" t="s">
        <v>3418</v>
      </c>
      <c r="I1523" s="25" t="s">
        <v>82</v>
      </c>
      <c r="J1523" s="11">
        <v>5905</v>
      </c>
      <c r="K1523" s="16">
        <v>119</v>
      </c>
    </row>
    <row r="1524" spans="1:11" x14ac:dyDescent="0.25">
      <c r="A1524" s="19">
        <v>42829</v>
      </c>
      <c r="B1524" s="19" t="s">
        <v>3400</v>
      </c>
      <c r="C1524" s="15">
        <v>500</v>
      </c>
      <c r="D1524" s="24" t="s">
        <v>7</v>
      </c>
      <c r="E1524" s="24" t="s">
        <v>8</v>
      </c>
      <c r="F1524" s="25"/>
      <c r="G1524" s="25" t="s">
        <v>3314</v>
      </c>
      <c r="H1524" s="25" t="s">
        <v>3314</v>
      </c>
      <c r="I1524" s="25"/>
      <c r="J1524" s="10" t="s">
        <v>2984</v>
      </c>
      <c r="K1524" s="16"/>
    </row>
    <row r="1525" spans="1:11" x14ac:dyDescent="0.25">
      <c r="A1525" s="19">
        <v>42829</v>
      </c>
      <c r="B1525" s="19" t="s">
        <v>3400</v>
      </c>
      <c r="C1525" s="15">
        <v>20</v>
      </c>
      <c r="D1525" s="24" t="s">
        <v>7</v>
      </c>
      <c r="E1525" s="24" t="s">
        <v>8</v>
      </c>
      <c r="F1525" s="25"/>
      <c r="G1525" s="25" t="s">
        <v>3314</v>
      </c>
      <c r="H1525" s="25" t="s">
        <v>3314</v>
      </c>
      <c r="I1525" s="25"/>
      <c r="J1525" s="10" t="s">
        <v>2984</v>
      </c>
      <c r="K1525" s="16"/>
    </row>
    <row r="1526" spans="1:11" x14ac:dyDescent="0.25">
      <c r="A1526" s="19">
        <v>42829</v>
      </c>
      <c r="B1526" s="19" t="s">
        <v>3400</v>
      </c>
      <c r="C1526" s="15">
        <v>550</v>
      </c>
      <c r="D1526" s="24" t="s">
        <v>7</v>
      </c>
      <c r="E1526" s="24" t="s">
        <v>8</v>
      </c>
      <c r="F1526" s="25"/>
      <c r="G1526" s="25" t="s">
        <v>3314</v>
      </c>
      <c r="H1526" s="25" t="s">
        <v>3314</v>
      </c>
      <c r="I1526" s="25"/>
      <c r="J1526" s="10" t="s">
        <v>2984</v>
      </c>
      <c r="K1526" s="16"/>
    </row>
    <row r="1527" spans="1:11" x14ac:dyDescent="0.25">
      <c r="A1527" s="19">
        <v>42830</v>
      </c>
      <c r="B1527" s="19" t="s">
        <v>3400</v>
      </c>
      <c r="C1527" s="15">
        <v>7200</v>
      </c>
      <c r="D1527" s="24" t="s">
        <v>4</v>
      </c>
      <c r="E1527" s="24" t="s">
        <v>5</v>
      </c>
      <c r="F1527" s="25" t="s">
        <v>2217</v>
      </c>
      <c r="G1527" s="25" t="s">
        <v>2988</v>
      </c>
      <c r="H1527" s="25" t="s">
        <v>3418</v>
      </c>
      <c r="I1527" s="25" t="s">
        <v>82</v>
      </c>
      <c r="J1527" s="11">
        <v>5076</v>
      </c>
      <c r="K1527" s="16">
        <v>102</v>
      </c>
    </row>
    <row r="1528" spans="1:11" x14ac:dyDescent="0.25">
      <c r="A1528" s="19">
        <v>42830</v>
      </c>
      <c r="B1528" s="19" t="s">
        <v>3400</v>
      </c>
      <c r="C1528" s="15">
        <v>400</v>
      </c>
      <c r="D1528" s="24" t="s">
        <v>4</v>
      </c>
      <c r="E1528" s="24" t="s">
        <v>6</v>
      </c>
      <c r="F1528" s="25" t="s">
        <v>6</v>
      </c>
      <c r="G1528" s="25" t="s">
        <v>2988</v>
      </c>
      <c r="H1528" s="25" t="s">
        <v>3418</v>
      </c>
      <c r="I1528" s="25" t="s">
        <v>82</v>
      </c>
      <c r="J1528" s="11">
        <v>5077</v>
      </c>
      <c r="K1528" s="16">
        <v>102</v>
      </c>
    </row>
    <row r="1529" spans="1:11" x14ac:dyDescent="0.25">
      <c r="A1529" s="19">
        <v>42830</v>
      </c>
      <c r="B1529" s="19" t="s">
        <v>3400</v>
      </c>
      <c r="C1529" s="15">
        <v>800</v>
      </c>
      <c r="D1529" s="24" t="s">
        <v>4</v>
      </c>
      <c r="E1529" s="24" t="s">
        <v>5</v>
      </c>
      <c r="F1529" s="25" t="s">
        <v>2217</v>
      </c>
      <c r="G1529" s="25" t="s">
        <v>2988</v>
      </c>
      <c r="H1529" s="25" t="s">
        <v>3418</v>
      </c>
      <c r="I1529" s="25" t="s">
        <v>82</v>
      </c>
      <c r="J1529" s="11">
        <v>5078</v>
      </c>
      <c r="K1529" s="16">
        <v>102</v>
      </c>
    </row>
    <row r="1530" spans="1:11" x14ac:dyDescent="0.25">
      <c r="A1530" s="19">
        <v>42830</v>
      </c>
      <c r="B1530" s="19" t="s">
        <v>3400</v>
      </c>
      <c r="C1530" s="15">
        <v>4000</v>
      </c>
      <c r="D1530" s="24" t="s">
        <v>4</v>
      </c>
      <c r="E1530" s="24" t="s">
        <v>5</v>
      </c>
      <c r="F1530" s="25" t="s">
        <v>2217</v>
      </c>
      <c r="G1530" s="25" t="s">
        <v>2988</v>
      </c>
      <c r="H1530" s="25" t="s">
        <v>3418</v>
      </c>
      <c r="I1530" s="25" t="s">
        <v>82</v>
      </c>
      <c r="J1530" s="11">
        <v>5164</v>
      </c>
      <c r="K1530" s="16">
        <v>104</v>
      </c>
    </row>
    <row r="1531" spans="1:11" x14ac:dyDescent="0.25">
      <c r="A1531" s="19">
        <v>42830</v>
      </c>
      <c r="B1531" s="19" t="s">
        <v>3400</v>
      </c>
      <c r="C1531" s="15">
        <v>100</v>
      </c>
      <c r="D1531" s="24" t="s">
        <v>4</v>
      </c>
      <c r="E1531" s="24" t="s">
        <v>5</v>
      </c>
      <c r="F1531" s="25" t="s">
        <v>2217</v>
      </c>
      <c r="G1531" s="25" t="s">
        <v>2988</v>
      </c>
      <c r="H1531" s="25" t="s">
        <v>3418</v>
      </c>
      <c r="I1531" s="25" t="s">
        <v>82</v>
      </c>
      <c r="J1531" s="11">
        <v>5329</v>
      </c>
      <c r="K1531" s="16">
        <v>107</v>
      </c>
    </row>
    <row r="1532" spans="1:11" x14ac:dyDescent="0.25">
      <c r="A1532" s="19">
        <v>42830</v>
      </c>
      <c r="B1532" s="19" t="s">
        <v>3400</v>
      </c>
      <c r="C1532" s="15">
        <v>100</v>
      </c>
      <c r="D1532" s="24" t="s">
        <v>4</v>
      </c>
      <c r="E1532" s="24" t="s">
        <v>6</v>
      </c>
      <c r="F1532" s="25" t="s">
        <v>6</v>
      </c>
      <c r="G1532" s="25" t="s">
        <v>2988</v>
      </c>
      <c r="H1532" s="25" t="s">
        <v>3418</v>
      </c>
      <c r="I1532" s="25" t="s">
        <v>82</v>
      </c>
      <c r="J1532" s="11">
        <v>5583</v>
      </c>
      <c r="K1532" s="16">
        <v>112</v>
      </c>
    </row>
    <row r="1533" spans="1:11" x14ac:dyDescent="0.25">
      <c r="A1533" s="19">
        <v>42830</v>
      </c>
      <c r="B1533" s="19" t="s">
        <v>3400</v>
      </c>
      <c r="C1533" s="15">
        <v>1000</v>
      </c>
      <c r="D1533" s="24" t="s">
        <v>4</v>
      </c>
      <c r="E1533" s="24" t="s">
        <v>6</v>
      </c>
      <c r="F1533" s="25" t="s">
        <v>6</v>
      </c>
      <c r="G1533" s="25" t="s">
        <v>2988</v>
      </c>
      <c r="H1533" s="25" t="s">
        <v>3418</v>
      </c>
      <c r="I1533" s="25" t="s">
        <v>82</v>
      </c>
      <c r="J1533" s="11">
        <v>5611</v>
      </c>
      <c r="K1533" s="16">
        <v>113</v>
      </c>
    </row>
    <row r="1534" spans="1:11" x14ac:dyDescent="0.25">
      <c r="A1534" s="19">
        <v>42830</v>
      </c>
      <c r="B1534" s="19" t="s">
        <v>3400</v>
      </c>
      <c r="C1534" s="15">
        <v>3600</v>
      </c>
      <c r="D1534" s="24" t="s">
        <v>4</v>
      </c>
      <c r="E1534" s="24" t="s">
        <v>6</v>
      </c>
      <c r="F1534" s="25" t="s">
        <v>6</v>
      </c>
      <c r="G1534" s="25" t="s">
        <v>2988</v>
      </c>
      <c r="H1534" s="25" t="s">
        <v>3418</v>
      </c>
      <c r="I1534" s="25" t="s">
        <v>82</v>
      </c>
      <c r="J1534" s="11">
        <v>5677</v>
      </c>
      <c r="K1534" s="16">
        <v>114</v>
      </c>
    </row>
    <row r="1535" spans="1:11" x14ac:dyDescent="0.25">
      <c r="A1535" s="19">
        <v>42830</v>
      </c>
      <c r="B1535" s="19" t="s">
        <v>3400</v>
      </c>
      <c r="C1535" s="15">
        <v>200</v>
      </c>
      <c r="D1535" s="24" t="s">
        <v>4</v>
      </c>
      <c r="E1535" s="24" t="s">
        <v>6</v>
      </c>
      <c r="F1535" s="25" t="s">
        <v>6</v>
      </c>
      <c r="G1535" s="25" t="s">
        <v>2988</v>
      </c>
      <c r="H1535" s="25" t="s">
        <v>3418</v>
      </c>
      <c r="I1535" s="25" t="s">
        <v>82</v>
      </c>
      <c r="J1535" s="11">
        <v>5678</v>
      </c>
      <c r="K1535" s="16">
        <v>114</v>
      </c>
    </row>
    <row r="1536" spans="1:11" x14ac:dyDescent="0.25">
      <c r="A1536" s="19">
        <v>42830</v>
      </c>
      <c r="B1536" s="19" t="s">
        <v>3400</v>
      </c>
      <c r="C1536" s="15">
        <v>50</v>
      </c>
      <c r="D1536" s="24" t="s">
        <v>4</v>
      </c>
      <c r="E1536" s="24" t="s">
        <v>6</v>
      </c>
      <c r="F1536" s="25" t="s">
        <v>6</v>
      </c>
      <c r="G1536" s="25" t="s">
        <v>2988</v>
      </c>
      <c r="H1536" s="25" t="s">
        <v>3418</v>
      </c>
      <c r="I1536" s="25" t="s">
        <v>82</v>
      </c>
      <c r="J1536" s="11">
        <v>5679</v>
      </c>
      <c r="K1536" s="16">
        <v>114</v>
      </c>
    </row>
    <row r="1537" spans="1:11" x14ac:dyDescent="0.25">
      <c r="A1537" s="19">
        <v>42830</v>
      </c>
      <c r="B1537" s="19" t="s">
        <v>3400</v>
      </c>
      <c r="C1537" s="15">
        <v>600</v>
      </c>
      <c r="D1537" s="24" t="s">
        <v>4</v>
      </c>
      <c r="E1537" s="24" t="s">
        <v>5</v>
      </c>
      <c r="F1537" s="25" t="s">
        <v>2217</v>
      </c>
      <c r="G1537" s="25" t="s">
        <v>2988</v>
      </c>
      <c r="H1537" s="25" t="s">
        <v>3418</v>
      </c>
      <c r="I1537" s="25" t="s">
        <v>82</v>
      </c>
      <c r="J1537" s="11">
        <v>5680</v>
      </c>
      <c r="K1537" s="16">
        <v>114</v>
      </c>
    </row>
    <row r="1538" spans="1:11" x14ac:dyDescent="0.25">
      <c r="A1538" s="19">
        <v>42830</v>
      </c>
      <c r="B1538" s="19" t="s">
        <v>3400</v>
      </c>
      <c r="C1538" s="15">
        <v>300</v>
      </c>
      <c r="D1538" s="24" t="s">
        <v>4</v>
      </c>
      <c r="E1538" s="24" t="s">
        <v>6</v>
      </c>
      <c r="F1538" s="25" t="s">
        <v>6</v>
      </c>
      <c r="G1538" s="25" t="s">
        <v>2988</v>
      </c>
      <c r="H1538" s="25" t="s">
        <v>3418</v>
      </c>
      <c r="I1538" s="25" t="s">
        <v>82</v>
      </c>
      <c r="J1538" s="11">
        <v>5681</v>
      </c>
      <c r="K1538" s="16">
        <v>114</v>
      </c>
    </row>
    <row r="1539" spans="1:11" x14ac:dyDescent="0.25">
      <c r="A1539" s="19">
        <v>42830</v>
      </c>
      <c r="B1539" s="19" t="s">
        <v>3400</v>
      </c>
      <c r="C1539" s="15">
        <v>100</v>
      </c>
      <c r="D1539" s="24" t="s">
        <v>4</v>
      </c>
      <c r="E1539" s="24" t="s">
        <v>6</v>
      </c>
      <c r="F1539" s="25" t="s">
        <v>6</v>
      </c>
      <c r="G1539" s="25" t="s">
        <v>2988</v>
      </c>
      <c r="H1539" s="25" t="s">
        <v>3418</v>
      </c>
      <c r="I1539" s="25" t="s">
        <v>82</v>
      </c>
      <c r="J1539" s="11">
        <v>5682</v>
      </c>
      <c r="K1539" s="16">
        <v>114</v>
      </c>
    </row>
    <row r="1540" spans="1:11" x14ac:dyDescent="0.25">
      <c r="A1540" s="19">
        <v>42830</v>
      </c>
      <c r="B1540" s="19" t="s">
        <v>3400</v>
      </c>
      <c r="C1540" s="15">
        <v>100</v>
      </c>
      <c r="D1540" s="24" t="s">
        <v>4</v>
      </c>
      <c r="E1540" s="24" t="s">
        <v>6</v>
      </c>
      <c r="F1540" s="25" t="s">
        <v>6</v>
      </c>
      <c r="G1540" s="25" t="s">
        <v>2988</v>
      </c>
      <c r="H1540" s="25" t="s">
        <v>3418</v>
      </c>
      <c r="I1540" s="25" t="s">
        <v>82</v>
      </c>
      <c r="J1540" s="11">
        <v>5683</v>
      </c>
      <c r="K1540" s="16">
        <v>114</v>
      </c>
    </row>
    <row r="1541" spans="1:11" x14ac:dyDescent="0.25">
      <c r="A1541" s="19">
        <v>42830</v>
      </c>
      <c r="B1541" s="19" t="s">
        <v>3400</v>
      </c>
      <c r="C1541" s="15">
        <v>1000</v>
      </c>
      <c r="D1541" s="24" t="s">
        <v>4</v>
      </c>
      <c r="E1541" s="24" t="s">
        <v>6</v>
      </c>
      <c r="F1541" s="25" t="s">
        <v>6</v>
      </c>
      <c r="G1541" s="25" t="s">
        <v>2988</v>
      </c>
      <c r="H1541" s="25" t="s">
        <v>3418</v>
      </c>
      <c r="I1541" s="25" t="s">
        <v>82</v>
      </c>
      <c r="J1541" s="11">
        <v>5854</v>
      </c>
      <c r="K1541" s="16">
        <v>118</v>
      </c>
    </row>
    <row r="1542" spans="1:11" x14ac:dyDescent="0.25">
      <c r="A1542" s="19">
        <v>42830</v>
      </c>
      <c r="B1542" s="19" t="s">
        <v>3400</v>
      </c>
      <c r="C1542" s="15">
        <v>450</v>
      </c>
      <c r="D1542" s="24" t="s">
        <v>4</v>
      </c>
      <c r="E1542" s="24" t="s">
        <v>5</v>
      </c>
      <c r="F1542" s="25" t="s">
        <v>2217</v>
      </c>
      <c r="G1542" s="25" t="s">
        <v>2988</v>
      </c>
      <c r="H1542" s="25" t="s">
        <v>3418</v>
      </c>
      <c r="I1542" s="25" t="s">
        <v>82</v>
      </c>
      <c r="J1542" s="11">
        <v>5855</v>
      </c>
      <c r="K1542" s="16">
        <v>118</v>
      </c>
    </row>
    <row r="1543" spans="1:11" x14ac:dyDescent="0.25">
      <c r="A1543" s="19">
        <v>42830</v>
      </c>
      <c r="B1543" s="19" t="s">
        <v>3400</v>
      </c>
      <c r="C1543" s="15">
        <v>300</v>
      </c>
      <c r="D1543" s="24" t="s">
        <v>4</v>
      </c>
      <c r="E1543" s="24" t="s">
        <v>6</v>
      </c>
      <c r="F1543" s="25" t="s">
        <v>6</v>
      </c>
      <c r="G1543" s="25" t="s">
        <v>2988</v>
      </c>
      <c r="H1543" s="25" t="s">
        <v>3418</v>
      </c>
      <c r="I1543" s="25" t="s">
        <v>82</v>
      </c>
      <c r="J1543" s="11">
        <v>5856</v>
      </c>
      <c r="K1543" s="16">
        <v>118</v>
      </c>
    </row>
    <row r="1544" spans="1:11" x14ac:dyDescent="0.25">
      <c r="A1544" s="19">
        <v>42830</v>
      </c>
      <c r="B1544" s="19" t="s">
        <v>3400</v>
      </c>
      <c r="C1544" s="15">
        <v>100</v>
      </c>
      <c r="D1544" s="24" t="s">
        <v>4</v>
      </c>
      <c r="E1544" s="24" t="s">
        <v>6</v>
      </c>
      <c r="F1544" s="25" t="s">
        <v>6</v>
      </c>
      <c r="G1544" s="25" t="s">
        <v>2988</v>
      </c>
      <c r="H1544" s="25" t="s">
        <v>3418</v>
      </c>
      <c r="I1544" s="25" t="s">
        <v>82</v>
      </c>
      <c r="J1544" s="11">
        <v>5906</v>
      </c>
      <c r="K1544" s="16">
        <v>119</v>
      </c>
    </row>
    <row r="1545" spans="1:11" x14ac:dyDescent="0.25">
      <c r="A1545" s="19">
        <v>42830</v>
      </c>
      <c r="B1545" s="19" t="s">
        <v>3400</v>
      </c>
      <c r="C1545" s="15">
        <v>100</v>
      </c>
      <c r="D1545" s="24" t="s">
        <v>7</v>
      </c>
      <c r="E1545" s="24" t="s">
        <v>8</v>
      </c>
      <c r="F1545" s="25"/>
      <c r="G1545" s="25" t="s">
        <v>3314</v>
      </c>
      <c r="H1545" s="25" t="s">
        <v>3314</v>
      </c>
      <c r="I1545" s="25"/>
      <c r="J1545" s="10" t="s">
        <v>2984</v>
      </c>
      <c r="K1545" s="16"/>
    </row>
    <row r="1546" spans="1:11" x14ac:dyDescent="0.25">
      <c r="A1546" s="19">
        <v>42830</v>
      </c>
      <c r="B1546" s="19" t="s">
        <v>3400</v>
      </c>
      <c r="C1546" s="15">
        <v>100</v>
      </c>
      <c r="D1546" s="24" t="s">
        <v>7</v>
      </c>
      <c r="E1546" s="24" t="s">
        <v>8</v>
      </c>
      <c r="F1546" s="25"/>
      <c r="G1546" s="25" t="s">
        <v>3314</v>
      </c>
      <c r="H1546" s="25" t="s">
        <v>3314</v>
      </c>
      <c r="I1546" s="25"/>
      <c r="J1546" s="10" t="s">
        <v>2984</v>
      </c>
      <c r="K1546" s="16"/>
    </row>
    <row r="1547" spans="1:11" x14ac:dyDescent="0.25">
      <c r="A1547" s="19">
        <v>42830</v>
      </c>
      <c r="B1547" s="19" t="s">
        <v>3400</v>
      </c>
      <c r="C1547" s="15">
        <v>2500</v>
      </c>
      <c r="D1547" s="24" t="s">
        <v>7</v>
      </c>
      <c r="E1547" s="24" t="s">
        <v>8</v>
      </c>
      <c r="F1547" s="25"/>
      <c r="G1547" s="25" t="s">
        <v>3314</v>
      </c>
      <c r="H1547" s="25" t="s">
        <v>3314</v>
      </c>
      <c r="I1547" s="25"/>
      <c r="J1547" s="10" t="s">
        <v>2984</v>
      </c>
      <c r="K1547" s="16"/>
    </row>
    <row r="1548" spans="1:11" x14ac:dyDescent="0.25">
      <c r="A1548" s="19">
        <v>42831</v>
      </c>
      <c r="B1548" s="19" t="s">
        <v>3400</v>
      </c>
      <c r="C1548" s="15">
        <v>5000</v>
      </c>
      <c r="D1548" s="24" t="s">
        <v>4</v>
      </c>
      <c r="E1548" s="24" t="s">
        <v>5</v>
      </c>
      <c r="F1548" s="25" t="s">
        <v>2217</v>
      </c>
      <c r="G1548" s="25" t="s">
        <v>2988</v>
      </c>
      <c r="H1548" s="25" t="s">
        <v>3418</v>
      </c>
      <c r="I1548" s="25" t="s">
        <v>82</v>
      </c>
      <c r="J1548" s="11">
        <v>5079</v>
      </c>
      <c r="K1548" s="16">
        <v>102</v>
      </c>
    </row>
    <row r="1549" spans="1:11" x14ac:dyDescent="0.25">
      <c r="A1549" s="19">
        <v>42831</v>
      </c>
      <c r="B1549" s="19" t="s">
        <v>3400</v>
      </c>
      <c r="C1549" s="15">
        <v>16650</v>
      </c>
      <c r="D1549" s="24" t="s">
        <v>4</v>
      </c>
      <c r="E1549" s="24" t="s">
        <v>5</v>
      </c>
      <c r="F1549" s="25" t="s">
        <v>2217</v>
      </c>
      <c r="G1549" s="25" t="s">
        <v>2988</v>
      </c>
      <c r="H1549" s="25" t="s">
        <v>3418</v>
      </c>
      <c r="I1549" s="25" t="s">
        <v>82</v>
      </c>
      <c r="J1549" s="11">
        <v>5080</v>
      </c>
      <c r="K1549" s="16">
        <v>102</v>
      </c>
    </row>
    <row r="1550" spans="1:11" x14ac:dyDescent="0.25">
      <c r="A1550" s="19">
        <v>42831</v>
      </c>
      <c r="B1550" s="19" t="s">
        <v>3400</v>
      </c>
      <c r="C1550" s="15">
        <v>100</v>
      </c>
      <c r="D1550" s="24" t="s">
        <v>4</v>
      </c>
      <c r="E1550" s="24" t="s">
        <v>6</v>
      </c>
      <c r="F1550" s="25" t="s">
        <v>6</v>
      </c>
      <c r="G1550" s="25" t="s">
        <v>2988</v>
      </c>
      <c r="H1550" s="25" t="s">
        <v>3418</v>
      </c>
      <c r="I1550" s="25" t="s">
        <v>82</v>
      </c>
      <c r="J1550" s="11">
        <v>5330</v>
      </c>
      <c r="K1550" s="16">
        <v>107</v>
      </c>
    </row>
    <row r="1551" spans="1:11" x14ac:dyDescent="0.25">
      <c r="A1551" s="19">
        <v>42831</v>
      </c>
      <c r="B1551" s="19" t="s">
        <v>3400</v>
      </c>
      <c r="C1551" s="15">
        <v>50</v>
      </c>
      <c r="D1551" s="24" t="s">
        <v>4</v>
      </c>
      <c r="E1551" s="24" t="s">
        <v>6</v>
      </c>
      <c r="F1551" s="25" t="s">
        <v>6</v>
      </c>
      <c r="G1551" s="25" t="s">
        <v>2988</v>
      </c>
      <c r="H1551" s="25" t="s">
        <v>3418</v>
      </c>
      <c r="I1551" s="25" t="s">
        <v>82</v>
      </c>
      <c r="J1551" s="11">
        <v>5331</v>
      </c>
      <c r="K1551" s="16">
        <v>107</v>
      </c>
    </row>
    <row r="1552" spans="1:11" x14ac:dyDescent="0.25">
      <c r="A1552" s="19">
        <v>42831</v>
      </c>
      <c r="B1552" s="19" t="s">
        <v>3400</v>
      </c>
      <c r="C1552" s="15">
        <v>300</v>
      </c>
      <c r="D1552" s="24" t="s">
        <v>4</v>
      </c>
      <c r="E1552" s="24" t="s">
        <v>6</v>
      </c>
      <c r="F1552" s="25" t="s">
        <v>6</v>
      </c>
      <c r="G1552" s="25" t="s">
        <v>2988</v>
      </c>
      <c r="H1552" s="25" t="s">
        <v>3418</v>
      </c>
      <c r="I1552" s="25" t="s">
        <v>82</v>
      </c>
      <c r="J1552" s="11">
        <v>5332</v>
      </c>
      <c r="K1552" s="16">
        <v>107</v>
      </c>
    </row>
    <row r="1553" spans="1:11" x14ac:dyDescent="0.25">
      <c r="A1553" s="19">
        <v>42831</v>
      </c>
      <c r="B1553" s="19" t="s">
        <v>3400</v>
      </c>
      <c r="C1553" s="15">
        <v>200</v>
      </c>
      <c r="D1553" s="24" t="s">
        <v>4</v>
      </c>
      <c r="E1553" s="24" t="s">
        <v>6</v>
      </c>
      <c r="F1553" s="25" t="s">
        <v>6</v>
      </c>
      <c r="G1553" s="25" t="s">
        <v>2988</v>
      </c>
      <c r="H1553" s="25" t="s">
        <v>3418</v>
      </c>
      <c r="I1553" s="25" t="s">
        <v>82</v>
      </c>
      <c r="J1553" s="11">
        <v>5333</v>
      </c>
      <c r="K1553" s="16">
        <v>107</v>
      </c>
    </row>
    <row r="1554" spans="1:11" x14ac:dyDescent="0.25">
      <c r="A1554" s="19">
        <v>42831</v>
      </c>
      <c r="B1554" s="19" t="s">
        <v>3400</v>
      </c>
      <c r="C1554" s="15">
        <v>200</v>
      </c>
      <c r="D1554" s="24" t="s">
        <v>4</v>
      </c>
      <c r="E1554" s="24" t="s">
        <v>6</v>
      </c>
      <c r="F1554" s="25" t="s">
        <v>6</v>
      </c>
      <c r="G1554" s="25" t="s">
        <v>2988</v>
      </c>
      <c r="H1554" s="25" t="s">
        <v>3418</v>
      </c>
      <c r="I1554" s="25" t="s">
        <v>82</v>
      </c>
      <c r="J1554" s="11">
        <v>5334</v>
      </c>
      <c r="K1554" s="16">
        <v>107</v>
      </c>
    </row>
    <row r="1555" spans="1:11" x14ac:dyDescent="0.25">
      <c r="A1555" s="19">
        <v>42831</v>
      </c>
      <c r="B1555" s="19" t="s">
        <v>3400</v>
      </c>
      <c r="C1555" s="15">
        <v>200</v>
      </c>
      <c r="D1555" s="24" t="s">
        <v>4</v>
      </c>
      <c r="E1555" s="24" t="s">
        <v>6</v>
      </c>
      <c r="F1555" s="25" t="s">
        <v>6</v>
      </c>
      <c r="G1555" s="25" t="s">
        <v>2988</v>
      </c>
      <c r="H1555" s="25" t="s">
        <v>3418</v>
      </c>
      <c r="I1555" s="25" t="s">
        <v>82</v>
      </c>
      <c r="J1555" s="11">
        <v>5335</v>
      </c>
      <c r="K1555" s="16">
        <v>107</v>
      </c>
    </row>
    <row r="1556" spans="1:11" x14ac:dyDescent="0.25">
      <c r="A1556" s="19">
        <v>42831</v>
      </c>
      <c r="B1556" s="19" t="s">
        <v>3400</v>
      </c>
      <c r="C1556" s="15">
        <v>200</v>
      </c>
      <c r="D1556" s="24" t="s">
        <v>4</v>
      </c>
      <c r="E1556" s="24" t="s">
        <v>6</v>
      </c>
      <c r="F1556" s="25" t="s">
        <v>6</v>
      </c>
      <c r="G1556" s="25" t="s">
        <v>2988</v>
      </c>
      <c r="H1556" s="25" t="s">
        <v>3418</v>
      </c>
      <c r="I1556" s="25" t="s">
        <v>82</v>
      </c>
      <c r="J1556" s="11">
        <v>5336</v>
      </c>
      <c r="K1556" s="16">
        <v>107</v>
      </c>
    </row>
    <row r="1557" spans="1:11" x14ac:dyDescent="0.25">
      <c r="A1557" s="19">
        <v>42831</v>
      </c>
      <c r="B1557" s="19" t="s">
        <v>3400</v>
      </c>
      <c r="C1557" s="15">
        <v>200</v>
      </c>
      <c r="D1557" s="24" t="s">
        <v>4</v>
      </c>
      <c r="E1557" s="24" t="s">
        <v>6</v>
      </c>
      <c r="F1557" s="25" t="s">
        <v>6</v>
      </c>
      <c r="G1557" s="25" t="s">
        <v>2988</v>
      </c>
      <c r="H1557" s="25" t="s">
        <v>3418</v>
      </c>
      <c r="I1557" s="25" t="s">
        <v>82</v>
      </c>
      <c r="J1557" s="11">
        <v>5337</v>
      </c>
      <c r="K1557" s="16">
        <v>107</v>
      </c>
    </row>
    <row r="1558" spans="1:11" x14ac:dyDescent="0.25">
      <c r="A1558" s="19">
        <v>42831</v>
      </c>
      <c r="B1558" s="19" t="s">
        <v>3400</v>
      </c>
      <c r="C1558" s="15">
        <v>500</v>
      </c>
      <c r="D1558" s="24" t="s">
        <v>4</v>
      </c>
      <c r="E1558" s="24" t="s">
        <v>5</v>
      </c>
      <c r="F1558" s="25" t="s">
        <v>2217</v>
      </c>
      <c r="G1558" s="25" t="s">
        <v>2988</v>
      </c>
      <c r="H1558" s="25" t="s">
        <v>3418</v>
      </c>
      <c r="I1558" s="25" t="s">
        <v>82</v>
      </c>
      <c r="J1558" s="11">
        <v>5584</v>
      </c>
      <c r="K1558" s="16">
        <v>112</v>
      </c>
    </row>
    <row r="1559" spans="1:11" x14ac:dyDescent="0.25">
      <c r="A1559" s="19">
        <v>42831</v>
      </c>
      <c r="B1559" s="19" t="s">
        <v>3400</v>
      </c>
      <c r="C1559" s="15">
        <v>320</v>
      </c>
      <c r="D1559" s="24" t="s">
        <v>4</v>
      </c>
      <c r="E1559" s="24" t="s">
        <v>5</v>
      </c>
      <c r="F1559" s="25" t="s">
        <v>2217</v>
      </c>
      <c r="G1559" s="25" t="s">
        <v>2988</v>
      </c>
      <c r="H1559" s="25" t="s">
        <v>3418</v>
      </c>
      <c r="I1559" s="25" t="s">
        <v>82</v>
      </c>
      <c r="J1559" s="11">
        <v>5585</v>
      </c>
      <c r="K1559" s="16">
        <v>112</v>
      </c>
    </row>
    <row r="1560" spans="1:11" x14ac:dyDescent="0.25">
      <c r="A1560" s="19">
        <v>42831</v>
      </c>
      <c r="B1560" s="19" t="s">
        <v>3400</v>
      </c>
      <c r="C1560" s="15">
        <v>4300</v>
      </c>
      <c r="D1560" s="24" t="s">
        <v>4</v>
      </c>
      <c r="E1560" s="24" t="s">
        <v>6</v>
      </c>
      <c r="F1560" s="25" t="s">
        <v>6</v>
      </c>
      <c r="G1560" s="25" t="s">
        <v>2988</v>
      </c>
      <c r="H1560" s="25" t="s">
        <v>3418</v>
      </c>
      <c r="I1560" s="25" t="s">
        <v>82</v>
      </c>
      <c r="J1560" s="11">
        <v>5586</v>
      </c>
      <c r="K1560" s="16">
        <v>112</v>
      </c>
    </row>
    <row r="1561" spans="1:11" x14ac:dyDescent="0.25">
      <c r="A1561" s="19">
        <v>42831</v>
      </c>
      <c r="B1561" s="19" t="s">
        <v>3400</v>
      </c>
      <c r="C1561" s="15">
        <v>2000</v>
      </c>
      <c r="D1561" s="24" t="s">
        <v>4</v>
      </c>
      <c r="E1561" s="24" t="s">
        <v>6</v>
      </c>
      <c r="F1561" s="25" t="s">
        <v>6</v>
      </c>
      <c r="G1561" s="25" t="s">
        <v>2988</v>
      </c>
      <c r="H1561" s="25" t="s">
        <v>3418</v>
      </c>
      <c r="I1561" s="25" t="s">
        <v>82</v>
      </c>
      <c r="J1561" s="11">
        <v>5587</v>
      </c>
      <c r="K1561" s="16">
        <v>112</v>
      </c>
    </row>
    <row r="1562" spans="1:11" x14ac:dyDescent="0.25">
      <c r="A1562" s="19">
        <v>42831</v>
      </c>
      <c r="B1562" s="19" t="s">
        <v>3400</v>
      </c>
      <c r="C1562" s="15">
        <v>1000</v>
      </c>
      <c r="D1562" s="24" t="s">
        <v>4</v>
      </c>
      <c r="E1562" s="24" t="s">
        <v>5</v>
      </c>
      <c r="F1562" s="25" t="s">
        <v>2217</v>
      </c>
      <c r="G1562" s="25" t="s">
        <v>2988</v>
      </c>
      <c r="H1562" s="25" t="s">
        <v>3418</v>
      </c>
      <c r="I1562" s="25" t="s">
        <v>82</v>
      </c>
      <c r="J1562" s="11">
        <v>5857</v>
      </c>
      <c r="K1562" s="16">
        <v>118</v>
      </c>
    </row>
    <row r="1563" spans="1:11" x14ac:dyDescent="0.25">
      <c r="A1563" s="19">
        <v>42831</v>
      </c>
      <c r="B1563" s="19" t="s">
        <v>3400</v>
      </c>
      <c r="C1563" s="15">
        <v>1000</v>
      </c>
      <c r="D1563" s="24" t="s">
        <v>4</v>
      </c>
      <c r="E1563" s="24" t="s">
        <v>5</v>
      </c>
      <c r="F1563" s="25" t="s">
        <v>2217</v>
      </c>
      <c r="G1563" s="25" t="s">
        <v>2988</v>
      </c>
      <c r="H1563" s="25" t="s">
        <v>3418</v>
      </c>
      <c r="I1563" s="25" t="s">
        <v>82</v>
      </c>
      <c r="J1563" s="11">
        <v>5858</v>
      </c>
      <c r="K1563" s="16">
        <v>118</v>
      </c>
    </row>
    <row r="1564" spans="1:11" x14ac:dyDescent="0.25">
      <c r="A1564" s="19">
        <v>42831</v>
      </c>
      <c r="B1564" s="19" t="s">
        <v>3400</v>
      </c>
      <c r="C1564" s="15">
        <v>100</v>
      </c>
      <c r="D1564" s="24" t="s">
        <v>4</v>
      </c>
      <c r="E1564" s="24" t="s">
        <v>6</v>
      </c>
      <c r="F1564" s="25" t="s">
        <v>6</v>
      </c>
      <c r="G1564" s="25" t="s">
        <v>2988</v>
      </c>
      <c r="H1564" s="25" t="s">
        <v>3418</v>
      </c>
      <c r="I1564" s="25" t="s">
        <v>82</v>
      </c>
      <c r="J1564" s="11">
        <v>5859</v>
      </c>
      <c r="K1564" s="16">
        <v>118</v>
      </c>
    </row>
    <row r="1565" spans="1:11" x14ac:dyDescent="0.25">
      <c r="A1565" s="19">
        <v>42831</v>
      </c>
      <c r="B1565" s="19" t="s">
        <v>3400</v>
      </c>
      <c r="C1565" s="15">
        <v>500</v>
      </c>
      <c r="D1565" s="24" t="s">
        <v>4</v>
      </c>
      <c r="E1565" s="24" t="s">
        <v>6</v>
      </c>
      <c r="F1565" s="25" t="s">
        <v>6</v>
      </c>
      <c r="G1565" s="25" t="s">
        <v>2988</v>
      </c>
      <c r="H1565" s="25" t="s">
        <v>3418</v>
      </c>
      <c r="I1565" s="25" t="s">
        <v>82</v>
      </c>
      <c r="J1565" s="11">
        <v>5860</v>
      </c>
      <c r="K1565" s="16">
        <v>118</v>
      </c>
    </row>
    <row r="1566" spans="1:11" x14ac:dyDescent="0.25">
      <c r="A1566" s="19">
        <v>42831</v>
      </c>
      <c r="B1566" s="19" t="s">
        <v>3400</v>
      </c>
      <c r="C1566" s="15">
        <v>100</v>
      </c>
      <c r="D1566" s="24" t="s">
        <v>4</v>
      </c>
      <c r="E1566" s="24" t="s">
        <v>5</v>
      </c>
      <c r="F1566" s="25" t="s">
        <v>2217</v>
      </c>
      <c r="G1566" s="25" t="s">
        <v>2988</v>
      </c>
      <c r="H1566" s="25" t="s">
        <v>3418</v>
      </c>
      <c r="I1566" s="25" t="s">
        <v>82</v>
      </c>
      <c r="J1566" s="11">
        <v>5861</v>
      </c>
      <c r="K1566" s="16">
        <v>118</v>
      </c>
    </row>
    <row r="1567" spans="1:11" x14ac:dyDescent="0.25">
      <c r="A1567" s="19">
        <v>42831</v>
      </c>
      <c r="B1567" s="19" t="s">
        <v>3400</v>
      </c>
      <c r="C1567" s="15">
        <v>200</v>
      </c>
      <c r="D1567" s="24" t="s">
        <v>4</v>
      </c>
      <c r="E1567" s="24" t="s">
        <v>6</v>
      </c>
      <c r="F1567" s="25" t="s">
        <v>6</v>
      </c>
      <c r="G1567" s="25" t="s">
        <v>2988</v>
      </c>
      <c r="H1567" s="25" t="s">
        <v>3418</v>
      </c>
      <c r="I1567" s="25" t="s">
        <v>82</v>
      </c>
      <c r="J1567" s="11">
        <v>5862</v>
      </c>
      <c r="K1567" s="16">
        <v>118</v>
      </c>
    </row>
    <row r="1568" spans="1:11" x14ac:dyDescent="0.25">
      <c r="A1568" s="19">
        <v>42831</v>
      </c>
      <c r="B1568" s="19" t="s">
        <v>3400</v>
      </c>
      <c r="C1568" s="15">
        <v>500</v>
      </c>
      <c r="D1568" s="24" t="s">
        <v>4</v>
      </c>
      <c r="E1568" s="24" t="s">
        <v>5</v>
      </c>
      <c r="F1568" s="25" t="s">
        <v>2217</v>
      </c>
      <c r="G1568" s="25" t="s">
        <v>2988</v>
      </c>
      <c r="H1568" s="25" t="s">
        <v>3418</v>
      </c>
      <c r="I1568" s="25" t="s">
        <v>82</v>
      </c>
      <c r="J1568" s="11">
        <v>5863</v>
      </c>
      <c r="K1568" s="16">
        <v>118</v>
      </c>
    </row>
    <row r="1569" spans="1:11" x14ac:dyDescent="0.25">
      <c r="A1569" s="19">
        <v>42831</v>
      </c>
      <c r="B1569" s="19" t="s">
        <v>3400</v>
      </c>
      <c r="C1569" s="15">
        <v>100</v>
      </c>
      <c r="D1569" s="24" t="s">
        <v>4</v>
      </c>
      <c r="E1569" s="24" t="s">
        <v>6</v>
      </c>
      <c r="F1569" s="25" t="s">
        <v>6</v>
      </c>
      <c r="G1569" s="25" t="s">
        <v>2988</v>
      </c>
      <c r="H1569" s="25" t="s">
        <v>3418</v>
      </c>
      <c r="I1569" s="25" t="s">
        <v>82</v>
      </c>
      <c r="J1569" s="11">
        <v>5864</v>
      </c>
      <c r="K1569" s="16">
        <v>118</v>
      </c>
    </row>
    <row r="1570" spans="1:11" x14ac:dyDescent="0.25">
      <c r="A1570" s="19">
        <v>42831</v>
      </c>
      <c r="B1570" s="19" t="s">
        <v>3400</v>
      </c>
      <c r="C1570" s="15">
        <v>1500</v>
      </c>
      <c r="D1570" s="24" t="s">
        <v>4</v>
      </c>
      <c r="E1570" s="24" t="s">
        <v>6</v>
      </c>
      <c r="F1570" s="25" t="s">
        <v>6</v>
      </c>
      <c r="G1570" s="25" t="s">
        <v>2988</v>
      </c>
      <c r="H1570" s="25" t="s">
        <v>3418</v>
      </c>
      <c r="I1570" s="25" t="s">
        <v>82</v>
      </c>
      <c r="J1570" s="11">
        <v>5866</v>
      </c>
      <c r="K1570" s="16">
        <v>118</v>
      </c>
    </row>
    <row r="1571" spans="1:11" x14ac:dyDescent="0.25">
      <c r="A1571" s="19">
        <v>42831</v>
      </c>
      <c r="B1571" s="19" t="s">
        <v>3400</v>
      </c>
      <c r="C1571" s="15">
        <v>200</v>
      </c>
      <c r="D1571" s="24" t="s">
        <v>4</v>
      </c>
      <c r="E1571" s="24" t="s">
        <v>6</v>
      </c>
      <c r="F1571" s="25" t="s">
        <v>6</v>
      </c>
      <c r="G1571" s="25" t="s">
        <v>2988</v>
      </c>
      <c r="H1571" s="25" t="s">
        <v>3418</v>
      </c>
      <c r="I1571" s="25" t="s">
        <v>82</v>
      </c>
      <c r="J1571" s="11">
        <v>5951</v>
      </c>
      <c r="K1571" s="16">
        <v>120</v>
      </c>
    </row>
    <row r="1572" spans="1:11" x14ac:dyDescent="0.25">
      <c r="A1572" s="19">
        <v>42831</v>
      </c>
      <c r="B1572" s="19" t="s">
        <v>3400</v>
      </c>
      <c r="C1572" s="15">
        <v>250</v>
      </c>
      <c r="D1572" s="24" t="s">
        <v>4</v>
      </c>
      <c r="E1572" s="24" t="s">
        <v>5</v>
      </c>
      <c r="F1572" s="25" t="s">
        <v>2217</v>
      </c>
      <c r="G1572" s="25" t="s">
        <v>2988</v>
      </c>
      <c r="H1572" s="25" t="s">
        <v>3418</v>
      </c>
      <c r="I1572" s="25" t="s">
        <v>82</v>
      </c>
      <c r="J1572" s="11">
        <v>5952</v>
      </c>
      <c r="K1572" s="16">
        <v>120</v>
      </c>
    </row>
    <row r="1573" spans="1:11" x14ac:dyDescent="0.25">
      <c r="A1573" s="19">
        <v>42831</v>
      </c>
      <c r="B1573" s="19" t="s">
        <v>3400</v>
      </c>
      <c r="C1573" s="15">
        <v>500</v>
      </c>
      <c r="D1573" s="24" t="s">
        <v>7</v>
      </c>
      <c r="E1573" s="24" t="s">
        <v>8</v>
      </c>
      <c r="F1573" s="25"/>
      <c r="G1573" s="25" t="s">
        <v>3314</v>
      </c>
      <c r="H1573" s="25" t="s">
        <v>3314</v>
      </c>
      <c r="I1573" s="25"/>
      <c r="J1573" s="10" t="s">
        <v>2984</v>
      </c>
      <c r="K1573" s="16"/>
    </row>
    <row r="1574" spans="1:11" x14ac:dyDescent="0.25">
      <c r="A1574" s="19">
        <v>42831</v>
      </c>
      <c r="B1574" s="19" t="s">
        <v>3400</v>
      </c>
      <c r="C1574" s="15">
        <v>100</v>
      </c>
      <c r="D1574" s="24" t="s">
        <v>7</v>
      </c>
      <c r="E1574" s="24" t="s">
        <v>8</v>
      </c>
      <c r="F1574" s="25"/>
      <c r="G1574" s="25" t="s">
        <v>3314</v>
      </c>
      <c r="H1574" s="25" t="s">
        <v>3314</v>
      </c>
      <c r="I1574" s="25"/>
      <c r="J1574" s="10" t="s">
        <v>2984</v>
      </c>
      <c r="K1574" s="16"/>
    </row>
    <row r="1575" spans="1:11" x14ac:dyDescent="0.25">
      <c r="A1575" s="18">
        <v>42833</v>
      </c>
      <c r="B1575" s="18" t="s">
        <v>3400</v>
      </c>
      <c r="C1575" s="15">
        <v>5000</v>
      </c>
      <c r="D1575" s="24" t="s">
        <v>4</v>
      </c>
      <c r="E1575" s="24" t="s">
        <v>6</v>
      </c>
      <c r="F1575" s="25" t="s">
        <v>6</v>
      </c>
      <c r="G1575" s="25" t="s">
        <v>2988</v>
      </c>
      <c r="H1575" s="25" t="s">
        <v>3418</v>
      </c>
      <c r="I1575" s="25" t="s">
        <v>82</v>
      </c>
      <c r="J1575" s="11">
        <v>4512</v>
      </c>
      <c r="K1575" s="16">
        <v>91</v>
      </c>
    </row>
    <row r="1576" spans="1:11" x14ac:dyDescent="0.25">
      <c r="A1576" s="18">
        <v>42833</v>
      </c>
      <c r="B1576" s="18" t="s">
        <v>3400</v>
      </c>
      <c r="C1576" s="15">
        <v>2000</v>
      </c>
      <c r="D1576" s="24" t="s">
        <v>4</v>
      </c>
      <c r="E1576" s="24" t="s">
        <v>6</v>
      </c>
      <c r="F1576" s="25" t="s">
        <v>6</v>
      </c>
      <c r="G1576" s="25" t="s">
        <v>2988</v>
      </c>
      <c r="H1576" s="25" t="s">
        <v>3418</v>
      </c>
      <c r="I1576" s="25" t="s">
        <v>82</v>
      </c>
      <c r="J1576" s="11">
        <v>4513</v>
      </c>
      <c r="K1576" s="16">
        <v>91</v>
      </c>
    </row>
    <row r="1577" spans="1:11" x14ac:dyDescent="0.25">
      <c r="A1577" s="18">
        <v>42833</v>
      </c>
      <c r="B1577" s="18" t="s">
        <v>3400</v>
      </c>
      <c r="C1577" s="15">
        <v>2000</v>
      </c>
      <c r="D1577" s="24" t="s">
        <v>4</v>
      </c>
      <c r="E1577" s="24" t="s">
        <v>6</v>
      </c>
      <c r="F1577" s="25" t="s">
        <v>6</v>
      </c>
      <c r="G1577" s="25" t="s">
        <v>2988</v>
      </c>
      <c r="H1577" s="25" t="s">
        <v>3418</v>
      </c>
      <c r="I1577" s="25" t="s">
        <v>82</v>
      </c>
      <c r="J1577" s="11">
        <v>4514</v>
      </c>
      <c r="K1577" s="16">
        <v>91</v>
      </c>
    </row>
    <row r="1578" spans="1:11" x14ac:dyDescent="0.25">
      <c r="A1578" s="18">
        <v>42833</v>
      </c>
      <c r="B1578" s="18" t="s">
        <v>3400</v>
      </c>
      <c r="C1578" s="15">
        <v>2000</v>
      </c>
      <c r="D1578" s="24" t="s">
        <v>4</v>
      </c>
      <c r="E1578" s="24" t="s">
        <v>5</v>
      </c>
      <c r="F1578" s="25" t="s">
        <v>2217</v>
      </c>
      <c r="G1578" s="25" t="s">
        <v>2988</v>
      </c>
      <c r="H1578" s="25" t="s">
        <v>3418</v>
      </c>
      <c r="I1578" s="25" t="s">
        <v>82</v>
      </c>
      <c r="J1578" s="11">
        <v>4515</v>
      </c>
      <c r="K1578" s="16">
        <v>91</v>
      </c>
    </row>
    <row r="1579" spans="1:11" x14ac:dyDescent="0.25">
      <c r="A1579" s="19">
        <v>42833</v>
      </c>
      <c r="B1579" s="19" t="s">
        <v>3400</v>
      </c>
      <c r="C1579" s="15">
        <v>3000</v>
      </c>
      <c r="D1579" s="24" t="s">
        <v>4</v>
      </c>
      <c r="E1579" s="24" t="s">
        <v>5</v>
      </c>
      <c r="F1579" s="25" t="s">
        <v>2217</v>
      </c>
      <c r="G1579" s="25" t="s">
        <v>2988</v>
      </c>
      <c r="H1579" s="25" t="s">
        <v>3418</v>
      </c>
      <c r="I1579" s="25" t="s">
        <v>82</v>
      </c>
      <c r="J1579" s="11">
        <v>5081</v>
      </c>
      <c r="K1579" s="16">
        <v>102</v>
      </c>
    </row>
    <row r="1580" spans="1:11" x14ac:dyDescent="0.25">
      <c r="A1580" s="19">
        <v>42833</v>
      </c>
      <c r="B1580" s="19" t="s">
        <v>3400</v>
      </c>
      <c r="C1580" s="15">
        <v>420</v>
      </c>
      <c r="D1580" s="24" t="s">
        <v>4</v>
      </c>
      <c r="E1580" s="24" t="s">
        <v>6</v>
      </c>
      <c r="F1580" s="25" t="s">
        <v>6</v>
      </c>
      <c r="G1580" s="25" t="s">
        <v>2988</v>
      </c>
      <c r="H1580" s="25" t="s">
        <v>3418</v>
      </c>
      <c r="I1580" s="25" t="s">
        <v>82</v>
      </c>
      <c r="J1580" s="11">
        <v>5082</v>
      </c>
      <c r="K1580" s="16">
        <v>102</v>
      </c>
    </row>
    <row r="1581" spans="1:11" x14ac:dyDescent="0.25">
      <c r="A1581" s="19">
        <v>42833</v>
      </c>
      <c r="B1581" s="19" t="s">
        <v>3400</v>
      </c>
      <c r="C1581" s="15">
        <v>2500</v>
      </c>
      <c r="D1581" s="24" t="s">
        <v>4</v>
      </c>
      <c r="E1581" s="24" t="s">
        <v>5</v>
      </c>
      <c r="F1581" s="25" t="s">
        <v>2217</v>
      </c>
      <c r="G1581" s="25" t="s">
        <v>2988</v>
      </c>
      <c r="H1581" s="25" t="s">
        <v>3418</v>
      </c>
      <c r="I1581" s="25" t="s">
        <v>82</v>
      </c>
      <c r="J1581" s="11">
        <v>5083</v>
      </c>
      <c r="K1581" s="16">
        <v>102</v>
      </c>
    </row>
    <row r="1582" spans="1:11" x14ac:dyDescent="0.25">
      <c r="A1582" s="19">
        <v>42833</v>
      </c>
      <c r="B1582" s="19" t="s">
        <v>3400</v>
      </c>
      <c r="C1582" s="15">
        <v>1000</v>
      </c>
      <c r="D1582" s="24" t="s">
        <v>4</v>
      </c>
      <c r="E1582" s="24" t="s">
        <v>5</v>
      </c>
      <c r="F1582" s="25" t="s">
        <v>2217</v>
      </c>
      <c r="G1582" s="25" t="s">
        <v>2988</v>
      </c>
      <c r="H1582" s="25" t="s">
        <v>3418</v>
      </c>
      <c r="I1582" s="25" t="s">
        <v>82</v>
      </c>
      <c r="J1582" s="11">
        <v>5165</v>
      </c>
      <c r="K1582" s="16">
        <v>104</v>
      </c>
    </row>
    <row r="1583" spans="1:11" x14ac:dyDescent="0.25">
      <c r="A1583" s="19">
        <v>42833</v>
      </c>
      <c r="B1583" s="19" t="s">
        <v>3400</v>
      </c>
      <c r="C1583" s="15">
        <v>20000</v>
      </c>
      <c r="D1583" s="24" t="s">
        <v>4</v>
      </c>
      <c r="E1583" s="24" t="s">
        <v>5</v>
      </c>
      <c r="F1583" s="25" t="s">
        <v>2217</v>
      </c>
      <c r="G1583" s="25" t="s">
        <v>2988</v>
      </c>
      <c r="H1583" s="25" t="s">
        <v>3418</v>
      </c>
      <c r="I1583" s="25" t="s">
        <v>82</v>
      </c>
      <c r="J1583" s="11">
        <v>5166</v>
      </c>
      <c r="K1583" s="16">
        <v>104</v>
      </c>
    </row>
    <row r="1584" spans="1:11" x14ac:dyDescent="0.25">
      <c r="A1584" s="19">
        <v>42833</v>
      </c>
      <c r="B1584" s="19" t="s">
        <v>3400</v>
      </c>
      <c r="C1584" s="15">
        <v>800</v>
      </c>
      <c r="D1584" s="24" t="s">
        <v>4</v>
      </c>
      <c r="E1584" s="24" t="s">
        <v>6</v>
      </c>
      <c r="F1584" s="25" t="s">
        <v>6</v>
      </c>
      <c r="G1584" s="25" t="s">
        <v>2988</v>
      </c>
      <c r="H1584" s="25" t="s">
        <v>3418</v>
      </c>
      <c r="I1584" s="25" t="s">
        <v>82</v>
      </c>
      <c r="J1584" s="11">
        <v>5953</v>
      </c>
      <c r="K1584" s="16">
        <v>120</v>
      </c>
    </row>
    <row r="1585" spans="1:11" x14ac:dyDescent="0.25">
      <c r="A1585" s="19">
        <v>42833</v>
      </c>
      <c r="B1585" s="19" t="s">
        <v>3400</v>
      </c>
      <c r="C1585" s="15">
        <v>37500</v>
      </c>
      <c r="D1585" s="24" t="s">
        <v>4</v>
      </c>
      <c r="E1585" s="24" t="s">
        <v>5</v>
      </c>
      <c r="F1585" s="25" t="s">
        <v>2217</v>
      </c>
      <c r="G1585" s="25" t="s">
        <v>2988</v>
      </c>
      <c r="H1585" s="25" t="s">
        <v>3418</v>
      </c>
      <c r="I1585" s="25" t="s">
        <v>82</v>
      </c>
      <c r="J1585" s="11">
        <v>5954</v>
      </c>
      <c r="K1585" s="16">
        <v>120</v>
      </c>
    </row>
    <row r="1586" spans="1:11" x14ac:dyDescent="0.25">
      <c r="A1586" s="19">
        <v>42833</v>
      </c>
      <c r="B1586" s="19" t="s">
        <v>3400</v>
      </c>
      <c r="C1586" s="15">
        <v>1000</v>
      </c>
      <c r="D1586" s="24" t="s">
        <v>4</v>
      </c>
      <c r="E1586" s="24" t="s">
        <v>6</v>
      </c>
      <c r="F1586" s="25" t="s">
        <v>6</v>
      </c>
      <c r="G1586" s="25" t="s">
        <v>2988</v>
      </c>
      <c r="H1586" s="25" t="s">
        <v>3418</v>
      </c>
      <c r="I1586" s="25" t="s">
        <v>82</v>
      </c>
      <c r="J1586" s="11">
        <v>5955</v>
      </c>
      <c r="K1586" s="16">
        <v>120</v>
      </c>
    </row>
    <row r="1587" spans="1:11" x14ac:dyDescent="0.25">
      <c r="A1587" s="19">
        <v>42833</v>
      </c>
      <c r="B1587" s="19" t="s">
        <v>3400</v>
      </c>
      <c r="C1587" s="15">
        <v>5000</v>
      </c>
      <c r="D1587" s="24" t="s">
        <v>4</v>
      </c>
      <c r="E1587" s="24" t="s">
        <v>6</v>
      </c>
      <c r="F1587" s="25" t="s">
        <v>6</v>
      </c>
      <c r="G1587" s="25" t="s">
        <v>2988</v>
      </c>
      <c r="H1587" s="25" t="s">
        <v>3418</v>
      </c>
      <c r="I1587" s="25" t="s">
        <v>82</v>
      </c>
      <c r="J1587" s="11">
        <v>5956</v>
      </c>
      <c r="K1587" s="16">
        <v>120</v>
      </c>
    </row>
    <row r="1588" spans="1:11" x14ac:dyDescent="0.25">
      <c r="A1588" s="19">
        <v>42833</v>
      </c>
      <c r="B1588" s="19" t="s">
        <v>3400</v>
      </c>
      <c r="C1588" s="15">
        <v>500</v>
      </c>
      <c r="D1588" s="24" t="s">
        <v>4</v>
      </c>
      <c r="E1588" s="24" t="s">
        <v>6</v>
      </c>
      <c r="F1588" s="25" t="s">
        <v>6</v>
      </c>
      <c r="G1588" s="25" t="s">
        <v>2988</v>
      </c>
      <c r="H1588" s="25" t="s">
        <v>3418</v>
      </c>
      <c r="I1588" s="25" t="s">
        <v>82</v>
      </c>
      <c r="J1588" s="11">
        <v>5957</v>
      </c>
      <c r="K1588" s="16">
        <v>120</v>
      </c>
    </row>
    <row r="1589" spans="1:11" x14ac:dyDescent="0.25">
      <c r="A1589" s="18">
        <v>42834</v>
      </c>
      <c r="B1589" s="18" t="s">
        <v>3400</v>
      </c>
      <c r="C1589" s="15">
        <v>50</v>
      </c>
      <c r="D1589" s="24" t="s">
        <v>4</v>
      </c>
      <c r="E1589" s="24" t="s">
        <v>6</v>
      </c>
      <c r="F1589" s="25" t="s">
        <v>6</v>
      </c>
      <c r="G1589" s="25" t="s">
        <v>2988</v>
      </c>
      <c r="H1589" s="25" t="s">
        <v>3418</v>
      </c>
      <c r="I1589" s="25" t="s">
        <v>82</v>
      </c>
      <c r="J1589" s="11">
        <v>4516</v>
      </c>
      <c r="K1589" s="16">
        <v>91</v>
      </c>
    </row>
    <row r="1590" spans="1:11" x14ac:dyDescent="0.25">
      <c r="A1590" s="19">
        <v>42834</v>
      </c>
      <c r="B1590" s="19" t="s">
        <v>3400</v>
      </c>
      <c r="C1590" s="15">
        <v>2600</v>
      </c>
      <c r="D1590" s="24" t="s">
        <v>4</v>
      </c>
      <c r="E1590" s="24" t="s">
        <v>6</v>
      </c>
      <c r="F1590" s="25" t="s">
        <v>6</v>
      </c>
      <c r="G1590" s="25" t="s">
        <v>2988</v>
      </c>
      <c r="H1590" s="25" t="s">
        <v>3418</v>
      </c>
      <c r="I1590" s="25" t="s">
        <v>82</v>
      </c>
      <c r="J1590" s="11">
        <v>5084</v>
      </c>
      <c r="K1590" s="16">
        <v>102</v>
      </c>
    </row>
    <row r="1591" spans="1:11" x14ac:dyDescent="0.25">
      <c r="A1591" s="19">
        <v>42834</v>
      </c>
      <c r="B1591" s="19" t="s">
        <v>3400</v>
      </c>
      <c r="C1591" s="15">
        <v>300</v>
      </c>
      <c r="D1591" s="24" t="s">
        <v>4</v>
      </c>
      <c r="E1591" s="24" t="s">
        <v>6</v>
      </c>
      <c r="F1591" s="25" t="s">
        <v>6</v>
      </c>
      <c r="G1591" s="25" t="s">
        <v>2988</v>
      </c>
      <c r="H1591" s="25" t="s">
        <v>3418</v>
      </c>
      <c r="I1591" s="25" t="s">
        <v>82</v>
      </c>
      <c r="J1591" s="11">
        <v>5085</v>
      </c>
      <c r="K1591" s="16">
        <v>102</v>
      </c>
    </row>
    <row r="1592" spans="1:11" x14ac:dyDescent="0.25">
      <c r="A1592" s="19">
        <v>42834</v>
      </c>
      <c r="B1592" s="19" t="s">
        <v>3400</v>
      </c>
      <c r="C1592" s="15">
        <v>200</v>
      </c>
      <c r="D1592" s="24" t="s">
        <v>4</v>
      </c>
      <c r="E1592" s="24" t="s">
        <v>5</v>
      </c>
      <c r="F1592" s="25" t="s">
        <v>2217</v>
      </c>
      <c r="G1592" s="25" t="s">
        <v>2988</v>
      </c>
      <c r="H1592" s="25" t="s">
        <v>3418</v>
      </c>
      <c r="I1592" s="25" t="s">
        <v>82</v>
      </c>
      <c r="J1592" s="11">
        <v>5086</v>
      </c>
      <c r="K1592" s="16">
        <v>102</v>
      </c>
    </row>
    <row r="1593" spans="1:11" x14ac:dyDescent="0.25">
      <c r="A1593" s="19">
        <v>42834</v>
      </c>
      <c r="B1593" s="19" t="s">
        <v>3400</v>
      </c>
      <c r="C1593" s="15">
        <v>200</v>
      </c>
      <c r="D1593" s="24" t="s">
        <v>4</v>
      </c>
      <c r="E1593" s="24" t="s">
        <v>6</v>
      </c>
      <c r="F1593" s="25" t="s">
        <v>6</v>
      </c>
      <c r="G1593" s="25" t="s">
        <v>2988</v>
      </c>
      <c r="H1593" s="25" t="s">
        <v>3418</v>
      </c>
      <c r="I1593" s="25" t="s">
        <v>82</v>
      </c>
      <c r="J1593" s="11">
        <v>5087</v>
      </c>
      <c r="K1593" s="16">
        <v>102</v>
      </c>
    </row>
    <row r="1594" spans="1:11" x14ac:dyDescent="0.25">
      <c r="A1594" s="19">
        <v>42834</v>
      </c>
      <c r="B1594" s="19" t="s">
        <v>3400</v>
      </c>
      <c r="C1594" s="15">
        <v>7800</v>
      </c>
      <c r="D1594" s="24" t="s">
        <v>4</v>
      </c>
      <c r="E1594" s="24" t="s">
        <v>6</v>
      </c>
      <c r="F1594" s="25" t="s">
        <v>6</v>
      </c>
      <c r="G1594" s="25" t="s">
        <v>2988</v>
      </c>
      <c r="H1594" s="25" t="s">
        <v>3418</v>
      </c>
      <c r="I1594" s="25" t="s">
        <v>82</v>
      </c>
      <c r="J1594" s="11">
        <v>5088</v>
      </c>
      <c r="K1594" s="16">
        <v>102</v>
      </c>
    </row>
    <row r="1595" spans="1:11" x14ac:dyDescent="0.25">
      <c r="A1595" s="19">
        <v>42834</v>
      </c>
      <c r="B1595" s="19" t="s">
        <v>3400</v>
      </c>
      <c r="C1595" s="15">
        <v>110000</v>
      </c>
      <c r="D1595" s="24" t="s">
        <v>78</v>
      </c>
      <c r="E1595" s="24" t="s">
        <v>6</v>
      </c>
      <c r="F1595" s="25" t="s">
        <v>6</v>
      </c>
      <c r="G1595" s="25" t="s">
        <v>2988</v>
      </c>
      <c r="H1595" s="25" t="s">
        <v>3418</v>
      </c>
      <c r="I1595" s="25" t="s">
        <v>82</v>
      </c>
      <c r="J1595" s="11">
        <v>5091</v>
      </c>
      <c r="K1595" s="16">
        <v>102</v>
      </c>
    </row>
    <row r="1596" spans="1:11" x14ac:dyDescent="0.25">
      <c r="A1596" s="19">
        <v>42834</v>
      </c>
      <c r="B1596" s="19" t="s">
        <v>3400</v>
      </c>
      <c r="C1596" s="15">
        <v>2000</v>
      </c>
      <c r="D1596" s="24" t="s">
        <v>4</v>
      </c>
      <c r="E1596" s="24" t="s">
        <v>5</v>
      </c>
      <c r="F1596" s="25" t="s">
        <v>2217</v>
      </c>
      <c r="G1596" s="25" t="s">
        <v>2988</v>
      </c>
      <c r="H1596" s="25" t="s">
        <v>3418</v>
      </c>
      <c r="I1596" s="25" t="s">
        <v>82</v>
      </c>
      <c r="J1596" s="11">
        <v>5092</v>
      </c>
      <c r="K1596" s="16">
        <v>102</v>
      </c>
    </row>
    <row r="1597" spans="1:11" x14ac:dyDescent="0.25">
      <c r="A1597" s="19">
        <v>42834</v>
      </c>
      <c r="B1597" s="19" t="s">
        <v>3400</v>
      </c>
      <c r="C1597" s="15">
        <v>300</v>
      </c>
      <c r="D1597" s="24" t="s">
        <v>4</v>
      </c>
      <c r="E1597" s="24" t="s">
        <v>6</v>
      </c>
      <c r="F1597" s="25" t="s">
        <v>6</v>
      </c>
      <c r="G1597" s="25" t="s">
        <v>2988</v>
      </c>
      <c r="H1597" s="25" t="s">
        <v>3418</v>
      </c>
      <c r="I1597" s="25" t="s">
        <v>82</v>
      </c>
      <c r="J1597" s="11">
        <v>5588</v>
      </c>
      <c r="K1597" s="16">
        <v>112</v>
      </c>
    </row>
    <row r="1598" spans="1:11" x14ac:dyDescent="0.25">
      <c r="A1598" s="19">
        <v>42834</v>
      </c>
      <c r="B1598" s="19" t="s">
        <v>3400</v>
      </c>
      <c r="C1598" s="15">
        <v>1500</v>
      </c>
      <c r="D1598" s="24" t="s">
        <v>4</v>
      </c>
      <c r="E1598" s="24" t="s">
        <v>6</v>
      </c>
      <c r="F1598" s="25" t="s">
        <v>6</v>
      </c>
      <c r="G1598" s="25" t="s">
        <v>2988</v>
      </c>
      <c r="H1598" s="25" t="s">
        <v>3418</v>
      </c>
      <c r="I1598" s="25" t="s">
        <v>82</v>
      </c>
      <c r="J1598" s="11">
        <v>5592</v>
      </c>
      <c r="K1598" s="16">
        <v>112</v>
      </c>
    </row>
    <row r="1599" spans="1:11" x14ac:dyDescent="0.25">
      <c r="A1599" s="19">
        <v>42834</v>
      </c>
      <c r="B1599" s="19" t="s">
        <v>3400</v>
      </c>
      <c r="C1599" s="15">
        <v>800</v>
      </c>
      <c r="D1599" s="24" t="s">
        <v>4</v>
      </c>
      <c r="E1599" s="24" t="s">
        <v>6</v>
      </c>
      <c r="F1599" s="25" t="s">
        <v>6</v>
      </c>
      <c r="G1599" s="25" t="s">
        <v>2988</v>
      </c>
      <c r="H1599" s="25" t="s">
        <v>3418</v>
      </c>
      <c r="I1599" s="25" t="s">
        <v>82</v>
      </c>
      <c r="J1599" s="11">
        <v>5612</v>
      </c>
      <c r="K1599" s="16">
        <v>113</v>
      </c>
    </row>
    <row r="1600" spans="1:11" x14ac:dyDescent="0.25">
      <c r="A1600" s="19">
        <v>42834</v>
      </c>
      <c r="B1600" s="19" t="s">
        <v>3400</v>
      </c>
      <c r="C1600" s="15">
        <v>1600</v>
      </c>
      <c r="D1600" s="24" t="s">
        <v>4</v>
      </c>
      <c r="E1600" s="24" t="s">
        <v>6</v>
      </c>
      <c r="F1600" s="25" t="s">
        <v>6</v>
      </c>
      <c r="G1600" s="25" t="s">
        <v>2988</v>
      </c>
      <c r="H1600" s="25" t="s">
        <v>3418</v>
      </c>
      <c r="I1600" s="25" t="s">
        <v>82</v>
      </c>
      <c r="J1600" s="11">
        <v>5907</v>
      </c>
      <c r="K1600" s="16">
        <v>119</v>
      </c>
    </row>
    <row r="1601" spans="1:11" x14ac:dyDescent="0.25">
      <c r="A1601" s="19">
        <v>42834</v>
      </c>
      <c r="B1601" s="19" t="s">
        <v>3400</v>
      </c>
      <c r="C1601" s="15">
        <v>3000</v>
      </c>
      <c r="D1601" s="24" t="s">
        <v>4</v>
      </c>
      <c r="E1601" s="24" t="s">
        <v>6</v>
      </c>
      <c r="F1601" s="25" t="s">
        <v>6</v>
      </c>
      <c r="G1601" s="25" t="s">
        <v>2988</v>
      </c>
      <c r="H1601" s="25" t="s">
        <v>3418</v>
      </c>
      <c r="I1601" s="25" t="s">
        <v>82</v>
      </c>
      <c r="J1601" s="11">
        <v>5908</v>
      </c>
      <c r="K1601" s="16">
        <v>119</v>
      </c>
    </row>
    <row r="1602" spans="1:11" x14ac:dyDescent="0.25">
      <c r="A1602" s="19">
        <v>42834</v>
      </c>
      <c r="B1602" s="19" t="s">
        <v>3400</v>
      </c>
      <c r="C1602" s="15">
        <v>200</v>
      </c>
      <c r="D1602" s="24" t="s">
        <v>4</v>
      </c>
      <c r="E1602" s="24" t="s">
        <v>5</v>
      </c>
      <c r="F1602" s="25" t="s">
        <v>2217</v>
      </c>
      <c r="G1602" s="25" t="s">
        <v>2988</v>
      </c>
      <c r="H1602" s="25" t="s">
        <v>3418</v>
      </c>
      <c r="I1602" s="25" t="s">
        <v>82</v>
      </c>
      <c r="J1602" s="11">
        <v>5958</v>
      </c>
      <c r="K1602" s="16">
        <v>120</v>
      </c>
    </row>
    <row r="1603" spans="1:11" x14ac:dyDescent="0.25">
      <c r="A1603" s="19">
        <v>42834</v>
      </c>
      <c r="B1603" s="19" t="s">
        <v>3400</v>
      </c>
      <c r="C1603" s="15">
        <v>50</v>
      </c>
      <c r="D1603" s="24" t="s">
        <v>4</v>
      </c>
      <c r="E1603" s="24" t="s">
        <v>6</v>
      </c>
      <c r="F1603" s="25" t="s">
        <v>6</v>
      </c>
      <c r="G1603" s="25" t="s">
        <v>2988</v>
      </c>
      <c r="H1603" s="25" t="s">
        <v>3418</v>
      </c>
      <c r="I1603" s="25" t="s">
        <v>82</v>
      </c>
      <c r="J1603" s="11">
        <v>5959</v>
      </c>
      <c r="K1603" s="16">
        <v>120</v>
      </c>
    </row>
    <row r="1604" spans="1:11" x14ac:dyDescent="0.25">
      <c r="A1604" s="19">
        <v>42834</v>
      </c>
      <c r="B1604" s="19" t="s">
        <v>3400</v>
      </c>
      <c r="C1604" s="15">
        <v>500</v>
      </c>
      <c r="D1604" s="24" t="s">
        <v>4</v>
      </c>
      <c r="E1604" s="24" t="s">
        <v>6</v>
      </c>
      <c r="F1604" s="25" t="s">
        <v>6</v>
      </c>
      <c r="G1604" s="25" t="s">
        <v>2988</v>
      </c>
      <c r="H1604" s="25" t="s">
        <v>3418</v>
      </c>
      <c r="I1604" s="25" t="s">
        <v>82</v>
      </c>
      <c r="J1604" s="11">
        <v>5960</v>
      </c>
      <c r="K1604" s="16">
        <v>120</v>
      </c>
    </row>
    <row r="1605" spans="1:11" x14ac:dyDescent="0.25">
      <c r="A1605" s="19">
        <v>42834</v>
      </c>
      <c r="B1605" s="19" t="s">
        <v>3400</v>
      </c>
      <c r="C1605" s="15">
        <v>2000</v>
      </c>
      <c r="D1605" s="24" t="s">
        <v>4</v>
      </c>
      <c r="E1605" s="24" t="s">
        <v>5</v>
      </c>
      <c r="F1605" s="25" t="s">
        <v>2217</v>
      </c>
      <c r="G1605" s="25" t="s">
        <v>2988</v>
      </c>
      <c r="H1605" s="25" t="s">
        <v>3418</v>
      </c>
      <c r="I1605" s="25" t="s">
        <v>82</v>
      </c>
      <c r="J1605" s="11">
        <v>5961</v>
      </c>
      <c r="K1605" s="16">
        <v>120</v>
      </c>
    </row>
    <row r="1606" spans="1:11" x14ac:dyDescent="0.25">
      <c r="A1606" s="19">
        <v>42834</v>
      </c>
      <c r="B1606" s="19" t="s">
        <v>3400</v>
      </c>
      <c r="C1606" s="15">
        <v>100</v>
      </c>
      <c r="D1606" s="24" t="s">
        <v>4</v>
      </c>
      <c r="E1606" s="24" t="s">
        <v>6</v>
      </c>
      <c r="F1606" s="25" t="s">
        <v>6</v>
      </c>
      <c r="G1606" s="25" t="s">
        <v>2988</v>
      </c>
      <c r="H1606" s="25" t="s">
        <v>3418</v>
      </c>
      <c r="I1606" s="25" t="s">
        <v>82</v>
      </c>
      <c r="J1606" s="11">
        <v>5962</v>
      </c>
      <c r="K1606" s="16">
        <v>120</v>
      </c>
    </row>
    <row r="1607" spans="1:11" x14ac:dyDescent="0.25">
      <c r="A1607" s="19">
        <v>42834</v>
      </c>
      <c r="B1607" s="19" t="s">
        <v>3400</v>
      </c>
      <c r="C1607" s="15">
        <v>2000</v>
      </c>
      <c r="D1607" s="24" t="s">
        <v>4</v>
      </c>
      <c r="E1607" s="24" t="s">
        <v>6</v>
      </c>
      <c r="F1607" s="25" t="s">
        <v>6</v>
      </c>
      <c r="G1607" s="25" t="s">
        <v>2988</v>
      </c>
      <c r="H1607" s="25" t="s">
        <v>3418</v>
      </c>
      <c r="I1607" s="25" t="s">
        <v>82</v>
      </c>
      <c r="J1607" s="11">
        <v>5963</v>
      </c>
      <c r="K1607" s="16">
        <v>120</v>
      </c>
    </row>
    <row r="1608" spans="1:11" x14ac:dyDescent="0.25">
      <c r="A1608" s="19">
        <v>42834</v>
      </c>
      <c r="B1608" s="19" t="s">
        <v>3400</v>
      </c>
      <c r="C1608" s="15">
        <v>2000</v>
      </c>
      <c r="D1608" s="24" t="s">
        <v>7</v>
      </c>
      <c r="E1608" s="24" t="s">
        <v>8</v>
      </c>
      <c r="F1608" s="25"/>
      <c r="G1608" s="25" t="s">
        <v>3314</v>
      </c>
      <c r="H1608" s="25" t="s">
        <v>3314</v>
      </c>
      <c r="I1608" s="25"/>
      <c r="J1608" s="10" t="s">
        <v>2984</v>
      </c>
      <c r="K1608" s="16"/>
    </row>
    <row r="1609" spans="1:11" x14ac:dyDescent="0.25">
      <c r="A1609" s="19">
        <v>42834</v>
      </c>
      <c r="B1609" s="19" t="s">
        <v>3400</v>
      </c>
      <c r="C1609" s="15">
        <v>179625</v>
      </c>
      <c r="D1609" s="24" t="s">
        <v>7</v>
      </c>
      <c r="E1609" s="24" t="s">
        <v>8</v>
      </c>
      <c r="F1609" s="25"/>
      <c r="G1609" s="25" t="s">
        <v>3314</v>
      </c>
      <c r="H1609" s="25" t="s">
        <v>3314</v>
      </c>
      <c r="I1609" s="25"/>
      <c r="J1609" s="10" t="s">
        <v>2984</v>
      </c>
      <c r="K1609" s="16"/>
    </row>
    <row r="1610" spans="1:11" x14ac:dyDescent="0.25">
      <c r="A1610" s="19">
        <v>42834</v>
      </c>
      <c r="B1610" s="19" t="s">
        <v>3400</v>
      </c>
      <c r="C1610" s="15">
        <v>10</v>
      </c>
      <c r="D1610" s="24" t="s">
        <v>7</v>
      </c>
      <c r="E1610" s="24" t="s">
        <v>8</v>
      </c>
      <c r="F1610" s="25"/>
      <c r="G1610" s="25" t="s">
        <v>3314</v>
      </c>
      <c r="H1610" s="25" t="s">
        <v>3314</v>
      </c>
      <c r="I1610" s="25"/>
      <c r="J1610" s="10" t="s">
        <v>2984</v>
      </c>
      <c r="K1610" s="16"/>
    </row>
    <row r="1611" spans="1:11" x14ac:dyDescent="0.25">
      <c r="A1611" s="19">
        <v>42834</v>
      </c>
      <c r="B1611" s="19" t="s">
        <v>3400</v>
      </c>
      <c r="C1611" s="15">
        <v>50</v>
      </c>
      <c r="D1611" s="24" t="s">
        <v>7</v>
      </c>
      <c r="E1611" s="24" t="s">
        <v>8</v>
      </c>
      <c r="F1611" s="25"/>
      <c r="G1611" s="25" t="s">
        <v>3314</v>
      </c>
      <c r="H1611" s="25" t="s">
        <v>3314</v>
      </c>
      <c r="I1611" s="25"/>
      <c r="J1611" s="10" t="s">
        <v>2984</v>
      </c>
      <c r="K1611" s="16"/>
    </row>
    <row r="1612" spans="1:11" x14ac:dyDescent="0.25">
      <c r="A1612" s="19">
        <v>42834</v>
      </c>
      <c r="B1612" s="19" t="s">
        <v>3400</v>
      </c>
      <c r="C1612" s="15">
        <v>1500</v>
      </c>
      <c r="D1612" s="24" t="s">
        <v>7</v>
      </c>
      <c r="E1612" s="24" t="s">
        <v>8</v>
      </c>
      <c r="F1612" s="25"/>
      <c r="G1612" s="25" t="s">
        <v>3314</v>
      </c>
      <c r="H1612" s="25" t="s">
        <v>3314</v>
      </c>
      <c r="I1612" s="25"/>
      <c r="J1612" s="10" t="s">
        <v>2984</v>
      </c>
      <c r="K1612" s="16"/>
    </row>
    <row r="1613" spans="1:11" x14ac:dyDescent="0.25">
      <c r="A1613" s="19">
        <v>42834</v>
      </c>
      <c r="B1613" s="19" t="s">
        <v>3400</v>
      </c>
      <c r="C1613" s="15">
        <v>4000</v>
      </c>
      <c r="D1613" s="24" t="s">
        <v>7</v>
      </c>
      <c r="E1613" s="24" t="s">
        <v>8</v>
      </c>
      <c r="F1613" s="25"/>
      <c r="G1613" s="25" t="s">
        <v>3314</v>
      </c>
      <c r="H1613" s="25" t="s">
        <v>3314</v>
      </c>
      <c r="I1613" s="25"/>
      <c r="J1613" s="10" t="s">
        <v>2984</v>
      </c>
      <c r="K1613" s="16"/>
    </row>
    <row r="1614" spans="1:11" x14ac:dyDescent="0.25">
      <c r="A1614" s="18">
        <v>42835</v>
      </c>
      <c r="B1614" s="18" t="s">
        <v>3400</v>
      </c>
      <c r="C1614" s="15">
        <v>50</v>
      </c>
      <c r="D1614" s="24" t="s">
        <v>4</v>
      </c>
      <c r="E1614" s="24" t="s">
        <v>6</v>
      </c>
      <c r="F1614" s="25" t="s">
        <v>6</v>
      </c>
      <c r="G1614" s="25" t="s">
        <v>2988</v>
      </c>
      <c r="H1614" s="25" t="s">
        <v>3418</v>
      </c>
      <c r="I1614" s="25" t="s">
        <v>82</v>
      </c>
      <c r="J1614" s="11">
        <v>4517</v>
      </c>
      <c r="K1614" s="16">
        <v>91</v>
      </c>
    </row>
    <row r="1615" spans="1:11" x14ac:dyDescent="0.25">
      <c r="A1615" s="18">
        <v>42835</v>
      </c>
      <c r="B1615" s="18" t="s">
        <v>3400</v>
      </c>
      <c r="C1615" s="15">
        <v>200</v>
      </c>
      <c r="D1615" s="24" t="s">
        <v>4</v>
      </c>
      <c r="E1615" s="24" t="s">
        <v>5</v>
      </c>
      <c r="F1615" s="25" t="s">
        <v>2217</v>
      </c>
      <c r="G1615" s="25" t="s">
        <v>2988</v>
      </c>
      <c r="H1615" s="25" t="s">
        <v>3418</v>
      </c>
      <c r="I1615" s="25" t="s">
        <v>82</v>
      </c>
      <c r="J1615" s="11">
        <v>4518</v>
      </c>
      <c r="K1615" s="16">
        <v>91</v>
      </c>
    </row>
    <row r="1616" spans="1:11" x14ac:dyDescent="0.25">
      <c r="A1616" s="19">
        <v>42835</v>
      </c>
      <c r="B1616" s="19" t="s">
        <v>3400</v>
      </c>
      <c r="C1616" s="15">
        <v>400</v>
      </c>
      <c r="D1616" s="24" t="s">
        <v>4</v>
      </c>
      <c r="E1616" s="24" t="s">
        <v>6</v>
      </c>
      <c r="F1616" s="25" t="s">
        <v>6</v>
      </c>
      <c r="G1616" s="25" t="s">
        <v>2988</v>
      </c>
      <c r="H1616" s="25" t="s">
        <v>3418</v>
      </c>
      <c r="I1616" s="25" t="s">
        <v>82</v>
      </c>
      <c r="J1616" s="11">
        <v>5093</v>
      </c>
      <c r="K1616" s="16">
        <v>102</v>
      </c>
    </row>
    <row r="1617" spans="1:11" x14ac:dyDescent="0.25">
      <c r="A1617" s="19">
        <v>42835</v>
      </c>
      <c r="B1617" s="19" t="s">
        <v>3400</v>
      </c>
      <c r="C1617" s="15">
        <v>300</v>
      </c>
      <c r="D1617" s="24" t="s">
        <v>4</v>
      </c>
      <c r="E1617" s="24" t="s">
        <v>5</v>
      </c>
      <c r="F1617" s="25" t="s">
        <v>2217</v>
      </c>
      <c r="G1617" s="25" t="s">
        <v>2988</v>
      </c>
      <c r="H1617" s="25" t="s">
        <v>3418</v>
      </c>
      <c r="I1617" s="25" t="s">
        <v>82</v>
      </c>
      <c r="J1617" s="11">
        <v>5094</v>
      </c>
      <c r="K1617" s="16">
        <v>102</v>
      </c>
    </row>
    <row r="1618" spans="1:11" x14ac:dyDescent="0.25">
      <c r="A1618" s="19">
        <v>42835</v>
      </c>
      <c r="B1618" s="19" t="s">
        <v>3400</v>
      </c>
      <c r="C1618" s="15">
        <v>1300</v>
      </c>
      <c r="D1618" s="24" t="s">
        <v>4</v>
      </c>
      <c r="E1618" s="24" t="s">
        <v>5</v>
      </c>
      <c r="F1618" s="25" t="s">
        <v>2217</v>
      </c>
      <c r="G1618" s="25" t="s">
        <v>2988</v>
      </c>
      <c r="H1618" s="25" t="s">
        <v>3418</v>
      </c>
      <c r="I1618" s="25" t="s">
        <v>82</v>
      </c>
      <c r="J1618" s="11">
        <v>5095</v>
      </c>
      <c r="K1618" s="16">
        <v>102</v>
      </c>
    </row>
    <row r="1619" spans="1:11" x14ac:dyDescent="0.25">
      <c r="A1619" s="19">
        <v>42835</v>
      </c>
      <c r="B1619" s="19" t="s">
        <v>3400</v>
      </c>
      <c r="C1619" s="15">
        <v>1000</v>
      </c>
      <c r="D1619" s="24" t="s">
        <v>4</v>
      </c>
      <c r="E1619" s="24" t="s">
        <v>5</v>
      </c>
      <c r="F1619" s="25" t="s">
        <v>2217</v>
      </c>
      <c r="G1619" s="25" t="s">
        <v>2988</v>
      </c>
      <c r="H1619" s="25" t="s">
        <v>3418</v>
      </c>
      <c r="I1619" s="25" t="s">
        <v>82</v>
      </c>
      <c r="J1619" s="11">
        <v>5096</v>
      </c>
      <c r="K1619" s="16">
        <v>102</v>
      </c>
    </row>
    <row r="1620" spans="1:11" x14ac:dyDescent="0.25">
      <c r="A1620" s="19">
        <v>42835</v>
      </c>
      <c r="B1620" s="19" t="s">
        <v>3400</v>
      </c>
      <c r="C1620" s="15">
        <v>3000</v>
      </c>
      <c r="D1620" s="24" t="s">
        <v>4</v>
      </c>
      <c r="E1620" s="24" t="s">
        <v>6</v>
      </c>
      <c r="F1620" s="25" t="s">
        <v>6</v>
      </c>
      <c r="G1620" s="25" t="s">
        <v>2988</v>
      </c>
      <c r="H1620" s="25" t="s">
        <v>3418</v>
      </c>
      <c r="I1620" s="25" t="s">
        <v>82</v>
      </c>
      <c r="J1620" s="11">
        <v>5097</v>
      </c>
      <c r="K1620" s="16">
        <v>102</v>
      </c>
    </row>
    <row r="1621" spans="1:11" x14ac:dyDescent="0.25">
      <c r="A1621" s="19">
        <v>42835</v>
      </c>
      <c r="B1621" s="19" t="s">
        <v>3400</v>
      </c>
      <c r="C1621" s="15">
        <v>500</v>
      </c>
      <c r="D1621" s="24" t="s">
        <v>4</v>
      </c>
      <c r="E1621" s="24" t="s">
        <v>6</v>
      </c>
      <c r="F1621" s="25" t="s">
        <v>6</v>
      </c>
      <c r="G1621" s="25" t="s">
        <v>2988</v>
      </c>
      <c r="H1621" s="25" t="s">
        <v>3418</v>
      </c>
      <c r="I1621" s="25" t="s">
        <v>82</v>
      </c>
      <c r="J1621" s="11">
        <v>5098</v>
      </c>
      <c r="K1621" s="16">
        <v>102</v>
      </c>
    </row>
    <row r="1622" spans="1:11" x14ac:dyDescent="0.25">
      <c r="A1622" s="19">
        <v>42835</v>
      </c>
      <c r="B1622" s="19" t="s">
        <v>3400</v>
      </c>
      <c r="C1622" s="15">
        <v>200</v>
      </c>
      <c r="D1622" s="24" t="s">
        <v>4</v>
      </c>
      <c r="E1622" s="24" t="s">
        <v>6</v>
      </c>
      <c r="F1622" s="25" t="s">
        <v>6</v>
      </c>
      <c r="G1622" s="25" t="s">
        <v>2988</v>
      </c>
      <c r="H1622" s="25" t="s">
        <v>3418</v>
      </c>
      <c r="I1622" s="25" t="s">
        <v>82</v>
      </c>
      <c r="J1622" s="11">
        <v>5099</v>
      </c>
      <c r="K1622" s="16">
        <v>102</v>
      </c>
    </row>
    <row r="1623" spans="1:11" x14ac:dyDescent="0.25">
      <c r="A1623" s="19">
        <v>42835</v>
      </c>
      <c r="B1623" s="19" t="s">
        <v>3400</v>
      </c>
      <c r="C1623" s="15">
        <v>200</v>
      </c>
      <c r="D1623" s="24" t="s">
        <v>4</v>
      </c>
      <c r="E1623" s="24" t="s">
        <v>6</v>
      </c>
      <c r="F1623" s="25" t="s">
        <v>6</v>
      </c>
      <c r="G1623" s="25" t="s">
        <v>2988</v>
      </c>
      <c r="H1623" s="25" t="s">
        <v>3418</v>
      </c>
      <c r="I1623" s="25" t="s">
        <v>82</v>
      </c>
      <c r="J1623" s="11">
        <v>5100</v>
      </c>
      <c r="K1623" s="16">
        <v>102</v>
      </c>
    </row>
    <row r="1624" spans="1:11" x14ac:dyDescent="0.25">
      <c r="A1624" s="19">
        <v>42835</v>
      </c>
      <c r="B1624" s="19" t="s">
        <v>3400</v>
      </c>
      <c r="C1624" s="15">
        <v>1000</v>
      </c>
      <c r="D1624" s="24" t="s">
        <v>4</v>
      </c>
      <c r="E1624" s="24" t="s">
        <v>5</v>
      </c>
      <c r="F1624" s="25" t="s">
        <v>2217</v>
      </c>
      <c r="G1624" s="25" t="s">
        <v>2988</v>
      </c>
      <c r="H1624" s="25" t="s">
        <v>3418</v>
      </c>
      <c r="I1624" s="25" t="s">
        <v>82</v>
      </c>
      <c r="J1624" s="11">
        <v>5168</v>
      </c>
      <c r="K1624" s="16">
        <v>104</v>
      </c>
    </row>
    <row r="1625" spans="1:11" x14ac:dyDescent="0.25">
      <c r="A1625" s="19">
        <v>42835</v>
      </c>
      <c r="B1625" s="19" t="s">
        <v>3400</v>
      </c>
      <c r="C1625" s="15">
        <v>400</v>
      </c>
      <c r="D1625" s="24" t="s">
        <v>4</v>
      </c>
      <c r="E1625" s="24" t="s">
        <v>6</v>
      </c>
      <c r="F1625" s="25" t="s">
        <v>6</v>
      </c>
      <c r="G1625" s="25" t="s">
        <v>2988</v>
      </c>
      <c r="H1625" s="25" t="s">
        <v>3418</v>
      </c>
      <c r="I1625" s="25" t="s">
        <v>82</v>
      </c>
      <c r="J1625" s="11">
        <v>5338</v>
      </c>
      <c r="K1625" s="16">
        <v>107</v>
      </c>
    </row>
    <row r="1626" spans="1:11" x14ac:dyDescent="0.25">
      <c r="A1626" s="19">
        <v>42835</v>
      </c>
      <c r="B1626" s="19" t="s">
        <v>3400</v>
      </c>
      <c r="C1626" s="15">
        <v>300</v>
      </c>
      <c r="D1626" s="24" t="s">
        <v>4</v>
      </c>
      <c r="E1626" s="24" t="s">
        <v>5</v>
      </c>
      <c r="F1626" s="25" t="s">
        <v>2217</v>
      </c>
      <c r="G1626" s="25" t="s">
        <v>2988</v>
      </c>
      <c r="H1626" s="25" t="s">
        <v>3418</v>
      </c>
      <c r="I1626" s="25" t="s">
        <v>82</v>
      </c>
      <c r="J1626" s="11">
        <v>5339</v>
      </c>
      <c r="K1626" s="16">
        <v>107</v>
      </c>
    </row>
    <row r="1627" spans="1:11" x14ac:dyDescent="0.25">
      <c r="A1627" s="19">
        <v>42835</v>
      </c>
      <c r="B1627" s="19" t="s">
        <v>3400</v>
      </c>
      <c r="C1627" s="15">
        <v>100</v>
      </c>
      <c r="D1627" s="24" t="s">
        <v>4</v>
      </c>
      <c r="E1627" s="24" t="s">
        <v>6</v>
      </c>
      <c r="F1627" s="25" t="s">
        <v>6</v>
      </c>
      <c r="G1627" s="25" t="s">
        <v>2988</v>
      </c>
      <c r="H1627" s="25" t="s">
        <v>3418</v>
      </c>
      <c r="I1627" s="25" t="s">
        <v>82</v>
      </c>
      <c r="J1627" s="11">
        <v>5340</v>
      </c>
      <c r="K1627" s="16">
        <v>107</v>
      </c>
    </row>
    <row r="1628" spans="1:11" x14ac:dyDescent="0.25">
      <c r="A1628" s="19">
        <v>42835</v>
      </c>
      <c r="B1628" s="19" t="s">
        <v>3400</v>
      </c>
      <c r="C1628" s="15">
        <v>15136</v>
      </c>
      <c r="D1628" s="24" t="s">
        <v>4</v>
      </c>
      <c r="E1628" s="24" t="s">
        <v>5</v>
      </c>
      <c r="F1628" s="25" t="s">
        <v>2217</v>
      </c>
      <c r="G1628" s="25" t="s">
        <v>2988</v>
      </c>
      <c r="H1628" s="25" t="s">
        <v>3418</v>
      </c>
      <c r="I1628" s="25" t="s">
        <v>82</v>
      </c>
      <c r="J1628" s="11">
        <v>5593</v>
      </c>
      <c r="K1628" s="16">
        <v>112</v>
      </c>
    </row>
    <row r="1629" spans="1:11" x14ac:dyDescent="0.25">
      <c r="A1629" s="19">
        <v>42835</v>
      </c>
      <c r="B1629" s="19" t="s">
        <v>3400</v>
      </c>
      <c r="C1629" s="15">
        <v>150</v>
      </c>
      <c r="D1629" s="24" t="s">
        <v>4</v>
      </c>
      <c r="E1629" s="24" t="s">
        <v>5</v>
      </c>
      <c r="F1629" s="25" t="s">
        <v>2217</v>
      </c>
      <c r="G1629" s="25" t="s">
        <v>2988</v>
      </c>
      <c r="H1629" s="25" t="s">
        <v>3418</v>
      </c>
      <c r="I1629" s="25" t="s">
        <v>82</v>
      </c>
      <c r="J1629" s="11">
        <v>5594</v>
      </c>
      <c r="K1629" s="16">
        <v>112</v>
      </c>
    </row>
    <row r="1630" spans="1:11" x14ac:dyDescent="0.25">
      <c r="A1630" s="19">
        <v>42835</v>
      </c>
      <c r="B1630" s="19" t="s">
        <v>3400</v>
      </c>
      <c r="C1630" s="15">
        <v>4000</v>
      </c>
      <c r="D1630" s="24" t="s">
        <v>4</v>
      </c>
      <c r="E1630" s="24" t="s">
        <v>6</v>
      </c>
      <c r="F1630" s="25" t="s">
        <v>6</v>
      </c>
      <c r="G1630" s="25" t="s">
        <v>2988</v>
      </c>
      <c r="H1630" s="25" t="s">
        <v>3418</v>
      </c>
      <c r="I1630" s="25" t="s">
        <v>82</v>
      </c>
      <c r="J1630" s="11">
        <v>5595</v>
      </c>
      <c r="K1630" s="16">
        <v>112</v>
      </c>
    </row>
    <row r="1631" spans="1:11" x14ac:dyDescent="0.25">
      <c r="A1631" s="19">
        <v>42835</v>
      </c>
      <c r="B1631" s="19" t="s">
        <v>3400</v>
      </c>
      <c r="C1631" s="15">
        <v>2000</v>
      </c>
      <c r="D1631" s="24" t="s">
        <v>4</v>
      </c>
      <c r="E1631" s="24" t="s">
        <v>5</v>
      </c>
      <c r="F1631" s="25" t="s">
        <v>2217</v>
      </c>
      <c r="G1631" s="25" t="s">
        <v>2988</v>
      </c>
      <c r="H1631" s="25" t="s">
        <v>3418</v>
      </c>
      <c r="I1631" s="25" t="s">
        <v>82</v>
      </c>
      <c r="J1631" s="11">
        <v>5684</v>
      </c>
      <c r="K1631" s="16">
        <v>114</v>
      </c>
    </row>
    <row r="1632" spans="1:11" x14ac:dyDescent="0.25">
      <c r="A1632" s="19">
        <v>42835</v>
      </c>
      <c r="B1632" s="19" t="s">
        <v>3400</v>
      </c>
      <c r="C1632" s="15">
        <v>1500</v>
      </c>
      <c r="D1632" s="24" t="s">
        <v>4</v>
      </c>
      <c r="E1632" s="24" t="s">
        <v>6</v>
      </c>
      <c r="F1632" s="25" t="s">
        <v>6</v>
      </c>
      <c r="G1632" s="25" t="s">
        <v>2988</v>
      </c>
      <c r="H1632" s="25" t="s">
        <v>3418</v>
      </c>
      <c r="I1632" s="25" t="s">
        <v>82</v>
      </c>
      <c r="J1632" s="11">
        <v>5685</v>
      </c>
      <c r="K1632" s="16">
        <v>114</v>
      </c>
    </row>
    <row r="1633" spans="1:11" x14ac:dyDescent="0.25">
      <c r="A1633" s="19">
        <v>42835</v>
      </c>
      <c r="B1633" s="19" t="s">
        <v>3400</v>
      </c>
      <c r="C1633" s="15">
        <v>1000</v>
      </c>
      <c r="D1633" s="24" t="s">
        <v>4</v>
      </c>
      <c r="E1633" s="24" t="s">
        <v>6</v>
      </c>
      <c r="F1633" s="25" t="s">
        <v>6</v>
      </c>
      <c r="G1633" s="25" t="s">
        <v>2988</v>
      </c>
      <c r="H1633" s="25" t="s">
        <v>3418</v>
      </c>
      <c r="I1633" s="25" t="s">
        <v>82</v>
      </c>
      <c r="J1633" s="11">
        <v>5686</v>
      </c>
      <c r="K1633" s="16">
        <v>114</v>
      </c>
    </row>
    <row r="1634" spans="1:11" x14ac:dyDescent="0.25">
      <c r="A1634" s="19">
        <v>42835</v>
      </c>
      <c r="B1634" s="19" t="s">
        <v>3400</v>
      </c>
      <c r="C1634" s="15">
        <v>200</v>
      </c>
      <c r="D1634" s="24" t="s">
        <v>4</v>
      </c>
      <c r="E1634" s="24" t="s">
        <v>5</v>
      </c>
      <c r="F1634" s="25" t="s">
        <v>2217</v>
      </c>
      <c r="G1634" s="25" t="s">
        <v>2988</v>
      </c>
      <c r="H1634" s="25" t="s">
        <v>3418</v>
      </c>
      <c r="I1634" s="25" t="s">
        <v>82</v>
      </c>
      <c r="J1634" s="11">
        <v>5867</v>
      </c>
      <c r="K1634" s="16">
        <v>118</v>
      </c>
    </row>
    <row r="1635" spans="1:11" x14ac:dyDescent="0.25">
      <c r="A1635" s="19">
        <v>42835</v>
      </c>
      <c r="B1635" s="19" t="s">
        <v>3400</v>
      </c>
      <c r="C1635" s="15">
        <v>3000</v>
      </c>
      <c r="D1635" s="24" t="s">
        <v>4</v>
      </c>
      <c r="E1635" s="24" t="s">
        <v>6</v>
      </c>
      <c r="F1635" s="25" t="s">
        <v>6</v>
      </c>
      <c r="G1635" s="25" t="s">
        <v>2988</v>
      </c>
      <c r="H1635" s="25" t="s">
        <v>3418</v>
      </c>
      <c r="I1635" s="25" t="s">
        <v>82</v>
      </c>
      <c r="J1635" s="11">
        <v>5909</v>
      </c>
      <c r="K1635" s="16">
        <v>119</v>
      </c>
    </row>
    <row r="1636" spans="1:11" x14ac:dyDescent="0.25">
      <c r="A1636" s="19">
        <v>42835</v>
      </c>
      <c r="B1636" s="19" t="s">
        <v>3400</v>
      </c>
      <c r="C1636" s="15">
        <v>100</v>
      </c>
      <c r="D1636" s="24" t="s">
        <v>4</v>
      </c>
      <c r="E1636" s="24" t="s">
        <v>6</v>
      </c>
      <c r="F1636" s="25" t="s">
        <v>6</v>
      </c>
      <c r="G1636" s="25" t="s">
        <v>2988</v>
      </c>
      <c r="H1636" s="25" t="s">
        <v>3418</v>
      </c>
      <c r="I1636" s="25" t="s">
        <v>82</v>
      </c>
      <c r="J1636" s="11">
        <v>5910</v>
      </c>
      <c r="K1636" s="16">
        <v>119</v>
      </c>
    </row>
    <row r="1637" spans="1:11" x14ac:dyDescent="0.25">
      <c r="A1637" s="19">
        <v>42835</v>
      </c>
      <c r="B1637" s="19" t="s">
        <v>3400</v>
      </c>
      <c r="C1637" s="15">
        <v>10</v>
      </c>
      <c r="D1637" s="24" t="s">
        <v>7</v>
      </c>
      <c r="E1637" s="24" t="s">
        <v>8</v>
      </c>
      <c r="F1637" s="25"/>
      <c r="G1637" s="25" t="s">
        <v>3314</v>
      </c>
      <c r="H1637" s="25" t="s">
        <v>3314</v>
      </c>
      <c r="I1637" s="25"/>
      <c r="J1637" s="10" t="s">
        <v>2984</v>
      </c>
      <c r="K1637" s="16"/>
    </row>
    <row r="1638" spans="1:11" x14ac:dyDescent="0.25">
      <c r="A1638" s="19">
        <v>42835</v>
      </c>
      <c r="B1638" s="19" t="s">
        <v>3400</v>
      </c>
      <c r="C1638" s="15">
        <v>6000</v>
      </c>
      <c r="D1638" s="24" t="s">
        <v>7</v>
      </c>
      <c r="E1638" s="24" t="s">
        <v>8</v>
      </c>
      <c r="F1638" s="25"/>
      <c r="G1638" s="25" t="s">
        <v>3314</v>
      </c>
      <c r="H1638" s="25" t="s">
        <v>3314</v>
      </c>
      <c r="I1638" s="25"/>
      <c r="J1638" s="10" t="s">
        <v>2984</v>
      </c>
      <c r="K1638" s="16"/>
    </row>
    <row r="1639" spans="1:11" x14ac:dyDescent="0.25">
      <c r="A1639" s="19">
        <v>42836</v>
      </c>
      <c r="B1639" s="19" t="s">
        <v>3400</v>
      </c>
      <c r="C1639" s="15">
        <v>1000</v>
      </c>
      <c r="D1639" s="24" t="s">
        <v>4</v>
      </c>
      <c r="E1639" s="24" t="s">
        <v>6</v>
      </c>
      <c r="F1639" s="25" t="s">
        <v>6</v>
      </c>
      <c r="G1639" s="25" t="s">
        <v>2988</v>
      </c>
      <c r="H1639" s="25" t="s">
        <v>3418</v>
      </c>
      <c r="I1639" s="25" t="s">
        <v>82</v>
      </c>
      <c r="J1639" s="11">
        <v>5169</v>
      </c>
      <c r="K1639" s="16">
        <v>104</v>
      </c>
    </row>
    <row r="1640" spans="1:11" x14ac:dyDescent="0.25">
      <c r="A1640" s="19">
        <v>42836</v>
      </c>
      <c r="B1640" s="19" t="s">
        <v>3400</v>
      </c>
      <c r="C1640" s="15">
        <v>1000</v>
      </c>
      <c r="D1640" s="24" t="s">
        <v>4</v>
      </c>
      <c r="E1640" s="24" t="s">
        <v>6</v>
      </c>
      <c r="F1640" s="25" t="s">
        <v>6</v>
      </c>
      <c r="G1640" s="25" t="s">
        <v>2988</v>
      </c>
      <c r="H1640" s="25" t="s">
        <v>3418</v>
      </c>
      <c r="I1640" s="25" t="s">
        <v>82</v>
      </c>
      <c r="J1640" s="11">
        <v>5519</v>
      </c>
      <c r="K1640" s="16">
        <v>111</v>
      </c>
    </row>
    <row r="1641" spans="1:11" x14ac:dyDescent="0.25">
      <c r="A1641" s="19">
        <v>42836</v>
      </c>
      <c r="B1641" s="19" t="s">
        <v>3400</v>
      </c>
      <c r="C1641" s="15">
        <v>4325</v>
      </c>
      <c r="D1641" s="24" t="s">
        <v>4</v>
      </c>
      <c r="E1641" s="24" t="s">
        <v>6</v>
      </c>
      <c r="F1641" s="25" t="s">
        <v>6</v>
      </c>
      <c r="G1641" s="25" t="s">
        <v>2988</v>
      </c>
      <c r="H1641" s="25" t="s">
        <v>3418</v>
      </c>
      <c r="I1641" s="25" t="s">
        <v>82</v>
      </c>
      <c r="J1641" s="11">
        <v>5597</v>
      </c>
      <c r="K1641" s="16">
        <v>112</v>
      </c>
    </row>
    <row r="1642" spans="1:11" x14ac:dyDescent="0.25">
      <c r="A1642" s="19">
        <v>42836</v>
      </c>
      <c r="B1642" s="19" t="s">
        <v>3400</v>
      </c>
      <c r="C1642" s="15">
        <v>400</v>
      </c>
      <c r="D1642" s="24" t="s">
        <v>4</v>
      </c>
      <c r="E1642" s="24" t="s">
        <v>6</v>
      </c>
      <c r="F1642" s="25" t="s">
        <v>6</v>
      </c>
      <c r="G1642" s="25" t="s">
        <v>2988</v>
      </c>
      <c r="H1642" s="25" t="s">
        <v>3418</v>
      </c>
      <c r="I1642" s="25" t="s">
        <v>82</v>
      </c>
      <c r="J1642" s="11">
        <v>5598</v>
      </c>
      <c r="K1642" s="16">
        <v>112</v>
      </c>
    </row>
    <row r="1643" spans="1:11" x14ac:dyDescent="0.25">
      <c r="A1643" s="19">
        <v>42836</v>
      </c>
      <c r="B1643" s="19" t="s">
        <v>3400</v>
      </c>
      <c r="C1643" s="15">
        <v>400</v>
      </c>
      <c r="D1643" s="24" t="s">
        <v>4</v>
      </c>
      <c r="E1643" s="24" t="s">
        <v>5</v>
      </c>
      <c r="F1643" s="25" t="s">
        <v>2217</v>
      </c>
      <c r="G1643" s="25" t="s">
        <v>2988</v>
      </c>
      <c r="H1643" s="25" t="s">
        <v>3418</v>
      </c>
      <c r="I1643" s="25" t="s">
        <v>82</v>
      </c>
      <c r="J1643" s="11">
        <v>5687</v>
      </c>
      <c r="K1643" s="16">
        <v>114</v>
      </c>
    </row>
    <row r="1644" spans="1:11" x14ac:dyDescent="0.25">
      <c r="A1644" s="19">
        <v>42836</v>
      </c>
      <c r="B1644" s="19" t="s">
        <v>3400</v>
      </c>
      <c r="C1644" s="15">
        <v>17000</v>
      </c>
      <c r="D1644" s="24" t="s">
        <v>4</v>
      </c>
      <c r="E1644" s="24" t="s">
        <v>6</v>
      </c>
      <c r="F1644" s="25" t="s">
        <v>6</v>
      </c>
      <c r="G1644" s="25" t="s">
        <v>2988</v>
      </c>
      <c r="H1644" s="25" t="s">
        <v>3418</v>
      </c>
      <c r="I1644" s="25" t="s">
        <v>82</v>
      </c>
      <c r="J1644" s="11">
        <v>5688</v>
      </c>
      <c r="K1644" s="16">
        <v>114</v>
      </c>
    </row>
    <row r="1645" spans="1:11" x14ac:dyDescent="0.25">
      <c r="A1645" s="19">
        <v>42836</v>
      </c>
      <c r="B1645" s="19" t="s">
        <v>3400</v>
      </c>
      <c r="C1645" s="15">
        <v>300</v>
      </c>
      <c r="D1645" s="24" t="s">
        <v>4</v>
      </c>
      <c r="E1645" s="24" t="s">
        <v>6</v>
      </c>
      <c r="F1645" s="25" t="s">
        <v>6</v>
      </c>
      <c r="G1645" s="25" t="s">
        <v>2988</v>
      </c>
      <c r="H1645" s="25" t="s">
        <v>3418</v>
      </c>
      <c r="I1645" s="25" t="s">
        <v>82</v>
      </c>
      <c r="J1645" s="11">
        <v>5911</v>
      </c>
      <c r="K1645" s="16">
        <v>119</v>
      </c>
    </row>
    <row r="1646" spans="1:11" x14ac:dyDescent="0.25">
      <c r="A1646" s="19">
        <v>42836</v>
      </c>
      <c r="B1646" s="19" t="s">
        <v>3400</v>
      </c>
      <c r="C1646" s="15">
        <v>300</v>
      </c>
      <c r="D1646" s="24" t="s">
        <v>4</v>
      </c>
      <c r="E1646" s="24" t="s">
        <v>6</v>
      </c>
      <c r="F1646" s="25" t="s">
        <v>6</v>
      </c>
      <c r="G1646" s="25" t="s">
        <v>2988</v>
      </c>
      <c r="H1646" s="25" t="s">
        <v>3418</v>
      </c>
      <c r="I1646" s="25" t="s">
        <v>82</v>
      </c>
      <c r="J1646" s="11">
        <v>5912</v>
      </c>
      <c r="K1646" s="16">
        <v>119</v>
      </c>
    </row>
    <row r="1647" spans="1:11" x14ac:dyDescent="0.25">
      <c r="A1647" s="19">
        <v>42836</v>
      </c>
      <c r="B1647" s="19" t="s">
        <v>3400</v>
      </c>
      <c r="C1647" s="15">
        <v>3600</v>
      </c>
      <c r="D1647" s="24" t="s">
        <v>4</v>
      </c>
      <c r="E1647" s="24" t="s">
        <v>6</v>
      </c>
      <c r="F1647" s="25" t="s">
        <v>6</v>
      </c>
      <c r="G1647" s="25" t="s">
        <v>2988</v>
      </c>
      <c r="H1647" s="25" t="s">
        <v>3418</v>
      </c>
      <c r="I1647" s="25" t="s">
        <v>82</v>
      </c>
      <c r="J1647" s="11">
        <v>5913</v>
      </c>
      <c r="K1647" s="16">
        <v>119</v>
      </c>
    </row>
    <row r="1648" spans="1:11" x14ac:dyDescent="0.25">
      <c r="A1648" s="19">
        <v>42836</v>
      </c>
      <c r="B1648" s="19" t="s">
        <v>3400</v>
      </c>
      <c r="C1648" s="15">
        <v>1000</v>
      </c>
      <c r="D1648" s="24" t="s">
        <v>4</v>
      </c>
      <c r="E1648" s="24" t="s">
        <v>5</v>
      </c>
      <c r="F1648" s="25" t="s">
        <v>2217</v>
      </c>
      <c r="G1648" s="25" t="s">
        <v>2988</v>
      </c>
      <c r="H1648" s="25" t="s">
        <v>3418</v>
      </c>
      <c r="I1648" s="25" t="s">
        <v>82</v>
      </c>
      <c r="J1648" s="11">
        <v>5914</v>
      </c>
      <c r="K1648" s="16">
        <v>119</v>
      </c>
    </row>
    <row r="1649" spans="1:11" x14ac:dyDescent="0.25">
      <c r="A1649" s="19">
        <v>42836</v>
      </c>
      <c r="B1649" s="19" t="s">
        <v>3400</v>
      </c>
      <c r="C1649" s="15">
        <v>1000</v>
      </c>
      <c r="D1649" s="24" t="s">
        <v>4</v>
      </c>
      <c r="E1649" s="24" t="s">
        <v>6</v>
      </c>
      <c r="F1649" s="25" t="s">
        <v>6</v>
      </c>
      <c r="G1649" s="25" t="s">
        <v>2988</v>
      </c>
      <c r="H1649" s="25" t="s">
        <v>3418</v>
      </c>
      <c r="I1649" s="25" t="s">
        <v>82</v>
      </c>
      <c r="J1649" s="11">
        <v>5964</v>
      </c>
      <c r="K1649" s="16">
        <v>120</v>
      </c>
    </row>
    <row r="1650" spans="1:11" x14ac:dyDescent="0.25">
      <c r="A1650" s="19">
        <v>42836</v>
      </c>
      <c r="B1650" s="19" t="s">
        <v>3400</v>
      </c>
      <c r="C1650" s="15">
        <v>150</v>
      </c>
      <c r="D1650" s="24" t="s">
        <v>4</v>
      </c>
      <c r="E1650" s="24" t="s">
        <v>6</v>
      </c>
      <c r="F1650" s="25" t="s">
        <v>6</v>
      </c>
      <c r="G1650" s="25" t="s">
        <v>2988</v>
      </c>
      <c r="H1650" s="25" t="s">
        <v>3418</v>
      </c>
      <c r="I1650" s="25" t="s">
        <v>82</v>
      </c>
      <c r="J1650" s="11">
        <v>5965</v>
      </c>
      <c r="K1650" s="16">
        <v>120</v>
      </c>
    </row>
    <row r="1651" spans="1:11" x14ac:dyDescent="0.25">
      <c r="A1651" s="19">
        <v>42836</v>
      </c>
      <c r="B1651" s="19" t="s">
        <v>3400</v>
      </c>
      <c r="C1651" s="15">
        <v>350</v>
      </c>
      <c r="D1651" s="24" t="s">
        <v>4</v>
      </c>
      <c r="E1651" s="24" t="s">
        <v>5</v>
      </c>
      <c r="F1651" s="25" t="s">
        <v>2217</v>
      </c>
      <c r="G1651" s="25" t="s">
        <v>2988</v>
      </c>
      <c r="H1651" s="25" t="s">
        <v>3418</v>
      </c>
      <c r="I1651" s="25" t="s">
        <v>82</v>
      </c>
      <c r="J1651" s="11">
        <v>5966</v>
      </c>
      <c r="K1651" s="16">
        <v>120</v>
      </c>
    </row>
    <row r="1652" spans="1:11" x14ac:dyDescent="0.25">
      <c r="A1652" s="19">
        <v>42836</v>
      </c>
      <c r="B1652" s="19" t="s">
        <v>3400</v>
      </c>
      <c r="C1652" s="15">
        <v>200</v>
      </c>
      <c r="D1652" s="24" t="s">
        <v>4</v>
      </c>
      <c r="E1652" s="24" t="s">
        <v>6</v>
      </c>
      <c r="F1652" s="25" t="s">
        <v>6</v>
      </c>
      <c r="G1652" s="25" t="s">
        <v>2988</v>
      </c>
      <c r="H1652" s="25" t="s">
        <v>3418</v>
      </c>
      <c r="I1652" s="25" t="s">
        <v>82</v>
      </c>
      <c r="J1652" s="60">
        <v>6002</v>
      </c>
      <c r="K1652" s="16">
        <v>121</v>
      </c>
    </row>
    <row r="1653" spans="1:11" x14ac:dyDescent="0.25">
      <c r="A1653" s="19">
        <v>42836</v>
      </c>
      <c r="B1653" s="19" t="s">
        <v>3400</v>
      </c>
      <c r="C1653" s="15">
        <v>500</v>
      </c>
      <c r="D1653" s="24" t="s">
        <v>7</v>
      </c>
      <c r="E1653" s="24" t="s">
        <v>8</v>
      </c>
      <c r="F1653" s="25"/>
      <c r="G1653" s="25" t="s">
        <v>3314</v>
      </c>
      <c r="H1653" s="25" t="s">
        <v>3314</v>
      </c>
      <c r="I1653" s="25"/>
      <c r="J1653" s="10" t="s">
        <v>2984</v>
      </c>
      <c r="K1653" s="16"/>
    </row>
    <row r="1654" spans="1:11" x14ac:dyDescent="0.25">
      <c r="A1654" s="19">
        <v>42836</v>
      </c>
      <c r="B1654" s="19" t="s">
        <v>3400</v>
      </c>
      <c r="C1654" s="15">
        <v>50</v>
      </c>
      <c r="D1654" s="24" t="s">
        <v>7</v>
      </c>
      <c r="E1654" s="24" t="s">
        <v>8</v>
      </c>
      <c r="F1654" s="25"/>
      <c r="G1654" s="25" t="s">
        <v>3314</v>
      </c>
      <c r="H1654" s="25" t="s">
        <v>3314</v>
      </c>
      <c r="I1654" s="25"/>
      <c r="J1654" s="10" t="s">
        <v>2984</v>
      </c>
      <c r="K1654" s="16"/>
    </row>
    <row r="1655" spans="1:11" x14ac:dyDescent="0.25">
      <c r="A1655" s="19">
        <v>42836</v>
      </c>
      <c r="B1655" s="19" t="s">
        <v>3400</v>
      </c>
      <c r="C1655" s="15">
        <v>200</v>
      </c>
      <c r="D1655" s="24" t="s">
        <v>7</v>
      </c>
      <c r="E1655" s="24" t="s">
        <v>8</v>
      </c>
      <c r="F1655" s="25"/>
      <c r="G1655" s="25" t="s">
        <v>3314</v>
      </c>
      <c r="H1655" s="25" t="s">
        <v>3314</v>
      </c>
      <c r="I1655" s="25"/>
      <c r="J1655" s="10" t="s">
        <v>2984</v>
      </c>
      <c r="K1655" s="16"/>
    </row>
    <row r="1656" spans="1:11" x14ac:dyDescent="0.25">
      <c r="A1656" s="19">
        <v>42836</v>
      </c>
      <c r="B1656" s="19" t="s">
        <v>3400</v>
      </c>
      <c r="C1656" s="15">
        <v>1500</v>
      </c>
      <c r="D1656" s="24" t="s">
        <v>7</v>
      </c>
      <c r="E1656" s="24" t="s">
        <v>8</v>
      </c>
      <c r="F1656" s="25"/>
      <c r="G1656" s="25" t="s">
        <v>3314</v>
      </c>
      <c r="H1656" s="25" t="s">
        <v>3314</v>
      </c>
      <c r="I1656" s="25"/>
      <c r="J1656" s="10" t="s">
        <v>2984</v>
      </c>
      <c r="K1656" s="16"/>
    </row>
    <row r="1657" spans="1:11" x14ac:dyDescent="0.25">
      <c r="A1657" s="19">
        <v>42837</v>
      </c>
      <c r="B1657" s="19" t="s">
        <v>3400</v>
      </c>
      <c r="C1657" s="15">
        <v>3000</v>
      </c>
      <c r="D1657" s="24" t="s">
        <v>4</v>
      </c>
      <c r="E1657" s="24" t="s">
        <v>6</v>
      </c>
      <c r="F1657" s="25" t="s">
        <v>6</v>
      </c>
      <c r="G1657" s="25" t="s">
        <v>2988</v>
      </c>
      <c r="H1657" s="25" t="s">
        <v>3418</v>
      </c>
      <c r="I1657" s="25" t="s">
        <v>82</v>
      </c>
      <c r="J1657" s="11">
        <v>5170</v>
      </c>
      <c r="K1657" s="16">
        <v>104</v>
      </c>
    </row>
    <row r="1658" spans="1:11" x14ac:dyDescent="0.25">
      <c r="A1658" s="19">
        <v>42837</v>
      </c>
      <c r="B1658" s="19" t="s">
        <v>3400</v>
      </c>
      <c r="C1658" s="15">
        <v>9900</v>
      </c>
      <c r="D1658" s="24" t="s">
        <v>4</v>
      </c>
      <c r="E1658" s="24" t="s">
        <v>6</v>
      </c>
      <c r="F1658" s="25" t="s">
        <v>6</v>
      </c>
      <c r="G1658" s="25" t="s">
        <v>2988</v>
      </c>
      <c r="H1658" s="25" t="s">
        <v>3418</v>
      </c>
      <c r="I1658" s="25" t="s">
        <v>82</v>
      </c>
      <c r="J1658" s="11">
        <v>5689</v>
      </c>
      <c r="K1658" s="16">
        <v>114</v>
      </c>
    </row>
    <row r="1659" spans="1:11" x14ac:dyDescent="0.25">
      <c r="A1659" s="19">
        <v>42837</v>
      </c>
      <c r="B1659" s="19" t="s">
        <v>3400</v>
      </c>
      <c r="C1659" s="15">
        <v>9000</v>
      </c>
      <c r="D1659" s="24" t="s">
        <v>4</v>
      </c>
      <c r="E1659" s="24" t="s">
        <v>6</v>
      </c>
      <c r="F1659" s="25" t="s">
        <v>6</v>
      </c>
      <c r="G1659" s="25" t="s">
        <v>2988</v>
      </c>
      <c r="H1659" s="25" t="s">
        <v>3418</v>
      </c>
      <c r="I1659" s="25" t="s">
        <v>82</v>
      </c>
      <c r="J1659" s="11">
        <v>5690</v>
      </c>
      <c r="K1659" s="16">
        <v>114</v>
      </c>
    </row>
    <row r="1660" spans="1:11" x14ac:dyDescent="0.25">
      <c r="A1660" s="19">
        <v>42837</v>
      </c>
      <c r="B1660" s="19" t="s">
        <v>3400</v>
      </c>
      <c r="C1660" s="15">
        <v>1000</v>
      </c>
      <c r="D1660" s="24" t="s">
        <v>4</v>
      </c>
      <c r="E1660" s="24" t="s">
        <v>6</v>
      </c>
      <c r="F1660" s="25" t="s">
        <v>6</v>
      </c>
      <c r="G1660" s="25" t="s">
        <v>2988</v>
      </c>
      <c r="H1660" s="25" t="s">
        <v>3418</v>
      </c>
      <c r="I1660" s="25" t="s">
        <v>82</v>
      </c>
      <c r="J1660" s="11">
        <v>5915</v>
      </c>
      <c r="K1660" s="16">
        <v>119</v>
      </c>
    </row>
    <row r="1661" spans="1:11" x14ac:dyDescent="0.25">
      <c r="A1661" s="19">
        <v>42837</v>
      </c>
      <c r="B1661" s="19" t="s">
        <v>3400</v>
      </c>
      <c r="C1661" s="15">
        <v>1000</v>
      </c>
      <c r="D1661" s="24" t="s">
        <v>4</v>
      </c>
      <c r="E1661" s="24" t="s">
        <v>6</v>
      </c>
      <c r="F1661" s="25" t="s">
        <v>6</v>
      </c>
      <c r="G1661" s="25" t="s">
        <v>2988</v>
      </c>
      <c r="H1661" s="25" t="s">
        <v>3418</v>
      </c>
      <c r="I1661" s="25" t="s">
        <v>82</v>
      </c>
      <c r="J1661" s="11">
        <v>5916</v>
      </c>
      <c r="K1661" s="16">
        <v>119</v>
      </c>
    </row>
    <row r="1662" spans="1:11" x14ac:dyDescent="0.25">
      <c r="A1662" s="19">
        <v>42837</v>
      </c>
      <c r="B1662" s="19" t="s">
        <v>3400</v>
      </c>
      <c r="C1662" s="15">
        <v>4000</v>
      </c>
      <c r="D1662" s="24" t="s">
        <v>4</v>
      </c>
      <c r="E1662" s="24" t="s">
        <v>6</v>
      </c>
      <c r="F1662" s="25" t="s">
        <v>6</v>
      </c>
      <c r="G1662" s="25" t="s">
        <v>2988</v>
      </c>
      <c r="H1662" s="25" t="s">
        <v>3418</v>
      </c>
      <c r="I1662" s="25" t="s">
        <v>82</v>
      </c>
      <c r="J1662" s="11">
        <v>5967</v>
      </c>
      <c r="K1662" s="16">
        <v>120</v>
      </c>
    </row>
    <row r="1663" spans="1:11" x14ac:dyDescent="0.25">
      <c r="A1663" s="19">
        <v>42837</v>
      </c>
      <c r="B1663" s="19" t="s">
        <v>3400</v>
      </c>
      <c r="C1663" s="15">
        <v>300</v>
      </c>
      <c r="D1663" s="24" t="s">
        <v>4</v>
      </c>
      <c r="E1663" s="24" t="s">
        <v>6</v>
      </c>
      <c r="F1663" s="25" t="s">
        <v>6</v>
      </c>
      <c r="G1663" s="25" t="s">
        <v>2988</v>
      </c>
      <c r="H1663" s="25" t="s">
        <v>3418</v>
      </c>
      <c r="I1663" s="25" t="s">
        <v>82</v>
      </c>
      <c r="J1663" s="11">
        <v>5968</v>
      </c>
      <c r="K1663" s="16">
        <v>120</v>
      </c>
    </row>
    <row r="1664" spans="1:11" x14ac:dyDescent="0.25">
      <c r="A1664" s="19">
        <v>42837</v>
      </c>
      <c r="B1664" s="19" t="s">
        <v>3400</v>
      </c>
      <c r="C1664" s="15">
        <v>500</v>
      </c>
      <c r="D1664" s="24" t="s">
        <v>4</v>
      </c>
      <c r="E1664" s="24" t="s">
        <v>5</v>
      </c>
      <c r="F1664" s="25" t="s">
        <v>2217</v>
      </c>
      <c r="G1664" s="25" t="s">
        <v>2988</v>
      </c>
      <c r="H1664" s="25" t="s">
        <v>3418</v>
      </c>
      <c r="I1664" s="25" t="s">
        <v>82</v>
      </c>
      <c r="J1664" s="60">
        <v>6003</v>
      </c>
      <c r="K1664" s="16">
        <v>121</v>
      </c>
    </row>
    <row r="1665" spans="1:11" x14ac:dyDescent="0.25">
      <c r="A1665" s="19">
        <v>42837</v>
      </c>
      <c r="B1665" s="19" t="s">
        <v>3400</v>
      </c>
      <c r="C1665" s="15">
        <v>400</v>
      </c>
      <c r="D1665" s="24" t="s">
        <v>4</v>
      </c>
      <c r="E1665" s="24" t="s">
        <v>6</v>
      </c>
      <c r="F1665" s="25" t="s">
        <v>6</v>
      </c>
      <c r="G1665" s="25" t="s">
        <v>2988</v>
      </c>
      <c r="H1665" s="25" t="s">
        <v>3418</v>
      </c>
      <c r="I1665" s="25" t="s">
        <v>82</v>
      </c>
      <c r="J1665" s="60">
        <v>6004</v>
      </c>
      <c r="K1665" s="16">
        <v>121</v>
      </c>
    </row>
    <row r="1666" spans="1:11" x14ac:dyDescent="0.25">
      <c r="A1666" s="19">
        <v>42837</v>
      </c>
      <c r="B1666" s="19" t="s">
        <v>3400</v>
      </c>
      <c r="C1666" s="15">
        <v>2000</v>
      </c>
      <c r="D1666" s="24" t="s">
        <v>7</v>
      </c>
      <c r="E1666" s="24" t="s">
        <v>8</v>
      </c>
      <c r="F1666" s="25"/>
      <c r="G1666" s="25" t="s">
        <v>3314</v>
      </c>
      <c r="H1666" s="25" t="s">
        <v>3314</v>
      </c>
      <c r="I1666" s="25"/>
      <c r="J1666" s="10" t="s">
        <v>2984</v>
      </c>
      <c r="K1666" s="16"/>
    </row>
    <row r="1667" spans="1:11" x14ac:dyDescent="0.25">
      <c r="A1667" s="18">
        <v>42838</v>
      </c>
      <c r="B1667" s="18" t="s">
        <v>3400</v>
      </c>
      <c r="C1667" s="15">
        <v>100</v>
      </c>
      <c r="D1667" s="24" t="s">
        <v>4</v>
      </c>
      <c r="E1667" s="24" t="s">
        <v>6</v>
      </c>
      <c r="F1667" s="25" t="s">
        <v>6</v>
      </c>
      <c r="G1667" s="25" t="s">
        <v>2988</v>
      </c>
      <c r="H1667" s="25" t="s">
        <v>3418</v>
      </c>
      <c r="I1667" s="25" t="s">
        <v>82</v>
      </c>
      <c r="J1667" s="11">
        <v>4519</v>
      </c>
      <c r="K1667" s="16">
        <v>91</v>
      </c>
    </row>
    <row r="1668" spans="1:11" x14ac:dyDescent="0.25">
      <c r="A1668" s="18">
        <v>42838</v>
      </c>
      <c r="B1668" s="18" t="s">
        <v>3400</v>
      </c>
      <c r="C1668" s="15">
        <v>5000</v>
      </c>
      <c r="D1668" s="24" t="s">
        <v>4</v>
      </c>
      <c r="E1668" s="24" t="s">
        <v>5</v>
      </c>
      <c r="F1668" s="25" t="s">
        <v>2217</v>
      </c>
      <c r="G1668" s="25" t="s">
        <v>2988</v>
      </c>
      <c r="H1668" s="25" t="s">
        <v>3418</v>
      </c>
      <c r="I1668" s="25" t="s">
        <v>82</v>
      </c>
      <c r="J1668" s="11">
        <v>4520</v>
      </c>
      <c r="K1668" s="16">
        <v>91</v>
      </c>
    </row>
    <row r="1669" spans="1:11" x14ac:dyDescent="0.25">
      <c r="A1669" s="19">
        <v>42838</v>
      </c>
      <c r="B1669" s="19" t="s">
        <v>3400</v>
      </c>
      <c r="C1669" s="15">
        <v>3000</v>
      </c>
      <c r="D1669" s="24" t="s">
        <v>4</v>
      </c>
      <c r="E1669" s="24" t="s">
        <v>6</v>
      </c>
      <c r="F1669" s="25" t="s">
        <v>6</v>
      </c>
      <c r="G1669" s="25" t="s">
        <v>2988</v>
      </c>
      <c r="H1669" s="25" t="s">
        <v>3418</v>
      </c>
      <c r="I1669" s="25" t="s">
        <v>82</v>
      </c>
      <c r="J1669" s="11">
        <v>5176</v>
      </c>
      <c r="K1669" s="16">
        <v>104</v>
      </c>
    </row>
    <row r="1670" spans="1:11" x14ac:dyDescent="0.25">
      <c r="A1670" s="19">
        <v>42838</v>
      </c>
      <c r="B1670" s="19" t="s">
        <v>3400</v>
      </c>
      <c r="C1670" s="15">
        <v>200</v>
      </c>
      <c r="D1670" s="24" t="s">
        <v>4</v>
      </c>
      <c r="E1670" s="24" t="s">
        <v>6</v>
      </c>
      <c r="F1670" s="25" t="s">
        <v>6</v>
      </c>
      <c r="G1670" s="25" t="s">
        <v>2988</v>
      </c>
      <c r="H1670" s="25" t="s">
        <v>3418</v>
      </c>
      <c r="I1670" s="25" t="s">
        <v>82</v>
      </c>
      <c r="J1670" s="11">
        <v>5691</v>
      </c>
      <c r="K1670" s="16">
        <v>114</v>
      </c>
    </row>
    <row r="1671" spans="1:11" x14ac:dyDescent="0.25">
      <c r="A1671" s="19">
        <v>42838</v>
      </c>
      <c r="B1671" s="19" t="s">
        <v>3400</v>
      </c>
      <c r="C1671" s="15">
        <v>200</v>
      </c>
      <c r="D1671" s="24" t="s">
        <v>4</v>
      </c>
      <c r="E1671" s="24" t="s">
        <v>6</v>
      </c>
      <c r="F1671" s="25" t="s">
        <v>6</v>
      </c>
      <c r="G1671" s="25" t="s">
        <v>2988</v>
      </c>
      <c r="H1671" s="25" t="s">
        <v>3418</v>
      </c>
      <c r="I1671" s="25" t="s">
        <v>82</v>
      </c>
      <c r="J1671" s="11">
        <v>5692</v>
      </c>
      <c r="K1671" s="16">
        <v>114</v>
      </c>
    </row>
    <row r="1672" spans="1:11" x14ac:dyDescent="0.25">
      <c r="A1672" s="19">
        <v>42838</v>
      </c>
      <c r="B1672" s="19" t="s">
        <v>3400</v>
      </c>
      <c r="C1672" s="15">
        <v>1500</v>
      </c>
      <c r="D1672" s="24" t="s">
        <v>4</v>
      </c>
      <c r="E1672" s="24" t="s">
        <v>5</v>
      </c>
      <c r="F1672" s="25" t="s">
        <v>2217</v>
      </c>
      <c r="G1672" s="25" t="s">
        <v>2988</v>
      </c>
      <c r="H1672" s="25" t="s">
        <v>3418</v>
      </c>
      <c r="I1672" s="25" t="s">
        <v>82</v>
      </c>
      <c r="J1672" s="11">
        <v>5917</v>
      </c>
      <c r="K1672" s="16">
        <v>119</v>
      </c>
    </row>
    <row r="1673" spans="1:11" x14ac:dyDescent="0.25">
      <c r="A1673" s="19">
        <v>42838</v>
      </c>
      <c r="B1673" s="19" t="s">
        <v>3400</v>
      </c>
      <c r="C1673" s="15">
        <v>200</v>
      </c>
      <c r="D1673" s="24" t="s">
        <v>4</v>
      </c>
      <c r="E1673" s="24" t="s">
        <v>6</v>
      </c>
      <c r="F1673" s="25" t="s">
        <v>6</v>
      </c>
      <c r="G1673" s="25" t="s">
        <v>2988</v>
      </c>
      <c r="H1673" s="25" t="s">
        <v>3418</v>
      </c>
      <c r="I1673" s="25" t="s">
        <v>82</v>
      </c>
      <c r="J1673" s="11">
        <v>5969</v>
      </c>
      <c r="K1673" s="16">
        <v>120</v>
      </c>
    </row>
    <row r="1674" spans="1:11" x14ac:dyDescent="0.25">
      <c r="A1674" s="19">
        <v>42838</v>
      </c>
      <c r="B1674" s="19" t="s">
        <v>3400</v>
      </c>
      <c r="C1674" s="15">
        <v>750</v>
      </c>
      <c r="D1674" s="24" t="s">
        <v>7</v>
      </c>
      <c r="E1674" s="24" t="s">
        <v>8</v>
      </c>
      <c r="F1674" s="25"/>
      <c r="G1674" s="25" t="s">
        <v>3314</v>
      </c>
      <c r="H1674" s="25" t="s">
        <v>3314</v>
      </c>
      <c r="I1674" s="25"/>
      <c r="J1674" s="10" t="s">
        <v>2984</v>
      </c>
      <c r="K1674" s="16"/>
    </row>
    <row r="1675" spans="1:11" x14ac:dyDescent="0.25">
      <c r="A1675" s="19">
        <v>42838</v>
      </c>
      <c r="B1675" s="19" t="s">
        <v>3400</v>
      </c>
      <c r="C1675" s="15">
        <v>1000</v>
      </c>
      <c r="D1675" s="24" t="s">
        <v>7</v>
      </c>
      <c r="E1675" s="24" t="s">
        <v>8</v>
      </c>
      <c r="F1675" s="25"/>
      <c r="G1675" s="25" t="s">
        <v>3314</v>
      </c>
      <c r="H1675" s="25" t="s">
        <v>3314</v>
      </c>
      <c r="I1675" s="25"/>
      <c r="J1675" s="10" t="s">
        <v>2984</v>
      </c>
      <c r="K1675" s="16"/>
    </row>
    <row r="1676" spans="1:11" x14ac:dyDescent="0.25">
      <c r="A1676" s="19">
        <v>42838</v>
      </c>
      <c r="B1676" s="19" t="s">
        <v>3400</v>
      </c>
      <c r="C1676" s="15">
        <v>1000</v>
      </c>
      <c r="D1676" s="24" t="s">
        <v>7</v>
      </c>
      <c r="E1676" s="24" t="s">
        <v>8</v>
      </c>
      <c r="F1676" s="25"/>
      <c r="G1676" s="25" t="s">
        <v>3314</v>
      </c>
      <c r="H1676" s="25" t="s">
        <v>3314</v>
      </c>
      <c r="I1676" s="25"/>
      <c r="J1676" s="10" t="s">
        <v>2984</v>
      </c>
      <c r="K1676" s="16"/>
    </row>
    <row r="1677" spans="1:11" x14ac:dyDescent="0.25">
      <c r="A1677" s="19">
        <v>42838</v>
      </c>
      <c r="B1677" s="19" t="s">
        <v>3400</v>
      </c>
      <c r="C1677" s="15">
        <v>500</v>
      </c>
      <c r="D1677" s="24" t="s">
        <v>7</v>
      </c>
      <c r="E1677" s="24" t="s">
        <v>8</v>
      </c>
      <c r="F1677" s="25"/>
      <c r="G1677" s="25" t="s">
        <v>3314</v>
      </c>
      <c r="H1677" s="25" t="s">
        <v>3314</v>
      </c>
      <c r="I1677" s="25"/>
      <c r="J1677" s="10" t="s">
        <v>2984</v>
      </c>
      <c r="K1677" s="16"/>
    </row>
    <row r="1678" spans="1:11" x14ac:dyDescent="0.25">
      <c r="A1678" s="19">
        <v>42838</v>
      </c>
      <c r="B1678" s="19" t="s">
        <v>3400</v>
      </c>
      <c r="C1678" s="15">
        <v>200</v>
      </c>
      <c r="D1678" s="24" t="s">
        <v>7</v>
      </c>
      <c r="E1678" s="24" t="s">
        <v>8</v>
      </c>
      <c r="F1678" s="25"/>
      <c r="G1678" s="25" t="s">
        <v>3314</v>
      </c>
      <c r="H1678" s="25" t="s">
        <v>3314</v>
      </c>
      <c r="I1678" s="25"/>
      <c r="J1678" s="10" t="s">
        <v>2984</v>
      </c>
      <c r="K1678" s="16"/>
    </row>
    <row r="1679" spans="1:11" x14ac:dyDescent="0.25">
      <c r="A1679" s="19">
        <v>42838</v>
      </c>
      <c r="B1679" s="19" t="s">
        <v>3400</v>
      </c>
      <c r="C1679" s="15">
        <v>200</v>
      </c>
      <c r="D1679" s="24" t="s">
        <v>7</v>
      </c>
      <c r="E1679" s="24" t="s">
        <v>8</v>
      </c>
      <c r="F1679" s="25"/>
      <c r="G1679" s="25" t="s">
        <v>3314</v>
      </c>
      <c r="H1679" s="25" t="s">
        <v>3314</v>
      </c>
      <c r="I1679" s="25"/>
      <c r="J1679" s="10" t="s">
        <v>2984</v>
      </c>
      <c r="K1679" s="16"/>
    </row>
    <row r="1680" spans="1:11" x14ac:dyDescent="0.25">
      <c r="A1680" s="19">
        <v>42838</v>
      </c>
      <c r="B1680" s="19" t="s">
        <v>3400</v>
      </c>
      <c r="C1680" s="15">
        <v>10000</v>
      </c>
      <c r="D1680" s="24" t="s">
        <v>7</v>
      </c>
      <c r="E1680" s="24" t="s">
        <v>8</v>
      </c>
      <c r="F1680" s="25"/>
      <c r="G1680" s="25" t="s">
        <v>3314</v>
      </c>
      <c r="H1680" s="25" t="s">
        <v>3314</v>
      </c>
      <c r="I1680" s="25"/>
      <c r="J1680" s="10" t="s">
        <v>2984</v>
      </c>
      <c r="K1680" s="16"/>
    </row>
    <row r="1681" spans="1:11" x14ac:dyDescent="0.25">
      <c r="A1681" s="19">
        <v>42838</v>
      </c>
      <c r="B1681" s="19" t="s">
        <v>3400</v>
      </c>
      <c r="C1681" s="15">
        <v>8750</v>
      </c>
      <c r="D1681" s="24" t="s">
        <v>7</v>
      </c>
      <c r="E1681" s="24" t="s">
        <v>8</v>
      </c>
      <c r="F1681" s="25"/>
      <c r="G1681" s="25" t="s">
        <v>3314</v>
      </c>
      <c r="H1681" s="25" t="s">
        <v>3314</v>
      </c>
      <c r="I1681" s="25"/>
      <c r="J1681" s="10" t="s">
        <v>2984</v>
      </c>
      <c r="K1681" s="16"/>
    </row>
    <row r="1682" spans="1:11" x14ac:dyDescent="0.25">
      <c r="A1682" s="19">
        <v>42838</v>
      </c>
      <c r="B1682" s="19" t="s">
        <v>3400</v>
      </c>
      <c r="C1682" s="15">
        <v>680</v>
      </c>
      <c r="D1682" s="24" t="s">
        <v>7</v>
      </c>
      <c r="E1682" s="24" t="s">
        <v>8</v>
      </c>
      <c r="F1682" s="25"/>
      <c r="G1682" s="25" t="s">
        <v>3314</v>
      </c>
      <c r="H1682" s="25" t="s">
        <v>3314</v>
      </c>
      <c r="I1682" s="25"/>
      <c r="J1682" s="10" t="s">
        <v>2984</v>
      </c>
      <c r="K1682" s="16"/>
    </row>
    <row r="1683" spans="1:11" x14ac:dyDescent="0.25">
      <c r="A1683" s="18">
        <v>42840</v>
      </c>
      <c r="B1683" s="18" t="s">
        <v>3400</v>
      </c>
      <c r="C1683" s="15">
        <v>1150</v>
      </c>
      <c r="D1683" s="24" t="s">
        <v>4</v>
      </c>
      <c r="E1683" s="24" t="s">
        <v>5</v>
      </c>
      <c r="F1683" s="25" t="s">
        <v>2217</v>
      </c>
      <c r="G1683" s="25" t="s">
        <v>2988</v>
      </c>
      <c r="H1683" s="25" t="s">
        <v>3418</v>
      </c>
      <c r="I1683" s="25" t="s">
        <v>82</v>
      </c>
      <c r="J1683" s="11">
        <v>4521</v>
      </c>
      <c r="K1683" s="16">
        <v>91</v>
      </c>
    </row>
    <row r="1684" spans="1:11" x14ac:dyDescent="0.25">
      <c r="A1684" s="19">
        <v>42840</v>
      </c>
      <c r="B1684" s="19" t="s">
        <v>3400</v>
      </c>
      <c r="C1684" s="15">
        <v>300</v>
      </c>
      <c r="D1684" s="24" t="s">
        <v>4</v>
      </c>
      <c r="E1684" s="24" t="s">
        <v>5</v>
      </c>
      <c r="F1684" s="25" t="s">
        <v>2217</v>
      </c>
      <c r="G1684" s="25" t="s">
        <v>2988</v>
      </c>
      <c r="H1684" s="25" t="s">
        <v>3418</v>
      </c>
      <c r="I1684" s="25" t="s">
        <v>82</v>
      </c>
      <c r="J1684" s="11">
        <v>5520</v>
      </c>
      <c r="K1684" s="16">
        <v>111</v>
      </c>
    </row>
    <row r="1685" spans="1:11" x14ac:dyDescent="0.25">
      <c r="A1685" s="19">
        <v>42840</v>
      </c>
      <c r="B1685" s="19" t="s">
        <v>3400</v>
      </c>
      <c r="C1685" s="15">
        <v>500</v>
      </c>
      <c r="D1685" s="24" t="s">
        <v>4</v>
      </c>
      <c r="E1685" s="24" t="s">
        <v>5</v>
      </c>
      <c r="F1685" s="25" t="s">
        <v>2217</v>
      </c>
      <c r="G1685" s="25" t="s">
        <v>2988</v>
      </c>
      <c r="H1685" s="25" t="s">
        <v>3418</v>
      </c>
      <c r="I1685" s="25" t="s">
        <v>82</v>
      </c>
      <c r="J1685" s="11">
        <v>5613</v>
      </c>
      <c r="K1685" s="16">
        <v>113</v>
      </c>
    </row>
    <row r="1686" spans="1:11" x14ac:dyDescent="0.25">
      <c r="A1686" s="19">
        <v>42840</v>
      </c>
      <c r="B1686" s="19" t="s">
        <v>3400</v>
      </c>
      <c r="C1686" s="15">
        <v>16954</v>
      </c>
      <c r="D1686" s="24" t="s">
        <v>4</v>
      </c>
      <c r="E1686" s="24" t="s">
        <v>5</v>
      </c>
      <c r="F1686" s="25" t="s">
        <v>2217</v>
      </c>
      <c r="G1686" s="25" t="s">
        <v>2988</v>
      </c>
      <c r="H1686" s="25" t="s">
        <v>3418</v>
      </c>
      <c r="I1686" s="25" t="s">
        <v>82</v>
      </c>
      <c r="J1686" s="11">
        <v>5693</v>
      </c>
      <c r="K1686" s="16">
        <v>114</v>
      </c>
    </row>
    <row r="1687" spans="1:11" x14ac:dyDescent="0.25">
      <c r="A1687" s="19">
        <v>42840</v>
      </c>
      <c r="B1687" s="19" t="s">
        <v>3400</v>
      </c>
      <c r="C1687" s="15">
        <v>200</v>
      </c>
      <c r="D1687" s="24" t="s">
        <v>4</v>
      </c>
      <c r="E1687" s="24" t="s">
        <v>6</v>
      </c>
      <c r="F1687" s="25" t="s">
        <v>6</v>
      </c>
      <c r="G1687" s="25" t="s">
        <v>2988</v>
      </c>
      <c r="H1687" s="25" t="s">
        <v>3418</v>
      </c>
      <c r="I1687" s="25" t="s">
        <v>82</v>
      </c>
      <c r="J1687" s="11">
        <v>5694</v>
      </c>
      <c r="K1687" s="16">
        <v>114</v>
      </c>
    </row>
    <row r="1688" spans="1:11" x14ac:dyDescent="0.25">
      <c r="A1688" s="19">
        <v>42840</v>
      </c>
      <c r="B1688" s="19" t="s">
        <v>3400</v>
      </c>
      <c r="C1688" s="15">
        <v>400</v>
      </c>
      <c r="D1688" s="24" t="s">
        <v>4</v>
      </c>
      <c r="E1688" s="24" t="s">
        <v>6</v>
      </c>
      <c r="F1688" s="25" t="s">
        <v>6</v>
      </c>
      <c r="G1688" s="25" t="s">
        <v>2988</v>
      </c>
      <c r="H1688" s="25" t="s">
        <v>3418</v>
      </c>
      <c r="I1688" s="25" t="s">
        <v>82</v>
      </c>
      <c r="J1688" s="11">
        <v>5695</v>
      </c>
      <c r="K1688" s="16">
        <v>114</v>
      </c>
    </row>
    <row r="1689" spans="1:11" x14ac:dyDescent="0.25">
      <c r="A1689" s="19">
        <v>42840</v>
      </c>
      <c r="B1689" s="19" t="s">
        <v>3400</v>
      </c>
      <c r="C1689" s="15">
        <v>300</v>
      </c>
      <c r="D1689" s="24" t="s">
        <v>4</v>
      </c>
      <c r="E1689" s="24" t="s">
        <v>6</v>
      </c>
      <c r="F1689" s="25" t="s">
        <v>6</v>
      </c>
      <c r="G1689" s="25" t="s">
        <v>2988</v>
      </c>
      <c r="H1689" s="25" t="s">
        <v>3418</v>
      </c>
      <c r="I1689" s="25" t="s">
        <v>82</v>
      </c>
      <c r="J1689" s="11">
        <v>5696</v>
      </c>
      <c r="K1689" s="16">
        <v>114</v>
      </c>
    </row>
    <row r="1690" spans="1:11" x14ac:dyDescent="0.25">
      <c r="A1690" s="19">
        <v>42840</v>
      </c>
      <c r="B1690" s="19" t="s">
        <v>3400</v>
      </c>
      <c r="C1690" s="15">
        <v>2500</v>
      </c>
      <c r="D1690" s="24" t="s">
        <v>4</v>
      </c>
      <c r="E1690" s="24" t="s">
        <v>5</v>
      </c>
      <c r="F1690" s="25" t="s">
        <v>2217</v>
      </c>
      <c r="G1690" s="25" t="s">
        <v>2988</v>
      </c>
      <c r="H1690" s="25" t="s">
        <v>3418</v>
      </c>
      <c r="I1690" s="25" t="s">
        <v>82</v>
      </c>
      <c r="J1690" s="11">
        <v>5697</v>
      </c>
      <c r="K1690" s="16">
        <v>114</v>
      </c>
    </row>
    <row r="1691" spans="1:11" x14ac:dyDescent="0.25">
      <c r="A1691" s="19">
        <v>42840</v>
      </c>
      <c r="B1691" s="19" t="s">
        <v>3400</v>
      </c>
      <c r="C1691" s="15">
        <v>1000</v>
      </c>
      <c r="D1691" s="24" t="s">
        <v>4</v>
      </c>
      <c r="E1691" s="24" t="s">
        <v>6</v>
      </c>
      <c r="F1691" s="25" t="s">
        <v>6</v>
      </c>
      <c r="G1691" s="25" t="s">
        <v>2988</v>
      </c>
      <c r="H1691" s="25" t="s">
        <v>3418</v>
      </c>
      <c r="I1691" s="25" t="s">
        <v>82</v>
      </c>
      <c r="J1691" s="11">
        <v>5698</v>
      </c>
      <c r="K1691" s="16">
        <v>114</v>
      </c>
    </row>
    <row r="1692" spans="1:11" x14ac:dyDescent="0.25">
      <c r="A1692" s="19">
        <v>42840</v>
      </c>
      <c r="B1692" s="19" t="s">
        <v>3400</v>
      </c>
      <c r="C1692" s="15">
        <v>200</v>
      </c>
      <c r="D1692" s="24" t="s">
        <v>4</v>
      </c>
      <c r="E1692" s="24" t="s">
        <v>6</v>
      </c>
      <c r="F1692" s="25" t="s">
        <v>6</v>
      </c>
      <c r="G1692" s="25" t="s">
        <v>2988</v>
      </c>
      <c r="H1692" s="25" t="s">
        <v>3418</v>
      </c>
      <c r="I1692" s="25" t="s">
        <v>82</v>
      </c>
      <c r="J1692" s="60">
        <v>6005</v>
      </c>
      <c r="K1692" s="16">
        <v>121</v>
      </c>
    </row>
    <row r="1693" spans="1:11" x14ac:dyDescent="0.25">
      <c r="A1693" s="18">
        <v>42841</v>
      </c>
      <c r="B1693" s="18" t="s">
        <v>3400</v>
      </c>
      <c r="C1693" s="15">
        <v>100</v>
      </c>
      <c r="D1693" s="24" t="s">
        <v>4</v>
      </c>
      <c r="E1693" s="24" t="s">
        <v>6</v>
      </c>
      <c r="F1693" s="25" t="s">
        <v>6</v>
      </c>
      <c r="G1693" s="25" t="s">
        <v>2988</v>
      </c>
      <c r="H1693" s="25" t="s">
        <v>3418</v>
      </c>
      <c r="I1693" s="25" t="s">
        <v>82</v>
      </c>
      <c r="J1693" s="11">
        <v>4522</v>
      </c>
      <c r="K1693" s="16">
        <v>91</v>
      </c>
    </row>
    <row r="1694" spans="1:11" x14ac:dyDescent="0.25">
      <c r="A1694" s="19">
        <v>42841</v>
      </c>
      <c r="B1694" s="19" t="s">
        <v>3400</v>
      </c>
      <c r="C1694" s="15">
        <v>50</v>
      </c>
      <c r="D1694" s="24" t="s">
        <v>4</v>
      </c>
      <c r="E1694" s="24" t="s">
        <v>6</v>
      </c>
      <c r="F1694" s="25" t="s">
        <v>6</v>
      </c>
      <c r="G1694" s="25" t="s">
        <v>2988</v>
      </c>
      <c r="H1694" s="25" t="s">
        <v>3418</v>
      </c>
      <c r="I1694" s="25" t="s">
        <v>82</v>
      </c>
      <c r="J1694" s="11">
        <v>5177</v>
      </c>
      <c r="K1694" s="16">
        <v>104</v>
      </c>
    </row>
    <row r="1695" spans="1:11" x14ac:dyDescent="0.25">
      <c r="A1695" s="19">
        <v>42841</v>
      </c>
      <c r="B1695" s="19" t="s">
        <v>3400</v>
      </c>
      <c r="C1695" s="15">
        <v>400</v>
      </c>
      <c r="D1695" s="24" t="s">
        <v>4</v>
      </c>
      <c r="E1695" s="24" t="s">
        <v>6</v>
      </c>
      <c r="F1695" s="25" t="s">
        <v>6</v>
      </c>
      <c r="G1695" s="25" t="s">
        <v>2988</v>
      </c>
      <c r="H1695" s="25" t="s">
        <v>3418</v>
      </c>
      <c r="I1695" s="25" t="s">
        <v>82</v>
      </c>
      <c r="J1695" s="11">
        <v>5341</v>
      </c>
      <c r="K1695" s="16">
        <v>107</v>
      </c>
    </row>
    <row r="1696" spans="1:11" x14ac:dyDescent="0.25">
      <c r="A1696" s="19">
        <v>42841</v>
      </c>
      <c r="B1696" s="19" t="s">
        <v>3400</v>
      </c>
      <c r="C1696" s="15">
        <v>300</v>
      </c>
      <c r="D1696" s="24" t="s">
        <v>4</v>
      </c>
      <c r="E1696" s="24" t="s">
        <v>5</v>
      </c>
      <c r="F1696" s="25" t="s">
        <v>2217</v>
      </c>
      <c r="G1696" s="25" t="s">
        <v>2988</v>
      </c>
      <c r="H1696" s="25" t="s">
        <v>3418</v>
      </c>
      <c r="I1696" s="25" t="s">
        <v>82</v>
      </c>
      <c r="J1696" s="11">
        <v>5868</v>
      </c>
      <c r="K1696" s="16">
        <v>118</v>
      </c>
    </row>
    <row r="1697" spans="1:11" x14ac:dyDescent="0.25">
      <c r="A1697" s="19">
        <v>42841</v>
      </c>
      <c r="B1697" s="19" t="s">
        <v>3400</v>
      </c>
      <c r="C1697" s="15">
        <v>1000</v>
      </c>
      <c r="D1697" s="24" t="s">
        <v>4</v>
      </c>
      <c r="E1697" s="24" t="s">
        <v>5</v>
      </c>
      <c r="F1697" s="25" t="s">
        <v>2217</v>
      </c>
      <c r="G1697" s="25" t="s">
        <v>2988</v>
      </c>
      <c r="H1697" s="25" t="s">
        <v>3418</v>
      </c>
      <c r="I1697" s="25" t="s">
        <v>82</v>
      </c>
      <c r="J1697" s="60">
        <v>6006</v>
      </c>
      <c r="K1697" s="16">
        <v>121</v>
      </c>
    </row>
    <row r="1698" spans="1:11" x14ac:dyDescent="0.25">
      <c r="A1698" s="19">
        <v>42841</v>
      </c>
      <c r="B1698" s="19" t="s">
        <v>3400</v>
      </c>
      <c r="C1698" s="15">
        <v>3000</v>
      </c>
      <c r="D1698" s="24" t="s">
        <v>4</v>
      </c>
      <c r="E1698" s="24" t="s">
        <v>6</v>
      </c>
      <c r="F1698" s="25" t="s">
        <v>6</v>
      </c>
      <c r="G1698" s="25" t="s">
        <v>2988</v>
      </c>
      <c r="H1698" s="25" t="s">
        <v>3418</v>
      </c>
      <c r="I1698" s="25" t="s">
        <v>82</v>
      </c>
      <c r="J1698" s="60">
        <v>6007</v>
      </c>
      <c r="K1698" s="16">
        <v>121</v>
      </c>
    </row>
    <row r="1699" spans="1:11" x14ac:dyDescent="0.25">
      <c r="A1699" s="19">
        <v>42842</v>
      </c>
      <c r="B1699" s="19" t="s">
        <v>3400</v>
      </c>
      <c r="C1699" s="15">
        <v>600</v>
      </c>
      <c r="D1699" s="24" t="s">
        <v>4</v>
      </c>
      <c r="E1699" s="24" t="s">
        <v>5</v>
      </c>
      <c r="F1699" s="25" t="s">
        <v>2217</v>
      </c>
      <c r="G1699" s="25" t="s">
        <v>2988</v>
      </c>
      <c r="H1699" s="25" t="s">
        <v>3418</v>
      </c>
      <c r="I1699" s="25" t="s">
        <v>82</v>
      </c>
      <c r="J1699" s="11">
        <v>5178</v>
      </c>
      <c r="K1699" s="16">
        <v>104</v>
      </c>
    </row>
    <row r="1700" spans="1:11" x14ac:dyDescent="0.25">
      <c r="A1700" s="19">
        <v>42842</v>
      </c>
      <c r="B1700" s="19" t="s">
        <v>3400</v>
      </c>
      <c r="C1700" s="15">
        <v>95950</v>
      </c>
      <c r="D1700" s="24" t="s">
        <v>4</v>
      </c>
      <c r="E1700" s="24" t="s">
        <v>6</v>
      </c>
      <c r="F1700" s="25" t="s">
        <v>6</v>
      </c>
      <c r="G1700" s="25" t="s">
        <v>2988</v>
      </c>
      <c r="H1700" s="25" t="s">
        <v>3418</v>
      </c>
      <c r="I1700" s="25" t="s">
        <v>82</v>
      </c>
      <c r="J1700" s="11">
        <v>5179</v>
      </c>
      <c r="K1700" s="16">
        <v>104</v>
      </c>
    </row>
    <row r="1701" spans="1:11" x14ac:dyDescent="0.25">
      <c r="A1701" s="19">
        <v>42842</v>
      </c>
      <c r="B1701" s="19" t="s">
        <v>3400</v>
      </c>
      <c r="C1701" s="15">
        <v>50</v>
      </c>
      <c r="D1701" s="24" t="s">
        <v>4</v>
      </c>
      <c r="E1701" s="24" t="s">
        <v>6</v>
      </c>
      <c r="F1701" s="25" t="s">
        <v>6</v>
      </c>
      <c r="G1701" s="25" t="s">
        <v>2988</v>
      </c>
      <c r="H1701" s="25" t="s">
        <v>3418</v>
      </c>
      <c r="I1701" s="25" t="s">
        <v>82</v>
      </c>
      <c r="J1701" s="11">
        <v>5699</v>
      </c>
      <c r="K1701" s="16">
        <v>114</v>
      </c>
    </row>
    <row r="1702" spans="1:11" x14ac:dyDescent="0.25">
      <c r="A1702" s="19">
        <v>42842</v>
      </c>
      <c r="B1702" s="19" t="s">
        <v>3400</v>
      </c>
      <c r="C1702" s="15">
        <v>50</v>
      </c>
      <c r="D1702" s="24" t="s">
        <v>4</v>
      </c>
      <c r="E1702" s="24" t="s">
        <v>6</v>
      </c>
      <c r="F1702" s="25" t="s">
        <v>6</v>
      </c>
      <c r="G1702" s="25" t="s">
        <v>2988</v>
      </c>
      <c r="H1702" s="25" t="s">
        <v>3418</v>
      </c>
      <c r="I1702" s="25" t="s">
        <v>82</v>
      </c>
      <c r="J1702" s="11">
        <v>5700</v>
      </c>
      <c r="K1702" s="16">
        <v>114</v>
      </c>
    </row>
    <row r="1703" spans="1:11" x14ac:dyDescent="0.25">
      <c r="A1703" s="19">
        <v>42842</v>
      </c>
      <c r="B1703" s="19" t="s">
        <v>3400</v>
      </c>
      <c r="C1703" s="15">
        <v>200</v>
      </c>
      <c r="D1703" s="24" t="s">
        <v>4</v>
      </c>
      <c r="E1703" s="24" t="s">
        <v>6</v>
      </c>
      <c r="F1703" s="25" t="s">
        <v>6</v>
      </c>
      <c r="G1703" s="25" t="s">
        <v>2988</v>
      </c>
      <c r="H1703" s="25" t="s">
        <v>3418</v>
      </c>
      <c r="I1703" s="25" t="s">
        <v>82</v>
      </c>
      <c r="J1703" s="11">
        <v>5970</v>
      </c>
      <c r="K1703" s="16">
        <v>120</v>
      </c>
    </row>
    <row r="1704" spans="1:11" x14ac:dyDescent="0.25">
      <c r="A1704" s="19">
        <v>42842</v>
      </c>
      <c r="B1704" s="19" t="s">
        <v>3400</v>
      </c>
      <c r="C1704" s="15">
        <v>500</v>
      </c>
      <c r="D1704" s="24" t="s">
        <v>4</v>
      </c>
      <c r="E1704" s="24" t="s">
        <v>6</v>
      </c>
      <c r="F1704" s="25" t="s">
        <v>6</v>
      </c>
      <c r="G1704" s="25" t="s">
        <v>2988</v>
      </c>
      <c r="H1704" s="25" t="s">
        <v>3418</v>
      </c>
      <c r="I1704" s="25" t="s">
        <v>82</v>
      </c>
      <c r="J1704" s="60">
        <v>6008</v>
      </c>
      <c r="K1704" s="16">
        <v>121</v>
      </c>
    </row>
    <row r="1705" spans="1:11" x14ac:dyDescent="0.25">
      <c r="A1705" s="19">
        <v>42842</v>
      </c>
      <c r="B1705" s="19" t="s">
        <v>3400</v>
      </c>
      <c r="C1705" s="15">
        <v>2200</v>
      </c>
      <c r="D1705" s="24" t="s">
        <v>4</v>
      </c>
      <c r="E1705" s="24" t="s">
        <v>6</v>
      </c>
      <c r="F1705" s="25" t="s">
        <v>6</v>
      </c>
      <c r="G1705" s="25" t="s">
        <v>2988</v>
      </c>
      <c r="H1705" s="25" t="s">
        <v>3418</v>
      </c>
      <c r="I1705" s="25" t="s">
        <v>82</v>
      </c>
      <c r="J1705" s="60">
        <v>6009</v>
      </c>
      <c r="K1705" s="16">
        <v>121</v>
      </c>
    </row>
    <row r="1706" spans="1:11" x14ac:dyDescent="0.25">
      <c r="A1706" s="19">
        <v>42842</v>
      </c>
      <c r="B1706" s="19" t="s">
        <v>3400</v>
      </c>
      <c r="C1706" s="15">
        <v>250</v>
      </c>
      <c r="D1706" s="24" t="s">
        <v>4</v>
      </c>
      <c r="E1706" s="24" t="s">
        <v>6</v>
      </c>
      <c r="F1706" s="25" t="s">
        <v>6</v>
      </c>
      <c r="G1706" s="25" t="s">
        <v>2988</v>
      </c>
      <c r="H1706" s="25" t="s">
        <v>3418</v>
      </c>
      <c r="I1706" s="25" t="s">
        <v>82</v>
      </c>
      <c r="J1706" s="60">
        <v>6010</v>
      </c>
      <c r="K1706" s="16">
        <v>121</v>
      </c>
    </row>
    <row r="1707" spans="1:11" x14ac:dyDescent="0.25">
      <c r="A1707" s="18">
        <v>42843</v>
      </c>
      <c r="B1707" s="18" t="s">
        <v>3400</v>
      </c>
      <c r="C1707" s="15">
        <v>250</v>
      </c>
      <c r="D1707" s="24" t="s">
        <v>4</v>
      </c>
      <c r="E1707" s="24" t="s">
        <v>6</v>
      </c>
      <c r="F1707" s="25" t="s">
        <v>6</v>
      </c>
      <c r="G1707" s="25" t="s">
        <v>2988</v>
      </c>
      <c r="H1707" s="25" t="s">
        <v>3418</v>
      </c>
      <c r="I1707" s="25" t="s">
        <v>82</v>
      </c>
      <c r="J1707" s="11">
        <v>4523</v>
      </c>
      <c r="K1707" s="16">
        <v>91</v>
      </c>
    </row>
    <row r="1708" spans="1:11" x14ac:dyDescent="0.25">
      <c r="A1708" s="19">
        <v>42843</v>
      </c>
      <c r="B1708" s="19" t="s">
        <v>3400</v>
      </c>
      <c r="C1708" s="15">
        <v>500</v>
      </c>
      <c r="D1708" s="24" t="s">
        <v>4</v>
      </c>
      <c r="E1708" s="24" t="s">
        <v>5</v>
      </c>
      <c r="F1708" s="25" t="s">
        <v>2217</v>
      </c>
      <c r="G1708" s="25" t="s">
        <v>2988</v>
      </c>
      <c r="H1708" s="25" t="s">
        <v>3418</v>
      </c>
      <c r="I1708" s="25" t="s">
        <v>82</v>
      </c>
      <c r="J1708" s="11">
        <v>5180</v>
      </c>
      <c r="K1708" s="16">
        <v>104</v>
      </c>
    </row>
    <row r="1709" spans="1:11" x14ac:dyDescent="0.25">
      <c r="A1709" s="19">
        <v>42843</v>
      </c>
      <c r="B1709" s="19" t="s">
        <v>3400</v>
      </c>
      <c r="C1709" s="15">
        <v>100</v>
      </c>
      <c r="D1709" s="24" t="s">
        <v>4</v>
      </c>
      <c r="E1709" s="24" t="s">
        <v>5</v>
      </c>
      <c r="F1709" s="25" t="s">
        <v>2217</v>
      </c>
      <c r="G1709" s="25" t="s">
        <v>2988</v>
      </c>
      <c r="H1709" s="25" t="s">
        <v>3418</v>
      </c>
      <c r="I1709" s="25" t="s">
        <v>82</v>
      </c>
      <c r="J1709" s="11">
        <v>5181</v>
      </c>
      <c r="K1709" s="16">
        <v>104</v>
      </c>
    </row>
    <row r="1710" spans="1:11" x14ac:dyDescent="0.25">
      <c r="A1710" s="19">
        <v>42843</v>
      </c>
      <c r="B1710" s="19" t="s">
        <v>3400</v>
      </c>
      <c r="C1710" s="15">
        <v>300</v>
      </c>
      <c r="D1710" s="24" t="s">
        <v>4</v>
      </c>
      <c r="E1710" s="24" t="s">
        <v>6</v>
      </c>
      <c r="F1710" s="25" t="s">
        <v>6</v>
      </c>
      <c r="G1710" s="25" t="s">
        <v>2988</v>
      </c>
      <c r="H1710" s="25" t="s">
        <v>3418</v>
      </c>
      <c r="I1710" s="25" t="s">
        <v>82</v>
      </c>
      <c r="J1710" s="11">
        <v>5521</v>
      </c>
      <c r="K1710" s="16">
        <v>111</v>
      </c>
    </row>
    <row r="1711" spans="1:11" x14ac:dyDescent="0.25">
      <c r="A1711" s="19">
        <v>42843</v>
      </c>
      <c r="B1711" s="19" t="s">
        <v>3400</v>
      </c>
      <c r="C1711" s="15">
        <v>1000</v>
      </c>
      <c r="D1711" s="24" t="s">
        <v>4</v>
      </c>
      <c r="E1711" s="24" t="s">
        <v>6</v>
      </c>
      <c r="F1711" s="25" t="s">
        <v>6</v>
      </c>
      <c r="G1711" s="25" t="s">
        <v>2988</v>
      </c>
      <c r="H1711" s="25" t="s">
        <v>3418</v>
      </c>
      <c r="I1711" s="25" t="s">
        <v>82</v>
      </c>
      <c r="J1711" s="11">
        <v>5522</v>
      </c>
      <c r="K1711" s="16">
        <v>111</v>
      </c>
    </row>
    <row r="1712" spans="1:11" x14ac:dyDescent="0.25">
      <c r="A1712" s="19">
        <v>42843</v>
      </c>
      <c r="B1712" s="19" t="s">
        <v>3400</v>
      </c>
      <c r="C1712" s="15">
        <v>400</v>
      </c>
      <c r="D1712" s="24" t="s">
        <v>4</v>
      </c>
      <c r="E1712" s="24" t="s">
        <v>6</v>
      </c>
      <c r="F1712" s="25" t="s">
        <v>6</v>
      </c>
      <c r="G1712" s="25" t="s">
        <v>2988</v>
      </c>
      <c r="H1712" s="25" t="s">
        <v>3418</v>
      </c>
      <c r="I1712" s="25" t="s">
        <v>82</v>
      </c>
      <c r="J1712" s="11">
        <v>5599</v>
      </c>
      <c r="K1712" s="16">
        <v>112</v>
      </c>
    </row>
    <row r="1713" spans="1:11" x14ac:dyDescent="0.25">
      <c r="A1713" s="19">
        <v>42843</v>
      </c>
      <c r="B1713" s="19" t="s">
        <v>3400</v>
      </c>
      <c r="C1713" s="15">
        <v>45</v>
      </c>
      <c r="D1713" s="24" t="s">
        <v>7</v>
      </c>
      <c r="E1713" s="24" t="s">
        <v>8</v>
      </c>
      <c r="F1713" s="25"/>
      <c r="G1713" s="25" t="s">
        <v>3314</v>
      </c>
      <c r="H1713" s="25" t="s">
        <v>3314</v>
      </c>
      <c r="I1713" s="25"/>
      <c r="J1713" s="10" t="s">
        <v>2984</v>
      </c>
      <c r="K1713" s="16"/>
    </row>
    <row r="1714" spans="1:11" x14ac:dyDescent="0.25">
      <c r="A1714" s="19">
        <v>42843</v>
      </c>
      <c r="B1714" s="19" t="s">
        <v>3400</v>
      </c>
      <c r="C1714" s="15">
        <v>50</v>
      </c>
      <c r="D1714" s="24" t="s">
        <v>7</v>
      </c>
      <c r="E1714" s="24" t="s">
        <v>8</v>
      </c>
      <c r="F1714" s="25"/>
      <c r="G1714" s="25" t="s">
        <v>3314</v>
      </c>
      <c r="H1714" s="25" t="s">
        <v>3314</v>
      </c>
      <c r="I1714" s="25"/>
      <c r="J1714" s="10" t="s">
        <v>2984</v>
      </c>
      <c r="K1714" s="16"/>
    </row>
    <row r="1715" spans="1:11" x14ac:dyDescent="0.25">
      <c r="A1715" s="19">
        <v>42843</v>
      </c>
      <c r="B1715" s="19" t="s">
        <v>3400</v>
      </c>
      <c r="C1715" s="15">
        <v>1220</v>
      </c>
      <c r="D1715" s="24" t="s">
        <v>7</v>
      </c>
      <c r="E1715" s="24" t="s">
        <v>8</v>
      </c>
      <c r="F1715" s="25"/>
      <c r="G1715" s="25" t="s">
        <v>3314</v>
      </c>
      <c r="H1715" s="25" t="s">
        <v>3314</v>
      </c>
      <c r="I1715" s="25"/>
      <c r="J1715" s="10" t="s">
        <v>2984</v>
      </c>
      <c r="K1715" s="16"/>
    </row>
    <row r="1716" spans="1:11" x14ac:dyDescent="0.25">
      <c r="A1716" s="19">
        <v>42843</v>
      </c>
      <c r="B1716" s="19" t="s">
        <v>3400</v>
      </c>
      <c r="C1716" s="15">
        <v>4350</v>
      </c>
      <c r="D1716" s="24" t="s">
        <v>7</v>
      </c>
      <c r="E1716" s="24" t="s">
        <v>8</v>
      </c>
      <c r="F1716" s="25"/>
      <c r="G1716" s="25" t="s">
        <v>3314</v>
      </c>
      <c r="H1716" s="25" t="s">
        <v>3314</v>
      </c>
      <c r="I1716" s="25"/>
      <c r="J1716" s="10" t="s">
        <v>2984</v>
      </c>
      <c r="K1716" s="16"/>
    </row>
    <row r="1717" spans="1:11" x14ac:dyDescent="0.25">
      <c r="A1717" s="19">
        <v>42844</v>
      </c>
      <c r="B1717" s="19" t="s">
        <v>3400</v>
      </c>
      <c r="C1717" s="15">
        <v>1000</v>
      </c>
      <c r="D1717" s="24" t="s">
        <v>4</v>
      </c>
      <c r="E1717" s="24" t="s">
        <v>6</v>
      </c>
      <c r="F1717" s="25" t="s">
        <v>6</v>
      </c>
      <c r="G1717" s="25" t="s">
        <v>2988</v>
      </c>
      <c r="H1717" s="25" t="s">
        <v>3418</v>
      </c>
      <c r="I1717" s="25" t="s">
        <v>82</v>
      </c>
      <c r="J1717" s="11">
        <v>5182</v>
      </c>
      <c r="K1717" s="16">
        <v>104</v>
      </c>
    </row>
    <row r="1718" spans="1:11" x14ac:dyDescent="0.25">
      <c r="A1718" s="19">
        <v>42844</v>
      </c>
      <c r="B1718" s="19" t="s">
        <v>3400</v>
      </c>
      <c r="C1718" s="15">
        <v>2600</v>
      </c>
      <c r="D1718" s="24" t="s">
        <v>4</v>
      </c>
      <c r="E1718" s="24" t="s">
        <v>6</v>
      </c>
      <c r="F1718" s="25" t="s">
        <v>6</v>
      </c>
      <c r="G1718" s="25" t="s">
        <v>2988</v>
      </c>
      <c r="H1718" s="25" t="s">
        <v>3418</v>
      </c>
      <c r="I1718" s="25" t="s">
        <v>82</v>
      </c>
      <c r="J1718" s="11">
        <v>5523</v>
      </c>
      <c r="K1718" s="16">
        <v>111</v>
      </c>
    </row>
    <row r="1719" spans="1:11" x14ac:dyDescent="0.25">
      <c r="A1719" s="19">
        <v>42844</v>
      </c>
      <c r="B1719" s="19" t="s">
        <v>3400</v>
      </c>
      <c r="C1719" s="15">
        <v>2000</v>
      </c>
      <c r="D1719" s="24" t="s">
        <v>4</v>
      </c>
      <c r="E1719" s="24" t="s">
        <v>6</v>
      </c>
      <c r="F1719" s="25" t="s">
        <v>6</v>
      </c>
      <c r="G1719" s="25" t="s">
        <v>2988</v>
      </c>
      <c r="H1719" s="25" t="s">
        <v>3418</v>
      </c>
      <c r="I1719" s="25" t="s">
        <v>82</v>
      </c>
      <c r="J1719" s="11">
        <v>5524</v>
      </c>
      <c r="K1719" s="16">
        <v>111</v>
      </c>
    </row>
    <row r="1720" spans="1:11" x14ac:dyDescent="0.25">
      <c r="A1720" s="19">
        <v>42844</v>
      </c>
      <c r="B1720" s="19" t="s">
        <v>3400</v>
      </c>
      <c r="C1720" s="15">
        <v>2000</v>
      </c>
      <c r="D1720" s="24" t="s">
        <v>4</v>
      </c>
      <c r="E1720" s="24" t="s">
        <v>5</v>
      </c>
      <c r="F1720" s="25" t="s">
        <v>2217</v>
      </c>
      <c r="G1720" s="25" t="s">
        <v>2988</v>
      </c>
      <c r="H1720" s="25" t="s">
        <v>3418</v>
      </c>
      <c r="I1720" s="25" t="s">
        <v>82</v>
      </c>
      <c r="J1720" s="11">
        <v>5971</v>
      </c>
      <c r="K1720" s="16">
        <v>120</v>
      </c>
    </row>
    <row r="1721" spans="1:11" x14ac:dyDescent="0.25">
      <c r="A1721" s="19">
        <v>42844</v>
      </c>
      <c r="B1721" s="19" t="s">
        <v>3400</v>
      </c>
      <c r="C1721" s="15">
        <v>2000</v>
      </c>
      <c r="D1721" s="24" t="s">
        <v>4</v>
      </c>
      <c r="E1721" s="24" t="s">
        <v>6</v>
      </c>
      <c r="F1721" s="25" t="s">
        <v>6</v>
      </c>
      <c r="G1721" s="25" t="s">
        <v>2988</v>
      </c>
      <c r="H1721" s="25" t="s">
        <v>3418</v>
      </c>
      <c r="I1721" s="25" t="s">
        <v>82</v>
      </c>
      <c r="J1721" s="11">
        <v>5972</v>
      </c>
      <c r="K1721" s="16">
        <v>120</v>
      </c>
    </row>
    <row r="1722" spans="1:11" x14ac:dyDescent="0.25">
      <c r="A1722" s="19">
        <v>42844</v>
      </c>
      <c r="B1722" s="19" t="s">
        <v>3400</v>
      </c>
      <c r="C1722" s="15">
        <v>300</v>
      </c>
      <c r="D1722" s="24" t="s">
        <v>4</v>
      </c>
      <c r="E1722" s="24" t="s">
        <v>5</v>
      </c>
      <c r="F1722" s="25" t="s">
        <v>2217</v>
      </c>
      <c r="G1722" s="25" t="s">
        <v>2988</v>
      </c>
      <c r="H1722" s="25" t="s">
        <v>3418</v>
      </c>
      <c r="I1722" s="25" t="s">
        <v>82</v>
      </c>
      <c r="J1722" s="60">
        <v>5973</v>
      </c>
      <c r="K1722" s="16">
        <v>120</v>
      </c>
    </row>
    <row r="1723" spans="1:11" x14ac:dyDescent="0.25">
      <c r="A1723" s="19">
        <v>42844</v>
      </c>
      <c r="B1723" s="19" t="s">
        <v>3400</v>
      </c>
      <c r="C1723" s="15">
        <v>450</v>
      </c>
      <c r="D1723" s="24" t="s">
        <v>4</v>
      </c>
      <c r="E1723" s="24" t="s">
        <v>6</v>
      </c>
      <c r="F1723" s="25" t="s">
        <v>6</v>
      </c>
      <c r="G1723" s="25" t="s">
        <v>2988</v>
      </c>
      <c r="H1723" s="25" t="s">
        <v>3418</v>
      </c>
      <c r="I1723" s="25" t="s">
        <v>82</v>
      </c>
      <c r="J1723" s="60">
        <v>6011</v>
      </c>
      <c r="K1723" s="16">
        <v>121</v>
      </c>
    </row>
    <row r="1724" spans="1:11" x14ac:dyDescent="0.25">
      <c r="A1724" s="19">
        <v>42844</v>
      </c>
      <c r="B1724" s="19" t="s">
        <v>3400</v>
      </c>
      <c r="C1724" s="15">
        <v>600</v>
      </c>
      <c r="D1724" s="24" t="s">
        <v>4</v>
      </c>
      <c r="E1724" s="24" t="s">
        <v>6</v>
      </c>
      <c r="F1724" s="25" t="s">
        <v>6</v>
      </c>
      <c r="G1724" s="25" t="s">
        <v>2988</v>
      </c>
      <c r="H1724" s="25" t="s">
        <v>3418</v>
      </c>
      <c r="I1724" s="25" t="s">
        <v>82</v>
      </c>
      <c r="J1724" s="60">
        <v>6012</v>
      </c>
      <c r="K1724" s="16">
        <v>121</v>
      </c>
    </row>
    <row r="1725" spans="1:11" x14ac:dyDescent="0.25">
      <c r="A1725" s="19">
        <v>42844</v>
      </c>
      <c r="B1725" s="19" t="s">
        <v>3400</v>
      </c>
      <c r="C1725" s="15">
        <v>300</v>
      </c>
      <c r="D1725" s="24" t="s">
        <v>4</v>
      </c>
      <c r="E1725" s="24" t="s">
        <v>6</v>
      </c>
      <c r="F1725" s="25" t="s">
        <v>6</v>
      </c>
      <c r="G1725" s="25" t="s">
        <v>2988</v>
      </c>
      <c r="H1725" s="25" t="s">
        <v>3418</v>
      </c>
      <c r="I1725" s="25" t="s">
        <v>82</v>
      </c>
      <c r="J1725" s="11">
        <v>6101</v>
      </c>
      <c r="K1725" s="16">
        <v>123</v>
      </c>
    </row>
    <row r="1726" spans="1:11" x14ac:dyDescent="0.25">
      <c r="A1726" s="19">
        <v>42844</v>
      </c>
      <c r="B1726" s="19" t="s">
        <v>3400</v>
      </c>
      <c r="C1726" s="15">
        <v>250</v>
      </c>
      <c r="D1726" s="24" t="s">
        <v>4</v>
      </c>
      <c r="E1726" s="24" t="s">
        <v>6</v>
      </c>
      <c r="F1726" s="25" t="s">
        <v>6</v>
      </c>
      <c r="G1726" s="25" t="s">
        <v>2988</v>
      </c>
      <c r="H1726" s="25" t="s">
        <v>3418</v>
      </c>
      <c r="I1726" s="25" t="s">
        <v>82</v>
      </c>
      <c r="J1726" s="11">
        <v>6102</v>
      </c>
      <c r="K1726" s="16">
        <v>123</v>
      </c>
    </row>
    <row r="1727" spans="1:11" x14ac:dyDescent="0.25">
      <c r="A1727" s="19">
        <v>42844</v>
      </c>
      <c r="B1727" s="19" t="s">
        <v>3400</v>
      </c>
      <c r="C1727" s="15">
        <v>3000</v>
      </c>
      <c r="D1727" s="24" t="s">
        <v>4</v>
      </c>
      <c r="E1727" s="24" t="s">
        <v>6</v>
      </c>
      <c r="F1727" s="25" t="s">
        <v>6</v>
      </c>
      <c r="G1727" s="25" t="s">
        <v>2988</v>
      </c>
      <c r="H1727" s="25" t="s">
        <v>3418</v>
      </c>
      <c r="I1727" s="25" t="s">
        <v>82</v>
      </c>
      <c r="J1727" s="11">
        <v>6151</v>
      </c>
      <c r="K1727" s="16">
        <v>124</v>
      </c>
    </row>
    <row r="1728" spans="1:11" x14ac:dyDescent="0.25">
      <c r="A1728" s="19">
        <v>42844</v>
      </c>
      <c r="B1728" s="19" t="s">
        <v>3400</v>
      </c>
      <c r="C1728" s="15">
        <v>1000</v>
      </c>
      <c r="D1728" s="24" t="s">
        <v>4</v>
      </c>
      <c r="E1728" s="24" t="s">
        <v>6</v>
      </c>
      <c r="F1728" s="25" t="s">
        <v>6</v>
      </c>
      <c r="G1728" s="25" t="s">
        <v>2988</v>
      </c>
      <c r="H1728" s="25" t="s">
        <v>3418</v>
      </c>
      <c r="I1728" s="25" t="s">
        <v>82</v>
      </c>
      <c r="J1728" s="11">
        <v>6152</v>
      </c>
      <c r="K1728" s="16">
        <v>124</v>
      </c>
    </row>
    <row r="1729" spans="1:11" x14ac:dyDescent="0.25">
      <c r="A1729" s="19">
        <v>42844</v>
      </c>
      <c r="B1729" s="19" t="s">
        <v>3400</v>
      </c>
      <c r="C1729" s="15">
        <v>1000</v>
      </c>
      <c r="D1729" s="24" t="s">
        <v>7</v>
      </c>
      <c r="E1729" s="24" t="s">
        <v>8</v>
      </c>
      <c r="F1729" s="25"/>
      <c r="G1729" s="25" t="s">
        <v>3314</v>
      </c>
      <c r="H1729" s="25" t="s">
        <v>3314</v>
      </c>
      <c r="I1729" s="25"/>
      <c r="J1729" s="10" t="s">
        <v>2984</v>
      </c>
      <c r="K1729" s="16"/>
    </row>
    <row r="1730" spans="1:11" x14ac:dyDescent="0.25">
      <c r="A1730" s="19">
        <v>42844</v>
      </c>
      <c r="B1730" s="19" t="s">
        <v>3400</v>
      </c>
      <c r="C1730" s="15">
        <v>4500</v>
      </c>
      <c r="D1730" s="24" t="s">
        <v>7</v>
      </c>
      <c r="E1730" s="24" t="s">
        <v>8</v>
      </c>
      <c r="F1730" s="25"/>
      <c r="G1730" s="25" t="s">
        <v>3314</v>
      </c>
      <c r="H1730" s="25" t="s">
        <v>3314</v>
      </c>
      <c r="I1730" s="25"/>
      <c r="J1730" s="10" t="s">
        <v>2984</v>
      </c>
      <c r="K1730" s="16"/>
    </row>
    <row r="1731" spans="1:11" x14ac:dyDescent="0.25">
      <c r="A1731" s="19">
        <v>42844</v>
      </c>
      <c r="B1731" s="19" t="s">
        <v>3400</v>
      </c>
      <c r="C1731" s="15">
        <v>2000</v>
      </c>
      <c r="D1731" s="24" t="s">
        <v>7</v>
      </c>
      <c r="E1731" s="24" t="s">
        <v>8</v>
      </c>
      <c r="F1731" s="25"/>
      <c r="G1731" s="25" t="s">
        <v>3314</v>
      </c>
      <c r="H1731" s="25" t="s">
        <v>3314</v>
      </c>
      <c r="I1731" s="25"/>
      <c r="J1731" s="10" t="s">
        <v>2984</v>
      </c>
      <c r="K1731" s="16"/>
    </row>
    <row r="1732" spans="1:11" x14ac:dyDescent="0.25">
      <c r="A1732" s="19">
        <v>42844</v>
      </c>
      <c r="B1732" s="19" t="s">
        <v>3400</v>
      </c>
      <c r="C1732" s="15">
        <v>1200</v>
      </c>
      <c r="D1732" s="24" t="s">
        <v>7</v>
      </c>
      <c r="E1732" s="24" t="s">
        <v>8</v>
      </c>
      <c r="F1732" s="25"/>
      <c r="G1732" s="25" t="s">
        <v>3314</v>
      </c>
      <c r="H1732" s="25" t="s">
        <v>3314</v>
      </c>
      <c r="I1732" s="25"/>
      <c r="J1732" s="10" t="s">
        <v>2984</v>
      </c>
      <c r="K1732" s="16"/>
    </row>
    <row r="1733" spans="1:11" x14ac:dyDescent="0.25">
      <c r="A1733" s="19">
        <v>42844</v>
      </c>
      <c r="B1733" s="19" t="s">
        <v>3400</v>
      </c>
      <c r="C1733" s="15">
        <v>50</v>
      </c>
      <c r="D1733" s="24" t="s">
        <v>7</v>
      </c>
      <c r="E1733" s="24" t="s">
        <v>8</v>
      </c>
      <c r="F1733" s="25"/>
      <c r="G1733" s="25" t="s">
        <v>3314</v>
      </c>
      <c r="H1733" s="25" t="s">
        <v>3314</v>
      </c>
      <c r="I1733" s="25"/>
      <c r="J1733" s="10" t="s">
        <v>2984</v>
      </c>
      <c r="K1733" s="16"/>
    </row>
    <row r="1734" spans="1:11" x14ac:dyDescent="0.25">
      <c r="A1734" s="19">
        <v>42844</v>
      </c>
      <c r="B1734" s="19" t="s">
        <v>3400</v>
      </c>
      <c r="C1734" s="15">
        <v>800</v>
      </c>
      <c r="D1734" s="24" t="s">
        <v>7</v>
      </c>
      <c r="E1734" s="24" t="s">
        <v>8</v>
      </c>
      <c r="F1734" s="25"/>
      <c r="G1734" s="25" t="s">
        <v>3314</v>
      </c>
      <c r="H1734" s="25" t="s">
        <v>3314</v>
      </c>
      <c r="I1734" s="25"/>
      <c r="J1734" s="10" t="s">
        <v>2984</v>
      </c>
      <c r="K1734" s="16"/>
    </row>
    <row r="1735" spans="1:11" x14ac:dyDescent="0.25">
      <c r="A1735" s="19">
        <v>42844</v>
      </c>
      <c r="B1735" s="19" t="s">
        <v>3400</v>
      </c>
      <c r="C1735" s="15">
        <v>20</v>
      </c>
      <c r="D1735" s="24" t="s">
        <v>7</v>
      </c>
      <c r="E1735" s="24" t="s">
        <v>8</v>
      </c>
      <c r="F1735" s="25"/>
      <c r="G1735" s="25" t="s">
        <v>3314</v>
      </c>
      <c r="H1735" s="25" t="s">
        <v>3314</v>
      </c>
      <c r="I1735" s="25"/>
      <c r="J1735" s="10" t="s">
        <v>2984</v>
      </c>
      <c r="K1735" s="16"/>
    </row>
    <row r="1736" spans="1:11" x14ac:dyDescent="0.25">
      <c r="A1736" s="19">
        <v>42844</v>
      </c>
      <c r="B1736" s="19" t="s">
        <v>3400</v>
      </c>
      <c r="C1736" s="15">
        <v>300</v>
      </c>
      <c r="D1736" s="24" t="s">
        <v>7</v>
      </c>
      <c r="E1736" s="24" t="s">
        <v>8</v>
      </c>
      <c r="F1736" s="25"/>
      <c r="G1736" s="25" t="s">
        <v>3314</v>
      </c>
      <c r="H1736" s="25" t="s">
        <v>3314</v>
      </c>
      <c r="I1736" s="25"/>
      <c r="J1736" s="10" t="s">
        <v>2984</v>
      </c>
      <c r="K1736" s="16"/>
    </row>
    <row r="1737" spans="1:11" x14ac:dyDescent="0.25">
      <c r="A1737" s="19">
        <v>42844</v>
      </c>
      <c r="B1737" s="19" t="s">
        <v>3400</v>
      </c>
      <c r="C1737" s="15">
        <v>50</v>
      </c>
      <c r="D1737" s="24" t="s">
        <v>7</v>
      </c>
      <c r="E1737" s="24" t="s">
        <v>8</v>
      </c>
      <c r="F1737" s="25"/>
      <c r="G1737" s="25" t="s">
        <v>3314</v>
      </c>
      <c r="H1737" s="25" t="s">
        <v>3314</v>
      </c>
      <c r="I1737" s="25"/>
      <c r="J1737" s="10" t="s">
        <v>2984</v>
      </c>
      <c r="K1737" s="16"/>
    </row>
    <row r="1738" spans="1:11" x14ac:dyDescent="0.25">
      <c r="A1738" s="18">
        <v>42845</v>
      </c>
      <c r="B1738" s="18" t="s">
        <v>3400</v>
      </c>
      <c r="C1738" s="15">
        <v>4435</v>
      </c>
      <c r="D1738" s="24" t="s">
        <v>4</v>
      </c>
      <c r="E1738" s="24" t="s">
        <v>5</v>
      </c>
      <c r="F1738" s="25" t="s">
        <v>2217</v>
      </c>
      <c r="G1738" s="25" t="s">
        <v>2988</v>
      </c>
      <c r="H1738" s="25" t="s">
        <v>3418</v>
      </c>
      <c r="I1738" s="25" t="s">
        <v>82</v>
      </c>
      <c r="J1738" s="11">
        <v>4524</v>
      </c>
      <c r="K1738" s="16">
        <v>91</v>
      </c>
    </row>
    <row r="1739" spans="1:11" x14ac:dyDescent="0.25">
      <c r="A1739" s="18">
        <v>42845</v>
      </c>
      <c r="B1739" s="18" t="s">
        <v>3400</v>
      </c>
      <c r="C1739" s="15">
        <v>5430</v>
      </c>
      <c r="D1739" s="24" t="s">
        <v>4</v>
      </c>
      <c r="E1739" s="24" t="s">
        <v>6</v>
      </c>
      <c r="F1739" s="25" t="s">
        <v>6</v>
      </c>
      <c r="G1739" s="25" t="s">
        <v>2988</v>
      </c>
      <c r="H1739" s="25" t="s">
        <v>3418</v>
      </c>
      <c r="I1739" s="25" t="s">
        <v>82</v>
      </c>
      <c r="J1739" s="11">
        <v>4525</v>
      </c>
      <c r="K1739" s="16">
        <v>91</v>
      </c>
    </row>
    <row r="1740" spans="1:11" x14ac:dyDescent="0.25">
      <c r="A1740" s="18">
        <v>42845</v>
      </c>
      <c r="B1740" s="18" t="s">
        <v>3400</v>
      </c>
      <c r="C1740" s="15">
        <v>35</v>
      </c>
      <c r="D1740" s="24" t="s">
        <v>4</v>
      </c>
      <c r="E1740" s="24" t="s">
        <v>6</v>
      </c>
      <c r="F1740" s="25" t="s">
        <v>6</v>
      </c>
      <c r="G1740" s="25" t="s">
        <v>2988</v>
      </c>
      <c r="H1740" s="25" t="s">
        <v>3418</v>
      </c>
      <c r="I1740" s="25" t="s">
        <v>82</v>
      </c>
      <c r="J1740" s="11">
        <v>4526</v>
      </c>
      <c r="K1740" s="16">
        <v>91</v>
      </c>
    </row>
    <row r="1741" spans="1:11" x14ac:dyDescent="0.25">
      <c r="A1741" s="18">
        <v>42845</v>
      </c>
      <c r="B1741" s="18" t="s">
        <v>3400</v>
      </c>
      <c r="C1741" s="15">
        <v>1000</v>
      </c>
      <c r="D1741" s="24" t="s">
        <v>4</v>
      </c>
      <c r="E1741" s="24" t="s">
        <v>6</v>
      </c>
      <c r="F1741" s="25" t="s">
        <v>6</v>
      </c>
      <c r="G1741" s="25" t="s">
        <v>2988</v>
      </c>
      <c r="H1741" s="25" t="s">
        <v>3418</v>
      </c>
      <c r="I1741" s="25" t="s">
        <v>82</v>
      </c>
      <c r="J1741" s="11">
        <v>4527</v>
      </c>
      <c r="K1741" s="16">
        <v>91</v>
      </c>
    </row>
    <row r="1742" spans="1:11" x14ac:dyDescent="0.25">
      <c r="A1742" s="18">
        <v>42845</v>
      </c>
      <c r="B1742" s="18" t="s">
        <v>3400</v>
      </c>
      <c r="C1742" s="15">
        <v>200</v>
      </c>
      <c r="D1742" s="24" t="s">
        <v>4</v>
      </c>
      <c r="E1742" s="24" t="s">
        <v>5</v>
      </c>
      <c r="F1742" s="25" t="s">
        <v>2217</v>
      </c>
      <c r="G1742" s="25" t="s">
        <v>2988</v>
      </c>
      <c r="H1742" s="25" t="s">
        <v>3418</v>
      </c>
      <c r="I1742" s="25" t="s">
        <v>82</v>
      </c>
      <c r="J1742" s="11">
        <v>4528</v>
      </c>
      <c r="K1742" s="16">
        <v>91</v>
      </c>
    </row>
    <row r="1743" spans="1:11" x14ac:dyDescent="0.25">
      <c r="A1743" s="18">
        <v>42845</v>
      </c>
      <c r="B1743" s="18" t="s">
        <v>3400</v>
      </c>
      <c r="C1743" s="15">
        <v>200</v>
      </c>
      <c r="D1743" s="24" t="s">
        <v>4</v>
      </c>
      <c r="E1743" s="24" t="s">
        <v>5</v>
      </c>
      <c r="F1743" s="25" t="s">
        <v>2217</v>
      </c>
      <c r="G1743" s="25" t="s">
        <v>2988</v>
      </c>
      <c r="H1743" s="25" t="s">
        <v>3418</v>
      </c>
      <c r="I1743" s="25" t="s">
        <v>82</v>
      </c>
      <c r="J1743" s="11">
        <v>4529</v>
      </c>
      <c r="K1743" s="16">
        <v>91</v>
      </c>
    </row>
    <row r="1744" spans="1:11" x14ac:dyDescent="0.25">
      <c r="A1744" s="18">
        <v>42845</v>
      </c>
      <c r="B1744" s="18" t="s">
        <v>3400</v>
      </c>
      <c r="C1744" s="15">
        <v>200</v>
      </c>
      <c r="D1744" s="24" t="s">
        <v>4</v>
      </c>
      <c r="E1744" s="24" t="s">
        <v>6</v>
      </c>
      <c r="F1744" s="25" t="s">
        <v>6</v>
      </c>
      <c r="G1744" s="25" t="s">
        <v>2988</v>
      </c>
      <c r="H1744" s="25" t="s">
        <v>3418</v>
      </c>
      <c r="I1744" s="25" t="s">
        <v>82</v>
      </c>
      <c r="J1744" s="11">
        <v>4530</v>
      </c>
      <c r="K1744" s="16">
        <v>91</v>
      </c>
    </row>
    <row r="1745" spans="1:11" x14ac:dyDescent="0.25">
      <c r="A1745" s="18">
        <v>42845</v>
      </c>
      <c r="B1745" s="18" t="s">
        <v>3400</v>
      </c>
      <c r="C1745" s="15">
        <v>100</v>
      </c>
      <c r="D1745" s="24" t="s">
        <v>4</v>
      </c>
      <c r="E1745" s="24" t="s">
        <v>5</v>
      </c>
      <c r="F1745" s="25" t="s">
        <v>2217</v>
      </c>
      <c r="G1745" s="25" t="s">
        <v>2988</v>
      </c>
      <c r="H1745" s="25" t="s">
        <v>3418</v>
      </c>
      <c r="I1745" s="25" t="s">
        <v>82</v>
      </c>
      <c r="J1745" s="11">
        <v>4531</v>
      </c>
      <c r="K1745" s="16">
        <v>91</v>
      </c>
    </row>
    <row r="1746" spans="1:11" x14ac:dyDescent="0.25">
      <c r="A1746" s="18">
        <v>42845</v>
      </c>
      <c r="B1746" s="18" t="s">
        <v>3400</v>
      </c>
      <c r="C1746" s="15">
        <v>300</v>
      </c>
      <c r="D1746" s="24" t="s">
        <v>4</v>
      </c>
      <c r="E1746" s="24" t="s">
        <v>6</v>
      </c>
      <c r="F1746" s="25" t="s">
        <v>6</v>
      </c>
      <c r="G1746" s="25" t="s">
        <v>2988</v>
      </c>
      <c r="H1746" s="25" t="s">
        <v>3418</v>
      </c>
      <c r="I1746" s="25" t="s">
        <v>82</v>
      </c>
      <c r="J1746" s="11">
        <v>4532</v>
      </c>
      <c r="K1746" s="16">
        <v>91</v>
      </c>
    </row>
    <row r="1747" spans="1:11" x14ac:dyDescent="0.25">
      <c r="A1747" s="18">
        <v>42845</v>
      </c>
      <c r="B1747" s="18" t="s">
        <v>3400</v>
      </c>
      <c r="C1747" s="15">
        <v>40</v>
      </c>
      <c r="D1747" s="24" t="s">
        <v>4</v>
      </c>
      <c r="E1747" s="24" t="s">
        <v>5</v>
      </c>
      <c r="F1747" s="25" t="s">
        <v>2217</v>
      </c>
      <c r="G1747" s="25" t="s">
        <v>2988</v>
      </c>
      <c r="H1747" s="25" t="s">
        <v>3418</v>
      </c>
      <c r="I1747" s="25" t="s">
        <v>82</v>
      </c>
      <c r="J1747" s="11">
        <v>4533</v>
      </c>
      <c r="K1747" s="16">
        <v>91</v>
      </c>
    </row>
    <row r="1748" spans="1:11" x14ac:dyDescent="0.25">
      <c r="A1748" s="18">
        <v>42845</v>
      </c>
      <c r="B1748" s="18" t="s">
        <v>3400</v>
      </c>
      <c r="C1748" s="15">
        <v>40</v>
      </c>
      <c r="D1748" s="24" t="s">
        <v>4</v>
      </c>
      <c r="E1748" s="24" t="s">
        <v>5</v>
      </c>
      <c r="F1748" s="25" t="s">
        <v>2217</v>
      </c>
      <c r="G1748" s="25" t="s">
        <v>2988</v>
      </c>
      <c r="H1748" s="25" t="s">
        <v>3418</v>
      </c>
      <c r="I1748" s="25" t="s">
        <v>82</v>
      </c>
      <c r="J1748" s="11">
        <v>4534</v>
      </c>
      <c r="K1748" s="16">
        <v>91</v>
      </c>
    </row>
    <row r="1749" spans="1:11" x14ac:dyDescent="0.25">
      <c r="A1749" s="18">
        <v>42845</v>
      </c>
      <c r="B1749" s="18" t="s">
        <v>3400</v>
      </c>
      <c r="C1749" s="15">
        <v>1500</v>
      </c>
      <c r="D1749" s="24" t="s">
        <v>4</v>
      </c>
      <c r="E1749" s="24" t="s">
        <v>6</v>
      </c>
      <c r="F1749" s="25" t="s">
        <v>6</v>
      </c>
      <c r="G1749" s="25" t="s">
        <v>2988</v>
      </c>
      <c r="H1749" s="25" t="s">
        <v>3418</v>
      </c>
      <c r="I1749" s="25" t="s">
        <v>82</v>
      </c>
      <c r="J1749" s="11">
        <v>4535</v>
      </c>
      <c r="K1749" s="16">
        <v>91</v>
      </c>
    </row>
    <row r="1750" spans="1:11" x14ac:dyDescent="0.25">
      <c r="A1750" s="19">
        <v>42845</v>
      </c>
      <c r="B1750" s="19" t="s">
        <v>3400</v>
      </c>
      <c r="C1750" s="15">
        <v>1000</v>
      </c>
      <c r="D1750" s="24" t="s">
        <v>4</v>
      </c>
      <c r="E1750" s="24" t="s">
        <v>5</v>
      </c>
      <c r="F1750" s="25" t="s">
        <v>2217</v>
      </c>
      <c r="G1750" s="25" t="s">
        <v>2988</v>
      </c>
      <c r="H1750" s="25" t="s">
        <v>3418</v>
      </c>
      <c r="I1750" s="25" t="s">
        <v>82</v>
      </c>
      <c r="J1750" s="11">
        <v>5184</v>
      </c>
      <c r="K1750" s="16">
        <v>104</v>
      </c>
    </row>
    <row r="1751" spans="1:11" x14ac:dyDescent="0.25">
      <c r="A1751" s="19">
        <v>42845</v>
      </c>
      <c r="B1751" s="19" t="s">
        <v>3400</v>
      </c>
      <c r="C1751" s="15">
        <v>2177</v>
      </c>
      <c r="D1751" s="24" t="s">
        <v>4</v>
      </c>
      <c r="E1751" s="24" t="s">
        <v>5</v>
      </c>
      <c r="F1751" s="25" t="s">
        <v>2217</v>
      </c>
      <c r="G1751" s="25" t="s">
        <v>2988</v>
      </c>
      <c r="H1751" s="25" t="s">
        <v>3418</v>
      </c>
      <c r="I1751" s="25" t="s">
        <v>82</v>
      </c>
      <c r="J1751" s="11">
        <v>5185</v>
      </c>
      <c r="K1751" s="16">
        <v>104</v>
      </c>
    </row>
    <row r="1752" spans="1:11" x14ac:dyDescent="0.25">
      <c r="A1752" s="19">
        <v>42845</v>
      </c>
      <c r="B1752" s="19" t="s">
        <v>3400</v>
      </c>
      <c r="C1752" s="15">
        <v>200</v>
      </c>
      <c r="D1752" s="24" t="s">
        <v>4</v>
      </c>
      <c r="E1752" s="24" t="s">
        <v>5</v>
      </c>
      <c r="F1752" s="25" t="s">
        <v>2217</v>
      </c>
      <c r="G1752" s="25" t="s">
        <v>2988</v>
      </c>
      <c r="H1752" s="25" t="s">
        <v>3418</v>
      </c>
      <c r="I1752" s="25" t="s">
        <v>82</v>
      </c>
      <c r="J1752" s="11">
        <v>5186</v>
      </c>
      <c r="K1752" s="16">
        <v>104</v>
      </c>
    </row>
    <row r="1753" spans="1:11" x14ac:dyDescent="0.25">
      <c r="A1753" s="19">
        <v>42845</v>
      </c>
      <c r="B1753" s="19" t="s">
        <v>3400</v>
      </c>
      <c r="C1753" s="15">
        <v>500</v>
      </c>
      <c r="D1753" s="24" t="s">
        <v>4</v>
      </c>
      <c r="E1753" s="24" t="s">
        <v>5</v>
      </c>
      <c r="F1753" s="25" t="s">
        <v>2217</v>
      </c>
      <c r="G1753" s="25" t="s">
        <v>2988</v>
      </c>
      <c r="H1753" s="25" t="s">
        <v>3418</v>
      </c>
      <c r="I1753" s="25" t="s">
        <v>82</v>
      </c>
      <c r="J1753" s="11">
        <v>5202</v>
      </c>
      <c r="K1753" s="16">
        <v>105</v>
      </c>
    </row>
    <row r="1754" spans="1:11" x14ac:dyDescent="0.25">
      <c r="A1754" s="19">
        <v>42845</v>
      </c>
      <c r="B1754" s="19" t="s">
        <v>3400</v>
      </c>
      <c r="C1754" s="15">
        <v>200</v>
      </c>
      <c r="D1754" s="24" t="s">
        <v>4</v>
      </c>
      <c r="E1754" s="24" t="s">
        <v>5</v>
      </c>
      <c r="F1754" s="25" t="s">
        <v>2217</v>
      </c>
      <c r="G1754" s="25" t="s">
        <v>2988</v>
      </c>
      <c r="H1754" s="25" t="s">
        <v>3418</v>
      </c>
      <c r="I1754" s="25" t="s">
        <v>82</v>
      </c>
      <c r="J1754" s="11">
        <v>5918</v>
      </c>
      <c r="K1754" s="16">
        <v>119</v>
      </c>
    </row>
    <row r="1755" spans="1:11" x14ac:dyDescent="0.25">
      <c r="A1755" s="19">
        <v>42845</v>
      </c>
      <c r="B1755" s="19" t="s">
        <v>3400</v>
      </c>
      <c r="C1755" s="15">
        <v>2000</v>
      </c>
      <c r="D1755" s="24" t="s">
        <v>4</v>
      </c>
      <c r="E1755" s="24" t="s">
        <v>6</v>
      </c>
      <c r="F1755" s="25" t="s">
        <v>6</v>
      </c>
      <c r="G1755" s="25" t="s">
        <v>2988</v>
      </c>
      <c r="H1755" s="25" t="s">
        <v>3418</v>
      </c>
      <c r="I1755" s="25" t="s">
        <v>82</v>
      </c>
      <c r="J1755" s="11">
        <v>5919</v>
      </c>
      <c r="K1755" s="16">
        <v>119</v>
      </c>
    </row>
    <row r="1756" spans="1:11" x14ac:dyDescent="0.25">
      <c r="A1756" s="19">
        <v>42845</v>
      </c>
      <c r="B1756" s="19" t="s">
        <v>3400</v>
      </c>
      <c r="C1756" s="15">
        <v>1000</v>
      </c>
      <c r="D1756" s="24" t="s">
        <v>4</v>
      </c>
      <c r="E1756" s="24" t="s">
        <v>5</v>
      </c>
      <c r="F1756" s="25" t="s">
        <v>2217</v>
      </c>
      <c r="G1756" s="25" t="s">
        <v>2988</v>
      </c>
      <c r="H1756" s="25" t="s">
        <v>3418</v>
      </c>
      <c r="I1756" s="25" t="s">
        <v>82</v>
      </c>
      <c r="J1756" s="11">
        <v>5920</v>
      </c>
      <c r="K1756" s="16">
        <v>119</v>
      </c>
    </row>
    <row r="1757" spans="1:11" x14ac:dyDescent="0.25">
      <c r="A1757" s="19">
        <v>42845</v>
      </c>
      <c r="B1757" s="19" t="s">
        <v>3400</v>
      </c>
      <c r="C1757" s="15">
        <v>200</v>
      </c>
      <c r="D1757" s="24" t="s">
        <v>4</v>
      </c>
      <c r="E1757" s="24" t="s">
        <v>6</v>
      </c>
      <c r="F1757" s="25" t="s">
        <v>6</v>
      </c>
      <c r="G1757" s="25" t="s">
        <v>2988</v>
      </c>
      <c r="H1757" s="25" t="s">
        <v>3418</v>
      </c>
      <c r="I1757" s="25" t="s">
        <v>82</v>
      </c>
      <c r="J1757" s="11">
        <v>5921</v>
      </c>
      <c r="K1757" s="16">
        <v>119</v>
      </c>
    </row>
    <row r="1758" spans="1:11" x14ac:dyDescent="0.25">
      <c r="A1758" s="19">
        <v>42845</v>
      </c>
      <c r="B1758" s="19" t="s">
        <v>3400</v>
      </c>
      <c r="C1758" s="15">
        <v>5421</v>
      </c>
      <c r="D1758" s="24" t="s">
        <v>4</v>
      </c>
      <c r="E1758" s="24" t="s">
        <v>6</v>
      </c>
      <c r="F1758" s="25" t="s">
        <v>6</v>
      </c>
      <c r="G1758" s="25" t="s">
        <v>2988</v>
      </c>
      <c r="H1758" s="25" t="s">
        <v>3418</v>
      </c>
      <c r="I1758" s="25" t="s">
        <v>82</v>
      </c>
      <c r="J1758" s="60">
        <v>5974</v>
      </c>
      <c r="K1758" s="16">
        <v>120</v>
      </c>
    </row>
    <row r="1759" spans="1:11" x14ac:dyDescent="0.25">
      <c r="A1759" s="19">
        <v>42845</v>
      </c>
      <c r="B1759" s="19" t="s">
        <v>3400</v>
      </c>
      <c r="C1759" s="15">
        <v>200</v>
      </c>
      <c r="D1759" s="24" t="s">
        <v>4</v>
      </c>
      <c r="E1759" s="24" t="s">
        <v>6</v>
      </c>
      <c r="F1759" s="25" t="s">
        <v>6</v>
      </c>
      <c r="G1759" s="25" t="s">
        <v>2988</v>
      </c>
      <c r="H1759" s="25" t="s">
        <v>3418</v>
      </c>
      <c r="I1759" s="25" t="s">
        <v>82</v>
      </c>
      <c r="J1759" s="60">
        <v>5975</v>
      </c>
      <c r="K1759" s="16">
        <v>120</v>
      </c>
    </row>
    <row r="1760" spans="1:11" x14ac:dyDescent="0.25">
      <c r="A1760" s="19">
        <v>42845</v>
      </c>
      <c r="B1760" s="19" t="s">
        <v>3400</v>
      </c>
      <c r="C1760" s="15">
        <v>400</v>
      </c>
      <c r="D1760" s="24" t="s">
        <v>4</v>
      </c>
      <c r="E1760" s="24" t="s">
        <v>6</v>
      </c>
      <c r="F1760" s="25" t="s">
        <v>6</v>
      </c>
      <c r="G1760" s="25" t="s">
        <v>2988</v>
      </c>
      <c r="H1760" s="25" t="s">
        <v>3418</v>
      </c>
      <c r="I1760" s="25" t="s">
        <v>82</v>
      </c>
      <c r="J1760" s="60">
        <v>5976</v>
      </c>
      <c r="K1760" s="16">
        <v>120</v>
      </c>
    </row>
    <row r="1761" spans="1:11" x14ac:dyDescent="0.25">
      <c r="A1761" s="19">
        <v>42845</v>
      </c>
      <c r="B1761" s="19" t="s">
        <v>3400</v>
      </c>
      <c r="C1761" s="15">
        <v>100</v>
      </c>
      <c r="D1761" s="24" t="s">
        <v>4</v>
      </c>
      <c r="E1761" s="24" t="s">
        <v>6</v>
      </c>
      <c r="F1761" s="25" t="s">
        <v>6</v>
      </c>
      <c r="G1761" s="25" t="s">
        <v>2988</v>
      </c>
      <c r="H1761" s="25" t="s">
        <v>3418</v>
      </c>
      <c r="I1761" s="25" t="s">
        <v>82</v>
      </c>
      <c r="J1761" s="60">
        <v>5977</v>
      </c>
      <c r="K1761" s="16">
        <v>120</v>
      </c>
    </row>
    <row r="1762" spans="1:11" x14ac:dyDescent="0.25">
      <c r="A1762" s="19">
        <v>42845</v>
      </c>
      <c r="B1762" s="19" t="s">
        <v>3400</v>
      </c>
      <c r="C1762" s="15">
        <v>200</v>
      </c>
      <c r="D1762" s="24" t="s">
        <v>4</v>
      </c>
      <c r="E1762" s="24" t="s">
        <v>5</v>
      </c>
      <c r="F1762" s="25" t="s">
        <v>2217</v>
      </c>
      <c r="G1762" s="25" t="s">
        <v>2988</v>
      </c>
      <c r="H1762" s="25" t="s">
        <v>3418</v>
      </c>
      <c r="I1762" s="25" t="s">
        <v>82</v>
      </c>
      <c r="J1762" s="60">
        <v>6013</v>
      </c>
      <c r="K1762" s="16">
        <v>121</v>
      </c>
    </row>
    <row r="1763" spans="1:11" x14ac:dyDescent="0.25">
      <c r="A1763" s="19">
        <v>42845</v>
      </c>
      <c r="B1763" s="19" t="s">
        <v>3400</v>
      </c>
      <c r="C1763" s="15">
        <v>200</v>
      </c>
      <c r="D1763" s="24" t="s">
        <v>4</v>
      </c>
      <c r="E1763" s="24" t="s">
        <v>5</v>
      </c>
      <c r="F1763" s="25" t="s">
        <v>2217</v>
      </c>
      <c r="G1763" s="25" t="s">
        <v>2988</v>
      </c>
      <c r="H1763" s="25" t="s">
        <v>3418</v>
      </c>
      <c r="I1763" s="25" t="s">
        <v>82</v>
      </c>
      <c r="J1763" s="60">
        <v>6014</v>
      </c>
      <c r="K1763" s="16">
        <v>121</v>
      </c>
    </row>
    <row r="1764" spans="1:11" x14ac:dyDescent="0.25">
      <c r="A1764" s="19">
        <v>42845</v>
      </c>
      <c r="B1764" s="19" t="s">
        <v>3400</v>
      </c>
      <c r="C1764" s="15">
        <v>200</v>
      </c>
      <c r="D1764" s="24" t="s">
        <v>4</v>
      </c>
      <c r="E1764" s="24" t="s">
        <v>6</v>
      </c>
      <c r="F1764" s="25" t="s">
        <v>6</v>
      </c>
      <c r="G1764" s="25" t="s">
        <v>2988</v>
      </c>
      <c r="H1764" s="25" t="s">
        <v>3418</v>
      </c>
      <c r="I1764" s="25" t="s">
        <v>82</v>
      </c>
      <c r="J1764" s="60">
        <v>6015</v>
      </c>
      <c r="K1764" s="16">
        <v>121</v>
      </c>
    </row>
    <row r="1765" spans="1:11" x14ac:dyDescent="0.25">
      <c r="A1765" s="19">
        <v>42845</v>
      </c>
      <c r="B1765" s="19" t="s">
        <v>3400</v>
      </c>
      <c r="C1765" s="15">
        <v>550</v>
      </c>
      <c r="D1765" s="24" t="s">
        <v>4</v>
      </c>
      <c r="E1765" s="24" t="s">
        <v>5</v>
      </c>
      <c r="F1765" s="25" t="s">
        <v>2217</v>
      </c>
      <c r="G1765" s="25" t="s">
        <v>2988</v>
      </c>
      <c r="H1765" s="25" t="s">
        <v>3418</v>
      </c>
      <c r="I1765" s="25" t="s">
        <v>82</v>
      </c>
      <c r="J1765" s="11">
        <v>6103</v>
      </c>
      <c r="K1765" s="16">
        <v>123</v>
      </c>
    </row>
    <row r="1766" spans="1:11" x14ac:dyDescent="0.25">
      <c r="A1766" s="19">
        <v>42845</v>
      </c>
      <c r="B1766" s="19" t="s">
        <v>3400</v>
      </c>
      <c r="C1766" s="15">
        <v>500</v>
      </c>
      <c r="D1766" s="24" t="s">
        <v>4</v>
      </c>
      <c r="E1766" s="24" t="s">
        <v>5</v>
      </c>
      <c r="F1766" s="25" t="s">
        <v>2217</v>
      </c>
      <c r="G1766" s="25" t="s">
        <v>2988</v>
      </c>
      <c r="H1766" s="25" t="s">
        <v>3418</v>
      </c>
      <c r="I1766" s="25" t="s">
        <v>82</v>
      </c>
      <c r="J1766" s="11">
        <v>6153</v>
      </c>
      <c r="K1766" s="16">
        <v>124</v>
      </c>
    </row>
    <row r="1767" spans="1:11" x14ac:dyDescent="0.25">
      <c r="A1767" s="19">
        <v>42845</v>
      </c>
      <c r="B1767" s="19" t="s">
        <v>3400</v>
      </c>
      <c r="C1767" s="15">
        <v>1000</v>
      </c>
      <c r="D1767" s="24" t="s">
        <v>7</v>
      </c>
      <c r="E1767" s="24" t="s">
        <v>8</v>
      </c>
      <c r="F1767" s="25"/>
      <c r="G1767" s="25" t="s">
        <v>3314</v>
      </c>
      <c r="H1767" s="25" t="s">
        <v>3314</v>
      </c>
      <c r="I1767" s="25"/>
      <c r="J1767" s="10" t="s">
        <v>2984</v>
      </c>
      <c r="K1767" s="16"/>
    </row>
    <row r="1768" spans="1:11" x14ac:dyDescent="0.25">
      <c r="A1768" s="19">
        <v>42845</v>
      </c>
      <c r="B1768" s="19" t="s">
        <v>3400</v>
      </c>
      <c r="C1768" s="15">
        <v>19.5</v>
      </c>
      <c r="D1768" s="24" t="s">
        <v>7</v>
      </c>
      <c r="E1768" s="24" t="s">
        <v>8</v>
      </c>
      <c r="F1768" s="25"/>
      <c r="G1768" s="25" t="s">
        <v>3314</v>
      </c>
      <c r="H1768" s="25" t="s">
        <v>3314</v>
      </c>
      <c r="I1768" s="25"/>
      <c r="J1768" s="10" t="s">
        <v>2984</v>
      </c>
      <c r="K1768" s="16"/>
    </row>
    <row r="1769" spans="1:11" x14ac:dyDescent="0.25">
      <c r="A1769" s="19">
        <v>42846</v>
      </c>
      <c r="B1769" s="19" t="s">
        <v>3400</v>
      </c>
      <c r="C1769" s="15">
        <v>3000</v>
      </c>
      <c r="D1769" s="24" t="s">
        <v>4</v>
      </c>
      <c r="E1769" s="24" t="s">
        <v>6</v>
      </c>
      <c r="F1769" s="25" t="s">
        <v>6</v>
      </c>
      <c r="G1769" s="25" t="s">
        <v>2988</v>
      </c>
      <c r="H1769" s="25" t="s">
        <v>3418</v>
      </c>
      <c r="I1769" s="25" t="s">
        <v>82</v>
      </c>
      <c r="J1769" s="11">
        <v>5342</v>
      </c>
      <c r="K1769" s="16">
        <v>107</v>
      </c>
    </row>
    <row r="1770" spans="1:11" x14ac:dyDescent="0.25">
      <c r="A1770" s="19">
        <v>42846</v>
      </c>
      <c r="B1770" s="19" t="s">
        <v>3400</v>
      </c>
      <c r="C1770" s="15">
        <v>1200</v>
      </c>
      <c r="D1770" s="24" t="s">
        <v>4</v>
      </c>
      <c r="E1770" s="24" t="s">
        <v>6</v>
      </c>
      <c r="F1770" s="25" t="s">
        <v>6</v>
      </c>
      <c r="G1770" s="25" t="s">
        <v>2988</v>
      </c>
      <c r="H1770" s="25" t="s">
        <v>3418</v>
      </c>
      <c r="I1770" s="25" t="s">
        <v>82</v>
      </c>
      <c r="J1770" s="11">
        <v>5525</v>
      </c>
      <c r="K1770" s="16">
        <v>111</v>
      </c>
    </row>
    <row r="1771" spans="1:11" x14ac:dyDescent="0.25">
      <c r="A1771" s="19">
        <v>42847</v>
      </c>
      <c r="B1771" s="19" t="s">
        <v>3400</v>
      </c>
      <c r="C1771" s="15">
        <v>5200</v>
      </c>
      <c r="D1771" s="24" t="s">
        <v>4</v>
      </c>
      <c r="E1771" s="24" t="s">
        <v>6</v>
      </c>
      <c r="F1771" s="25" t="s">
        <v>6</v>
      </c>
      <c r="G1771" s="25" t="s">
        <v>2988</v>
      </c>
      <c r="H1771" s="25" t="s">
        <v>3418</v>
      </c>
      <c r="I1771" s="25" t="s">
        <v>82</v>
      </c>
      <c r="J1771" s="11">
        <v>5187</v>
      </c>
      <c r="K1771" s="16">
        <v>104</v>
      </c>
    </row>
    <row r="1772" spans="1:11" x14ac:dyDescent="0.25">
      <c r="A1772" s="19">
        <v>42847</v>
      </c>
      <c r="B1772" s="19" t="s">
        <v>3400</v>
      </c>
      <c r="C1772" s="15">
        <v>500</v>
      </c>
      <c r="D1772" s="24" t="s">
        <v>4</v>
      </c>
      <c r="E1772" s="24" t="s">
        <v>5</v>
      </c>
      <c r="F1772" s="25" t="s">
        <v>2217</v>
      </c>
      <c r="G1772" s="25" t="s">
        <v>2988</v>
      </c>
      <c r="H1772" s="25" t="s">
        <v>3418</v>
      </c>
      <c r="I1772" s="25" t="s">
        <v>82</v>
      </c>
      <c r="J1772" s="11">
        <v>5189</v>
      </c>
      <c r="K1772" s="16">
        <v>104</v>
      </c>
    </row>
    <row r="1773" spans="1:11" x14ac:dyDescent="0.25">
      <c r="A1773" s="19">
        <v>42847</v>
      </c>
      <c r="B1773" s="19" t="s">
        <v>3400</v>
      </c>
      <c r="C1773" s="15">
        <v>500</v>
      </c>
      <c r="D1773" s="24" t="s">
        <v>4</v>
      </c>
      <c r="E1773" s="24" t="s">
        <v>5</v>
      </c>
      <c r="F1773" s="25" t="s">
        <v>2217</v>
      </c>
      <c r="G1773" s="25" t="s">
        <v>2988</v>
      </c>
      <c r="H1773" s="25" t="s">
        <v>3418</v>
      </c>
      <c r="I1773" s="25" t="s">
        <v>82</v>
      </c>
      <c r="J1773" s="11">
        <v>5190</v>
      </c>
      <c r="K1773" s="16">
        <v>104</v>
      </c>
    </row>
    <row r="1774" spans="1:11" x14ac:dyDescent="0.25">
      <c r="A1774" s="19">
        <v>42847</v>
      </c>
      <c r="B1774" s="19" t="s">
        <v>3400</v>
      </c>
      <c r="C1774" s="15">
        <v>2500</v>
      </c>
      <c r="D1774" s="24" t="s">
        <v>4</v>
      </c>
      <c r="E1774" s="24" t="s">
        <v>6</v>
      </c>
      <c r="F1774" s="25" t="s">
        <v>6</v>
      </c>
      <c r="G1774" s="25" t="s">
        <v>2988</v>
      </c>
      <c r="H1774" s="25" t="s">
        <v>3418</v>
      </c>
      <c r="I1774" s="25" t="s">
        <v>82</v>
      </c>
      <c r="J1774" s="11">
        <v>5615</v>
      </c>
      <c r="K1774" s="16">
        <v>113</v>
      </c>
    </row>
    <row r="1775" spans="1:11" x14ac:dyDescent="0.25">
      <c r="A1775" s="19">
        <v>42847</v>
      </c>
      <c r="B1775" s="19" t="s">
        <v>3400</v>
      </c>
      <c r="C1775" s="15">
        <v>100</v>
      </c>
      <c r="D1775" s="24" t="s">
        <v>4</v>
      </c>
      <c r="E1775" s="24" t="s">
        <v>5</v>
      </c>
      <c r="F1775" s="25" t="s">
        <v>2217</v>
      </c>
      <c r="G1775" s="25" t="s">
        <v>2988</v>
      </c>
      <c r="H1775" s="25" t="s">
        <v>3418</v>
      </c>
      <c r="I1775" s="25" t="s">
        <v>82</v>
      </c>
      <c r="J1775" s="60">
        <v>6016</v>
      </c>
      <c r="K1775" s="16">
        <v>121</v>
      </c>
    </row>
    <row r="1776" spans="1:11" x14ac:dyDescent="0.25">
      <c r="A1776" s="19">
        <v>42847</v>
      </c>
      <c r="B1776" s="19" t="s">
        <v>3400</v>
      </c>
      <c r="C1776" s="15">
        <v>2000</v>
      </c>
      <c r="D1776" s="24" t="s">
        <v>4</v>
      </c>
      <c r="E1776" s="24" t="s">
        <v>6</v>
      </c>
      <c r="F1776" s="25" t="s">
        <v>6</v>
      </c>
      <c r="G1776" s="25" t="s">
        <v>2988</v>
      </c>
      <c r="H1776" s="25" t="s">
        <v>3418</v>
      </c>
      <c r="I1776" s="25" t="s">
        <v>82</v>
      </c>
      <c r="J1776" s="60">
        <v>6017</v>
      </c>
      <c r="K1776" s="16">
        <v>121</v>
      </c>
    </row>
    <row r="1777" spans="1:11" x14ac:dyDescent="0.25">
      <c r="A1777" s="19">
        <v>42847</v>
      </c>
      <c r="B1777" s="19" t="s">
        <v>3400</v>
      </c>
      <c r="C1777" s="15">
        <v>1000</v>
      </c>
      <c r="D1777" s="24" t="s">
        <v>4</v>
      </c>
      <c r="E1777" s="24" t="s">
        <v>5</v>
      </c>
      <c r="F1777" s="25" t="s">
        <v>2217</v>
      </c>
      <c r="G1777" s="25" t="s">
        <v>2988</v>
      </c>
      <c r="H1777" s="25" t="s">
        <v>3418</v>
      </c>
      <c r="I1777" s="25" t="s">
        <v>82</v>
      </c>
      <c r="J1777" s="60">
        <v>6018</v>
      </c>
      <c r="K1777" s="16">
        <v>121</v>
      </c>
    </row>
    <row r="1778" spans="1:11" x14ac:dyDescent="0.25">
      <c r="A1778" s="19">
        <v>42847</v>
      </c>
      <c r="B1778" s="19" t="s">
        <v>3400</v>
      </c>
      <c r="C1778" s="15">
        <v>900</v>
      </c>
      <c r="D1778" s="24" t="s">
        <v>4</v>
      </c>
      <c r="E1778" s="24" t="s">
        <v>6</v>
      </c>
      <c r="F1778" s="25" t="s">
        <v>6</v>
      </c>
      <c r="G1778" s="25" t="s">
        <v>2988</v>
      </c>
      <c r="H1778" s="25" t="s">
        <v>3418</v>
      </c>
      <c r="I1778" s="25" t="s">
        <v>82</v>
      </c>
      <c r="J1778" s="61">
        <v>6019</v>
      </c>
      <c r="K1778" s="16">
        <v>121</v>
      </c>
    </row>
    <row r="1779" spans="1:11" x14ac:dyDescent="0.25">
      <c r="A1779" s="19">
        <v>42847</v>
      </c>
      <c r="B1779" s="19" t="s">
        <v>3400</v>
      </c>
      <c r="C1779" s="15">
        <v>200</v>
      </c>
      <c r="D1779" s="24" t="s">
        <v>4</v>
      </c>
      <c r="E1779" s="24" t="s">
        <v>6</v>
      </c>
      <c r="F1779" s="25" t="s">
        <v>6</v>
      </c>
      <c r="G1779" s="25" t="s">
        <v>2988</v>
      </c>
      <c r="H1779" s="25" t="s">
        <v>3418</v>
      </c>
      <c r="I1779" s="25" t="s">
        <v>82</v>
      </c>
      <c r="J1779" s="61">
        <v>6020</v>
      </c>
      <c r="K1779" s="16">
        <v>121</v>
      </c>
    </row>
    <row r="1780" spans="1:11" x14ac:dyDescent="0.25">
      <c r="A1780" s="19">
        <v>42847</v>
      </c>
      <c r="B1780" s="19" t="s">
        <v>3400</v>
      </c>
      <c r="C1780" s="15">
        <v>7900</v>
      </c>
      <c r="D1780" s="24" t="s">
        <v>4</v>
      </c>
      <c r="E1780" s="24" t="s">
        <v>6</v>
      </c>
      <c r="F1780" s="25" t="s">
        <v>6</v>
      </c>
      <c r="G1780" s="25" t="s">
        <v>2988</v>
      </c>
      <c r="H1780" s="25" t="s">
        <v>3418</v>
      </c>
      <c r="I1780" s="25" t="s">
        <v>82</v>
      </c>
      <c r="J1780" s="11">
        <v>6154</v>
      </c>
      <c r="K1780" s="16">
        <v>124</v>
      </c>
    </row>
    <row r="1781" spans="1:11" x14ac:dyDescent="0.25">
      <c r="A1781" s="19">
        <v>42848</v>
      </c>
      <c r="B1781" s="19" t="s">
        <v>3400</v>
      </c>
      <c r="C1781" s="15">
        <v>5000</v>
      </c>
      <c r="D1781" s="24" t="s">
        <v>4</v>
      </c>
      <c r="E1781" s="24" t="s">
        <v>6</v>
      </c>
      <c r="F1781" s="25" t="s">
        <v>6</v>
      </c>
      <c r="G1781" s="25" t="s">
        <v>2988</v>
      </c>
      <c r="H1781" s="25" t="s">
        <v>3418</v>
      </c>
      <c r="I1781" s="25" t="s">
        <v>82</v>
      </c>
      <c r="J1781" s="11">
        <v>5343</v>
      </c>
      <c r="K1781" s="16">
        <v>107</v>
      </c>
    </row>
    <row r="1782" spans="1:11" x14ac:dyDescent="0.25">
      <c r="A1782" s="19">
        <v>42848</v>
      </c>
      <c r="B1782" s="19" t="s">
        <v>3400</v>
      </c>
      <c r="C1782" s="15">
        <v>5000</v>
      </c>
      <c r="D1782" s="24" t="s">
        <v>4</v>
      </c>
      <c r="E1782" s="24" t="s">
        <v>5</v>
      </c>
      <c r="F1782" s="25" t="s">
        <v>2217</v>
      </c>
      <c r="G1782" s="25" t="s">
        <v>2988</v>
      </c>
      <c r="H1782" s="25" t="s">
        <v>3418</v>
      </c>
      <c r="I1782" s="25" t="s">
        <v>82</v>
      </c>
      <c r="J1782" s="11">
        <v>5344</v>
      </c>
      <c r="K1782" s="16">
        <v>107</v>
      </c>
    </row>
    <row r="1783" spans="1:11" x14ac:dyDescent="0.25">
      <c r="A1783" s="19">
        <v>42848</v>
      </c>
      <c r="B1783" s="19" t="s">
        <v>3400</v>
      </c>
      <c r="C1783" s="15">
        <v>500</v>
      </c>
      <c r="D1783" s="24" t="s">
        <v>4</v>
      </c>
      <c r="E1783" s="24" t="s">
        <v>5</v>
      </c>
      <c r="F1783" s="25" t="s">
        <v>2217</v>
      </c>
      <c r="G1783" s="25" t="s">
        <v>2988</v>
      </c>
      <c r="H1783" s="25" t="s">
        <v>3418</v>
      </c>
      <c r="I1783" s="25" t="s">
        <v>82</v>
      </c>
      <c r="J1783" s="11">
        <v>5869</v>
      </c>
      <c r="K1783" s="16">
        <v>118</v>
      </c>
    </row>
    <row r="1784" spans="1:11" x14ac:dyDescent="0.25">
      <c r="A1784" s="19">
        <v>42848</v>
      </c>
      <c r="B1784" s="19" t="s">
        <v>3400</v>
      </c>
      <c r="C1784" s="15">
        <v>150</v>
      </c>
      <c r="D1784" s="24" t="s">
        <v>4</v>
      </c>
      <c r="E1784" s="24" t="s">
        <v>5</v>
      </c>
      <c r="F1784" s="25" t="s">
        <v>2217</v>
      </c>
      <c r="G1784" s="25" t="s">
        <v>2988</v>
      </c>
      <c r="H1784" s="25" t="s">
        <v>3418</v>
      </c>
      <c r="I1784" s="25" t="s">
        <v>82</v>
      </c>
      <c r="J1784" s="11">
        <v>5870</v>
      </c>
      <c r="K1784" s="16">
        <v>118</v>
      </c>
    </row>
    <row r="1785" spans="1:11" x14ac:dyDescent="0.25">
      <c r="A1785" s="19">
        <v>42848</v>
      </c>
      <c r="B1785" s="19" t="s">
        <v>3400</v>
      </c>
      <c r="C1785" s="15">
        <v>1400</v>
      </c>
      <c r="D1785" s="24" t="s">
        <v>4</v>
      </c>
      <c r="E1785" s="24" t="s">
        <v>6</v>
      </c>
      <c r="F1785" s="25" t="s">
        <v>6</v>
      </c>
      <c r="G1785" s="25" t="s">
        <v>2988</v>
      </c>
      <c r="H1785" s="25" t="s">
        <v>3418</v>
      </c>
      <c r="I1785" s="25" t="s">
        <v>82</v>
      </c>
      <c r="J1785" s="60">
        <v>5978</v>
      </c>
      <c r="K1785" s="16">
        <v>120</v>
      </c>
    </row>
    <row r="1786" spans="1:11" x14ac:dyDescent="0.25">
      <c r="A1786" s="19">
        <v>42848</v>
      </c>
      <c r="B1786" s="19" t="s">
        <v>3400</v>
      </c>
      <c r="C1786" s="15">
        <v>20100</v>
      </c>
      <c r="D1786" s="24" t="s">
        <v>4</v>
      </c>
      <c r="E1786" s="24" t="s">
        <v>6</v>
      </c>
      <c r="F1786" s="25" t="s">
        <v>6</v>
      </c>
      <c r="G1786" s="25" t="s">
        <v>2988</v>
      </c>
      <c r="H1786" s="25" t="s">
        <v>3418</v>
      </c>
      <c r="I1786" s="25" t="s">
        <v>82</v>
      </c>
      <c r="J1786" s="61">
        <v>5979</v>
      </c>
      <c r="K1786" s="16">
        <v>120</v>
      </c>
    </row>
    <row r="1787" spans="1:11" x14ac:dyDescent="0.25">
      <c r="A1787" s="19">
        <v>42848</v>
      </c>
      <c r="B1787" s="19" t="s">
        <v>3400</v>
      </c>
      <c r="C1787" s="15">
        <v>600</v>
      </c>
      <c r="D1787" s="24" t="s">
        <v>4</v>
      </c>
      <c r="E1787" s="24" t="s">
        <v>6</v>
      </c>
      <c r="F1787" s="25" t="s">
        <v>6</v>
      </c>
      <c r="G1787" s="25" t="s">
        <v>2988</v>
      </c>
      <c r="H1787" s="25" t="s">
        <v>3418</v>
      </c>
      <c r="I1787" s="25" t="s">
        <v>82</v>
      </c>
      <c r="J1787" s="61">
        <v>5980</v>
      </c>
      <c r="K1787" s="16">
        <v>120</v>
      </c>
    </row>
    <row r="1788" spans="1:11" x14ac:dyDescent="0.25">
      <c r="A1788" s="19">
        <v>42848</v>
      </c>
      <c r="B1788" s="19" t="s">
        <v>3400</v>
      </c>
      <c r="C1788" s="15">
        <v>1000</v>
      </c>
      <c r="D1788" s="24" t="s">
        <v>4</v>
      </c>
      <c r="E1788" s="24" t="s">
        <v>5</v>
      </c>
      <c r="F1788" s="25" t="s">
        <v>2217</v>
      </c>
      <c r="G1788" s="25" t="s">
        <v>2988</v>
      </c>
      <c r="H1788" s="25" t="s">
        <v>3418</v>
      </c>
      <c r="I1788" s="25" t="s">
        <v>82</v>
      </c>
      <c r="J1788" s="61">
        <v>5981</v>
      </c>
      <c r="K1788" s="16">
        <v>120</v>
      </c>
    </row>
    <row r="1789" spans="1:11" x14ac:dyDescent="0.25">
      <c r="A1789" s="19">
        <v>42848</v>
      </c>
      <c r="B1789" s="19" t="s">
        <v>3400</v>
      </c>
      <c r="C1789" s="15">
        <v>20000</v>
      </c>
      <c r="D1789" s="24" t="s">
        <v>4</v>
      </c>
      <c r="E1789" s="24" t="s">
        <v>5</v>
      </c>
      <c r="F1789" s="25" t="s">
        <v>2217</v>
      </c>
      <c r="G1789" s="25" t="s">
        <v>2988</v>
      </c>
      <c r="H1789" s="25" t="s">
        <v>3418</v>
      </c>
      <c r="I1789" s="25" t="s">
        <v>82</v>
      </c>
      <c r="J1789" s="11">
        <v>6104</v>
      </c>
      <c r="K1789" s="16">
        <v>123</v>
      </c>
    </row>
    <row r="1790" spans="1:11" x14ac:dyDescent="0.25">
      <c r="A1790" s="19">
        <v>42848</v>
      </c>
      <c r="B1790" s="19" t="s">
        <v>3400</v>
      </c>
      <c r="C1790" s="15">
        <v>300</v>
      </c>
      <c r="D1790" s="24" t="s">
        <v>4</v>
      </c>
      <c r="E1790" s="24" t="s">
        <v>6</v>
      </c>
      <c r="F1790" s="25" t="s">
        <v>6</v>
      </c>
      <c r="G1790" s="25" t="s">
        <v>2988</v>
      </c>
      <c r="H1790" s="25" t="s">
        <v>3418</v>
      </c>
      <c r="I1790" s="25" t="s">
        <v>82</v>
      </c>
      <c r="J1790" s="11">
        <v>6105</v>
      </c>
      <c r="K1790" s="16">
        <v>123</v>
      </c>
    </row>
    <row r="1791" spans="1:11" x14ac:dyDescent="0.25">
      <c r="A1791" s="19">
        <v>42848</v>
      </c>
      <c r="B1791" s="19" t="s">
        <v>3400</v>
      </c>
      <c r="C1791" s="15">
        <v>120</v>
      </c>
      <c r="D1791" s="24" t="s">
        <v>4</v>
      </c>
      <c r="E1791" s="24" t="s">
        <v>5</v>
      </c>
      <c r="F1791" s="25" t="s">
        <v>2217</v>
      </c>
      <c r="G1791" s="25" t="s">
        <v>2988</v>
      </c>
      <c r="H1791" s="25" t="s">
        <v>3418</v>
      </c>
      <c r="I1791" s="25" t="s">
        <v>82</v>
      </c>
      <c r="J1791" s="11">
        <v>6201</v>
      </c>
      <c r="K1791" s="16">
        <v>125</v>
      </c>
    </row>
    <row r="1792" spans="1:11" x14ac:dyDescent="0.25">
      <c r="A1792" s="19">
        <v>42848</v>
      </c>
      <c r="B1792" s="19" t="s">
        <v>3400</v>
      </c>
      <c r="C1792" s="15">
        <v>5000</v>
      </c>
      <c r="D1792" s="24" t="s">
        <v>4</v>
      </c>
      <c r="E1792" s="24" t="s">
        <v>6</v>
      </c>
      <c r="F1792" s="25" t="s">
        <v>6</v>
      </c>
      <c r="G1792" s="25" t="s">
        <v>2988</v>
      </c>
      <c r="H1792" s="25" t="s">
        <v>3418</v>
      </c>
      <c r="I1792" s="25" t="s">
        <v>82</v>
      </c>
      <c r="J1792" s="11">
        <v>6202</v>
      </c>
      <c r="K1792" s="16">
        <v>125</v>
      </c>
    </row>
    <row r="1793" spans="1:11" x14ac:dyDescent="0.25">
      <c r="A1793" s="19">
        <v>42848</v>
      </c>
      <c r="B1793" s="19" t="s">
        <v>3400</v>
      </c>
      <c r="C1793" s="15">
        <v>1000</v>
      </c>
      <c r="D1793" s="24" t="s">
        <v>7</v>
      </c>
      <c r="E1793" s="24" t="s">
        <v>8</v>
      </c>
      <c r="F1793" s="25"/>
      <c r="G1793" s="25" t="s">
        <v>3314</v>
      </c>
      <c r="H1793" s="25" t="s">
        <v>3314</v>
      </c>
      <c r="I1793" s="25"/>
      <c r="J1793" s="10" t="s">
        <v>2984</v>
      </c>
      <c r="K1793" s="16"/>
    </row>
    <row r="1794" spans="1:11" x14ac:dyDescent="0.25">
      <c r="A1794" s="19">
        <v>42848</v>
      </c>
      <c r="B1794" s="19" t="s">
        <v>3400</v>
      </c>
      <c r="C1794" s="15">
        <v>70</v>
      </c>
      <c r="D1794" s="24" t="s">
        <v>7</v>
      </c>
      <c r="E1794" s="24" t="s">
        <v>8</v>
      </c>
      <c r="F1794" s="25"/>
      <c r="G1794" s="25" t="s">
        <v>3314</v>
      </c>
      <c r="H1794" s="25" t="s">
        <v>3314</v>
      </c>
      <c r="I1794" s="25"/>
      <c r="J1794" s="10" t="s">
        <v>2984</v>
      </c>
      <c r="K1794" s="16"/>
    </row>
    <row r="1795" spans="1:11" x14ac:dyDescent="0.25">
      <c r="A1795" s="19">
        <v>42848</v>
      </c>
      <c r="B1795" s="19" t="s">
        <v>3400</v>
      </c>
      <c r="C1795" s="15">
        <v>2010</v>
      </c>
      <c r="D1795" s="24" t="s">
        <v>7</v>
      </c>
      <c r="E1795" s="24" t="s">
        <v>8</v>
      </c>
      <c r="F1795" s="25"/>
      <c r="G1795" s="25" t="s">
        <v>3314</v>
      </c>
      <c r="H1795" s="25" t="s">
        <v>3314</v>
      </c>
      <c r="I1795" s="25"/>
      <c r="J1795" s="10" t="s">
        <v>2984</v>
      </c>
      <c r="K1795" s="16"/>
    </row>
    <row r="1796" spans="1:11" x14ac:dyDescent="0.25">
      <c r="A1796" s="18">
        <v>42849</v>
      </c>
      <c r="B1796" s="18" t="s">
        <v>3400</v>
      </c>
      <c r="C1796" s="15">
        <v>15000</v>
      </c>
      <c r="D1796" s="24" t="s">
        <v>4</v>
      </c>
      <c r="E1796" s="24" t="s">
        <v>5</v>
      </c>
      <c r="F1796" s="25" t="s">
        <v>2217</v>
      </c>
      <c r="G1796" s="25" t="s">
        <v>2988</v>
      </c>
      <c r="H1796" s="25" t="s">
        <v>3418</v>
      </c>
      <c r="I1796" s="25" t="s">
        <v>82</v>
      </c>
      <c r="J1796" s="11">
        <v>4536</v>
      </c>
      <c r="K1796" s="16">
        <v>91</v>
      </c>
    </row>
    <row r="1797" spans="1:11" x14ac:dyDescent="0.25">
      <c r="A1797" s="18">
        <v>42849</v>
      </c>
      <c r="B1797" s="18" t="s">
        <v>3400</v>
      </c>
      <c r="C1797" s="15">
        <v>100</v>
      </c>
      <c r="D1797" s="24" t="s">
        <v>4</v>
      </c>
      <c r="E1797" s="24" t="s">
        <v>6</v>
      </c>
      <c r="F1797" s="25" t="s">
        <v>6</v>
      </c>
      <c r="G1797" s="25" t="s">
        <v>2988</v>
      </c>
      <c r="H1797" s="25" t="s">
        <v>3418</v>
      </c>
      <c r="I1797" s="25" t="s">
        <v>82</v>
      </c>
      <c r="J1797" s="11">
        <v>4537</v>
      </c>
      <c r="K1797" s="16">
        <v>91</v>
      </c>
    </row>
    <row r="1798" spans="1:11" x14ac:dyDescent="0.25">
      <c r="A1798" s="19">
        <v>42849</v>
      </c>
      <c r="B1798" s="19" t="s">
        <v>3400</v>
      </c>
      <c r="C1798" s="15">
        <v>500</v>
      </c>
      <c r="D1798" s="24" t="s">
        <v>4</v>
      </c>
      <c r="E1798" s="24" t="s">
        <v>5</v>
      </c>
      <c r="F1798" s="25" t="s">
        <v>2217</v>
      </c>
      <c r="G1798" s="25" t="s">
        <v>2988</v>
      </c>
      <c r="H1798" s="25" t="s">
        <v>3418</v>
      </c>
      <c r="I1798" s="25" t="s">
        <v>82</v>
      </c>
      <c r="J1798" s="11">
        <v>5160</v>
      </c>
      <c r="K1798" s="16">
        <v>104</v>
      </c>
    </row>
    <row r="1799" spans="1:11" x14ac:dyDescent="0.25">
      <c r="A1799" s="19">
        <v>42849</v>
      </c>
      <c r="B1799" s="19" t="s">
        <v>3400</v>
      </c>
      <c r="C1799" s="15">
        <v>250</v>
      </c>
      <c r="D1799" s="24" t="s">
        <v>4</v>
      </c>
      <c r="E1799" s="24" t="s">
        <v>5</v>
      </c>
      <c r="F1799" s="25" t="s">
        <v>2217</v>
      </c>
      <c r="G1799" s="25" t="s">
        <v>2988</v>
      </c>
      <c r="H1799" s="25" t="s">
        <v>3418</v>
      </c>
      <c r="I1799" s="25" t="s">
        <v>82</v>
      </c>
      <c r="J1799" s="11">
        <v>5163</v>
      </c>
      <c r="K1799" s="16">
        <v>104</v>
      </c>
    </row>
    <row r="1800" spans="1:11" x14ac:dyDescent="0.25">
      <c r="A1800" s="19">
        <v>42849</v>
      </c>
      <c r="B1800" s="19" t="s">
        <v>3400</v>
      </c>
      <c r="C1800" s="15">
        <v>1000</v>
      </c>
      <c r="D1800" s="24" t="s">
        <v>4</v>
      </c>
      <c r="E1800" s="24" t="s">
        <v>5</v>
      </c>
      <c r="F1800" s="25" t="s">
        <v>2217</v>
      </c>
      <c r="G1800" s="25" t="s">
        <v>2988</v>
      </c>
      <c r="H1800" s="25" t="s">
        <v>3418</v>
      </c>
      <c r="I1800" s="25" t="s">
        <v>82</v>
      </c>
      <c r="J1800" s="11">
        <v>5191</v>
      </c>
      <c r="K1800" s="16">
        <v>104</v>
      </c>
    </row>
    <row r="1801" spans="1:11" x14ac:dyDescent="0.25">
      <c r="A1801" s="19">
        <v>42849</v>
      </c>
      <c r="B1801" s="19" t="s">
        <v>3400</v>
      </c>
      <c r="C1801" s="15">
        <v>1000</v>
      </c>
      <c r="D1801" s="24" t="s">
        <v>4</v>
      </c>
      <c r="E1801" s="24" t="s">
        <v>6</v>
      </c>
      <c r="F1801" s="25" t="s">
        <v>6</v>
      </c>
      <c r="G1801" s="25" t="s">
        <v>2988</v>
      </c>
      <c r="H1801" s="25" t="s">
        <v>3418</v>
      </c>
      <c r="I1801" s="25" t="s">
        <v>82</v>
      </c>
      <c r="J1801" s="11">
        <v>5616</v>
      </c>
      <c r="K1801" s="16">
        <v>113</v>
      </c>
    </row>
    <row r="1802" spans="1:11" x14ac:dyDescent="0.25">
      <c r="A1802" s="19">
        <v>42849</v>
      </c>
      <c r="B1802" s="19" t="s">
        <v>3400</v>
      </c>
      <c r="C1802" s="15">
        <v>2700</v>
      </c>
      <c r="D1802" s="24" t="s">
        <v>4</v>
      </c>
      <c r="E1802" s="24" t="s">
        <v>6</v>
      </c>
      <c r="F1802" s="25" t="s">
        <v>6</v>
      </c>
      <c r="G1802" s="25" t="s">
        <v>2988</v>
      </c>
      <c r="H1802" s="25" t="s">
        <v>3418</v>
      </c>
      <c r="I1802" s="25" t="s">
        <v>82</v>
      </c>
      <c r="J1802" s="61">
        <v>6021</v>
      </c>
      <c r="K1802" s="16">
        <v>121</v>
      </c>
    </row>
    <row r="1803" spans="1:11" x14ac:dyDescent="0.25">
      <c r="A1803" s="19">
        <v>42849</v>
      </c>
      <c r="B1803" s="19" t="s">
        <v>3400</v>
      </c>
      <c r="C1803" s="15">
        <v>1000</v>
      </c>
      <c r="D1803" s="24" t="s">
        <v>4</v>
      </c>
      <c r="E1803" s="24" t="s">
        <v>6</v>
      </c>
      <c r="F1803" s="25" t="s">
        <v>6</v>
      </c>
      <c r="G1803" s="25" t="s">
        <v>2988</v>
      </c>
      <c r="H1803" s="25" t="s">
        <v>3418</v>
      </c>
      <c r="I1803" s="25" t="s">
        <v>82</v>
      </c>
      <c r="J1803" s="11">
        <v>6106</v>
      </c>
      <c r="K1803" s="16">
        <v>123</v>
      </c>
    </row>
    <row r="1804" spans="1:11" x14ac:dyDescent="0.25">
      <c r="A1804" s="19">
        <v>42849</v>
      </c>
      <c r="B1804" s="19" t="s">
        <v>3400</v>
      </c>
      <c r="C1804" s="15">
        <v>300</v>
      </c>
      <c r="D1804" s="24" t="s">
        <v>4</v>
      </c>
      <c r="E1804" s="24" t="s">
        <v>6</v>
      </c>
      <c r="F1804" s="25" t="s">
        <v>6</v>
      </c>
      <c r="G1804" s="25" t="s">
        <v>2988</v>
      </c>
      <c r="H1804" s="25" t="s">
        <v>3418</v>
      </c>
      <c r="I1804" s="25" t="s">
        <v>82</v>
      </c>
      <c r="J1804" s="11">
        <v>6107</v>
      </c>
      <c r="K1804" s="16">
        <v>123</v>
      </c>
    </row>
    <row r="1805" spans="1:11" x14ac:dyDescent="0.25">
      <c r="A1805" s="19">
        <v>42849</v>
      </c>
      <c r="B1805" s="19" t="s">
        <v>3400</v>
      </c>
      <c r="C1805" s="15">
        <v>1300</v>
      </c>
      <c r="D1805" s="24" t="s">
        <v>4</v>
      </c>
      <c r="E1805" s="24" t="s">
        <v>5</v>
      </c>
      <c r="F1805" s="25" t="s">
        <v>2217</v>
      </c>
      <c r="G1805" s="25" t="s">
        <v>2988</v>
      </c>
      <c r="H1805" s="25" t="s">
        <v>3418</v>
      </c>
      <c r="I1805" s="25" t="s">
        <v>82</v>
      </c>
      <c r="J1805" s="11">
        <v>6108</v>
      </c>
      <c r="K1805" s="16">
        <v>123</v>
      </c>
    </row>
    <row r="1806" spans="1:11" x14ac:dyDescent="0.25">
      <c r="A1806" s="19">
        <v>42849</v>
      </c>
      <c r="B1806" s="19" t="s">
        <v>3400</v>
      </c>
      <c r="C1806" s="15">
        <v>800</v>
      </c>
      <c r="D1806" s="24" t="s">
        <v>4</v>
      </c>
      <c r="E1806" s="24" t="s">
        <v>6</v>
      </c>
      <c r="F1806" s="25" t="s">
        <v>6</v>
      </c>
      <c r="G1806" s="25" t="s">
        <v>2988</v>
      </c>
      <c r="H1806" s="25" t="s">
        <v>3418</v>
      </c>
      <c r="I1806" s="25" t="s">
        <v>82</v>
      </c>
      <c r="J1806" s="11">
        <v>6155</v>
      </c>
      <c r="K1806" s="16">
        <v>124</v>
      </c>
    </row>
    <row r="1807" spans="1:11" x14ac:dyDescent="0.25">
      <c r="A1807" s="19">
        <v>42849</v>
      </c>
      <c r="B1807" s="19" t="s">
        <v>3400</v>
      </c>
      <c r="C1807" s="15">
        <v>5800</v>
      </c>
      <c r="D1807" s="24" t="s">
        <v>4</v>
      </c>
      <c r="E1807" s="24" t="s">
        <v>6</v>
      </c>
      <c r="F1807" s="25" t="s">
        <v>6</v>
      </c>
      <c r="G1807" s="25" t="s">
        <v>2988</v>
      </c>
      <c r="H1807" s="25" t="s">
        <v>3418</v>
      </c>
      <c r="I1807" s="25" t="s">
        <v>82</v>
      </c>
      <c r="J1807" s="11">
        <v>6156</v>
      </c>
      <c r="K1807" s="16">
        <v>124</v>
      </c>
    </row>
    <row r="1808" spans="1:11" x14ac:dyDescent="0.25">
      <c r="A1808" s="19">
        <v>42849</v>
      </c>
      <c r="B1808" s="19" t="s">
        <v>3400</v>
      </c>
      <c r="C1808" s="15">
        <v>2810</v>
      </c>
      <c r="D1808" s="24" t="s">
        <v>4</v>
      </c>
      <c r="E1808" s="24" t="s">
        <v>5</v>
      </c>
      <c r="F1808" s="25" t="s">
        <v>2217</v>
      </c>
      <c r="G1808" s="25" t="s">
        <v>2988</v>
      </c>
      <c r="H1808" s="25" t="s">
        <v>3418</v>
      </c>
      <c r="I1808" s="25" t="s">
        <v>82</v>
      </c>
      <c r="J1808" s="11">
        <v>6203</v>
      </c>
      <c r="K1808" s="16">
        <v>125</v>
      </c>
    </row>
    <row r="1809" spans="1:11" x14ac:dyDescent="0.25">
      <c r="A1809" s="19">
        <v>42849</v>
      </c>
      <c r="B1809" s="19" t="s">
        <v>3400</v>
      </c>
      <c r="C1809" s="15">
        <v>3000</v>
      </c>
      <c r="D1809" s="24" t="s">
        <v>4</v>
      </c>
      <c r="E1809" s="24" t="s">
        <v>6</v>
      </c>
      <c r="F1809" s="25" t="s">
        <v>6</v>
      </c>
      <c r="G1809" s="25" t="s">
        <v>2988</v>
      </c>
      <c r="H1809" s="25" t="s">
        <v>3418</v>
      </c>
      <c r="I1809" s="25" t="s">
        <v>82</v>
      </c>
      <c r="J1809" s="11">
        <v>6204</v>
      </c>
      <c r="K1809" s="16">
        <v>125</v>
      </c>
    </row>
    <row r="1810" spans="1:11" x14ac:dyDescent="0.25">
      <c r="A1810" s="19">
        <v>42850</v>
      </c>
      <c r="B1810" s="19" t="s">
        <v>3400</v>
      </c>
      <c r="C1810" s="15">
        <v>1000</v>
      </c>
      <c r="D1810" s="24" t="s">
        <v>4</v>
      </c>
      <c r="E1810" s="24" t="s">
        <v>6</v>
      </c>
      <c r="F1810" s="25" t="s">
        <v>6</v>
      </c>
      <c r="G1810" s="25" t="s">
        <v>2988</v>
      </c>
      <c r="H1810" s="25" t="s">
        <v>3418</v>
      </c>
      <c r="I1810" s="25" t="s">
        <v>82</v>
      </c>
      <c r="J1810" s="11">
        <v>5193</v>
      </c>
      <c r="K1810" s="16">
        <v>104</v>
      </c>
    </row>
    <row r="1811" spans="1:11" x14ac:dyDescent="0.25">
      <c r="A1811" s="19">
        <v>42850</v>
      </c>
      <c r="B1811" s="19" t="s">
        <v>3400</v>
      </c>
      <c r="C1811" s="15">
        <v>100</v>
      </c>
      <c r="D1811" s="24" t="s">
        <v>4</v>
      </c>
      <c r="E1811" s="24" t="s">
        <v>6</v>
      </c>
      <c r="F1811" s="25" t="s">
        <v>6</v>
      </c>
      <c r="G1811" s="25" t="s">
        <v>2988</v>
      </c>
      <c r="H1811" s="25" t="s">
        <v>3418</v>
      </c>
      <c r="I1811" s="25" t="s">
        <v>82</v>
      </c>
      <c r="J1811" s="11">
        <v>5526</v>
      </c>
      <c r="K1811" s="16">
        <v>111</v>
      </c>
    </row>
    <row r="1812" spans="1:11" x14ac:dyDescent="0.25">
      <c r="A1812" s="19">
        <v>42850</v>
      </c>
      <c r="B1812" s="19" t="s">
        <v>3400</v>
      </c>
      <c r="C1812" s="15">
        <v>100</v>
      </c>
      <c r="D1812" s="24" t="s">
        <v>4</v>
      </c>
      <c r="E1812" s="24" t="s">
        <v>5</v>
      </c>
      <c r="F1812" s="25" t="s">
        <v>2217</v>
      </c>
      <c r="G1812" s="25" t="s">
        <v>2988</v>
      </c>
      <c r="H1812" s="25" t="s">
        <v>3418</v>
      </c>
      <c r="I1812" s="25" t="s">
        <v>82</v>
      </c>
      <c r="J1812" s="11">
        <v>5527</v>
      </c>
      <c r="K1812" s="16">
        <v>111</v>
      </c>
    </row>
    <row r="1813" spans="1:11" x14ac:dyDescent="0.25">
      <c r="A1813" s="19">
        <v>42850</v>
      </c>
      <c r="B1813" s="19" t="s">
        <v>3400</v>
      </c>
      <c r="C1813" s="15">
        <v>100</v>
      </c>
      <c r="D1813" s="24" t="s">
        <v>4</v>
      </c>
      <c r="E1813" s="24" t="s">
        <v>6</v>
      </c>
      <c r="F1813" s="25" t="s">
        <v>6</v>
      </c>
      <c r="G1813" s="25" t="s">
        <v>2988</v>
      </c>
      <c r="H1813" s="25" t="s">
        <v>3418</v>
      </c>
      <c r="I1813" s="25" t="s">
        <v>82</v>
      </c>
      <c r="J1813" s="11">
        <v>5528</v>
      </c>
      <c r="K1813" s="16">
        <v>111</v>
      </c>
    </row>
    <row r="1814" spans="1:11" x14ac:dyDescent="0.25">
      <c r="A1814" s="19">
        <v>42850</v>
      </c>
      <c r="B1814" s="19" t="s">
        <v>3400</v>
      </c>
      <c r="C1814" s="15">
        <v>300</v>
      </c>
      <c r="D1814" s="24" t="s">
        <v>4</v>
      </c>
      <c r="E1814" s="24" t="s">
        <v>5</v>
      </c>
      <c r="F1814" s="25" t="s">
        <v>2217</v>
      </c>
      <c r="G1814" s="25" t="s">
        <v>2988</v>
      </c>
      <c r="H1814" s="25" t="s">
        <v>3418</v>
      </c>
      <c r="I1814" s="25" t="s">
        <v>82</v>
      </c>
      <c r="J1814" s="11">
        <v>5529</v>
      </c>
      <c r="K1814" s="16">
        <v>111</v>
      </c>
    </row>
    <row r="1815" spans="1:11" x14ac:dyDescent="0.25">
      <c r="A1815" s="19">
        <v>42850</v>
      </c>
      <c r="B1815" s="19" t="s">
        <v>3400</v>
      </c>
      <c r="C1815" s="15">
        <v>400</v>
      </c>
      <c r="D1815" s="24" t="s">
        <v>4</v>
      </c>
      <c r="E1815" s="24" t="s">
        <v>6</v>
      </c>
      <c r="F1815" s="25" t="s">
        <v>6</v>
      </c>
      <c r="G1815" s="25" t="s">
        <v>2988</v>
      </c>
      <c r="H1815" s="25" t="s">
        <v>3418</v>
      </c>
      <c r="I1815" s="25" t="s">
        <v>82</v>
      </c>
      <c r="J1815" s="61">
        <v>5982</v>
      </c>
      <c r="K1815" s="16">
        <v>120</v>
      </c>
    </row>
    <row r="1816" spans="1:11" x14ac:dyDescent="0.25">
      <c r="A1816" s="19">
        <v>42850</v>
      </c>
      <c r="B1816" s="19" t="s">
        <v>3400</v>
      </c>
      <c r="C1816" s="15">
        <v>100</v>
      </c>
      <c r="D1816" s="24" t="s">
        <v>4</v>
      </c>
      <c r="E1816" s="24" t="s">
        <v>6</v>
      </c>
      <c r="F1816" s="25" t="s">
        <v>6</v>
      </c>
      <c r="G1816" s="25" t="s">
        <v>2988</v>
      </c>
      <c r="H1816" s="25" t="s">
        <v>3418</v>
      </c>
      <c r="I1816" s="25" t="s">
        <v>82</v>
      </c>
      <c r="J1816" s="61">
        <v>6022</v>
      </c>
      <c r="K1816" s="16">
        <v>121</v>
      </c>
    </row>
    <row r="1817" spans="1:11" x14ac:dyDescent="0.25">
      <c r="A1817" s="19">
        <v>42850</v>
      </c>
      <c r="B1817" s="19" t="s">
        <v>3400</v>
      </c>
      <c r="C1817" s="15">
        <v>100</v>
      </c>
      <c r="D1817" s="24" t="s">
        <v>4</v>
      </c>
      <c r="E1817" s="24" t="s">
        <v>6</v>
      </c>
      <c r="F1817" s="25" t="s">
        <v>6</v>
      </c>
      <c r="G1817" s="25" t="s">
        <v>2988</v>
      </c>
      <c r="H1817" s="25" t="s">
        <v>3418</v>
      </c>
      <c r="I1817" s="25" t="s">
        <v>82</v>
      </c>
      <c r="J1817" s="61">
        <v>6023</v>
      </c>
      <c r="K1817" s="16">
        <v>121</v>
      </c>
    </row>
    <row r="1818" spans="1:11" x14ac:dyDescent="0.25">
      <c r="A1818" s="19">
        <v>42850</v>
      </c>
      <c r="B1818" s="19" t="s">
        <v>3400</v>
      </c>
      <c r="C1818" s="15">
        <v>3500</v>
      </c>
      <c r="D1818" s="24" t="s">
        <v>4</v>
      </c>
      <c r="E1818" s="24" t="s">
        <v>6</v>
      </c>
      <c r="F1818" s="25" t="s">
        <v>6</v>
      </c>
      <c r="G1818" s="25" t="s">
        <v>2988</v>
      </c>
      <c r="H1818" s="25" t="s">
        <v>3418</v>
      </c>
      <c r="I1818" s="25" t="s">
        <v>82</v>
      </c>
      <c r="J1818" s="11">
        <v>6157</v>
      </c>
      <c r="K1818" s="16">
        <v>124</v>
      </c>
    </row>
    <row r="1819" spans="1:11" x14ac:dyDescent="0.25">
      <c r="A1819" s="19">
        <v>42850</v>
      </c>
      <c r="B1819" s="19" t="s">
        <v>3400</v>
      </c>
      <c r="C1819" s="15">
        <v>100</v>
      </c>
      <c r="D1819" s="24" t="s">
        <v>4</v>
      </c>
      <c r="E1819" s="24" t="s">
        <v>6</v>
      </c>
      <c r="F1819" s="25" t="s">
        <v>6</v>
      </c>
      <c r="G1819" s="25" t="s">
        <v>2988</v>
      </c>
      <c r="H1819" s="25" t="s">
        <v>3418</v>
      </c>
      <c r="I1819" s="25" t="s">
        <v>82</v>
      </c>
      <c r="J1819" s="11">
        <v>6158</v>
      </c>
      <c r="K1819" s="16">
        <v>124</v>
      </c>
    </row>
    <row r="1820" spans="1:11" x14ac:dyDescent="0.25">
      <c r="A1820" s="19">
        <v>42850</v>
      </c>
      <c r="B1820" s="19" t="s">
        <v>3400</v>
      </c>
      <c r="C1820" s="15">
        <v>18100</v>
      </c>
      <c r="D1820" s="24" t="s">
        <v>4</v>
      </c>
      <c r="E1820" s="24" t="s">
        <v>6</v>
      </c>
      <c r="F1820" s="25" t="s">
        <v>6</v>
      </c>
      <c r="G1820" s="25" t="s">
        <v>2988</v>
      </c>
      <c r="H1820" s="25" t="s">
        <v>3418</v>
      </c>
      <c r="I1820" s="25" t="s">
        <v>82</v>
      </c>
      <c r="J1820" s="11">
        <v>6159</v>
      </c>
      <c r="K1820" s="16">
        <v>124</v>
      </c>
    </row>
    <row r="1821" spans="1:11" x14ac:dyDescent="0.25">
      <c r="A1821" s="19">
        <v>42850</v>
      </c>
      <c r="B1821" s="19" t="s">
        <v>3400</v>
      </c>
      <c r="C1821" s="15">
        <v>1810</v>
      </c>
      <c r="D1821" s="24" t="s">
        <v>4</v>
      </c>
      <c r="E1821" s="24" t="s">
        <v>6</v>
      </c>
      <c r="F1821" s="25" t="s">
        <v>6</v>
      </c>
      <c r="G1821" s="25" t="s">
        <v>2988</v>
      </c>
      <c r="H1821" s="25" t="s">
        <v>3418</v>
      </c>
      <c r="I1821" s="25" t="s">
        <v>82</v>
      </c>
      <c r="J1821" s="11">
        <v>6160</v>
      </c>
      <c r="K1821" s="16">
        <v>124</v>
      </c>
    </row>
    <row r="1822" spans="1:11" x14ac:dyDescent="0.25">
      <c r="A1822" s="18">
        <v>42851</v>
      </c>
      <c r="B1822" s="18" t="s">
        <v>3400</v>
      </c>
      <c r="C1822" s="15">
        <v>3000</v>
      </c>
      <c r="D1822" s="24" t="s">
        <v>4</v>
      </c>
      <c r="E1822" s="24" t="s">
        <v>5</v>
      </c>
      <c r="F1822" s="25" t="s">
        <v>2217</v>
      </c>
      <c r="G1822" s="25" t="s">
        <v>2988</v>
      </c>
      <c r="H1822" s="25" t="s">
        <v>3418</v>
      </c>
      <c r="I1822" s="25" t="s">
        <v>82</v>
      </c>
      <c r="J1822" s="11">
        <v>4538</v>
      </c>
      <c r="K1822" s="16">
        <v>91</v>
      </c>
    </row>
    <row r="1823" spans="1:11" x14ac:dyDescent="0.25">
      <c r="A1823" s="18">
        <v>42851</v>
      </c>
      <c r="B1823" s="18" t="s">
        <v>3400</v>
      </c>
      <c r="C1823" s="15">
        <v>600</v>
      </c>
      <c r="D1823" s="24" t="s">
        <v>4</v>
      </c>
      <c r="E1823" s="24" t="s">
        <v>5</v>
      </c>
      <c r="F1823" s="25" t="s">
        <v>2217</v>
      </c>
      <c r="G1823" s="25" t="s">
        <v>2988</v>
      </c>
      <c r="H1823" s="25" t="s">
        <v>3418</v>
      </c>
      <c r="I1823" s="25" t="s">
        <v>82</v>
      </c>
      <c r="J1823" s="11">
        <v>4539</v>
      </c>
      <c r="K1823" s="16">
        <v>91</v>
      </c>
    </row>
    <row r="1824" spans="1:11" x14ac:dyDescent="0.25">
      <c r="A1824" s="18">
        <v>42851</v>
      </c>
      <c r="B1824" s="18" t="s">
        <v>3400</v>
      </c>
      <c r="C1824" s="15">
        <v>900</v>
      </c>
      <c r="D1824" s="24" t="s">
        <v>4</v>
      </c>
      <c r="E1824" s="24" t="s">
        <v>5</v>
      </c>
      <c r="F1824" s="25" t="s">
        <v>2217</v>
      </c>
      <c r="G1824" s="25" t="s">
        <v>2988</v>
      </c>
      <c r="H1824" s="25" t="s">
        <v>3418</v>
      </c>
      <c r="I1824" s="25" t="s">
        <v>82</v>
      </c>
      <c r="J1824" s="11">
        <v>4540</v>
      </c>
      <c r="K1824" s="16">
        <v>91</v>
      </c>
    </row>
    <row r="1825" spans="1:11" x14ac:dyDescent="0.25">
      <c r="A1825" s="18">
        <v>42851</v>
      </c>
      <c r="B1825" s="18" t="s">
        <v>3400</v>
      </c>
      <c r="C1825" s="15">
        <v>230</v>
      </c>
      <c r="D1825" s="24" t="s">
        <v>4</v>
      </c>
      <c r="E1825" s="24" t="s">
        <v>6</v>
      </c>
      <c r="F1825" s="25" t="s">
        <v>6</v>
      </c>
      <c r="G1825" s="25" t="s">
        <v>2988</v>
      </c>
      <c r="H1825" s="25" t="s">
        <v>3418</v>
      </c>
      <c r="I1825" s="25" t="s">
        <v>82</v>
      </c>
      <c r="J1825" s="11">
        <v>4541</v>
      </c>
      <c r="K1825" s="16">
        <v>91</v>
      </c>
    </row>
    <row r="1826" spans="1:11" x14ac:dyDescent="0.25">
      <c r="A1826" s="19">
        <v>42851</v>
      </c>
      <c r="B1826" s="19" t="s">
        <v>3400</v>
      </c>
      <c r="C1826" s="15">
        <v>500</v>
      </c>
      <c r="D1826" s="24" t="s">
        <v>4</v>
      </c>
      <c r="E1826" s="24" t="s">
        <v>5</v>
      </c>
      <c r="F1826" s="25" t="s">
        <v>2217</v>
      </c>
      <c r="G1826" s="25" t="s">
        <v>2988</v>
      </c>
      <c r="H1826" s="25" t="s">
        <v>3418</v>
      </c>
      <c r="I1826" s="25" t="s">
        <v>82</v>
      </c>
      <c r="J1826" s="11">
        <v>5194</v>
      </c>
      <c r="K1826" s="16">
        <v>104</v>
      </c>
    </row>
    <row r="1827" spans="1:11" x14ac:dyDescent="0.25">
      <c r="A1827" s="19">
        <v>42851</v>
      </c>
      <c r="B1827" s="19" t="s">
        <v>3400</v>
      </c>
      <c r="C1827" s="15">
        <v>1000</v>
      </c>
      <c r="D1827" s="24" t="s">
        <v>4</v>
      </c>
      <c r="E1827" s="24" t="s">
        <v>6</v>
      </c>
      <c r="F1827" s="25" t="s">
        <v>6</v>
      </c>
      <c r="G1827" s="25" t="s">
        <v>2988</v>
      </c>
      <c r="H1827" s="25" t="s">
        <v>3418</v>
      </c>
      <c r="I1827" s="25" t="s">
        <v>82</v>
      </c>
      <c r="J1827" s="11">
        <v>5617</v>
      </c>
      <c r="K1827" s="16">
        <v>113</v>
      </c>
    </row>
    <row r="1828" spans="1:11" x14ac:dyDescent="0.25">
      <c r="A1828" s="19">
        <v>42851</v>
      </c>
      <c r="B1828" s="19" t="s">
        <v>3400</v>
      </c>
      <c r="C1828" s="15">
        <v>1200</v>
      </c>
      <c r="D1828" s="24" t="s">
        <v>4</v>
      </c>
      <c r="E1828" s="24" t="s">
        <v>6</v>
      </c>
      <c r="F1828" s="25" t="s">
        <v>6</v>
      </c>
      <c r="G1828" s="25" t="s">
        <v>2988</v>
      </c>
      <c r="H1828" s="25" t="s">
        <v>3418</v>
      </c>
      <c r="I1828" s="25" t="s">
        <v>82</v>
      </c>
      <c r="J1828" s="61">
        <v>6024</v>
      </c>
      <c r="K1828" s="16">
        <v>121</v>
      </c>
    </row>
    <row r="1829" spans="1:11" x14ac:dyDescent="0.25">
      <c r="A1829" s="19">
        <v>42851</v>
      </c>
      <c r="B1829" s="19" t="s">
        <v>3400</v>
      </c>
      <c r="C1829" s="15">
        <v>300</v>
      </c>
      <c r="D1829" s="24" t="s">
        <v>4</v>
      </c>
      <c r="E1829" s="24" t="s">
        <v>6</v>
      </c>
      <c r="F1829" s="25" t="s">
        <v>6</v>
      </c>
      <c r="G1829" s="25" t="s">
        <v>2988</v>
      </c>
      <c r="H1829" s="25" t="s">
        <v>3418</v>
      </c>
      <c r="I1829" s="25" t="s">
        <v>82</v>
      </c>
      <c r="J1829" s="61">
        <v>6025</v>
      </c>
      <c r="K1829" s="16">
        <v>121</v>
      </c>
    </row>
    <row r="1830" spans="1:11" x14ac:dyDescent="0.25">
      <c r="A1830" s="19">
        <v>42851</v>
      </c>
      <c r="B1830" s="19" t="s">
        <v>3400</v>
      </c>
      <c r="C1830" s="15">
        <v>530</v>
      </c>
      <c r="D1830" s="24" t="s">
        <v>4</v>
      </c>
      <c r="E1830" s="24" t="s">
        <v>6</v>
      </c>
      <c r="F1830" s="25" t="s">
        <v>6</v>
      </c>
      <c r="G1830" s="25" t="s">
        <v>2988</v>
      </c>
      <c r="H1830" s="25" t="s">
        <v>3418</v>
      </c>
      <c r="I1830" s="25" t="s">
        <v>82</v>
      </c>
      <c r="J1830" s="11">
        <v>6109</v>
      </c>
      <c r="K1830" s="16">
        <v>123</v>
      </c>
    </row>
    <row r="1831" spans="1:11" x14ac:dyDescent="0.25">
      <c r="A1831" s="19">
        <v>42851</v>
      </c>
      <c r="B1831" s="19" t="s">
        <v>3400</v>
      </c>
      <c r="C1831" s="15">
        <v>1100</v>
      </c>
      <c r="D1831" s="24" t="s">
        <v>4</v>
      </c>
      <c r="E1831" s="24" t="s">
        <v>6</v>
      </c>
      <c r="F1831" s="25" t="s">
        <v>6</v>
      </c>
      <c r="G1831" s="25" t="s">
        <v>2988</v>
      </c>
      <c r="H1831" s="25" t="s">
        <v>3418</v>
      </c>
      <c r="I1831" s="25" t="s">
        <v>82</v>
      </c>
      <c r="J1831" s="11">
        <v>6110</v>
      </c>
      <c r="K1831" s="16">
        <v>123</v>
      </c>
    </row>
    <row r="1832" spans="1:11" x14ac:dyDescent="0.25">
      <c r="A1832" s="19">
        <v>42851</v>
      </c>
      <c r="B1832" s="19" t="s">
        <v>3400</v>
      </c>
      <c r="C1832" s="15">
        <v>1000</v>
      </c>
      <c r="D1832" s="24" t="s">
        <v>4</v>
      </c>
      <c r="E1832" s="24" t="s">
        <v>6</v>
      </c>
      <c r="F1832" s="25" t="s">
        <v>6</v>
      </c>
      <c r="G1832" s="25" t="s">
        <v>2988</v>
      </c>
      <c r="H1832" s="25" t="s">
        <v>3418</v>
      </c>
      <c r="I1832" s="25" t="s">
        <v>82</v>
      </c>
      <c r="J1832" s="11">
        <v>6111</v>
      </c>
      <c r="K1832" s="16">
        <v>123</v>
      </c>
    </row>
    <row r="1833" spans="1:11" x14ac:dyDescent="0.25">
      <c r="A1833" s="19">
        <v>42851</v>
      </c>
      <c r="B1833" s="19" t="s">
        <v>3400</v>
      </c>
      <c r="C1833" s="15">
        <v>1000</v>
      </c>
      <c r="D1833" s="24" t="s">
        <v>4</v>
      </c>
      <c r="E1833" s="24" t="s">
        <v>5</v>
      </c>
      <c r="F1833" s="25" t="s">
        <v>2217</v>
      </c>
      <c r="G1833" s="25" t="s">
        <v>2988</v>
      </c>
      <c r="H1833" s="25" t="s">
        <v>3418</v>
      </c>
      <c r="I1833" s="25" t="s">
        <v>82</v>
      </c>
      <c r="J1833" s="11">
        <v>6112</v>
      </c>
      <c r="K1833" s="16">
        <v>123</v>
      </c>
    </row>
    <row r="1834" spans="1:11" x14ac:dyDescent="0.25">
      <c r="A1834" s="19">
        <v>42851</v>
      </c>
      <c r="B1834" s="19" t="s">
        <v>3400</v>
      </c>
      <c r="C1834" s="15">
        <v>300</v>
      </c>
      <c r="D1834" s="24" t="s">
        <v>4</v>
      </c>
      <c r="E1834" s="24" t="s">
        <v>6</v>
      </c>
      <c r="F1834" s="25" t="s">
        <v>6</v>
      </c>
      <c r="G1834" s="25" t="s">
        <v>2988</v>
      </c>
      <c r="H1834" s="25" t="s">
        <v>3418</v>
      </c>
      <c r="I1834" s="25" t="s">
        <v>82</v>
      </c>
      <c r="J1834" s="11">
        <v>6205</v>
      </c>
      <c r="K1834" s="16">
        <v>125</v>
      </c>
    </row>
    <row r="1835" spans="1:11" x14ac:dyDescent="0.25">
      <c r="A1835" s="19">
        <v>42851</v>
      </c>
      <c r="B1835" s="19" t="s">
        <v>3400</v>
      </c>
      <c r="C1835" s="15">
        <v>300</v>
      </c>
      <c r="D1835" s="24" t="s">
        <v>7</v>
      </c>
      <c r="E1835" s="24" t="s">
        <v>8</v>
      </c>
      <c r="F1835" s="25"/>
      <c r="G1835" s="25" t="s">
        <v>3314</v>
      </c>
      <c r="H1835" s="25" t="s">
        <v>3314</v>
      </c>
      <c r="I1835" s="25"/>
      <c r="J1835" s="10" t="s">
        <v>2984</v>
      </c>
      <c r="K1835" s="16"/>
    </row>
    <row r="1836" spans="1:11" x14ac:dyDescent="0.25">
      <c r="A1836" s="18">
        <v>42852</v>
      </c>
      <c r="B1836" s="18" t="s">
        <v>3400</v>
      </c>
      <c r="C1836" s="15">
        <v>1500</v>
      </c>
      <c r="D1836" s="24" t="s">
        <v>4</v>
      </c>
      <c r="E1836" s="24" t="s">
        <v>6</v>
      </c>
      <c r="F1836" s="25" t="s">
        <v>6</v>
      </c>
      <c r="G1836" s="25" t="s">
        <v>2988</v>
      </c>
      <c r="H1836" s="25" t="s">
        <v>3418</v>
      </c>
      <c r="I1836" s="25" t="s">
        <v>82</v>
      </c>
      <c r="J1836" s="11">
        <v>4542</v>
      </c>
      <c r="K1836" s="16">
        <v>91</v>
      </c>
    </row>
    <row r="1837" spans="1:11" x14ac:dyDescent="0.25">
      <c r="A1837" s="19">
        <v>42852</v>
      </c>
      <c r="B1837" s="19" t="s">
        <v>3400</v>
      </c>
      <c r="C1837" s="15">
        <v>1000</v>
      </c>
      <c r="D1837" s="24" t="s">
        <v>4</v>
      </c>
      <c r="E1837" s="24" t="s">
        <v>5</v>
      </c>
      <c r="F1837" s="25" t="s">
        <v>2217</v>
      </c>
      <c r="G1837" s="25" t="s">
        <v>2988</v>
      </c>
      <c r="H1837" s="25" t="s">
        <v>3418</v>
      </c>
      <c r="I1837" s="25" t="s">
        <v>82</v>
      </c>
      <c r="J1837" s="11">
        <v>5195</v>
      </c>
      <c r="K1837" s="16">
        <v>104</v>
      </c>
    </row>
    <row r="1838" spans="1:11" x14ac:dyDescent="0.25">
      <c r="A1838" s="19">
        <v>42852</v>
      </c>
      <c r="B1838" s="19" t="s">
        <v>3400</v>
      </c>
      <c r="C1838" s="15">
        <v>20000</v>
      </c>
      <c r="D1838" s="24" t="s">
        <v>4</v>
      </c>
      <c r="E1838" s="24" t="s">
        <v>5</v>
      </c>
      <c r="F1838" s="25" t="s">
        <v>2217</v>
      </c>
      <c r="G1838" s="25" t="s">
        <v>2988</v>
      </c>
      <c r="H1838" s="25" t="s">
        <v>3418</v>
      </c>
      <c r="I1838" s="25" t="s">
        <v>82</v>
      </c>
      <c r="J1838" s="11">
        <v>5871</v>
      </c>
      <c r="K1838" s="16">
        <v>118</v>
      </c>
    </row>
    <row r="1839" spans="1:11" x14ac:dyDescent="0.25">
      <c r="A1839" s="19">
        <v>42852</v>
      </c>
      <c r="B1839" s="19" t="s">
        <v>3400</v>
      </c>
      <c r="C1839" s="15">
        <v>200</v>
      </c>
      <c r="D1839" s="24" t="s">
        <v>4</v>
      </c>
      <c r="E1839" s="24" t="s">
        <v>5</v>
      </c>
      <c r="F1839" s="25" t="s">
        <v>2217</v>
      </c>
      <c r="G1839" s="25" t="s">
        <v>2988</v>
      </c>
      <c r="H1839" s="25" t="s">
        <v>3418</v>
      </c>
      <c r="I1839" s="25" t="s">
        <v>82</v>
      </c>
      <c r="J1839" s="11">
        <v>5872</v>
      </c>
      <c r="K1839" s="16">
        <v>118</v>
      </c>
    </row>
    <row r="1840" spans="1:11" x14ac:dyDescent="0.25">
      <c r="A1840" s="19">
        <v>42852</v>
      </c>
      <c r="B1840" s="19" t="s">
        <v>3400</v>
      </c>
      <c r="C1840" s="15">
        <v>100</v>
      </c>
      <c r="D1840" s="24" t="s">
        <v>4</v>
      </c>
      <c r="E1840" s="24" t="s">
        <v>6</v>
      </c>
      <c r="F1840" s="25" t="s">
        <v>6</v>
      </c>
      <c r="G1840" s="25" t="s">
        <v>2988</v>
      </c>
      <c r="H1840" s="25" t="s">
        <v>3418</v>
      </c>
      <c r="I1840" s="25" t="s">
        <v>82</v>
      </c>
      <c r="J1840" s="61">
        <v>5983</v>
      </c>
      <c r="K1840" s="16">
        <v>120</v>
      </c>
    </row>
    <row r="1841" spans="1:11" x14ac:dyDescent="0.25">
      <c r="A1841" s="19">
        <v>42852</v>
      </c>
      <c r="B1841" s="19" t="s">
        <v>3400</v>
      </c>
      <c r="C1841" s="15">
        <v>300</v>
      </c>
      <c r="D1841" s="24" t="s">
        <v>4</v>
      </c>
      <c r="E1841" s="24" t="s">
        <v>6</v>
      </c>
      <c r="F1841" s="25" t="s">
        <v>6</v>
      </c>
      <c r="G1841" s="25" t="s">
        <v>2988</v>
      </c>
      <c r="H1841" s="25" t="s">
        <v>3418</v>
      </c>
      <c r="I1841" s="25" t="s">
        <v>82</v>
      </c>
      <c r="J1841" s="61">
        <v>5984</v>
      </c>
      <c r="K1841" s="16">
        <v>120</v>
      </c>
    </row>
    <row r="1842" spans="1:11" x14ac:dyDescent="0.25">
      <c r="A1842" s="19">
        <v>42852</v>
      </c>
      <c r="B1842" s="19" t="s">
        <v>3400</v>
      </c>
      <c r="C1842" s="15">
        <v>50</v>
      </c>
      <c r="D1842" s="24" t="s">
        <v>4</v>
      </c>
      <c r="E1842" s="24" t="s">
        <v>6</v>
      </c>
      <c r="F1842" s="25" t="s">
        <v>6</v>
      </c>
      <c r="G1842" s="25" t="s">
        <v>2988</v>
      </c>
      <c r="H1842" s="25" t="s">
        <v>3418</v>
      </c>
      <c r="I1842" s="25" t="s">
        <v>82</v>
      </c>
      <c r="J1842" s="61">
        <v>6026</v>
      </c>
      <c r="K1842" s="16">
        <v>121</v>
      </c>
    </row>
    <row r="1843" spans="1:11" x14ac:dyDescent="0.25">
      <c r="A1843" s="19">
        <v>42852</v>
      </c>
      <c r="B1843" s="19" t="s">
        <v>3400</v>
      </c>
      <c r="C1843" s="15">
        <v>750</v>
      </c>
      <c r="D1843" s="24" t="s">
        <v>4</v>
      </c>
      <c r="E1843" s="24" t="s">
        <v>6</v>
      </c>
      <c r="F1843" s="25" t="s">
        <v>6</v>
      </c>
      <c r="G1843" s="25" t="s">
        <v>2988</v>
      </c>
      <c r="H1843" s="25" t="s">
        <v>3418</v>
      </c>
      <c r="I1843" s="25" t="s">
        <v>82</v>
      </c>
      <c r="J1843" s="61">
        <v>6027</v>
      </c>
      <c r="K1843" s="16">
        <v>121</v>
      </c>
    </row>
    <row r="1844" spans="1:11" x14ac:dyDescent="0.25">
      <c r="A1844" s="19">
        <v>42852</v>
      </c>
      <c r="B1844" s="19" t="s">
        <v>3400</v>
      </c>
      <c r="C1844" s="15">
        <v>1000</v>
      </c>
      <c r="D1844" s="24" t="s">
        <v>4</v>
      </c>
      <c r="E1844" s="24" t="s">
        <v>6</v>
      </c>
      <c r="F1844" s="25" t="s">
        <v>6</v>
      </c>
      <c r="G1844" s="25" t="s">
        <v>2988</v>
      </c>
      <c r="H1844" s="25" t="s">
        <v>3418</v>
      </c>
      <c r="I1844" s="25" t="s">
        <v>82</v>
      </c>
      <c r="J1844" s="61">
        <v>6028</v>
      </c>
      <c r="K1844" s="16">
        <v>121</v>
      </c>
    </row>
    <row r="1845" spans="1:11" x14ac:dyDescent="0.25">
      <c r="A1845" s="19">
        <v>42852</v>
      </c>
      <c r="B1845" s="19" t="s">
        <v>3400</v>
      </c>
      <c r="C1845" s="15">
        <v>1000</v>
      </c>
      <c r="D1845" s="24" t="s">
        <v>4</v>
      </c>
      <c r="E1845" s="24" t="s">
        <v>5</v>
      </c>
      <c r="F1845" s="25" t="s">
        <v>2217</v>
      </c>
      <c r="G1845" s="25" t="s">
        <v>2988</v>
      </c>
      <c r="H1845" s="25" t="s">
        <v>3418</v>
      </c>
      <c r="I1845" s="25" t="s">
        <v>82</v>
      </c>
      <c r="J1845" s="61">
        <v>6029</v>
      </c>
      <c r="K1845" s="16">
        <v>121</v>
      </c>
    </row>
    <row r="1846" spans="1:11" x14ac:dyDescent="0.25">
      <c r="A1846" s="19">
        <v>42852</v>
      </c>
      <c r="B1846" s="19" t="s">
        <v>3400</v>
      </c>
      <c r="C1846" s="15">
        <v>1000</v>
      </c>
      <c r="D1846" s="24" t="s">
        <v>4</v>
      </c>
      <c r="E1846" s="24" t="s">
        <v>6</v>
      </c>
      <c r="F1846" s="25" t="s">
        <v>6</v>
      </c>
      <c r="G1846" s="25" t="s">
        <v>2988</v>
      </c>
      <c r="H1846" s="25" t="s">
        <v>3418</v>
      </c>
      <c r="I1846" s="25" t="s">
        <v>82</v>
      </c>
      <c r="J1846" s="61">
        <v>6030</v>
      </c>
      <c r="K1846" s="16">
        <v>121</v>
      </c>
    </row>
    <row r="1847" spans="1:11" x14ac:dyDescent="0.25">
      <c r="A1847" s="19">
        <v>42852</v>
      </c>
      <c r="B1847" s="19" t="s">
        <v>3400</v>
      </c>
      <c r="C1847" s="15">
        <v>900</v>
      </c>
      <c r="D1847" s="24" t="s">
        <v>4</v>
      </c>
      <c r="E1847" s="24" t="s">
        <v>6</v>
      </c>
      <c r="F1847" s="25" t="s">
        <v>6</v>
      </c>
      <c r="G1847" s="25" t="s">
        <v>2988</v>
      </c>
      <c r="H1847" s="25" t="s">
        <v>3418</v>
      </c>
      <c r="I1847" s="25" t="s">
        <v>82</v>
      </c>
      <c r="J1847" s="11">
        <v>6206</v>
      </c>
      <c r="K1847" s="16">
        <v>125</v>
      </c>
    </row>
    <row r="1848" spans="1:11" x14ac:dyDescent="0.25">
      <c r="A1848" s="19">
        <v>42852</v>
      </c>
      <c r="B1848" s="19" t="s">
        <v>3400</v>
      </c>
      <c r="C1848" s="15">
        <v>1500</v>
      </c>
      <c r="D1848" s="24" t="s">
        <v>4</v>
      </c>
      <c r="E1848" s="24" t="s">
        <v>6</v>
      </c>
      <c r="F1848" s="25" t="s">
        <v>6</v>
      </c>
      <c r="G1848" s="25" t="s">
        <v>2988</v>
      </c>
      <c r="H1848" s="25" t="s">
        <v>3418</v>
      </c>
      <c r="I1848" s="25" t="s">
        <v>82</v>
      </c>
      <c r="J1848" s="11">
        <v>6207</v>
      </c>
      <c r="K1848" s="16">
        <v>125</v>
      </c>
    </row>
    <row r="1849" spans="1:11" x14ac:dyDescent="0.25">
      <c r="A1849" s="19">
        <v>42852</v>
      </c>
      <c r="B1849" s="19" t="s">
        <v>3400</v>
      </c>
      <c r="C1849" s="15">
        <v>1700</v>
      </c>
      <c r="D1849" s="24" t="s">
        <v>4</v>
      </c>
      <c r="E1849" s="24" t="s">
        <v>6</v>
      </c>
      <c r="F1849" s="25" t="s">
        <v>6</v>
      </c>
      <c r="G1849" s="25" t="s">
        <v>2988</v>
      </c>
      <c r="H1849" s="25" t="s">
        <v>3418</v>
      </c>
      <c r="I1849" s="25" t="s">
        <v>82</v>
      </c>
      <c r="J1849" s="11">
        <v>6208</v>
      </c>
      <c r="K1849" s="16">
        <v>125</v>
      </c>
    </row>
    <row r="1850" spans="1:11" x14ac:dyDescent="0.25">
      <c r="A1850" s="19">
        <v>42852</v>
      </c>
      <c r="B1850" s="19" t="s">
        <v>3400</v>
      </c>
      <c r="C1850" s="15">
        <v>2700</v>
      </c>
      <c r="D1850" s="24" t="s">
        <v>4</v>
      </c>
      <c r="E1850" s="24" t="s">
        <v>5</v>
      </c>
      <c r="F1850" s="25" t="s">
        <v>2217</v>
      </c>
      <c r="G1850" s="25" t="s">
        <v>2988</v>
      </c>
      <c r="H1850" s="25" t="s">
        <v>3418</v>
      </c>
      <c r="I1850" s="25" t="s">
        <v>82</v>
      </c>
      <c r="J1850" s="11">
        <v>6209</v>
      </c>
      <c r="K1850" s="16">
        <v>125</v>
      </c>
    </row>
    <row r="1851" spans="1:11" x14ac:dyDescent="0.25">
      <c r="A1851" s="19">
        <v>42852</v>
      </c>
      <c r="B1851" s="19" t="s">
        <v>3400</v>
      </c>
      <c r="C1851" s="15">
        <v>100</v>
      </c>
      <c r="D1851" s="24" t="s">
        <v>7</v>
      </c>
      <c r="E1851" s="24" t="s">
        <v>8</v>
      </c>
      <c r="F1851" s="25"/>
      <c r="G1851" s="25" t="s">
        <v>3314</v>
      </c>
      <c r="H1851" s="25" t="s">
        <v>3314</v>
      </c>
      <c r="I1851" s="25"/>
      <c r="J1851" s="10" t="s">
        <v>2984</v>
      </c>
      <c r="K1851" s="16"/>
    </row>
    <row r="1852" spans="1:11" x14ac:dyDescent="0.25">
      <c r="A1852" s="19">
        <v>42852</v>
      </c>
      <c r="B1852" s="19" t="s">
        <v>3400</v>
      </c>
      <c r="C1852" s="15">
        <v>5000</v>
      </c>
      <c r="D1852" s="24" t="s">
        <v>7</v>
      </c>
      <c r="E1852" s="24" t="s">
        <v>8</v>
      </c>
      <c r="F1852" s="25"/>
      <c r="G1852" s="25" t="s">
        <v>3314</v>
      </c>
      <c r="H1852" s="25" t="s">
        <v>3314</v>
      </c>
      <c r="I1852" s="25"/>
      <c r="J1852" s="10" t="s">
        <v>2984</v>
      </c>
      <c r="K1852" s="16"/>
    </row>
    <row r="1853" spans="1:11" x14ac:dyDescent="0.25">
      <c r="A1853" s="19">
        <v>42852</v>
      </c>
      <c r="B1853" s="19" t="s">
        <v>3400</v>
      </c>
      <c r="C1853" s="15">
        <v>50</v>
      </c>
      <c r="D1853" s="24" t="s">
        <v>7</v>
      </c>
      <c r="E1853" s="24" t="s">
        <v>8</v>
      </c>
      <c r="F1853" s="25"/>
      <c r="G1853" s="25" t="s">
        <v>3314</v>
      </c>
      <c r="H1853" s="25" t="s">
        <v>3314</v>
      </c>
      <c r="I1853" s="25"/>
      <c r="J1853" s="10" t="s">
        <v>2984</v>
      </c>
      <c r="K1853" s="16"/>
    </row>
    <row r="1854" spans="1:11" x14ac:dyDescent="0.25">
      <c r="A1854" s="19">
        <v>42852</v>
      </c>
      <c r="B1854" s="19" t="s">
        <v>3400</v>
      </c>
      <c r="C1854" s="15">
        <v>1000</v>
      </c>
      <c r="D1854" s="24" t="s">
        <v>7</v>
      </c>
      <c r="E1854" s="24" t="s">
        <v>8</v>
      </c>
      <c r="F1854" s="25"/>
      <c r="G1854" s="25" t="s">
        <v>3314</v>
      </c>
      <c r="H1854" s="25" t="s">
        <v>3314</v>
      </c>
      <c r="I1854" s="25"/>
      <c r="J1854" s="10" t="s">
        <v>2984</v>
      </c>
      <c r="K1854" s="16"/>
    </row>
    <row r="1855" spans="1:11" x14ac:dyDescent="0.25">
      <c r="A1855" s="19">
        <v>42852</v>
      </c>
      <c r="B1855" s="19" t="s">
        <v>3400</v>
      </c>
      <c r="C1855" s="15">
        <v>100</v>
      </c>
      <c r="D1855" s="24" t="s">
        <v>7</v>
      </c>
      <c r="E1855" s="24" t="s">
        <v>8</v>
      </c>
      <c r="F1855" s="25"/>
      <c r="G1855" s="25" t="s">
        <v>3314</v>
      </c>
      <c r="H1855" s="25" t="s">
        <v>3314</v>
      </c>
      <c r="I1855" s="25"/>
      <c r="J1855" s="10" t="s">
        <v>2984</v>
      </c>
      <c r="K1855" s="16"/>
    </row>
    <row r="1856" spans="1:11" x14ac:dyDescent="0.25">
      <c r="A1856" s="19">
        <v>42852</v>
      </c>
      <c r="B1856" s="19" t="s">
        <v>3400</v>
      </c>
      <c r="C1856" s="15">
        <v>2800</v>
      </c>
      <c r="D1856" s="24" t="s">
        <v>7</v>
      </c>
      <c r="E1856" s="24" t="s">
        <v>8</v>
      </c>
      <c r="F1856" s="25"/>
      <c r="G1856" s="25" t="s">
        <v>3314</v>
      </c>
      <c r="H1856" s="25" t="s">
        <v>3314</v>
      </c>
      <c r="I1856" s="25"/>
      <c r="J1856" s="10" t="s">
        <v>2984</v>
      </c>
      <c r="K1856" s="16"/>
    </row>
    <row r="1857" spans="1:11" x14ac:dyDescent="0.25">
      <c r="A1857" s="19">
        <v>42854</v>
      </c>
      <c r="B1857" s="19" t="s">
        <v>3400</v>
      </c>
      <c r="C1857" s="15">
        <v>80</v>
      </c>
      <c r="D1857" s="24" t="s">
        <v>4</v>
      </c>
      <c r="E1857" s="24" t="s">
        <v>6</v>
      </c>
      <c r="F1857" s="25" t="s">
        <v>6</v>
      </c>
      <c r="G1857" s="25" t="s">
        <v>2988</v>
      </c>
      <c r="H1857" s="25" t="s">
        <v>3418</v>
      </c>
      <c r="I1857" s="25" t="s">
        <v>82</v>
      </c>
      <c r="J1857" s="61">
        <v>6031</v>
      </c>
      <c r="K1857" s="16">
        <v>121</v>
      </c>
    </row>
    <row r="1858" spans="1:11" x14ac:dyDescent="0.25">
      <c r="A1858" s="19">
        <v>42854</v>
      </c>
      <c r="B1858" s="19" t="s">
        <v>3400</v>
      </c>
      <c r="C1858" s="15">
        <v>700</v>
      </c>
      <c r="D1858" s="24" t="s">
        <v>4</v>
      </c>
      <c r="E1858" s="24" t="s">
        <v>5</v>
      </c>
      <c r="F1858" s="25" t="s">
        <v>2217</v>
      </c>
      <c r="G1858" s="25" t="s">
        <v>2988</v>
      </c>
      <c r="H1858" s="25" t="s">
        <v>3418</v>
      </c>
      <c r="I1858" s="25" t="s">
        <v>82</v>
      </c>
      <c r="J1858" s="61">
        <v>6032</v>
      </c>
      <c r="K1858" s="16">
        <v>121</v>
      </c>
    </row>
    <row r="1859" spans="1:11" x14ac:dyDescent="0.25">
      <c r="A1859" s="19">
        <v>42854</v>
      </c>
      <c r="B1859" s="19" t="s">
        <v>3400</v>
      </c>
      <c r="C1859" s="15">
        <v>2000</v>
      </c>
      <c r="D1859" s="24" t="s">
        <v>4</v>
      </c>
      <c r="E1859" s="24" t="s">
        <v>6</v>
      </c>
      <c r="F1859" s="25" t="s">
        <v>6</v>
      </c>
      <c r="G1859" s="25" t="s">
        <v>2988</v>
      </c>
      <c r="H1859" s="25" t="s">
        <v>3418</v>
      </c>
      <c r="I1859" s="25" t="s">
        <v>82</v>
      </c>
      <c r="J1859" s="61">
        <v>6033</v>
      </c>
      <c r="K1859" s="16">
        <v>121</v>
      </c>
    </row>
    <row r="1860" spans="1:11" x14ac:dyDescent="0.25">
      <c r="A1860" s="19">
        <v>42854</v>
      </c>
      <c r="B1860" s="19" t="s">
        <v>3400</v>
      </c>
      <c r="C1860" s="15">
        <v>3000</v>
      </c>
      <c r="D1860" s="24" t="s">
        <v>4</v>
      </c>
      <c r="E1860" s="24" t="s">
        <v>5</v>
      </c>
      <c r="F1860" s="25" t="s">
        <v>2217</v>
      </c>
      <c r="G1860" s="25" t="s">
        <v>2988</v>
      </c>
      <c r="H1860" s="25" t="s">
        <v>3418</v>
      </c>
      <c r="I1860" s="25" t="s">
        <v>82</v>
      </c>
      <c r="J1860" s="61">
        <v>6034</v>
      </c>
      <c r="K1860" s="16">
        <v>121</v>
      </c>
    </row>
    <row r="1861" spans="1:11" x14ac:dyDescent="0.25">
      <c r="A1861" s="19">
        <v>42854</v>
      </c>
      <c r="B1861" s="19" t="s">
        <v>3400</v>
      </c>
      <c r="C1861" s="15">
        <v>600</v>
      </c>
      <c r="D1861" s="24" t="s">
        <v>4</v>
      </c>
      <c r="E1861" s="24" t="s">
        <v>5</v>
      </c>
      <c r="F1861" s="25" t="s">
        <v>2217</v>
      </c>
      <c r="G1861" s="25" t="s">
        <v>2988</v>
      </c>
      <c r="H1861" s="25" t="s">
        <v>3418</v>
      </c>
      <c r="I1861" s="25" t="s">
        <v>82</v>
      </c>
      <c r="J1861" s="11">
        <v>6113</v>
      </c>
      <c r="K1861" s="16">
        <v>123</v>
      </c>
    </row>
    <row r="1862" spans="1:11" x14ac:dyDescent="0.25">
      <c r="A1862" s="19">
        <v>42854</v>
      </c>
      <c r="B1862" s="19" t="s">
        <v>3400</v>
      </c>
      <c r="C1862" s="15">
        <v>600</v>
      </c>
      <c r="D1862" s="24" t="s">
        <v>4</v>
      </c>
      <c r="E1862" s="24" t="s">
        <v>5</v>
      </c>
      <c r="F1862" s="25" t="s">
        <v>2217</v>
      </c>
      <c r="G1862" s="25" t="s">
        <v>2988</v>
      </c>
      <c r="H1862" s="25" t="s">
        <v>3418</v>
      </c>
      <c r="I1862" s="25" t="s">
        <v>82</v>
      </c>
      <c r="J1862" s="11">
        <v>6114</v>
      </c>
      <c r="K1862" s="16">
        <v>123</v>
      </c>
    </row>
    <row r="1863" spans="1:11" x14ac:dyDescent="0.25">
      <c r="A1863" s="19">
        <v>42854</v>
      </c>
      <c r="B1863" s="19" t="s">
        <v>3400</v>
      </c>
      <c r="C1863" s="15">
        <v>5000</v>
      </c>
      <c r="D1863" s="24" t="s">
        <v>4</v>
      </c>
      <c r="E1863" s="24" t="s">
        <v>6</v>
      </c>
      <c r="F1863" s="25" t="s">
        <v>6</v>
      </c>
      <c r="G1863" s="25" t="s">
        <v>2988</v>
      </c>
      <c r="H1863" s="25" t="s">
        <v>3418</v>
      </c>
      <c r="I1863" s="25" t="s">
        <v>82</v>
      </c>
      <c r="J1863" s="11">
        <v>6161</v>
      </c>
      <c r="K1863" s="16">
        <v>124</v>
      </c>
    </row>
    <row r="1864" spans="1:11" x14ac:dyDescent="0.25">
      <c r="A1864" s="19">
        <v>42854</v>
      </c>
      <c r="B1864" s="19" t="s">
        <v>3400</v>
      </c>
      <c r="C1864" s="15">
        <v>110</v>
      </c>
      <c r="D1864" s="24" t="s">
        <v>4</v>
      </c>
      <c r="E1864" s="24" t="s">
        <v>6</v>
      </c>
      <c r="F1864" s="25" t="s">
        <v>6</v>
      </c>
      <c r="G1864" s="25" t="s">
        <v>2988</v>
      </c>
      <c r="H1864" s="25" t="s">
        <v>3418</v>
      </c>
      <c r="I1864" s="25" t="s">
        <v>82</v>
      </c>
      <c r="J1864" s="11">
        <v>6210</v>
      </c>
      <c r="K1864" s="16">
        <v>125</v>
      </c>
    </row>
    <row r="1865" spans="1:11" x14ac:dyDescent="0.25">
      <c r="A1865" s="19">
        <v>42855</v>
      </c>
      <c r="B1865" s="19" t="s">
        <v>3400</v>
      </c>
      <c r="C1865" s="15">
        <v>1000</v>
      </c>
      <c r="D1865" s="24" t="s">
        <v>4</v>
      </c>
      <c r="E1865" s="24" t="s">
        <v>6</v>
      </c>
      <c r="F1865" s="25" t="s">
        <v>6</v>
      </c>
      <c r="G1865" s="25" t="s">
        <v>2988</v>
      </c>
      <c r="H1865" s="25" t="s">
        <v>3418</v>
      </c>
      <c r="I1865" s="25" t="s">
        <v>82</v>
      </c>
      <c r="J1865" s="11">
        <v>5345</v>
      </c>
      <c r="K1865" s="16">
        <v>107</v>
      </c>
    </row>
    <row r="1866" spans="1:11" x14ac:dyDescent="0.25">
      <c r="A1866" s="19">
        <v>42855</v>
      </c>
      <c r="B1866" s="19" t="s">
        <v>3400</v>
      </c>
      <c r="C1866" s="15">
        <v>49000</v>
      </c>
      <c r="D1866" s="24" t="s">
        <v>4</v>
      </c>
      <c r="E1866" s="24" t="s">
        <v>6</v>
      </c>
      <c r="F1866" s="25" t="s">
        <v>6</v>
      </c>
      <c r="G1866" s="25" t="s">
        <v>2988</v>
      </c>
      <c r="H1866" s="25" t="s">
        <v>3418</v>
      </c>
      <c r="I1866" s="25" t="s">
        <v>82</v>
      </c>
      <c r="J1866" s="61">
        <v>5985</v>
      </c>
      <c r="K1866" s="16">
        <v>120</v>
      </c>
    </row>
    <row r="1867" spans="1:11" x14ac:dyDescent="0.25">
      <c r="A1867" s="19">
        <v>42855</v>
      </c>
      <c r="B1867" s="19" t="s">
        <v>3400</v>
      </c>
      <c r="C1867" s="15">
        <v>7000</v>
      </c>
      <c r="D1867" s="24" t="s">
        <v>4</v>
      </c>
      <c r="E1867" s="24" t="s">
        <v>6</v>
      </c>
      <c r="F1867" s="25" t="s">
        <v>6</v>
      </c>
      <c r="G1867" s="25" t="s">
        <v>2988</v>
      </c>
      <c r="H1867" s="25" t="s">
        <v>3418</v>
      </c>
      <c r="I1867" s="25" t="s">
        <v>82</v>
      </c>
      <c r="J1867" s="61">
        <v>6035</v>
      </c>
      <c r="K1867" s="16">
        <v>121</v>
      </c>
    </row>
    <row r="1868" spans="1:11" x14ac:dyDescent="0.25">
      <c r="A1868" s="19">
        <v>42855</v>
      </c>
      <c r="B1868" s="19" t="s">
        <v>3400</v>
      </c>
      <c r="C1868" s="15">
        <v>500</v>
      </c>
      <c r="D1868" s="24" t="s">
        <v>4</v>
      </c>
      <c r="E1868" s="24" t="s">
        <v>5</v>
      </c>
      <c r="F1868" s="25" t="s">
        <v>2217</v>
      </c>
      <c r="G1868" s="25" t="s">
        <v>2988</v>
      </c>
      <c r="H1868" s="25" t="s">
        <v>3418</v>
      </c>
      <c r="I1868" s="25" t="s">
        <v>82</v>
      </c>
      <c r="J1868" s="61">
        <v>6036</v>
      </c>
      <c r="K1868" s="16">
        <v>121</v>
      </c>
    </row>
    <row r="1869" spans="1:11" x14ac:dyDescent="0.25">
      <c r="A1869" s="19">
        <v>42855</v>
      </c>
      <c r="B1869" s="19" t="s">
        <v>3400</v>
      </c>
      <c r="C1869" s="15">
        <v>16000</v>
      </c>
      <c r="D1869" s="24" t="s">
        <v>4</v>
      </c>
      <c r="E1869" s="24" t="s">
        <v>6</v>
      </c>
      <c r="F1869" s="25" t="s">
        <v>6</v>
      </c>
      <c r="G1869" s="25" t="s">
        <v>2988</v>
      </c>
      <c r="H1869" s="25" t="s">
        <v>3418</v>
      </c>
      <c r="I1869" s="25" t="s">
        <v>82</v>
      </c>
      <c r="J1869" s="61">
        <v>6037</v>
      </c>
      <c r="K1869" s="16">
        <v>121</v>
      </c>
    </row>
    <row r="1870" spans="1:11" x14ac:dyDescent="0.25">
      <c r="A1870" s="19">
        <v>42855</v>
      </c>
      <c r="B1870" s="19" t="s">
        <v>3400</v>
      </c>
      <c r="C1870" s="15">
        <v>1000</v>
      </c>
      <c r="D1870" s="24" t="s">
        <v>4</v>
      </c>
      <c r="E1870" s="24" t="s">
        <v>5</v>
      </c>
      <c r="F1870" s="25" t="s">
        <v>2217</v>
      </c>
      <c r="G1870" s="25" t="s">
        <v>2988</v>
      </c>
      <c r="H1870" s="25" t="s">
        <v>3418</v>
      </c>
      <c r="I1870" s="25" t="s">
        <v>82</v>
      </c>
      <c r="J1870" s="61">
        <v>6038</v>
      </c>
      <c r="K1870" s="16">
        <v>121</v>
      </c>
    </row>
    <row r="1871" spans="1:11" x14ac:dyDescent="0.25">
      <c r="A1871" s="19">
        <v>42855</v>
      </c>
      <c r="B1871" s="19" t="s">
        <v>3400</v>
      </c>
      <c r="C1871" s="15">
        <v>2000</v>
      </c>
      <c r="D1871" s="24" t="s">
        <v>4</v>
      </c>
      <c r="E1871" s="24" t="s">
        <v>5</v>
      </c>
      <c r="F1871" s="25" t="s">
        <v>2217</v>
      </c>
      <c r="G1871" s="25" t="s">
        <v>2988</v>
      </c>
      <c r="H1871" s="25" t="s">
        <v>3418</v>
      </c>
      <c r="I1871" s="25" t="s">
        <v>82</v>
      </c>
      <c r="J1871" s="11">
        <v>6115</v>
      </c>
      <c r="K1871" s="16">
        <v>123</v>
      </c>
    </row>
    <row r="1872" spans="1:11" x14ac:dyDescent="0.25">
      <c r="A1872" s="19">
        <v>42855</v>
      </c>
      <c r="B1872" s="19" t="s">
        <v>3400</v>
      </c>
      <c r="C1872" s="15">
        <v>1500</v>
      </c>
      <c r="D1872" s="24" t="s">
        <v>4</v>
      </c>
      <c r="E1872" s="24" t="s">
        <v>6</v>
      </c>
      <c r="F1872" s="25" t="s">
        <v>6</v>
      </c>
      <c r="G1872" s="25" t="s">
        <v>2988</v>
      </c>
      <c r="H1872" s="25" t="s">
        <v>3418</v>
      </c>
      <c r="I1872" s="25" t="s">
        <v>82</v>
      </c>
      <c r="J1872" s="11">
        <v>6116</v>
      </c>
      <c r="K1872" s="16">
        <v>123</v>
      </c>
    </row>
    <row r="1873" spans="1:11" x14ac:dyDescent="0.25">
      <c r="A1873" s="19">
        <v>42855</v>
      </c>
      <c r="B1873" s="19" t="s">
        <v>3400</v>
      </c>
      <c r="C1873" s="15">
        <v>700</v>
      </c>
      <c r="D1873" s="24" t="s">
        <v>4</v>
      </c>
      <c r="E1873" s="24" t="s">
        <v>6</v>
      </c>
      <c r="F1873" s="25" t="s">
        <v>6</v>
      </c>
      <c r="G1873" s="25" t="s">
        <v>2988</v>
      </c>
      <c r="H1873" s="25" t="s">
        <v>3418</v>
      </c>
      <c r="I1873" s="25" t="s">
        <v>82</v>
      </c>
      <c r="J1873" s="11">
        <v>6117</v>
      </c>
      <c r="K1873" s="16">
        <v>123</v>
      </c>
    </row>
    <row r="1874" spans="1:11" x14ac:dyDescent="0.25">
      <c r="A1874" s="19">
        <v>42855</v>
      </c>
      <c r="B1874" s="19" t="s">
        <v>3400</v>
      </c>
      <c r="C1874" s="15">
        <v>19670</v>
      </c>
      <c r="D1874" s="24" t="s">
        <v>4</v>
      </c>
      <c r="E1874" s="24" t="s">
        <v>6</v>
      </c>
      <c r="F1874" s="25" t="s">
        <v>6</v>
      </c>
      <c r="G1874" s="25" t="s">
        <v>2988</v>
      </c>
      <c r="H1874" s="25" t="s">
        <v>3418</v>
      </c>
      <c r="I1874" s="25" t="s">
        <v>82</v>
      </c>
      <c r="J1874" s="11">
        <v>6212</v>
      </c>
      <c r="K1874" s="16">
        <v>125</v>
      </c>
    </row>
    <row r="1875" spans="1:11" x14ac:dyDescent="0.25">
      <c r="A1875" s="19">
        <v>42855</v>
      </c>
      <c r="B1875" s="19" t="s">
        <v>3400</v>
      </c>
      <c r="C1875" s="15">
        <v>200</v>
      </c>
      <c r="D1875" s="24" t="s">
        <v>4</v>
      </c>
      <c r="E1875" s="24" t="s">
        <v>6</v>
      </c>
      <c r="F1875" s="25" t="s">
        <v>6</v>
      </c>
      <c r="G1875" s="25" t="s">
        <v>2988</v>
      </c>
      <c r="H1875" s="25" t="s">
        <v>3418</v>
      </c>
      <c r="I1875" s="25" t="s">
        <v>82</v>
      </c>
      <c r="J1875" s="11">
        <v>6213</v>
      </c>
      <c r="K1875" s="16">
        <v>125</v>
      </c>
    </row>
    <row r="1876" spans="1:11" x14ac:dyDescent="0.25">
      <c r="A1876" s="19">
        <v>42855</v>
      </c>
      <c r="B1876" s="19" t="s">
        <v>3400</v>
      </c>
      <c r="C1876" s="15">
        <v>1400</v>
      </c>
      <c r="D1876" s="24" t="s">
        <v>7</v>
      </c>
      <c r="E1876" s="24" t="s">
        <v>8</v>
      </c>
      <c r="F1876" s="25"/>
      <c r="G1876" s="25" t="s">
        <v>3314</v>
      </c>
      <c r="H1876" s="25" t="s">
        <v>3314</v>
      </c>
      <c r="I1876" s="25"/>
      <c r="J1876" s="10" t="s">
        <v>2984</v>
      </c>
      <c r="K1876" s="16"/>
    </row>
    <row r="1877" spans="1:11" x14ac:dyDescent="0.25">
      <c r="A1877" s="19">
        <v>42855</v>
      </c>
      <c r="B1877" s="19" t="s">
        <v>3400</v>
      </c>
      <c r="C1877" s="15">
        <v>500</v>
      </c>
      <c r="D1877" s="24" t="s">
        <v>7</v>
      </c>
      <c r="E1877" s="24" t="s">
        <v>8</v>
      </c>
      <c r="F1877" s="25"/>
      <c r="G1877" s="25" t="s">
        <v>3314</v>
      </c>
      <c r="H1877" s="25" t="s">
        <v>3314</v>
      </c>
      <c r="I1877" s="25"/>
      <c r="J1877" s="10" t="s">
        <v>2984</v>
      </c>
      <c r="K1877" s="16"/>
    </row>
    <row r="1878" spans="1:11" x14ac:dyDescent="0.25">
      <c r="A1878" s="19">
        <v>42855</v>
      </c>
      <c r="B1878" s="19" t="s">
        <v>3400</v>
      </c>
      <c r="C1878" s="15">
        <v>900</v>
      </c>
      <c r="D1878" s="24" t="s">
        <v>7</v>
      </c>
      <c r="E1878" s="24" t="s">
        <v>8</v>
      </c>
      <c r="F1878" s="25"/>
      <c r="G1878" s="25" t="s">
        <v>3314</v>
      </c>
      <c r="H1878" s="25" t="s">
        <v>3314</v>
      </c>
      <c r="I1878" s="25"/>
      <c r="J1878" s="10" t="s">
        <v>2984</v>
      </c>
      <c r="K1878" s="16"/>
    </row>
    <row r="1879" spans="1:11" x14ac:dyDescent="0.25">
      <c r="A1879" s="19">
        <v>42855</v>
      </c>
      <c r="B1879" s="19" t="s">
        <v>3400</v>
      </c>
      <c r="C1879" s="15">
        <v>800</v>
      </c>
      <c r="D1879" s="24" t="s">
        <v>7</v>
      </c>
      <c r="E1879" s="24" t="s">
        <v>8</v>
      </c>
      <c r="F1879" s="25"/>
      <c r="G1879" s="25" t="s">
        <v>3314</v>
      </c>
      <c r="H1879" s="25" t="s">
        <v>3314</v>
      </c>
      <c r="I1879" s="25"/>
      <c r="J1879" s="10" t="s">
        <v>2984</v>
      </c>
      <c r="K1879" s="16"/>
    </row>
    <row r="1880" spans="1:11" x14ac:dyDescent="0.25">
      <c r="A1880" s="19">
        <v>42855</v>
      </c>
      <c r="B1880" s="19" t="s">
        <v>3400</v>
      </c>
      <c r="C1880" s="15">
        <v>12000</v>
      </c>
      <c r="D1880" s="24" t="s">
        <v>7</v>
      </c>
      <c r="E1880" s="24" t="s">
        <v>8</v>
      </c>
      <c r="F1880" s="25"/>
      <c r="G1880" s="25" t="s">
        <v>3314</v>
      </c>
      <c r="H1880" s="25" t="s">
        <v>3314</v>
      </c>
      <c r="I1880" s="25"/>
      <c r="J1880" s="10" t="s">
        <v>2984</v>
      </c>
      <c r="K1880" s="16"/>
    </row>
    <row r="1881" spans="1:11" x14ac:dyDescent="0.25">
      <c r="A1881" s="19">
        <v>42855</v>
      </c>
      <c r="B1881" s="19" t="s">
        <v>3400</v>
      </c>
      <c r="C1881" s="15">
        <v>9154.7200000000012</v>
      </c>
      <c r="D1881" s="24" t="s">
        <v>85</v>
      </c>
      <c r="E1881" s="24" t="s">
        <v>88</v>
      </c>
      <c r="F1881" s="25"/>
      <c r="G1881" s="25" t="s">
        <v>3419</v>
      </c>
      <c r="H1881" s="25" t="s">
        <v>3419</v>
      </c>
      <c r="I1881" s="25"/>
      <c r="J1881" s="10"/>
      <c r="K1881" s="16"/>
    </row>
    <row r="1882" spans="1:11" x14ac:dyDescent="0.25">
      <c r="A1882" s="19">
        <v>42855</v>
      </c>
      <c r="B1882" s="19" t="s">
        <v>3400</v>
      </c>
      <c r="C1882" s="15">
        <v>92282</v>
      </c>
      <c r="D1882" s="24" t="s">
        <v>86</v>
      </c>
      <c r="E1882" s="24" t="s">
        <v>88</v>
      </c>
      <c r="F1882" s="25"/>
      <c r="G1882" s="25" t="s">
        <v>3419</v>
      </c>
      <c r="H1882" s="25" t="s">
        <v>3419</v>
      </c>
      <c r="I1882" s="25"/>
      <c r="J1882" s="10"/>
      <c r="K1882" s="16"/>
    </row>
    <row r="1883" spans="1:11" x14ac:dyDescent="0.25">
      <c r="A1883" s="19">
        <v>42855</v>
      </c>
      <c r="B1883" s="19" t="s">
        <v>3400</v>
      </c>
      <c r="C1883" s="15">
        <v>3224</v>
      </c>
      <c r="D1883" s="24" t="s">
        <v>110</v>
      </c>
      <c r="E1883" s="24" t="s">
        <v>88</v>
      </c>
      <c r="F1883" s="25"/>
      <c r="G1883" s="25" t="s">
        <v>3419</v>
      </c>
      <c r="H1883" s="25" t="s">
        <v>3419</v>
      </c>
      <c r="I1883" s="25"/>
      <c r="J1883" s="11"/>
      <c r="K1883" s="16"/>
    </row>
    <row r="1884" spans="1:11" x14ac:dyDescent="0.25">
      <c r="A1884" s="19">
        <v>42856</v>
      </c>
      <c r="B1884" s="19" t="s">
        <v>3396</v>
      </c>
      <c r="C1884" s="15">
        <v>200</v>
      </c>
      <c r="D1884" s="24" t="s">
        <v>4</v>
      </c>
      <c r="E1884" s="24" t="s">
        <v>6</v>
      </c>
      <c r="F1884" s="25" t="s">
        <v>6</v>
      </c>
      <c r="G1884" s="25" t="s">
        <v>2988</v>
      </c>
      <c r="H1884" s="25" t="s">
        <v>3418</v>
      </c>
      <c r="I1884" s="25" t="s">
        <v>82</v>
      </c>
      <c r="J1884" s="11">
        <v>5618</v>
      </c>
      <c r="K1884" s="16">
        <v>113</v>
      </c>
    </row>
    <row r="1885" spans="1:11" x14ac:dyDescent="0.25">
      <c r="A1885" s="19">
        <v>42856</v>
      </c>
      <c r="B1885" s="19" t="s">
        <v>3396</v>
      </c>
      <c r="C1885" s="15">
        <v>2000</v>
      </c>
      <c r="D1885" s="24" t="s">
        <v>4</v>
      </c>
      <c r="E1885" s="24" t="s">
        <v>6</v>
      </c>
      <c r="F1885" s="25" t="s">
        <v>6</v>
      </c>
      <c r="G1885" s="25" t="s">
        <v>2988</v>
      </c>
      <c r="H1885" s="25" t="s">
        <v>3418</v>
      </c>
      <c r="I1885" s="25" t="s">
        <v>82</v>
      </c>
      <c r="J1885" s="61">
        <v>5986</v>
      </c>
      <c r="K1885" s="16">
        <v>120</v>
      </c>
    </row>
    <row r="1886" spans="1:11" x14ac:dyDescent="0.25">
      <c r="A1886" s="19">
        <v>42856</v>
      </c>
      <c r="B1886" s="19" t="s">
        <v>3396</v>
      </c>
      <c r="C1886" s="15">
        <v>3000</v>
      </c>
      <c r="D1886" s="24" t="s">
        <v>4</v>
      </c>
      <c r="E1886" s="24" t="s">
        <v>6</v>
      </c>
      <c r="F1886" s="25" t="s">
        <v>6</v>
      </c>
      <c r="G1886" s="25" t="s">
        <v>2988</v>
      </c>
      <c r="H1886" s="25" t="s">
        <v>3418</v>
      </c>
      <c r="I1886" s="25" t="s">
        <v>82</v>
      </c>
      <c r="J1886" s="61">
        <v>5987</v>
      </c>
      <c r="K1886" s="16">
        <v>120</v>
      </c>
    </row>
    <row r="1887" spans="1:11" x14ac:dyDescent="0.25">
      <c r="A1887" s="19">
        <v>42856</v>
      </c>
      <c r="B1887" s="19" t="s">
        <v>3396</v>
      </c>
      <c r="C1887" s="15">
        <v>500</v>
      </c>
      <c r="D1887" s="24" t="s">
        <v>4</v>
      </c>
      <c r="E1887" s="24" t="s">
        <v>6</v>
      </c>
      <c r="F1887" s="25" t="s">
        <v>6</v>
      </c>
      <c r="G1887" s="25" t="s">
        <v>2988</v>
      </c>
      <c r="H1887" s="25" t="s">
        <v>3418</v>
      </c>
      <c r="I1887" s="25" t="s">
        <v>82</v>
      </c>
      <c r="J1887" s="61">
        <v>5988</v>
      </c>
      <c r="K1887" s="16">
        <v>120</v>
      </c>
    </row>
    <row r="1888" spans="1:11" x14ac:dyDescent="0.25">
      <c r="A1888" s="19">
        <v>42856</v>
      </c>
      <c r="B1888" s="19" t="s">
        <v>3396</v>
      </c>
      <c r="C1888" s="15">
        <v>1850</v>
      </c>
      <c r="D1888" s="24" t="s">
        <v>4</v>
      </c>
      <c r="E1888" s="24" t="s">
        <v>6</v>
      </c>
      <c r="F1888" s="25" t="s">
        <v>6</v>
      </c>
      <c r="G1888" s="25" t="s">
        <v>2988</v>
      </c>
      <c r="H1888" s="25" t="s">
        <v>3418</v>
      </c>
      <c r="I1888" s="25" t="s">
        <v>82</v>
      </c>
      <c r="J1888" s="61">
        <v>5989</v>
      </c>
      <c r="K1888" s="16">
        <v>120</v>
      </c>
    </row>
    <row r="1889" spans="1:11" x14ac:dyDescent="0.25">
      <c r="A1889" s="19">
        <v>42857</v>
      </c>
      <c r="B1889" s="19" t="s">
        <v>3396</v>
      </c>
      <c r="C1889" s="15">
        <v>6000</v>
      </c>
      <c r="D1889" s="24" t="s">
        <v>7</v>
      </c>
      <c r="E1889" s="24" t="s">
        <v>8</v>
      </c>
      <c r="F1889" s="25"/>
      <c r="G1889" s="25" t="s">
        <v>3314</v>
      </c>
      <c r="H1889" s="25" t="s">
        <v>3314</v>
      </c>
      <c r="I1889" s="25"/>
      <c r="J1889" s="10" t="s">
        <v>2984</v>
      </c>
      <c r="K1889" s="16"/>
    </row>
    <row r="1890" spans="1:11" x14ac:dyDescent="0.25">
      <c r="A1890" s="18">
        <v>42857</v>
      </c>
      <c r="B1890" s="18" t="s">
        <v>3396</v>
      </c>
      <c r="C1890" s="15">
        <v>1000</v>
      </c>
      <c r="D1890" s="24" t="s">
        <v>4</v>
      </c>
      <c r="E1890" s="24" t="s">
        <v>6</v>
      </c>
      <c r="F1890" s="25" t="s">
        <v>6</v>
      </c>
      <c r="G1890" s="25" t="s">
        <v>2988</v>
      </c>
      <c r="H1890" s="25" t="s">
        <v>3418</v>
      </c>
      <c r="I1890" s="25" t="s">
        <v>82</v>
      </c>
      <c r="J1890" s="11">
        <v>4543</v>
      </c>
      <c r="K1890" s="16">
        <v>91</v>
      </c>
    </row>
    <row r="1891" spans="1:11" x14ac:dyDescent="0.25">
      <c r="A1891" s="19">
        <v>42857</v>
      </c>
      <c r="B1891" s="19" t="s">
        <v>3396</v>
      </c>
      <c r="C1891" s="15">
        <v>500</v>
      </c>
      <c r="D1891" s="24" t="s">
        <v>4</v>
      </c>
      <c r="E1891" s="24" t="s">
        <v>5</v>
      </c>
      <c r="F1891" s="25" t="s">
        <v>2217</v>
      </c>
      <c r="G1891" s="25" t="s">
        <v>2988</v>
      </c>
      <c r="H1891" s="25" t="s">
        <v>3418</v>
      </c>
      <c r="I1891" s="25" t="s">
        <v>82</v>
      </c>
      <c r="J1891" s="11">
        <v>5619</v>
      </c>
      <c r="K1891" s="16">
        <v>113</v>
      </c>
    </row>
    <row r="1892" spans="1:11" x14ac:dyDescent="0.25">
      <c r="A1892" s="19">
        <v>42857</v>
      </c>
      <c r="B1892" s="19" t="s">
        <v>3396</v>
      </c>
      <c r="C1892" s="15">
        <v>600</v>
      </c>
      <c r="D1892" s="24" t="s">
        <v>4</v>
      </c>
      <c r="E1892" s="24" t="s">
        <v>6</v>
      </c>
      <c r="F1892" s="25" t="s">
        <v>6</v>
      </c>
      <c r="G1892" s="25" t="s">
        <v>2988</v>
      </c>
      <c r="H1892" s="25" t="s">
        <v>3418</v>
      </c>
      <c r="I1892" s="25" t="s">
        <v>82</v>
      </c>
      <c r="J1892" s="11">
        <v>5620</v>
      </c>
      <c r="K1892" s="16">
        <v>113</v>
      </c>
    </row>
    <row r="1893" spans="1:11" x14ac:dyDescent="0.25">
      <c r="A1893" s="19">
        <v>42857</v>
      </c>
      <c r="B1893" s="19" t="s">
        <v>3396</v>
      </c>
      <c r="C1893" s="15">
        <v>630</v>
      </c>
      <c r="D1893" s="24" t="s">
        <v>4</v>
      </c>
      <c r="E1893" s="24" t="s">
        <v>5</v>
      </c>
      <c r="F1893" s="25" t="s">
        <v>2217</v>
      </c>
      <c r="G1893" s="25" t="s">
        <v>2988</v>
      </c>
      <c r="H1893" s="25" t="s">
        <v>3418</v>
      </c>
      <c r="I1893" s="25" t="s">
        <v>82</v>
      </c>
      <c r="J1893" s="11">
        <v>5873</v>
      </c>
      <c r="K1893" s="16">
        <v>118</v>
      </c>
    </row>
    <row r="1894" spans="1:11" x14ac:dyDescent="0.25">
      <c r="A1894" s="19">
        <v>42857</v>
      </c>
      <c r="B1894" s="19" t="s">
        <v>3396</v>
      </c>
      <c r="C1894" s="15">
        <v>200</v>
      </c>
      <c r="D1894" s="24" t="s">
        <v>4</v>
      </c>
      <c r="E1894" s="24" t="s">
        <v>6</v>
      </c>
      <c r="F1894" s="25" t="s">
        <v>6</v>
      </c>
      <c r="G1894" s="25" t="s">
        <v>2988</v>
      </c>
      <c r="H1894" s="25" t="s">
        <v>3418</v>
      </c>
      <c r="I1894" s="25" t="s">
        <v>82</v>
      </c>
      <c r="J1894" s="11">
        <v>5874</v>
      </c>
      <c r="K1894" s="16">
        <v>118</v>
      </c>
    </row>
    <row r="1895" spans="1:11" x14ac:dyDescent="0.25">
      <c r="A1895" s="19">
        <v>42857</v>
      </c>
      <c r="B1895" s="19" t="s">
        <v>3396</v>
      </c>
      <c r="C1895" s="15">
        <v>200</v>
      </c>
      <c r="D1895" s="24" t="s">
        <v>4</v>
      </c>
      <c r="E1895" s="24" t="s">
        <v>5</v>
      </c>
      <c r="F1895" s="25" t="s">
        <v>2217</v>
      </c>
      <c r="G1895" s="25" t="s">
        <v>2988</v>
      </c>
      <c r="H1895" s="25" t="s">
        <v>3418</v>
      </c>
      <c r="I1895" s="25" t="s">
        <v>82</v>
      </c>
      <c r="J1895" s="11">
        <v>5875</v>
      </c>
      <c r="K1895" s="16">
        <v>118</v>
      </c>
    </row>
    <row r="1896" spans="1:11" x14ac:dyDescent="0.25">
      <c r="A1896" s="19">
        <v>42857</v>
      </c>
      <c r="B1896" s="19" t="s">
        <v>3396</v>
      </c>
      <c r="C1896" s="15">
        <v>200</v>
      </c>
      <c r="D1896" s="24" t="s">
        <v>4</v>
      </c>
      <c r="E1896" s="24" t="s">
        <v>5</v>
      </c>
      <c r="F1896" s="25" t="s">
        <v>2217</v>
      </c>
      <c r="G1896" s="25" t="s">
        <v>2988</v>
      </c>
      <c r="H1896" s="25" t="s">
        <v>3418</v>
      </c>
      <c r="I1896" s="25" t="s">
        <v>82</v>
      </c>
      <c r="J1896" s="11">
        <v>5876</v>
      </c>
      <c r="K1896" s="16">
        <v>118</v>
      </c>
    </row>
    <row r="1897" spans="1:11" x14ac:dyDescent="0.25">
      <c r="A1897" s="19">
        <v>42857</v>
      </c>
      <c r="B1897" s="19" t="s">
        <v>3396</v>
      </c>
      <c r="C1897" s="15">
        <v>1300</v>
      </c>
      <c r="D1897" s="24" t="s">
        <v>4</v>
      </c>
      <c r="E1897" s="24" t="s">
        <v>6</v>
      </c>
      <c r="F1897" s="25" t="s">
        <v>6</v>
      </c>
      <c r="G1897" s="25" t="s">
        <v>2988</v>
      </c>
      <c r="H1897" s="25" t="s">
        <v>3418</v>
      </c>
      <c r="I1897" s="25" t="s">
        <v>82</v>
      </c>
      <c r="J1897" s="61">
        <v>5990</v>
      </c>
      <c r="K1897" s="16">
        <v>120</v>
      </c>
    </row>
    <row r="1898" spans="1:11" x14ac:dyDescent="0.25">
      <c r="A1898" s="19">
        <v>42857</v>
      </c>
      <c r="B1898" s="19" t="s">
        <v>3396</v>
      </c>
      <c r="C1898" s="15">
        <v>3000</v>
      </c>
      <c r="D1898" s="24" t="s">
        <v>4</v>
      </c>
      <c r="E1898" s="24" t="s">
        <v>6</v>
      </c>
      <c r="F1898" s="25" t="s">
        <v>6</v>
      </c>
      <c r="G1898" s="25" t="s">
        <v>2988</v>
      </c>
      <c r="H1898" s="25" t="s">
        <v>3418</v>
      </c>
      <c r="I1898" s="25" t="s">
        <v>82</v>
      </c>
      <c r="J1898" s="61">
        <v>5991</v>
      </c>
      <c r="K1898" s="16">
        <v>120</v>
      </c>
    </row>
    <row r="1899" spans="1:11" x14ac:dyDescent="0.25">
      <c r="A1899" s="19">
        <v>42857</v>
      </c>
      <c r="B1899" s="19" t="s">
        <v>3396</v>
      </c>
      <c r="C1899" s="15">
        <v>1000</v>
      </c>
      <c r="D1899" s="24" t="s">
        <v>4</v>
      </c>
      <c r="E1899" s="24" t="s">
        <v>6</v>
      </c>
      <c r="F1899" s="25" t="s">
        <v>6</v>
      </c>
      <c r="G1899" s="25" t="s">
        <v>2988</v>
      </c>
      <c r="H1899" s="25" t="s">
        <v>3418</v>
      </c>
      <c r="I1899" s="25" t="s">
        <v>82</v>
      </c>
      <c r="J1899" s="61">
        <v>6039</v>
      </c>
      <c r="K1899" s="16">
        <v>121</v>
      </c>
    </row>
    <row r="1900" spans="1:11" x14ac:dyDescent="0.25">
      <c r="A1900" s="19">
        <v>42857</v>
      </c>
      <c r="B1900" s="19" t="s">
        <v>3396</v>
      </c>
      <c r="C1900" s="15">
        <v>45</v>
      </c>
      <c r="D1900" s="24" t="s">
        <v>4</v>
      </c>
      <c r="E1900" s="24" t="s">
        <v>6</v>
      </c>
      <c r="F1900" s="25" t="s">
        <v>6</v>
      </c>
      <c r="G1900" s="25" t="s">
        <v>2988</v>
      </c>
      <c r="H1900" s="25" t="s">
        <v>3418</v>
      </c>
      <c r="I1900" s="25" t="s">
        <v>82</v>
      </c>
      <c r="J1900" s="61">
        <v>6040</v>
      </c>
      <c r="K1900" s="16">
        <v>121</v>
      </c>
    </row>
    <row r="1901" spans="1:11" x14ac:dyDescent="0.25">
      <c r="A1901" s="19">
        <v>42857</v>
      </c>
      <c r="B1901" s="19" t="s">
        <v>3396</v>
      </c>
      <c r="C1901" s="15">
        <v>90</v>
      </c>
      <c r="D1901" s="24" t="s">
        <v>4</v>
      </c>
      <c r="E1901" s="24" t="s">
        <v>6</v>
      </c>
      <c r="F1901" s="25" t="s">
        <v>6</v>
      </c>
      <c r="G1901" s="25" t="s">
        <v>2988</v>
      </c>
      <c r="H1901" s="25" t="s">
        <v>3418</v>
      </c>
      <c r="I1901" s="25" t="s">
        <v>82</v>
      </c>
      <c r="J1901" s="61">
        <v>6041</v>
      </c>
      <c r="K1901" s="16">
        <v>121</v>
      </c>
    </row>
    <row r="1902" spans="1:11" x14ac:dyDescent="0.25">
      <c r="A1902" s="19">
        <v>42857</v>
      </c>
      <c r="B1902" s="19" t="s">
        <v>3396</v>
      </c>
      <c r="C1902" s="15">
        <v>100</v>
      </c>
      <c r="D1902" s="24" t="s">
        <v>4</v>
      </c>
      <c r="E1902" s="24" t="s">
        <v>5</v>
      </c>
      <c r="F1902" s="25" t="s">
        <v>2217</v>
      </c>
      <c r="G1902" s="25" t="s">
        <v>2988</v>
      </c>
      <c r="H1902" s="25" t="s">
        <v>3418</v>
      </c>
      <c r="I1902" s="25" t="s">
        <v>82</v>
      </c>
      <c r="J1902" s="11">
        <v>6118</v>
      </c>
      <c r="K1902" s="16">
        <v>123</v>
      </c>
    </row>
    <row r="1903" spans="1:11" x14ac:dyDescent="0.25">
      <c r="A1903" s="19">
        <v>42857</v>
      </c>
      <c r="B1903" s="19" t="s">
        <v>3396</v>
      </c>
      <c r="C1903" s="15">
        <v>100</v>
      </c>
      <c r="D1903" s="24" t="s">
        <v>4</v>
      </c>
      <c r="E1903" s="24" t="s">
        <v>5</v>
      </c>
      <c r="F1903" s="25" t="s">
        <v>2217</v>
      </c>
      <c r="G1903" s="25" t="s">
        <v>2988</v>
      </c>
      <c r="H1903" s="25" t="s">
        <v>3418</v>
      </c>
      <c r="I1903" s="25" t="s">
        <v>82</v>
      </c>
      <c r="J1903" s="11">
        <v>6119</v>
      </c>
      <c r="K1903" s="16">
        <v>123</v>
      </c>
    </row>
    <row r="1904" spans="1:11" x14ac:dyDescent="0.25">
      <c r="A1904" s="19">
        <v>42857</v>
      </c>
      <c r="B1904" s="19" t="s">
        <v>3396</v>
      </c>
      <c r="C1904" s="15">
        <v>100</v>
      </c>
      <c r="D1904" s="24" t="s">
        <v>4</v>
      </c>
      <c r="E1904" s="24" t="s">
        <v>5</v>
      </c>
      <c r="F1904" s="25" t="s">
        <v>2217</v>
      </c>
      <c r="G1904" s="25" t="s">
        <v>2988</v>
      </c>
      <c r="H1904" s="25" t="s">
        <v>3418</v>
      </c>
      <c r="I1904" s="25" t="s">
        <v>82</v>
      </c>
      <c r="J1904" s="11">
        <v>6120</v>
      </c>
      <c r="K1904" s="16">
        <v>123</v>
      </c>
    </row>
    <row r="1905" spans="1:11" x14ac:dyDescent="0.25">
      <c r="A1905" s="19">
        <v>42857</v>
      </c>
      <c r="B1905" s="19" t="s">
        <v>3396</v>
      </c>
      <c r="C1905" s="15">
        <v>100</v>
      </c>
      <c r="D1905" s="24" t="s">
        <v>4</v>
      </c>
      <c r="E1905" s="24" t="s">
        <v>6</v>
      </c>
      <c r="F1905" s="25" t="s">
        <v>6</v>
      </c>
      <c r="G1905" s="25" t="s">
        <v>2988</v>
      </c>
      <c r="H1905" s="25" t="s">
        <v>3418</v>
      </c>
      <c r="I1905" s="25" t="s">
        <v>82</v>
      </c>
      <c r="J1905" s="11">
        <v>6121</v>
      </c>
      <c r="K1905" s="16">
        <v>123</v>
      </c>
    </row>
    <row r="1906" spans="1:11" x14ac:dyDescent="0.25">
      <c r="A1906" s="19">
        <v>42857</v>
      </c>
      <c r="B1906" s="19" t="s">
        <v>3396</v>
      </c>
      <c r="C1906" s="15">
        <v>100</v>
      </c>
      <c r="D1906" s="24" t="s">
        <v>4</v>
      </c>
      <c r="E1906" s="24" t="s">
        <v>6</v>
      </c>
      <c r="F1906" s="25" t="s">
        <v>6</v>
      </c>
      <c r="G1906" s="25" t="s">
        <v>2988</v>
      </c>
      <c r="H1906" s="25" t="s">
        <v>3418</v>
      </c>
      <c r="I1906" s="25" t="s">
        <v>82</v>
      </c>
      <c r="J1906" s="11">
        <v>6122</v>
      </c>
      <c r="K1906" s="16">
        <v>123</v>
      </c>
    </row>
    <row r="1907" spans="1:11" x14ac:dyDescent="0.25">
      <c r="A1907" s="19">
        <v>42857</v>
      </c>
      <c r="B1907" s="19" t="s">
        <v>3396</v>
      </c>
      <c r="C1907" s="15">
        <v>500</v>
      </c>
      <c r="D1907" s="24" t="s">
        <v>4</v>
      </c>
      <c r="E1907" s="24" t="s">
        <v>6</v>
      </c>
      <c r="F1907" s="25" t="s">
        <v>6</v>
      </c>
      <c r="G1907" s="25" t="s">
        <v>2988</v>
      </c>
      <c r="H1907" s="25" t="s">
        <v>3418</v>
      </c>
      <c r="I1907" s="25" t="s">
        <v>82</v>
      </c>
      <c r="J1907" s="11">
        <v>6123</v>
      </c>
      <c r="K1907" s="16">
        <v>123</v>
      </c>
    </row>
    <row r="1908" spans="1:11" x14ac:dyDescent="0.25">
      <c r="A1908" s="19">
        <v>42857</v>
      </c>
      <c r="B1908" s="19" t="s">
        <v>3396</v>
      </c>
      <c r="C1908" s="15">
        <v>1000</v>
      </c>
      <c r="D1908" s="24" t="s">
        <v>4</v>
      </c>
      <c r="E1908" s="24" t="s">
        <v>5</v>
      </c>
      <c r="F1908" s="25" t="s">
        <v>2217</v>
      </c>
      <c r="G1908" s="25" t="s">
        <v>2988</v>
      </c>
      <c r="H1908" s="25" t="s">
        <v>3418</v>
      </c>
      <c r="I1908" s="25" t="s">
        <v>82</v>
      </c>
      <c r="J1908" s="11">
        <v>6124</v>
      </c>
      <c r="K1908" s="16">
        <v>123</v>
      </c>
    </row>
    <row r="1909" spans="1:11" x14ac:dyDescent="0.25">
      <c r="A1909" s="19">
        <v>42857</v>
      </c>
      <c r="B1909" s="19" t="s">
        <v>3396</v>
      </c>
      <c r="C1909" s="15">
        <v>2000</v>
      </c>
      <c r="D1909" s="24" t="s">
        <v>4</v>
      </c>
      <c r="E1909" s="24" t="s">
        <v>6</v>
      </c>
      <c r="F1909" s="25" t="s">
        <v>6</v>
      </c>
      <c r="G1909" s="25" t="s">
        <v>2988</v>
      </c>
      <c r="H1909" s="25" t="s">
        <v>3418</v>
      </c>
      <c r="I1909" s="25" t="s">
        <v>82</v>
      </c>
      <c r="J1909" s="11">
        <v>6215</v>
      </c>
      <c r="K1909" s="16">
        <v>125</v>
      </c>
    </row>
    <row r="1910" spans="1:11" x14ac:dyDescent="0.25">
      <c r="A1910" s="19">
        <v>42857</v>
      </c>
      <c r="B1910" s="19" t="s">
        <v>3396</v>
      </c>
      <c r="C1910" s="15">
        <v>500</v>
      </c>
      <c r="D1910" s="24" t="s">
        <v>4</v>
      </c>
      <c r="E1910" s="24" t="s">
        <v>5</v>
      </c>
      <c r="F1910" s="25" t="s">
        <v>2217</v>
      </c>
      <c r="G1910" s="25" t="s">
        <v>2988</v>
      </c>
      <c r="H1910" s="25" t="s">
        <v>3418</v>
      </c>
      <c r="I1910" s="25" t="s">
        <v>82</v>
      </c>
      <c r="J1910" s="11">
        <v>6216</v>
      </c>
      <c r="K1910" s="16">
        <v>125</v>
      </c>
    </row>
    <row r="1911" spans="1:11" x14ac:dyDescent="0.25">
      <c r="A1911" s="19">
        <v>42857</v>
      </c>
      <c r="B1911" s="19" t="s">
        <v>3396</v>
      </c>
      <c r="C1911" s="15">
        <v>150</v>
      </c>
      <c r="D1911" s="24" t="s">
        <v>4</v>
      </c>
      <c r="E1911" s="24" t="s">
        <v>6</v>
      </c>
      <c r="F1911" s="25" t="s">
        <v>6</v>
      </c>
      <c r="G1911" s="25" t="s">
        <v>2988</v>
      </c>
      <c r="H1911" s="25" t="s">
        <v>3418</v>
      </c>
      <c r="I1911" s="25" t="s">
        <v>82</v>
      </c>
      <c r="J1911" s="11">
        <v>6217</v>
      </c>
      <c r="K1911" s="16">
        <v>125</v>
      </c>
    </row>
    <row r="1912" spans="1:11" x14ac:dyDescent="0.25">
      <c r="A1912" s="19">
        <v>42857</v>
      </c>
      <c r="B1912" s="19" t="s">
        <v>3396</v>
      </c>
      <c r="C1912" s="15">
        <v>150</v>
      </c>
      <c r="D1912" s="24" t="s">
        <v>4</v>
      </c>
      <c r="E1912" s="24" t="s">
        <v>6</v>
      </c>
      <c r="F1912" s="25" t="s">
        <v>6</v>
      </c>
      <c r="G1912" s="25" t="s">
        <v>2988</v>
      </c>
      <c r="H1912" s="25" t="s">
        <v>3418</v>
      </c>
      <c r="I1912" s="25" t="s">
        <v>82</v>
      </c>
      <c r="J1912" s="11">
        <v>6218</v>
      </c>
      <c r="K1912" s="16">
        <v>125</v>
      </c>
    </row>
    <row r="1913" spans="1:11" x14ac:dyDescent="0.25">
      <c r="A1913" s="19">
        <v>42857</v>
      </c>
      <c r="B1913" s="19" t="s">
        <v>3396</v>
      </c>
      <c r="C1913" s="15">
        <v>1050</v>
      </c>
      <c r="D1913" s="24" t="s">
        <v>4</v>
      </c>
      <c r="E1913" s="24" t="s">
        <v>6</v>
      </c>
      <c r="F1913" s="25" t="s">
        <v>6</v>
      </c>
      <c r="G1913" s="25" t="s">
        <v>2988</v>
      </c>
      <c r="H1913" s="25" t="s">
        <v>3418</v>
      </c>
      <c r="I1913" s="25" t="s">
        <v>82</v>
      </c>
      <c r="J1913" s="11">
        <v>6251</v>
      </c>
      <c r="K1913" s="16">
        <v>126</v>
      </c>
    </row>
    <row r="1914" spans="1:11" x14ac:dyDescent="0.25">
      <c r="A1914" s="19">
        <v>42857</v>
      </c>
      <c r="B1914" s="19" t="s">
        <v>3396</v>
      </c>
      <c r="C1914" s="15">
        <v>2500</v>
      </c>
      <c r="D1914" s="24" t="s">
        <v>7</v>
      </c>
      <c r="E1914" s="24" t="s">
        <v>8</v>
      </c>
      <c r="F1914" s="25"/>
      <c r="G1914" s="25" t="s">
        <v>3314</v>
      </c>
      <c r="H1914" s="25" t="s">
        <v>3314</v>
      </c>
      <c r="I1914" s="25"/>
      <c r="J1914" s="10" t="s">
        <v>2984</v>
      </c>
      <c r="K1914" s="16"/>
    </row>
    <row r="1915" spans="1:11" x14ac:dyDescent="0.25">
      <c r="A1915" s="19">
        <v>42857</v>
      </c>
      <c r="B1915" s="19" t="s">
        <v>3396</v>
      </c>
      <c r="C1915" s="15">
        <v>1000</v>
      </c>
      <c r="D1915" s="24" t="s">
        <v>7</v>
      </c>
      <c r="E1915" s="24" t="s">
        <v>8</v>
      </c>
      <c r="F1915" s="25"/>
      <c r="G1915" s="25" t="s">
        <v>3314</v>
      </c>
      <c r="H1915" s="25" t="s">
        <v>3314</v>
      </c>
      <c r="I1915" s="25"/>
      <c r="J1915" s="10" t="s">
        <v>2984</v>
      </c>
      <c r="K1915" s="16"/>
    </row>
    <row r="1916" spans="1:11" x14ac:dyDescent="0.25">
      <c r="A1916" s="19">
        <v>42857</v>
      </c>
      <c r="B1916" s="19" t="s">
        <v>3396</v>
      </c>
      <c r="C1916" s="15">
        <v>3700</v>
      </c>
      <c r="D1916" s="24" t="s">
        <v>7</v>
      </c>
      <c r="E1916" s="24" t="s">
        <v>8</v>
      </c>
      <c r="F1916" s="25"/>
      <c r="G1916" s="25" t="s">
        <v>3314</v>
      </c>
      <c r="H1916" s="25" t="s">
        <v>3314</v>
      </c>
      <c r="I1916" s="25"/>
      <c r="J1916" s="10" t="s">
        <v>2984</v>
      </c>
      <c r="K1916" s="16"/>
    </row>
    <row r="1917" spans="1:11" x14ac:dyDescent="0.25">
      <c r="A1917" s="19">
        <v>42857</v>
      </c>
      <c r="B1917" s="19" t="s">
        <v>3396</v>
      </c>
      <c r="C1917" s="15">
        <v>1000</v>
      </c>
      <c r="D1917" s="24" t="s">
        <v>7</v>
      </c>
      <c r="E1917" s="24" t="s">
        <v>8</v>
      </c>
      <c r="F1917" s="25"/>
      <c r="G1917" s="25" t="s">
        <v>3314</v>
      </c>
      <c r="H1917" s="25" t="s">
        <v>3314</v>
      </c>
      <c r="I1917" s="25"/>
      <c r="J1917" s="10" t="s">
        <v>2984</v>
      </c>
      <c r="K1917" s="16"/>
    </row>
    <row r="1918" spans="1:11" x14ac:dyDescent="0.25">
      <c r="A1918" s="18">
        <v>42858</v>
      </c>
      <c r="B1918" s="18" t="s">
        <v>3396</v>
      </c>
      <c r="C1918" s="15">
        <v>800</v>
      </c>
      <c r="D1918" s="24" t="s">
        <v>4</v>
      </c>
      <c r="E1918" s="24" t="s">
        <v>5</v>
      </c>
      <c r="F1918" s="25" t="s">
        <v>2217</v>
      </c>
      <c r="G1918" s="25" t="s">
        <v>2988</v>
      </c>
      <c r="H1918" s="25" t="s">
        <v>3418</v>
      </c>
      <c r="I1918" s="25" t="s">
        <v>82</v>
      </c>
      <c r="J1918" s="11">
        <v>4544</v>
      </c>
      <c r="K1918" s="16">
        <v>91</v>
      </c>
    </row>
    <row r="1919" spans="1:11" x14ac:dyDescent="0.25">
      <c r="A1919" s="18">
        <v>42858</v>
      </c>
      <c r="B1919" s="18" t="s">
        <v>3396</v>
      </c>
      <c r="C1919" s="15">
        <v>1200</v>
      </c>
      <c r="D1919" s="24" t="s">
        <v>4</v>
      </c>
      <c r="E1919" s="24" t="s">
        <v>5</v>
      </c>
      <c r="F1919" s="25" t="s">
        <v>2217</v>
      </c>
      <c r="G1919" s="25" t="s">
        <v>2988</v>
      </c>
      <c r="H1919" s="25" t="s">
        <v>3418</v>
      </c>
      <c r="I1919" s="25" t="s">
        <v>82</v>
      </c>
      <c r="J1919" s="11">
        <v>4545</v>
      </c>
      <c r="K1919" s="16">
        <v>91</v>
      </c>
    </row>
    <row r="1920" spans="1:11" x14ac:dyDescent="0.25">
      <c r="A1920" s="19">
        <v>42858</v>
      </c>
      <c r="B1920" s="19" t="s">
        <v>3396</v>
      </c>
      <c r="C1920" s="15">
        <v>60</v>
      </c>
      <c r="D1920" s="24" t="s">
        <v>4</v>
      </c>
      <c r="E1920" s="24" t="s">
        <v>5</v>
      </c>
      <c r="F1920" s="25" t="s">
        <v>2217</v>
      </c>
      <c r="G1920" s="25" t="s">
        <v>2988</v>
      </c>
      <c r="H1920" s="25" t="s">
        <v>3418</v>
      </c>
      <c r="I1920" s="25" t="s">
        <v>82</v>
      </c>
      <c r="J1920" s="11">
        <v>5197</v>
      </c>
      <c r="K1920" s="16">
        <v>104</v>
      </c>
    </row>
    <row r="1921" spans="1:11" x14ac:dyDescent="0.25">
      <c r="A1921" s="19">
        <v>42858</v>
      </c>
      <c r="B1921" s="19" t="s">
        <v>3396</v>
      </c>
      <c r="C1921" s="15">
        <v>4000</v>
      </c>
      <c r="D1921" s="24" t="s">
        <v>4</v>
      </c>
      <c r="E1921" s="24" t="s">
        <v>6</v>
      </c>
      <c r="F1921" s="25" t="s">
        <v>6</v>
      </c>
      <c r="G1921" s="25" t="s">
        <v>2988</v>
      </c>
      <c r="H1921" s="25" t="s">
        <v>3418</v>
      </c>
      <c r="I1921" s="25" t="s">
        <v>82</v>
      </c>
      <c r="J1921" s="11">
        <v>5621</v>
      </c>
      <c r="K1921" s="16">
        <v>113</v>
      </c>
    </row>
    <row r="1922" spans="1:11" x14ac:dyDescent="0.25">
      <c r="A1922" s="19">
        <v>42858</v>
      </c>
      <c r="B1922" s="19" t="s">
        <v>3396</v>
      </c>
      <c r="C1922" s="15">
        <v>1000</v>
      </c>
      <c r="D1922" s="24" t="s">
        <v>4</v>
      </c>
      <c r="E1922" s="24" t="s">
        <v>6</v>
      </c>
      <c r="F1922" s="25" t="s">
        <v>6</v>
      </c>
      <c r="G1922" s="25" t="s">
        <v>2988</v>
      </c>
      <c r="H1922" s="25" t="s">
        <v>3418</v>
      </c>
      <c r="I1922" s="25" t="s">
        <v>82</v>
      </c>
      <c r="J1922" s="11">
        <v>5622</v>
      </c>
      <c r="K1922" s="16">
        <v>113</v>
      </c>
    </row>
    <row r="1923" spans="1:11" x14ac:dyDescent="0.25">
      <c r="A1923" s="19">
        <v>42858</v>
      </c>
      <c r="B1923" s="19" t="s">
        <v>3396</v>
      </c>
      <c r="C1923" s="15">
        <v>300</v>
      </c>
      <c r="D1923" s="24" t="s">
        <v>4</v>
      </c>
      <c r="E1923" s="24" t="s">
        <v>6</v>
      </c>
      <c r="F1923" s="25" t="s">
        <v>6</v>
      </c>
      <c r="G1923" s="25" t="s">
        <v>2988</v>
      </c>
      <c r="H1923" s="25" t="s">
        <v>3418</v>
      </c>
      <c r="I1923" s="25" t="s">
        <v>82</v>
      </c>
      <c r="J1923" s="11">
        <v>5877</v>
      </c>
      <c r="K1923" s="16">
        <v>118</v>
      </c>
    </row>
    <row r="1924" spans="1:11" x14ac:dyDescent="0.25">
      <c r="A1924" s="19">
        <v>42858</v>
      </c>
      <c r="B1924" s="19" t="s">
        <v>3396</v>
      </c>
      <c r="C1924" s="15">
        <v>3000</v>
      </c>
      <c r="D1924" s="24" t="s">
        <v>4</v>
      </c>
      <c r="E1924" s="24" t="s">
        <v>6</v>
      </c>
      <c r="F1924" s="25" t="s">
        <v>6</v>
      </c>
      <c r="G1924" s="25" t="s">
        <v>2988</v>
      </c>
      <c r="H1924" s="25" t="s">
        <v>3418</v>
      </c>
      <c r="I1924" s="25" t="s">
        <v>82</v>
      </c>
      <c r="J1924" s="61">
        <v>5992</v>
      </c>
      <c r="K1924" s="16">
        <v>120</v>
      </c>
    </row>
    <row r="1925" spans="1:11" x14ac:dyDescent="0.25">
      <c r="A1925" s="19">
        <v>42858</v>
      </c>
      <c r="B1925" s="19" t="s">
        <v>3396</v>
      </c>
      <c r="C1925" s="15">
        <v>1500</v>
      </c>
      <c r="D1925" s="24" t="s">
        <v>4</v>
      </c>
      <c r="E1925" s="24" t="s">
        <v>6</v>
      </c>
      <c r="F1925" s="25" t="s">
        <v>6</v>
      </c>
      <c r="G1925" s="25" t="s">
        <v>2988</v>
      </c>
      <c r="H1925" s="25" t="s">
        <v>3418</v>
      </c>
      <c r="I1925" s="25" t="s">
        <v>82</v>
      </c>
      <c r="J1925" s="61">
        <v>5993</v>
      </c>
      <c r="K1925" s="16">
        <v>120</v>
      </c>
    </row>
    <row r="1926" spans="1:11" x14ac:dyDescent="0.25">
      <c r="A1926" s="19">
        <v>42858</v>
      </c>
      <c r="B1926" s="19" t="s">
        <v>3396</v>
      </c>
      <c r="C1926" s="15">
        <v>300</v>
      </c>
      <c r="D1926" s="24" t="s">
        <v>4</v>
      </c>
      <c r="E1926" s="24" t="s">
        <v>6</v>
      </c>
      <c r="F1926" s="25" t="s">
        <v>6</v>
      </c>
      <c r="G1926" s="25" t="s">
        <v>2988</v>
      </c>
      <c r="H1926" s="25" t="s">
        <v>3418</v>
      </c>
      <c r="I1926" s="25" t="s">
        <v>82</v>
      </c>
      <c r="J1926" s="61">
        <v>5994</v>
      </c>
      <c r="K1926" s="16">
        <v>120</v>
      </c>
    </row>
    <row r="1927" spans="1:11" x14ac:dyDescent="0.25">
      <c r="A1927" s="19">
        <v>42858</v>
      </c>
      <c r="B1927" s="19" t="s">
        <v>3396</v>
      </c>
      <c r="C1927" s="15">
        <v>100</v>
      </c>
      <c r="D1927" s="24" t="s">
        <v>4</v>
      </c>
      <c r="E1927" s="24" t="s">
        <v>5</v>
      </c>
      <c r="F1927" s="25" t="s">
        <v>2217</v>
      </c>
      <c r="G1927" s="25" t="s">
        <v>2988</v>
      </c>
      <c r="H1927" s="25" t="s">
        <v>3418</v>
      </c>
      <c r="I1927" s="25" t="s">
        <v>82</v>
      </c>
      <c r="J1927" s="61">
        <v>5995</v>
      </c>
      <c r="K1927" s="16">
        <v>120</v>
      </c>
    </row>
    <row r="1928" spans="1:11" x14ac:dyDescent="0.25">
      <c r="A1928" s="19">
        <v>42858</v>
      </c>
      <c r="B1928" s="19" t="s">
        <v>3396</v>
      </c>
      <c r="C1928" s="15">
        <v>20000</v>
      </c>
      <c r="D1928" s="24" t="s">
        <v>4</v>
      </c>
      <c r="E1928" s="24" t="s">
        <v>6</v>
      </c>
      <c r="F1928" s="25" t="s">
        <v>6</v>
      </c>
      <c r="G1928" s="25" t="s">
        <v>2988</v>
      </c>
      <c r="H1928" s="25" t="s">
        <v>3418</v>
      </c>
      <c r="I1928" s="25" t="s">
        <v>82</v>
      </c>
      <c r="J1928" s="61">
        <v>6042</v>
      </c>
      <c r="K1928" s="16">
        <v>121</v>
      </c>
    </row>
    <row r="1929" spans="1:11" x14ac:dyDescent="0.25">
      <c r="A1929" s="19">
        <v>42858</v>
      </c>
      <c r="B1929" s="19" t="s">
        <v>3396</v>
      </c>
      <c r="C1929" s="15">
        <v>350</v>
      </c>
      <c r="D1929" s="24" t="s">
        <v>4</v>
      </c>
      <c r="E1929" s="24" t="s">
        <v>6</v>
      </c>
      <c r="F1929" s="25" t="s">
        <v>6</v>
      </c>
      <c r="G1929" s="25" t="s">
        <v>2988</v>
      </c>
      <c r="H1929" s="25" t="s">
        <v>3418</v>
      </c>
      <c r="I1929" s="25" t="s">
        <v>82</v>
      </c>
      <c r="J1929" s="11">
        <v>6142</v>
      </c>
      <c r="K1929" s="16">
        <v>123</v>
      </c>
    </row>
    <row r="1930" spans="1:11" x14ac:dyDescent="0.25">
      <c r="A1930" s="19">
        <v>42858</v>
      </c>
      <c r="B1930" s="19" t="s">
        <v>3396</v>
      </c>
      <c r="C1930" s="15">
        <v>300</v>
      </c>
      <c r="D1930" s="24" t="s">
        <v>4</v>
      </c>
      <c r="E1930" s="24" t="s">
        <v>5</v>
      </c>
      <c r="F1930" s="25" t="s">
        <v>2217</v>
      </c>
      <c r="G1930" s="25" t="s">
        <v>2988</v>
      </c>
      <c r="H1930" s="25" t="s">
        <v>3418</v>
      </c>
      <c r="I1930" s="25" t="s">
        <v>82</v>
      </c>
      <c r="J1930" s="11">
        <v>6219</v>
      </c>
      <c r="K1930" s="16">
        <v>125</v>
      </c>
    </row>
    <row r="1931" spans="1:11" x14ac:dyDescent="0.25">
      <c r="A1931" s="19">
        <v>42858</v>
      </c>
      <c r="B1931" s="19" t="s">
        <v>3396</v>
      </c>
      <c r="C1931" s="15">
        <v>10000</v>
      </c>
      <c r="D1931" s="24" t="s">
        <v>4</v>
      </c>
      <c r="E1931" s="24" t="s">
        <v>5</v>
      </c>
      <c r="F1931" s="25" t="s">
        <v>2217</v>
      </c>
      <c r="G1931" s="25" t="s">
        <v>2988</v>
      </c>
      <c r="H1931" s="25" t="s">
        <v>3418</v>
      </c>
      <c r="I1931" s="25" t="s">
        <v>82</v>
      </c>
      <c r="J1931" s="11">
        <v>6252</v>
      </c>
      <c r="K1931" s="16">
        <v>126</v>
      </c>
    </row>
    <row r="1932" spans="1:11" x14ac:dyDescent="0.25">
      <c r="A1932" s="19">
        <v>42858</v>
      </c>
      <c r="B1932" s="19" t="s">
        <v>3396</v>
      </c>
      <c r="C1932" s="15">
        <v>500</v>
      </c>
      <c r="D1932" s="24" t="s">
        <v>4</v>
      </c>
      <c r="E1932" s="24" t="s">
        <v>5</v>
      </c>
      <c r="F1932" s="25" t="s">
        <v>2217</v>
      </c>
      <c r="G1932" s="25" t="s">
        <v>2988</v>
      </c>
      <c r="H1932" s="25" t="s">
        <v>3418</v>
      </c>
      <c r="I1932" s="25" t="s">
        <v>82</v>
      </c>
      <c r="J1932" s="11">
        <v>6253</v>
      </c>
      <c r="K1932" s="16">
        <v>126</v>
      </c>
    </row>
    <row r="1933" spans="1:11" x14ac:dyDescent="0.25">
      <c r="A1933" s="19">
        <v>42858</v>
      </c>
      <c r="B1933" s="19" t="s">
        <v>3396</v>
      </c>
      <c r="C1933" s="15">
        <v>1000</v>
      </c>
      <c r="D1933" s="24" t="s">
        <v>4</v>
      </c>
      <c r="E1933" s="24" t="s">
        <v>5</v>
      </c>
      <c r="F1933" s="25" t="s">
        <v>2217</v>
      </c>
      <c r="G1933" s="25" t="s">
        <v>2988</v>
      </c>
      <c r="H1933" s="25" t="s">
        <v>3418</v>
      </c>
      <c r="I1933" s="25" t="s">
        <v>82</v>
      </c>
      <c r="J1933" s="11">
        <v>6254</v>
      </c>
      <c r="K1933" s="16">
        <v>126</v>
      </c>
    </row>
    <row r="1934" spans="1:11" x14ac:dyDescent="0.25">
      <c r="A1934" s="19">
        <v>42858</v>
      </c>
      <c r="B1934" s="19" t="s">
        <v>3396</v>
      </c>
      <c r="C1934" s="15">
        <v>4500</v>
      </c>
      <c r="D1934" s="24" t="s">
        <v>7</v>
      </c>
      <c r="E1934" s="24" t="s">
        <v>8</v>
      </c>
      <c r="F1934" s="25"/>
      <c r="G1934" s="25" t="s">
        <v>3314</v>
      </c>
      <c r="H1934" s="25" t="s">
        <v>3314</v>
      </c>
      <c r="I1934" s="25"/>
      <c r="J1934" s="10" t="s">
        <v>2984</v>
      </c>
      <c r="K1934" s="16"/>
    </row>
    <row r="1935" spans="1:11" x14ac:dyDescent="0.25">
      <c r="A1935" s="19">
        <v>42858</v>
      </c>
      <c r="B1935" s="19" t="s">
        <v>3396</v>
      </c>
      <c r="C1935" s="15">
        <v>4500</v>
      </c>
      <c r="D1935" s="24" t="s">
        <v>7</v>
      </c>
      <c r="E1935" s="24" t="s">
        <v>8</v>
      </c>
      <c r="F1935" s="25"/>
      <c r="G1935" s="25" t="s">
        <v>3314</v>
      </c>
      <c r="H1935" s="25" t="s">
        <v>3314</v>
      </c>
      <c r="I1935" s="25"/>
      <c r="J1935" s="10" t="s">
        <v>2984</v>
      </c>
      <c r="K1935" s="16"/>
    </row>
    <row r="1936" spans="1:11" x14ac:dyDescent="0.25">
      <c r="A1936" s="19">
        <v>42858</v>
      </c>
      <c r="B1936" s="19" t="s">
        <v>3396</v>
      </c>
      <c r="C1936" s="15">
        <v>550</v>
      </c>
      <c r="D1936" s="24" t="s">
        <v>7</v>
      </c>
      <c r="E1936" s="24" t="s">
        <v>8</v>
      </c>
      <c r="F1936" s="25"/>
      <c r="G1936" s="25" t="s">
        <v>3314</v>
      </c>
      <c r="H1936" s="25" t="s">
        <v>3314</v>
      </c>
      <c r="I1936" s="25"/>
      <c r="J1936" s="10" t="s">
        <v>2984</v>
      </c>
      <c r="K1936" s="16"/>
    </row>
    <row r="1937" spans="1:11" x14ac:dyDescent="0.25">
      <c r="A1937" s="19">
        <v>42858</v>
      </c>
      <c r="B1937" s="19" t="s">
        <v>3396</v>
      </c>
      <c r="C1937" s="15">
        <v>10</v>
      </c>
      <c r="D1937" s="24" t="s">
        <v>7</v>
      </c>
      <c r="E1937" s="24" t="s">
        <v>8</v>
      </c>
      <c r="F1937" s="25"/>
      <c r="G1937" s="25" t="s">
        <v>3314</v>
      </c>
      <c r="H1937" s="25" t="s">
        <v>3314</v>
      </c>
      <c r="I1937" s="25"/>
      <c r="J1937" s="10" t="s">
        <v>2984</v>
      </c>
      <c r="K1937" s="16"/>
    </row>
    <row r="1938" spans="1:11" x14ac:dyDescent="0.25">
      <c r="A1938" s="19">
        <v>42858</v>
      </c>
      <c r="B1938" s="19" t="s">
        <v>3396</v>
      </c>
      <c r="C1938" s="15">
        <v>2160</v>
      </c>
      <c r="D1938" s="24" t="s">
        <v>7</v>
      </c>
      <c r="E1938" s="24" t="s">
        <v>8</v>
      </c>
      <c r="F1938" s="25"/>
      <c r="G1938" s="25" t="s">
        <v>3314</v>
      </c>
      <c r="H1938" s="25" t="s">
        <v>3314</v>
      </c>
      <c r="I1938" s="25"/>
      <c r="J1938" s="10" t="s">
        <v>2984</v>
      </c>
      <c r="K1938" s="16"/>
    </row>
    <row r="1939" spans="1:11" x14ac:dyDescent="0.25">
      <c r="A1939" s="19">
        <v>42858</v>
      </c>
      <c r="B1939" s="19" t="s">
        <v>3396</v>
      </c>
      <c r="C1939" s="15">
        <v>1000</v>
      </c>
      <c r="D1939" s="24" t="s">
        <v>7</v>
      </c>
      <c r="E1939" s="24" t="s">
        <v>8</v>
      </c>
      <c r="F1939" s="25"/>
      <c r="G1939" s="25" t="s">
        <v>3314</v>
      </c>
      <c r="H1939" s="25" t="s">
        <v>3314</v>
      </c>
      <c r="I1939" s="25"/>
      <c r="J1939" s="10" t="s">
        <v>2984</v>
      </c>
      <c r="K1939" s="16"/>
    </row>
    <row r="1940" spans="1:11" x14ac:dyDescent="0.25">
      <c r="A1940" s="18">
        <v>42859</v>
      </c>
      <c r="B1940" s="18" t="s">
        <v>3396</v>
      </c>
      <c r="C1940" s="15">
        <v>5000</v>
      </c>
      <c r="D1940" s="24" t="s">
        <v>4</v>
      </c>
      <c r="E1940" s="24" t="s">
        <v>6</v>
      </c>
      <c r="F1940" s="25" t="s">
        <v>6</v>
      </c>
      <c r="G1940" s="25" t="s">
        <v>2988</v>
      </c>
      <c r="H1940" s="25" t="s">
        <v>3418</v>
      </c>
      <c r="I1940" s="25" t="s">
        <v>82</v>
      </c>
      <c r="J1940" s="11">
        <v>4546</v>
      </c>
      <c r="K1940" s="16">
        <v>91</v>
      </c>
    </row>
    <row r="1941" spans="1:11" x14ac:dyDescent="0.25">
      <c r="A1941" s="18">
        <v>42859</v>
      </c>
      <c r="B1941" s="18" t="s">
        <v>3396</v>
      </c>
      <c r="C1941" s="15">
        <v>200</v>
      </c>
      <c r="D1941" s="24" t="s">
        <v>4</v>
      </c>
      <c r="E1941" s="24" t="s">
        <v>6</v>
      </c>
      <c r="F1941" s="25" t="s">
        <v>6</v>
      </c>
      <c r="G1941" s="25" t="s">
        <v>2988</v>
      </c>
      <c r="H1941" s="25" t="s">
        <v>3418</v>
      </c>
      <c r="I1941" s="25" t="s">
        <v>82</v>
      </c>
      <c r="J1941" s="11">
        <v>4547</v>
      </c>
      <c r="K1941" s="16">
        <v>91</v>
      </c>
    </row>
    <row r="1942" spans="1:11" x14ac:dyDescent="0.25">
      <c r="A1942" s="18">
        <v>42859</v>
      </c>
      <c r="B1942" s="18" t="s">
        <v>3396</v>
      </c>
      <c r="C1942" s="15">
        <v>2000</v>
      </c>
      <c r="D1942" s="24" t="s">
        <v>4</v>
      </c>
      <c r="E1942" s="24" t="s">
        <v>6</v>
      </c>
      <c r="F1942" s="25" t="s">
        <v>6</v>
      </c>
      <c r="G1942" s="25" t="s">
        <v>2988</v>
      </c>
      <c r="H1942" s="25" t="s">
        <v>3418</v>
      </c>
      <c r="I1942" s="25" t="s">
        <v>82</v>
      </c>
      <c r="J1942" s="11">
        <v>4548</v>
      </c>
      <c r="K1942" s="16">
        <v>91</v>
      </c>
    </row>
    <row r="1943" spans="1:11" x14ac:dyDescent="0.25">
      <c r="A1943" s="19">
        <v>42859</v>
      </c>
      <c r="B1943" s="19" t="s">
        <v>3396</v>
      </c>
      <c r="C1943" s="15">
        <v>500</v>
      </c>
      <c r="D1943" s="24" t="s">
        <v>4</v>
      </c>
      <c r="E1943" s="24" t="s">
        <v>5</v>
      </c>
      <c r="F1943" s="25" t="s">
        <v>2217</v>
      </c>
      <c r="G1943" s="25" t="s">
        <v>2988</v>
      </c>
      <c r="H1943" s="25" t="s">
        <v>3418</v>
      </c>
      <c r="I1943" s="25" t="s">
        <v>82</v>
      </c>
      <c r="J1943" s="11">
        <v>5208</v>
      </c>
      <c r="K1943" s="16">
        <v>105</v>
      </c>
    </row>
    <row r="1944" spans="1:11" x14ac:dyDescent="0.25">
      <c r="A1944" s="19">
        <v>42859</v>
      </c>
      <c r="B1944" s="19" t="s">
        <v>3396</v>
      </c>
      <c r="C1944" s="15">
        <v>100</v>
      </c>
      <c r="D1944" s="24" t="s">
        <v>4</v>
      </c>
      <c r="E1944" s="24" t="s">
        <v>5</v>
      </c>
      <c r="F1944" s="25" t="s">
        <v>2217</v>
      </c>
      <c r="G1944" s="25" t="s">
        <v>2988</v>
      </c>
      <c r="H1944" s="25" t="s">
        <v>3418</v>
      </c>
      <c r="I1944" s="25" t="s">
        <v>82</v>
      </c>
      <c r="J1944" s="11">
        <v>5878</v>
      </c>
      <c r="K1944" s="16">
        <v>118</v>
      </c>
    </row>
    <row r="1945" spans="1:11" x14ac:dyDescent="0.25">
      <c r="A1945" s="19">
        <v>42859</v>
      </c>
      <c r="B1945" s="19" t="s">
        <v>3396</v>
      </c>
      <c r="C1945" s="15">
        <v>2000</v>
      </c>
      <c r="D1945" s="24" t="s">
        <v>4</v>
      </c>
      <c r="E1945" s="24" t="s">
        <v>5</v>
      </c>
      <c r="F1945" s="25" t="s">
        <v>2217</v>
      </c>
      <c r="G1945" s="25" t="s">
        <v>2988</v>
      </c>
      <c r="H1945" s="25" t="s">
        <v>3418</v>
      </c>
      <c r="I1945" s="25" t="s">
        <v>82</v>
      </c>
      <c r="J1945" s="11">
        <v>5879</v>
      </c>
      <c r="K1945" s="16">
        <v>118</v>
      </c>
    </row>
    <row r="1946" spans="1:11" x14ac:dyDescent="0.25">
      <c r="A1946" s="19">
        <v>42859</v>
      </c>
      <c r="B1946" s="19" t="s">
        <v>3396</v>
      </c>
      <c r="C1946" s="15">
        <v>300</v>
      </c>
      <c r="D1946" s="24" t="s">
        <v>4</v>
      </c>
      <c r="E1946" s="24" t="s">
        <v>6</v>
      </c>
      <c r="F1946" s="25" t="s">
        <v>6</v>
      </c>
      <c r="G1946" s="25" t="s">
        <v>2988</v>
      </c>
      <c r="H1946" s="25" t="s">
        <v>3418</v>
      </c>
      <c r="I1946" s="25" t="s">
        <v>82</v>
      </c>
      <c r="J1946" s="60">
        <v>5996</v>
      </c>
      <c r="K1946" s="16">
        <v>120</v>
      </c>
    </row>
    <row r="1947" spans="1:11" x14ac:dyDescent="0.25">
      <c r="A1947" s="19">
        <v>42859</v>
      </c>
      <c r="B1947" s="19" t="s">
        <v>3396</v>
      </c>
      <c r="C1947" s="15">
        <v>100</v>
      </c>
      <c r="D1947" s="24" t="s">
        <v>4</v>
      </c>
      <c r="E1947" s="24" t="s">
        <v>5</v>
      </c>
      <c r="F1947" s="25" t="s">
        <v>2217</v>
      </c>
      <c r="G1947" s="25" t="s">
        <v>2988</v>
      </c>
      <c r="H1947" s="25" t="s">
        <v>3418</v>
      </c>
      <c r="I1947" s="25" t="s">
        <v>82</v>
      </c>
      <c r="J1947" s="60">
        <v>5997</v>
      </c>
      <c r="K1947" s="16">
        <v>120</v>
      </c>
    </row>
    <row r="1948" spans="1:11" x14ac:dyDescent="0.25">
      <c r="A1948" s="19">
        <v>42859</v>
      </c>
      <c r="B1948" s="19" t="s">
        <v>3396</v>
      </c>
      <c r="C1948" s="15">
        <v>2000</v>
      </c>
      <c r="D1948" s="24" t="s">
        <v>4</v>
      </c>
      <c r="E1948" s="24" t="s">
        <v>6</v>
      </c>
      <c r="F1948" s="25" t="s">
        <v>6</v>
      </c>
      <c r="G1948" s="25" t="s">
        <v>2988</v>
      </c>
      <c r="H1948" s="25" t="s">
        <v>3418</v>
      </c>
      <c r="I1948" s="25" t="s">
        <v>82</v>
      </c>
      <c r="J1948" s="60">
        <v>5998</v>
      </c>
      <c r="K1948" s="16">
        <v>120</v>
      </c>
    </row>
    <row r="1949" spans="1:11" x14ac:dyDescent="0.25">
      <c r="A1949" s="19">
        <v>42859</v>
      </c>
      <c r="B1949" s="19" t="s">
        <v>3396</v>
      </c>
      <c r="C1949" s="15">
        <v>500</v>
      </c>
      <c r="D1949" s="24" t="s">
        <v>4</v>
      </c>
      <c r="E1949" s="24" t="s">
        <v>6</v>
      </c>
      <c r="F1949" s="25" t="s">
        <v>6</v>
      </c>
      <c r="G1949" s="25" t="s">
        <v>2988</v>
      </c>
      <c r="H1949" s="25" t="s">
        <v>3418</v>
      </c>
      <c r="I1949" s="25" t="s">
        <v>82</v>
      </c>
      <c r="J1949" s="60">
        <v>5999</v>
      </c>
      <c r="K1949" s="16">
        <v>120</v>
      </c>
    </row>
    <row r="1950" spans="1:11" x14ac:dyDescent="0.25">
      <c r="A1950" s="19">
        <v>42859</v>
      </c>
      <c r="B1950" s="19" t="s">
        <v>3396</v>
      </c>
      <c r="C1950" s="15">
        <v>1500</v>
      </c>
      <c r="D1950" s="24" t="s">
        <v>4</v>
      </c>
      <c r="E1950" s="24" t="s">
        <v>6</v>
      </c>
      <c r="F1950" s="25" t="s">
        <v>6</v>
      </c>
      <c r="G1950" s="25" t="s">
        <v>2988</v>
      </c>
      <c r="H1950" s="25" t="s">
        <v>3418</v>
      </c>
      <c r="I1950" s="25" t="s">
        <v>82</v>
      </c>
      <c r="J1950" s="60">
        <v>6000</v>
      </c>
      <c r="K1950" s="16">
        <v>120</v>
      </c>
    </row>
    <row r="1951" spans="1:11" x14ac:dyDescent="0.25">
      <c r="A1951" s="19">
        <v>42859</v>
      </c>
      <c r="B1951" s="19" t="s">
        <v>3396</v>
      </c>
      <c r="C1951" s="15">
        <v>500</v>
      </c>
      <c r="D1951" s="24" t="s">
        <v>4</v>
      </c>
      <c r="E1951" s="24" t="s">
        <v>6</v>
      </c>
      <c r="F1951" s="25" t="s">
        <v>6</v>
      </c>
      <c r="G1951" s="25" t="s">
        <v>2988</v>
      </c>
      <c r="H1951" s="25" t="s">
        <v>3418</v>
      </c>
      <c r="I1951" s="25" t="s">
        <v>82</v>
      </c>
      <c r="J1951" s="61">
        <v>6043</v>
      </c>
      <c r="K1951" s="16">
        <v>121</v>
      </c>
    </row>
    <row r="1952" spans="1:11" x14ac:dyDescent="0.25">
      <c r="A1952" s="19">
        <v>42859</v>
      </c>
      <c r="B1952" s="19" t="s">
        <v>3396</v>
      </c>
      <c r="C1952" s="15">
        <v>750</v>
      </c>
      <c r="D1952" s="24" t="s">
        <v>4</v>
      </c>
      <c r="E1952" s="24" t="s">
        <v>6</v>
      </c>
      <c r="F1952" s="25" t="s">
        <v>6</v>
      </c>
      <c r="G1952" s="25" t="s">
        <v>2988</v>
      </c>
      <c r="H1952" s="25" t="s">
        <v>3418</v>
      </c>
      <c r="I1952" s="25" t="s">
        <v>82</v>
      </c>
      <c r="J1952" s="61">
        <v>6044</v>
      </c>
      <c r="K1952" s="16">
        <v>121</v>
      </c>
    </row>
    <row r="1953" spans="1:11" x14ac:dyDescent="0.25">
      <c r="A1953" s="19">
        <v>42859</v>
      </c>
      <c r="B1953" s="19" t="s">
        <v>3396</v>
      </c>
      <c r="C1953" s="15">
        <v>54210</v>
      </c>
      <c r="D1953" s="24" t="s">
        <v>4</v>
      </c>
      <c r="E1953" s="24" t="s">
        <v>6</v>
      </c>
      <c r="F1953" s="25" t="s">
        <v>6</v>
      </c>
      <c r="G1953" s="25" t="s">
        <v>2988</v>
      </c>
      <c r="H1953" s="25" t="s">
        <v>3418</v>
      </c>
      <c r="I1953" s="25" t="s">
        <v>82</v>
      </c>
      <c r="J1953" s="61">
        <v>6045</v>
      </c>
      <c r="K1953" s="16">
        <v>121</v>
      </c>
    </row>
    <row r="1954" spans="1:11" x14ac:dyDescent="0.25">
      <c r="A1954" s="19">
        <v>42859</v>
      </c>
      <c r="B1954" s="19" t="s">
        <v>3396</v>
      </c>
      <c r="C1954" s="15">
        <v>200</v>
      </c>
      <c r="D1954" s="24" t="s">
        <v>4</v>
      </c>
      <c r="E1954" s="24" t="s">
        <v>6</v>
      </c>
      <c r="F1954" s="25" t="s">
        <v>6</v>
      </c>
      <c r="G1954" s="25" t="s">
        <v>2988</v>
      </c>
      <c r="H1954" s="25" t="s">
        <v>3418</v>
      </c>
      <c r="I1954" s="25" t="s">
        <v>82</v>
      </c>
      <c r="J1954" s="11">
        <v>6125</v>
      </c>
      <c r="K1954" s="16">
        <v>123</v>
      </c>
    </row>
    <row r="1955" spans="1:11" x14ac:dyDescent="0.25">
      <c r="A1955" s="19">
        <v>42859</v>
      </c>
      <c r="B1955" s="19" t="s">
        <v>3396</v>
      </c>
      <c r="C1955" s="15">
        <v>29064</v>
      </c>
      <c r="D1955" s="24" t="s">
        <v>4</v>
      </c>
      <c r="E1955" s="24" t="s">
        <v>5</v>
      </c>
      <c r="F1955" s="25" t="s">
        <v>2217</v>
      </c>
      <c r="G1955" s="25" t="s">
        <v>2988</v>
      </c>
      <c r="H1955" s="25" t="s">
        <v>3418</v>
      </c>
      <c r="I1955" s="25" t="s">
        <v>82</v>
      </c>
      <c r="J1955" s="11">
        <v>6126</v>
      </c>
      <c r="K1955" s="16">
        <v>123</v>
      </c>
    </row>
    <row r="1956" spans="1:11" x14ac:dyDescent="0.25">
      <c r="A1956" s="19">
        <v>42859</v>
      </c>
      <c r="B1956" s="19" t="s">
        <v>3396</v>
      </c>
      <c r="C1956" s="15">
        <v>2500</v>
      </c>
      <c r="D1956" s="24" t="s">
        <v>4</v>
      </c>
      <c r="E1956" s="24" t="s">
        <v>6</v>
      </c>
      <c r="F1956" s="25" t="s">
        <v>6</v>
      </c>
      <c r="G1956" s="25" t="s">
        <v>2988</v>
      </c>
      <c r="H1956" s="25" t="s">
        <v>3418</v>
      </c>
      <c r="I1956" s="25" t="s">
        <v>82</v>
      </c>
      <c r="J1956" s="11">
        <v>6127</v>
      </c>
      <c r="K1956" s="16">
        <v>123</v>
      </c>
    </row>
    <row r="1957" spans="1:11" x14ac:dyDescent="0.25">
      <c r="A1957" s="19">
        <v>42859</v>
      </c>
      <c r="B1957" s="19" t="s">
        <v>3396</v>
      </c>
      <c r="C1957" s="15">
        <v>300</v>
      </c>
      <c r="D1957" s="24" t="s">
        <v>4</v>
      </c>
      <c r="E1957" s="24" t="s">
        <v>6</v>
      </c>
      <c r="F1957" s="25" t="s">
        <v>6</v>
      </c>
      <c r="G1957" s="25" t="s">
        <v>2988</v>
      </c>
      <c r="H1957" s="25" t="s">
        <v>3418</v>
      </c>
      <c r="I1957" s="25" t="s">
        <v>82</v>
      </c>
      <c r="J1957" s="11">
        <v>6214</v>
      </c>
      <c r="K1957" s="16">
        <v>125</v>
      </c>
    </row>
    <row r="1958" spans="1:11" x14ac:dyDescent="0.25">
      <c r="A1958" s="19">
        <v>42859</v>
      </c>
      <c r="B1958" s="19" t="s">
        <v>3396</v>
      </c>
      <c r="C1958" s="15">
        <v>200</v>
      </c>
      <c r="D1958" s="24" t="s">
        <v>4</v>
      </c>
      <c r="E1958" s="24" t="s">
        <v>5</v>
      </c>
      <c r="F1958" s="25" t="s">
        <v>2217</v>
      </c>
      <c r="G1958" s="25" t="s">
        <v>2988</v>
      </c>
      <c r="H1958" s="25" t="s">
        <v>3418</v>
      </c>
      <c r="I1958" s="25" t="s">
        <v>82</v>
      </c>
      <c r="J1958" s="11">
        <v>6220</v>
      </c>
      <c r="K1958" s="16">
        <v>125</v>
      </c>
    </row>
    <row r="1959" spans="1:11" x14ac:dyDescent="0.25">
      <c r="A1959" s="19">
        <v>42859</v>
      </c>
      <c r="B1959" s="19" t="s">
        <v>3396</v>
      </c>
      <c r="C1959" s="15">
        <v>400</v>
      </c>
      <c r="D1959" s="24" t="s">
        <v>4</v>
      </c>
      <c r="E1959" s="24" t="s">
        <v>5</v>
      </c>
      <c r="F1959" s="25" t="s">
        <v>2217</v>
      </c>
      <c r="G1959" s="25" t="s">
        <v>2988</v>
      </c>
      <c r="H1959" s="25" t="s">
        <v>3418</v>
      </c>
      <c r="I1959" s="25" t="s">
        <v>82</v>
      </c>
      <c r="J1959" s="11">
        <v>6221</v>
      </c>
      <c r="K1959" s="16">
        <v>125</v>
      </c>
    </row>
    <row r="1960" spans="1:11" x14ac:dyDescent="0.25">
      <c r="A1960" s="19">
        <v>42859</v>
      </c>
      <c r="B1960" s="19" t="s">
        <v>3396</v>
      </c>
      <c r="C1960" s="15">
        <v>1000</v>
      </c>
      <c r="D1960" s="24" t="s">
        <v>4</v>
      </c>
      <c r="E1960" s="24" t="s">
        <v>5</v>
      </c>
      <c r="F1960" s="25" t="s">
        <v>2217</v>
      </c>
      <c r="G1960" s="25" t="s">
        <v>2988</v>
      </c>
      <c r="H1960" s="25" t="s">
        <v>3418</v>
      </c>
      <c r="I1960" s="25" t="s">
        <v>82</v>
      </c>
      <c r="J1960" s="11">
        <v>6255</v>
      </c>
      <c r="K1960" s="16">
        <v>126</v>
      </c>
    </row>
    <row r="1961" spans="1:11" x14ac:dyDescent="0.25">
      <c r="A1961" s="19">
        <v>42859</v>
      </c>
      <c r="B1961" s="19" t="s">
        <v>3396</v>
      </c>
      <c r="C1961" s="15">
        <v>400</v>
      </c>
      <c r="D1961" s="24" t="s">
        <v>4</v>
      </c>
      <c r="E1961" s="24" t="s">
        <v>6</v>
      </c>
      <c r="F1961" s="25" t="s">
        <v>6</v>
      </c>
      <c r="G1961" s="25" t="s">
        <v>2988</v>
      </c>
      <c r="H1961" s="25" t="s">
        <v>3418</v>
      </c>
      <c r="I1961" s="25" t="s">
        <v>82</v>
      </c>
      <c r="J1961" s="11">
        <v>6256</v>
      </c>
      <c r="K1961" s="16">
        <v>126</v>
      </c>
    </row>
    <row r="1962" spans="1:11" x14ac:dyDescent="0.25">
      <c r="A1962" s="19">
        <v>42859</v>
      </c>
      <c r="B1962" s="19" t="s">
        <v>3396</v>
      </c>
      <c r="C1962" s="15">
        <v>2400</v>
      </c>
      <c r="D1962" s="24" t="s">
        <v>4</v>
      </c>
      <c r="E1962" s="24" t="s">
        <v>6</v>
      </c>
      <c r="F1962" s="25" t="s">
        <v>6</v>
      </c>
      <c r="G1962" s="25" t="s">
        <v>2988</v>
      </c>
      <c r="H1962" s="25" t="s">
        <v>3418</v>
      </c>
      <c r="I1962" s="25" t="s">
        <v>82</v>
      </c>
      <c r="J1962" s="11">
        <v>6257</v>
      </c>
      <c r="K1962" s="16">
        <v>126</v>
      </c>
    </row>
    <row r="1963" spans="1:11" x14ac:dyDescent="0.25">
      <c r="A1963" s="19">
        <v>42859</v>
      </c>
      <c r="B1963" s="19" t="s">
        <v>3396</v>
      </c>
      <c r="C1963" s="15">
        <v>600</v>
      </c>
      <c r="D1963" s="24" t="s">
        <v>4</v>
      </c>
      <c r="E1963" s="24" t="s">
        <v>5</v>
      </c>
      <c r="F1963" s="25" t="s">
        <v>2217</v>
      </c>
      <c r="G1963" s="25" t="s">
        <v>2988</v>
      </c>
      <c r="H1963" s="25" t="s">
        <v>3418</v>
      </c>
      <c r="I1963" s="25" t="s">
        <v>82</v>
      </c>
      <c r="J1963" s="11">
        <v>6258</v>
      </c>
      <c r="K1963" s="16">
        <v>126</v>
      </c>
    </row>
    <row r="1964" spans="1:11" x14ac:dyDescent="0.25">
      <c r="A1964" s="19">
        <v>42859</v>
      </c>
      <c r="B1964" s="19" t="s">
        <v>3396</v>
      </c>
      <c r="C1964" s="15">
        <v>100</v>
      </c>
      <c r="D1964" s="24" t="s">
        <v>4</v>
      </c>
      <c r="E1964" s="24" t="s">
        <v>6</v>
      </c>
      <c r="F1964" s="25" t="s">
        <v>6</v>
      </c>
      <c r="G1964" s="25" t="s">
        <v>2988</v>
      </c>
      <c r="H1964" s="25" t="s">
        <v>3418</v>
      </c>
      <c r="I1964" s="25" t="s">
        <v>82</v>
      </c>
      <c r="J1964" s="11">
        <v>6301</v>
      </c>
      <c r="K1964" s="16">
        <v>127</v>
      </c>
    </row>
    <row r="1965" spans="1:11" x14ac:dyDescent="0.25">
      <c r="A1965" s="19">
        <v>42859</v>
      </c>
      <c r="B1965" s="19" t="s">
        <v>3396</v>
      </c>
      <c r="C1965" s="15">
        <v>500</v>
      </c>
      <c r="D1965" s="24" t="s">
        <v>4</v>
      </c>
      <c r="E1965" s="24" t="s">
        <v>5</v>
      </c>
      <c r="F1965" s="25" t="s">
        <v>2217</v>
      </c>
      <c r="G1965" s="25" t="s">
        <v>2988</v>
      </c>
      <c r="H1965" s="25" t="s">
        <v>3418</v>
      </c>
      <c r="I1965" s="25" t="s">
        <v>82</v>
      </c>
      <c r="J1965" s="11">
        <v>6302</v>
      </c>
      <c r="K1965" s="16">
        <v>127</v>
      </c>
    </row>
    <row r="1966" spans="1:11" x14ac:dyDescent="0.25">
      <c r="A1966" s="19">
        <v>42859</v>
      </c>
      <c r="B1966" s="19" t="s">
        <v>3396</v>
      </c>
      <c r="C1966" s="15">
        <v>400</v>
      </c>
      <c r="D1966" s="24" t="s">
        <v>4</v>
      </c>
      <c r="E1966" s="24" t="s">
        <v>5</v>
      </c>
      <c r="F1966" s="25" t="s">
        <v>2217</v>
      </c>
      <c r="G1966" s="25" t="s">
        <v>2988</v>
      </c>
      <c r="H1966" s="25" t="s">
        <v>3418</v>
      </c>
      <c r="I1966" s="25" t="s">
        <v>82</v>
      </c>
      <c r="J1966" s="11">
        <v>6303</v>
      </c>
      <c r="K1966" s="16">
        <v>127</v>
      </c>
    </row>
    <row r="1967" spans="1:11" x14ac:dyDescent="0.25">
      <c r="A1967" s="19">
        <v>42859</v>
      </c>
      <c r="B1967" s="19" t="s">
        <v>3396</v>
      </c>
      <c r="C1967" s="15">
        <v>300</v>
      </c>
      <c r="D1967" s="24" t="s">
        <v>4</v>
      </c>
      <c r="E1967" s="24" t="s">
        <v>5</v>
      </c>
      <c r="F1967" s="25" t="s">
        <v>2217</v>
      </c>
      <c r="G1967" s="25" t="s">
        <v>2988</v>
      </c>
      <c r="H1967" s="25" t="s">
        <v>3418</v>
      </c>
      <c r="I1967" s="25" t="s">
        <v>82</v>
      </c>
      <c r="J1967" s="11">
        <v>6304</v>
      </c>
      <c r="K1967" s="16">
        <v>127</v>
      </c>
    </row>
    <row r="1968" spans="1:11" x14ac:dyDescent="0.25">
      <c r="A1968" s="19">
        <v>42859</v>
      </c>
      <c r="B1968" s="19" t="s">
        <v>3396</v>
      </c>
      <c r="C1968" s="15">
        <v>200</v>
      </c>
      <c r="D1968" s="24" t="s">
        <v>4</v>
      </c>
      <c r="E1968" s="24" t="s">
        <v>5</v>
      </c>
      <c r="F1968" s="25" t="s">
        <v>2217</v>
      </c>
      <c r="G1968" s="25" t="s">
        <v>2988</v>
      </c>
      <c r="H1968" s="25" t="s">
        <v>3418</v>
      </c>
      <c r="I1968" s="25" t="s">
        <v>82</v>
      </c>
      <c r="J1968" s="11">
        <v>6305</v>
      </c>
      <c r="K1968" s="16">
        <v>127</v>
      </c>
    </row>
    <row r="1969" spans="1:11" x14ac:dyDescent="0.25">
      <c r="A1969" s="19">
        <v>42859</v>
      </c>
      <c r="B1969" s="19" t="s">
        <v>3396</v>
      </c>
      <c r="C1969" s="15">
        <v>200</v>
      </c>
      <c r="D1969" s="24" t="s">
        <v>4</v>
      </c>
      <c r="E1969" s="24" t="s">
        <v>6</v>
      </c>
      <c r="F1969" s="25" t="s">
        <v>6</v>
      </c>
      <c r="G1969" s="25" t="s">
        <v>2988</v>
      </c>
      <c r="H1969" s="25" t="s">
        <v>3418</v>
      </c>
      <c r="I1969" s="25" t="s">
        <v>82</v>
      </c>
      <c r="J1969" s="11">
        <v>6306</v>
      </c>
      <c r="K1969" s="16">
        <v>127</v>
      </c>
    </row>
    <row r="1970" spans="1:11" x14ac:dyDescent="0.25">
      <c r="A1970" s="19">
        <v>42859</v>
      </c>
      <c r="B1970" s="19" t="s">
        <v>3396</v>
      </c>
      <c r="C1970" s="15">
        <v>1000</v>
      </c>
      <c r="D1970" s="24" t="s">
        <v>4</v>
      </c>
      <c r="E1970" s="24" t="s">
        <v>6</v>
      </c>
      <c r="F1970" s="25" t="s">
        <v>6</v>
      </c>
      <c r="G1970" s="25" t="s">
        <v>2988</v>
      </c>
      <c r="H1970" s="25" t="s">
        <v>3418</v>
      </c>
      <c r="I1970" s="25" t="s">
        <v>82</v>
      </c>
      <c r="J1970" s="11">
        <v>6307</v>
      </c>
      <c r="K1970" s="16">
        <v>127</v>
      </c>
    </row>
    <row r="1971" spans="1:11" x14ac:dyDescent="0.25">
      <c r="A1971" s="19">
        <v>42859</v>
      </c>
      <c r="B1971" s="19" t="s">
        <v>3396</v>
      </c>
      <c r="C1971" s="15">
        <v>200</v>
      </c>
      <c r="D1971" s="24" t="s">
        <v>7</v>
      </c>
      <c r="E1971" s="24" t="s">
        <v>8</v>
      </c>
      <c r="F1971" s="25"/>
      <c r="G1971" s="25" t="s">
        <v>3314</v>
      </c>
      <c r="H1971" s="25" t="s">
        <v>3314</v>
      </c>
      <c r="I1971" s="25"/>
      <c r="J1971" s="10" t="s">
        <v>2984</v>
      </c>
      <c r="K1971" s="16"/>
    </row>
    <row r="1972" spans="1:11" x14ac:dyDescent="0.25">
      <c r="A1972" s="19">
        <v>42859</v>
      </c>
      <c r="B1972" s="19" t="s">
        <v>3396</v>
      </c>
      <c r="C1972" s="15">
        <v>100</v>
      </c>
      <c r="D1972" s="24" t="s">
        <v>7</v>
      </c>
      <c r="E1972" s="24" t="s">
        <v>8</v>
      </c>
      <c r="F1972" s="25"/>
      <c r="G1972" s="25" t="s">
        <v>3314</v>
      </c>
      <c r="H1972" s="25" t="s">
        <v>3314</v>
      </c>
      <c r="I1972" s="25"/>
      <c r="J1972" s="10" t="s">
        <v>2984</v>
      </c>
      <c r="K1972" s="16"/>
    </row>
    <row r="1973" spans="1:11" x14ac:dyDescent="0.25">
      <c r="A1973" s="19">
        <v>42859</v>
      </c>
      <c r="B1973" s="19" t="s">
        <v>3396</v>
      </c>
      <c r="C1973" s="15">
        <v>100</v>
      </c>
      <c r="D1973" s="24" t="s">
        <v>7</v>
      </c>
      <c r="E1973" s="24" t="s">
        <v>8</v>
      </c>
      <c r="F1973" s="25"/>
      <c r="G1973" s="25" t="s">
        <v>3314</v>
      </c>
      <c r="H1973" s="25" t="s">
        <v>3314</v>
      </c>
      <c r="I1973" s="25"/>
      <c r="J1973" s="10" t="s">
        <v>2984</v>
      </c>
      <c r="K1973" s="16"/>
    </row>
    <row r="1974" spans="1:11" x14ac:dyDescent="0.25">
      <c r="A1974" s="19">
        <v>42859</v>
      </c>
      <c r="B1974" s="19" t="s">
        <v>3396</v>
      </c>
      <c r="C1974" s="15">
        <v>5000</v>
      </c>
      <c r="D1974" s="24" t="s">
        <v>7</v>
      </c>
      <c r="E1974" s="24" t="s">
        <v>8</v>
      </c>
      <c r="F1974" s="25"/>
      <c r="G1974" s="25" t="s">
        <v>3314</v>
      </c>
      <c r="H1974" s="25" t="s">
        <v>3314</v>
      </c>
      <c r="I1974" s="25"/>
      <c r="J1974" s="10" t="s">
        <v>2984</v>
      </c>
      <c r="K1974" s="16"/>
    </row>
    <row r="1975" spans="1:11" x14ac:dyDescent="0.25">
      <c r="A1975" s="19">
        <v>42859</v>
      </c>
      <c r="B1975" s="19" t="s">
        <v>3396</v>
      </c>
      <c r="C1975" s="15">
        <v>2600</v>
      </c>
      <c r="D1975" s="24" t="s">
        <v>7</v>
      </c>
      <c r="E1975" s="24" t="s">
        <v>8</v>
      </c>
      <c r="F1975" s="25"/>
      <c r="G1975" s="25" t="s">
        <v>3314</v>
      </c>
      <c r="H1975" s="25" t="s">
        <v>3314</v>
      </c>
      <c r="I1975" s="25"/>
      <c r="J1975" s="10" t="s">
        <v>2984</v>
      </c>
      <c r="K1975" s="16"/>
    </row>
    <row r="1976" spans="1:11" x14ac:dyDescent="0.25">
      <c r="A1976" s="19">
        <v>42859</v>
      </c>
      <c r="B1976" s="19" t="s">
        <v>3396</v>
      </c>
      <c r="C1976" s="15">
        <v>50</v>
      </c>
      <c r="D1976" s="24" t="s">
        <v>7</v>
      </c>
      <c r="E1976" s="24" t="s">
        <v>8</v>
      </c>
      <c r="F1976" s="25"/>
      <c r="G1976" s="25" t="s">
        <v>3314</v>
      </c>
      <c r="H1976" s="25" t="s">
        <v>3314</v>
      </c>
      <c r="I1976" s="25"/>
      <c r="J1976" s="10" t="s">
        <v>2984</v>
      </c>
      <c r="K1976" s="16"/>
    </row>
    <row r="1977" spans="1:11" x14ac:dyDescent="0.25">
      <c r="A1977" s="19">
        <v>42859</v>
      </c>
      <c r="B1977" s="19" t="s">
        <v>3396</v>
      </c>
      <c r="C1977" s="15">
        <v>500</v>
      </c>
      <c r="D1977" s="24" t="s">
        <v>7</v>
      </c>
      <c r="E1977" s="24" t="s">
        <v>8</v>
      </c>
      <c r="F1977" s="25"/>
      <c r="G1977" s="25" t="s">
        <v>3314</v>
      </c>
      <c r="H1977" s="25" t="s">
        <v>3314</v>
      </c>
      <c r="I1977" s="25"/>
      <c r="J1977" s="10" t="s">
        <v>2984</v>
      </c>
      <c r="K1977" s="16"/>
    </row>
    <row r="1978" spans="1:11" x14ac:dyDescent="0.25">
      <c r="A1978" s="18">
        <v>42861</v>
      </c>
      <c r="B1978" s="18" t="s">
        <v>3396</v>
      </c>
      <c r="C1978" s="15">
        <v>1600</v>
      </c>
      <c r="D1978" s="24" t="s">
        <v>4</v>
      </c>
      <c r="E1978" s="24" t="s">
        <v>5</v>
      </c>
      <c r="F1978" s="25" t="s">
        <v>2217</v>
      </c>
      <c r="G1978" s="25" t="s">
        <v>2988</v>
      </c>
      <c r="H1978" s="25" t="s">
        <v>3418</v>
      </c>
      <c r="I1978" s="25" t="s">
        <v>82</v>
      </c>
      <c r="J1978" s="11">
        <v>4549</v>
      </c>
      <c r="K1978" s="16">
        <v>91</v>
      </c>
    </row>
    <row r="1979" spans="1:11" x14ac:dyDescent="0.25">
      <c r="A1979" s="18">
        <v>42861</v>
      </c>
      <c r="B1979" s="18" t="s">
        <v>3396</v>
      </c>
      <c r="C1979" s="15">
        <v>1808</v>
      </c>
      <c r="D1979" s="24" t="s">
        <v>4</v>
      </c>
      <c r="E1979" s="24" t="s">
        <v>5</v>
      </c>
      <c r="F1979" s="25" t="s">
        <v>2217</v>
      </c>
      <c r="G1979" s="25" t="s">
        <v>2988</v>
      </c>
      <c r="H1979" s="25" t="s">
        <v>3418</v>
      </c>
      <c r="I1979" s="25" t="s">
        <v>82</v>
      </c>
      <c r="J1979" s="11">
        <v>4550</v>
      </c>
      <c r="K1979" s="16">
        <v>91</v>
      </c>
    </row>
    <row r="1980" spans="1:11" x14ac:dyDescent="0.25">
      <c r="A1980" s="19">
        <v>42861</v>
      </c>
      <c r="B1980" s="19" t="s">
        <v>3396</v>
      </c>
      <c r="C1980" s="15">
        <v>5424</v>
      </c>
      <c r="D1980" s="24" t="s">
        <v>4</v>
      </c>
      <c r="E1980" s="24" t="s">
        <v>5</v>
      </c>
      <c r="F1980" s="25" t="s">
        <v>2217</v>
      </c>
      <c r="G1980" s="25" t="s">
        <v>2988</v>
      </c>
      <c r="H1980" s="25" t="s">
        <v>3418</v>
      </c>
      <c r="I1980" s="25" t="s">
        <v>82</v>
      </c>
      <c r="J1980" s="11">
        <v>5203</v>
      </c>
      <c r="K1980" s="16">
        <v>105</v>
      </c>
    </row>
    <row r="1981" spans="1:11" x14ac:dyDescent="0.25">
      <c r="A1981" s="19">
        <v>42861</v>
      </c>
      <c r="B1981" s="19" t="s">
        <v>3396</v>
      </c>
      <c r="C1981" s="15">
        <v>9040</v>
      </c>
      <c r="D1981" s="24" t="s">
        <v>4</v>
      </c>
      <c r="E1981" s="24" t="s">
        <v>5</v>
      </c>
      <c r="F1981" s="25" t="s">
        <v>2217</v>
      </c>
      <c r="G1981" s="25" t="s">
        <v>2988</v>
      </c>
      <c r="H1981" s="25" t="s">
        <v>3418</v>
      </c>
      <c r="I1981" s="25" t="s">
        <v>82</v>
      </c>
      <c r="J1981" s="11">
        <v>5204</v>
      </c>
      <c r="K1981" s="16">
        <v>105</v>
      </c>
    </row>
    <row r="1982" spans="1:11" x14ac:dyDescent="0.25">
      <c r="A1982" s="19">
        <v>42861</v>
      </c>
      <c r="B1982" s="19" t="s">
        <v>3396</v>
      </c>
      <c r="C1982" s="15">
        <v>3128</v>
      </c>
      <c r="D1982" s="24" t="s">
        <v>4</v>
      </c>
      <c r="E1982" s="24" t="s">
        <v>5</v>
      </c>
      <c r="F1982" s="25" t="s">
        <v>2217</v>
      </c>
      <c r="G1982" s="25" t="s">
        <v>2988</v>
      </c>
      <c r="H1982" s="25" t="s">
        <v>3418</v>
      </c>
      <c r="I1982" s="25" t="s">
        <v>82</v>
      </c>
      <c r="J1982" s="11">
        <v>5205</v>
      </c>
      <c r="K1982" s="16">
        <v>105</v>
      </c>
    </row>
    <row r="1983" spans="1:11" x14ac:dyDescent="0.25">
      <c r="A1983" s="19">
        <v>42861</v>
      </c>
      <c r="B1983" s="19" t="s">
        <v>3396</v>
      </c>
      <c r="C1983" s="15">
        <v>488</v>
      </c>
      <c r="D1983" s="24" t="s">
        <v>4</v>
      </c>
      <c r="E1983" s="24" t="s">
        <v>5</v>
      </c>
      <c r="F1983" s="25" t="s">
        <v>2217</v>
      </c>
      <c r="G1983" s="25" t="s">
        <v>2988</v>
      </c>
      <c r="H1983" s="25" t="s">
        <v>3418</v>
      </c>
      <c r="I1983" s="25" t="s">
        <v>82</v>
      </c>
      <c r="J1983" s="11">
        <v>5206</v>
      </c>
      <c r="K1983" s="16">
        <v>105</v>
      </c>
    </row>
    <row r="1984" spans="1:11" x14ac:dyDescent="0.25">
      <c r="A1984" s="19">
        <v>42861</v>
      </c>
      <c r="B1984" s="19" t="s">
        <v>3396</v>
      </c>
      <c r="C1984" s="15">
        <v>100</v>
      </c>
      <c r="D1984" s="24" t="s">
        <v>4</v>
      </c>
      <c r="E1984" s="24" t="s">
        <v>6</v>
      </c>
      <c r="F1984" s="25" t="s">
        <v>6</v>
      </c>
      <c r="G1984" s="25" t="s">
        <v>2988</v>
      </c>
      <c r="H1984" s="25" t="s">
        <v>3418</v>
      </c>
      <c r="I1984" s="25" t="s">
        <v>82</v>
      </c>
      <c r="J1984" s="11">
        <v>5207</v>
      </c>
      <c r="K1984" s="16">
        <v>105</v>
      </c>
    </row>
    <row r="1985" spans="1:11" x14ac:dyDescent="0.25">
      <c r="A1985" s="19">
        <v>42861</v>
      </c>
      <c r="B1985" s="19" t="s">
        <v>3396</v>
      </c>
      <c r="C1985" s="15">
        <v>4000</v>
      </c>
      <c r="D1985" s="24" t="s">
        <v>4</v>
      </c>
      <c r="E1985" s="24" t="s">
        <v>6</v>
      </c>
      <c r="F1985" s="25" t="s">
        <v>6</v>
      </c>
      <c r="G1985" s="25" t="s">
        <v>2988</v>
      </c>
      <c r="H1985" s="25" t="s">
        <v>3418</v>
      </c>
      <c r="I1985" s="25" t="s">
        <v>82</v>
      </c>
      <c r="J1985" s="11">
        <v>5623</v>
      </c>
      <c r="K1985" s="16">
        <v>113</v>
      </c>
    </row>
    <row r="1986" spans="1:11" x14ac:dyDescent="0.25">
      <c r="A1986" s="19">
        <v>42861</v>
      </c>
      <c r="B1986" s="19" t="s">
        <v>3396</v>
      </c>
      <c r="C1986" s="15">
        <v>250</v>
      </c>
      <c r="D1986" s="24" t="s">
        <v>4</v>
      </c>
      <c r="E1986" s="24" t="s">
        <v>6</v>
      </c>
      <c r="F1986" s="25" t="s">
        <v>6</v>
      </c>
      <c r="G1986" s="25" t="s">
        <v>2988</v>
      </c>
      <c r="H1986" s="25" t="s">
        <v>3418</v>
      </c>
      <c r="I1986" s="25" t="s">
        <v>82</v>
      </c>
      <c r="J1986" s="11">
        <v>5880</v>
      </c>
      <c r="K1986" s="16">
        <v>118</v>
      </c>
    </row>
    <row r="1987" spans="1:11" x14ac:dyDescent="0.25">
      <c r="A1987" s="19">
        <v>42861</v>
      </c>
      <c r="B1987" s="19" t="s">
        <v>3396</v>
      </c>
      <c r="C1987" s="15">
        <v>3000</v>
      </c>
      <c r="D1987" s="24" t="s">
        <v>4</v>
      </c>
      <c r="E1987" s="24" t="s">
        <v>6</v>
      </c>
      <c r="F1987" s="25" t="s">
        <v>6</v>
      </c>
      <c r="G1987" s="25" t="s">
        <v>2988</v>
      </c>
      <c r="H1987" s="25" t="s">
        <v>3418</v>
      </c>
      <c r="I1987" s="25" t="s">
        <v>82</v>
      </c>
      <c r="J1987" s="61">
        <v>6046</v>
      </c>
      <c r="K1987" s="16">
        <v>121</v>
      </c>
    </row>
    <row r="1988" spans="1:11" x14ac:dyDescent="0.25">
      <c r="A1988" s="19">
        <v>42861</v>
      </c>
      <c r="B1988" s="19" t="s">
        <v>3396</v>
      </c>
      <c r="C1988" s="15">
        <v>4000</v>
      </c>
      <c r="D1988" s="24" t="s">
        <v>4</v>
      </c>
      <c r="E1988" s="24" t="s">
        <v>5</v>
      </c>
      <c r="F1988" s="25" t="s">
        <v>2217</v>
      </c>
      <c r="G1988" s="25" t="s">
        <v>2988</v>
      </c>
      <c r="H1988" s="25" t="s">
        <v>3418</v>
      </c>
      <c r="I1988" s="25" t="s">
        <v>82</v>
      </c>
      <c r="J1988" s="61">
        <v>6047</v>
      </c>
      <c r="K1988" s="16">
        <v>121</v>
      </c>
    </row>
    <row r="1989" spans="1:11" x14ac:dyDescent="0.25">
      <c r="A1989" s="19">
        <v>42861</v>
      </c>
      <c r="B1989" s="19" t="s">
        <v>3396</v>
      </c>
      <c r="C1989" s="15">
        <v>150</v>
      </c>
      <c r="D1989" s="24" t="s">
        <v>4</v>
      </c>
      <c r="E1989" s="24" t="s">
        <v>6</v>
      </c>
      <c r="F1989" s="25" t="s">
        <v>6</v>
      </c>
      <c r="G1989" s="25" t="s">
        <v>2988</v>
      </c>
      <c r="H1989" s="25" t="s">
        <v>3418</v>
      </c>
      <c r="I1989" s="25" t="s">
        <v>82</v>
      </c>
      <c r="J1989" s="11">
        <v>6128</v>
      </c>
      <c r="K1989" s="16">
        <v>123</v>
      </c>
    </row>
    <row r="1990" spans="1:11" x14ac:dyDescent="0.25">
      <c r="A1990" s="19">
        <v>42861</v>
      </c>
      <c r="B1990" s="19" t="s">
        <v>3396</v>
      </c>
      <c r="C1990" s="15">
        <v>700</v>
      </c>
      <c r="D1990" s="24" t="s">
        <v>4</v>
      </c>
      <c r="E1990" s="24" t="s">
        <v>6</v>
      </c>
      <c r="F1990" s="25" t="s">
        <v>6</v>
      </c>
      <c r="G1990" s="25" t="s">
        <v>2988</v>
      </c>
      <c r="H1990" s="25" t="s">
        <v>3418</v>
      </c>
      <c r="I1990" s="25" t="s">
        <v>82</v>
      </c>
      <c r="J1990" s="11">
        <v>6162</v>
      </c>
      <c r="K1990" s="16">
        <v>124</v>
      </c>
    </row>
    <row r="1991" spans="1:11" x14ac:dyDescent="0.25">
      <c r="A1991" s="19">
        <v>42861</v>
      </c>
      <c r="B1991" s="19" t="s">
        <v>3396</v>
      </c>
      <c r="C1991" s="15">
        <v>1500</v>
      </c>
      <c r="D1991" s="24" t="s">
        <v>4</v>
      </c>
      <c r="E1991" s="24" t="s">
        <v>6</v>
      </c>
      <c r="F1991" s="25" t="s">
        <v>6</v>
      </c>
      <c r="G1991" s="25" t="s">
        <v>2988</v>
      </c>
      <c r="H1991" s="25" t="s">
        <v>3418</v>
      </c>
      <c r="I1991" s="25" t="s">
        <v>82</v>
      </c>
      <c r="J1991" s="11">
        <v>6163</v>
      </c>
      <c r="K1991" s="16">
        <v>124</v>
      </c>
    </row>
    <row r="1992" spans="1:11" x14ac:dyDescent="0.25">
      <c r="A1992" s="19">
        <v>42861</v>
      </c>
      <c r="B1992" s="19" t="s">
        <v>3396</v>
      </c>
      <c r="C1992" s="15">
        <v>300</v>
      </c>
      <c r="D1992" s="24" t="s">
        <v>4</v>
      </c>
      <c r="E1992" s="24" t="s">
        <v>6</v>
      </c>
      <c r="F1992" s="25" t="s">
        <v>6</v>
      </c>
      <c r="G1992" s="25" t="s">
        <v>2988</v>
      </c>
      <c r="H1992" s="25" t="s">
        <v>3418</v>
      </c>
      <c r="I1992" s="25" t="s">
        <v>82</v>
      </c>
      <c r="J1992" s="11">
        <v>6164</v>
      </c>
      <c r="K1992" s="16">
        <v>124</v>
      </c>
    </row>
    <row r="1993" spans="1:11" x14ac:dyDescent="0.25">
      <c r="A1993" s="19">
        <v>42861</v>
      </c>
      <c r="B1993" s="19" t="s">
        <v>3396</v>
      </c>
      <c r="C1993" s="15">
        <v>2000</v>
      </c>
      <c r="D1993" s="24" t="s">
        <v>4</v>
      </c>
      <c r="E1993" s="24" t="s">
        <v>5</v>
      </c>
      <c r="F1993" s="25" t="s">
        <v>2217</v>
      </c>
      <c r="G1993" s="25" t="s">
        <v>2988</v>
      </c>
      <c r="H1993" s="25" t="s">
        <v>3418</v>
      </c>
      <c r="I1993" s="25" t="s">
        <v>82</v>
      </c>
      <c r="J1993" s="11">
        <v>6165</v>
      </c>
      <c r="K1993" s="16">
        <v>124</v>
      </c>
    </row>
    <row r="1994" spans="1:11" x14ac:dyDescent="0.25">
      <c r="A1994" s="19">
        <v>42861</v>
      </c>
      <c r="B1994" s="19" t="s">
        <v>3396</v>
      </c>
      <c r="C1994" s="15">
        <v>2000</v>
      </c>
      <c r="D1994" s="24" t="s">
        <v>4</v>
      </c>
      <c r="E1994" s="24" t="s">
        <v>5</v>
      </c>
      <c r="F1994" s="25" t="s">
        <v>2217</v>
      </c>
      <c r="G1994" s="25" t="s">
        <v>2988</v>
      </c>
      <c r="H1994" s="25" t="s">
        <v>3418</v>
      </c>
      <c r="I1994" s="25" t="s">
        <v>82</v>
      </c>
      <c r="J1994" s="11">
        <v>6166</v>
      </c>
      <c r="K1994" s="16">
        <v>124</v>
      </c>
    </row>
    <row r="1995" spans="1:11" x14ac:dyDescent="0.25">
      <c r="A1995" s="19">
        <v>42861</v>
      </c>
      <c r="B1995" s="19" t="s">
        <v>3396</v>
      </c>
      <c r="C1995" s="15">
        <v>2000</v>
      </c>
      <c r="D1995" s="24" t="s">
        <v>4</v>
      </c>
      <c r="E1995" s="24" t="s">
        <v>5</v>
      </c>
      <c r="F1995" s="25" t="s">
        <v>2217</v>
      </c>
      <c r="G1995" s="25" t="s">
        <v>2988</v>
      </c>
      <c r="H1995" s="25" t="s">
        <v>3418</v>
      </c>
      <c r="I1995" s="25" t="s">
        <v>82</v>
      </c>
      <c r="J1995" s="11">
        <v>6222</v>
      </c>
      <c r="K1995" s="16">
        <v>125</v>
      </c>
    </row>
    <row r="1996" spans="1:11" x14ac:dyDescent="0.25">
      <c r="A1996" s="19">
        <v>42861</v>
      </c>
      <c r="B1996" s="19" t="s">
        <v>3396</v>
      </c>
      <c r="C1996" s="15">
        <v>200</v>
      </c>
      <c r="D1996" s="24" t="s">
        <v>4</v>
      </c>
      <c r="E1996" s="24" t="s">
        <v>6</v>
      </c>
      <c r="F1996" s="25" t="s">
        <v>6</v>
      </c>
      <c r="G1996" s="25" t="s">
        <v>2988</v>
      </c>
      <c r="H1996" s="25" t="s">
        <v>3418</v>
      </c>
      <c r="I1996" s="25" t="s">
        <v>82</v>
      </c>
      <c r="J1996" s="11">
        <v>6223</v>
      </c>
      <c r="K1996" s="16">
        <v>125</v>
      </c>
    </row>
    <row r="1997" spans="1:11" x14ac:dyDescent="0.25">
      <c r="A1997" s="19">
        <v>42861</v>
      </c>
      <c r="B1997" s="19" t="s">
        <v>3396</v>
      </c>
      <c r="C1997" s="15">
        <v>200</v>
      </c>
      <c r="D1997" s="24" t="s">
        <v>4</v>
      </c>
      <c r="E1997" s="24" t="s">
        <v>6</v>
      </c>
      <c r="F1997" s="25" t="s">
        <v>6</v>
      </c>
      <c r="G1997" s="25" t="s">
        <v>2988</v>
      </c>
      <c r="H1997" s="25" t="s">
        <v>3418</v>
      </c>
      <c r="I1997" s="25" t="s">
        <v>82</v>
      </c>
      <c r="J1997" s="11">
        <v>6224</v>
      </c>
      <c r="K1997" s="16">
        <v>125</v>
      </c>
    </row>
    <row r="1998" spans="1:11" x14ac:dyDescent="0.25">
      <c r="A1998" s="19">
        <v>42861</v>
      </c>
      <c r="B1998" s="19" t="s">
        <v>3396</v>
      </c>
      <c r="C1998" s="15">
        <v>200</v>
      </c>
      <c r="D1998" s="24" t="s">
        <v>4</v>
      </c>
      <c r="E1998" s="24" t="s">
        <v>6</v>
      </c>
      <c r="F1998" s="25" t="s">
        <v>6</v>
      </c>
      <c r="G1998" s="25" t="s">
        <v>2988</v>
      </c>
      <c r="H1998" s="25" t="s">
        <v>3418</v>
      </c>
      <c r="I1998" s="25" t="s">
        <v>82</v>
      </c>
      <c r="J1998" s="11">
        <v>6225</v>
      </c>
      <c r="K1998" s="16">
        <v>125</v>
      </c>
    </row>
    <row r="1999" spans="1:11" x14ac:dyDescent="0.25">
      <c r="A1999" s="19">
        <v>42861</v>
      </c>
      <c r="B1999" s="19" t="s">
        <v>3396</v>
      </c>
      <c r="C1999" s="15">
        <v>200</v>
      </c>
      <c r="D1999" s="24" t="s">
        <v>4</v>
      </c>
      <c r="E1999" s="24" t="s">
        <v>5</v>
      </c>
      <c r="F1999" s="25" t="s">
        <v>2217</v>
      </c>
      <c r="G1999" s="25" t="s">
        <v>2988</v>
      </c>
      <c r="H1999" s="25" t="s">
        <v>3418</v>
      </c>
      <c r="I1999" s="25" t="s">
        <v>82</v>
      </c>
      <c r="J1999" s="11">
        <v>6226</v>
      </c>
      <c r="K1999" s="16">
        <v>125</v>
      </c>
    </row>
    <row r="2000" spans="1:11" x14ac:dyDescent="0.25">
      <c r="A2000" s="19">
        <v>42861</v>
      </c>
      <c r="B2000" s="19" t="s">
        <v>3396</v>
      </c>
      <c r="C2000" s="15">
        <v>200</v>
      </c>
      <c r="D2000" s="24" t="s">
        <v>4</v>
      </c>
      <c r="E2000" s="24" t="s">
        <v>5</v>
      </c>
      <c r="F2000" s="25" t="s">
        <v>2217</v>
      </c>
      <c r="G2000" s="25" t="s">
        <v>2988</v>
      </c>
      <c r="H2000" s="25" t="s">
        <v>3418</v>
      </c>
      <c r="I2000" s="25" t="s">
        <v>82</v>
      </c>
      <c r="J2000" s="11">
        <v>6227</v>
      </c>
      <c r="K2000" s="16">
        <v>125</v>
      </c>
    </row>
    <row r="2001" spans="1:11" x14ac:dyDescent="0.25">
      <c r="A2001" s="19">
        <v>42861</v>
      </c>
      <c r="B2001" s="19" t="s">
        <v>3396</v>
      </c>
      <c r="C2001" s="15">
        <v>800</v>
      </c>
      <c r="D2001" s="24" t="s">
        <v>4</v>
      </c>
      <c r="E2001" s="24" t="s">
        <v>5</v>
      </c>
      <c r="F2001" s="25" t="s">
        <v>2217</v>
      </c>
      <c r="G2001" s="25" t="s">
        <v>2988</v>
      </c>
      <c r="H2001" s="25" t="s">
        <v>3418</v>
      </c>
      <c r="I2001" s="25" t="s">
        <v>82</v>
      </c>
      <c r="J2001" s="11">
        <v>6228</v>
      </c>
      <c r="K2001" s="16">
        <v>125</v>
      </c>
    </row>
    <row r="2002" spans="1:11" x14ac:dyDescent="0.25">
      <c r="A2002" s="19">
        <v>42861</v>
      </c>
      <c r="B2002" s="19" t="s">
        <v>3396</v>
      </c>
      <c r="C2002" s="15">
        <v>500</v>
      </c>
      <c r="D2002" s="24" t="s">
        <v>4</v>
      </c>
      <c r="E2002" s="24" t="s">
        <v>5</v>
      </c>
      <c r="F2002" s="25" t="s">
        <v>2217</v>
      </c>
      <c r="G2002" s="25" t="s">
        <v>2988</v>
      </c>
      <c r="H2002" s="25" t="s">
        <v>3418</v>
      </c>
      <c r="I2002" s="25" t="s">
        <v>82</v>
      </c>
      <c r="J2002" s="11">
        <v>6229</v>
      </c>
      <c r="K2002" s="16">
        <v>125</v>
      </c>
    </row>
    <row r="2003" spans="1:11" x14ac:dyDescent="0.25">
      <c r="A2003" s="19">
        <v>42861</v>
      </c>
      <c r="B2003" s="19" t="s">
        <v>3396</v>
      </c>
      <c r="C2003" s="15">
        <v>100</v>
      </c>
      <c r="D2003" s="24" t="s">
        <v>4</v>
      </c>
      <c r="E2003" s="24" t="s">
        <v>6</v>
      </c>
      <c r="F2003" s="25" t="s">
        <v>6</v>
      </c>
      <c r="G2003" s="25" t="s">
        <v>2988</v>
      </c>
      <c r="H2003" s="25" t="s">
        <v>3418</v>
      </c>
      <c r="I2003" s="25" t="s">
        <v>82</v>
      </c>
      <c r="J2003" s="11">
        <v>6259</v>
      </c>
      <c r="K2003" s="16">
        <v>126</v>
      </c>
    </row>
    <row r="2004" spans="1:11" x14ac:dyDescent="0.25">
      <c r="A2004" s="19">
        <v>42861</v>
      </c>
      <c r="B2004" s="19" t="s">
        <v>3396</v>
      </c>
      <c r="C2004" s="15">
        <v>1000</v>
      </c>
      <c r="D2004" s="24" t="s">
        <v>4</v>
      </c>
      <c r="E2004" s="24" t="s">
        <v>6</v>
      </c>
      <c r="F2004" s="25" t="s">
        <v>6</v>
      </c>
      <c r="G2004" s="25" t="s">
        <v>2988</v>
      </c>
      <c r="H2004" s="25" t="s">
        <v>3418</v>
      </c>
      <c r="I2004" s="25" t="s">
        <v>82</v>
      </c>
      <c r="J2004" s="11">
        <v>6260</v>
      </c>
      <c r="K2004" s="16">
        <v>126</v>
      </c>
    </row>
    <row r="2005" spans="1:11" x14ac:dyDescent="0.25">
      <c r="A2005" s="19">
        <v>42861</v>
      </c>
      <c r="B2005" s="19" t="s">
        <v>3396</v>
      </c>
      <c r="C2005" s="15">
        <v>700</v>
      </c>
      <c r="D2005" s="24" t="s">
        <v>4</v>
      </c>
      <c r="E2005" s="24" t="s">
        <v>6</v>
      </c>
      <c r="F2005" s="25" t="s">
        <v>6</v>
      </c>
      <c r="G2005" s="25" t="s">
        <v>2988</v>
      </c>
      <c r="H2005" s="25" t="s">
        <v>3418</v>
      </c>
      <c r="I2005" s="25" t="s">
        <v>82</v>
      </c>
      <c r="J2005" s="11">
        <v>6261</v>
      </c>
      <c r="K2005" s="16">
        <v>126</v>
      </c>
    </row>
    <row r="2006" spans="1:11" x14ac:dyDescent="0.25">
      <c r="A2006" s="19">
        <v>42861</v>
      </c>
      <c r="B2006" s="19" t="s">
        <v>3396</v>
      </c>
      <c r="C2006" s="15">
        <v>300</v>
      </c>
      <c r="D2006" s="24" t="s">
        <v>4</v>
      </c>
      <c r="E2006" s="24" t="s">
        <v>5</v>
      </c>
      <c r="F2006" s="25" t="s">
        <v>2217</v>
      </c>
      <c r="G2006" s="25" t="s">
        <v>2988</v>
      </c>
      <c r="H2006" s="25" t="s">
        <v>3418</v>
      </c>
      <c r="I2006" s="25" t="s">
        <v>82</v>
      </c>
      <c r="J2006" s="11">
        <v>6262</v>
      </c>
      <c r="K2006" s="16">
        <v>126</v>
      </c>
    </row>
    <row r="2007" spans="1:11" x14ac:dyDescent="0.25">
      <c r="A2007" s="19">
        <v>42862</v>
      </c>
      <c r="B2007" s="19" t="s">
        <v>3396</v>
      </c>
      <c r="C2007" s="15">
        <v>1000</v>
      </c>
      <c r="D2007" s="24" t="s">
        <v>4</v>
      </c>
      <c r="E2007" s="24" t="s">
        <v>5</v>
      </c>
      <c r="F2007" s="25" t="s">
        <v>2217</v>
      </c>
      <c r="G2007" s="25" t="s">
        <v>2988</v>
      </c>
      <c r="H2007" s="25" t="s">
        <v>3418</v>
      </c>
      <c r="I2007" s="25" t="s">
        <v>82</v>
      </c>
      <c r="J2007" s="11">
        <v>5209</v>
      </c>
      <c r="K2007" s="16">
        <v>105</v>
      </c>
    </row>
    <row r="2008" spans="1:11" x14ac:dyDescent="0.25">
      <c r="A2008" s="19">
        <v>42862</v>
      </c>
      <c r="B2008" s="19" t="s">
        <v>3396</v>
      </c>
      <c r="C2008" s="15">
        <v>500</v>
      </c>
      <c r="D2008" s="24" t="s">
        <v>4</v>
      </c>
      <c r="E2008" s="24" t="s">
        <v>6</v>
      </c>
      <c r="F2008" s="25" t="s">
        <v>6</v>
      </c>
      <c r="G2008" s="25" t="s">
        <v>2988</v>
      </c>
      <c r="H2008" s="25" t="s">
        <v>3418</v>
      </c>
      <c r="I2008" s="25" t="s">
        <v>82</v>
      </c>
      <c r="J2008" s="11">
        <v>5210</v>
      </c>
      <c r="K2008" s="16">
        <v>105</v>
      </c>
    </row>
    <row r="2009" spans="1:11" x14ac:dyDescent="0.25">
      <c r="A2009" s="19">
        <v>42862</v>
      </c>
      <c r="B2009" s="19" t="s">
        <v>3396</v>
      </c>
      <c r="C2009" s="15">
        <v>500</v>
      </c>
      <c r="D2009" s="24" t="s">
        <v>4</v>
      </c>
      <c r="E2009" s="24" t="s">
        <v>5</v>
      </c>
      <c r="F2009" s="25" t="s">
        <v>2217</v>
      </c>
      <c r="G2009" s="25" t="s">
        <v>2988</v>
      </c>
      <c r="H2009" s="25" t="s">
        <v>3418</v>
      </c>
      <c r="I2009" s="25" t="s">
        <v>82</v>
      </c>
      <c r="J2009" s="11">
        <v>5211</v>
      </c>
      <c r="K2009" s="16">
        <v>105</v>
      </c>
    </row>
    <row r="2010" spans="1:11" x14ac:dyDescent="0.25">
      <c r="A2010" s="19">
        <v>42862</v>
      </c>
      <c r="B2010" s="19" t="s">
        <v>3396</v>
      </c>
      <c r="C2010" s="15">
        <v>5000</v>
      </c>
      <c r="D2010" s="24" t="s">
        <v>4</v>
      </c>
      <c r="E2010" s="24" t="s">
        <v>5</v>
      </c>
      <c r="F2010" s="25" t="s">
        <v>2217</v>
      </c>
      <c r="G2010" s="25" t="s">
        <v>2988</v>
      </c>
      <c r="H2010" s="25" t="s">
        <v>3418</v>
      </c>
      <c r="I2010" s="25" t="s">
        <v>82</v>
      </c>
      <c r="J2010" s="11">
        <v>5212</v>
      </c>
      <c r="K2010" s="16">
        <v>105</v>
      </c>
    </row>
    <row r="2011" spans="1:11" x14ac:dyDescent="0.25">
      <c r="A2011" s="19">
        <v>42862</v>
      </c>
      <c r="B2011" s="19" t="s">
        <v>3396</v>
      </c>
      <c r="C2011" s="15">
        <v>2500</v>
      </c>
      <c r="D2011" s="24" t="s">
        <v>4</v>
      </c>
      <c r="E2011" s="24" t="s">
        <v>5</v>
      </c>
      <c r="F2011" s="25" t="s">
        <v>2217</v>
      </c>
      <c r="G2011" s="25" t="s">
        <v>2988</v>
      </c>
      <c r="H2011" s="25" t="s">
        <v>3418</v>
      </c>
      <c r="I2011" s="25" t="s">
        <v>82</v>
      </c>
      <c r="J2011" s="11">
        <v>5213</v>
      </c>
      <c r="K2011" s="16">
        <v>105</v>
      </c>
    </row>
    <row r="2012" spans="1:11" x14ac:dyDescent="0.25">
      <c r="A2012" s="19">
        <v>42862</v>
      </c>
      <c r="B2012" s="19" t="s">
        <v>3396</v>
      </c>
      <c r="C2012" s="15">
        <v>2500</v>
      </c>
      <c r="D2012" s="24" t="s">
        <v>4</v>
      </c>
      <c r="E2012" s="24" t="s">
        <v>5</v>
      </c>
      <c r="F2012" s="25" t="s">
        <v>2217</v>
      </c>
      <c r="G2012" s="25" t="s">
        <v>2988</v>
      </c>
      <c r="H2012" s="25" t="s">
        <v>3418</v>
      </c>
      <c r="I2012" s="25" t="s">
        <v>82</v>
      </c>
      <c r="J2012" s="11">
        <v>5214</v>
      </c>
      <c r="K2012" s="16">
        <v>105</v>
      </c>
    </row>
    <row r="2013" spans="1:11" x14ac:dyDescent="0.25">
      <c r="A2013" s="19">
        <v>42862</v>
      </c>
      <c r="B2013" s="19" t="s">
        <v>3396</v>
      </c>
      <c r="C2013" s="79">
        <v>510</v>
      </c>
      <c r="D2013" s="24" t="s">
        <v>4</v>
      </c>
      <c r="E2013" s="24" t="s">
        <v>5</v>
      </c>
      <c r="F2013" s="25" t="s">
        <v>2217</v>
      </c>
      <c r="G2013" s="25" t="s">
        <v>2988</v>
      </c>
      <c r="H2013" s="25" t="s">
        <v>3418</v>
      </c>
      <c r="I2013" s="25" t="s">
        <v>82</v>
      </c>
      <c r="J2013" s="11">
        <v>5251</v>
      </c>
      <c r="K2013" s="16">
        <v>106</v>
      </c>
    </row>
    <row r="2014" spans="1:11" x14ac:dyDescent="0.25">
      <c r="A2014" s="19">
        <v>42862</v>
      </c>
      <c r="B2014" s="19" t="s">
        <v>3396</v>
      </c>
      <c r="C2014" s="15">
        <v>1805</v>
      </c>
      <c r="D2014" s="24" t="s">
        <v>4</v>
      </c>
      <c r="E2014" s="24" t="s">
        <v>5</v>
      </c>
      <c r="F2014" s="25" t="s">
        <v>2217</v>
      </c>
      <c r="G2014" s="25" t="s">
        <v>2988</v>
      </c>
      <c r="H2014" s="25" t="s">
        <v>3418</v>
      </c>
      <c r="I2014" s="25" t="s">
        <v>82</v>
      </c>
      <c r="J2014" s="11">
        <v>5922</v>
      </c>
      <c r="K2014" s="16">
        <v>119</v>
      </c>
    </row>
    <row r="2015" spans="1:11" x14ac:dyDescent="0.25">
      <c r="A2015" s="19">
        <v>42862</v>
      </c>
      <c r="B2015" s="19" t="s">
        <v>3396</v>
      </c>
      <c r="C2015" s="15">
        <v>900</v>
      </c>
      <c r="D2015" s="24" t="s">
        <v>4</v>
      </c>
      <c r="E2015" s="24" t="s">
        <v>5</v>
      </c>
      <c r="F2015" s="25" t="s">
        <v>2217</v>
      </c>
      <c r="G2015" s="25" t="s">
        <v>2988</v>
      </c>
      <c r="H2015" s="25" t="s">
        <v>3418</v>
      </c>
      <c r="I2015" s="25" t="s">
        <v>82</v>
      </c>
      <c r="J2015" s="11">
        <v>5924</v>
      </c>
      <c r="K2015" s="16">
        <v>119</v>
      </c>
    </row>
    <row r="2016" spans="1:11" x14ac:dyDescent="0.25">
      <c r="A2016" s="19">
        <v>42862</v>
      </c>
      <c r="B2016" s="19" t="s">
        <v>3396</v>
      </c>
      <c r="C2016" s="15">
        <v>900</v>
      </c>
      <c r="D2016" s="24" t="s">
        <v>4</v>
      </c>
      <c r="E2016" s="24" t="s">
        <v>6</v>
      </c>
      <c r="F2016" s="25" t="s">
        <v>6</v>
      </c>
      <c r="G2016" s="25" t="s">
        <v>2988</v>
      </c>
      <c r="H2016" s="25" t="s">
        <v>3418</v>
      </c>
      <c r="I2016" s="25" t="s">
        <v>82</v>
      </c>
      <c r="J2016" s="11">
        <v>5925</v>
      </c>
      <c r="K2016" s="16">
        <v>119</v>
      </c>
    </row>
    <row r="2017" spans="1:11" x14ac:dyDescent="0.25">
      <c r="A2017" s="19">
        <v>42862</v>
      </c>
      <c r="B2017" s="19" t="s">
        <v>3396</v>
      </c>
      <c r="C2017" s="15">
        <v>600</v>
      </c>
      <c r="D2017" s="24" t="s">
        <v>4</v>
      </c>
      <c r="E2017" s="24" t="s">
        <v>6</v>
      </c>
      <c r="F2017" s="25" t="s">
        <v>6</v>
      </c>
      <c r="G2017" s="25" t="s">
        <v>2988</v>
      </c>
      <c r="H2017" s="25" t="s">
        <v>3418</v>
      </c>
      <c r="I2017" s="25" t="s">
        <v>82</v>
      </c>
      <c r="J2017" s="61">
        <v>6048</v>
      </c>
      <c r="K2017" s="16">
        <v>121</v>
      </c>
    </row>
    <row r="2018" spans="1:11" x14ac:dyDescent="0.25">
      <c r="A2018" s="19">
        <v>42862</v>
      </c>
      <c r="B2018" s="19" t="s">
        <v>3396</v>
      </c>
      <c r="C2018" s="15">
        <v>400</v>
      </c>
      <c r="D2018" s="24" t="s">
        <v>4</v>
      </c>
      <c r="E2018" s="24" t="s">
        <v>6</v>
      </c>
      <c r="F2018" s="25" t="s">
        <v>6</v>
      </c>
      <c r="G2018" s="25" t="s">
        <v>2988</v>
      </c>
      <c r="H2018" s="25" t="s">
        <v>3418</v>
      </c>
      <c r="I2018" s="25" t="s">
        <v>82</v>
      </c>
      <c r="J2018" s="61">
        <v>6049</v>
      </c>
      <c r="K2018" s="16">
        <v>121</v>
      </c>
    </row>
    <row r="2019" spans="1:11" x14ac:dyDescent="0.25">
      <c r="A2019" s="19">
        <v>42862</v>
      </c>
      <c r="B2019" s="19" t="s">
        <v>3396</v>
      </c>
      <c r="C2019" s="15">
        <v>400</v>
      </c>
      <c r="D2019" s="24" t="s">
        <v>4</v>
      </c>
      <c r="E2019" s="24" t="s">
        <v>6</v>
      </c>
      <c r="F2019" s="25" t="s">
        <v>6</v>
      </c>
      <c r="G2019" s="25" t="s">
        <v>2988</v>
      </c>
      <c r="H2019" s="25" t="s">
        <v>3418</v>
      </c>
      <c r="I2019" s="25" t="s">
        <v>82</v>
      </c>
      <c r="J2019" s="61">
        <v>6050</v>
      </c>
      <c r="K2019" s="16">
        <v>121</v>
      </c>
    </row>
    <row r="2020" spans="1:11" x14ac:dyDescent="0.25">
      <c r="A2020" s="19">
        <v>42862</v>
      </c>
      <c r="B2020" s="19" t="s">
        <v>3396</v>
      </c>
      <c r="C2020" s="15">
        <v>800</v>
      </c>
      <c r="D2020" s="24" t="s">
        <v>4</v>
      </c>
      <c r="E2020" s="24" t="s">
        <v>6</v>
      </c>
      <c r="F2020" s="25" t="s">
        <v>6</v>
      </c>
      <c r="G2020" s="25" t="s">
        <v>2988</v>
      </c>
      <c r="H2020" s="25" t="s">
        <v>3418</v>
      </c>
      <c r="I2020" s="25" t="s">
        <v>82</v>
      </c>
      <c r="J2020" s="11">
        <v>6167</v>
      </c>
      <c r="K2020" s="16">
        <v>124</v>
      </c>
    </row>
    <row r="2021" spans="1:11" x14ac:dyDescent="0.25">
      <c r="A2021" s="19">
        <v>42862</v>
      </c>
      <c r="B2021" s="19" t="s">
        <v>3396</v>
      </c>
      <c r="C2021" s="15">
        <v>970</v>
      </c>
      <c r="D2021" s="24" t="s">
        <v>4</v>
      </c>
      <c r="E2021" s="24" t="s">
        <v>5</v>
      </c>
      <c r="F2021" s="25" t="s">
        <v>2217</v>
      </c>
      <c r="G2021" s="25" t="s">
        <v>2988</v>
      </c>
      <c r="H2021" s="25" t="s">
        <v>3418</v>
      </c>
      <c r="I2021" s="25" t="s">
        <v>82</v>
      </c>
      <c r="J2021" s="11">
        <v>6168</v>
      </c>
      <c r="K2021" s="16">
        <v>124</v>
      </c>
    </row>
    <row r="2022" spans="1:11" x14ac:dyDescent="0.25">
      <c r="A2022" s="19">
        <v>42862</v>
      </c>
      <c r="B2022" s="19" t="s">
        <v>3396</v>
      </c>
      <c r="C2022" s="15">
        <v>2000</v>
      </c>
      <c r="D2022" s="24" t="s">
        <v>4</v>
      </c>
      <c r="E2022" s="24" t="s">
        <v>5</v>
      </c>
      <c r="F2022" s="25" t="s">
        <v>2217</v>
      </c>
      <c r="G2022" s="25" t="s">
        <v>2988</v>
      </c>
      <c r="H2022" s="25" t="s">
        <v>3418</v>
      </c>
      <c r="I2022" s="25" t="s">
        <v>82</v>
      </c>
      <c r="J2022" s="11">
        <v>6169</v>
      </c>
      <c r="K2022" s="16">
        <v>124</v>
      </c>
    </row>
    <row r="2023" spans="1:11" x14ac:dyDescent="0.25">
      <c r="A2023" s="19">
        <v>42862</v>
      </c>
      <c r="B2023" s="19" t="s">
        <v>3396</v>
      </c>
      <c r="C2023" s="15">
        <v>100</v>
      </c>
      <c r="D2023" s="24" t="s">
        <v>4</v>
      </c>
      <c r="E2023" s="24" t="s">
        <v>6</v>
      </c>
      <c r="F2023" s="25" t="s">
        <v>6</v>
      </c>
      <c r="G2023" s="25" t="s">
        <v>2988</v>
      </c>
      <c r="H2023" s="25" t="s">
        <v>3418</v>
      </c>
      <c r="I2023" s="25" t="s">
        <v>82</v>
      </c>
      <c r="J2023" s="11">
        <v>6170</v>
      </c>
      <c r="K2023" s="16">
        <v>124</v>
      </c>
    </row>
    <row r="2024" spans="1:11" x14ac:dyDescent="0.25">
      <c r="A2024" s="19">
        <v>42862</v>
      </c>
      <c r="B2024" s="19" t="s">
        <v>3396</v>
      </c>
      <c r="C2024" s="15">
        <v>100</v>
      </c>
      <c r="D2024" s="24" t="s">
        <v>4</v>
      </c>
      <c r="E2024" s="24" t="s">
        <v>5</v>
      </c>
      <c r="F2024" s="25" t="s">
        <v>2217</v>
      </c>
      <c r="G2024" s="25" t="s">
        <v>2988</v>
      </c>
      <c r="H2024" s="25" t="s">
        <v>3418</v>
      </c>
      <c r="I2024" s="25" t="s">
        <v>82</v>
      </c>
      <c r="J2024" s="11">
        <v>6171</v>
      </c>
      <c r="K2024" s="16">
        <v>124</v>
      </c>
    </row>
    <row r="2025" spans="1:11" x14ac:dyDescent="0.25">
      <c r="A2025" s="19">
        <v>42862</v>
      </c>
      <c r="B2025" s="19" t="s">
        <v>3396</v>
      </c>
      <c r="C2025" s="15">
        <v>400</v>
      </c>
      <c r="D2025" s="24" t="s">
        <v>4</v>
      </c>
      <c r="E2025" s="24" t="s">
        <v>5</v>
      </c>
      <c r="F2025" s="25" t="s">
        <v>2217</v>
      </c>
      <c r="G2025" s="25" t="s">
        <v>2988</v>
      </c>
      <c r="H2025" s="25" t="s">
        <v>3418</v>
      </c>
      <c r="I2025" s="25" t="s">
        <v>82</v>
      </c>
      <c r="J2025" s="11">
        <v>6173</v>
      </c>
      <c r="K2025" s="16">
        <v>124</v>
      </c>
    </row>
    <row r="2026" spans="1:11" x14ac:dyDescent="0.25">
      <c r="A2026" s="19">
        <v>42862</v>
      </c>
      <c r="B2026" s="19" t="s">
        <v>3396</v>
      </c>
      <c r="C2026" s="15">
        <v>1000</v>
      </c>
      <c r="D2026" s="24" t="s">
        <v>4</v>
      </c>
      <c r="E2026" s="24" t="s">
        <v>6</v>
      </c>
      <c r="F2026" s="25" t="s">
        <v>6</v>
      </c>
      <c r="G2026" s="25" t="s">
        <v>2988</v>
      </c>
      <c r="H2026" s="25" t="s">
        <v>3418</v>
      </c>
      <c r="I2026" s="25" t="s">
        <v>82</v>
      </c>
      <c r="J2026" s="11">
        <v>6230</v>
      </c>
      <c r="K2026" s="16">
        <v>125</v>
      </c>
    </row>
    <row r="2027" spans="1:11" x14ac:dyDescent="0.25">
      <c r="A2027" s="19">
        <v>42862</v>
      </c>
      <c r="B2027" s="19" t="s">
        <v>3396</v>
      </c>
      <c r="C2027" s="15">
        <v>800</v>
      </c>
      <c r="D2027" s="24" t="s">
        <v>4</v>
      </c>
      <c r="E2027" s="24" t="s">
        <v>5</v>
      </c>
      <c r="F2027" s="25" t="s">
        <v>2217</v>
      </c>
      <c r="G2027" s="25" t="s">
        <v>2988</v>
      </c>
      <c r="H2027" s="25" t="s">
        <v>3418</v>
      </c>
      <c r="I2027" s="25" t="s">
        <v>82</v>
      </c>
      <c r="J2027" s="11">
        <v>6263</v>
      </c>
      <c r="K2027" s="16">
        <v>126</v>
      </c>
    </row>
    <row r="2028" spans="1:11" x14ac:dyDescent="0.25">
      <c r="A2028" s="19">
        <v>42862</v>
      </c>
      <c r="B2028" s="19" t="s">
        <v>3396</v>
      </c>
      <c r="C2028" s="15">
        <v>700</v>
      </c>
      <c r="D2028" s="24" t="s">
        <v>4</v>
      </c>
      <c r="E2028" s="24" t="s">
        <v>5</v>
      </c>
      <c r="F2028" s="25" t="s">
        <v>2217</v>
      </c>
      <c r="G2028" s="25" t="s">
        <v>2988</v>
      </c>
      <c r="H2028" s="25" t="s">
        <v>3418</v>
      </c>
      <c r="I2028" s="25" t="s">
        <v>82</v>
      </c>
      <c r="J2028" s="11">
        <v>6264</v>
      </c>
      <c r="K2028" s="16">
        <v>126</v>
      </c>
    </row>
    <row r="2029" spans="1:11" x14ac:dyDescent="0.25">
      <c r="A2029" s="19">
        <v>42862</v>
      </c>
      <c r="B2029" s="19" t="s">
        <v>3396</v>
      </c>
      <c r="C2029" s="15">
        <v>100</v>
      </c>
      <c r="D2029" s="24" t="s">
        <v>4</v>
      </c>
      <c r="E2029" s="24" t="s">
        <v>5</v>
      </c>
      <c r="F2029" s="25" t="s">
        <v>2217</v>
      </c>
      <c r="G2029" s="25" t="s">
        <v>2988</v>
      </c>
      <c r="H2029" s="25" t="s">
        <v>3418</v>
      </c>
      <c r="I2029" s="25" t="s">
        <v>82</v>
      </c>
      <c r="J2029" s="11">
        <v>6265</v>
      </c>
      <c r="K2029" s="16">
        <v>126</v>
      </c>
    </row>
    <row r="2030" spans="1:11" x14ac:dyDescent="0.25">
      <c r="A2030" s="19">
        <v>42862</v>
      </c>
      <c r="B2030" s="19" t="s">
        <v>3396</v>
      </c>
      <c r="C2030" s="15">
        <v>100</v>
      </c>
      <c r="D2030" s="24" t="s">
        <v>4</v>
      </c>
      <c r="E2030" s="24" t="s">
        <v>6</v>
      </c>
      <c r="F2030" s="25" t="s">
        <v>6</v>
      </c>
      <c r="G2030" s="25" t="s">
        <v>2988</v>
      </c>
      <c r="H2030" s="25" t="s">
        <v>3418</v>
      </c>
      <c r="I2030" s="25" t="s">
        <v>82</v>
      </c>
      <c r="J2030" s="11">
        <v>6266</v>
      </c>
      <c r="K2030" s="16">
        <v>126</v>
      </c>
    </row>
    <row r="2031" spans="1:11" x14ac:dyDescent="0.25">
      <c r="A2031" s="19">
        <v>42862</v>
      </c>
      <c r="B2031" s="19" t="s">
        <v>3396</v>
      </c>
      <c r="C2031" s="15">
        <v>100</v>
      </c>
      <c r="D2031" s="24" t="s">
        <v>4</v>
      </c>
      <c r="E2031" s="24" t="s">
        <v>6</v>
      </c>
      <c r="F2031" s="25" t="s">
        <v>6</v>
      </c>
      <c r="G2031" s="25" t="s">
        <v>2988</v>
      </c>
      <c r="H2031" s="25" t="s">
        <v>3418</v>
      </c>
      <c r="I2031" s="25" t="s">
        <v>82</v>
      </c>
      <c r="J2031" s="11">
        <v>6267</v>
      </c>
      <c r="K2031" s="16">
        <v>126</v>
      </c>
    </row>
    <row r="2032" spans="1:11" x14ac:dyDescent="0.25">
      <c r="A2032" s="19">
        <v>42862</v>
      </c>
      <c r="B2032" s="19" t="s">
        <v>3396</v>
      </c>
      <c r="C2032" s="15">
        <v>200</v>
      </c>
      <c r="D2032" s="24" t="s">
        <v>4</v>
      </c>
      <c r="E2032" s="24" t="s">
        <v>5</v>
      </c>
      <c r="F2032" s="25" t="s">
        <v>2217</v>
      </c>
      <c r="G2032" s="25" t="s">
        <v>2988</v>
      </c>
      <c r="H2032" s="25" t="s">
        <v>3418</v>
      </c>
      <c r="I2032" s="25" t="s">
        <v>82</v>
      </c>
      <c r="J2032" s="11">
        <v>6268</v>
      </c>
      <c r="K2032" s="16">
        <v>126</v>
      </c>
    </row>
    <row r="2033" spans="1:11" x14ac:dyDescent="0.25">
      <c r="A2033" s="19">
        <v>42862</v>
      </c>
      <c r="B2033" s="19" t="s">
        <v>3396</v>
      </c>
      <c r="C2033" s="15">
        <v>1000</v>
      </c>
      <c r="D2033" s="24" t="s">
        <v>4</v>
      </c>
      <c r="E2033" s="24" t="s">
        <v>6</v>
      </c>
      <c r="F2033" s="25" t="s">
        <v>6</v>
      </c>
      <c r="G2033" s="25" t="s">
        <v>2988</v>
      </c>
      <c r="H2033" s="25" t="s">
        <v>3418</v>
      </c>
      <c r="I2033" s="25" t="s">
        <v>82</v>
      </c>
      <c r="J2033" s="11">
        <v>6308</v>
      </c>
      <c r="K2033" s="16">
        <v>127</v>
      </c>
    </row>
    <row r="2034" spans="1:11" x14ac:dyDescent="0.25">
      <c r="A2034" s="19">
        <v>42862</v>
      </c>
      <c r="B2034" s="19" t="s">
        <v>3396</v>
      </c>
      <c r="C2034" s="15">
        <v>1200</v>
      </c>
      <c r="D2034" s="24" t="s">
        <v>4</v>
      </c>
      <c r="E2034" s="24" t="s">
        <v>6</v>
      </c>
      <c r="F2034" s="25" t="s">
        <v>6</v>
      </c>
      <c r="G2034" s="25" t="s">
        <v>2988</v>
      </c>
      <c r="H2034" s="25" t="s">
        <v>3418</v>
      </c>
      <c r="I2034" s="25" t="s">
        <v>82</v>
      </c>
      <c r="J2034" s="11">
        <v>6309</v>
      </c>
      <c r="K2034" s="16">
        <v>127</v>
      </c>
    </row>
    <row r="2035" spans="1:11" x14ac:dyDescent="0.25">
      <c r="A2035" s="19">
        <v>42862</v>
      </c>
      <c r="B2035" s="19" t="s">
        <v>3396</v>
      </c>
      <c r="C2035" s="15">
        <v>1000</v>
      </c>
      <c r="D2035" s="24" t="s">
        <v>4</v>
      </c>
      <c r="E2035" s="24" t="s">
        <v>6</v>
      </c>
      <c r="F2035" s="25" t="s">
        <v>6</v>
      </c>
      <c r="G2035" s="25" t="s">
        <v>2988</v>
      </c>
      <c r="H2035" s="25" t="s">
        <v>3418</v>
      </c>
      <c r="I2035" s="25" t="s">
        <v>82</v>
      </c>
      <c r="J2035" s="11">
        <v>6310</v>
      </c>
      <c r="K2035" s="16">
        <v>127</v>
      </c>
    </row>
    <row r="2036" spans="1:11" x14ac:dyDescent="0.25">
      <c r="A2036" s="19">
        <v>42862</v>
      </c>
      <c r="B2036" s="19" t="s">
        <v>3396</v>
      </c>
      <c r="C2036" s="15">
        <v>200</v>
      </c>
      <c r="D2036" s="24" t="s">
        <v>4</v>
      </c>
      <c r="E2036" s="24" t="s">
        <v>6</v>
      </c>
      <c r="F2036" s="25" t="s">
        <v>6</v>
      </c>
      <c r="G2036" s="25" t="s">
        <v>2988</v>
      </c>
      <c r="H2036" s="25" t="s">
        <v>3418</v>
      </c>
      <c r="I2036" s="25" t="s">
        <v>82</v>
      </c>
      <c r="J2036" s="11">
        <v>6311</v>
      </c>
      <c r="K2036" s="16">
        <v>127</v>
      </c>
    </row>
    <row r="2037" spans="1:11" x14ac:dyDescent="0.25">
      <c r="A2037" s="19">
        <v>42862</v>
      </c>
      <c r="B2037" s="19" t="s">
        <v>3396</v>
      </c>
      <c r="C2037" s="15">
        <v>150</v>
      </c>
      <c r="D2037" s="24" t="s">
        <v>4</v>
      </c>
      <c r="E2037" s="24" t="s">
        <v>5</v>
      </c>
      <c r="F2037" s="25" t="s">
        <v>2217</v>
      </c>
      <c r="G2037" s="25" t="s">
        <v>2988</v>
      </c>
      <c r="H2037" s="25" t="s">
        <v>3418</v>
      </c>
      <c r="I2037" s="25" t="s">
        <v>82</v>
      </c>
      <c r="J2037" s="11">
        <v>6312</v>
      </c>
      <c r="K2037" s="16">
        <v>127</v>
      </c>
    </row>
    <row r="2038" spans="1:11" x14ac:dyDescent="0.25">
      <c r="A2038" s="19">
        <v>42862</v>
      </c>
      <c r="B2038" s="19" t="s">
        <v>3396</v>
      </c>
      <c r="C2038" s="15">
        <v>150</v>
      </c>
      <c r="D2038" s="24" t="s">
        <v>4</v>
      </c>
      <c r="E2038" s="24" t="s">
        <v>6</v>
      </c>
      <c r="F2038" s="25" t="s">
        <v>6</v>
      </c>
      <c r="G2038" s="25" t="s">
        <v>2988</v>
      </c>
      <c r="H2038" s="25" t="s">
        <v>3418</v>
      </c>
      <c r="I2038" s="25" t="s">
        <v>82</v>
      </c>
      <c r="J2038" s="11">
        <v>6313</v>
      </c>
      <c r="K2038" s="16">
        <v>127</v>
      </c>
    </row>
    <row r="2039" spans="1:11" x14ac:dyDescent="0.25">
      <c r="A2039" s="19">
        <v>42862</v>
      </c>
      <c r="B2039" s="19" t="s">
        <v>3396</v>
      </c>
      <c r="C2039" s="15">
        <v>500</v>
      </c>
      <c r="D2039" s="24" t="s">
        <v>4</v>
      </c>
      <c r="E2039" s="24" t="s">
        <v>5</v>
      </c>
      <c r="F2039" s="25" t="s">
        <v>2217</v>
      </c>
      <c r="G2039" s="25" t="s">
        <v>2988</v>
      </c>
      <c r="H2039" s="25" t="s">
        <v>3418</v>
      </c>
      <c r="I2039" s="25" t="s">
        <v>82</v>
      </c>
      <c r="J2039" s="11">
        <v>6351</v>
      </c>
      <c r="K2039" s="16">
        <v>128</v>
      </c>
    </row>
    <row r="2040" spans="1:11" x14ac:dyDescent="0.25">
      <c r="A2040" s="19">
        <v>42862</v>
      </c>
      <c r="B2040" s="19" t="s">
        <v>3396</v>
      </c>
      <c r="C2040" s="15">
        <v>800</v>
      </c>
      <c r="D2040" s="24" t="s">
        <v>7</v>
      </c>
      <c r="E2040" s="24" t="s">
        <v>8</v>
      </c>
      <c r="F2040" s="25"/>
      <c r="G2040" s="25" t="s">
        <v>3314</v>
      </c>
      <c r="H2040" s="25" t="s">
        <v>3314</v>
      </c>
      <c r="I2040" s="25"/>
      <c r="J2040" s="10" t="s">
        <v>2984</v>
      </c>
      <c r="K2040" s="16"/>
    </row>
    <row r="2041" spans="1:11" x14ac:dyDescent="0.25">
      <c r="A2041" s="19">
        <v>42862</v>
      </c>
      <c r="B2041" s="19" t="s">
        <v>3396</v>
      </c>
      <c r="C2041" s="15">
        <v>2000</v>
      </c>
      <c r="D2041" s="24" t="s">
        <v>7</v>
      </c>
      <c r="E2041" s="24" t="s">
        <v>8</v>
      </c>
      <c r="F2041" s="25"/>
      <c r="G2041" s="25" t="s">
        <v>3314</v>
      </c>
      <c r="H2041" s="25" t="s">
        <v>3314</v>
      </c>
      <c r="I2041" s="25"/>
      <c r="J2041" s="10" t="s">
        <v>2984</v>
      </c>
      <c r="K2041" s="16"/>
    </row>
    <row r="2042" spans="1:11" x14ac:dyDescent="0.25">
      <c r="A2042" s="19">
        <v>42862</v>
      </c>
      <c r="B2042" s="19" t="s">
        <v>3396</v>
      </c>
      <c r="C2042" s="15">
        <v>250</v>
      </c>
      <c r="D2042" s="24" t="s">
        <v>7</v>
      </c>
      <c r="E2042" s="24" t="s">
        <v>8</v>
      </c>
      <c r="F2042" s="25"/>
      <c r="G2042" s="25" t="s">
        <v>3314</v>
      </c>
      <c r="H2042" s="25" t="s">
        <v>3314</v>
      </c>
      <c r="I2042" s="25"/>
      <c r="J2042" s="10" t="s">
        <v>2984</v>
      </c>
      <c r="K2042" s="16"/>
    </row>
    <row r="2043" spans="1:11" x14ac:dyDescent="0.25">
      <c r="A2043" s="19">
        <v>42862</v>
      </c>
      <c r="B2043" s="19" t="s">
        <v>3396</v>
      </c>
      <c r="C2043" s="15">
        <v>420</v>
      </c>
      <c r="D2043" s="24" t="s">
        <v>7</v>
      </c>
      <c r="E2043" s="24" t="s">
        <v>8</v>
      </c>
      <c r="F2043" s="25"/>
      <c r="G2043" s="25" t="s">
        <v>3314</v>
      </c>
      <c r="H2043" s="25" t="s">
        <v>3314</v>
      </c>
      <c r="I2043" s="25"/>
      <c r="J2043" s="10" t="s">
        <v>2984</v>
      </c>
      <c r="K2043" s="16"/>
    </row>
    <row r="2044" spans="1:11" x14ac:dyDescent="0.25">
      <c r="A2044" s="19">
        <v>42862</v>
      </c>
      <c r="B2044" s="19" t="s">
        <v>3396</v>
      </c>
      <c r="C2044" s="15">
        <v>33000</v>
      </c>
      <c r="D2044" s="24" t="s">
        <v>7</v>
      </c>
      <c r="E2044" s="24" t="s">
        <v>8</v>
      </c>
      <c r="F2044" s="25"/>
      <c r="G2044" s="25" t="s">
        <v>3314</v>
      </c>
      <c r="H2044" s="25" t="s">
        <v>3314</v>
      </c>
      <c r="I2044" s="25"/>
      <c r="J2044" s="10" t="s">
        <v>2984</v>
      </c>
      <c r="K2044" s="16"/>
    </row>
    <row r="2045" spans="1:11" x14ac:dyDescent="0.25">
      <c r="A2045" s="19">
        <v>42862</v>
      </c>
      <c r="B2045" s="19" t="s">
        <v>3396</v>
      </c>
      <c r="C2045" s="15">
        <v>100</v>
      </c>
      <c r="D2045" s="24" t="s">
        <v>7</v>
      </c>
      <c r="E2045" s="24" t="s">
        <v>8</v>
      </c>
      <c r="F2045" s="25"/>
      <c r="G2045" s="25" t="s">
        <v>3314</v>
      </c>
      <c r="H2045" s="25" t="s">
        <v>3314</v>
      </c>
      <c r="I2045" s="25"/>
      <c r="J2045" s="10" t="s">
        <v>2984</v>
      </c>
      <c r="K2045" s="16"/>
    </row>
    <row r="2046" spans="1:11" x14ac:dyDescent="0.25">
      <c r="A2046" s="19">
        <v>42862</v>
      </c>
      <c r="B2046" s="19" t="s">
        <v>3396</v>
      </c>
      <c r="C2046" s="15">
        <v>100</v>
      </c>
      <c r="D2046" s="24" t="s">
        <v>7</v>
      </c>
      <c r="E2046" s="24" t="s">
        <v>8</v>
      </c>
      <c r="F2046" s="25"/>
      <c r="G2046" s="25" t="s">
        <v>3314</v>
      </c>
      <c r="H2046" s="25" t="s">
        <v>3314</v>
      </c>
      <c r="I2046" s="25"/>
      <c r="J2046" s="10" t="s">
        <v>2984</v>
      </c>
      <c r="K2046" s="16"/>
    </row>
    <row r="2047" spans="1:11" x14ac:dyDescent="0.25">
      <c r="A2047" s="19">
        <v>42862</v>
      </c>
      <c r="B2047" s="19" t="s">
        <v>3396</v>
      </c>
      <c r="C2047" s="15">
        <v>186.5</v>
      </c>
      <c r="D2047" s="24" t="s">
        <v>7</v>
      </c>
      <c r="E2047" s="24" t="s">
        <v>8</v>
      </c>
      <c r="F2047" s="25"/>
      <c r="G2047" s="25" t="s">
        <v>3314</v>
      </c>
      <c r="H2047" s="25" t="s">
        <v>3314</v>
      </c>
      <c r="I2047" s="25"/>
      <c r="J2047" s="10" t="s">
        <v>2984</v>
      </c>
      <c r="K2047" s="16"/>
    </row>
    <row r="2048" spans="1:11" x14ac:dyDescent="0.25">
      <c r="A2048" s="19">
        <v>42862</v>
      </c>
      <c r="B2048" s="19" t="s">
        <v>3396</v>
      </c>
      <c r="C2048" s="15">
        <v>1100</v>
      </c>
      <c r="D2048" s="24" t="s">
        <v>7</v>
      </c>
      <c r="E2048" s="24" t="s">
        <v>8</v>
      </c>
      <c r="F2048" s="25"/>
      <c r="G2048" s="25" t="s">
        <v>3314</v>
      </c>
      <c r="H2048" s="25" t="s">
        <v>3314</v>
      </c>
      <c r="I2048" s="25"/>
      <c r="J2048" s="10" t="s">
        <v>2984</v>
      </c>
      <c r="K2048" s="16"/>
    </row>
    <row r="2049" spans="1:11" x14ac:dyDescent="0.25">
      <c r="A2049" s="19">
        <v>42863</v>
      </c>
      <c r="B2049" s="19" t="s">
        <v>3396</v>
      </c>
      <c r="C2049" s="15">
        <v>1000</v>
      </c>
      <c r="D2049" s="24" t="s">
        <v>4</v>
      </c>
      <c r="E2049" s="24" t="s">
        <v>5</v>
      </c>
      <c r="F2049" s="25" t="s">
        <v>2217</v>
      </c>
      <c r="G2049" s="25" t="s">
        <v>2988</v>
      </c>
      <c r="H2049" s="25" t="s">
        <v>3418</v>
      </c>
      <c r="I2049" s="25" t="s">
        <v>82</v>
      </c>
      <c r="J2049" s="11">
        <v>5152</v>
      </c>
      <c r="K2049" s="16">
        <v>104</v>
      </c>
    </row>
    <row r="2050" spans="1:11" x14ac:dyDescent="0.25">
      <c r="A2050" s="19">
        <v>42863</v>
      </c>
      <c r="B2050" s="19" t="s">
        <v>3396</v>
      </c>
      <c r="C2050" s="15">
        <v>1500</v>
      </c>
      <c r="D2050" s="24" t="s">
        <v>4</v>
      </c>
      <c r="E2050" s="24" t="s">
        <v>5</v>
      </c>
      <c r="F2050" s="25" t="s">
        <v>2217</v>
      </c>
      <c r="G2050" s="25" t="s">
        <v>2988</v>
      </c>
      <c r="H2050" s="25" t="s">
        <v>3418</v>
      </c>
      <c r="I2050" s="25" t="s">
        <v>82</v>
      </c>
      <c r="J2050" s="11">
        <v>5156</v>
      </c>
      <c r="K2050" s="16">
        <v>104</v>
      </c>
    </row>
    <row r="2051" spans="1:11" x14ac:dyDescent="0.25">
      <c r="A2051" s="19">
        <v>42863</v>
      </c>
      <c r="B2051" s="19" t="s">
        <v>3396</v>
      </c>
      <c r="C2051" s="15">
        <v>500</v>
      </c>
      <c r="D2051" s="24" t="s">
        <v>4</v>
      </c>
      <c r="E2051" s="24" t="s">
        <v>6</v>
      </c>
      <c r="F2051" s="25" t="s">
        <v>6</v>
      </c>
      <c r="G2051" s="25" t="s">
        <v>2988</v>
      </c>
      <c r="H2051" s="25" t="s">
        <v>3418</v>
      </c>
      <c r="I2051" s="25" t="s">
        <v>82</v>
      </c>
      <c r="J2051" s="11">
        <v>5215</v>
      </c>
      <c r="K2051" s="16">
        <v>105</v>
      </c>
    </row>
    <row r="2052" spans="1:11" x14ac:dyDescent="0.25">
      <c r="A2052" s="19">
        <v>42863</v>
      </c>
      <c r="B2052" s="19" t="s">
        <v>3396</v>
      </c>
      <c r="C2052" s="15">
        <v>500</v>
      </c>
      <c r="D2052" s="24" t="s">
        <v>4</v>
      </c>
      <c r="E2052" s="24" t="s">
        <v>6</v>
      </c>
      <c r="F2052" s="25" t="s">
        <v>6</v>
      </c>
      <c r="G2052" s="25" t="s">
        <v>2988</v>
      </c>
      <c r="H2052" s="25" t="s">
        <v>3418</v>
      </c>
      <c r="I2052" s="25" t="s">
        <v>82</v>
      </c>
      <c r="J2052" s="11">
        <v>5348</v>
      </c>
      <c r="K2052" s="16">
        <v>107</v>
      </c>
    </row>
    <row r="2053" spans="1:11" x14ac:dyDescent="0.25">
      <c r="A2053" s="19">
        <v>42863</v>
      </c>
      <c r="B2053" s="19" t="s">
        <v>3396</v>
      </c>
      <c r="C2053" s="15">
        <v>50</v>
      </c>
      <c r="D2053" s="24" t="s">
        <v>4</v>
      </c>
      <c r="E2053" s="24" t="s">
        <v>6</v>
      </c>
      <c r="F2053" s="25" t="s">
        <v>6</v>
      </c>
      <c r="G2053" s="25" t="s">
        <v>2988</v>
      </c>
      <c r="H2053" s="25" t="s">
        <v>3418</v>
      </c>
      <c r="I2053" s="25" t="s">
        <v>82</v>
      </c>
      <c r="J2053" s="11">
        <v>5926</v>
      </c>
      <c r="K2053" s="16">
        <v>119</v>
      </c>
    </row>
    <row r="2054" spans="1:11" x14ac:dyDescent="0.25">
      <c r="A2054" s="19">
        <v>42863</v>
      </c>
      <c r="B2054" s="19" t="s">
        <v>3396</v>
      </c>
      <c r="C2054" s="15">
        <v>800</v>
      </c>
      <c r="D2054" s="24" t="s">
        <v>4</v>
      </c>
      <c r="E2054" s="24" t="s">
        <v>6</v>
      </c>
      <c r="F2054" s="25" t="s">
        <v>6</v>
      </c>
      <c r="G2054" s="25" t="s">
        <v>2988</v>
      </c>
      <c r="H2054" s="25" t="s">
        <v>3418</v>
      </c>
      <c r="I2054" s="25" t="s">
        <v>82</v>
      </c>
      <c r="J2054" s="11">
        <v>6129</v>
      </c>
      <c r="K2054" s="16">
        <v>123</v>
      </c>
    </row>
    <row r="2055" spans="1:11" x14ac:dyDescent="0.25">
      <c r="A2055" s="19">
        <v>42863</v>
      </c>
      <c r="B2055" s="19" t="s">
        <v>3396</v>
      </c>
      <c r="C2055" s="15">
        <v>10000</v>
      </c>
      <c r="D2055" s="24" t="s">
        <v>4</v>
      </c>
      <c r="E2055" s="24" t="s">
        <v>6</v>
      </c>
      <c r="F2055" s="25" t="s">
        <v>6</v>
      </c>
      <c r="G2055" s="25" t="s">
        <v>2988</v>
      </c>
      <c r="H2055" s="25" t="s">
        <v>3418</v>
      </c>
      <c r="I2055" s="25" t="s">
        <v>82</v>
      </c>
      <c r="J2055" s="11">
        <v>6130</v>
      </c>
      <c r="K2055" s="16">
        <v>123</v>
      </c>
    </row>
    <row r="2056" spans="1:11" x14ac:dyDescent="0.25">
      <c r="A2056" s="19">
        <v>42863</v>
      </c>
      <c r="B2056" s="19" t="s">
        <v>3396</v>
      </c>
      <c r="C2056" s="15">
        <v>300</v>
      </c>
      <c r="D2056" s="24" t="s">
        <v>4</v>
      </c>
      <c r="E2056" s="24" t="s">
        <v>5</v>
      </c>
      <c r="F2056" s="25" t="s">
        <v>2217</v>
      </c>
      <c r="G2056" s="25" t="s">
        <v>2988</v>
      </c>
      <c r="H2056" s="25" t="s">
        <v>3418</v>
      </c>
      <c r="I2056" s="25" t="s">
        <v>82</v>
      </c>
      <c r="J2056" s="11">
        <v>6174</v>
      </c>
      <c r="K2056" s="16">
        <v>124</v>
      </c>
    </row>
    <row r="2057" spans="1:11" x14ac:dyDescent="0.25">
      <c r="A2057" s="19">
        <v>42863</v>
      </c>
      <c r="B2057" s="19" t="s">
        <v>3396</v>
      </c>
      <c r="C2057" s="15">
        <v>5000</v>
      </c>
      <c r="D2057" s="24" t="s">
        <v>4</v>
      </c>
      <c r="E2057" s="24" t="s">
        <v>6</v>
      </c>
      <c r="F2057" s="25" t="s">
        <v>6</v>
      </c>
      <c r="G2057" s="25" t="s">
        <v>2988</v>
      </c>
      <c r="H2057" s="25" t="s">
        <v>3418</v>
      </c>
      <c r="I2057" s="25" t="s">
        <v>82</v>
      </c>
      <c r="J2057" s="11">
        <v>6175</v>
      </c>
      <c r="K2057" s="16">
        <v>124</v>
      </c>
    </row>
    <row r="2058" spans="1:11" x14ac:dyDescent="0.25">
      <c r="A2058" s="19">
        <v>42863</v>
      </c>
      <c r="B2058" s="19" t="s">
        <v>3396</v>
      </c>
      <c r="C2058" s="15">
        <v>500</v>
      </c>
      <c r="D2058" s="24" t="s">
        <v>4</v>
      </c>
      <c r="E2058" s="24" t="s">
        <v>6</v>
      </c>
      <c r="F2058" s="25" t="s">
        <v>6</v>
      </c>
      <c r="G2058" s="25" t="s">
        <v>2988</v>
      </c>
      <c r="H2058" s="25" t="s">
        <v>3418</v>
      </c>
      <c r="I2058" s="25" t="s">
        <v>82</v>
      </c>
      <c r="J2058" s="11">
        <v>6269</v>
      </c>
      <c r="K2058" s="16">
        <v>126</v>
      </c>
    </row>
    <row r="2059" spans="1:11" x14ac:dyDescent="0.25">
      <c r="A2059" s="19">
        <v>42863</v>
      </c>
      <c r="B2059" s="19" t="s">
        <v>3396</v>
      </c>
      <c r="C2059" s="15">
        <v>200</v>
      </c>
      <c r="D2059" s="24" t="s">
        <v>4</v>
      </c>
      <c r="E2059" s="24" t="s">
        <v>6</v>
      </c>
      <c r="F2059" s="25" t="s">
        <v>6</v>
      </c>
      <c r="G2059" s="25" t="s">
        <v>2988</v>
      </c>
      <c r="H2059" s="25" t="s">
        <v>3418</v>
      </c>
      <c r="I2059" s="25" t="s">
        <v>82</v>
      </c>
      <c r="J2059" s="11">
        <v>6270</v>
      </c>
      <c r="K2059" s="16">
        <v>126</v>
      </c>
    </row>
    <row r="2060" spans="1:11" x14ac:dyDescent="0.25">
      <c r="A2060" s="19">
        <v>42863</v>
      </c>
      <c r="B2060" s="19" t="s">
        <v>3396</v>
      </c>
      <c r="C2060" s="15">
        <v>1300</v>
      </c>
      <c r="D2060" s="24" t="s">
        <v>4</v>
      </c>
      <c r="E2060" s="24" t="s">
        <v>5</v>
      </c>
      <c r="F2060" s="25" t="s">
        <v>2217</v>
      </c>
      <c r="G2060" s="25" t="s">
        <v>2988</v>
      </c>
      <c r="H2060" s="25" t="s">
        <v>3418</v>
      </c>
      <c r="I2060" s="25" t="s">
        <v>82</v>
      </c>
      <c r="J2060" s="11">
        <v>6271</v>
      </c>
      <c r="K2060" s="16">
        <v>126</v>
      </c>
    </row>
    <row r="2061" spans="1:11" x14ac:dyDescent="0.25">
      <c r="A2061" s="19">
        <v>42863</v>
      </c>
      <c r="B2061" s="19" t="s">
        <v>3396</v>
      </c>
      <c r="C2061" s="15">
        <v>100</v>
      </c>
      <c r="D2061" s="24" t="s">
        <v>4</v>
      </c>
      <c r="E2061" s="24" t="s">
        <v>6</v>
      </c>
      <c r="F2061" s="25" t="s">
        <v>6</v>
      </c>
      <c r="G2061" s="25" t="s">
        <v>2988</v>
      </c>
      <c r="H2061" s="25" t="s">
        <v>3418</v>
      </c>
      <c r="I2061" s="25" t="s">
        <v>82</v>
      </c>
      <c r="J2061" s="11">
        <v>6272</v>
      </c>
      <c r="K2061" s="16">
        <v>126</v>
      </c>
    </row>
    <row r="2062" spans="1:11" x14ac:dyDescent="0.25">
      <c r="A2062" s="19">
        <v>42863</v>
      </c>
      <c r="B2062" s="19" t="s">
        <v>3396</v>
      </c>
      <c r="C2062" s="15">
        <v>1200</v>
      </c>
      <c r="D2062" s="24" t="s">
        <v>4</v>
      </c>
      <c r="E2062" s="24" t="s">
        <v>6</v>
      </c>
      <c r="F2062" s="25" t="s">
        <v>6</v>
      </c>
      <c r="G2062" s="25" t="s">
        <v>2988</v>
      </c>
      <c r="H2062" s="25" t="s">
        <v>3418</v>
      </c>
      <c r="I2062" s="25" t="s">
        <v>82</v>
      </c>
      <c r="J2062" s="11">
        <v>6352</v>
      </c>
      <c r="K2062" s="16">
        <v>128</v>
      </c>
    </row>
    <row r="2063" spans="1:11" x14ac:dyDescent="0.25">
      <c r="A2063" s="19">
        <v>42863</v>
      </c>
      <c r="B2063" s="19" t="s">
        <v>3396</v>
      </c>
      <c r="C2063" s="15">
        <v>200</v>
      </c>
      <c r="D2063" s="24" t="s">
        <v>4</v>
      </c>
      <c r="E2063" s="24" t="s">
        <v>6</v>
      </c>
      <c r="F2063" s="25" t="s">
        <v>6</v>
      </c>
      <c r="G2063" s="25" t="s">
        <v>2988</v>
      </c>
      <c r="H2063" s="25" t="s">
        <v>3418</v>
      </c>
      <c r="I2063" s="25" t="s">
        <v>82</v>
      </c>
      <c r="J2063" s="11">
        <v>6353</v>
      </c>
      <c r="K2063" s="16">
        <v>128</v>
      </c>
    </row>
    <row r="2064" spans="1:11" x14ac:dyDescent="0.25">
      <c r="A2064" s="19">
        <v>42863</v>
      </c>
      <c r="B2064" s="19" t="s">
        <v>3396</v>
      </c>
      <c r="C2064" s="79">
        <v>5000</v>
      </c>
      <c r="D2064" s="24" t="s">
        <v>4</v>
      </c>
      <c r="E2064" s="24" t="s">
        <v>6</v>
      </c>
      <c r="F2064" s="25" t="s">
        <v>6</v>
      </c>
      <c r="G2064" s="25" t="s">
        <v>2988</v>
      </c>
      <c r="H2064" s="25" t="s">
        <v>3418</v>
      </c>
      <c r="I2064" s="25" t="s">
        <v>82</v>
      </c>
      <c r="J2064" s="11">
        <v>6051</v>
      </c>
      <c r="K2064" s="16">
        <v>122</v>
      </c>
    </row>
    <row r="2065" spans="1:11" x14ac:dyDescent="0.25">
      <c r="A2065" s="19">
        <v>42863</v>
      </c>
      <c r="B2065" s="19" t="s">
        <v>3396</v>
      </c>
      <c r="C2065" s="15">
        <v>10000</v>
      </c>
      <c r="D2065" s="24" t="s">
        <v>7</v>
      </c>
      <c r="E2065" s="24" t="s">
        <v>8</v>
      </c>
      <c r="F2065" s="25"/>
      <c r="G2065" s="25" t="s">
        <v>3314</v>
      </c>
      <c r="H2065" s="25" t="s">
        <v>3314</v>
      </c>
      <c r="I2065" s="25"/>
      <c r="J2065" s="10" t="s">
        <v>2984</v>
      </c>
      <c r="K2065" s="16"/>
    </row>
    <row r="2066" spans="1:11" x14ac:dyDescent="0.25">
      <c r="A2066" s="19">
        <v>42864</v>
      </c>
      <c r="B2066" s="19" t="s">
        <v>3396</v>
      </c>
      <c r="C2066" s="15">
        <v>50</v>
      </c>
      <c r="D2066" s="24" t="s">
        <v>4</v>
      </c>
      <c r="E2066" s="24" t="s">
        <v>6</v>
      </c>
      <c r="F2066" s="25" t="s">
        <v>6</v>
      </c>
      <c r="G2066" s="25" t="s">
        <v>2988</v>
      </c>
      <c r="H2066" s="25" t="s">
        <v>3418</v>
      </c>
      <c r="I2066" s="25" t="s">
        <v>82</v>
      </c>
      <c r="J2066" s="11">
        <v>5216</v>
      </c>
      <c r="K2066" s="16">
        <v>105</v>
      </c>
    </row>
    <row r="2067" spans="1:11" x14ac:dyDescent="0.25">
      <c r="A2067" s="19">
        <v>42864</v>
      </c>
      <c r="B2067" s="19" t="s">
        <v>3396</v>
      </c>
      <c r="C2067" s="15">
        <v>1000</v>
      </c>
      <c r="D2067" s="24" t="s">
        <v>4</v>
      </c>
      <c r="E2067" s="24" t="s">
        <v>6</v>
      </c>
      <c r="F2067" s="25" t="s">
        <v>6</v>
      </c>
      <c r="G2067" s="25" t="s">
        <v>2988</v>
      </c>
      <c r="H2067" s="25" t="s">
        <v>3418</v>
      </c>
      <c r="I2067" s="25" t="s">
        <v>82</v>
      </c>
      <c r="J2067" s="11">
        <v>5217</v>
      </c>
      <c r="K2067" s="16">
        <v>105</v>
      </c>
    </row>
    <row r="2068" spans="1:11" x14ac:dyDescent="0.25">
      <c r="A2068" s="18">
        <v>42864</v>
      </c>
      <c r="B2068" s="18" t="s">
        <v>3396</v>
      </c>
      <c r="C2068" s="15">
        <v>1200</v>
      </c>
      <c r="D2068" s="24" t="s">
        <v>4</v>
      </c>
      <c r="E2068" s="24" t="s">
        <v>5</v>
      </c>
      <c r="F2068" s="25" t="s">
        <v>2217</v>
      </c>
      <c r="G2068" s="25" t="s">
        <v>2988</v>
      </c>
      <c r="H2068" s="25" t="s">
        <v>3418</v>
      </c>
      <c r="I2068" s="25" t="s">
        <v>82</v>
      </c>
      <c r="J2068" s="11">
        <v>5349</v>
      </c>
      <c r="K2068" s="16">
        <v>107</v>
      </c>
    </row>
    <row r="2069" spans="1:11" x14ac:dyDescent="0.25">
      <c r="A2069" s="18">
        <v>42864</v>
      </c>
      <c r="B2069" s="18" t="s">
        <v>3396</v>
      </c>
      <c r="C2069" s="15">
        <v>5000</v>
      </c>
      <c r="D2069" s="24" t="s">
        <v>4</v>
      </c>
      <c r="E2069" s="24" t="s">
        <v>6</v>
      </c>
      <c r="F2069" s="25" t="s">
        <v>6</v>
      </c>
      <c r="G2069" s="25" t="s">
        <v>2988</v>
      </c>
      <c r="H2069" s="25" t="s">
        <v>3418</v>
      </c>
      <c r="I2069" s="25" t="s">
        <v>82</v>
      </c>
      <c r="J2069" s="11">
        <v>5350</v>
      </c>
      <c r="K2069" s="16">
        <v>107</v>
      </c>
    </row>
    <row r="2070" spans="1:11" x14ac:dyDescent="0.25">
      <c r="A2070" s="18">
        <v>42864</v>
      </c>
      <c r="B2070" s="18" t="s">
        <v>3396</v>
      </c>
      <c r="C2070" s="15">
        <v>300</v>
      </c>
      <c r="D2070" s="24" t="s">
        <v>4</v>
      </c>
      <c r="E2070" s="24" t="s">
        <v>6</v>
      </c>
      <c r="F2070" s="25" t="s">
        <v>6</v>
      </c>
      <c r="G2070" s="25" t="s">
        <v>2988</v>
      </c>
      <c r="H2070" s="25" t="s">
        <v>3418</v>
      </c>
      <c r="I2070" s="25" t="s">
        <v>82</v>
      </c>
      <c r="J2070" s="11">
        <v>5530</v>
      </c>
      <c r="K2070" s="16">
        <v>111</v>
      </c>
    </row>
    <row r="2071" spans="1:11" x14ac:dyDescent="0.25">
      <c r="A2071" s="18">
        <v>42864</v>
      </c>
      <c r="B2071" s="18" t="s">
        <v>3396</v>
      </c>
      <c r="C2071" s="15">
        <v>100</v>
      </c>
      <c r="D2071" s="24" t="s">
        <v>4</v>
      </c>
      <c r="E2071" s="24" t="s">
        <v>5</v>
      </c>
      <c r="F2071" s="25" t="s">
        <v>2217</v>
      </c>
      <c r="G2071" s="25" t="s">
        <v>2988</v>
      </c>
      <c r="H2071" s="25" t="s">
        <v>3418</v>
      </c>
      <c r="I2071" s="25" t="s">
        <v>82</v>
      </c>
      <c r="J2071" s="11">
        <v>5531</v>
      </c>
      <c r="K2071" s="16">
        <v>111</v>
      </c>
    </row>
    <row r="2072" spans="1:11" x14ac:dyDescent="0.25">
      <c r="A2072" s="18">
        <v>42864</v>
      </c>
      <c r="B2072" s="18" t="s">
        <v>3396</v>
      </c>
      <c r="C2072" s="15">
        <v>250</v>
      </c>
      <c r="D2072" s="24" t="s">
        <v>4</v>
      </c>
      <c r="E2072" s="24" t="s">
        <v>6</v>
      </c>
      <c r="F2072" s="25" t="s">
        <v>6</v>
      </c>
      <c r="G2072" s="25" t="s">
        <v>2988</v>
      </c>
      <c r="H2072" s="25" t="s">
        <v>3418</v>
      </c>
      <c r="I2072" s="25" t="s">
        <v>82</v>
      </c>
      <c r="J2072" s="11">
        <v>5589</v>
      </c>
      <c r="K2072" s="16">
        <v>112</v>
      </c>
    </row>
    <row r="2073" spans="1:11" x14ac:dyDescent="0.25">
      <c r="A2073" s="18">
        <v>42864</v>
      </c>
      <c r="B2073" s="18" t="s">
        <v>3396</v>
      </c>
      <c r="C2073" s="15">
        <v>600</v>
      </c>
      <c r="D2073" s="24" t="s">
        <v>4</v>
      </c>
      <c r="E2073" s="24" t="s">
        <v>5</v>
      </c>
      <c r="F2073" s="25" t="s">
        <v>2217</v>
      </c>
      <c r="G2073" s="25" t="s">
        <v>2988</v>
      </c>
      <c r="H2073" s="25" t="s">
        <v>3418</v>
      </c>
      <c r="I2073" s="25" t="s">
        <v>82</v>
      </c>
      <c r="J2073" s="11">
        <v>5590</v>
      </c>
      <c r="K2073" s="16">
        <v>112</v>
      </c>
    </row>
    <row r="2074" spans="1:11" x14ac:dyDescent="0.25">
      <c r="A2074" s="18">
        <v>42864</v>
      </c>
      <c r="B2074" s="18" t="s">
        <v>3396</v>
      </c>
      <c r="C2074" s="15">
        <v>300</v>
      </c>
      <c r="D2074" s="24" t="s">
        <v>4</v>
      </c>
      <c r="E2074" s="24" t="s">
        <v>6</v>
      </c>
      <c r="F2074" s="25" t="s">
        <v>6</v>
      </c>
      <c r="G2074" s="25" t="s">
        <v>2988</v>
      </c>
      <c r="H2074" s="25" t="s">
        <v>3418</v>
      </c>
      <c r="I2074" s="25" t="s">
        <v>82</v>
      </c>
      <c r="J2074" s="11">
        <v>5591</v>
      </c>
      <c r="K2074" s="16">
        <v>112</v>
      </c>
    </row>
    <row r="2075" spans="1:11" x14ac:dyDescent="0.25">
      <c r="A2075" s="18">
        <v>42864</v>
      </c>
      <c r="B2075" s="18" t="s">
        <v>3396</v>
      </c>
      <c r="C2075" s="15">
        <v>250</v>
      </c>
      <c r="D2075" s="24" t="s">
        <v>4</v>
      </c>
      <c r="E2075" s="24" t="s">
        <v>5</v>
      </c>
      <c r="F2075" s="25" t="s">
        <v>2217</v>
      </c>
      <c r="G2075" s="25" t="s">
        <v>2988</v>
      </c>
      <c r="H2075" s="25" t="s">
        <v>3418</v>
      </c>
      <c r="I2075" s="25" t="s">
        <v>82</v>
      </c>
      <c r="J2075" s="11">
        <v>5881</v>
      </c>
      <c r="K2075" s="16">
        <v>118</v>
      </c>
    </row>
    <row r="2076" spans="1:11" x14ac:dyDescent="0.25">
      <c r="A2076" s="18">
        <v>42864</v>
      </c>
      <c r="B2076" s="18" t="s">
        <v>3396</v>
      </c>
      <c r="C2076" s="15">
        <v>2000</v>
      </c>
      <c r="D2076" s="24" t="s">
        <v>4</v>
      </c>
      <c r="E2076" s="24" t="s">
        <v>5</v>
      </c>
      <c r="F2076" s="25" t="s">
        <v>2217</v>
      </c>
      <c r="G2076" s="25" t="s">
        <v>2988</v>
      </c>
      <c r="H2076" s="25" t="s">
        <v>3418</v>
      </c>
      <c r="I2076" s="25" t="s">
        <v>82</v>
      </c>
      <c r="J2076" s="11">
        <v>5882</v>
      </c>
      <c r="K2076" s="16">
        <v>118</v>
      </c>
    </row>
    <row r="2077" spans="1:11" x14ac:dyDescent="0.25">
      <c r="A2077" s="18">
        <v>42864</v>
      </c>
      <c r="B2077" s="18" t="s">
        <v>3396</v>
      </c>
      <c r="C2077" s="15">
        <v>2000</v>
      </c>
      <c r="D2077" s="24" t="s">
        <v>4</v>
      </c>
      <c r="E2077" s="24" t="s">
        <v>5</v>
      </c>
      <c r="F2077" s="25" t="s">
        <v>2217</v>
      </c>
      <c r="G2077" s="25" t="s">
        <v>2988</v>
      </c>
      <c r="H2077" s="25" t="s">
        <v>3418</v>
      </c>
      <c r="I2077" s="25" t="s">
        <v>82</v>
      </c>
      <c r="J2077" s="11">
        <v>5883</v>
      </c>
      <c r="K2077" s="16">
        <v>118</v>
      </c>
    </row>
    <row r="2078" spans="1:11" x14ac:dyDescent="0.25">
      <c r="A2078" s="18">
        <v>42864</v>
      </c>
      <c r="B2078" s="18" t="s">
        <v>3396</v>
      </c>
      <c r="C2078" s="15">
        <v>500</v>
      </c>
      <c r="D2078" s="24" t="s">
        <v>4</v>
      </c>
      <c r="E2078" s="24" t="s">
        <v>6</v>
      </c>
      <c r="F2078" s="25" t="s">
        <v>6</v>
      </c>
      <c r="G2078" s="25" t="s">
        <v>2988</v>
      </c>
      <c r="H2078" s="25" t="s">
        <v>3418</v>
      </c>
      <c r="I2078" s="25" t="s">
        <v>82</v>
      </c>
      <c r="J2078" s="11">
        <v>6131</v>
      </c>
      <c r="K2078" s="16">
        <v>123</v>
      </c>
    </row>
    <row r="2079" spans="1:11" x14ac:dyDescent="0.25">
      <c r="A2079" s="18">
        <v>42864</v>
      </c>
      <c r="B2079" s="18" t="s">
        <v>3396</v>
      </c>
      <c r="C2079" s="15">
        <v>40000</v>
      </c>
      <c r="D2079" s="24" t="s">
        <v>4</v>
      </c>
      <c r="E2079" s="24" t="s">
        <v>6</v>
      </c>
      <c r="F2079" s="25" t="s">
        <v>6</v>
      </c>
      <c r="G2079" s="25" t="s">
        <v>2988</v>
      </c>
      <c r="H2079" s="25" t="s">
        <v>3418</v>
      </c>
      <c r="I2079" s="25" t="s">
        <v>82</v>
      </c>
      <c r="J2079" s="11">
        <v>6176</v>
      </c>
      <c r="K2079" s="16">
        <v>124</v>
      </c>
    </row>
    <row r="2080" spans="1:11" x14ac:dyDescent="0.25">
      <c r="A2080" s="18">
        <v>42864</v>
      </c>
      <c r="B2080" s="18" t="s">
        <v>3396</v>
      </c>
      <c r="C2080" s="15">
        <v>500</v>
      </c>
      <c r="D2080" s="24" t="s">
        <v>4</v>
      </c>
      <c r="E2080" s="24" t="s">
        <v>5</v>
      </c>
      <c r="F2080" s="25" t="s">
        <v>2217</v>
      </c>
      <c r="G2080" s="25" t="s">
        <v>2988</v>
      </c>
      <c r="H2080" s="25" t="s">
        <v>3418</v>
      </c>
      <c r="I2080" s="25" t="s">
        <v>82</v>
      </c>
      <c r="J2080" s="11">
        <v>6231</v>
      </c>
      <c r="K2080" s="16">
        <v>125</v>
      </c>
    </row>
    <row r="2081" spans="1:11" x14ac:dyDescent="0.25">
      <c r="A2081" s="18">
        <v>42864</v>
      </c>
      <c r="B2081" s="18" t="s">
        <v>3396</v>
      </c>
      <c r="C2081" s="15">
        <v>200</v>
      </c>
      <c r="D2081" s="24" t="s">
        <v>4</v>
      </c>
      <c r="E2081" s="24" t="s">
        <v>6</v>
      </c>
      <c r="F2081" s="25" t="s">
        <v>6</v>
      </c>
      <c r="G2081" s="25" t="s">
        <v>2988</v>
      </c>
      <c r="H2081" s="25" t="s">
        <v>3418</v>
      </c>
      <c r="I2081" s="25" t="s">
        <v>82</v>
      </c>
      <c r="J2081" s="11">
        <v>6232</v>
      </c>
      <c r="K2081" s="16">
        <v>125</v>
      </c>
    </row>
    <row r="2082" spans="1:11" x14ac:dyDescent="0.25">
      <c r="A2082" s="18">
        <v>42864</v>
      </c>
      <c r="B2082" s="18" t="s">
        <v>3396</v>
      </c>
      <c r="C2082" s="15">
        <v>500</v>
      </c>
      <c r="D2082" s="24" t="s">
        <v>4</v>
      </c>
      <c r="E2082" s="24" t="s">
        <v>6</v>
      </c>
      <c r="F2082" s="25" t="s">
        <v>6</v>
      </c>
      <c r="G2082" s="25" t="s">
        <v>2988</v>
      </c>
      <c r="H2082" s="25" t="s">
        <v>3418</v>
      </c>
      <c r="I2082" s="25" t="s">
        <v>82</v>
      </c>
      <c r="J2082" s="11">
        <v>6273</v>
      </c>
      <c r="K2082" s="16">
        <v>126</v>
      </c>
    </row>
    <row r="2083" spans="1:11" x14ac:dyDescent="0.25">
      <c r="A2083" s="18">
        <v>42864</v>
      </c>
      <c r="B2083" s="18" t="s">
        <v>3396</v>
      </c>
      <c r="C2083" s="15">
        <v>1000</v>
      </c>
      <c r="D2083" s="24" t="s">
        <v>4</v>
      </c>
      <c r="E2083" s="24" t="s">
        <v>6</v>
      </c>
      <c r="F2083" s="25" t="s">
        <v>6</v>
      </c>
      <c r="G2083" s="25" t="s">
        <v>2988</v>
      </c>
      <c r="H2083" s="25" t="s">
        <v>3418</v>
      </c>
      <c r="I2083" s="25" t="s">
        <v>82</v>
      </c>
      <c r="J2083" s="11">
        <v>6274</v>
      </c>
      <c r="K2083" s="16">
        <v>126</v>
      </c>
    </row>
    <row r="2084" spans="1:11" x14ac:dyDescent="0.25">
      <c r="A2084" s="18">
        <v>42864</v>
      </c>
      <c r="B2084" s="18" t="s">
        <v>3396</v>
      </c>
      <c r="C2084" s="15">
        <v>3600</v>
      </c>
      <c r="D2084" s="24" t="s">
        <v>4</v>
      </c>
      <c r="E2084" s="24" t="s">
        <v>6</v>
      </c>
      <c r="F2084" s="25" t="s">
        <v>6</v>
      </c>
      <c r="G2084" s="25" t="s">
        <v>2988</v>
      </c>
      <c r="H2084" s="25" t="s">
        <v>3418</v>
      </c>
      <c r="I2084" s="25" t="s">
        <v>82</v>
      </c>
      <c r="J2084" s="11">
        <v>6314</v>
      </c>
      <c r="K2084" s="16">
        <v>127</v>
      </c>
    </row>
    <row r="2085" spans="1:11" x14ac:dyDescent="0.25">
      <c r="A2085" s="18">
        <v>42864</v>
      </c>
      <c r="B2085" s="18" t="s">
        <v>3396</v>
      </c>
      <c r="C2085" s="15">
        <v>200</v>
      </c>
      <c r="D2085" s="24" t="s">
        <v>4</v>
      </c>
      <c r="E2085" s="24" t="s">
        <v>5</v>
      </c>
      <c r="F2085" s="25" t="s">
        <v>2217</v>
      </c>
      <c r="G2085" s="25" t="s">
        <v>2988</v>
      </c>
      <c r="H2085" s="25" t="s">
        <v>3418</v>
      </c>
      <c r="I2085" s="25" t="s">
        <v>82</v>
      </c>
      <c r="J2085" s="11">
        <v>6315</v>
      </c>
      <c r="K2085" s="16">
        <v>127</v>
      </c>
    </row>
    <row r="2086" spans="1:11" x14ac:dyDescent="0.25">
      <c r="A2086" s="18">
        <v>42864</v>
      </c>
      <c r="B2086" s="18" t="s">
        <v>3396</v>
      </c>
      <c r="C2086" s="15">
        <v>1550</v>
      </c>
      <c r="D2086" s="24" t="s">
        <v>4</v>
      </c>
      <c r="E2086" s="24" t="s">
        <v>5</v>
      </c>
      <c r="F2086" s="25" t="s">
        <v>2217</v>
      </c>
      <c r="G2086" s="25" t="s">
        <v>2988</v>
      </c>
      <c r="H2086" s="25" t="s">
        <v>3418</v>
      </c>
      <c r="I2086" s="25" t="s">
        <v>82</v>
      </c>
      <c r="J2086" s="11">
        <v>6316</v>
      </c>
      <c r="K2086" s="16">
        <v>127</v>
      </c>
    </row>
    <row r="2087" spans="1:11" x14ac:dyDescent="0.25">
      <c r="A2087" s="18">
        <v>42864</v>
      </c>
      <c r="B2087" s="18" t="s">
        <v>3396</v>
      </c>
      <c r="C2087" s="15">
        <v>50</v>
      </c>
      <c r="D2087" s="24" t="s">
        <v>4</v>
      </c>
      <c r="E2087" s="24" t="s">
        <v>6</v>
      </c>
      <c r="F2087" s="25" t="s">
        <v>6</v>
      </c>
      <c r="G2087" s="25" t="s">
        <v>2988</v>
      </c>
      <c r="H2087" s="25" t="s">
        <v>3418</v>
      </c>
      <c r="I2087" s="25" t="s">
        <v>82</v>
      </c>
      <c r="J2087" s="11">
        <v>6317</v>
      </c>
      <c r="K2087" s="16">
        <v>127</v>
      </c>
    </row>
    <row r="2088" spans="1:11" x14ac:dyDescent="0.25">
      <c r="A2088" s="18">
        <v>42864</v>
      </c>
      <c r="B2088" s="18" t="s">
        <v>3396</v>
      </c>
      <c r="C2088" s="15">
        <v>1000</v>
      </c>
      <c r="D2088" s="24" t="s">
        <v>4</v>
      </c>
      <c r="E2088" s="24" t="s">
        <v>6</v>
      </c>
      <c r="F2088" s="25" t="s">
        <v>6</v>
      </c>
      <c r="G2088" s="25" t="s">
        <v>2988</v>
      </c>
      <c r="H2088" s="25" t="s">
        <v>3418</v>
      </c>
      <c r="I2088" s="25" t="s">
        <v>82</v>
      </c>
      <c r="J2088" s="11">
        <v>6318</v>
      </c>
      <c r="K2088" s="16">
        <v>127</v>
      </c>
    </row>
    <row r="2089" spans="1:11" x14ac:dyDescent="0.25">
      <c r="A2089" s="18">
        <v>42864</v>
      </c>
      <c r="B2089" s="18" t="s">
        <v>3396</v>
      </c>
      <c r="C2089" s="15">
        <v>14000</v>
      </c>
      <c r="D2089" s="24" t="s">
        <v>4</v>
      </c>
      <c r="E2089" s="24" t="s">
        <v>6</v>
      </c>
      <c r="F2089" s="25" t="s">
        <v>6</v>
      </c>
      <c r="G2089" s="25" t="s">
        <v>2988</v>
      </c>
      <c r="H2089" s="25" t="s">
        <v>3418</v>
      </c>
      <c r="I2089" s="25" t="s">
        <v>82</v>
      </c>
      <c r="J2089" s="11">
        <v>6354</v>
      </c>
      <c r="K2089" s="16">
        <v>128</v>
      </c>
    </row>
    <row r="2090" spans="1:11" x14ac:dyDescent="0.25">
      <c r="A2090" s="18">
        <v>42864</v>
      </c>
      <c r="B2090" s="18" t="s">
        <v>3396</v>
      </c>
      <c r="C2090" s="15">
        <v>4700</v>
      </c>
      <c r="D2090" s="24" t="s">
        <v>4</v>
      </c>
      <c r="E2090" s="24" t="s">
        <v>6</v>
      </c>
      <c r="F2090" s="25" t="s">
        <v>6</v>
      </c>
      <c r="G2090" s="25" t="s">
        <v>2988</v>
      </c>
      <c r="H2090" s="25" t="s">
        <v>3418</v>
      </c>
      <c r="I2090" s="25" t="s">
        <v>82</v>
      </c>
      <c r="J2090" s="11">
        <v>6052</v>
      </c>
      <c r="K2090" s="16">
        <v>122</v>
      </c>
    </row>
    <row r="2091" spans="1:11" x14ac:dyDescent="0.25">
      <c r="A2091" s="18">
        <v>42864</v>
      </c>
      <c r="B2091" s="18" t="s">
        <v>3396</v>
      </c>
      <c r="C2091" s="15">
        <v>2000</v>
      </c>
      <c r="D2091" s="24" t="s">
        <v>4</v>
      </c>
      <c r="E2091" s="24" t="s">
        <v>6</v>
      </c>
      <c r="F2091" s="25" t="s">
        <v>6</v>
      </c>
      <c r="G2091" s="25" t="s">
        <v>2988</v>
      </c>
      <c r="H2091" s="25" t="s">
        <v>3418</v>
      </c>
      <c r="I2091" s="25" t="s">
        <v>82</v>
      </c>
      <c r="J2091" s="11">
        <v>6053</v>
      </c>
      <c r="K2091" s="16">
        <v>122</v>
      </c>
    </row>
    <row r="2092" spans="1:11" x14ac:dyDescent="0.25">
      <c r="A2092" s="18">
        <v>42864</v>
      </c>
      <c r="B2092" s="18" t="s">
        <v>3396</v>
      </c>
      <c r="C2092" s="15">
        <v>3700</v>
      </c>
      <c r="D2092" s="24" t="s">
        <v>4</v>
      </c>
      <c r="E2092" s="24" t="s">
        <v>6</v>
      </c>
      <c r="F2092" s="25" t="s">
        <v>6</v>
      </c>
      <c r="G2092" s="25" t="s">
        <v>2988</v>
      </c>
      <c r="H2092" s="25" t="s">
        <v>3418</v>
      </c>
      <c r="I2092" s="25" t="s">
        <v>82</v>
      </c>
      <c r="J2092" s="11">
        <v>6054</v>
      </c>
      <c r="K2092" s="16">
        <v>122</v>
      </c>
    </row>
    <row r="2093" spans="1:11" x14ac:dyDescent="0.25">
      <c r="A2093" s="18">
        <v>42864</v>
      </c>
      <c r="B2093" s="18" t="s">
        <v>3396</v>
      </c>
      <c r="C2093" s="15">
        <v>425</v>
      </c>
      <c r="D2093" s="24" t="s">
        <v>4</v>
      </c>
      <c r="E2093" s="24" t="s">
        <v>5</v>
      </c>
      <c r="F2093" s="25" t="s">
        <v>2217</v>
      </c>
      <c r="G2093" s="25" t="s">
        <v>2988</v>
      </c>
      <c r="H2093" s="25" t="s">
        <v>3418</v>
      </c>
      <c r="I2093" s="25" t="s">
        <v>82</v>
      </c>
      <c r="J2093" s="11">
        <v>6055</v>
      </c>
      <c r="K2093" s="16">
        <v>122</v>
      </c>
    </row>
    <row r="2094" spans="1:11" x14ac:dyDescent="0.25">
      <c r="A2094" s="18">
        <v>42864</v>
      </c>
      <c r="B2094" s="18" t="s">
        <v>3396</v>
      </c>
      <c r="C2094" s="15">
        <v>675</v>
      </c>
      <c r="D2094" s="24" t="s">
        <v>4</v>
      </c>
      <c r="E2094" s="24" t="s">
        <v>6</v>
      </c>
      <c r="F2094" s="25" t="s">
        <v>6</v>
      </c>
      <c r="G2094" s="25" t="s">
        <v>2988</v>
      </c>
      <c r="H2094" s="25" t="s">
        <v>3418</v>
      </c>
      <c r="I2094" s="25" t="s">
        <v>82</v>
      </c>
      <c r="J2094" s="11">
        <v>6056</v>
      </c>
      <c r="K2094" s="16">
        <v>122</v>
      </c>
    </row>
    <row r="2095" spans="1:11" x14ac:dyDescent="0.25">
      <c r="A2095" s="19">
        <v>42864</v>
      </c>
      <c r="B2095" s="19" t="s">
        <v>3396</v>
      </c>
      <c r="C2095" s="15">
        <v>2470</v>
      </c>
      <c r="D2095" s="24" t="s">
        <v>7</v>
      </c>
      <c r="E2095" s="24" t="s">
        <v>8</v>
      </c>
      <c r="F2095" s="25"/>
      <c r="G2095" s="25" t="s">
        <v>3314</v>
      </c>
      <c r="H2095" s="25" t="s">
        <v>3314</v>
      </c>
      <c r="I2095" s="25"/>
      <c r="J2095" s="10" t="s">
        <v>2984</v>
      </c>
      <c r="K2095" s="16"/>
    </row>
    <row r="2096" spans="1:11" x14ac:dyDescent="0.25">
      <c r="A2096" s="19">
        <v>42864</v>
      </c>
      <c r="B2096" s="19" t="s">
        <v>3396</v>
      </c>
      <c r="C2096" s="15">
        <v>100</v>
      </c>
      <c r="D2096" s="24" t="s">
        <v>7</v>
      </c>
      <c r="E2096" s="24" t="s">
        <v>8</v>
      </c>
      <c r="F2096" s="25"/>
      <c r="G2096" s="25" t="s">
        <v>3314</v>
      </c>
      <c r="H2096" s="25" t="s">
        <v>3314</v>
      </c>
      <c r="I2096" s="25"/>
      <c r="J2096" s="10" t="s">
        <v>2984</v>
      </c>
      <c r="K2096" s="16"/>
    </row>
    <row r="2097" spans="1:11" x14ac:dyDescent="0.25">
      <c r="A2097" s="19">
        <v>42864</v>
      </c>
      <c r="B2097" s="19" t="s">
        <v>3396</v>
      </c>
      <c r="C2097" s="15">
        <v>2000</v>
      </c>
      <c r="D2097" s="24" t="s">
        <v>7</v>
      </c>
      <c r="E2097" s="24" t="s">
        <v>8</v>
      </c>
      <c r="F2097" s="25"/>
      <c r="G2097" s="25" t="s">
        <v>3314</v>
      </c>
      <c r="H2097" s="25" t="s">
        <v>3314</v>
      </c>
      <c r="I2097" s="25"/>
      <c r="J2097" s="10" t="s">
        <v>2984</v>
      </c>
      <c r="K2097" s="16"/>
    </row>
    <row r="2098" spans="1:11" x14ac:dyDescent="0.25">
      <c r="A2098" s="18">
        <v>42865</v>
      </c>
      <c r="B2098" s="18" t="s">
        <v>3396</v>
      </c>
      <c r="C2098" s="15">
        <v>600</v>
      </c>
      <c r="D2098" s="24" t="s">
        <v>4</v>
      </c>
      <c r="E2098" s="24" t="s">
        <v>5</v>
      </c>
      <c r="F2098" s="25" t="s">
        <v>2217</v>
      </c>
      <c r="G2098" s="25" t="s">
        <v>2988</v>
      </c>
      <c r="H2098" s="25" t="s">
        <v>3418</v>
      </c>
      <c r="I2098" s="25" t="s">
        <v>82</v>
      </c>
      <c r="J2098" s="11">
        <v>5199</v>
      </c>
      <c r="K2098" s="16">
        <v>104</v>
      </c>
    </row>
    <row r="2099" spans="1:11" x14ac:dyDescent="0.25">
      <c r="A2099" s="18">
        <v>42865</v>
      </c>
      <c r="B2099" s="18" t="s">
        <v>3396</v>
      </c>
      <c r="C2099" s="15">
        <v>7000</v>
      </c>
      <c r="D2099" s="24" t="s">
        <v>4</v>
      </c>
      <c r="E2099" s="24" t="s">
        <v>5</v>
      </c>
      <c r="F2099" s="25" t="s">
        <v>2217</v>
      </c>
      <c r="G2099" s="25" t="s">
        <v>2988</v>
      </c>
      <c r="H2099" s="25" t="s">
        <v>3418</v>
      </c>
      <c r="I2099" s="25" t="s">
        <v>82</v>
      </c>
      <c r="J2099" s="11">
        <v>5200</v>
      </c>
      <c r="K2099" s="16">
        <v>104</v>
      </c>
    </row>
    <row r="2100" spans="1:11" x14ac:dyDescent="0.25">
      <c r="A2100" s="18">
        <v>42865</v>
      </c>
      <c r="B2100" s="18" t="s">
        <v>3396</v>
      </c>
      <c r="C2100" s="15">
        <v>1000</v>
      </c>
      <c r="D2100" s="24" t="s">
        <v>4</v>
      </c>
      <c r="E2100" s="24" t="s">
        <v>5</v>
      </c>
      <c r="F2100" s="25" t="s">
        <v>2217</v>
      </c>
      <c r="G2100" s="25" t="s">
        <v>2988</v>
      </c>
      <c r="H2100" s="25" t="s">
        <v>3418</v>
      </c>
      <c r="I2100" s="25" t="s">
        <v>82</v>
      </c>
      <c r="J2100" s="11">
        <v>5218</v>
      </c>
      <c r="K2100" s="16">
        <v>105</v>
      </c>
    </row>
    <row r="2101" spans="1:11" x14ac:dyDescent="0.25">
      <c r="A2101" s="18">
        <v>42865</v>
      </c>
      <c r="B2101" s="18" t="s">
        <v>3396</v>
      </c>
      <c r="C2101" s="15">
        <v>500</v>
      </c>
      <c r="D2101" s="24" t="s">
        <v>4</v>
      </c>
      <c r="E2101" s="24" t="s">
        <v>5</v>
      </c>
      <c r="F2101" s="25" t="s">
        <v>2217</v>
      </c>
      <c r="G2101" s="25" t="s">
        <v>2988</v>
      </c>
      <c r="H2101" s="25" t="s">
        <v>3418</v>
      </c>
      <c r="I2101" s="25" t="s">
        <v>82</v>
      </c>
      <c r="J2101" s="11">
        <v>5219</v>
      </c>
      <c r="K2101" s="16">
        <v>105</v>
      </c>
    </row>
    <row r="2102" spans="1:11" x14ac:dyDescent="0.25">
      <c r="A2102" s="18">
        <v>42865</v>
      </c>
      <c r="B2102" s="18" t="s">
        <v>3396</v>
      </c>
      <c r="C2102" s="15">
        <v>1000</v>
      </c>
      <c r="D2102" s="24" t="s">
        <v>4</v>
      </c>
      <c r="E2102" s="24" t="s">
        <v>6</v>
      </c>
      <c r="F2102" s="25" t="s">
        <v>6</v>
      </c>
      <c r="G2102" s="25" t="s">
        <v>2988</v>
      </c>
      <c r="H2102" s="25" t="s">
        <v>3418</v>
      </c>
      <c r="I2102" s="25" t="s">
        <v>82</v>
      </c>
      <c r="J2102" s="11">
        <v>5532</v>
      </c>
      <c r="K2102" s="16">
        <v>111</v>
      </c>
    </row>
    <row r="2103" spans="1:11" x14ac:dyDescent="0.25">
      <c r="A2103" s="18">
        <v>42865</v>
      </c>
      <c r="B2103" s="18" t="s">
        <v>3396</v>
      </c>
      <c r="C2103" s="15">
        <v>1805</v>
      </c>
      <c r="D2103" s="24" t="s">
        <v>4</v>
      </c>
      <c r="E2103" s="24" t="s">
        <v>6</v>
      </c>
      <c r="F2103" s="25" t="s">
        <v>6</v>
      </c>
      <c r="G2103" s="25" t="s">
        <v>2988</v>
      </c>
      <c r="H2103" s="25" t="s">
        <v>3418</v>
      </c>
      <c r="I2103" s="25" t="s">
        <v>82</v>
      </c>
      <c r="J2103" s="11">
        <v>5533</v>
      </c>
      <c r="K2103" s="16">
        <v>111</v>
      </c>
    </row>
    <row r="2104" spans="1:11" x14ac:dyDescent="0.25">
      <c r="A2104" s="18">
        <v>42865</v>
      </c>
      <c r="B2104" s="18" t="s">
        <v>3396</v>
      </c>
      <c r="C2104" s="15">
        <v>1000</v>
      </c>
      <c r="D2104" s="24" t="s">
        <v>4</v>
      </c>
      <c r="E2104" s="24" t="s">
        <v>5</v>
      </c>
      <c r="F2104" s="25" t="s">
        <v>2217</v>
      </c>
      <c r="G2104" s="25" t="s">
        <v>2988</v>
      </c>
      <c r="H2104" s="25" t="s">
        <v>3418</v>
      </c>
      <c r="I2104" s="25" t="s">
        <v>82</v>
      </c>
      <c r="J2104" s="11">
        <v>5534</v>
      </c>
      <c r="K2104" s="16">
        <v>111</v>
      </c>
    </row>
    <row r="2105" spans="1:11" x14ac:dyDescent="0.25">
      <c r="A2105" s="18">
        <v>42865</v>
      </c>
      <c r="B2105" s="18" t="s">
        <v>3396</v>
      </c>
      <c r="C2105" s="15">
        <v>100</v>
      </c>
      <c r="D2105" s="24" t="s">
        <v>4</v>
      </c>
      <c r="E2105" s="24" t="s">
        <v>5</v>
      </c>
      <c r="F2105" s="25" t="s">
        <v>2217</v>
      </c>
      <c r="G2105" s="25" t="s">
        <v>2988</v>
      </c>
      <c r="H2105" s="25" t="s">
        <v>3418</v>
      </c>
      <c r="I2105" s="25" t="s">
        <v>82</v>
      </c>
      <c r="J2105" s="11">
        <v>5596</v>
      </c>
      <c r="K2105" s="16">
        <v>112</v>
      </c>
    </row>
    <row r="2106" spans="1:11" x14ac:dyDescent="0.25">
      <c r="A2106" s="18">
        <v>42865</v>
      </c>
      <c r="B2106" s="18" t="s">
        <v>3396</v>
      </c>
      <c r="C2106" s="15">
        <v>50</v>
      </c>
      <c r="D2106" s="24" t="s">
        <v>4</v>
      </c>
      <c r="E2106" s="24" t="s">
        <v>5</v>
      </c>
      <c r="F2106" s="25" t="s">
        <v>2217</v>
      </c>
      <c r="G2106" s="25" t="s">
        <v>2988</v>
      </c>
      <c r="H2106" s="25" t="s">
        <v>3418</v>
      </c>
      <c r="I2106" s="25" t="s">
        <v>82</v>
      </c>
      <c r="J2106" s="11">
        <v>5884</v>
      </c>
      <c r="K2106" s="16">
        <v>118</v>
      </c>
    </row>
    <row r="2107" spans="1:11" x14ac:dyDescent="0.25">
      <c r="A2107" s="18">
        <v>42865</v>
      </c>
      <c r="B2107" s="18" t="s">
        <v>3396</v>
      </c>
      <c r="C2107" s="15">
        <v>200</v>
      </c>
      <c r="D2107" s="24" t="s">
        <v>4</v>
      </c>
      <c r="E2107" s="24" t="s">
        <v>6</v>
      </c>
      <c r="F2107" s="25" t="s">
        <v>6</v>
      </c>
      <c r="G2107" s="25" t="s">
        <v>2988</v>
      </c>
      <c r="H2107" s="25" t="s">
        <v>3418</v>
      </c>
      <c r="I2107" s="25" t="s">
        <v>82</v>
      </c>
      <c r="J2107" s="11">
        <v>5928</v>
      </c>
      <c r="K2107" s="16">
        <v>119</v>
      </c>
    </row>
    <row r="2108" spans="1:11" x14ac:dyDescent="0.25">
      <c r="A2108" s="18">
        <v>42865</v>
      </c>
      <c r="B2108" s="18" t="s">
        <v>3396</v>
      </c>
      <c r="C2108" s="15">
        <v>600</v>
      </c>
      <c r="D2108" s="24" t="s">
        <v>4</v>
      </c>
      <c r="E2108" s="24" t="s">
        <v>6</v>
      </c>
      <c r="F2108" s="25" t="s">
        <v>6</v>
      </c>
      <c r="G2108" s="25" t="s">
        <v>2988</v>
      </c>
      <c r="H2108" s="25" t="s">
        <v>3418</v>
      </c>
      <c r="I2108" s="25" t="s">
        <v>82</v>
      </c>
      <c r="J2108" s="11">
        <v>5929</v>
      </c>
      <c r="K2108" s="16">
        <v>119</v>
      </c>
    </row>
    <row r="2109" spans="1:11" x14ac:dyDescent="0.25">
      <c r="A2109" s="18">
        <v>42865</v>
      </c>
      <c r="B2109" s="18" t="s">
        <v>3396</v>
      </c>
      <c r="C2109" s="15">
        <v>6600</v>
      </c>
      <c r="D2109" s="24" t="s">
        <v>4</v>
      </c>
      <c r="E2109" s="24" t="s">
        <v>5</v>
      </c>
      <c r="F2109" s="25" t="s">
        <v>2217</v>
      </c>
      <c r="G2109" s="25" t="s">
        <v>2988</v>
      </c>
      <c r="H2109" s="25" t="s">
        <v>3418</v>
      </c>
      <c r="I2109" s="25" t="s">
        <v>82</v>
      </c>
      <c r="J2109" s="11">
        <v>6233</v>
      </c>
      <c r="K2109" s="16">
        <v>125</v>
      </c>
    </row>
    <row r="2110" spans="1:11" x14ac:dyDescent="0.25">
      <c r="A2110" s="18">
        <v>42865</v>
      </c>
      <c r="B2110" s="18" t="s">
        <v>3396</v>
      </c>
      <c r="C2110" s="15">
        <v>3244</v>
      </c>
      <c r="D2110" s="24" t="s">
        <v>4</v>
      </c>
      <c r="E2110" s="24" t="s">
        <v>5</v>
      </c>
      <c r="F2110" s="25" t="s">
        <v>2217</v>
      </c>
      <c r="G2110" s="25" t="s">
        <v>2988</v>
      </c>
      <c r="H2110" s="25" t="s">
        <v>3418</v>
      </c>
      <c r="I2110" s="25" t="s">
        <v>82</v>
      </c>
      <c r="J2110" s="11">
        <v>6275</v>
      </c>
      <c r="K2110" s="16">
        <v>126</v>
      </c>
    </row>
    <row r="2111" spans="1:11" x14ac:dyDescent="0.25">
      <c r="A2111" s="18">
        <v>42865</v>
      </c>
      <c r="B2111" s="18" t="s">
        <v>3396</v>
      </c>
      <c r="C2111" s="15">
        <v>2000</v>
      </c>
      <c r="D2111" s="24" t="s">
        <v>4</v>
      </c>
      <c r="E2111" s="24" t="s">
        <v>5</v>
      </c>
      <c r="F2111" s="25" t="s">
        <v>2217</v>
      </c>
      <c r="G2111" s="25" t="s">
        <v>2988</v>
      </c>
      <c r="H2111" s="25" t="s">
        <v>3418</v>
      </c>
      <c r="I2111" s="25" t="s">
        <v>82</v>
      </c>
      <c r="J2111" s="11">
        <v>6276</v>
      </c>
      <c r="K2111" s="16">
        <v>126</v>
      </c>
    </row>
    <row r="2112" spans="1:11" x14ac:dyDescent="0.25">
      <c r="A2112" s="18">
        <v>42865</v>
      </c>
      <c r="B2112" s="18" t="s">
        <v>3396</v>
      </c>
      <c r="C2112" s="15">
        <v>200</v>
      </c>
      <c r="D2112" s="24" t="s">
        <v>4</v>
      </c>
      <c r="E2112" s="24" t="s">
        <v>5</v>
      </c>
      <c r="F2112" s="25" t="s">
        <v>2217</v>
      </c>
      <c r="G2112" s="25" t="s">
        <v>2988</v>
      </c>
      <c r="H2112" s="25" t="s">
        <v>3418</v>
      </c>
      <c r="I2112" s="25" t="s">
        <v>82</v>
      </c>
      <c r="J2112" s="11">
        <v>6277</v>
      </c>
      <c r="K2112" s="16">
        <v>126</v>
      </c>
    </row>
    <row r="2113" spans="1:11" x14ac:dyDescent="0.25">
      <c r="A2113" s="18">
        <v>42865</v>
      </c>
      <c r="B2113" s="18" t="s">
        <v>3396</v>
      </c>
      <c r="C2113" s="15">
        <v>1000</v>
      </c>
      <c r="D2113" s="24" t="s">
        <v>4</v>
      </c>
      <c r="E2113" s="24" t="s">
        <v>5</v>
      </c>
      <c r="F2113" s="25" t="s">
        <v>2217</v>
      </c>
      <c r="G2113" s="25" t="s">
        <v>2988</v>
      </c>
      <c r="H2113" s="25" t="s">
        <v>3418</v>
      </c>
      <c r="I2113" s="25" t="s">
        <v>82</v>
      </c>
      <c r="J2113" s="11">
        <v>6319</v>
      </c>
      <c r="K2113" s="16">
        <v>127</v>
      </c>
    </row>
    <row r="2114" spans="1:11" x14ac:dyDescent="0.25">
      <c r="A2114" s="18">
        <v>42865</v>
      </c>
      <c r="B2114" s="18" t="s">
        <v>3396</v>
      </c>
      <c r="C2114" s="15">
        <v>100</v>
      </c>
      <c r="D2114" s="24" t="s">
        <v>4</v>
      </c>
      <c r="E2114" s="24" t="s">
        <v>6</v>
      </c>
      <c r="F2114" s="25" t="s">
        <v>6</v>
      </c>
      <c r="G2114" s="25" t="s">
        <v>2988</v>
      </c>
      <c r="H2114" s="25" t="s">
        <v>3418</v>
      </c>
      <c r="I2114" s="25" t="s">
        <v>82</v>
      </c>
      <c r="J2114" s="11">
        <v>6320</v>
      </c>
      <c r="K2114" s="16">
        <v>127</v>
      </c>
    </row>
    <row r="2115" spans="1:11" x14ac:dyDescent="0.25">
      <c r="A2115" s="18">
        <v>42865</v>
      </c>
      <c r="B2115" s="18" t="s">
        <v>3396</v>
      </c>
      <c r="C2115" s="15">
        <v>120</v>
      </c>
      <c r="D2115" s="24" t="s">
        <v>4</v>
      </c>
      <c r="E2115" s="24" t="s">
        <v>6</v>
      </c>
      <c r="F2115" s="25" t="s">
        <v>6</v>
      </c>
      <c r="G2115" s="25" t="s">
        <v>2988</v>
      </c>
      <c r="H2115" s="25" t="s">
        <v>3418</v>
      </c>
      <c r="I2115" s="25" t="s">
        <v>82</v>
      </c>
      <c r="J2115" s="11">
        <v>6057</v>
      </c>
      <c r="K2115" s="16">
        <v>122</v>
      </c>
    </row>
    <row r="2116" spans="1:11" x14ac:dyDescent="0.25">
      <c r="A2116" s="18">
        <v>42865</v>
      </c>
      <c r="B2116" s="18" t="s">
        <v>3396</v>
      </c>
      <c r="C2116" s="15">
        <v>13400</v>
      </c>
      <c r="D2116" s="24" t="s">
        <v>4</v>
      </c>
      <c r="E2116" s="24" t="s">
        <v>5</v>
      </c>
      <c r="F2116" s="25" t="s">
        <v>2217</v>
      </c>
      <c r="G2116" s="25" t="s">
        <v>2988</v>
      </c>
      <c r="H2116" s="25" t="s">
        <v>3418</v>
      </c>
      <c r="I2116" s="25" t="s">
        <v>82</v>
      </c>
      <c r="J2116" s="11">
        <v>6058</v>
      </c>
      <c r="K2116" s="16">
        <v>122</v>
      </c>
    </row>
    <row r="2117" spans="1:11" x14ac:dyDescent="0.25">
      <c r="A2117" s="18">
        <v>42865</v>
      </c>
      <c r="B2117" s="18" t="s">
        <v>3396</v>
      </c>
      <c r="C2117" s="15">
        <v>100</v>
      </c>
      <c r="D2117" s="24" t="s">
        <v>4</v>
      </c>
      <c r="E2117" s="24" t="s">
        <v>6</v>
      </c>
      <c r="F2117" s="25" t="s">
        <v>6</v>
      </c>
      <c r="G2117" s="25" t="s">
        <v>2988</v>
      </c>
      <c r="H2117" s="25" t="s">
        <v>3418</v>
      </c>
      <c r="I2117" s="25" t="s">
        <v>82</v>
      </c>
      <c r="J2117" s="11">
        <v>6059</v>
      </c>
      <c r="K2117" s="16">
        <v>122</v>
      </c>
    </row>
    <row r="2118" spans="1:11" x14ac:dyDescent="0.25">
      <c r="A2118" s="18">
        <v>42865</v>
      </c>
      <c r="B2118" s="18" t="s">
        <v>3396</v>
      </c>
      <c r="C2118" s="15">
        <v>100</v>
      </c>
      <c r="D2118" s="24" t="s">
        <v>4</v>
      </c>
      <c r="E2118" s="24" t="s">
        <v>6</v>
      </c>
      <c r="F2118" s="25" t="s">
        <v>6</v>
      </c>
      <c r="G2118" s="25" t="s">
        <v>2988</v>
      </c>
      <c r="H2118" s="25" t="s">
        <v>3418</v>
      </c>
      <c r="I2118" s="25" t="s">
        <v>82</v>
      </c>
      <c r="J2118" s="11">
        <v>6060</v>
      </c>
      <c r="K2118" s="16">
        <v>122</v>
      </c>
    </row>
    <row r="2119" spans="1:11" x14ac:dyDescent="0.25">
      <c r="A2119" s="19">
        <v>42865</v>
      </c>
      <c r="B2119" s="19" t="s">
        <v>3396</v>
      </c>
      <c r="C2119" s="15">
        <v>500</v>
      </c>
      <c r="D2119" s="24" t="s">
        <v>7</v>
      </c>
      <c r="E2119" s="24" t="s">
        <v>8</v>
      </c>
      <c r="F2119" s="25"/>
      <c r="G2119" s="25" t="s">
        <v>3314</v>
      </c>
      <c r="H2119" s="25" t="s">
        <v>3314</v>
      </c>
      <c r="I2119" s="25"/>
      <c r="J2119" s="10" t="s">
        <v>2984</v>
      </c>
      <c r="K2119" s="16"/>
    </row>
    <row r="2120" spans="1:11" x14ac:dyDescent="0.25">
      <c r="A2120" s="19">
        <v>42865</v>
      </c>
      <c r="B2120" s="19" t="s">
        <v>3396</v>
      </c>
      <c r="C2120" s="15">
        <v>575</v>
      </c>
      <c r="D2120" s="24" t="s">
        <v>7</v>
      </c>
      <c r="E2120" s="24" t="s">
        <v>8</v>
      </c>
      <c r="F2120" s="25"/>
      <c r="G2120" s="25" t="s">
        <v>3314</v>
      </c>
      <c r="H2120" s="25" t="s">
        <v>3314</v>
      </c>
      <c r="I2120" s="25"/>
      <c r="J2120" s="10" t="s">
        <v>2984</v>
      </c>
      <c r="K2120" s="16"/>
    </row>
    <row r="2121" spans="1:11" x14ac:dyDescent="0.25">
      <c r="A2121" s="19">
        <v>42865</v>
      </c>
      <c r="B2121" s="19" t="s">
        <v>3396</v>
      </c>
      <c r="C2121" s="15">
        <v>50</v>
      </c>
      <c r="D2121" s="24" t="s">
        <v>7</v>
      </c>
      <c r="E2121" s="24" t="s">
        <v>8</v>
      </c>
      <c r="F2121" s="25"/>
      <c r="G2121" s="25" t="s">
        <v>3314</v>
      </c>
      <c r="H2121" s="25" t="s">
        <v>3314</v>
      </c>
      <c r="I2121" s="25"/>
      <c r="J2121" s="10" t="s">
        <v>2984</v>
      </c>
      <c r="K2121" s="16"/>
    </row>
    <row r="2122" spans="1:11" x14ac:dyDescent="0.25">
      <c r="A2122" s="19">
        <v>42866</v>
      </c>
      <c r="B2122" s="19" t="s">
        <v>3396</v>
      </c>
      <c r="C2122" s="15">
        <v>1550</v>
      </c>
      <c r="D2122" s="24" t="s">
        <v>7</v>
      </c>
      <c r="E2122" s="24" t="s">
        <v>8</v>
      </c>
      <c r="F2122" s="25"/>
      <c r="G2122" s="25" t="s">
        <v>3314</v>
      </c>
      <c r="H2122" s="25" t="s">
        <v>3314</v>
      </c>
      <c r="I2122" s="25"/>
      <c r="J2122" s="10" t="s">
        <v>2984</v>
      </c>
      <c r="K2122" s="16"/>
    </row>
    <row r="2123" spans="1:11" x14ac:dyDescent="0.25">
      <c r="A2123" s="18">
        <v>42866</v>
      </c>
      <c r="B2123" s="18" t="s">
        <v>3396</v>
      </c>
      <c r="C2123" s="15">
        <v>3616</v>
      </c>
      <c r="D2123" s="24" t="s">
        <v>4</v>
      </c>
      <c r="E2123" s="24" t="s">
        <v>5</v>
      </c>
      <c r="F2123" s="25" t="s">
        <v>2217</v>
      </c>
      <c r="G2123" s="25" t="s">
        <v>2988</v>
      </c>
      <c r="H2123" s="25" t="s">
        <v>3418</v>
      </c>
      <c r="I2123" s="25" t="s">
        <v>82</v>
      </c>
      <c r="J2123" s="11">
        <v>5220</v>
      </c>
      <c r="K2123" s="16">
        <v>105</v>
      </c>
    </row>
    <row r="2124" spans="1:11" x14ac:dyDescent="0.25">
      <c r="A2124" s="18">
        <v>42866</v>
      </c>
      <c r="B2124" s="18" t="s">
        <v>3396</v>
      </c>
      <c r="C2124" s="15">
        <v>542</v>
      </c>
      <c r="D2124" s="24" t="s">
        <v>4</v>
      </c>
      <c r="E2124" s="24" t="s">
        <v>5</v>
      </c>
      <c r="F2124" s="25" t="s">
        <v>2217</v>
      </c>
      <c r="G2124" s="25" t="s">
        <v>2988</v>
      </c>
      <c r="H2124" s="25" t="s">
        <v>3418</v>
      </c>
      <c r="I2124" s="25" t="s">
        <v>82</v>
      </c>
      <c r="J2124" s="11">
        <v>5221</v>
      </c>
      <c r="K2124" s="16">
        <v>105</v>
      </c>
    </row>
    <row r="2125" spans="1:11" x14ac:dyDescent="0.25">
      <c r="A2125" s="18">
        <v>42866</v>
      </c>
      <c r="B2125" s="18" t="s">
        <v>3396</v>
      </c>
      <c r="C2125" s="15">
        <v>1440</v>
      </c>
      <c r="D2125" s="24" t="s">
        <v>4</v>
      </c>
      <c r="E2125" s="24" t="s">
        <v>5</v>
      </c>
      <c r="F2125" s="25" t="s">
        <v>2217</v>
      </c>
      <c r="G2125" s="25" t="s">
        <v>2988</v>
      </c>
      <c r="H2125" s="25" t="s">
        <v>3418</v>
      </c>
      <c r="I2125" s="25" t="s">
        <v>82</v>
      </c>
      <c r="J2125" s="11">
        <v>5222</v>
      </c>
      <c r="K2125" s="16">
        <v>105</v>
      </c>
    </row>
    <row r="2126" spans="1:11" x14ac:dyDescent="0.25">
      <c r="A2126" s="18">
        <v>42866</v>
      </c>
      <c r="B2126" s="18" t="s">
        <v>3396</v>
      </c>
      <c r="C2126" s="15">
        <v>2000</v>
      </c>
      <c r="D2126" s="24" t="s">
        <v>4</v>
      </c>
      <c r="E2126" s="24" t="s">
        <v>5</v>
      </c>
      <c r="F2126" s="25" t="s">
        <v>2217</v>
      </c>
      <c r="G2126" s="25" t="s">
        <v>2988</v>
      </c>
      <c r="H2126" s="25" t="s">
        <v>3418</v>
      </c>
      <c r="I2126" s="25" t="s">
        <v>82</v>
      </c>
      <c r="J2126" s="11">
        <v>5223</v>
      </c>
      <c r="K2126" s="16">
        <v>105</v>
      </c>
    </row>
    <row r="2127" spans="1:11" x14ac:dyDescent="0.25">
      <c r="A2127" s="18">
        <v>42866</v>
      </c>
      <c r="B2127" s="18" t="s">
        <v>3396</v>
      </c>
      <c r="C2127" s="15">
        <v>290</v>
      </c>
      <c r="D2127" s="24" t="s">
        <v>4</v>
      </c>
      <c r="E2127" s="24" t="s">
        <v>5</v>
      </c>
      <c r="F2127" s="25" t="s">
        <v>2217</v>
      </c>
      <c r="G2127" s="25" t="s">
        <v>2988</v>
      </c>
      <c r="H2127" s="25" t="s">
        <v>3418</v>
      </c>
      <c r="I2127" s="25" t="s">
        <v>82</v>
      </c>
      <c r="J2127" s="11">
        <v>5224</v>
      </c>
      <c r="K2127" s="16">
        <v>105</v>
      </c>
    </row>
    <row r="2128" spans="1:11" x14ac:dyDescent="0.25">
      <c r="A2128" s="18">
        <v>42866</v>
      </c>
      <c r="B2128" s="18" t="s">
        <v>3396</v>
      </c>
      <c r="C2128" s="15">
        <v>22</v>
      </c>
      <c r="D2128" s="24" t="s">
        <v>4</v>
      </c>
      <c r="E2128" s="24" t="s">
        <v>5</v>
      </c>
      <c r="F2128" s="25" t="s">
        <v>2217</v>
      </c>
      <c r="G2128" s="25" t="s">
        <v>2988</v>
      </c>
      <c r="H2128" s="25" t="s">
        <v>3418</v>
      </c>
      <c r="I2128" s="25" t="s">
        <v>82</v>
      </c>
      <c r="J2128" s="11">
        <v>5225</v>
      </c>
      <c r="K2128" s="16">
        <v>105</v>
      </c>
    </row>
    <row r="2129" spans="1:11" x14ac:dyDescent="0.25">
      <c r="A2129" s="18">
        <v>42866</v>
      </c>
      <c r="B2129" s="18" t="s">
        <v>3396</v>
      </c>
      <c r="C2129" s="15">
        <v>300</v>
      </c>
      <c r="D2129" s="24" t="s">
        <v>4</v>
      </c>
      <c r="E2129" s="24" t="s">
        <v>5</v>
      </c>
      <c r="F2129" s="25" t="s">
        <v>2217</v>
      </c>
      <c r="G2129" s="25" t="s">
        <v>2988</v>
      </c>
      <c r="H2129" s="25" t="s">
        <v>3418</v>
      </c>
      <c r="I2129" s="25" t="s">
        <v>82</v>
      </c>
      <c r="J2129" s="11">
        <v>5226</v>
      </c>
      <c r="K2129" s="16">
        <v>105</v>
      </c>
    </row>
    <row r="2130" spans="1:11" x14ac:dyDescent="0.25">
      <c r="A2130" s="18">
        <v>42866</v>
      </c>
      <c r="B2130" s="18" t="s">
        <v>3396</v>
      </c>
      <c r="C2130" s="15">
        <v>1000</v>
      </c>
      <c r="D2130" s="24" t="s">
        <v>4</v>
      </c>
      <c r="E2130" s="24" t="s">
        <v>5</v>
      </c>
      <c r="F2130" s="25" t="s">
        <v>2217</v>
      </c>
      <c r="G2130" s="25" t="s">
        <v>2988</v>
      </c>
      <c r="H2130" s="25" t="s">
        <v>3418</v>
      </c>
      <c r="I2130" s="25" t="s">
        <v>82</v>
      </c>
      <c r="J2130" s="11">
        <v>5227</v>
      </c>
      <c r="K2130" s="16">
        <v>105</v>
      </c>
    </row>
    <row r="2131" spans="1:11" x14ac:dyDescent="0.25">
      <c r="A2131" s="18">
        <v>42866</v>
      </c>
      <c r="B2131" s="18" t="s">
        <v>3396</v>
      </c>
      <c r="C2131" s="15">
        <v>700</v>
      </c>
      <c r="D2131" s="24" t="s">
        <v>4</v>
      </c>
      <c r="E2131" s="24" t="s">
        <v>5</v>
      </c>
      <c r="F2131" s="25" t="s">
        <v>2217</v>
      </c>
      <c r="G2131" s="25" t="s">
        <v>2988</v>
      </c>
      <c r="H2131" s="25" t="s">
        <v>3418</v>
      </c>
      <c r="I2131" s="25" t="s">
        <v>82</v>
      </c>
      <c r="J2131" s="11">
        <v>5252</v>
      </c>
      <c r="K2131" s="16">
        <v>106</v>
      </c>
    </row>
    <row r="2132" spans="1:11" x14ac:dyDescent="0.25">
      <c r="A2132" s="18">
        <v>42866</v>
      </c>
      <c r="B2132" s="18" t="s">
        <v>3396</v>
      </c>
      <c r="C2132" s="15">
        <v>300</v>
      </c>
      <c r="D2132" s="24" t="s">
        <v>4</v>
      </c>
      <c r="E2132" s="24" t="s">
        <v>6</v>
      </c>
      <c r="F2132" s="25" t="s">
        <v>6</v>
      </c>
      <c r="G2132" s="25" t="s">
        <v>2988</v>
      </c>
      <c r="H2132" s="25" t="s">
        <v>3418</v>
      </c>
      <c r="I2132" s="25" t="s">
        <v>82</v>
      </c>
      <c r="J2132" s="11">
        <v>5885</v>
      </c>
      <c r="K2132" s="16">
        <v>118</v>
      </c>
    </row>
    <row r="2133" spans="1:11" x14ac:dyDescent="0.25">
      <c r="A2133" s="18">
        <v>42866</v>
      </c>
      <c r="B2133" s="18" t="s">
        <v>3396</v>
      </c>
      <c r="C2133" s="15">
        <v>1000</v>
      </c>
      <c r="D2133" s="24" t="s">
        <v>4</v>
      </c>
      <c r="E2133" s="24" t="s">
        <v>5</v>
      </c>
      <c r="F2133" s="25" t="s">
        <v>2217</v>
      </c>
      <c r="G2133" s="25" t="s">
        <v>2988</v>
      </c>
      <c r="H2133" s="25" t="s">
        <v>3418</v>
      </c>
      <c r="I2133" s="25" t="s">
        <v>82</v>
      </c>
      <c r="J2133" s="11">
        <v>6234</v>
      </c>
      <c r="K2133" s="16">
        <v>125</v>
      </c>
    </row>
    <row r="2134" spans="1:11" x14ac:dyDescent="0.25">
      <c r="A2134" s="18">
        <v>42866</v>
      </c>
      <c r="B2134" s="18" t="s">
        <v>3396</v>
      </c>
      <c r="C2134" s="15">
        <v>400</v>
      </c>
      <c r="D2134" s="24" t="s">
        <v>4</v>
      </c>
      <c r="E2134" s="24" t="s">
        <v>5</v>
      </c>
      <c r="F2134" s="25" t="s">
        <v>2217</v>
      </c>
      <c r="G2134" s="25" t="s">
        <v>2988</v>
      </c>
      <c r="H2134" s="25" t="s">
        <v>3418</v>
      </c>
      <c r="I2134" s="25" t="s">
        <v>82</v>
      </c>
      <c r="J2134" s="11">
        <v>6235</v>
      </c>
      <c r="K2134" s="16">
        <v>125</v>
      </c>
    </row>
    <row r="2135" spans="1:11" x14ac:dyDescent="0.25">
      <c r="A2135" s="18">
        <v>42866</v>
      </c>
      <c r="B2135" s="18" t="s">
        <v>3396</v>
      </c>
      <c r="C2135" s="15">
        <v>5000</v>
      </c>
      <c r="D2135" s="24" t="s">
        <v>4</v>
      </c>
      <c r="E2135" s="24" t="s">
        <v>6</v>
      </c>
      <c r="F2135" s="25" t="s">
        <v>6</v>
      </c>
      <c r="G2135" s="25" t="s">
        <v>2988</v>
      </c>
      <c r="H2135" s="25" t="s">
        <v>3418</v>
      </c>
      <c r="I2135" s="25" t="s">
        <v>82</v>
      </c>
      <c r="J2135" s="11">
        <v>6236</v>
      </c>
      <c r="K2135" s="16">
        <v>125</v>
      </c>
    </row>
    <row r="2136" spans="1:11" x14ac:dyDescent="0.25">
      <c r="A2136" s="18">
        <v>42866</v>
      </c>
      <c r="B2136" s="18" t="s">
        <v>3396</v>
      </c>
      <c r="C2136" s="15">
        <v>300</v>
      </c>
      <c r="D2136" s="24" t="s">
        <v>4</v>
      </c>
      <c r="E2136" s="24" t="s">
        <v>6</v>
      </c>
      <c r="F2136" s="25" t="s">
        <v>6</v>
      </c>
      <c r="G2136" s="25" t="s">
        <v>2988</v>
      </c>
      <c r="H2136" s="25" t="s">
        <v>3418</v>
      </c>
      <c r="I2136" s="25" t="s">
        <v>82</v>
      </c>
      <c r="J2136" s="11">
        <v>6237</v>
      </c>
      <c r="K2136" s="16">
        <v>125</v>
      </c>
    </row>
    <row r="2137" spans="1:11" x14ac:dyDescent="0.25">
      <c r="A2137" s="18">
        <v>42866</v>
      </c>
      <c r="B2137" s="18" t="s">
        <v>3396</v>
      </c>
      <c r="C2137" s="15">
        <v>500</v>
      </c>
      <c r="D2137" s="24" t="s">
        <v>4</v>
      </c>
      <c r="E2137" s="24" t="s">
        <v>6</v>
      </c>
      <c r="F2137" s="25" t="s">
        <v>6</v>
      </c>
      <c r="G2137" s="25" t="s">
        <v>2988</v>
      </c>
      <c r="H2137" s="25" t="s">
        <v>3418</v>
      </c>
      <c r="I2137" s="25" t="s">
        <v>82</v>
      </c>
      <c r="J2137" s="11">
        <v>6278</v>
      </c>
      <c r="K2137" s="16">
        <v>126</v>
      </c>
    </row>
    <row r="2138" spans="1:11" x14ac:dyDescent="0.25">
      <c r="A2138" s="18">
        <v>42866</v>
      </c>
      <c r="B2138" s="18" t="s">
        <v>3396</v>
      </c>
      <c r="C2138" s="15">
        <v>220</v>
      </c>
      <c r="D2138" s="24" t="s">
        <v>4</v>
      </c>
      <c r="E2138" s="24" t="s">
        <v>5</v>
      </c>
      <c r="F2138" s="25" t="s">
        <v>2217</v>
      </c>
      <c r="G2138" s="25" t="s">
        <v>2988</v>
      </c>
      <c r="H2138" s="25" t="s">
        <v>3418</v>
      </c>
      <c r="I2138" s="25" t="s">
        <v>82</v>
      </c>
      <c r="J2138" s="11">
        <v>6279</v>
      </c>
      <c r="K2138" s="16">
        <v>126</v>
      </c>
    </row>
    <row r="2139" spans="1:11" x14ac:dyDescent="0.25">
      <c r="A2139" s="18">
        <v>42866</v>
      </c>
      <c r="B2139" s="18" t="s">
        <v>3396</v>
      </c>
      <c r="C2139" s="15">
        <v>4625</v>
      </c>
      <c r="D2139" s="24" t="s">
        <v>4</v>
      </c>
      <c r="E2139" s="24" t="s">
        <v>6</v>
      </c>
      <c r="F2139" s="25" t="s">
        <v>6</v>
      </c>
      <c r="G2139" s="25" t="s">
        <v>2988</v>
      </c>
      <c r="H2139" s="25" t="s">
        <v>3418</v>
      </c>
      <c r="I2139" s="25" t="s">
        <v>82</v>
      </c>
      <c r="J2139" s="11">
        <v>6280</v>
      </c>
      <c r="K2139" s="16">
        <v>126</v>
      </c>
    </row>
    <row r="2140" spans="1:11" x14ac:dyDescent="0.25">
      <c r="A2140" s="18">
        <v>42866</v>
      </c>
      <c r="B2140" s="18" t="s">
        <v>3396</v>
      </c>
      <c r="C2140" s="15">
        <v>800</v>
      </c>
      <c r="D2140" s="24" t="s">
        <v>4</v>
      </c>
      <c r="E2140" s="24" t="s">
        <v>5</v>
      </c>
      <c r="F2140" s="25" t="s">
        <v>2217</v>
      </c>
      <c r="G2140" s="25" t="s">
        <v>2988</v>
      </c>
      <c r="H2140" s="25" t="s">
        <v>3418</v>
      </c>
      <c r="I2140" s="25" t="s">
        <v>82</v>
      </c>
      <c r="J2140" s="11">
        <v>6281</v>
      </c>
      <c r="K2140" s="16">
        <v>126</v>
      </c>
    </row>
    <row r="2141" spans="1:11" x14ac:dyDescent="0.25">
      <c r="A2141" s="18">
        <v>42866</v>
      </c>
      <c r="B2141" s="18" t="s">
        <v>3396</v>
      </c>
      <c r="C2141" s="15">
        <v>300</v>
      </c>
      <c r="D2141" s="24" t="s">
        <v>4</v>
      </c>
      <c r="E2141" s="24" t="s">
        <v>5</v>
      </c>
      <c r="F2141" s="25" t="s">
        <v>2217</v>
      </c>
      <c r="G2141" s="25" t="s">
        <v>2988</v>
      </c>
      <c r="H2141" s="25" t="s">
        <v>3418</v>
      </c>
      <c r="I2141" s="25" t="s">
        <v>82</v>
      </c>
      <c r="J2141" s="11">
        <v>6282</v>
      </c>
      <c r="K2141" s="16">
        <v>126</v>
      </c>
    </row>
    <row r="2142" spans="1:11" x14ac:dyDescent="0.25">
      <c r="A2142" s="18">
        <v>42866</v>
      </c>
      <c r="B2142" s="18" t="s">
        <v>3396</v>
      </c>
      <c r="C2142" s="15">
        <v>18080</v>
      </c>
      <c r="D2142" s="24" t="s">
        <v>4</v>
      </c>
      <c r="E2142" s="24" t="s">
        <v>6</v>
      </c>
      <c r="F2142" s="25" t="s">
        <v>6</v>
      </c>
      <c r="G2142" s="25" t="s">
        <v>2988</v>
      </c>
      <c r="H2142" s="25" t="s">
        <v>3418</v>
      </c>
      <c r="I2142" s="25" t="s">
        <v>82</v>
      </c>
      <c r="J2142" s="11">
        <v>6321</v>
      </c>
      <c r="K2142" s="16">
        <v>127</v>
      </c>
    </row>
    <row r="2143" spans="1:11" x14ac:dyDescent="0.25">
      <c r="A2143" s="18">
        <v>42866</v>
      </c>
      <c r="B2143" s="18" t="s">
        <v>3396</v>
      </c>
      <c r="C2143" s="15">
        <v>500</v>
      </c>
      <c r="D2143" s="24" t="s">
        <v>4</v>
      </c>
      <c r="E2143" s="24" t="s">
        <v>6</v>
      </c>
      <c r="F2143" s="25" t="s">
        <v>6</v>
      </c>
      <c r="G2143" s="25" t="s">
        <v>2988</v>
      </c>
      <c r="H2143" s="25" t="s">
        <v>3418</v>
      </c>
      <c r="I2143" s="25" t="s">
        <v>82</v>
      </c>
      <c r="J2143" s="11">
        <v>6322</v>
      </c>
      <c r="K2143" s="16">
        <v>127</v>
      </c>
    </row>
    <row r="2144" spans="1:11" x14ac:dyDescent="0.25">
      <c r="A2144" s="18">
        <v>42866</v>
      </c>
      <c r="B2144" s="18" t="s">
        <v>3396</v>
      </c>
      <c r="C2144" s="15">
        <v>700</v>
      </c>
      <c r="D2144" s="24" t="s">
        <v>4</v>
      </c>
      <c r="E2144" s="24" t="s">
        <v>5</v>
      </c>
      <c r="F2144" s="25" t="s">
        <v>2217</v>
      </c>
      <c r="G2144" s="25" t="s">
        <v>2988</v>
      </c>
      <c r="H2144" s="25" t="s">
        <v>3418</v>
      </c>
      <c r="I2144" s="25" t="s">
        <v>82</v>
      </c>
      <c r="J2144" s="11">
        <v>6323</v>
      </c>
      <c r="K2144" s="16">
        <v>127</v>
      </c>
    </row>
    <row r="2145" spans="1:11" x14ac:dyDescent="0.25">
      <c r="A2145" s="18">
        <v>42866</v>
      </c>
      <c r="B2145" s="18" t="s">
        <v>3396</v>
      </c>
      <c r="C2145" s="15">
        <v>500</v>
      </c>
      <c r="D2145" s="24" t="s">
        <v>4</v>
      </c>
      <c r="E2145" s="24" t="s">
        <v>5</v>
      </c>
      <c r="F2145" s="25" t="s">
        <v>2217</v>
      </c>
      <c r="G2145" s="25" t="s">
        <v>2988</v>
      </c>
      <c r="H2145" s="25" t="s">
        <v>3418</v>
      </c>
      <c r="I2145" s="25" t="s">
        <v>82</v>
      </c>
      <c r="J2145" s="11">
        <v>6355</v>
      </c>
      <c r="K2145" s="16">
        <v>128</v>
      </c>
    </row>
    <row r="2146" spans="1:11" x14ac:dyDescent="0.25">
      <c r="A2146" s="18">
        <v>42866</v>
      </c>
      <c r="B2146" s="18" t="s">
        <v>3396</v>
      </c>
      <c r="C2146" s="15">
        <v>2750</v>
      </c>
      <c r="D2146" s="24" t="s">
        <v>4</v>
      </c>
      <c r="E2146" s="24" t="s">
        <v>5</v>
      </c>
      <c r="F2146" s="25" t="s">
        <v>2217</v>
      </c>
      <c r="G2146" s="25" t="s">
        <v>2988</v>
      </c>
      <c r="H2146" s="25" t="s">
        <v>3418</v>
      </c>
      <c r="I2146" s="25" t="s">
        <v>82</v>
      </c>
      <c r="J2146" s="11">
        <v>6061</v>
      </c>
      <c r="K2146" s="16">
        <v>122</v>
      </c>
    </row>
    <row r="2147" spans="1:11" x14ac:dyDescent="0.25">
      <c r="A2147" s="18">
        <v>42866</v>
      </c>
      <c r="B2147" s="18" t="s">
        <v>3396</v>
      </c>
      <c r="C2147" s="15">
        <v>3000</v>
      </c>
      <c r="D2147" s="24" t="s">
        <v>4</v>
      </c>
      <c r="E2147" s="24" t="s">
        <v>6</v>
      </c>
      <c r="F2147" s="25" t="s">
        <v>6</v>
      </c>
      <c r="G2147" s="25" t="s">
        <v>2988</v>
      </c>
      <c r="H2147" s="25" t="s">
        <v>3418</v>
      </c>
      <c r="I2147" s="25" t="s">
        <v>82</v>
      </c>
      <c r="J2147" s="11">
        <v>6062</v>
      </c>
      <c r="K2147" s="16">
        <v>122</v>
      </c>
    </row>
    <row r="2148" spans="1:11" x14ac:dyDescent="0.25">
      <c r="A2148" s="18">
        <v>42866</v>
      </c>
      <c r="B2148" s="18" t="s">
        <v>3396</v>
      </c>
      <c r="C2148" s="15">
        <v>500</v>
      </c>
      <c r="D2148" s="24" t="s">
        <v>4</v>
      </c>
      <c r="E2148" s="24" t="s">
        <v>5</v>
      </c>
      <c r="F2148" s="25" t="s">
        <v>2217</v>
      </c>
      <c r="G2148" s="25" t="s">
        <v>2988</v>
      </c>
      <c r="H2148" s="25" t="s">
        <v>3418</v>
      </c>
      <c r="I2148" s="25" t="s">
        <v>82</v>
      </c>
      <c r="J2148" s="11">
        <v>6063</v>
      </c>
      <c r="K2148" s="16">
        <v>122</v>
      </c>
    </row>
    <row r="2149" spans="1:11" x14ac:dyDescent="0.25">
      <c r="A2149" s="18">
        <v>42866</v>
      </c>
      <c r="B2149" s="18" t="s">
        <v>3396</v>
      </c>
      <c r="C2149" s="15">
        <v>1500</v>
      </c>
      <c r="D2149" s="24" t="s">
        <v>4</v>
      </c>
      <c r="E2149" s="24" t="s">
        <v>6</v>
      </c>
      <c r="F2149" s="25" t="s">
        <v>6</v>
      </c>
      <c r="G2149" s="25" t="s">
        <v>2988</v>
      </c>
      <c r="H2149" s="25" t="s">
        <v>3418</v>
      </c>
      <c r="I2149" s="25" t="s">
        <v>82</v>
      </c>
      <c r="J2149" s="11">
        <v>6064</v>
      </c>
      <c r="K2149" s="16">
        <v>122</v>
      </c>
    </row>
    <row r="2150" spans="1:11" x14ac:dyDescent="0.25">
      <c r="A2150" s="18">
        <v>42866</v>
      </c>
      <c r="B2150" s="18" t="s">
        <v>3396</v>
      </c>
      <c r="C2150" s="15">
        <v>440</v>
      </c>
      <c r="D2150" s="24" t="s">
        <v>4</v>
      </c>
      <c r="E2150" s="24" t="s">
        <v>6</v>
      </c>
      <c r="F2150" s="25" t="s">
        <v>6</v>
      </c>
      <c r="G2150" s="25" t="s">
        <v>2988</v>
      </c>
      <c r="H2150" s="25" t="s">
        <v>3418</v>
      </c>
      <c r="I2150" s="25" t="s">
        <v>82</v>
      </c>
      <c r="J2150" s="11">
        <v>6065</v>
      </c>
      <c r="K2150" s="16">
        <v>122</v>
      </c>
    </row>
    <row r="2151" spans="1:11" x14ac:dyDescent="0.25">
      <c r="A2151" s="19">
        <v>42866</v>
      </c>
      <c r="B2151" s="19" t="s">
        <v>3396</v>
      </c>
      <c r="C2151" s="15">
        <v>1000</v>
      </c>
      <c r="D2151" s="24" t="s">
        <v>7</v>
      </c>
      <c r="E2151" s="24" t="s">
        <v>8</v>
      </c>
      <c r="F2151" s="25"/>
      <c r="G2151" s="25" t="s">
        <v>3314</v>
      </c>
      <c r="H2151" s="25" t="s">
        <v>3314</v>
      </c>
      <c r="I2151" s="25"/>
      <c r="J2151" s="10" t="s">
        <v>2984</v>
      </c>
      <c r="K2151" s="16"/>
    </row>
    <row r="2152" spans="1:11" x14ac:dyDescent="0.25">
      <c r="A2152" s="19">
        <v>42866</v>
      </c>
      <c r="B2152" s="19" t="s">
        <v>3396</v>
      </c>
      <c r="C2152" s="15">
        <v>300</v>
      </c>
      <c r="D2152" s="24" t="s">
        <v>7</v>
      </c>
      <c r="E2152" s="24" t="s">
        <v>8</v>
      </c>
      <c r="F2152" s="25"/>
      <c r="G2152" s="25" t="s">
        <v>3314</v>
      </c>
      <c r="H2152" s="25" t="s">
        <v>3314</v>
      </c>
      <c r="I2152" s="25"/>
      <c r="J2152" s="10" t="s">
        <v>2984</v>
      </c>
      <c r="K2152" s="16"/>
    </row>
    <row r="2153" spans="1:11" x14ac:dyDescent="0.25">
      <c r="A2153" s="19">
        <v>42866</v>
      </c>
      <c r="B2153" s="19" t="s">
        <v>3396</v>
      </c>
      <c r="C2153" s="15">
        <v>97.5</v>
      </c>
      <c r="D2153" s="24" t="s">
        <v>7</v>
      </c>
      <c r="E2153" s="24" t="s">
        <v>8</v>
      </c>
      <c r="F2153" s="25"/>
      <c r="G2153" s="25" t="s">
        <v>3314</v>
      </c>
      <c r="H2153" s="25" t="s">
        <v>3314</v>
      </c>
      <c r="I2153" s="25"/>
      <c r="J2153" s="10" t="s">
        <v>2984</v>
      </c>
      <c r="K2153" s="16"/>
    </row>
    <row r="2154" spans="1:11" x14ac:dyDescent="0.25">
      <c r="A2154" s="19">
        <v>42866</v>
      </c>
      <c r="B2154" s="19" t="s">
        <v>3396</v>
      </c>
      <c r="C2154" s="15">
        <v>1000</v>
      </c>
      <c r="D2154" s="24" t="s">
        <v>7</v>
      </c>
      <c r="E2154" s="24" t="s">
        <v>8</v>
      </c>
      <c r="F2154" s="25"/>
      <c r="G2154" s="25" t="s">
        <v>3314</v>
      </c>
      <c r="H2154" s="25" t="s">
        <v>3314</v>
      </c>
      <c r="I2154" s="25"/>
      <c r="J2154" s="10" t="s">
        <v>2984</v>
      </c>
      <c r="K2154" s="16"/>
    </row>
    <row r="2155" spans="1:11" x14ac:dyDescent="0.25">
      <c r="A2155" s="18">
        <v>42867</v>
      </c>
      <c r="B2155" s="18" t="s">
        <v>3396</v>
      </c>
      <c r="C2155" s="15">
        <v>2500</v>
      </c>
      <c r="D2155" s="24" t="s">
        <v>4</v>
      </c>
      <c r="E2155" s="24" t="s">
        <v>6</v>
      </c>
      <c r="F2155" s="25" t="s">
        <v>6</v>
      </c>
      <c r="G2155" s="25" t="s">
        <v>2988</v>
      </c>
      <c r="H2155" s="25" t="s">
        <v>3418</v>
      </c>
      <c r="I2155" s="25" t="s">
        <v>82</v>
      </c>
      <c r="J2155" s="11">
        <v>5536</v>
      </c>
      <c r="K2155" s="16">
        <v>111</v>
      </c>
    </row>
    <row r="2156" spans="1:11" x14ac:dyDescent="0.25">
      <c r="A2156" s="18">
        <v>42868</v>
      </c>
      <c r="B2156" s="18" t="s">
        <v>3396</v>
      </c>
      <c r="C2156" s="15">
        <v>50</v>
      </c>
      <c r="D2156" s="24" t="s">
        <v>4</v>
      </c>
      <c r="E2156" s="24" t="s">
        <v>5</v>
      </c>
      <c r="F2156" s="25" t="s">
        <v>2217</v>
      </c>
      <c r="G2156" s="25" t="s">
        <v>2988</v>
      </c>
      <c r="H2156" s="25" t="s">
        <v>3418</v>
      </c>
      <c r="I2156" s="25" t="s">
        <v>82</v>
      </c>
      <c r="J2156" s="11">
        <v>5228</v>
      </c>
      <c r="K2156" s="16">
        <v>105</v>
      </c>
    </row>
    <row r="2157" spans="1:11" x14ac:dyDescent="0.25">
      <c r="A2157" s="18">
        <v>42868</v>
      </c>
      <c r="B2157" s="18" t="s">
        <v>3396</v>
      </c>
      <c r="C2157" s="15">
        <v>3100</v>
      </c>
      <c r="D2157" s="24" t="s">
        <v>4</v>
      </c>
      <c r="E2157" s="24" t="s">
        <v>6</v>
      </c>
      <c r="F2157" s="25" t="s">
        <v>6</v>
      </c>
      <c r="G2157" s="25" t="s">
        <v>2988</v>
      </c>
      <c r="H2157" s="25" t="s">
        <v>3418</v>
      </c>
      <c r="I2157" s="25" t="s">
        <v>82</v>
      </c>
      <c r="J2157" s="11">
        <v>6177</v>
      </c>
      <c r="K2157" s="16">
        <v>124</v>
      </c>
    </row>
    <row r="2158" spans="1:11" x14ac:dyDescent="0.25">
      <c r="A2158" s="18">
        <v>42868</v>
      </c>
      <c r="B2158" s="18" t="s">
        <v>3396</v>
      </c>
      <c r="C2158" s="15">
        <v>100</v>
      </c>
      <c r="D2158" s="24" t="s">
        <v>4</v>
      </c>
      <c r="E2158" s="24" t="s">
        <v>5</v>
      </c>
      <c r="F2158" s="25" t="s">
        <v>2217</v>
      </c>
      <c r="G2158" s="25" t="s">
        <v>2988</v>
      </c>
      <c r="H2158" s="25" t="s">
        <v>3418</v>
      </c>
      <c r="I2158" s="25" t="s">
        <v>82</v>
      </c>
      <c r="J2158" s="11">
        <v>6178</v>
      </c>
      <c r="K2158" s="16">
        <v>124</v>
      </c>
    </row>
    <row r="2159" spans="1:11" x14ac:dyDescent="0.25">
      <c r="A2159" s="18">
        <v>42868</v>
      </c>
      <c r="B2159" s="18" t="s">
        <v>3396</v>
      </c>
      <c r="C2159" s="15">
        <v>100</v>
      </c>
      <c r="D2159" s="24" t="s">
        <v>4</v>
      </c>
      <c r="E2159" s="24" t="s">
        <v>5</v>
      </c>
      <c r="F2159" s="25" t="s">
        <v>2217</v>
      </c>
      <c r="G2159" s="25" t="s">
        <v>2988</v>
      </c>
      <c r="H2159" s="25" t="s">
        <v>3418</v>
      </c>
      <c r="I2159" s="25" t="s">
        <v>82</v>
      </c>
      <c r="J2159" s="11">
        <v>6179</v>
      </c>
      <c r="K2159" s="16">
        <v>124</v>
      </c>
    </row>
    <row r="2160" spans="1:11" x14ac:dyDescent="0.25">
      <c r="A2160" s="18">
        <v>42868</v>
      </c>
      <c r="B2160" s="18" t="s">
        <v>3396</v>
      </c>
      <c r="C2160" s="15">
        <v>2500</v>
      </c>
      <c r="D2160" s="24" t="s">
        <v>4</v>
      </c>
      <c r="E2160" s="24" t="s">
        <v>6</v>
      </c>
      <c r="F2160" s="25" t="s">
        <v>6</v>
      </c>
      <c r="G2160" s="25" t="s">
        <v>2988</v>
      </c>
      <c r="H2160" s="25" t="s">
        <v>3418</v>
      </c>
      <c r="I2160" s="25" t="s">
        <v>82</v>
      </c>
      <c r="J2160" s="11">
        <v>6238</v>
      </c>
      <c r="K2160" s="16">
        <v>125</v>
      </c>
    </row>
    <row r="2161" spans="1:11" x14ac:dyDescent="0.25">
      <c r="A2161" s="18">
        <v>42868</v>
      </c>
      <c r="B2161" s="18" t="s">
        <v>3396</v>
      </c>
      <c r="C2161" s="15">
        <v>3640</v>
      </c>
      <c r="D2161" s="24" t="s">
        <v>4</v>
      </c>
      <c r="E2161" s="24" t="s">
        <v>6</v>
      </c>
      <c r="F2161" s="25" t="s">
        <v>6</v>
      </c>
      <c r="G2161" s="25" t="s">
        <v>2988</v>
      </c>
      <c r="H2161" s="25" t="s">
        <v>3418</v>
      </c>
      <c r="I2161" s="25" t="s">
        <v>82</v>
      </c>
      <c r="J2161" s="11">
        <v>6239</v>
      </c>
      <c r="K2161" s="16">
        <v>125</v>
      </c>
    </row>
    <row r="2162" spans="1:11" x14ac:dyDescent="0.25">
      <c r="A2162" s="18">
        <v>42868</v>
      </c>
      <c r="B2162" s="18" t="s">
        <v>3396</v>
      </c>
      <c r="C2162" s="15">
        <v>100</v>
      </c>
      <c r="D2162" s="24" t="s">
        <v>4</v>
      </c>
      <c r="E2162" s="24" t="s">
        <v>6</v>
      </c>
      <c r="F2162" s="25" t="s">
        <v>6</v>
      </c>
      <c r="G2162" s="25" t="s">
        <v>2988</v>
      </c>
      <c r="H2162" s="25" t="s">
        <v>3418</v>
      </c>
      <c r="I2162" s="25" t="s">
        <v>82</v>
      </c>
      <c r="J2162" s="11">
        <v>6283</v>
      </c>
      <c r="K2162" s="16">
        <v>126</v>
      </c>
    </row>
    <row r="2163" spans="1:11" x14ac:dyDescent="0.25">
      <c r="A2163" s="18">
        <v>42868</v>
      </c>
      <c r="B2163" s="18" t="s">
        <v>3396</v>
      </c>
      <c r="C2163" s="15">
        <v>3000</v>
      </c>
      <c r="D2163" s="24" t="s">
        <v>4</v>
      </c>
      <c r="E2163" s="24" t="s">
        <v>5</v>
      </c>
      <c r="F2163" s="25" t="s">
        <v>2217</v>
      </c>
      <c r="G2163" s="25" t="s">
        <v>2988</v>
      </c>
      <c r="H2163" s="25" t="s">
        <v>3418</v>
      </c>
      <c r="I2163" s="25" t="s">
        <v>82</v>
      </c>
      <c r="J2163" s="11">
        <v>6066</v>
      </c>
      <c r="K2163" s="16">
        <v>122</v>
      </c>
    </row>
    <row r="2164" spans="1:11" x14ac:dyDescent="0.25">
      <c r="A2164" s="18">
        <v>42869</v>
      </c>
      <c r="B2164" s="18" t="s">
        <v>3396</v>
      </c>
      <c r="C2164" s="15">
        <v>200</v>
      </c>
      <c r="D2164" s="24" t="s">
        <v>4</v>
      </c>
      <c r="E2164" s="24" t="s">
        <v>5</v>
      </c>
      <c r="F2164" s="25" t="s">
        <v>2217</v>
      </c>
      <c r="G2164" s="25" t="s">
        <v>2988</v>
      </c>
      <c r="H2164" s="25" t="s">
        <v>3418</v>
      </c>
      <c r="I2164" s="25" t="s">
        <v>82</v>
      </c>
      <c r="J2164" s="11">
        <v>5229</v>
      </c>
      <c r="K2164" s="16">
        <v>105</v>
      </c>
    </row>
    <row r="2165" spans="1:11" x14ac:dyDescent="0.25">
      <c r="A2165" s="18">
        <v>42869</v>
      </c>
      <c r="B2165" s="18" t="s">
        <v>3396</v>
      </c>
      <c r="C2165" s="15">
        <v>150</v>
      </c>
      <c r="D2165" s="24" t="s">
        <v>4</v>
      </c>
      <c r="E2165" s="24" t="s">
        <v>6</v>
      </c>
      <c r="F2165" s="25" t="s">
        <v>6</v>
      </c>
      <c r="G2165" s="25" t="s">
        <v>2988</v>
      </c>
      <c r="H2165" s="25" t="s">
        <v>3418</v>
      </c>
      <c r="I2165" s="25" t="s">
        <v>82</v>
      </c>
      <c r="J2165" s="11">
        <v>5930</v>
      </c>
      <c r="K2165" s="16">
        <v>119</v>
      </c>
    </row>
    <row r="2166" spans="1:11" x14ac:dyDescent="0.25">
      <c r="A2166" s="18">
        <v>42869</v>
      </c>
      <c r="B2166" s="18" t="s">
        <v>3396</v>
      </c>
      <c r="C2166" s="15">
        <v>150</v>
      </c>
      <c r="D2166" s="24" t="s">
        <v>4</v>
      </c>
      <c r="E2166" s="24" t="s">
        <v>6</v>
      </c>
      <c r="F2166" s="25" t="s">
        <v>6</v>
      </c>
      <c r="G2166" s="25" t="s">
        <v>2988</v>
      </c>
      <c r="H2166" s="25" t="s">
        <v>3418</v>
      </c>
      <c r="I2166" s="25" t="s">
        <v>82</v>
      </c>
      <c r="J2166" s="11">
        <v>5931</v>
      </c>
      <c r="K2166" s="16">
        <v>119</v>
      </c>
    </row>
    <row r="2167" spans="1:11" x14ac:dyDescent="0.25">
      <c r="A2167" s="18">
        <v>42869</v>
      </c>
      <c r="B2167" s="18" t="s">
        <v>3396</v>
      </c>
      <c r="C2167" s="15">
        <v>200</v>
      </c>
      <c r="D2167" s="24" t="s">
        <v>4</v>
      </c>
      <c r="E2167" s="24" t="s">
        <v>5</v>
      </c>
      <c r="F2167" s="25" t="s">
        <v>2217</v>
      </c>
      <c r="G2167" s="25" t="s">
        <v>2988</v>
      </c>
      <c r="H2167" s="25" t="s">
        <v>3418</v>
      </c>
      <c r="I2167" s="25" t="s">
        <v>82</v>
      </c>
      <c r="J2167" s="11">
        <v>6180</v>
      </c>
      <c r="K2167" s="16">
        <v>124</v>
      </c>
    </row>
    <row r="2168" spans="1:11" x14ac:dyDescent="0.25">
      <c r="A2168" s="18">
        <v>42869</v>
      </c>
      <c r="B2168" s="18" t="s">
        <v>3396</v>
      </c>
      <c r="C2168" s="15">
        <v>2000</v>
      </c>
      <c r="D2168" s="24" t="s">
        <v>4</v>
      </c>
      <c r="E2168" s="24" t="s">
        <v>5</v>
      </c>
      <c r="F2168" s="25" t="s">
        <v>2217</v>
      </c>
      <c r="G2168" s="25" t="s">
        <v>2988</v>
      </c>
      <c r="H2168" s="25" t="s">
        <v>3418</v>
      </c>
      <c r="I2168" s="25" t="s">
        <v>82</v>
      </c>
      <c r="J2168" s="11">
        <v>6284</v>
      </c>
      <c r="K2168" s="16">
        <v>126</v>
      </c>
    </row>
    <row r="2169" spans="1:11" x14ac:dyDescent="0.25">
      <c r="A2169" s="18">
        <v>42869</v>
      </c>
      <c r="B2169" s="18" t="s">
        <v>3396</v>
      </c>
      <c r="C2169" s="15">
        <v>300</v>
      </c>
      <c r="D2169" s="24" t="s">
        <v>4</v>
      </c>
      <c r="E2169" s="24" t="s">
        <v>6</v>
      </c>
      <c r="F2169" s="25" t="s">
        <v>6</v>
      </c>
      <c r="G2169" s="25" t="s">
        <v>2988</v>
      </c>
      <c r="H2169" s="25" t="s">
        <v>3418</v>
      </c>
      <c r="I2169" s="25" t="s">
        <v>82</v>
      </c>
      <c r="J2169" s="11">
        <v>6324</v>
      </c>
      <c r="K2169" s="16">
        <v>127</v>
      </c>
    </row>
    <row r="2170" spans="1:11" x14ac:dyDescent="0.25">
      <c r="A2170" s="18">
        <v>42869</v>
      </c>
      <c r="B2170" s="18" t="s">
        <v>3396</v>
      </c>
      <c r="C2170" s="15">
        <v>400</v>
      </c>
      <c r="D2170" s="24" t="s">
        <v>4</v>
      </c>
      <c r="E2170" s="24" t="s">
        <v>6</v>
      </c>
      <c r="F2170" s="25" t="s">
        <v>6</v>
      </c>
      <c r="G2170" s="25" t="s">
        <v>2988</v>
      </c>
      <c r="H2170" s="25" t="s">
        <v>3418</v>
      </c>
      <c r="I2170" s="25" t="s">
        <v>82</v>
      </c>
      <c r="J2170" s="11">
        <v>6325</v>
      </c>
      <c r="K2170" s="16">
        <v>127</v>
      </c>
    </row>
    <row r="2171" spans="1:11" x14ac:dyDescent="0.25">
      <c r="A2171" s="18">
        <v>42869</v>
      </c>
      <c r="B2171" s="18" t="s">
        <v>3396</v>
      </c>
      <c r="C2171" s="15">
        <v>4000</v>
      </c>
      <c r="D2171" s="24" t="s">
        <v>4</v>
      </c>
      <c r="E2171" s="24" t="s">
        <v>6</v>
      </c>
      <c r="F2171" s="25" t="s">
        <v>6</v>
      </c>
      <c r="G2171" s="25" t="s">
        <v>2988</v>
      </c>
      <c r="H2171" s="25" t="s">
        <v>3418</v>
      </c>
      <c r="I2171" s="25" t="s">
        <v>82</v>
      </c>
      <c r="J2171" s="11">
        <v>6451</v>
      </c>
      <c r="K2171" s="16">
        <v>130</v>
      </c>
    </row>
    <row r="2172" spans="1:11" x14ac:dyDescent="0.25">
      <c r="A2172" s="18">
        <v>42869</v>
      </c>
      <c r="B2172" s="18" t="s">
        <v>3396</v>
      </c>
      <c r="C2172" s="15">
        <v>1000</v>
      </c>
      <c r="D2172" s="24" t="s">
        <v>4</v>
      </c>
      <c r="E2172" s="24" t="s">
        <v>6</v>
      </c>
      <c r="F2172" s="25" t="s">
        <v>6</v>
      </c>
      <c r="G2172" s="25" t="s">
        <v>2988</v>
      </c>
      <c r="H2172" s="25" t="s">
        <v>3418</v>
      </c>
      <c r="I2172" s="25" t="s">
        <v>82</v>
      </c>
      <c r="J2172" s="11">
        <v>6067</v>
      </c>
      <c r="K2172" s="16">
        <v>122</v>
      </c>
    </row>
    <row r="2173" spans="1:11" x14ac:dyDescent="0.25">
      <c r="A2173" s="18">
        <v>42869</v>
      </c>
      <c r="B2173" s="18" t="s">
        <v>3396</v>
      </c>
      <c r="C2173" s="15">
        <v>500</v>
      </c>
      <c r="D2173" s="24" t="s">
        <v>4</v>
      </c>
      <c r="E2173" s="24" t="s">
        <v>5</v>
      </c>
      <c r="F2173" s="25" t="s">
        <v>2217</v>
      </c>
      <c r="G2173" s="25" t="s">
        <v>2988</v>
      </c>
      <c r="H2173" s="25" t="s">
        <v>3418</v>
      </c>
      <c r="I2173" s="25" t="s">
        <v>82</v>
      </c>
      <c r="J2173" s="11">
        <v>6068</v>
      </c>
      <c r="K2173" s="16">
        <v>122</v>
      </c>
    </row>
    <row r="2174" spans="1:11" x14ac:dyDescent="0.25">
      <c r="A2174" s="18">
        <v>42869</v>
      </c>
      <c r="B2174" s="18" t="s">
        <v>3396</v>
      </c>
      <c r="C2174" s="15">
        <v>100</v>
      </c>
      <c r="D2174" s="24" t="s">
        <v>4</v>
      </c>
      <c r="E2174" s="24" t="s">
        <v>6</v>
      </c>
      <c r="F2174" s="25" t="s">
        <v>6</v>
      </c>
      <c r="G2174" s="25" t="s">
        <v>2988</v>
      </c>
      <c r="H2174" s="25" t="s">
        <v>3418</v>
      </c>
      <c r="I2174" s="25" t="s">
        <v>82</v>
      </c>
      <c r="J2174" s="11">
        <v>6069</v>
      </c>
      <c r="K2174" s="16">
        <v>122</v>
      </c>
    </row>
    <row r="2175" spans="1:11" x14ac:dyDescent="0.25">
      <c r="A2175" s="18">
        <v>42869</v>
      </c>
      <c r="B2175" s="18" t="s">
        <v>3396</v>
      </c>
      <c r="C2175" s="15">
        <v>300</v>
      </c>
      <c r="D2175" s="24" t="s">
        <v>4</v>
      </c>
      <c r="E2175" s="24" t="s">
        <v>5</v>
      </c>
      <c r="F2175" s="25" t="s">
        <v>2217</v>
      </c>
      <c r="G2175" s="25" t="s">
        <v>2988</v>
      </c>
      <c r="H2175" s="25" t="s">
        <v>3418</v>
      </c>
      <c r="I2175" s="25" t="s">
        <v>82</v>
      </c>
      <c r="J2175" s="11">
        <v>6070</v>
      </c>
      <c r="K2175" s="16">
        <v>122</v>
      </c>
    </row>
    <row r="2176" spans="1:11" x14ac:dyDescent="0.25">
      <c r="A2176" s="18">
        <v>42869</v>
      </c>
      <c r="B2176" s="18" t="s">
        <v>3396</v>
      </c>
      <c r="C2176" s="15">
        <v>55</v>
      </c>
      <c r="D2176" s="24" t="s">
        <v>4</v>
      </c>
      <c r="E2176" s="24" t="s">
        <v>5</v>
      </c>
      <c r="F2176" s="25" t="s">
        <v>2217</v>
      </c>
      <c r="G2176" s="25" t="s">
        <v>2988</v>
      </c>
      <c r="H2176" s="25" t="s">
        <v>3418</v>
      </c>
      <c r="I2176" s="25" t="s">
        <v>82</v>
      </c>
      <c r="J2176" s="11">
        <v>6071</v>
      </c>
      <c r="K2176" s="16">
        <v>122</v>
      </c>
    </row>
    <row r="2177" spans="1:11" x14ac:dyDescent="0.25">
      <c r="A2177" s="18">
        <v>42869</v>
      </c>
      <c r="B2177" s="18" t="s">
        <v>3396</v>
      </c>
      <c r="C2177" s="15">
        <v>500</v>
      </c>
      <c r="D2177" s="24" t="s">
        <v>4</v>
      </c>
      <c r="E2177" s="24" t="s">
        <v>5</v>
      </c>
      <c r="F2177" s="25" t="s">
        <v>2217</v>
      </c>
      <c r="G2177" s="25" t="s">
        <v>2988</v>
      </c>
      <c r="H2177" s="25" t="s">
        <v>3418</v>
      </c>
      <c r="I2177" s="25" t="s">
        <v>82</v>
      </c>
      <c r="J2177" s="11">
        <v>6072</v>
      </c>
      <c r="K2177" s="16">
        <v>122</v>
      </c>
    </row>
    <row r="2178" spans="1:11" x14ac:dyDescent="0.25">
      <c r="A2178" s="18">
        <v>42869</v>
      </c>
      <c r="B2178" s="18" t="s">
        <v>3396</v>
      </c>
      <c r="C2178" s="15">
        <v>300</v>
      </c>
      <c r="D2178" s="24" t="s">
        <v>4</v>
      </c>
      <c r="E2178" s="24" t="s">
        <v>5</v>
      </c>
      <c r="F2178" s="25" t="s">
        <v>2217</v>
      </c>
      <c r="G2178" s="25" t="s">
        <v>2988</v>
      </c>
      <c r="H2178" s="25" t="s">
        <v>3418</v>
      </c>
      <c r="I2178" s="25" t="s">
        <v>82</v>
      </c>
      <c r="J2178" s="11">
        <v>6073</v>
      </c>
      <c r="K2178" s="16">
        <v>122</v>
      </c>
    </row>
    <row r="2179" spans="1:11" x14ac:dyDescent="0.25">
      <c r="A2179" s="19">
        <v>42869</v>
      </c>
      <c r="B2179" s="19" t="s">
        <v>3396</v>
      </c>
      <c r="C2179" s="15">
        <v>700</v>
      </c>
      <c r="D2179" s="24" t="s">
        <v>7</v>
      </c>
      <c r="E2179" s="24" t="s">
        <v>8</v>
      </c>
      <c r="F2179" s="25"/>
      <c r="G2179" s="25" t="s">
        <v>3314</v>
      </c>
      <c r="H2179" s="25" t="s">
        <v>3314</v>
      </c>
      <c r="I2179" s="25"/>
      <c r="J2179" s="10" t="s">
        <v>2984</v>
      </c>
      <c r="K2179" s="16"/>
    </row>
    <row r="2180" spans="1:11" x14ac:dyDescent="0.25">
      <c r="A2180" s="19">
        <v>42869</v>
      </c>
      <c r="B2180" s="19" t="s">
        <v>3396</v>
      </c>
      <c r="C2180" s="15">
        <v>290</v>
      </c>
      <c r="D2180" s="24" t="s">
        <v>7</v>
      </c>
      <c r="E2180" s="24" t="s">
        <v>8</v>
      </c>
      <c r="F2180" s="25"/>
      <c r="G2180" s="25" t="s">
        <v>3314</v>
      </c>
      <c r="H2180" s="25" t="s">
        <v>3314</v>
      </c>
      <c r="I2180" s="25"/>
      <c r="J2180" s="10" t="s">
        <v>2984</v>
      </c>
      <c r="K2180" s="16"/>
    </row>
    <row r="2181" spans="1:11" x14ac:dyDescent="0.25">
      <c r="A2181" s="19">
        <v>42870</v>
      </c>
      <c r="B2181" s="19" t="s">
        <v>3396</v>
      </c>
      <c r="C2181" s="15">
        <v>1000</v>
      </c>
      <c r="D2181" s="24" t="s">
        <v>7</v>
      </c>
      <c r="E2181" s="24" t="s">
        <v>8</v>
      </c>
      <c r="F2181" s="25"/>
      <c r="G2181" s="25" t="s">
        <v>3314</v>
      </c>
      <c r="H2181" s="25" t="s">
        <v>3314</v>
      </c>
      <c r="I2181" s="25"/>
      <c r="J2181" s="10" t="s">
        <v>2984</v>
      </c>
      <c r="K2181" s="16"/>
    </row>
    <row r="2182" spans="1:11" x14ac:dyDescent="0.25">
      <c r="A2182" s="18">
        <v>42870</v>
      </c>
      <c r="B2182" s="18" t="s">
        <v>3396</v>
      </c>
      <c r="C2182" s="15">
        <v>500</v>
      </c>
      <c r="D2182" s="24" t="s">
        <v>4</v>
      </c>
      <c r="E2182" s="24" t="s">
        <v>5</v>
      </c>
      <c r="F2182" s="25" t="s">
        <v>2217</v>
      </c>
      <c r="G2182" s="25" t="s">
        <v>2988</v>
      </c>
      <c r="H2182" s="25" t="s">
        <v>3418</v>
      </c>
      <c r="I2182" s="25" t="s">
        <v>82</v>
      </c>
      <c r="J2182" s="11">
        <v>5230</v>
      </c>
      <c r="K2182" s="16">
        <v>105</v>
      </c>
    </row>
    <row r="2183" spans="1:11" x14ac:dyDescent="0.25">
      <c r="A2183" s="18">
        <v>42870</v>
      </c>
      <c r="B2183" s="18" t="s">
        <v>3396</v>
      </c>
      <c r="C2183" s="15">
        <v>50</v>
      </c>
      <c r="D2183" s="24" t="s">
        <v>4</v>
      </c>
      <c r="E2183" s="24" t="s">
        <v>6</v>
      </c>
      <c r="F2183" s="25" t="s">
        <v>6</v>
      </c>
      <c r="G2183" s="25" t="s">
        <v>2988</v>
      </c>
      <c r="H2183" s="25" t="s">
        <v>3418</v>
      </c>
      <c r="I2183" s="25" t="s">
        <v>82</v>
      </c>
      <c r="J2183" s="11">
        <v>6132</v>
      </c>
      <c r="K2183" s="16">
        <v>123</v>
      </c>
    </row>
    <row r="2184" spans="1:11" x14ac:dyDescent="0.25">
      <c r="A2184" s="18">
        <v>42870</v>
      </c>
      <c r="B2184" s="18" t="s">
        <v>3396</v>
      </c>
      <c r="C2184" s="15">
        <v>100</v>
      </c>
      <c r="D2184" s="24" t="s">
        <v>4</v>
      </c>
      <c r="E2184" s="24" t="s">
        <v>6</v>
      </c>
      <c r="F2184" s="25" t="s">
        <v>6</v>
      </c>
      <c r="G2184" s="25" t="s">
        <v>2988</v>
      </c>
      <c r="H2184" s="25" t="s">
        <v>3418</v>
      </c>
      <c r="I2184" s="25" t="s">
        <v>82</v>
      </c>
      <c r="J2184" s="11">
        <v>6133</v>
      </c>
      <c r="K2184" s="16">
        <v>123</v>
      </c>
    </row>
    <row r="2185" spans="1:11" x14ac:dyDescent="0.25">
      <c r="A2185" s="18">
        <v>42870</v>
      </c>
      <c r="B2185" s="18" t="s">
        <v>3396</v>
      </c>
      <c r="C2185" s="15">
        <v>500</v>
      </c>
      <c r="D2185" s="24" t="s">
        <v>4</v>
      </c>
      <c r="E2185" s="24" t="s">
        <v>5</v>
      </c>
      <c r="F2185" s="25" t="s">
        <v>2217</v>
      </c>
      <c r="G2185" s="25" t="s">
        <v>2988</v>
      </c>
      <c r="H2185" s="25" t="s">
        <v>3418</v>
      </c>
      <c r="I2185" s="25" t="s">
        <v>82</v>
      </c>
      <c r="J2185" s="11">
        <v>6134</v>
      </c>
      <c r="K2185" s="16">
        <v>123</v>
      </c>
    </row>
    <row r="2186" spans="1:11" x14ac:dyDescent="0.25">
      <c r="A2186" s="18">
        <v>42870</v>
      </c>
      <c r="B2186" s="18" t="s">
        <v>3396</v>
      </c>
      <c r="C2186" s="15">
        <v>4000</v>
      </c>
      <c r="D2186" s="24" t="s">
        <v>4</v>
      </c>
      <c r="E2186" s="24" t="s">
        <v>5</v>
      </c>
      <c r="F2186" s="25" t="s">
        <v>2217</v>
      </c>
      <c r="G2186" s="25" t="s">
        <v>2988</v>
      </c>
      <c r="H2186" s="25" t="s">
        <v>3418</v>
      </c>
      <c r="I2186" s="25" t="s">
        <v>82</v>
      </c>
      <c r="J2186" s="11">
        <v>6135</v>
      </c>
      <c r="K2186" s="16">
        <v>123</v>
      </c>
    </row>
    <row r="2187" spans="1:11" x14ac:dyDescent="0.25">
      <c r="A2187" s="18">
        <v>42870</v>
      </c>
      <c r="B2187" s="18" t="s">
        <v>3396</v>
      </c>
      <c r="C2187" s="15">
        <v>6750</v>
      </c>
      <c r="D2187" s="24" t="s">
        <v>4</v>
      </c>
      <c r="E2187" s="24" t="s">
        <v>5</v>
      </c>
      <c r="F2187" s="25" t="s">
        <v>2217</v>
      </c>
      <c r="G2187" s="25" t="s">
        <v>2988</v>
      </c>
      <c r="H2187" s="25" t="s">
        <v>3418</v>
      </c>
      <c r="I2187" s="25" t="s">
        <v>82</v>
      </c>
      <c r="J2187" s="11">
        <v>6240</v>
      </c>
      <c r="K2187" s="16">
        <v>125</v>
      </c>
    </row>
    <row r="2188" spans="1:11" x14ac:dyDescent="0.25">
      <c r="A2188" s="18">
        <v>42870</v>
      </c>
      <c r="B2188" s="18" t="s">
        <v>3396</v>
      </c>
      <c r="C2188" s="15">
        <v>2000</v>
      </c>
      <c r="D2188" s="24" t="s">
        <v>4</v>
      </c>
      <c r="E2188" s="24" t="s">
        <v>5</v>
      </c>
      <c r="F2188" s="25" t="s">
        <v>2217</v>
      </c>
      <c r="G2188" s="25" t="s">
        <v>2988</v>
      </c>
      <c r="H2188" s="25" t="s">
        <v>3418</v>
      </c>
      <c r="I2188" s="25" t="s">
        <v>82</v>
      </c>
      <c r="J2188" s="11">
        <v>6285</v>
      </c>
      <c r="K2188" s="16">
        <v>126</v>
      </c>
    </row>
    <row r="2189" spans="1:11" x14ac:dyDescent="0.25">
      <c r="A2189" s="18">
        <v>42870</v>
      </c>
      <c r="B2189" s="18" t="s">
        <v>3396</v>
      </c>
      <c r="C2189" s="15">
        <v>15000</v>
      </c>
      <c r="D2189" s="24" t="s">
        <v>4</v>
      </c>
      <c r="E2189" s="24" t="s">
        <v>6</v>
      </c>
      <c r="F2189" s="25" t="s">
        <v>6</v>
      </c>
      <c r="G2189" s="25" t="s">
        <v>2988</v>
      </c>
      <c r="H2189" s="25" t="s">
        <v>3418</v>
      </c>
      <c r="I2189" s="25" t="s">
        <v>82</v>
      </c>
      <c r="J2189" s="11">
        <v>6286</v>
      </c>
      <c r="K2189" s="16">
        <v>126</v>
      </c>
    </row>
    <row r="2190" spans="1:11" x14ac:dyDescent="0.25">
      <c r="A2190" s="18">
        <v>42870</v>
      </c>
      <c r="B2190" s="18" t="s">
        <v>3396</v>
      </c>
      <c r="C2190" s="15">
        <v>100</v>
      </c>
      <c r="D2190" s="24" t="s">
        <v>4</v>
      </c>
      <c r="E2190" s="24" t="s">
        <v>5</v>
      </c>
      <c r="F2190" s="25" t="s">
        <v>2217</v>
      </c>
      <c r="G2190" s="25" t="s">
        <v>2988</v>
      </c>
      <c r="H2190" s="25" t="s">
        <v>3418</v>
      </c>
      <c r="I2190" s="25" t="s">
        <v>82</v>
      </c>
      <c r="J2190" s="11">
        <v>6326</v>
      </c>
      <c r="K2190" s="16">
        <v>127</v>
      </c>
    </row>
    <row r="2191" spans="1:11" x14ac:dyDescent="0.25">
      <c r="A2191" s="18">
        <v>42870</v>
      </c>
      <c r="B2191" s="18" t="s">
        <v>3396</v>
      </c>
      <c r="C2191" s="15">
        <v>400</v>
      </c>
      <c r="D2191" s="24" t="s">
        <v>4</v>
      </c>
      <c r="E2191" s="24" t="s">
        <v>6</v>
      </c>
      <c r="F2191" s="25" t="s">
        <v>6</v>
      </c>
      <c r="G2191" s="25" t="s">
        <v>2988</v>
      </c>
      <c r="H2191" s="25" t="s">
        <v>3418</v>
      </c>
      <c r="I2191" s="25" t="s">
        <v>82</v>
      </c>
      <c r="J2191" s="11">
        <v>6327</v>
      </c>
      <c r="K2191" s="16">
        <v>127</v>
      </c>
    </row>
    <row r="2192" spans="1:11" x14ac:dyDescent="0.25">
      <c r="A2192" s="18">
        <v>42870</v>
      </c>
      <c r="B2192" s="18" t="s">
        <v>3396</v>
      </c>
      <c r="C2192" s="15">
        <v>1000</v>
      </c>
      <c r="D2192" s="24" t="s">
        <v>4</v>
      </c>
      <c r="E2192" s="24" t="s">
        <v>5</v>
      </c>
      <c r="F2192" s="25" t="s">
        <v>2217</v>
      </c>
      <c r="G2192" s="25" t="s">
        <v>2988</v>
      </c>
      <c r="H2192" s="25" t="s">
        <v>3418</v>
      </c>
      <c r="I2192" s="25" t="s">
        <v>82</v>
      </c>
      <c r="J2192" s="11">
        <v>6328</v>
      </c>
      <c r="K2192" s="16">
        <v>127</v>
      </c>
    </row>
    <row r="2193" spans="1:11" x14ac:dyDescent="0.25">
      <c r="A2193" s="18">
        <v>42870</v>
      </c>
      <c r="B2193" s="18" t="s">
        <v>3396</v>
      </c>
      <c r="C2193" s="15">
        <v>300</v>
      </c>
      <c r="D2193" s="24" t="s">
        <v>4</v>
      </c>
      <c r="E2193" s="24" t="s">
        <v>6</v>
      </c>
      <c r="F2193" s="25" t="s">
        <v>6</v>
      </c>
      <c r="G2193" s="25" t="s">
        <v>2988</v>
      </c>
      <c r="H2193" s="25" t="s">
        <v>3418</v>
      </c>
      <c r="I2193" s="25" t="s">
        <v>82</v>
      </c>
      <c r="J2193" s="11">
        <v>6356</v>
      </c>
      <c r="K2193" s="16">
        <v>128</v>
      </c>
    </row>
    <row r="2194" spans="1:11" x14ac:dyDescent="0.25">
      <c r="A2194" s="18">
        <v>42870</v>
      </c>
      <c r="B2194" s="18" t="s">
        <v>3396</v>
      </c>
      <c r="C2194" s="15">
        <v>10000</v>
      </c>
      <c r="D2194" s="24" t="s">
        <v>4</v>
      </c>
      <c r="E2194" s="24" t="s">
        <v>5</v>
      </c>
      <c r="F2194" s="25" t="s">
        <v>2217</v>
      </c>
      <c r="G2194" s="25" t="s">
        <v>2988</v>
      </c>
      <c r="H2194" s="25" t="s">
        <v>3418</v>
      </c>
      <c r="I2194" s="25" t="s">
        <v>82</v>
      </c>
      <c r="J2194" s="11">
        <v>6357</v>
      </c>
      <c r="K2194" s="16">
        <v>128</v>
      </c>
    </row>
    <row r="2195" spans="1:11" x14ac:dyDescent="0.25">
      <c r="A2195" s="18">
        <v>42870</v>
      </c>
      <c r="B2195" s="18" t="s">
        <v>3396</v>
      </c>
      <c r="C2195" s="15">
        <v>150</v>
      </c>
      <c r="D2195" s="24" t="s">
        <v>4</v>
      </c>
      <c r="E2195" s="24" t="s">
        <v>5</v>
      </c>
      <c r="F2195" s="25" t="s">
        <v>2217</v>
      </c>
      <c r="G2195" s="25" t="s">
        <v>2988</v>
      </c>
      <c r="H2195" s="25" t="s">
        <v>3418</v>
      </c>
      <c r="I2195" s="25" t="s">
        <v>82</v>
      </c>
      <c r="J2195" s="11">
        <v>6358</v>
      </c>
      <c r="K2195" s="16">
        <v>128</v>
      </c>
    </row>
    <row r="2196" spans="1:11" x14ac:dyDescent="0.25">
      <c r="A2196" s="18">
        <v>42870</v>
      </c>
      <c r="B2196" s="18" t="s">
        <v>3396</v>
      </c>
      <c r="C2196" s="15">
        <v>150</v>
      </c>
      <c r="D2196" s="24" t="s">
        <v>4</v>
      </c>
      <c r="E2196" s="24" t="s">
        <v>5</v>
      </c>
      <c r="F2196" s="25" t="s">
        <v>2217</v>
      </c>
      <c r="G2196" s="25" t="s">
        <v>2988</v>
      </c>
      <c r="H2196" s="25" t="s">
        <v>3418</v>
      </c>
      <c r="I2196" s="25" t="s">
        <v>82</v>
      </c>
      <c r="J2196" s="11">
        <v>6359</v>
      </c>
      <c r="K2196" s="16">
        <v>128</v>
      </c>
    </row>
    <row r="2197" spans="1:11" x14ac:dyDescent="0.25">
      <c r="A2197" s="18">
        <v>42870</v>
      </c>
      <c r="B2197" s="18" t="s">
        <v>3396</v>
      </c>
      <c r="C2197" s="15">
        <v>8300</v>
      </c>
      <c r="D2197" s="24" t="s">
        <v>4</v>
      </c>
      <c r="E2197" s="24" t="s">
        <v>5</v>
      </c>
      <c r="F2197" s="25" t="s">
        <v>2217</v>
      </c>
      <c r="G2197" s="25" t="s">
        <v>2988</v>
      </c>
      <c r="H2197" s="25" t="s">
        <v>3418</v>
      </c>
      <c r="I2197" s="25" t="s">
        <v>82</v>
      </c>
      <c r="J2197" s="11">
        <v>6362</v>
      </c>
      <c r="K2197" s="16">
        <v>128</v>
      </c>
    </row>
    <row r="2198" spans="1:11" x14ac:dyDescent="0.25">
      <c r="A2198" s="18">
        <v>42870</v>
      </c>
      <c r="B2198" s="18" t="s">
        <v>3396</v>
      </c>
      <c r="C2198" s="15">
        <v>18050</v>
      </c>
      <c r="D2198" s="24" t="s">
        <v>4</v>
      </c>
      <c r="E2198" s="24" t="s">
        <v>6</v>
      </c>
      <c r="F2198" s="25" t="s">
        <v>6</v>
      </c>
      <c r="G2198" s="25" t="s">
        <v>2988</v>
      </c>
      <c r="H2198" s="25" t="s">
        <v>3418</v>
      </c>
      <c r="I2198" s="25" t="s">
        <v>82</v>
      </c>
      <c r="J2198" s="11">
        <v>6453</v>
      </c>
      <c r="K2198" s="16">
        <v>130</v>
      </c>
    </row>
    <row r="2199" spans="1:11" x14ac:dyDescent="0.25">
      <c r="A2199" s="18">
        <v>42870</v>
      </c>
      <c r="B2199" s="18" t="s">
        <v>3396</v>
      </c>
      <c r="C2199" s="15">
        <v>250</v>
      </c>
      <c r="D2199" s="24" t="s">
        <v>4</v>
      </c>
      <c r="E2199" s="24" t="s">
        <v>6</v>
      </c>
      <c r="F2199" s="25" t="s">
        <v>6</v>
      </c>
      <c r="G2199" s="25" t="s">
        <v>2988</v>
      </c>
      <c r="H2199" s="25" t="s">
        <v>3418</v>
      </c>
      <c r="I2199" s="25" t="s">
        <v>82</v>
      </c>
      <c r="J2199" s="11">
        <v>6454</v>
      </c>
      <c r="K2199" s="16">
        <v>130</v>
      </c>
    </row>
    <row r="2200" spans="1:11" x14ac:dyDescent="0.25">
      <c r="A2200" s="18">
        <v>42870</v>
      </c>
      <c r="B2200" s="18" t="s">
        <v>3396</v>
      </c>
      <c r="C2200" s="15">
        <v>200</v>
      </c>
      <c r="D2200" s="24" t="s">
        <v>4</v>
      </c>
      <c r="E2200" s="24" t="s">
        <v>5</v>
      </c>
      <c r="F2200" s="25" t="s">
        <v>2217</v>
      </c>
      <c r="G2200" s="25" t="s">
        <v>2988</v>
      </c>
      <c r="H2200" s="25" t="s">
        <v>3418</v>
      </c>
      <c r="I2200" s="25" t="s">
        <v>82</v>
      </c>
      <c r="J2200" s="11">
        <v>6074</v>
      </c>
      <c r="K2200" s="16">
        <v>122</v>
      </c>
    </row>
    <row r="2201" spans="1:11" x14ac:dyDescent="0.25">
      <c r="A2201" s="19">
        <v>42870</v>
      </c>
      <c r="B2201" s="19" t="s">
        <v>3396</v>
      </c>
      <c r="C2201" s="15">
        <v>150</v>
      </c>
      <c r="D2201" s="24" t="s">
        <v>7</v>
      </c>
      <c r="E2201" s="24" t="s">
        <v>8</v>
      </c>
      <c r="F2201" s="25"/>
      <c r="G2201" s="25" t="s">
        <v>3314</v>
      </c>
      <c r="H2201" s="25" t="s">
        <v>3314</v>
      </c>
      <c r="I2201" s="25"/>
      <c r="J2201" s="10" t="s">
        <v>2984</v>
      </c>
      <c r="K2201" s="16"/>
    </row>
    <row r="2202" spans="1:11" x14ac:dyDescent="0.25">
      <c r="A2202" s="19">
        <v>42870</v>
      </c>
      <c r="B2202" s="19" t="s">
        <v>3396</v>
      </c>
      <c r="C2202" s="15">
        <v>6000</v>
      </c>
      <c r="D2202" s="24" t="s">
        <v>7</v>
      </c>
      <c r="E2202" s="24" t="s">
        <v>8</v>
      </c>
      <c r="F2202" s="25"/>
      <c r="G2202" s="25" t="s">
        <v>3314</v>
      </c>
      <c r="H2202" s="25" t="s">
        <v>3314</v>
      </c>
      <c r="I2202" s="25"/>
      <c r="J2202" s="10" t="s">
        <v>2984</v>
      </c>
      <c r="K2202" s="16"/>
    </row>
    <row r="2203" spans="1:11" x14ac:dyDescent="0.25">
      <c r="A2203" s="18">
        <v>42871</v>
      </c>
      <c r="B2203" s="18" t="s">
        <v>3396</v>
      </c>
      <c r="C2203" s="15">
        <v>100</v>
      </c>
      <c r="D2203" s="24" t="s">
        <v>4</v>
      </c>
      <c r="E2203" s="24" t="s">
        <v>6</v>
      </c>
      <c r="F2203" s="25" t="s">
        <v>6</v>
      </c>
      <c r="G2203" s="25" t="s">
        <v>2988</v>
      </c>
      <c r="H2203" s="25" t="s">
        <v>3418</v>
      </c>
      <c r="I2203" s="25" t="s">
        <v>82</v>
      </c>
      <c r="J2203" s="11">
        <v>5640</v>
      </c>
      <c r="K2203" s="16">
        <v>113</v>
      </c>
    </row>
    <row r="2204" spans="1:11" x14ac:dyDescent="0.25">
      <c r="A2204" s="18">
        <v>42871</v>
      </c>
      <c r="B2204" s="18" t="s">
        <v>3396</v>
      </c>
      <c r="C2204" s="15">
        <v>100</v>
      </c>
      <c r="D2204" s="24" t="s">
        <v>4</v>
      </c>
      <c r="E2204" s="24" t="s">
        <v>6</v>
      </c>
      <c r="F2204" s="25" t="s">
        <v>6</v>
      </c>
      <c r="G2204" s="25" t="s">
        <v>2988</v>
      </c>
      <c r="H2204" s="25" t="s">
        <v>3418</v>
      </c>
      <c r="I2204" s="25" t="s">
        <v>82</v>
      </c>
      <c r="J2204" s="11">
        <v>5641</v>
      </c>
      <c r="K2204" s="16">
        <v>113</v>
      </c>
    </row>
    <row r="2205" spans="1:11" x14ac:dyDescent="0.25">
      <c r="A2205" s="18">
        <v>42871</v>
      </c>
      <c r="B2205" s="18" t="s">
        <v>3396</v>
      </c>
      <c r="C2205" s="15">
        <v>100</v>
      </c>
      <c r="D2205" s="24" t="s">
        <v>4</v>
      </c>
      <c r="E2205" s="24" t="s">
        <v>6</v>
      </c>
      <c r="F2205" s="25" t="s">
        <v>6</v>
      </c>
      <c r="G2205" s="25" t="s">
        <v>2988</v>
      </c>
      <c r="H2205" s="25" t="s">
        <v>3418</v>
      </c>
      <c r="I2205" s="25" t="s">
        <v>82</v>
      </c>
      <c r="J2205" s="11">
        <v>5642</v>
      </c>
      <c r="K2205" s="16">
        <v>113</v>
      </c>
    </row>
    <row r="2206" spans="1:11" x14ac:dyDescent="0.25">
      <c r="A2206" s="18">
        <v>42871</v>
      </c>
      <c r="B2206" s="18" t="s">
        <v>3396</v>
      </c>
      <c r="C2206" s="15">
        <v>100</v>
      </c>
      <c r="D2206" s="24" t="s">
        <v>4</v>
      </c>
      <c r="E2206" s="24" t="s">
        <v>6</v>
      </c>
      <c r="F2206" s="25" t="s">
        <v>6</v>
      </c>
      <c r="G2206" s="25" t="s">
        <v>2988</v>
      </c>
      <c r="H2206" s="25" t="s">
        <v>3418</v>
      </c>
      <c r="I2206" s="25" t="s">
        <v>82</v>
      </c>
      <c r="J2206" s="11">
        <v>5643</v>
      </c>
      <c r="K2206" s="16">
        <v>113</v>
      </c>
    </row>
    <row r="2207" spans="1:11" x14ac:dyDescent="0.25">
      <c r="A2207" s="18">
        <v>42871</v>
      </c>
      <c r="B2207" s="18" t="s">
        <v>3396</v>
      </c>
      <c r="C2207" s="15">
        <v>100</v>
      </c>
      <c r="D2207" s="24" t="s">
        <v>4</v>
      </c>
      <c r="E2207" s="24" t="s">
        <v>6</v>
      </c>
      <c r="F2207" s="25" t="s">
        <v>6</v>
      </c>
      <c r="G2207" s="25" t="s">
        <v>2988</v>
      </c>
      <c r="H2207" s="25" t="s">
        <v>3418</v>
      </c>
      <c r="I2207" s="25" t="s">
        <v>82</v>
      </c>
      <c r="J2207" s="11">
        <v>5644</v>
      </c>
      <c r="K2207" s="16">
        <v>113</v>
      </c>
    </row>
    <row r="2208" spans="1:11" x14ac:dyDescent="0.25">
      <c r="A2208" s="18">
        <v>42871</v>
      </c>
      <c r="B2208" s="18" t="s">
        <v>3396</v>
      </c>
      <c r="C2208" s="15">
        <v>100</v>
      </c>
      <c r="D2208" s="24" t="s">
        <v>4</v>
      </c>
      <c r="E2208" s="24" t="s">
        <v>6</v>
      </c>
      <c r="F2208" s="25" t="s">
        <v>6</v>
      </c>
      <c r="G2208" s="25" t="s">
        <v>2988</v>
      </c>
      <c r="H2208" s="25" t="s">
        <v>3418</v>
      </c>
      <c r="I2208" s="25" t="s">
        <v>82</v>
      </c>
      <c r="J2208" s="11">
        <v>5645</v>
      </c>
      <c r="K2208" s="16">
        <v>113</v>
      </c>
    </row>
    <row r="2209" spans="1:11" x14ac:dyDescent="0.25">
      <c r="A2209" s="18">
        <v>42871</v>
      </c>
      <c r="B2209" s="18" t="s">
        <v>3396</v>
      </c>
      <c r="C2209" s="15">
        <v>100</v>
      </c>
      <c r="D2209" s="24" t="s">
        <v>4</v>
      </c>
      <c r="E2209" s="24" t="s">
        <v>6</v>
      </c>
      <c r="F2209" s="25" t="s">
        <v>6</v>
      </c>
      <c r="G2209" s="25" t="s">
        <v>2988</v>
      </c>
      <c r="H2209" s="25" t="s">
        <v>3418</v>
      </c>
      <c r="I2209" s="25" t="s">
        <v>82</v>
      </c>
      <c r="J2209" s="11">
        <v>5646</v>
      </c>
      <c r="K2209" s="16">
        <v>113</v>
      </c>
    </row>
    <row r="2210" spans="1:11" x14ac:dyDescent="0.25">
      <c r="A2210" s="18">
        <v>42871</v>
      </c>
      <c r="B2210" s="18" t="s">
        <v>3396</v>
      </c>
      <c r="C2210" s="15">
        <v>200</v>
      </c>
      <c r="D2210" s="24" t="s">
        <v>4</v>
      </c>
      <c r="E2210" s="24" t="s">
        <v>6</v>
      </c>
      <c r="F2210" s="25" t="s">
        <v>6</v>
      </c>
      <c r="G2210" s="25" t="s">
        <v>2988</v>
      </c>
      <c r="H2210" s="25" t="s">
        <v>3418</v>
      </c>
      <c r="I2210" s="25" t="s">
        <v>82</v>
      </c>
      <c r="J2210" s="11">
        <v>5932</v>
      </c>
      <c r="K2210" s="16">
        <v>119</v>
      </c>
    </row>
    <row r="2211" spans="1:11" x14ac:dyDescent="0.25">
      <c r="A2211" s="18">
        <v>42871</v>
      </c>
      <c r="B2211" s="18" t="s">
        <v>3396</v>
      </c>
      <c r="C2211" s="15">
        <v>400</v>
      </c>
      <c r="D2211" s="24" t="s">
        <v>4</v>
      </c>
      <c r="E2211" s="24" t="s">
        <v>6</v>
      </c>
      <c r="F2211" s="25" t="s">
        <v>6</v>
      </c>
      <c r="G2211" s="25" t="s">
        <v>2988</v>
      </c>
      <c r="H2211" s="25" t="s">
        <v>3418</v>
      </c>
      <c r="I2211" s="25" t="s">
        <v>82</v>
      </c>
      <c r="J2211" s="11">
        <v>6287</v>
      </c>
      <c r="K2211" s="16">
        <v>126</v>
      </c>
    </row>
    <row r="2212" spans="1:11" x14ac:dyDescent="0.25">
      <c r="A2212" s="18">
        <v>42871</v>
      </c>
      <c r="B2212" s="18" t="s">
        <v>3396</v>
      </c>
      <c r="C2212" s="15">
        <v>1500</v>
      </c>
      <c r="D2212" s="24" t="s">
        <v>4</v>
      </c>
      <c r="E2212" s="24" t="s">
        <v>5</v>
      </c>
      <c r="F2212" s="25" t="s">
        <v>2217</v>
      </c>
      <c r="G2212" s="25" t="s">
        <v>2988</v>
      </c>
      <c r="H2212" s="25" t="s">
        <v>3418</v>
      </c>
      <c r="I2212" s="25" t="s">
        <v>82</v>
      </c>
      <c r="J2212" s="11">
        <v>6288</v>
      </c>
      <c r="K2212" s="16">
        <v>126</v>
      </c>
    </row>
    <row r="2213" spans="1:11" x14ac:dyDescent="0.25">
      <c r="A2213" s="18">
        <v>42871</v>
      </c>
      <c r="B2213" s="18" t="s">
        <v>3396</v>
      </c>
      <c r="C2213" s="15">
        <v>1800</v>
      </c>
      <c r="D2213" s="24" t="s">
        <v>4</v>
      </c>
      <c r="E2213" s="24" t="s">
        <v>5</v>
      </c>
      <c r="F2213" s="25" t="s">
        <v>2217</v>
      </c>
      <c r="G2213" s="25" t="s">
        <v>2988</v>
      </c>
      <c r="H2213" s="25" t="s">
        <v>3418</v>
      </c>
      <c r="I2213" s="25" t="s">
        <v>82</v>
      </c>
      <c r="J2213" s="11">
        <v>6289</v>
      </c>
      <c r="K2213" s="16">
        <v>126</v>
      </c>
    </row>
    <row r="2214" spans="1:11" x14ac:dyDescent="0.25">
      <c r="A2214" s="18">
        <v>42871</v>
      </c>
      <c r="B2214" s="18" t="s">
        <v>3396</v>
      </c>
      <c r="C2214" s="15">
        <v>500</v>
      </c>
      <c r="D2214" s="24" t="s">
        <v>4</v>
      </c>
      <c r="E2214" s="24" t="s">
        <v>6</v>
      </c>
      <c r="F2214" s="25" t="s">
        <v>6</v>
      </c>
      <c r="G2214" s="25" t="s">
        <v>2988</v>
      </c>
      <c r="H2214" s="25" t="s">
        <v>3418</v>
      </c>
      <c r="I2214" s="25" t="s">
        <v>82</v>
      </c>
      <c r="J2214" s="11">
        <v>6329</v>
      </c>
      <c r="K2214" s="16">
        <v>127</v>
      </c>
    </row>
    <row r="2215" spans="1:11" x14ac:dyDescent="0.25">
      <c r="A2215" s="18">
        <v>42871</v>
      </c>
      <c r="B2215" s="18" t="s">
        <v>3396</v>
      </c>
      <c r="C2215" s="15">
        <v>500</v>
      </c>
      <c r="D2215" s="24" t="s">
        <v>4</v>
      </c>
      <c r="E2215" s="24" t="s">
        <v>6</v>
      </c>
      <c r="F2215" s="25" t="s">
        <v>6</v>
      </c>
      <c r="G2215" s="25" t="s">
        <v>2988</v>
      </c>
      <c r="H2215" s="25" t="s">
        <v>3418</v>
      </c>
      <c r="I2215" s="25" t="s">
        <v>82</v>
      </c>
      <c r="J2215" s="11">
        <v>6360</v>
      </c>
      <c r="K2215" s="16">
        <v>128</v>
      </c>
    </row>
    <row r="2216" spans="1:11" x14ac:dyDescent="0.25">
      <c r="A2216" s="18">
        <v>42871</v>
      </c>
      <c r="B2216" s="18" t="s">
        <v>3396</v>
      </c>
      <c r="C2216" s="15">
        <v>10000</v>
      </c>
      <c r="D2216" s="24" t="s">
        <v>4</v>
      </c>
      <c r="E2216" s="24" t="s">
        <v>6</v>
      </c>
      <c r="F2216" s="25" t="s">
        <v>6</v>
      </c>
      <c r="G2216" s="25" t="s">
        <v>2988</v>
      </c>
      <c r="H2216" s="25" t="s">
        <v>3418</v>
      </c>
      <c r="I2216" s="25" t="s">
        <v>82</v>
      </c>
      <c r="J2216" s="11">
        <v>6361</v>
      </c>
      <c r="K2216" s="16">
        <v>128</v>
      </c>
    </row>
    <row r="2217" spans="1:11" x14ac:dyDescent="0.25">
      <c r="A2217" s="18">
        <v>42871</v>
      </c>
      <c r="B2217" s="18" t="s">
        <v>3396</v>
      </c>
      <c r="C2217" s="15">
        <v>17575</v>
      </c>
      <c r="D2217" s="24" t="s">
        <v>4</v>
      </c>
      <c r="E2217" s="24" t="s">
        <v>6</v>
      </c>
      <c r="F2217" s="25" t="s">
        <v>6</v>
      </c>
      <c r="G2217" s="25" t="s">
        <v>2988</v>
      </c>
      <c r="H2217" s="25" t="s">
        <v>3418</v>
      </c>
      <c r="I2217" s="25" t="s">
        <v>82</v>
      </c>
      <c r="J2217" s="11">
        <v>6455</v>
      </c>
      <c r="K2217" s="16">
        <v>130</v>
      </c>
    </row>
    <row r="2218" spans="1:11" x14ac:dyDescent="0.25">
      <c r="A2218" s="18">
        <v>42871</v>
      </c>
      <c r="B2218" s="18" t="s">
        <v>3396</v>
      </c>
      <c r="C2218" s="15">
        <v>200</v>
      </c>
      <c r="D2218" s="24" t="s">
        <v>4</v>
      </c>
      <c r="E2218" s="24" t="s">
        <v>6</v>
      </c>
      <c r="F2218" s="25" t="s">
        <v>6</v>
      </c>
      <c r="G2218" s="25" t="s">
        <v>2988</v>
      </c>
      <c r="H2218" s="25" t="s">
        <v>3418</v>
      </c>
      <c r="I2218" s="25" t="s">
        <v>82</v>
      </c>
      <c r="J2218" s="11">
        <v>6598</v>
      </c>
      <c r="K2218" s="16">
        <v>132</v>
      </c>
    </row>
    <row r="2219" spans="1:11" x14ac:dyDescent="0.25">
      <c r="A2219" s="18">
        <v>42871</v>
      </c>
      <c r="B2219" s="18" t="s">
        <v>3396</v>
      </c>
      <c r="C2219" s="15">
        <v>200</v>
      </c>
      <c r="D2219" s="24" t="s">
        <v>4</v>
      </c>
      <c r="E2219" s="24" t="s">
        <v>6</v>
      </c>
      <c r="F2219" s="25" t="s">
        <v>6</v>
      </c>
      <c r="G2219" s="25" t="s">
        <v>2988</v>
      </c>
      <c r="H2219" s="25" t="s">
        <v>3418</v>
      </c>
      <c r="I2219" s="25" t="s">
        <v>82</v>
      </c>
      <c r="J2219" s="11">
        <v>6599</v>
      </c>
      <c r="K2219" s="16">
        <v>132</v>
      </c>
    </row>
    <row r="2220" spans="1:11" x14ac:dyDescent="0.25">
      <c r="A2220" s="19">
        <v>42871</v>
      </c>
      <c r="B2220" s="19" t="s">
        <v>3396</v>
      </c>
      <c r="C2220" s="15">
        <v>2000</v>
      </c>
      <c r="D2220" s="24" t="s">
        <v>7</v>
      </c>
      <c r="E2220" s="24" t="s">
        <v>8</v>
      </c>
      <c r="F2220" s="25"/>
      <c r="G2220" s="25" t="s">
        <v>3314</v>
      </c>
      <c r="H2220" s="25" t="s">
        <v>3314</v>
      </c>
      <c r="I2220" s="25"/>
      <c r="J2220" s="10" t="s">
        <v>2984</v>
      </c>
      <c r="K2220" s="16"/>
    </row>
    <row r="2221" spans="1:11" x14ac:dyDescent="0.25">
      <c r="A2221" s="19">
        <v>42871</v>
      </c>
      <c r="B2221" s="19" t="s">
        <v>3396</v>
      </c>
      <c r="C2221" s="15">
        <v>1000</v>
      </c>
      <c r="D2221" s="24" t="s">
        <v>7</v>
      </c>
      <c r="E2221" s="24" t="s">
        <v>8</v>
      </c>
      <c r="F2221" s="25"/>
      <c r="G2221" s="25" t="s">
        <v>3314</v>
      </c>
      <c r="H2221" s="25" t="s">
        <v>3314</v>
      </c>
      <c r="I2221" s="25"/>
      <c r="J2221" s="10" t="s">
        <v>2984</v>
      </c>
      <c r="K2221" s="16"/>
    </row>
    <row r="2222" spans="1:11" x14ac:dyDescent="0.25">
      <c r="A2222" s="19">
        <v>42871</v>
      </c>
      <c r="B2222" s="19" t="s">
        <v>3396</v>
      </c>
      <c r="C2222" s="15">
        <v>2000</v>
      </c>
      <c r="D2222" s="24" t="s">
        <v>7</v>
      </c>
      <c r="E2222" s="24" t="s">
        <v>8</v>
      </c>
      <c r="F2222" s="25"/>
      <c r="G2222" s="25" t="s">
        <v>3314</v>
      </c>
      <c r="H2222" s="25" t="s">
        <v>3314</v>
      </c>
      <c r="I2222" s="25"/>
      <c r="J2222" s="10" t="s">
        <v>2984</v>
      </c>
      <c r="K2222" s="16"/>
    </row>
    <row r="2223" spans="1:11" x14ac:dyDescent="0.25">
      <c r="A2223" s="19">
        <v>42871</v>
      </c>
      <c r="B2223" s="19" t="s">
        <v>3396</v>
      </c>
      <c r="C2223" s="15">
        <v>500</v>
      </c>
      <c r="D2223" s="24" t="s">
        <v>7</v>
      </c>
      <c r="E2223" s="24" t="s">
        <v>8</v>
      </c>
      <c r="F2223" s="25"/>
      <c r="G2223" s="25" t="s">
        <v>3314</v>
      </c>
      <c r="H2223" s="25" t="s">
        <v>3314</v>
      </c>
      <c r="I2223" s="25"/>
      <c r="J2223" s="10" t="s">
        <v>2984</v>
      </c>
      <c r="K2223" s="16"/>
    </row>
    <row r="2224" spans="1:11" x14ac:dyDescent="0.25">
      <c r="A2224" s="18">
        <v>42872</v>
      </c>
      <c r="B2224" s="18" t="s">
        <v>3396</v>
      </c>
      <c r="C2224" s="15">
        <v>1600</v>
      </c>
      <c r="D2224" s="24" t="s">
        <v>4</v>
      </c>
      <c r="E2224" s="24" t="s">
        <v>5</v>
      </c>
      <c r="F2224" s="25" t="s">
        <v>2217</v>
      </c>
      <c r="G2224" s="25" t="s">
        <v>2988</v>
      </c>
      <c r="H2224" s="25" t="s">
        <v>3418</v>
      </c>
      <c r="I2224" s="25" t="s">
        <v>82</v>
      </c>
      <c r="J2224" s="11">
        <v>5231</v>
      </c>
      <c r="K2224" s="16">
        <v>105</v>
      </c>
    </row>
    <row r="2225" spans="1:11" x14ac:dyDescent="0.25">
      <c r="A2225" s="18">
        <v>42872</v>
      </c>
      <c r="B2225" s="18" t="s">
        <v>3396</v>
      </c>
      <c r="C2225" s="15">
        <v>400</v>
      </c>
      <c r="D2225" s="24" t="s">
        <v>4</v>
      </c>
      <c r="E2225" s="24" t="s">
        <v>5</v>
      </c>
      <c r="F2225" s="25" t="s">
        <v>2217</v>
      </c>
      <c r="G2225" s="25" t="s">
        <v>2988</v>
      </c>
      <c r="H2225" s="25" t="s">
        <v>3418</v>
      </c>
      <c r="I2225" s="25" t="s">
        <v>82</v>
      </c>
      <c r="J2225" s="11">
        <v>5232</v>
      </c>
      <c r="K2225" s="16">
        <v>105</v>
      </c>
    </row>
    <row r="2226" spans="1:11" x14ac:dyDescent="0.25">
      <c r="A2226" s="18">
        <v>42872</v>
      </c>
      <c r="B2226" s="18" t="s">
        <v>3396</v>
      </c>
      <c r="C2226" s="15">
        <v>1400</v>
      </c>
      <c r="D2226" s="24" t="s">
        <v>4</v>
      </c>
      <c r="E2226" s="24" t="s">
        <v>5</v>
      </c>
      <c r="F2226" s="25" t="s">
        <v>2217</v>
      </c>
      <c r="G2226" s="25" t="s">
        <v>2988</v>
      </c>
      <c r="H2226" s="25" t="s">
        <v>3418</v>
      </c>
      <c r="I2226" s="25" t="s">
        <v>82</v>
      </c>
      <c r="J2226" s="11">
        <v>5233</v>
      </c>
      <c r="K2226" s="16">
        <v>105</v>
      </c>
    </row>
    <row r="2227" spans="1:11" x14ac:dyDescent="0.25">
      <c r="A2227" s="18">
        <v>42872</v>
      </c>
      <c r="B2227" s="18" t="s">
        <v>3396</v>
      </c>
      <c r="C2227" s="15">
        <v>25000</v>
      </c>
      <c r="D2227" s="24" t="s">
        <v>4</v>
      </c>
      <c r="E2227" s="24" t="s">
        <v>6</v>
      </c>
      <c r="F2227" s="25" t="s">
        <v>6</v>
      </c>
      <c r="G2227" s="25" t="s">
        <v>2988</v>
      </c>
      <c r="H2227" s="25" t="s">
        <v>3418</v>
      </c>
      <c r="I2227" s="25" t="s">
        <v>82</v>
      </c>
      <c r="J2227" s="11">
        <v>5933</v>
      </c>
      <c r="K2227" s="16">
        <v>119</v>
      </c>
    </row>
    <row r="2228" spans="1:11" x14ac:dyDescent="0.25">
      <c r="A2228" s="18">
        <v>42872</v>
      </c>
      <c r="B2228" s="18" t="s">
        <v>3396</v>
      </c>
      <c r="C2228" s="15">
        <v>20000</v>
      </c>
      <c r="D2228" s="24" t="s">
        <v>4</v>
      </c>
      <c r="E2228" s="24" t="s">
        <v>5</v>
      </c>
      <c r="F2228" s="25" t="s">
        <v>2217</v>
      </c>
      <c r="G2228" s="25" t="s">
        <v>2988</v>
      </c>
      <c r="H2228" s="25" t="s">
        <v>3418</v>
      </c>
      <c r="I2228" s="25" t="s">
        <v>82</v>
      </c>
      <c r="J2228" s="11">
        <v>6181</v>
      </c>
      <c r="K2228" s="16">
        <v>124</v>
      </c>
    </row>
    <row r="2229" spans="1:11" x14ac:dyDescent="0.25">
      <c r="A2229" s="18">
        <v>42872</v>
      </c>
      <c r="B2229" s="18" t="s">
        <v>3396</v>
      </c>
      <c r="C2229" s="15">
        <v>20000</v>
      </c>
      <c r="D2229" s="24" t="s">
        <v>4</v>
      </c>
      <c r="E2229" s="24" t="s">
        <v>6</v>
      </c>
      <c r="F2229" s="25" t="s">
        <v>6</v>
      </c>
      <c r="G2229" s="25" t="s">
        <v>2988</v>
      </c>
      <c r="H2229" s="25" t="s">
        <v>3418</v>
      </c>
      <c r="I2229" s="25" t="s">
        <v>82</v>
      </c>
      <c r="J2229" s="11">
        <v>6182</v>
      </c>
      <c r="K2229" s="16">
        <v>124</v>
      </c>
    </row>
    <row r="2230" spans="1:11" x14ac:dyDescent="0.25">
      <c r="A2230" s="18">
        <v>42872</v>
      </c>
      <c r="B2230" s="18" t="s">
        <v>3396</v>
      </c>
      <c r="C2230" s="15">
        <v>8000</v>
      </c>
      <c r="D2230" s="24" t="s">
        <v>4</v>
      </c>
      <c r="E2230" s="24" t="s">
        <v>5</v>
      </c>
      <c r="F2230" s="25" t="s">
        <v>2217</v>
      </c>
      <c r="G2230" s="25" t="s">
        <v>2988</v>
      </c>
      <c r="H2230" s="25" t="s">
        <v>3418</v>
      </c>
      <c r="I2230" s="25" t="s">
        <v>82</v>
      </c>
      <c r="J2230" s="11">
        <v>6183</v>
      </c>
      <c r="K2230" s="16">
        <v>124</v>
      </c>
    </row>
    <row r="2231" spans="1:11" x14ac:dyDescent="0.25">
      <c r="A2231" s="18">
        <v>42872</v>
      </c>
      <c r="B2231" s="18" t="s">
        <v>3396</v>
      </c>
      <c r="C2231" s="15">
        <v>40000</v>
      </c>
      <c r="D2231" s="24" t="s">
        <v>4</v>
      </c>
      <c r="E2231" s="24" t="s">
        <v>5</v>
      </c>
      <c r="F2231" s="25" t="s">
        <v>2217</v>
      </c>
      <c r="G2231" s="25" t="s">
        <v>2988</v>
      </c>
      <c r="H2231" s="25" t="s">
        <v>3418</v>
      </c>
      <c r="I2231" s="25" t="s">
        <v>82</v>
      </c>
      <c r="J2231" s="11">
        <v>6363</v>
      </c>
      <c r="K2231" s="16">
        <v>128</v>
      </c>
    </row>
    <row r="2232" spans="1:11" x14ac:dyDescent="0.25">
      <c r="A2232" s="18">
        <v>42872</v>
      </c>
      <c r="B2232" s="18" t="s">
        <v>3396</v>
      </c>
      <c r="C2232" s="15">
        <v>800</v>
      </c>
      <c r="D2232" s="24" t="s">
        <v>4</v>
      </c>
      <c r="E2232" s="24" t="s">
        <v>6</v>
      </c>
      <c r="F2232" s="25" t="s">
        <v>6</v>
      </c>
      <c r="G2232" s="25" t="s">
        <v>2988</v>
      </c>
      <c r="H2232" s="25" t="s">
        <v>3418</v>
      </c>
      <c r="I2232" s="25" t="s">
        <v>82</v>
      </c>
      <c r="J2232" s="11">
        <v>6456</v>
      </c>
      <c r="K2232" s="16">
        <v>130</v>
      </c>
    </row>
    <row r="2233" spans="1:11" x14ac:dyDescent="0.25">
      <c r="A2233" s="18">
        <v>42872</v>
      </c>
      <c r="B2233" s="18" t="s">
        <v>3396</v>
      </c>
      <c r="C2233" s="15">
        <v>3000</v>
      </c>
      <c r="D2233" s="24" t="s">
        <v>4</v>
      </c>
      <c r="E2233" s="24" t="s">
        <v>6</v>
      </c>
      <c r="F2233" s="25" t="s">
        <v>6</v>
      </c>
      <c r="G2233" s="25" t="s">
        <v>2988</v>
      </c>
      <c r="H2233" s="25" t="s">
        <v>3418</v>
      </c>
      <c r="I2233" s="25" t="s">
        <v>82</v>
      </c>
      <c r="J2233" s="11">
        <v>6075</v>
      </c>
      <c r="K2233" s="16">
        <v>122</v>
      </c>
    </row>
    <row r="2234" spans="1:11" x14ac:dyDescent="0.25">
      <c r="A2234" s="18">
        <v>42872</v>
      </c>
      <c r="B2234" s="18" t="s">
        <v>3396</v>
      </c>
      <c r="C2234" s="15">
        <v>1300</v>
      </c>
      <c r="D2234" s="24" t="s">
        <v>4</v>
      </c>
      <c r="E2234" s="24" t="s">
        <v>5</v>
      </c>
      <c r="F2234" s="25" t="s">
        <v>2217</v>
      </c>
      <c r="G2234" s="25" t="s">
        <v>2988</v>
      </c>
      <c r="H2234" s="25" t="s">
        <v>3418</v>
      </c>
      <c r="I2234" s="25" t="s">
        <v>82</v>
      </c>
      <c r="J2234" s="11">
        <v>6076</v>
      </c>
      <c r="K2234" s="16">
        <v>122</v>
      </c>
    </row>
    <row r="2235" spans="1:11" x14ac:dyDescent="0.25">
      <c r="A2235" s="18">
        <v>42872</v>
      </c>
      <c r="B2235" s="18" t="s">
        <v>3396</v>
      </c>
      <c r="C2235" s="15">
        <v>1000</v>
      </c>
      <c r="D2235" s="24" t="s">
        <v>7</v>
      </c>
      <c r="E2235" s="24" t="s">
        <v>8</v>
      </c>
      <c r="F2235" s="25"/>
      <c r="G2235" s="25" t="s">
        <v>3314</v>
      </c>
      <c r="H2235" s="25" t="s">
        <v>3314</v>
      </c>
      <c r="I2235" s="25"/>
      <c r="J2235" s="11" t="s">
        <v>2984</v>
      </c>
      <c r="K2235" s="16"/>
    </row>
    <row r="2236" spans="1:11" x14ac:dyDescent="0.25">
      <c r="A2236" s="19">
        <v>42872</v>
      </c>
      <c r="B2236" s="19" t="s">
        <v>3396</v>
      </c>
      <c r="C2236" s="15">
        <v>3500</v>
      </c>
      <c r="D2236" s="24" t="s">
        <v>7</v>
      </c>
      <c r="E2236" s="24" t="s">
        <v>8</v>
      </c>
      <c r="F2236" s="25"/>
      <c r="G2236" s="25" t="s">
        <v>3314</v>
      </c>
      <c r="H2236" s="25" t="s">
        <v>3314</v>
      </c>
      <c r="I2236" s="25"/>
      <c r="J2236" s="10" t="s">
        <v>2984</v>
      </c>
      <c r="K2236" s="16"/>
    </row>
    <row r="2237" spans="1:11" x14ac:dyDescent="0.25">
      <c r="A2237" s="19">
        <v>42872</v>
      </c>
      <c r="B2237" s="19" t="s">
        <v>3396</v>
      </c>
      <c r="C2237" s="15">
        <v>100</v>
      </c>
      <c r="D2237" s="24" t="s">
        <v>7</v>
      </c>
      <c r="E2237" s="24" t="s">
        <v>8</v>
      </c>
      <c r="F2237" s="25"/>
      <c r="G2237" s="25" t="s">
        <v>3314</v>
      </c>
      <c r="H2237" s="25" t="s">
        <v>3314</v>
      </c>
      <c r="I2237" s="25"/>
      <c r="J2237" s="10" t="s">
        <v>2984</v>
      </c>
      <c r="K2237" s="16"/>
    </row>
    <row r="2238" spans="1:11" x14ac:dyDescent="0.25">
      <c r="A2238" s="19">
        <v>42872</v>
      </c>
      <c r="B2238" s="19" t="s">
        <v>3396</v>
      </c>
      <c r="C2238" s="15">
        <v>360</v>
      </c>
      <c r="D2238" s="24" t="s">
        <v>7</v>
      </c>
      <c r="E2238" s="24" t="s">
        <v>8</v>
      </c>
      <c r="F2238" s="25"/>
      <c r="G2238" s="25" t="s">
        <v>3314</v>
      </c>
      <c r="H2238" s="25" t="s">
        <v>3314</v>
      </c>
      <c r="I2238" s="25"/>
      <c r="J2238" s="10" t="s">
        <v>2984</v>
      </c>
      <c r="K2238" s="16"/>
    </row>
    <row r="2239" spans="1:11" x14ac:dyDescent="0.25">
      <c r="A2239" s="19">
        <v>42873</v>
      </c>
      <c r="B2239" s="19" t="s">
        <v>3396</v>
      </c>
      <c r="C2239" s="15">
        <v>5500</v>
      </c>
      <c r="D2239" s="24" t="s">
        <v>7</v>
      </c>
      <c r="E2239" s="24" t="s">
        <v>8</v>
      </c>
      <c r="F2239" s="25"/>
      <c r="G2239" s="25" t="s">
        <v>3314</v>
      </c>
      <c r="H2239" s="25" t="s">
        <v>3314</v>
      </c>
      <c r="I2239" s="25"/>
      <c r="J2239" s="10" t="s">
        <v>2984</v>
      </c>
      <c r="K2239" s="16"/>
    </row>
    <row r="2240" spans="1:11" x14ac:dyDescent="0.25">
      <c r="A2240" s="18">
        <v>42873</v>
      </c>
      <c r="B2240" s="18" t="s">
        <v>3396</v>
      </c>
      <c r="C2240" s="15">
        <v>100</v>
      </c>
      <c r="D2240" s="24" t="s">
        <v>4</v>
      </c>
      <c r="E2240" s="24" t="s">
        <v>6</v>
      </c>
      <c r="F2240" s="25" t="s">
        <v>6</v>
      </c>
      <c r="G2240" s="25" t="s">
        <v>2988</v>
      </c>
      <c r="H2240" s="25" t="s">
        <v>3418</v>
      </c>
      <c r="I2240" s="25" t="s">
        <v>82</v>
      </c>
      <c r="J2240" s="11">
        <v>5235</v>
      </c>
      <c r="K2240" s="16">
        <v>105</v>
      </c>
    </row>
    <row r="2241" spans="1:11" x14ac:dyDescent="0.25">
      <c r="A2241" s="18">
        <v>42873</v>
      </c>
      <c r="B2241" s="18" t="s">
        <v>3396</v>
      </c>
      <c r="C2241" s="15">
        <v>100</v>
      </c>
      <c r="D2241" s="24" t="s">
        <v>4</v>
      </c>
      <c r="E2241" s="24" t="s">
        <v>5</v>
      </c>
      <c r="F2241" s="25" t="s">
        <v>2217</v>
      </c>
      <c r="G2241" s="25" t="s">
        <v>2988</v>
      </c>
      <c r="H2241" s="25" t="s">
        <v>3418</v>
      </c>
      <c r="I2241" s="25" t="s">
        <v>82</v>
      </c>
      <c r="J2241" s="11">
        <v>5243</v>
      </c>
      <c r="K2241" s="16">
        <v>105</v>
      </c>
    </row>
    <row r="2242" spans="1:11" x14ac:dyDescent="0.25">
      <c r="A2242" s="18">
        <v>42873</v>
      </c>
      <c r="B2242" s="18" t="s">
        <v>3396</v>
      </c>
      <c r="C2242" s="15">
        <v>550</v>
      </c>
      <c r="D2242" s="24" t="s">
        <v>4</v>
      </c>
      <c r="E2242" s="24" t="s">
        <v>6</v>
      </c>
      <c r="F2242" s="25" t="s">
        <v>6</v>
      </c>
      <c r="G2242" s="25" t="s">
        <v>2988</v>
      </c>
      <c r="H2242" s="25" t="s">
        <v>3418</v>
      </c>
      <c r="I2242" s="25" t="s">
        <v>82</v>
      </c>
      <c r="J2242" s="11">
        <v>5934</v>
      </c>
      <c r="K2242" s="16">
        <v>119</v>
      </c>
    </row>
    <row r="2243" spans="1:11" x14ac:dyDescent="0.25">
      <c r="A2243" s="18">
        <v>42873</v>
      </c>
      <c r="B2243" s="18" t="s">
        <v>3396</v>
      </c>
      <c r="C2243" s="15">
        <v>2200</v>
      </c>
      <c r="D2243" s="24" t="s">
        <v>4</v>
      </c>
      <c r="E2243" s="24" t="s">
        <v>6</v>
      </c>
      <c r="F2243" s="25" t="s">
        <v>6</v>
      </c>
      <c r="G2243" s="25" t="s">
        <v>2988</v>
      </c>
      <c r="H2243" s="25" t="s">
        <v>3418</v>
      </c>
      <c r="I2243" s="25" t="s">
        <v>82</v>
      </c>
      <c r="J2243" s="11">
        <v>6136</v>
      </c>
      <c r="K2243" s="16">
        <v>123</v>
      </c>
    </row>
    <row r="2244" spans="1:11" x14ac:dyDescent="0.25">
      <c r="A2244" s="18">
        <v>42873</v>
      </c>
      <c r="B2244" s="18" t="s">
        <v>3396</v>
      </c>
      <c r="C2244" s="15">
        <v>500</v>
      </c>
      <c r="D2244" s="24" t="s">
        <v>4</v>
      </c>
      <c r="E2244" s="24" t="s">
        <v>6</v>
      </c>
      <c r="F2244" s="25" t="s">
        <v>6</v>
      </c>
      <c r="G2244" s="25" t="s">
        <v>2988</v>
      </c>
      <c r="H2244" s="25" t="s">
        <v>3418</v>
      </c>
      <c r="I2244" s="25" t="s">
        <v>82</v>
      </c>
      <c r="J2244" s="11">
        <v>6290</v>
      </c>
      <c r="K2244" s="16">
        <v>126</v>
      </c>
    </row>
    <row r="2245" spans="1:11" x14ac:dyDescent="0.25">
      <c r="A2245" s="18">
        <v>42873</v>
      </c>
      <c r="B2245" s="18" t="s">
        <v>3396</v>
      </c>
      <c r="C2245" s="15">
        <v>1000</v>
      </c>
      <c r="D2245" s="24" t="s">
        <v>4</v>
      </c>
      <c r="E2245" s="24" t="s">
        <v>6</v>
      </c>
      <c r="F2245" s="25" t="s">
        <v>6</v>
      </c>
      <c r="G2245" s="25" t="s">
        <v>2988</v>
      </c>
      <c r="H2245" s="25" t="s">
        <v>3418</v>
      </c>
      <c r="I2245" s="25" t="s">
        <v>82</v>
      </c>
      <c r="J2245" s="11">
        <v>6330</v>
      </c>
      <c r="K2245" s="16">
        <v>127</v>
      </c>
    </row>
    <row r="2246" spans="1:11" x14ac:dyDescent="0.25">
      <c r="A2246" s="18">
        <v>42873</v>
      </c>
      <c r="B2246" s="18" t="s">
        <v>3396</v>
      </c>
      <c r="C2246" s="15">
        <v>10000</v>
      </c>
      <c r="D2246" s="24" t="s">
        <v>4</v>
      </c>
      <c r="E2246" s="24" t="s">
        <v>5</v>
      </c>
      <c r="F2246" s="25" t="s">
        <v>2217</v>
      </c>
      <c r="G2246" s="25" t="s">
        <v>2988</v>
      </c>
      <c r="H2246" s="25" t="s">
        <v>3418</v>
      </c>
      <c r="I2246" s="25" t="s">
        <v>82</v>
      </c>
      <c r="J2246" s="11">
        <v>6457</v>
      </c>
      <c r="K2246" s="16">
        <v>130</v>
      </c>
    </row>
    <row r="2247" spans="1:11" x14ac:dyDescent="0.25">
      <c r="A2247" s="18">
        <v>42873</v>
      </c>
      <c r="B2247" s="18" t="s">
        <v>3396</v>
      </c>
      <c r="C2247" s="15">
        <v>2000</v>
      </c>
      <c r="D2247" s="24" t="s">
        <v>4</v>
      </c>
      <c r="E2247" s="24" t="s">
        <v>6</v>
      </c>
      <c r="F2247" s="25" t="s">
        <v>6</v>
      </c>
      <c r="G2247" s="25" t="s">
        <v>2988</v>
      </c>
      <c r="H2247" s="25" t="s">
        <v>3418</v>
      </c>
      <c r="I2247" s="25" t="s">
        <v>82</v>
      </c>
      <c r="J2247" s="11">
        <v>6458</v>
      </c>
      <c r="K2247" s="16">
        <v>130</v>
      </c>
    </row>
    <row r="2248" spans="1:11" x14ac:dyDescent="0.25">
      <c r="A2248" s="18">
        <v>42873</v>
      </c>
      <c r="B2248" s="18" t="s">
        <v>3396</v>
      </c>
      <c r="C2248" s="15">
        <v>2000</v>
      </c>
      <c r="D2248" s="24" t="s">
        <v>4</v>
      </c>
      <c r="E2248" s="24" t="s">
        <v>6</v>
      </c>
      <c r="F2248" s="25" t="s">
        <v>6</v>
      </c>
      <c r="G2248" s="25" t="s">
        <v>2988</v>
      </c>
      <c r="H2248" s="25" t="s">
        <v>3418</v>
      </c>
      <c r="I2248" s="25" t="s">
        <v>82</v>
      </c>
      <c r="J2248" s="11">
        <v>6077</v>
      </c>
      <c r="K2248" s="16">
        <v>122</v>
      </c>
    </row>
    <row r="2249" spans="1:11" x14ac:dyDescent="0.25">
      <c r="A2249" s="19">
        <v>42873</v>
      </c>
      <c r="B2249" s="19" t="s">
        <v>3396</v>
      </c>
      <c r="C2249" s="15">
        <v>120000</v>
      </c>
      <c r="D2249" s="24" t="s">
        <v>7</v>
      </c>
      <c r="E2249" s="24" t="s">
        <v>8</v>
      </c>
      <c r="F2249" s="25"/>
      <c r="G2249" s="25" t="s">
        <v>3314</v>
      </c>
      <c r="H2249" s="25" t="s">
        <v>3314</v>
      </c>
      <c r="I2249" s="25"/>
      <c r="J2249" s="10" t="s">
        <v>2984</v>
      </c>
      <c r="K2249" s="16"/>
    </row>
    <row r="2250" spans="1:11" x14ac:dyDescent="0.25">
      <c r="A2250" s="19">
        <v>42873</v>
      </c>
      <c r="B2250" s="19" t="s">
        <v>3396</v>
      </c>
      <c r="C2250" s="15">
        <v>50</v>
      </c>
      <c r="D2250" s="24" t="s">
        <v>7</v>
      </c>
      <c r="E2250" s="24" t="s">
        <v>8</v>
      </c>
      <c r="F2250" s="25"/>
      <c r="G2250" s="25" t="s">
        <v>3314</v>
      </c>
      <c r="H2250" s="25" t="s">
        <v>3314</v>
      </c>
      <c r="I2250" s="25"/>
      <c r="J2250" s="10" t="s">
        <v>2984</v>
      </c>
      <c r="K2250" s="16"/>
    </row>
    <row r="2251" spans="1:11" x14ac:dyDescent="0.25">
      <c r="A2251" s="19">
        <v>42873</v>
      </c>
      <c r="B2251" s="19" t="s">
        <v>3396</v>
      </c>
      <c r="C2251" s="15">
        <v>500</v>
      </c>
      <c r="D2251" s="24" t="s">
        <v>7</v>
      </c>
      <c r="E2251" s="24" t="s">
        <v>8</v>
      </c>
      <c r="F2251" s="25"/>
      <c r="G2251" s="25" t="s">
        <v>3314</v>
      </c>
      <c r="H2251" s="25" t="s">
        <v>3314</v>
      </c>
      <c r="I2251" s="25"/>
      <c r="J2251" s="10" t="s">
        <v>2984</v>
      </c>
      <c r="K2251" s="16"/>
    </row>
    <row r="2252" spans="1:11" x14ac:dyDescent="0.25">
      <c r="A2252" s="19">
        <v>42873</v>
      </c>
      <c r="B2252" s="19" t="s">
        <v>3396</v>
      </c>
      <c r="C2252" s="15">
        <v>32.5</v>
      </c>
      <c r="D2252" s="24" t="s">
        <v>7</v>
      </c>
      <c r="E2252" s="24" t="s">
        <v>8</v>
      </c>
      <c r="F2252" s="25"/>
      <c r="G2252" s="25" t="s">
        <v>3314</v>
      </c>
      <c r="H2252" s="25" t="s">
        <v>3314</v>
      </c>
      <c r="I2252" s="25"/>
      <c r="J2252" s="10" t="s">
        <v>2984</v>
      </c>
      <c r="K2252" s="16"/>
    </row>
    <row r="2253" spans="1:11" x14ac:dyDescent="0.25">
      <c r="A2253" s="19">
        <v>42873</v>
      </c>
      <c r="B2253" s="19" t="s">
        <v>3396</v>
      </c>
      <c r="C2253" s="15">
        <v>22700</v>
      </c>
      <c r="D2253" s="24" t="s">
        <v>7</v>
      </c>
      <c r="E2253" s="24" t="s">
        <v>8</v>
      </c>
      <c r="F2253" s="25"/>
      <c r="G2253" s="25" t="s">
        <v>3314</v>
      </c>
      <c r="H2253" s="25" t="s">
        <v>3314</v>
      </c>
      <c r="I2253" s="25"/>
      <c r="J2253" s="10" t="s">
        <v>2984</v>
      </c>
      <c r="K2253" s="16"/>
    </row>
    <row r="2254" spans="1:11" x14ac:dyDescent="0.25">
      <c r="A2254" s="18">
        <v>42875</v>
      </c>
      <c r="B2254" s="18" t="s">
        <v>3396</v>
      </c>
      <c r="C2254" s="15">
        <v>30000</v>
      </c>
      <c r="D2254" s="24" t="s">
        <v>4</v>
      </c>
      <c r="E2254" s="24" t="s">
        <v>5</v>
      </c>
      <c r="F2254" s="25" t="s">
        <v>2217</v>
      </c>
      <c r="G2254" s="25" t="s">
        <v>2988</v>
      </c>
      <c r="H2254" s="25" t="s">
        <v>3418</v>
      </c>
      <c r="I2254" s="25" t="s">
        <v>82</v>
      </c>
      <c r="J2254" s="11">
        <v>5236</v>
      </c>
      <c r="K2254" s="16">
        <v>105</v>
      </c>
    </row>
    <row r="2255" spans="1:11" x14ac:dyDescent="0.25">
      <c r="A2255" s="18">
        <v>42875</v>
      </c>
      <c r="B2255" s="18" t="s">
        <v>3396</v>
      </c>
      <c r="C2255" s="15">
        <v>2700</v>
      </c>
      <c r="D2255" s="24" t="s">
        <v>4</v>
      </c>
      <c r="E2255" s="24" t="s">
        <v>5</v>
      </c>
      <c r="F2255" s="25" t="s">
        <v>2217</v>
      </c>
      <c r="G2255" s="25" t="s">
        <v>2988</v>
      </c>
      <c r="H2255" s="25" t="s">
        <v>3418</v>
      </c>
      <c r="I2255" s="25" t="s">
        <v>82</v>
      </c>
      <c r="J2255" s="11">
        <v>5237</v>
      </c>
      <c r="K2255" s="16">
        <v>105</v>
      </c>
    </row>
    <row r="2256" spans="1:11" x14ac:dyDescent="0.25">
      <c r="A2256" s="18">
        <v>42875</v>
      </c>
      <c r="B2256" s="18" t="s">
        <v>3396</v>
      </c>
      <c r="C2256" s="15">
        <v>3600</v>
      </c>
      <c r="D2256" s="24" t="s">
        <v>4</v>
      </c>
      <c r="E2256" s="24" t="s">
        <v>5</v>
      </c>
      <c r="F2256" s="25" t="s">
        <v>2217</v>
      </c>
      <c r="G2256" s="25" t="s">
        <v>2988</v>
      </c>
      <c r="H2256" s="25" t="s">
        <v>3418</v>
      </c>
      <c r="I2256" s="25" t="s">
        <v>82</v>
      </c>
      <c r="J2256" s="11">
        <v>5238</v>
      </c>
      <c r="K2256" s="16">
        <v>105</v>
      </c>
    </row>
    <row r="2257" spans="1:11" x14ac:dyDescent="0.25">
      <c r="A2257" s="18">
        <v>42875</v>
      </c>
      <c r="B2257" s="18" t="s">
        <v>3396</v>
      </c>
      <c r="C2257" s="15">
        <v>5000</v>
      </c>
      <c r="D2257" s="24" t="s">
        <v>4</v>
      </c>
      <c r="E2257" s="24" t="s">
        <v>5</v>
      </c>
      <c r="F2257" s="25" t="s">
        <v>2217</v>
      </c>
      <c r="G2257" s="25" t="s">
        <v>2988</v>
      </c>
      <c r="H2257" s="25" t="s">
        <v>3418</v>
      </c>
      <c r="I2257" s="25" t="s">
        <v>82</v>
      </c>
      <c r="J2257" s="11">
        <v>5239</v>
      </c>
      <c r="K2257" s="16">
        <v>105</v>
      </c>
    </row>
    <row r="2258" spans="1:11" x14ac:dyDescent="0.25">
      <c r="A2258" s="18">
        <v>42875</v>
      </c>
      <c r="B2258" s="18" t="s">
        <v>3396</v>
      </c>
      <c r="C2258" s="15">
        <v>3000</v>
      </c>
      <c r="D2258" s="24" t="s">
        <v>4</v>
      </c>
      <c r="E2258" s="24" t="s">
        <v>5</v>
      </c>
      <c r="F2258" s="25" t="s">
        <v>2217</v>
      </c>
      <c r="G2258" s="25" t="s">
        <v>2988</v>
      </c>
      <c r="H2258" s="25" t="s">
        <v>3418</v>
      </c>
      <c r="I2258" s="25" t="s">
        <v>82</v>
      </c>
      <c r="J2258" s="11">
        <v>5240</v>
      </c>
      <c r="K2258" s="16">
        <v>105</v>
      </c>
    </row>
    <row r="2259" spans="1:11" x14ac:dyDescent="0.25">
      <c r="A2259" s="18">
        <v>42875</v>
      </c>
      <c r="B2259" s="18" t="s">
        <v>3396</v>
      </c>
      <c r="C2259" s="15">
        <v>300</v>
      </c>
      <c r="D2259" s="24" t="s">
        <v>4</v>
      </c>
      <c r="E2259" s="24" t="s">
        <v>6</v>
      </c>
      <c r="F2259" s="25" t="s">
        <v>6</v>
      </c>
      <c r="G2259" s="25" t="s">
        <v>2988</v>
      </c>
      <c r="H2259" s="25" t="s">
        <v>3418</v>
      </c>
      <c r="I2259" s="25" t="s">
        <v>82</v>
      </c>
      <c r="J2259" s="11">
        <v>5241</v>
      </c>
      <c r="K2259" s="16">
        <v>105</v>
      </c>
    </row>
    <row r="2260" spans="1:11" x14ac:dyDescent="0.25">
      <c r="A2260" s="18">
        <v>42875</v>
      </c>
      <c r="B2260" s="18" t="s">
        <v>3396</v>
      </c>
      <c r="C2260" s="15">
        <v>10000</v>
      </c>
      <c r="D2260" s="24" t="s">
        <v>4</v>
      </c>
      <c r="E2260" s="24" t="s">
        <v>5</v>
      </c>
      <c r="F2260" s="25" t="s">
        <v>2217</v>
      </c>
      <c r="G2260" s="25" t="s">
        <v>2988</v>
      </c>
      <c r="H2260" s="25" t="s">
        <v>3418</v>
      </c>
      <c r="I2260" s="25" t="s">
        <v>82</v>
      </c>
      <c r="J2260" s="11">
        <v>5244</v>
      </c>
      <c r="K2260" s="16">
        <v>105</v>
      </c>
    </row>
    <row r="2261" spans="1:11" x14ac:dyDescent="0.25">
      <c r="A2261" s="18">
        <v>42875</v>
      </c>
      <c r="B2261" s="18" t="s">
        <v>3396</v>
      </c>
      <c r="C2261" s="15">
        <v>100</v>
      </c>
      <c r="D2261" s="24" t="s">
        <v>4</v>
      </c>
      <c r="E2261" s="24" t="s">
        <v>6</v>
      </c>
      <c r="F2261" s="25" t="s">
        <v>6</v>
      </c>
      <c r="G2261" s="25" t="s">
        <v>2988</v>
      </c>
      <c r="H2261" s="25" t="s">
        <v>3418</v>
      </c>
      <c r="I2261" s="25" t="s">
        <v>82</v>
      </c>
      <c r="J2261" s="11">
        <v>5245</v>
      </c>
      <c r="K2261" s="16">
        <v>105</v>
      </c>
    </row>
    <row r="2262" spans="1:11" x14ac:dyDescent="0.25">
      <c r="A2262" s="18">
        <v>42875</v>
      </c>
      <c r="B2262" s="18" t="s">
        <v>3396</v>
      </c>
      <c r="C2262" s="15">
        <v>50</v>
      </c>
      <c r="D2262" s="24" t="s">
        <v>4</v>
      </c>
      <c r="E2262" s="24" t="s">
        <v>5</v>
      </c>
      <c r="F2262" s="25" t="s">
        <v>2217</v>
      </c>
      <c r="G2262" s="25" t="s">
        <v>2988</v>
      </c>
      <c r="H2262" s="25" t="s">
        <v>3418</v>
      </c>
      <c r="I2262" s="25" t="s">
        <v>82</v>
      </c>
      <c r="J2262" s="11">
        <v>5246</v>
      </c>
      <c r="K2262" s="16">
        <v>105</v>
      </c>
    </row>
    <row r="2263" spans="1:11" x14ac:dyDescent="0.25">
      <c r="A2263" s="18">
        <v>42875</v>
      </c>
      <c r="B2263" s="18" t="s">
        <v>3396</v>
      </c>
      <c r="C2263" s="15">
        <v>250</v>
      </c>
      <c r="D2263" s="24" t="s">
        <v>4</v>
      </c>
      <c r="E2263" s="24" t="s">
        <v>6</v>
      </c>
      <c r="F2263" s="25" t="s">
        <v>6</v>
      </c>
      <c r="G2263" s="25" t="s">
        <v>2988</v>
      </c>
      <c r="H2263" s="25" t="s">
        <v>3418</v>
      </c>
      <c r="I2263" s="25" t="s">
        <v>82</v>
      </c>
      <c r="J2263" s="11">
        <v>5253</v>
      </c>
      <c r="K2263" s="16">
        <v>106</v>
      </c>
    </row>
    <row r="2264" spans="1:11" x14ac:dyDescent="0.25">
      <c r="A2264" s="18">
        <v>42875</v>
      </c>
      <c r="B2264" s="18" t="s">
        <v>3396</v>
      </c>
      <c r="C2264" s="15">
        <v>300</v>
      </c>
      <c r="D2264" s="24" t="s">
        <v>4</v>
      </c>
      <c r="E2264" s="24" t="s">
        <v>5</v>
      </c>
      <c r="F2264" s="25" t="s">
        <v>2217</v>
      </c>
      <c r="G2264" s="25" t="s">
        <v>2988</v>
      </c>
      <c r="H2264" s="25" t="s">
        <v>3418</v>
      </c>
      <c r="I2264" s="25" t="s">
        <v>82</v>
      </c>
      <c r="J2264" s="11">
        <v>5346</v>
      </c>
      <c r="K2264" s="16">
        <v>107</v>
      </c>
    </row>
    <row r="2265" spans="1:11" x14ac:dyDescent="0.25">
      <c r="A2265" s="18">
        <v>42875</v>
      </c>
      <c r="B2265" s="18" t="s">
        <v>3396</v>
      </c>
      <c r="C2265" s="15">
        <v>5000</v>
      </c>
      <c r="D2265" s="24" t="s">
        <v>4</v>
      </c>
      <c r="E2265" s="24" t="s">
        <v>6</v>
      </c>
      <c r="F2265" s="25" t="s">
        <v>6</v>
      </c>
      <c r="G2265" s="25" t="s">
        <v>2988</v>
      </c>
      <c r="H2265" s="25" t="s">
        <v>3418</v>
      </c>
      <c r="I2265" s="25" t="s">
        <v>82</v>
      </c>
      <c r="J2265" s="11">
        <v>5347</v>
      </c>
      <c r="K2265" s="16">
        <v>107</v>
      </c>
    </row>
    <row r="2266" spans="1:11" x14ac:dyDescent="0.25">
      <c r="A2266" s="18">
        <v>42875</v>
      </c>
      <c r="B2266" s="18" t="s">
        <v>3396</v>
      </c>
      <c r="C2266" s="15">
        <v>1300</v>
      </c>
      <c r="D2266" s="24" t="s">
        <v>4</v>
      </c>
      <c r="E2266" s="24" t="s">
        <v>6</v>
      </c>
      <c r="F2266" s="25" t="s">
        <v>6</v>
      </c>
      <c r="G2266" s="25" t="s">
        <v>2988</v>
      </c>
      <c r="H2266" s="25" t="s">
        <v>3418</v>
      </c>
      <c r="I2266" s="25" t="s">
        <v>82</v>
      </c>
      <c r="J2266" s="11">
        <v>5935</v>
      </c>
      <c r="K2266" s="16">
        <v>119</v>
      </c>
    </row>
    <row r="2267" spans="1:11" x14ac:dyDescent="0.25">
      <c r="A2267" s="18">
        <v>42875</v>
      </c>
      <c r="B2267" s="18" t="s">
        <v>3396</v>
      </c>
      <c r="C2267" s="15">
        <v>3625</v>
      </c>
      <c r="D2267" s="24" t="s">
        <v>4</v>
      </c>
      <c r="E2267" s="24" t="s">
        <v>6</v>
      </c>
      <c r="F2267" s="25" t="s">
        <v>6</v>
      </c>
      <c r="G2267" s="25" t="s">
        <v>2988</v>
      </c>
      <c r="H2267" s="25" t="s">
        <v>3418</v>
      </c>
      <c r="I2267" s="25" t="s">
        <v>82</v>
      </c>
      <c r="J2267" s="11">
        <v>6137</v>
      </c>
      <c r="K2267" s="16">
        <v>123</v>
      </c>
    </row>
    <row r="2268" spans="1:11" x14ac:dyDescent="0.25">
      <c r="A2268" s="18">
        <v>42875</v>
      </c>
      <c r="B2268" s="18" t="s">
        <v>3396</v>
      </c>
      <c r="C2268" s="15">
        <v>100</v>
      </c>
      <c r="D2268" s="24" t="s">
        <v>4</v>
      </c>
      <c r="E2268" s="24" t="s">
        <v>5</v>
      </c>
      <c r="F2268" s="25" t="s">
        <v>2217</v>
      </c>
      <c r="G2268" s="25" t="s">
        <v>2988</v>
      </c>
      <c r="H2268" s="25" t="s">
        <v>3418</v>
      </c>
      <c r="I2268" s="25" t="s">
        <v>82</v>
      </c>
      <c r="J2268" s="11">
        <v>6184</v>
      </c>
      <c r="K2268" s="16">
        <v>124</v>
      </c>
    </row>
    <row r="2269" spans="1:11" x14ac:dyDescent="0.25">
      <c r="A2269" s="18">
        <v>42875</v>
      </c>
      <c r="B2269" s="18" t="s">
        <v>3396</v>
      </c>
      <c r="C2269" s="15">
        <v>3000</v>
      </c>
      <c r="D2269" s="24" t="s">
        <v>4</v>
      </c>
      <c r="E2269" s="24" t="s">
        <v>6</v>
      </c>
      <c r="F2269" s="25" t="s">
        <v>6</v>
      </c>
      <c r="G2269" s="25" t="s">
        <v>2988</v>
      </c>
      <c r="H2269" s="25" t="s">
        <v>3418</v>
      </c>
      <c r="I2269" s="25" t="s">
        <v>82</v>
      </c>
      <c r="J2269" s="11">
        <v>6185</v>
      </c>
      <c r="K2269" s="16">
        <v>124</v>
      </c>
    </row>
    <row r="2270" spans="1:11" x14ac:dyDescent="0.25">
      <c r="A2270" s="18">
        <v>42875</v>
      </c>
      <c r="B2270" s="18" t="s">
        <v>3396</v>
      </c>
      <c r="C2270" s="15">
        <v>3000</v>
      </c>
      <c r="D2270" s="24" t="s">
        <v>4</v>
      </c>
      <c r="E2270" s="24" t="s">
        <v>6</v>
      </c>
      <c r="F2270" s="25" t="s">
        <v>6</v>
      </c>
      <c r="G2270" s="25" t="s">
        <v>2988</v>
      </c>
      <c r="H2270" s="25" t="s">
        <v>3418</v>
      </c>
      <c r="I2270" s="25" t="s">
        <v>82</v>
      </c>
      <c r="J2270" s="11">
        <v>6186</v>
      </c>
      <c r="K2270" s="16">
        <v>124</v>
      </c>
    </row>
    <row r="2271" spans="1:11" x14ac:dyDescent="0.25">
      <c r="A2271" s="18">
        <v>42875</v>
      </c>
      <c r="B2271" s="18" t="s">
        <v>3396</v>
      </c>
      <c r="C2271" s="15">
        <v>1350</v>
      </c>
      <c r="D2271" s="24" t="s">
        <v>4</v>
      </c>
      <c r="E2271" s="24" t="s">
        <v>5</v>
      </c>
      <c r="F2271" s="25" t="s">
        <v>2217</v>
      </c>
      <c r="G2271" s="25" t="s">
        <v>2988</v>
      </c>
      <c r="H2271" s="25" t="s">
        <v>3418</v>
      </c>
      <c r="I2271" s="25" t="s">
        <v>82</v>
      </c>
      <c r="J2271" s="11">
        <v>6291</v>
      </c>
      <c r="K2271" s="16">
        <v>126</v>
      </c>
    </row>
    <row r="2272" spans="1:11" x14ac:dyDescent="0.25">
      <c r="A2272" s="18">
        <v>42875</v>
      </c>
      <c r="B2272" s="18" t="s">
        <v>3396</v>
      </c>
      <c r="C2272" s="15">
        <v>11000</v>
      </c>
      <c r="D2272" s="24" t="s">
        <v>4</v>
      </c>
      <c r="E2272" s="24" t="s">
        <v>6</v>
      </c>
      <c r="F2272" s="25" t="s">
        <v>6</v>
      </c>
      <c r="G2272" s="25" t="s">
        <v>2988</v>
      </c>
      <c r="H2272" s="25" t="s">
        <v>3418</v>
      </c>
      <c r="I2272" s="25" t="s">
        <v>82</v>
      </c>
      <c r="J2272" s="11">
        <v>6292</v>
      </c>
      <c r="K2272" s="16">
        <v>126</v>
      </c>
    </row>
    <row r="2273" spans="1:11" x14ac:dyDescent="0.25">
      <c r="A2273" s="18">
        <v>42875</v>
      </c>
      <c r="B2273" s="18" t="s">
        <v>3396</v>
      </c>
      <c r="C2273" s="15">
        <v>1300</v>
      </c>
      <c r="D2273" s="24" t="s">
        <v>4</v>
      </c>
      <c r="E2273" s="24" t="s">
        <v>6</v>
      </c>
      <c r="F2273" s="25" t="s">
        <v>6</v>
      </c>
      <c r="G2273" s="25" t="s">
        <v>2988</v>
      </c>
      <c r="H2273" s="25" t="s">
        <v>3418</v>
      </c>
      <c r="I2273" s="25" t="s">
        <v>82</v>
      </c>
      <c r="J2273" s="11">
        <v>6459</v>
      </c>
      <c r="K2273" s="16">
        <v>130</v>
      </c>
    </row>
    <row r="2274" spans="1:11" x14ac:dyDescent="0.25">
      <c r="A2274" s="18">
        <v>42875</v>
      </c>
      <c r="B2274" s="18" t="s">
        <v>3396</v>
      </c>
      <c r="C2274" s="15">
        <v>5000</v>
      </c>
      <c r="D2274" s="24" t="s">
        <v>4</v>
      </c>
      <c r="E2274" s="24" t="s">
        <v>6</v>
      </c>
      <c r="F2274" s="25" t="s">
        <v>6</v>
      </c>
      <c r="G2274" s="25" t="s">
        <v>2988</v>
      </c>
      <c r="H2274" s="25" t="s">
        <v>3418</v>
      </c>
      <c r="I2274" s="25" t="s">
        <v>82</v>
      </c>
      <c r="J2274" s="11">
        <v>6460</v>
      </c>
      <c r="K2274" s="16">
        <v>130</v>
      </c>
    </row>
    <row r="2275" spans="1:11" x14ac:dyDescent="0.25">
      <c r="A2275" s="18">
        <v>42875</v>
      </c>
      <c r="B2275" s="18" t="s">
        <v>3396</v>
      </c>
      <c r="C2275" s="15">
        <v>1000</v>
      </c>
      <c r="D2275" s="24" t="s">
        <v>4</v>
      </c>
      <c r="E2275" s="24" t="s">
        <v>6</v>
      </c>
      <c r="F2275" s="25" t="s">
        <v>6</v>
      </c>
      <c r="G2275" s="25" t="s">
        <v>2988</v>
      </c>
      <c r="H2275" s="25" t="s">
        <v>3418</v>
      </c>
      <c r="I2275" s="25" t="s">
        <v>82</v>
      </c>
      <c r="J2275" s="11">
        <v>6461</v>
      </c>
      <c r="K2275" s="16">
        <v>130</v>
      </c>
    </row>
    <row r="2276" spans="1:11" x14ac:dyDescent="0.25">
      <c r="A2276" s="18">
        <v>42875</v>
      </c>
      <c r="B2276" s="18" t="s">
        <v>3396</v>
      </c>
      <c r="C2276" s="15">
        <v>1000</v>
      </c>
      <c r="D2276" s="24" t="s">
        <v>4</v>
      </c>
      <c r="E2276" s="24" t="s">
        <v>6</v>
      </c>
      <c r="F2276" s="25" t="s">
        <v>6</v>
      </c>
      <c r="G2276" s="25" t="s">
        <v>2988</v>
      </c>
      <c r="H2276" s="25" t="s">
        <v>3418</v>
      </c>
      <c r="I2276" s="25" t="s">
        <v>82</v>
      </c>
      <c r="J2276" s="11">
        <v>6462</v>
      </c>
      <c r="K2276" s="16">
        <v>130</v>
      </c>
    </row>
    <row r="2277" spans="1:11" x14ac:dyDescent="0.25">
      <c r="A2277" s="18">
        <v>42875</v>
      </c>
      <c r="B2277" s="18" t="s">
        <v>3396</v>
      </c>
      <c r="C2277" s="15">
        <v>600</v>
      </c>
      <c r="D2277" s="24" t="s">
        <v>4</v>
      </c>
      <c r="E2277" s="24" t="s">
        <v>6</v>
      </c>
      <c r="F2277" s="25" t="s">
        <v>6</v>
      </c>
      <c r="G2277" s="25" t="s">
        <v>2988</v>
      </c>
      <c r="H2277" s="25" t="s">
        <v>3418</v>
      </c>
      <c r="I2277" s="25" t="s">
        <v>82</v>
      </c>
      <c r="J2277" s="11">
        <v>6463</v>
      </c>
      <c r="K2277" s="16">
        <v>130</v>
      </c>
    </row>
    <row r="2278" spans="1:11" x14ac:dyDescent="0.25">
      <c r="A2278" s="18">
        <v>42875</v>
      </c>
      <c r="B2278" s="18" t="s">
        <v>3396</v>
      </c>
      <c r="C2278" s="15">
        <v>300</v>
      </c>
      <c r="D2278" s="24" t="s">
        <v>4</v>
      </c>
      <c r="E2278" s="24" t="s">
        <v>6</v>
      </c>
      <c r="F2278" s="25" t="s">
        <v>6</v>
      </c>
      <c r="G2278" s="25" t="s">
        <v>2988</v>
      </c>
      <c r="H2278" s="25" t="s">
        <v>3418</v>
      </c>
      <c r="I2278" s="25" t="s">
        <v>82</v>
      </c>
      <c r="J2278" s="11">
        <v>6464</v>
      </c>
      <c r="K2278" s="16">
        <v>130</v>
      </c>
    </row>
    <row r="2279" spans="1:11" x14ac:dyDescent="0.25">
      <c r="A2279" s="18">
        <v>42875</v>
      </c>
      <c r="B2279" s="18" t="s">
        <v>3396</v>
      </c>
      <c r="C2279" s="15">
        <v>200</v>
      </c>
      <c r="D2279" s="24" t="s">
        <v>4</v>
      </c>
      <c r="E2279" s="24" t="s">
        <v>6</v>
      </c>
      <c r="F2279" s="25" t="s">
        <v>6</v>
      </c>
      <c r="G2279" s="25" t="s">
        <v>2988</v>
      </c>
      <c r="H2279" s="25" t="s">
        <v>3418</v>
      </c>
      <c r="I2279" s="25" t="s">
        <v>82</v>
      </c>
      <c r="J2279" s="11">
        <v>6468</v>
      </c>
      <c r="K2279" s="16">
        <v>130</v>
      </c>
    </row>
    <row r="2280" spans="1:11" x14ac:dyDescent="0.25">
      <c r="A2280" s="18">
        <v>42875</v>
      </c>
      <c r="B2280" s="18" t="s">
        <v>3396</v>
      </c>
      <c r="C2280" s="15">
        <v>2000</v>
      </c>
      <c r="D2280" s="24" t="s">
        <v>4</v>
      </c>
      <c r="E2280" s="24" t="s">
        <v>6</v>
      </c>
      <c r="F2280" s="25" t="s">
        <v>6</v>
      </c>
      <c r="G2280" s="25" t="s">
        <v>2988</v>
      </c>
      <c r="H2280" s="25" t="s">
        <v>3418</v>
      </c>
      <c r="I2280" s="25" t="s">
        <v>82</v>
      </c>
      <c r="J2280" s="11">
        <v>6469</v>
      </c>
      <c r="K2280" s="16">
        <v>130</v>
      </c>
    </row>
    <row r="2281" spans="1:11" x14ac:dyDescent="0.25">
      <c r="A2281" s="18">
        <v>42875</v>
      </c>
      <c r="B2281" s="18" t="s">
        <v>3396</v>
      </c>
      <c r="C2281" s="15">
        <v>600</v>
      </c>
      <c r="D2281" s="24" t="s">
        <v>4</v>
      </c>
      <c r="E2281" s="24" t="s">
        <v>6</v>
      </c>
      <c r="F2281" s="25" t="s">
        <v>6</v>
      </c>
      <c r="G2281" s="25" t="s">
        <v>2988</v>
      </c>
      <c r="H2281" s="25" t="s">
        <v>3418</v>
      </c>
      <c r="I2281" s="25" t="s">
        <v>82</v>
      </c>
      <c r="J2281" s="11">
        <v>6470</v>
      </c>
      <c r="K2281" s="16">
        <v>130</v>
      </c>
    </row>
    <row r="2282" spans="1:11" x14ac:dyDescent="0.25">
      <c r="A2282" s="18">
        <v>42875</v>
      </c>
      <c r="B2282" s="18" t="s">
        <v>3396</v>
      </c>
      <c r="C2282" s="15">
        <v>1000</v>
      </c>
      <c r="D2282" s="24" t="s">
        <v>4</v>
      </c>
      <c r="E2282" s="24" t="s">
        <v>6</v>
      </c>
      <c r="F2282" s="25" t="s">
        <v>6</v>
      </c>
      <c r="G2282" s="25" t="s">
        <v>2988</v>
      </c>
      <c r="H2282" s="25" t="s">
        <v>3418</v>
      </c>
      <c r="I2282" s="25" t="s">
        <v>82</v>
      </c>
      <c r="J2282" s="11">
        <v>6471</v>
      </c>
      <c r="K2282" s="16">
        <v>130</v>
      </c>
    </row>
    <row r="2283" spans="1:11" x14ac:dyDescent="0.25">
      <c r="A2283" s="18">
        <v>42875</v>
      </c>
      <c r="B2283" s="18" t="s">
        <v>3396</v>
      </c>
      <c r="C2283" s="15">
        <v>15000</v>
      </c>
      <c r="D2283" s="24" t="s">
        <v>4</v>
      </c>
      <c r="E2283" s="24" t="s">
        <v>6</v>
      </c>
      <c r="F2283" s="25" t="s">
        <v>6</v>
      </c>
      <c r="G2283" s="25" t="s">
        <v>2988</v>
      </c>
      <c r="H2283" s="25" t="s">
        <v>3418</v>
      </c>
      <c r="I2283" s="25" t="s">
        <v>82</v>
      </c>
      <c r="J2283" s="11">
        <v>6472</v>
      </c>
      <c r="K2283" s="16">
        <v>130</v>
      </c>
    </row>
    <row r="2284" spans="1:11" x14ac:dyDescent="0.25">
      <c r="A2284" s="18">
        <v>42875</v>
      </c>
      <c r="B2284" s="18" t="s">
        <v>3396</v>
      </c>
      <c r="C2284" s="15">
        <v>400</v>
      </c>
      <c r="D2284" s="24" t="s">
        <v>4</v>
      </c>
      <c r="E2284" s="24" t="s">
        <v>6</v>
      </c>
      <c r="F2284" s="25" t="s">
        <v>6</v>
      </c>
      <c r="G2284" s="25" t="s">
        <v>2988</v>
      </c>
      <c r="H2284" s="25" t="s">
        <v>3418</v>
      </c>
      <c r="I2284" s="25" t="s">
        <v>82</v>
      </c>
      <c r="J2284" s="11">
        <v>6551</v>
      </c>
      <c r="K2284" s="16">
        <v>132</v>
      </c>
    </row>
    <row r="2285" spans="1:11" x14ac:dyDescent="0.25">
      <c r="A2285" s="18">
        <v>42875</v>
      </c>
      <c r="B2285" s="18" t="s">
        <v>3396</v>
      </c>
      <c r="C2285" s="15">
        <v>400</v>
      </c>
      <c r="D2285" s="24" t="s">
        <v>4</v>
      </c>
      <c r="E2285" s="24" t="s">
        <v>6</v>
      </c>
      <c r="F2285" s="25" t="s">
        <v>6</v>
      </c>
      <c r="G2285" s="25" t="s">
        <v>2988</v>
      </c>
      <c r="H2285" s="25" t="s">
        <v>3418</v>
      </c>
      <c r="I2285" s="25" t="s">
        <v>82</v>
      </c>
      <c r="J2285" s="11">
        <v>6552</v>
      </c>
      <c r="K2285" s="16">
        <v>132</v>
      </c>
    </row>
    <row r="2286" spans="1:11" x14ac:dyDescent="0.25">
      <c r="A2286" s="18">
        <v>42875</v>
      </c>
      <c r="B2286" s="18" t="s">
        <v>3396</v>
      </c>
      <c r="C2286" s="15">
        <v>400</v>
      </c>
      <c r="D2286" s="24" t="s">
        <v>4</v>
      </c>
      <c r="E2286" s="24" t="s">
        <v>6</v>
      </c>
      <c r="F2286" s="25" t="s">
        <v>6</v>
      </c>
      <c r="G2286" s="25" t="s">
        <v>2988</v>
      </c>
      <c r="H2286" s="25" t="s">
        <v>3418</v>
      </c>
      <c r="I2286" s="25" t="s">
        <v>82</v>
      </c>
      <c r="J2286" s="11">
        <v>6553</v>
      </c>
      <c r="K2286" s="16">
        <v>132</v>
      </c>
    </row>
    <row r="2287" spans="1:11" x14ac:dyDescent="0.25">
      <c r="A2287" s="18">
        <v>42875</v>
      </c>
      <c r="B2287" s="18" t="s">
        <v>3396</v>
      </c>
      <c r="C2287" s="15">
        <v>400</v>
      </c>
      <c r="D2287" s="24" t="s">
        <v>4</v>
      </c>
      <c r="E2287" s="24" t="s">
        <v>5</v>
      </c>
      <c r="F2287" s="25" t="s">
        <v>2217</v>
      </c>
      <c r="G2287" s="25" t="s">
        <v>2988</v>
      </c>
      <c r="H2287" s="25" t="s">
        <v>3418</v>
      </c>
      <c r="I2287" s="25" t="s">
        <v>82</v>
      </c>
      <c r="J2287" s="11">
        <v>6554</v>
      </c>
      <c r="K2287" s="16">
        <v>132</v>
      </c>
    </row>
    <row r="2288" spans="1:11" x14ac:dyDescent="0.25">
      <c r="A2288" s="18">
        <v>42875</v>
      </c>
      <c r="B2288" s="18" t="s">
        <v>3396</v>
      </c>
      <c r="C2288" s="15">
        <v>400</v>
      </c>
      <c r="D2288" s="24" t="s">
        <v>4</v>
      </c>
      <c r="E2288" s="24" t="s">
        <v>5</v>
      </c>
      <c r="F2288" s="25" t="s">
        <v>2217</v>
      </c>
      <c r="G2288" s="25" t="s">
        <v>2988</v>
      </c>
      <c r="H2288" s="25" t="s">
        <v>3418</v>
      </c>
      <c r="I2288" s="25" t="s">
        <v>82</v>
      </c>
      <c r="J2288" s="11">
        <v>6555</v>
      </c>
      <c r="K2288" s="16">
        <v>132</v>
      </c>
    </row>
    <row r="2289" spans="1:11" x14ac:dyDescent="0.25">
      <c r="A2289" s="18">
        <v>42875</v>
      </c>
      <c r="B2289" s="18" t="s">
        <v>3396</v>
      </c>
      <c r="C2289" s="15">
        <v>40000</v>
      </c>
      <c r="D2289" s="24" t="s">
        <v>4</v>
      </c>
      <c r="E2289" s="24" t="s">
        <v>6</v>
      </c>
      <c r="F2289" s="25" t="s">
        <v>6</v>
      </c>
      <c r="G2289" s="25" t="s">
        <v>2988</v>
      </c>
      <c r="H2289" s="25" t="s">
        <v>3418</v>
      </c>
      <c r="I2289" s="25" t="s">
        <v>82</v>
      </c>
      <c r="J2289" s="11">
        <v>6078</v>
      </c>
      <c r="K2289" s="16">
        <v>122</v>
      </c>
    </row>
    <row r="2290" spans="1:11" x14ac:dyDescent="0.25">
      <c r="A2290" s="18">
        <v>42875</v>
      </c>
      <c r="B2290" s="18" t="s">
        <v>3396</v>
      </c>
      <c r="C2290" s="15">
        <v>3000</v>
      </c>
      <c r="D2290" s="24" t="s">
        <v>4</v>
      </c>
      <c r="E2290" s="24" t="s">
        <v>6</v>
      </c>
      <c r="F2290" s="25" t="s">
        <v>6</v>
      </c>
      <c r="G2290" s="25" t="s">
        <v>2988</v>
      </c>
      <c r="H2290" s="25" t="s">
        <v>3418</v>
      </c>
      <c r="I2290" s="25" t="s">
        <v>82</v>
      </c>
      <c r="J2290" s="11">
        <v>6079</v>
      </c>
      <c r="K2290" s="16">
        <v>122</v>
      </c>
    </row>
    <row r="2291" spans="1:11" x14ac:dyDescent="0.25">
      <c r="A2291" s="19">
        <v>42876</v>
      </c>
      <c r="B2291" s="19" t="s">
        <v>3396</v>
      </c>
      <c r="C2291" s="15">
        <v>30</v>
      </c>
      <c r="D2291" s="24" t="s">
        <v>4</v>
      </c>
      <c r="E2291" s="24" t="s">
        <v>6</v>
      </c>
      <c r="F2291" s="25" t="s">
        <v>6</v>
      </c>
      <c r="G2291" s="25" t="s">
        <v>2988</v>
      </c>
      <c r="H2291" s="25" t="s">
        <v>3418</v>
      </c>
      <c r="I2291" s="25" t="s">
        <v>82</v>
      </c>
      <c r="J2291" s="11">
        <v>5248</v>
      </c>
      <c r="K2291" s="16">
        <v>105</v>
      </c>
    </row>
    <row r="2292" spans="1:11" x14ac:dyDescent="0.25">
      <c r="A2292" s="19">
        <v>42876</v>
      </c>
      <c r="B2292" s="19" t="s">
        <v>3396</v>
      </c>
      <c r="C2292" s="15">
        <v>2300</v>
      </c>
      <c r="D2292" s="24" t="s">
        <v>4</v>
      </c>
      <c r="E2292" s="24" t="s">
        <v>6</v>
      </c>
      <c r="F2292" s="25" t="s">
        <v>6</v>
      </c>
      <c r="G2292" s="25" t="s">
        <v>2988</v>
      </c>
      <c r="H2292" s="25" t="s">
        <v>3418</v>
      </c>
      <c r="I2292" s="25" t="s">
        <v>82</v>
      </c>
      <c r="J2292" s="11">
        <v>6187</v>
      </c>
      <c r="K2292" s="16">
        <v>124</v>
      </c>
    </row>
    <row r="2293" spans="1:11" x14ac:dyDescent="0.25">
      <c r="A2293" s="19">
        <v>42876</v>
      </c>
      <c r="B2293" s="19" t="s">
        <v>3396</v>
      </c>
      <c r="C2293" s="15">
        <v>5000</v>
      </c>
      <c r="D2293" s="24" t="s">
        <v>4</v>
      </c>
      <c r="E2293" s="24" t="s">
        <v>6</v>
      </c>
      <c r="F2293" s="25" t="s">
        <v>6</v>
      </c>
      <c r="G2293" s="25" t="s">
        <v>2988</v>
      </c>
      <c r="H2293" s="25" t="s">
        <v>3418</v>
      </c>
      <c r="I2293" s="25" t="s">
        <v>82</v>
      </c>
      <c r="J2293" s="11">
        <v>6241</v>
      </c>
      <c r="K2293" s="16">
        <v>125</v>
      </c>
    </row>
    <row r="2294" spans="1:11" x14ac:dyDescent="0.25">
      <c r="A2294" s="19">
        <v>42876</v>
      </c>
      <c r="B2294" s="19" t="s">
        <v>3396</v>
      </c>
      <c r="C2294" s="15">
        <v>4550</v>
      </c>
      <c r="D2294" s="24" t="s">
        <v>4</v>
      </c>
      <c r="E2294" s="24" t="s">
        <v>6</v>
      </c>
      <c r="F2294" s="25" t="s">
        <v>6</v>
      </c>
      <c r="G2294" s="25" t="s">
        <v>2988</v>
      </c>
      <c r="H2294" s="25" t="s">
        <v>3418</v>
      </c>
      <c r="I2294" s="25" t="s">
        <v>82</v>
      </c>
      <c r="J2294" s="11">
        <v>6242</v>
      </c>
      <c r="K2294" s="16">
        <v>125</v>
      </c>
    </row>
    <row r="2295" spans="1:11" x14ac:dyDescent="0.25">
      <c r="A2295" s="20">
        <v>42876</v>
      </c>
      <c r="B2295" s="20" t="s">
        <v>3396</v>
      </c>
      <c r="C2295" s="77">
        <v>300</v>
      </c>
      <c r="D2295" s="24" t="s">
        <v>4</v>
      </c>
      <c r="E2295" s="24" t="s">
        <v>5</v>
      </c>
      <c r="F2295" s="25" t="s">
        <v>2217</v>
      </c>
      <c r="G2295" s="25" t="s">
        <v>2988</v>
      </c>
      <c r="H2295" s="25" t="s">
        <v>3418</v>
      </c>
      <c r="I2295" s="25" t="s">
        <v>82</v>
      </c>
      <c r="J2295" s="11">
        <v>6293</v>
      </c>
      <c r="K2295" s="16">
        <v>126</v>
      </c>
    </row>
    <row r="2296" spans="1:11" x14ac:dyDescent="0.25">
      <c r="A2296" s="20">
        <v>42876</v>
      </c>
      <c r="B2296" s="20" t="s">
        <v>3396</v>
      </c>
      <c r="C2296" s="77">
        <v>200</v>
      </c>
      <c r="D2296" s="24" t="s">
        <v>4</v>
      </c>
      <c r="E2296" s="24" t="s">
        <v>5</v>
      </c>
      <c r="F2296" s="25" t="s">
        <v>2217</v>
      </c>
      <c r="G2296" s="25" t="s">
        <v>2988</v>
      </c>
      <c r="H2296" s="25" t="s">
        <v>3418</v>
      </c>
      <c r="I2296" s="25" t="s">
        <v>82</v>
      </c>
      <c r="J2296" s="11">
        <v>6294</v>
      </c>
      <c r="K2296" s="16">
        <v>126</v>
      </c>
    </row>
    <row r="2297" spans="1:11" x14ac:dyDescent="0.25">
      <c r="A2297" s="20">
        <v>42876</v>
      </c>
      <c r="B2297" s="20" t="s">
        <v>3396</v>
      </c>
      <c r="C2297" s="77">
        <v>200</v>
      </c>
      <c r="D2297" s="24" t="s">
        <v>4</v>
      </c>
      <c r="E2297" s="24" t="s">
        <v>5</v>
      </c>
      <c r="F2297" s="25" t="s">
        <v>2217</v>
      </c>
      <c r="G2297" s="25" t="s">
        <v>2988</v>
      </c>
      <c r="H2297" s="25" t="s">
        <v>3418</v>
      </c>
      <c r="I2297" s="25" t="s">
        <v>82</v>
      </c>
      <c r="J2297" s="11">
        <v>6295</v>
      </c>
      <c r="K2297" s="16">
        <v>126</v>
      </c>
    </row>
    <row r="2298" spans="1:11" x14ac:dyDescent="0.25">
      <c r="A2298" s="19">
        <v>42876</v>
      </c>
      <c r="B2298" s="19" t="s">
        <v>3396</v>
      </c>
      <c r="C2298" s="218">
        <v>100000</v>
      </c>
      <c r="D2298" s="24" t="s">
        <v>4</v>
      </c>
      <c r="E2298" s="24" t="s">
        <v>5</v>
      </c>
      <c r="F2298" s="25" t="s">
        <v>2217</v>
      </c>
      <c r="G2298" s="25" t="s">
        <v>2988</v>
      </c>
      <c r="H2298" s="25" t="s">
        <v>3418</v>
      </c>
      <c r="I2298" s="25" t="s">
        <v>82</v>
      </c>
      <c r="J2298" s="11">
        <v>6364</v>
      </c>
      <c r="K2298" s="16">
        <v>128</v>
      </c>
    </row>
    <row r="2299" spans="1:11" x14ac:dyDescent="0.25">
      <c r="A2299" s="19">
        <v>42876</v>
      </c>
      <c r="B2299" s="19" t="s">
        <v>3396</v>
      </c>
      <c r="C2299" s="15">
        <v>1000</v>
      </c>
      <c r="D2299" s="24" t="s">
        <v>4</v>
      </c>
      <c r="E2299" s="24" t="s">
        <v>6</v>
      </c>
      <c r="F2299" s="25" t="s">
        <v>6</v>
      </c>
      <c r="G2299" s="25" t="s">
        <v>2988</v>
      </c>
      <c r="H2299" s="25" t="s">
        <v>3418</v>
      </c>
      <c r="I2299" s="25" t="s">
        <v>82</v>
      </c>
      <c r="J2299" s="11">
        <v>6473</v>
      </c>
      <c r="K2299" s="16">
        <v>130</v>
      </c>
    </row>
    <row r="2300" spans="1:11" x14ac:dyDescent="0.25">
      <c r="A2300" s="19">
        <v>42876</v>
      </c>
      <c r="B2300" s="19" t="s">
        <v>3396</v>
      </c>
      <c r="C2300" s="15">
        <v>50</v>
      </c>
      <c r="D2300" s="24" t="s">
        <v>4</v>
      </c>
      <c r="E2300" s="24" t="s">
        <v>6</v>
      </c>
      <c r="F2300" s="25" t="s">
        <v>6</v>
      </c>
      <c r="G2300" s="25" t="s">
        <v>2988</v>
      </c>
      <c r="H2300" s="25" t="s">
        <v>3418</v>
      </c>
      <c r="I2300" s="25" t="s">
        <v>82</v>
      </c>
      <c r="J2300" s="11">
        <v>6474</v>
      </c>
      <c r="K2300" s="16">
        <v>130</v>
      </c>
    </row>
    <row r="2301" spans="1:11" x14ac:dyDescent="0.25">
      <c r="A2301" s="19">
        <v>42876</v>
      </c>
      <c r="B2301" s="19" t="s">
        <v>3396</v>
      </c>
      <c r="C2301" s="15">
        <v>8500</v>
      </c>
      <c r="D2301" s="24" t="s">
        <v>4</v>
      </c>
      <c r="E2301" s="24" t="s">
        <v>6</v>
      </c>
      <c r="F2301" s="25" t="s">
        <v>6</v>
      </c>
      <c r="G2301" s="25" t="s">
        <v>2988</v>
      </c>
      <c r="H2301" s="25" t="s">
        <v>3418</v>
      </c>
      <c r="I2301" s="25" t="s">
        <v>82</v>
      </c>
      <c r="J2301" s="11">
        <v>6475</v>
      </c>
      <c r="K2301" s="16">
        <v>130</v>
      </c>
    </row>
    <row r="2302" spans="1:11" x14ac:dyDescent="0.25">
      <c r="A2302" s="19">
        <v>42876</v>
      </c>
      <c r="B2302" s="19" t="s">
        <v>3396</v>
      </c>
      <c r="C2302" s="218">
        <v>400</v>
      </c>
      <c r="D2302" s="24" t="s">
        <v>4</v>
      </c>
      <c r="E2302" s="24" t="s">
        <v>6</v>
      </c>
      <c r="F2302" s="25" t="s">
        <v>6</v>
      </c>
      <c r="G2302" s="25" t="s">
        <v>2988</v>
      </c>
      <c r="H2302" s="25" t="s">
        <v>3418</v>
      </c>
      <c r="I2302" s="25" t="s">
        <v>82</v>
      </c>
      <c r="J2302" s="11">
        <v>6502</v>
      </c>
      <c r="K2302" s="16">
        <v>131</v>
      </c>
    </row>
    <row r="2303" spans="1:11" x14ac:dyDescent="0.25">
      <c r="A2303" s="19">
        <v>42876</v>
      </c>
      <c r="B2303" s="19" t="s">
        <v>3396</v>
      </c>
      <c r="C2303" s="218">
        <v>1000</v>
      </c>
      <c r="D2303" s="24" t="s">
        <v>4</v>
      </c>
      <c r="E2303" s="24" t="s">
        <v>6</v>
      </c>
      <c r="F2303" s="25" t="s">
        <v>6</v>
      </c>
      <c r="G2303" s="25" t="s">
        <v>2988</v>
      </c>
      <c r="H2303" s="25" t="s">
        <v>3418</v>
      </c>
      <c r="I2303" s="25" t="s">
        <v>82</v>
      </c>
      <c r="J2303" s="11">
        <v>6503</v>
      </c>
      <c r="K2303" s="16">
        <v>131</v>
      </c>
    </row>
    <row r="2304" spans="1:11" x14ac:dyDescent="0.25">
      <c r="A2304" s="19">
        <v>42876</v>
      </c>
      <c r="B2304" s="19" t="s">
        <v>3396</v>
      </c>
      <c r="C2304" s="79">
        <v>5000</v>
      </c>
      <c r="D2304" s="24" t="s">
        <v>4</v>
      </c>
      <c r="E2304" s="24" t="s">
        <v>6</v>
      </c>
      <c r="F2304" s="25" t="s">
        <v>6</v>
      </c>
      <c r="G2304" s="25" t="s">
        <v>2988</v>
      </c>
      <c r="H2304" s="25" t="s">
        <v>3418</v>
      </c>
      <c r="I2304" s="25" t="s">
        <v>82</v>
      </c>
      <c r="J2304" s="11">
        <v>6080</v>
      </c>
      <c r="K2304" s="16">
        <v>122</v>
      </c>
    </row>
    <row r="2305" spans="1:11" x14ac:dyDescent="0.25">
      <c r="A2305" s="19">
        <v>42876</v>
      </c>
      <c r="B2305" s="19" t="s">
        <v>3396</v>
      </c>
      <c r="C2305" s="15">
        <v>2000</v>
      </c>
      <c r="D2305" s="24" t="s">
        <v>7</v>
      </c>
      <c r="E2305" s="24" t="s">
        <v>8</v>
      </c>
      <c r="F2305" s="25"/>
      <c r="G2305" s="25" t="s">
        <v>3314</v>
      </c>
      <c r="H2305" s="25" t="s">
        <v>3314</v>
      </c>
      <c r="I2305" s="25"/>
      <c r="J2305" s="10" t="s">
        <v>2984</v>
      </c>
      <c r="K2305" s="16"/>
    </row>
    <row r="2306" spans="1:11" x14ac:dyDescent="0.25">
      <c r="A2306" s="19">
        <v>42876</v>
      </c>
      <c r="B2306" s="19" t="s">
        <v>3396</v>
      </c>
      <c r="C2306" s="15">
        <v>800</v>
      </c>
      <c r="D2306" s="24" t="s">
        <v>7</v>
      </c>
      <c r="E2306" s="24" t="s">
        <v>8</v>
      </c>
      <c r="F2306" s="25"/>
      <c r="G2306" s="25" t="s">
        <v>3314</v>
      </c>
      <c r="H2306" s="25" t="s">
        <v>3314</v>
      </c>
      <c r="I2306" s="25"/>
      <c r="J2306" s="10" t="s">
        <v>2984</v>
      </c>
      <c r="K2306" s="16"/>
    </row>
    <row r="2307" spans="1:11" x14ac:dyDescent="0.25">
      <c r="A2307" s="19">
        <v>42876</v>
      </c>
      <c r="B2307" s="19" t="s">
        <v>3396</v>
      </c>
      <c r="C2307" s="15">
        <v>800</v>
      </c>
      <c r="D2307" s="24" t="s">
        <v>7</v>
      </c>
      <c r="E2307" s="24" t="s">
        <v>8</v>
      </c>
      <c r="F2307" s="25"/>
      <c r="G2307" s="25" t="s">
        <v>3314</v>
      </c>
      <c r="H2307" s="25" t="s">
        <v>3314</v>
      </c>
      <c r="I2307" s="25"/>
      <c r="J2307" s="10" t="s">
        <v>2984</v>
      </c>
      <c r="K2307" s="16"/>
    </row>
    <row r="2308" spans="1:11" x14ac:dyDescent="0.25">
      <c r="A2308" s="19">
        <v>42876</v>
      </c>
      <c r="B2308" s="19" t="s">
        <v>3396</v>
      </c>
      <c r="C2308" s="15">
        <v>10</v>
      </c>
      <c r="D2308" s="24" t="s">
        <v>7</v>
      </c>
      <c r="E2308" s="24" t="s">
        <v>8</v>
      </c>
      <c r="F2308" s="25"/>
      <c r="G2308" s="25" t="s">
        <v>3314</v>
      </c>
      <c r="H2308" s="25" t="s">
        <v>3314</v>
      </c>
      <c r="I2308" s="25"/>
      <c r="J2308" s="10" t="s">
        <v>2984</v>
      </c>
      <c r="K2308" s="16"/>
    </row>
    <row r="2309" spans="1:11" x14ac:dyDescent="0.25">
      <c r="A2309" s="19">
        <v>42877</v>
      </c>
      <c r="B2309" s="19" t="s">
        <v>3396</v>
      </c>
      <c r="C2309" s="15">
        <v>50</v>
      </c>
      <c r="D2309" s="24" t="s">
        <v>7</v>
      </c>
      <c r="E2309" s="24" t="s">
        <v>8</v>
      </c>
      <c r="F2309" s="25"/>
      <c r="G2309" s="25" t="s">
        <v>3314</v>
      </c>
      <c r="H2309" s="25" t="s">
        <v>3314</v>
      </c>
      <c r="I2309" s="25"/>
      <c r="J2309" s="10" t="s">
        <v>2984</v>
      </c>
      <c r="K2309" s="16"/>
    </row>
    <row r="2310" spans="1:11" x14ac:dyDescent="0.25">
      <c r="A2310" s="19">
        <v>42877</v>
      </c>
      <c r="B2310" s="19" t="s">
        <v>3396</v>
      </c>
      <c r="C2310" s="15">
        <v>4000</v>
      </c>
      <c r="D2310" s="24" t="s">
        <v>4</v>
      </c>
      <c r="E2310" s="24" t="s">
        <v>5</v>
      </c>
      <c r="F2310" s="25" t="s">
        <v>2217</v>
      </c>
      <c r="G2310" s="25" t="s">
        <v>2988</v>
      </c>
      <c r="H2310" s="25" t="s">
        <v>3418</v>
      </c>
      <c r="I2310" s="25" t="s">
        <v>82</v>
      </c>
      <c r="J2310" s="11">
        <v>5247</v>
      </c>
      <c r="K2310" s="16">
        <v>105</v>
      </c>
    </row>
    <row r="2311" spans="1:11" x14ac:dyDescent="0.25">
      <c r="A2311" s="19">
        <v>42877</v>
      </c>
      <c r="B2311" s="19" t="s">
        <v>3396</v>
      </c>
      <c r="C2311" s="15">
        <v>5000</v>
      </c>
      <c r="D2311" s="24" t="s">
        <v>4</v>
      </c>
      <c r="E2311" s="24" t="s">
        <v>5</v>
      </c>
      <c r="F2311" s="25" t="s">
        <v>2217</v>
      </c>
      <c r="G2311" s="25" t="s">
        <v>2988</v>
      </c>
      <c r="H2311" s="25" t="s">
        <v>3418</v>
      </c>
      <c r="I2311" s="25" t="s">
        <v>82</v>
      </c>
      <c r="J2311" s="11">
        <v>5249</v>
      </c>
      <c r="K2311" s="16">
        <v>105</v>
      </c>
    </row>
    <row r="2312" spans="1:11" x14ac:dyDescent="0.25">
      <c r="A2312" s="19">
        <v>42877</v>
      </c>
      <c r="B2312" s="19" t="s">
        <v>3396</v>
      </c>
      <c r="C2312" s="15">
        <v>1900</v>
      </c>
      <c r="D2312" s="24" t="s">
        <v>4</v>
      </c>
      <c r="E2312" s="24" t="s">
        <v>5</v>
      </c>
      <c r="F2312" s="25" t="s">
        <v>2217</v>
      </c>
      <c r="G2312" s="25" t="s">
        <v>2988</v>
      </c>
      <c r="H2312" s="25" t="s">
        <v>3418</v>
      </c>
      <c r="I2312" s="25" t="s">
        <v>82</v>
      </c>
      <c r="J2312" s="11">
        <v>5250</v>
      </c>
      <c r="K2312" s="16">
        <v>105</v>
      </c>
    </row>
    <row r="2313" spans="1:11" x14ac:dyDescent="0.25">
      <c r="A2313" s="19">
        <v>42877</v>
      </c>
      <c r="B2313" s="19" t="s">
        <v>3396</v>
      </c>
      <c r="C2313" s="79">
        <v>400</v>
      </c>
      <c r="D2313" s="24" t="s">
        <v>4</v>
      </c>
      <c r="E2313" s="24" t="s">
        <v>6</v>
      </c>
      <c r="F2313" s="25" t="s">
        <v>6</v>
      </c>
      <c r="G2313" s="25" t="s">
        <v>2988</v>
      </c>
      <c r="H2313" s="25" t="s">
        <v>3418</v>
      </c>
      <c r="I2313" s="25" t="s">
        <v>82</v>
      </c>
      <c r="J2313" s="11">
        <v>5254</v>
      </c>
      <c r="K2313" s="16">
        <v>106</v>
      </c>
    </row>
    <row r="2314" spans="1:11" x14ac:dyDescent="0.25">
      <c r="A2314" s="19">
        <v>42877</v>
      </c>
      <c r="B2314" s="19" t="s">
        <v>3396</v>
      </c>
      <c r="C2314" s="15">
        <v>159</v>
      </c>
      <c r="D2314" s="24" t="s">
        <v>4</v>
      </c>
      <c r="E2314" s="24" t="s">
        <v>6</v>
      </c>
      <c r="F2314" s="25" t="s">
        <v>6</v>
      </c>
      <c r="G2314" s="25" t="s">
        <v>2988</v>
      </c>
      <c r="H2314" s="25" t="s">
        <v>3418</v>
      </c>
      <c r="I2314" s="25" t="s">
        <v>82</v>
      </c>
      <c r="J2314" s="11">
        <v>5624</v>
      </c>
      <c r="K2314" s="16">
        <v>113</v>
      </c>
    </row>
    <row r="2315" spans="1:11" x14ac:dyDescent="0.25">
      <c r="A2315" s="19">
        <v>42877</v>
      </c>
      <c r="B2315" s="19" t="s">
        <v>3396</v>
      </c>
      <c r="C2315" s="15">
        <v>400</v>
      </c>
      <c r="D2315" s="24" t="s">
        <v>4</v>
      </c>
      <c r="E2315" s="24" t="s">
        <v>5</v>
      </c>
      <c r="F2315" s="25" t="s">
        <v>2217</v>
      </c>
      <c r="G2315" s="25" t="s">
        <v>2988</v>
      </c>
      <c r="H2315" s="25" t="s">
        <v>3418</v>
      </c>
      <c r="I2315" s="25" t="s">
        <v>82</v>
      </c>
      <c r="J2315" s="11">
        <v>6188</v>
      </c>
      <c r="K2315" s="16">
        <v>124</v>
      </c>
    </row>
    <row r="2316" spans="1:11" x14ac:dyDescent="0.25">
      <c r="A2316" s="19">
        <v>42877</v>
      </c>
      <c r="B2316" s="19" t="s">
        <v>3396</v>
      </c>
      <c r="C2316" s="15">
        <v>400</v>
      </c>
      <c r="D2316" s="24" t="s">
        <v>4</v>
      </c>
      <c r="E2316" s="24" t="s">
        <v>6</v>
      </c>
      <c r="F2316" s="25" t="s">
        <v>6</v>
      </c>
      <c r="G2316" s="25" t="s">
        <v>2988</v>
      </c>
      <c r="H2316" s="25" t="s">
        <v>3418</v>
      </c>
      <c r="I2316" s="25" t="s">
        <v>82</v>
      </c>
      <c r="J2316" s="11">
        <v>6189</v>
      </c>
      <c r="K2316" s="16">
        <v>124</v>
      </c>
    </row>
    <row r="2317" spans="1:11" x14ac:dyDescent="0.25">
      <c r="A2317" s="19">
        <v>42877</v>
      </c>
      <c r="B2317" s="19" t="s">
        <v>3396</v>
      </c>
      <c r="C2317" s="15">
        <v>300</v>
      </c>
      <c r="D2317" s="24" t="s">
        <v>4</v>
      </c>
      <c r="E2317" s="24" t="s">
        <v>5</v>
      </c>
      <c r="F2317" s="25" t="s">
        <v>2217</v>
      </c>
      <c r="G2317" s="25" t="s">
        <v>2988</v>
      </c>
      <c r="H2317" s="25" t="s">
        <v>3418</v>
      </c>
      <c r="I2317" s="25" t="s">
        <v>82</v>
      </c>
      <c r="J2317" s="11">
        <v>6190</v>
      </c>
      <c r="K2317" s="16">
        <v>124</v>
      </c>
    </row>
    <row r="2318" spans="1:11" x14ac:dyDescent="0.25">
      <c r="A2318" s="19">
        <v>42877</v>
      </c>
      <c r="B2318" s="19" t="s">
        <v>3396</v>
      </c>
      <c r="C2318" s="15">
        <v>10000</v>
      </c>
      <c r="D2318" s="24" t="s">
        <v>4</v>
      </c>
      <c r="E2318" s="24" t="s">
        <v>6</v>
      </c>
      <c r="F2318" s="25" t="s">
        <v>6</v>
      </c>
      <c r="G2318" s="25" t="s">
        <v>2988</v>
      </c>
      <c r="H2318" s="25" t="s">
        <v>3418</v>
      </c>
      <c r="I2318" s="25" t="s">
        <v>82</v>
      </c>
      <c r="J2318" s="11">
        <v>6297</v>
      </c>
      <c r="K2318" s="16">
        <v>126</v>
      </c>
    </row>
    <row r="2319" spans="1:11" x14ac:dyDescent="0.25">
      <c r="A2319" s="19">
        <v>42877</v>
      </c>
      <c r="B2319" s="19" t="s">
        <v>3396</v>
      </c>
      <c r="C2319" s="15">
        <v>1000</v>
      </c>
      <c r="D2319" s="24" t="s">
        <v>4</v>
      </c>
      <c r="E2319" s="24" t="s">
        <v>6</v>
      </c>
      <c r="F2319" s="25" t="s">
        <v>6</v>
      </c>
      <c r="G2319" s="25" t="s">
        <v>2988</v>
      </c>
      <c r="H2319" s="25" t="s">
        <v>3418</v>
      </c>
      <c r="I2319" s="25" t="s">
        <v>82</v>
      </c>
      <c r="J2319" s="11">
        <v>6298</v>
      </c>
      <c r="K2319" s="16">
        <v>126</v>
      </c>
    </row>
    <row r="2320" spans="1:11" x14ac:dyDescent="0.25">
      <c r="A2320" s="19">
        <v>42877</v>
      </c>
      <c r="B2320" s="19" t="s">
        <v>3396</v>
      </c>
      <c r="C2320" s="15">
        <v>300</v>
      </c>
      <c r="D2320" s="24" t="s">
        <v>4</v>
      </c>
      <c r="E2320" s="24" t="s">
        <v>5</v>
      </c>
      <c r="F2320" s="25" t="s">
        <v>2217</v>
      </c>
      <c r="G2320" s="25" t="s">
        <v>2988</v>
      </c>
      <c r="H2320" s="25" t="s">
        <v>3418</v>
      </c>
      <c r="I2320" s="25" t="s">
        <v>82</v>
      </c>
      <c r="J2320" s="11">
        <v>6299</v>
      </c>
      <c r="K2320" s="16">
        <v>126</v>
      </c>
    </row>
    <row r="2321" spans="1:11" x14ac:dyDescent="0.25">
      <c r="A2321" s="19">
        <v>42877</v>
      </c>
      <c r="B2321" s="19" t="s">
        <v>3396</v>
      </c>
      <c r="C2321" s="15">
        <v>1000</v>
      </c>
      <c r="D2321" s="24" t="s">
        <v>4</v>
      </c>
      <c r="E2321" s="24" t="s">
        <v>5</v>
      </c>
      <c r="F2321" s="25" t="s">
        <v>2217</v>
      </c>
      <c r="G2321" s="25" t="s">
        <v>2988</v>
      </c>
      <c r="H2321" s="25" t="s">
        <v>3418</v>
      </c>
      <c r="I2321" s="25" t="s">
        <v>82</v>
      </c>
      <c r="J2321" s="11">
        <v>6365</v>
      </c>
      <c r="K2321" s="16">
        <v>128</v>
      </c>
    </row>
    <row r="2322" spans="1:11" x14ac:dyDescent="0.25">
      <c r="A2322" s="19">
        <v>42877</v>
      </c>
      <c r="B2322" s="19" t="s">
        <v>3396</v>
      </c>
      <c r="C2322" s="15">
        <v>5000</v>
      </c>
      <c r="D2322" s="24" t="s">
        <v>4</v>
      </c>
      <c r="E2322" s="24" t="s">
        <v>6</v>
      </c>
      <c r="F2322" s="25" t="s">
        <v>6</v>
      </c>
      <c r="G2322" s="25" t="s">
        <v>2988</v>
      </c>
      <c r="H2322" s="25" t="s">
        <v>3418</v>
      </c>
      <c r="I2322" s="25" t="s">
        <v>82</v>
      </c>
      <c r="J2322" s="11">
        <v>6366</v>
      </c>
      <c r="K2322" s="16">
        <v>128</v>
      </c>
    </row>
    <row r="2323" spans="1:11" x14ac:dyDescent="0.25">
      <c r="A2323" s="19">
        <v>42877</v>
      </c>
      <c r="B2323" s="19" t="s">
        <v>3396</v>
      </c>
      <c r="C2323" s="15">
        <v>2000</v>
      </c>
      <c r="D2323" s="24" t="s">
        <v>4</v>
      </c>
      <c r="E2323" s="24" t="s">
        <v>6</v>
      </c>
      <c r="F2323" s="25" t="s">
        <v>6</v>
      </c>
      <c r="G2323" s="25" t="s">
        <v>2988</v>
      </c>
      <c r="H2323" s="25" t="s">
        <v>3418</v>
      </c>
      <c r="I2323" s="25" t="s">
        <v>82</v>
      </c>
      <c r="J2323" s="11">
        <v>6367</v>
      </c>
      <c r="K2323" s="16">
        <v>128</v>
      </c>
    </row>
    <row r="2324" spans="1:11" x14ac:dyDescent="0.25">
      <c r="A2324" s="19">
        <v>42877</v>
      </c>
      <c r="B2324" s="19" t="s">
        <v>3396</v>
      </c>
      <c r="C2324" s="15">
        <v>800</v>
      </c>
      <c r="D2324" s="24" t="s">
        <v>4</v>
      </c>
      <c r="E2324" s="24" t="s">
        <v>6</v>
      </c>
      <c r="F2324" s="25" t="s">
        <v>6</v>
      </c>
      <c r="G2324" s="25" t="s">
        <v>2988</v>
      </c>
      <c r="H2324" s="25" t="s">
        <v>3418</v>
      </c>
      <c r="I2324" s="25" t="s">
        <v>82</v>
      </c>
      <c r="J2324" s="11">
        <v>6368</v>
      </c>
      <c r="K2324" s="16">
        <v>128</v>
      </c>
    </row>
    <row r="2325" spans="1:11" x14ac:dyDescent="0.25">
      <c r="A2325" s="19">
        <v>42877</v>
      </c>
      <c r="B2325" s="19" t="s">
        <v>3396</v>
      </c>
      <c r="C2325" s="218">
        <v>500</v>
      </c>
      <c r="D2325" s="24" t="s">
        <v>4</v>
      </c>
      <c r="E2325" s="24" t="s">
        <v>6</v>
      </c>
      <c r="F2325" s="25" t="s">
        <v>6</v>
      </c>
      <c r="G2325" s="25" t="s">
        <v>2988</v>
      </c>
      <c r="H2325" s="25" t="s">
        <v>3418</v>
      </c>
      <c r="I2325" s="25" t="s">
        <v>82</v>
      </c>
      <c r="J2325" s="11">
        <v>6505</v>
      </c>
      <c r="K2325" s="16">
        <v>131</v>
      </c>
    </row>
    <row r="2326" spans="1:11" x14ac:dyDescent="0.25">
      <c r="A2326" s="19">
        <v>42877</v>
      </c>
      <c r="B2326" s="19" t="s">
        <v>3396</v>
      </c>
      <c r="C2326" s="218">
        <v>5000</v>
      </c>
      <c r="D2326" s="24" t="s">
        <v>4</v>
      </c>
      <c r="E2326" s="24" t="s">
        <v>6</v>
      </c>
      <c r="F2326" s="25" t="s">
        <v>6</v>
      </c>
      <c r="G2326" s="25" t="s">
        <v>2988</v>
      </c>
      <c r="H2326" s="25" t="s">
        <v>3418</v>
      </c>
      <c r="I2326" s="25" t="s">
        <v>82</v>
      </c>
      <c r="J2326" s="11">
        <v>6506</v>
      </c>
      <c r="K2326" s="16">
        <v>131</v>
      </c>
    </row>
    <row r="2327" spans="1:11" x14ac:dyDescent="0.25">
      <c r="A2327" s="19">
        <v>42877</v>
      </c>
      <c r="B2327" s="19" t="s">
        <v>3396</v>
      </c>
      <c r="C2327" s="218">
        <v>5000</v>
      </c>
      <c r="D2327" s="24" t="s">
        <v>4</v>
      </c>
      <c r="E2327" s="24" t="s">
        <v>6</v>
      </c>
      <c r="F2327" s="25" t="s">
        <v>6</v>
      </c>
      <c r="G2327" s="25" t="s">
        <v>2988</v>
      </c>
      <c r="H2327" s="25" t="s">
        <v>3418</v>
      </c>
      <c r="I2327" s="25" t="s">
        <v>82</v>
      </c>
      <c r="J2327" s="11">
        <v>6507</v>
      </c>
      <c r="K2327" s="16">
        <v>131</v>
      </c>
    </row>
    <row r="2328" spans="1:11" x14ac:dyDescent="0.25">
      <c r="A2328" s="19">
        <v>42877</v>
      </c>
      <c r="B2328" s="19" t="s">
        <v>3396</v>
      </c>
      <c r="C2328" s="79">
        <v>30000</v>
      </c>
      <c r="D2328" s="24" t="s">
        <v>4</v>
      </c>
      <c r="E2328" s="24" t="s">
        <v>6</v>
      </c>
      <c r="F2328" s="25" t="s">
        <v>6</v>
      </c>
      <c r="G2328" s="25" t="s">
        <v>2988</v>
      </c>
      <c r="H2328" s="25" t="s">
        <v>3418</v>
      </c>
      <c r="I2328" s="25" t="s">
        <v>82</v>
      </c>
      <c r="J2328" s="11">
        <v>6081</v>
      </c>
      <c r="K2328" s="16">
        <v>122</v>
      </c>
    </row>
    <row r="2329" spans="1:11" x14ac:dyDescent="0.25">
      <c r="A2329" s="19">
        <v>42877</v>
      </c>
      <c r="B2329" s="19" t="s">
        <v>3396</v>
      </c>
      <c r="C2329" s="79">
        <v>500</v>
      </c>
      <c r="D2329" s="24" t="s">
        <v>4</v>
      </c>
      <c r="E2329" s="24" t="s">
        <v>6</v>
      </c>
      <c r="F2329" s="25" t="s">
        <v>6</v>
      </c>
      <c r="G2329" s="25" t="s">
        <v>2988</v>
      </c>
      <c r="H2329" s="25" t="s">
        <v>3418</v>
      </c>
      <c r="I2329" s="25" t="s">
        <v>82</v>
      </c>
      <c r="J2329" s="11">
        <v>6082</v>
      </c>
      <c r="K2329" s="16">
        <v>122</v>
      </c>
    </row>
    <row r="2330" spans="1:11" x14ac:dyDescent="0.25">
      <c r="A2330" s="19">
        <v>42877</v>
      </c>
      <c r="B2330" s="19" t="s">
        <v>3396</v>
      </c>
      <c r="C2330" s="15">
        <v>400</v>
      </c>
      <c r="D2330" s="24" t="s">
        <v>7</v>
      </c>
      <c r="E2330" s="24" t="s">
        <v>8</v>
      </c>
      <c r="F2330" s="25"/>
      <c r="G2330" s="25" t="s">
        <v>3314</v>
      </c>
      <c r="H2330" s="25" t="s">
        <v>3314</v>
      </c>
      <c r="I2330" s="25"/>
      <c r="J2330" s="10" t="s">
        <v>2984</v>
      </c>
      <c r="K2330" s="16"/>
    </row>
    <row r="2331" spans="1:11" x14ac:dyDescent="0.25">
      <c r="A2331" s="19">
        <v>42878</v>
      </c>
      <c r="B2331" s="19" t="s">
        <v>3396</v>
      </c>
      <c r="C2331" s="79">
        <v>4600</v>
      </c>
      <c r="D2331" s="24" t="s">
        <v>4</v>
      </c>
      <c r="E2331" s="24" t="s">
        <v>6</v>
      </c>
      <c r="F2331" s="25" t="s">
        <v>6</v>
      </c>
      <c r="G2331" s="25" t="s">
        <v>2988</v>
      </c>
      <c r="H2331" s="25" t="s">
        <v>3418</v>
      </c>
      <c r="I2331" s="25" t="s">
        <v>82</v>
      </c>
      <c r="J2331" s="11">
        <v>5255</v>
      </c>
      <c r="K2331" s="16">
        <v>106</v>
      </c>
    </row>
    <row r="2332" spans="1:11" x14ac:dyDescent="0.25">
      <c r="A2332" s="19">
        <v>42878</v>
      </c>
      <c r="B2332" s="19" t="s">
        <v>3396</v>
      </c>
      <c r="C2332" s="79">
        <v>2500</v>
      </c>
      <c r="D2332" s="24" t="s">
        <v>4</v>
      </c>
      <c r="E2332" s="24" t="s">
        <v>5</v>
      </c>
      <c r="F2332" s="25" t="s">
        <v>2217</v>
      </c>
      <c r="G2332" s="25" t="s">
        <v>2988</v>
      </c>
      <c r="H2332" s="25" t="s">
        <v>3418</v>
      </c>
      <c r="I2332" s="25" t="s">
        <v>82</v>
      </c>
      <c r="J2332" s="11">
        <v>5256</v>
      </c>
      <c r="K2332" s="16">
        <v>106</v>
      </c>
    </row>
    <row r="2333" spans="1:11" x14ac:dyDescent="0.25">
      <c r="A2333" s="19">
        <v>42878</v>
      </c>
      <c r="B2333" s="19" t="s">
        <v>3396</v>
      </c>
      <c r="C2333" s="15">
        <v>200</v>
      </c>
      <c r="D2333" s="24" t="s">
        <v>4</v>
      </c>
      <c r="E2333" s="24" t="s">
        <v>6</v>
      </c>
      <c r="F2333" s="25" t="s">
        <v>6</v>
      </c>
      <c r="G2333" s="25" t="s">
        <v>2988</v>
      </c>
      <c r="H2333" s="25" t="s">
        <v>3418</v>
      </c>
      <c r="I2333" s="25" t="s">
        <v>82</v>
      </c>
      <c r="J2333" s="11">
        <v>6191</v>
      </c>
      <c r="K2333" s="16">
        <v>124</v>
      </c>
    </row>
    <row r="2334" spans="1:11" x14ac:dyDescent="0.25">
      <c r="A2334" s="19">
        <v>42878</v>
      </c>
      <c r="B2334" s="19" t="s">
        <v>3396</v>
      </c>
      <c r="C2334" s="15">
        <v>1000</v>
      </c>
      <c r="D2334" s="24" t="s">
        <v>4</v>
      </c>
      <c r="E2334" s="24" t="s">
        <v>6</v>
      </c>
      <c r="F2334" s="25" t="s">
        <v>6</v>
      </c>
      <c r="G2334" s="25" t="s">
        <v>2988</v>
      </c>
      <c r="H2334" s="25" t="s">
        <v>3418</v>
      </c>
      <c r="I2334" s="25" t="s">
        <v>82</v>
      </c>
      <c r="J2334" s="11">
        <v>6243</v>
      </c>
      <c r="K2334" s="16">
        <v>125</v>
      </c>
    </row>
    <row r="2335" spans="1:11" x14ac:dyDescent="0.25">
      <c r="A2335" s="19">
        <v>42878</v>
      </c>
      <c r="B2335" s="19" t="s">
        <v>3396</v>
      </c>
      <c r="C2335" s="15">
        <v>5000</v>
      </c>
      <c r="D2335" s="24" t="s">
        <v>4</v>
      </c>
      <c r="E2335" s="24" t="s">
        <v>6</v>
      </c>
      <c r="F2335" s="25" t="s">
        <v>6</v>
      </c>
      <c r="G2335" s="25" t="s">
        <v>2988</v>
      </c>
      <c r="H2335" s="25" t="s">
        <v>3418</v>
      </c>
      <c r="I2335" s="25" t="s">
        <v>82</v>
      </c>
      <c r="J2335" s="11">
        <v>6244</v>
      </c>
      <c r="K2335" s="16">
        <v>125</v>
      </c>
    </row>
    <row r="2336" spans="1:11" x14ac:dyDescent="0.25">
      <c r="A2336" s="19">
        <v>42878</v>
      </c>
      <c r="B2336" s="19" t="s">
        <v>3396</v>
      </c>
      <c r="C2336" s="15">
        <v>10000</v>
      </c>
      <c r="D2336" s="24" t="s">
        <v>4</v>
      </c>
      <c r="E2336" s="24" t="s">
        <v>6</v>
      </c>
      <c r="F2336" s="25" t="s">
        <v>6</v>
      </c>
      <c r="G2336" s="25" t="s">
        <v>2988</v>
      </c>
      <c r="H2336" s="25" t="s">
        <v>3418</v>
      </c>
      <c r="I2336" s="25" t="s">
        <v>82</v>
      </c>
      <c r="J2336" s="11">
        <v>6245</v>
      </c>
      <c r="K2336" s="16">
        <v>125</v>
      </c>
    </row>
    <row r="2337" spans="1:11" x14ac:dyDescent="0.25">
      <c r="A2337" s="19">
        <v>42878</v>
      </c>
      <c r="B2337" s="19" t="s">
        <v>3396</v>
      </c>
      <c r="C2337" s="15">
        <v>1000</v>
      </c>
      <c r="D2337" s="24" t="s">
        <v>4</v>
      </c>
      <c r="E2337" s="24" t="s">
        <v>5</v>
      </c>
      <c r="F2337" s="25" t="s">
        <v>2217</v>
      </c>
      <c r="G2337" s="25" t="s">
        <v>2988</v>
      </c>
      <c r="H2337" s="25" t="s">
        <v>3418</v>
      </c>
      <c r="I2337" s="25" t="s">
        <v>82</v>
      </c>
      <c r="J2337" s="11">
        <v>6300</v>
      </c>
      <c r="K2337" s="16">
        <v>126</v>
      </c>
    </row>
    <row r="2338" spans="1:11" x14ac:dyDescent="0.25">
      <c r="A2338" s="19">
        <v>42878</v>
      </c>
      <c r="B2338" s="19" t="s">
        <v>3396</v>
      </c>
      <c r="C2338" s="218">
        <v>200</v>
      </c>
      <c r="D2338" s="24" t="s">
        <v>4</v>
      </c>
      <c r="E2338" s="24" t="s">
        <v>6</v>
      </c>
      <c r="F2338" s="25" t="s">
        <v>6</v>
      </c>
      <c r="G2338" s="25" t="s">
        <v>2988</v>
      </c>
      <c r="H2338" s="25" t="s">
        <v>3418</v>
      </c>
      <c r="I2338" s="25" t="s">
        <v>82</v>
      </c>
      <c r="J2338" s="11">
        <v>6601</v>
      </c>
      <c r="K2338" s="16">
        <v>133</v>
      </c>
    </row>
    <row r="2339" spans="1:11" x14ac:dyDescent="0.25">
      <c r="A2339" s="19">
        <v>42878</v>
      </c>
      <c r="B2339" s="19" t="s">
        <v>3396</v>
      </c>
      <c r="C2339" s="15">
        <v>100</v>
      </c>
      <c r="D2339" s="24" t="s">
        <v>4</v>
      </c>
      <c r="E2339" s="24" t="s">
        <v>6</v>
      </c>
      <c r="F2339" s="25" t="s">
        <v>6</v>
      </c>
      <c r="G2339" s="25" t="s">
        <v>2988</v>
      </c>
      <c r="H2339" s="25" t="s">
        <v>3418</v>
      </c>
      <c r="I2339" s="25" t="s">
        <v>82</v>
      </c>
      <c r="J2339" s="11">
        <v>6602</v>
      </c>
      <c r="K2339" s="16">
        <v>133</v>
      </c>
    </row>
    <row r="2340" spans="1:11" x14ac:dyDescent="0.25">
      <c r="A2340" s="19">
        <v>42878</v>
      </c>
      <c r="B2340" s="19" t="s">
        <v>3396</v>
      </c>
      <c r="C2340" s="15">
        <v>500</v>
      </c>
      <c r="D2340" s="24" t="s">
        <v>4</v>
      </c>
      <c r="E2340" s="24" t="s">
        <v>6</v>
      </c>
      <c r="F2340" s="25" t="s">
        <v>6</v>
      </c>
      <c r="G2340" s="25" t="s">
        <v>2988</v>
      </c>
      <c r="H2340" s="25" t="s">
        <v>3418</v>
      </c>
      <c r="I2340" s="25" t="s">
        <v>82</v>
      </c>
      <c r="J2340" s="11">
        <v>6603</v>
      </c>
      <c r="K2340" s="16">
        <v>133</v>
      </c>
    </row>
    <row r="2341" spans="1:11" x14ac:dyDescent="0.25">
      <c r="A2341" s="19">
        <v>42878</v>
      </c>
      <c r="B2341" s="19" t="s">
        <v>3396</v>
      </c>
      <c r="C2341" s="79">
        <v>800</v>
      </c>
      <c r="D2341" s="24" t="s">
        <v>4</v>
      </c>
      <c r="E2341" s="24" t="s">
        <v>6</v>
      </c>
      <c r="F2341" s="25" t="s">
        <v>6</v>
      </c>
      <c r="G2341" s="25" t="s">
        <v>2988</v>
      </c>
      <c r="H2341" s="25" t="s">
        <v>3418</v>
      </c>
      <c r="I2341" s="25" t="s">
        <v>82</v>
      </c>
      <c r="J2341" s="11">
        <v>6083</v>
      </c>
      <c r="K2341" s="16">
        <v>122</v>
      </c>
    </row>
    <row r="2342" spans="1:11" x14ac:dyDescent="0.25">
      <c r="A2342" s="19">
        <v>42878</v>
      </c>
      <c r="B2342" s="19" t="s">
        <v>3396</v>
      </c>
      <c r="C2342" s="79">
        <v>100000</v>
      </c>
      <c r="D2342" s="24" t="s">
        <v>4</v>
      </c>
      <c r="E2342" s="24" t="s">
        <v>6</v>
      </c>
      <c r="F2342" s="25" t="s">
        <v>6</v>
      </c>
      <c r="G2342" s="25" t="s">
        <v>2988</v>
      </c>
      <c r="H2342" s="25" t="s">
        <v>3418</v>
      </c>
      <c r="I2342" s="25" t="s">
        <v>82</v>
      </c>
      <c r="J2342" s="11">
        <v>6084</v>
      </c>
      <c r="K2342" s="16">
        <v>122</v>
      </c>
    </row>
    <row r="2343" spans="1:11" x14ac:dyDescent="0.25">
      <c r="A2343" s="19">
        <v>42878</v>
      </c>
      <c r="B2343" s="19" t="s">
        <v>3396</v>
      </c>
      <c r="C2343" s="79">
        <v>30000</v>
      </c>
      <c r="D2343" s="24" t="s">
        <v>4</v>
      </c>
      <c r="E2343" s="24" t="s">
        <v>6</v>
      </c>
      <c r="F2343" s="25" t="s">
        <v>6</v>
      </c>
      <c r="G2343" s="25" t="s">
        <v>2988</v>
      </c>
      <c r="H2343" s="25" t="s">
        <v>3418</v>
      </c>
      <c r="I2343" s="25" t="s">
        <v>82</v>
      </c>
      <c r="J2343" s="11">
        <v>6085</v>
      </c>
      <c r="K2343" s="16">
        <v>122</v>
      </c>
    </row>
    <row r="2344" spans="1:11" x14ac:dyDescent="0.25">
      <c r="A2344" s="19">
        <v>42878</v>
      </c>
      <c r="B2344" s="19" t="s">
        <v>3396</v>
      </c>
      <c r="C2344" s="79">
        <v>20000</v>
      </c>
      <c r="D2344" s="24" t="s">
        <v>4</v>
      </c>
      <c r="E2344" s="24" t="s">
        <v>6</v>
      </c>
      <c r="F2344" s="25" t="s">
        <v>6</v>
      </c>
      <c r="G2344" s="25" t="s">
        <v>2988</v>
      </c>
      <c r="H2344" s="25" t="s">
        <v>3418</v>
      </c>
      <c r="I2344" s="25" t="s">
        <v>82</v>
      </c>
      <c r="J2344" s="11">
        <v>6086</v>
      </c>
      <c r="K2344" s="16">
        <v>122</v>
      </c>
    </row>
    <row r="2345" spans="1:11" x14ac:dyDescent="0.25">
      <c r="A2345" s="19">
        <v>42878</v>
      </c>
      <c r="B2345" s="19" t="s">
        <v>3396</v>
      </c>
      <c r="C2345" s="15">
        <v>1500</v>
      </c>
      <c r="D2345" s="24" t="s">
        <v>7</v>
      </c>
      <c r="E2345" s="24" t="s">
        <v>8</v>
      </c>
      <c r="F2345" s="25"/>
      <c r="G2345" s="25" t="s">
        <v>3314</v>
      </c>
      <c r="H2345" s="25" t="s">
        <v>3314</v>
      </c>
      <c r="I2345" s="25"/>
      <c r="J2345" s="10" t="s">
        <v>2984</v>
      </c>
      <c r="K2345" s="16"/>
    </row>
    <row r="2346" spans="1:11" x14ac:dyDescent="0.25">
      <c r="A2346" s="19">
        <v>42878</v>
      </c>
      <c r="B2346" s="19" t="s">
        <v>3396</v>
      </c>
      <c r="C2346" s="15">
        <v>197.5</v>
      </c>
      <c r="D2346" s="24" t="s">
        <v>7</v>
      </c>
      <c r="E2346" s="24" t="s">
        <v>8</v>
      </c>
      <c r="F2346" s="25"/>
      <c r="G2346" s="25" t="s">
        <v>3314</v>
      </c>
      <c r="H2346" s="25" t="s">
        <v>3314</v>
      </c>
      <c r="I2346" s="25"/>
      <c r="J2346" s="10" t="s">
        <v>2984</v>
      </c>
      <c r="K2346" s="16"/>
    </row>
    <row r="2347" spans="1:11" x14ac:dyDescent="0.25">
      <c r="A2347" s="19">
        <v>42878</v>
      </c>
      <c r="B2347" s="19" t="s">
        <v>3396</v>
      </c>
      <c r="C2347" s="15">
        <v>300</v>
      </c>
      <c r="D2347" s="24" t="s">
        <v>7</v>
      </c>
      <c r="E2347" s="24" t="s">
        <v>8</v>
      </c>
      <c r="F2347" s="25"/>
      <c r="G2347" s="25" t="s">
        <v>3314</v>
      </c>
      <c r="H2347" s="25" t="s">
        <v>3314</v>
      </c>
      <c r="I2347" s="25"/>
      <c r="J2347" s="10" t="s">
        <v>2984</v>
      </c>
      <c r="K2347" s="16"/>
    </row>
    <row r="2348" spans="1:11" x14ac:dyDescent="0.25">
      <c r="A2348" s="19">
        <v>42879</v>
      </c>
      <c r="B2348" s="19" t="s">
        <v>3396</v>
      </c>
      <c r="C2348" s="79">
        <v>1500</v>
      </c>
      <c r="D2348" s="24" t="s">
        <v>4</v>
      </c>
      <c r="E2348" s="24" t="s">
        <v>6</v>
      </c>
      <c r="F2348" s="25" t="s">
        <v>6</v>
      </c>
      <c r="G2348" s="25" t="s">
        <v>2988</v>
      </c>
      <c r="H2348" s="25" t="s">
        <v>3418</v>
      </c>
      <c r="I2348" s="25" t="s">
        <v>82</v>
      </c>
      <c r="J2348" s="11">
        <v>5257</v>
      </c>
      <c r="K2348" s="16">
        <v>106</v>
      </c>
    </row>
    <row r="2349" spans="1:11" x14ac:dyDescent="0.25">
      <c r="A2349" s="19">
        <v>42879</v>
      </c>
      <c r="B2349" s="19" t="s">
        <v>3396</v>
      </c>
      <c r="C2349" s="15">
        <v>5000</v>
      </c>
      <c r="D2349" s="24" t="s">
        <v>4</v>
      </c>
      <c r="E2349" s="24" t="s">
        <v>5</v>
      </c>
      <c r="F2349" s="25" t="s">
        <v>2217</v>
      </c>
      <c r="G2349" s="25" t="s">
        <v>2988</v>
      </c>
      <c r="H2349" s="25" t="s">
        <v>3418</v>
      </c>
      <c r="I2349" s="25" t="s">
        <v>82</v>
      </c>
      <c r="J2349" s="11">
        <v>5625</v>
      </c>
      <c r="K2349" s="16">
        <v>113</v>
      </c>
    </row>
    <row r="2350" spans="1:11" x14ac:dyDescent="0.25">
      <c r="A2350" s="19">
        <v>42879</v>
      </c>
      <c r="B2350" s="19" t="s">
        <v>3396</v>
      </c>
      <c r="C2350" s="15">
        <v>500</v>
      </c>
      <c r="D2350" s="24" t="s">
        <v>4</v>
      </c>
      <c r="E2350" s="24" t="s">
        <v>5</v>
      </c>
      <c r="F2350" s="25" t="s">
        <v>2217</v>
      </c>
      <c r="G2350" s="25" t="s">
        <v>2988</v>
      </c>
      <c r="H2350" s="25" t="s">
        <v>3418</v>
      </c>
      <c r="I2350" s="25" t="s">
        <v>82</v>
      </c>
      <c r="J2350" s="11">
        <v>6246</v>
      </c>
      <c r="K2350" s="16">
        <v>125</v>
      </c>
    </row>
    <row r="2351" spans="1:11" x14ac:dyDescent="0.25">
      <c r="A2351" s="19">
        <v>42879</v>
      </c>
      <c r="B2351" s="19" t="s">
        <v>3396</v>
      </c>
      <c r="C2351" s="15">
        <v>400</v>
      </c>
      <c r="D2351" s="24" t="s">
        <v>4</v>
      </c>
      <c r="E2351" s="24" t="s">
        <v>6</v>
      </c>
      <c r="F2351" s="25" t="s">
        <v>6</v>
      </c>
      <c r="G2351" s="25" t="s">
        <v>2988</v>
      </c>
      <c r="H2351" s="25" t="s">
        <v>3418</v>
      </c>
      <c r="I2351" s="25" t="s">
        <v>82</v>
      </c>
      <c r="J2351" s="11">
        <v>6247</v>
      </c>
      <c r="K2351" s="16">
        <v>125</v>
      </c>
    </row>
    <row r="2352" spans="1:11" x14ac:dyDescent="0.25">
      <c r="A2352" s="19">
        <v>42879</v>
      </c>
      <c r="B2352" s="19" t="s">
        <v>3396</v>
      </c>
      <c r="C2352" s="15">
        <v>400</v>
      </c>
      <c r="D2352" s="24" t="s">
        <v>4</v>
      </c>
      <c r="E2352" s="24" t="s">
        <v>6</v>
      </c>
      <c r="F2352" s="25" t="s">
        <v>6</v>
      </c>
      <c r="G2352" s="25" t="s">
        <v>2988</v>
      </c>
      <c r="H2352" s="25" t="s">
        <v>3418</v>
      </c>
      <c r="I2352" s="25" t="s">
        <v>82</v>
      </c>
      <c r="J2352" s="11">
        <v>6248</v>
      </c>
      <c r="K2352" s="16">
        <v>125</v>
      </c>
    </row>
    <row r="2353" spans="1:11" x14ac:dyDescent="0.25">
      <c r="A2353" s="19">
        <v>42879</v>
      </c>
      <c r="B2353" s="19" t="s">
        <v>3396</v>
      </c>
      <c r="C2353" s="15">
        <v>10000</v>
      </c>
      <c r="D2353" s="24" t="s">
        <v>4</v>
      </c>
      <c r="E2353" s="24" t="s">
        <v>6</v>
      </c>
      <c r="F2353" s="25" t="s">
        <v>6</v>
      </c>
      <c r="G2353" s="25" t="s">
        <v>2988</v>
      </c>
      <c r="H2353" s="25" t="s">
        <v>3418</v>
      </c>
      <c r="I2353" s="25" t="s">
        <v>82</v>
      </c>
      <c r="J2353" s="11">
        <v>6331</v>
      </c>
      <c r="K2353" s="16">
        <v>127</v>
      </c>
    </row>
    <row r="2354" spans="1:11" x14ac:dyDescent="0.25">
      <c r="A2354" s="19">
        <v>42879</v>
      </c>
      <c r="B2354" s="19" t="s">
        <v>3396</v>
      </c>
      <c r="C2354" s="15">
        <v>1000</v>
      </c>
      <c r="D2354" s="24" t="s">
        <v>4</v>
      </c>
      <c r="E2354" s="24" t="s">
        <v>6</v>
      </c>
      <c r="F2354" s="25" t="s">
        <v>6</v>
      </c>
      <c r="G2354" s="25" t="s">
        <v>2988</v>
      </c>
      <c r="H2354" s="25" t="s">
        <v>3418</v>
      </c>
      <c r="I2354" s="25" t="s">
        <v>82</v>
      </c>
      <c r="J2354" s="11">
        <v>6332</v>
      </c>
      <c r="K2354" s="16">
        <v>127</v>
      </c>
    </row>
    <row r="2355" spans="1:11" x14ac:dyDescent="0.25">
      <c r="A2355" s="19">
        <v>42879</v>
      </c>
      <c r="B2355" s="19" t="s">
        <v>3396</v>
      </c>
      <c r="C2355" s="15">
        <v>750</v>
      </c>
      <c r="D2355" s="24" t="s">
        <v>4</v>
      </c>
      <c r="E2355" s="24" t="s">
        <v>6</v>
      </c>
      <c r="F2355" s="25" t="s">
        <v>6</v>
      </c>
      <c r="G2355" s="25" t="s">
        <v>2988</v>
      </c>
      <c r="H2355" s="25" t="s">
        <v>3418</v>
      </c>
      <c r="I2355" s="25" t="s">
        <v>82</v>
      </c>
      <c r="J2355" s="11">
        <v>6333</v>
      </c>
      <c r="K2355" s="16">
        <v>127</v>
      </c>
    </row>
    <row r="2356" spans="1:11" x14ac:dyDescent="0.25">
      <c r="A2356" s="19">
        <v>42879</v>
      </c>
      <c r="B2356" s="19" t="s">
        <v>3396</v>
      </c>
      <c r="C2356" s="15">
        <v>15000</v>
      </c>
      <c r="D2356" s="24" t="s">
        <v>4</v>
      </c>
      <c r="E2356" s="24" t="s">
        <v>6</v>
      </c>
      <c r="F2356" s="25" t="s">
        <v>6</v>
      </c>
      <c r="G2356" s="25" t="s">
        <v>2988</v>
      </c>
      <c r="H2356" s="25" t="s">
        <v>3418</v>
      </c>
      <c r="I2356" s="25" t="s">
        <v>82</v>
      </c>
      <c r="J2356" s="11">
        <v>6369</v>
      </c>
      <c r="K2356" s="16">
        <v>128</v>
      </c>
    </row>
    <row r="2357" spans="1:11" x14ac:dyDescent="0.25">
      <c r="A2357" s="19">
        <v>42879</v>
      </c>
      <c r="B2357" s="19" t="s">
        <v>3396</v>
      </c>
      <c r="C2357" s="15">
        <v>600</v>
      </c>
      <c r="D2357" s="24" t="s">
        <v>4</v>
      </c>
      <c r="E2357" s="24" t="s">
        <v>6</v>
      </c>
      <c r="F2357" s="25" t="s">
        <v>6</v>
      </c>
      <c r="G2357" s="25" t="s">
        <v>2988</v>
      </c>
      <c r="H2357" s="25" t="s">
        <v>3418</v>
      </c>
      <c r="I2357" s="25" t="s">
        <v>82</v>
      </c>
      <c r="J2357" s="11">
        <v>6476</v>
      </c>
      <c r="K2357" s="16">
        <v>130</v>
      </c>
    </row>
    <row r="2358" spans="1:11" x14ac:dyDescent="0.25">
      <c r="A2358" s="19">
        <v>42879</v>
      </c>
      <c r="B2358" s="19" t="s">
        <v>3396</v>
      </c>
      <c r="C2358" s="218">
        <v>1000</v>
      </c>
      <c r="D2358" s="24" t="s">
        <v>4</v>
      </c>
      <c r="E2358" s="24" t="s">
        <v>6</v>
      </c>
      <c r="F2358" s="25" t="s">
        <v>6</v>
      </c>
      <c r="G2358" s="25" t="s">
        <v>2988</v>
      </c>
      <c r="H2358" s="25" t="s">
        <v>3418</v>
      </c>
      <c r="I2358" s="25" t="s">
        <v>82</v>
      </c>
      <c r="J2358" s="11">
        <v>6508</v>
      </c>
      <c r="K2358" s="16">
        <v>131</v>
      </c>
    </row>
    <row r="2359" spans="1:11" x14ac:dyDescent="0.25">
      <c r="A2359" s="19">
        <v>42879</v>
      </c>
      <c r="B2359" s="19" t="s">
        <v>3396</v>
      </c>
      <c r="C2359" s="218">
        <v>4000</v>
      </c>
      <c r="D2359" s="24" t="s">
        <v>4</v>
      </c>
      <c r="E2359" s="24" t="s">
        <v>6</v>
      </c>
      <c r="F2359" s="25" t="s">
        <v>6</v>
      </c>
      <c r="G2359" s="25" t="s">
        <v>2988</v>
      </c>
      <c r="H2359" s="25" t="s">
        <v>3418</v>
      </c>
      <c r="I2359" s="25" t="s">
        <v>82</v>
      </c>
      <c r="J2359" s="11">
        <v>6510</v>
      </c>
      <c r="K2359" s="16">
        <v>131</v>
      </c>
    </row>
    <row r="2360" spans="1:11" x14ac:dyDescent="0.25">
      <c r="A2360" s="19">
        <v>42879</v>
      </c>
      <c r="B2360" s="19" t="s">
        <v>3396</v>
      </c>
      <c r="C2360" s="218">
        <v>5000</v>
      </c>
      <c r="D2360" s="24" t="s">
        <v>4</v>
      </c>
      <c r="E2360" s="24" t="s">
        <v>6</v>
      </c>
      <c r="F2360" s="25" t="s">
        <v>6</v>
      </c>
      <c r="G2360" s="25" t="s">
        <v>2988</v>
      </c>
      <c r="H2360" s="25" t="s">
        <v>3418</v>
      </c>
      <c r="I2360" s="25" t="s">
        <v>82</v>
      </c>
      <c r="J2360" s="11">
        <v>6512</v>
      </c>
      <c r="K2360" s="16">
        <v>131</v>
      </c>
    </row>
    <row r="2361" spans="1:11" x14ac:dyDescent="0.25">
      <c r="A2361" s="19">
        <v>42879</v>
      </c>
      <c r="B2361" s="19" t="s">
        <v>3396</v>
      </c>
      <c r="C2361" s="218">
        <v>3300</v>
      </c>
      <c r="D2361" s="24" t="s">
        <v>4</v>
      </c>
      <c r="E2361" s="24" t="s">
        <v>6</v>
      </c>
      <c r="F2361" s="25" t="s">
        <v>6</v>
      </c>
      <c r="G2361" s="25" t="s">
        <v>2988</v>
      </c>
      <c r="H2361" s="25" t="s">
        <v>3418</v>
      </c>
      <c r="I2361" s="25" t="s">
        <v>82</v>
      </c>
      <c r="J2361" s="11">
        <v>6513</v>
      </c>
      <c r="K2361" s="16">
        <v>131</v>
      </c>
    </row>
    <row r="2362" spans="1:11" x14ac:dyDescent="0.25">
      <c r="A2362" s="19">
        <v>42879</v>
      </c>
      <c r="B2362" s="19" t="s">
        <v>3396</v>
      </c>
      <c r="C2362" s="15">
        <v>3700</v>
      </c>
      <c r="D2362" s="24" t="s">
        <v>4</v>
      </c>
      <c r="E2362" s="24" t="s">
        <v>6</v>
      </c>
      <c r="F2362" s="25" t="s">
        <v>6</v>
      </c>
      <c r="G2362" s="25" t="s">
        <v>2988</v>
      </c>
      <c r="H2362" s="25" t="s">
        <v>3418</v>
      </c>
      <c r="I2362" s="25" t="s">
        <v>82</v>
      </c>
      <c r="J2362" s="11">
        <v>6557</v>
      </c>
      <c r="K2362" s="16">
        <v>132</v>
      </c>
    </row>
    <row r="2363" spans="1:11" x14ac:dyDescent="0.25">
      <c r="A2363" s="19">
        <v>42879</v>
      </c>
      <c r="B2363" s="19" t="s">
        <v>3396</v>
      </c>
      <c r="C2363" s="15">
        <v>10000</v>
      </c>
      <c r="D2363" s="24" t="s">
        <v>4</v>
      </c>
      <c r="E2363" s="24" t="s">
        <v>6</v>
      </c>
      <c r="F2363" s="25" t="s">
        <v>6</v>
      </c>
      <c r="G2363" s="25" t="s">
        <v>2988</v>
      </c>
      <c r="H2363" s="25" t="s">
        <v>3418</v>
      </c>
      <c r="I2363" s="25" t="s">
        <v>82</v>
      </c>
      <c r="J2363" s="11">
        <v>6558</v>
      </c>
      <c r="K2363" s="16">
        <v>132</v>
      </c>
    </row>
    <row r="2364" spans="1:11" x14ac:dyDescent="0.25">
      <c r="A2364" s="19">
        <v>42879</v>
      </c>
      <c r="B2364" s="19" t="s">
        <v>3396</v>
      </c>
      <c r="C2364" s="15">
        <v>68590</v>
      </c>
      <c r="D2364" s="24" t="s">
        <v>4</v>
      </c>
      <c r="E2364" s="24" t="s">
        <v>6</v>
      </c>
      <c r="F2364" s="25" t="s">
        <v>6</v>
      </c>
      <c r="G2364" s="25" t="s">
        <v>2988</v>
      </c>
      <c r="H2364" s="25" t="s">
        <v>3418</v>
      </c>
      <c r="I2364" s="25" t="s">
        <v>82</v>
      </c>
      <c r="J2364" s="11">
        <v>6559</v>
      </c>
      <c r="K2364" s="16">
        <v>132</v>
      </c>
    </row>
    <row r="2365" spans="1:11" x14ac:dyDescent="0.25">
      <c r="A2365" s="19">
        <v>42879</v>
      </c>
      <c r="B2365" s="19" t="s">
        <v>3396</v>
      </c>
      <c r="C2365" s="15">
        <v>67350</v>
      </c>
      <c r="D2365" s="24" t="s">
        <v>4</v>
      </c>
      <c r="E2365" s="24" t="s">
        <v>5</v>
      </c>
      <c r="F2365" s="25" t="s">
        <v>2217</v>
      </c>
      <c r="G2365" s="25" t="s">
        <v>2988</v>
      </c>
      <c r="H2365" s="25" t="s">
        <v>3418</v>
      </c>
      <c r="I2365" s="25" t="s">
        <v>82</v>
      </c>
      <c r="J2365" s="11">
        <v>6560</v>
      </c>
      <c r="K2365" s="16">
        <v>132</v>
      </c>
    </row>
    <row r="2366" spans="1:11" x14ac:dyDescent="0.25">
      <c r="A2366" s="19">
        <v>42879</v>
      </c>
      <c r="B2366" s="19" t="s">
        <v>3396</v>
      </c>
      <c r="C2366" s="15">
        <v>279107.15000000002</v>
      </c>
      <c r="D2366" s="24" t="s">
        <v>4</v>
      </c>
      <c r="E2366" s="24" t="s">
        <v>5</v>
      </c>
      <c r="F2366" s="25" t="s">
        <v>2217</v>
      </c>
      <c r="G2366" s="25" t="s">
        <v>2988</v>
      </c>
      <c r="H2366" s="25" t="s">
        <v>3418</v>
      </c>
      <c r="I2366" s="25" t="s">
        <v>82</v>
      </c>
      <c r="J2366" s="11">
        <v>6561</v>
      </c>
      <c r="K2366" s="16">
        <v>132</v>
      </c>
    </row>
    <row r="2367" spans="1:11" x14ac:dyDescent="0.25">
      <c r="A2367" s="19">
        <v>42879</v>
      </c>
      <c r="B2367" s="19" t="s">
        <v>3396</v>
      </c>
      <c r="C2367" s="15">
        <v>26936</v>
      </c>
      <c r="D2367" s="24" t="s">
        <v>4</v>
      </c>
      <c r="E2367" s="24" t="s">
        <v>5</v>
      </c>
      <c r="F2367" s="25" t="s">
        <v>2217</v>
      </c>
      <c r="G2367" s="25" t="s">
        <v>2988</v>
      </c>
      <c r="H2367" s="25" t="s">
        <v>3418</v>
      </c>
      <c r="I2367" s="25" t="s">
        <v>82</v>
      </c>
      <c r="J2367" s="11">
        <v>6562</v>
      </c>
      <c r="K2367" s="16">
        <v>132</v>
      </c>
    </row>
    <row r="2368" spans="1:11" x14ac:dyDescent="0.25">
      <c r="A2368" s="19">
        <v>42879</v>
      </c>
      <c r="B2368" s="19" t="s">
        <v>3396</v>
      </c>
      <c r="C2368" s="15">
        <v>605.1</v>
      </c>
      <c r="D2368" s="24" t="s">
        <v>4</v>
      </c>
      <c r="E2368" s="24" t="s">
        <v>5</v>
      </c>
      <c r="F2368" s="25" t="s">
        <v>2217</v>
      </c>
      <c r="G2368" s="25" t="s">
        <v>2988</v>
      </c>
      <c r="H2368" s="25" t="s">
        <v>3418</v>
      </c>
      <c r="I2368" s="25" t="s">
        <v>82</v>
      </c>
      <c r="J2368" s="11">
        <v>6563</v>
      </c>
      <c r="K2368" s="16">
        <v>132</v>
      </c>
    </row>
    <row r="2369" spans="1:11" x14ac:dyDescent="0.25">
      <c r="A2369" s="19">
        <v>42879</v>
      </c>
      <c r="B2369" s="19" t="s">
        <v>3396</v>
      </c>
      <c r="C2369" s="15">
        <v>59565</v>
      </c>
      <c r="D2369" s="24" t="s">
        <v>4</v>
      </c>
      <c r="E2369" s="24" t="s">
        <v>5</v>
      </c>
      <c r="F2369" s="25" t="s">
        <v>2217</v>
      </c>
      <c r="G2369" s="25" t="s">
        <v>2988</v>
      </c>
      <c r="H2369" s="25" t="s">
        <v>3418</v>
      </c>
      <c r="I2369" s="25" t="s">
        <v>82</v>
      </c>
      <c r="J2369" s="11">
        <v>6564</v>
      </c>
      <c r="K2369" s="16">
        <v>132</v>
      </c>
    </row>
    <row r="2370" spans="1:11" x14ac:dyDescent="0.25">
      <c r="A2370" s="19">
        <v>42879</v>
      </c>
      <c r="B2370" s="19" t="s">
        <v>3396</v>
      </c>
      <c r="C2370" s="79">
        <v>3000</v>
      </c>
      <c r="D2370" s="24" t="s">
        <v>4</v>
      </c>
      <c r="E2370" s="24" t="s">
        <v>6</v>
      </c>
      <c r="F2370" s="25" t="s">
        <v>6</v>
      </c>
      <c r="G2370" s="25" t="s">
        <v>2988</v>
      </c>
      <c r="H2370" s="25" t="s">
        <v>3418</v>
      </c>
      <c r="I2370" s="25" t="s">
        <v>82</v>
      </c>
      <c r="J2370" s="11">
        <v>6087</v>
      </c>
      <c r="K2370" s="16">
        <v>122</v>
      </c>
    </row>
    <row r="2371" spans="1:11" x14ac:dyDescent="0.25">
      <c r="A2371" s="19">
        <v>42879</v>
      </c>
      <c r="B2371" s="19" t="s">
        <v>3396</v>
      </c>
      <c r="C2371" s="79">
        <v>1000</v>
      </c>
      <c r="D2371" s="24" t="s">
        <v>4</v>
      </c>
      <c r="E2371" s="24" t="s">
        <v>6</v>
      </c>
      <c r="F2371" s="25" t="s">
        <v>6</v>
      </c>
      <c r="G2371" s="25" t="s">
        <v>2988</v>
      </c>
      <c r="H2371" s="25" t="s">
        <v>3418</v>
      </c>
      <c r="I2371" s="25" t="s">
        <v>82</v>
      </c>
      <c r="J2371" s="11">
        <v>6088</v>
      </c>
      <c r="K2371" s="16">
        <v>122</v>
      </c>
    </row>
    <row r="2372" spans="1:11" x14ac:dyDescent="0.25">
      <c r="A2372" s="19">
        <v>42880</v>
      </c>
      <c r="B2372" s="19" t="s">
        <v>3396</v>
      </c>
      <c r="C2372" s="15">
        <v>150</v>
      </c>
      <c r="D2372" s="24" t="s">
        <v>4</v>
      </c>
      <c r="E2372" s="24" t="s">
        <v>5</v>
      </c>
      <c r="F2372" s="25" t="s">
        <v>2217</v>
      </c>
      <c r="G2372" s="25" t="s">
        <v>2988</v>
      </c>
      <c r="H2372" s="25" t="s">
        <v>3418</v>
      </c>
      <c r="I2372" s="25" t="s">
        <v>82</v>
      </c>
      <c r="J2372" s="11">
        <v>5943</v>
      </c>
      <c r="K2372" s="16">
        <v>119</v>
      </c>
    </row>
    <row r="2373" spans="1:11" x14ac:dyDescent="0.25">
      <c r="A2373" s="19">
        <v>42880</v>
      </c>
      <c r="B2373" s="19" t="s">
        <v>3396</v>
      </c>
      <c r="C2373" s="15">
        <v>1000</v>
      </c>
      <c r="D2373" s="24" t="s">
        <v>4</v>
      </c>
      <c r="E2373" s="24" t="s">
        <v>5</v>
      </c>
      <c r="F2373" s="25" t="s">
        <v>2217</v>
      </c>
      <c r="G2373" s="25" t="s">
        <v>2988</v>
      </c>
      <c r="H2373" s="25" t="s">
        <v>3418</v>
      </c>
      <c r="I2373" s="25" t="s">
        <v>82</v>
      </c>
      <c r="J2373" s="11">
        <v>5944</v>
      </c>
      <c r="K2373" s="16">
        <v>119</v>
      </c>
    </row>
    <row r="2374" spans="1:11" x14ac:dyDescent="0.25">
      <c r="A2374" s="19">
        <v>42880</v>
      </c>
      <c r="B2374" s="19" t="s">
        <v>3396</v>
      </c>
      <c r="C2374" s="15">
        <v>200</v>
      </c>
      <c r="D2374" s="24" t="s">
        <v>4</v>
      </c>
      <c r="E2374" s="24" t="s">
        <v>6</v>
      </c>
      <c r="F2374" s="25" t="s">
        <v>6</v>
      </c>
      <c r="G2374" s="25" t="s">
        <v>2988</v>
      </c>
      <c r="H2374" s="25" t="s">
        <v>3418</v>
      </c>
      <c r="I2374" s="25" t="s">
        <v>82</v>
      </c>
      <c r="J2374" s="11">
        <v>6334</v>
      </c>
      <c r="K2374" s="16">
        <v>127</v>
      </c>
    </row>
    <row r="2375" spans="1:11" x14ac:dyDescent="0.25">
      <c r="A2375" s="19">
        <v>42880</v>
      </c>
      <c r="B2375" s="19" t="s">
        <v>3396</v>
      </c>
      <c r="C2375" s="15">
        <v>500</v>
      </c>
      <c r="D2375" s="24" t="s">
        <v>4</v>
      </c>
      <c r="E2375" s="24" t="s">
        <v>6</v>
      </c>
      <c r="F2375" s="25" t="s">
        <v>6</v>
      </c>
      <c r="G2375" s="25" t="s">
        <v>2988</v>
      </c>
      <c r="H2375" s="25" t="s">
        <v>3418</v>
      </c>
      <c r="I2375" s="25" t="s">
        <v>82</v>
      </c>
      <c r="J2375" s="11">
        <v>6335</v>
      </c>
      <c r="K2375" s="16">
        <v>127</v>
      </c>
    </row>
    <row r="2376" spans="1:11" x14ac:dyDescent="0.25">
      <c r="A2376" s="19">
        <v>42880</v>
      </c>
      <c r="B2376" s="19" t="s">
        <v>3396</v>
      </c>
      <c r="C2376" s="15">
        <v>10500</v>
      </c>
      <c r="D2376" s="24" t="s">
        <v>4</v>
      </c>
      <c r="E2376" s="24" t="s">
        <v>6</v>
      </c>
      <c r="F2376" s="25" t="s">
        <v>6</v>
      </c>
      <c r="G2376" s="25" t="s">
        <v>2988</v>
      </c>
      <c r="H2376" s="25" t="s">
        <v>3418</v>
      </c>
      <c r="I2376" s="25" t="s">
        <v>82</v>
      </c>
      <c r="J2376" s="11">
        <v>6370</v>
      </c>
      <c r="K2376" s="16">
        <v>128</v>
      </c>
    </row>
    <row r="2377" spans="1:11" x14ac:dyDescent="0.25">
      <c r="A2377" s="19">
        <v>42880</v>
      </c>
      <c r="B2377" s="19" t="s">
        <v>3396</v>
      </c>
      <c r="C2377" s="15">
        <v>10000</v>
      </c>
      <c r="D2377" s="24" t="s">
        <v>4</v>
      </c>
      <c r="E2377" s="24" t="s">
        <v>6</v>
      </c>
      <c r="F2377" s="25" t="s">
        <v>6</v>
      </c>
      <c r="G2377" s="25" t="s">
        <v>2988</v>
      </c>
      <c r="H2377" s="25" t="s">
        <v>3418</v>
      </c>
      <c r="I2377" s="25" t="s">
        <v>82</v>
      </c>
      <c r="J2377" s="11">
        <v>6479</v>
      </c>
      <c r="K2377" s="16">
        <v>130</v>
      </c>
    </row>
    <row r="2378" spans="1:11" x14ac:dyDescent="0.25">
      <c r="A2378" s="19">
        <v>42880</v>
      </c>
      <c r="B2378" s="19" t="s">
        <v>3396</v>
      </c>
      <c r="C2378" s="15">
        <v>4855</v>
      </c>
      <c r="D2378" s="24" t="s">
        <v>4</v>
      </c>
      <c r="E2378" s="24" t="s">
        <v>6</v>
      </c>
      <c r="F2378" s="25" t="s">
        <v>6</v>
      </c>
      <c r="G2378" s="25" t="s">
        <v>2988</v>
      </c>
      <c r="H2378" s="25" t="s">
        <v>3418</v>
      </c>
      <c r="I2378" s="25" t="s">
        <v>82</v>
      </c>
      <c r="J2378" s="11">
        <v>6480</v>
      </c>
      <c r="K2378" s="16">
        <v>130</v>
      </c>
    </row>
    <row r="2379" spans="1:11" x14ac:dyDescent="0.25">
      <c r="A2379" s="19">
        <v>42880</v>
      </c>
      <c r="B2379" s="19" t="s">
        <v>3396</v>
      </c>
      <c r="C2379" s="218">
        <v>250</v>
      </c>
      <c r="D2379" s="24" t="s">
        <v>4</v>
      </c>
      <c r="E2379" s="24" t="s">
        <v>6</v>
      </c>
      <c r="F2379" s="25" t="s">
        <v>6</v>
      </c>
      <c r="G2379" s="25" t="s">
        <v>2988</v>
      </c>
      <c r="H2379" s="25" t="s">
        <v>3418</v>
      </c>
      <c r="I2379" s="25" t="s">
        <v>82</v>
      </c>
      <c r="J2379" s="11">
        <v>6515</v>
      </c>
      <c r="K2379" s="16">
        <v>131</v>
      </c>
    </row>
    <row r="2380" spans="1:11" x14ac:dyDescent="0.25">
      <c r="A2380" s="19">
        <v>42880</v>
      </c>
      <c r="B2380" s="19" t="s">
        <v>3396</v>
      </c>
      <c r="C2380" s="218">
        <v>2000</v>
      </c>
      <c r="D2380" s="24" t="s">
        <v>4</v>
      </c>
      <c r="E2380" s="24" t="s">
        <v>6</v>
      </c>
      <c r="F2380" s="25" t="s">
        <v>6</v>
      </c>
      <c r="G2380" s="25" t="s">
        <v>2988</v>
      </c>
      <c r="H2380" s="25" t="s">
        <v>3418</v>
      </c>
      <c r="I2380" s="25" t="s">
        <v>82</v>
      </c>
      <c r="J2380" s="11">
        <v>6516</v>
      </c>
      <c r="K2380" s="16">
        <v>131</v>
      </c>
    </row>
    <row r="2381" spans="1:11" x14ac:dyDescent="0.25">
      <c r="A2381" s="19">
        <v>42880</v>
      </c>
      <c r="B2381" s="19" t="s">
        <v>3396</v>
      </c>
      <c r="C2381" s="218">
        <v>1000</v>
      </c>
      <c r="D2381" s="24" t="s">
        <v>4</v>
      </c>
      <c r="E2381" s="24" t="s">
        <v>6</v>
      </c>
      <c r="F2381" s="25" t="s">
        <v>6</v>
      </c>
      <c r="G2381" s="25" t="s">
        <v>2988</v>
      </c>
      <c r="H2381" s="25" t="s">
        <v>3418</v>
      </c>
      <c r="I2381" s="25" t="s">
        <v>82</v>
      </c>
      <c r="J2381" s="11">
        <v>6517</v>
      </c>
      <c r="K2381" s="16">
        <v>131</v>
      </c>
    </row>
    <row r="2382" spans="1:11" x14ac:dyDescent="0.25">
      <c r="A2382" s="19">
        <v>42880</v>
      </c>
      <c r="B2382" s="19" t="s">
        <v>3396</v>
      </c>
      <c r="C2382" s="218">
        <v>400</v>
      </c>
      <c r="D2382" s="24" t="s">
        <v>4</v>
      </c>
      <c r="E2382" s="24" t="s">
        <v>6</v>
      </c>
      <c r="F2382" s="25" t="s">
        <v>6</v>
      </c>
      <c r="G2382" s="25" t="s">
        <v>2988</v>
      </c>
      <c r="H2382" s="25" t="s">
        <v>3418</v>
      </c>
      <c r="I2382" s="25" t="s">
        <v>82</v>
      </c>
      <c r="J2382" s="11">
        <v>6518</v>
      </c>
      <c r="K2382" s="16">
        <v>131</v>
      </c>
    </row>
    <row r="2383" spans="1:11" x14ac:dyDescent="0.25">
      <c r="A2383" s="19">
        <v>42880</v>
      </c>
      <c r="B2383" s="19" t="s">
        <v>3396</v>
      </c>
      <c r="C2383" s="218">
        <v>1000</v>
      </c>
      <c r="D2383" s="24" t="s">
        <v>4</v>
      </c>
      <c r="E2383" s="24" t="s">
        <v>6</v>
      </c>
      <c r="F2383" s="25" t="s">
        <v>6</v>
      </c>
      <c r="G2383" s="25" t="s">
        <v>2988</v>
      </c>
      <c r="H2383" s="25" t="s">
        <v>3418</v>
      </c>
      <c r="I2383" s="25" t="s">
        <v>82</v>
      </c>
      <c r="J2383" s="11">
        <v>6519</v>
      </c>
      <c r="K2383" s="16">
        <v>131</v>
      </c>
    </row>
    <row r="2384" spans="1:11" x14ac:dyDescent="0.25">
      <c r="A2384" s="19">
        <v>42880</v>
      </c>
      <c r="B2384" s="19" t="s">
        <v>3396</v>
      </c>
      <c r="C2384" s="15">
        <v>2500</v>
      </c>
      <c r="D2384" s="24" t="s">
        <v>4</v>
      </c>
      <c r="E2384" s="24" t="s">
        <v>5</v>
      </c>
      <c r="F2384" s="25" t="s">
        <v>2217</v>
      </c>
      <c r="G2384" s="25" t="s">
        <v>2988</v>
      </c>
      <c r="H2384" s="25" t="s">
        <v>3418</v>
      </c>
      <c r="I2384" s="25" t="s">
        <v>82</v>
      </c>
      <c r="J2384" s="11">
        <v>6604</v>
      </c>
      <c r="K2384" s="16">
        <v>133</v>
      </c>
    </row>
    <row r="2385" spans="1:11" x14ac:dyDescent="0.25">
      <c r="A2385" s="19">
        <v>42880</v>
      </c>
      <c r="B2385" s="19" t="s">
        <v>3396</v>
      </c>
      <c r="C2385" s="79">
        <v>5000</v>
      </c>
      <c r="D2385" s="24" t="s">
        <v>4</v>
      </c>
      <c r="E2385" s="24" t="s">
        <v>6</v>
      </c>
      <c r="F2385" s="25" t="s">
        <v>6</v>
      </c>
      <c r="G2385" s="25" t="s">
        <v>2988</v>
      </c>
      <c r="H2385" s="25" t="s">
        <v>3418</v>
      </c>
      <c r="I2385" s="25" t="s">
        <v>82</v>
      </c>
      <c r="J2385" s="11">
        <v>6089</v>
      </c>
      <c r="K2385" s="16">
        <v>122</v>
      </c>
    </row>
    <row r="2386" spans="1:11" x14ac:dyDescent="0.25">
      <c r="A2386" s="19">
        <v>42880</v>
      </c>
      <c r="B2386" s="19" t="s">
        <v>3396</v>
      </c>
      <c r="C2386" s="15">
        <v>100</v>
      </c>
      <c r="D2386" s="24" t="s">
        <v>7</v>
      </c>
      <c r="E2386" s="24" t="s">
        <v>8</v>
      </c>
      <c r="F2386" s="25"/>
      <c r="G2386" s="25" t="s">
        <v>3314</v>
      </c>
      <c r="H2386" s="25" t="s">
        <v>3314</v>
      </c>
      <c r="I2386" s="25"/>
      <c r="J2386" s="10" t="s">
        <v>2984</v>
      </c>
      <c r="K2386" s="16"/>
    </row>
    <row r="2387" spans="1:11" x14ac:dyDescent="0.25">
      <c r="A2387" s="19">
        <v>42882</v>
      </c>
      <c r="B2387" s="19" t="s">
        <v>3396</v>
      </c>
      <c r="C2387" s="79">
        <v>300</v>
      </c>
      <c r="D2387" s="24" t="s">
        <v>4</v>
      </c>
      <c r="E2387" s="24" t="s">
        <v>5</v>
      </c>
      <c r="F2387" s="25" t="s">
        <v>2217</v>
      </c>
      <c r="G2387" s="25" t="s">
        <v>2988</v>
      </c>
      <c r="H2387" s="25" t="s">
        <v>3418</v>
      </c>
      <c r="I2387" s="25" t="s">
        <v>82</v>
      </c>
      <c r="J2387" s="11">
        <v>5258</v>
      </c>
      <c r="K2387" s="16">
        <v>106</v>
      </c>
    </row>
    <row r="2388" spans="1:11" x14ac:dyDescent="0.25">
      <c r="A2388" s="19">
        <v>42882</v>
      </c>
      <c r="B2388" s="19" t="s">
        <v>3396</v>
      </c>
      <c r="C2388" s="15">
        <v>7400</v>
      </c>
      <c r="D2388" s="24" t="s">
        <v>4</v>
      </c>
      <c r="E2388" s="24" t="s">
        <v>5</v>
      </c>
      <c r="F2388" s="25" t="s">
        <v>2217</v>
      </c>
      <c r="G2388" s="25" t="s">
        <v>2988</v>
      </c>
      <c r="H2388" s="25" t="s">
        <v>3418</v>
      </c>
      <c r="I2388" s="25" t="s">
        <v>82</v>
      </c>
      <c r="J2388" s="11">
        <v>6138</v>
      </c>
      <c r="K2388" s="16">
        <v>123</v>
      </c>
    </row>
    <row r="2389" spans="1:11" x14ac:dyDescent="0.25">
      <c r="A2389" s="19">
        <v>42882</v>
      </c>
      <c r="B2389" s="19" t="s">
        <v>3396</v>
      </c>
      <c r="C2389" s="15">
        <v>100</v>
      </c>
      <c r="D2389" s="24" t="s">
        <v>4</v>
      </c>
      <c r="E2389" s="24" t="s">
        <v>6</v>
      </c>
      <c r="F2389" s="25" t="s">
        <v>6</v>
      </c>
      <c r="G2389" s="25" t="s">
        <v>2988</v>
      </c>
      <c r="H2389" s="25" t="s">
        <v>3418</v>
      </c>
      <c r="I2389" s="25" t="s">
        <v>82</v>
      </c>
      <c r="J2389" s="11">
        <v>6192</v>
      </c>
      <c r="K2389" s="16">
        <v>124</v>
      </c>
    </row>
    <row r="2390" spans="1:11" x14ac:dyDescent="0.25">
      <c r="A2390" s="19">
        <v>42882</v>
      </c>
      <c r="B2390" s="19" t="s">
        <v>3396</v>
      </c>
      <c r="C2390" s="15">
        <v>250</v>
      </c>
      <c r="D2390" s="24" t="s">
        <v>4</v>
      </c>
      <c r="E2390" s="24" t="s">
        <v>6</v>
      </c>
      <c r="F2390" s="25" t="s">
        <v>6</v>
      </c>
      <c r="G2390" s="25" t="s">
        <v>2988</v>
      </c>
      <c r="H2390" s="25" t="s">
        <v>3418</v>
      </c>
      <c r="I2390" s="25" t="s">
        <v>82</v>
      </c>
      <c r="J2390" s="11">
        <v>6371</v>
      </c>
      <c r="K2390" s="16">
        <v>128</v>
      </c>
    </row>
    <row r="2391" spans="1:11" x14ac:dyDescent="0.25">
      <c r="A2391" s="19">
        <v>42882</v>
      </c>
      <c r="B2391" s="19" t="s">
        <v>3396</v>
      </c>
      <c r="C2391" s="15">
        <v>900</v>
      </c>
      <c r="D2391" s="24" t="s">
        <v>4</v>
      </c>
      <c r="E2391" s="24" t="s">
        <v>5</v>
      </c>
      <c r="F2391" s="25" t="s">
        <v>2217</v>
      </c>
      <c r="G2391" s="25" t="s">
        <v>2988</v>
      </c>
      <c r="H2391" s="25" t="s">
        <v>3418</v>
      </c>
      <c r="I2391" s="25" t="s">
        <v>82</v>
      </c>
      <c r="J2391" s="11">
        <v>6373</v>
      </c>
      <c r="K2391" s="16">
        <v>128</v>
      </c>
    </row>
    <row r="2392" spans="1:11" x14ac:dyDescent="0.25">
      <c r="A2392" s="19">
        <v>42882</v>
      </c>
      <c r="B2392" s="19" t="s">
        <v>3396</v>
      </c>
      <c r="C2392" s="15">
        <v>1500</v>
      </c>
      <c r="D2392" s="24" t="s">
        <v>4</v>
      </c>
      <c r="E2392" s="24" t="s">
        <v>6</v>
      </c>
      <c r="F2392" s="25" t="s">
        <v>6</v>
      </c>
      <c r="G2392" s="25" t="s">
        <v>2988</v>
      </c>
      <c r="H2392" s="25" t="s">
        <v>3418</v>
      </c>
      <c r="I2392" s="25" t="s">
        <v>82</v>
      </c>
      <c r="J2392" s="11">
        <v>6482</v>
      </c>
      <c r="K2392" s="16">
        <v>130</v>
      </c>
    </row>
    <row r="2393" spans="1:11" x14ac:dyDescent="0.25">
      <c r="A2393" s="19">
        <v>42882</v>
      </c>
      <c r="B2393" s="19" t="s">
        <v>3396</v>
      </c>
      <c r="C2393" s="15">
        <v>1000</v>
      </c>
      <c r="D2393" s="24" t="s">
        <v>4</v>
      </c>
      <c r="E2393" s="24" t="s">
        <v>5</v>
      </c>
      <c r="F2393" s="25" t="s">
        <v>2217</v>
      </c>
      <c r="G2393" s="25" t="s">
        <v>2988</v>
      </c>
      <c r="H2393" s="25" t="s">
        <v>3418</v>
      </c>
      <c r="I2393" s="25" t="s">
        <v>82</v>
      </c>
      <c r="J2393" s="11">
        <v>6483</v>
      </c>
      <c r="K2393" s="16">
        <v>130</v>
      </c>
    </row>
    <row r="2394" spans="1:11" x14ac:dyDescent="0.25">
      <c r="A2394" s="19">
        <v>42882</v>
      </c>
      <c r="B2394" s="19" t="s">
        <v>3396</v>
      </c>
      <c r="C2394" s="15">
        <v>500</v>
      </c>
      <c r="D2394" s="24" t="s">
        <v>4</v>
      </c>
      <c r="E2394" s="24" t="s">
        <v>6</v>
      </c>
      <c r="F2394" s="25" t="s">
        <v>6</v>
      </c>
      <c r="G2394" s="25" t="s">
        <v>2988</v>
      </c>
      <c r="H2394" s="25" t="s">
        <v>3418</v>
      </c>
      <c r="I2394" s="25" t="s">
        <v>82</v>
      </c>
      <c r="J2394" s="11">
        <v>6484</v>
      </c>
      <c r="K2394" s="16">
        <v>130</v>
      </c>
    </row>
    <row r="2395" spans="1:11" x14ac:dyDescent="0.25">
      <c r="A2395" s="19">
        <v>42882</v>
      </c>
      <c r="B2395" s="19" t="s">
        <v>3396</v>
      </c>
      <c r="C2395" s="218">
        <v>1200</v>
      </c>
      <c r="D2395" s="24" t="s">
        <v>4</v>
      </c>
      <c r="E2395" s="24" t="s">
        <v>6</v>
      </c>
      <c r="F2395" s="25" t="s">
        <v>6</v>
      </c>
      <c r="G2395" s="25" t="s">
        <v>2988</v>
      </c>
      <c r="H2395" s="25" t="s">
        <v>3418</v>
      </c>
      <c r="I2395" s="25" t="s">
        <v>82</v>
      </c>
      <c r="J2395" s="11">
        <v>6520</v>
      </c>
      <c r="K2395" s="16">
        <v>131</v>
      </c>
    </row>
    <row r="2396" spans="1:11" x14ac:dyDescent="0.25">
      <c r="A2396" s="19">
        <v>42882</v>
      </c>
      <c r="B2396" s="19" t="s">
        <v>3396</v>
      </c>
      <c r="C2396" s="15">
        <v>132300</v>
      </c>
      <c r="D2396" s="24" t="s">
        <v>4</v>
      </c>
      <c r="E2396" s="24" t="s">
        <v>6</v>
      </c>
      <c r="F2396" s="25" t="s">
        <v>6</v>
      </c>
      <c r="G2396" s="25" t="s">
        <v>2988</v>
      </c>
      <c r="H2396" s="25" t="s">
        <v>3418</v>
      </c>
      <c r="I2396" s="25" t="s">
        <v>82</v>
      </c>
      <c r="J2396" s="11">
        <v>6605</v>
      </c>
      <c r="K2396" s="16">
        <v>133</v>
      </c>
    </row>
    <row r="2397" spans="1:11" x14ac:dyDescent="0.25">
      <c r="A2397" s="19">
        <v>42882</v>
      </c>
      <c r="B2397" s="19" t="s">
        <v>3396</v>
      </c>
      <c r="C2397" s="15">
        <v>200</v>
      </c>
      <c r="D2397" s="24" t="s">
        <v>4</v>
      </c>
      <c r="E2397" s="24" t="s">
        <v>6</v>
      </c>
      <c r="F2397" s="25" t="s">
        <v>6</v>
      </c>
      <c r="G2397" s="25" t="s">
        <v>2988</v>
      </c>
      <c r="H2397" s="25" t="s">
        <v>3418</v>
      </c>
      <c r="I2397" s="25" t="s">
        <v>82</v>
      </c>
      <c r="J2397" s="11">
        <v>6751</v>
      </c>
      <c r="K2397" s="16">
        <v>136</v>
      </c>
    </row>
    <row r="2398" spans="1:11" x14ac:dyDescent="0.25">
      <c r="A2398" s="19">
        <v>42882</v>
      </c>
      <c r="B2398" s="19" t="s">
        <v>3396</v>
      </c>
      <c r="C2398" s="15">
        <v>500</v>
      </c>
      <c r="D2398" s="24" t="s">
        <v>4</v>
      </c>
      <c r="E2398" s="24" t="s">
        <v>5</v>
      </c>
      <c r="F2398" s="25" t="s">
        <v>2217</v>
      </c>
      <c r="G2398" s="25" t="s">
        <v>2988</v>
      </c>
      <c r="H2398" s="25" t="s">
        <v>3418</v>
      </c>
      <c r="I2398" s="25" t="s">
        <v>82</v>
      </c>
      <c r="J2398" s="11">
        <v>6754</v>
      </c>
      <c r="K2398" s="16">
        <v>136</v>
      </c>
    </row>
    <row r="2399" spans="1:11" x14ac:dyDescent="0.25">
      <c r="A2399" s="19">
        <v>42882</v>
      </c>
      <c r="B2399" s="19" t="s">
        <v>3396</v>
      </c>
      <c r="C2399" s="15">
        <v>250</v>
      </c>
      <c r="D2399" s="24" t="s">
        <v>4</v>
      </c>
      <c r="E2399" s="24" t="s">
        <v>6</v>
      </c>
      <c r="F2399" s="25" t="s">
        <v>6</v>
      </c>
      <c r="G2399" s="25" t="s">
        <v>2988</v>
      </c>
      <c r="H2399" s="25" t="s">
        <v>3418</v>
      </c>
      <c r="I2399" s="25" t="s">
        <v>82</v>
      </c>
      <c r="J2399" s="11">
        <v>6755</v>
      </c>
      <c r="K2399" s="16">
        <v>136</v>
      </c>
    </row>
    <row r="2400" spans="1:11" x14ac:dyDescent="0.25">
      <c r="A2400" s="19">
        <v>42882</v>
      </c>
      <c r="B2400" s="19" t="s">
        <v>3396</v>
      </c>
      <c r="C2400" s="15">
        <v>20</v>
      </c>
      <c r="D2400" s="24" t="s">
        <v>4</v>
      </c>
      <c r="E2400" s="24" t="s">
        <v>6</v>
      </c>
      <c r="F2400" s="25" t="s">
        <v>6</v>
      </c>
      <c r="G2400" s="25" t="s">
        <v>2988</v>
      </c>
      <c r="H2400" s="25" t="s">
        <v>3418</v>
      </c>
      <c r="I2400" s="25" t="s">
        <v>82</v>
      </c>
      <c r="J2400" s="11">
        <v>6756</v>
      </c>
      <c r="K2400" s="16">
        <v>136</v>
      </c>
    </row>
    <row r="2401" spans="1:11" x14ac:dyDescent="0.25">
      <c r="A2401" s="19">
        <v>42882</v>
      </c>
      <c r="B2401" s="19" t="s">
        <v>3396</v>
      </c>
      <c r="C2401" s="15">
        <v>100</v>
      </c>
      <c r="D2401" s="24" t="s">
        <v>4</v>
      </c>
      <c r="E2401" s="24" t="s">
        <v>6</v>
      </c>
      <c r="F2401" s="25" t="s">
        <v>6</v>
      </c>
      <c r="G2401" s="25" t="s">
        <v>2988</v>
      </c>
      <c r="H2401" s="25" t="s">
        <v>3418</v>
      </c>
      <c r="I2401" s="25" t="s">
        <v>82</v>
      </c>
      <c r="J2401" s="11">
        <v>6757</v>
      </c>
      <c r="K2401" s="16">
        <v>136</v>
      </c>
    </row>
    <row r="2402" spans="1:11" x14ac:dyDescent="0.25">
      <c r="A2402" s="19">
        <v>42882</v>
      </c>
      <c r="B2402" s="19" t="s">
        <v>3396</v>
      </c>
      <c r="C2402" s="15">
        <v>200</v>
      </c>
      <c r="D2402" s="24" t="s">
        <v>4</v>
      </c>
      <c r="E2402" s="24" t="s">
        <v>6</v>
      </c>
      <c r="F2402" s="25" t="s">
        <v>6</v>
      </c>
      <c r="G2402" s="25" t="s">
        <v>2988</v>
      </c>
      <c r="H2402" s="25" t="s">
        <v>3418</v>
      </c>
      <c r="I2402" s="25" t="s">
        <v>82</v>
      </c>
      <c r="J2402" s="11">
        <v>6758</v>
      </c>
      <c r="K2402" s="16">
        <v>136</v>
      </c>
    </row>
    <row r="2403" spans="1:11" x14ac:dyDescent="0.25">
      <c r="A2403" s="19">
        <v>42882</v>
      </c>
      <c r="B2403" s="19" t="s">
        <v>3396</v>
      </c>
      <c r="C2403" s="79">
        <v>1100</v>
      </c>
      <c r="D2403" s="24" t="s">
        <v>4</v>
      </c>
      <c r="E2403" s="24" t="s">
        <v>6</v>
      </c>
      <c r="F2403" s="25" t="s">
        <v>6</v>
      </c>
      <c r="G2403" s="25" t="s">
        <v>2988</v>
      </c>
      <c r="H2403" s="25" t="s">
        <v>3418</v>
      </c>
      <c r="I2403" s="25" t="s">
        <v>82</v>
      </c>
      <c r="J2403" s="11">
        <v>6090</v>
      </c>
      <c r="K2403" s="16">
        <v>122</v>
      </c>
    </row>
    <row r="2404" spans="1:11" x14ac:dyDescent="0.25">
      <c r="A2404" s="19">
        <v>42882</v>
      </c>
      <c r="B2404" s="19" t="s">
        <v>3396</v>
      </c>
      <c r="C2404" s="79">
        <v>300</v>
      </c>
      <c r="D2404" s="24" t="s">
        <v>4</v>
      </c>
      <c r="E2404" s="24" t="s">
        <v>6</v>
      </c>
      <c r="F2404" s="25" t="s">
        <v>6</v>
      </c>
      <c r="G2404" s="25" t="s">
        <v>2988</v>
      </c>
      <c r="H2404" s="25" t="s">
        <v>3418</v>
      </c>
      <c r="I2404" s="25" t="s">
        <v>82</v>
      </c>
      <c r="J2404" s="11">
        <v>6091</v>
      </c>
      <c r="K2404" s="16">
        <v>122</v>
      </c>
    </row>
    <row r="2405" spans="1:11" x14ac:dyDescent="0.25">
      <c r="A2405" s="19">
        <v>42882</v>
      </c>
      <c r="B2405" s="19" t="s">
        <v>3396</v>
      </c>
      <c r="C2405" s="79">
        <v>3000</v>
      </c>
      <c r="D2405" s="24" t="s">
        <v>4</v>
      </c>
      <c r="E2405" s="24" t="s">
        <v>6</v>
      </c>
      <c r="F2405" s="25" t="s">
        <v>6</v>
      </c>
      <c r="G2405" s="25" t="s">
        <v>2988</v>
      </c>
      <c r="H2405" s="25" t="s">
        <v>3418</v>
      </c>
      <c r="I2405" s="25" t="s">
        <v>82</v>
      </c>
      <c r="J2405" s="11">
        <v>6092</v>
      </c>
      <c r="K2405" s="16">
        <v>122</v>
      </c>
    </row>
    <row r="2406" spans="1:11" x14ac:dyDescent="0.25">
      <c r="A2406" s="19">
        <v>42882</v>
      </c>
      <c r="B2406" s="19" t="s">
        <v>3396</v>
      </c>
      <c r="C2406" s="79">
        <v>1000</v>
      </c>
      <c r="D2406" s="24" t="s">
        <v>4</v>
      </c>
      <c r="E2406" s="24" t="s">
        <v>6</v>
      </c>
      <c r="F2406" s="25" t="s">
        <v>6</v>
      </c>
      <c r="G2406" s="25" t="s">
        <v>2988</v>
      </c>
      <c r="H2406" s="25" t="s">
        <v>3418</v>
      </c>
      <c r="I2406" s="25" t="s">
        <v>82</v>
      </c>
      <c r="J2406" s="11">
        <v>6093</v>
      </c>
      <c r="K2406" s="16">
        <v>122</v>
      </c>
    </row>
    <row r="2407" spans="1:11" x14ac:dyDescent="0.25">
      <c r="A2407" s="19">
        <v>42883</v>
      </c>
      <c r="B2407" s="19" t="s">
        <v>3396</v>
      </c>
      <c r="C2407" s="15">
        <v>100</v>
      </c>
      <c r="D2407" s="24" t="s">
        <v>4</v>
      </c>
      <c r="E2407" s="24" t="s">
        <v>6</v>
      </c>
      <c r="F2407" s="25" t="s">
        <v>6</v>
      </c>
      <c r="G2407" s="25" t="s">
        <v>2988</v>
      </c>
      <c r="H2407" s="25" t="s">
        <v>3418</v>
      </c>
      <c r="I2407" s="25" t="s">
        <v>82</v>
      </c>
      <c r="J2407" s="11">
        <v>5626</v>
      </c>
      <c r="K2407" s="16">
        <v>113</v>
      </c>
    </row>
    <row r="2408" spans="1:11" x14ac:dyDescent="0.25">
      <c r="A2408" s="19">
        <v>42883</v>
      </c>
      <c r="B2408" s="19" t="s">
        <v>3396</v>
      </c>
      <c r="C2408" s="15">
        <v>300</v>
      </c>
      <c r="D2408" s="24" t="s">
        <v>4</v>
      </c>
      <c r="E2408" s="24" t="s">
        <v>6</v>
      </c>
      <c r="F2408" s="25" t="s">
        <v>6</v>
      </c>
      <c r="G2408" s="25" t="s">
        <v>2988</v>
      </c>
      <c r="H2408" s="25" t="s">
        <v>3418</v>
      </c>
      <c r="I2408" s="25" t="s">
        <v>82</v>
      </c>
      <c r="J2408" s="11">
        <v>5945</v>
      </c>
      <c r="K2408" s="16">
        <v>119</v>
      </c>
    </row>
    <row r="2409" spans="1:11" x14ac:dyDescent="0.25">
      <c r="A2409" s="19">
        <v>42883</v>
      </c>
      <c r="B2409" s="19" t="s">
        <v>3396</v>
      </c>
      <c r="C2409" s="15">
        <v>200</v>
      </c>
      <c r="D2409" s="24" t="s">
        <v>4</v>
      </c>
      <c r="E2409" s="24" t="s">
        <v>6</v>
      </c>
      <c r="F2409" s="25" t="s">
        <v>6</v>
      </c>
      <c r="G2409" s="25" t="s">
        <v>2988</v>
      </c>
      <c r="H2409" s="25" t="s">
        <v>3418</v>
      </c>
      <c r="I2409" s="25" t="s">
        <v>82</v>
      </c>
      <c r="J2409" s="11">
        <v>6140</v>
      </c>
      <c r="K2409" s="16">
        <v>123</v>
      </c>
    </row>
    <row r="2410" spans="1:11" x14ac:dyDescent="0.25">
      <c r="A2410" s="19">
        <v>42883</v>
      </c>
      <c r="B2410" s="19" t="s">
        <v>3396</v>
      </c>
      <c r="C2410" s="15">
        <v>500</v>
      </c>
      <c r="D2410" s="24" t="s">
        <v>4</v>
      </c>
      <c r="E2410" s="24" t="s">
        <v>6</v>
      </c>
      <c r="F2410" s="25" t="s">
        <v>6</v>
      </c>
      <c r="G2410" s="25" t="s">
        <v>2988</v>
      </c>
      <c r="H2410" s="25" t="s">
        <v>3418</v>
      </c>
      <c r="I2410" s="25" t="s">
        <v>82</v>
      </c>
      <c r="J2410" s="11">
        <v>6336</v>
      </c>
      <c r="K2410" s="16">
        <v>127</v>
      </c>
    </row>
    <row r="2411" spans="1:11" x14ac:dyDescent="0.25">
      <c r="A2411" s="19">
        <v>42883</v>
      </c>
      <c r="B2411" s="19" t="s">
        <v>3396</v>
      </c>
      <c r="C2411" s="15">
        <v>100</v>
      </c>
      <c r="D2411" s="24" t="s">
        <v>4</v>
      </c>
      <c r="E2411" s="24" t="s">
        <v>6</v>
      </c>
      <c r="F2411" s="25" t="s">
        <v>6</v>
      </c>
      <c r="G2411" s="25" t="s">
        <v>2988</v>
      </c>
      <c r="H2411" s="25" t="s">
        <v>3418</v>
      </c>
      <c r="I2411" s="25" t="s">
        <v>82</v>
      </c>
      <c r="J2411" s="11">
        <v>6337</v>
      </c>
      <c r="K2411" s="16">
        <v>127</v>
      </c>
    </row>
    <row r="2412" spans="1:11" x14ac:dyDescent="0.25">
      <c r="A2412" s="19">
        <v>42883</v>
      </c>
      <c r="B2412" s="19" t="s">
        <v>3396</v>
      </c>
      <c r="C2412" s="15">
        <v>150</v>
      </c>
      <c r="D2412" s="24" t="s">
        <v>4</v>
      </c>
      <c r="E2412" s="24" t="s">
        <v>6</v>
      </c>
      <c r="F2412" s="25" t="s">
        <v>6</v>
      </c>
      <c r="G2412" s="25" t="s">
        <v>2988</v>
      </c>
      <c r="H2412" s="25" t="s">
        <v>3418</v>
      </c>
      <c r="I2412" s="25" t="s">
        <v>82</v>
      </c>
      <c r="J2412" s="11">
        <v>6372</v>
      </c>
      <c r="K2412" s="16">
        <v>128</v>
      </c>
    </row>
    <row r="2413" spans="1:11" x14ac:dyDescent="0.25">
      <c r="A2413" s="19">
        <v>42883</v>
      </c>
      <c r="B2413" s="19" t="s">
        <v>3396</v>
      </c>
      <c r="C2413" s="15">
        <v>200</v>
      </c>
      <c r="D2413" s="24" t="s">
        <v>4</v>
      </c>
      <c r="E2413" s="24" t="s">
        <v>6</v>
      </c>
      <c r="F2413" s="25" t="s">
        <v>6</v>
      </c>
      <c r="G2413" s="25" t="s">
        <v>2988</v>
      </c>
      <c r="H2413" s="25" t="s">
        <v>3418</v>
      </c>
      <c r="I2413" s="25" t="s">
        <v>82</v>
      </c>
      <c r="J2413" s="11">
        <v>6485</v>
      </c>
      <c r="K2413" s="16">
        <v>130</v>
      </c>
    </row>
    <row r="2414" spans="1:11" x14ac:dyDescent="0.25">
      <c r="A2414" s="19">
        <v>42883</v>
      </c>
      <c r="B2414" s="19" t="s">
        <v>3396</v>
      </c>
      <c r="C2414" s="218">
        <v>1000</v>
      </c>
      <c r="D2414" s="24" t="s">
        <v>4</v>
      </c>
      <c r="E2414" s="24" t="s">
        <v>6</v>
      </c>
      <c r="F2414" s="25" t="s">
        <v>6</v>
      </c>
      <c r="G2414" s="25" t="s">
        <v>2988</v>
      </c>
      <c r="H2414" s="25" t="s">
        <v>3418</v>
      </c>
      <c r="I2414" s="25" t="s">
        <v>82</v>
      </c>
      <c r="J2414" s="11">
        <v>6521</v>
      </c>
      <c r="K2414" s="16">
        <v>131</v>
      </c>
    </row>
    <row r="2415" spans="1:11" x14ac:dyDescent="0.25">
      <c r="A2415" s="19">
        <v>42883</v>
      </c>
      <c r="B2415" s="19" t="s">
        <v>3396</v>
      </c>
      <c r="C2415" s="218">
        <v>2376.5</v>
      </c>
      <c r="D2415" s="24" t="s">
        <v>4</v>
      </c>
      <c r="E2415" s="24" t="s">
        <v>5</v>
      </c>
      <c r="F2415" s="25" t="s">
        <v>2217</v>
      </c>
      <c r="G2415" s="25" t="s">
        <v>2988</v>
      </c>
      <c r="H2415" s="25" t="s">
        <v>3418</v>
      </c>
      <c r="I2415" s="25" t="s">
        <v>82</v>
      </c>
      <c r="J2415" s="11">
        <v>6522</v>
      </c>
      <c r="K2415" s="16">
        <v>131</v>
      </c>
    </row>
    <row r="2416" spans="1:11" x14ac:dyDescent="0.25">
      <c r="A2416" s="19">
        <v>42883</v>
      </c>
      <c r="B2416" s="19" t="s">
        <v>3396</v>
      </c>
      <c r="C2416" s="15">
        <v>3000</v>
      </c>
      <c r="D2416" s="24" t="s">
        <v>4</v>
      </c>
      <c r="E2416" s="24" t="s">
        <v>6</v>
      </c>
      <c r="F2416" s="25" t="s">
        <v>6</v>
      </c>
      <c r="G2416" s="25" t="s">
        <v>2988</v>
      </c>
      <c r="H2416" s="25" t="s">
        <v>3418</v>
      </c>
      <c r="I2416" s="25" t="s">
        <v>82</v>
      </c>
      <c r="J2416" s="11">
        <v>6606</v>
      </c>
      <c r="K2416" s="16">
        <v>133</v>
      </c>
    </row>
    <row r="2417" spans="1:11" x14ac:dyDescent="0.25">
      <c r="A2417" s="19">
        <v>42883</v>
      </c>
      <c r="B2417" s="19" t="s">
        <v>3396</v>
      </c>
      <c r="C2417" s="15">
        <v>9000</v>
      </c>
      <c r="D2417" s="24" t="s">
        <v>4</v>
      </c>
      <c r="E2417" s="24" t="s">
        <v>6</v>
      </c>
      <c r="F2417" s="25" t="s">
        <v>6</v>
      </c>
      <c r="G2417" s="25" t="s">
        <v>2988</v>
      </c>
      <c r="H2417" s="25" t="s">
        <v>3418</v>
      </c>
      <c r="I2417" s="25" t="s">
        <v>82</v>
      </c>
      <c r="J2417" s="11">
        <v>6607</v>
      </c>
      <c r="K2417" s="16">
        <v>133</v>
      </c>
    </row>
    <row r="2418" spans="1:11" x14ac:dyDescent="0.25">
      <c r="A2418" s="19">
        <v>42883</v>
      </c>
      <c r="B2418" s="19" t="s">
        <v>3396</v>
      </c>
      <c r="C2418" s="15">
        <v>200</v>
      </c>
      <c r="D2418" s="24" t="s">
        <v>4</v>
      </c>
      <c r="E2418" s="24" t="s">
        <v>5</v>
      </c>
      <c r="F2418" s="25" t="s">
        <v>2217</v>
      </c>
      <c r="G2418" s="25" t="s">
        <v>2988</v>
      </c>
      <c r="H2418" s="25" t="s">
        <v>3418</v>
      </c>
      <c r="I2418" s="25" t="s">
        <v>82</v>
      </c>
      <c r="J2418" s="11">
        <v>6752</v>
      </c>
      <c r="K2418" s="16">
        <v>136</v>
      </c>
    </row>
    <row r="2419" spans="1:11" x14ac:dyDescent="0.25">
      <c r="A2419" s="19">
        <v>42883</v>
      </c>
      <c r="B2419" s="19" t="s">
        <v>3396</v>
      </c>
      <c r="C2419" s="15">
        <v>50</v>
      </c>
      <c r="D2419" s="24" t="s">
        <v>4</v>
      </c>
      <c r="E2419" s="24" t="s">
        <v>5</v>
      </c>
      <c r="F2419" s="25" t="s">
        <v>2217</v>
      </c>
      <c r="G2419" s="25" t="s">
        <v>2988</v>
      </c>
      <c r="H2419" s="25" t="s">
        <v>3418</v>
      </c>
      <c r="I2419" s="25" t="s">
        <v>82</v>
      </c>
      <c r="J2419" s="11">
        <v>6753</v>
      </c>
      <c r="K2419" s="16">
        <v>136</v>
      </c>
    </row>
    <row r="2420" spans="1:11" x14ac:dyDescent="0.25">
      <c r="A2420" s="19">
        <v>42883</v>
      </c>
      <c r="B2420" s="19" t="s">
        <v>3396</v>
      </c>
      <c r="C2420" s="15">
        <v>5</v>
      </c>
      <c r="D2420" s="24" t="s">
        <v>4</v>
      </c>
      <c r="E2420" s="24" t="s">
        <v>5</v>
      </c>
      <c r="F2420" s="25" t="s">
        <v>2217</v>
      </c>
      <c r="G2420" s="25" t="s">
        <v>2988</v>
      </c>
      <c r="H2420" s="25" t="s">
        <v>3418</v>
      </c>
      <c r="I2420" s="25" t="s">
        <v>82</v>
      </c>
      <c r="J2420" s="11">
        <v>6759</v>
      </c>
      <c r="K2420" s="16">
        <v>136</v>
      </c>
    </row>
    <row r="2421" spans="1:11" x14ac:dyDescent="0.25">
      <c r="A2421" s="19">
        <v>42883</v>
      </c>
      <c r="B2421" s="19" t="s">
        <v>3396</v>
      </c>
      <c r="C2421" s="15">
        <v>20</v>
      </c>
      <c r="D2421" s="24" t="s">
        <v>4</v>
      </c>
      <c r="E2421" s="24" t="s">
        <v>6</v>
      </c>
      <c r="F2421" s="25" t="s">
        <v>6</v>
      </c>
      <c r="G2421" s="25" t="s">
        <v>2988</v>
      </c>
      <c r="H2421" s="25" t="s">
        <v>3418</v>
      </c>
      <c r="I2421" s="25" t="s">
        <v>82</v>
      </c>
      <c r="J2421" s="11">
        <v>6760</v>
      </c>
      <c r="K2421" s="16">
        <v>136</v>
      </c>
    </row>
    <row r="2422" spans="1:11" x14ac:dyDescent="0.25">
      <c r="A2422" s="19">
        <v>42883</v>
      </c>
      <c r="B2422" s="19" t="s">
        <v>3396</v>
      </c>
      <c r="C2422" s="15">
        <v>100</v>
      </c>
      <c r="D2422" s="24" t="s">
        <v>4</v>
      </c>
      <c r="E2422" s="24" t="s">
        <v>6</v>
      </c>
      <c r="F2422" s="25" t="s">
        <v>6</v>
      </c>
      <c r="G2422" s="25" t="s">
        <v>2988</v>
      </c>
      <c r="H2422" s="25" t="s">
        <v>3418</v>
      </c>
      <c r="I2422" s="25" t="s">
        <v>82</v>
      </c>
      <c r="J2422" s="11">
        <v>6761</v>
      </c>
      <c r="K2422" s="16">
        <v>136</v>
      </c>
    </row>
    <row r="2423" spans="1:11" x14ac:dyDescent="0.25">
      <c r="A2423" s="19">
        <v>42883</v>
      </c>
      <c r="B2423" s="19" t="s">
        <v>3396</v>
      </c>
      <c r="C2423" s="15">
        <v>100</v>
      </c>
      <c r="D2423" s="24" t="s">
        <v>4</v>
      </c>
      <c r="E2423" s="24" t="s">
        <v>6</v>
      </c>
      <c r="F2423" s="25" t="s">
        <v>6</v>
      </c>
      <c r="G2423" s="25" t="s">
        <v>2988</v>
      </c>
      <c r="H2423" s="25" t="s">
        <v>3418</v>
      </c>
      <c r="I2423" s="25" t="s">
        <v>82</v>
      </c>
      <c r="J2423" s="11">
        <v>6762</v>
      </c>
      <c r="K2423" s="16">
        <v>136</v>
      </c>
    </row>
    <row r="2424" spans="1:11" x14ac:dyDescent="0.25">
      <c r="A2424" s="19">
        <v>42883</v>
      </c>
      <c r="B2424" s="19" t="s">
        <v>3396</v>
      </c>
      <c r="C2424" s="15">
        <v>100</v>
      </c>
      <c r="D2424" s="24" t="s">
        <v>4</v>
      </c>
      <c r="E2424" s="24" t="s">
        <v>6</v>
      </c>
      <c r="F2424" s="25" t="s">
        <v>6</v>
      </c>
      <c r="G2424" s="25" t="s">
        <v>2988</v>
      </c>
      <c r="H2424" s="25" t="s">
        <v>3418</v>
      </c>
      <c r="I2424" s="25" t="s">
        <v>82</v>
      </c>
      <c r="J2424" s="11">
        <v>6763</v>
      </c>
      <c r="K2424" s="16">
        <v>136</v>
      </c>
    </row>
    <row r="2425" spans="1:11" x14ac:dyDescent="0.25">
      <c r="A2425" s="19">
        <v>42883</v>
      </c>
      <c r="B2425" s="19" t="s">
        <v>3396</v>
      </c>
      <c r="C2425" s="79">
        <v>20000</v>
      </c>
      <c r="D2425" s="24" t="s">
        <v>4</v>
      </c>
      <c r="E2425" s="24" t="s">
        <v>6</v>
      </c>
      <c r="F2425" s="25" t="s">
        <v>6</v>
      </c>
      <c r="G2425" s="25" t="s">
        <v>2988</v>
      </c>
      <c r="H2425" s="25" t="s">
        <v>3418</v>
      </c>
      <c r="I2425" s="25" t="s">
        <v>82</v>
      </c>
      <c r="J2425" s="11">
        <v>6094</v>
      </c>
      <c r="K2425" s="16">
        <v>122</v>
      </c>
    </row>
    <row r="2426" spans="1:11" x14ac:dyDescent="0.25">
      <c r="A2426" s="19">
        <v>42883</v>
      </c>
      <c r="B2426" s="19" t="s">
        <v>3396</v>
      </c>
      <c r="C2426" s="79">
        <v>600</v>
      </c>
      <c r="D2426" s="24" t="s">
        <v>4</v>
      </c>
      <c r="E2426" s="24" t="s">
        <v>6</v>
      </c>
      <c r="F2426" s="25" t="s">
        <v>6</v>
      </c>
      <c r="G2426" s="25" t="s">
        <v>2988</v>
      </c>
      <c r="H2426" s="25" t="s">
        <v>3418</v>
      </c>
      <c r="I2426" s="25" t="s">
        <v>82</v>
      </c>
      <c r="J2426" s="11">
        <v>6095</v>
      </c>
      <c r="K2426" s="16">
        <v>122</v>
      </c>
    </row>
    <row r="2427" spans="1:11" x14ac:dyDescent="0.25">
      <c r="A2427" s="19">
        <v>42883</v>
      </c>
      <c r="B2427" s="19" t="s">
        <v>3396</v>
      </c>
      <c r="C2427" s="79">
        <v>750</v>
      </c>
      <c r="D2427" s="24" t="s">
        <v>4</v>
      </c>
      <c r="E2427" s="24" t="s">
        <v>6</v>
      </c>
      <c r="F2427" s="25" t="s">
        <v>6</v>
      </c>
      <c r="G2427" s="25" t="s">
        <v>2988</v>
      </c>
      <c r="H2427" s="25" t="s">
        <v>3418</v>
      </c>
      <c r="I2427" s="25" t="s">
        <v>82</v>
      </c>
      <c r="J2427" s="11">
        <v>6096</v>
      </c>
      <c r="K2427" s="16">
        <v>122</v>
      </c>
    </row>
    <row r="2428" spans="1:11" x14ac:dyDescent="0.25">
      <c r="A2428" s="19">
        <v>42883</v>
      </c>
      <c r="B2428" s="19" t="s">
        <v>3396</v>
      </c>
      <c r="C2428" s="79">
        <v>200</v>
      </c>
      <c r="D2428" s="24" t="s">
        <v>4</v>
      </c>
      <c r="E2428" s="24" t="s">
        <v>5</v>
      </c>
      <c r="F2428" s="25" t="s">
        <v>2217</v>
      </c>
      <c r="G2428" s="25" t="s">
        <v>2988</v>
      </c>
      <c r="H2428" s="25" t="s">
        <v>3418</v>
      </c>
      <c r="I2428" s="25" t="s">
        <v>82</v>
      </c>
      <c r="J2428" s="11">
        <v>6097</v>
      </c>
      <c r="K2428" s="16">
        <v>122</v>
      </c>
    </row>
    <row r="2429" spans="1:11" x14ac:dyDescent="0.25">
      <c r="A2429" s="19">
        <v>42884</v>
      </c>
      <c r="B2429" s="19" t="s">
        <v>3396</v>
      </c>
      <c r="C2429" s="79">
        <v>100</v>
      </c>
      <c r="D2429" s="24" t="s">
        <v>4</v>
      </c>
      <c r="E2429" s="24" t="s">
        <v>5</v>
      </c>
      <c r="F2429" s="25" t="s">
        <v>2217</v>
      </c>
      <c r="G2429" s="25" t="s">
        <v>2988</v>
      </c>
      <c r="H2429" s="25" t="s">
        <v>3418</v>
      </c>
      <c r="I2429" s="25" t="s">
        <v>82</v>
      </c>
      <c r="J2429" s="11">
        <v>5701</v>
      </c>
      <c r="K2429" s="16">
        <v>115</v>
      </c>
    </row>
    <row r="2430" spans="1:11" x14ac:dyDescent="0.25">
      <c r="A2430" s="19">
        <v>42884</v>
      </c>
      <c r="B2430" s="19" t="s">
        <v>3396</v>
      </c>
      <c r="C2430" s="15">
        <v>33000</v>
      </c>
      <c r="D2430" s="24" t="s">
        <v>4</v>
      </c>
      <c r="E2430" s="24" t="s">
        <v>6</v>
      </c>
      <c r="F2430" s="25" t="s">
        <v>6</v>
      </c>
      <c r="G2430" s="25" t="s">
        <v>2988</v>
      </c>
      <c r="H2430" s="25" t="s">
        <v>3418</v>
      </c>
      <c r="I2430" s="25" t="s">
        <v>82</v>
      </c>
      <c r="J2430" s="11">
        <v>6193</v>
      </c>
      <c r="K2430" s="16">
        <v>124</v>
      </c>
    </row>
    <row r="2431" spans="1:11" x14ac:dyDescent="0.25">
      <c r="A2431" s="19">
        <v>42884</v>
      </c>
      <c r="B2431" s="19" t="s">
        <v>3396</v>
      </c>
      <c r="C2431" s="15">
        <v>2000</v>
      </c>
      <c r="D2431" s="24" t="s">
        <v>4</v>
      </c>
      <c r="E2431" s="24" t="s">
        <v>6</v>
      </c>
      <c r="F2431" s="25" t="s">
        <v>6</v>
      </c>
      <c r="G2431" s="25" t="s">
        <v>2988</v>
      </c>
      <c r="H2431" s="25" t="s">
        <v>3418</v>
      </c>
      <c r="I2431" s="25" t="s">
        <v>82</v>
      </c>
      <c r="J2431" s="11">
        <v>6249</v>
      </c>
      <c r="K2431" s="16">
        <v>125</v>
      </c>
    </row>
    <row r="2432" spans="1:11" x14ac:dyDescent="0.25">
      <c r="A2432" s="19">
        <v>42884</v>
      </c>
      <c r="B2432" s="19" t="s">
        <v>3396</v>
      </c>
      <c r="C2432" s="15">
        <v>1000</v>
      </c>
      <c r="D2432" s="24" t="s">
        <v>4</v>
      </c>
      <c r="E2432" s="24" t="s">
        <v>6</v>
      </c>
      <c r="F2432" s="25" t="s">
        <v>6</v>
      </c>
      <c r="G2432" s="25" t="s">
        <v>2988</v>
      </c>
      <c r="H2432" s="25" t="s">
        <v>3418</v>
      </c>
      <c r="I2432" s="25" t="s">
        <v>82</v>
      </c>
      <c r="J2432" s="11">
        <v>6338</v>
      </c>
      <c r="K2432" s="16">
        <v>127</v>
      </c>
    </row>
    <row r="2433" spans="1:11" x14ac:dyDescent="0.25">
      <c r="A2433" s="19">
        <v>42884</v>
      </c>
      <c r="B2433" s="19" t="s">
        <v>3396</v>
      </c>
      <c r="C2433" s="15">
        <v>1500</v>
      </c>
      <c r="D2433" s="24" t="s">
        <v>4</v>
      </c>
      <c r="E2433" s="24" t="s">
        <v>6</v>
      </c>
      <c r="F2433" s="25" t="s">
        <v>6</v>
      </c>
      <c r="G2433" s="25" t="s">
        <v>2988</v>
      </c>
      <c r="H2433" s="25" t="s">
        <v>3418</v>
      </c>
      <c r="I2433" s="25" t="s">
        <v>82</v>
      </c>
      <c r="J2433" s="11">
        <v>6339</v>
      </c>
      <c r="K2433" s="16">
        <v>127</v>
      </c>
    </row>
    <row r="2434" spans="1:11" x14ac:dyDescent="0.25">
      <c r="A2434" s="19">
        <v>42884</v>
      </c>
      <c r="B2434" s="19" t="s">
        <v>3396</v>
      </c>
      <c r="C2434" s="15">
        <v>1500</v>
      </c>
      <c r="D2434" s="24" t="s">
        <v>4</v>
      </c>
      <c r="E2434" s="24" t="s">
        <v>6</v>
      </c>
      <c r="F2434" s="25" t="s">
        <v>6</v>
      </c>
      <c r="G2434" s="25" t="s">
        <v>2988</v>
      </c>
      <c r="H2434" s="25" t="s">
        <v>3418</v>
      </c>
      <c r="I2434" s="25" t="s">
        <v>82</v>
      </c>
      <c r="J2434" s="11">
        <v>6340</v>
      </c>
      <c r="K2434" s="16">
        <v>127</v>
      </c>
    </row>
    <row r="2435" spans="1:11" x14ac:dyDescent="0.25">
      <c r="A2435" s="19">
        <v>42884</v>
      </c>
      <c r="B2435" s="19" t="s">
        <v>3396</v>
      </c>
      <c r="C2435" s="15">
        <v>8000</v>
      </c>
      <c r="D2435" s="24" t="s">
        <v>4</v>
      </c>
      <c r="E2435" s="24" t="s">
        <v>6</v>
      </c>
      <c r="F2435" s="25" t="s">
        <v>6</v>
      </c>
      <c r="G2435" s="25" t="s">
        <v>2988</v>
      </c>
      <c r="H2435" s="25" t="s">
        <v>3418</v>
      </c>
      <c r="I2435" s="25" t="s">
        <v>82</v>
      </c>
      <c r="J2435" s="11">
        <v>6341</v>
      </c>
      <c r="K2435" s="16">
        <v>127</v>
      </c>
    </row>
    <row r="2436" spans="1:11" x14ac:dyDescent="0.25">
      <c r="A2436" s="19">
        <v>42884</v>
      </c>
      <c r="B2436" s="19" t="s">
        <v>3396</v>
      </c>
      <c r="C2436" s="15">
        <v>450</v>
      </c>
      <c r="D2436" s="24" t="s">
        <v>4</v>
      </c>
      <c r="E2436" s="24" t="s">
        <v>6</v>
      </c>
      <c r="F2436" s="25" t="s">
        <v>6</v>
      </c>
      <c r="G2436" s="25" t="s">
        <v>2988</v>
      </c>
      <c r="H2436" s="25" t="s">
        <v>3418</v>
      </c>
      <c r="I2436" s="25" t="s">
        <v>82</v>
      </c>
      <c r="J2436" s="11">
        <v>6342</v>
      </c>
      <c r="K2436" s="16">
        <v>127</v>
      </c>
    </row>
    <row r="2437" spans="1:11" x14ac:dyDescent="0.25">
      <c r="A2437" s="19">
        <v>42884</v>
      </c>
      <c r="B2437" s="19" t="s">
        <v>3396</v>
      </c>
      <c r="C2437" s="15">
        <v>300</v>
      </c>
      <c r="D2437" s="24" t="s">
        <v>4</v>
      </c>
      <c r="E2437" s="24" t="s">
        <v>5</v>
      </c>
      <c r="F2437" s="25" t="s">
        <v>2217</v>
      </c>
      <c r="G2437" s="25" t="s">
        <v>2988</v>
      </c>
      <c r="H2437" s="25" t="s">
        <v>3418</v>
      </c>
      <c r="I2437" s="25" t="s">
        <v>82</v>
      </c>
      <c r="J2437" s="11">
        <v>6374</v>
      </c>
      <c r="K2437" s="16">
        <v>128</v>
      </c>
    </row>
    <row r="2438" spans="1:11" x14ac:dyDescent="0.25">
      <c r="A2438" s="19">
        <v>42884</v>
      </c>
      <c r="B2438" s="19" t="s">
        <v>3396</v>
      </c>
      <c r="C2438" s="15">
        <v>300</v>
      </c>
      <c r="D2438" s="24" t="s">
        <v>4</v>
      </c>
      <c r="E2438" s="24" t="s">
        <v>5</v>
      </c>
      <c r="F2438" s="25" t="s">
        <v>2217</v>
      </c>
      <c r="G2438" s="25" t="s">
        <v>2988</v>
      </c>
      <c r="H2438" s="25" t="s">
        <v>3418</v>
      </c>
      <c r="I2438" s="25" t="s">
        <v>82</v>
      </c>
      <c r="J2438" s="11">
        <v>6375</v>
      </c>
      <c r="K2438" s="16">
        <v>128</v>
      </c>
    </row>
    <row r="2439" spans="1:11" x14ac:dyDescent="0.25">
      <c r="A2439" s="19">
        <v>42884</v>
      </c>
      <c r="B2439" s="19" t="s">
        <v>3396</v>
      </c>
      <c r="C2439" s="15">
        <v>1500</v>
      </c>
      <c r="D2439" s="24" t="s">
        <v>4</v>
      </c>
      <c r="E2439" s="24" t="s">
        <v>5</v>
      </c>
      <c r="F2439" s="25" t="s">
        <v>2217</v>
      </c>
      <c r="G2439" s="25" t="s">
        <v>2988</v>
      </c>
      <c r="H2439" s="25" t="s">
        <v>3418</v>
      </c>
      <c r="I2439" s="25" t="s">
        <v>82</v>
      </c>
      <c r="J2439" s="11">
        <v>6376</v>
      </c>
      <c r="K2439" s="16">
        <v>128</v>
      </c>
    </row>
    <row r="2440" spans="1:11" x14ac:dyDescent="0.25">
      <c r="A2440" s="19">
        <v>42884</v>
      </c>
      <c r="B2440" s="19" t="s">
        <v>3396</v>
      </c>
      <c r="C2440" s="15">
        <v>1000</v>
      </c>
      <c r="D2440" s="24" t="s">
        <v>4</v>
      </c>
      <c r="E2440" s="24" t="s">
        <v>5</v>
      </c>
      <c r="F2440" s="25" t="s">
        <v>2217</v>
      </c>
      <c r="G2440" s="25" t="s">
        <v>2988</v>
      </c>
      <c r="H2440" s="25" t="s">
        <v>3418</v>
      </c>
      <c r="I2440" s="25" t="s">
        <v>82</v>
      </c>
      <c r="J2440" s="11">
        <v>6377</v>
      </c>
      <c r="K2440" s="16">
        <v>128</v>
      </c>
    </row>
    <row r="2441" spans="1:11" x14ac:dyDescent="0.25">
      <c r="A2441" s="19">
        <v>42884</v>
      </c>
      <c r="B2441" s="19" t="s">
        <v>3396</v>
      </c>
      <c r="C2441" s="218">
        <v>600</v>
      </c>
      <c r="D2441" s="24" t="s">
        <v>4</v>
      </c>
      <c r="E2441" s="24" t="s">
        <v>5</v>
      </c>
      <c r="F2441" s="25" t="s">
        <v>2217</v>
      </c>
      <c r="G2441" s="25" t="s">
        <v>2988</v>
      </c>
      <c r="H2441" s="25" t="s">
        <v>3418</v>
      </c>
      <c r="I2441" s="25" t="s">
        <v>82</v>
      </c>
      <c r="J2441" s="11">
        <v>6523</v>
      </c>
      <c r="K2441" s="16">
        <v>131</v>
      </c>
    </row>
    <row r="2442" spans="1:11" x14ac:dyDescent="0.25">
      <c r="A2442" s="19">
        <v>42884</v>
      </c>
      <c r="B2442" s="19" t="s">
        <v>3396</v>
      </c>
      <c r="C2442" s="218">
        <v>4000</v>
      </c>
      <c r="D2442" s="24" t="s">
        <v>4</v>
      </c>
      <c r="E2442" s="24" t="s">
        <v>6</v>
      </c>
      <c r="F2442" s="25" t="s">
        <v>6</v>
      </c>
      <c r="G2442" s="25" t="s">
        <v>2988</v>
      </c>
      <c r="H2442" s="25" t="s">
        <v>3418</v>
      </c>
      <c r="I2442" s="25" t="s">
        <v>82</v>
      </c>
      <c r="J2442" s="11">
        <v>6526</v>
      </c>
      <c r="K2442" s="16">
        <v>131</v>
      </c>
    </row>
    <row r="2443" spans="1:11" x14ac:dyDescent="0.25">
      <c r="A2443" s="19">
        <v>42884</v>
      </c>
      <c r="B2443" s="19" t="s">
        <v>3396</v>
      </c>
      <c r="C2443" s="15">
        <v>280</v>
      </c>
      <c r="D2443" s="24" t="s">
        <v>4</v>
      </c>
      <c r="E2443" s="24" t="s">
        <v>6</v>
      </c>
      <c r="F2443" s="25" t="s">
        <v>6</v>
      </c>
      <c r="G2443" s="25" t="s">
        <v>2988</v>
      </c>
      <c r="H2443" s="25" t="s">
        <v>3418</v>
      </c>
      <c r="I2443" s="25" t="s">
        <v>82</v>
      </c>
      <c r="J2443" s="11">
        <v>6608</v>
      </c>
      <c r="K2443" s="16">
        <v>133</v>
      </c>
    </row>
    <row r="2444" spans="1:11" x14ac:dyDescent="0.25">
      <c r="A2444" s="19">
        <v>42884</v>
      </c>
      <c r="B2444" s="19" t="s">
        <v>3396</v>
      </c>
      <c r="C2444" s="15">
        <v>2000</v>
      </c>
      <c r="D2444" s="24" t="s">
        <v>4</v>
      </c>
      <c r="E2444" s="24" t="s">
        <v>6</v>
      </c>
      <c r="F2444" s="25" t="s">
        <v>6</v>
      </c>
      <c r="G2444" s="25" t="s">
        <v>2988</v>
      </c>
      <c r="H2444" s="25" t="s">
        <v>3418</v>
      </c>
      <c r="I2444" s="25" t="s">
        <v>82</v>
      </c>
      <c r="J2444" s="11">
        <v>6609</v>
      </c>
      <c r="K2444" s="16">
        <v>133</v>
      </c>
    </row>
    <row r="2445" spans="1:11" x14ac:dyDescent="0.25">
      <c r="A2445" s="19">
        <v>42884</v>
      </c>
      <c r="B2445" s="19" t="s">
        <v>3396</v>
      </c>
      <c r="C2445" s="15">
        <v>100</v>
      </c>
      <c r="D2445" s="24" t="s">
        <v>4</v>
      </c>
      <c r="E2445" s="24" t="s">
        <v>5</v>
      </c>
      <c r="F2445" s="25" t="s">
        <v>2217</v>
      </c>
      <c r="G2445" s="25" t="s">
        <v>2988</v>
      </c>
      <c r="H2445" s="25" t="s">
        <v>3418</v>
      </c>
      <c r="I2445" s="25" t="s">
        <v>82</v>
      </c>
      <c r="J2445" s="11">
        <v>6851</v>
      </c>
      <c r="K2445" s="16">
        <v>138</v>
      </c>
    </row>
    <row r="2446" spans="1:11" x14ac:dyDescent="0.25">
      <c r="A2446" s="19">
        <v>42884</v>
      </c>
      <c r="B2446" s="19" t="s">
        <v>3396</v>
      </c>
      <c r="C2446" s="15">
        <v>100</v>
      </c>
      <c r="D2446" s="24" t="s">
        <v>4</v>
      </c>
      <c r="E2446" s="24" t="s">
        <v>5</v>
      </c>
      <c r="F2446" s="25" t="s">
        <v>2217</v>
      </c>
      <c r="G2446" s="25" t="s">
        <v>2988</v>
      </c>
      <c r="H2446" s="25" t="s">
        <v>3418</v>
      </c>
      <c r="I2446" s="25" t="s">
        <v>82</v>
      </c>
      <c r="J2446" s="11">
        <v>6852</v>
      </c>
      <c r="K2446" s="16">
        <v>138</v>
      </c>
    </row>
    <row r="2447" spans="1:11" x14ac:dyDescent="0.25">
      <c r="A2447" s="19">
        <v>42884</v>
      </c>
      <c r="B2447" s="19" t="s">
        <v>3396</v>
      </c>
      <c r="C2447" s="15">
        <v>600</v>
      </c>
      <c r="D2447" s="24" t="s">
        <v>4</v>
      </c>
      <c r="E2447" s="24" t="s">
        <v>5</v>
      </c>
      <c r="F2447" s="25" t="s">
        <v>2217</v>
      </c>
      <c r="G2447" s="25" t="s">
        <v>2988</v>
      </c>
      <c r="H2447" s="25" t="s">
        <v>3418</v>
      </c>
      <c r="I2447" s="25" t="s">
        <v>82</v>
      </c>
      <c r="J2447" s="11">
        <v>6853</v>
      </c>
      <c r="K2447" s="16">
        <v>138</v>
      </c>
    </row>
    <row r="2448" spans="1:11" x14ac:dyDescent="0.25">
      <c r="A2448" s="19">
        <v>42884</v>
      </c>
      <c r="B2448" s="19" t="s">
        <v>3396</v>
      </c>
      <c r="C2448" s="15">
        <v>2500</v>
      </c>
      <c r="D2448" s="24" t="s">
        <v>4</v>
      </c>
      <c r="E2448" s="24" t="s">
        <v>6</v>
      </c>
      <c r="F2448" s="25" t="s">
        <v>6</v>
      </c>
      <c r="G2448" s="25" t="s">
        <v>2988</v>
      </c>
      <c r="H2448" s="25" t="s">
        <v>3418</v>
      </c>
      <c r="I2448" s="25" t="s">
        <v>82</v>
      </c>
      <c r="J2448" s="11">
        <v>6854</v>
      </c>
      <c r="K2448" s="16">
        <v>138</v>
      </c>
    </row>
    <row r="2449" spans="1:11" x14ac:dyDescent="0.25">
      <c r="A2449" s="19">
        <v>42884</v>
      </c>
      <c r="B2449" s="19" t="s">
        <v>3396</v>
      </c>
      <c r="C2449" s="15">
        <v>300</v>
      </c>
      <c r="D2449" s="24" t="s">
        <v>7</v>
      </c>
      <c r="E2449" s="24" t="s">
        <v>8</v>
      </c>
      <c r="F2449" s="25"/>
      <c r="G2449" s="25" t="s">
        <v>3314</v>
      </c>
      <c r="H2449" s="25" t="s">
        <v>3314</v>
      </c>
      <c r="I2449" s="25"/>
      <c r="J2449" s="10" t="s">
        <v>2984</v>
      </c>
      <c r="K2449" s="16"/>
    </row>
    <row r="2450" spans="1:11" x14ac:dyDescent="0.25">
      <c r="A2450" s="19">
        <v>42884</v>
      </c>
      <c r="B2450" s="19" t="s">
        <v>3396</v>
      </c>
      <c r="C2450" s="15">
        <v>40</v>
      </c>
      <c r="D2450" s="24" t="s">
        <v>7</v>
      </c>
      <c r="E2450" s="24" t="s">
        <v>8</v>
      </c>
      <c r="F2450" s="25"/>
      <c r="G2450" s="25" t="s">
        <v>3314</v>
      </c>
      <c r="H2450" s="25" t="s">
        <v>3314</v>
      </c>
      <c r="I2450" s="25"/>
      <c r="J2450" s="10" t="s">
        <v>2984</v>
      </c>
      <c r="K2450" s="16"/>
    </row>
    <row r="2451" spans="1:11" x14ac:dyDescent="0.25">
      <c r="A2451" s="19">
        <v>42884</v>
      </c>
      <c r="B2451" s="19" t="s">
        <v>3396</v>
      </c>
      <c r="C2451" s="15">
        <v>350</v>
      </c>
      <c r="D2451" s="24" t="s">
        <v>7</v>
      </c>
      <c r="E2451" s="24" t="s">
        <v>8</v>
      </c>
      <c r="F2451" s="25"/>
      <c r="G2451" s="25" t="s">
        <v>3314</v>
      </c>
      <c r="H2451" s="25" t="s">
        <v>3314</v>
      </c>
      <c r="I2451" s="25"/>
      <c r="J2451" s="10" t="s">
        <v>2984</v>
      </c>
      <c r="K2451" s="16"/>
    </row>
    <row r="2452" spans="1:11" x14ac:dyDescent="0.25">
      <c r="A2452" s="19">
        <v>42884</v>
      </c>
      <c r="B2452" s="19" t="s">
        <v>3396</v>
      </c>
      <c r="C2452" s="15">
        <v>47.5</v>
      </c>
      <c r="D2452" s="24" t="s">
        <v>7</v>
      </c>
      <c r="E2452" s="24" t="s">
        <v>8</v>
      </c>
      <c r="F2452" s="25"/>
      <c r="G2452" s="25" t="s">
        <v>3314</v>
      </c>
      <c r="H2452" s="25" t="s">
        <v>3314</v>
      </c>
      <c r="I2452" s="25"/>
      <c r="J2452" s="10" t="s">
        <v>2984</v>
      </c>
      <c r="K2452" s="16"/>
    </row>
    <row r="2453" spans="1:11" x14ac:dyDescent="0.25">
      <c r="A2453" s="19">
        <v>42884</v>
      </c>
      <c r="B2453" s="19" t="s">
        <v>3396</v>
      </c>
      <c r="C2453" s="15">
        <v>100</v>
      </c>
      <c r="D2453" s="24" t="s">
        <v>7</v>
      </c>
      <c r="E2453" s="24" t="s">
        <v>8</v>
      </c>
      <c r="F2453" s="25"/>
      <c r="G2453" s="25" t="s">
        <v>3314</v>
      </c>
      <c r="H2453" s="25" t="s">
        <v>3314</v>
      </c>
      <c r="I2453" s="25"/>
      <c r="J2453" s="10" t="s">
        <v>2984</v>
      </c>
      <c r="K2453" s="16"/>
    </row>
    <row r="2454" spans="1:11" x14ac:dyDescent="0.25">
      <c r="A2454" s="19">
        <v>42885</v>
      </c>
      <c r="B2454" s="19" t="s">
        <v>3396</v>
      </c>
      <c r="C2454" s="79">
        <v>5000</v>
      </c>
      <c r="D2454" s="24" t="s">
        <v>4</v>
      </c>
      <c r="E2454" s="24" t="s">
        <v>5</v>
      </c>
      <c r="F2454" s="25" t="s">
        <v>2217</v>
      </c>
      <c r="G2454" s="25" t="s">
        <v>2988</v>
      </c>
      <c r="H2454" s="25" t="s">
        <v>3418</v>
      </c>
      <c r="I2454" s="25" t="s">
        <v>82</v>
      </c>
      <c r="J2454" s="11">
        <v>5259</v>
      </c>
      <c r="K2454" s="16">
        <v>106</v>
      </c>
    </row>
    <row r="2455" spans="1:11" x14ac:dyDescent="0.25">
      <c r="A2455" s="19">
        <v>42885</v>
      </c>
      <c r="B2455" s="19" t="s">
        <v>3396</v>
      </c>
      <c r="C2455" s="79">
        <v>2000</v>
      </c>
      <c r="D2455" s="24" t="s">
        <v>4</v>
      </c>
      <c r="E2455" s="24" t="s">
        <v>5</v>
      </c>
      <c r="F2455" s="25" t="s">
        <v>2217</v>
      </c>
      <c r="G2455" s="25" t="s">
        <v>2988</v>
      </c>
      <c r="H2455" s="25" t="s">
        <v>3418</v>
      </c>
      <c r="I2455" s="25" t="s">
        <v>82</v>
      </c>
      <c r="J2455" s="11">
        <v>5260</v>
      </c>
      <c r="K2455" s="16">
        <v>106</v>
      </c>
    </row>
    <row r="2456" spans="1:11" x14ac:dyDescent="0.25">
      <c r="A2456" s="19">
        <v>42885</v>
      </c>
      <c r="B2456" s="19" t="s">
        <v>3396</v>
      </c>
      <c r="C2456" s="79">
        <v>10</v>
      </c>
      <c r="D2456" s="24" t="s">
        <v>4</v>
      </c>
      <c r="E2456" s="24" t="s">
        <v>5</v>
      </c>
      <c r="F2456" s="25" t="s">
        <v>2217</v>
      </c>
      <c r="G2456" s="25" t="s">
        <v>2988</v>
      </c>
      <c r="H2456" s="25" t="s">
        <v>3418</v>
      </c>
      <c r="I2456" s="25" t="s">
        <v>82</v>
      </c>
      <c r="J2456" s="11">
        <v>5702</v>
      </c>
      <c r="K2456" s="16">
        <v>115</v>
      </c>
    </row>
    <row r="2457" spans="1:11" x14ac:dyDescent="0.25">
      <c r="A2457" s="19">
        <v>42885</v>
      </c>
      <c r="B2457" s="19" t="s">
        <v>3396</v>
      </c>
      <c r="C2457" s="79">
        <v>50</v>
      </c>
      <c r="D2457" s="24" t="s">
        <v>4</v>
      </c>
      <c r="E2457" s="24" t="s">
        <v>6</v>
      </c>
      <c r="F2457" s="25" t="s">
        <v>6</v>
      </c>
      <c r="G2457" s="25" t="s">
        <v>2988</v>
      </c>
      <c r="H2457" s="25" t="s">
        <v>3418</v>
      </c>
      <c r="I2457" s="25" t="s">
        <v>82</v>
      </c>
      <c r="J2457" s="11">
        <v>5703</v>
      </c>
      <c r="K2457" s="16">
        <v>115</v>
      </c>
    </row>
    <row r="2458" spans="1:11" x14ac:dyDescent="0.25">
      <c r="A2458" s="19">
        <v>42885</v>
      </c>
      <c r="B2458" s="19" t="s">
        <v>3396</v>
      </c>
      <c r="C2458" s="15">
        <v>200</v>
      </c>
      <c r="D2458" s="24" t="s">
        <v>4</v>
      </c>
      <c r="E2458" s="24" t="s">
        <v>5</v>
      </c>
      <c r="F2458" s="25" t="s">
        <v>2217</v>
      </c>
      <c r="G2458" s="25" t="s">
        <v>2988</v>
      </c>
      <c r="H2458" s="25" t="s">
        <v>3418</v>
      </c>
      <c r="I2458" s="25" t="s">
        <v>82</v>
      </c>
      <c r="J2458" s="11">
        <v>6141</v>
      </c>
      <c r="K2458" s="16">
        <v>123</v>
      </c>
    </row>
    <row r="2459" spans="1:11" x14ac:dyDescent="0.25">
      <c r="A2459" s="19">
        <v>42885</v>
      </c>
      <c r="B2459" s="19" t="s">
        <v>3396</v>
      </c>
      <c r="C2459" s="15">
        <v>900</v>
      </c>
      <c r="D2459" s="24" t="s">
        <v>4</v>
      </c>
      <c r="E2459" s="24" t="s">
        <v>6</v>
      </c>
      <c r="F2459" s="25" t="s">
        <v>6</v>
      </c>
      <c r="G2459" s="25" t="s">
        <v>2988</v>
      </c>
      <c r="H2459" s="25" t="s">
        <v>3418</v>
      </c>
      <c r="I2459" s="25" t="s">
        <v>82</v>
      </c>
      <c r="J2459" s="11">
        <v>6343</v>
      </c>
      <c r="K2459" s="16">
        <v>127</v>
      </c>
    </row>
    <row r="2460" spans="1:11" x14ac:dyDescent="0.25">
      <c r="A2460" s="19">
        <v>42885</v>
      </c>
      <c r="B2460" s="19" t="s">
        <v>3396</v>
      </c>
      <c r="C2460" s="15">
        <v>2000</v>
      </c>
      <c r="D2460" s="24" t="s">
        <v>4</v>
      </c>
      <c r="E2460" s="24" t="s">
        <v>6</v>
      </c>
      <c r="F2460" s="25" t="s">
        <v>6</v>
      </c>
      <c r="G2460" s="25" t="s">
        <v>2988</v>
      </c>
      <c r="H2460" s="25" t="s">
        <v>3418</v>
      </c>
      <c r="I2460" s="25" t="s">
        <v>82</v>
      </c>
      <c r="J2460" s="11">
        <v>6344</v>
      </c>
      <c r="K2460" s="16">
        <v>127</v>
      </c>
    </row>
    <row r="2461" spans="1:11" x14ac:dyDescent="0.25">
      <c r="A2461" s="19">
        <v>42885</v>
      </c>
      <c r="B2461" s="19" t="s">
        <v>3396</v>
      </c>
      <c r="C2461" s="15">
        <v>500</v>
      </c>
      <c r="D2461" s="24" t="s">
        <v>4</v>
      </c>
      <c r="E2461" s="24" t="s">
        <v>5</v>
      </c>
      <c r="F2461" s="25" t="s">
        <v>2217</v>
      </c>
      <c r="G2461" s="25" t="s">
        <v>2988</v>
      </c>
      <c r="H2461" s="25" t="s">
        <v>3418</v>
      </c>
      <c r="I2461" s="25" t="s">
        <v>82</v>
      </c>
      <c r="J2461" s="11">
        <v>6378</v>
      </c>
      <c r="K2461" s="16">
        <v>128</v>
      </c>
    </row>
    <row r="2462" spans="1:11" x14ac:dyDescent="0.25">
      <c r="A2462" s="19">
        <v>42885</v>
      </c>
      <c r="B2462" s="19" t="s">
        <v>3396</v>
      </c>
      <c r="C2462" s="15">
        <v>500</v>
      </c>
      <c r="D2462" s="24" t="s">
        <v>4</v>
      </c>
      <c r="E2462" s="24" t="s">
        <v>5</v>
      </c>
      <c r="F2462" s="25" t="s">
        <v>2217</v>
      </c>
      <c r="G2462" s="25" t="s">
        <v>2988</v>
      </c>
      <c r="H2462" s="25" t="s">
        <v>3418</v>
      </c>
      <c r="I2462" s="25" t="s">
        <v>82</v>
      </c>
      <c r="J2462" s="11">
        <v>6379</v>
      </c>
      <c r="K2462" s="16">
        <v>128</v>
      </c>
    </row>
    <row r="2463" spans="1:11" x14ac:dyDescent="0.25">
      <c r="A2463" s="19">
        <v>42885</v>
      </c>
      <c r="B2463" s="19" t="s">
        <v>3396</v>
      </c>
      <c r="C2463" s="15">
        <v>8000</v>
      </c>
      <c r="D2463" s="24" t="s">
        <v>4</v>
      </c>
      <c r="E2463" s="24" t="s">
        <v>6</v>
      </c>
      <c r="F2463" s="25" t="s">
        <v>6</v>
      </c>
      <c r="G2463" s="25" t="s">
        <v>2988</v>
      </c>
      <c r="H2463" s="25" t="s">
        <v>3418</v>
      </c>
      <c r="I2463" s="25" t="s">
        <v>82</v>
      </c>
      <c r="J2463" s="11">
        <v>6380</v>
      </c>
      <c r="K2463" s="16">
        <v>128</v>
      </c>
    </row>
    <row r="2464" spans="1:11" x14ac:dyDescent="0.25">
      <c r="A2464" s="19">
        <v>42885</v>
      </c>
      <c r="B2464" s="19" t="s">
        <v>3396</v>
      </c>
      <c r="C2464" s="15">
        <v>1000</v>
      </c>
      <c r="D2464" s="24" t="s">
        <v>4</v>
      </c>
      <c r="E2464" s="24" t="s">
        <v>5</v>
      </c>
      <c r="F2464" s="25" t="s">
        <v>2217</v>
      </c>
      <c r="G2464" s="25" t="s">
        <v>2988</v>
      </c>
      <c r="H2464" s="25" t="s">
        <v>3418</v>
      </c>
      <c r="I2464" s="25" t="s">
        <v>82</v>
      </c>
      <c r="J2464" s="11">
        <v>6486</v>
      </c>
      <c r="K2464" s="16">
        <v>130</v>
      </c>
    </row>
    <row r="2465" spans="1:11" x14ac:dyDescent="0.25">
      <c r="A2465" s="19">
        <v>42885</v>
      </c>
      <c r="B2465" s="19" t="s">
        <v>3396</v>
      </c>
      <c r="C2465" s="15">
        <v>75000</v>
      </c>
      <c r="D2465" s="24" t="s">
        <v>4</v>
      </c>
      <c r="E2465" s="24" t="s">
        <v>6</v>
      </c>
      <c r="F2465" s="25" t="s">
        <v>6</v>
      </c>
      <c r="G2465" s="25" t="s">
        <v>2988</v>
      </c>
      <c r="H2465" s="25" t="s">
        <v>3418</v>
      </c>
      <c r="I2465" s="25" t="s">
        <v>82</v>
      </c>
      <c r="J2465" s="61">
        <v>6610</v>
      </c>
      <c r="K2465" s="16">
        <v>133</v>
      </c>
    </row>
    <row r="2466" spans="1:11" x14ac:dyDescent="0.25">
      <c r="A2466" s="19">
        <v>42885</v>
      </c>
      <c r="B2466" s="19" t="s">
        <v>3396</v>
      </c>
      <c r="C2466" s="15">
        <v>800</v>
      </c>
      <c r="D2466" s="24" t="s">
        <v>4</v>
      </c>
      <c r="E2466" s="24" t="s">
        <v>6</v>
      </c>
      <c r="F2466" s="25" t="s">
        <v>6</v>
      </c>
      <c r="G2466" s="25" t="s">
        <v>2988</v>
      </c>
      <c r="H2466" s="25" t="s">
        <v>3418</v>
      </c>
      <c r="I2466" s="25" t="s">
        <v>82</v>
      </c>
      <c r="J2466" s="61">
        <v>6611</v>
      </c>
      <c r="K2466" s="16">
        <v>133</v>
      </c>
    </row>
    <row r="2467" spans="1:11" x14ac:dyDescent="0.25">
      <c r="A2467" s="19">
        <v>42885</v>
      </c>
      <c r="B2467" s="19" t="s">
        <v>3396</v>
      </c>
      <c r="C2467" s="15">
        <v>25</v>
      </c>
      <c r="D2467" s="24" t="s">
        <v>4</v>
      </c>
      <c r="E2467" s="24" t="s">
        <v>6</v>
      </c>
      <c r="F2467" s="25" t="s">
        <v>6</v>
      </c>
      <c r="G2467" s="25" t="s">
        <v>2988</v>
      </c>
      <c r="H2467" s="25" t="s">
        <v>3418</v>
      </c>
      <c r="I2467" s="25" t="s">
        <v>82</v>
      </c>
      <c r="J2467" s="11">
        <v>6764</v>
      </c>
      <c r="K2467" s="16">
        <v>136</v>
      </c>
    </row>
    <row r="2468" spans="1:11" x14ac:dyDescent="0.25">
      <c r="A2468" s="19">
        <v>42885</v>
      </c>
      <c r="B2468" s="19" t="s">
        <v>3396</v>
      </c>
      <c r="C2468" s="15">
        <v>2000</v>
      </c>
      <c r="D2468" s="24" t="s">
        <v>4</v>
      </c>
      <c r="E2468" s="24" t="s">
        <v>6</v>
      </c>
      <c r="F2468" s="25" t="s">
        <v>6</v>
      </c>
      <c r="G2468" s="25" t="s">
        <v>2988</v>
      </c>
      <c r="H2468" s="25" t="s">
        <v>3418</v>
      </c>
      <c r="I2468" s="25" t="s">
        <v>82</v>
      </c>
      <c r="J2468" s="11">
        <v>6765</v>
      </c>
      <c r="K2468" s="16">
        <v>136</v>
      </c>
    </row>
    <row r="2469" spans="1:11" x14ac:dyDescent="0.25">
      <c r="A2469" s="19">
        <v>42885</v>
      </c>
      <c r="B2469" s="19" t="s">
        <v>3396</v>
      </c>
      <c r="C2469" s="15">
        <v>5</v>
      </c>
      <c r="D2469" s="24" t="s">
        <v>4</v>
      </c>
      <c r="E2469" s="24" t="s">
        <v>6</v>
      </c>
      <c r="F2469" s="25" t="s">
        <v>6</v>
      </c>
      <c r="G2469" s="25" t="s">
        <v>2988</v>
      </c>
      <c r="H2469" s="25" t="s">
        <v>3418</v>
      </c>
      <c r="I2469" s="25" t="s">
        <v>82</v>
      </c>
      <c r="J2469" s="11">
        <v>6855</v>
      </c>
      <c r="K2469" s="16">
        <v>138</v>
      </c>
    </row>
    <row r="2470" spans="1:11" x14ac:dyDescent="0.25">
      <c r="A2470" s="19">
        <v>42885</v>
      </c>
      <c r="B2470" s="19" t="s">
        <v>3396</v>
      </c>
      <c r="C2470" s="15">
        <v>5</v>
      </c>
      <c r="D2470" s="24" t="s">
        <v>4</v>
      </c>
      <c r="E2470" s="24" t="s">
        <v>6</v>
      </c>
      <c r="F2470" s="25" t="s">
        <v>6</v>
      </c>
      <c r="G2470" s="25" t="s">
        <v>2988</v>
      </c>
      <c r="H2470" s="25" t="s">
        <v>3418</v>
      </c>
      <c r="I2470" s="25" t="s">
        <v>82</v>
      </c>
      <c r="J2470" s="11">
        <v>6856</v>
      </c>
      <c r="K2470" s="16">
        <v>138</v>
      </c>
    </row>
    <row r="2471" spans="1:11" x14ac:dyDescent="0.25">
      <c r="A2471" s="19">
        <v>42885</v>
      </c>
      <c r="B2471" s="19" t="s">
        <v>3396</v>
      </c>
      <c r="C2471" s="15">
        <v>170</v>
      </c>
      <c r="D2471" s="24" t="s">
        <v>4</v>
      </c>
      <c r="E2471" s="24" t="s">
        <v>6</v>
      </c>
      <c r="F2471" s="25" t="s">
        <v>6</v>
      </c>
      <c r="G2471" s="25" t="s">
        <v>2988</v>
      </c>
      <c r="H2471" s="25" t="s">
        <v>3418</v>
      </c>
      <c r="I2471" s="25" t="s">
        <v>82</v>
      </c>
      <c r="J2471" s="11">
        <v>6857</v>
      </c>
      <c r="K2471" s="16">
        <v>138</v>
      </c>
    </row>
    <row r="2472" spans="1:11" x14ac:dyDescent="0.25">
      <c r="A2472" s="19">
        <v>42885</v>
      </c>
      <c r="B2472" s="19" t="s">
        <v>3396</v>
      </c>
      <c r="C2472" s="79">
        <v>10000</v>
      </c>
      <c r="D2472" s="24" t="s">
        <v>4</v>
      </c>
      <c r="E2472" s="24" t="s">
        <v>6</v>
      </c>
      <c r="F2472" s="25" t="s">
        <v>6</v>
      </c>
      <c r="G2472" s="25" t="s">
        <v>2988</v>
      </c>
      <c r="H2472" s="25" t="s">
        <v>3418</v>
      </c>
      <c r="I2472" s="25" t="s">
        <v>82</v>
      </c>
      <c r="J2472" s="11">
        <v>6098</v>
      </c>
      <c r="K2472" s="16">
        <v>122</v>
      </c>
    </row>
    <row r="2473" spans="1:11" x14ac:dyDescent="0.25">
      <c r="A2473" s="19">
        <v>42885</v>
      </c>
      <c r="B2473" s="19" t="s">
        <v>3396</v>
      </c>
      <c r="C2473" s="79">
        <v>12000</v>
      </c>
      <c r="D2473" s="24" t="s">
        <v>4</v>
      </c>
      <c r="E2473" s="24" t="s">
        <v>6</v>
      </c>
      <c r="F2473" s="25" t="s">
        <v>6</v>
      </c>
      <c r="G2473" s="25" t="s">
        <v>2988</v>
      </c>
      <c r="H2473" s="25" t="s">
        <v>3418</v>
      </c>
      <c r="I2473" s="25" t="s">
        <v>82</v>
      </c>
      <c r="J2473" s="11">
        <v>6099</v>
      </c>
      <c r="K2473" s="16">
        <v>122</v>
      </c>
    </row>
    <row r="2474" spans="1:11" x14ac:dyDescent="0.25">
      <c r="A2474" s="19">
        <v>42885</v>
      </c>
      <c r="B2474" s="19" t="s">
        <v>3396</v>
      </c>
      <c r="C2474" s="79">
        <v>600</v>
      </c>
      <c r="D2474" s="24" t="s">
        <v>4</v>
      </c>
      <c r="E2474" s="24" t="s">
        <v>6</v>
      </c>
      <c r="F2474" s="25" t="s">
        <v>6</v>
      </c>
      <c r="G2474" s="25" t="s">
        <v>2988</v>
      </c>
      <c r="H2474" s="25" t="s">
        <v>3418</v>
      </c>
      <c r="I2474" s="25" t="s">
        <v>82</v>
      </c>
      <c r="J2474" s="11">
        <v>6100</v>
      </c>
      <c r="K2474" s="16">
        <v>122</v>
      </c>
    </row>
    <row r="2475" spans="1:11" x14ac:dyDescent="0.25">
      <c r="A2475" s="19">
        <v>42885</v>
      </c>
      <c r="B2475" s="19" t="s">
        <v>3396</v>
      </c>
      <c r="C2475" s="15">
        <v>5000</v>
      </c>
      <c r="D2475" s="24" t="s">
        <v>7</v>
      </c>
      <c r="E2475" s="24" t="s">
        <v>8</v>
      </c>
      <c r="F2475" s="25"/>
      <c r="G2475" s="25" t="s">
        <v>3314</v>
      </c>
      <c r="H2475" s="25" t="s">
        <v>3314</v>
      </c>
      <c r="I2475" s="25"/>
      <c r="J2475" s="10" t="s">
        <v>2984</v>
      </c>
      <c r="K2475" s="16"/>
    </row>
    <row r="2476" spans="1:11" x14ac:dyDescent="0.25">
      <c r="A2476" s="19">
        <v>42885</v>
      </c>
      <c r="B2476" s="19" t="s">
        <v>3396</v>
      </c>
      <c r="C2476" s="15">
        <v>8000</v>
      </c>
      <c r="D2476" s="24" t="s">
        <v>7</v>
      </c>
      <c r="E2476" s="24" t="s">
        <v>8</v>
      </c>
      <c r="F2476" s="25"/>
      <c r="G2476" s="25" t="s">
        <v>3314</v>
      </c>
      <c r="H2476" s="25" t="s">
        <v>3314</v>
      </c>
      <c r="I2476" s="25"/>
      <c r="J2476" s="10" t="s">
        <v>2984</v>
      </c>
      <c r="K2476" s="16"/>
    </row>
    <row r="2477" spans="1:11" x14ac:dyDescent="0.25">
      <c r="A2477" s="19">
        <v>42885</v>
      </c>
      <c r="B2477" s="19" t="s">
        <v>3396</v>
      </c>
      <c r="C2477" s="15">
        <v>550</v>
      </c>
      <c r="D2477" s="24" t="s">
        <v>7</v>
      </c>
      <c r="E2477" s="24" t="s">
        <v>8</v>
      </c>
      <c r="F2477" s="25"/>
      <c r="G2477" s="25" t="s">
        <v>3314</v>
      </c>
      <c r="H2477" s="25" t="s">
        <v>3314</v>
      </c>
      <c r="I2477" s="25"/>
      <c r="J2477" s="10" t="s">
        <v>2984</v>
      </c>
      <c r="K2477" s="16"/>
    </row>
    <row r="2478" spans="1:11" x14ac:dyDescent="0.25">
      <c r="A2478" s="19">
        <v>42885</v>
      </c>
      <c r="B2478" s="19" t="s">
        <v>3396</v>
      </c>
      <c r="C2478" s="15">
        <v>70</v>
      </c>
      <c r="D2478" s="24" t="s">
        <v>7</v>
      </c>
      <c r="E2478" s="24" t="s">
        <v>8</v>
      </c>
      <c r="F2478" s="25"/>
      <c r="G2478" s="25" t="s">
        <v>3314</v>
      </c>
      <c r="H2478" s="25" t="s">
        <v>3314</v>
      </c>
      <c r="I2478" s="25"/>
      <c r="J2478" s="10" t="s">
        <v>2984</v>
      </c>
      <c r="K2478" s="16"/>
    </row>
    <row r="2479" spans="1:11" x14ac:dyDescent="0.25">
      <c r="A2479" s="19">
        <v>42886</v>
      </c>
      <c r="B2479" s="19" t="s">
        <v>3396</v>
      </c>
      <c r="C2479" s="15">
        <v>2000</v>
      </c>
      <c r="D2479" s="24" t="s">
        <v>7</v>
      </c>
      <c r="E2479" s="24" t="s">
        <v>8</v>
      </c>
      <c r="F2479" s="25"/>
      <c r="G2479" s="25" t="s">
        <v>3314</v>
      </c>
      <c r="H2479" s="25" t="s">
        <v>3314</v>
      </c>
      <c r="I2479" s="25"/>
      <c r="J2479" s="10" t="s">
        <v>2984</v>
      </c>
      <c r="K2479" s="16"/>
    </row>
    <row r="2480" spans="1:11" x14ac:dyDescent="0.25">
      <c r="A2480" s="18">
        <v>42886</v>
      </c>
      <c r="B2480" s="18" t="s">
        <v>3396</v>
      </c>
      <c r="C2480" s="15">
        <v>100</v>
      </c>
      <c r="D2480" s="24" t="s">
        <v>4</v>
      </c>
      <c r="E2480" s="24" t="s">
        <v>6</v>
      </c>
      <c r="F2480" s="25" t="s">
        <v>6</v>
      </c>
      <c r="G2480" s="25" t="s">
        <v>2987</v>
      </c>
      <c r="H2480" s="25" t="s">
        <v>3418</v>
      </c>
      <c r="I2480" s="25" t="s">
        <v>82</v>
      </c>
      <c r="J2480" s="11">
        <v>51</v>
      </c>
      <c r="K2480" s="16">
        <v>2</v>
      </c>
    </row>
    <row r="2481" spans="1:11" x14ac:dyDescent="0.25">
      <c r="A2481" s="18">
        <v>42886</v>
      </c>
      <c r="B2481" s="18" t="s">
        <v>3396</v>
      </c>
      <c r="C2481" s="15">
        <v>20</v>
      </c>
      <c r="D2481" s="24" t="s">
        <v>4</v>
      </c>
      <c r="E2481" s="24" t="s">
        <v>5</v>
      </c>
      <c r="F2481" s="25" t="s">
        <v>2217</v>
      </c>
      <c r="G2481" s="25" t="s">
        <v>2987</v>
      </c>
      <c r="H2481" s="25" t="s">
        <v>3418</v>
      </c>
      <c r="I2481" s="25" t="s">
        <v>82</v>
      </c>
      <c r="J2481" s="11">
        <v>52</v>
      </c>
      <c r="K2481" s="16">
        <v>2</v>
      </c>
    </row>
    <row r="2482" spans="1:11" x14ac:dyDescent="0.25">
      <c r="A2482" s="19">
        <v>42886</v>
      </c>
      <c r="B2482" s="19" t="s">
        <v>3396</v>
      </c>
      <c r="C2482" s="79">
        <v>10075</v>
      </c>
      <c r="D2482" s="24" t="s">
        <v>4</v>
      </c>
      <c r="E2482" s="24" t="s">
        <v>5</v>
      </c>
      <c r="F2482" s="25" t="s">
        <v>2217</v>
      </c>
      <c r="G2482" s="25" t="s">
        <v>2988</v>
      </c>
      <c r="H2482" s="25" t="s">
        <v>3418</v>
      </c>
      <c r="I2482" s="25" t="s">
        <v>82</v>
      </c>
      <c r="J2482" s="11">
        <v>5261</v>
      </c>
      <c r="K2482" s="16">
        <v>106</v>
      </c>
    </row>
    <row r="2483" spans="1:11" x14ac:dyDescent="0.25">
      <c r="A2483" s="19">
        <v>42886</v>
      </c>
      <c r="B2483" s="19" t="s">
        <v>3396</v>
      </c>
      <c r="C2483" s="79">
        <v>5</v>
      </c>
      <c r="D2483" s="24" t="s">
        <v>4</v>
      </c>
      <c r="E2483" s="24" t="s">
        <v>5</v>
      </c>
      <c r="F2483" s="25" t="s">
        <v>2217</v>
      </c>
      <c r="G2483" s="25" t="s">
        <v>2988</v>
      </c>
      <c r="H2483" s="25" t="s">
        <v>3418</v>
      </c>
      <c r="I2483" s="25" t="s">
        <v>82</v>
      </c>
      <c r="J2483" s="11">
        <v>5705</v>
      </c>
      <c r="K2483" s="16">
        <v>115</v>
      </c>
    </row>
    <row r="2484" spans="1:11" x14ac:dyDescent="0.25">
      <c r="A2484" s="19">
        <v>42886</v>
      </c>
      <c r="B2484" s="19" t="s">
        <v>3396</v>
      </c>
      <c r="C2484" s="79">
        <v>50</v>
      </c>
      <c r="D2484" s="24" t="s">
        <v>4</v>
      </c>
      <c r="E2484" s="24" t="s">
        <v>5</v>
      </c>
      <c r="F2484" s="25" t="s">
        <v>2217</v>
      </c>
      <c r="G2484" s="25" t="s">
        <v>2988</v>
      </c>
      <c r="H2484" s="25" t="s">
        <v>3418</v>
      </c>
      <c r="I2484" s="25" t="s">
        <v>82</v>
      </c>
      <c r="J2484" s="11">
        <v>5706</v>
      </c>
      <c r="K2484" s="16">
        <v>115</v>
      </c>
    </row>
    <row r="2485" spans="1:11" x14ac:dyDescent="0.25">
      <c r="A2485" s="19">
        <v>42886</v>
      </c>
      <c r="B2485" s="19" t="s">
        <v>3396</v>
      </c>
      <c r="C2485" s="15">
        <v>500</v>
      </c>
      <c r="D2485" s="24" t="s">
        <v>4</v>
      </c>
      <c r="E2485" s="24" t="s">
        <v>6</v>
      </c>
      <c r="F2485" s="25" t="s">
        <v>6</v>
      </c>
      <c r="G2485" s="25" t="s">
        <v>2988</v>
      </c>
      <c r="H2485" s="25" t="s">
        <v>3418</v>
      </c>
      <c r="I2485" s="25" t="s">
        <v>82</v>
      </c>
      <c r="J2485" s="11">
        <v>6143</v>
      </c>
      <c r="K2485" s="16">
        <v>123</v>
      </c>
    </row>
    <row r="2486" spans="1:11" x14ac:dyDescent="0.25">
      <c r="A2486" s="19">
        <v>42886</v>
      </c>
      <c r="B2486" s="19" t="s">
        <v>3396</v>
      </c>
      <c r="C2486" s="15">
        <v>300</v>
      </c>
      <c r="D2486" s="24" t="s">
        <v>4</v>
      </c>
      <c r="E2486" s="24" t="s">
        <v>5</v>
      </c>
      <c r="F2486" s="25" t="s">
        <v>2217</v>
      </c>
      <c r="G2486" s="25" t="s">
        <v>2988</v>
      </c>
      <c r="H2486" s="25" t="s">
        <v>3418</v>
      </c>
      <c r="I2486" s="25" t="s">
        <v>82</v>
      </c>
      <c r="J2486" s="11">
        <v>6144</v>
      </c>
      <c r="K2486" s="16">
        <v>123</v>
      </c>
    </row>
    <row r="2487" spans="1:11" x14ac:dyDescent="0.25">
      <c r="A2487" s="19">
        <v>42886</v>
      </c>
      <c r="B2487" s="19" t="s">
        <v>3396</v>
      </c>
      <c r="C2487" s="15">
        <v>2750</v>
      </c>
      <c r="D2487" s="24" t="s">
        <v>4</v>
      </c>
      <c r="E2487" s="24" t="s">
        <v>6</v>
      </c>
      <c r="F2487" s="25" t="s">
        <v>6</v>
      </c>
      <c r="G2487" s="25" t="s">
        <v>2988</v>
      </c>
      <c r="H2487" s="25" t="s">
        <v>3418</v>
      </c>
      <c r="I2487" s="25" t="s">
        <v>82</v>
      </c>
      <c r="J2487" s="11">
        <v>6145</v>
      </c>
      <c r="K2487" s="16">
        <v>123</v>
      </c>
    </row>
    <row r="2488" spans="1:11" x14ac:dyDescent="0.25">
      <c r="A2488" s="19">
        <v>42886</v>
      </c>
      <c r="B2488" s="19" t="s">
        <v>3396</v>
      </c>
      <c r="C2488" s="15">
        <v>500</v>
      </c>
      <c r="D2488" s="24" t="s">
        <v>4</v>
      </c>
      <c r="E2488" s="24" t="s">
        <v>5</v>
      </c>
      <c r="F2488" s="25" t="s">
        <v>2217</v>
      </c>
      <c r="G2488" s="25" t="s">
        <v>2988</v>
      </c>
      <c r="H2488" s="25" t="s">
        <v>3418</v>
      </c>
      <c r="I2488" s="25" t="s">
        <v>82</v>
      </c>
      <c r="J2488" s="11">
        <v>6146</v>
      </c>
      <c r="K2488" s="16">
        <v>123</v>
      </c>
    </row>
    <row r="2489" spans="1:11" x14ac:dyDescent="0.25">
      <c r="A2489" s="19">
        <v>42886</v>
      </c>
      <c r="B2489" s="19" t="s">
        <v>3396</v>
      </c>
      <c r="C2489" s="15">
        <v>1400</v>
      </c>
      <c r="D2489" s="24" t="s">
        <v>4</v>
      </c>
      <c r="E2489" s="24" t="s">
        <v>6</v>
      </c>
      <c r="F2489" s="25" t="s">
        <v>6</v>
      </c>
      <c r="G2489" s="25" t="s">
        <v>2988</v>
      </c>
      <c r="H2489" s="25" t="s">
        <v>3418</v>
      </c>
      <c r="I2489" s="25" t="s">
        <v>82</v>
      </c>
      <c r="J2489" s="11">
        <v>6194</v>
      </c>
      <c r="K2489" s="16">
        <v>124</v>
      </c>
    </row>
    <row r="2490" spans="1:11" x14ac:dyDescent="0.25">
      <c r="A2490" s="19">
        <v>42886</v>
      </c>
      <c r="B2490" s="19" t="s">
        <v>3396</v>
      </c>
      <c r="C2490" s="15">
        <v>700</v>
      </c>
      <c r="D2490" s="24" t="s">
        <v>4</v>
      </c>
      <c r="E2490" s="24" t="s">
        <v>6</v>
      </c>
      <c r="F2490" s="25" t="s">
        <v>6</v>
      </c>
      <c r="G2490" s="25" t="s">
        <v>2988</v>
      </c>
      <c r="H2490" s="25" t="s">
        <v>3418</v>
      </c>
      <c r="I2490" s="25" t="s">
        <v>82</v>
      </c>
      <c r="J2490" s="11">
        <v>6250</v>
      </c>
      <c r="K2490" s="16">
        <v>125</v>
      </c>
    </row>
    <row r="2491" spans="1:11" x14ac:dyDescent="0.25">
      <c r="A2491" s="19">
        <v>42886</v>
      </c>
      <c r="B2491" s="19" t="s">
        <v>3396</v>
      </c>
      <c r="C2491" s="15">
        <v>1400</v>
      </c>
      <c r="D2491" s="24" t="s">
        <v>4</v>
      </c>
      <c r="E2491" s="24" t="s">
        <v>6</v>
      </c>
      <c r="F2491" s="25" t="s">
        <v>6</v>
      </c>
      <c r="G2491" s="25" t="s">
        <v>2988</v>
      </c>
      <c r="H2491" s="25" t="s">
        <v>3418</v>
      </c>
      <c r="I2491" s="25" t="s">
        <v>82</v>
      </c>
      <c r="J2491" s="11">
        <v>6345</v>
      </c>
      <c r="K2491" s="16">
        <v>127</v>
      </c>
    </row>
    <row r="2492" spans="1:11" x14ac:dyDescent="0.25">
      <c r="A2492" s="19">
        <v>42886</v>
      </c>
      <c r="B2492" s="19" t="s">
        <v>3396</v>
      </c>
      <c r="C2492" s="15">
        <v>2000</v>
      </c>
      <c r="D2492" s="24" t="s">
        <v>4</v>
      </c>
      <c r="E2492" s="24" t="s">
        <v>5</v>
      </c>
      <c r="F2492" s="25" t="s">
        <v>2217</v>
      </c>
      <c r="G2492" s="25" t="s">
        <v>2988</v>
      </c>
      <c r="H2492" s="25" t="s">
        <v>3418</v>
      </c>
      <c r="I2492" s="25" t="s">
        <v>82</v>
      </c>
      <c r="J2492" s="11">
        <v>6346</v>
      </c>
      <c r="K2492" s="16">
        <v>127</v>
      </c>
    </row>
    <row r="2493" spans="1:11" x14ac:dyDescent="0.25">
      <c r="A2493" s="19">
        <v>42886</v>
      </c>
      <c r="B2493" s="19" t="s">
        <v>3396</v>
      </c>
      <c r="C2493" s="15">
        <v>2000</v>
      </c>
      <c r="D2493" s="24" t="s">
        <v>4</v>
      </c>
      <c r="E2493" s="24" t="s">
        <v>5</v>
      </c>
      <c r="F2493" s="25" t="s">
        <v>2217</v>
      </c>
      <c r="G2493" s="25" t="s">
        <v>2988</v>
      </c>
      <c r="H2493" s="25" t="s">
        <v>3418</v>
      </c>
      <c r="I2493" s="25" t="s">
        <v>82</v>
      </c>
      <c r="J2493" s="11">
        <v>6347</v>
      </c>
      <c r="K2493" s="16">
        <v>127</v>
      </c>
    </row>
    <row r="2494" spans="1:11" x14ac:dyDescent="0.25">
      <c r="A2494" s="19">
        <v>42886</v>
      </c>
      <c r="B2494" s="19" t="s">
        <v>3396</v>
      </c>
      <c r="C2494" s="15">
        <v>4000</v>
      </c>
      <c r="D2494" s="24" t="s">
        <v>4</v>
      </c>
      <c r="E2494" s="24" t="s">
        <v>5</v>
      </c>
      <c r="F2494" s="25" t="s">
        <v>2217</v>
      </c>
      <c r="G2494" s="25" t="s">
        <v>2988</v>
      </c>
      <c r="H2494" s="25" t="s">
        <v>3418</v>
      </c>
      <c r="I2494" s="25" t="s">
        <v>82</v>
      </c>
      <c r="J2494" s="11">
        <v>6381</v>
      </c>
      <c r="K2494" s="16">
        <v>128</v>
      </c>
    </row>
    <row r="2495" spans="1:11" x14ac:dyDescent="0.25">
      <c r="A2495" s="19">
        <v>42886</v>
      </c>
      <c r="B2495" s="19" t="s">
        <v>3396</v>
      </c>
      <c r="C2495" s="15">
        <v>7000</v>
      </c>
      <c r="D2495" s="24" t="s">
        <v>4</v>
      </c>
      <c r="E2495" s="24" t="s">
        <v>5</v>
      </c>
      <c r="F2495" s="25" t="s">
        <v>2217</v>
      </c>
      <c r="G2495" s="25" t="s">
        <v>2988</v>
      </c>
      <c r="H2495" s="25" t="s">
        <v>3418</v>
      </c>
      <c r="I2495" s="25" t="s">
        <v>82</v>
      </c>
      <c r="J2495" s="11">
        <v>6382</v>
      </c>
      <c r="K2495" s="16">
        <v>128</v>
      </c>
    </row>
    <row r="2496" spans="1:11" x14ac:dyDescent="0.25">
      <c r="A2496" s="19">
        <v>42886</v>
      </c>
      <c r="B2496" s="19" t="s">
        <v>3396</v>
      </c>
      <c r="C2496" s="15">
        <v>600</v>
      </c>
      <c r="D2496" s="24" t="s">
        <v>4</v>
      </c>
      <c r="E2496" s="24" t="s">
        <v>5</v>
      </c>
      <c r="F2496" s="25" t="s">
        <v>2217</v>
      </c>
      <c r="G2496" s="25" t="s">
        <v>2988</v>
      </c>
      <c r="H2496" s="25" t="s">
        <v>3418</v>
      </c>
      <c r="I2496" s="25" t="s">
        <v>82</v>
      </c>
      <c r="J2496" s="11">
        <v>6383</v>
      </c>
      <c r="K2496" s="16">
        <v>128</v>
      </c>
    </row>
    <row r="2497" spans="1:11" x14ac:dyDescent="0.25">
      <c r="A2497" s="19">
        <v>42886</v>
      </c>
      <c r="B2497" s="19" t="s">
        <v>3396</v>
      </c>
      <c r="C2497" s="15">
        <v>1500</v>
      </c>
      <c r="D2497" s="24" t="s">
        <v>4</v>
      </c>
      <c r="E2497" s="24" t="s">
        <v>5</v>
      </c>
      <c r="F2497" s="25" t="s">
        <v>2217</v>
      </c>
      <c r="G2497" s="25" t="s">
        <v>2988</v>
      </c>
      <c r="H2497" s="25" t="s">
        <v>3418</v>
      </c>
      <c r="I2497" s="25" t="s">
        <v>82</v>
      </c>
      <c r="J2497" s="11">
        <v>6384</v>
      </c>
      <c r="K2497" s="16">
        <v>128</v>
      </c>
    </row>
    <row r="2498" spans="1:11" x14ac:dyDescent="0.25">
      <c r="A2498" s="19">
        <v>42886</v>
      </c>
      <c r="B2498" s="19" t="s">
        <v>3396</v>
      </c>
      <c r="C2498" s="15">
        <v>1000</v>
      </c>
      <c r="D2498" s="24" t="s">
        <v>4</v>
      </c>
      <c r="E2498" s="24" t="s">
        <v>5</v>
      </c>
      <c r="F2498" s="25" t="s">
        <v>2217</v>
      </c>
      <c r="G2498" s="25" t="s">
        <v>2988</v>
      </c>
      <c r="H2498" s="25" t="s">
        <v>3418</v>
      </c>
      <c r="I2498" s="25" t="s">
        <v>82</v>
      </c>
      <c r="J2498" s="11">
        <v>6385</v>
      </c>
      <c r="K2498" s="16">
        <v>128</v>
      </c>
    </row>
    <row r="2499" spans="1:11" x14ac:dyDescent="0.25">
      <c r="A2499" s="19">
        <v>42886</v>
      </c>
      <c r="B2499" s="19" t="s">
        <v>3396</v>
      </c>
      <c r="C2499" s="15">
        <v>1000</v>
      </c>
      <c r="D2499" s="24" t="s">
        <v>4</v>
      </c>
      <c r="E2499" s="24" t="s">
        <v>5</v>
      </c>
      <c r="F2499" s="25" t="s">
        <v>2217</v>
      </c>
      <c r="G2499" s="25" t="s">
        <v>2988</v>
      </c>
      <c r="H2499" s="25" t="s">
        <v>3418</v>
      </c>
      <c r="I2499" s="25" t="s">
        <v>82</v>
      </c>
      <c r="J2499" s="11">
        <v>6386</v>
      </c>
      <c r="K2499" s="16">
        <v>128</v>
      </c>
    </row>
    <row r="2500" spans="1:11" x14ac:dyDescent="0.25">
      <c r="A2500" s="19">
        <v>42886</v>
      </c>
      <c r="B2500" s="19" t="s">
        <v>3396</v>
      </c>
      <c r="C2500" s="15">
        <v>800</v>
      </c>
      <c r="D2500" s="24" t="s">
        <v>4</v>
      </c>
      <c r="E2500" s="24" t="s">
        <v>5</v>
      </c>
      <c r="F2500" s="25" t="s">
        <v>2217</v>
      </c>
      <c r="G2500" s="25" t="s">
        <v>2988</v>
      </c>
      <c r="H2500" s="25" t="s">
        <v>3418</v>
      </c>
      <c r="I2500" s="25" t="s">
        <v>82</v>
      </c>
      <c r="J2500" s="11">
        <v>6387</v>
      </c>
      <c r="K2500" s="16">
        <v>128</v>
      </c>
    </row>
    <row r="2501" spans="1:11" x14ac:dyDescent="0.25">
      <c r="A2501" s="19">
        <v>42886</v>
      </c>
      <c r="B2501" s="19" t="s">
        <v>3396</v>
      </c>
      <c r="C2501" s="15">
        <v>500</v>
      </c>
      <c r="D2501" s="24" t="s">
        <v>4</v>
      </c>
      <c r="E2501" s="24" t="s">
        <v>6</v>
      </c>
      <c r="F2501" s="25" t="s">
        <v>6</v>
      </c>
      <c r="G2501" s="25" t="s">
        <v>2988</v>
      </c>
      <c r="H2501" s="25" t="s">
        <v>3418</v>
      </c>
      <c r="I2501" s="25" t="s">
        <v>82</v>
      </c>
      <c r="J2501" s="11">
        <v>6487</v>
      </c>
      <c r="K2501" s="16">
        <v>130</v>
      </c>
    </row>
    <row r="2502" spans="1:11" x14ac:dyDescent="0.25">
      <c r="A2502" s="19">
        <v>42886</v>
      </c>
      <c r="B2502" s="19" t="s">
        <v>3396</v>
      </c>
      <c r="C2502" s="15">
        <v>500</v>
      </c>
      <c r="D2502" s="24" t="s">
        <v>4</v>
      </c>
      <c r="E2502" s="24" t="s">
        <v>6</v>
      </c>
      <c r="F2502" s="25" t="s">
        <v>6</v>
      </c>
      <c r="G2502" s="25" t="s">
        <v>2988</v>
      </c>
      <c r="H2502" s="25" t="s">
        <v>3418</v>
      </c>
      <c r="I2502" s="25" t="s">
        <v>82</v>
      </c>
      <c r="J2502" s="11">
        <v>6488</v>
      </c>
      <c r="K2502" s="16">
        <v>130</v>
      </c>
    </row>
    <row r="2503" spans="1:11" x14ac:dyDescent="0.25">
      <c r="A2503" s="19">
        <v>42886</v>
      </c>
      <c r="B2503" s="19" t="s">
        <v>3396</v>
      </c>
      <c r="C2503" s="15">
        <v>1000</v>
      </c>
      <c r="D2503" s="24" t="s">
        <v>4</v>
      </c>
      <c r="E2503" s="24" t="s">
        <v>6</v>
      </c>
      <c r="F2503" s="25" t="s">
        <v>6</v>
      </c>
      <c r="G2503" s="25" t="s">
        <v>2988</v>
      </c>
      <c r="H2503" s="25" t="s">
        <v>3418</v>
      </c>
      <c r="I2503" s="25" t="s">
        <v>82</v>
      </c>
      <c r="J2503" s="11">
        <v>6489</v>
      </c>
      <c r="K2503" s="16">
        <v>130</v>
      </c>
    </row>
    <row r="2504" spans="1:11" x14ac:dyDescent="0.25">
      <c r="A2504" s="19">
        <v>42886</v>
      </c>
      <c r="B2504" s="19" t="s">
        <v>3396</v>
      </c>
      <c r="C2504" s="15">
        <v>500</v>
      </c>
      <c r="D2504" s="24" t="s">
        <v>4</v>
      </c>
      <c r="E2504" s="24" t="s">
        <v>5</v>
      </c>
      <c r="F2504" s="25" t="s">
        <v>2217</v>
      </c>
      <c r="G2504" s="25" t="s">
        <v>2988</v>
      </c>
      <c r="H2504" s="25" t="s">
        <v>3418</v>
      </c>
      <c r="I2504" s="25" t="s">
        <v>82</v>
      </c>
      <c r="J2504" s="11">
        <v>6490</v>
      </c>
      <c r="K2504" s="16">
        <v>130</v>
      </c>
    </row>
    <row r="2505" spans="1:11" x14ac:dyDescent="0.25">
      <c r="A2505" s="19">
        <v>42886</v>
      </c>
      <c r="B2505" s="19" t="s">
        <v>3396</v>
      </c>
      <c r="C2505" s="15">
        <v>4000</v>
      </c>
      <c r="D2505" s="24" t="s">
        <v>4</v>
      </c>
      <c r="E2505" s="24" t="s">
        <v>6</v>
      </c>
      <c r="F2505" s="25" t="s">
        <v>6</v>
      </c>
      <c r="G2505" s="25" t="s">
        <v>2988</v>
      </c>
      <c r="H2505" s="25" t="s">
        <v>3418</v>
      </c>
      <c r="I2505" s="25" t="s">
        <v>82</v>
      </c>
      <c r="J2505" s="11">
        <v>6491</v>
      </c>
      <c r="K2505" s="16">
        <v>130</v>
      </c>
    </row>
    <row r="2506" spans="1:11" x14ac:dyDescent="0.25">
      <c r="A2506" s="19">
        <v>42886</v>
      </c>
      <c r="B2506" s="19" t="s">
        <v>3396</v>
      </c>
      <c r="C2506" s="218">
        <v>2000</v>
      </c>
      <c r="D2506" s="24" t="s">
        <v>4</v>
      </c>
      <c r="E2506" s="24" t="s">
        <v>6</v>
      </c>
      <c r="F2506" s="25" t="s">
        <v>6</v>
      </c>
      <c r="G2506" s="25" t="s">
        <v>2988</v>
      </c>
      <c r="H2506" s="25" t="s">
        <v>3418</v>
      </c>
      <c r="I2506" s="25" t="s">
        <v>82</v>
      </c>
      <c r="J2506" s="11">
        <v>6527</v>
      </c>
      <c r="K2506" s="16">
        <v>131</v>
      </c>
    </row>
    <row r="2507" spans="1:11" x14ac:dyDescent="0.25">
      <c r="A2507" s="19">
        <v>42886</v>
      </c>
      <c r="B2507" s="19" t="s">
        <v>3396</v>
      </c>
      <c r="C2507" s="15">
        <v>200</v>
      </c>
      <c r="D2507" s="24" t="s">
        <v>4</v>
      </c>
      <c r="E2507" s="24" t="s">
        <v>6</v>
      </c>
      <c r="F2507" s="25" t="s">
        <v>6</v>
      </c>
      <c r="G2507" s="25" t="s">
        <v>2988</v>
      </c>
      <c r="H2507" s="25" t="s">
        <v>3418</v>
      </c>
      <c r="I2507" s="25" t="s">
        <v>82</v>
      </c>
      <c r="J2507" s="11">
        <v>6565</v>
      </c>
      <c r="K2507" s="16">
        <v>132</v>
      </c>
    </row>
    <row r="2508" spans="1:11" x14ac:dyDescent="0.25">
      <c r="A2508" s="19">
        <v>42886</v>
      </c>
      <c r="B2508" s="19" t="s">
        <v>3396</v>
      </c>
      <c r="C2508" s="15">
        <v>7500</v>
      </c>
      <c r="D2508" s="24" t="s">
        <v>4</v>
      </c>
      <c r="E2508" s="24" t="s">
        <v>6</v>
      </c>
      <c r="F2508" s="25" t="s">
        <v>6</v>
      </c>
      <c r="G2508" s="25" t="s">
        <v>2988</v>
      </c>
      <c r="H2508" s="25" t="s">
        <v>3418</v>
      </c>
      <c r="I2508" s="25" t="s">
        <v>82</v>
      </c>
      <c r="J2508" s="11">
        <v>6651</v>
      </c>
      <c r="K2508" s="16">
        <v>134</v>
      </c>
    </row>
    <row r="2509" spans="1:11" x14ac:dyDescent="0.25">
      <c r="A2509" s="19">
        <v>42886</v>
      </c>
      <c r="B2509" s="19" t="s">
        <v>3396</v>
      </c>
      <c r="C2509" s="15">
        <v>250</v>
      </c>
      <c r="D2509" s="24" t="s">
        <v>4</v>
      </c>
      <c r="E2509" s="24" t="s">
        <v>6</v>
      </c>
      <c r="F2509" s="25" t="s">
        <v>6</v>
      </c>
      <c r="G2509" s="25" t="s">
        <v>2988</v>
      </c>
      <c r="H2509" s="25" t="s">
        <v>3418</v>
      </c>
      <c r="I2509" s="25" t="s">
        <v>82</v>
      </c>
      <c r="J2509" s="11">
        <v>6652</v>
      </c>
      <c r="K2509" s="16">
        <v>134</v>
      </c>
    </row>
    <row r="2510" spans="1:11" x14ac:dyDescent="0.25">
      <c r="A2510" s="19">
        <v>42886</v>
      </c>
      <c r="B2510" s="19" t="s">
        <v>3396</v>
      </c>
      <c r="C2510" s="15">
        <v>50</v>
      </c>
      <c r="D2510" s="24" t="s">
        <v>4</v>
      </c>
      <c r="E2510" s="24" t="s">
        <v>6</v>
      </c>
      <c r="F2510" s="25" t="s">
        <v>6</v>
      </c>
      <c r="G2510" s="25" t="s">
        <v>2988</v>
      </c>
      <c r="H2510" s="25" t="s">
        <v>3418</v>
      </c>
      <c r="I2510" s="25" t="s">
        <v>82</v>
      </c>
      <c r="J2510" s="11">
        <v>6766</v>
      </c>
      <c r="K2510" s="16">
        <v>136</v>
      </c>
    </row>
    <row r="2511" spans="1:11" x14ac:dyDescent="0.25">
      <c r="A2511" s="19">
        <v>42886</v>
      </c>
      <c r="B2511" s="19" t="s">
        <v>3396</v>
      </c>
      <c r="C2511" s="15">
        <v>20</v>
      </c>
      <c r="D2511" s="24" t="s">
        <v>4</v>
      </c>
      <c r="E2511" s="24" t="s">
        <v>5</v>
      </c>
      <c r="F2511" s="25" t="s">
        <v>2217</v>
      </c>
      <c r="G2511" s="25" t="s">
        <v>2988</v>
      </c>
      <c r="H2511" s="25" t="s">
        <v>3418</v>
      </c>
      <c r="I2511" s="25" t="s">
        <v>82</v>
      </c>
      <c r="J2511" s="11">
        <v>6767</v>
      </c>
      <c r="K2511" s="16">
        <v>136</v>
      </c>
    </row>
    <row r="2512" spans="1:11" x14ac:dyDescent="0.25">
      <c r="A2512" s="19">
        <v>42886</v>
      </c>
      <c r="B2512" s="19" t="s">
        <v>3396</v>
      </c>
      <c r="C2512" s="15">
        <v>300</v>
      </c>
      <c r="D2512" s="24" t="s">
        <v>4</v>
      </c>
      <c r="E2512" s="24" t="s">
        <v>6</v>
      </c>
      <c r="F2512" s="25" t="s">
        <v>6</v>
      </c>
      <c r="G2512" s="25" t="s">
        <v>2988</v>
      </c>
      <c r="H2512" s="25" t="s">
        <v>3418</v>
      </c>
      <c r="I2512" s="25" t="s">
        <v>82</v>
      </c>
      <c r="J2512" s="11">
        <v>6768</v>
      </c>
      <c r="K2512" s="16">
        <v>136</v>
      </c>
    </row>
    <row r="2513" spans="1:11" x14ac:dyDescent="0.25">
      <c r="A2513" s="19">
        <v>42886</v>
      </c>
      <c r="B2513" s="19" t="s">
        <v>3396</v>
      </c>
      <c r="C2513" s="15">
        <v>8</v>
      </c>
      <c r="D2513" s="24" t="s">
        <v>4</v>
      </c>
      <c r="E2513" s="24" t="s">
        <v>5</v>
      </c>
      <c r="F2513" s="25" t="s">
        <v>2217</v>
      </c>
      <c r="G2513" s="25" t="s">
        <v>2988</v>
      </c>
      <c r="H2513" s="25" t="s">
        <v>3418</v>
      </c>
      <c r="I2513" s="25" t="s">
        <v>82</v>
      </c>
      <c r="J2513" s="11">
        <v>6769</v>
      </c>
      <c r="K2513" s="16">
        <v>136</v>
      </c>
    </row>
    <row r="2514" spans="1:11" x14ac:dyDescent="0.25">
      <c r="A2514" s="19">
        <v>42886</v>
      </c>
      <c r="B2514" s="19" t="s">
        <v>3396</v>
      </c>
      <c r="C2514" s="15">
        <v>100</v>
      </c>
      <c r="D2514" s="24" t="s">
        <v>4</v>
      </c>
      <c r="E2514" s="24" t="s">
        <v>5</v>
      </c>
      <c r="F2514" s="25" t="s">
        <v>2217</v>
      </c>
      <c r="G2514" s="25" t="s">
        <v>2988</v>
      </c>
      <c r="H2514" s="25" t="s">
        <v>3418</v>
      </c>
      <c r="I2514" s="25" t="s">
        <v>82</v>
      </c>
      <c r="J2514" s="11">
        <v>6770</v>
      </c>
      <c r="K2514" s="16">
        <v>136</v>
      </c>
    </row>
    <row r="2515" spans="1:11" x14ac:dyDescent="0.25">
      <c r="A2515" s="19">
        <v>42886</v>
      </c>
      <c r="B2515" s="19" t="s">
        <v>3396</v>
      </c>
      <c r="C2515" s="15">
        <v>20</v>
      </c>
      <c r="D2515" s="24" t="s">
        <v>4</v>
      </c>
      <c r="E2515" s="24" t="s">
        <v>6</v>
      </c>
      <c r="F2515" s="25" t="s">
        <v>6</v>
      </c>
      <c r="G2515" s="25" t="s">
        <v>2988</v>
      </c>
      <c r="H2515" s="25" t="s">
        <v>3418</v>
      </c>
      <c r="I2515" s="25" t="s">
        <v>82</v>
      </c>
      <c r="J2515" s="11">
        <v>6771</v>
      </c>
      <c r="K2515" s="16">
        <v>136</v>
      </c>
    </row>
    <row r="2516" spans="1:11" x14ac:dyDescent="0.25">
      <c r="A2516" s="19">
        <v>42886</v>
      </c>
      <c r="B2516" s="19" t="s">
        <v>3396</v>
      </c>
      <c r="C2516" s="15">
        <v>200</v>
      </c>
      <c r="D2516" s="24" t="s">
        <v>4</v>
      </c>
      <c r="E2516" s="24" t="s">
        <v>5</v>
      </c>
      <c r="F2516" s="25" t="s">
        <v>2217</v>
      </c>
      <c r="G2516" s="25" t="s">
        <v>2988</v>
      </c>
      <c r="H2516" s="25" t="s">
        <v>3418</v>
      </c>
      <c r="I2516" s="25" t="s">
        <v>82</v>
      </c>
      <c r="J2516" s="11">
        <v>6772</v>
      </c>
      <c r="K2516" s="16">
        <v>136</v>
      </c>
    </row>
    <row r="2517" spans="1:11" x14ac:dyDescent="0.25">
      <c r="A2517" s="19">
        <v>42886</v>
      </c>
      <c r="B2517" s="19" t="s">
        <v>3396</v>
      </c>
      <c r="C2517" s="15">
        <v>200</v>
      </c>
      <c r="D2517" s="24" t="s">
        <v>4</v>
      </c>
      <c r="E2517" s="24" t="s">
        <v>6</v>
      </c>
      <c r="F2517" s="25" t="s">
        <v>6</v>
      </c>
      <c r="G2517" s="25" t="s">
        <v>2988</v>
      </c>
      <c r="H2517" s="25" t="s">
        <v>3418</v>
      </c>
      <c r="I2517" s="25" t="s">
        <v>82</v>
      </c>
      <c r="J2517" s="11">
        <v>6773</v>
      </c>
      <c r="K2517" s="16">
        <v>136</v>
      </c>
    </row>
    <row r="2518" spans="1:11" x14ac:dyDescent="0.25">
      <c r="A2518" s="19">
        <v>42886</v>
      </c>
      <c r="B2518" s="19" t="s">
        <v>3396</v>
      </c>
      <c r="C2518" s="15">
        <v>200</v>
      </c>
      <c r="D2518" s="24" t="s">
        <v>4</v>
      </c>
      <c r="E2518" s="24" t="s">
        <v>6</v>
      </c>
      <c r="F2518" s="25" t="s">
        <v>6</v>
      </c>
      <c r="G2518" s="25" t="s">
        <v>2988</v>
      </c>
      <c r="H2518" s="25" t="s">
        <v>3418</v>
      </c>
      <c r="I2518" s="25" t="s">
        <v>82</v>
      </c>
      <c r="J2518" s="11">
        <v>6774</v>
      </c>
      <c r="K2518" s="16">
        <v>136</v>
      </c>
    </row>
    <row r="2519" spans="1:11" x14ac:dyDescent="0.25">
      <c r="A2519" s="19">
        <v>42886</v>
      </c>
      <c r="B2519" s="19" t="s">
        <v>3396</v>
      </c>
      <c r="C2519" s="15">
        <v>50</v>
      </c>
      <c r="D2519" s="24" t="s">
        <v>4</v>
      </c>
      <c r="E2519" s="24" t="s">
        <v>6</v>
      </c>
      <c r="F2519" s="25" t="s">
        <v>6</v>
      </c>
      <c r="G2519" s="25" t="s">
        <v>2988</v>
      </c>
      <c r="H2519" s="25" t="s">
        <v>3418</v>
      </c>
      <c r="I2519" s="25" t="s">
        <v>82</v>
      </c>
      <c r="J2519" s="11">
        <v>6775</v>
      </c>
      <c r="K2519" s="16">
        <v>136</v>
      </c>
    </row>
    <row r="2520" spans="1:11" x14ac:dyDescent="0.25">
      <c r="A2520" s="19">
        <v>42886</v>
      </c>
      <c r="B2520" s="19" t="s">
        <v>3396</v>
      </c>
      <c r="C2520" s="15">
        <v>10</v>
      </c>
      <c r="D2520" s="24" t="s">
        <v>4</v>
      </c>
      <c r="E2520" s="24" t="s">
        <v>5</v>
      </c>
      <c r="F2520" s="25" t="s">
        <v>2217</v>
      </c>
      <c r="G2520" s="25" t="s">
        <v>2988</v>
      </c>
      <c r="H2520" s="25" t="s">
        <v>3418</v>
      </c>
      <c r="I2520" s="25" t="s">
        <v>82</v>
      </c>
      <c r="J2520" s="11">
        <v>6776</v>
      </c>
      <c r="K2520" s="16">
        <v>136</v>
      </c>
    </row>
    <row r="2521" spans="1:11" x14ac:dyDescent="0.25">
      <c r="A2521" s="19">
        <v>42886</v>
      </c>
      <c r="B2521" s="19" t="s">
        <v>3396</v>
      </c>
      <c r="C2521" s="15">
        <v>400</v>
      </c>
      <c r="D2521" s="24" t="s">
        <v>4</v>
      </c>
      <c r="E2521" s="24" t="s">
        <v>6</v>
      </c>
      <c r="F2521" s="25" t="s">
        <v>6</v>
      </c>
      <c r="G2521" s="25" t="s">
        <v>2988</v>
      </c>
      <c r="H2521" s="25" t="s">
        <v>3418</v>
      </c>
      <c r="I2521" s="25" t="s">
        <v>82</v>
      </c>
      <c r="J2521" s="11">
        <v>6859</v>
      </c>
      <c r="K2521" s="16">
        <v>138</v>
      </c>
    </row>
    <row r="2522" spans="1:11" x14ac:dyDescent="0.25">
      <c r="A2522" s="19">
        <v>42886</v>
      </c>
      <c r="B2522" s="19" t="s">
        <v>3396</v>
      </c>
      <c r="C2522" s="15">
        <v>5</v>
      </c>
      <c r="D2522" s="24" t="s">
        <v>4</v>
      </c>
      <c r="E2522" s="24" t="s">
        <v>6</v>
      </c>
      <c r="F2522" s="25" t="s">
        <v>6</v>
      </c>
      <c r="G2522" s="25" t="s">
        <v>2988</v>
      </c>
      <c r="H2522" s="25" t="s">
        <v>3418</v>
      </c>
      <c r="I2522" s="25" t="s">
        <v>82</v>
      </c>
      <c r="J2522" s="11">
        <v>6860</v>
      </c>
      <c r="K2522" s="16">
        <v>138</v>
      </c>
    </row>
    <row r="2523" spans="1:11" x14ac:dyDescent="0.25">
      <c r="A2523" s="19">
        <v>42886</v>
      </c>
      <c r="B2523" s="19" t="s">
        <v>3396</v>
      </c>
      <c r="C2523" s="15">
        <v>5</v>
      </c>
      <c r="D2523" s="24" t="s">
        <v>4</v>
      </c>
      <c r="E2523" s="24" t="s">
        <v>6</v>
      </c>
      <c r="F2523" s="25" t="s">
        <v>6</v>
      </c>
      <c r="G2523" s="25" t="s">
        <v>2988</v>
      </c>
      <c r="H2523" s="25" t="s">
        <v>3418</v>
      </c>
      <c r="I2523" s="25" t="s">
        <v>82</v>
      </c>
      <c r="J2523" s="11">
        <v>6861</v>
      </c>
      <c r="K2523" s="16">
        <v>138</v>
      </c>
    </row>
    <row r="2524" spans="1:11" x14ac:dyDescent="0.25">
      <c r="A2524" s="19">
        <v>42886</v>
      </c>
      <c r="B2524" s="19" t="s">
        <v>3396</v>
      </c>
      <c r="C2524" s="15">
        <v>25</v>
      </c>
      <c r="D2524" s="24" t="s">
        <v>4</v>
      </c>
      <c r="E2524" s="24" t="s">
        <v>5</v>
      </c>
      <c r="F2524" s="25" t="s">
        <v>2217</v>
      </c>
      <c r="G2524" s="25" t="s">
        <v>2988</v>
      </c>
      <c r="H2524" s="25" t="s">
        <v>3418</v>
      </c>
      <c r="I2524" s="25" t="s">
        <v>82</v>
      </c>
      <c r="J2524" s="11">
        <v>6862</v>
      </c>
      <c r="K2524" s="16">
        <v>138</v>
      </c>
    </row>
    <row r="2525" spans="1:11" x14ac:dyDescent="0.25">
      <c r="A2525" s="19">
        <v>42886</v>
      </c>
      <c r="B2525" s="19" t="s">
        <v>3396</v>
      </c>
      <c r="C2525" s="15">
        <v>50</v>
      </c>
      <c r="D2525" s="24" t="s">
        <v>4</v>
      </c>
      <c r="E2525" s="24" t="s">
        <v>5</v>
      </c>
      <c r="F2525" s="25" t="s">
        <v>2217</v>
      </c>
      <c r="G2525" s="25" t="s">
        <v>2988</v>
      </c>
      <c r="H2525" s="25" t="s">
        <v>3418</v>
      </c>
      <c r="I2525" s="25" t="s">
        <v>82</v>
      </c>
      <c r="J2525" s="11">
        <v>6863</v>
      </c>
      <c r="K2525" s="16">
        <v>138</v>
      </c>
    </row>
    <row r="2526" spans="1:11" x14ac:dyDescent="0.25">
      <c r="A2526" s="19">
        <v>42886</v>
      </c>
      <c r="B2526" s="19" t="s">
        <v>3396</v>
      </c>
      <c r="C2526" s="15">
        <v>10</v>
      </c>
      <c r="D2526" s="24" t="s">
        <v>4</v>
      </c>
      <c r="E2526" s="24" t="s">
        <v>5</v>
      </c>
      <c r="F2526" s="25" t="s">
        <v>2217</v>
      </c>
      <c r="G2526" s="25" t="s">
        <v>2988</v>
      </c>
      <c r="H2526" s="25" t="s">
        <v>3418</v>
      </c>
      <c r="I2526" s="25" t="s">
        <v>82</v>
      </c>
      <c r="J2526" s="11">
        <v>6864</v>
      </c>
      <c r="K2526" s="16">
        <v>138</v>
      </c>
    </row>
    <row r="2527" spans="1:11" x14ac:dyDescent="0.25">
      <c r="A2527" s="19">
        <v>42886</v>
      </c>
      <c r="B2527" s="19" t="s">
        <v>3396</v>
      </c>
      <c r="C2527" s="15">
        <v>11000</v>
      </c>
      <c r="D2527" s="24" t="s">
        <v>4</v>
      </c>
      <c r="E2527" s="24" t="s">
        <v>6</v>
      </c>
      <c r="F2527" s="25" t="s">
        <v>6</v>
      </c>
      <c r="G2527" s="25" t="s">
        <v>2988</v>
      </c>
      <c r="H2527" s="25" t="s">
        <v>3418</v>
      </c>
      <c r="I2527" s="25" t="s">
        <v>82</v>
      </c>
      <c r="J2527" s="11">
        <v>6951</v>
      </c>
      <c r="K2527" s="16">
        <v>140</v>
      </c>
    </row>
    <row r="2528" spans="1:11" x14ac:dyDescent="0.25">
      <c r="A2528" s="19">
        <v>42886</v>
      </c>
      <c r="B2528" s="19" t="s">
        <v>3396</v>
      </c>
      <c r="C2528" s="15">
        <v>8000</v>
      </c>
      <c r="D2528" s="24" t="s">
        <v>4</v>
      </c>
      <c r="E2528" s="24" t="s">
        <v>6</v>
      </c>
      <c r="F2528" s="25" t="s">
        <v>6</v>
      </c>
      <c r="G2528" s="25" t="s">
        <v>2988</v>
      </c>
      <c r="H2528" s="25" t="s">
        <v>3418</v>
      </c>
      <c r="I2528" s="25" t="s">
        <v>82</v>
      </c>
      <c r="J2528" s="11">
        <v>6952</v>
      </c>
      <c r="K2528" s="16">
        <v>140</v>
      </c>
    </row>
    <row r="2529" spans="1:11" x14ac:dyDescent="0.25">
      <c r="A2529" s="19">
        <v>42886</v>
      </c>
      <c r="B2529" s="19" t="s">
        <v>3396</v>
      </c>
      <c r="C2529" s="15">
        <v>8232.11</v>
      </c>
      <c r="D2529" s="24" t="s">
        <v>85</v>
      </c>
      <c r="E2529" s="24" t="s">
        <v>88</v>
      </c>
      <c r="F2529" s="25"/>
      <c r="G2529" s="25" t="s">
        <v>3419</v>
      </c>
      <c r="H2529" s="25" t="s">
        <v>3419</v>
      </c>
      <c r="I2529" s="25"/>
      <c r="J2529" s="10"/>
      <c r="K2529" s="16"/>
    </row>
    <row r="2530" spans="1:11" x14ac:dyDescent="0.25">
      <c r="A2530" s="19">
        <v>42886</v>
      </c>
      <c r="B2530" s="19" t="s">
        <v>3396</v>
      </c>
      <c r="C2530" s="15">
        <v>70459</v>
      </c>
      <c r="D2530" s="24" t="s">
        <v>86</v>
      </c>
      <c r="E2530" s="24" t="s">
        <v>88</v>
      </c>
      <c r="F2530" s="25"/>
      <c r="G2530" s="25" t="s">
        <v>3419</v>
      </c>
      <c r="H2530" s="25" t="s">
        <v>3419</v>
      </c>
      <c r="I2530" s="25"/>
      <c r="J2530" s="10"/>
      <c r="K2530" s="16"/>
    </row>
    <row r="2531" spans="1:11" x14ac:dyDescent="0.25">
      <c r="A2531" s="19">
        <v>42887</v>
      </c>
      <c r="B2531" s="19" t="s">
        <v>3401</v>
      </c>
      <c r="C2531" s="15">
        <v>6000</v>
      </c>
      <c r="D2531" s="24" t="s">
        <v>7</v>
      </c>
      <c r="E2531" s="24" t="s">
        <v>8</v>
      </c>
      <c r="F2531" s="25"/>
      <c r="G2531" s="25" t="s">
        <v>3314</v>
      </c>
      <c r="H2531" s="25" t="s">
        <v>3314</v>
      </c>
      <c r="I2531" s="25"/>
      <c r="J2531" s="10" t="s">
        <v>2984</v>
      </c>
      <c r="K2531" s="16"/>
    </row>
    <row r="2532" spans="1:11" x14ac:dyDescent="0.25">
      <c r="A2532" s="19">
        <v>42886</v>
      </c>
      <c r="B2532" s="19" t="s">
        <v>3396</v>
      </c>
      <c r="C2532" s="15">
        <v>2795</v>
      </c>
      <c r="D2532" s="24" t="s">
        <v>110</v>
      </c>
      <c r="E2532" s="24" t="s">
        <v>88</v>
      </c>
      <c r="F2532" s="25"/>
      <c r="G2532" s="25" t="s">
        <v>3419</v>
      </c>
      <c r="H2532" s="25" t="s">
        <v>3419</v>
      </c>
      <c r="I2532" s="25"/>
      <c r="J2532" s="10"/>
      <c r="K2532" s="16"/>
    </row>
    <row r="2533" spans="1:11" x14ac:dyDescent="0.25">
      <c r="A2533" s="18">
        <v>42887</v>
      </c>
      <c r="B2533" s="18" t="s">
        <v>3401</v>
      </c>
      <c r="C2533" s="15">
        <v>200</v>
      </c>
      <c r="D2533" s="24" t="s">
        <v>4</v>
      </c>
      <c r="E2533" s="24" t="s">
        <v>5</v>
      </c>
      <c r="F2533" s="25" t="s">
        <v>2217</v>
      </c>
      <c r="G2533" s="25" t="s">
        <v>2987</v>
      </c>
      <c r="H2533" s="25" t="s">
        <v>3418</v>
      </c>
      <c r="I2533" s="25" t="s">
        <v>82</v>
      </c>
      <c r="J2533" s="10">
        <v>22</v>
      </c>
      <c r="K2533" s="16">
        <v>1</v>
      </c>
    </row>
    <row r="2534" spans="1:11" x14ac:dyDescent="0.25">
      <c r="A2534" s="18">
        <v>42887</v>
      </c>
      <c r="B2534" s="18" t="s">
        <v>3401</v>
      </c>
      <c r="C2534" s="15">
        <v>10</v>
      </c>
      <c r="D2534" s="24" t="s">
        <v>4</v>
      </c>
      <c r="E2534" s="24" t="s">
        <v>6</v>
      </c>
      <c r="F2534" s="25" t="s">
        <v>6</v>
      </c>
      <c r="G2534" s="25" t="s">
        <v>2987</v>
      </c>
      <c r="H2534" s="25" t="s">
        <v>3418</v>
      </c>
      <c r="I2534" s="25" t="s">
        <v>82</v>
      </c>
      <c r="J2534" s="10">
        <v>23</v>
      </c>
      <c r="K2534" s="16">
        <v>1</v>
      </c>
    </row>
    <row r="2535" spans="1:11" x14ac:dyDescent="0.25">
      <c r="A2535" s="18">
        <v>42887</v>
      </c>
      <c r="B2535" s="18" t="s">
        <v>3401</v>
      </c>
      <c r="C2535" s="15">
        <v>100</v>
      </c>
      <c r="D2535" s="24" t="s">
        <v>4</v>
      </c>
      <c r="E2535" s="24" t="s">
        <v>6</v>
      </c>
      <c r="F2535" s="25" t="s">
        <v>6</v>
      </c>
      <c r="G2535" s="25" t="s">
        <v>2987</v>
      </c>
      <c r="H2535" s="25" t="s">
        <v>3418</v>
      </c>
      <c r="I2535" s="25" t="s">
        <v>82</v>
      </c>
      <c r="J2535" s="10">
        <v>24</v>
      </c>
      <c r="K2535" s="16">
        <v>1</v>
      </c>
    </row>
    <row r="2536" spans="1:11" x14ac:dyDescent="0.25">
      <c r="A2536" s="19">
        <v>42887</v>
      </c>
      <c r="B2536" s="19" t="s">
        <v>3401</v>
      </c>
      <c r="C2536" s="79">
        <v>4000</v>
      </c>
      <c r="D2536" s="24" t="s">
        <v>4</v>
      </c>
      <c r="E2536" s="24" t="s">
        <v>6</v>
      </c>
      <c r="F2536" s="25" t="s">
        <v>6</v>
      </c>
      <c r="G2536" s="25" t="s">
        <v>2988</v>
      </c>
      <c r="H2536" s="25" t="s">
        <v>3418</v>
      </c>
      <c r="I2536" s="25" t="s">
        <v>82</v>
      </c>
      <c r="J2536" s="10">
        <v>5262</v>
      </c>
      <c r="K2536" s="16">
        <v>106</v>
      </c>
    </row>
    <row r="2537" spans="1:11" x14ac:dyDescent="0.25">
      <c r="A2537" s="19">
        <v>42887</v>
      </c>
      <c r="B2537" s="19" t="s">
        <v>3401</v>
      </c>
      <c r="C2537" s="79">
        <v>3100</v>
      </c>
      <c r="D2537" s="24" t="s">
        <v>4</v>
      </c>
      <c r="E2537" s="24" t="s">
        <v>5</v>
      </c>
      <c r="F2537" s="25" t="s">
        <v>2217</v>
      </c>
      <c r="G2537" s="25" t="s">
        <v>2988</v>
      </c>
      <c r="H2537" s="25" t="s">
        <v>3418</v>
      </c>
      <c r="I2537" s="25" t="s">
        <v>82</v>
      </c>
      <c r="J2537" s="10">
        <v>5263</v>
      </c>
      <c r="K2537" s="16">
        <v>106</v>
      </c>
    </row>
    <row r="2538" spans="1:11" x14ac:dyDescent="0.25">
      <c r="A2538" s="19">
        <v>42887</v>
      </c>
      <c r="B2538" s="19" t="s">
        <v>3401</v>
      </c>
      <c r="C2538" s="79">
        <v>3000</v>
      </c>
      <c r="D2538" s="24" t="s">
        <v>4</v>
      </c>
      <c r="E2538" s="24" t="s">
        <v>5</v>
      </c>
      <c r="F2538" s="25" t="s">
        <v>2217</v>
      </c>
      <c r="G2538" s="25" t="s">
        <v>2988</v>
      </c>
      <c r="H2538" s="25" t="s">
        <v>3418</v>
      </c>
      <c r="I2538" s="25" t="s">
        <v>82</v>
      </c>
      <c r="J2538" s="10">
        <v>5264</v>
      </c>
      <c r="K2538" s="16">
        <v>106</v>
      </c>
    </row>
    <row r="2539" spans="1:11" x14ac:dyDescent="0.25">
      <c r="A2539" s="19">
        <v>42887</v>
      </c>
      <c r="B2539" s="19" t="s">
        <v>3401</v>
      </c>
      <c r="C2539" s="79">
        <v>8000</v>
      </c>
      <c r="D2539" s="24" t="s">
        <v>4</v>
      </c>
      <c r="E2539" s="24" t="s">
        <v>5</v>
      </c>
      <c r="F2539" s="25" t="s">
        <v>2217</v>
      </c>
      <c r="G2539" s="25" t="s">
        <v>2988</v>
      </c>
      <c r="H2539" s="25" t="s">
        <v>3418</v>
      </c>
      <c r="I2539" s="25" t="s">
        <v>82</v>
      </c>
      <c r="J2539" s="10">
        <v>5265</v>
      </c>
      <c r="K2539" s="16">
        <v>106</v>
      </c>
    </row>
    <row r="2540" spans="1:11" x14ac:dyDescent="0.25">
      <c r="A2540" s="19">
        <v>42887</v>
      </c>
      <c r="B2540" s="19" t="s">
        <v>3401</v>
      </c>
      <c r="C2540" s="79">
        <v>100</v>
      </c>
      <c r="D2540" s="24" t="s">
        <v>4</v>
      </c>
      <c r="E2540" s="24" t="s">
        <v>6</v>
      </c>
      <c r="F2540" s="25" t="s">
        <v>6</v>
      </c>
      <c r="G2540" s="25" t="s">
        <v>2988</v>
      </c>
      <c r="H2540" s="25" t="s">
        <v>3418</v>
      </c>
      <c r="I2540" s="25" t="s">
        <v>82</v>
      </c>
      <c r="J2540" s="10">
        <v>5707</v>
      </c>
      <c r="K2540" s="16">
        <v>115</v>
      </c>
    </row>
    <row r="2541" spans="1:11" x14ac:dyDescent="0.25">
      <c r="A2541" s="19">
        <v>42887</v>
      </c>
      <c r="B2541" s="19" t="s">
        <v>3401</v>
      </c>
      <c r="C2541" s="15">
        <v>40000</v>
      </c>
      <c r="D2541" s="24" t="s">
        <v>4</v>
      </c>
      <c r="E2541" s="24" t="s">
        <v>5</v>
      </c>
      <c r="F2541" s="25" t="s">
        <v>2217</v>
      </c>
      <c r="G2541" s="25" t="s">
        <v>2988</v>
      </c>
      <c r="H2541" s="25" t="s">
        <v>3418</v>
      </c>
      <c r="I2541" s="25" t="s">
        <v>82</v>
      </c>
      <c r="J2541" s="10">
        <v>5947</v>
      </c>
      <c r="K2541" s="16">
        <v>119</v>
      </c>
    </row>
    <row r="2542" spans="1:11" x14ac:dyDescent="0.25">
      <c r="A2542" s="19">
        <v>42887</v>
      </c>
      <c r="B2542" s="19" t="s">
        <v>3401</v>
      </c>
      <c r="C2542" s="15">
        <v>10000</v>
      </c>
      <c r="D2542" s="24" t="s">
        <v>4</v>
      </c>
      <c r="E2542" s="24" t="s">
        <v>6</v>
      </c>
      <c r="F2542" s="25" t="s">
        <v>6</v>
      </c>
      <c r="G2542" s="25" t="s">
        <v>2988</v>
      </c>
      <c r="H2542" s="25" t="s">
        <v>3418</v>
      </c>
      <c r="I2542" s="25" t="s">
        <v>82</v>
      </c>
      <c r="J2542" s="10">
        <v>5948</v>
      </c>
      <c r="K2542" s="16">
        <v>119</v>
      </c>
    </row>
    <row r="2543" spans="1:11" x14ac:dyDescent="0.25">
      <c r="A2543" s="19">
        <v>42887</v>
      </c>
      <c r="B2543" s="19" t="s">
        <v>3401</v>
      </c>
      <c r="C2543" s="15">
        <v>80</v>
      </c>
      <c r="D2543" s="24" t="s">
        <v>4</v>
      </c>
      <c r="E2543" s="24" t="s">
        <v>5</v>
      </c>
      <c r="F2543" s="25" t="s">
        <v>2217</v>
      </c>
      <c r="G2543" s="25" t="s">
        <v>2988</v>
      </c>
      <c r="H2543" s="25" t="s">
        <v>3418</v>
      </c>
      <c r="I2543" s="25" t="s">
        <v>82</v>
      </c>
      <c r="J2543" s="10">
        <v>5949</v>
      </c>
      <c r="K2543" s="16">
        <v>119</v>
      </c>
    </row>
    <row r="2544" spans="1:11" x14ac:dyDescent="0.25">
      <c r="A2544" s="19">
        <v>42887</v>
      </c>
      <c r="B2544" s="19" t="s">
        <v>3401</v>
      </c>
      <c r="C2544" s="15">
        <v>300</v>
      </c>
      <c r="D2544" s="24" t="s">
        <v>4</v>
      </c>
      <c r="E2544" s="24" t="s">
        <v>6</v>
      </c>
      <c r="F2544" s="25" t="s">
        <v>6</v>
      </c>
      <c r="G2544" s="25" t="s">
        <v>2988</v>
      </c>
      <c r="H2544" s="25" t="s">
        <v>3418</v>
      </c>
      <c r="I2544" s="25" t="s">
        <v>82</v>
      </c>
      <c r="J2544" s="10">
        <v>6147</v>
      </c>
      <c r="K2544" s="16">
        <v>123</v>
      </c>
    </row>
    <row r="2545" spans="1:11" x14ac:dyDescent="0.25">
      <c r="A2545" s="19">
        <v>42887</v>
      </c>
      <c r="B2545" s="19" t="s">
        <v>3401</v>
      </c>
      <c r="C2545" s="15">
        <v>19083</v>
      </c>
      <c r="D2545" s="24" t="s">
        <v>4</v>
      </c>
      <c r="E2545" s="24" t="s">
        <v>6</v>
      </c>
      <c r="F2545" s="25" t="s">
        <v>6</v>
      </c>
      <c r="G2545" s="25" t="s">
        <v>2988</v>
      </c>
      <c r="H2545" s="25" t="s">
        <v>3418</v>
      </c>
      <c r="I2545" s="25" t="s">
        <v>82</v>
      </c>
      <c r="J2545" s="10">
        <v>6348</v>
      </c>
      <c r="K2545" s="16">
        <v>127</v>
      </c>
    </row>
    <row r="2546" spans="1:11" x14ac:dyDescent="0.25">
      <c r="A2546" s="19">
        <v>42887</v>
      </c>
      <c r="B2546" s="19" t="s">
        <v>3401</v>
      </c>
      <c r="C2546" s="15">
        <v>1000</v>
      </c>
      <c r="D2546" s="24" t="s">
        <v>4</v>
      </c>
      <c r="E2546" s="24" t="s">
        <v>6</v>
      </c>
      <c r="F2546" s="25" t="s">
        <v>6</v>
      </c>
      <c r="G2546" s="25" t="s">
        <v>2988</v>
      </c>
      <c r="H2546" s="25" t="s">
        <v>3418</v>
      </c>
      <c r="I2546" s="25" t="s">
        <v>82</v>
      </c>
      <c r="J2546" s="10">
        <v>6388</v>
      </c>
      <c r="K2546" s="16">
        <v>128</v>
      </c>
    </row>
    <row r="2547" spans="1:11" x14ac:dyDescent="0.25">
      <c r="A2547" s="19">
        <v>42887</v>
      </c>
      <c r="B2547" s="19" t="s">
        <v>3401</v>
      </c>
      <c r="C2547" s="15">
        <v>100</v>
      </c>
      <c r="D2547" s="24" t="s">
        <v>4</v>
      </c>
      <c r="E2547" s="24" t="s">
        <v>6</v>
      </c>
      <c r="F2547" s="25" t="s">
        <v>6</v>
      </c>
      <c r="G2547" s="25" t="s">
        <v>2988</v>
      </c>
      <c r="H2547" s="25" t="s">
        <v>3418</v>
      </c>
      <c r="I2547" s="25" t="s">
        <v>82</v>
      </c>
      <c r="J2547" s="10">
        <v>6389</v>
      </c>
      <c r="K2547" s="16">
        <v>128</v>
      </c>
    </row>
    <row r="2548" spans="1:11" x14ac:dyDescent="0.25">
      <c r="A2548" s="19">
        <v>42887</v>
      </c>
      <c r="B2548" s="19" t="s">
        <v>3401</v>
      </c>
      <c r="C2548" s="15">
        <v>5000</v>
      </c>
      <c r="D2548" s="24" t="s">
        <v>4</v>
      </c>
      <c r="E2548" s="24" t="s">
        <v>6</v>
      </c>
      <c r="F2548" s="25" t="s">
        <v>6</v>
      </c>
      <c r="G2548" s="25" t="s">
        <v>2988</v>
      </c>
      <c r="H2548" s="25" t="s">
        <v>3418</v>
      </c>
      <c r="I2548" s="25" t="s">
        <v>82</v>
      </c>
      <c r="J2548" s="10">
        <v>6390</v>
      </c>
      <c r="K2548" s="16">
        <v>128</v>
      </c>
    </row>
    <row r="2549" spans="1:11" x14ac:dyDescent="0.25">
      <c r="A2549" s="19">
        <v>42887</v>
      </c>
      <c r="B2549" s="19" t="s">
        <v>3401</v>
      </c>
      <c r="C2549" s="15">
        <v>2500</v>
      </c>
      <c r="D2549" s="24" t="s">
        <v>4</v>
      </c>
      <c r="E2549" s="24" t="s">
        <v>6</v>
      </c>
      <c r="F2549" s="25" t="s">
        <v>6</v>
      </c>
      <c r="G2549" s="25" t="s">
        <v>2988</v>
      </c>
      <c r="H2549" s="25" t="s">
        <v>3418</v>
      </c>
      <c r="I2549" s="25" t="s">
        <v>82</v>
      </c>
      <c r="J2549" s="10">
        <v>6391</v>
      </c>
      <c r="K2549" s="16">
        <v>128</v>
      </c>
    </row>
    <row r="2550" spans="1:11" x14ac:dyDescent="0.25">
      <c r="A2550" s="19">
        <v>42887</v>
      </c>
      <c r="B2550" s="19" t="s">
        <v>3401</v>
      </c>
      <c r="C2550" s="15">
        <v>500</v>
      </c>
      <c r="D2550" s="24" t="s">
        <v>4</v>
      </c>
      <c r="E2550" s="24" t="s">
        <v>6</v>
      </c>
      <c r="F2550" s="25" t="s">
        <v>6</v>
      </c>
      <c r="G2550" s="25" t="s">
        <v>2988</v>
      </c>
      <c r="H2550" s="25" t="s">
        <v>3418</v>
      </c>
      <c r="I2550" s="25" t="s">
        <v>82</v>
      </c>
      <c r="J2550" s="10">
        <v>6392</v>
      </c>
      <c r="K2550" s="16">
        <v>128</v>
      </c>
    </row>
    <row r="2551" spans="1:11" x14ac:dyDescent="0.25">
      <c r="A2551" s="19">
        <v>42887</v>
      </c>
      <c r="B2551" s="19" t="s">
        <v>3401</v>
      </c>
      <c r="C2551" s="15">
        <v>250</v>
      </c>
      <c r="D2551" s="24" t="s">
        <v>4</v>
      </c>
      <c r="E2551" s="24" t="s">
        <v>6</v>
      </c>
      <c r="F2551" s="25" t="s">
        <v>6</v>
      </c>
      <c r="G2551" s="25" t="s">
        <v>2988</v>
      </c>
      <c r="H2551" s="25" t="s">
        <v>3418</v>
      </c>
      <c r="I2551" s="25" t="s">
        <v>82</v>
      </c>
      <c r="J2551" s="10">
        <v>6393</v>
      </c>
      <c r="K2551" s="16">
        <v>128</v>
      </c>
    </row>
    <row r="2552" spans="1:11" x14ac:dyDescent="0.25">
      <c r="A2552" s="19">
        <v>42887</v>
      </c>
      <c r="B2552" s="19" t="s">
        <v>3401</v>
      </c>
      <c r="C2552" s="15">
        <v>40</v>
      </c>
      <c r="D2552" s="24" t="s">
        <v>4</v>
      </c>
      <c r="E2552" s="24" t="s">
        <v>5</v>
      </c>
      <c r="F2552" s="25" t="s">
        <v>2217</v>
      </c>
      <c r="G2552" s="25" t="s">
        <v>2988</v>
      </c>
      <c r="H2552" s="25" t="s">
        <v>3418</v>
      </c>
      <c r="I2552" s="25" t="s">
        <v>82</v>
      </c>
      <c r="J2552" s="10">
        <v>6394</v>
      </c>
      <c r="K2552" s="16">
        <v>128</v>
      </c>
    </row>
    <row r="2553" spans="1:11" x14ac:dyDescent="0.25">
      <c r="A2553" s="19">
        <v>42887</v>
      </c>
      <c r="B2553" s="19" t="s">
        <v>3401</v>
      </c>
      <c r="C2553" s="15">
        <v>36100</v>
      </c>
      <c r="D2553" s="24" t="s">
        <v>4</v>
      </c>
      <c r="E2553" s="24" t="s">
        <v>6</v>
      </c>
      <c r="F2553" s="25" t="s">
        <v>6</v>
      </c>
      <c r="G2553" s="25" t="s">
        <v>2988</v>
      </c>
      <c r="H2553" s="25" t="s">
        <v>3418</v>
      </c>
      <c r="I2553" s="25" t="s">
        <v>82</v>
      </c>
      <c r="J2553" s="10">
        <v>6492</v>
      </c>
      <c r="K2553" s="16">
        <v>130</v>
      </c>
    </row>
    <row r="2554" spans="1:11" x14ac:dyDescent="0.25">
      <c r="A2554" s="19">
        <v>42887</v>
      </c>
      <c r="B2554" s="19" t="s">
        <v>3401</v>
      </c>
      <c r="C2554" s="15">
        <v>5000</v>
      </c>
      <c r="D2554" s="24" t="s">
        <v>4</v>
      </c>
      <c r="E2554" s="24" t="s">
        <v>5</v>
      </c>
      <c r="F2554" s="25" t="s">
        <v>2217</v>
      </c>
      <c r="G2554" s="25" t="s">
        <v>2988</v>
      </c>
      <c r="H2554" s="25" t="s">
        <v>3418</v>
      </c>
      <c r="I2554" s="25" t="s">
        <v>82</v>
      </c>
      <c r="J2554" s="10">
        <v>6493</v>
      </c>
      <c r="K2554" s="16">
        <v>130</v>
      </c>
    </row>
    <row r="2555" spans="1:11" x14ac:dyDescent="0.25">
      <c r="A2555" s="19">
        <v>42887</v>
      </c>
      <c r="B2555" s="19" t="s">
        <v>3401</v>
      </c>
      <c r="C2555" s="15">
        <v>1500</v>
      </c>
      <c r="D2555" s="24" t="s">
        <v>4</v>
      </c>
      <c r="E2555" s="24" t="s">
        <v>5</v>
      </c>
      <c r="F2555" s="25" t="s">
        <v>2217</v>
      </c>
      <c r="G2555" s="25" t="s">
        <v>2988</v>
      </c>
      <c r="H2555" s="25" t="s">
        <v>3418</v>
      </c>
      <c r="I2555" s="25" t="s">
        <v>82</v>
      </c>
      <c r="J2555" s="10">
        <v>6494</v>
      </c>
      <c r="K2555" s="16">
        <v>130</v>
      </c>
    </row>
    <row r="2556" spans="1:11" x14ac:dyDescent="0.25">
      <c r="A2556" s="19">
        <v>42887</v>
      </c>
      <c r="B2556" s="19" t="s">
        <v>3401</v>
      </c>
      <c r="C2556" s="15">
        <v>500</v>
      </c>
      <c r="D2556" s="24" t="s">
        <v>4</v>
      </c>
      <c r="E2556" s="24" t="s">
        <v>6</v>
      </c>
      <c r="F2556" s="25" t="s">
        <v>6</v>
      </c>
      <c r="G2556" s="25" t="s">
        <v>2988</v>
      </c>
      <c r="H2556" s="25" t="s">
        <v>3418</v>
      </c>
      <c r="I2556" s="25" t="s">
        <v>82</v>
      </c>
      <c r="J2556" s="10">
        <v>6495</v>
      </c>
      <c r="K2556" s="16">
        <v>130</v>
      </c>
    </row>
    <row r="2557" spans="1:11" x14ac:dyDescent="0.25">
      <c r="A2557" s="19">
        <v>42887</v>
      </c>
      <c r="B2557" s="19" t="s">
        <v>3401</v>
      </c>
      <c r="C2557" s="15">
        <v>700</v>
      </c>
      <c r="D2557" s="24" t="s">
        <v>4</v>
      </c>
      <c r="E2557" s="24" t="s">
        <v>6</v>
      </c>
      <c r="F2557" s="25" t="s">
        <v>6</v>
      </c>
      <c r="G2557" s="25" t="s">
        <v>2988</v>
      </c>
      <c r="H2557" s="25" t="s">
        <v>3418</v>
      </c>
      <c r="I2557" s="25" t="s">
        <v>82</v>
      </c>
      <c r="J2557" s="10">
        <v>6653</v>
      </c>
      <c r="K2557" s="16">
        <v>134</v>
      </c>
    </row>
    <row r="2558" spans="1:11" x14ac:dyDescent="0.25">
      <c r="A2558" s="19">
        <v>42887</v>
      </c>
      <c r="B2558" s="19" t="s">
        <v>3401</v>
      </c>
      <c r="C2558" s="15">
        <v>200</v>
      </c>
      <c r="D2558" s="24" t="s">
        <v>4</v>
      </c>
      <c r="E2558" s="24" t="s">
        <v>6</v>
      </c>
      <c r="F2558" s="25" t="s">
        <v>6</v>
      </c>
      <c r="G2558" s="25" t="s">
        <v>2988</v>
      </c>
      <c r="H2558" s="25" t="s">
        <v>3418</v>
      </c>
      <c r="I2558" s="25" t="s">
        <v>82</v>
      </c>
      <c r="J2558" s="10">
        <v>6654</v>
      </c>
      <c r="K2558" s="16">
        <v>134</v>
      </c>
    </row>
    <row r="2559" spans="1:11" x14ac:dyDescent="0.25">
      <c r="A2559" s="19">
        <v>42887</v>
      </c>
      <c r="B2559" s="19" t="s">
        <v>3401</v>
      </c>
      <c r="C2559" s="15">
        <v>1200</v>
      </c>
      <c r="D2559" s="24" t="s">
        <v>4</v>
      </c>
      <c r="E2559" s="24" t="s">
        <v>6</v>
      </c>
      <c r="F2559" s="25" t="s">
        <v>6</v>
      </c>
      <c r="G2559" s="25" t="s">
        <v>2988</v>
      </c>
      <c r="H2559" s="25" t="s">
        <v>3418</v>
      </c>
      <c r="I2559" s="25" t="s">
        <v>82</v>
      </c>
      <c r="J2559" s="10">
        <v>6655</v>
      </c>
      <c r="K2559" s="16">
        <v>134</v>
      </c>
    </row>
    <row r="2560" spans="1:11" x14ac:dyDescent="0.25">
      <c r="A2560" s="19">
        <v>42887</v>
      </c>
      <c r="B2560" s="19" t="s">
        <v>3401</v>
      </c>
      <c r="C2560" s="15">
        <v>80</v>
      </c>
      <c r="D2560" s="24" t="s">
        <v>4</v>
      </c>
      <c r="E2560" s="24" t="s">
        <v>6</v>
      </c>
      <c r="F2560" s="25" t="s">
        <v>6</v>
      </c>
      <c r="G2560" s="25" t="s">
        <v>2988</v>
      </c>
      <c r="H2560" s="25" t="s">
        <v>3418</v>
      </c>
      <c r="I2560" s="25" t="s">
        <v>82</v>
      </c>
      <c r="J2560" s="10">
        <v>6777</v>
      </c>
      <c r="K2560" s="16">
        <v>136</v>
      </c>
    </row>
    <row r="2561" spans="1:11" x14ac:dyDescent="0.25">
      <c r="A2561" s="19">
        <v>42887</v>
      </c>
      <c r="B2561" s="19" t="s">
        <v>3401</v>
      </c>
      <c r="C2561" s="15">
        <v>50</v>
      </c>
      <c r="D2561" s="24" t="s">
        <v>4</v>
      </c>
      <c r="E2561" s="24" t="s">
        <v>6</v>
      </c>
      <c r="F2561" s="25" t="s">
        <v>6</v>
      </c>
      <c r="G2561" s="25" t="s">
        <v>2988</v>
      </c>
      <c r="H2561" s="25" t="s">
        <v>3418</v>
      </c>
      <c r="I2561" s="25" t="s">
        <v>82</v>
      </c>
      <c r="J2561" s="10">
        <v>6778</v>
      </c>
      <c r="K2561" s="16">
        <v>136</v>
      </c>
    </row>
    <row r="2562" spans="1:11" x14ac:dyDescent="0.25">
      <c r="A2562" s="19">
        <v>42887</v>
      </c>
      <c r="B2562" s="19" t="s">
        <v>3401</v>
      </c>
      <c r="C2562" s="15">
        <v>205</v>
      </c>
      <c r="D2562" s="24" t="s">
        <v>4</v>
      </c>
      <c r="E2562" s="24" t="s">
        <v>5</v>
      </c>
      <c r="F2562" s="25" t="s">
        <v>2217</v>
      </c>
      <c r="G2562" s="25" t="s">
        <v>2988</v>
      </c>
      <c r="H2562" s="25" t="s">
        <v>3418</v>
      </c>
      <c r="I2562" s="25" t="s">
        <v>82</v>
      </c>
      <c r="J2562" s="10">
        <v>6779</v>
      </c>
      <c r="K2562" s="16">
        <v>136</v>
      </c>
    </row>
    <row r="2563" spans="1:11" x14ac:dyDescent="0.25">
      <c r="A2563" s="19">
        <v>42887</v>
      </c>
      <c r="B2563" s="19" t="s">
        <v>3401</v>
      </c>
      <c r="C2563" s="15">
        <v>100</v>
      </c>
      <c r="D2563" s="24" t="s">
        <v>4</v>
      </c>
      <c r="E2563" s="24" t="s">
        <v>6</v>
      </c>
      <c r="F2563" s="25" t="s">
        <v>6</v>
      </c>
      <c r="G2563" s="25" t="s">
        <v>2988</v>
      </c>
      <c r="H2563" s="25" t="s">
        <v>3418</v>
      </c>
      <c r="I2563" s="25" t="s">
        <v>82</v>
      </c>
      <c r="J2563" s="10">
        <v>6780</v>
      </c>
      <c r="K2563" s="16">
        <v>136</v>
      </c>
    </row>
    <row r="2564" spans="1:11" x14ac:dyDescent="0.25">
      <c r="A2564" s="19">
        <v>42887</v>
      </c>
      <c r="B2564" s="19" t="s">
        <v>3401</v>
      </c>
      <c r="C2564" s="15">
        <v>300</v>
      </c>
      <c r="D2564" s="24" t="s">
        <v>4</v>
      </c>
      <c r="E2564" s="24" t="s">
        <v>6</v>
      </c>
      <c r="F2564" s="25" t="s">
        <v>6</v>
      </c>
      <c r="G2564" s="25" t="s">
        <v>2988</v>
      </c>
      <c r="H2564" s="25" t="s">
        <v>3418</v>
      </c>
      <c r="I2564" s="25" t="s">
        <v>82</v>
      </c>
      <c r="J2564" s="10">
        <v>6781</v>
      </c>
      <c r="K2564" s="16">
        <v>136</v>
      </c>
    </row>
    <row r="2565" spans="1:11" x14ac:dyDescent="0.25">
      <c r="A2565" s="19">
        <v>42887</v>
      </c>
      <c r="B2565" s="19" t="s">
        <v>3401</v>
      </c>
      <c r="C2565" s="15">
        <v>50</v>
      </c>
      <c r="D2565" s="24" t="s">
        <v>4</v>
      </c>
      <c r="E2565" s="24" t="s">
        <v>6</v>
      </c>
      <c r="F2565" s="25" t="s">
        <v>6</v>
      </c>
      <c r="G2565" s="25" t="s">
        <v>2988</v>
      </c>
      <c r="H2565" s="25" t="s">
        <v>3418</v>
      </c>
      <c r="I2565" s="25" t="s">
        <v>82</v>
      </c>
      <c r="J2565" s="10">
        <v>6782</v>
      </c>
      <c r="K2565" s="16">
        <v>136</v>
      </c>
    </row>
    <row r="2566" spans="1:11" x14ac:dyDescent="0.25">
      <c r="A2566" s="19">
        <v>42887</v>
      </c>
      <c r="B2566" s="19" t="s">
        <v>3401</v>
      </c>
      <c r="C2566" s="15">
        <v>200</v>
      </c>
      <c r="D2566" s="24" t="s">
        <v>4</v>
      </c>
      <c r="E2566" s="24" t="s">
        <v>5</v>
      </c>
      <c r="F2566" s="25" t="s">
        <v>2217</v>
      </c>
      <c r="G2566" s="25" t="s">
        <v>2988</v>
      </c>
      <c r="H2566" s="25" t="s">
        <v>3418</v>
      </c>
      <c r="I2566" s="25" t="s">
        <v>82</v>
      </c>
      <c r="J2566" s="10">
        <v>6783</v>
      </c>
      <c r="K2566" s="16">
        <v>136</v>
      </c>
    </row>
    <row r="2567" spans="1:11" x14ac:dyDescent="0.25">
      <c r="A2567" s="19">
        <v>42887</v>
      </c>
      <c r="B2567" s="19" t="s">
        <v>3401</v>
      </c>
      <c r="C2567" s="15">
        <v>100</v>
      </c>
      <c r="D2567" s="24" t="s">
        <v>4</v>
      </c>
      <c r="E2567" s="24" t="s">
        <v>6</v>
      </c>
      <c r="F2567" s="25" t="s">
        <v>6</v>
      </c>
      <c r="G2567" s="25" t="s">
        <v>2988</v>
      </c>
      <c r="H2567" s="25" t="s">
        <v>3418</v>
      </c>
      <c r="I2567" s="25" t="s">
        <v>82</v>
      </c>
      <c r="J2567" s="10">
        <v>6784</v>
      </c>
      <c r="K2567" s="16">
        <v>136</v>
      </c>
    </row>
    <row r="2568" spans="1:11" x14ac:dyDescent="0.25">
      <c r="A2568" s="19">
        <v>42887</v>
      </c>
      <c r="B2568" s="19" t="s">
        <v>3401</v>
      </c>
      <c r="C2568" s="15">
        <v>50</v>
      </c>
      <c r="D2568" s="24" t="s">
        <v>4</v>
      </c>
      <c r="E2568" s="24" t="s">
        <v>6</v>
      </c>
      <c r="F2568" s="25" t="s">
        <v>6</v>
      </c>
      <c r="G2568" s="25" t="s">
        <v>2988</v>
      </c>
      <c r="H2568" s="25" t="s">
        <v>3418</v>
      </c>
      <c r="I2568" s="25" t="s">
        <v>82</v>
      </c>
      <c r="J2568" s="10">
        <v>6785</v>
      </c>
      <c r="K2568" s="16">
        <v>136</v>
      </c>
    </row>
    <row r="2569" spans="1:11" x14ac:dyDescent="0.25">
      <c r="A2569" s="19">
        <v>42887</v>
      </c>
      <c r="B2569" s="19" t="s">
        <v>3401</v>
      </c>
      <c r="C2569" s="15">
        <v>20</v>
      </c>
      <c r="D2569" s="24" t="s">
        <v>4</v>
      </c>
      <c r="E2569" s="24" t="s">
        <v>6</v>
      </c>
      <c r="F2569" s="25" t="s">
        <v>6</v>
      </c>
      <c r="G2569" s="25" t="s">
        <v>2988</v>
      </c>
      <c r="H2569" s="25" t="s">
        <v>3418</v>
      </c>
      <c r="I2569" s="25" t="s">
        <v>82</v>
      </c>
      <c r="J2569" s="10">
        <v>6786</v>
      </c>
      <c r="K2569" s="16">
        <v>136</v>
      </c>
    </row>
    <row r="2570" spans="1:11" x14ac:dyDescent="0.25">
      <c r="A2570" s="19">
        <v>42887</v>
      </c>
      <c r="B2570" s="19" t="s">
        <v>3401</v>
      </c>
      <c r="C2570" s="15">
        <v>200</v>
      </c>
      <c r="D2570" s="24" t="s">
        <v>4</v>
      </c>
      <c r="E2570" s="24" t="s">
        <v>5</v>
      </c>
      <c r="F2570" s="25" t="s">
        <v>2217</v>
      </c>
      <c r="G2570" s="25" t="s">
        <v>2988</v>
      </c>
      <c r="H2570" s="25" t="s">
        <v>3418</v>
      </c>
      <c r="I2570" s="25" t="s">
        <v>82</v>
      </c>
      <c r="J2570" s="10">
        <v>6787</v>
      </c>
      <c r="K2570" s="16">
        <v>136</v>
      </c>
    </row>
    <row r="2571" spans="1:11" x14ac:dyDescent="0.25">
      <c r="A2571" s="19">
        <v>42887</v>
      </c>
      <c r="B2571" s="19" t="s">
        <v>3401</v>
      </c>
      <c r="C2571" s="15">
        <v>100</v>
      </c>
      <c r="D2571" s="24" t="s">
        <v>4</v>
      </c>
      <c r="E2571" s="24" t="s">
        <v>5</v>
      </c>
      <c r="F2571" s="25" t="s">
        <v>2217</v>
      </c>
      <c r="G2571" s="25" t="s">
        <v>2988</v>
      </c>
      <c r="H2571" s="25" t="s">
        <v>3418</v>
      </c>
      <c r="I2571" s="25" t="s">
        <v>82</v>
      </c>
      <c r="J2571" s="10">
        <v>6865</v>
      </c>
      <c r="K2571" s="16">
        <v>138</v>
      </c>
    </row>
    <row r="2572" spans="1:11" x14ac:dyDescent="0.25">
      <c r="A2572" s="19">
        <v>42887</v>
      </c>
      <c r="B2572" s="19" t="s">
        <v>3401</v>
      </c>
      <c r="C2572" s="15">
        <v>2650</v>
      </c>
      <c r="D2572" s="24" t="s">
        <v>4</v>
      </c>
      <c r="E2572" s="24" t="s">
        <v>6</v>
      </c>
      <c r="F2572" s="25" t="s">
        <v>6</v>
      </c>
      <c r="G2572" s="25" t="s">
        <v>2988</v>
      </c>
      <c r="H2572" s="25" t="s">
        <v>3418</v>
      </c>
      <c r="I2572" s="25" t="s">
        <v>82</v>
      </c>
      <c r="J2572" s="10">
        <v>6953</v>
      </c>
      <c r="K2572" s="16">
        <v>140</v>
      </c>
    </row>
    <row r="2573" spans="1:11" x14ac:dyDescent="0.25">
      <c r="A2573" s="19">
        <v>42887</v>
      </c>
      <c r="B2573" s="19" t="s">
        <v>3401</v>
      </c>
      <c r="C2573" s="15">
        <v>200</v>
      </c>
      <c r="D2573" s="24" t="s">
        <v>4</v>
      </c>
      <c r="E2573" s="24" t="s">
        <v>5</v>
      </c>
      <c r="F2573" s="25" t="s">
        <v>2217</v>
      </c>
      <c r="G2573" s="25" t="s">
        <v>2988</v>
      </c>
      <c r="H2573" s="25" t="s">
        <v>3418</v>
      </c>
      <c r="I2573" s="25" t="s">
        <v>82</v>
      </c>
      <c r="J2573" s="10">
        <v>7001</v>
      </c>
      <c r="K2573" s="16">
        <v>141</v>
      </c>
    </row>
    <row r="2574" spans="1:11" x14ac:dyDescent="0.25">
      <c r="A2574" s="19">
        <v>42887</v>
      </c>
      <c r="B2574" s="19" t="s">
        <v>3401</v>
      </c>
      <c r="C2574" s="15">
        <v>100</v>
      </c>
      <c r="D2574" s="24" t="s">
        <v>4</v>
      </c>
      <c r="E2574" s="24" t="s">
        <v>6</v>
      </c>
      <c r="F2574" s="25" t="s">
        <v>6</v>
      </c>
      <c r="G2574" s="25" t="s">
        <v>2988</v>
      </c>
      <c r="H2574" s="25" t="s">
        <v>3418</v>
      </c>
      <c r="I2574" s="25" t="s">
        <v>82</v>
      </c>
      <c r="J2574" s="10">
        <v>7002</v>
      </c>
      <c r="K2574" s="16">
        <v>141</v>
      </c>
    </row>
    <row r="2575" spans="1:11" x14ac:dyDescent="0.25">
      <c r="A2575" s="19">
        <v>42887</v>
      </c>
      <c r="B2575" s="19" t="s">
        <v>3401</v>
      </c>
      <c r="C2575" s="15">
        <v>300</v>
      </c>
      <c r="D2575" s="24" t="s">
        <v>7</v>
      </c>
      <c r="E2575" s="24" t="s">
        <v>8</v>
      </c>
      <c r="F2575" s="25"/>
      <c r="G2575" s="25" t="s">
        <v>3314</v>
      </c>
      <c r="H2575" s="25" t="s">
        <v>3314</v>
      </c>
      <c r="I2575" s="25"/>
      <c r="J2575" s="10" t="s">
        <v>2984</v>
      </c>
      <c r="K2575" s="16"/>
    </row>
    <row r="2576" spans="1:11" x14ac:dyDescent="0.25">
      <c r="A2576" s="19">
        <v>42887</v>
      </c>
      <c r="B2576" s="19" t="s">
        <v>3401</v>
      </c>
      <c r="C2576" s="15">
        <v>4000</v>
      </c>
      <c r="D2576" s="24" t="s">
        <v>7</v>
      </c>
      <c r="E2576" s="24" t="s">
        <v>8</v>
      </c>
      <c r="F2576" s="25"/>
      <c r="G2576" s="25" t="s">
        <v>3314</v>
      </c>
      <c r="H2576" s="25" t="s">
        <v>3314</v>
      </c>
      <c r="I2576" s="25"/>
      <c r="J2576" s="10" t="s">
        <v>2984</v>
      </c>
      <c r="K2576" s="16"/>
    </row>
    <row r="2577" spans="1:11" x14ac:dyDescent="0.25">
      <c r="A2577" s="19">
        <v>42887</v>
      </c>
      <c r="B2577" s="19" t="s">
        <v>3401</v>
      </c>
      <c r="C2577" s="15">
        <v>500</v>
      </c>
      <c r="D2577" s="24" t="s">
        <v>7</v>
      </c>
      <c r="E2577" s="24" t="s">
        <v>8</v>
      </c>
      <c r="F2577" s="25"/>
      <c r="G2577" s="25" t="s">
        <v>3314</v>
      </c>
      <c r="H2577" s="25" t="s">
        <v>3314</v>
      </c>
      <c r="I2577" s="25"/>
      <c r="J2577" s="10" t="s">
        <v>2984</v>
      </c>
      <c r="K2577" s="16"/>
    </row>
    <row r="2578" spans="1:11" x14ac:dyDescent="0.25">
      <c r="A2578" s="19">
        <v>42887</v>
      </c>
      <c r="B2578" s="19" t="s">
        <v>3401</v>
      </c>
      <c r="C2578" s="15">
        <v>110</v>
      </c>
      <c r="D2578" s="24" t="s">
        <v>7</v>
      </c>
      <c r="E2578" s="24" t="s">
        <v>8</v>
      </c>
      <c r="F2578" s="25"/>
      <c r="G2578" s="25" t="s">
        <v>3314</v>
      </c>
      <c r="H2578" s="25" t="s">
        <v>3314</v>
      </c>
      <c r="I2578" s="25"/>
      <c r="J2578" s="10" t="s">
        <v>2984</v>
      </c>
      <c r="K2578" s="16"/>
    </row>
    <row r="2579" spans="1:11" x14ac:dyDescent="0.25">
      <c r="A2579" s="19">
        <v>42887</v>
      </c>
      <c r="B2579" s="19" t="s">
        <v>3401</v>
      </c>
      <c r="C2579" s="15">
        <v>350</v>
      </c>
      <c r="D2579" s="24" t="s">
        <v>7</v>
      </c>
      <c r="E2579" s="24" t="s">
        <v>8</v>
      </c>
      <c r="F2579" s="25"/>
      <c r="G2579" s="25" t="s">
        <v>3314</v>
      </c>
      <c r="H2579" s="25" t="s">
        <v>3314</v>
      </c>
      <c r="I2579" s="25"/>
      <c r="J2579" s="10" t="s">
        <v>2984</v>
      </c>
      <c r="K2579" s="16"/>
    </row>
    <row r="2580" spans="1:11" x14ac:dyDescent="0.25">
      <c r="A2580" s="19">
        <v>42887</v>
      </c>
      <c r="B2580" s="19" t="s">
        <v>3401</v>
      </c>
      <c r="C2580" s="15">
        <v>260</v>
      </c>
      <c r="D2580" s="24" t="s">
        <v>7</v>
      </c>
      <c r="E2580" s="24" t="s">
        <v>8</v>
      </c>
      <c r="F2580" s="25"/>
      <c r="G2580" s="25" t="s">
        <v>3314</v>
      </c>
      <c r="H2580" s="25" t="s">
        <v>3314</v>
      </c>
      <c r="I2580" s="25"/>
      <c r="J2580" s="10" t="s">
        <v>2984</v>
      </c>
      <c r="K2580" s="16"/>
    </row>
    <row r="2581" spans="1:11" x14ac:dyDescent="0.25">
      <c r="A2581" s="19">
        <v>42887</v>
      </c>
      <c r="B2581" s="19" t="s">
        <v>3401</v>
      </c>
      <c r="C2581" s="15">
        <v>375</v>
      </c>
      <c r="D2581" s="24" t="s">
        <v>7</v>
      </c>
      <c r="E2581" s="24" t="s">
        <v>8</v>
      </c>
      <c r="F2581" s="25"/>
      <c r="G2581" s="25" t="s">
        <v>3314</v>
      </c>
      <c r="H2581" s="25" t="s">
        <v>3314</v>
      </c>
      <c r="I2581" s="25"/>
      <c r="J2581" s="10" t="s">
        <v>2984</v>
      </c>
      <c r="K2581" s="16"/>
    </row>
    <row r="2582" spans="1:11" x14ac:dyDescent="0.25">
      <c r="A2582" s="18">
        <v>42888</v>
      </c>
      <c r="B2582" s="18" t="s">
        <v>3401</v>
      </c>
      <c r="C2582" s="15">
        <v>100</v>
      </c>
      <c r="D2582" s="24" t="s">
        <v>4</v>
      </c>
      <c r="E2582" s="24" t="s">
        <v>6</v>
      </c>
      <c r="F2582" s="25" t="s">
        <v>6</v>
      </c>
      <c r="G2582" s="25" t="s">
        <v>2987</v>
      </c>
      <c r="H2582" s="25" t="s">
        <v>3418</v>
      </c>
      <c r="I2582" s="25" t="s">
        <v>82</v>
      </c>
      <c r="J2582" s="10">
        <v>25</v>
      </c>
      <c r="K2582" s="16">
        <v>1</v>
      </c>
    </row>
    <row r="2583" spans="1:11" x14ac:dyDescent="0.25">
      <c r="A2583" s="19">
        <v>42888</v>
      </c>
      <c r="B2583" s="19" t="s">
        <v>3401</v>
      </c>
      <c r="C2583" s="79">
        <v>1000</v>
      </c>
      <c r="D2583" s="24" t="s">
        <v>4</v>
      </c>
      <c r="E2583" s="24" t="s">
        <v>5</v>
      </c>
      <c r="F2583" s="25" t="s">
        <v>2217</v>
      </c>
      <c r="G2583" s="25" t="s">
        <v>2988</v>
      </c>
      <c r="H2583" s="25" t="s">
        <v>3418</v>
      </c>
      <c r="I2583" s="25" t="s">
        <v>82</v>
      </c>
      <c r="J2583" s="10">
        <v>5266</v>
      </c>
      <c r="K2583" s="16">
        <v>106</v>
      </c>
    </row>
    <row r="2584" spans="1:11" x14ac:dyDescent="0.25">
      <c r="A2584" s="19">
        <v>42888</v>
      </c>
      <c r="B2584" s="19" t="s">
        <v>3401</v>
      </c>
      <c r="C2584" s="79">
        <v>1000</v>
      </c>
      <c r="D2584" s="24" t="s">
        <v>4</v>
      </c>
      <c r="E2584" s="24" t="s">
        <v>6</v>
      </c>
      <c r="F2584" s="25" t="s">
        <v>6</v>
      </c>
      <c r="G2584" s="25" t="s">
        <v>2988</v>
      </c>
      <c r="H2584" s="25" t="s">
        <v>3418</v>
      </c>
      <c r="I2584" s="25" t="s">
        <v>82</v>
      </c>
      <c r="J2584" s="10">
        <v>5267</v>
      </c>
      <c r="K2584" s="16">
        <v>106</v>
      </c>
    </row>
    <row r="2585" spans="1:11" x14ac:dyDescent="0.25">
      <c r="A2585" s="19">
        <v>42888</v>
      </c>
      <c r="B2585" s="19" t="s">
        <v>3401</v>
      </c>
      <c r="C2585" s="79">
        <v>5</v>
      </c>
      <c r="D2585" s="24" t="s">
        <v>4</v>
      </c>
      <c r="E2585" s="24" t="s">
        <v>5</v>
      </c>
      <c r="F2585" s="25" t="s">
        <v>2217</v>
      </c>
      <c r="G2585" s="25" t="s">
        <v>2988</v>
      </c>
      <c r="H2585" s="25" t="s">
        <v>3418</v>
      </c>
      <c r="I2585" s="25" t="s">
        <v>82</v>
      </c>
      <c r="J2585" s="10">
        <v>5708</v>
      </c>
      <c r="K2585" s="16">
        <v>115</v>
      </c>
    </row>
    <row r="2586" spans="1:11" x14ac:dyDescent="0.25">
      <c r="A2586" s="19">
        <v>42888</v>
      </c>
      <c r="B2586" s="19" t="s">
        <v>3401</v>
      </c>
      <c r="C2586" s="79">
        <v>1.5</v>
      </c>
      <c r="D2586" s="24" t="s">
        <v>4</v>
      </c>
      <c r="E2586" s="24" t="s">
        <v>5</v>
      </c>
      <c r="F2586" s="25" t="s">
        <v>2217</v>
      </c>
      <c r="G2586" s="25" t="s">
        <v>2988</v>
      </c>
      <c r="H2586" s="25" t="s">
        <v>3418</v>
      </c>
      <c r="I2586" s="25" t="s">
        <v>82</v>
      </c>
      <c r="J2586" s="10">
        <v>5709</v>
      </c>
      <c r="K2586" s="16">
        <v>115</v>
      </c>
    </row>
    <row r="2587" spans="1:11" x14ac:dyDescent="0.25">
      <c r="A2587" s="19">
        <v>42888</v>
      </c>
      <c r="B2587" s="19" t="s">
        <v>3401</v>
      </c>
      <c r="C2587" s="79">
        <v>1.5</v>
      </c>
      <c r="D2587" s="24" t="s">
        <v>4</v>
      </c>
      <c r="E2587" s="24" t="s">
        <v>5</v>
      </c>
      <c r="F2587" s="25" t="s">
        <v>2217</v>
      </c>
      <c r="G2587" s="25" t="s">
        <v>2988</v>
      </c>
      <c r="H2587" s="25" t="s">
        <v>3418</v>
      </c>
      <c r="I2587" s="25" t="s">
        <v>82</v>
      </c>
      <c r="J2587" s="10">
        <v>5710</v>
      </c>
      <c r="K2587" s="16">
        <v>115</v>
      </c>
    </row>
    <row r="2588" spans="1:11" x14ac:dyDescent="0.25">
      <c r="A2588" s="19">
        <v>42888</v>
      </c>
      <c r="B2588" s="19" t="s">
        <v>3401</v>
      </c>
      <c r="C2588" s="79">
        <v>300</v>
      </c>
      <c r="D2588" s="24" t="s">
        <v>4</v>
      </c>
      <c r="E2588" s="24" t="s">
        <v>6</v>
      </c>
      <c r="F2588" s="25" t="s">
        <v>6</v>
      </c>
      <c r="G2588" s="25" t="s">
        <v>2988</v>
      </c>
      <c r="H2588" s="25" t="s">
        <v>3418</v>
      </c>
      <c r="I2588" s="25" t="s">
        <v>82</v>
      </c>
      <c r="J2588" s="10">
        <v>5711</v>
      </c>
      <c r="K2588" s="16">
        <v>115</v>
      </c>
    </row>
    <row r="2589" spans="1:11" x14ac:dyDescent="0.25">
      <c r="A2589" s="19">
        <v>42888</v>
      </c>
      <c r="B2589" s="19" t="s">
        <v>3401</v>
      </c>
      <c r="C2589" s="15">
        <v>300</v>
      </c>
      <c r="D2589" s="24" t="s">
        <v>4</v>
      </c>
      <c r="E2589" s="24" t="s">
        <v>6</v>
      </c>
      <c r="F2589" s="25" t="s">
        <v>6</v>
      </c>
      <c r="G2589" s="25" t="s">
        <v>2988</v>
      </c>
      <c r="H2589" s="25" t="s">
        <v>3418</v>
      </c>
      <c r="I2589" s="25" t="s">
        <v>82</v>
      </c>
      <c r="J2589" s="10">
        <v>6496</v>
      </c>
      <c r="K2589" s="16">
        <v>130</v>
      </c>
    </row>
    <row r="2590" spans="1:11" x14ac:dyDescent="0.25">
      <c r="A2590" s="19">
        <v>42888</v>
      </c>
      <c r="B2590" s="19" t="s">
        <v>3401</v>
      </c>
      <c r="C2590" s="15">
        <v>2000</v>
      </c>
      <c r="D2590" s="24" t="s">
        <v>4</v>
      </c>
      <c r="E2590" s="24" t="s">
        <v>6</v>
      </c>
      <c r="F2590" s="25" t="s">
        <v>6</v>
      </c>
      <c r="G2590" s="25" t="s">
        <v>2988</v>
      </c>
      <c r="H2590" s="25" t="s">
        <v>3418</v>
      </c>
      <c r="I2590" s="25" t="s">
        <v>82</v>
      </c>
      <c r="J2590" s="10">
        <v>6656</v>
      </c>
      <c r="K2590" s="16">
        <v>134</v>
      </c>
    </row>
    <row r="2591" spans="1:11" x14ac:dyDescent="0.25">
      <c r="A2591" s="19">
        <v>42888</v>
      </c>
      <c r="B2591" s="19" t="s">
        <v>3401</v>
      </c>
      <c r="C2591" s="15">
        <v>2700</v>
      </c>
      <c r="D2591" s="24" t="s">
        <v>4</v>
      </c>
      <c r="E2591" s="24" t="s">
        <v>6</v>
      </c>
      <c r="F2591" s="25" t="s">
        <v>6</v>
      </c>
      <c r="G2591" s="25" t="s">
        <v>2988</v>
      </c>
      <c r="H2591" s="25" t="s">
        <v>3418</v>
      </c>
      <c r="I2591" s="25" t="s">
        <v>82</v>
      </c>
      <c r="J2591" s="10">
        <v>6658</v>
      </c>
      <c r="K2591" s="16">
        <v>134</v>
      </c>
    </row>
    <row r="2592" spans="1:11" x14ac:dyDescent="0.25">
      <c r="A2592" s="19">
        <v>42888</v>
      </c>
      <c r="B2592" s="19" t="s">
        <v>3401</v>
      </c>
      <c r="C2592" s="15">
        <v>500</v>
      </c>
      <c r="D2592" s="24" t="s">
        <v>4</v>
      </c>
      <c r="E2592" s="24" t="s">
        <v>6</v>
      </c>
      <c r="F2592" s="25" t="s">
        <v>6</v>
      </c>
      <c r="G2592" s="25" t="s">
        <v>2988</v>
      </c>
      <c r="H2592" s="25" t="s">
        <v>3418</v>
      </c>
      <c r="I2592" s="25" t="s">
        <v>82</v>
      </c>
      <c r="J2592" s="10">
        <v>6659</v>
      </c>
      <c r="K2592" s="16">
        <v>134</v>
      </c>
    </row>
    <row r="2593" spans="1:11" x14ac:dyDescent="0.25">
      <c r="A2593" s="19">
        <v>42888</v>
      </c>
      <c r="B2593" s="19" t="s">
        <v>3401</v>
      </c>
      <c r="C2593" s="15">
        <v>50</v>
      </c>
      <c r="D2593" s="24" t="s">
        <v>4</v>
      </c>
      <c r="E2593" s="24" t="s">
        <v>6</v>
      </c>
      <c r="F2593" s="25" t="s">
        <v>6</v>
      </c>
      <c r="G2593" s="25" t="s">
        <v>2988</v>
      </c>
      <c r="H2593" s="25" t="s">
        <v>3418</v>
      </c>
      <c r="I2593" s="25" t="s">
        <v>82</v>
      </c>
      <c r="J2593" s="10">
        <v>6788</v>
      </c>
      <c r="K2593" s="16">
        <v>136</v>
      </c>
    </row>
    <row r="2594" spans="1:11" x14ac:dyDescent="0.25">
      <c r="A2594" s="19">
        <v>42888</v>
      </c>
      <c r="B2594" s="19" t="s">
        <v>3401</v>
      </c>
      <c r="C2594" s="15">
        <v>200</v>
      </c>
      <c r="D2594" s="24" t="s">
        <v>4</v>
      </c>
      <c r="E2594" s="24" t="s">
        <v>6</v>
      </c>
      <c r="F2594" s="25" t="s">
        <v>6</v>
      </c>
      <c r="G2594" s="25" t="s">
        <v>2988</v>
      </c>
      <c r="H2594" s="25" t="s">
        <v>3418</v>
      </c>
      <c r="I2594" s="25" t="s">
        <v>82</v>
      </c>
      <c r="J2594" s="10">
        <v>6789</v>
      </c>
      <c r="K2594" s="16">
        <v>136</v>
      </c>
    </row>
    <row r="2595" spans="1:11" x14ac:dyDescent="0.25">
      <c r="A2595" s="19">
        <v>42888</v>
      </c>
      <c r="B2595" s="19" t="s">
        <v>3401</v>
      </c>
      <c r="C2595" s="15">
        <v>215</v>
      </c>
      <c r="D2595" s="24" t="s">
        <v>4</v>
      </c>
      <c r="E2595" s="24" t="s">
        <v>6</v>
      </c>
      <c r="F2595" s="25" t="s">
        <v>6</v>
      </c>
      <c r="G2595" s="25" t="s">
        <v>2988</v>
      </c>
      <c r="H2595" s="25" t="s">
        <v>3418</v>
      </c>
      <c r="I2595" s="25" t="s">
        <v>82</v>
      </c>
      <c r="J2595" s="10">
        <v>6790</v>
      </c>
      <c r="K2595" s="16">
        <v>136</v>
      </c>
    </row>
    <row r="2596" spans="1:11" x14ac:dyDescent="0.25">
      <c r="A2596" s="19">
        <v>42888</v>
      </c>
      <c r="B2596" s="19" t="s">
        <v>3401</v>
      </c>
      <c r="C2596" s="15">
        <v>100</v>
      </c>
      <c r="D2596" s="24" t="s">
        <v>4</v>
      </c>
      <c r="E2596" s="24" t="s">
        <v>5</v>
      </c>
      <c r="F2596" s="25" t="s">
        <v>2217</v>
      </c>
      <c r="G2596" s="25" t="s">
        <v>2988</v>
      </c>
      <c r="H2596" s="25" t="s">
        <v>3418</v>
      </c>
      <c r="I2596" s="25" t="s">
        <v>82</v>
      </c>
      <c r="J2596" s="10">
        <v>6791</v>
      </c>
      <c r="K2596" s="16">
        <v>136</v>
      </c>
    </row>
    <row r="2597" spans="1:11" x14ac:dyDescent="0.25">
      <c r="A2597" s="19">
        <v>42888</v>
      </c>
      <c r="B2597" s="19" t="s">
        <v>3401</v>
      </c>
      <c r="C2597" s="15">
        <v>5</v>
      </c>
      <c r="D2597" s="24" t="s">
        <v>4</v>
      </c>
      <c r="E2597" s="24" t="s">
        <v>6</v>
      </c>
      <c r="F2597" s="25" t="s">
        <v>6</v>
      </c>
      <c r="G2597" s="25" t="s">
        <v>2988</v>
      </c>
      <c r="H2597" s="25" t="s">
        <v>3418</v>
      </c>
      <c r="I2597" s="25" t="s">
        <v>82</v>
      </c>
      <c r="J2597" s="10">
        <v>6792</v>
      </c>
      <c r="K2597" s="16">
        <v>136</v>
      </c>
    </row>
    <row r="2598" spans="1:11" x14ac:dyDescent="0.25">
      <c r="A2598" s="19">
        <v>42888</v>
      </c>
      <c r="B2598" s="19" t="s">
        <v>3401</v>
      </c>
      <c r="C2598" s="15">
        <v>3000</v>
      </c>
      <c r="D2598" s="24" t="s">
        <v>4</v>
      </c>
      <c r="E2598" s="24" t="s">
        <v>6</v>
      </c>
      <c r="F2598" s="25" t="s">
        <v>6</v>
      </c>
      <c r="G2598" s="25" t="s">
        <v>2988</v>
      </c>
      <c r="H2598" s="25" t="s">
        <v>3418</v>
      </c>
      <c r="I2598" s="25" t="s">
        <v>82</v>
      </c>
      <c r="J2598" s="10">
        <v>6793</v>
      </c>
      <c r="K2598" s="16">
        <v>136</v>
      </c>
    </row>
    <row r="2599" spans="1:11" x14ac:dyDescent="0.25">
      <c r="A2599" s="19">
        <v>42888</v>
      </c>
      <c r="B2599" s="19" t="s">
        <v>3401</v>
      </c>
      <c r="C2599" s="15">
        <v>2000</v>
      </c>
      <c r="D2599" s="24" t="s">
        <v>4</v>
      </c>
      <c r="E2599" s="24" t="s">
        <v>5</v>
      </c>
      <c r="F2599" s="25" t="s">
        <v>2217</v>
      </c>
      <c r="G2599" s="25" t="s">
        <v>2988</v>
      </c>
      <c r="H2599" s="25" t="s">
        <v>3418</v>
      </c>
      <c r="I2599" s="25" t="s">
        <v>82</v>
      </c>
      <c r="J2599" s="10">
        <v>6794</v>
      </c>
      <c r="K2599" s="16">
        <v>136</v>
      </c>
    </row>
    <row r="2600" spans="1:11" x14ac:dyDescent="0.25">
      <c r="A2600" s="19">
        <v>42888</v>
      </c>
      <c r="B2600" s="19" t="s">
        <v>3401</v>
      </c>
      <c r="C2600" s="15">
        <v>2000</v>
      </c>
      <c r="D2600" s="24" t="s">
        <v>4</v>
      </c>
      <c r="E2600" s="24" t="s">
        <v>6</v>
      </c>
      <c r="F2600" s="25" t="s">
        <v>6</v>
      </c>
      <c r="G2600" s="25" t="s">
        <v>2988</v>
      </c>
      <c r="H2600" s="25" t="s">
        <v>3418</v>
      </c>
      <c r="I2600" s="25" t="s">
        <v>82</v>
      </c>
      <c r="J2600" s="10">
        <v>6795</v>
      </c>
      <c r="K2600" s="16">
        <v>136</v>
      </c>
    </row>
    <row r="2601" spans="1:11" x14ac:dyDescent="0.25">
      <c r="A2601" s="19">
        <v>42888</v>
      </c>
      <c r="B2601" s="19" t="s">
        <v>3401</v>
      </c>
      <c r="C2601" s="15">
        <v>1000</v>
      </c>
      <c r="D2601" s="24" t="s">
        <v>4</v>
      </c>
      <c r="E2601" s="24" t="s">
        <v>5</v>
      </c>
      <c r="F2601" s="25" t="s">
        <v>2217</v>
      </c>
      <c r="G2601" s="25" t="s">
        <v>2988</v>
      </c>
      <c r="H2601" s="25" t="s">
        <v>3418</v>
      </c>
      <c r="I2601" s="25" t="s">
        <v>82</v>
      </c>
      <c r="J2601" s="10">
        <v>6796</v>
      </c>
      <c r="K2601" s="16">
        <v>136</v>
      </c>
    </row>
    <row r="2602" spans="1:11" x14ac:dyDescent="0.25">
      <c r="A2602" s="19">
        <v>42888</v>
      </c>
      <c r="B2602" s="19" t="s">
        <v>3401</v>
      </c>
      <c r="C2602" s="15">
        <v>200</v>
      </c>
      <c r="D2602" s="24" t="s">
        <v>4</v>
      </c>
      <c r="E2602" s="24" t="s">
        <v>6</v>
      </c>
      <c r="F2602" s="25" t="s">
        <v>6</v>
      </c>
      <c r="G2602" s="25" t="s">
        <v>2988</v>
      </c>
      <c r="H2602" s="25" t="s">
        <v>3418</v>
      </c>
      <c r="I2602" s="25" t="s">
        <v>82</v>
      </c>
      <c r="J2602" s="10">
        <v>6797</v>
      </c>
      <c r="K2602" s="16">
        <v>136</v>
      </c>
    </row>
    <row r="2603" spans="1:11" x14ac:dyDescent="0.25">
      <c r="A2603" s="19">
        <v>42888</v>
      </c>
      <c r="B2603" s="19" t="s">
        <v>3401</v>
      </c>
      <c r="C2603" s="15">
        <v>100</v>
      </c>
      <c r="D2603" s="24" t="s">
        <v>4</v>
      </c>
      <c r="E2603" s="24" t="s">
        <v>6</v>
      </c>
      <c r="F2603" s="25" t="s">
        <v>6</v>
      </c>
      <c r="G2603" s="25" t="s">
        <v>2988</v>
      </c>
      <c r="H2603" s="25" t="s">
        <v>3418</v>
      </c>
      <c r="I2603" s="25" t="s">
        <v>82</v>
      </c>
      <c r="J2603" s="10">
        <v>6798</v>
      </c>
      <c r="K2603" s="16">
        <v>136</v>
      </c>
    </row>
    <row r="2604" spans="1:11" x14ac:dyDescent="0.25">
      <c r="A2604" s="19">
        <v>42888</v>
      </c>
      <c r="B2604" s="19" t="s">
        <v>3401</v>
      </c>
      <c r="C2604" s="15">
        <v>2000</v>
      </c>
      <c r="D2604" s="24" t="s">
        <v>4</v>
      </c>
      <c r="E2604" s="24" t="s">
        <v>6</v>
      </c>
      <c r="F2604" s="25" t="s">
        <v>6</v>
      </c>
      <c r="G2604" s="25" t="s">
        <v>2988</v>
      </c>
      <c r="H2604" s="25" t="s">
        <v>3418</v>
      </c>
      <c r="I2604" s="25" t="s">
        <v>82</v>
      </c>
      <c r="J2604" s="10">
        <v>6866</v>
      </c>
      <c r="K2604" s="16">
        <v>138</v>
      </c>
    </row>
    <row r="2605" spans="1:11" x14ac:dyDescent="0.25">
      <c r="A2605" s="19">
        <v>42888</v>
      </c>
      <c r="B2605" s="19" t="s">
        <v>3401</v>
      </c>
      <c r="C2605" s="15">
        <v>400</v>
      </c>
      <c r="D2605" s="24" t="s">
        <v>4</v>
      </c>
      <c r="E2605" s="24" t="s">
        <v>5</v>
      </c>
      <c r="F2605" s="25" t="s">
        <v>2217</v>
      </c>
      <c r="G2605" s="25" t="s">
        <v>2988</v>
      </c>
      <c r="H2605" s="25" t="s">
        <v>3418</v>
      </c>
      <c r="I2605" s="25" t="s">
        <v>82</v>
      </c>
      <c r="J2605" s="10">
        <v>7051</v>
      </c>
      <c r="K2605" s="16">
        <v>142</v>
      </c>
    </row>
    <row r="2606" spans="1:11" x14ac:dyDescent="0.25">
      <c r="A2606" s="18">
        <v>42889</v>
      </c>
      <c r="B2606" s="18" t="s">
        <v>3401</v>
      </c>
      <c r="C2606" s="15">
        <v>400</v>
      </c>
      <c r="D2606" s="24" t="s">
        <v>4</v>
      </c>
      <c r="E2606" s="24" t="s">
        <v>6</v>
      </c>
      <c r="F2606" s="25" t="s">
        <v>6</v>
      </c>
      <c r="G2606" s="25" t="s">
        <v>2987</v>
      </c>
      <c r="H2606" s="25" t="s">
        <v>3418</v>
      </c>
      <c r="I2606" s="25" t="s">
        <v>82</v>
      </c>
      <c r="J2606" s="10">
        <v>26</v>
      </c>
      <c r="K2606" s="16">
        <v>1</v>
      </c>
    </row>
    <row r="2607" spans="1:11" x14ac:dyDescent="0.25">
      <c r="A2607" s="19">
        <v>42889</v>
      </c>
      <c r="B2607" s="19" t="s">
        <v>3401</v>
      </c>
      <c r="C2607" s="79">
        <v>11000</v>
      </c>
      <c r="D2607" s="24" t="s">
        <v>4</v>
      </c>
      <c r="E2607" s="24" t="s">
        <v>5</v>
      </c>
      <c r="F2607" s="25" t="s">
        <v>2217</v>
      </c>
      <c r="G2607" s="25" t="s">
        <v>2988</v>
      </c>
      <c r="H2607" s="25" t="s">
        <v>3418</v>
      </c>
      <c r="I2607" s="25" t="s">
        <v>82</v>
      </c>
      <c r="J2607" s="10">
        <v>5268</v>
      </c>
      <c r="K2607" s="16">
        <v>106</v>
      </c>
    </row>
    <row r="2608" spans="1:11" x14ac:dyDescent="0.25">
      <c r="A2608" s="19">
        <v>42889</v>
      </c>
      <c r="B2608" s="19" t="s">
        <v>3401</v>
      </c>
      <c r="C2608" s="79">
        <v>5000</v>
      </c>
      <c r="D2608" s="24" t="s">
        <v>4</v>
      </c>
      <c r="E2608" s="24" t="s">
        <v>5</v>
      </c>
      <c r="F2608" s="25" t="s">
        <v>2217</v>
      </c>
      <c r="G2608" s="25" t="s">
        <v>2988</v>
      </c>
      <c r="H2608" s="25" t="s">
        <v>3418</v>
      </c>
      <c r="I2608" s="25" t="s">
        <v>82</v>
      </c>
      <c r="J2608" s="10">
        <v>5270</v>
      </c>
      <c r="K2608" s="16">
        <v>106</v>
      </c>
    </row>
    <row r="2609" spans="1:11" x14ac:dyDescent="0.25">
      <c r="A2609" s="19">
        <v>42889</v>
      </c>
      <c r="B2609" s="19" t="s">
        <v>3401</v>
      </c>
      <c r="C2609" s="79">
        <v>200</v>
      </c>
      <c r="D2609" s="24" t="s">
        <v>4</v>
      </c>
      <c r="E2609" s="24" t="s">
        <v>5</v>
      </c>
      <c r="F2609" s="25" t="s">
        <v>2217</v>
      </c>
      <c r="G2609" s="25" t="s">
        <v>2988</v>
      </c>
      <c r="H2609" s="25" t="s">
        <v>3418</v>
      </c>
      <c r="I2609" s="25" t="s">
        <v>82</v>
      </c>
      <c r="J2609" s="10">
        <v>5271</v>
      </c>
      <c r="K2609" s="16">
        <v>106</v>
      </c>
    </row>
    <row r="2610" spans="1:11" x14ac:dyDescent="0.25">
      <c r="A2610" s="19">
        <v>42889</v>
      </c>
      <c r="B2610" s="19" t="s">
        <v>3401</v>
      </c>
      <c r="C2610" s="79">
        <v>6000</v>
      </c>
      <c r="D2610" s="24" t="s">
        <v>4</v>
      </c>
      <c r="E2610" s="24" t="s">
        <v>5</v>
      </c>
      <c r="F2610" s="25" t="s">
        <v>2217</v>
      </c>
      <c r="G2610" s="25" t="s">
        <v>2988</v>
      </c>
      <c r="H2610" s="25" t="s">
        <v>3418</v>
      </c>
      <c r="I2610" s="25" t="s">
        <v>82</v>
      </c>
      <c r="J2610" s="10">
        <v>5272</v>
      </c>
      <c r="K2610" s="16">
        <v>106</v>
      </c>
    </row>
    <row r="2611" spans="1:11" x14ac:dyDescent="0.25">
      <c r="A2611" s="19">
        <v>42889</v>
      </c>
      <c r="B2611" s="19" t="s">
        <v>3401</v>
      </c>
      <c r="C2611" s="79">
        <v>100</v>
      </c>
      <c r="D2611" s="24" t="s">
        <v>4</v>
      </c>
      <c r="E2611" s="24" t="s">
        <v>6</v>
      </c>
      <c r="F2611" s="25" t="s">
        <v>6</v>
      </c>
      <c r="G2611" s="25" t="s">
        <v>2988</v>
      </c>
      <c r="H2611" s="25" t="s">
        <v>3418</v>
      </c>
      <c r="I2611" s="25" t="s">
        <v>82</v>
      </c>
      <c r="J2611" s="10">
        <v>5712</v>
      </c>
      <c r="K2611" s="16">
        <v>115</v>
      </c>
    </row>
    <row r="2612" spans="1:11" x14ac:dyDescent="0.25">
      <c r="A2612" s="19">
        <v>42889</v>
      </c>
      <c r="B2612" s="19" t="s">
        <v>3401</v>
      </c>
      <c r="C2612" s="79">
        <v>50</v>
      </c>
      <c r="D2612" s="24" t="s">
        <v>4</v>
      </c>
      <c r="E2612" s="24" t="s">
        <v>6</v>
      </c>
      <c r="F2612" s="25" t="s">
        <v>6</v>
      </c>
      <c r="G2612" s="25" t="s">
        <v>2988</v>
      </c>
      <c r="H2612" s="25" t="s">
        <v>3418</v>
      </c>
      <c r="I2612" s="25" t="s">
        <v>82</v>
      </c>
      <c r="J2612" s="10">
        <v>5713</v>
      </c>
      <c r="K2612" s="16">
        <v>115</v>
      </c>
    </row>
    <row r="2613" spans="1:11" x14ac:dyDescent="0.25">
      <c r="A2613" s="19">
        <v>42889</v>
      </c>
      <c r="B2613" s="19" t="s">
        <v>3401</v>
      </c>
      <c r="C2613" s="79">
        <v>50</v>
      </c>
      <c r="D2613" s="24" t="s">
        <v>4</v>
      </c>
      <c r="E2613" s="24" t="s">
        <v>5</v>
      </c>
      <c r="F2613" s="25" t="s">
        <v>2217</v>
      </c>
      <c r="G2613" s="25" t="s">
        <v>2988</v>
      </c>
      <c r="H2613" s="25" t="s">
        <v>3418</v>
      </c>
      <c r="I2613" s="25" t="s">
        <v>82</v>
      </c>
      <c r="J2613" s="10">
        <v>5714</v>
      </c>
      <c r="K2613" s="16">
        <v>115</v>
      </c>
    </row>
    <row r="2614" spans="1:11" x14ac:dyDescent="0.25">
      <c r="A2614" s="19">
        <v>42889</v>
      </c>
      <c r="B2614" s="19" t="s">
        <v>3401</v>
      </c>
      <c r="C2614" s="15">
        <v>800</v>
      </c>
      <c r="D2614" s="24" t="s">
        <v>4</v>
      </c>
      <c r="E2614" s="24" t="s">
        <v>6</v>
      </c>
      <c r="F2614" s="25" t="s">
        <v>6</v>
      </c>
      <c r="G2614" s="25" t="s">
        <v>2988</v>
      </c>
      <c r="H2614" s="25" t="s">
        <v>3418</v>
      </c>
      <c r="I2614" s="25" t="s">
        <v>82</v>
      </c>
      <c r="J2614" s="10">
        <v>6148</v>
      </c>
      <c r="K2614" s="16">
        <v>123</v>
      </c>
    </row>
    <row r="2615" spans="1:11" x14ac:dyDescent="0.25">
      <c r="A2615" s="19">
        <v>42889</v>
      </c>
      <c r="B2615" s="19" t="s">
        <v>3401</v>
      </c>
      <c r="C2615" s="15">
        <v>2000</v>
      </c>
      <c r="D2615" s="24" t="s">
        <v>4</v>
      </c>
      <c r="E2615" s="24" t="s">
        <v>5</v>
      </c>
      <c r="F2615" s="25" t="s">
        <v>2217</v>
      </c>
      <c r="G2615" s="25" t="s">
        <v>2988</v>
      </c>
      <c r="H2615" s="25" t="s">
        <v>3418</v>
      </c>
      <c r="I2615" s="25" t="s">
        <v>82</v>
      </c>
      <c r="J2615" s="10">
        <v>6149</v>
      </c>
      <c r="K2615" s="16">
        <v>123</v>
      </c>
    </row>
    <row r="2616" spans="1:11" x14ac:dyDescent="0.25">
      <c r="A2616" s="19">
        <v>42889</v>
      </c>
      <c r="B2616" s="19" t="s">
        <v>3401</v>
      </c>
      <c r="C2616" s="15">
        <v>6000</v>
      </c>
      <c r="D2616" s="24" t="s">
        <v>4</v>
      </c>
      <c r="E2616" s="24" t="s">
        <v>6</v>
      </c>
      <c r="F2616" s="25" t="s">
        <v>6</v>
      </c>
      <c r="G2616" s="25" t="s">
        <v>2988</v>
      </c>
      <c r="H2616" s="25" t="s">
        <v>3418</v>
      </c>
      <c r="I2616" s="25" t="s">
        <v>82</v>
      </c>
      <c r="J2616" s="10">
        <v>6150</v>
      </c>
      <c r="K2616" s="16">
        <v>123</v>
      </c>
    </row>
    <row r="2617" spans="1:11" x14ac:dyDescent="0.25">
      <c r="A2617" s="19">
        <v>42889</v>
      </c>
      <c r="B2617" s="19" t="s">
        <v>3401</v>
      </c>
      <c r="C2617" s="15">
        <v>500</v>
      </c>
      <c r="D2617" s="24" t="s">
        <v>4</v>
      </c>
      <c r="E2617" s="24" t="s">
        <v>6</v>
      </c>
      <c r="F2617" s="25" t="s">
        <v>6</v>
      </c>
      <c r="G2617" s="25" t="s">
        <v>2988</v>
      </c>
      <c r="H2617" s="25" t="s">
        <v>3418</v>
      </c>
      <c r="I2617" s="25" t="s">
        <v>82</v>
      </c>
      <c r="J2617" s="10">
        <v>6195</v>
      </c>
      <c r="K2617" s="16">
        <v>124</v>
      </c>
    </row>
    <row r="2618" spans="1:11" x14ac:dyDescent="0.25">
      <c r="A2618" s="19">
        <v>42889</v>
      </c>
      <c r="B2618" s="19" t="s">
        <v>3401</v>
      </c>
      <c r="C2618" s="15">
        <v>2600</v>
      </c>
      <c r="D2618" s="24" t="s">
        <v>4</v>
      </c>
      <c r="E2618" s="24" t="s">
        <v>6</v>
      </c>
      <c r="F2618" s="25" t="s">
        <v>6</v>
      </c>
      <c r="G2618" s="25" t="s">
        <v>2988</v>
      </c>
      <c r="H2618" s="25" t="s">
        <v>3418</v>
      </c>
      <c r="I2618" s="25" t="s">
        <v>82</v>
      </c>
      <c r="J2618" s="10">
        <v>6196</v>
      </c>
      <c r="K2618" s="16">
        <v>124</v>
      </c>
    </row>
    <row r="2619" spans="1:11" x14ac:dyDescent="0.25">
      <c r="A2619" s="19">
        <v>42889</v>
      </c>
      <c r="B2619" s="19" t="s">
        <v>3401</v>
      </c>
      <c r="C2619" s="15">
        <v>40000</v>
      </c>
      <c r="D2619" s="24" t="s">
        <v>4</v>
      </c>
      <c r="E2619" s="24" t="s">
        <v>6</v>
      </c>
      <c r="F2619" s="25" t="s">
        <v>6</v>
      </c>
      <c r="G2619" s="25" t="s">
        <v>2988</v>
      </c>
      <c r="H2619" s="25" t="s">
        <v>3418</v>
      </c>
      <c r="I2619" s="25" t="s">
        <v>82</v>
      </c>
      <c r="J2619" s="10">
        <v>6197</v>
      </c>
      <c r="K2619" s="16">
        <v>124</v>
      </c>
    </row>
    <row r="2620" spans="1:11" x14ac:dyDescent="0.25">
      <c r="A2620" s="19">
        <v>42889</v>
      </c>
      <c r="B2620" s="19" t="s">
        <v>3401</v>
      </c>
      <c r="C2620" s="15">
        <v>40</v>
      </c>
      <c r="D2620" s="24" t="s">
        <v>4</v>
      </c>
      <c r="E2620" s="24" t="s">
        <v>5</v>
      </c>
      <c r="F2620" s="25" t="s">
        <v>2217</v>
      </c>
      <c r="G2620" s="25" t="s">
        <v>2988</v>
      </c>
      <c r="H2620" s="25" t="s">
        <v>3418</v>
      </c>
      <c r="I2620" s="25" t="s">
        <v>82</v>
      </c>
      <c r="J2620" s="10">
        <v>6395</v>
      </c>
      <c r="K2620" s="16">
        <v>128</v>
      </c>
    </row>
    <row r="2621" spans="1:11" x14ac:dyDescent="0.25">
      <c r="A2621" s="19">
        <v>42889</v>
      </c>
      <c r="B2621" s="19" t="s">
        <v>3401</v>
      </c>
      <c r="C2621" s="15">
        <v>700</v>
      </c>
      <c r="D2621" s="24" t="s">
        <v>4</v>
      </c>
      <c r="E2621" s="24" t="s">
        <v>6</v>
      </c>
      <c r="F2621" s="25" t="s">
        <v>6</v>
      </c>
      <c r="G2621" s="25" t="s">
        <v>2988</v>
      </c>
      <c r="H2621" s="25" t="s">
        <v>3418</v>
      </c>
      <c r="I2621" s="25" t="s">
        <v>82</v>
      </c>
      <c r="J2621" s="10">
        <v>6396</v>
      </c>
      <c r="K2621" s="16">
        <v>128</v>
      </c>
    </row>
    <row r="2622" spans="1:11" x14ac:dyDescent="0.25">
      <c r="A2622" s="19">
        <v>42889</v>
      </c>
      <c r="B2622" s="19" t="s">
        <v>3401</v>
      </c>
      <c r="C2622" s="15">
        <v>500</v>
      </c>
      <c r="D2622" s="24" t="s">
        <v>4</v>
      </c>
      <c r="E2622" s="24" t="s">
        <v>6</v>
      </c>
      <c r="F2622" s="25" t="s">
        <v>6</v>
      </c>
      <c r="G2622" s="25" t="s">
        <v>2988</v>
      </c>
      <c r="H2622" s="25" t="s">
        <v>3418</v>
      </c>
      <c r="I2622" s="25" t="s">
        <v>82</v>
      </c>
      <c r="J2622" s="10">
        <v>6397</v>
      </c>
      <c r="K2622" s="16">
        <v>128</v>
      </c>
    </row>
    <row r="2623" spans="1:11" x14ac:dyDescent="0.25">
      <c r="A2623" s="19">
        <v>42889</v>
      </c>
      <c r="B2623" s="19" t="s">
        <v>3401</v>
      </c>
      <c r="C2623" s="15">
        <v>2000</v>
      </c>
      <c r="D2623" s="24" t="s">
        <v>4</v>
      </c>
      <c r="E2623" s="24" t="s">
        <v>6</v>
      </c>
      <c r="F2623" s="25" t="s">
        <v>6</v>
      </c>
      <c r="G2623" s="25" t="s">
        <v>2988</v>
      </c>
      <c r="H2623" s="25" t="s">
        <v>3418</v>
      </c>
      <c r="I2623" s="25" t="s">
        <v>82</v>
      </c>
      <c r="J2623" s="10">
        <v>6481</v>
      </c>
      <c r="K2623" s="16">
        <v>130</v>
      </c>
    </row>
    <row r="2624" spans="1:11" x14ac:dyDescent="0.25">
      <c r="A2624" s="19">
        <v>42889</v>
      </c>
      <c r="B2624" s="19" t="s">
        <v>3401</v>
      </c>
      <c r="C2624" s="15">
        <v>300</v>
      </c>
      <c r="D2624" s="24" t="s">
        <v>4</v>
      </c>
      <c r="E2624" s="24" t="s">
        <v>5</v>
      </c>
      <c r="F2624" s="25" t="s">
        <v>2217</v>
      </c>
      <c r="G2624" s="25" t="s">
        <v>2988</v>
      </c>
      <c r="H2624" s="25" t="s">
        <v>3418</v>
      </c>
      <c r="I2624" s="25" t="s">
        <v>82</v>
      </c>
      <c r="J2624" s="10">
        <v>6497</v>
      </c>
      <c r="K2624" s="16">
        <v>130</v>
      </c>
    </row>
    <row r="2625" spans="1:11" x14ac:dyDescent="0.25">
      <c r="A2625" s="19">
        <v>42889</v>
      </c>
      <c r="B2625" s="19" t="s">
        <v>3401</v>
      </c>
      <c r="C2625" s="15">
        <v>200</v>
      </c>
      <c r="D2625" s="24" t="s">
        <v>4</v>
      </c>
      <c r="E2625" s="24" t="s">
        <v>5</v>
      </c>
      <c r="F2625" s="25" t="s">
        <v>2217</v>
      </c>
      <c r="G2625" s="25" t="s">
        <v>2988</v>
      </c>
      <c r="H2625" s="25" t="s">
        <v>3418</v>
      </c>
      <c r="I2625" s="25" t="s">
        <v>82</v>
      </c>
      <c r="J2625" s="10">
        <v>6498</v>
      </c>
      <c r="K2625" s="16">
        <v>130</v>
      </c>
    </row>
    <row r="2626" spans="1:11" x14ac:dyDescent="0.25">
      <c r="A2626" s="19">
        <v>42889</v>
      </c>
      <c r="B2626" s="19" t="s">
        <v>3401</v>
      </c>
      <c r="C2626" s="15">
        <v>1000</v>
      </c>
      <c r="D2626" s="24" t="s">
        <v>4</v>
      </c>
      <c r="E2626" s="24" t="s">
        <v>6</v>
      </c>
      <c r="F2626" s="25" t="s">
        <v>6</v>
      </c>
      <c r="G2626" s="25" t="s">
        <v>2988</v>
      </c>
      <c r="H2626" s="25" t="s">
        <v>3418</v>
      </c>
      <c r="I2626" s="25" t="s">
        <v>82</v>
      </c>
      <c r="J2626" s="10">
        <v>6499</v>
      </c>
      <c r="K2626" s="16">
        <v>130</v>
      </c>
    </row>
    <row r="2627" spans="1:11" x14ac:dyDescent="0.25">
      <c r="A2627" s="19">
        <v>42889</v>
      </c>
      <c r="B2627" s="19" t="s">
        <v>3401</v>
      </c>
      <c r="C2627" s="15">
        <v>1000</v>
      </c>
      <c r="D2627" s="24" t="s">
        <v>4</v>
      </c>
      <c r="E2627" s="24" t="s">
        <v>5</v>
      </c>
      <c r="F2627" s="25" t="s">
        <v>2217</v>
      </c>
      <c r="G2627" s="25" t="s">
        <v>2988</v>
      </c>
      <c r="H2627" s="25" t="s">
        <v>3418</v>
      </c>
      <c r="I2627" s="25" t="s">
        <v>82</v>
      </c>
      <c r="J2627" s="10">
        <v>6500</v>
      </c>
      <c r="K2627" s="16">
        <v>130</v>
      </c>
    </row>
    <row r="2628" spans="1:11" x14ac:dyDescent="0.25">
      <c r="A2628" s="19">
        <v>42889</v>
      </c>
      <c r="B2628" s="19" t="s">
        <v>3401</v>
      </c>
      <c r="C2628" s="15">
        <v>2000</v>
      </c>
      <c r="D2628" s="24" t="s">
        <v>4</v>
      </c>
      <c r="E2628" s="24" t="s">
        <v>6</v>
      </c>
      <c r="F2628" s="25" t="s">
        <v>6</v>
      </c>
      <c r="G2628" s="25" t="s">
        <v>2988</v>
      </c>
      <c r="H2628" s="25" t="s">
        <v>3418</v>
      </c>
      <c r="I2628" s="25" t="s">
        <v>82</v>
      </c>
      <c r="J2628" s="10">
        <v>6566</v>
      </c>
      <c r="K2628" s="16">
        <v>132</v>
      </c>
    </row>
    <row r="2629" spans="1:11" x14ac:dyDescent="0.25">
      <c r="A2629" s="19">
        <v>42889</v>
      </c>
      <c r="B2629" s="19" t="s">
        <v>3401</v>
      </c>
      <c r="C2629" s="15">
        <v>7860</v>
      </c>
      <c r="D2629" s="24" t="s">
        <v>4</v>
      </c>
      <c r="E2629" s="24" t="s">
        <v>6</v>
      </c>
      <c r="F2629" s="25" t="s">
        <v>6</v>
      </c>
      <c r="G2629" s="25" t="s">
        <v>2988</v>
      </c>
      <c r="H2629" s="25" t="s">
        <v>3418</v>
      </c>
      <c r="I2629" s="25" t="s">
        <v>82</v>
      </c>
      <c r="J2629" s="10">
        <v>6567</v>
      </c>
      <c r="K2629" s="16">
        <v>132</v>
      </c>
    </row>
    <row r="2630" spans="1:11" x14ac:dyDescent="0.25">
      <c r="A2630" s="19">
        <v>42889</v>
      </c>
      <c r="B2630" s="19" t="s">
        <v>3401</v>
      </c>
      <c r="C2630" s="15">
        <v>5000</v>
      </c>
      <c r="D2630" s="24" t="s">
        <v>4</v>
      </c>
      <c r="E2630" s="24" t="s">
        <v>6</v>
      </c>
      <c r="F2630" s="25" t="s">
        <v>6</v>
      </c>
      <c r="G2630" s="25" t="s">
        <v>2988</v>
      </c>
      <c r="H2630" s="25" t="s">
        <v>3418</v>
      </c>
      <c r="I2630" s="25" t="s">
        <v>82</v>
      </c>
      <c r="J2630" s="62">
        <v>6612</v>
      </c>
      <c r="K2630" s="16">
        <v>133</v>
      </c>
    </row>
    <row r="2631" spans="1:11" x14ac:dyDescent="0.25">
      <c r="A2631" s="19">
        <v>42889</v>
      </c>
      <c r="B2631" s="19" t="s">
        <v>3401</v>
      </c>
      <c r="C2631" s="15">
        <v>2000</v>
      </c>
      <c r="D2631" s="24" t="s">
        <v>4</v>
      </c>
      <c r="E2631" s="24" t="s">
        <v>6</v>
      </c>
      <c r="F2631" s="25" t="s">
        <v>6</v>
      </c>
      <c r="G2631" s="25" t="s">
        <v>2988</v>
      </c>
      <c r="H2631" s="25" t="s">
        <v>3418</v>
      </c>
      <c r="I2631" s="25" t="s">
        <v>82</v>
      </c>
      <c r="J2631" s="10">
        <v>6657</v>
      </c>
      <c r="K2631" s="16">
        <v>134</v>
      </c>
    </row>
    <row r="2632" spans="1:11" x14ac:dyDescent="0.25">
      <c r="A2632" s="19">
        <v>42889</v>
      </c>
      <c r="B2632" s="19" t="s">
        <v>3401</v>
      </c>
      <c r="C2632" s="15">
        <v>5400</v>
      </c>
      <c r="D2632" s="24" t="s">
        <v>4</v>
      </c>
      <c r="E2632" s="24" t="s">
        <v>6</v>
      </c>
      <c r="F2632" s="25" t="s">
        <v>6</v>
      </c>
      <c r="G2632" s="25" t="s">
        <v>2988</v>
      </c>
      <c r="H2632" s="25" t="s">
        <v>3418</v>
      </c>
      <c r="I2632" s="25" t="s">
        <v>82</v>
      </c>
      <c r="J2632" s="10">
        <v>6660</v>
      </c>
      <c r="K2632" s="16">
        <v>134</v>
      </c>
    </row>
    <row r="2633" spans="1:11" x14ac:dyDescent="0.25">
      <c r="A2633" s="19">
        <v>42889</v>
      </c>
      <c r="B2633" s="19" t="s">
        <v>3401</v>
      </c>
      <c r="C2633" s="15">
        <v>200</v>
      </c>
      <c r="D2633" s="24" t="s">
        <v>4</v>
      </c>
      <c r="E2633" s="24" t="s">
        <v>6</v>
      </c>
      <c r="F2633" s="25" t="s">
        <v>6</v>
      </c>
      <c r="G2633" s="25" t="s">
        <v>2988</v>
      </c>
      <c r="H2633" s="25" t="s">
        <v>3418</v>
      </c>
      <c r="I2633" s="25" t="s">
        <v>82</v>
      </c>
      <c r="J2633" s="10">
        <v>6661</v>
      </c>
      <c r="K2633" s="16">
        <v>134</v>
      </c>
    </row>
    <row r="2634" spans="1:11" x14ac:dyDescent="0.25">
      <c r="A2634" s="19">
        <v>42889</v>
      </c>
      <c r="B2634" s="19" t="s">
        <v>3401</v>
      </c>
      <c r="C2634" s="15">
        <v>200</v>
      </c>
      <c r="D2634" s="24" t="s">
        <v>4</v>
      </c>
      <c r="E2634" s="24" t="s">
        <v>6</v>
      </c>
      <c r="F2634" s="25" t="s">
        <v>6</v>
      </c>
      <c r="G2634" s="25" t="s">
        <v>2988</v>
      </c>
      <c r="H2634" s="25" t="s">
        <v>3418</v>
      </c>
      <c r="I2634" s="25" t="s">
        <v>82</v>
      </c>
      <c r="J2634" s="10">
        <v>6799</v>
      </c>
      <c r="K2634" s="16">
        <v>136</v>
      </c>
    </row>
    <row r="2635" spans="1:11" x14ac:dyDescent="0.25">
      <c r="A2635" s="19">
        <v>42889</v>
      </c>
      <c r="B2635" s="19" t="s">
        <v>3401</v>
      </c>
      <c r="C2635" s="15">
        <v>100</v>
      </c>
      <c r="D2635" s="24" t="s">
        <v>4</v>
      </c>
      <c r="E2635" s="24" t="s">
        <v>6</v>
      </c>
      <c r="F2635" s="25" t="s">
        <v>6</v>
      </c>
      <c r="G2635" s="25" t="s">
        <v>2988</v>
      </c>
      <c r="H2635" s="25" t="s">
        <v>3418</v>
      </c>
      <c r="I2635" s="25" t="s">
        <v>82</v>
      </c>
      <c r="J2635" s="10">
        <v>6800</v>
      </c>
      <c r="K2635" s="16">
        <v>136</v>
      </c>
    </row>
    <row r="2636" spans="1:11" x14ac:dyDescent="0.25">
      <c r="A2636" s="19">
        <v>42889</v>
      </c>
      <c r="B2636" s="19" t="s">
        <v>3401</v>
      </c>
      <c r="C2636" s="15">
        <v>200</v>
      </c>
      <c r="D2636" s="24" t="s">
        <v>4</v>
      </c>
      <c r="E2636" s="24" t="s">
        <v>6</v>
      </c>
      <c r="F2636" s="25" t="s">
        <v>6</v>
      </c>
      <c r="G2636" s="25" t="s">
        <v>2988</v>
      </c>
      <c r="H2636" s="25" t="s">
        <v>3418</v>
      </c>
      <c r="I2636" s="25" t="s">
        <v>82</v>
      </c>
      <c r="J2636" s="10">
        <v>6901</v>
      </c>
      <c r="K2636" s="16">
        <v>139</v>
      </c>
    </row>
    <row r="2637" spans="1:11" x14ac:dyDescent="0.25">
      <c r="A2637" s="19">
        <v>42889</v>
      </c>
      <c r="B2637" s="19" t="s">
        <v>3401</v>
      </c>
      <c r="C2637" s="15">
        <v>100</v>
      </c>
      <c r="D2637" s="24" t="s">
        <v>4</v>
      </c>
      <c r="E2637" s="24" t="s">
        <v>6</v>
      </c>
      <c r="F2637" s="25" t="s">
        <v>6</v>
      </c>
      <c r="G2637" s="25" t="s">
        <v>2988</v>
      </c>
      <c r="H2637" s="25" t="s">
        <v>3418</v>
      </c>
      <c r="I2637" s="25" t="s">
        <v>82</v>
      </c>
      <c r="J2637" s="10">
        <v>6902</v>
      </c>
      <c r="K2637" s="16">
        <v>139</v>
      </c>
    </row>
    <row r="2638" spans="1:11" x14ac:dyDescent="0.25">
      <c r="A2638" s="19">
        <v>42889</v>
      </c>
      <c r="B2638" s="19" t="s">
        <v>3401</v>
      </c>
      <c r="C2638" s="15">
        <v>200</v>
      </c>
      <c r="D2638" s="24" t="s">
        <v>4</v>
      </c>
      <c r="E2638" s="24" t="s">
        <v>6</v>
      </c>
      <c r="F2638" s="25" t="s">
        <v>6</v>
      </c>
      <c r="G2638" s="25" t="s">
        <v>2988</v>
      </c>
      <c r="H2638" s="25" t="s">
        <v>3418</v>
      </c>
      <c r="I2638" s="25" t="s">
        <v>82</v>
      </c>
      <c r="J2638" s="10">
        <v>6903</v>
      </c>
      <c r="K2638" s="16">
        <v>139</v>
      </c>
    </row>
    <row r="2639" spans="1:11" x14ac:dyDescent="0.25">
      <c r="A2639" s="19">
        <v>42889</v>
      </c>
      <c r="B2639" s="19" t="s">
        <v>3401</v>
      </c>
      <c r="C2639" s="15">
        <v>50</v>
      </c>
      <c r="D2639" s="24" t="s">
        <v>4</v>
      </c>
      <c r="E2639" s="24" t="s">
        <v>6</v>
      </c>
      <c r="F2639" s="25" t="s">
        <v>6</v>
      </c>
      <c r="G2639" s="25" t="s">
        <v>2988</v>
      </c>
      <c r="H2639" s="25" t="s">
        <v>3418</v>
      </c>
      <c r="I2639" s="25" t="s">
        <v>82</v>
      </c>
      <c r="J2639" s="10">
        <v>6904</v>
      </c>
      <c r="K2639" s="16">
        <v>139</v>
      </c>
    </row>
    <row r="2640" spans="1:11" x14ac:dyDescent="0.25">
      <c r="A2640" s="19">
        <v>42889</v>
      </c>
      <c r="B2640" s="19" t="s">
        <v>3401</v>
      </c>
      <c r="C2640" s="15">
        <v>200</v>
      </c>
      <c r="D2640" s="24" t="s">
        <v>4</v>
      </c>
      <c r="E2640" s="24" t="s">
        <v>5</v>
      </c>
      <c r="F2640" s="25" t="s">
        <v>2217</v>
      </c>
      <c r="G2640" s="25" t="s">
        <v>2988</v>
      </c>
      <c r="H2640" s="25" t="s">
        <v>3418</v>
      </c>
      <c r="I2640" s="25" t="s">
        <v>82</v>
      </c>
      <c r="J2640" s="10">
        <v>6905</v>
      </c>
      <c r="K2640" s="16">
        <v>139</v>
      </c>
    </row>
    <row r="2641" spans="1:11" x14ac:dyDescent="0.25">
      <c r="A2641" s="19">
        <v>42889</v>
      </c>
      <c r="B2641" s="19" t="s">
        <v>3401</v>
      </c>
      <c r="C2641" s="15">
        <v>25</v>
      </c>
      <c r="D2641" s="24" t="s">
        <v>4</v>
      </c>
      <c r="E2641" s="24" t="s">
        <v>5</v>
      </c>
      <c r="F2641" s="25" t="s">
        <v>2217</v>
      </c>
      <c r="G2641" s="25" t="s">
        <v>2988</v>
      </c>
      <c r="H2641" s="25" t="s">
        <v>3418</v>
      </c>
      <c r="I2641" s="25" t="s">
        <v>82</v>
      </c>
      <c r="J2641" s="10">
        <v>6906</v>
      </c>
      <c r="K2641" s="16">
        <v>139</v>
      </c>
    </row>
    <row r="2642" spans="1:11" x14ac:dyDescent="0.25">
      <c r="A2642" s="19">
        <v>42889</v>
      </c>
      <c r="B2642" s="19" t="s">
        <v>3401</v>
      </c>
      <c r="C2642" s="15">
        <v>50</v>
      </c>
      <c r="D2642" s="24" t="s">
        <v>4</v>
      </c>
      <c r="E2642" s="24" t="s">
        <v>5</v>
      </c>
      <c r="F2642" s="25" t="s">
        <v>2217</v>
      </c>
      <c r="G2642" s="25" t="s">
        <v>2988</v>
      </c>
      <c r="H2642" s="25" t="s">
        <v>3418</v>
      </c>
      <c r="I2642" s="25" t="s">
        <v>82</v>
      </c>
      <c r="J2642" s="10">
        <v>6907</v>
      </c>
      <c r="K2642" s="16">
        <v>139</v>
      </c>
    </row>
    <row r="2643" spans="1:11" x14ac:dyDescent="0.25">
      <c r="A2643" s="19">
        <v>42889</v>
      </c>
      <c r="B2643" s="19" t="s">
        <v>3401</v>
      </c>
      <c r="C2643" s="15">
        <v>200</v>
      </c>
      <c r="D2643" s="24" t="s">
        <v>4</v>
      </c>
      <c r="E2643" s="24" t="s">
        <v>6</v>
      </c>
      <c r="F2643" s="25" t="s">
        <v>6</v>
      </c>
      <c r="G2643" s="25" t="s">
        <v>2988</v>
      </c>
      <c r="H2643" s="25" t="s">
        <v>3418</v>
      </c>
      <c r="I2643" s="25" t="s">
        <v>82</v>
      </c>
      <c r="J2643" s="10">
        <v>6954</v>
      </c>
      <c r="K2643" s="16">
        <v>140</v>
      </c>
    </row>
    <row r="2644" spans="1:11" x14ac:dyDescent="0.25">
      <c r="A2644" s="19">
        <v>42889</v>
      </c>
      <c r="B2644" s="19" t="s">
        <v>3401</v>
      </c>
      <c r="C2644" s="15">
        <v>100</v>
      </c>
      <c r="D2644" s="24" t="s">
        <v>4</v>
      </c>
      <c r="E2644" s="24" t="s">
        <v>6</v>
      </c>
      <c r="F2644" s="25" t="s">
        <v>6</v>
      </c>
      <c r="G2644" s="25" t="s">
        <v>2988</v>
      </c>
      <c r="H2644" s="25" t="s">
        <v>3418</v>
      </c>
      <c r="I2644" s="25" t="s">
        <v>82</v>
      </c>
      <c r="J2644" s="10">
        <v>7004</v>
      </c>
      <c r="K2644" s="16">
        <v>141</v>
      </c>
    </row>
    <row r="2645" spans="1:11" x14ac:dyDescent="0.25">
      <c r="A2645" s="19">
        <v>42889</v>
      </c>
      <c r="B2645" s="19" t="s">
        <v>3401</v>
      </c>
      <c r="C2645" s="15">
        <v>2000</v>
      </c>
      <c r="D2645" s="24" t="s">
        <v>4</v>
      </c>
      <c r="E2645" s="24" t="s">
        <v>5</v>
      </c>
      <c r="F2645" s="25" t="s">
        <v>2217</v>
      </c>
      <c r="G2645" s="25" t="s">
        <v>2988</v>
      </c>
      <c r="H2645" s="25" t="s">
        <v>3418</v>
      </c>
      <c r="I2645" s="25" t="s">
        <v>82</v>
      </c>
      <c r="J2645" s="10">
        <v>7006</v>
      </c>
      <c r="K2645" s="16">
        <v>141</v>
      </c>
    </row>
    <row r="2646" spans="1:11" x14ac:dyDescent="0.25">
      <c r="A2646" s="19">
        <v>42889</v>
      </c>
      <c r="B2646" s="19" t="s">
        <v>3401</v>
      </c>
      <c r="C2646" s="15">
        <v>250</v>
      </c>
      <c r="D2646" s="24" t="s">
        <v>4</v>
      </c>
      <c r="E2646" s="24" t="s">
        <v>6</v>
      </c>
      <c r="F2646" s="25" t="s">
        <v>6</v>
      </c>
      <c r="G2646" s="25" t="s">
        <v>2988</v>
      </c>
      <c r="H2646" s="25" t="s">
        <v>3418</v>
      </c>
      <c r="I2646" s="25" t="s">
        <v>82</v>
      </c>
      <c r="J2646" s="10">
        <v>7007</v>
      </c>
      <c r="K2646" s="16">
        <v>141</v>
      </c>
    </row>
    <row r="2647" spans="1:11" x14ac:dyDescent="0.25">
      <c r="A2647" s="19">
        <v>42889</v>
      </c>
      <c r="B2647" s="19" t="s">
        <v>3401</v>
      </c>
      <c r="C2647" s="15">
        <v>100</v>
      </c>
      <c r="D2647" s="24" t="s">
        <v>4</v>
      </c>
      <c r="E2647" s="24" t="s">
        <v>5</v>
      </c>
      <c r="F2647" s="25" t="s">
        <v>2217</v>
      </c>
      <c r="G2647" s="25" t="s">
        <v>2988</v>
      </c>
      <c r="H2647" s="25" t="s">
        <v>3418</v>
      </c>
      <c r="I2647" s="25" t="s">
        <v>82</v>
      </c>
      <c r="J2647" s="10">
        <v>7052</v>
      </c>
      <c r="K2647" s="16">
        <v>142</v>
      </c>
    </row>
    <row r="2648" spans="1:11" x14ac:dyDescent="0.25">
      <c r="A2648" s="19">
        <v>42889</v>
      </c>
      <c r="B2648" s="19" t="s">
        <v>3401</v>
      </c>
      <c r="C2648" s="15">
        <v>200</v>
      </c>
      <c r="D2648" s="24" t="s">
        <v>4</v>
      </c>
      <c r="E2648" s="24" t="s">
        <v>5</v>
      </c>
      <c r="F2648" s="25" t="s">
        <v>2217</v>
      </c>
      <c r="G2648" s="25" t="s">
        <v>2988</v>
      </c>
      <c r="H2648" s="25" t="s">
        <v>3418</v>
      </c>
      <c r="I2648" s="25" t="s">
        <v>82</v>
      </c>
      <c r="J2648" s="10">
        <v>7053</v>
      </c>
      <c r="K2648" s="16">
        <v>142</v>
      </c>
    </row>
    <row r="2649" spans="1:11" x14ac:dyDescent="0.25">
      <c r="A2649" s="19">
        <v>42889</v>
      </c>
      <c r="B2649" s="19" t="s">
        <v>3401</v>
      </c>
      <c r="C2649" s="15">
        <v>100</v>
      </c>
      <c r="D2649" s="24" t="s">
        <v>4</v>
      </c>
      <c r="E2649" s="24" t="s">
        <v>6</v>
      </c>
      <c r="F2649" s="25" t="s">
        <v>6</v>
      </c>
      <c r="G2649" s="25" t="s">
        <v>2988</v>
      </c>
      <c r="H2649" s="25" t="s">
        <v>3418</v>
      </c>
      <c r="I2649" s="25" t="s">
        <v>82</v>
      </c>
      <c r="J2649" s="10">
        <v>7054</v>
      </c>
      <c r="K2649" s="16">
        <v>142</v>
      </c>
    </row>
    <row r="2650" spans="1:11" x14ac:dyDescent="0.25">
      <c r="A2650" s="19">
        <v>42889</v>
      </c>
      <c r="B2650" s="19" t="s">
        <v>3401</v>
      </c>
      <c r="C2650" s="15">
        <v>100</v>
      </c>
      <c r="D2650" s="24" t="s">
        <v>4</v>
      </c>
      <c r="E2650" s="24" t="s">
        <v>5</v>
      </c>
      <c r="F2650" s="25" t="s">
        <v>2217</v>
      </c>
      <c r="G2650" s="25" t="s">
        <v>2988</v>
      </c>
      <c r="H2650" s="25" t="s">
        <v>3418</v>
      </c>
      <c r="I2650" s="25" t="s">
        <v>82</v>
      </c>
      <c r="J2650" s="10">
        <v>7055</v>
      </c>
      <c r="K2650" s="16">
        <v>142</v>
      </c>
    </row>
    <row r="2651" spans="1:11" x14ac:dyDescent="0.25">
      <c r="A2651" s="18">
        <v>42890</v>
      </c>
      <c r="B2651" s="18" t="s">
        <v>3401</v>
      </c>
      <c r="C2651" s="15">
        <v>50</v>
      </c>
      <c r="D2651" s="24" t="s">
        <v>4</v>
      </c>
      <c r="E2651" s="24" t="s">
        <v>5</v>
      </c>
      <c r="F2651" s="25" t="s">
        <v>2217</v>
      </c>
      <c r="G2651" s="25" t="s">
        <v>2987</v>
      </c>
      <c r="H2651" s="25" t="s">
        <v>3418</v>
      </c>
      <c r="I2651" s="25" t="s">
        <v>82</v>
      </c>
      <c r="J2651" s="10">
        <v>27</v>
      </c>
      <c r="K2651" s="16">
        <v>1</v>
      </c>
    </row>
    <row r="2652" spans="1:11" x14ac:dyDescent="0.25">
      <c r="A2652" s="19">
        <v>42890</v>
      </c>
      <c r="B2652" s="19" t="s">
        <v>3401</v>
      </c>
      <c r="C2652" s="79">
        <v>1500</v>
      </c>
      <c r="D2652" s="24" t="s">
        <v>4</v>
      </c>
      <c r="E2652" s="24" t="s">
        <v>5</v>
      </c>
      <c r="F2652" s="25" t="s">
        <v>2217</v>
      </c>
      <c r="G2652" s="25" t="s">
        <v>2988</v>
      </c>
      <c r="H2652" s="25" t="s">
        <v>3418</v>
      </c>
      <c r="I2652" s="25" t="s">
        <v>82</v>
      </c>
      <c r="J2652" s="10">
        <v>5273</v>
      </c>
      <c r="K2652" s="16">
        <v>106</v>
      </c>
    </row>
    <row r="2653" spans="1:11" x14ac:dyDescent="0.25">
      <c r="A2653" s="19">
        <v>42890</v>
      </c>
      <c r="B2653" s="19" t="s">
        <v>3401</v>
      </c>
      <c r="C2653" s="79">
        <v>500</v>
      </c>
      <c r="D2653" s="24" t="s">
        <v>4</v>
      </c>
      <c r="E2653" s="24" t="s">
        <v>6</v>
      </c>
      <c r="F2653" s="25" t="s">
        <v>6</v>
      </c>
      <c r="G2653" s="25" t="s">
        <v>2988</v>
      </c>
      <c r="H2653" s="25" t="s">
        <v>3418</v>
      </c>
      <c r="I2653" s="25" t="s">
        <v>82</v>
      </c>
      <c r="J2653" s="10">
        <v>5274</v>
      </c>
      <c r="K2653" s="16">
        <v>106</v>
      </c>
    </row>
    <row r="2654" spans="1:11" x14ac:dyDescent="0.25">
      <c r="A2654" s="19">
        <v>42890</v>
      </c>
      <c r="B2654" s="19" t="s">
        <v>3401</v>
      </c>
      <c r="C2654" s="79">
        <v>50</v>
      </c>
      <c r="D2654" s="24" t="s">
        <v>4</v>
      </c>
      <c r="E2654" s="24" t="s">
        <v>5</v>
      </c>
      <c r="F2654" s="25" t="s">
        <v>2217</v>
      </c>
      <c r="G2654" s="25" t="s">
        <v>2988</v>
      </c>
      <c r="H2654" s="25" t="s">
        <v>3418</v>
      </c>
      <c r="I2654" s="25" t="s">
        <v>82</v>
      </c>
      <c r="J2654" s="10">
        <v>5715</v>
      </c>
      <c r="K2654" s="16">
        <v>115</v>
      </c>
    </row>
    <row r="2655" spans="1:11" x14ac:dyDescent="0.25">
      <c r="A2655" s="19">
        <v>42890</v>
      </c>
      <c r="B2655" s="19" t="s">
        <v>3401</v>
      </c>
      <c r="C2655" s="79">
        <v>5</v>
      </c>
      <c r="D2655" s="24" t="s">
        <v>4</v>
      </c>
      <c r="E2655" s="24" t="s">
        <v>5</v>
      </c>
      <c r="F2655" s="25" t="s">
        <v>2217</v>
      </c>
      <c r="G2655" s="25" t="s">
        <v>2988</v>
      </c>
      <c r="H2655" s="25" t="s">
        <v>3418</v>
      </c>
      <c r="I2655" s="25" t="s">
        <v>82</v>
      </c>
      <c r="J2655" s="10">
        <v>5716</v>
      </c>
      <c r="K2655" s="16">
        <v>115</v>
      </c>
    </row>
    <row r="2656" spans="1:11" x14ac:dyDescent="0.25">
      <c r="A2656" s="19">
        <v>42890</v>
      </c>
      <c r="B2656" s="19" t="s">
        <v>3401</v>
      </c>
      <c r="C2656" s="79">
        <v>5</v>
      </c>
      <c r="D2656" s="24" t="s">
        <v>4</v>
      </c>
      <c r="E2656" s="24" t="s">
        <v>5</v>
      </c>
      <c r="F2656" s="25" t="s">
        <v>2217</v>
      </c>
      <c r="G2656" s="25" t="s">
        <v>2988</v>
      </c>
      <c r="H2656" s="25" t="s">
        <v>3418</v>
      </c>
      <c r="I2656" s="25" t="s">
        <v>82</v>
      </c>
      <c r="J2656" s="10">
        <v>5717</v>
      </c>
      <c r="K2656" s="16">
        <v>115</v>
      </c>
    </row>
    <row r="2657" spans="1:11" x14ac:dyDescent="0.25">
      <c r="A2657" s="19">
        <v>42890</v>
      </c>
      <c r="B2657" s="19" t="s">
        <v>3401</v>
      </c>
      <c r="C2657" s="15">
        <v>500</v>
      </c>
      <c r="D2657" s="24" t="s">
        <v>4</v>
      </c>
      <c r="E2657" s="24" t="s">
        <v>5</v>
      </c>
      <c r="F2657" s="25" t="s">
        <v>2217</v>
      </c>
      <c r="G2657" s="25" t="s">
        <v>2988</v>
      </c>
      <c r="H2657" s="25" t="s">
        <v>3418</v>
      </c>
      <c r="I2657" s="25" t="s">
        <v>82</v>
      </c>
      <c r="J2657" s="10">
        <v>6349</v>
      </c>
      <c r="K2657" s="16">
        <v>127</v>
      </c>
    </row>
    <row r="2658" spans="1:11" x14ac:dyDescent="0.25">
      <c r="A2658" s="19">
        <v>42890</v>
      </c>
      <c r="B2658" s="19" t="s">
        <v>3401</v>
      </c>
      <c r="C2658" s="15">
        <v>800</v>
      </c>
      <c r="D2658" s="24" t="s">
        <v>4</v>
      </c>
      <c r="E2658" s="24" t="s">
        <v>5</v>
      </c>
      <c r="F2658" s="25" t="s">
        <v>2217</v>
      </c>
      <c r="G2658" s="25" t="s">
        <v>2988</v>
      </c>
      <c r="H2658" s="25" t="s">
        <v>3418</v>
      </c>
      <c r="I2658" s="25" t="s">
        <v>82</v>
      </c>
      <c r="J2658" s="10">
        <v>6350</v>
      </c>
      <c r="K2658" s="16">
        <v>127</v>
      </c>
    </row>
    <row r="2659" spans="1:11" x14ac:dyDescent="0.25">
      <c r="A2659" s="19">
        <v>42890</v>
      </c>
      <c r="B2659" s="19" t="s">
        <v>3401</v>
      </c>
      <c r="C2659" s="15">
        <v>500</v>
      </c>
      <c r="D2659" s="24" t="s">
        <v>4</v>
      </c>
      <c r="E2659" s="24" t="s">
        <v>5</v>
      </c>
      <c r="F2659" s="25" t="s">
        <v>2217</v>
      </c>
      <c r="G2659" s="25" t="s">
        <v>2988</v>
      </c>
      <c r="H2659" s="25" t="s">
        <v>3418</v>
      </c>
      <c r="I2659" s="25" t="s">
        <v>82</v>
      </c>
      <c r="J2659" s="10">
        <v>6399</v>
      </c>
      <c r="K2659" s="16">
        <v>128</v>
      </c>
    </row>
    <row r="2660" spans="1:11" x14ac:dyDescent="0.25">
      <c r="A2660" s="19">
        <v>42890</v>
      </c>
      <c r="B2660" s="19" t="s">
        <v>3401</v>
      </c>
      <c r="C2660" s="15">
        <v>100</v>
      </c>
      <c r="D2660" s="24" t="s">
        <v>4</v>
      </c>
      <c r="E2660" s="24" t="s">
        <v>6</v>
      </c>
      <c r="F2660" s="25" t="s">
        <v>6</v>
      </c>
      <c r="G2660" s="25" t="s">
        <v>2988</v>
      </c>
      <c r="H2660" s="25" t="s">
        <v>3418</v>
      </c>
      <c r="I2660" s="25" t="s">
        <v>82</v>
      </c>
      <c r="J2660" s="10">
        <v>6400</v>
      </c>
      <c r="K2660" s="16">
        <v>128</v>
      </c>
    </row>
    <row r="2661" spans="1:11" x14ac:dyDescent="0.25">
      <c r="A2661" s="19">
        <v>42890</v>
      </c>
      <c r="B2661" s="19" t="s">
        <v>3401</v>
      </c>
      <c r="C2661" s="218">
        <v>1260</v>
      </c>
      <c r="D2661" s="24" t="s">
        <v>4</v>
      </c>
      <c r="E2661" s="24" t="s">
        <v>5</v>
      </c>
      <c r="F2661" s="25" t="s">
        <v>2217</v>
      </c>
      <c r="G2661" s="25" t="s">
        <v>2988</v>
      </c>
      <c r="H2661" s="25" t="s">
        <v>3418</v>
      </c>
      <c r="I2661" s="25" t="s">
        <v>82</v>
      </c>
      <c r="J2661" s="10">
        <v>6529</v>
      </c>
      <c r="K2661" s="16">
        <v>131</v>
      </c>
    </row>
    <row r="2662" spans="1:11" x14ac:dyDescent="0.25">
      <c r="A2662" s="19">
        <v>42890</v>
      </c>
      <c r="B2662" s="19" t="s">
        <v>3401</v>
      </c>
      <c r="C2662" s="218">
        <v>1000</v>
      </c>
      <c r="D2662" s="24" t="s">
        <v>4</v>
      </c>
      <c r="E2662" s="24" t="s">
        <v>6</v>
      </c>
      <c r="F2662" s="25" t="s">
        <v>6</v>
      </c>
      <c r="G2662" s="25" t="s">
        <v>2988</v>
      </c>
      <c r="H2662" s="25" t="s">
        <v>3418</v>
      </c>
      <c r="I2662" s="25" t="s">
        <v>82</v>
      </c>
      <c r="J2662" s="10">
        <v>6530</v>
      </c>
      <c r="K2662" s="16">
        <v>131</v>
      </c>
    </row>
    <row r="2663" spans="1:11" x14ac:dyDescent="0.25">
      <c r="A2663" s="19">
        <v>42890</v>
      </c>
      <c r="B2663" s="19" t="s">
        <v>3401</v>
      </c>
      <c r="C2663" s="15">
        <v>3000</v>
      </c>
      <c r="D2663" s="24" t="s">
        <v>4</v>
      </c>
      <c r="E2663" s="24" t="s">
        <v>6</v>
      </c>
      <c r="F2663" s="25" t="s">
        <v>6</v>
      </c>
      <c r="G2663" s="25" t="s">
        <v>2988</v>
      </c>
      <c r="H2663" s="25" t="s">
        <v>3418</v>
      </c>
      <c r="I2663" s="25" t="s">
        <v>82</v>
      </c>
      <c r="J2663" s="62">
        <v>6613</v>
      </c>
      <c r="K2663" s="16">
        <v>133</v>
      </c>
    </row>
    <row r="2664" spans="1:11" x14ac:dyDescent="0.25">
      <c r="A2664" s="19">
        <v>42890</v>
      </c>
      <c r="B2664" s="19" t="s">
        <v>3401</v>
      </c>
      <c r="C2664" s="15">
        <v>33000</v>
      </c>
      <c r="D2664" s="24" t="s">
        <v>4</v>
      </c>
      <c r="E2664" s="24" t="s">
        <v>6</v>
      </c>
      <c r="F2664" s="25" t="s">
        <v>6</v>
      </c>
      <c r="G2664" s="25" t="s">
        <v>2988</v>
      </c>
      <c r="H2664" s="25" t="s">
        <v>3418</v>
      </c>
      <c r="I2664" s="25" t="s">
        <v>82</v>
      </c>
      <c r="J2664" s="62">
        <v>6614</v>
      </c>
      <c r="K2664" s="16">
        <v>133</v>
      </c>
    </row>
    <row r="2665" spans="1:11" x14ac:dyDescent="0.25">
      <c r="A2665" s="19">
        <v>42890</v>
      </c>
      <c r="B2665" s="19" t="s">
        <v>3401</v>
      </c>
      <c r="C2665" s="15">
        <v>33000</v>
      </c>
      <c r="D2665" s="24" t="s">
        <v>4</v>
      </c>
      <c r="E2665" s="24" t="s">
        <v>6</v>
      </c>
      <c r="F2665" s="25" t="s">
        <v>6</v>
      </c>
      <c r="G2665" s="25" t="s">
        <v>2988</v>
      </c>
      <c r="H2665" s="25" t="s">
        <v>3418</v>
      </c>
      <c r="I2665" s="25" t="s">
        <v>82</v>
      </c>
      <c r="J2665" s="62">
        <v>6615</v>
      </c>
      <c r="K2665" s="16">
        <v>133</v>
      </c>
    </row>
    <row r="2666" spans="1:11" x14ac:dyDescent="0.25">
      <c r="A2666" s="19">
        <v>42890</v>
      </c>
      <c r="B2666" s="19" t="s">
        <v>3401</v>
      </c>
      <c r="C2666" s="15">
        <v>5000</v>
      </c>
      <c r="D2666" s="24" t="s">
        <v>4</v>
      </c>
      <c r="E2666" s="24" t="s">
        <v>5</v>
      </c>
      <c r="F2666" s="25" t="s">
        <v>2217</v>
      </c>
      <c r="G2666" s="25" t="s">
        <v>2988</v>
      </c>
      <c r="H2666" s="25" t="s">
        <v>3418</v>
      </c>
      <c r="I2666" s="25" t="s">
        <v>82</v>
      </c>
      <c r="J2666" s="62">
        <v>6616</v>
      </c>
      <c r="K2666" s="16">
        <v>133</v>
      </c>
    </row>
    <row r="2667" spans="1:11" x14ac:dyDescent="0.25">
      <c r="A2667" s="19">
        <v>42890</v>
      </c>
      <c r="B2667" s="19" t="s">
        <v>3401</v>
      </c>
      <c r="C2667" s="15">
        <v>100</v>
      </c>
      <c r="D2667" s="24" t="s">
        <v>4</v>
      </c>
      <c r="E2667" s="24" t="s">
        <v>6</v>
      </c>
      <c r="F2667" s="25" t="s">
        <v>6</v>
      </c>
      <c r="G2667" s="25" t="s">
        <v>2988</v>
      </c>
      <c r="H2667" s="25" t="s">
        <v>3418</v>
      </c>
      <c r="I2667" s="25" t="s">
        <v>82</v>
      </c>
      <c r="J2667" s="10">
        <v>6617</v>
      </c>
      <c r="K2667" s="16">
        <v>133</v>
      </c>
    </row>
    <row r="2668" spans="1:11" x14ac:dyDescent="0.25">
      <c r="A2668" s="19">
        <v>42890</v>
      </c>
      <c r="B2668" s="19" t="s">
        <v>3401</v>
      </c>
      <c r="C2668" s="15">
        <v>1030</v>
      </c>
      <c r="D2668" s="24" t="s">
        <v>4</v>
      </c>
      <c r="E2668" s="24" t="s">
        <v>5</v>
      </c>
      <c r="F2668" s="25" t="s">
        <v>2217</v>
      </c>
      <c r="G2668" s="25" t="s">
        <v>2988</v>
      </c>
      <c r="H2668" s="25" t="s">
        <v>3418</v>
      </c>
      <c r="I2668" s="25" t="s">
        <v>82</v>
      </c>
      <c r="J2668" s="10">
        <v>6618</v>
      </c>
      <c r="K2668" s="16">
        <v>133</v>
      </c>
    </row>
    <row r="2669" spans="1:11" x14ac:dyDescent="0.25">
      <c r="A2669" s="19">
        <v>42890</v>
      </c>
      <c r="B2669" s="19" t="s">
        <v>3401</v>
      </c>
      <c r="C2669" s="15">
        <v>520</v>
      </c>
      <c r="D2669" s="24" t="s">
        <v>4</v>
      </c>
      <c r="E2669" s="24" t="s">
        <v>6</v>
      </c>
      <c r="F2669" s="25" t="s">
        <v>6</v>
      </c>
      <c r="G2669" s="25" t="s">
        <v>2988</v>
      </c>
      <c r="H2669" s="25" t="s">
        <v>3418</v>
      </c>
      <c r="I2669" s="25" t="s">
        <v>82</v>
      </c>
      <c r="J2669" s="10">
        <v>6619</v>
      </c>
      <c r="K2669" s="16">
        <v>133</v>
      </c>
    </row>
    <row r="2670" spans="1:11" x14ac:dyDescent="0.25">
      <c r="A2670" s="19">
        <v>42890</v>
      </c>
      <c r="B2670" s="19" t="s">
        <v>3401</v>
      </c>
      <c r="C2670" s="15">
        <v>10000</v>
      </c>
      <c r="D2670" s="24" t="s">
        <v>78</v>
      </c>
      <c r="E2670" s="24" t="s">
        <v>6</v>
      </c>
      <c r="F2670" s="25" t="s">
        <v>6</v>
      </c>
      <c r="G2670" s="25" t="s">
        <v>2988</v>
      </c>
      <c r="H2670" s="25" t="s">
        <v>3418</v>
      </c>
      <c r="I2670" s="25" t="s">
        <v>82</v>
      </c>
      <c r="J2670" s="62">
        <v>6626</v>
      </c>
      <c r="K2670" s="16">
        <v>133</v>
      </c>
    </row>
    <row r="2671" spans="1:11" x14ac:dyDescent="0.25">
      <c r="A2671" s="19">
        <v>42890</v>
      </c>
      <c r="B2671" s="19" t="s">
        <v>3401</v>
      </c>
      <c r="C2671" s="15">
        <v>3000</v>
      </c>
      <c r="D2671" s="24" t="s">
        <v>4</v>
      </c>
      <c r="E2671" s="24" t="s">
        <v>6</v>
      </c>
      <c r="F2671" s="25" t="s">
        <v>6</v>
      </c>
      <c r="G2671" s="25" t="s">
        <v>2988</v>
      </c>
      <c r="H2671" s="25" t="s">
        <v>3418</v>
      </c>
      <c r="I2671" s="25" t="s">
        <v>82</v>
      </c>
      <c r="J2671" s="10">
        <v>6662</v>
      </c>
      <c r="K2671" s="16">
        <v>134</v>
      </c>
    </row>
    <row r="2672" spans="1:11" x14ac:dyDescent="0.25">
      <c r="A2672" s="19">
        <v>42890</v>
      </c>
      <c r="B2672" s="19" t="s">
        <v>3401</v>
      </c>
      <c r="C2672" s="15">
        <v>1000</v>
      </c>
      <c r="D2672" s="24" t="s">
        <v>4</v>
      </c>
      <c r="E2672" s="24" t="s">
        <v>6</v>
      </c>
      <c r="F2672" s="25" t="s">
        <v>6</v>
      </c>
      <c r="G2672" s="25" t="s">
        <v>2988</v>
      </c>
      <c r="H2672" s="25" t="s">
        <v>3418</v>
      </c>
      <c r="I2672" s="25" t="s">
        <v>82</v>
      </c>
      <c r="J2672" s="10">
        <v>6663</v>
      </c>
      <c r="K2672" s="16">
        <v>134</v>
      </c>
    </row>
    <row r="2673" spans="1:11" x14ac:dyDescent="0.25">
      <c r="A2673" s="19">
        <v>42890</v>
      </c>
      <c r="B2673" s="19" t="s">
        <v>3401</v>
      </c>
      <c r="C2673" s="15">
        <v>200</v>
      </c>
      <c r="D2673" s="24" t="s">
        <v>4</v>
      </c>
      <c r="E2673" s="24" t="s">
        <v>6</v>
      </c>
      <c r="F2673" s="25" t="s">
        <v>6</v>
      </c>
      <c r="G2673" s="25" t="s">
        <v>2988</v>
      </c>
      <c r="H2673" s="25" t="s">
        <v>3418</v>
      </c>
      <c r="I2673" s="25" t="s">
        <v>82</v>
      </c>
      <c r="J2673" s="10">
        <v>6867</v>
      </c>
      <c r="K2673" s="16">
        <v>138</v>
      </c>
    </row>
    <row r="2674" spans="1:11" x14ac:dyDescent="0.25">
      <c r="A2674" s="19">
        <v>42890</v>
      </c>
      <c r="B2674" s="19" t="s">
        <v>3401</v>
      </c>
      <c r="C2674" s="15">
        <v>100</v>
      </c>
      <c r="D2674" s="24" t="s">
        <v>4</v>
      </c>
      <c r="E2674" s="24" t="s">
        <v>5</v>
      </c>
      <c r="F2674" s="25" t="s">
        <v>2217</v>
      </c>
      <c r="G2674" s="25" t="s">
        <v>2988</v>
      </c>
      <c r="H2674" s="25" t="s">
        <v>3418</v>
      </c>
      <c r="I2674" s="25" t="s">
        <v>82</v>
      </c>
      <c r="J2674" s="10">
        <v>6869</v>
      </c>
      <c r="K2674" s="16">
        <v>138</v>
      </c>
    </row>
    <row r="2675" spans="1:11" x14ac:dyDescent="0.25">
      <c r="A2675" s="19">
        <v>42890</v>
      </c>
      <c r="B2675" s="19" t="s">
        <v>3401</v>
      </c>
      <c r="C2675" s="15">
        <v>100</v>
      </c>
      <c r="D2675" s="24" t="s">
        <v>4</v>
      </c>
      <c r="E2675" s="24" t="s">
        <v>6</v>
      </c>
      <c r="F2675" s="25" t="s">
        <v>6</v>
      </c>
      <c r="G2675" s="25" t="s">
        <v>2988</v>
      </c>
      <c r="H2675" s="25" t="s">
        <v>3418</v>
      </c>
      <c r="I2675" s="25" t="s">
        <v>82</v>
      </c>
      <c r="J2675" s="10">
        <v>6870</v>
      </c>
      <c r="K2675" s="16">
        <v>138</v>
      </c>
    </row>
    <row r="2676" spans="1:11" x14ac:dyDescent="0.25">
      <c r="A2676" s="19">
        <v>42890</v>
      </c>
      <c r="B2676" s="19" t="s">
        <v>3401</v>
      </c>
      <c r="C2676" s="15">
        <v>200</v>
      </c>
      <c r="D2676" s="24" t="s">
        <v>4</v>
      </c>
      <c r="E2676" s="24" t="s">
        <v>5</v>
      </c>
      <c r="F2676" s="25" t="s">
        <v>2217</v>
      </c>
      <c r="G2676" s="25" t="s">
        <v>2988</v>
      </c>
      <c r="H2676" s="25" t="s">
        <v>3418</v>
      </c>
      <c r="I2676" s="25" t="s">
        <v>82</v>
      </c>
      <c r="J2676" s="10">
        <v>6908</v>
      </c>
      <c r="K2676" s="16">
        <v>139</v>
      </c>
    </row>
    <row r="2677" spans="1:11" x14ac:dyDescent="0.25">
      <c r="A2677" s="19">
        <v>42890</v>
      </c>
      <c r="B2677" s="19" t="s">
        <v>3401</v>
      </c>
      <c r="C2677" s="15">
        <v>200</v>
      </c>
      <c r="D2677" s="24" t="s">
        <v>4</v>
      </c>
      <c r="E2677" s="24" t="s">
        <v>5</v>
      </c>
      <c r="F2677" s="25" t="s">
        <v>2217</v>
      </c>
      <c r="G2677" s="25" t="s">
        <v>2988</v>
      </c>
      <c r="H2677" s="25" t="s">
        <v>3418</v>
      </c>
      <c r="I2677" s="25" t="s">
        <v>82</v>
      </c>
      <c r="J2677" s="10">
        <v>6909</v>
      </c>
      <c r="K2677" s="16">
        <v>139</v>
      </c>
    </row>
    <row r="2678" spans="1:11" x14ac:dyDescent="0.25">
      <c r="A2678" s="19">
        <v>42890</v>
      </c>
      <c r="B2678" s="19" t="s">
        <v>3401</v>
      </c>
      <c r="C2678" s="15">
        <v>300</v>
      </c>
      <c r="D2678" s="24" t="s">
        <v>4</v>
      </c>
      <c r="E2678" s="24" t="s">
        <v>6</v>
      </c>
      <c r="F2678" s="25" t="s">
        <v>6</v>
      </c>
      <c r="G2678" s="25" t="s">
        <v>2988</v>
      </c>
      <c r="H2678" s="25" t="s">
        <v>3418</v>
      </c>
      <c r="I2678" s="25" t="s">
        <v>82</v>
      </c>
      <c r="J2678" s="10">
        <v>6910</v>
      </c>
      <c r="K2678" s="16">
        <v>139</v>
      </c>
    </row>
    <row r="2679" spans="1:11" x14ac:dyDescent="0.25">
      <c r="A2679" s="19">
        <v>42890</v>
      </c>
      <c r="B2679" s="19" t="s">
        <v>3401</v>
      </c>
      <c r="C2679" s="15">
        <v>200</v>
      </c>
      <c r="D2679" s="24" t="s">
        <v>4</v>
      </c>
      <c r="E2679" s="24" t="s">
        <v>5</v>
      </c>
      <c r="F2679" s="25" t="s">
        <v>2217</v>
      </c>
      <c r="G2679" s="25" t="s">
        <v>2988</v>
      </c>
      <c r="H2679" s="25" t="s">
        <v>3418</v>
      </c>
      <c r="I2679" s="25" t="s">
        <v>82</v>
      </c>
      <c r="J2679" s="10">
        <v>6911</v>
      </c>
      <c r="K2679" s="16">
        <v>139</v>
      </c>
    </row>
    <row r="2680" spans="1:11" x14ac:dyDescent="0.25">
      <c r="A2680" s="19">
        <v>42890</v>
      </c>
      <c r="B2680" s="19" t="s">
        <v>3401</v>
      </c>
      <c r="C2680" s="15">
        <v>2000</v>
      </c>
      <c r="D2680" s="24" t="s">
        <v>4</v>
      </c>
      <c r="E2680" s="24" t="s">
        <v>5</v>
      </c>
      <c r="F2680" s="25" t="s">
        <v>2217</v>
      </c>
      <c r="G2680" s="25" t="s">
        <v>2988</v>
      </c>
      <c r="H2680" s="25" t="s">
        <v>3418</v>
      </c>
      <c r="I2680" s="25" t="s">
        <v>82</v>
      </c>
      <c r="J2680" s="10">
        <v>6912</v>
      </c>
      <c r="K2680" s="16">
        <v>139</v>
      </c>
    </row>
    <row r="2681" spans="1:11" x14ac:dyDescent="0.25">
      <c r="A2681" s="19">
        <v>42890</v>
      </c>
      <c r="B2681" s="19" t="s">
        <v>3401</v>
      </c>
      <c r="C2681" s="15">
        <v>75</v>
      </c>
      <c r="D2681" s="24" t="s">
        <v>4</v>
      </c>
      <c r="E2681" s="24" t="s">
        <v>5</v>
      </c>
      <c r="F2681" s="25" t="s">
        <v>2217</v>
      </c>
      <c r="G2681" s="25" t="s">
        <v>2988</v>
      </c>
      <c r="H2681" s="25" t="s">
        <v>3418</v>
      </c>
      <c r="I2681" s="25" t="s">
        <v>82</v>
      </c>
      <c r="J2681" s="10">
        <v>6913</v>
      </c>
      <c r="K2681" s="16">
        <v>139</v>
      </c>
    </row>
    <row r="2682" spans="1:11" x14ac:dyDescent="0.25">
      <c r="A2682" s="19">
        <v>42890</v>
      </c>
      <c r="B2682" s="19" t="s">
        <v>3401</v>
      </c>
      <c r="C2682" s="15">
        <v>50</v>
      </c>
      <c r="D2682" s="24" t="s">
        <v>4</v>
      </c>
      <c r="E2682" s="24" t="s">
        <v>5</v>
      </c>
      <c r="F2682" s="25" t="s">
        <v>2217</v>
      </c>
      <c r="G2682" s="25" t="s">
        <v>2988</v>
      </c>
      <c r="H2682" s="25" t="s">
        <v>3418</v>
      </c>
      <c r="I2682" s="25" t="s">
        <v>82</v>
      </c>
      <c r="J2682" s="10">
        <v>6914</v>
      </c>
      <c r="K2682" s="16">
        <v>139</v>
      </c>
    </row>
    <row r="2683" spans="1:11" x14ac:dyDescent="0.25">
      <c r="A2683" s="19">
        <v>42890</v>
      </c>
      <c r="B2683" s="19" t="s">
        <v>3401</v>
      </c>
      <c r="C2683" s="15">
        <v>35</v>
      </c>
      <c r="D2683" s="24" t="s">
        <v>4</v>
      </c>
      <c r="E2683" s="24" t="s">
        <v>5</v>
      </c>
      <c r="F2683" s="25" t="s">
        <v>2217</v>
      </c>
      <c r="G2683" s="25" t="s">
        <v>2988</v>
      </c>
      <c r="H2683" s="25" t="s">
        <v>3418</v>
      </c>
      <c r="I2683" s="25" t="s">
        <v>82</v>
      </c>
      <c r="J2683" s="10">
        <v>6915</v>
      </c>
      <c r="K2683" s="16">
        <v>139</v>
      </c>
    </row>
    <row r="2684" spans="1:11" x14ac:dyDescent="0.25">
      <c r="A2684" s="19">
        <v>42890</v>
      </c>
      <c r="B2684" s="19" t="s">
        <v>3401</v>
      </c>
      <c r="C2684" s="15">
        <v>10000</v>
      </c>
      <c r="D2684" s="24" t="s">
        <v>4</v>
      </c>
      <c r="E2684" s="24" t="s">
        <v>6</v>
      </c>
      <c r="F2684" s="25" t="s">
        <v>6</v>
      </c>
      <c r="G2684" s="25" t="s">
        <v>2988</v>
      </c>
      <c r="H2684" s="25" t="s">
        <v>3418</v>
      </c>
      <c r="I2684" s="25" t="s">
        <v>82</v>
      </c>
      <c r="J2684" s="10">
        <v>7008</v>
      </c>
      <c r="K2684" s="16">
        <v>141</v>
      </c>
    </row>
    <row r="2685" spans="1:11" x14ac:dyDescent="0.25">
      <c r="A2685" s="19">
        <v>42890</v>
      </c>
      <c r="B2685" s="19" t="s">
        <v>3401</v>
      </c>
      <c r="C2685" s="15">
        <v>100</v>
      </c>
      <c r="D2685" s="24" t="s">
        <v>4</v>
      </c>
      <c r="E2685" s="24" t="s">
        <v>5</v>
      </c>
      <c r="F2685" s="25" t="s">
        <v>2217</v>
      </c>
      <c r="G2685" s="25" t="s">
        <v>2988</v>
      </c>
      <c r="H2685" s="25" t="s">
        <v>3418</v>
      </c>
      <c r="I2685" s="25" t="s">
        <v>82</v>
      </c>
      <c r="J2685" s="10">
        <v>7009</v>
      </c>
      <c r="K2685" s="16">
        <v>141</v>
      </c>
    </row>
    <row r="2686" spans="1:11" x14ac:dyDescent="0.25">
      <c r="A2686" s="19">
        <v>42890</v>
      </c>
      <c r="B2686" s="19" t="s">
        <v>3401</v>
      </c>
      <c r="C2686" s="15">
        <v>200</v>
      </c>
      <c r="D2686" s="24" t="s">
        <v>4</v>
      </c>
      <c r="E2686" s="24" t="s">
        <v>6</v>
      </c>
      <c r="F2686" s="25" t="s">
        <v>6</v>
      </c>
      <c r="G2686" s="25" t="s">
        <v>2988</v>
      </c>
      <c r="H2686" s="25" t="s">
        <v>3418</v>
      </c>
      <c r="I2686" s="25" t="s">
        <v>82</v>
      </c>
      <c r="J2686" s="10">
        <v>7010</v>
      </c>
      <c r="K2686" s="16">
        <v>141</v>
      </c>
    </row>
    <row r="2687" spans="1:11" x14ac:dyDescent="0.25">
      <c r="A2687" s="19">
        <v>42890</v>
      </c>
      <c r="B2687" s="19" t="s">
        <v>3401</v>
      </c>
      <c r="C2687" s="15">
        <v>200</v>
      </c>
      <c r="D2687" s="24" t="s">
        <v>4</v>
      </c>
      <c r="E2687" s="24" t="s">
        <v>6</v>
      </c>
      <c r="F2687" s="25" t="s">
        <v>6</v>
      </c>
      <c r="G2687" s="25" t="s">
        <v>2988</v>
      </c>
      <c r="H2687" s="25" t="s">
        <v>3418</v>
      </c>
      <c r="I2687" s="25" t="s">
        <v>82</v>
      </c>
      <c r="J2687" s="10">
        <v>7011</v>
      </c>
      <c r="K2687" s="16">
        <v>141</v>
      </c>
    </row>
    <row r="2688" spans="1:11" x14ac:dyDescent="0.25">
      <c r="A2688" s="19">
        <v>42890</v>
      </c>
      <c r="B2688" s="19" t="s">
        <v>3401</v>
      </c>
      <c r="C2688" s="15">
        <v>400</v>
      </c>
      <c r="D2688" s="24" t="s">
        <v>4</v>
      </c>
      <c r="E2688" s="24" t="s">
        <v>5</v>
      </c>
      <c r="F2688" s="25" t="s">
        <v>2217</v>
      </c>
      <c r="G2688" s="25" t="s">
        <v>2988</v>
      </c>
      <c r="H2688" s="25" t="s">
        <v>3418</v>
      </c>
      <c r="I2688" s="25" t="s">
        <v>82</v>
      </c>
      <c r="J2688" s="10">
        <v>7012</v>
      </c>
      <c r="K2688" s="16">
        <v>141</v>
      </c>
    </row>
    <row r="2689" spans="1:11" x14ac:dyDescent="0.25">
      <c r="A2689" s="19">
        <v>42890</v>
      </c>
      <c r="B2689" s="19" t="s">
        <v>3401</v>
      </c>
      <c r="C2689" s="15">
        <v>2000</v>
      </c>
      <c r="D2689" s="24" t="s">
        <v>4</v>
      </c>
      <c r="E2689" s="24" t="s">
        <v>6</v>
      </c>
      <c r="F2689" s="25" t="s">
        <v>6</v>
      </c>
      <c r="G2689" s="25" t="s">
        <v>2988</v>
      </c>
      <c r="H2689" s="25" t="s">
        <v>3418</v>
      </c>
      <c r="I2689" s="25" t="s">
        <v>82</v>
      </c>
      <c r="J2689" s="10">
        <v>7101</v>
      </c>
      <c r="K2689" s="16">
        <v>143</v>
      </c>
    </row>
    <row r="2690" spans="1:11" x14ac:dyDescent="0.25">
      <c r="A2690" s="19">
        <v>42890</v>
      </c>
      <c r="B2690" s="19" t="s">
        <v>3401</v>
      </c>
      <c r="C2690" s="15">
        <v>3700</v>
      </c>
      <c r="D2690" s="24" t="s">
        <v>4</v>
      </c>
      <c r="E2690" s="24" t="s">
        <v>6</v>
      </c>
      <c r="F2690" s="25" t="s">
        <v>6</v>
      </c>
      <c r="G2690" s="25" t="s">
        <v>2988</v>
      </c>
      <c r="H2690" s="25" t="s">
        <v>3418</v>
      </c>
      <c r="I2690" s="25" t="s">
        <v>82</v>
      </c>
      <c r="J2690" s="10">
        <v>7301</v>
      </c>
      <c r="K2690" s="16">
        <v>147</v>
      </c>
    </row>
    <row r="2691" spans="1:11" x14ac:dyDescent="0.25">
      <c r="A2691" s="19">
        <v>42890</v>
      </c>
      <c r="B2691" s="19" t="s">
        <v>3401</v>
      </c>
      <c r="C2691" s="15">
        <v>1000</v>
      </c>
      <c r="D2691" s="24" t="s">
        <v>4</v>
      </c>
      <c r="E2691" s="24" t="s">
        <v>5</v>
      </c>
      <c r="F2691" s="25" t="s">
        <v>2217</v>
      </c>
      <c r="G2691" s="25" t="s">
        <v>2988</v>
      </c>
      <c r="H2691" s="25" t="s">
        <v>3418</v>
      </c>
      <c r="I2691" s="25" t="s">
        <v>82</v>
      </c>
      <c r="J2691" s="10">
        <v>7302</v>
      </c>
      <c r="K2691" s="16">
        <v>147</v>
      </c>
    </row>
    <row r="2692" spans="1:11" x14ac:dyDescent="0.25">
      <c r="A2692" s="19">
        <v>42890</v>
      </c>
      <c r="B2692" s="19" t="s">
        <v>3401</v>
      </c>
      <c r="C2692" s="15">
        <v>200</v>
      </c>
      <c r="D2692" s="24" t="s">
        <v>4</v>
      </c>
      <c r="E2692" s="24" t="s">
        <v>6</v>
      </c>
      <c r="F2692" s="25" t="s">
        <v>6</v>
      </c>
      <c r="G2692" s="25" t="s">
        <v>2988</v>
      </c>
      <c r="H2692" s="25" t="s">
        <v>3418</v>
      </c>
      <c r="I2692" s="25" t="s">
        <v>82</v>
      </c>
      <c r="J2692" s="10">
        <v>7303</v>
      </c>
      <c r="K2692" s="16">
        <v>147</v>
      </c>
    </row>
    <row r="2693" spans="1:11" x14ac:dyDescent="0.25">
      <c r="A2693" s="19">
        <v>42890</v>
      </c>
      <c r="B2693" s="19" t="s">
        <v>3401</v>
      </c>
      <c r="C2693" s="15">
        <v>1300</v>
      </c>
      <c r="D2693" s="24" t="s">
        <v>4</v>
      </c>
      <c r="E2693" s="24" t="s">
        <v>6</v>
      </c>
      <c r="F2693" s="25" t="s">
        <v>6</v>
      </c>
      <c r="G2693" s="25" t="s">
        <v>2988</v>
      </c>
      <c r="H2693" s="25" t="s">
        <v>3418</v>
      </c>
      <c r="I2693" s="25" t="s">
        <v>82</v>
      </c>
      <c r="J2693" s="10">
        <v>7304</v>
      </c>
      <c r="K2693" s="16">
        <v>147</v>
      </c>
    </row>
    <row r="2694" spans="1:11" x14ac:dyDescent="0.25">
      <c r="A2694" s="23">
        <v>42890</v>
      </c>
      <c r="B2694" s="23" t="s">
        <v>3401</v>
      </c>
      <c r="C2694" s="80">
        <v>200</v>
      </c>
      <c r="D2694" s="24" t="s">
        <v>4</v>
      </c>
      <c r="E2694" s="24" t="s">
        <v>5</v>
      </c>
      <c r="F2694" s="25" t="s">
        <v>2217</v>
      </c>
      <c r="G2694" s="25" t="s">
        <v>2988</v>
      </c>
      <c r="H2694" s="25" t="s">
        <v>3418</v>
      </c>
      <c r="I2694" s="25" t="s">
        <v>82</v>
      </c>
      <c r="J2694" s="10">
        <v>7354</v>
      </c>
      <c r="K2694" s="16">
        <v>148</v>
      </c>
    </row>
    <row r="2695" spans="1:11" x14ac:dyDescent="0.25">
      <c r="A2695" s="23">
        <v>42890</v>
      </c>
      <c r="B2695" s="23" t="s">
        <v>3401</v>
      </c>
      <c r="C2695" s="80">
        <v>100</v>
      </c>
      <c r="D2695" s="24" t="s">
        <v>4</v>
      </c>
      <c r="E2695" s="24" t="s">
        <v>6</v>
      </c>
      <c r="F2695" s="25" t="s">
        <v>6</v>
      </c>
      <c r="G2695" s="25" t="s">
        <v>2988</v>
      </c>
      <c r="H2695" s="25" t="s">
        <v>3418</v>
      </c>
      <c r="I2695" s="25" t="s">
        <v>82</v>
      </c>
      <c r="J2695" s="10">
        <v>7355</v>
      </c>
      <c r="K2695" s="16">
        <v>148</v>
      </c>
    </row>
    <row r="2696" spans="1:11" x14ac:dyDescent="0.25">
      <c r="A2696" s="23">
        <v>42890</v>
      </c>
      <c r="B2696" s="23" t="s">
        <v>3401</v>
      </c>
      <c r="C2696" s="80">
        <v>750</v>
      </c>
      <c r="D2696" s="24" t="s">
        <v>4</v>
      </c>
      <c r="E2696" s="24" t="s">
        <v>5</v>
      </c>
      <c r="F2696" s="25" t="s">
        <v>2217</v>
      </c>
      <c r="G2696" s="25" t="s">
        <v>2988</v>
      </c>
      <c r="H2696" s="25" t="s">
        <v>3418</v>
      </c>
      <c r="I2696" s="25" t="s">
        <v>82</v>
      </c>
      <c r="J2696" s="10">
        <v>7356</v>
      </c>
      <c r="K2696" s="16">
        <v>148</v>
      </c>
    </row>
    <row r="2697" spans="1:11" x14ac:dyDescent="0.25">
      <c r="A2697" s="23">
        <v>42890</v>
      </c>
      <c r="B2697" s="23" t="s">
        <v>3401</v>
      </c>
      <c r="C2697" s="80">
        <v>750</v>
      </c>
      <c r="D2697" s="24" t="s">
        <v>4</v>
      </c>
      <c r="E2697" s="24" t="s">
        <v>6</v>
      </c>
      <c r="F2697" s="25" t="s">
        <v>6</v>
      </c>
      <c r="G2697" s="25" t="s">
        <v>2988</v>
      </c>
      <c r="H2697" s="25" t="s">
        <v>3418</v>
      </c>
      <c r="I2697" s="25" t="s">
        <v>82</v>
      </c>
      <c r="J2697" s="10">
        <v>7357</v>
      </c>
      <c r="K2697" s="16">
        <v>148</v>
      </c>
    </row>
    <row r="2698" spans="1:11" x14ac:dyDescent="0.25">
      <c r="A2698" s="19">
        <v>42890</v>
      </c>
      <c r="B2698" s="19" t="s">
        <v>3401</v>
      </c>
      <c r="C2698" s="15">
        <v>200</v>
      </c>
      <c r="D2698" s="24" t="s">
        <v>7</v>
      </c>
      <c r="E2698" s="24" t="s">
        <v>8</v>
      </c>
      <c r="F2698" s="25"/>
      <c r="G2698" s="25" t="s">
        <v>3314</v>
      </c>
      <c r="H2698" s="25" t="s">
        <v>3314</v>
      </c>
      <c r="I2698" s="25"/>
      <c r="J2698" s="10" t="s">
        <v>2984</v>
      </c>
      <c r="K2698" s="16"/>
    </row>
    <row r="2699" spans="1:11" x14ac:dyDescent="0.25">
      <c r="A2699" s="19">
        <v>42890</v>
      </c>
      <c r="B2699" s="19" t="s">
        <v>3401</v>
      </c>
      <c r="C2699" s="15">
        <v>10</v>
      </c>
      <c r="D2699" s="24" t="s">
        <v>7</v>
      </c>
      <c r="E2699" s="24" t="s">
        <v>8</v>
      </c>
      <c r="F2699" s="25"/>
      <c r="G2699" s="25" t="s">
        <v>3314</v>
      </c>
      <c r="H2699" s="25" t="s">
        <v>3314</v>
      </c>
      <c r="I2699" s="25"/>
      <c r="J2699" s="10" t="s">
        <v>2984</v>
      </c>
      <c r="K2699" s="16"/>
    </row>
    <row r="2700" spans="1:11" x14ac:dyDescent="0.25">
      <c r="A2700" s="19">
        <v>42890</v>
      </c>
      <c r="B2700" s="19" t="s">
        <v>3401</v>
      </c>
      <c r="C2700" s="15">
        <v>2367.9499999999998</v>
      </c>
      <c r="D2700" s="24" t="s">
        <v>7</v>
      </c>
      <c r="E2700" s="24" t="s">
        <v>8</v>
      </c>
      <c r="F2700" s="25"/>
      <c r="G2700" s="25" t="s">
        <v>3314</v>
      </c>
      <c r="H2700" s="25" t="s">
        <v>3314</v>
      </c>
      <c r="I2700" s="25"/>
      <c r="J2700" s="10" t="s">
        <v>2984</v>
      </c>
      <c r="K2700" s="16"/>
    </row>
    <row r="2701" spans="1:11" x14ac:dyDescent="0.25">
      <c r="A2701" s="19">
        <v>42891</v>
      </c>
      <c r="B2701" s="19" t="s">
        <v>3401</v>
      </c>
      <c r="C2701" s="79">
        <v>2000</v>
      </c>
      <c r="D2701" s="24" t="s">
        <v>4</v>
      </c>
      <c r="E2701" s="24" t="s">
        <v>5</v>
      </c>
      <c r="F2701" s="25" t="s">
        <v>2217</v>
      </c>
      <c r="G2701" s="25" t="s">
        <v>2988</v>
      </c>
      <c r="H2701" s="25" t="s">
        <v>3418</v>
      </c>
      <c r="I2701" s="25" t="s">
        <v>82</v>
      </c>
      <c r="J2701" s="10">
        <v>5275</v>
      </c>
      <c r="K2701" s="16">
        <v>106</v>
      </c>
    </row>
    <row r="2702" spans="1:11" x14ac:dyDescent="0.25">
      <c r="A2702" s="19">
        <v>42891</v>
      </c>
      <c r="B2702" s="19" t="s">
        <v>3401</v>
      </c>
      <c r="C2702" s="79">
        <v>15000</v>
      </c>
      <c r="D2702" s="24" t="s">
        <v>4</v>
      </c>
      <c r="E2702" s="24" t="s">
        <v>5</v>
      </c>
      <c r="F2702" s="25" t="s">
        <v>2217</v>
      </c>
      <c r="G2702" s="25" t="s">
        <v>2988</v>
      </c>
      <c r="H2702" s="25" t="s">
        <v>3418</v>
      </c>
      <c r="I2702" s="25" t="s">
        <v>82</v>
      </c>
      <c r="J2702" s="10">
        <v>5276</v>
      </c>
      <c r="K2702" s="16">
        <v>106</v>
      </c>
    </row>
    <row r="2703" spans="1:11" x14ac:dyDescent="0.25">
      <c r="A2703" s="19">
        <v>42891</v>
      </c>
      <c r="B2703" s="19" t="s">
        <v>3401</v>
      </c>
      <c r="C2703" s="79">
        <v>5000</v>
      </c>
      <c r="D2703" s="24" t="s">
        <v>4</v>
      </c>
      <c r="E2703" s="24" t="s">
        <v>5</v>
      </c>
      <c r="F2703" s="25" t="s">
        <v>2217</v>
      </c>
      <c r="G2703" s="25" t="s">
        <v>2988</v>
      </c>
      <c r="H2703" s="25" t="s">
        <v>3418</v>
      </c>
      <c r="I2703" s="25" t="s">
        <v>82</v>
      </c>
      <c r="J2703" s="10">
        <v>5451</v>
      </c>
      <c r="K2703" s="16">
        <v>110</v>
      </c>
    </row>
    <row r="2704" spans="1:11" x14ac:dyDescent="0.25">
      <c r="A2704" s="19">
        <v>42891</v>
      </c>
      <c r="B2704" s="19" t="s">
        <v>3401</v>
      </c>
      <c r="C2704" s="15">
        <v>1000</v>
      </c>
      <c r="D2704" s="24" t="s">
        <v>4</v>
      </c>
      <c r="E2704" s="24" t="s">
        <v>5</v>
      </c>
      <c r="F2704" s="25" t="s">
        <v>2217</v>
      </c>
      <c r="G2704" s="25" t="s">
        <v>2988</v>
      </c>
      <c r="H2704" s="25" t="s">
        <v>3418</v>
      </c>
      <c r="I2704" s="25" t="s">
        <v>82</v>
      </c>
      <c r="J2704" s="10">
        <v>5627</v>
      </c>
      <c r="K2704" s="16">
        <v>113</v>
      </c>
    </row>
    <row r="2705" spans="1:11" x14ac:dyDescent="0.25">
      <c r="A2705" s="19">
        <v>42891</v>
      </c>
      <c r="B2705" s="19" t="s">
        <v>3401</v>
      </c>
      <c r="C2705" s="15">
        <v>1500</v>
      </c>
      <c r="D2705" s="24" t="s">
        <v>4</v>
      </c>
      <c r="E2705" s="24" t="s">
        <v>5</v>
      </c>
      <c r="F2705" s="25" t="s">
        <v>2217</v>
      </c>
      <c r="G2705" s="25" t="s">
        <v>2988</v>
      </c>
      <c r="H2705" s="25" t="s">
        <v>3418</v>
      </c>
      <c r="I2705" s="25" t="s">
        <v>82</v>
      </c>
      <c r="J2705" s="10">
        <v>5628</v>
      </c>
      <c r="K2705" s="16">
        <v>113</v>
      </c>
    </row>
    <row r="2706" spans="1:11" x14ac:dyDescent="0.25">
      <c r="A2706" s="19">
        <v>42891</v>
      </c>
      <c r="B2706" s="19" t="s">
        <v>3401</v>
      </c>
      <c r="C2706" s="15">
        <v>47353</v>
      </c>
      <c r="D2706" s="24" t="s">
        <v>4</v>
      </c>
      <c r="E2706" s="24" t="s">
        <v>6</v>
      </c>
      <c r="F2706" s="25" t="s">
        <v>6</v>
      </c>
      <c r="G2706" s="25" t="s">
        <v>2988</v>
      </c>
      <c r="H2706" s="25" t="s">
        <v>3418</v>
      </c>
      <c r="I2706" s="25" t="s">
        <v>82</v>
      </c>
      <c r="J2706" s="10">
        <v>6198</v>
      </c>
      <c r="K2706" s="16">
        <v>124</v>
      </c>
    </row>
    <row r="2707" spans="1:11" x14ac:dyDescent="0.25">
      <c r="A2707" s="19">
        <v>42891</v>
      </c>
      <c r="B2707" s="19" t="s">
        <v>3401</v>
      </c>
      <c r="C2707" s="15">
        <v>570</v>
      </c>
      <c r="D2707" s="24" t="s">
        <v>4</v>
      </c>
      <c r="E2707" s="24" t="s">
        <v>6</v>
      </c>
      <c r="F2707" s="25" t="s">
        <v>6</v>
      </c>
      <c r="G2707" s="25" t="s">
        <v>2988</v>
      </c>
      <c r="H2707" s="25" t="s">
        <v>3418</v>
      </c>
      <c r="I2707" s="25" t="s">
        <v>82</v>
      </c>
      <c r="J2707" s="10">
        <v>6199</v>
      </c>
      <c r="K2707" s="16">
        <v>124</v>
      </c>
    </row>
    <row r="2708" spans="1:11" x14ac:dyDescent="0.25">
      <c r="A2708" s="19">
        <v>42891</v>
      </c>
      <c r="B2708" s="19" t="s">
        <v>3401</v>
      </c>
      <c r="C2708" s="15">
        <v>2800</v>
      </c>
      <c r="D2708" s="24" t="s">
        <v>4</v>
      </c>
      <c r="E2708" s="24" t="s">
        <v>6</v>
      </c>
      <c r="F2708" s="25" t="s">
        <v>6</v>
      </c>
      <c r="G2708" s="25" t="s">
        <v>2988</v>
      </c>
      <c r="H2708" s="25" t="s">
        <v>3418</v>
      </c>
      <c r="I2708" s="25" t="s">
        <v>82</v>
      </c>
      <c r="J2708" s="10">
        <v>6200</v>
      </c>
      <c r="K2708" s="16">
        <v>124</v>
      </c>
    </row>
    <row r="2709" spans="1:11" x14ac:dyDescent="0.25">
      <c r="A2709" s="19">
        <v>42891</v>
      </c>
      <c r="B2709" s="19" t="s">
        <v>3401</v>
      </c>
      <c r="C2709" s="218">
        <v>100</v>
      </c>
      <c r="D2709" s="24" t="s">
        <v>4</v>
      </c>
      <c r="E2709" s="24" t="s">
        <v>6</v>
      </c>
      <c r="F2709" s="25" t="s">
        <v>6</v>
      </c>
      <c r="G2709" s="25" t="s">
        <v>2988</v>
      </c>
      <c r="H2709" s="25" t="s">
        <v>3418</v>
      </c>
      <c r="I2709" s="25" t="s">
        <v>82</v>
      </c>
      <c r="J2709" s="10">
        <v>6528</v>
      </c>
      <c r="K2709" s="16">
        <v>131</v>
      </c>
    </row>
    <row r="2710" spans="1:11" x14ac:dyDescent="0.25">
      <c r="A2710" s="19">
        <v>42891</v>
      </c>
      <c r="B2710" s="19" t="s">
        <v>3401</v>
      </c>
      <c r="C2710" s="218">
        <v>1000</v>
      </c>
      <c r="D2710" s="24" t="s">
        <v>4</v>
      </c>
      <c r="E2710" s="24" t="s">
        <v>6</v>
      </c>
      <c r="F2710" s="25" t="s">
        <v>6</v>
      </c>
      <c r="G2710" s="25" t="s">
        <v>2988</v>
      </c>
      <c r="H2710" s="25" t="s">
        <v>3418</v>
      </c>
      <c r="I2710" s="25" t="s">
        <v>82</v>
      </c>
      <c r="J2710" s="10">
        <v>6531</v>
      </c>
      <c r="K2710" s="16">
        <v>131</v>
      </c>
    </row>
    <row r="2711" spans="1:11" x14ac:dyDescent="0.25">
      <c r="A2711" s="19">
        <v>42891</v>
      </c>
      <c r="B2711" s="19" t="s">
        <v>3401</v>
      </c>
      <c r="C2711" s="15">
        <v>25000</v>
      </c>
      <c r="D2711" s="24" t="s">
        <v>4</v>
      </c>
      <c r="E2711" s="24" t="s">
        <v>5</v>
      </c>
      <c r="F2711" s="25" t="s">
        <v>2217</v>
      </c>
      <c r="G2711" s="25" t="s">
        <v>2988</v>
      </c>
      <c r="H2711" s="25" t="s">
        <v>3418</v>
      </c>
      <c r="I2711" s="25" t="s">
        <v>82</v>
      </c>
      <c r="J2711" s="10">
        <v>6568</v>
      </c>
      <c r="K2711" s="16">
        <v>132</v>
      </c>
    </row>
    <row r="2712" spans="1:11" x14ac:dyDescent="0.25">
      <c r="A2712" s="19">
        <v>42891</v>
      </c>
      <c r="B2712" s="19" t="s">
        <v>3401</v>
      </c>
      <c r="C2712" s="15">
        <v>500</v>
      </c>
      <c r="D2712" s="24" t="s">
        <v>4</v>
      </c>
      <c r="E2712" s="24" t="s">
        <v>6</v>
      </c>
      <c r="F2712" s="25" t="s">
        <v>6</v>
      </c>
      <c r="G2712" s="25" t="s">
        <v>2988</v>
      </c>
      <c r="H2712" s="25" t="s">
        <v>3418</v>
      </c>
      <c r="I2712" s="25" t="s">
        <v>82</v>
      </c>
      <c r="J2712" s="10">
        <v>6569</v>
      </c>
      <c r="K2712" s="16">
        <v>132</v>
      </c>
    </row>
    <row r="2713" spans="1:11" x14ac:dyDescent="0.25">
      <c r="A2713" s="19">
        <v>42891</v>
      </c>
      <c r="B2713" s="19" t="s">
        <v>3401</v>
      </c>
      <c r="C2713" s="15">
        <v>200</v>
      </c>
      <c r="D2713" s="24" t="s">
        <v>4</v>
      </c>
      <c r="E2713" s="24" t="s">
        <v>6</v>
      </c>
      <c r="F2713" s="25" t="s">
        <v>6</v>
      </c>
      <c r="G2713" s="25" t="s">
        <v>2988</v>
      </c>
      <c r="H2713" s="25" t="s">
        <v>3418</v>
      </c>
      <c r="I2713" s="25" t="s">
        <v>82</v>
      </c>
      <c r="J2713" s="10">
        <v>6620</v>
      </c>
      <c r="K2713" s="16">
        <v>133</v>
      </c>
    </row>
    <row r="2714" spans="1:11" x14ac:dyDescent="0.25">
      <c r="A2714" s="19">
        <v>42891</v>
      </c>
      <c r="B2714" s="19" t="s">
        <v>3401</v>
      </c>
      <c r="C2714" s="15">
        <v>2000</v>
      </c>
      <c r="D2714" s="24" t="s">
        <v>4</v>
      </c>
      <c r="E2714" s="24" t="s">
        <v>6</v>
      </c>
      <c r="F2714" s="25" t="s">
        <v>6</v>
      </c>
      <c r="G2714" s="25" t="s">
        <v>2988</v>
      </c>
      <c r="H2714" s="25" t="s">
        <v>3418</v>
      </c>
      <c r="I2714" s="25" t="s">
        <v>82</v>
      </c>
      <c r="J2714" s="10">
        <v>6621</v>
      </c>
      <c r="K2714" s="16">
        <v>133</v>
      </c>
    </row>
    <row r="2715" spans="1:11" x14ac:dyDescent="0.25">
      <c r="A2715" s="19">
        <v>42891</v>
      </c>
      <c r="B2715" s="19" t="s">
        <v>3401</v>
      </c>
      <c r="C2715" s="15">
        <v>500</v>
      </c>
      <c r="D2715" s="24" t="s">
        <v>4</v>
      </c>
      <c r="E2715" s="24" t="s">
        <v>6</v>
      </c>
      <c r="F2715" s="25" t="s">
        <v>6</v>
      </c>
      <c r="G2715" s="25" t="s">
        <v>2988</v>
      </c>
      <c r="H2715" s="25" t="s">
        <v>3418</v>
      </c>
      <c r="I2715" s="25" t="s">
        <v>82</v>
      </c>
      <c r="J2715" s="10">
        <v>6622</v>
      </c>
      <c r="K2715" s="16">
        <v>133</v>
      </c>
    </row>
    <row r="2716" spans="1:11" x14ac:dyDescent="0.25">
      <c r="A2716" s="19">
        <v>42891</v>
      </c>
      <c r="B2716" s="19" t="s">
        <v>3401</v>
      </c>
      <c r="C2716" s="15">
        <v>1000</v>
      </c>
      <c r="D2716" s="24" t="s">
        <v>4</v>
      </c>
      <c r="E2716" s="24" t="s">
        <v>6</v>
      </c>
      <c r="F2716" s="25" t="s">
        <v>6</v>
      </c>
      <c r="G2716" s="25" t="s">
        <v>2988</v>
      </c>
      <c r="H2716" s="25" t="s">
        <v>3418</v>
      </c>
      <c r="I2716" s="25" t="s">
        <v>82</v>
      </c>
      <c r="J2716" s="10">
        <v>6623</v>
      </c>
      <c r="K2716" s="16">
        <v>133</v>
      </c>
    </row>
    <row r="2717" spans="1:11" x14ac:dyDescent="0.25">
      <c r="A2717" s="19">
        <v>42891</v>
      </c>
      <c r="B2717" s="19" t="s">
        <v>3401</v>
      </c>
      <c r="C2717" s="15">
        <v>500</v>
      </c>
      <c r="D2717" s="24" t="s">
        <v>4</v>
      </c>
      <c r="E2717" s="24" t="s">
        <v>6</v>
      </c>
      <c r="F2717" s="25" t="s">
        <v>6</v>
      </c>
      <c r="G2717" s="25" t="s">
        <v>2988</v>
      </c>
      <c r="H2717" s="25" t="s">
        <v>3418</v>
      </c>
      <c r="I2717" s="25" t="s">
        <v>82</v>
      </c>
      <c r="J2717" s="10">
        <v>6624</v>
      </c>
      <c r="K2717" s="16">
        <v>133</v>
      </c>
    </row>
    <row r="2718" spans="1:11" x14ac:dyDescent="0.25">
      <c r="A2718" s="19">
        <v>42891</v>
      </c>
      <c r="B2718" s="19" t="s">
        <v>3401</v>
      </c>
      <c r="C2718" s="15">
        <v>500</v>
      </c>
      <c r="D2718" s="24" t="s">
        <v>4</v>
      </c>
      <c r="E2718" s="24" t="s">
        <v>6</v>
      </c>
      <c r="F2718" s="25" t="s">
        <v>6</v>
      </c>
      <c r="G2718" s="25" t="s">
        <v>2988</v>
      </c>
      <c r="H2718" s="25" t="s">
        <v>3418</v>
      </c>
      <c r="I2718" s="25" t="s">
        <v>82</v>
      </c>
      <c r="J2718" s="10">
        <v>6625</v>
      </c>
      <c r="K2718" s="16">
        <v>133</v>
      </c>
    </row>
    <row r="2719" spans="1:11" x14ac:dyDescent="0.25">
      <c r="A2719" s="19">
        <v>42891</v>
      </c>
      <c r="B2719" s="19" t="s">
        <v>3401</v>
      </c>
      <c r="C2719" s="15">
        <v>50</v>
      </c>
      <c r="D2719" s="24" t="s">
        <v>4</v>
      </c>
      <c r="E2719" s="24" t="s">
        <v>6</v>
      </c>
      <c r="F2719" s="25" t="s">
        <v>6</v>
      </c>
      <c r="G2719" s="25" t="s">
        <v>2988</v>
      </c>
      <c r="H2719" s="25" t="s">
        <v>3418</v>
      </c>
      <c r="I2719" s="25" t="s">
        <v>82</v>
      </c>
      <c r="J2719" s="10">
        <v>6664</v>
      </c>
      <c r="K2719" s="16">
        <v>134</v>
      </c>
    </row>
    <row r="2720" spans="1:11" x14ac:dyDescent="0.25">
      <c r="A2720" s="19">
        <v>42891</v>
      </c>
      <c r="B2720" s="19" t="s">
        <v>3401</v>
      </c>
      <c r="C2720" s="15">
        <v>500</v>
      </c>
      <c r="D2720" s="24" t="s">
        <v>4</v>
      </c>
      <c r="E2720" s="24" t="s">
        <v>6</v>
      </c>
      <c r="F2720" s="25" t="s">
        <v>6</v>
      </c>
      <c r="G2720" s="25" t="s">
        <v>2988</v>
      </c>
      <c r="H2720" s="25" t="s">
        <v>3418</v>
      </c>
      <c r="I2720" s="25" t="s">
        <v>82</v>
      </c>
      <c r="J2720" s="10">
        <v>6665</v>
      </c>
      <c r="K2720" s="16">
        <v>134</v>
      </c>
    </row>
    <row r="2721" spans="1:11" x14ac:dyDescent="0.25">
      <c r="A2721" s="19">
        <v>42891</v>
      </c>
      <c r="B2721" s="19" t="s">
        <v>3401</v>
      </c>
      <c r="C2721" s="15">
        <v>750</v>
      </c>
      <c r="D2721" s="24" t="s">
        <v>4</v>
      </c>
      <c r="E2721" s="24" t="s">
        <v>6</v>
      </c>
      <c r="F2721" s="25" t="s">
        <v>6</v>
      </c>
      <c r="G2721" s="25" t="s">
        <v>2988</v>
      </c>
      <c r="H2721" s="25" t="s">
        <v>3418</v>
      </c>
      <c r="I2721" s="25" t="s">
        <v>82</v>
      </c>
      <c r="J2721" s="10">
        <v>6666</v>
      </c>
      <c r="K2721" s="16">
        <v>134</v>
      </c>
    </row>
    <row r="2722" spans="1:11" x14ac:dyDescent="0.25">
      <c r="A2722" s="19">
        <v>42891</v>
      </c>
      <c r="B2722" s="19" t="s">
        <v>3401</v>
      </c>
      <c r="C2722" s="15">
        <v>1000</v>
      </c>
      <c r="D2722" s="24" t="s">
        <v>4</v>
      </c>
      <c r="E2722" s="24" t="s">
        <v>5</v>
      </c>
      <c r="F2722" s="25" t="s">
        <v>2217</v>
      </c>
      <c r="G2722" s="25" t="s">
        <v>2988</v>
      </c>
      <c r="H2722" s="25" t="s">
        <v>3418</v>
      </c>
      <c r="I2722" s="25" t="s">
        <v>82</v>
      </c>
      <c r="J2722" s="10">
        <v>6667</v>
      </c>
      <c r="K2722" s="16">
        <v>134</v>
      </c>
    </row>
    <row r="2723" spans="1:11" x14ac:dyDescent="0.25">
      <c r="A2723" s="19">
        <v>42891</v>
      </c>
      <c r="B2723" s="19" t="s">
        <v>3401</v>
      </c>
      <c r="C2723" s="15">
        <v>100</v>
      </c>
      <c r="D2723" s="24" t="s">
        <v>4</v>
      </c>
      <c r="E2723" s="24" t="s">
        <v>5</v>
      </c>
      <c r="F2723" s="25" t="s">
        <v>2217</v>
      </c>
      <c r="G2723" s="25" t="s">
        <v>2988</v>
      </c>
      <c r="H2723" s="25" t="s">
        <v>3418</v>
      </c>
      <c r="I2723" s="25" t="s">
        <v>82</v>
      </c>
      <c r="J2723" s="10">
        <v>6668</v>
      </c>
      <c r="K2723" s="16">
        <v>134</v>
      </c>
    </row>
    <row r="2724" spans="1:11" x14ac:dyDescent="0.25">
      <c r="A2724" s="19">
        <v>42891</v>
      </c>
      <c r="B2724" s="19" t="s">
        <v>3401</v>
      </c>
      <c r="C2724" s="15">
        <v>100</v>
      </c>
      <c r="D2724" s="24" t="s">
        <v>4</v>
      </c>
      <c r="E2724" s="24" t="s">
        <v>5</v>
      </c>
      <c r="F2724" s="25" t="s">
        <v>2217</v>
      </c>
      <c r="G2724" s="25" t="s">
        <v>2988</v>
      </c>
      <c r="H2724" s="25" t="s">
        <v>3418</v>
      </c>
      <c r="I2724" s="25" t="s">
        <v>82</v>
      </c>
      <c r="J2724" s="10">
        <v>6669</v>
      </c>
      <c r="K2724" s="16">
        <v>134</v>
      </c>
    </row>
    <row r="2725" spans="1:11" x14ac:dyDescent="0.25">
      <c r="A2725" s="19">
        <v>42891</v>
      </c>
      <c r="B2725" s="19" t="s">
        <v>3401</v>
      </c>
      <c r="C2725" s="15">
        <v>100</v>
      </c>
      <c r="D2725" s="24" t="s">
        <v>4</v>
      </c>
      <c r="E2725" s="24" t="s">
        <v>5</v>
      </c>
      <c r="F2725" s="25" t="s">
        <v>2217</v>
      </c>
      <c r="G2725" s="25" t="s">
        <v>2988</v>
      </c>
      <c r="H2725" s="25" t="s">
        <v>3418</v>
      </c>
      <c r="I2725" s="25" t="s">
        <v>82</v>
      </c>
      <c r="J2725" s="10">
        <v>6670</v>
      </c>
      <c r="K2725" s="16">
        <v>134</v>
      </c>
    </row>
    <row r="2726" spans="1:11" x14ac:dyDescent="0.25">
      <c r="A2726" s="19">
        <v>42891</v>
      </c>
      <c r="B2726" s="19" t="s">
        <v>3401</v>
      </c>
      <c r="C2726" s="15">
        <v>100</v>
      </c>
      <c r="D2726" s="24" t="s">
        <v>4</v>
      </c>
      <c r="E2726" s="24" t="s">
        <v>6</v>
      </c>
      <c r="F2726" s="25" t="s">
        <v>6</v>
      </c>
      <c r="G2726" s="25" t="s">
        <v>2988</v>
      </c>
      <c r="H2726" s="25" t="s">
        <v>3418</v>
      </c>
      <c r="I2726" s="25" t="s">
        <v>82</v>
      </c>
      <c r="J2726" s="10">
        <v>6671</v>
      </c>
      <c r="K2726" s="16">
        <v>134</v>
      </c>
    </row>
    <row r="2727" spans="1:11" x14ac:dyDescent="0.25">
      <c r="A2727" s="19">
        <v>42891</v>
      </c>
      <c r="B2727" s="19" t="s">
        <v>3401</v>
      </c>
      <c r="C2727" s="15">
        <v>50</v>
      </c>
      <c r="D2727" s="24" t="s">
        <v>4</v>
      </c>
      <c r="E2727" s="24" t="s">
        <v>6</v>
      </c>
      <c r="F2727" s="25" t="s">
        <v>6</v>
      </c>
      <c r="G2727" s="25" t="s">
        <v>2988</v>
      </c>
      <c r="H2727" s="25" t="s">
        <v>3418</v>
      </c>
      <c r="I2727" s="25" t="s">
        <v>82</v>
      </c>
      <c r="J2727" s="10">
        <v>6672</v>
      </c>
      <c r="K2727" s="16">
        <v>134</v>
      </c>
    </row>
    <row r="2728" spans="1:11" x14ac:dyDescent="0.25">
      <c r="A2728" s="19">
        <v>42891</v>
      </c>
      <c r="B2728" s="19" t="s">
        <v>3401</v>
      </c>
      <c r="C2728" s="15">
        <v>20000</v>
      </c>
      <c r="D2728" s="24" t="s">
        <v>4</v>
      </c>
      <c r="E2728" s="24" t="s">
        <v>6</v>
      </c>
      <c r="F2728" s="25" t="s">
        <v>6</v>
      </c>
      <c r="G2728" s="25" t="s">
        <v>2988</v>
      </c>
      <c r="H2728" s="25" t="s">
        <v>3418</v>
      </c>
      <c r="I2728" s="25" t="s">
        <v>82</v>
      </c>
      <c r="J2728" s="10">
        <v>6673</v>
      </c>
      <c r="K2728" s="16">
        <v>134</v>
      </c>
    </row>
    <row r="2729" spans="1:11" x14ac:dyDescent="0.25">
      <c r="A2729" s="19">
        <v>42891</v>
      </c>
      <c r="B2729" s="19" t="s">
        <v>3401</v>
      </c>
      <c r="C2729" s="15">
        <v>95</v>
      </c>
      <c r="D2729" s="24" t="s">
        <v>4</v>
      </c>
      <c r="E2729" s="24" t="s">
        <v>5</v>
      </c>
      <c r="F2729" s="25" t="s">
        <v>2217</v>
      </c>
      <c r="G2729" s="25" t="s">
        <v>2988</v>
      </c>
      <c r="H2729" s="25" t="s">
        <v>3418</v>
      </c>
      <c r="I2729" s="25" t="s">
        <v>82</v>
      </c>
      <c r="J2729" s="10">
        <v>6916</v>
      </c>
      <c r="K2729" s="16">
        <v>139</v>
      </c>
    </row>
    <row r="2730" spans="1:11" x14ac:dyDescent="0.25">
      <c r="A2730" s="19">
        <v>42891</v>
      </c>
      <c r="B2730" s="19" t="s">
        <v>3401</v>
      </c>
      <c r="C2730" s="15">
        <v>300</v>
      </c>
      <c r="D2730" s="24" t="s">
        <v>4</v>
      </c>
      <c r="E2730" s="24" t="s">
        <v>6</v>
      </c>
      <c r="F2730" s="25" t="s">
        <v>6</v>
      </c>
      <c r="G2730" s="25" t="s">
        <v>2988</v>
      </c>
      <c r="H2730" s="25" t="s">
        <v>3418</v>
      </c>
      <c r="I2730" s="25" t="s">
        <v>82</v>
      </c>
      <c r="J2730" s="10">
        <v>6955</v>
      </c>
      <c r="K2730" s="16">
        <v>140</v>
      </c>
    </row>
    <row r="2731" spans="1:11" x14ac:dyDescent="0.25">
      <c r="A2731" s="19">
        <v>42891</v>
      </c>
      <c r="B2731" s="19" t="s">
        <v>3401</v>
      </c>
      <c r="C2731" s="15">
        <v>400</v>
      </c>
      <c r="D2731" s="24" t="s">
        <v>4</v>
      </c>
      <c r="E2731" s="24" t="s">
        <v>6</v>
      </c>
      <c r="F2731" s="25" t="s">
        <v>6</v>
      </c>
      <c r="G2731" s="25" t="s">
        <v>2988</v>
      </c>
      <c r="H2731" s="25" t="s">
        <v>3418</v>
      </c>
      <c r="I2731" s="25" t="s">
        <v>82</v>
      </c>
      <c r="J2731" s="10">
        <v>6956</v>
      </c>
      <c r="K2731" s="16">
        <v>140</v>
      </c>
    </row>
    <row r="2732" spans="1:11" x14ac:dyDescent="0.25">
      <c r="A2732" s="19">
        <v>42891</v>
      </c>
      <c r="B2732" s="19" t="s">
        <v>3401</v>
      </c>
      <c r="C2732" s="15">
        <v>1500</v>
      </c>
      <c r="D2732" s="24" t="s">
        <v>4</v>
      </c>
      <c r="E2732" s="24" t="s">
        <v>5</v>
      </c>
      <c r="F2732" s="25" t="s">
        <v>2217</v>
      </c>
      <c r="G2732" s="25" t="s">
        <v>2988</v>
      </c>
      <c r="H2732" s="25" t="s">
        <v>3418</v>
      </c>
      <c r="I2732" s="25" t="s">
        <v>82</v>
      </c>
      <c r="J2732" s="10">
        <v>6957</v>
      </c>
      <c r="K2732" s="16">
        <v>140</v>
      </c>
    </row>
    <row r="2733" spans="1:11" x14ac:dyDescent="0.25">
      <c r="A2733" s="19">
        <v>42891</v>
      </c>
      <c r="B2733" s="19" t="s">
        <v>3401</v>
      </c>
      <c r="C2733" s="15">
        <v>150</v>
      </c>
      <c r="D2733" s="24" t="s">
        <v>4</v>
      </c>
      <c r="E2733" s="24" t="s">
        <v>6</v>
      </c>
      <c r="F2733" s="25" t="s">
        <v>6</v>
      </c>
      <c r="G2733" s="25" t="s">
        <v>2988</v>
      </c>
      <c r="H2733" s="25" t="s">
        <v>3418</v>
      </c>
      <c r="I2733" s="25" t="s">
        <v>82</v>
      </c>
      <c r="J2733" s="10">
        <v>6958</v>
      </c>
      <c r="K2733" s="16">
        <v>140</v>
      </c>
    </row>
    <row r="2734" spans="1:11" x14ac:dyDescent="0.25">
      <c r="A2734" s="20">
        <v>42891</v>
      </c>
      <c r="B2734" s="20" t="s">
        <v>3401</v>
      </c>
      <c r="C2734" s="77">
        <v>4000</v>
      </c>
      <c r="D2734" s="24" t="s">
        <v>4</v>
      </c>
      <c r="E2734" s="24" t="s">
        <v>6</v>
      </c>
      <c r="F2734" s="25" t="s">
        <v>6</v>
      </c>
      <c r="G2734" s="25" t="s">
        <v>2988</v>
      </c>
      <c r="H2734" s="25" t="s">
        <v>3418</v>
      </c>
      <c r="I2734" s="25" t="s">
        <v>82</v>
      </c>
      <c r="J2734" s="10">
        <v>7056</v>
      </c>
      <c r="K2734" s="16">
        <v>142</v>
      </c>
    </row>
    <row r="2735" spans="1:11" x14ac:dyDescent="0.25">
      <c r="A2735" s="20">
        <v>42891</v>
      </c>
      <c r="B2735" s="20" t="s">
        <v>3401</v>
      </c>
      <c r="C2735" s="77">
        <v>100</v>
      </c>
      <c r="D2735" s="24" t="s">
        <v>4</v>
      </c>
      <c r="E2735" s="24" t="s">
        <v>5</v>
      </c>
      <c r="F2735" s="25" t="s">
        <v>2217</v>
      </c>
      <c r="G2735" s="25" t="s">
        <v>2988</v>
      </c>
      <c r="H2735" s="25" t="s">
        <v>3418</v>
      </c>
      <c r="I2735" s="25" t="s">
        <v>82</v>
      </c>
      <c r="J2735" s="10">
        <v>7057</v>
      </c>
      <c r="K2735" s="16">
        <v>142</v>
      </c>
    </row>
    <row r="2736" spans="1:11" x14ac:dyDescent="0.25">
      <c r="A2736" s="20">
        <v>42891</v>
      </c>
      <c r="B2736" s="20" t="s">
        <v>3401</v>
      </c>
      <c r="C2736" s="77">
        <v>100</v>
      </c>
      <c r="D2736" s="24" t="s">
        <v>4</v>
      </c>
      <c r="E2736" s="24" t="s">
        <v>5</v>
      </c>
      <c r="F2736" s="25" t="s">
        <v>2217</v>
      </c>
      <c r="G2736" s="25" t="s">
        <v>2988</v>
      </c>
      <c r="H2736" s="25" t="s">
        <v>3418</v>
      </c>
      <c r="I2736" s="25" t="s">
        <v>82</v>
      </c>
      <c r="J2736" s="10">
        <v>7058</v>
      </c>
      <c r="K2736" s="16">
        <v>142</v>
      </c>
    </row>
    <row r="2737" spans="1:11" x14ac:dyDescent="0.25">
      <c r="A2737" s="19">
        <v>42891</v>
      </c>
      <c r="B2737" s="19" t="s">
        <v>3401</v>
      </c>
      <c r="C2737" s="15">
        <v>200</v>
      </c>
      <c r="D2737" s="24" t="s">
        <v>4</v>
      </c>
      <c r="E2737" s="24" t="s">
        <v>6</v>
      </c>
      <c r="F2737" s="25" t="s">
        <v>6</v>
      </c>
      <c r="G2737" s="25" t="s">
        <v>2988</v>
      </c>
      <c r="H2737" s="25" t="s">
        <v>3418</v>
      </c>
      <c r="I2737" s="25" t="s">
        <v>82</v>
      </c>
      <c r="J2737" s="10">
        <v>7102</v>
      </c>
      <c r="K2737" s="16">
        <v>143</v>
      </c>
    </row>
    <row r="2738" spans="1:11" x14ac:dyDescent="0.25">
      <c r="A2738" s="19">
        <v>42891</v>
      </c>
      <c r="B2738" s="19" t="s">
        <v>3401</v>
      </c>
      <c r="C2738" s="15">
        <v>250</v>
      </c>
      <c r="D2738" s="24" t="s">
        <v>4</v>
      </c>
      <c r="E2738" s="24" t="s">
        <v>6</v>
      </c>
      <c r="F2738" s="25" t="s">
        <v>6</v>
      </c>
      <c r="G2738" s="25" t="s">
        <v>2988</v>
      </c>
      <c r="H2738" s="25" t="s">
        <v>3418</v>
      </c>
      <c r="I2738" s="25" t="s">
        <v>82</v>
      </c>
      <c r="J2738" s="10">
        <v>7103</v>
      </c>
      <c r="K2738" s="16">
        <v>143</v>
      </c>
    </row>
    <row r="2739" spans="1:11" x14ac:dyDescent="0.25">
      <c r="A2739" s="19">
        <v>42891</v>
      </c>
      <c r="B2739" s="19" t="s">
        <v>3401</v>
      </c>
      <c r="C2739" s="15">
        <v>150</v>
      </c>
      <c r="D2739" s="24" t="s">
        <v>4</v>
      </c>
      <c r="E2739" s="24" t="s">
        <v>6</v>
      </c>
      <c r="F2739" s="25" t="s">
        <v>6</v>
      </c>
      <c r="G2739" s="25" t="s">
        <v>2988</v>
      </c>
      <c r="H2739" s="25" t="s">
        <v>3418</v>
      </c>
      <c r="I2739" s="25" t="s">
        <v>82</v>
      </c>
      <c r="J2739" s="10">
        <v>7104</v>
      </c>
      <c r="K2739" s="16">
        <v>143</v>
      </c>
    </row>
    <row r="2740" spans="1:11" x14ac:dyDescent="0.25">
      <c r="A2740" s="19">
        <v>42891</v>
      </c>
      <c r="B2740" s="19" t="s">
        <v>3401</v>
      </c>
      <c r="C2740" s="15">
        <v>200</v>
      </c>
      <c r="D2740" s="24" t="s">
        <v>4</v>
      </c>
      <c r="E2740" s="24" t="s">
        <v>6</v>
      </c>
      <c r="F2740" s="25" t="s">
        <v>6</v>
      </c>
      <c r="G2740" s="25" t="s">
        <v>2988</v>
      </c>
      <c r="H2740" s="25" t="s">
        <v>3418</v>
      </c>
      <c r="I2740" s="25" t="s">
        <v>82</v>
      </c>
      <c r="J2740" s="10">
        <v>7107</v>
      </c>
      <c r="K2740" s="16">
        <v>143</v>
      </c>
    </row>
    <row r="2741" spans="1:11" x14ac:dyDescent="0.25">
      <c r="A2741" s="19">
        <v>42891</v>
      </c>
      <c r="B2741" s="19" t="s">
        <v>3401</v>
      </c>
      <c r="C2741" s="15">
        <v>2000</v>
      </c>
      <c r="D2741" s="24" t="s">
        <v>4</v>
      </c>
      <c r="E2741" s="24" t="s">
        <v>6</v>
      </c>
      <c r="F2741" s="25" t="s">
        <v>6</v>
      </c>
      <c r="G2741" s="25" t="s">
        <v>2988</v>
      </c>
      <c r="H2741" s="25" t="s">
        <v>3418</v>
      </c>
      <c r="I2741" s="25" t="s">
        <v>82</v>
      </c>
      <c r="J2741" s="10">
        <v>7305</v>
      </c>
      <c r="K2741" s="16">
        <v>147</v>
      </c>
    </row>
    <row r="2742" spans="1:11" x14ac:dyDescent="0.25">
      <c r="A2742" s="19">
        <v>42891</v>
      </c>
      <c r="B2742" s="19" t="s">
        <v>3401</v>
      </c>
      <c r="C2742" s="15">
        <v>1000</v>
      </c>
      <c r="D2742" s="24" t="s">
        <v>4</v>
      </c>
      <c r="E2742" s="24" t="s">
        <v>5</v>
      </c>
      <c r="F2742" s="25" t="s">
        <v>2217</v>
      </c>
      <c r="G2742" s="25" t="s">
        <v>2988</v>
      </c>
      <c r="H2742" s="25" t="s">
        <v>3418</v>
      </c>
      <c r="I2742" s="25" t="s">
        <v>82</v>
      </c>
      <c r="J2742" s="10">
        <v>7360</v>
      </c>
      <c r="K2742" s="16">
        <v>148</v>
      </c>
    </row>
    <row r="2743" spans="1:11" x14ac:dyDescent="0.25">
      <c r="A2743" s="19">
        <v>42891</v>
      </c>
      <c r="B2743" s="19" t="s">
        <v>3401</v>
      </c>
      <c r="C2743" s="15">
        <v>300</v>
      </c>
      <c r="D2743" s="24" t="s">
        <v>4</v>
      </c>
      <c r="E2743" s="24" t="s">
        <v>6</v>
      </c>
      <c r="F2743" s="25" t="s">
        <v>6</v>
      </c>
      <c r="G2743" s="25" t="s">
        <v>2988</v>
      </c>
      <c r="H2743" s="25" t="s">
        <v>3418</v>
      </c>
      <c r="I2743" s="25" t="s">
        <v>82</v>
      </c>
      <c r="J2743" s="10">
        <v>7362</v>
      </c>
      <c r="K2743" s="16">
        <v>148</v>
      </c>
    </row>
    <row r="2744" spans="1:11" x14ac:dyDescent="0.25">
      <c r="A2744" s="19">
        <v>42891</v>
      </c>
      <c r="B2744" s="19" t="s">
        <v>3401</v>
      </c>
      <c r="C2744" s="15">
        <v>20</v>
      </c>
      <c r="D2744" s="24" t="s">
        <v>4</v>
      </c>
      <c r="E2744" s="24" t="s">
        <v>6</v>
      </c>
      <c r="F2744" s="25" t="s">
        <v>6</v>
      </c>
      <c r="G2744" s="25" t="s">
        <v>2988</v>
      </c>
      <c r="H2744" s="25" t="s">
        <v>3418</v>
      </c>
      <c r="I2744" s="25" t="s">
        <v>82</v>
      </c>
      <c r="J2744" s="10">
        <v>7363</v>
      </c>
      <c r="K2744" s="16">
        <v>148</v>
      </c>
    </row>
    <row r="2745" spans="1:11" x14ac:dyDescent="0.25">
      <c r="A2745" s="19">
        <v>42891</v>
      </c>
      <c r="B2745" s="19" t="s">
        <v>3401</v>
      </c>
      <c r="C2745" s="15">
        <v>1000</v>
      </c>
      <c r="D2745" s="24" t="s">
        <v>7</v>
      </c>
      <c r="E2745" s="24" t="s">
        <v>8</v>
      </c>
      <c r="F2745" s="25"/>
      <c r="G2745" s="25" t="s">
        <v>3314</v>
      </c>
      <c r="H2745" s="25" t="s">
        <v>3314</v>
      </c>
      <c r="I2745" s="25"/>
      <c r="J2745" s="10" t="s">
        <v>2984</v>
      </c>
      <c r="K2745" s="16"/>
    </row>
    <row r="2746" spans="1:11" x14ac:dyDescent="0.25">
      <c r="A2746" s="19">
        <v>42891</v>
      </c>
      <c r="B2746" s="19" t="s">
        <v>3401</v>
      </c>
      <c r="C2746" s="15">
        <v>437.5</v>
      </c>
      <c r="D2746" s="24" t="s">
        <v>7</v>
      </c>
      <c r="E2746" s="24" t="s">
        <v>8</v>
      </c>
      <c r="F2746" s="25"/>
      <c r="G2746" s="25" t="s">
        <v>3314</v>
      </c>
      <c r="H2746" s="25" t="s">
        <v>3314</v>
      </c>
      <c r="I2746" s="25"/>
      <c r="J2746" s="10" t="s">
        <v>2984</v>
      </c>
      <c r="K2746" s="16"/>
    </row>
    <row r="2747" spans="1:11" x14ac:dyDescent="0.25">
      <c r="A2747" s="19">
        <v>42891</v>
      </c>
      <c r="B2747" s="19" t="s">
        <v>3401</v>
      </c>
      <c r="C2747" s="15">
        <v>420</v>
      </c>
      <c r="D2747" s="24" t="s">
        <v>7</v>
      </c>
      <c r="E2747" s="24" t="s">
        <v>8</v>
      </c>
      <c r="F2747" s="25"/>
      <c r="G2747" s="25" t="s">
        <v>3314</v>
      </c>
      <c r="H2747" s="25" t="s">
        <v>3314</v>
      </c>
      <c r="I2747" s="25"/>
      <c r="J2747" s="10" t="s">
        <v>2984</v>
      </c>
      <c r="K2747" s="16"/>
    </row>
    <row r="2748" spans="1:11" x14ac:dyDescent="0.25">
      <c r="A2748" s="19">
        <v>42891</v>
      </c>
      <c r="B2748" s="19" t="s">
        <v>3401</v>
      </c>
      <c r="C2748" s="15">
        <v>800</v>
      </c>
      <c r="D2748" s="24" t="s">
        <v>7</v>
      </c>
      <c r="E2748" s="24" t="s">
        <v>8</v>
      </c>
      <c r="F2748" s="25"/>
      <c r="G2748" s="25" t="s">
        <v>3314</v>
      </c>
      <c r="H2748" s="25" t="s">
        <v>3314</v>
      </c>
      <c r="I2748" s="25"/>
      <c r="J2748" s="10" t="s">
        <v>2984</v>
      </c>
      <c r="K2748" s="16"/>
    </row>
    <row r="2749" spans="1:11" x14ac:dyDescent="0.25">
      <c r="A2749" s="19">
        <v>42891</v>
      </c>
      <c r="B2749" s="19" t="s">
        <v>3401</v>
      </c>
      <c r="C2749" s="15">
        <v>1000</v>
      </c>
      <c r="D2749" s="24" t="s">
        <v>7</v>
      </c>
      <c r="E2749" s="24" t="s">
        <v>8</v>
      </c>
      <c r="F2749" s="25"/>
      <c r="G2749" s="25" t="s">
        <v>3314</v>
      </c>
      <c r="H2749" s="25" t="s">
        <v>3314</v>
      </c>
      <c r="I2749" s="25"/>
      <c r="J2749" s="10" t="s">
        <v>2984</v>
      </c>
      <c r="K2749" s="16"/>
    </row>
    <row r="2750" spans="1:11" x14ac:dyDescent="0.25">
      <c r="A2750" s="18">
        <v>42892</v>
      </c>
      <c r="B2750" s="18" t="s">
        <v>3401</v>
      </c>
      <c r="C2750" s="15">
        <v>50</v>
      </c>
      <c r="D2750" s="24" t="s">
        <v>4</v>
      </c>
      <c r="E2750" s="24" t="s">
        <v>6</v>
      </c>
      <c r="F2750" s="25" t="s">
        <v>6</v>
      </c>
      <c r="G2750" s="25" t="s">
        <v>2987</v>
      </c>
      <c r="H2750" s="25" t="s">
        <v>3418</v>
      </c>
      <c r="I2750" s="25" t="s">
        <v>82</v>
      </c>
      <c r="J2750" s="10">
        <v>28</v>
      </c>
      <c r="K2750" s="16">
        <v>1</v>
      </c>
    </row>
    <row r="2751" spans="1:11" x14ac:dyDescent="0.25">
      <c r="A2751" s="18">
        <v>42892</v>
      </c>
      <c r="B2751" s="18" t="s">
        <v>3401</v>
      </c>
      <c r="C2751" s="15">
        <v>20</v>
      </c>
      <c r="D2751" s="24" t="s">
        <v>4</v>
      </c>
      <c r="E2751" s="24" t="s">
        <v>5</v>
      </c>
      <c r="F2751" s="25" t="s">
        <v>2217</v>
      </c>
      <c r="G2751" s="25" t="s">
        <v>2987</v>
      </c>
      <c r="H2751" s="25" t="s">
        <v>3418</v>
      </c>
      <c r="I2751" s="25" t="s">
        <v>82</v>
      </c>
      <c r="J2751" s="10">
        <v>29</v>
      </c>
      <c r="K2751" s="16">
        <v>1</v>
      </c>
    </row>
    <row r="2752" spans="1:11" x14ac:dyDescent="0.25">
      <c r="A2752" s="18">
        <v>42892</v>
      </c>
      <c r="B2752" s="18" t="s">
        <v>3401</v>
      </c>
      <c r="C2752" s="15">
        <v>50</v>
      </c>
      <c r="D2752" s="24" t="s">
        <v>4</v>
      </c>
      <c r="E2752" s="24" t="s">
        <v>6</v>
      </c>
      <c r="F2752" s="25" t="s">
        <v>6</v>
      </c>
      <c r="G2752" s="25" t="s">
        <v>2987</v>
      </c>
      <c r="H2752" s="25" t="s">
        <v>3418</v>
      </c>
      <c r="I2752" s="25" t="s">
        <v>82</v>
      </c>
      <c r="J2752" s="10">
        <v>30</v>
      </c>
      <c r="K2752" s="16">
        <v>1</v>
      </c>
    </row>
    <row r="2753" spans="1:11" x14ac:dyDescent="0.25">
      <c r="A2753" s="18">
        <v>42892</v>
      </c>
      <c r="B2753" s="18" t="s">
        <v>3401</v>
      </c>
      <c r="C2753" s="15">
        <v>50</v>
      </c>
      <c r="D2753" s="24" t="s">
        <v>4</v>
      </c>
      <c r="E2753" s="24" t="s">
        <v>6</v>
      </c>
      <c r="F2753" s="25" t="s">
        <v>6</v>
      </c>
      <c r="G2753" s="25" t="s">
        <v>2987</v>
      </c>
      <c r="H2753" s="25" t="s">
        <v>3418</v>
      </c>
      <c r="I2753" s="25" t="s">
        <v>82</v>
      </c>
      <c r="J2753" s="10">
        <v>31</v>
      </c>
      <c r="K2753" s="16">
        <v>1</v>
      </c>
    </row>
    <row r="2754" spans="1:11" x14ac:dyDescent="0.25">
      <c r="A2754" s="18">
        <v>42892</v>
      </c>
      <c r="B2754" s="18" t="s">
        <v>3401</v>
      </c>
      <c r="C2754" s="15">
        <v>20</v>
      </c>
      <c r="D2754" s="24" t="s">
        <v>4</v>
      </c>
      <c r="E2754" s="24" t="s">
        <v>6</v>
      </c>
      <c r="F2754" s="25" t="s">
        <v>6</v>
      </c>
      <c r="G2754" s="25" t="s">
        <v>2987</v>
      </c>
      <c r="H2754" s="25" t="s">
        <v>3418</v>
      </c>
      <c r="I2754" s="25" t="s">
        <v>82</v>
      </c>
      <c r="J2754" s="10">
        <v>32</v>
      </c>
      <c r="K2754" s="16">
        <v>1</v>
      </c>
    </row>
    <row r="2755" spans="1:11" x14ac:dyDescent="0.25">
      <c r="A2755" s="19">
        <v>42892</v>
      </c>
      <c r="B2755" s="19" t="s">
        <v>3401</v>
      </c>
      <c r="C2755" s="79">
        <v>500</v>
      </c>
      <c r="D2755" s="24" t="s">
        <v>4</v>
      </c>
      <c r="E2755" s="24" t="s">
        <v>6</v>
      </c>
      <c r="F2755" s="25" t="s">
        <v>6</v>
      </c>
      <c r="G2755" s="25" t="s">
        <v>2988</v>
      </c>
      <c r="H2755" s="25" t="s">
        <v>3418</v>
      </c>
      <c r="I2755" s="25" t="s">
        <v>82</v>
      </c>
      <c r="J2755" s="10">
        <v>5277</v>
      </c>
      <c r="K2755" s="16">
        <v>106</v>
      </c>
    </row>
    <row r="2756" spans="1:11" x14ac:dyDescent="0.25">
      <c r="A2756" s="19">
        <v>42892</v>
      </c>
      <c r="B2756" s="19" t="s">
        <v>3401</v>
      </c>
      <c r="C2756" s="15">
        <v>2000</v>
      </c>
      <c r="D2756" s="24" t="s">
        <v>4</v>
      </c>
      <c r="E2756" s="24" t="s">
        <v>6</v>
      </c>
      <c r="F2756" s="25" t="s">
        <v>6</v>
      </c>
      <c r="G2756" s="25" t="s">
        <v>2988</v>
      </c>
      <c r="H2756" s="25" t="s">
        <v>3418</v>
      </c>
      <c r="I2756" s="25" t="s">
        <v>82</v>
      </c>
      <c r="J2756" s="10">
        <v>5647</v>
      </c>
      <c r="K2756" s="16">
        <v>113</v>
      </c>
    </row>
    <row r="2757" spans="1:11" x14ac:dyDescent="0.25">
      <c r="A2757" s="19">
        <v>42892</v>
      </c>
      <c r="B2757" s="19" t="s">
        <v>3401</v>
      </c>
      <c r="C2757" s="79">
        <v>500</v>
      </c>
      <c r="D2757" s="24" t="s">
        <v>4</v>
      </c>
      <c r="E2757" s="24" t="s">
        <v>6</v>
      </c>
      <c r="F2757" s="25" t="s">
        <v>6</v>
      </c>
      <c r="G2757" s="25" t="s">
        <v>2988</v>
      </c>
      <c r="H2757" s="25" t="s">
        <v>3418</v>
      </c>
      <c r="I2757" s="25" t="s">
        <v>82</v>
      </c>
      <c r="J2757" s="10">
        <v>5718</v>
      </c>
      <c r="K2757" s="16">
        <v>115</v>
      </c>
    </row>
    <row r="2758" spans="1:11" x14ac:dyDescent="0.25">
      <c r="A2758" s="19">
        <v>42892</v>
      </c>
      <c r="B2758" s="19" t="s">
        <v>3401</v>
      </c>
      <c r="C2758" s="15">
        <v>500</v>
      </c>
      <c r="D2758" s="24" t="s">
        <v>4</v>
      </c>
      <c r="E2758" s="24" t="s">
        <v>6</v>
      </c>
      <c r="F2758" s="25" t="s">
        <v>6</v>
      </c>
      <c r="G2758" s="25" t="s">
        <v>2988</v>
      </c>
      <c r="H2758" s="25" t="s">
        <v>3418</v>
      </c>
      <c r="I2758" s="25" t="s">
        <v>82</v>
      </c>
      <c r="J2758" s="10">
        <v>6627</v>
      </c>
      <c r="K2758" s="16">
        <v>133</v>
      </c>
    </row>
    <row r="2759" spans="1:11" x14ac:dyDescent="0.25">
      <c r="A2759" s="19">
        <v>42892</v>
      </c>
      <c r="B2759" s="19" t="s">
        <v>3401</v>
      </c>
      <c r="C2759" s="15">
        <v>200</v>
      </c>
      <c r="D2759" s="24" t="s">
        <v>4</v>
      </c>
      <c r="E2759" s="24" t="s">
        <v>6</v>
      </c>
      <c r="F2759" s="25" t="s">
        <v>6</v>
      </c>
      <c r="G2759" s="25" t="s">
        <v>2988</v>
      </c>
      <c r="H2759" s="25" t="s">
        <v>3418</v>
      </c>
      <c r="I2759" s="25" t="s">
        <v>82</v>
      </c>
      <c r="J2759" s="10">
        <v>6628</v>
      </c>
      <c r="K2759" s="16">
        <v>133</v>
      </c>
    </row>
    <row r="2760" spans="1:11" x14ac:dyDescent="0.25">
      <c r="A2760" s="19">
        <v>42892</v>
      </c>
      <c r="B2760" s="19" t="s">
        <v>3401</v>
      </c>
      <c r="C2760" s="15">
        <v>200</v>
      </c>
      <c r="D2760" s="24" t="s">
        <v>4</v>
      </c>
      <c r="E2760" s="24" t="s">
        <v>6</v>
      </c>
      <c r="F2760" s="25" t="s">
        <v>6</v>
      </c>
      <c r="G2760" s="25" t="s">
        <v>2988</v>
      </c>
      <c r="H2760" s="25" t="s">
        <v>3418</v>
      </c>
      <c r="I2760" s="25" t="s">
        <v>82</v>
      </c>
      <c r="J2760" s="10">
        <v>6959</v>
      </c>
      <c r="K2760" s="16">
        <v>140</v>
      </c>
    </row>
    <row r="2761" spans="1:11" x14ac:dyDescent="0.25">
      <c r="A2761" s="19">
        <v>42892</v>
      </c>
      <c r="B2761" s="19" t="s">
        <v>3401</v>
      </c>
      <c r="C2761" s="15">
        <v>500</v>
      </c>
      <c r="D2761" s="24" t="s">
        <v>4</v>
      </c>
      <c r="E2761" s="24" t="s">
        <v>6</v>
      </c>
      <c r="F2761" s="25" t="s">
        <v>6</v>
      </c>
      <c r="G2761" s="25" t="s">
        <v>2988</v>
      </c>
      <c r="H2761" s="25" t="s">
        <v>3418</v>
      </c>
      <c r="I2761" s="25" t="s">
        <v>82</v>
      </c>
      <c r="J2761" s="10">
        <v>6960</v>
      </c>
      <c r="K2761" s="16">
        <v>140</v>
      </c>
    </row>
    <row r="2762" spans="1:11" x14ac:dyDescent="0.25">
      <c r="A2762" s="19">
        <v>42892</v>
      </c>
      <c r="B2762" s="19" t="s">
        <v>3401</v>
      </c>
      <c r="C2762" s="15">
        <v>1000</v>
      </c>
      <c r="D2762" s="24" t="s">
        <v>4</v>
      </c>
      <c r="E2762" s="24" t="s">
        <v>6</v>
      </c>
      <c r="F2762" s="25" t="s">
        <v>6</v>
      </c>
      <c r="G2762" s="25" t="s">
        <v>2988</v>
      </c>
      <c r="H2762" s="25" t="s">
        <v>3418</v>
      </c>
      <c r="I2762" s="25" t="s">
        <v>82</v>
      </c>
      <c r="J2762" s="10">
        <v>6961</v>
      </c>
      <c r="K2762" s="16">
        <v>140</v>
      </c>
    </row>
    <row r="2763" spans="1:11" x14ac:dyDescent="0.25">
      <c r="A2763" s="19">
        <v>42892</v>
      </c>
      <c r="B2763" s="19" t="s">
        <v>3401</v>
      </c>
      <c r="C2763" s="15">
        <v>2000</v>
      </c>
      <c r="D2763" s="24" t="s">
        <v>4</v>
      </c>
      <c r="E2763" s="24" t="s">
        <v>6</v>
      </c>
      <c r="F2763" s="25" t="s">
        <v>6</v>
      </c>
      <c r="G2763" s="25" t="s">
        <v>2988</v>
      </c>
      <c r="H2763" s="25" t="s">
        <v>3418</v>
      </c>
      <c r="I2763" s="25" t="s">
        <v>82</v>
      </c>
      <c r="J2763" s="10">
        <v>6962</v>
      </c>
      <c r="K2763" s="16">
        <v>140</v>
      </c>
    </row>
    <row r="2764" spans="1:11" x14ac:dyDescent="0.25">
      <c r="A2764" s="19">
        <v>42892</v>
      </c>
      <c r="B2764" s="19" t="s">
        <v>3401</v>
      </c>
      <c r="C2764" s="15">
        <v>400</v>
      </c>
      <c r="D2764" s="24" t="s">
        <v>4</v>
      </c>
      <c r="E2764" s="24" t="s">
        <v>5</v>
      </c>
      <c r="F2764" s="25" t="s">
        <v>2217</v>
      </c>
      <c r="G2764" s="25" t="s">
        <v>2988</v>
      </c>
      <c r="H2764" s="25" t="s">
        <v>3418</v>
      </c>
      <c r="I2764" s="25" t="s">
        <v>82</v>
      </c>
      <c r="J2764" s="10">
        <v>6963</v>
      </c>
      <c r="K2764" s="16">
        <v>140</v>
      </c>
    </row>
    <row r="2765" spans="1:11" x14ac:dyDescent="0.25">
      <c r="A2765" s="19">
        <v>42892</v>
      </c>
      <c r="B2765" s="19" t="s">
        <v>3401</v>
      </c>
      <c r="C2765" s="15">
        <v>300</v>
      </c>
      <c r="D2765" s="24" t="s">
        <v>4</v>
      </c>
      <c r="E2765" s="24" t="s">
        <v>6</v>
      </c>
      <c r="F2765" s="25" t="s">
        <v>6</v>
      </c>
      <c r="G2765" s="25" t="s">
        <v>2988</v>
      </c>
      <c r="H2765" s="25" t="s">
        <v>3418</v>
      </c>
      <c r="I2765" s="25" t="s">
        <v>82</v>
      </c>
      <c r="J2765" s="10">
        <v>7013</v>
      </c>
      <c r="K2765" s="16">
        <v>141</v>
      </c>
    </row>
    <row r="2766" spans="1:11" x14ac:dyDescent="0.25">
      <c r="A2766" s="19">
        <v>42892</v>
      </c>
      <c r="B2766" s="19" t="s">
        <v>3401</v>
      </c>
      <c r="C2766" s="15">
        <v>100</v>
      </c>
      <c r="D2766" s="24" t="s">
        <v>4</v>
      </c>
      <c r="E2766" s="24" t="s">
        <v>6</v>
      </c>
      <c r="F2766" s="25" t="s">
        <v>6</v>
      </c>
      <c r="G2766" s="25" t="s">
        <v>2988</v>
      </c>
      <c r="H2766" s="25" t="s">
        <v>3418</v>
      </c>
      <c r="I2766" s="25" t="s">
        <v>82</v>
      </c>
      <c r="J2766" s="10">
        <v>7014</v>
      </c>
      <c r="K2766" s="16">
        <v>141</v>
      </c>
    </row>
    <row r="2767" spans="1:11" x14ac:dyDescent="0.25">
      <c r="A2767" s="19">
        <v>42892</v>
      </c>
      <c r="B2767" s="19" t="s">
        <v>3401</v>
      </c>
      <c r="C2767" s="15">
        <v>20000</v>
      </c>
      <c r="D2767" s="24" t="s">
        <v>4</v>
      </c>
      <c r="E2767" s="24" t="s">
        <v>6</v>
      </c>
      <c r="F2767" s="25" t="s">
        <v>6</v>
      </c>
      <c r="G2767" s="25" t="s">
        <v>2988</v>
      </c>
      <c r="H2767" s="25" t="s">
        <v>3418</v>
      </c>
      <c r="I2767" s="25" t="s">
        <v>82</v>
      </c>
      <c r="J2767" s="10">
        <v>7015</v>
      </c>
      <c r="K2767" s="16">
        <v>141</v>
      </c>
    </row>
    <row r="2768" spans="1:11" x14ac:dyDescent="0.25">
      <c r="A2768" s="19">
        <v>42892</v>
      </c>
      <c r="B2768" s="19" t="s">
        <v>3401</v>
      </c>
      <c r="C2768" s="15">
        <v>1200</v>
      </c>
      <c r="D2768" s="24" t="s">
        <v>4</v>
      </c>
      <c r="E2768" s="24" t="s">
        <v>6</v>
      </c>
      <c r="F2768" s="25" t="s">
        <v>6</v>
      </c>
      <c r="G2768" s="25" t="s">
        <v>2988</v>
      </c>
      <c r="H2768" s="25" t="s">
        <v>3418</v>
      </c>
      <c r="I2768" s="25" t="s">
        <v>82</v>
      </c>
      <c r="J2768" s="10">
        <v>7016</v>
      </c>
      <c r="K2768" s="16">
        <v>141</v>
      </c>
    </row>
    <row r="2769" spans="1:11" x14ac:dyDescent="0.25">
      <c r="A2769" s="20">
        <v>42892</v>
      </c>
      <c r="B2769" s="20" t="s">
        <v>3401</v>
      </c>
      <c r="C2769" s="77">
        <v>800</v>
      </c>
      <c r="D2769" s="24" t="s">
        <v>4</v>
      </c>
      <c r="E2769" s="24" t="s">
        <v>5</v>
      </c>
      <c r="F2769" s="25" t="s">
        <v>2217</v>
      </c>
      <c r="G2769" s="25" t="s">
        <v>2988</v>
      </c>
      <c r="H2769" s="25" t="s">
        <v>3418</v>
      </c>
      <c r="I2769" s="25" t="s">
        <v>82</v>
      </c>
      <c r="J2769" s="10">
        <v>7059</v>
      </c>
      <c r="K2769" s="16">
        <v>142</v>
      </c>
    </row>
    <row r="2770" spans="1:11" x14ac:dyDescent="0.25">
      <c r="A2770" s="20">
        <v>42892</v>
      </c>
      <c r="B2770" s="20" t="s">
        <v>3401</v>
      </c>
      <c r="C2770" s="77">
        <v>300</v>
      </c>
      <c r="D2770" s="24" t="s">
        <v>4</v>
      </c>
      <c r="E2770" s="24" t="s">
        <v>6</v>
      </c>
      <c r="F2770" s="25" t="s">
        <v>6</v>
      </c>
      <c r="G2770" s="25" t="s">
        <v>2988</v>
      </c>
      <c r="H2770" s="25" t="s">
        <v>3418</v>
      </c>
      <c r="I2770" s="25" t="s">
        <v>82</v>
      </c>
      <c r="J2770" s="10">
        <v>7060</v>
      </c>
      <c r="K2770" s="16">
        <v>142</v>
      </c>
    </row>
    <row r="2771" spans="1:11" x14ac:dyDescent="0.25">
      <c r="A2771" s="20">
        <v>42892</v>
      </c>
      <c r="B2771" s="20" t="s">
        <v>3401</v>
      </c>
      <c r="C2771" s="77">
        <v>1000</v>
      </c>
      <c r="D2771" s="24" t="s">
        <v>4</v>
      </c>
      <c r="E2771" s="24" t="s">
        <v>6</v>
      </c>
      <c r="F2771" s="25" t="s">
        <v>6</v>
      </c>
      <c r="G2771" s="25" t="s">
        <v>2988</v>
      </c>
      <c r="H2771" s="25" t="s">
        <v>3418</v>
      </c>
      <c r="I2771" s="25" t="s">
        <v>82</v>
      </c>
      <c r="J2771" s="10">
        <v>7061</v>
      </c>
      <c r="K2771" s="16">
        <v>142</v>
      </c>
    </row>
    <row r="2772" spans="1:11" x14ac:dyDescent="0.25">
      <c r="A2772" s="20">
        <v>42892</v>
      </c>
      <c r="B2772" s="20" t="s">
        <v>3401</v>
      </c>
      <c r="C2772" s="77">
        <v>2000</v>
      </c>
      <c r="D2772" s="24" t="s">
        <v>4</v>
      </c>
      <c r="E2772" s="24" t="s">
        <v>6</v>
      </c>
      <c r="F2772" s="25" t="s">
        <v>6</v>
      </c>
      <c r="G2772" s="25" t="s">
        <v>2988</v>
      </c>
      <c r="H2772" s="25" t="s">
        <v>3418</v>
      </c>
      <c r="I2772" s="25" t="s">
        <v>82</v>
      </c>
      <c r="J2772" s="10">
        <v>7062</v>
      </c>
      <c r="K2772" s="16">
        <v>142</v>
      </c>
    </row>
    <row r="2773" spans="1:11" x14ac:dyDescent="0.25">
      <c r="A2773" s="20">
        <v>42892</v>
      </c>
      <c r="B2773" s="20" t="s">
        <v>3401</v>
      </c>
      <c r="C2773" s="77">
        <v>800</v>
      </c>
      <c r="D2773" s="24" t="s">
        <v>4</v>
      </c>
      <c r="E2773" s="24" t="s">
        <v>6</v>
      </c>
      <c r="F2773" s="25" t="s">
        <v>6</v>
      </c>
      <c r="G2773" s="25" t="s">
        <v>2988</v>
      </c>
      <c r="H2773" s="25" t="s">
        <v>3418</v>
      </c>
      <c r="I2773" s="25" t="s">
        <v>82</v>
      </c>
      <c r="J2773" s="10">
        <v>7063</v>
      </c>
      <c r="K2773" s="16">
        <v>142</v>
      </c>
    </row>
    <row r="2774" spans="1:11" x14ac:dyDescent="0.25">
      <c r="A2774" s="19">
        <v>42892</v>
      </c>
      <c r="B2774" s="19" t="s">
        <v>3401</v>
      </c>
      <c r="C2774" s="15">
        <v>400</v>
      </c>
      <c r="D2774" s="24" t="s">
        <v>4</v>
      </c>
      <c r="E2774" s="24" t="s">
        <v>6</v>
      </c>
      <c r="F2774" s="25" t="s">
        <v>6</v>
      </c>
      <c r="G2774" s="25" t="s">
        <v>2988</v>
      </c>
      <c r="H2774" s="25" t="s">
        <v>3418</v>
      </c>
      <c r="I2774" s="25" t="s">
        <v>82</v>
      </c>
      <c r="J2774" s="10">
        <v>7105</v>
      </c>
      <c r="K2774" s="16">
        <v>143</v>
      </c>
    </row>
    <row r="2775" spans="1:11" x14ac:dyDescent="0.25">
      <c r="A2775" s="19">
        <v>42892</v>
      </c>
      <c r="B2775" s="19" t="s">
        <v>3401</v>
      </c>
      <c r="C2775" s="15">
        <v>1000</v>
      </c>
      <c r="D2775" s="24" t="s">
        <v>4</v>
      </c>
      <c r="E2775" s="24" t="s">
        <v>5</v>
      </c>
      <c r="F2775" s="25" t="s">
        <v>2217</v>
      </c>
      <c r="G2775" s="25" t="s">
        <v>2988</v>
      </c>
      <c r="H2775" s="25" t="s">
        <v>3418</v>
      </c>
      <c r="I2775" s="25" t="s">
        <v>82</v>
      </c>
      <c r="J2775" s="10">
        <v>7106</v>
      </c>
      <c r="K2775" s="16">
        <v>143</v>
      </c>
    </row>
    <row r="2776" spans="1:11" x14ac:dyDescent="0.25">
      <c r="A2776" s="19">
        <v>42892</v>
      </c>
      <c r="B2776" s="19" t="s">
        <v>3401</v>
      </c>
      <c r="C2776" s="15">
        <v>2950</v>
      </c>
      <c r="D2776" s="24" t="s">
        <v>4</v>
      </c>
      <c r="E2776" s="24" t="s">
        <v>6</v>
      </c>
      <c r="F2776" s="25" t="s">
        <v>6</v>
      </c>
      <c r="G2776" s="25" t="s">
        <v>2988</v>
      </c>
      <c r="H2776" s="25" t="s">
        <v>3418</v>
      </c>
      <c r="I2776" s="25" t="s">
        <v>82</v>
      </c>
      <c r="J2776" s="10">
        <v>7201</v>
      </c>
      <c r="K2776" s="16">
        <v>145</v>
      </c>
    </row>
    <row r="2777" spans="1:11" x14ac:dyDescent="0.25">
      <c r="A2777" s="19">
        <v>42892</v>
      </c>
      <c r="B2777" s="19" t="s">
        <v>3401</v>
      </c>
      <c r="C2777" s="15">
        <v>100</v>
      </c>
      <c r="D2777" s="24" t="s">
        <v>4</v>
      </c>
      <c r="E2777" s="24" t="s">
        <v>6</v>
      </c>
      <c r="F2777" s="25" t="s">
        <v>6</v>
      </c>
      <c r="G2777" s="25" t="s">
        <v>2988</v>
      </c>
      <c r="H2777" s="25" t="s">
        <v>3418</v>
      </c>
      <c r="I2777" s="25" t="s">
        <v>82</v>
      </c>
      <c r="J2777" s="10">
        <v>7306</v>
      </c>
      <c r="K2777" s="16">
        <v>147</v>
      </c>
    </row>
    <row r="2778" spans="1:11" x14ac:dyDescent="0.25">
      <c r="A2778" s="19">
        <v>42892</v>
      </c>
      <c r="B2778" s="19" t="s">
        <v>3401</v>
      </c>
      <c r="C2778" s="15">
        <v>500</v>
      </c>
      <c r="D2778" s="24" t="s">
        <v>4</v>
      </c>
      <c r="E2778" s="24" t="s">
        <v>6</v>
      </c>
      <c r="F2778" s="25" t="s">
        <v>6</v>
      </c>
      <c r="G2778" s="25" t="s">
        <v>2988</v>
      </c>
      <c r="H2778" s="25" t="s">
        <v>3418</v>
      </c>
      <c r="I2778" s="25" t="s">
        <v>82</v>
      </c>
      <c r="J2778" s="10">
        <v>7307</v>
      </c>
      <c r="K2778" s="16">
        <v>147</v>
      </c>
    </row>
    <row r="2779" spans="1:11" x14ac:dyDescent="0.25">
      <c r="A2779" s="19">
        <v>42892</v>
      </c>
      <c r="B2779" s="19" t="s">
        <v>3401</v>
      </c>
      <c r="C2779" s="15">
        <v>500</v>
      </c>
      <c r="D2779" s="24" t="s">
        <v>4</v>
      </c>
      <c r="E2779" s="24" t="s">
        <v>6</v>
      </c>
      <c r="F2779" s="25" t="s">
        <v>6</v>
      </c>
      <c r="G2779" s="25" t="s">
        <v>2988</v>
      </c>
      <c r="H2779" s="25" t="s">
        <v>3418</v>
      </c>
      <c r="I2779" s="25" t="s">
        <v>82</v>
      </c>
      <c r="J2779" s="10">
        <v>7308</v>
      </c>
      <c r="K2779" s="16">
        <v>147</v>
      </c>
    </row>
    <row r="2780" spans="1:11" x14ac:dyDescent="0.25">
      <c r="A2780" s="19">
        <v>42892</v>
      </c>
      <c r="B2780" s="19" t="s">
        <v>3401</v>
      </c>
      <c r="C2780" s="15">
        <v>500</v>
      </c>
      <c r="D2780" s="24" t="s">
        <v>4</v>
      </c>
      <c r="E2780" s="24" t="s">
        <v>6</v>
      </c>
      <c r="F2780" s="25" t="s">
        <v>6</v>
      </c>
      <c r="G2780" s="25" t="s">
        <v>2988</v>
      </c>
      <c r="H2780" s="25" t="s">
        <v>3418</v>
      </c>
      <c r="I2780" s="25" t="s">
        <v>82</v>
      </c>
      <c r="J2780" s="10">
        <v>7309</v>
      </c>
      <c r="K2780" s="16">
        <v>147</v>
      </c>
    </row>
    <row r="2781" spans="1:11" x14ac:dyDescent="0.25">
      <c r="A2781" s="19">
        <v>42892</v>
      </c>
      <c r="B2781" s="19" t="s">
        <v>3401</v>
      </c>
      <c r="C2781" s="15">
        <v>500</v>
      </c>
      <c r="D2781" s="24" t="s">
        <v>4</v>
      </c>
      <c r="E2781" s="24" t="s">
        <v>6</v>
      </c>
      <c r="F2781" s="25" t="s">
        <v>6</v>
      </c>
      <c r="G2781" s="25" t="s">
        <v>2988</v>
      </c>
      <c r="H2781" s="25" t="s">
        <v>3418</v>
      </c>
      <c r="I2781" s="25" t="s">
        <v>82</v>
      </c>
      <c r="J2781" s="10">
        <v>7310</v>
      </c>
      <c r="K2781" s="16">
        <v>147</v>
      </c>
    </row>
    <row r="2782" spans="1:11" x14ac:dyDescent="0.25">
      <c r="A2782" s="19">
        <v>42892</v>
      </c>
      <c r="B2782" s="19" t="s">
        <v>3401</v>
      </c>
      <c r="C2782" s="15">
        <v>500</v>
      </c>
      <c r="D2782" s="24" t="s">
        <v>4</v>
      </c>
      <c r="E2782" s="24" t="s">
        <v>6</v>
      </c>
      <c r="F2782" s="25" t="s">
        <v>6</v>
      </c>
      <c r="G2782" s="25" t="s">
        <v>2988</v>
      </c>
      <c r="H2782" s="25" t="s">
        <v>3418</v>
      </c>
      <c r="I2782" s="25" t="s">
        <v>82</v>
      </c>
      <c r="J2782" s="10">
        <v>7311</v>
      </c>
      <c r="K2782" s="16">
        <v>147</v>
      </c>
    </row>
    <row r="2783" spans="1:11" x14ac:dyDescent="0.25">
      <c r="A2783" s="19">
        <v>42892</v>
      </c>
      <c r="B2783" s="19" t="s">
        <v>3401</v>
      </c>
      <c r="C2783" s="15">
        <v>500</v>
      </c>
      <c r="D2783" s="24" t="s">
        <v>4</v>
      </c>
      <c r="E2783" s="24" t="s">
        <v>6</v>
      </c>
      <c r="F2783" s="25" t="s">
        <v>6</v>
      </c>
      <c r="G2783" s="25" t="s">
        <v>2988</v>
      </c>
      <c r="H2783" s="25" t="s">
        <v>3418</v>
      </c>
      <c r="I2783" s="25" t="s">
        <v>82</v>
      </c>
      <c r="J2783" s="10">
        <v>7312</v>
      </c>
      <c r="K2783" s="16">
        <v>147</v>
      </c>
    </row>
    <row r="2784" spans="1:11" x14ac:dyDescent="0.25">
      <c r="A2784" s="19">
        <v>42892</v>
      </c>
      <c r="B2784" s="19" t="s">
        <v>3401</v>
      </c>
      <c r="C2784" s="15">
        <v>500</v>
      </c>
      <c r="D2784" s="24" t="s">
        <v>4</v>
      </c>
      <c r="E2784" s="24" t="s">
        <v>6</v>
      </c>
      <c r="F2784" s="25" t="s">
        <v>6</v>
      </c>
      <c r="G2784" s="25" t="s">
        <v>2988</v>
      </c>
      <c r="H2784" s="25" t="s">
        <v>3418</v>
      </c>
      <c r="I2784" s="25" t="s">
        <v>82</v>
      </c>
      <c r="J2784" s="10">
        <v>7313</v>
      </c>
      <c r="K2784" s="16">
        <v>147</v>
      </c>
    </row>
    <row r="2785" spans="1:11" x14ac:dyDescent="0.25">
      <c r="A2785" s="19">
        <v>42892</v>
      </c>
      <c r="B2785" s="19" t="s">
        <v>3401</v>
      </c>
      <c r="C2785" s="15">
        <v>100</v>
      </c>
      <c r="D2785" s="24" t="s">
        <v>4</v>
      </c>
      <c r="E2785" s="24" t="s">
        <v>5</v>
      </c>
      <c r="F2785" s="25" t="s">
        <v>2217</v>
      </c>
      <c r="G2785" s="25" t="s">
        <v>2988</v>
      </c>
      <c r="H2785" s="25" t="s">
        <v>3418</v>
      </c>
      <c r="I2785" s="25" t="s">
        <v>82</v>
      </c>
      <c r="J2785" s="10">
        <v>7365</v>
      </c>
      <c r="K2785" s="16">
        <v>148</v>
      </c>
    </row>
    <row r="2786" spans="1:11" x14ac:dyDescent="0.25">
      <c r="A2786" s="19">
        <v>42892</v>
      </c>
      <c r="B2786" s="19" t="s">
        <v>3401</v>
      </c>
      <c r="C2786" s="15">
        <v>700</v>
      </c>
      <c r="D2786" s="24" t="s">
        <v>4</v>
      </c>
      <c r="E2786" s="24" t="s">
        <v>6</v>
      </c>
      <c r="F2786" s="25" t="s">
        <v>6</v>
      </c>
      <c r="G2786" s="25" t="s">
        <v>2988</v>
      </c>
      <c r="H2786" s="25" t="s">
        <v>3418</v>
      </c>
      <c r="I2786" s="25" t="s">
        <v>82</v>
      </c>
      <c r="J2786" s="10">
        <v>7366</v>
      </c>
      <c r="K2786" s="16">
        <v>148</v>
      </c>
    </row>
    <row r="2787" spans="1:11" x14ac:dyDescent="0.25">
      <c r="A2787" s="19">
        <v>42892</v>
      </c>
      <c r="B2787" s="19" t="s">
        <v>3401</v>
      </c>
      <c r="C2787" s="15">
        <v>350</v>
      </c>
      <c r="D2787" s="24" t="s">
        <v>4</v>
      </c>
      <c r="E2787" s="24" t="s">
        <v>6</v>
      </c>
      <c r="F2787" s="25" t="s">
        <v>6</v>
      </c>
      <c r="G2787" s="25" t="s">
        <v>2988</v>
      </c>
      <c r="H2787" s="25" t="s">
        <v>3418</v>
      </c>
      <c r="I2787" s="25" t="s">
        <v>82</v>
      </c>
      <c r="J2787" s="10">
        <v>7401</v>
      </c>
      <c r="K2787" s="16">
        <v>149</v>
      </c>
    </row>
    <row r="2788" spans="1:11" x14ac:dyDescent="0.25">
      <c r="A2788" s="19">
        <v>42892</v>
      </c>
      <c r="B2788" s="19" t="s">
        <v>3401</v>
      </c>
      <c r="C2788" s="15">
        <v>520</v>
      </c>
      <c r="D2788" s="24" t="s">
        <v>7</v>
      </c>
      <c r="E2788" s="24" t="s">
        <v>8</v>
      </c>
      <c r="F2788" s="25"/>
      <c r="G2788" s="25" t="s">
        <v>3314</v>
      </c>
      <c r="H2788" s="25" t="s">
        <v>3314</v>
      </c>
      <c r="I2788" s="25"/>
      <c r="J2788" s="10" t="s">
        <v>2984</v>
      </c>
      <c r="K2788" s="16"/>
    </row>
    <row r="2789" spans="1:11" x14ac:dyDescent="0.25">
      <c r="A2789" s="19">
        <v>42892</v>
      </c>
      <c r="B2789" s="19" t="s">
        <v>3401</v>
      </c>
      <c r="C2789" s="15">
        <v>1000</v>
      </c>
      <c r="D2789" s="24" t="s">
        <v>7</v>
      </c>
      <c r="E2789" s="24" t="s">
        <v>8</v>
      </c>
      <c r="F2789" s="25"/>
      <c r="G2789" s="25" t="s">
        <v>3314</v>
      </c>
      <c r="H2789" s="25" t="s">
        <v>3314</v>
      </c>
      <c r="I2789" s="25"/>
      <c r="J2789" s="10" t="s">
        <v>2984</v>
      </c>
      <c r="K2789" s="16"/>
    </row>
    <row r="2790" spans="1:11" x14ac:dyDescent="0.25">
      <c r="A2790" s="19">
        <v>42892</v>
      </c>
      <c r="B2790" s="19" t="s">
        <v>3401</v>
      </c>
      <c r="C2790" s="15">
        <v>200</v>
      </c>
      <c r="D2790" s="24" t="s">
        <v>7</v>
      </c>
      <c r="E2790" s="24" t="s">
        <v>8</v>
      </c>
      <c r="F2790" s="25"/>
      <c r="G2790" s="25" t="s">
        <v>3314</v>
      </c>
      <c r="H2790" s="25" t="s">
        <v>3314</v>
      </c>
      <c r="I2790" s="25"/>
      <c r="J2790" s="10" t="s">
        <v>2984</v>
      </c>
      <c r="K2790" s="16"/>
    </row>
    <row r="2791" spans="1:11" x14ac:dyDescent="0.25">
      <c r="A2791" s="19">
        <v>42892</v>
      </c>
      <c r="B2791" s="19" t="s">
        <v>3401</v>
      </c>
      <c r="C2791" s="15">
        <v>500</v>
      </c>
      <c r="D2791" s="24" t="s">
        <v>7</v>
      </c>
      <c r="E2791" s="24" t="s">
        <v>8</v>
      </c>
      <c r="F2791" s="25"/>
      <c r="G2791" s="25" t="s">
        <v>3314</v>
      </c>
      <c r="H2791" s="25" t="s">
        <v>3314</v>
      </c>
      <c r="I2791" s="25"/>
      <c r="J2791" s="10" t="s">
        <v>2984</v>
      </c>
      <c r="K2791" s="16"/>
    </row>
    <row r="2792" spans="1:11" x14ac:dyDescent="0.25">
      <c r="A2792" s="19">
        <v>42892</v>
      </c>
      <c r="B2792" s="19" t="s">
        <v>3401</v>
      </c>
      <c r="C2792" s="15">
        <v>200</v>
      </c>
      <c r="D2792" s="24" t="s">
        <v>7</v>
      </c>
      <c r="E2792" s="24" t="s">
        <v>8</v>
      </c>
      <c r="F2792" s="25"/>
      <c r="G2792" s="25" t="s">
        <v>3314</v>
      </c>
      <c r="H2792" s="25" t="s">
        <v>3314</v>
      </c>
      <c r="I2792" s="25"/>
      <c r="J2792" s="10" t="s">
        <v>2984</v>
      </c>
      <c r="K2792" s="16"/>
    </row>
    <row r="2793" spans="1:11" x14ac:dyDescent="0.25">
      <c r="A2793" s="19">
        <v>42893</v>
      </c>
      <c r="B2793" s="19" t="s">
        <v>3401</v>
      </c>
      <c r="C2793" s="79">
        <v>1000</v>
      </c>
      <c r="D2793" s="24" t="s">
        <v>4</v>
      </c>
      <c r="E2793" s="24" t="s">
        <v>5</v>
      </c>
      <c r="F2793" s="25" t="s">
        <v>2217</v>
      </c>
      <c r="G2793" s="25" t="s">
        <v>2988</v>
      </c>
      <c r="H2793" s="25" t="s">
        <v>3418</v>
      </c>
      <c r="I2793" s="25" t="s">
        <v>82</v>
      </c>
      <c r="J2793" s="10">
        <v>5278</v>
      </c>
      <c r="K2793" s="16">
        <v>106</v>
      </c>
    </row>
    <row r="2794" spans="1:11" x14ac:dyDescent="0.25">
      <c r="A2794" s="19">
        <v>42893</v>
      </c>
      <c r="B2794" s="19" t="s">
        <v>3401</v>
      </c>
      <c r="C2794" s="79">
        <v>3000</v>
      </c>
      <c r="D2794" s="24" t="s">
        <v>4</v>
      </c>
      <c r="E2794" s="24" t="s">
        <v>6</v>
      </c>
      <c r="F2794" s="25" t="s">
        <v>6</v>
      </c>
      <c r="G2794" s="25" t="s">
        <v>2988</v>
      </c>
      <c r="H2794" s="25" t="s">
        <v>3418</v>
      </c>
      <c r="I2794" s="25" t="s">
        <v>82</v>
      </c>
      <c r="J2794" s="10">
        <v>5452</v>
      </c>
      <c r="K2794" s="16">
        <v>110</v>
      </c>
    </row>
    <row r="2795" spans="1:11" x14ac:dyDescent="0.25">
      <c r="A2795" s="19">
        <v>42893</v>
      </c>
      <c r="B2795" s="19" t="s">
        <v>3401</v>
      </c>
      <c r="C2795" s="79">
        <v>100</v>
      </c>
      <c r="D2795" s="24" t="s">
        <v>4</v>
      </c>
      <c r="E2795" s="24" t="s">
        <v>6</v>
      </c>
      <c r="F2795" s="25" t="s">
        <v>6</v>
      </c>
      <c r="G2795" s="25" t="s">
        <v>2988</v>
      </c>
      <c r="H2795" s="25" t="s">
        <v>3418</v>
      </c>
      <c r="I2795" s="25" t="s">
        <v>82</v>
      </c>
      <c r="J2795" s="10">
        <v>5719</v>
      </c>
      <c r="K2795" s="16">
        <v>115</v>
      </c>
    </row>
    <row r="2796" spans="1:11" x14ac:dyDescent="0.25">
      <c r="A2796" s="19">
        <v>42893</v>
      </c>
      <c r="B2796" s="19" t="s">
        <v>3401</v>
      </c>
      <c r="C2796" s="79">
        <v>100</v>
      </c>
      <c r="D2796" s="24" t="s">
        <v>4</v>
      </c>
      <c r="E2796" s="24" t="s">
        <v>6</v>
      </c>
      <c r="F2796" s="25" t="s">
        <v>6</v>
      </c>
      <c r="G2796" s="25" t="s">
        <v>2988</v>
      </c>
      <c r="H2796" s="25" t="s">
        <v>3418</v>
      </c>
      <c r="I2796" s="25" t="s">
        <v>82</v>
      </c>
      <c r="J2796" s="10">
        <v>5720</v>
      </c>
      <c r="K2796" s="16">
        <v>115</v>
      </c>
    </row>
    <row r="2797" spans="1:11" x14ac:dyDescent="0.25">
      <c r="A2797" s="19">
        <v>42893</v>
      </c>
      <c r="B2797" s="19" t="s">
        <v>3401</v>
      </c>
      <c r="C2797" s="218">
        <v>500</v>
      </c>
      <c r="D2797" s="24" t="s">
        <v>4</v>
      </c>
      <c r="E2797" s="24" t="s">
        <v>6</v>
      </c>
      <c r="F2797" s="25" t="s">
        <v>6</v>
      </c>
      <c r="G2797" s="25" t="s">
        <v>2988</v>
      </c>
      <c r="H2797" s="25" t="s">
        <v>3418</v>
      </c>
      <c r="I2797" s="25" t="s">
        <v>82</v>
      </c>
      <c r="J2797" s="10">
        <v>6532</v>
      </c>
      <c r="K2797" s="16">
        <v>131</v>
      </c>
    </row>
    <row r="2798" spans="1:11" x14ac:dyDescent="0.25">
      <c r="A2798" s="19">
        <v>42893</v>
      </c>
      <c r="B2798" s="19" t="s">
        <v>3401</v>
      </c>
      <c r="C2798" s="218">
        <v>800</v>
      </c>
      <c r="D2798" s="24" t="s">
        <v>4</v>
      </c>
      <c r="E2798" s="24" t="s">
        <v>6</v>
      </c>
      <c r="F2798" s="25" t="s">
        <v>6</v>
      </c>
      <c r="G2798" s="25" t="s">
        <v>2988</v>
      </c>
      <c r="H2798" s="25" t="s">
        <v>3418</v>
      </c>
      <c r="I2798" s="25" t="s">
        <v>82</v>
      </c>
      <c r="J2798" s="10">
        <v>6533</v>
      </c>
      <c r="K2798" s="16">
        <v>131</v>
      </c>
    </row>
    <row r="2799" spans="1:11" x14ac:dyDescent="0.25">
      <c r="A2799" s="19">
        <v>42893</v>
      </c>
      <c r="B2799" s="19" t="s">
        <v>3401</v>
      </c>
      <c r="C2799" s="218">
        <v>2000</v>
      </c>
      <c r="D2799" s="24" t="s">
        <v>4</v>
      </c>
      <c r="E2799" s="24" t="s">
        <v>6</v>
      </c>
      <c r="F2799" s="25" t="s">
        <v>6</v>
      </c>
      <c r="G2799" s="25" t="s">
        <v>2988</v>
      </c>
      <c r="H2799" s="25" t="s">
        <v>3418</v>
      </c>
      <c r="I2799" s="25" t="s">
        <v>82</v>
      </c>
      <c r="J2799" s="10">
        <v>6535</v>
      </c>
      <c r="K2799" s="16">
        <v>131</v>
      </c>
    </row>
    <row r="2800" spans="1:11" x14ac:dyDescent="0.25">
      <c r="A2800" s="19">
        <v>42893</v>
      </c>
      <c r="B2800" s="19" t="s">
        <v>3401</v>
      </c>
      <c r="C2800" s="218">
        <v>5000</v>
      </c>
      <c r="D2800" s="24" t="s">
        <v>4</v>
      </c>
      <c r="E2800" s="24" t="s">
        <v>6</v>
      </c>
      <c r="F2800" s="25" t="s">
        <v>6</v>
      </c>
      <c r="G2800" s="25" t="s">
        <v>2988</v>
      </c>
      <c r="H2800" s="25" t="s">
        <v>3418</v>
      </c>
      <c r="I2800" s="25" t="s">
        <v>82</v>
      </c>
      <c r="J2800" s="10">
        <v>6536</v>
      </c>
      <c r="K2800" s="16">
        <v>131</v>
      </c>
    </row>
    <row r="2801" spans="1:11" x14ac:dyDescent="0.25">
      <c r="A2801" s="19">
        <v>42893</v>
      </c>
      <c r="B2801" s="19" t="s">
        <v>3401</v>
      </c>
      <c r="C2801" s="218">
        <v>5000</v>
      </c>
      <c r="D2801" s="24" t="s">
        <v>4</v>
      </c>
      <c r="E2801" s="24" t="s">
        <v>6</v>
      </c>
      <c r="F2801" s="25" t="s">
        <v>6</v>
      </c>
      <c r="G2801" s="25" t="s">
        <v>2988</v>
      </c>
      <c r="H2801" s="25" t="s">
        <v>3418</v>
      </c>
      <c r="I2801" s="25" t="s">
        <v>82</v>
      </c>
      <c r="J2801" s="10">
        <v>6537</v>
      </c>
      <c r="K2801" s="16">
        <v>131</v>
      </c>
    </row>
    <row r="2802" spans="1:11" x14ac:dyDescent="0.25">
      <c r="A2802" s="19">
        <v>42893</v>
      </c>
      <c r="B2802" s="19" t="s">
        <v>3401</v>
      </c>
      <c r="C2802" s="15">
        <v>500</v>
      </c>
      <c r="D2802" s="24" t="s">
        <v>4</v>
      </c>
      <c r="E2802" s="24" t="s">
        <v>5</v>
      </c>
      <c r="F2802" s="25" t="s">
        <v>2217</v>
      </c>
      <c r="G2802" s="25" t="s">
        <v>2988</v>
      </c>
      <c r="H2802" s="25" t="s">
        <v>3418</v>
      </c>
      <c r="I2802" s="25" t="s">
        <v>82</v>
      </c>
      <c r="J2802" s="10">
        <v>6570</v>
      </c>
      <c r="K2802" s="16">
        <v>132</v>
      </c>
    </row>
    <row r="2803" spans="1:11" x14ac:dyDescent="0.25">
      <c r="A2803" s="19">
        <v>42893</v>
      </c>
      <c r="B2803" s="19" t="s">
        <v>3401</v>
      </c>
      <c r="C2803" s="15">
        <v>3000</v>
      </c>
      <c r="D2803" s="24" t="s">
        <v>4</v>
      </c>
      <c r="E2803" s="24" t="s">
        <v>6</v>
      </c>
      <c r="F2803" s="25" t="s">
        <v>6</v>
      </c>
      <c r="G2803" s="25" t="s">
        <v>2988</v>
      </c>
      <c r="H2803" s="25" t="s">
        <v>3418</v>
      </c>
      <c r="I2803" s="25" t="s">
        <v>82</v>
      </c>
      <c r="J2803" s="10">
        <v>6571</v>
      </c>
      <c r="K2803" s="16">
        <v>132</v>
      </c>
    </row>
    <row r="2804" spans="1:11" x14ac:dyDescent="0.25">
      <c r="A2804" s="19">
        <v>42893</v>
      </c>
      <c r="B2804" s="19" t="s">
        <v>3401</v>
      </c>
      <c r="C2804" s="15">
        <v>200</v>
      </c>
      <c r="D2804" s="24" t="s">
        <v>4</v>
      </c>
      <c r="E2804" s="24" t="s">
        <v>6</v>
      </c>
      <c r="F2804" s="25" t="s">
        <v>6</v>
      </c>
      <c r="G2804" s="25" t="s">
        <v>2988</v>
      </c>
      <c r="H2804" s="25" t="s">
        <v>3418</v>
      </c>
      <c r="I2804" s="25" t="s">
        <v>82</v>
      </c>
      <c r="J2804" s="10">
        <v>6674</v>
      </c>
      <c r="K2804" s="16">
        <v>134</v>
      </c>
    </row>
    <row r="2805" spans="1:11" x14ac:dyDescent="0.25">
      <c r="A2805" s="19">
        <v>42893</v>
      </c>
      <c r="B2805" s="19" t="s">
        <v>3401</v>
      </c>
      <c r="C2805" s="15">
        <v>100</v>
      </c>
      <c r="D2805" s="24" t="s">
        <v>4</v>
      </c>
      <c r="E2805" s="24" t="s">
        <v>5</v>
      </c>
      <c r="F2805" s="25" t="s">
        <v>2217</v>
      </c>
      <c r="G2805" s="25" t="s">
        <v>2988</v>
      </c>
      <c r="H2805" s="25" t="s">
        <v>3418</v>
      </c>
      <c r="I2805" s="25" t="s">
        <v>82</v>
      </c>
      <c r="J2805" s="10">
        <v>6675</v>
      </c>
      <c r="K2805" s="16">
        <v>134</v>
      </c>
    </row>
    <row r="2806" spans="1:11" x14ac:dyDescent="0.25">
      <c r="A2806" s="19">
        <v>42893</v>
      </c>
      <c r="B2806" s="19" t="s">
        <v>3401</v>
      </c>
      <c r="C2806" s="15">
        <v>1000</v>
      </c>
      <c r="D2806" s="24" t="s">
        <v>4</v>
      </c>
      <c r="E2806" s="24" t="s">
        <v>5</v>
      </c>
      <c r="F2806" s="25" t="s">
        <v>2217</v>
      </c>
      <c r="G2806" s="25" t="s">
        <v>2988</v>
      </c>
      <c r="H2806" s="25" t="s">
        <v>3418</v>
      </c>
      <c r="I2806" s="25" t="s">
        <v>82</v>
      </c>
      <c r="J2806" s="10">
        <v>6918</v>
      </c>
      <c r="K2806" s="16">
        <v>139</v>
      </c>
    </row>
    <row r="2807" spans="1:11" x14ac:dyDescent="0.25">
      <c r="A2807" s="19">
        <v>42893</v>
      </c>
      <c r="B2807" s="19" t="s">
        <v>3401</v>
      </c>
      <c r="C2807" s="15">
        <v>50</v>
      </c>
      <c r="D2807" s="24" t="s">
        <v>4</v>
      </c>
      <c r="E2807" s="24" t="s">
        <v>5</v>
      </c>
      <c r="F2807" s="25" t="s">
        <v>2217</v>
      </c>
      <c r="G2807" s="25" t="s">
        <v>2988</v>
      </c>
      <c r="H2807" s="25" t="s">
        <v>3418</v>
      </c>
      <c r="I2807" s="25" t="s">
        <v>82</v>
      </c>
      <c r="J2807" s="10">
        <v>6919</v>
      </c>
      <c r="K2807" s="16">
        <v>139</v>
      </c>
    </row>
    <row r="2808" spans="1:11" x14ac:dyDescent="0.25">
      <c r="A2808" s="19">
        <v>42893</v>
      </c>
      <c r="B2808" s="19" t="s">
        <v>3401</v>
      </c>
      <c r="C2808" s="15">
        <v>50</v>
      </c>
      <c r="D2808" s="24" t="s">
        <v>4</v>
      </c>
      <c r="E2808" s="24" t="s">
        <v>5</v>
      </c>
      <c r="F2808" s="25" t="s">
        <v>2217</v>
      </c>
      <c r="G2808" s="25" t="s">
        <v>2988</v>
      </c>
      <c r="H2808" s="25" t="s">
        <v>3418</v>
      </c>
      <c r="I2808" s="25" t="s">
        <v>82</v>
      </c>
      <c r="J2808" s="10">
        <v>6920</v>
      </c>
      <c r="K2808" s="16">
        <v>139</v>
      </c>
    </row>
    <row r="2809" spans="1:11" x14ac:dyDescent="0.25">
      <c r="A2809" s="19">
        <v>42893</v>
      </c>
      <c r="B2809" s="19" t="s">
        <v>3401</v>
      </c>
      <c r="C2809" s="15">
        <v>50</v>
      </c>
      <c r="D2809" s="24" t="s">
        <v>4</v>
      </c>
      <c r="E2809" s="24" t="s">
        <v>5</v>
      </c>
      <c r="F2809" s="25" t="s">
        <v>2217</v>
      </c>
      <c r="G2809" s="25" t="s">
        <v>2988</v>
      </c>
      <c r="H2809" s="25" t="s">
        <v>3418</v>
      </c>
      <c r="I2809" s="25" t="s">
        <v>82</v>
      </c>
      <c r="J2809" s="10">
        <v>6921</v>
      </c>
      <c r="K2809" s="16">
        <v>139</v>
      </c>
    </row>
    <row r="2810" spans="1:11" x14ac:dyDescent="0.25">
      <c r="A2810" s="19">
        <v>42893</v>
      </c>
      <c r="B2810" s="19" t="s">
        <v>3401</v>
      </c>
      <c r="C2810" s="15">
        <v>1000</v>
      </c>
      <c r="D2810" s="24" t="s">
        <v>4</v>
      </c>
      <c r="E2810" s="24" t="s">
        <v>5</v>
      </c>
      <c r="F2810" s="25" t="s">
        <v>2217</v>
      </c>
      <c r="G2810" s="25" t="s">
        <v>2988</v>
      </c>
      <c r="H2810" s="25" t="s">
        <v>3418</v>
      </c>
      <c r="I2810" s="25" t="s">
        <v>82</v>
      </c>
      <c r="J2810" s="10">
        <v>6964</v>
      </c>
      <c r="K2810" s="16">
        <v>140</v>
      </c>
    </row>
    <row r="2811" spans="1:11" x14ac:dyDescent="0.25">
      <c r="A2811" s="19">
        <v>42893</v>
      </c>
      <c r="B2811" s="19" t="s">
        <v>3401</v>
      </c>
      <c r="C2811" s="15">
        <v>800</v>
      </c>
      <c r="D2811" s="24" t="s">
        <v>4</v>
      </c>
      <c r="E2811" s="24" t="s">
        <v>5</v>
      </c>
      <c r="F2811" s="25" t="s">
        <v>2217</v>
      </c>
      <c r="G2811" s="25" t="s">
        <v>2988</v>
      </c>
      <c r="H2811" s="25" t="s">
        <v>3418</v>
      </c>
      <c r="I2811" s="25" t="s">
        <v>82</v>
      </c>
      <c r="J2811" s="10">
        <v>6965</v>
      </c>
      <c r="K2811" s="16">
        <v>140</v>
      </c>
    </row>
    <row r="2812" spans="1:11" x14ac:dyDescent="0.25">
      <c r="A2812" s="19">
        <v>42893</v>
      </c>
      <c r="B2812" s="19" t="s">
        <v>3401</v>
      </c>
      <c r="C2812" s="15">
        <v>200</v>
      </c>
      <c r="D2812" s="24" t="s">
        <v>4</v>
      </c>
      <c r="E2812" s="24" t="s">
        <v>5</v>
      </c>
      <c r="F2812" s="25" t="s">
        <v>2217</v>
      </c>
      <c r="G2812" s="25" t="s">
        <v>2988</v>
      </c>
      <c r="H2812" s="25" t="s">
        <v>3418</v>
      </c>
      <c r="I2812" s="25" t="s">
        <v>82</v>
      </c>
      <c r="J2812" s="10">
        <v>6966</v>
      </c>
      <c r="K2812" s="16">
        <v>140</v>
      </c>
    </row>
    <row r="2813" spans="1:11" x14ac:dyDescent="0.25">
      <c r="A2813" s="19">
        <v>42893</v>
      </c>
      <c r="B2813" s="19" t="s">
        <v>3401</v>
      </c>
      <c r="C2813" s="15">
        <v>550</v>
      </c>
      <c r="D2813" s="24" t="s">
        <v>4</v>
      </c>
      <c r="E2813" s="24" t="s">
        <v>5</v>
      </c>
      <c r="F2813" s="25" t="s">
        <v>2217</v>
      </c>
      <c r="G2813" s="25" t="s">
        <v>2988</v>
      </c>
      <c r="H2813" s="25" t="s">
        <v>3418</v>
      </c>
      <c r="I2813" s="25" t="s">
        <v>82</v>
      </c>
      <c r="J2813" s="10">
        <v>6967</v>
      </c>
      <c r="K2813" s="16">
        <v>140</v>
      </c>
    </row>
    <row r="2814" spans="1:11" x14ac:dyDescent="0.25">
      <c r="A2814" s="19">
        <v>42893</v>
      </c>
      <c r="B2814" s="19" t="s">
        <v>3401</v>
      </c>
      <c r="C2814" s="15">
        <v>500</v>
      </c>
      <c r="D2814" s="24" t="s">
        <v>4</v>
      </c>
      <c r="E2814" s="24" t="s">
        <v>6</v>
      </c>
      <c r="F2814" s="25" t="s">
        <v>6</v>
      </c>
      <c r="G2814" s="25" t="s">
        <v>2988</v>
      </c>
      <c r="H2814" s="25" t="s">
        <v>3418</v>
      </c>
      <c r="I2814" s="25" t="s">
        <v>82</v>
      </c>
      <c r="J2814" s="10">
        <v>6968</v>
      </c>
      <c r="K2814" s="16">
        <v>140</v>
      </c>
    </row>
    <row r="2815" spans="1:11" x14ac:dyDescent="0.25">
      <c r="A2815" s="19">
        <v>42893</v>
      </c>
      <c r="B2815" s="19" t="s">
        <v>3401</v>
      </c>
      <c r="C2815" s="15">
        <v>700</v>
      </c>
      <c r="D2815" s="24" t="s">
        <v>4</v>
      </c>
      <c r="E2815" s="24" t="s">
        <v>5</v>
      </c>
      <c r="F2815" s="25" t="s">
        <v>2217</v>
      </c>
      <c r="G2815" s="25" t="s">
        <v>2988</v>
      </c>
      <c r="H2815" s="25" t="s">
        <v>3418</v>
      </c>
      <c r="I2815" s="25" t="s">
        <v>82</v>
      </c>
      <c r="J2815" s="10">
        <v>6969</v>
      </c>
      <c r="K2815" s="16">
        <v>140</v>
      </c>
    </row>
    <row r="2816" spans="1:11" x14ac:dyDescent="0.25">
      <c r="A2816" s="19">
        <v>42893</v>
      </c>
      <c r="B2816" s="19" t="s">
        <v>3401</v>
      </c>
      <c r="C2816" s="15">
        <v>100</v>
      </c>
      <c r="D2816" s="24" t="s">
        <v>4</v>
      </c>
      <c r="E2816" s="24" t="s">
        <v>6</v>
      </c>
      <c r="F2816" s="25" t="s">
        <v>6</v>
      </c>
      <c r="G2816" s="25" t="s">
        <v>2988</v>
      </c>
      <c r="H2816" s="25" t="s">
        <v>3418</v>
      </c>
      <c r="I2816" s="25" t="s">
        <v>82</v>
      </c>
      <c r="J2816" s="10">
        <v>6970</v>
      </c>
      <c r="K2816" s="16">
        <v>140</v>
      </c>
    </row>
    <row r="2817" spans="1:11" x14ac:dyDescent="0.25">
      <c r="A2817" s="19">
        <v>42893</v>
      </c>
      <c r="B2817" s="19" t="s">
        <v>3401</v>
      </c>
      <c r="C2817" s="15">
        <v>1500</v>
      </c>
      <c r="D2817" s="24" t="s">
        <v>4</v>
      </c>
      <c r="E2817" s="24" t="s">
        <v>5</v>
      </c>
      <c r="F2817" s="25" t="s">
        <v>2217</v>
      </c>
      <c r="G2817" s="25" t="s">
        <v>2988</v>
      </c>
      <c r="H2817" s="25" t="s">
        <v>3418</v>
      </c>
      <c r="I2817" s="25" t="s">
        <v>82</v>
      </c>
      <c r="J2817" s="10">
        <v>6971</v>
      </c>
      <c r="K2817" s="16">
        <v>140</v>
      </c>
    </row>
    <row r="2818" spans="1:11" x14ac:dyDescent="0.25">
      <c r="A2818" s="19">
        <v>42893</v>
      </c>
      <c r="B2818" s="19" t="s">
        <v>3401</v>
      </c>
      <c r="C2818" s="15">
        <v>500</v>
      </c>
      <c r="D2818" s="24" t="s">
        <v>4</v>
      </c>
      <c r="E2818" s="24" t="s">
        <v>6</v>
      </c>
      <c r="F2818" s="25" t="s">
        <v>6</v>
      </c>
      <c r="G2818" s="25" t="s">
        <v>2988</v>
      </c>
      <c r="H2818" s="25" t="s">
        <v>3418</v>
      </c>
      <c r="I2818" s="25" t="s">
        <v>82</v>
      </c>
      <c r="J2818" s="10">
        <v>7017</v>
      </c>
      <c r="K2818" s="16">
        <v>141</v>
      </c>
    </row>
    <row r="2819" spans="1:11" x14ac:dyDescent="0.25">
      <c r="A2819" s="19">
        <v>42893</v>
      </c>
      <c r="B2819" s="19" t="s">
        <v>3401</v>
      </c>
      <c r="C2819" s="15">
        <v>3000</v>
      </c>
      <c r="D2819" s="24" t="s">
        <v>4</v>
      </c>
      <c r="E2819" s="24" t="s">
        <v>6</v>
      </c>
      <c r="F2819" s="25" t="s">
        <v>6</v>
      </c>
      <c r="G2819" s="25" t="s">
        <v>2988</v>
      </c>
      <c r="H2819" s="25" t="s">
        <v>3418</v>
      </c>
      <c r="I2819" s="25" t="s">
        <v>82</v>
      </c>
      <c r="J2819" s="10">
        <v>7018</v>
      </c>
      <c r="K2819" s="16">
        <v>141</v>
      </c>
    </row>
    <row r="2820" spans="1:11" x14ac:dyDescent="0.25">
      <c r="A2820" s="19">
        <v>42893</v>
      </c>
      <c r="B2820" s="19" t="s">
        <v>3401</v>
      </c>
      <c r="C2820" s="15">
        <v>500</v>
      </c>
      <c r="D2820" s="24" t="s">
        <v>4</v>
      </c>
      <c r="E2820" s="24" t="s">
        <v>6</v>
      </c>
      <c r="F2820" s="25" t="s">
        <v>6</v>
      </c>
      <c r="G2820" s="25" t="s">
        <v>2988</v>
      </c>
      <c r="H2820" s="25" t="s">
        <v>3418</v>
      </c>
      <c r="I2820" s="25" t="s">
        <v>82</v>
      </c>
      <c r="J2820" s="10">
        <v>7019</v>
      </c>
      <c r="K2820" s="16">
        <v>141</v>
      </c>
    </row>
    <row r="2821" spans="1:11" x14ac:dyDescent="0.25">
      <c r="A2821" s="20">
        <v>42893</v>
      </c>
      <c r="B2821" s="20" t="s">
        <v>3401</v>
      </c>
      <c r="C2821" s="77">
        <v>500</v>
      </c>
      <c r="D2821" s="24" t="s">
        <v>4</v>
      </c>
      <c r="E2821" s="24" t="s">
        <v>5</v>
      </c>
      <c r="F2821" s="25" t="s">
        <v>2217</v>
      </c>
      <c r="G2821" s="25" t="s">
        <v>2988</v>
      </c>
      <c r="H2821" s="25" t="s">
        <v>3418</v>
      </c>
      <c r="I2821" s="25" t="s">
        <v>82</v>
      </c>
      <c r="J2821" s="10">
        <v>7064</v>
      </c>
      <c r="K2821" s="16">
        <v>142</v>
      </c>
    </row>
    <row r="2822" spans="1:11" x14ac:dyDescent="0.25">
      <c r="A2822" s="20">
        <v>42893</v>
      </c>
      <c r="B2822" s="20" t="s">
        <v>3401</v>
      </c>
      <c r="C2822" s="77">
        <v>500</v>
      </c>
      <c r="D2822" s="24" t="s">
        <v>4</v>
      </c>
      <c r="E2822" s="24" t="s">
        <v>5</v>
      </c>
      <c r="F2822" s="25" t="s">
        <v>2217</v>
      </c>
      <c r="G2822" s="25" t="s">
        <v>2988</v>
      </c>
      <c r="H2822" s="25" t="s">
        <v>3418</v>
      </c>
      <c r="I2822" s="25" t="s">
        <v>82</v>
      </c>
      <c r="J2822" s="10">
        <v>7065</v>
      </c>
      <c r="K2822" s="16">
        <v>142</v>
      </c>
    </row>
    <row r="2823" spans="1:11" x14ac:dyDescent="0.25">
      <c r="A2823" s="20">
        <v>42893</v>
      </c>
      <c r="B2823" s="20" t="s">
        <v>3401</v>
      </c>
      <c r="C2823" s="77">
        <v>1000</v>
      </c>
      <c r="D2823" s="24" t="s">
        <v>4</v>
      </c>
      <c r="E2823" s="24" t="s">
        <v>6</v>
      </c>
      <c r="F2823" s="25" t="s">
        <v>6</v>
      </c>
      <c r="G2823" s="25" t="s">
        <v>2988</v>
      </c>
      <c r="H2823" s="25" t="s">
        <v>3418</v>
      </c>
      <c r="I2823" s="25" t="s">
        <v>82</v>
      </c>
      <c r="J2823" s="10">
        <v>7066</v>
      </c>
      <c r="K2823" s="16">
        <v>142</v>
      </c>
    </row>
    <row r="2824" spans="1:11" x14ac:dyDescent="0.25">
      <c r="A2824" s="19">
        <v>42893</v>
      </c>
      <c r="B2824" s="19" t="s">
        <v>3401</v>
      </c>
      <c r="C2824" s="15">
        <v>1700</v>
      </c>
      <c r="D2824" s="24" t="s">
        <v>4</v>
      </c>
      <c r="E2824" s="24" t="s">
        <v>6</v>
      </c>
      <c r="F2824" s="25" t="s">
        <v>6</v>
      </c>
      <c r="G2824" s="25" t="s">
        <v>2988</v>
      </c>
      <c r="H2824" s="25" t="s">
        <v>3418</v>
      </c>
      <c r="I2824" s="25" t="s">
        <v>82</v>
      </c>
      <c r="J2824" s="10">
        <v>7108</v>
      </c>
      <c r="K2824" s="16">
        <v>143</v>
      </c>
    </row>
    <row r="2825" spans="1:11" x14ac:dyDescent="0.25">
      <c r="A2825" s="19">
        <v>42893</v>
      </c>
      <c r="B2825" s="19" t="s">
        <v>3401</v>
      </c>
      <c r="C2825" s="15">
        <v>2000</v>
      </c>
      <c r="D2825" s="24" t="s">
        <v>4</v>
      </c>
      <c r="E2825" s="24" t="s">
        <v>6</v>
      </c>
      <c r="F2825" s="25" t="s">
        <v>6</v>
      </c>
      <c r="G2825" s="25" t="s">
        <v>2988</v>
      </c>
      <c r="H2825" s="25" t="s">
        <v>3418</v>
      </c>
      <c r="I2825" s="25" t="s">
        <v>82</v>
      </c>
      <c r="J2825" s="10">
        <v>7109</v>
      </c>
      <c r="K2825" s="16">
        <v>143</v>
      </c>
    </row>
    <row r="2826" spans="1:11" x14ac:dyDescent="0.25">
      <c r="A2826" s="19">
        <v>42893</v>
      </c>
      <c r="B2826" s="19" t="s">
        <v>3401</v>
      </c>
      <c r="C2826" s="15">
        <v>500</v>
      </c>
      <c r="D2826" s="24" t="s">
        <v>4</v>
      </c>
      <c r="E2826" s="24" t="s">
        <v>5</v>
      </c>
      <c r="F2826" s="25" t="s">
        <v>2217</v>
      </c>
      <c r="G2826" s="25" t="s">
        <v>2988</v>
      </c>
      <c r="H2826" s="25" t="s">
        <v>3418</v>
      </c>
      <c r="I2826" s="25" t="s">
        <v>82</v>
      </c>
      <c r="J2826" s="10">
        <v>7110</v>
      </c>
      <c r="K2826" s="16">
        <v>143</v>
      </c>
    </row>
    <row r="2827" spans="1:11" x14ac:dyDescent="0.25">
      <c r="A2827" s="19">
        <v>42893</v>
      </c>
      <c r="B2827" s="19" t="s">
        <v>3401</v>
      </c>
      <c r="C2827" s="15">
        <v>3000</v>
      </c>
      <c r="D2827" s="24" t="s">
        <v>4</v>
      </c>
      <c r="E2827" s="24" t="s">
        <v>6</v>
      </c>
      <c r="F2827" s="25" t="s">
        <v>6</v>
      </c>
      <c r="G2827" s="25" t="s">
        <v>2988</v>
      </c>
      <c r="H2827" s="25" t="s">
        <v>3418</v>
      </c>
      <c r="I2827" s="25" t="s">
        <v>82</v>
      </c>
      <c r="J2827" s="10">
        <v>7202</v>
      </c>
      <c r="K2827" s="16">
        <v>145</v>
      </c>
    </row>
    <row r="2828" spans="1:11" x14ac:dyDescent="0.25">
      <c r="A2828" s="19">
        <v>42893</v>
      </c>
      <c r="B2828" s="19" t="s">
        <v>3401</v>
      </c>
      <c r="C2828" s="15">
        <v>3800</v>
      </c>
      <c r="D2828" s="24" t="s">
        <v>4</v>
      </c>
      <c r="E2828" s="24" t="s">
        <v>6</v>
      </c>
      <c r="F2828" s="25" t="s">
        <v>6</v>
      </c>
      <c r="G2828" s="25" t="s">
        <v>2988</v>
      </c>
      <c r="H2828" s="25" t="s">
        <v>3418</v>
      </c>
      <c r="I2828" s="25" t="s">
        <v>82</v>
      </c>
      <c r="J2828" s="10">
        <v>7314</v>
      </c>
      <c r="K2828" s="16">
        <v>147</v>
      </c>
    </row>
    <row r="2829" spans="1:11" x14ac:dyDescent="0.25">
      <c r="A2829" s="19">
        <v>42893</v>
      </c>
      <c r="B2829" s="19" t="s">
        <v>3401</v>
      </c>
      <c r="C2829" s="15">
        <v>3000</v>
      </c>
      <c r="D2829" s="24" t="s">
        <v>4</v>
      </c>
      <c r="E2829" s="24" t="s">
        <v>6</v>
      </c>
      <c r="F2829" s="25" t="s">
        <v>6</v>
      </c>
      <c r="G2829" s="25" t="s">
        <v>2988</v>
      </c>
      <c r="H2829" s="25" t="s">
        <v>3418</v>
      </c>
      <c r="I2829" s="25" t="s">
        <v>82</v>
      </c>
      <c r="J2829" s="10">
        <v>7315</v>
      </c>
      <c r="K2829" s="16">
        <v>147</v>
      </c>
    </row>
    <row r="2830" spans="1:11" x14ac:dyDescent="0.25">
      <c r="A2830" s="19">
        <v>42893</v>
      </c>
      <c r="B2830" s="19" t="s">
        <v>3401</v>
      </c>
      <c r="C2830" s="15">
        <v>1000</v>
      </c>
      <c r="D2830" s="24" t="s">
        <v>4</v>
      </c>
      <c r="E2830" s="24" t="s">
        <v>5</v>
      </c>
      <c r="F2830" s="25" t="s">
        <v>2217</v>
      </c>
      <c r="G2830" s="25" t="s">
        <v>2988</v>
      </c>
      <c r="H2830" s="25" t="s">
        <v>3418</v>
      </c>
      <c r="I2830" s="25" t="s">
        <v>82</v>
      </c>
      <c r="J2830" s="10">
        <v>7367</v>
      </c>
      <c r="K2830" s="16">
        <v>148</v>
      </c>
    </row>
    <row r="2831" spans="1:11" x14ac:dyDescent="0.25">
      <c r="A2831" s="19">
        <v>42893</v>
      </c>
      <c r="B2831" s="19" t="s">
        <v>3401</v>
      </c>
      <c r="C2831" s="15">
        <v>500</v>
      </c>
      <c r="D2831" s="24" t="s">
        <v>4</v>
      </c>
      <c r="E2831" s="24" t="s">
        <v>5</v>
      </c>
      <c r="F2831" s="25" t="s">
        <v>2217</v>
      </c>
      <c r="G2831" s="25" t="s">
        <v>2988</v>
      </c>
      <c r="H2831" s="25" t="s">
        <v>3418</v>
      </c>
      <c r="I2831" s="25" t="s">
        <v>82</v>
      </c>
      <c r="J2831" s="10">
        <v>7368</v>
      </c>
      <c r="K2831" s="16">
        <v>148</v>
      </c>
    </row>
    <row r="2832" spans="1:11" x14ac:dyDescent="0.25">
      <c r="A2832" s="19">
        <v>42893</v>
      </c>
      <c r="B2832" s="19" t="s">
        <v>3401</v>
      </c>
      <c r="C2832" s="15">
        <v>4000</v>
      </c>
      <c r="D2832" s="24" t="s">
        <v>4</v>
      </c>
      <c r="E2832" s="24" t="s">
        <v>5</v>
      </c>
      <c r="F2832" s="25" t="s">
        <v>2217</v>
      </c>
      <c r="G2832" s="25" t="s">
        <v>2988</v>
      </c>
      <c r="H2832" s="25" t="s">
        <v>3418</v>
      </c>
      <c r="I2832" s="25" t="s">
        <v>82</v>
      </c>
      <c r="J2832" s="10">
        <v>7369</v>
      </c>
      <c r="K2832" s="16">
        <v>148</v>
      </c>
    </row>
    <row r="2833" spans="1:11" x14ac:dyDescent="0.25">
      <c r="A2833" s="19">
        <v>42893</v>
      </c>
      <c r="B2833" s="19" t="s">
        <v>3401</v>
      </c>
      <c r="C2833" s="15">
        <v>2000</v>
      </c>
      <c r="D2833" s="24" t="s">
        <v>4</v>
      </c>
      <c r="E2833" s="24" t="s">
        <v>5</v>
      </c>
      <c r="F2833" s="25" t="s">
        <v>2217</v>
      </c>
      <c r="G2833" s="25" t="s">
        <v>2988</v>
      </c>
      <c r="H2833" s="25" t="s">
        <v>3418</v>
      </c>
      <c r="I2833" s="25" t="s">
        <v>82</v>
      </c>
      <c r="J2833" s="10">
        <v>7370</v>
      </c>
      <c r="K2833" s="16">
        <v>148</v>
      </c>
    </row>
    <row r="2834" spans="1:11" x14ac:dyDescent="0.25">
      <c r="A2834" s="19">
        <v>42893</v>
      </c>
      <c r="B2834" s="19" t="s">
        <v>3401</v>
      </c>
      <c r="C2834" s="15">
        <v>4000</v>
      </c>
      <c r="D2834" s="24" t="s">
        <v>4</v>
      </c>
      <c r="E2834" s="24" t="s">
        <v>5</v>
      </c>
      <c r="F2834" s="25" t="s">
        <v>2217</v>
      </c>
      <c r="G2834" s="25" t="s">
        <v>2988</v>
      </c>
      <c r="H2834" s="25" t="s">
        <v>3418</v>
      </c>
      <c r="I2834" s="25" t="s">
        <v>82</v>
      </c>
      <c r="J2834" s="10">
        <v>7371</v>
      </c>
      <c r="K2834" s="16">
        <v>148</v>
      </c>
    </row>
    <row r="2835" spans="1:11" x14ac:dyDescent="0.25">
      <c r="A2835" s="19">
        <v>42893</v>
      </c>
      <c r="B2835" s="19" t="s">
        <v>3401</v>
      </c>
      <c r="C2835" s="15">
        <v>1000</v>
      </c>
      <c r="D2835" s="24" t="s">
        <v>4</v>
      </c>
      <c r="E2835" s="24" t="s">
        <v>5</v>
      </c>
      <c r="F2835" s="25" t="s">
        <v>2217</v>
      </c>
      <c r="G2835" s="25" t="s">
        <v>2988</v>
      </c>
      <c r="H2835" s="25" t="s">
        <v>3418</v>
      </c>
      <c r="I2835" s="25" t="s">
        <v>82</v>
      </c>
      <c r="J2835" s="10">
        <v>7372</v>
      </c>
      <c r="K2835" s="16">
        <v>148</v>
      </c>
    </row>
    <row r="2836" spans="1:11" x14ac:dyDescent="0.25">
      <c r="A2836" s="19">
        <v>42893</v>
      </c>
      <c r="B2836" s="19" t="s">
        <v>3401</v>
      </c>
      <c r="C2836" s="15">
        <v>50</v>
      </c>
      <c r="D2836" s="24" t="s">
        <v>4</v>
      </c>
      <c r="E2836" s="24" t="s">
        <v>6</v>
      </c>
      <c r="F2836" s="25" t="s">
        <v>6</v>
      </c>
      <c r="G2836" s="25" t="s">
        <v>2988</v>
      </c>
      <c r="H2836" s="25" t="s">
        <v>3418</v>
      </c>
      <c r="I2836" s="25" t="s">
        <v>82</v>
      </c>
      <c r="J2836" s="10">
        <v>7402</v>
      </c>
      <c r="K2836" s="16">
        <v>149</v>
      </c>
    </row>
    <row r="2837" spans="1:11" x14ac:dyDescent="0.25">
      <c r="A2837" s="19">
        <v>42893</v>
      </c>
      <c r="B2837" s="19" t="s">
        <v>3401</v>
      </c>
      <c r="C2837" s="15">
        <v>100</v>
      </c>
      <c r="D2837" s="24" t="s">
        <v>7</v>
      </c>
      <c r="E2837" s="24" t="s">
        <v>8</v>
      </c>
      <c r="F2837" s="25"/>
      <c r="G2837" s="25" t="s">
        <v>3314</v>
      </c>
      <c r="H2837" s="25" t="s">
        <v>3314</v>
      </c>
      <c r="I2837" s="25"/>
      <c r="J2837" s="10" t="s">
        <v>2984</v>
      </c>
      <c r="K2837" s="16"/>
    </row>
    <row r="2838" spans="1:11" x14ac:dyDescent="0.25">
      <c r="A2838" s="19">
        <v>42893</v>
      </c>
      <c r="B2838" s="19" t="s">
        <v>3401</v>
      </c>
      <c r="C2838" s="15">
        <v>747.5</v>
      </c>
      <c r="D2838" s="24" t="s">
        <v>7</v>
      </c>
      <c r="E2838" s="24" t="s">
        <v>8</v>
      </c>
      <c r="F2838" s="25"/>
      <c r="G2838" s="25" t="s">
        <v>3314</v>
      </c>
      <c r="H2838" s="25" t="s">
        <v>3314</v>
      </c>
      <c r="I2838" s="25"/>
      <c r="J2838" s="10" t="s">
        <v>2984</v>
      </c>
      <c r="K2838" s="16"/>
    </row>
    <row r="2839" spans="1:11" x14ac:dyDescent="0.25">
      <c r="A2839" s="19">
        <v>42893</v>
      </c>
      <c r="B2839" s="19" t="s">
        <v>3401</v>
      </c>
      <c r="C2839" s="15">
        <v>1250</v>
      </c>
      <c r="D2839" s="24" t="s">
        <v>7</v>
      </c>
      <c r="E2839" s="24" t="s">
        <v>8</v>
      </c>
      <c r="F2839" s="25"/>
      <c r="G2839" s="25" t="s">
        <v>3314</v>
      </c>
      <c r="H2839" s="25" t="s">
        <v>3314</v>
      </c>
      <c r="I2839" s="25"/>
      <c r="J2839" s="10" t="s">
        <v>2984</v>
      </c>
      <c r="K2839" s="16"/>
    </row>
    <row r="2840" spans="1:11" x14ac:dyDescent="0.25">
      <c r="A2840" s="19">
        <v>42894</v>
      </c>
      <c r="B2840" s="19" t="s">
        <v>3401</v>
      </c>
      <c r="C2840" s="79">
        <v>2000</v>
      </c>
      <c r="D2840" s="24" t="s">
        <v>4</v>
      </c>
      <c r="E2840" s="24" t="s">
        <v>5</v>
      </c>
      <c r="F2840" s="25" t="s">
        <v>2217</v>
      </c>
      <c r="G2840" s="25" t="s">
        <v>2988</v>
      </c>
      <c r="H2840" s="25" t="s">
        <v>3418</v>
      </c>
      <c r="I2840" s="25" t="s">
        <v>82</v>
      </c>
      <c r="J2840" s="10">
        <v>5279</v>
      </c>
      <c r="K2840" s="16">
        <v>106</v>
      </c>
    </row>
    <row r="2841" spans="1:11" x14ac:dyDescent="0.25">
      <c r="A2841" s="19">
        <v>42894</v>
      </c>
      <c r="B2841" s="19" t="s">
        <v>3401</v>
      </c>
      <c r="C2841" s="79">
        <v>5</v>
      </c>
      <c r="D2841" s="24" t="s">
        <v>4</v>
      </c>
      <c r="E2841" s="24" t="s">
        <v>5</v>
      </c>
      <c r="F2841" s="25" t="s">
        <v>2217</v>
      </c>
      <c r="G2841" s="25" t="s">
        <v>2988</v>
      </c>
      <c r="H2841" s="25" t="s">
        <v>3418</v>
      </c>
      <c r="I2841" s="25" t="s">
        <v>82</v>
      </c>
      <c r="J2841" s="10">
        <v>5721</v>
      </c>
      <c r="K2841" s="16">
        <v>115</v>
      </c>
    </row>
    <row r="2842" spans="1:11" x14ac:dyDescent="0.25">
      <c r="A2842" s="19">
        <v>42894</v>
      </c>
      <c r="B2842" s="19" t="s">
        <v>3401</v>
      </c>
      <c r="C2842" s="79">
        <v>5</v>
      </c>
      <c r="D2842" s="24" t="s">
        <v>4</v>
      </c>
      <c r="E2842" s="24" t="s">
        <v>5</v>
      </c>
      <c r="F2842" s="25" t="s">
        <v>2217</v>
      </c>
      <c r="G2842" s="25" t="s">
        <v>2988</v>
      </c>
      <c r="H2842" s="25" t="s">
        <v>3418</v>
      </c>
      <c r="I2842" s="25" t="s">
        <v>82</v>
      </c>
      <c r="J2842" s="10">
        <v>5722</v>
      </c>
      <c r="K2842" s="16">
        <v>115</v>
      </c>
    </row>
    <row r="2843" spans="1:11" x14ac:dyDescent="0.25">
      <c r="A2843" s="19">
        <v>42894</v>
      </c>
      <c r="B2843" s="19" t="s">
        <v>3401</v>
      </c>
      <c r="C2843" s="79">
        <v>5</v>
      </c>
      <c r="D2843" s="24" t="s">
        <v>4</v>
      </c>
      <c r="E2843" s="24" t="s">
        <v>6</v>
      </c>
      <c r="F2843" s="25" t="s">
        <v>6</v>
      </c>
      <c r="G2843" s="25" t="s">
        <v>2988</v>
      </c>
      <c r="H2843" s="25" t="s">
        <v>3418</v>
      </c>
      <c r="I2843" s="25" t="s">
        <v>82</v>
      </c>
      <c r="J2843" s="10">
        <v>5723</v>
      </c>
      <c r="K2843" s="16">
        <v>115</v>
      </c>
    </row>
    <row r="2844" spans="1:11" x14ac:dyDescent="0.25">
      <c r="A2844" s="19">
        <v>42894</v>
      </c>
      <c r="B2844" s="19" t="s">
        <v>3401</v>
      </c>
      <c r="C2844" s="79">
        <v>5</v>
      </c>
      <c r="D2844" s="24" t="s">
        <v>4</v>
      </c>
      <c r="E2844" s="24" t="s">
        <v>6</v>
      </c>
      <c r="F2844" s="25" t="s">
        <v>6</v>
      </c>
      <c r="G2844" s="25" t="s">
        <v>2988</v>
      </c>
      <c r="H2844" s="25" t="s">
        <v>3418</v>
      </c>
      <c r="I2844" s="25" t="s">
        <v>82</v>
      </c>
      <c r="J2844" s="10">
        <v>5724</v>
      </c>
      <c r="K2844" s="16">
        <v>115</v>
      </c>
    </row>
    <row r="2845" spans="1:11" x14ac:dyDescent="0.25">
      <c r="A2845" s="19">
        <v>42894</v>
      </c>
      <c r="B2845" s="19" t="s">
        <v>3401</v>
      </c>
      <c r="C2845" s="79">
        <v>50</v>
      </c>
      <c r="D2845" s="24" t="s">
        <v>4</v>
      </c>
      <c r="E2845" s="24" t="s">
        <v>6</v>
      </c>
      <c r="F2845" s="25" t="s">
        <v>6</v>
      </c>
      <c r="G2845" s="25" t="s">
        <v>2988</v>
      </c>
      <c r="H2845" s="25" t="s">
        <v>3418</v>
      </c>
      <c r="I2845" s="25" t="s">
        <v>82</v>
      </c>
      <c r="J2845" s="10">
        <v>5725</v>
      </c>
      <c r="K2845" s="16">
        <v>115</v>
      </c>
    </row>
    <row r="2846" spans="1:11" x14ac:dyDescent="0.25">
      <c r="A2846" s="19">
        <v>42894</v>
      </c>
      <c r="B2846" s="19" t="s">
        <v>3401</v>
      </c>
      <c r="C2846" s="79">
        <v>4</v>
      </c>
      <c r="D2846" s="24" t="s">
        <v>4</v>
      </c>
      <c r="E2846" s="24" t="s">
        <v>6</v>
      </c>
      <c r="F2846" s="25" t="s">
        <v>6</v>
      </c>
      <c r="G2846" s="25" t="s">
        <v>2988</v>
      </c>
      <c r="H2846" s="25" t="s">
        <v>3418</v>
      </c>
      <c r="I2846" s="25" t="s">
        <v>82</v>
      </c>
      <c r="J2846" s="10">
        <v>5727</v>
      </c>
      <c r="K2846" s="16">
        <v>115</v>
      </c>
    </row>
    <row r="2847" spans="1:11" x14ac:dyDescent="0.25">
      <c r="A2847" s="19">
        <v>42894</v>
      </c>
      <c r="B2847" s="19" t="s">
        <v>3401</v>
      </c>
      <c r="C2847" s="218">
        <v>500</v>
      </c>
      <c r="D2847" s="24" t="s">
        <v>4</v>
      </c>
      <c r="E2847" s="24" t="s">
        <v>5</v>
      </c>
      <c r="F2847" s="25" t="s">
        <v>2217</v>
      </c>
      <c r="G2847" s="25" t="s">
        <v>2988</v>
      </c>
      <c r="H2847" s="25" t="s">
        <v>3418</v>
      </c>
      <c r="I2847" s="25" t="s">
        <v>82</v>
      </c>
      <c r="J2847" s="10">
        <v>6538</v>
      </c>
      <c r="K2847" s="16">
        <v>131</v>
      </c>
    </row>
    <row r="2848" spans="1:11" x14ac:dyDescent="0.25">
      <c r="A2848" s="19">
        <v>42894</v>
      </c>
      <c r="B2848" s="19" t="s">
        <v>3401</v>
      </c>
      <c r="C2848" s="15">
        <v>100</v>
      </c>
      <c r="D2848" s="24" t="s">
        <v>4</v>
      </c>
      <c r="E2848" s="24" t="s">
        <v>6</v>
      </c>
      <c r="F2848" s="25" t="s">
        <v>6</v>
      </c>
      <c r="G2848" s="25" t="s">
        <v>2988</v>
      </c>
      <c r="H2848" s="25" t="s">
        <v>3418</v>
      </c>
      <c r="I2848" s="25" t="s">
        <v>82</v>
      </c>
      <c r="J2848" s="10">
        <v>6629</v>
      </c>
      <c r="K2848" s="16">
        <v>133</v>
      </c>
    </row>
    <row r="2849" spans="1:11" x14ac:dyDescent="0.25">
      <c r="A2849" s="19">
        <v>42894</v>
      </c>
      <c r="B2849" s="19" t="s">
        <v>3401</v>
      </c>
      <c r="C2849" s="15">
        <v>200</v>
      </c>
      <c r="D2849" s="24" t="s">
        <v>4</v>
      </c>
      <c r="E2849" s="24" t="s">
        <v>5</v>
      </c>
      <c r="F2849" s="25" t="s">
        <v>2217</v>
      </c>
      <c r="G2849" s="25" t="s">
        <v>2988</v>
      </c>
      <c r="H2849" s="25" t="s">
        <v>3418</v>
      </c>
      <c r="I2849" s="25" t="s">
        <v>82</v>
      </c>
      <c r="J2849" s="10">
        <v>6630</v>
      </c>
      <c r="K2849" s="16">
        <v>133</v>
      </c>
    </row>
    <row r="2850" spans="1:11" x14ac:dyDescent="0.25">
      <c r="A2850" s="19">
        <v>42894</v>
      </c>
      <c r="B2850" s="19" t="s">
        <v>3401</v>
      </c>
      <c r="C2850" s="15">
        <v>450</v>
      </c>
      <c r="D2850" s="24" t="s">
        <v>4</v>
      </c>
      <c r="E2850" s="24" t="s">
        <v>6</v>
      </c>
      <c r="F2850" s="25" t="s">
        <v>6</v>
      </c>
      <c r="G2850" s="25" t="s">
        <v>2988</v>
      </c>
      <c r="H2850" s="25" t="s">
        <v>3418</v>
      </c>
      <c r="I2850" s="25" t="s">
        <v>82</v>
      </c>
      <c r="J2850" s="10">
        <v>6631</v>
      </c>
      <c r="K2850" s="16">
        <v>133</v>
      </c>
    </row>
    <row r="2851" spans="1:11" x14ac:dyDescent="0.25">
      <c r="A2851" s="19">
        <v>42894</v>
      </c>
      <c r="B2851" s="19" t="s">
        <v>3401</v>
      </c>
      <c r="C2851" s="15">
        <v>700</v>
      </c>
      <c r="D2851" s="24" t="s">
        <v>4</v>
      </c>
      <c r="E2851" s="24" t="s">
        <v>5</v>
      </c>
      <c r="F2851" s="25" t="s">
        <v>2217</v>
      </c>
      <c r="G2851" s="25" t="s">
        <v>2988</v>
      </c>
      <c r="H2851" s="25" t="s">
        <v>3418</v>
      </c>
      <c r="I2851" s="25" t="s">
        <v>82</v>
      </c>
      <c r="J2851" s="10">
        <v>6676</v>
      </c>
      <c r="K2851" s="16">
        <v>134</v>
      </c>
    </row>
    <row r="2852" spans="1:11" x14ac:dyDescent="0.25">
      <c r="A2852" s="19">
        <v>42894</v>
      </c>
      <c r="B2852" s="19" t="s">
        <v>3401</v>
      </c>
      <c r="C2852" s="15">
        <v>3500</v>
      </c>
      <c r="D2852" s="24" t="s">
        <v>4</v>
      </c>
      <c r="E2852" s="24" t="s">
        <v>6</v>
      </c>
      <c r="F2852" s="25" t="s">
        <v>6</v>
      </c>
      <c r="G2852" s="25" t="s">
        <v>2988</v>
      </c>
      <c r="H2852" s="25" t="s">
        <v>3418</v>
      </c>
      <c r="I2852" s="25" t="s">
        <v>82</v>
      </c>
      <c r="J2852" s="10">
        <v>6677</v>
      </c>
      <c r="K2852" s="16">
        <v>134</v>
      </c>
    </row>
    <row r="2853" spans="1:11" x14ac:dyDescent="0.25">
      <c r="A2853" s="19">
        <v>42894</v>
      </c>
      <c r="B2853" s="19" t="s">
        <v>3401</v>
      </c>
      <c r="C2853" s="15">
        <v>5000</v>
      </c>
      <c r="D2853" s="24" t="s">
        <v>4</v>
      </c>
      <c r="E2853" s="24" t="s">
        <v>5</v>
      </c>
      <c r="F2853" s="25" t="s">
        <v>2217</v>
      </c>
      <c r="G2853" s="25" t="s">
        <v>2988</v>
      </c>
      <c r="H2853" s="25" t="s">
        <v>3418</v>
      </c>
      <c r="I2853" s="25" t="s">
        <v>82</v>
      </c>
      <c r="J2853" s="10">
        <v>6678</v>
      </c>
      <c r="K2853" s="16">
        <v>134</v>
      </c>
    </row>
    <row r="2854" spans="1:11" x14ac:dyDescent="0.25">
      <c r="A2854" s="19">
        <v>42894</v>
      </c>
      <c r="B2854" s="19" t="s">
        <v>3401</v>
      </c>
      <c r="C2854" s="15">
        <v>140000</v>
      </c>
      <c r="D2854" s="24" t="s">
        <v>4</v>
      </c>
      <c r="E2854" s="24" t="s">
        <v>5</v>
      </c>
      <c r="F2854" s="25" t="s">
        <v>2217</v>
      </c>
      <c r="G2854" s="25" t="s">
        <v>2988</v>
      </c>
      <c r="H2854" s="25" t="s">
        <v>3418</v>
      </c>
      <c r="I2854" s="25" t="s">
        <v>82</v>
      </c>
      <c r="J2854" s="10">
        <v>6679</v>
      </c>
      <c r="K2854" s="16">
        <v>134</v>
      </c>
    </row>
    <row r="2855" spans="1:11" x14ac:dyDescent="0.25">
      <c r="A2855" s="19">
        <v>42894</v>
      </c>
      <c r="B2855" s="19" t="s">
        <v>3401</v>
      </c>
      <c r="C2855" s="15">
        <v>99000</v>
      </c>
      <c r="D2855" s="24" t="s">
        <v>4</v>
      </c>
      <c r="E2855" s="24" t="s">
        <v>5</v>
      </c>
      <c r="F2855" s="25" t="s">
        <v>2217</v>
      </c>
      <c r="G2855" s="25" t="s">
        <v>2988</v>
      </c>
      <c r="H2855" s="25" t="s">
        <v>3418</v>
      </c>
      <c r="I2855" s="25" t="s">
        <v>82</v>
      </c>
      <c r="J2855" s="10">
        <v>6680</v>
      </c>
      <c r="K2855" s="16">
        <v>134</v>
      </c>
    </row>
    <row r="2856" spans="1:11" x14ac:dyDescent="0.25">
      <c r="A2856" s="19">
        <v>42894</v>
      </c>
      <c r="B2856" s="19" t="s">
        <v>3401</v>
      </c>
      <c r="C2856" s="15">
        <v>50000</v>
      </c>
      <c r="D2856" s="24" t="s">
        <v>4</v>
      </c>
      <c r="E2856" s="24" t="s">
        <v>5</v>
      </c>
      <c r="F2856" s="25" t="s">
        <v>2217</v>
      </c>
      <c r="G2856" s="25" t="s">
        <v>2988</v>
      </c>
      <c r="H2856" s="25" t="s">
        <v>3418</v>
      </c>
      <c r="I2856" s="25" t="s">
        <v>82</v>
      </c>
      <c r="J2856" s="10">
        <v>6681</v>
      </c>
      <c r="K2856" s="16">
        <v>134</v>
      </c>
    </row>
    <row r="2857" spans="1:11" x14ac:dyDescent="0.25">
      <c r="A2857" s="19">
        <v>42894</v>
      </c>
      <c r="B2857" s="19" t="s">
        <v>3401</v>
      </c>
      <c r="C2857" s="15">
        <v>9000</v>
      </c>
      <c r="D2857" s="24" t="s">
        <v>4</v>
      </c>
      <c r="E2857" s="24" t="s">
        <v>5</v>
      </c>
      <c r="F2857" s="25" t="s">
        <v>2217</v>
      </c>
      <c r="G2857" s="25" t="s">
        <v>2988</v>
      </c>
      <c r="H2857" s="25" t="s">
        <v>3418</v>
      </c>
      <c r="I2857" s="25" t="s">
        <v>82</v>
      </c>
      <c r="J2857" s="10">
        <v>6682</v>
      </c>
      <c r="K2857" s="16">
        <v>134</v>
      </c>
    </row>
    <row r="2858" spans="1:11" x14ac:dyDescent="0.25">
      <c r="A2858" s="19">
        <v>42894</v>
      </c>
      <c r="B2858" s="19" t="s">
        <v>3401</v>
      </c>
      <c r="C2858" s="15">
        <v>75</v>
      </c>
      <c r="D2858" s="24" t="s">
        <v>4</v>
      </c>
      <c r="E2858" s="24" t="s">
        <v>5</v>
      </c>
      <c r="F2858" s="25" t="s">
        <v>2217</v>
      </c>
      <c r="G2858" s="25" t="s">
        <v>2988</v>
      </c>
      <c r="H2858" s="25" t="s">
        <v>3418</v>
      </c>
      <c r="I2858" s="25" t="s">
        <v>82</v>
      </c>
      <c r="J2858" s="10">
        <v>6683</v>
      </c>
      <c r="K2858" s="16">
        <v>134</v>
      </c>
    </row>
    <row r="2859" spans="1:11" x14ac:dyDescent="0.25">
      <c r="A2859" s="19">
        <v>42894</v>
      </c>
      <c r="B2859" s="19" t="s">
        <v>3401</v>
      </c>
      <c r="C2859" s="15">
        <v>20000</v>
      </c>
      <c r="D2859" s="24" t="s">
        <v>4</v>
      </c>
      <c r="E2859" s="24" t="s">
        <v>6</v>
      </c>
      <c r="F2859" s="25" t="s">
        <v>6</v>
      </c>
      <c r="G2859" s="25" t="s">
        <v>2988</v>
      </c>
      <c r="H2859" s="25" t="s">
        <v>3418</v>
      </c>
      <c r="I2859" s="25" t="s">
        <v>82</v>
      </c>
      <c r="J2859" s="10">
        <v>6684</v>
      </c>
      <c r="K2859" s="16">
        <v>134</v>
      </c>
    </row>
    <row r="2860" spans="1:11" x14ac:dyDescent="0.25">
      <c r="A2860" s="19">
        <v>42894</v>
      </c>
      <c r="B2860" s="19" t="s">
        <v>3401</v>
      </c>
      <c r="C2860" s="15">
        <v>3000</v>
      </c>
      <c r="D2860" s="24" t="s">
        <v>4</v>
      </c>
      <c r="E2860" s="24" t="s">
        <v>6</v>
      </c>
      <c r="F2860" s="25" t="s">
        <v>6</v>
      </c>
      <c r="G2860" s="25" t="s">
        <v>2988</v>
      </c>
      <c r="H2860" s="25" t="s">
        <v>3418</v>
      </c>
      <c r="I2860" s="25" t="s">
        <v>82</v>
      </c>
      <c r="J2860" s="10">
        <v>6685</v>
      </c>
      <c r="K2860" s="16">
        <v>134</v>
      </c>
    </row>
    <row r="2861" spans="1:11" x14ac:dyDescent="0.25">
      <c r="A2861" s="19">
        <v>42894</v>
      </c>
      <c r="B2861" s="19" t="s">
        <v>3401</v>
      </c>
      <c r="C2861" s="15">
        <v>100</v>
      </c>
      <c r="D2861" s="24" t="s">
        <v>4</v>
      </c>
      <c r="E2861" s="24" t="s">
        <v>6</v>
      </c>
      <c r="F2861" s="25" t="s">
        <v>6</v>
      </c>
      <c r="G2861" s="25" t="s">
        <v>2988</v>
      </c>
      <c r="H2861" s="25" t="s">
        <v>3418</v>
      </c>
      <c r="I2861" s="25" t="s">
        <v>82</v>
      </c>
      <c r="J2861" s="10">
        <v>6871</v>
      </c>
      <c r="K2861" s="16">
        <v>138</v>
      </c>
    </row>
    <row r="2862" spans="1:11" x14ac:dyDescent="0.25">
      <c r="A2862" s="19">
        <v>42894</v>
      </c>
      <c r="B2862" s="19" t="s">
        <v>3401</v>
      </c>
      <c r="C2862" s="15">
        <v>100</v>
      </c>
      <c r="D2862" s="24" t="s">
        <v>4</v>
      </c>
      <c r="E2862" s="24" t="s">
        <v>6</v>
      </c>
      <c r="F2862" s="25" t="s">
        <v>6</v>
      </c>
      <c r="G2862" s="25" t="s">
        <v>2988</v>
      </c>
      <c r="H2862" s="25" t="s">
        <v>3418</v>
      </c>
      <c r="I2862" s="25" t="s">
        <v>82</v>
      </c>
      <c r="J2862" s="10">
        <v>6872</v>
      </c>
      <c r="K2862" s="16">
        <v>138</v>
      </c>
    </row>
    <row r="2863" spans="1:11" x14ac:dyDescent="0.25">
      <c r="A2863" s="19">
        <v>42894</v>
      </c>
      <c r="B2863" s="19" t="s">
        <v>3401</v>
      </c>
      <c r="C2863" s="15">
        <v>50</v>
      </c>
      <c r="D2863" s="24" t="s">
        <v>4</v>
      </c>
      <c r="E2863" s="24" t="s">
        <v>5</v>
      </c>
      <c r="F2863" s="25" t="s">
        <v>2217</v>
      </c>
      <c r="G2863" s="25" t="s">
        <v>2988</v>
      </c>
      <c r="H2863" s="25" t="s">
        <v>3418</v>
      </c>
      <c r="I2863" s="25" t="s">
        <v>82</v>
      </c>
      <c r="J2863" s="10">
        <v>6924</v>
      </c>
      <c r="K2863" s="16">
        <v>139</v>
      </c>
    </row>
    <row r="2864" spans="1:11" x14ac:dyDescent="0.25">
      <c r="A2864" s="19">
        <v>42894</v>
      </c>
      <c r="B2864" s="19" t="s">
        <v>3401</v>
      </c>
      <c r="C2864" s="15">
        <v>50</v>
      </c>
      <c r="D2864" s="24" t="s">
        <v>4</v>
      </c>
      <c r="E2864" s="24" t="s">
        <v>5</v>
      </c>
      <c r="F2864" s="25" t="s">
        <v>2217</v>
      </c>
      <c r="G2864" s="25" t="s">
        <v>2988</v>
      </c>
      <c r="H2864" s="25" t="s">
        <v>3418</v>
      </c>
      <c r="I2864" s="25" t="s">
        <v>82</v>
      </c>
      <c r="J2864" s="10">
        <v>6927</v>
      </c>
      <c r="K2864" s="16">
        <v>139</v>
      </c>
    </row>
    <row r="2865" spans="1:11" x14ac:dyDescent="0.25">
      <c r="A2865" s="19">
        <v>42894</v>
      </c>
      <c r="B2865" s="19" t="s">
        <v>3401</v>
      </c>
      <c r="C2865" s="15">
        <v>100</v>
      </c>
      <c r="D2865" s="24" t="s">
        <v>4</v>
      </c>
      <c r="E2865" s="24" t="s">
        <v>6</v>
      </c>
      <c r="F2865" s="25" t="s">
        <v>6</v>
      </c>
      <c r="G2865" s="25" t="s">
        <v>2988</v>
      </c>
      <c r="H2865" s="25" t="s">
        <v>3418</v>
      </c>
      <c r="I2865" s="25" t="s">
        <v>82</v>
      </c>
      <c r="J2865" s="10">
        <v>6972</v>
      </c>
      <c r="K2865" s="16">
        <v>140</v>
      </c>
    </row>
    <row r="2866" spans="1:11" x14ac:dyDescent="0.25">
      <c r="A2866" s="19">
        <v>42894</v>
      </c>
      <c r="B2866" s="19" t="s">
        <v>3401</v>
      </c>
      <c r="C2866" s="15">
        <v>100</v>
      </c>
      <c r="D2866" s="24" t="s">
        <v>4</v>
      </c>
      <c r="E2866" s="24" t="s">
        <v>5</v>
      </c>
      <c r="F2866" s="25" t="s">
        <v>2217</v>
      </c>
      <c r="G2866" s="25" t="s">
        <v>2988</v>
      </c>
      <c r="H2866" s="25" t="s">
        <v>3418</v>
      </c>
      <c r="I2866" s="25" t="s">
        <v>82</v>
      </c>
      <c r="J2866" s="10">
        <v>6973</v>
      </c>
      <c r="K2866" s="16">
        <v>140</v>
      </c>
    </row>
    <row r="2867" spans="1:11" x14ac:dyDescent="0.25">
      <c r="A2867" s="19">
        <v>42894</v>
      </c>
      <c r="B2867" s="19" t="s">
        <v>3401</v>
      </c>
      <c r="C2867" s="15">
        <v>100</v>
      </c>
      <c r="D2867" s="24" t="s">
        <v>4</v>
      </c>
      <c r="E2867" s="24" t="s">
        <v>5</v>
      </c>
      <c r="F2867" s="25" t="s">
        <v>2217</v>
      </c>
      <c r="G2867" s="25" t="s">
        <v>2988</v>
      </c>
      <c r="H2867" s="25" t="s">
        <v>3418</v>
      </c>
      <c r="I2867" s="25" t="s">
        <v>82</v>
      </c>
      <c r="J2867" s="10">
        <v>6974</v>
      </c>
      <c r="K2867" s="16">
        <v>140</v>
      </c>
    </row>
    <row r="2868" spans="1:11" x14ac:dyDescent="0.25">
      <c r="A2868" s="19">
        <v>42894</v>
      </c>
      <c r="B2868" s="19" t="s">
        <v>3401</v>
      </c>
      <c r="C2868" s="15">
        <v>1500</v>
      </c>
      <c r="D2868" s="24" t="s">
        <v>4</v>
      </c>
      <c r="E2868" s="24" t="s">
        <v>6</v>
      </c>
      <c r="F2868" s="25" t="s">
        <v>6</v>
      </c>
      <c r="G2868" s="25" t="s">
        <v>2988</v>
      </c>
      <c r="H2868" s="25" t="s">
        <v>3418</v>
      </c>
      <c r="I2868" s="25" t="s">
        <v>82</v>
      </c>
      <c r="J2868" s="10">
        <v>6975</v>
      </c>
      <c r="K2868" s="16">
        <v>140</v>
      </c>
    </row>
    <row r="2869" spans="1:11" x14ac:dyDescent="0.25">
      <c r="A2869" s="19">
        <v>42894</v>
      </c>
      <c r="B2869" s="19" t="s">
        <v>3401</v>
      </c>
      <c r="C2869" s="15">
        <v>300</v>
      </c>
      <c r="D2869" s="24" t="s">
        <v>4</v>
      </c>
      <c r="E2869" s="24" t="s">
        <v>5</v>
      </c>
      <c r="F2869" s="25" t="s">
        <v>2217</v>
      </c>
      <c r="G2869" s="25" t="s">
        <v>2988</v>
      </c>
      <c r="H2869" s="25" t="s">
        <v>3418</v>
      </c>
      <c r="I2869" s="25" t="s">
        <v>82</v>
      </c>
      <c r="J2869" s="10">
        <v>6976</v>
      </c>
      <c r="K2869" s="16">
        <v>140</v>
      </c>
    </row>
    <row r="2870" spans="1:11" x14ac:dyDescent="0.25">
      <c r="A2870" s="19">
        <v>42894</v>
      </c>
      <c r="B2870" s="19" t="s">
        <v>3401</v>
      </c>
      <c r="C2870" s="15">
        <v>200</v>
      </c>
      <c r="D2870" s="24" t="s">
        <v>4</v>
      </c>
      <c r="E2870" s="24" t="s">
        <v>5</v>
      </c>
      <c r="F2870" s="25" t="s">
        <v>2217</v>
      </c>
      <c r="G2870" s="25" t="s">
        <v>2988</v>
      </c>
      <c r="H2870" s="25" t="s">
        <v>3418</v>
      </c>
      <c r="I2870" s="25" t="s">
        <v>82</v>
      </c>
      <c r="J2870" s="10">
        <v>6977</v>
      </c>
      <c r="K2870" s="16">
        <v>140</v>
      </c>
    </row>
    <row r="2871" spans="1:11" x14ac:dyDescent="0.25">
      <c r="A2871" s="19">
        <v>42894</v>
      </c>
      <c r="B2871" s="19" t="s">
        <v>3401</v>
      </c>
      <c r="C2871" s="15">
        <v>200</v>
      </c>
      <c r="D2871" s="24" t="s">
        <v>4</v>
      </c>
      <c r="E2871" s="24" t="s">
        <v>5</v>
      </c>
      <c r="F2871" s="25" t="s">
        <v>2217</v>
      </c>
      <c r="G2871" s="25" t="s">
        <v>2988</v>
      </c>
      <c r="H2871" s="25" t="s">
        <v>3418</v>
      </c>
      <c r="I2871" s="25" t="s">
        <v>82</v>
      </c>
      <c r="J2871" s="10">
        <v>6978</v>
      </c>
      <c r="K2871" s="16">
        <v>140</v>
      </c>
    </row>
    <row r="2872" spans="1:11" x14ac:dyDescent="0.25">
      <c r="A2872" s="19">
        <v>42894</v>
      </c>
      <c r="B2872" s="19" t="s">
        <v>3401</v>
      </c>
      <c r="C2872" s="15">
        <v>400</v>
      </c>
      <c r="D2872" s="24" t="s">
        <v>4</v>
      </c>
      <c r="E2872" s="24" t="s">
        <v>5</v>
      </c>
      <c r="F2872" s="25" t="s">
        <v>2217</v>
      </c>
      <c r="G2872" s="25" t="s">
        <v>2988</v>
      </c>
      <c r="H2872" s="25" t="s">
        <v>3418</v>
      </c>
      <c r="I2872" s="25" t="s">
        <v>82</v>
      </c>
      <c r="J2872" s="10">
        <v>6979</v>
      </c>
      <c r="K2872" s="16">
        <v>140</v>
      </c>
    </row>
    <row r="2873" spans="1:11" x14ac:dyDescent="0.25">
      <c r="A2873" s="19">
        <v>42894</v>
      </c>
      <c r="B2873" s="19" t="s">
        <v>3401</v>
      </c>
      <c r="C2873" s="15">
        <v>400</v>
      </c>
      <c r="D2873" s="24" t="s">
        <v>4</v>
      </c>
      <c r="E2873" s="24" t="s">
        <v>6</v>
      </c>
      <c r="F2873" s="25" t="s">
        <v>6</v>
      </c>
      <c r="G2873" s="25" t="s">
        <v>2988</v>
      </c>
      <c r="H2873" s="25" t="s">
        <v>3418</v>
      </c>
      <c r="I2873" s="25" t="s">
        <v>82</v>
      </c>
      <c r="J2873" s="10">
        <v>6980</v>
      </c>
      <c r="K2873" s="16">
        <v>140</v>
      </c>
    </row>
    <row r="2874" spans="1:11" x14ac:dyDescent="0.25">
      <c r="A2874" s="19">
        <v>42894</v>
      </c>
      <c r="B2874" s="19" t="s">
        <v>3401</v>
      </c>
      <c r="C2874" s="15">
        <v>250</v>
      </c>
      <c r="D2874" s="24" t="s">
        <v>4</v>
      </c>
      <c r="E2874" s="24" t="s">
        <v>6</v>
      </c>
      <c r="F2874" s="25" t="s">
        <v>6</v>
      </c>
      <c r="G2874" s="25" t="s">
        <v>2988</v>
      </c>
      <c r="H2874" s="25" t="s">
        <v>3418</v>
      </c>
      <c r="I2874" s="25" t="s">
        <v>82</v>
      </c>
      <c r="J2874" s="10">
        <v>7020</v>
      </c>
      <c r="K2874" s="16">
        <v>141</v>
      </c>
    </row>
    <row r="2875" spans="1:11" x14ac:dyDescent="0.25">
      <c r="A2875" s="19">
        <v>42894</v>
      </c>
      <c r="B2875" s="19" t="s">
        <v>3401</v>
      </c>
      <c r="C2875" s="15">
        <v>100</v>
      </c>
      <c r="D2875" s="24" t="s">
        <v>4</v>
      </c>
      <c r="E2875" s="24" t="s">
        <v>6</v>
      </c>
      <c r="F2875" s="25" t="s">
        <v>6</v>
      </c>
      <c r="G2875" s="25" t="s">
        <v>2988</v>
      </c>
      <c r="H2875" s="25" t="s">
        <v>3418</v>
      </c>
      <c r="I2875" s="25" t="s">
        <v>82</v>
      </c>
      <c r="J2875" s="10">
        <v>7021</v>
      </c>
      <c r="K2875" s="16">
        <v>141</v>
      </c>
    </row>
    <row r="2876" spans="1:11" x14ac:dyDescent="0.25">
      <c r="A2876" s="19">
        <v>42894</v>
      </c>
      <c r="B2876" s="19" t="s">
        <v>3401</v>
      </c>
      <c r="C2876" s="15">
        <v>5000</v>
      </c>
      <c r="D2876" s="24" t="s">
        <v>4</v>
      </c>
      <c r="E2876" s="24" t="s">
        <v>5</v>
      </c>
      <c r="F2876" s="25" t="s">
        <v>2217</v>
      </c>
      <c r="G2876" s="25" t="s">
        <v>2988</v>
      </c>
      <c r="H2876" s="25" t="s">
        <v>3418</v>
      </c>
      <c r="I2876" s="25" t="s">
        <v>82</v>
      </c>
      <c r="J2876" s="10">
        <v>7022</v>
      </c>
      <c r="K2876" s="16">
        <v>141</v>
      </c>
    </row>
    <row r="2877" spans="1:11" x14ac:dyDescent="0.25">
      <c r="A2877" s="19">
        <v>42894</v>
      </c>
      <c r="B2877" s="19" t="s">
        <v>3401</v>
      </c>
      <c r="C2877" s="15">
        <v>600</v>
      </c>
      <c r="D2877" s="24" t="s">
        <v>4</v>
      </c>
      <c r="E2877" s="24" t="s">
        <v>6</v>
      </c>
      <c r="F2877" s="25" t="s">
        <v>6</v>
      </c>
      <c r="G2877" s="25" t="s">
        <v>2988</v>
      </c>
      <c r="H2877" s="25" t="s">
        <v>3418</v>
      </c>
      <c r="I2877" s="25" t="s">
        <v>82</v>
      </c>
      <c r="J2877" s="10">
        <v>7023</v>
      </c>
      <c r="K2877" s="16">
        <v>141</v>
      </c>
    </row>
    <row r="2878" spans="1:11" x14ac:dyDescent="0.25">
      <c r="A2878" s="19">
        <v>42894</v>
      </c>
      <c r="B2878" s="19" t="s">
        <v>3401</v>
      </c>
      <c r="C2878" s="15">
        <v>1000</v>
      </c>
      <c r="D2878" s="24" t="s">
        <v>4</v>
      </c>
      <c r="E2878" s="24" t="s">
        <v>6</v>
      </c>
      <c r="F2878" s="25" t="s">
        <v>6</v>
      </c>
      <c r="G2878" s="25" t="s">
        <v>2988</v>
      </c>
      <c r="H2878" s="25" t="s">
        <v>3418</v>
      </c>
      <c r="I2878" s="25" t="s">
        <v>82</v>
      </c>
      <c r="J2878" s="10">
        <v>7024</v>
      </c>
      <c r="K2878" s="16">
        <v>141</v>
      </c>
    </row>
    <row r="2879" spans="1:11" x14ac:dyDescent="0.25">
      <c r="A2879" s="19">
        <v>42894</v>
      </c>
      <c r="B2879" s="19" t="s">
        <v>3401</v>
      </c>
      <c r="C2879" s="15">
        <v>150</v>
      </c>
      <c r="D2879" s="24" t="s">
        <v>4</v>
      </c>
      <c r="E2879" s="24" t="s">
        <v>6</v>
      </c>
      <c r="F2879" s="25" t="s">
        <v>6</v>
      </c>
      <c r="G2879" s="25" t="s">
        <v>2988</v>
      </c>
      <c r="H2879" s="25" t="s">
        <v>3418</v>
      </c>
      <c r="I2879" s="25" t="s">
        <v>82</v>
      </c>
      <c r="J2879" s="10">
        <v>7025</v>
      </c>
      <c r="K2879" s="16">
        <v>141</v>
      </c>
    </row>
    <row r="2880" spans="1:11" x14ac:dyDescent="0.25">
      <c r="A2880" s="20">
        <v>42894</v>
      </c>
      <c r="B2880" s="20" t="s">
        <v>3401</v>
      </c>
      <c r="C2880" s="77">
        <v>500</v>
      </c>
      <c r="D2880" s="24" t="s">
        <v>4</v>
      </c>
      <c r="E2880" s="24" t="s">
        <v>5</v>
      </c>
      <c r="F2880" s="25" t="s">
        <v>2217</v>
      </c>
      <c r="G2880" s="25" t="s">
        <v>2988</v>
      </c>
      <c r="H2880" s="25" t="s">
        <v>3418</v>
      </c>
      <c r="I2880" s="25" t="s">
        <v>82</v>
      </c>
      <c r="J2880" s="10">
        <v>7067</v>
      </c>
      <c r="K2880" s="16">
        <v>142</v>
      </c>
    </row>
    <row r="2881" spans="1:11" x14ac:dyDescent="0.25">
      <c r="A2881" s="20">
        <v>42894</v>
      </c>
      <c r="B2881" s="20" t="s">
        <v>3401</v>
      </c>
      <c r="C2881" s="77">
        <v>1000</v>
      </c>
      <c r="D2881" s="24" t="s">
        <v>4</v>
      </c>
      <c r="E2881" s="24" t="s">
        <v>5</v>
      </c>
      <c r="F2881" s="25" t="s">
        <v>2217</v>
      </c>
      <c r="G2881" s="25" t="s">
        <v>2988</v>
      </c>
      <c r="H2881" s="25" t="s">
        <v>3418</v>
      </c>
      <c r="I2881" s="25" t="s">
        <v>82</v>
      </c>
      <c r="J2881" s="10">
        <v>7068</v>
      </c>
      <c r="K2881" s="16">
        <v>142</v>
      </c>
    </row>
    <row r="2882" spans="1:11" x14ac:dyDescent="0.25">
      <c r="A2882" s="20">
        <v>42894</v>
      </c>
      <c r="B2882" s="20" t="s">
        <v>3401</v>
      </c>
      <c r="C2882" s="77">
        <v>3000</v>
      </c>
      <c r="D2882" s="24" t="s">
        <v>4</v>
      </c>
      <c r="E2882" s="24" t="s">
        <v>6</v>
      </c>
      <c r="F2882" s="25" t="s">
        <v>6</v>
      </c>
      <c r="G2882" s="25" t="s">
        <v>2988</v>
      </c>
      <c r="H2882" s="25" t="s">
        <v>3418</v>
      </c>
      <c r="I2882" s="25" t="s">
        <v>82</v>
      </c>
      <c r="J2882" s="10">
        <v>7069</v>
      </c>
      <c r="K2882" s="16">
        <v>142</v>
      </c>
    </row>
    <row r="2883" spans="1:11" x14ac:dyDescent="0.25">
      <c r="A2883" s="20">
        <v>42894</v>
      </c>
      <c r="B2883" s="20" t="s">
        <v>3401</v>
      </c>
      <c r="C2883" s="77">
        <v>2000</v>
      </c>
      <c r="D2883" s="24" t="s">
        <v>4</v>
      </c>
      <c r="E2883" s="24" t="s">
        <v>6</v>
      </c>
      <c r="F2883" s="25" t="s">
        <v>6</v>
      </c>
      <c r="G2883" s="25" t="s">
        <v>2988</v>
      </c>
      <c r="H2883" s="25" t="s">
        <v>3418</v>
      </c>
      <c r="I2883" s="25" t="s">
        <v>82</v>
      </c>
      <c r="J2883" s="10">
        <v>7070</v>
      </c>
      <c r="K2883" s="16">
        <v>142</v>
      </c>
    </row>
    <row r="2884" spans="1:11" x14ac:dyDescent="0.25">
      <c r="A2884" s="20">
        <v>42894</v>
      </c>
      <c r="B2884" s="20" t="s">
        <v>3401</v>
      </c>
      <c r="C2884" s="77">
        <v>300</v>
      </c>
      <c r="D2884" s="24" t="s">
        <v>4</v>
      </c>
      <c r="E2884" s="24" t="s">
        <v>6</v>
      </c>
      <c r="F2884" s="25" t="s">
        <v>6</v>
      </c>
      <c r="G2884" s="25" t="s">
        <v>2988</v>
      </c>
      <c r="H2884" s="25" t="s">
        <v>3418</v>
      </c>
      <c r="I2884" s="25" t="s">
        <v>82</v>
      </c>
      <c r="J2884" s="10">
        <v>7071</v>
      </c>
      <c r="K2884" s="16">
        <v>142</v>
      </c>
    </row>
    <row r="2885" spans="1:11" x14ac:dyDescent="0.25">
      <c r="A2885" s="19">
        <v>42894</v>
      </c>
      <c r="B2885" s="19" t="s">
        <v>3401</v>
      </c>
      <c r="C2885" s="15">
        <v>800</v>
      </c>
      <c r="D2885" s="24" t="s">
        <v>4</v>
      </c>
      <c r="E2885" s="24" t="s">
        <v>6</v>
      </c>
      <c r="F2885" s="25" t="s">
        <v>6</v>
      </c>
      <c r="G2885" s="25" t="s">
        <v>2988</v>
      </c>
      <c r="H2885" s="25" t="s">
        <v>3418</v>
      </c>
      <c r="I2885" s="25" t="s">
        <v>82</v>
      </c>
      <c r="J2885" s="10">
        <v>7112</v>
      </c>
      <c r="K2885" s="16">
        <v>143</v>
      </c>
    </row>
    <row r="2886" spans="1:11" x14ac:dyDescent="0.25">
      <c r="A2886" s="19">
        <v>42894</v>
      </c>
      <c r="B2886" s="19" t="s">
        <v>3401</v>
      </c>
      <c r="C2886" s="15">
        <v>400</v>
      </c>
      <c r="D2886" s="24" t="s">
        <v>4</v>
      </c>
      <c r="E2886" s="24" t="s">
        <v>6</v>
      </c>
      <c r="F2886" s="25" t="s">
        <v>6</v>
      </c>
      <c r="G2886" s="25" t="s">
        <v>2988</v>
      </c>
      <c r="H2886" s="25" t="s">
        <v>3418</v>
      </c>
      <c r="I2886" s="25" t="s">
        <v>82</v>
      </c>
      <c r="J2886" s="10">
        <v>7113</v>
      </c>
      <c r="K2886" s="16">
        <v>143</v>
      </c>
    </row>
    <row r="2887" spans="1:11" x14ac:dyDescent="0.25">
      <c r="A2887" s="19">
        <v>42894</v>
      </c>
      <c r="B2887" s="19" t="s">
        <v>3401</v>
      </c>
      <c r="C2887" s="15">
        <v>200</v>
      </c>
      <c r="D2887" s="24" t="s">
        <v>4</v>
      </c>
      <c r="E2887" s="24" t="s">
        <v>5</v>
      </c>
      <c r="F2887" s="25" t="s">
        <v>2217</v>
      </c>
      <c r="G2887" s="25" t="s">
        <v>2988</v>
      </c>
      <c r="H2887" s="25" t="s">
        <v>3418</v>
      </c>
      <c r="I2887" s="25" t="s">
        <v>82</v>
      </c>
      <c r="J2887" s="10">
        <v>7114</v>
      </c>
      <c r="K2887" s="16">
        <v>143</v>
      </c>
    </row>
    <row r="2888" spans="1:11" x14ac:dyDescent="0.25">
      <c r="A2888" s="19">
        <v>42894</v>
      </c>
      <c r="B2888" s="19" t="s">
        <v>3401</v>
      </c>
      <c r="C2888" s="15">
        <v>200</v>
      </c>
      <c r="D2888" s="24" t="s">
        <v>4</v>
      </c>
      <c r="E2888" s="24" t="s">
        <v>5</v>
      </c>
      <c r="F2888" s="25" t="s">
        <v>2217</v>
      </c>
      <c r="G2888" s="25" t="s">
        <v>2988</v>
      </c>
      <c r="H2888" s="25" t="s">
        <v>3418</v>
      </c>
      <c r="I2888" s="25" t="s">
        <v>82</v>
      </c>
      <c r="J2888" s="10">
        <v>7115</v>
      </c>
      <c r="K2888" s="16">
        <v>143</v>
      </c>
    </row>
    <row r="2889" spans="1:11" x14ac:dyDescent="0.25">
      <c r="A2889" s="19">
        <v>42894</v>
      </c>
      <c r="B2889" s="19" t="s">
        <v>3401</v>
      </c>
      <c r="C2889" s="15">
        <v>2000</v>
      </c>
      <c r="D2889" s="24" t="s">
        <v>4</v>
      </c>
      <c r="E2889" s="24" t="s">
        <v>6</v>
      </c>
      <c r="F2889" s="25" t="s">
        <v>6</v>
      </c>
      <c r="G2889" s="25" t="s">
        <v>2988</v>
      </c>
      <c r="H2889" s="25" t="s">
        <v>3418</v>
      </c>
      <c r="I2889" s="25" t="s">
        <v>82</v>
      </c>
      <c r="J2889" s="10">
        <v>7116</v>
      </c>
      <c r="K2889" s="16">
        <v>143</v>
      </c>
    </row>
    <row r="2890" spans="1:11" x14ac:dyDescent="0.25">
      <c r="A2890" s="19">
        <v>42894</v>
      </c>
      <c r="B2890" s="19" t="s">
        <v>3401</v>
      </c>
      <c r="C2890" s="15">
        <v>6000</v>
      </c>
      <c r="D2890" s="24" t="s">
        <v>4</v>
      </c>
      <c r="E2890" s="24" t="s">
        <v>6</v>
      </c>
      <c r="F2890" s="25" t="s">
        <v>6</v>
      </c>
      <c r="G2890" s="25" t="s">
        <v>2988</v>
      </c>
      <c r="H2890" s="25" t="s">
        <v>3418</v>
      </c>
      <c r="I2890" s="25" t="s">
        <v>82</v>
      </c>
      <c r="J2890" s="10">
        <v>7117</v>
      </c>
      <c r="K2890" s="16">
        <v>143</v>
      </c>
    </row>
    <row r="2891" spans="1:11" x14ac:dyDescent="0.25">
      <c r="A2891" s="19">
        <v>42894</v>
      </c>
      <c r="B2891" s="19" t="s">
        <v>3401</v>
      </c>
      <c r="C2891" s="15">
        <v>400</v>
      </c>
      <c r="D2891" s="24" t="s">
        <v>4</v>
      </c>
      <c r="E2891" s="24" t="s">
        <v>5</v>
      </c>
      <c r="F2891" s="25" t="s">
        <v>2217</v>
      </c>
      <c r="G2891" s="25" t="s">
        <v>2988</v>
      </c>
      <c r="H2891" s="25" t="s">
        <v>3418</v>
      </c>
      <c r="I2891" s="25" t="s">
        <v>82</v>
      </c>
      <c r="J2891" s="10">
        <v>7251</v>
      </c>
      <c r="K2891" s="16">
        <v>146</v>
      </c>
    </row>
    <row r="2892" spans="1:11" x14ac:dyDescent="0.25">
      <c r="A2892" s="19">
        <v>42894</v>
      </c>
      <c r="B2892" s="19" t="s">
        <v>3401</v>
      </c>
      <c r="C2892" s="15">
        <v>600</v>
      </c>
      <c r="D2892" s="24" t="s">
        <v>4</v>
      </c>
      <c r="E2892" s="24" t="s">
        <v>6</v>
      </c>
      <c r="F2892" s="25" t="s">
        <v>6</v>
      </c>
      <c r="G2892" s="25" t="s">
        <v>2988</v>
      </c>
      <c r="H2892" s="25" t="s">
        <v>3418</v>
      </c>
      <c r="I2892" s="25" t="s">
        <v>82</v>
      </c>
      <c r="J2892" s="10">
        <v>7252</v>
      </c>
      <c r="K2892" s="16">
        <v>146</v>
      </c>
    </row>
    <row r="2893" spans="1:11" x14ac:dyDescent="0.25">
      <c r="A2893" s="19">
        <v>42894</v>
      </c>
      <c r="B2893" s="19" t="s">
        <v>3401</v>
      </c>
      <c r="C2893" s="15">
        <v>100</v>
      </c>
      <c r="D2893" s="24" t="s">
        <v>4</v>
      </c>
      <c r="E2893" s="24" t="s">
        <v>5</v>
      </c>
      <c r="F2893" s="25" t="s">
        <v>2217</v>
      </c>
      <c r="G2893" s="25" t="s">
        <v>2988</v>
      </c>
      <c r="H2893" s="25" t="s">
        <v>3418</v>
      </c>
      <c r="I2893" s="25" t="s">
        <v>82</v>
      </c>
      <c r="J2893" s="10">
        <v>7253</v>
      </c>
      <c r="K2893" s="16">
        <v>146</v>
      </c>
    </row>
    <row r="2894" spans="1:11" x14ac:dyDescent="0.25">
      <c r="A2894" s="19">
        <v>42894</v>
      </c>
      <c r="B2894" s="19" t="s">
        <v>3401</v>
      </c>
      <c r="C2894" s="15">
        <v>100</v>
      </c>
      <c r="D2894" s="24" t="s">
        <v>4</v>
      </c>
      <c r="E2894" s="24" t="s">
        <v>5</v>
      </c>
      <c r="F2894" s="25" t="s">
        <v>2217</v>
      </c>
      <c r="G2894" s="25" t="s">
        <v>2988</v>
      </c>
      <c r="H2894" s="25" t="s">
        <v>3418</v>
      </c>
      <c r="I2894" s="25" t="s">
        <v>82</v>
      </c>
      <c r="J2894" s="10">
        <v>7254</v>
      </c>
      <c r="K2894" s="16">
        <v>146</v>
      </c>
    </row>
    <row r="2895" spans="1:11" x14ac:dyDescent="0.25">
      <c r="A2895" s="19">
        <v>42894</v>
      </c>
      <c r="B2895" s="19" t="s">
        <v>3401</v>
      </c>
      <c r="C2895" s="15">
        <v>100</v>
      </c>
      <c r="D2895" s="24" t="s">
        <v>4</v>
      </c>
      <c r="E2895" s="24" t="s">
        <v>6</v>
      </c>
      <c r="F2895" s="25" t="s">
        <v>6</v>
      </c>
      <c r="G2895" s="25" t="s">
        <v>2988</v>
      </c>
      <c r="H2895" s="25" t="s">
        <v>3418</v>
      </c>
      <c r="I2895" s="25" t="s">
        <v>82</v>
      </c>
      <c r="J2895" s="10">
        <v>7255</v>
      </c>
      <c r="K2895" s="16">
        <v>146</v>
      </c>
    </row>
    <row r="2896" spans="1:11" x14ac:dyDescent="0.25">
      <c r="A2896" s="19">
        <v>42894</v>
      </c>
      <c r="B2896" s="19" t="s">
        <v>3401</v>
      </c>
      <c r="C2896" s="15">
        <v>1100</v>
      </c>
      <c r="D2896" s="24" t="s">
        <v>4</v>
      </c>
      <c r="E2896" s="24" t="s">
        <v>6</v>
      </c>
      <c r="F2896" s="25" t="s">
        <v>6</v>
      </c>
      <c r="G2896" s="25" t="s">
        <v>2988</v>
      </c>
      <c r="H2896" s="25" t="s">
        <v>3418</v>
      </c>
      <c r="I2896" s="25" t="s">
        <v>82</v>
      </c>
      <c r="J2896" s="10">
        <v>7256</v>
      </c>
      <c r="K2896" s="16">
        <v>146</v>
      </c>
    </row>
    <row r="2897" spans="1:11" x14ac:dyDescent="0.25">
      <c r="A2897" s="19">
        <v>42894</v>
      </c>
      <c r="B2897" s="19" t="s">
        <v>3401</v>
      </c>
      <c r="C2897" s="15">
        <v>2000</v>
      </c>
      <c r="D2897" s="24" t="s">
        <v>4</v>
      </c>
      <c r="E2897" s="24" t="s">
        <v>5</v>
      </c>
      <c r="F2897" s="25" t="s">
        <v>2217</v>
      </c>
      <c r="G2897" s="25" t="s">
        <v>2988</v>
      </c>
      <c r="H2897" s="25" t="s">
        <v>3418</v>
      </c>
      <c r="I2897" s="25" t="s">
        <v>82</v>
      </c>
      <c r="J2897" s="10">
        <v>7257</v>
      </c>
      <c r="K2897" s="16">
        <v>146</v>
      </c>
    </row>
    <row r="2898" spans="1:11" x14ac:dyDescent="0.25">
      <c r="A2898" s="19">
        <v>42894</v>
      </c>
      <c r="B2898" s="19" t="s">
        <v>3401</v>
      </c>
      <c r="C2898" s="15">
        <v>100</v>
      </c>
      <c r="D2898" s="24" t="s">
        <v>4</v>
      </c>
      <c r="E2898" s="24" t="s">
        <v>6</v>
      </c>
      <c r="F2898" s="25" t="s">
        <v>6</v>
      </c>
      <c r="G2898" s="25" t="s">
        <v>2988</v>
      </c>
      <c r="H2898" s="25" t="s">
        <v>3418</v>
      </c>
      <c r="I2898" s="25" t="s">
        <v>82</v>
      </c>
      <c r="J2898" s="10">
        <v>7258</v>
      </c>
      <c r="K2898" s="16">
        <v>146</v>
      </c>
    </row>
    <row r="2899" spans="1:11" x14ac:dyDescent="0.25">
      <c r="A2899" s="19">
        <v>42894</v>
      </c>
      <c r="B2899" s="19" t="s">
        <v>3401</v>
      </c>
      <c r="C2899" s="15">
        <v>450</v>
      </c>
      <c r="D2899" s="24" t="s">
        <v>4</v>
      </c>
      <c r="E2899" s="24" t="s">
        <v>6</v>
      </c>
      <c r="F2899" s="25" t="s">
        <v>6</v>
      </c>
      <c r="G2899" s="25" t="s">
        <v>2988</v>
      </c>
      <c r="H2899" s="25" t="s">
        <v>3418</v>
      </c>
      <c r="I2899" s="25" t="s">
        <v>82</v>
      </c>
      <c r="J2899" s="10">
        <v>7259</v>
      </c>
      <c r="K2899" s="16">
        <v>146</v>
      </c>
    </row>
    <row r="2900" spans="1:11" x14ac:dyDescent="0.25">
      <c r="A2900" s="19">
        <v>42894</v>
      </c>
      <c r="B2900" s="19" t="s">
        <v>3401</v>
      </c>
      <c r="C2900" s="15">
        <v>500</v>
      </c>
      <c r="D2900" s="24" t="s">
        <v>4</v>
      </c>
      <c r="E2900" s="24" t="s">
        <v>6</v>
      </c>
      <c r="F2900" s="25" t="s">
        <v>6</v>
      </c>
      <c r="G2900" s="25" t="s">
        <v>2988</v>
      </c>
      <c r="H2900" s="25" t="s">
        <v>3418</v>
      </c>
      <c r="I2900" s="25" t="s">
        <v>82</v>
      </c>
      <c r="J2900" s="10">
        <v>7260</v>
      </c>
      <c r="K2900" s="16">
        <v>146</v>
      </c>
    </row>
    <row r="2901" spans="1:11" x14ac:dyDescent="0.25">
      <c r="A2901" s="19">
        <v>42894</v>
      </c>
      <c r="B2901" s="19" t="s">
        <v>3401</v>
      </c>
      <c r="C2901" s="15">
        <v>200</v>
      </c>
      <c r="D2901" s="24" t="s">
        <v>4</v>
      </c>
      <c r="E2901" s="24" t="s">
        <v>5</v>
      </c>
      <c r="F2901" s="25" t="s">
        <v>2217</v>
      </c>
      <c r="G2901" s="25" t="s">
        <v>2988</v>
      </c>
      <c r="H2901" s="25" t="s">
        <v>3418</v>
      </c>
      <c r="I2901" s="25" t="s">
        <v>82</v>
      </c>
      <c r="J2901" s="10">
        <v>7261</v>
      </c>
      <c r="K2901" s="16">
        <v>146</v>
      </c>
    </row>
    <row r="2902" spans="1:11" x14ac:dyDescent="0.25">
      <c r="A2902" s="19">
        <v>42894</v>
      </c>
      <c r="B2902" s="19" t="s">
        <v>3401</v>
      </c>
      <c r="C2902" s="15">
        <v>200</v>
      </c>
      <c r="D2902" s="24" t="s">
        <v>4</v>
      </c>
      <c r="E2902" s="24" t="s">
        <v>6</v>
      </c>
      <c r="F2902" s="25" t="s">
        <v>6</v>
      </c>
      <c r="G2902" s="25" t="s">
        <v>2988</v>
      </c>
      <c r="H2902" s="25" t="s">
        <v>3418</v>
      </c>
      <c r="I2902" s="25" t="s">
        <v>82</v>
      </c>
      <c r="J2902" s="10">
        <v>7262</v>
      </c>
      <c r="K2902" s="16">
        <v>146</v>
      </c>
    </row>
    <row r="2903" spans="1:11" x14ac:dyDescent="0.25">
      <c r="A2903" s="19">
        <v>42894</v>
      </c>
      <c r="B2903" s="19" t="s">
        <v>3401</v>
      </c>
      <c r="C2903" s="15">
        <v>500</v>
      </c>
      <c r="D2903" s="24" t="s">
        <v>4</v>
      </c>
      <c r="E2903" s="24" t="s">
        <v>6</v>
      </c>
      <c r="F2903" s="25" t="s">
        <v>6</v>
      </c>
      <c r="G2903" s="25" t="s">
        <v>2988</v>
      </c>
      <c r="H2903" s="25" t="s">
        <v>3418</v>
      </c>
      <c r="I2903" s="25" t="s">
        <v>82</v>
      </c>
      <c r="J2903" s="10">
        <v>7263</v>
      </c>
      <c r="K2903" s="16">
        <v>146</v>
      </c>
    </row>
    <row r="2904" spans="1:11" x14ac:dyDescent="0.25">
      <c r="A2904" s="19">
        <v>42894</v>
      </c>
      <c r="B2904" s="19" t="s">
        <v>3401</v>
      </c>
      <c r="C2904" s="15">
        <v>1000</v>
      </c>
      <c r="D2904" s="24" t="s">
        <v>4</v>
      </c>
      <c r="E2904" s="24" t="s">
        <v>6</v>
      </c>
      <c r="F2904" s="25" t="s">
        <v>6</v>
      </c>
      <c r="G2904" s="25" t="s">
        <v>2988</v>
      </c>
      <c r="H2904" s="25" t="s">
        <v>3418</v>
      </c>
      <c r="I2904" s="25" t="s">
        <v>82</v>
      </c>
      <c r="J2904" s="10">
        <v>7264</v>
      </c>
      <c r="K2904" s="16">
        <v>146</v>
      </c>
    </row>
    <row r="2905" spans="1:11" x14ac:dyDescent="0.25">
      <c r="A2905" s="19">
        <v>42894</v>
      </c>
      <c r="B2905" s="19" t="s">
        <v>3401</v>
      </c>
      <c r="C2905" s="15">
        <v>200</v>
      </c>
      <c r="D2905" s="24" t="s">
        <v>4</v>
      </c>
      <c r="E2905" s="24" t="s">
        <v>6</v>
      </c>
      <c r="F2905" s="25" t="s">
        <v>6</v>
      </c>
      <c r="G2905" s="25" t="s">
        <v>2988</v>
      </c>
      <c r="H2905" s="25" t="s">
        <v>3418</v>
      </c>
      <c r="I2905" s="25" t="s">
        <v>82</v>
      </c>
      <c r="J2905" s="10">
        <v>7265</v>
      </c>
      <c r="K2905" s="16">
        <v>146</v>
      </c>
    </row>
    <row r="2906" spans="1:11" x14ac:dyDescent="0.25">
      <c r="A2906" s="19">
        <v>42894</v>
      </c>
      <c r="B2906" s="19" t="s">
        <v>3401</v>
      </c>
      <c r="C2906" s="15">
        <v>1000</v>
      </c>
      <c r="D2906" s="24" t="s">
        <v>4</v>
      </c>
      <c r="E2906" s="24" t="s">
        <v>5</v>
      </c>
      <c r="F2906" s="25" t="s">
        <v>2217</v>
      </c>
      <c r="G2906" s="25" t="s">
        <v>2988</v>
      </c>
      <c r="H2906" s="25" t="s">
        <v>3418</v>
      </c>
      <c r="I2906" s="25" t="s">
        <v>82</v>
      </c>
      <c r="J2906" s="10">
        <v>7266</v>
      </c>
      <c r="K2906" s="16">
        <v>146</v>
      </c>
    </row>
    <row r="2907" spans="1:11" x14ac:dyDescent="0.25">
      <c r="A2907" s="19">
        <v>42894</v>
      </c>
      <c r="B2907" s="19" t="s">
        <v>3401</v>
      </c>
      <c r="C2907" s="15">
        <v>100</v>
      </c>
      <c r="D2907" s="24" t="s">
        <v>4</v>
      </c>
      <c r="E2907" s="24" t="s">
        <v>5</v>
      </c>
      <c r="F2907" s="25" t="s">
        <v>2217</v>
      </c>
      <c r="G2907" s="25" t="s">
        <v>2988</v>
      </c>
      <c r="H2907" s="25" t="s">
        <v>3418</v>
      </c>
      <c r="I2907" s="25" t="s">
        <v>82</v>
      </c>
      <c r="J2907" s="10">
        <v>7267</v>
      </c>
      <c r="K2907" s="16">
        <v>146</v>
      </c>
    </row>
    <row r="2908" spans="1:11" x14ac:dyDescent="0.25">
      <c r="A2908" s="19">
        <v>42894</v>
      </c>
      <c r="B2908" s="19" t="s">
        <v>3401</v>
      </c>
      <c r="C2908" s="15">
        <v>200</v>
      </c>
      <c r="D2908" s="24" t="s">
        <v>4</v>
      </c>
      <c r="E2908" s="24" t="s">
        <v>5</v>
      </c>
      <c r="F2908" s="25" t="s">
        <v>2217</v>
      </c>
      <c r="G2908" s="25" t="s">
        <v>2988</v>
      </c>
      <c r="H2908" s="25" t="s">
        <v>3418</v>
      </c>
      <c r="I2908" s="25" t="s">
        <v>82</v>
      </c>
      <c r="J2908" s="10">
        <v>7268</v>
      </c>
      <c r="K2908" s="16">
        <v>146</v>
      </c>
    </row>
    <row r="2909" spans="1:11" x14ac:dyDescent="0.25">
      <c r="A2909" s="19">
        <v>42894</v>
      </c>
      <c r="B2909" s="19" t="s">
        <v>3401</v>
      </c>
      <c r="C2909" s="15">
        <v>150</v>
      </c>
      <c r="D2909" s="24" t="s">
        <v>4</v>
      </c>
      <c r="E2909" s="24" t="s">
        <v>5</v>
      </c>
      <c r="F2909" s="25" t="s">
        <v>2217</v>
      </c>
      <c r="G2909" s="25" t="s">
        <v>2988</v>
      </c>
      <c r="H2909" s="25" t="s">
        <v>3418</v>
      </c>
      <c r="I2909" s="25" t="s">
        <v>82</v>
      </c>
      <c r="J2909" s="10">
        <v>7269</v>
      </c>
      <c r="K2909" s="16">
        <v>146</v>
      </c>
    </row>
    <row r="2910" spans="1:11" x14ac:dyDescent="0.25">
      <c r="A2910" s="19">
        <v>42894</v>
      </c>
      <c r="B2910" s="19" t="s">
        <v>3401</v>
      </c>
      <c r="C2910" s="15">
        <v>100</v>
      </c>
      <c r="D2910" s="24" t="s">
        <v>4</v>
      </c>
      <c r="E2910" s="24" t="s">
        <v>5</v>
      </c>
      <c r="F2910" s="25" t="s">
        <v>2217</v>
      </c>
      <c r="G2910" s="25" t="s">
        <v>2988</v>
      </c>
      <c r="H2910" s="25" t="s">
        <v>3418</v>
      </c>
      <c r="I2910" s="25" t="s">
        <v>82</v>
      </c>
      <c r="J2910" s="10">
        <v>7270</v>
      </c>
      <c r="K2910" s="16">
        <v>146</v>
      </c>
    </row>
    <row r="2911" spans="1:11" x14ac:dyDescent="0.25">
      <c r="A2911" s="19">
        <v>42894</v>
      </c>
      <c r="B2911" s="19" t="s">
        <v>3401</v>
      </c>
      <c r="C2911" s="15">
        <v>50</v>
      </c>
      <c r="D2911" s="24" t="s">
        <v>4</v>
      </c>
      <c r="E2911" s="24" t="s">
        <v>5</v>
      </c>
      <c r="F2911" s="25" t="s">
        <v>2217</v>
      </c>
      <c r="G2911" s="25" t="s">
        <v>2988</v>
      </c>
      <c r="H2911" s="25" t="s">
        <v>3418</v>
      </c>
      <c r="I2911" s="25" t="s">
        <v>82</v>
      </c>
      <c r="J2911" s="10">
        <v>7271</v>
      </c>
      <c r="K2911" s="16">
        <v>146</v>
      </c>
    </row>
    <row r="2912" spans="1:11" x14ac:dyDescent="0.25">
      <c r="A2912" s="19">
        <v>42894</v>
      </c>
      <c r="B2912" s="19" t="s">
        <v>3401</v>
      </c>
      <c r="C2912" s="15">
        <v>100</v>
      </c>
      <c r="D2912" s="24" t="s">
        <v>4</v>
      </c>
      <c r="E2912" s="24" t="s">
        <v>6</v>
      </c>
      <c r="F2912" s="25" t="s">
        <v>6</v>
      </c>
      <c r="G2912" s="25" t="s">
        <v>2988</v>
      </c>
      <c r="H2912" s="25" t="s">
        <v>3418</v>
      </c>
      <c r="I2912" s="25" t="s">
        <v>82</v>
      </c>
      <c r="J2912" s="10">
        <v>7316</v>
      </c>
      <c r="K2912" s="16">
        <v>147</v>
      </c>
    </row>
    <row r="2913" spans="1:11" x14ac:dyDescent="0.25">
      <c r="A2913" s="19">
        <v>42894</v>
      </c>
      <c r="B2913" s="19" t="s">
        <v>3401</v>
      </c>
      <c r="C2913" s="15">
        <v>1500</v>
      </c>
      <c r="D2913" s="24" t="s">
        <v>4</v>
      </c>
      <c r="E2913" s="24" t="s">
        <v>6</v>
      </c>
      <c r="F2913" s="25" t="s">
        <v>6</v>
      </c>
      <c r="G2913" s="25" t="s">
        <v>2988</v>
      </c>
      <c r="H2913" s="25" t="s">
        <v>3418</v>
      </c>
      <c r="I2913" s="25" t="s">
        <v>82</v>
      </c>
      <c r="J2913" s="10">
        <v>7317</v>
      </c>
      <c r="K2913" s="16">
        <v>147</v>
      </c>
    </row>
    <row r="2914" spans="1:11" x14ac:dyDescent="0.25">
      <c r="A2914" s="19">
        <v>42894</v>
      </c>
      <c r="B2914" s="19" t="s">
        <v>3401</v>
      </c>
      <c r="C2914" s="15">
        <v>150</v>
      </c>
      <c r="D2914" s="24" t="s">
        <v>4</v>
      </c>
      <c r="E2914" s="24" t="s">
        <v>6</v>
      </c>
      <c r="F2914" s="25" t="s">
        <v>6</v>
      </c>
      <c r="G2914" s="25" t="s">
        <v>2988</v>
      </c>
      <c r="H2914" s="25" t="s">
        <v>3418</v>
      </c>
      <c r="I2914" s="25" t="s">
        <v>82</v>
      </c>
      <c r="J2914" s="10">
        <v>7373</v>
      </c>
      <c r="K2914" s="16">
        <v>148</v>
      </c>
    </row>
    <row r="2915" spans="1:11" x14ac:dyDescent="0.25">
      <c r="A2915" s="19">
        <v>42894</v>
      </c>
      <c r="B2915" s="19" t="s">
        <v>3401</v>
      </c>
      <c r="C2915" s="15">
        <v>300</v>
      </c>
      <c r="D2915" s="24" t="s">
        <v>4</v>
      </c>
      <c r="E2915" s="24" t="s">
        <v>6</v>
      </c>
      <c r="F2915" s="25" t="s">
        <v>6</v>
      </c>
      <c r="G2915" s="25" t="s">
        <v>2988</v>
      </c>
      <c r="H2915" s="25" t="s">
        <v>3418</v>
      </c>
      <c r="I2915" s="25" t="s">
        <v>82</v>
      </c>
      <c r="J2915" s="10">
        <v>7374</v>
      </c>
      <c r="K2915" s="16">
        <v>148</v>
      </c>
    </row>
    <row r="2916" spans="1:11" x14ac:dyDescent="0.25">
      <c r="A2916" s="19">
        <v>42894</v>
      </c>
      <c r="B2916" s="19" t="s">
        <v>3401</v>
      </c>
      <c r="C2916" s="15">
        <v>200</v>
      </c>
      <c r="D2916" s="24" t="s">
        <v>4</v>
      </c>
      <c r="E2916" s="24" t="s">
        <v>6</v>
      </c>
      <c r="F2916" s="25" t="s">
        <v>6</v>
      </c>
      <c r="G2916" s="25" t="s">
        <v>2988</v>
      </c>
      <c r="H2916" s="25" t="s">
        <v>3418</v>
      </c>
      <c r="I2916" s="25" t="s">
        <v>82</v>
      </c>
      <c r="J2916" s="10">
        <v>7375</v>
      </c>
      <c r="K2916" s="16">
        <v>148</v>
      </c>
    </row>
    <row r="2917" spans="1:11" x14ac:dyDescent="0.25">
      <c r="A2917" s="19">
        <v>42894</v>
      </c>
      <c r="B2917" s="19" t="s">
        <v>3401</v>
      </c>
      <c r="C2917" s="15">
        <v>2000</v>
      </c>
      <c r="D2917" s="24" t="s">
        <v>4</v>
      </c>
      <c r="E2917" s="24" t="s">
        <v>6</v>
      </c>
      <c r="F2917" s="25" t="s">
        <v>6</v>
      </c>
      <c r="G2917" s="25" t="s">
        <v>2988</v>
      </c>
      <c r="H2917" s="25" t="s">
        <v>3418</v>
      </c>
      <c r="I2917" s="25" t="s">
        <v>82</v>
      </c>
      <c r="J2917" s="10">
        <v>7376</v>
      </c>
      <c r="K2917" s="16">
        <v>148</v>
      </c>
    </row>
    <row r="2918" spans="1:11" x14ac:dyDescent="0.25">
      <c r="A2918" s="19">
        <v>42894</v>
      </c>
      <c r="B2918" s="19" t="s">
        <v>3401</v>
      </c>
      <c r="C2918" s="15">
        <v>500</v>
      </c>
      <c r="D2918" s="24" t="s">
        <v>4</v>
      </c>
      <c r="E2918" s="24" t="s">
        <v>6</v>
      </c>
      <c r="F2918" s="25" t="s">
        <v>6</v>
      </c>
      <c r="G2918" s="25" t="s">
        <v>2988</v>
      </c>
      <c r="H2918" s="25" t="s">
        <v>3418</v>
      </c>
      <c r="I2918" s="25" t="s">
        <v>82</v>
      </c>
      <c r="J2918" s="10">
        <v>7377</v>
      </c>
      <c r="K2918" s="16">
        <v>148</v>
      </c>
    </row>
    <row r="2919" spans="1:11" x14ac:dyDescent="0.25">
      <c r="A2919" s="19">
        <v>42894</v>
      </c>
      <c r="B2919" s="19" t="s">
        <v>3401</v>
      </c>
      <c r="C2919" s="15">
        <v>100</v>
      </c>
      <c r="D2919" s="24" t="s">
        <v>4</v>
      </c>
      <c r="E2919" s="24" t="s">
        <v>6</v>
      </c>
      <c r="F2919" s="25" t="s">
        <v>6</v>
      </c>
      <c r="G2919" s="25" t="s">
        <v>2988</v>
      </c>
      <c r="H2919" s="25" t="s">
        <v>3418</v>
      </c>
      <c r="I2919" s="25" t="s">
        <v>82</v>
      </c>
      <c r="J2919" s="10">
        <v>7378</v>
      </c>
      <c r="K2919" s="16">
        <v>148</v>
      </c>
    </row>
    <row r="2920" spans="1:11" x14ac:dyDescent="0.25">
      <c r="A2920" s="19">
        <v>42894</v>
      </c>
      <c r="B2920" s="19" t="s">
        <v>3401</v>
      </c>
      <c r="C2920" s="15">
        <v>100</v>
      </c>
      <c r="D2920" s="24" t="s">
        <v>4</v>
      </c>
      <c r="E2920" s="24" t="s">
        <v>6</v>
      </c>
      <c r="F2920" s="25" t="s">
        <v>6</v>
      </c>
      <c r="G2920" s="25" t="s">
        <v>2988</v>
      </c>
      <c r="H2920" s="25" t="s">
        <v>3418</v>
      </c>
      <c r="I2920" s="25" t="s">
        <v>82</v>
      </c>
      <c r="J2920" s="10">
        <v>7379</v>
      </c>
      <c r="K2920" s="16">
        <v>148</v>
      </c>
    </row>
    <row r="2921" spans="1:11" x14ac:dyDescent="0.25">
      <c r="A2921" s="19">
        <v>42894</v>
      </c>
      <c r="B2921" s="19" t="s">
        <v>3401</v>
      </c>
      <c r="C2921" s="15">
        <v>200</v>
      </c>
      <c r="D2921" s="24" t="s">
        <v>4</v>
      </c>
      <c r="E2921" s="24" t="s">
        <v>5</v>
      </c>
      <c r="F2921" s="25" t="s">
        <v>2217</v>
      </c>
      <c r="G2921" s="25" t="s">
        <v>2988</v>
      </c>
      <c r="H2921" s="25" t="s">
        <v>3418</v>
      </c>
      <c r="I2921" s="25" t="s">
        <v>82</v>
      </c>
      <c r="J2921" s="10">
        <v>7380</v>
      </c>
      <c r="K2921" s="16">
        <v>148</v>
      </c>
    </row>
    <row r="2922" spans="1:11" x14ac:dyDescent="0.25">
      <c r="A2922" s="19">
        <v>42894</v>
      </c>
      <c r="B2922" s="19" t="s">
        <v>3401</v>
      </c>
      <c r="C2922" s="15">
        <v>400</v>
      </c>
      <c r="D2922" s="24" t="s">
        <v>7</v>
      </c>
      <c r="E2922" s="24" t="s">
        <v>8</v>
      </c>
      <c r="F2922" s="25"/>
      <c r="G2922" s="25" t="s">
        <v>3314</v>
      </c>
      <c r="H2922" s="25" t="s">
        <v>3314</v>
      </c>
      <c r="I2922" s="25"/>
      <c r="J2922" s="10" t="s">
        <v>2984</v>
      </c>
      <c r="K2922" s="16"/>
    </row>
    <row r="2923" spans="1:11" x14ac:dyDescent="0.25">
      <c r="A2923" s="19">
        <v>42894</v>
      </c>
      <c r="B2923" s="19" t="s">
        <v>3401</v>
      </c>
      <c r="C2923" s="15">
        <v>600</v>
      </c>
      <c r="D2923" s="24" t="s">
        <v>7</v>
      </c>
      <c r="E2923" s="24" t="s">
        <v>8</v>
      </c>
      <c r="F2923" s="25"/>
      <c r="G2923" s="25" t="s">
        <v>3314</v>
      </c>
      <c r="H2923" s="25" t="s">
        <v>3314</v>
      </c>
      <c r="I2923" s="25"/>
      <c r="J2923" s="10" t="s">
        <v>2984</v>
      </c>
      <c r="K2923" s="16"/>
    </row>
    <row r="2924" spans="1:11" x14ac:dyDescent="0.25">
      <c r="A2924" s="19">
        <v>42894</v>
      </c>
      <c r="B2924" s="19" t="s">
        <v>3401</v>
      </c>
      <c r="C2924" s="15">
        <v>1000</v>
      </c>
      <c r="D2924" s="24" t="s">
        <v>7</v>
      </c>
      <c r="E2924" s="24" t="s">
        <v>8</v>
      </c>
      <c r="F2924" s="25"/>
      <c r="G2924" s="25" t="s">
        <v>3314</v>
      </c>
      <c r="H2924" s="25" t="s">
        <v>3314</v>
      </c>
      <c r="I2924" s="25"/>
      <c r="J2924" s="10" t="s">
        <v>2984</v>
      </c>
      <c r="K2924" s="16"/>
    </row>
    <row r="2925" spans="1:11" x14ac:dyDescent="0.25">
      <c r="A2925" s="19">
        <v>42895</v>
      </c>
      <c r="B2925" s="19" t="s">
        <v>3401</v>
      </c>
      <c r="C2925" s="79">
        <v>100</v>
      </c>
      <c r="D2925" s="24" t="s">
        <v>4</v>
      </c>
      <c r="E2925" s="24" t="s">
        <v>6</v>
      </c>
      <c r="F2925" s="25" t="s">
        <v>6</v>
      </c>
      <c r="G2925" s="25" t="s">
        <v>2988</v>
      </c>
      <c r="H2925" s="25" t="s">
        <v>3418</v>
      </c>
      <c r="I2925" s="25" t="s">
        <v>82</v>
      </c>
      <c r="J2925" s="10">
        <v>5726</v>
      </c>
      <c r="K2925" s="16">
        <v>115</v>
      </c>
    </row>
    <row r="2926" spans="1:11" x14ac:dyDescent="0.25">
      <c r="A2926" s="19">
        <v>42895</v>
      </c>
      <c r="B2926" s="19" t="s">
        <v>3401</v>
      </c>
      <c r="C2926" s="79">
        <v>100</v>
      </c>
      <c r="D2926" s="24" t="s">
        <v>4</v>
      </c>
      <c r="E2926" s="24" t="s">
        <v>6</v>
      </c>
      <c r="F2926" s="25" t="s">
        <v>6</v>
      </c>
      <c r="G2926" s="25" t="s">
        <v>2988</v>
      </c>
      <c r="H2926" s="25" t="s">
        <v>3418</v>
      </c>
      <c r="I2926" s="25" t="s">
        <v>82</v>
      </c>
      <c r="J2926" s="10">
        <v>5728</v>
      </c>
      <c r="K2926" s="16">
        <v>115</v>
      </c>
    </row>
    <row r="2927" spans="1:11" x14ac:dyDescent="0.25">
      <c r="A2927" s="19">
        <v>42895</v>
      </c>
      <c r="B2927" s="19" t="s">
        <v>3401</v>
      </c>
      <c r="C2927" s="79">
        <v>50</v>
      </c>
      <c r="D2927" s="24" t="s">
        <v>4</v>
      </c>
      <c r="E2927" s="24" t="s">
        <v>6</v>
      </c>
      <c r="F2927" s="25" t="s">
        <v>6</v>
      </c>
      <c r="G2927" s="25" t="s">
        <v>2988</v>
      </c>
      <c r="H2927" s="25" t="s">
        <v>3418</v>
      </c>
      <c r="I2927" s="25" t="s">
        <v>82</v>
      </c>
      <c r="J2927" s="10">
        <v>5729</v>
      </c>
      <c r="K2927" s="16">
        <v>115</v>
      </c>
    </row>
    <row r="2928" spans="1:11" x14ac:dyDescent="0.25">
      <c r="A2928" s="19">
        <v>42895</v>
      </c>
      <c r="B2928" s="19" t="s">
        <v>3401</v>
      </c>
      <c r="C2928" s="79">
        <v>50</v>
      </c>
      <c r="D2928" s="24" t="s">
        <v>4</v>
      </c>
      <c r="E2928" s="24" t="s">
        <v>5</v>
      </c>
      <c r="F2928" s="25" t="s">
        <v>2217</v>
      </c>
      <c r="G2928" s="25" t="s">
        <v>2988</v>
      </c>
      <c r="H2928" s="25" t="s">
        <v>3418</v>
      </c>
      <c r="I2928" s="25" t="s">
        <v>82</v>
      </c>
      <c r="J2928" s="10">
        <v>5730</v>
      </c>
      <c r="K2928" s="16">
        <v>115</v>
      </c>
    </row>
    <row r="2929" spans="1:11" x14ac:dyDescent="0.25">
      <c r="A2929" s="19">
        <v>42895</v>
      </c>
      <c r="B2929" s="19" t="s">
        <v>3401</v>
      </c>
      <c r="C2929" s="79">
        <v>50</v>
      </c>
      <c r="D2929" s="24" t="s">
        <v>4</v>
      </c>
      <c r="E2929" s="24" t="s">
        <v>5</v>
      </c>
      <c r="F2929" s="25" t="s">
        <v>2217</v>
      </c>
      <c r="G2929" s="25" t="s">
        <v>2988</v>
      </c>
      <c r="H2929" s="25" t="s">
        <v>3418</v>
      </c>
      <c r="I2929" s="25" t="s">
        <v>82</v>
      </c>
      <c r="J2929" s="10">
        <v>5731</v>
      </c>
      <c r="K2929" s="16">
        <v>115</v>
      </c>
    </row>
    <row r="2930" spans="1:11" x14ac:dyDescent="0.25">
      <c r="A2930" s="19">
        <v>42895</v>
      </c>
      <c r="B2930" s="19" t="s">
        <v>3401</v>
      </c>
      <c r="C2930" s="218">
        <v>100</v>
      </c>
      <c r="D2930" s="24" t="s">
        <v>4</v>
      </c>
      <c r="E2930" s="24" t="s">
        <v>6</v>
      </c>
      <c r="F2930" s="25" t="s">
        <v>6</v>
      </c>
      <c r="G2930" s="25" t="s">
        <v>2988</v>
      </c>
      <c r="H2930" s="25" t="s">
        <v>3418</v>
      </c>
      <c r="I2930" s="25" t="s">
        <v>82</v>
      </c>
      <c r="J2930" s="10">
        <v>6539</v>
      </c>
      <c r="K2930" s="16">
        <v>131</v>
      </c>
    </row>
    <row r="2931" spans="1:11" x14ac:dyDescent="0.25">
      <c r="A2931" s="19">
        <v>42895</v>
      </c>
      <c r="B2931" s="19" t="s">
        <v>3401</v>
      </c>
      <c r="C2931" s="15">
        <v>2000</v>
      </c>
      <c r="D2931" s="24" t="s">
        <v>4</v>
      </c>
      <c r="E2931" s="24" t="s">
        <v>6</v>
      </c>
      <c r="F2931" s="25" t="s">
        <v>6</v>
      </c>
      <c r="G2931" s="25" t="s">
        <v>2988</v>
      </c>
      <c r="H2931" s="25" t="s">
        <v>3418</v>
      </c>
      <c r="I2931" s="25" t="s">
        <v>82</v>
      </c>
      <c r="J2931" s="10">
        <v>6686</v>
      </c>
      <c r="K2931" s="16">
        <v>134</v>
      </c>
    </row>
    <row r="2932" spans="1:11" x14ac:dyDescent="0.25">
      <c r="A2932" s="19">
        <v>42895</v>
      </c>
      <c r="B2932" s="19" t="s">
        <v>3401</v>
      </c>
      <c r="C2932" s="15">
        <v>3000</v>
      </c>
      <c r="D2932" s="24" t="s">
        <v>4</v>
      </c>
      <c r="E2932" s="24" t="s">
        <v>5</v>
      </c>
      <c r="F2932" s="25" t="s">
        <v>2217</v>
      </c>
      <c r="G2932" s="25" t="s">
        <v>2988</v>
      </c>
      <c r="H2932" s="25" t="s">
        <v>3418</v>
      </c>
      <c r="I2932" s="25" t="s">
        <v>82</v>
      </c>
      <c r="J2932" s="10">
        <v>6687</v>
      </c>
      <c r="K2932" s="16">
        <v>134</v>
      </c>
    </row>
    <row r="2933" spans="1:11" x14ac:dyDescent="0.25">
      <c r="A2933" s="19">
        <v>42895</v>
      </c>
      <c r="B2933" s="19" t="s">
        <v>3401</v>
      </c>
      <c r="C2933" s="15">
        <v>2000</v>
      </c>
      <c r="D2933" s="24" t="s">
        <v>4</v>
      </c>
      <c r="E2933" s="24" t="s">
        <v>6</v>
      </c>
      <c r="F2933" s="25" t="s">
        <v>6</v>
      </c>
      <c r="G2933" s="25" t="s">
        <v>2988</v>
      </c>
      <c r="H2933" s="25" t="s">
        <v>3418</v>
      </c>
      <c r="I2933" s="25" t="s">
        <v>82</v>
      </c>
      <c r="J2933" s="10">
        <v>6688</v>
      </c>
      <c r="K2933" s="16">
        <v>134</v>
      </c>
    </row>
    <row r="2934" spans="1:11" x14ac:dyDescent="0.25">
      <c r="A2934" s="19">
        <v>42895</v>
      </c>
      <c r="B2934" s="19" t="s">
        <v>3401</v>
      </c>
      <c r="C2934" s="15">
        <v>3000</v>
      </c>
      <c r="D2934" s="24" t="s">
        <v>4</v>
      </c>
      <c r="E2934" s="24" t="s">
        <v>5</v>
      </c>
      <c r="F2934" s="25" t="s">
        <v>2217</v>
      </c>
      <c r="G2934" s="25" t="s">
        <v>2988</v>
      </c>
      <c r="H2934" s="25" t="s">
        <v>3418</v>
      </c>
      <c r="I2934" s="25" t="s">
        <v>82</v>
      </c>
      <c r="J2934" s="10">
        <v>6689</v>
      </c>
      <c r="K2934" s="16">
        <v>134</v>
      </c>
    </row>
    <row r="2935" spans="1:11" x14ac:dyDescent="0.25">
      <c r="A2935" s="19">
        <v>42895</v>
      </c>
      <c r="B2935" s="19" t="s">
        <v>3401</v>
      </c>
      <c r="C2935" s="15">
        <v>500</v>
      </c>
      <c r="D2935" s="24" t="s">
        <v>4</v>
      </c>
      <c r="E2935" s="24" t="s">
        <v>6</v>
      </c>
      <c r="F2935" s="25" t="s">
        <v>6</v>
      </c>
      <c r="G2935" s="25" t="s">
        <v>2988</v>
      </c>
      <c r="H2935" s="25" t="s">
        <v>3418</v>
      </c>
      <c r="I2935" s="25" t="s">
        <v>82</v>
      </c>
      <c r="J2935" s="10">
        <v>6690</v>
      </c>
      <c r="K2935" s="16">
        <v>134</v>
      </c>
    </row>
    <row r="2936" spans="1:11" x14ac:dyDescent="0.25">
      <c r="A2936" s="19">
        <v>42895</v>
      </c>
      <c r="B2936" s="19" t="s">
        <v>3401</v>
      </c>
      <c r="C2936" s="15">
        <v>100</v>
      </c>
      <c r="D2936" s="24" t="s">
        <v>4</v>
      </c>
      <c r="E2936" s="24" t="s">
        <v>5</v>
      </c>
      <c r="F2936" s="25" t="s">
        <v>2217</v>
      </c>
      <c r="G2936" s="25" t="s">
        <v>2988</v>
      </c>
      <c r="H2936" s="25" t="s">
        <v>3418</v>
      </c>
      <c r="I2936" s="25" t="s">
        <v>82</v>
      </c>
      <c r="J2936" s="10">
        <v>6928</v>
      </c>
      <c r="K2936" s="16">
        <v>139</v>
      </c>
    </row>
    <row r="2937" spans="1:11" x14ac:dyDescent="0.25">
      <c r="A2937" s="19">
        <v>42895</v>
      </c>
      <c r="B2937" s="19" t="s">
        <v>3401</v>
      </c>
      <c r="C2937" s="15">
        <v>200</v>
      </c>
      <c r="D2937" s="24" t="s">
        <v>4</v>
      </c>
      <c r="E2937" s="24" t="s">
        <v>6</v>
      </c>
      <c r="F2937" s="25" t="s">
        <v>6</v>
      </c>
      <c r="G2937" s="25" t="s">
        <v>2988</v>
      </c>
      <c r="H2937" s="25" t="s">
        <v>3418</v>
      </c>
      <c r="I2937" s="25" t="s">
        <v>82</v>
      </c>
      <c r="J2937" s="10">
        <v>6929</v>
      </c>
      <c r="K2937" s="16">
        <v>139</v>
      </c>
    </row>
    <row r="2938" spans="1:11" x14ac:dyDescent="0.25">
      <c r="A2938" s="19">
        <v>42895</v>
      </c>
      <c r="B2938" s="19" t="s">
        <v>3401</v>
      </c>
      <c r="C2938" s="15">
        <v>100</v>
      </c>
      <c r="D2938" s="24" t="s">
        <v>4</v>
      </c>
      <c r="E2938" s="24" t="s">
        <v>5</v>
      </c>
      <c r="F2938" s="25" t="s">
        <v>2217</v>
      </c>
      <c r="G2938" s="25" t="s">
        <v>2988</v>
      </c>
      <c r="H2938" s="25" t="s">
        <v>3418</v>
      </c>
      <c r="I2938" s="25" t="s">
        <v>82</v>
      </c>
      <c r="J2938" s="10">
        <v>6930</v>
      </c>
      <c r="K2938" s="16">
        <v>139</v>
      </c>
    </row>
    <row r="2939" spans="1:11" x14ac:dyDescent="0.25">
      <c r="A2939" s="19">
        <v>42895</v>
      </c>
      <c r="B2939" s="19" t="s">
        <v>3401</v>
      </c>
      <c r="C2939" s="15">
        <v>200</v>
      </c>
      <c r="D2939" s="24" t="s">
        <v>4</v>
      </c>
      <c r="E2939" s="24" t="s">
        <v>6</v>
      </c>
      <c r="F2939" s="25" t="s">
        <v>6</v>
      </c>
      <c r="G2939" s="25" t="s">
        <v>2988</v>
      </c>
      <c r="H2939" s="25" t="s">
        <v>3418</v>
      </c>
      <c r="I2939" s="25" t="s">
        <v>82</v>
      </c>
      <c r="J2939" s="10">
        <v>6931</v>
      </c>
      <c r="K2939" s="16">
        <v>139</v>
      </c>
    </row>
    <row r="2940" spans="1:11" x14ac:dyDescent="0.25">
      <c r="A2940" s="19">
        <v>42895</v>
      </c>
      <c r="B2940" s="19" t="s">
        <v>3401</v>
      </c>
      <c r="C2940" s="15">
        <v>1000</v>
      </c>
      <c r="D2940" s="24" t="s">
        <v>4</v>
      </c>
      <c r="E2940" s="24" t="s">
        <v>6</v>
      </c>
      <c r="F2940" s="25" t="s">
        <v>6</v>
      </c>
      <c r="G2940" s="25" t="s">
        <v>2988</v>
      </c>
      <c r="H2940" s="25" t="s">
        <v>3418</v>
      </c>
      <c r="I2940" s="25" t="s">
        <v>82</v>
      </c>
      <c r="J2940" s="10">
        <v>6932</v>
      </c>
      <c r="K2940" s="16">
        <v>139</v>
      </c>
    </row>
    <row r="2941" spans="1:11" x14ac:dyDescent="0.25">
      <c r="A2941" s="19">
        <v>42895</v>
      </c>
      <c r="B2941" s="19" t="s">
        <v>3401</v>
      </c>
      <c r="C2941" s="15">
        <v>600</v>
      </c>
      <c r="D2941" s="24" t="s">
        <v>4</v>
      </c>
      <c r="E2941" s="24" t="s">
        <v>6</v>
      </c>
      <c r="F2941" s="25" t="s">
        <v>6</v>
      </c>
      <c r="G2941" s="25" t="s">
        <v>2988</v>
      </c>
      <c r="H2941" s="25" t="s">
        <v>3418</v>
      </c>
      <c r="I2941" s="25" t="s">
        <v>82</v>
      </c>
      <c r="J2941" s="10">
        <v>6933</v>
      </c>
      <c r="K2941" s="16">
        <v>139</v>
      </c>
    </row>
    <row r="2942" spans="1:11" x14ac:dyDescent="0.25">
      <c r="A2942" s="19">
        <v>42895</v>
      </c>
      <c r="B2942" s="19" t="s">
        <v>3401</v>
      </c>
      <c r="C2942" s="15">
        <v>50</v>
      </c>
      <c r="D2942" s="24" t="s">
        <v>4</v>
      </c>
      <c r="E2942" s="24" t="s">
        <v>5</v>
      </c>
      <c r="F2942" s="25" t="s">
        <v>2217</v>
      </c>
      <c r="G2942" s="25" t="s">
        <v>2988</v>
      </c>
      <c r="H2942" s="25" t="s">
        <v>3418</v>
      </c>
      <c r="I2942" s="25" t="s">
        <v>82</v>
      </c>
      <c r="J2942" s="10">
        <v>7118</v>
      </c>
      <c r="K2942" s="16">
        <v>143</v>
      </c>
    </row>
    <row r="2943" spans="1:11" x14ac:dyDescent="0.25">
      <c r="A2943" s="19">
        <v>42895</v>
      </c>
      <c r="B2943" s="19" t="s">
        <v>3401</v>
      </c>
      <c r="C2943" s="15">
        <v>400</v>
      </c>
      <c r="D2943" s="24" t="s">
        <v>4</v>
      </c>
      <c r="E2943" s="24" t="s">
        <v>5</v>
      </c>
      <c r="F2943" s="25" t="s">
        <v>2217</v>
      </c>
      <c r="G2943" s="25" t="s">
        <v>2988</v>
      </c>
      <c r="H2943" s="25" t="s">
        <v>3418</v>
      </c>
      <c r="I2943" s="25" t="s">
        <v>82</v>
      </c>
      <c r="J2943" s="10">
        <v>7119</v>
      </c>
      <c r="K2943" s="16">
        <v>143</v>
      </c>
    </row>
    <row r="2944" spans="1:11" x14ac:dyDescent="0.25">
      <c r="A2944" s="19">
        <v>42896</v>
      </c>
      <c r="B2944" s="19" t="s">
        <v>3401</v>
      </c>
      <c r="C2944" s="79">
        <v>2735</v>
      </c>
      <c r="D2944" s="24" t="s">
        <v>4</v>
      </c>
      <c r="E2944" s="24" t="s">
        <v>5</v>
      </c>
      <c r="F2944" s="25" t="s">
        <v>2217</v>
      </c>
      <c r="G2944" s="25" t="s">
        <v>2988</v>
      </c>
      <c r="H2944" s="25" t="s">
        <v>3418</v>
      </c>
      <c r="I2944" s="25" t="s">
        <v>82</v>
      </c>
      <c r="J2944" s="10">
        <v>5280</v>
      </c>
      <c r="K2944" s="16">
        <v>106</v>
      </c>
    </row>
    <row r="2945" spans="1:11" x14ac:dyDescent="0.25">
      <c r="A2945" s="19">
        <v>42896</v>
      </c>
      <c r="B2945" s="19" t="s">
        <v>3401</v>
      </c>
      <c r="C2945" s="79">
        <v>1810</v>
      </c>
      <c r="D2945" s="24" t="s">
        <v>4</v>
      </c>
      <c r="E2945" s="24" t="s">
        <v>5</v>
      </c>
      <c r="F2945" s="25" t="s">
        <v>2217</v>
      </c>
      <c r="G2945" s="25" t="s">
        <v>2988</v>
      </c>
      <c r="H2945" s="25" t="s">
        <v>3418</v>
      </c>
      <c r="I2945" s="25" t="s">
        <v>82</v>
      </c>
      <c r="J2945" s="10">
        <v>5281</v>
      </c>
      <c r="K2945" s="16">
        <v>106</v>
      </c>
    </row>
    <row r="2946" spans="1:11" x14ac:dyDescent="0.25">
      <c r="A2946" s="19">
        <v>42896</v>
      </c>
      <c r="B2946" s="19" t="s">
        <v>3401</v>
      </c>
      <c r="C2946" s="79">
        <v>2083.5</v>
      </c>
      <c r="D2946" s="24" t="s">
        <v>4</v>
      </c>
      <c r="E2946" s="24" t="s">
        <v>5</v>
      </c>
      <c r="F2946" s="25" t="s">
        <v>2217</v>
      </c>
      <c r="G2946" s="25" t="s">
        <v>2988</v>
      </c>
      <c r="H2946" s="25" t="s">
        <v>3418</v>
      </c>
      <c r="I2946" s="25" t="s">
        <v>82</v>
      </c>
      <c r="J2946" s="10">
        <v>5282</v>
      </c>
      <c r="K2946" s="16">
        <v>106</v>
      </c>
    </row>
    <row r="2947" spans="1:11" x14ac:dyDescent="0.25">
      <c r="A2947" s="19">
        <v>42896</v>
      </c>
      <c r="B2947" s="19" t="s">
        <v>3401</v>
      </c>
      <c r="C2947" s="79">
        <v>7000</v>
      </c>
      <c r="D2947" s="24" t="s">
        <v>4</v>
      </c>
      <c r="E2947" s="24" t="s">
        <v>5</v>
      </c>
      <c r="F2947" s="25" t="s">
        <v>2217</v>
      </c>
      <c r="G2947" s="25" t="s">
        <v>2988</v>
      </c>
      <c r="H2947" s="25" t="s">
        <v>3418</v>
      </c>
      <c r="I2947" s="25" t="s">
        <v>82</v>
      </c>
      <c r="J2947" s="10">
        <v>5283</v>
      </c>
      <c r="K2947" s="16">
        <v>106</v>
      </c>
    </row>
    <row r="2948" spans="1:11" x14ac:dyDescent="0.25">
      <c r="A2948" s="19">
        <v>42896</v>
      </c>
      <c r="B2948" s="19" t="s">
        <v>3401</v>
      </c>
      <c r="C2948" s="79">
        <v>11400</v>
      </c>
      <c r="D2948" s="24" t="s">
        <v>4</v>
      </c>
      <c r="E2948" s="24" t="s">
        <v>5</v>
      </c>
      <c r="F2948" s="25" t="s">
        <v>2217</v>
      </c>
      <c r="G2948" s="25" t="s">
        <v>2988</v>
      </c>
      <c r="H2948" s="25" t="s">
        <v>3418</v>
      </c>
      <c r="I2948" s="25" t="s">
        <v>82</v>
      </c>
      <c r="J2948" s="10">
        <v>5284</v>
      </c>
      <c r="K2948" s="16">
        <v>106</v>
      </c>
    </row>
    <row r="2949" spans="1:11" x14ac:dyDescent="0.25">
      <c r="A2949" s="19">
        <v>42896</v>
      </c>
      <c r="B2949" s="19" t="s">
        <v>3401</v>
      </c>
      <c r="C2949" s="79">
        <v>3300</v>
      </c>
      <c r="D2949" s="24" t="s">
        <v>4</v>
      </c>
      <c r="E2949" s="24" t="s">
        <v>5</v>
      </c>
      <c r="F2949" s="25" t="s">
        <v>2217</v>
      </c>
      <c r="G2949" s="25" t="s">
        <v>2988</v>
      </c>
      <c r="H2949" s="25" t="s">
        <v>3418</v>
      </c>
      <c r="I2949" s="25" t="s">
        <v>82</v>
      </c>
      <c r="J2949" s="10">
        <v>5285</v>
      </c>
      <c r="K2949" s="16">
        <v>106</v>
      </c>
    </row>
    <row r="2950" spans="1:11" x14ac:dyDescent="0.25">
      <c r="A2950" s="19">
        <v>42896</v>
      </c>
      <c r="B2950" s="19" t="s">
        <v>3401</v>
      </c>
      <c r="C2950" s="79">
        <v>2320</v>
      </c>
      <c r="D2950" s="24" t="s">
        <v>4</v>
      </c>
      <c r="E2950" s="24" t="s">
        <v>5</v>
      </c>
      <c r="F2950" s="25" t="s">
        <v>2217</v>
      </c>
      <c r="G2950" s="25" t="s">
        <v>2988</v>
      </c>
      <c r="H2950" s="25" t="s">
        <v>3418</v>
      </c>
      <c r="I2950" s="25" t="s">
        <v>82</v>
      </c>
      <c r="J2950" s="10">
        <v>5286</v>
      </c>
      <c r="K2950" s="16">
        <v>106</v>
      </c>
    </row>
    <row r="2951" spans="1:11" x14ac:dyDescent="0.25">
      <c r="A2951" s="19">
        <v>42896</v>
      </c>
      <c r="B2951" s="19" t="s">
        <v>3401</v>
      </c>
      <c r="C2951" s="79">
        <v>32050</v>
      </c>
      <c r="D2951" s="24" t="s">
        <v>4</v>
      </c>
      <c r="E2951" s="24" t="s">
        <v>5</v>
      </c>
      <c r="F2951" s="25" t="s">
        <v>2217</v>
      </c>
      <c r="G2951" s="25" t="s">
        <v>2988</v>
      </c>
      <c r="H2951" s="25" t="s">
        <v>3418</v>
      </c>
      <c r="I2951" s="25" t="s">
        <v>82</v>
      </c>
      <c r="J2951" s="10">
        <v>5287</v>
      </c>
      <c r="K2951" s="16">
        <v>106</v>
      </c>
    </row>
    <row r="2952" spans="1:11" x14ac:dyDescent="0.25">
      <c r="A2952" s="19">
        <v>42896</v>
      </c>
      <c r="B2952" s="19" t="s">
        <v>3401</v>
      </c>
      <c r="C2952" s="79">
        <v>100</v>
      </c>
      <c r="D2952" s="24" t="s">
        <v>4</v>
      </c>
      <c r="E2952" s="24" t="s">
        <v>5</v>
      </c>
      <c r="F2952" s="25" t="s">
        <v>2217</v>
      </c>
      <c r="G2952" s="25" t="s">
        <v>2988</v>
      </c>
      <c r="H2952" s="25" t="s">
        <v>3418</v>
      </c>
      <c r="I2952" s="25" t="s">
        <v>82</v>
      </c>
      <c r="J2952" s="10">
        <v>5288</v>
      </c>
      <c r="K2952" s="16">
        <v>106</v>
      </c>
    </row>
    <row r="2953" spans="1:11" x14ac:dyDescent="0.25">
      <c r="A2953" s="19">
        <v>42896</v>
      </c>
      <c r="B2953" s="19" t="s">
        <v>3401</v>
      </c>
      <c r="C2953" s="79">
        <v>100</v>
      </c>
      <c r="D2953" s="24" t="s">
        <v>4</v>
      </c>
      <c r="E2953" s="24" t="s">
        <v>6</v>
      </c>
      <c r="F2953" s="25" t="s">
        <v>6</v>
      </c>
      <c r="G2953" s="25" t="s">
        <v>2988</v>
      </c>
      <c r="H2953" s="25" t="s">
        <v>3418</v>
      </c>
      <c r="I2953" s="25" t="s">
        <v>82</v>
      </c>
      <c r="J2953" s="10">
        <v>5289</v>
      </c>
      <c r="K2953" s="16">
        <v>106</v>
      </c>
    </row>
    <row r="2954" spans="1:11" x14ac:dyDescent="0.25">
      <c r="A2954" s="19">
        <v>42896</v>
      </c>
      <c r="B2954" s="19" t="s">
        <v>3401</v>
      </c>
      <c r="C2954" s="79">
        <v>50</v>
      </c>
      <c r="D2954" s="24" t="s">
        <v>4</v>
      </c>
      <c r="E2954" s="24" t="s">
        <v>6</v>
      </c>
      <c r="F2954" s="25" t="s">
        <v>6</v>
      </c>
      <c r="G2954" s="25" t="s">
        <v>2988</v>
      </c>
      <c r="H2954" s="25" t="s">
        <v>3418</v>
      </c>
      <c r="I2954" s="25" t="s">
        <v>82</v>
      </c>
      <c r="J2954" s="10">
        <v>5732</v>
      </c>
      <c r="K2954" s="16">
        <v>115</v>
      </c>
    </row>
    <row r="2955" spans="1:11" x14ac:dyDescent="0.25">
      <c r="A2955" s="19">
        <v>42896</v>
      </c>
      <c r="B2955" s="19" t="s">
        <v>3401</v>
      </c>
      <c r="C2955" s="79">
        <v>200</v>
      </c>
      <c r="D2955" s="24" t="s">
        <v>4</v>
      </c>
      <c r="E2955" s="24" t="s">
        <v>5</v>
      </c>
      <c r="F2955" s="25" t="s">
        <v>2217</v>
      </c>
      <c r="G2955" s="25" t="s">
        <v>2988</v>
      </c>
      <c r="H2955" s="25" t="s">
        <v>3418</v>
      </c>
      <c r="I2955" s="25" t="s">
        <v>82</v>
      </c>
      <c r="J2955" s="10">
        <v>5733</v>
      </c>
      <c r="K2955" s="16">
        <v>115</v>
      </c>
    </row>
    <row r="2956" spans="1:11" x14ac:dyDescent="0.25">
      <c r="A2956" s="19">
        <v>42896</v>
      </c>
      <c r="B2956" s="19" t="s">
        <v>3401</v>
      </c>
      <c r="C2956" s="79">
        <v>100</v>
      </c>
      <c r="D2956" s="24" t="s">
        <v>4</v>
      </c>
      <c r="E2956" s="24" t="s">
        <v>6</v>
      </c>
      <c r="F2956" s="25" t="s">
        <v>6</v>
      </c>
      <c r="G2956" s="25" t="s">
        <v>2988</v>
      </c>
      <c r="H2956" s="25" t="s">
        <v>3418</v>
      </c>
      <c r="I2956" s="25" t="s">
        <v>82</v>
      </c>
      <c r="J2956" s="10">
        <v>5734</v>
      </c>
      <c r="K2956" s="16">
        <v>115</v>
      </c>
    </row>
    <row r="2957" spans="1:11" x14ac:dyDescent="0.25">
      <c r="A2957" s="19">
        <v>42896</v>
      </c>
      <c r="B2957" s="19" t="s">
        <v>3401</v>
      </c>
      <c r="C2957" s="79">
        <v>10</v>
      </c>
      <c r="D2957" s="24" t="s">
        <v>4</v>
      </c>
      <c r="E2957" s="24" t="s">
        <v>5</v>
      </c>
      <c r="F2957" s="25" t="s">
        <v>2217</v>
      </c>
      <c r="G2957" s="25" t="s">
        <v>2988</v>
      </c>
      <c r="H2957" s="25" t="s">
        <v>3418</v>
      </c>
      <c r="I2957" s="25" t="s">
        <v>82</v>
      </c>
      <c r="J2957" s="10">
        <v>5735</v>
      </c>
      <c r="K2957" s="16">
        <v>115</v>
      </c>
    </row>
    <row r="2958" spans="1:11" x14ac:dyDescent="0.25">
      <c r="A2958" s="19">
        <v>42896</v>
      </c>
      <c r="B2958" s="19" t="s">
        <v>3401</v>
      </c>
      <c r="C2958" s="218">
        <v>7000</v>
      </c>
      <c r="D2958" s="24" t="s">
        <v>4</v>
      </c>
      <c r="E2958" s="24" t="s">
        <v>6</v>
      </c>
      <c r="F2958" s="25" t="s">
        <v>6</v>
      </c>
      <c r="G2958" s="25" t="s">
        <v>2988</v>
      </c>
      <c r="H2958" s="25" t="s">
        <v>3418</v>
      </c>
      <c r="I2958" s="25" t="s">
        <v>82</v>
      </c>
      <c r="J2958" s="10">
        <v>6540</v>
      </c>
      <c r="K2958" s="16">
        <v>131</v>
      </c>
    </row>
    <row r="2959" spans="1:11" x14ac:dyDescent="0.25">
      <c r="A2959" s="19">
        <v>42896</v>
      </c>
      <c r="B2959" s="19" t="s">
        <v>3401</v>
      </c>
      <c r="C2959" s="218">
        <v>100</v>
      </c>
      <c r="D2959" s="24" t="s">
        <v>4</v>
      </c>
      <c r="E2959" s="24" t="s">
        <v>6</v>
      </c>
      <c r="F2959" s="25" t="s">
        <v>6</v>
      </c>
      <c r="G2959" s="25" t="s">
        <v>2988</v>
      </c>
      <c r="H2959" s="25" t="s">
        <v>3418</v>
      </c>
      <c r="I2959" s="25" t="s">
        <v>82</v>
      </c>
      <c r="J2959" s="10">
        <v>6542</v>
      </c>
      <c r="K2959" s="16">
        <v>131</v>
      </c>
    </row>
    <row r="2960" spans="1:11" x14ac:dyDescent="0.25">
      <c r="A2960" s="19">
        <v>42896</v>
      </c>
      <c r="B2960" s="19" t="s">
        <v>3401</v>
      </c>
      <c r="C2960" s="15">
        <v>820</v>
      </c>
      <c r="D2960" s="24" t="s">
        <v>4</v>
      </c>
      <c r="E2960" s="24" t="s">
        <v>6</v>
      </c>
      <c r="F2960" s="25" t="s">
        <v>6</v>
      </c>
      <c r="G2960" s="25" t="s">
        <v>2988</v>
      </c>
      <c r="H2960" s="25" t="s">
        <v>3418</v>
      </c>
      <c r="I2960" s="25" t="s">
        <v>82</v>
      </c>
      <c r="J2960" s="10">
        <v>6572</v>
      </c>
      <c r="K2960" s="16">
        <v>132</v>
      </c>
    </row>
    <row r="2961" spans="1:11" x14ac:dyDescent="0.25">
      <c r="A2961" s="19">
        <v>42896</v>
      </c>
      <c r="B2961" s="19" t="s">
        <v>3401</v>
      </c>
      <c r="C2961" s="15">
        <v>9000</v>
      </c>
      <c r="D2961" s="24" t="s">
        <v>4</v>
      </c>
      <c r="E2961" s="24" t="s">
        <v>6</v>
      </c>
      <c r="F2961" s="25" t="s">
        <v>6</v>
      </c>
      <c r="G2961" s="25" t="s">
        <v>2988</v>
      </c>
      <c r="H2961" s="25" t="s">
        <v>3418</v>
      </c>
      <c r="I2961" s="25" t="s">
        <v>82</v>
      </c>
      <c r="J2961" s="10">
        <v>6573</v>
      </c>
      <c r="K2961" s="16">
        <v>132</v>
      </c>
    </row>
    <row r="2962" spans="1:11" x14ac:dyDescent="0.25">
      <c r="A2962" s="19">
        <v>42896</v>
      </c>
      <c r="B2962" s="19" t="s">
        <v>3401</v>
      </c>
      <c r="C2962" s="15">
        <v>15000</v>
      </c>
      <c r="D2962" s="24" t="s">
        <v>4</v>
      </c>
      <c r="E2962" s="24" t="s">
        <v>6</v>
      </c>
      <c r="F2962" s="25" t="s">
        <v>6</v>
      </c>
      <c r="G2962" s="25" t="s">
        <v>2988</v>
      </c>
      <c r="H2962" s="25" t="s">
        <v>3418</v>
      </c>
      <c r="I2962" s="25" t="s">
        <v>82</v>
      </c>
      <c r="J2962" s="10">
        <v>6574</v>
      </c>
      <c r="K2962" s="16">
        <v>132</v>
      </c>
    </row>
    <row r="2963" spans="1:11" x14ac:dyDescent="0.25">
      <c r="A2963" s="19">
        <v>42896</v>
      </c>
      <c r="B2963" s="19" t="s">
        <v>3401</v>
      </c>
      <c r="C2963" s="15">
        <v>1600</v>
      </c>
      <c r="D2963" s="24" t="s">
        <v>4</v>
      </c>
      <c r="E2963" s="24" t="s">
        <v>6</v>
      </c>
      <c r="F2963" s="25" t="s">
        <v>6</v>
      </c>
      <c r="G2963" s="25" t="s">
        <v>2988</v>
      </c>
      <c r="H2963" s="25" t="s">
        <v>3418</v>
      </c>
      <c r="I2963" s="25" t="s">
        <v>82</v>
      </c>
      <c r="J2963" s="10">
        <v>6575</v>
      </c>
      <c r="K2963" s="16">
        <v>132</v>
      </c>
    </row>
    <row r="2964" spans="1:11" x14ac:dyDescent="0.25">
      <c r="A2964" s="19">
        <v>42896</v>
      </c>
      <c r="B2964" s="19" t="s">
        <v>3401</v>
      </c>
      <c r="C2964" s="15">
        <v>3000</v>
      </c>
      <c r="D2964" s="24" t="s">
        <v>4</v>
      </c>
      <c r="E2964" s="24" t="s">
        <v>5</v>
      </c>
      <c r="F2964" s="25" t="s">
        <v>2217</v>
      </c>
      <c r="G2964" s="25" t="s">
        <v>2988</v>
      </c>
      <c r="H2964" s="25" t="s">
        <v>3418</v>
      </c>
      <c r="I2964" s="25" t="s">
        <v>82</v>
      </c>
      <c r="J2964" s="10">
        <v>6576</v>
      </c>
      <c r="K2964" s="16">
        <v>132</v>
      </c>
    </row>
    <row r="2965" spans="1:11" x14ac:dyDescent="0.25">
      <c r="A2965" s="19">
        <v>42896</v>
      </c>
      <c r="B2965" s="19" t="s">
        <v>3401</v>
      </c>
      <c r="C2965" s="15">
        <v>3000</v>
      </c>
      <c r="D2965" s="24" t="s">
        <v>4</v>
      </c>
      <c r="E2965" s="24" t="s">
        <v>5</v>
      </c>
      <c r="F2965" s="25" t="s">
        <v>2217</v>
      </c>
      <c r="G2965" s="25" t="s">
        <v>2988</v>
      </c>
      <c r="H2965" s="25" t="s">
        <v>3418</v>
      </c>
      <c r="I2965" s="25" t="s">
        <v>82</v>
      </c>
      <c r="J2965" s="10">
        <v>6577</v>
      </c>
      <c r="K2965" s="16">
        <v>132</v>
      </c>
    </row>
    <row r="2966" spans="1:11" x14ac:dyDescent="0.25">
      <c r="A2966" s="19">
        <v>42896</v>
      </c>
      <c r="B2966" s="19" t="s">
        <v>3401</v>
      </c>
      <c r="C2966" s="15">
        <v>2000</v>
      </c>
      <c r="D2966" s="24" t="s">
        <v>4</v>
      </c>
      <c r="E2966" s="24" t="s">
        <v>5</v>
      </c>
      <c r="F2966" s="25" t="s">
        <v>2217</v>
      </c>
      <c r="G2966" s="25" t="s">
        <v>2988</v>
      </c>
      <c r="H2966" s="25" t="s">
        <v>3418</v>
      </c>
      <c r="I2966" s="25" t="s">
        <v>82</v>
      </c>
      <c r="J2966" s="10">
        <v>6578</v>
      </c>
      <c r="K2966" s="16">
        <v>132</v>
      </c>
    </row>
    <row r="2967" spans="1:11" x14ac:dyDescent="0.25">
      <c r="A2967" s="19">
        <v>42896</v>
      </c>
      <c r="B2967" s="19" t="s">
        <v>3401</v>
      </c>
      <c r="C2967" s="15">
        <v>2000</v>
      </c>
      <c r="D2967" s="24" t="s">
        <v>4</v>
      </c>
      <c r="E2967" s="24" t="s">
        <v>5</v>
      </c>
      <c r="F2967" s="25" t="s">
        <v>2217</v>
      </c>
      <c r="G2967" s="25" t="s">
        <v>2988</v>
      </c>
      <c r="H2967" s="25" t="s">
        <v>3418</v>
      </c>
      <c r="I2967" s="25" t="s">
        <v>82</v>
      </c>
      <c r="J2967" s="10">
        <v>6579</v>
      </c>
      <c r="K2967" s="16">
        <v>132</v>
      </c>
    </row>
    <row r="2968" spans="1:11" x14ac:dyDescent="0.25">
      <c r="A2968" s="19">
        <v>42896</v>
      </c>
      <c r="B2968" s="19" t="s">
        <v>3401</v>
      </c>
      <c r="C2968" s="15">
        <v>500</v>
      </c>
      <c r="D2968" s="24" t="s">
        <v>4</v>
      </c>
      <c r="E2968" s="24" t="s">
        <v>6</v>
      </c>
      <c r="F2968" s="25" t="s">
        <v>6</v>
      </c>
      <c r="G2968" s="25" t="s">
        <v>2988</v>
      </c>
      <c r="H2968" s="25" t="s">
        <v>3418</v>
      </c>
      <c r="I2968" s="25" t="s">
        <v>82</v>
      </c>
      <c r="J2968" s="10">
        <v>6632</v>
      </c>
      <c r="K2968" s="16">
        <v>133</v>
      </c>
    </row>
    <row r="2969" spans="1:11" x14ac:dyDescent="0.25">
      <c r="A2969" s="19">
        <v>42896</v>
      </c>
      <c r="B2969" s="19" t="s">
        <v>3401</v>
      </c>
      <c r="C2969" s="15">
        <v>1000</v>
      </c>
      <c r="D2969" s="24" t="s">
        <v>4</v>
      </c>
      <c r="E2969" s="24" t="s">
        <v>5</v>
      </c>
      <c r="F2969" s="25" t="s">
        <v>2217</v>
      </c>
      <c r="G2969" s="25" t="s">
        <v>2988</v>
      </c>
      <c r="H2969" s="25" t="s">
        <v>3418</v>
      </c>
      <c r="I2969" s="25" t="s">
        <v>82</v>
      </c>
      <c r="J2969" s="10">
        <v>6691</v>
      </c>
      <c r="K2969" s="16">
        <v>134</v>
      </c>
    </row>
    <row r="2970" spans="1:11" x14ac:dyDescent="0.25">
      <c r="A2970" s="19">
        <v>42896</v>
      </c>
      <c r="B2970" s="19" t="s">
        <v>3401</v>
      </c>
      <c r="C2970" s="15">
        <v>5000</v>
      </c>
      <c r="D2970" s="24" t="s">
        <v>4</v>
      </c>
      <c r="E2970" s="24" t="s">
        <v>6</v>
      </c>
      <c r="F2970" s="25" t="s">
        <v>6</v>
      </c>
      <c r="G2970" s="25" t="s">
        <v>2988</v>
      </c>
      <c r="H2970" s="25" t="s">
        <v>3418</v>
      </c>
      <c r="I2970" s="25" t="s">
        <v>82</v>
      </c>
      <c r="J2970" s="10">
        <v>6692</v>
      </c>
      <c r="K2970" s="16">
        <v>134</v>
      </c>
    </row>
    <row r="2971" spans="1:11" x14ac:dyDescent="0.25">
      <c r="A2971" s="19">
        <v>42896</v>
      </c>
      <c r="B2971" s="19" t="s">
        <v>3401</v>
      </c>
      <c r="C2971" s="15">
        <v>2000</v>
      </c>
      <c r="D2971" s="24" t="s">
        <v>4</v>
      </c>
      <c r="E2971" s="24" t="s">
        <v>6</v>
      </c>
      <c r="F2971" s="25" t="s">
        <v>6</v>
      </c>
      <c r="G2971" s="25" t="s">
        <v>2988</v>
      </c>
      <c r="H2971" s="25" t="s">
        <v>3418</v>
      </c>
      <c r="I2971" s="25" t="s">
        <v>82</v>
      </c>
      <c r="J2971" s="10">
        <v>6693</v>
      </c>
      <c r="K2971" s="16">
        <v>134</v>
      </c>
    </row>
    <row r="2972" spans="1:11" x14ac:dyDescent="0.25">
      <c r="A2972" s="19">
        <v>42896</v>
      </c>
      <c r="B2972" s="19" t="s">
        <v>3401</v>
      </c>
      <c r="C2972" s="15">
        <v>2000</v>
      </c>
      <c r="D2972" s="24" t="s">
        <v>4</v>
      </c>
      <c r="E2972" s="24" t="s">
        <v>5</v>
      </c>
      <c r="F2972" s="25" t="s">
        <v>2217</v>
      </c>
      <c r="G2972" s="25" t="s">
        <v>2988</v>
      </c>
      <c r="H2972" s="25" t="s">
        <v>3418</v>
      </c>
      <c r="I2972" s="25" t="s">
        <v>82</v>
      </c>
      <c r="J2972" s="10">
        <v>6694</v>
      </c>
      <c r="K2972" s="16">
        <v>134</v>
      </c>
    </row>
    <row r="2973" spans="1:11" x14ac:dyDescent="0.25">
      <c r="A2973" s="19">
        <v>42896</v>
      </c>
      <c r="B2973" s="19" t="s">
        <v>3401</v>
      </c>
      <c r="C2973" s="15">
        <v>2000</v>
      </c>
      <c r="D2973" s="24" t="s">
        <v>4</v>
      </c>
      <c r="E2973" s="24" t="s">
        <v>5</v>
      </c>
      <c r="F2973" s="25" t="s">
        <v>2217</v>
      </c>
      <c r="G2973" s="25" t="s">
        <v>2988</v>
      </c>
      <c r="H2973" s="25" t="s">
        <v>3418</v>
      </c>
      <c r="I2973" s="25" t="s">
        <v>82</v>
      </c>
      <c r="J2973" s="10">
        <v>6695</v>
      </c>
      <c r="K2973" s="16">
        <v>134</v>
      </c>
    </row>
    <row r="2974" spans="1:11" x14ac:dyDescent="0.25">
      <c r="A2974" s="19">
        <v>42896</v>
      </c>
      <c r="B2974" s="19" t="s">
        <v>3401</v>
      </c>
      <c r="C2974" s="15">
        <v>500</v>
      </c>
      <c r="D2974" s="24" t="s">
        <v>4</v>
      </c>
      <c r="E2974" s="24" t="s">
        <v>5</v>
      </c>
      <c r="F2974" s="25" t="s">
        <v>2217</v>
      </c>
      <c r="G2974" s="25" t="s">
        <v>2988</v>
      </c>
      <c r="H2974" s="25" t="s">
        <v>3418</v>
      </c>
      <c r="I2974" s="25" t="s">
        <v>82</v>
      </c>
      <c r="J2974" s="10">
        <v>6696</v>
      </c>
      <c r="K2974" s="16">
        <v>134</v>
      </c>
    </row>
    <row r="2975" spans="1:11" x14ac:dyDescent="0.25">
      <c r="A2975" s="19">
        <v>42896</v>
      </c>
      <c r="B2975" s="19" t="s">
        <v>3401</v>
      </c>
      <c r="C2975" s="15">
        <v>1500</v>
      </c>
      <c r="D2975" s="24" t="s">
        <v>4</v>
      </c>
      <c r="E2975" s="24" t="s">
        <v>6</v>
      </c>
      <c r="F2975" s="25" t="s">
        <v>6</v>
      </c>
      <c r="G2975" s="25" t="s">
        <v>2988</v>
      </c>
      <c r="H2975" s="25" t="s">
        <v>3418</v>
      </c>
      <c r="I2975" s="25" t="s">
        <v>82</v>
      </c>
      <c r="J2975" s="10">
        <v>6697</v>
      </c>
      <c r="K2975" s="16">
        <v>134</v>
      </c>
    </row>
    <row r="2976" spans="1:11" x14ac:dyDescent="0.25">
      <c r="A2976" s="19">
        <v>42896</v>
      </c>
      <c r="B2976" s="19" t="s">
        <v>3401</v>
      </c>
      <c r="C2976" s="15">
        <v>500</v>
      </c>
      <c r="D2976" s="24" t="s">
        <v>4</v>
      </c>
      <c r="E2976" s="24" t="s">
        <v>6</v>
      </c>
      <c r="F2976" s="25" t="s">
        <v>6</v>
      </c>
      <c r="G2976" s="25" t="s">
        <v>2988</v>
      </c>
      <c r="H2976" s="25" t="s">
        <v>3418</v>
      </c>
      <c r="I2976" s="25" t="s">
        <v>82</v>
      </c>
      <c r="J2976" s="10">
        <v>6698</v>
      </c>
      <c r="K2976" s="16">
        <v>134</v>
      </c>
    </row>
    <row r="2977" spans="1:11" x14ac:dyDescent="0.25">
      <c r="A2977" s="19">
        <v>42896</v>
      </c>
      <c r="B2977" s="19" t="s">
        <v>3401</v>
      </c>
      <c r="C2977" s="15">
        <v>225</v>
      </c>
      <c r="D2977" s="24" t="s">
        <v>4</v>
      </c>
      <c r="E2977" s="24" t="s">
        <v>6</v>
      </c>
      <c r="F2977" s="25" t="s">
        <v>6</v>
      </c>
      <c r="G2977" s="25" t="s">
        <v>2988</v>
      </c>
      <c r="H2977" s="25" t="s">
        <v>3418</v>
      </c>
      <c r="I2977" s="25" t="s">
        <v>82</v>
      </c>
      <c r="J2977" s="10">
        <v>6935</v>
      </c>
      <c r="K2977" s="16">
        <v>139</v>
      </c>
    </row>
    <row r="2978" spans="1:11" x14ac:dyDescent="0.25">
      <c r="A2978" s="19">
        <v>42896</v>
      </c>
      <c r="B2978" s="19" t="s">
        <v>3401</v>
      </c>
      <c r="C2978" s="15">
        <v>300</v>
      </c>
      <c r="D2978" s="24" t="s">
        <v>4</v>
      </c>
      <c r="E2978" s="24" t="s">
        <v>5</v>
      </c>
      <c r="F2978" s="25" t="s">
        <v>2217</v>
      </c>
      <c r="G2978" s="25" t="s">
        <v>2988</v>
      </c>
      <c r="H2978" s="25" t="s">
        <v>3418</v>
      </c>
      <c r="I2978" s="25" t="s">
        <v>82</v>
      </c>
      <c r="J2978" s="10">
        <v>7026</v>
      </c>
      <c r="K2978" s="16">
        <v>141</v>
      </c>
    </row>
    <row r="2979" spans="1:11" x14ac:dyDescent="0.25">
      <c r="A2979" s="19">
        <v>42896</v>
      </c>
      <c r="B2979" s="19" t="s">
        <v>3401</v>
      </c>
      <c r="C2979" s="15">
        <v>900</v>
      </c>
      <c r="D2979" s="24" t="s">
        <v>4</v>
      </c>
      <c r="E2979" s="24" t="s">
        <v>6</v>
      </c>
      <c r="F2979" s="25" t="s">
        <v>6</v>
      </c>
      <c r="G2979" s="25" t="s">
        <v>2988</v>
      </c>
      <c r="H2979" s="25" t="s">
        <v>3418</v>
      </c>
      <c r="I2979" s="25" t="s">
        <v>82</v>
      </c>
      <c r="J2979" s="10">
        <v>7027</v>
      </c>
      <c r="K2979" s="16">
        <v>141</v>
      </c>
    </row>
    <row r="2980" spans="1:11" x14ac:dyDescent="0.25">
      <c r="A2980" s="19">
        <v>42896</v>
      </c>
      <c r="B2980" s="19" t="s">
        <v>3401</v>
      </c>
      <c r="C2980" s="15">
        <v>2000</v>
      </c>
      <c r="D2980" s="24" t="s">
        <v>4</v>
      </c>
      <c r="E2980" s="24" t="s">
        <v>6</v>
      </c>
      <c r="F2980" s="25" t="s">
        <v>6</v>
      </c>
      <c r="G2980" s="25" t="s">
        <v>2988</v>
      </c>
      <c r="H2980" s="25" t="s">
        <v>3418</v>
      </c>
      <c r="I2980" s="25" t="s">
        <v>82</v>
      </c>
      <c r="J2980" s="10">
        <v>7028</v>
      </c>
      <c r="K2980" s="16">
        <v>141</v>
      </c>
    </row>
    <row r="2981" spans="1:11" x14ac:dyDescent="0.25">
      <c r="A2981" s="19">
        <v>42896</v>
      </c>
      <c r="B2981" s="19" t="s">
        <v>3401</v>
      </c>
      <c r="C2981" s="15">
        <v>200</v>
      </c>
      <c r="D2981" s="24" t="s">
        <v>4</v>
      </c>
      <c r="E2981" s="24" t="s">
        <v>6</v>
      </c>
      <c r="F2981" s="25" t="s">
        <v>6</v>
      </c>
      <c r="G2981" s="25" t="s">
        <v>2988</v>
      </c>
      <c r="H2981" s="25" t="s">
        <v>3418</v>
      </c>
      <c r="I2981" s="25" t="s">
        <v>82</v>
      </c>
      <c r="J2981" s="10">
        <v>7029</v>
      </c>
      <c r="K2981" s="16">
        <v>141</v>
      </c>
    </row>
    <row r="2982" spans="1:11" x14ac:dyDescent="0.25">
      <c r="A2982" s="19">
        <v>42896</v>
      </c>
      <c r="B2982" s="19" t="s">
        <v>3401</v>
      </c>
      <c r="C2982" s="15">
        <v>3750</v>
      </c>
      <c r="D2982" s="24" t="s">
        <v>4</v>
      </c>
      <c r="E2982" s="24" t="s">
        <v>6</v>
      </c>
      <c r="F2982" s="25" t="s">
        <v>6</v>
      </c>
      <c r="G2982" s="25" t="s">
        <v>2988</v>
      </c>
      <c r="H2982" s="25" t="s">
        <v>3418</v>
      </c>
      <c r="I2982" s="25" t="s">
        <v>82</v>
      </c>
      <c r="J2982" s="10">
        <v>7030</v>
      </c>
      <c r="K2982" s="16">
        <v>141</v>
      </c>
    </row>
    <row r="2983" spans="1:11" x14ac:dyDescent="0.25">
      <c r="A2983" s="19">
        <v>42896</v>
      </c>
      <c r="B2983" s="19" t="s">
        <v>3401</v>
      </c>
      <c r="C2983" s="15">
        <v>1000</v>
      </c>
      <c r="D2983" s="24" t="s">
        <v>4</v>
      </c>
      <c r="E2983" s="24" t="s">
        <v>5</v>
      </c>
      <c r="F2983" s="25" t="s">
        <v>2217</v>
      </c>
      <c r="G2983" s="25" t="s">
        <v>2988</v>
      </c>
      <c r="H2983" s="25" t="s">
        <v>3418</v>
      </c>
      <c r="I2983" s="25" t="s">
        <v>82</v>
      </c>
      <c r="J2983" s="10">
        <v>7031</v>
      </c>
      <c r="K2983" s="16">
        <v>141</v>
      </c>
    </row>
    <row r="2984" spans="1:11" x14ac:dyDescent="0.25">
      <c r="A2984" s="20">
        <v>42896</v>
      </c>
      <c r="B2984" s="20" t="s">
        <v>3401</v>
      </c>
      <c r="C2984" s="77">
        <v>300</v>
      </c>
      <c r="D2984" s="24" t="s">
        <v>4</v>
      </c>
      <c r="E2984" s="24" t="s">
        <v>5</v>
      </c>
      <c r="F2984" s="25" t="s">
        <v>2217</v>
      </c>
      <c r="G2984" s="25" t="s">
        <v>2988</v>
      </c>
      <c r="H2984" s="25" t="s">
        <v>3418</v>
      </c>
      <c r="I2984" s="25" t="s">
        <v>82</v>
      </c>
      <c r="J2984" s="10">
        <v>7072</v>
      </c>
      <c r="K2984" s="16">
        <v>142</v>
      </c>
    </row>
    <row r="2985" spans="1:11" x14ac:dyDescent="0.25">
      <c r="A2985" s="20">
        <v>42896</v>
      </c>
      <c r="B2985" s="20" t="s">
        <v>3401</v>
      </c>
      <c r="C2985" s="77">
        <v>500</v>
      </c>
      <c r="D2985" s="24" t="s">
        <v>4</v>
      </c>
      <c r="E2985" s="24" t="s">
        <v>6</v>
      </c>
      <c r="F2985" s="25" t="s">
        <v>6</v>
      </c>
      <c r="G2985" s="25" t="s">
        <v>2988</v>
      </c>
      <c r="H2985" s="25" t="s">
        <v>3418</v>
      </c>
      <c r="I2985" s="25" t="s">
        <v>82</v>
      </c>
      <c r="J2985" s="10">
        <v>7073</v>
      </c>
      <c r="K2985" s="16">
        <v>142</v>
      </c>
    </row>
    <row r="2986" spans="1:11" x14ac:dyDescent="0.25">
      <c r="A2986" s="20">
        <v>42896</v>
      </c>
      <c r="B2986" s="20" t="s">
        <v>3401</v>
      </c>
      <c r="C2986" s="77">
        <v>100</v>
      </c>
      <c r="D2986" s="24" t="s">
        <v>4</v>
      </c>
      <c r="E2986" s="24" t="s">
        <v>6</v>
      </c>
      <c r="F2986" s="25" t="s">
        <v>6</v>
      </c>
      <c r="G2986" s="25" t="s">
        <v>2988</v>
      </c>
      <c r="H2986" s="25" t="s">
        <v>3418</v>
      </c>
      <c r="I2986" s="25" t="s">
        <v>82</v>
      </c>
      <c r="J2986" s="10">
        <v>7074</v>
      </c>
      <c r="K2986" s="16">
        <v>142</v>
      </c>
    </row>
    <row r="2987" spans="1:11" x14ac:dyDescent="0.25">
      <c r="A2987" s="20">
        <v>42896</v>
      </c>
      <c r="B2987" s="20" t="s">
        <v>3401</v>
      </c>
      <c r="C2987" s="77">
        <v>300</v>
      </c>
      <c r="D2987" s="24" t="s">
        <v>4</v>
      </c>
      <c r="E2987" s="24" t="s">
        <v>6</v>
      </c>
      <c r="F2987" s="25" t="s">
        <v>6</v>
      </c>
      <c r="G2987" s="25" t="s">
        <v>2988</v>
      </c>
      <c r="H2987" s="25" t="s">
        <v>3418</v>
      </c>
      <c r="I2987" s="25" t="s">
        <v>82</v>
      </c>
      <c r="J2987" s="10">
        <v>7075</v>
      </c>
      <c r="K2987" s="16">
        <v>142</v>
      </c>
    </row>
    <row r="2988" spans="1:11" x14ac:dyDescent="0.25">
      <c r="A2988" s="19">
        <v>42896</v>
      </c>
      <c r="B2988" s="19" t="s">
        <v>3401</v>
      </c>
      <c r="C2988" s="15">
        <v>250</v>
      </c>
      <c r="D2988" s="24" t="s">
        <v>4</v>
      </c>
      <c r="E2988" s="24" t="s">
        <v>6</v>
      </c>
      <c r="F2988" s="25" t="s">
        <v>6</v>
      </c>
      <c r="G2988" s="25" t="s">
        <v>2988</v>
      </c>
      <c r="H2988" s="25" t="s">
        <v>3418</v>
      </c>
      <c r="I2988" s="25" t="s">
        <v>82</v>
      </c>
      <c r="J2988" s="10">
        <v>7120</v>
      </c>
      <c r="K2988" s="16">
        <v>143</v>
      </c>
    </row>
    <row r="2989" spans="1:11" x14ac:dyDescent="0.25">
      <c r="A2989" s="19">
        <v>42896</v>
      </c>
      <c r="B2989" s="19" t="s">
        <v>3401</v>
      </c>
      <c r="C2989" s="15">
        <v>16000</v>
      </c>
      <c r="D2989" s="24" t="s">
        <v>4</v>
      </c>
      <c r="E2989" s="24" t="s">
        <v>6</v>
      </c>
      <c r="F2989" s="25" t="s">
        <v>6</v>
      </c>
      <c r="G2989" s="25" t="s">
        <v>2988</v>
      </c>
      <c r="H2989" s="25" t="s">
        <v>3418</v>
      </c>
      <c r="I2989" s="25" t="s">
        <v>82</v>
      </c>
      <c r="J2989" s="10">
        <v>7121</v>
      </c>
      <c r="K2989" s="16">
        <v>143</v>
      </c>
    </row>
    <row r="2990" spans="1:11" x14ac:dyDescent="0.25">
      <c r="A2990" s="19">
        <v>42896</v>
      </c>
      <c r="B2990" s="19" t="s">
        <v>3401</v>
      </c>
      <c r="C2990" s="15">
        <v>200</v>
      </c>
      <c r="D2990" s="24" t="s">
        <v>4</v>
      </c>
      <c r="E2990" s="24" t="s">
        <v>6</v>
      </c>
      <c r="F2990" s="25" t="s">
        <v>6</v>
      </c>
      <c r="G2990" s="25" t="s">
        <v>2988</v>
      </c>
      <c r="H2990" s="25" t="s">
        <v>3418</v>
      </c>
      <c r="I2990" s="25" t="s">
        <v>82</v>
      </c>
      <c r="J2990" s="10">
        <v>7381</v>
      </c>
      <c r="K2990" s="16">
        <v>148</v>
      </c>
    </row>
    <row r="2991" spans="1:11" x14ac:dyDescent="0.25">
      <c r="A2991" s="19">
        <v>42896</v>
      </c>
      <c r="B2991" s="19" t="s">
        <v>3401</v>
      </c>
      <c r="C2991" s="15">
        <v>1000</v>
      </c>
      <c r="D2991" s="24" t="s">
        <v>4</v>
      </c>
      <c r="E2991" s="24" t="s">
        <v>6</v>
      </c>
      <c r="F2991" s="25" t="s">
        <v>6</v>
      </c>
      <c r="G2991" s="25" t="s">
        <v>2988</v>
      </c>
      <c r="H2991" s="25" t="s">
        <v>3418</v>
      </c>
      <c r="I2991" s="25" t="s">
        <v>82</v>
      </c>
      <c r="J2991" s="10">
        <v>7382</v>
      </c>
      <c r="K2991" s="16">
        <v>148</v>
      </c>
    </row>
    <row r="2992" spans="1:11" x14ac:dyDescent="0.25">
      <c r="A2992" s="19">
        <v>42896</v>
      </c>
      <c r="B2992" s="19" t="s">
        <v>3401</v>
      </c>
      <c r="C2992" s="15">
        <v>850</v>
      </c>
      <c r="D2992" s="24" t="s">
        <v>4</v>
      </c>
      <c r="E2992" s="24" t="s">
        <v>6</v>
      </c>
      <c r="F2992" s="25" t="s">
        <v>6</v>
      </c>
      <c r="G2992" s="25" t="s">
        <v>2988</v>
      </c>
      <c r="H2992" s="25" t="s">
        <v>3418</v>
      </c>
      <c r="I2992" s="25" t="s">
        <v>82</v>
      </c>
      <c r="J2992" s="10">
        <v>7383</v>
      </c>
      <c r="K2992" s="16">
        <v>148</v>
      </c>
    </row>
    <row r="2993" spans="1:11" x14ac:dyDescent="0.25">
      <c r="A2993" s="19">
        <v>42896</v>
      </c>
      <c r="B2993" s="19" t="s">
        <v>3401</v>
      </c>
      <c r="C2993" s="15">
        <v>400</v>
      </c>
      <c r="D2993" s="24" t="s">
        <v>4</v>
      </c>
      <c r="E2993" s="24" t="s">
        <v>6</v>
      </c>
      <c r="F2993" s="25" t="s">
        <v>6</v>
      </c>
      <c r="G2993" s="25" t="s">
        <v>2988</v>
      </c>
      <c r="H2993" s="25" t="s">
        <v>3418</v>
      </c>
      <c r="I2993" s="25" t="s">
        <v>82</v>
      </c>
      <c r="J2993" s="10">
        <v>7384</v>
      </c>
      <c r="K2993" s="16">
        <v>148</v>
      </c>
    </row>
    <row r="2994" spans="1:11" x14ac:dyDescent="0.25">
      <c r="A2994" s="19">
        <v>42896</v>
      </c>
      <c r="B2994" s="19" t="s">
        <v>3401</v>
      </c>
      <c r="C2994" s="15">
        <v>1000</v>
      </c>
      <c r="D2994" s="24" t="s">
        <v>4</v>
      </c>
      <c r="E2994" s="24" t="s">
        <v>6</v>
      </c>
      <c r="F2994" s="25" t="s">
        <v>6</v>
      </c>
      <c r="G2994" s="25" t="s">
        <v>2988</v>
      </c>
      <c r="H2994" s="25" t="s">
        <v>3418</v>
      </c>
      <c r="I2994" s="25" t="s">
        <v>82</v>
      </c>
      <c r="J2994" s="10">
        <v>7385</v>
      </c>
      <c r="K2994" s="16">
        <v>148</v>
      </c>
    </row>
    <row r="2995" spans="1:11" x14ac:dyDescent="0.25">
      <c r="A2995" s="19">
        <v>42896</v>
      </c>
      <c r="B2995" s="19" t="s">
        <v>3401</v>
      </c>
      <c r="C2995" s="15">
        <v>6000</v>
      </c>
      <c r="D2995" s="24" t="s">
        <v>4</v>
      </c>
      <c r="E2995" s="24" t="s">
        <v>5</v>
      </c>
      <c r="F2995" s="25" t="s">
        <v>2217</v>
      </c>
      <c r="G2995" s="25" t="s">
        <v>2988</v>
      </c>
      <c r="H2995" s="25" t="s">
        <v>3418</v>
      </c>
      <c r="I2995" s="25" t="s">
        <v>82</v>
      </c>
      <c r="J2995" s="10">
        <v>7386</v>
      </c>
      <c r="K2995" s="16">
        <v>148</v>
      </c>
    </row>
    <row r="2996" spans="1:11" x14ac:dyDescent="0.25">
      <c r="A2996" s="19">
        <v>42896</v>
      </c>
      <c r="B2996" s="19" t="s">
        <v>3401</v>
      </c>
      <c r="C2996" s="15">
        <v>180000</v>
      </c>
      <c r="D2996" s="24" t="s">
        <v>4</v>
      </c>
      <c r="E2996" s="24" t="s">
        <v>6</v>
      </c>
      <c r="F2996" s="25" t="s">
        <v>6</v>
      </c>
      <c r="G2996" s="25" t="s">
        <v>2988</v>
      </c>
      <c r="H2996" s="25" t="s">
        <v>3418</v>
      </c>
      <c r="I2996" s="25" t="s">
        <v>82</v>
      </c>
      <c r="J2996" s="10">
        <v>7387</v>
      </c>
      <c r="K2996" s="16">
        <v>148</v>
      </c>
    </row>
    <row r="2997" spans="1:11" x14ac:dyDescent="0.25">
      <c r="A2997" s="19">
        <v>42896</v>
      </c>
      <c r="B2997" s="19" t="s">
        <v>3401</v>
      </c>
      <c r="C2997" s="15">
        <v>2000</v>
      </c>
      <c r="D2997" s="24" t="s">
        <v>4</v>
      </c>
      <c r="E2997" s="24" t="s">
        <v>6</v>
      </c>
      <c r="F2997" s="25" t="s">
        <v>6</v>
      </c>
      <c r="G2997" s="25" t="s">
        <v>2988</v>
      </c>
      <c r="H2997" s="25" t="s">
        <v>3418</v>
      </c>
      <c r="I2997" s="25" t="s">
        <v>82</v>
      </c>
      <c r="J2997" s="10">
        <v>7403</v>
      </c>
      <c r="K2997" s="16">
        <v>149</v>
      </c>
    </row>
    <row r="2998" spans="1:11" x14ac:dyDescent="0.25">
      <c r="A2998" s="19">
        <v>42896</v>
      </c>
      <c r="B2998" s="19" t="s">
        <v>3401</v>
      </c>
      <c r="C2998" s="15">
        <v>600</v>
      </c>
      <c r="D2998" s="24" t="s">
        <v>4</v>
      </c>
      <c r="E2998" s="24" t="s">
        <v>5</v>
      </c>
      <c r="F2998" s="25" t="s">
        <v>2217</v>
      </c>
      <c r="G2998" s="25" t="s">
        <v>2988</v>
      </c>
      <c r="H2998" s="25" t="s">
        <v>3418</v>
      </c>
      <c r="I2998" s="25" t="s">
        <v>82</v>
      </c>
      <c r="J2998" s="10">
        <v>7404</v>
      </c>
      <c r="K2998" s="16">
        <v>149</v>
      </c>
    </row>
    <row r="2999" spans="1:11" x14ac:dyDescent="0.25">
      <c r="A2999" s="19">
        <v>42896</v>
      </c>
      <c r="B2999" s="19" t="s">
        <v>3401</v>
      </c>
      <c r="C2999" s="15">
        <v>2000</v>
      </c>
      <c r="D2999" s="24" t="s">
        <v>4</v>
      </c>
      <c r="E2999" s="24" t="s">
        <v>6</v>
      </c>
      <c r="F2999" s="25" t="s">
        <v>6</v>
      </c>
      <c r="G2999" s="25" t="s">
        <v>2988</v>
      </c>
      <c r="H2999" s="25" t="s">
        <v>3418</v>
      </c>
      <c r="I2999" s="25" t="s">
        <v>82</v>
      </c>
      <c r="J2999" s="10">
        <v>7405</v>
      </c>
      <c r="K2999" s="16">
        <v>149</v>
      </c>
    </row>
    <row r="3000" spans="1:11" x14ac:dyDescent="0.25">
      <c r="A3000" s="19">
        <v>42896</v>
      </c>
      <c r="B3000" s="19" t="s">
        <v>3401</v>
      </c>
      <c r="C3000" s="15">
        <v>800</v>
      </c>
      <c r="D3000" s="24" t="s">
        <v>4</v>
      </c>
      <c r="E3000" s="24" t="s">
        <v>6</v>
      </c>
      <c r="F3000" s="25" t="s">
        <v>6</v>
      </c>
      <c r="G3000" s="25" t="s">
        <v>2988</v>
      </c>
      <c r="H3000" s="25" t="s">
        <v>3418</v>
      </c>
      <c r="I3000" s="25" t="s">
        <v>82</v>
      </c>
      <c r="J3000" s="10">
        <v>7406</v>
      </c>
      <c r="K3000" s="16">
        <v>149</v>
      </c>
    </row>
    <row r="3001" spans="1:11" x14ac:dyDescent="0.25">
      <c r="A3001" s="19">
        <v>42896</v>
      </c>
      <c r="B3001" s="19" t="s">
        <v>3401</v>
      </c>
      <c r="C3001" s="15">
        <v>300</v>
      </c>
      <c r="D3001" s="24" t="s">
        <v>4</v>
      </c>
      <c r="E3001" s="24" t="s">
        <v>6</v>
      </c>
      <c r="F3001" s="25" t="s">
        <v>6</v>
      </c>
      <c r="G3001" s="25" t="s">
        <v>2988</v>
      </c>
      <c r="H3001" s="25" t="s">
        <v>3418</v>
      </c>
      <c r="I3001" s="25" t="s">
        <v>82</v>
      </c>
      <c r="J3001" s="10">
        <v>7407</v>
      </c>
      <c r="K3001" s="16">
        <v>149</v>
      </c>
    </row>
    <row r="3002" spans="1:11" x14ac:dyDescent="0.25">
      <c r="A3002" s="19">
        <v>42896</v>
      </c>
      <c r="B3002" s="19" t="s">
        <v>3401</v>
      </c>
      <c r="C3002" s="15">
        <v>100</v>
      </c>
      <c r="D3002" s="24" t="s">
        <v>4</v>
      </c>
      <c r="E3002" s="24" t="s">
        <v>6</v>
      </c>
      <c r="F3002" s="25" t="s">
        <v>6</v>
      </c>
      <c r="G3002" s="25" t="s">
        <v>2988</v>
      </c>
      <c r="H3002" s="25" t="s">
        <v>3418</v>
      </c>
      <c r="I3002" s="25" t="s">
        <v>82</v>
      </c>
      <c r="J3002" s="10">
        <v>7408</v>
      </c>
      <c r="K3002" s="16">
        <v>149</v>
      </c>
    </row>
    <row r="3003" spans="1:11" x14ac:dyDescent="0.25">
      <c r="A3003" s="19">
        <v>42896</v>
      </c>
      <c r="B3003" s="19" t="s">
        <v>3401</v>
      </c>
      <c r="C3003" s="15">
        <v>40</v>
      </c>
      <c r="D3003" s="24" t="s">
        <v>4</v>
      </c>
      <c r="E3003" s="24" t="s">
        <v>6</v>
      </c>
      <c r="F3003" s="25" t="s">
        <v>6</v>
      </c>
      <c r="G3003" s="25" t="s">
        <v>2988</v>
      </c>
      <c r="H3003" s="25" t="s">
        <v>3418</v>
      </c>
      <c r="I3003" s="25" t="s">
        <v>82</v>
      </c>
      <c r="J3003" s="10">
        <v>7409</v>
      </c>
      <c r="K3003" s="16">
        <v>149</v>
      </c>
    </row>
    <row r="3004" spans="1:11" x14ac:dyDescent="0.25">
      <c r="A3004" s="19">
        <v>42896</v>
      </c>
      <c r="B3004" s="19" t="s">
        <v>3401</v>
      </c>
      <c r="C3004" s="15">
        <v>40</v>
      </c>
      <c r="D3004" s="24" t="s">
        <v>4</v>
      </c>
      <c r="E3004" s="24" t="s">
        <v>6</v>
      </c>
      <c r="F3004" s="25" t="s">
        <v>6</v>
      </c>
      <c r="G3004" s="25" t="s">
        <v>2988</v>
      </c>
      <c r="H3004" s="25" t="s">
        <v>3418</v>
      </c>
      <c r="I3004" s="25" t="s">
        <v>82</v>
      </c>
      <c r="J3004" s="10">
        <v>7410</v>
      </c>
      <c r="K3004" s="16">
        <v>149</v>
      </c>
    </row>
    <row r="3005" spans="1:11" x14ac:dyDescent="0.25">
      <c r="A3005" s="19">
        <v>42897</v>
      </c>
      <c r="B3005" s="19" t="s">
        <v>3401</v>
      </c>
      <c r="C3005" s="79">
        <v>100</v>
      </c>
      <c r="D3005" s="24" t="s">
        <v>4</v>
      </c>
      <c r="E3005" s="24" t="s">
        <v>6</v>
      </c>
      <c r="F3005" s="25" t="s">
        <v>6</v>
      </c>
      <c r="G3005" s="25" t="s">
        <v>2988</v>
      </c>
      <c r="H3005" s="25" t="s">
        <v>3418</v>
      </c>
      <c r="I3005" s="25" t="s">
        <v>82</v>
      </c>
      <c r="J3005" s="10">
        <v>5291</v>
      </c>
      <c r="K3005" s="16">
        <v>106</v>
      </c>
    </row>
    <row r="3006" spans="1:11" x14ac:dyDescent="0.25">
      <c r="A3006" s="19">
        <v>42897</v>
      </c>
      <c r="B3006" s="19" t="s">
        <v>3401</v>
      </c>
      <c r="C3006" s="79">
        <v>400</v>
      </c>
      <c r="D3006" s="24" t="s">
        <v>4</v>
      </c>
      <c r="E3006" s="24" t="s">
        <v>5</v>
      </c>
      <c r="F3006" s="25" t="s">
        <v>2217</v>
      </c>
      <c r="G3006" s="25" t="s">
        <v>2988</v>
      </c>
      <c r="H3006" s="25" t="s">
        <v>3418</v>
      </c>
      <c r="I3006" s="25" t="s">
        <v>82</v>
      </c>
      <c r="J3006" s="10">
        <v>5292</v>
      </c>
      <c r="K3006" s="16">
        <v>106</v>
      </c>
    </row>
    <row r="3007" spans="1:11" x14ac:dyDescent="0.25">
      <c r="A3007" s="19">
        <v>42897</v>
      </c>
      <c r="B3007" s="19" t="s">
        <v>3401</v>
      </c>
      <c r="C3007" s="15">
        <v>5050</v>
      </c>
      <c r="D3007" s="24" t="s">
        <v>4</v>
      </c>
      <c r="E3007" s="24" t="s">
        <v>6</v>
      </c>
      <c r="F3007" s="25" t="s">
        <v>6</v>
      </c>
      <c r="G3007" s="25" t="s">
        <v>2988</v>
      </c>
      <c r="H3007" s="25" t="s">
        <v>3418</v>
      </c>
      <c r="I3007" s="25" t="s">
        <v>82</v>
      </c>
      <c r="J3007" s="10">
        <v>5629</v>
      </c>
      <c r="K3007" s="16">
        <v>113</v>
      </c>
    </row>
    <row r="3008" spans="1:11" x14ac:dyDescent="0.25">
      <c r="A3008" s="19">
        <v>42897</v>
      </c>
      <c r="B3008" s="19" t="s">
        <v>3401</v>
      </c>
      <c r="C3008" s="79">
        <v>100</v>
      </c>
      <c r="D3008" s="24" t="s">
        <v>4</v>
      </c>
      <c r="E3008" s="24" t="s">
        <v>6</v>
      </c>
      <c r="F3008" s="25" t="s">
        <v>6</v>
      </c>
      <c r="G3008" s="25" t="s">
        <v>2988</v>
      </c>
      <c r="H3008" s="25" t="s">
        <v>3418</v>
      </c>
      <c r="I3008" s="25" t="s">
        <v>82</v>
      </c>
      <c r="J3008" s="10">
        <v>5736</v>
      </c>
      <c r="K3008" s="16">
        <v>115</v>
      </c>
    </row>
    <row r="3009" spans="1:11" x14ac:dyDescent="0.25">
      <c r="A3009" s="19">
        <v>42897</v>
      </c>
      <c r="B3009" s="19" t="s">
        <v>3401</v>
      </c>
      <c r="C3009" s="79">
        <v>25</v>
      </c>
      <c r="D3009" s="24" t="s">
        <v>4</v>
      </c>
      <c r="E3009" s="24" t="s">
        <v>5</v>
      </c>
      <c r="F3009" s="25" t="s">
        <v>2217</v>
      </c>
      <c r="G3009" s="25" t="s">
        <v>2988</v>
      </c>
      <c r="H3009" s="25" t="s">
        <v>3418</v>
      </c>
      <c r="I3009" s="25" t="s">
        <v>82</v>
      </c>
      <c r="J3009" s="10">
        <v>5737</v>
      </c>
      <c r="K3009" s="16">
        <v>115</v>
      </c>
    </row>
    <row r="3010" spans="1:11" x14ac:dyDescent="0.25">
      <c r="A3010" s="19">
        <v>42897</v>
      </c>
      <c r="B3010" s="19" t="s">
        <v>3401</v>
      </c>
      <c r="C3010" s="79">
        <v>50</v>
      </c>
      <c r="D3010" s="24" t="s">
        <v>4</v>
      </c>
      <c r="E3010" s="24" t="s">
        <v>5</v>
      </c>
      <c r="F3010" s="25" t="s">
        <v>2217</v>
      </c>
      <c r="G3010" s="25" t="s">
        <v>2988</v>
      </c>
      <c r="H3010" s="25" t="s">
        <v>3418</v>
      </c>
      <c r="I3010" s="25" t="s">
        <v>82</v>
      </c>
      <c r="J3010" s="10">
        <v>5738</v>
      </c>
      <c r="K3010" s="16">
        <v>115</v>
      </c>
    </row>
    <row r="3011" spans="1:11" x14ac:dyDescent="0.25">
      <c r="A3011" s="19">
        <v>42897</v>
      </c>
      <c r="B3011" s="19" t="s">
        <v>3401</v>
      </c>
      <c r="C3011" s="79">
        <v>100</v>
      </c>
      <c r="D3011" s="24" t="s">
        <v>4</v>
      </c>
      <c r="E3011" s="24" t="s">
        <v>6</v>
      </c>
      <c r="F3011" s="25" t="s">
        <v>6</v>
      </c>
      <c r="G3011" s="25" t="s">
        <v>2988</v>
      </c>
      <c r="H3011" s="25" t="s">
        <v>3418</v>
      </c>
      <c r="I3011" s="25" t="s">
        <v>82</v>
      </c>
      <c r="J3011" s="10">
        <v>5739</v>
      </c>
      <c r="K3011" s="16">
        <v>115</v>
      </c>
    </row>
    <row r="3012" spans="1:11" x14ac:dyDescent="0.25">
      <c r="A3012" s="19">
        <v>42897</v>
      </c>
      <c r="B3012" s="19" t="s">
        <v>3401</v>
      </c>
      <c r="C3012" s="218">
        <v>410</v>
      </c>
      <c r="D3012" s="24" t="s">
        <v>4</v>
      </c>
      <c r="E3012" s="24" t="s">
        <v>6</v>
      </c>
      <c r="F3012" s="25" t="s">
        <v>6</v>
      </c>
      <c r="G3012" s="25" t="s">
        <v>2988</v>
      </c>
      <c r="H3012" s="25" t="s">
        <v>3418</v>
      </c>
      <c r="I3012" s="25" t="s">
        <v>82</v>
      </c>
      <c r="J3012" s="10">
        <v>6543</v>
      </c>
      <c r="K3012" s="16">
        <v>131</v>
      </c>
    </row>
    <row r="3013" spans="1:11" x14ac:dyDescent="0.25">
      <c r="A3013" s="19">
        <v>42897</v>
      </c>
      <c r="B3013" s="19" t="s">
        <v>3401</v>
      </c>
      <c r="C3013" s="218">
        <v>1000</v>
      </c>
      <c r="D3013" s="24" t="s">
        <v>4</v>
      </c>
      <c r="E3013" s="24" t="s">
        <v>6</v>
      </c>
      <c r="F3013" s="25" t="s">
        <v>6</v>
      </c>
      <c r="G3013" s="25" t="s">
        <v>2988</v>
      </c>
      <c r="H3013" s="25" t="s">
        <v>3418</v>
      </c>
      <c r="I3013" s="25" t="s">
        <v>82</v>
      </c>
      <c r="J3013" s="10">
        <v>6544</v>
      </c>
      <c r="K3013" s="16">
        <v>131</v>
      </c>
    </row>
    <row r="3014" spans="1:11" x14ac:dyDescent="0.25">
      <c r="A3014" s="19">
        <v>42897</v>
      </c>
      <c r="B3014" s="19" t="s">
        <v>3401</v>
      </c>
      <c r="C3014" s="15">
        <v>1000</v>
      </c>
      <c r="D3014" s="24" t="s">
        <v>4</v>
      </c>
      <c r="E3014" s="24" t="s">
        <v>6</v>
      </c>
      <c r="F3014" s="25" t="s">
        <v>6</v>
      </c>
      <c r="G3014" s="25" t="s">
        <v>2988</v>
      </c>
      <c r="H3014" s="25" t="s">
        <v>3418</v>
      </c>
      <c r="I3014" s="25" t="s">
        <v>82</v>
      </c>
      <c r="J3014" s="10">
        <v>6580</v>
      </c>
      <c r="K3014" s="16">
        <v>132</v>
      </c>
    </row>
    <row r="3015" spans="1:11" x14ac:dyDescent="0.25">
      <c r="A3015" s="19">
        <v>42897</v>
      </c>
      <c r="B3015" s="19" t="s">
        <v>3401</v>
      </c>
      <c r="C3015" s="15">
        <v>9927</v>
      </c>
      <c r="D3015" s="24" t="s">
        <v>4</v>
      </c>
      <c r="E3015" s="24" t="s">
        <v>6</v>
      </c>
      <c r="F3015" s="25" t="s">
        <v>6</v>
      </c>
      <c r="G3015" s="25" t="s">
        <v>2988</v>
      </c>
      <c r="H3015" s="25" t="s">
        <v>3418</v>
      </c>
      <c r="I3015" s="25" t="s">
        <v>82</v>
      </c>
      <c r="J3015" s="10">
        <v>6581</v>
      </c>
      <c r="K3015" s="16">
        <v>132</v>
      </c>
    </row>
    <row r="3016" spans="1:11" x14ac:dyDescent="0.25">
      <c r="A3016" s="19">
        <v>42897</v>
      </c>
      <c r="B3016" s="19" t="s">
        <v>3401</v>
      </c>
      <c r="C3016" s="15">
        <v>350</v>
      </c>
      <c r="D3016" s="24" t="s">
        <v>4</v>
      </c>
      <c r="E3016" s="24" t="s">
        <v>6</v>
      </c>
      <c r="F3016" s="25" t="s">
        <v>6</v>
      </c>
      <c r="G3016" s="25" t="s">
        <v>2988</v>
      </c>
      <c r="H3016" s="25" t="s">
        <v>3418</v>
      </c>
      <c r="I3016" s="25" t="s">
        <v>82</v>
      </c>
      <c r="J3016" s="10">
        <v>6582</v>
      </c>
      <c r="K3016" s="16">
        <v>132</v>
      </c>
    </row>
    <row r="3017" spans="1:11" x14ac:dyDescent="0.25">
      <c r="A3017" s="19">
        <v>42897</v>
      </c>
      <c r="B3017" s="19" t="s">
        <v>3401</v>
      </c>
      <c r="C3017" s="15">
        <v>3200</v>
      </c>
      <c r="D3017" s="24" t="s">
        <v>4</v>
      </c>
      <c r="E3017" s="24" t="s">
        <v>6</v>
      </c>
      <c r="F3017" s="25" t="s">
        <v>6</v>
      </c>
      <c r="G3017" s="25" t="s">
        <v>2988</v>
      </c>
      <c r="H3017" s="25" t="s">
        <v>3418</v>
      </c>
      <c r="I3017" s="25" t="s">
        <v>82</v>
      </c>
      <c r="J3017" s="10">
        <v>6583</v>
      </c>
      <c r="K3017" s="16">
        <v>132</v>
      </c>
    </row>
    <row r="3018" spans="1:11" x14ac:dyDescent="0.25">
      <c r="A3018" s="19">
        <v>42897</v>
      </c>
      <c r="B3018" s="19" t="s">
        <v>3401</v>
      </c>
      <c r="C3018" s="15">
        <v>9025</v>
      </c>
      <c r="D3018" s="24" t="s">
        <v>4</v>
      </c>
      <c r="E3018" s="24" t="s">
        <v>6</v>
      </c>
      <c r="F3018" s="25" t="s">
        <v>6</v>
      </c>
      <c r="G3018" s="25" t="s">
        <v>2988</v>
      </c>
      <c r="H3018" s="25" t="s">
        <v>3418</v>
      </c>
      <c r="I3018" s="25" t="s">
        <v>82</v>
      </c>
      <c r="J3018" s="10">
        <v>6584</v>
      </c>
      <c r="K3018" s="16">
        <v>132</v>
      </c>
    </row>
    <row r="3019" spans="1:11" x14ac:dyDescent="0.25">
      <c r="A3019" s="19">
        <v>42897</v>
      </c>
      <c r="B3019" s="19" t="s">
        <v>3401</v>
      </c>
      <c r="C3019" s="15">
        <v>1000</v>
      </c>
      <c r="D3019" s="24" t="s">
        <v>4</v>
      </c>
      <c r="E3019" s="24" t="s">
        <v>6</v>
      </c>
      <c r="F3019" s="25" t="s">
        <v>6</v>
      </c>
      <c r="G3019" s="25" t="s">
        <v>2988</v>
      </c>
      <c r="H3019" s="25" t="s">
        <v>3418</v>
      </c>
      <c r="I3019" s="25" t="s">
        <v>82</v>
      </c>
      <c r="J3019" s="10">
        <v>6585</v>
      </c>
      <c r="K3019" s="16">
        <v>132</v>
      </c>
    </row>
    <row r="3020" spans="1:11" x14ac:dyDescent="0.25">
      <c r="A3020" s="19">
        <v>42897</v>
      </c>
      <c r="B3020" s="19" t="s">
        <v>3401</v>
      </c>
      <c r="C3020" s="15">
        <v>5000</v>
      </c>
      <c r="D3020" s="24" t="s">
        <v>4</v>
      </c>
      <c r="E3020" s="24" t="s">
        <v>6</v>
      </c>
      <c r="F3020" s="25" t="s">
        <v>6</v>
      </c>
      <c r="G3020" s="25" t="s">
        <v>2988</v>
      </c>
      <c r="H3020" s="25" t="s">
        <v>3418</v>
      </c>
      <c r="I3020" s="25" t="s">
        <v>82</v>
      </c>
      <c r="J3020" s="10">
        <v>6633</v>
      </c>
      <c r="K3020" s="16">
        <v>133</v>
      </c>
    </row>
    <row r="3021" spans="1:11" x14ac:dyDescent="0.25">
      <c r="A3021" s="19">
        <v>42897</v>
      </c>
      <c r="B3021" s="19" t="s">
        <v>3401</v>
      </c>
      <c r="C3021" s="15">
        <v>5000</v>
      </c>
      <c r="D3021" s="24" t="s">
        <v>4</v>
      </c>
      <c r="E3021" s="24" t="s">
        <v>6</v>
      </c>
      <c r="F3021" s="25" t="s">
        <v>6</v>
      </c>
      <c r="G3021" s="25" t="s">
        <v>2988</v>
      </c>
      <c r="H3021" s="25" t="s">
        <v>3418</v>
      </c>
      <c r="I3021" s="25" t="s">
        <v>82</v>
      </c>
      <c r="J3021" s="10">
        <v>6634</v>
      </c>
      <c r="K3021" s="16">
        <v>133</v>
      </c>
    </row>
    <row r="3022" spans="1:11" x14ac:dyDescent="0.25">
      <c r="A3022" s="19">
        <v>42897</v>
      </c>
      <c r="B3022" s="19" t="s">
        <v>3401</v>
      </c>
      <c r="C3022" s="15">
        <v>5000</v>
      </c>
      <c r="D3022" s="24" t="s">
        <v>4</v>
      </c>
      <c r="E3022" s="24" t="s">
        <v>6</v>
      </c>
      <c r="F3022" s="25" t="s">
        <v>6</v>
      </c>
      <c r="G3022" s="25" t="s">
        <v>2988</v>
      </c>
      <c r="H3022" s="25" t="s">
        <v>3418</v>
      </c>
      <c r="I3022" s="25" t="s">
        <v>82</v>
      </c>
      <c r="J3022" s="10">
        <v>6635</v>
      </c>
      <c r="K3022" s="16">
        <v>133</v>
      </c>
    </row>
    <row r="3023" spans="1:11" x14ac:dyDescent="0.25">
      <c r="A3023" s="19">
        <v>42897</v>
      </c>
      <c r="B3023" s="19" t="s">
        <v>3401</v>
      </c>
      <c r="C3023" s="15">
        <v>300</v>
      </c>
      <c r="D3023" s="24" t="s">
        <v>4</v>
      </c>
      <c r="E3023" s="24" t="s">
        <v>6</v>
      </c>
      <c r="F3023" s="25" t="s">
        <v>6</v>
      </c>
      <c r="G3023" s="25" t="s">
        <v>2988</v>
      </c>
      <c r="H3023" s="25" t="s">
        <v>3418</v>
      </c>
      <c r="I3023" s="25" t="s">
        <v>82</v>
      </c>
      <c r="J3023" s="10">
        <v>6636</v>
      </c>
      <c r="K3023" s="16">
        <v>133</v>
      </c>
    </row>
    <row r="3024" spans="1:11" x14ac:dyDescent="0.25">
      <c r="A3024" s="19">
        <v>42897</v>
      </c>
      <c r="B3024" s="19" t="s">
        <v>3401</v>
      </c>
      <c r="C3024" s="15">
        <v>300</v>
      </c>
      <c r="D3024" s="24" t="s">
        <v>4</v>
      </c>
      <c r="E3024" s="24" t="s">
        <v>6</v>
      </c>
      <c r="F3024" s="25" t="s">
        <v>6</v>
      </c>
      <c r="G3024" s="25" t="s">
        <v>2988</v>
      </c>
      <c r="H3024" s="25" t="s">
        <v>3418</v>
      </c>
      <c r="I3024" s="25" t="s">
        <v>82</v>
      </c>
      <c r="J3024" s="10">
        <v>6637</v>
      </c>
      <c r="K3024" s="16">
        <v>133</v>
      </c>
    </row>
    <row r="3025" spans="1:11" x14ac:dyDescent="0.25">
      <c r="A3025" s="19">
        <v>42897</v>
      </c>
      <c r="B3025" s="19" t="s">
        <v>3401</v>
      </c>
      <c r="C3025" s="15">
        <v>7500</v>
      </c>
      <c r="D3025" s="24" t="s">
        <v>4</v>
      </c>
      <c r="E3025" s="24" t="s">
        <v>5</v>
      </c>
      <c r="F3025" s="25" t="s">
        <v>2217</v>
      </c>
      <c r="G3025" s="25" t="s">
        <v>2988</v>
      </c>
      <c r="H3025" s="25" t="s">
        <v>3418</v>
      </c>
      <c r="I3025" s="25" t="s">
        <v>82</v>
      </c>
      <c r="J3025" s="10">
        <v>6699</v>
      </c>
      <c r="K3025" s="16">
        <v>134</v>
      </c>
    </row>
    <row r="3026" spans="1:11" x14ac:dyDescent="0.25">
      <c r="A3026" s="19">
        <v>42897</v>
      </c>
      <c r="B3026" s="19" t="s">
        <v>3401</v>
      </c>
      <c r="C3026" s="15">
        <v>5000</v>
      </c>
      <c r="D3026" s="24" t="s">
        <v>4</v>
      </c>
      <c r="E3026" s="24" t="s">
        <v>6</v>
      </c>
      <c r="F3026" s="25" t="s">
        <v>6</v>
      </c>
      <c r="G3026" s="25" t="s">
        <v>2988</v>
      </c>
      <c r="H3026" s="25" t="s">
        <v>3418</v>
      </c>
      <c r="I3026" s="25" t="s">
        <v>82</v>
      </c>
      <c r="J3026" s="10">
        <v>6700</v>
      </c>
      <c r="K3026" s="16">
        <v>134</v>
      </c>
    </row>
    <row r="3027" spans="1:11" x14ac:dyDescent="0.25">
      <c r="A3027" s="19">
        <v>42897</v>
      </c>
      <c r="B3027" s="19" t="s">
        <v>3401</v>
      </c>
      <c r="C3027" s="15">
        <v>400</v>
      </c>
      <c r="D3027" s="24" t="s">
        <v>4</v>
      </c>
      <c r="E3027" s="24" t="s">
        <v>5</v>
      </c>
      <c r="F3027" s="25" t="s">
        <v>2217</v>
      </c>
      <c r="G3027" s="25" t="s">
        <v>2988</v>
      </c>
      <c r="H3027" s="25" t="s">
        <v>3418</v>
      </c>
      <c r="I3027" s="25" t="s">
        <v>82</v>
      </c>
      <c r="J3027" s="10">
        <v>6982</v>
      </c>
      <c r="K3027" s="16">
        <v>140</v>
      </c>
    </row>
    <row r="3028" spans="1:11" x14ac:dyDescent="0.25">
      <c r="A3028" s="19">
        <v>42897</v>
      </c>
      <c r="B3028" s="19" t="s">
        <v>3401</v>
      </c>
      <c r="C3028" s="15">
        <v>1000</v>
      </c>
      <c r="D3028" s="24" t="s">
        <v>4</v>
      </c>
      <c r="E3028" s="24" t="s">
        <v>6</v>
      </c>
      <c r="F3028" s="25" t="s">
        <v>6</v>
      </c>
      <c r="G3028" s="25" t="s">
        <v>2988</v>
      </c>
      <c r="H3028" s="25" t="s">
        <v>3418</v>
      </c>
      <c r="I3028" s="25" t="s">
        <v>82</v>
      </c>
      <c r="J3028" s="10">
        <v>6983</v>
      </c>
      <c r="K3028" s="16">
        <v>140</v>
      </c>
    </row>
    <row r="3029" spans="1:11" x14ac:dyDescent="0.25">
      <c r="A3029" s="19">
        <v>42897</v>
      </c>
      <c r="B3029" s="19" t="s">
        <v>3401</v>
      </c>
      <c r="C3029" s="15">
        <v>500</v>
      </c>
      <c r="D3029" s="24" t="s">
        <v>4</v>
      </c>
      <c r="E3029" s="24" t="s">
        <v>6</v>
      </c>
      <c r="F3029" s="25" t="s">
        <v>6</v>
      </c>
      <c r="G3029" s="25" t="s">
        <v>2988</v>
      </c>
      <c r="H3029" s="25" t="s">
        <v>3418</v>
      </c>
      <c r="I3029" s="25" t="s">
        <v>82</v>
      </c>
      <c r="J3029" s="10">
        <v>6984</v>
      </c>
      <c r="K3029" s="16">
        <v>140</v>
      </c>
    </row>
    <row r="3030" spans="1:11" x14ac:dyDescent="0.25">
      <c r="A3030" s="19">
        <v>42897</v>
      </c>
      <c r="B3030" s="19" t="s">
        <v>3401</v>
      </c>
      <c r="C3030" s="15">
        <v>1000</v>
      </c>
      <c r="D3030" s="24" t="s">
        <v>4</v>
      </c>
      <c r="E3030" s="24" t="s">
        <v>6</v>
      </c>
      <c r="F3030" s="25" t="s">
        <v>6</v>
      </c>
      <c r="G3030" s="25" t="s">
        <v>2988</v>
      </c>
      <c r="H3030" s="25" t="s">
        <v>3418</v>
      </c>
      <c r="I3030" s="25" t="s">
        <v>82</v>
      </c>
      <c r="J3030" s="10">
        <v>6985</v>
      </c>
      <c r="K3030" s="16">
        <v>140</v>
      </c>
    </row>
    <row r="3031" spans="1:11" x14ac:dyDescent="0.25">
      <c r="A3031" s="19">
        <v>42897</v>
      </c>
      <c r="B3031" s="19" t="s">
        <v>3401</v>
      </c>
      <c r="C3031" s="15">
        <v>500</v>
      </c>
      <c r="D3031" s="24" t="s">
        <v>4</v>
      </c>
      <c r="E3031" s="24" t="s">
        <v>6</v>
      </c>
      <c r="F3031" s="25" t="s">
        <v>6</v>
      </c>
      <c r="G3031" s="25" t="s">
        <v>2988</v>
      </c>
      <c r="H3031" s="25" t="s">
        <v>3418</v>
      </c>
      <c r="I3031" s="25" t="s">
        <v>82</v>
      </c>
      <c r="J3031" s="10">
        <v>6986</v>
      </c>
      <c r="K3031" s="16">
        <v>140</v>
      </c>
    </row>
    <row r="3032" spans="1:11" x14ac:dyDescent="0.25">
      <c r="A3032" s="19">
        <v>42897</v>
      </c>
      <c r="B3032" s="19" t="s">
        <v>3401</v>
      </c>
      <c r="C3032" s="15">
        <v>500</v>
      </c>
      <c r="D3032" s="24" t="s">
        <v>4</v>
      </c>
      <c r="E3032" s="24" t="s">
        <v>5</v>
      </c>
      <c r="F3032" s="25" t="s">
        <v>2217</v>
      </c>
      <c r="G3032" s="25" t="s">
        <v>2988</v>
      </c>
      <c r="H3032" s="25" t="s">
        <v>3418</v>
      </c>
      <c r="I3032" s="25" t="s">
        <v>82</v>
      </c>
      <c r="J3032" s="10">
        <v>7032</v>
      </c>
      <c r="K3032" s="16">
        <v>141</v>
      </c>
    </row>
    <row r="3033" spans="1:11" x14ac:dyDescent="0.25">
      <c r="A3033" s="19">
        <v>42897</v>
      </c>
      <c r="B3033" s="19" t="s">
        <v>3401</v>
      </c>
      <c r="C3033" s="15">
        <v>600</v>
      </c>
      <c r="D3033" s="24" t="s">
        <v>4</v>
      </c>
      <c r="E3033" s="24" t="s">
        <v>6</v>
      </c>
      <c r="F3033" s="25" t="s">
        <v>6</v>
      </c>
      <c r="G3033" s="25" t="s">
        <v>2988</v>
      </c>
      <c r="H3033" s="25" t="s">
        <v>3418</v>
      </c>
      <c r="I3033" s="25" t="s">
        <v>82</v>
      </c>
      <c r="J3033" s="10">
        <v>7033</v>
      </c>
      <c r="K3033" s="16">
        <v>141</v>
      </c>
    </row>
    <row r="3034" spans="1:11" x14ac:dyDescent="0.25">
      <c r="A3034" s="19">
        <v>42897</v>
      </c>
      <c r="B3034" s="19" t="s">
        <v>3401</v>
      </c>
      <c r="C3034" s="15">
        <v>200</v>
      </c>
      <c r="D3034" s="24" t="s">
        <v>4</v>
      </c>
      <c r="E3034" s="24" t="s">
        <v>6</v>
      </c>
      <c r="F3034" s="25" t="s">
        <v>6</v>
      </c>
      <c r="G3034" s="25" t="s">
        <v>2988</v>
      </c>
      <c r="H3034" s="25" t="s">
        <v>3418</v>
      </c>
      <c r="I3034" s="25" t="s">
        <v>82</v>
      </c>
      <c r="J3034" s="10">
        <v>7034</v>
      </c>
      <c r="K3034" s="16">
        <v>141</v>
      </c>
    </row>
    <row r="3035" spans="1:11" x14ac:dyDescent="0.25">
      <c r="A3035" s="19">
        <v>42897</v>
      </c>
      <c r="B3035" s="19" t="s">
        <v>3401</v>
      </c>
      <c r="C3035" s="15">
        <v>600</v>
      </c>
      <c r="D3035" s="24" t="s">
        <v>4</v>
      </c>
      <c r="E3035" s="24" t="s">
        <v>5</v>
      </c>
      <c r="F3035" s="25" t="s">
        <v>2217</v>
      </c>
      <c r="G3035" s="25" t="s">
        <v>2988</v>
      </c>
      <c r="H3035" s="25" t="s">
        <v>3418</v>
      </c>
      <c r="I3035" s="25" t="s">
        <v>82</v>
      </c>
      <c r="J3035" s="10">
        <v>7122</v>
      </c>
      <c r="K3035" s="16">
        <v>143</v>
      </c>
    </row>
    <row r="3036" spans="1:11" x14ac:dyDescent="0.25">
      <c r="A3036" s="19">
        <v>42897</v>
      </c>
      <c r="B3036" s="19" t="s">
        <v>3401</v>
      </c>
      <c r="C3036" s="15">
        <v>500</v>
      </c>
      <c r="D3036" s="24" t="s">
        <v>4</v>
      </c>
      <c r="E3036" s="24" t="s">
        <v>6</v>
      </c>
      <c r="F3036" s="25" t="s">
        <v>6</v>
      </c>
      <c r="G3036" s="25" t="s">
        <v>2988</v>
      </c>
      <c r="H3036" s="25" t="s">
        <v>3418</v>
      </c>
      <c r="I3036" s="25" t="s">
        <v>82</v>
      </c>
      <c r="J3036" s="10">
        <v>7123</v>
      </c>
      <c r="K3036" s="16">
        <v>143</v>
      </c>
    </row>
    <row r="3037" spans="1:11" x14ac:dyDescent="0.25">
      <c r="A3037" s="19">
        <v>42897</v>
      </c>
      <c r="B3037" s="19" t="s">
        <v>3401</v>
      </c>
      <c r="C3037" s="15">
        <v>200</v>
      </c>
      <c r="D3037" s="24" t="s">
        <v>4</v>
      </c>
      <c r="E3037" s="24" t="s">
        <v>6</v>
      </c>
      <c r="F3037" s="25" t="s">
        <v>6</v>
      </c>
      <c r="G3037" s="25" t="s">
        <v>2988</v>
      </c>
      <c r="H3037" s="25" t="s">
        <v>3418</v>
      </c>
      <c r="I3037" s="25" t="s">
        <v>82</v>
      </c>
      <c r="J3037" s="10">
        <v>7124</v>
      </c>
      <c r="K3037" s="16">
        <v>143</v>
      </c>
    </row>
    <row r="3038" spans="1:11" x14ac:dyDescent="0.25">
      <c r="A3038" s="19">
        <v>42897</v>
      </c>
      <c r="B3038" s="19" t="s">
        <v>3401</v>
      </c>
      <c r="C3038" s="15">
        <v>1000</v>
      </c>
      <c r="D3038" s="24" t="s">
        <v>4</v>
      </c>
      <c r="E3038" s="24" t="s">
        <v>6</v>
      </c>
      <c r="F3038" s="25" t="s">
        <v>6</v>
      </c>
      <c r="G3038" s="25" t="s">
        <v>2988</v>
      </c>
      <c r="H3038" s="25" t="s">
        <v>3418</v>
      </c>
      <c r="I3038" s="25" t="s">
        <v>82</v>
      </c>
      <c r="J3038" s="10">
        <v>7125</v>
      </c>
      <c r="K3038" s="16">
        <v>143</v>
      </c>
    </row>
    <row r="3039" spans="1:11" x14ac:dyDescent="0.25">
      <c r="A3039" s="19">
        <v>42897</v>
      </c>
      <c r="B3039" s="19" t="s">
        <v>3401</v>
      </c>
      <c r="C3039" s="15">
        <v>19800</v>
      </c>
      <c r="D3039" s="24" t="s">
        <v>4</v>
      </c>
      <c r="E3039" s="24" t="s">
        <v>6</v>
      </c>
      <c r="F3039" s="25" t="s">
        <v>6</v>
      </c>
      <c r="G3039" s="25" t="s">
        <v>2988</v>
      </c>
      <c r="H3039" s="25" t="s">
        <v>3418</v>
      </c>
      <c r="I3039" s="25" t="s">
        <v>82</v>
      </c>
      <c r="J3039" s="10">
        <v>7204</v>
      </c>
      <c r="K3039" s="16">
        <v>145</v>
      </c>
    </row>
    <row r="3040" spans="1:11" x14ac:dyDescent="0.25">
      <c r="A3040" s="19">
        <v>42897</v>
      </c>
      <c r="B3040" s="19" t="s">
        <v>3401</v>
      </c>
      <c r="C3040" s="15">
        <v>2600</v>
      </c>
      <c r="D3040" s="24" t="s">
        <v>4</v>
      </c>
      <c r="E3040" s="24" t="s">
        <v>6</v>
      </c>
      <c r="F3040" s="25" t="s">
        <v>6</v>
      </c>
      <c r="G3040" s="25" t="s">
        <v>2988</v>
      </c>
      <c r="H3040" s="25" t="s">
        <v>3418</v>
      </c>
      <c r="I3040" s="25" t="s">
        <v>82</v>
      </c>
      <c r="J3040" s="10">
        <v>7206</v>
      </c>
      <c r="K3040" s="16">
        <v>145</v>
      </c>
    </row>
    <row r="3041" spans="1:11" x14ac:dyDescent="0.25">
      <c r="A3041" s="19">
        <v>42897</v>
      </c>
      <c r="B3041" s="19" t="s">
        <v>3401</v>
      </c>
      <c r="C3041" s="15">
        <v>2500</v>
      </c>
      <c r="D3041" s="24" t="s">
        <v>4</v>
      </c>
      <c r="E3041" s="24" t="s">
        <v>6</v>
      </c>
      <c r="F3041" s="25" t="s">
        <v>6</v>
      </c>
      <c r="G3041" s="25" t="s">
        <v>2988</v>
      </c>
      <c r="H3041" s="25" t="s">
        <v>3418</v>
      </c>
      <c r="I3041" s="25" t="s">
        <v>82</v>
      </c>
      <c r="J3041" s="10">
        <v>7207</v>
      </c>
      <c r="K3041" s="16">
        <v>145</v>
      </c>
    </row>
    <row r="3042" spans="1:11" x14ac:dyDescent="0.25">
      <c r="A3042" s="19">
        <v>42897</v>
      </c>
      <c r="B3042" s="19" t="s">
        <v>3401</v>
      </c>
      <c r="C3042" s="15">
        <v>450</v>
      </c>
      <c r="D3042" s="24" t="s">
        <v>4</v>
      </c>
      <c r="E3042" s="24" t="s">
        <v>5</v>
      </c>
      <c r="F3042" s="25" t="s">
        <v>2217</v>
      </c>
      <c r="G3042" s="25" t="s">
        <v>2988</v>
      </c>
      <c r="H3042" s="25" t="s">
        <v>3418</v>
      </c>
      <c r="I3042" s="25" t="s">
        <v>82</v>
      </c>
      <c r="J3042" s="10">
        <v>7208</v>
      </c>
      <c r="K3042" s="16">
        <v>145</v>
      </c>
    </row>
    <row r="3043" spans="1:11" x14ac:dyDescent="0.25">
      <c r="A3043" s="19">
        <v>42897</v>
      </c>
      <c r="B3043" s="19" t="s">
        <v>3401</v>
      </c>
      <c r="C3043" s="15">
        <v>650</v>
      </c>
      <c r="D3043" s="24" t="s">
        <v>4</v>
      </c>
      <c r="E3043" s="24" t="s">
        <v>6</v>
      </c>
      <c r="F3043" s="25" t="s">
        <v>6</v>
      </c>
      <c r="G3043" s="25" t="s">
        <v>2988</v>
      </c>
      <c r="H3043" s="25" t="s">
        <v>3418</v>
      </c>
      <c r="I3043" s="25" t="s">
        <v>82</v>
      </c>
      <c r="J3043" s="10">
        <v>7209</v>
      </c>
      <c r="K3043" s="16">
        <v>145</v>
      </c>
    </row>
    <row r="3044" spans="1:11" x14ac:dyDescent="0.25">
      <c r="A3044" s="19">
        <v>42897</v>
      </c>
      <c r="B3044" s="19" t="s">
        <v>3401</v>
      </c>
      <c r="C3044" s="15">
        <v>3000</v>
      </c>
      <c r="D3044" s="24" t="s">
        <v>4</v>
      </c>
      <c r="E3044" s="24" t="s">
        <v>5</v>
      </c>
      <c r="F3044" s="25" t="s">
        <v>2217</v>
      </c>
      <c r="G3044" s="25" t="s">
        <v>2988</v>
      </c>
      <c r="H3044" s="25" t="s">
        <v>3418</v>
      </c>
      <c r="I3044" s="25" t="s">
        <v>82</v>
      </c>
      <c r="J3044" s="10">
        <v>7210</v>
      </c>
      <c r="K3044" s="16">
        <v>145</v>
      </c>
    </row>
    <row r="3045" spans="1:11" x14ac:dyDescent="0.25">
      <c r="A3045" s="19">
        <v>42897</v>
      </c>
      <c r="B3045" s="19" t="s">
        <v>3401</v>
      </c>
      <c r="C3045" s="15">
        <v>3000</v>
      </c>
      <c r="D3045" s="24" t="s">
        <v>4</v>
      </c>
      <c r="E3045" s="24" t="s">
        <v>6</v>
      </c>
      <c r="F3045" s="25" t="s">
        <v>6</v>
      </c>
      <c r="G3045" s="25" t="s">
        <v>2988</v>
      </c>
      <c r="H3045" s="25" t="s">
        <v>3418</v>
      </c>
      <c r="I3045" s="25" t="s">
        <v>82</v>
      </c>
      <c r="J3045" s="10">
        <v>7211</v>
      </c>
      <c r="K3045" s="16">
        <v>145</v>
      </c>
    </row>
    <row r="3046" spans="1:11" x14ac:dyDescent="0.25">
      <c r="A3046" s="19">
        <v>42897</v>
      </c>
      <c r="B3046" s="19" t="s">
        <v>3401</v>
      </c>
      <c r="C3046" s="15">
        <v>500</v>
      </c>
      <c r="D3046" s="24" t="s">
        <v>4</v>
      </c>
      <c r="E3046" s="24" t="s">
        <v>6</v>
      </c>
      <c r="F3046" s="25" t="s">
        <v>6</v>
      </c>
      <c r="G3046" s="25" t="s">
        <v>2988</v>
      </c>
      <c r="H3046" s="25" t="s">
        <v>3418</v>
      </c>
      <c r="I3046" s="25" t="s">
        <v>82</v>
      </c>
      <c r="J3046" s="10">
        <v>7318</v>
      </c>
      <c r="K3046" s="16">
        <v>147</v>
      </c>
    </row>
    <row r="3047" spans="1:11" x14ac:dyDescent="0.25">
      <c r="A3047" s="19">
        <v>42897</v>
      </c>
      <c r="B3047" s="19" t="s">
        <v>3401</v>
      </c>
      <c r="C3047" s="15">
        <v>500</v>
      </c>
      <c r="D3047" s="24" t="s">
        <v>4</v>
      </c>
      <c r="E3047" s="24" t="s">
        <v>6</v>
      </c>
      <c r="F3047" s="25" t="s">
        <v>6</v>
      </c>
      <c r="G3047" s="25" t="s">
        <v>2988</v>
      </c>
      <c r="H3047" s="25" t="s">
        <v>3418</v>
      </c>
      <c r="I3047" s="25" t="s">
        <v>82</v>
      </c>
      <c r="J3047" s="10">
        <v>7319</v>
      </c>
      <c r="K3047" s="16">
        <v>147</v>
      </c>
    </row>
    <row r="3048" spans="1:11" x14ac:dyDescent="0.25">
      <c r="A3048" s="19">
        <v>42897</v>
      </c>
      <c r="B3048" s="19" t="s">
        <v>3401</v>
      </c>
      <c r="C3048" s="15">
        <v>500</v>
      </c>
      <c r="D3048" s="24" t="s">
        <v>4</v>
      </c>
      <c r="E3048" s="24" t="s">
        <v>6</v>
      </c>
      <c r="F3048" s="25" t="s">
        <v>6</v>
      </c>
      <c r="G3048" s="25" t="s">
        <v>2988</v>
      </c>
      <c r="H3048" s="25" t="s">
        <v>3418</v>
      </c>
      <c r="I3048" s="25" t="s">
        <v>82</v>
      </c>
      <c r="J3048" s="10">
        <v>7320</v>
      </c>
      <c r="K3048" s="16">
        <v>147</v>
      </c>
    </row>
    <row r="3049" spans="1:11" x14ac:dyDescent="0.25">
      <c r="A3049" s="19">
        <v>42897</v>
      </c>
      <c r="B3049" s="19" t="s">
        <v>3401</v>
      </c>
      <c r="C3049" s="15">
        <v>100</v>
      </c>
      <c r="D3049" s="24" t="s">
        <v>4</v>
      </c>
      <c r="E3049" s="24" t="s">
        <v>6</v>
      </c>
      <c r="F3049" s="25" t="s">
        <v>6</v>
      </c>
      <c r="G3049" s="25" t="s">
        <v>2988</v>
      </c>
      <c r="H3049" s="25" t="s">
        <v>3418</v>
      </c>
      <c r="I3049" s="25" t="s">
        <v>82</v>
      </c>
      <c r="J3049" s="10">
        <v>7321</v>
      </c>
      <c r="K3049" s="16">
        <v>147</v>
      </c>
    </row>
    <row r="3050" spans="1:11" x14ac:dyDescent="0.25">
      <c r="A3050" s="19">
        <v>42897</v>
      </c>
      <c r="B3050" s="19" t="s">
        <v>3401</v>
      </c>
      <c r="C3050" s="15">
        <v>200</v>
      </c>
      <c r="D3050" s="24" t="s">
        <v>4</v>
      </c>
      <c r="E3050" s="24" t="s">
        <v>6</v>
      </c>
      <c r="F3050" s="25" t="s">
        <v>6</v>
      </c>
      <c r="G3050" s="25" t="s">
        <v>2988</v>
      </c>
      <c r="H3050" s="25" t="s">
        <v>3418</v>
      </c>
      <c r="I3050" s="25" t="s">
        <v>82</v>
      </c>
      <c r="J3050" s="10">
        <v>7322</v>
      </c>
      <c r="K3050" s="16">
        <v>147</v>
      </c>
    </row>
    <row r="3051" spans="1:11" x14ac:dyDescent="0.25">
      <c r="A3051" s="19">
        <v>42897</v>
      </c>
      <c r="B3051" s="19" t="s">
        <v>3401</v>
      </c>
      <c r="C3051" s="15">
        <v>400</v>
      </c>
      <c r="D3051" s="24" t="s">
        <v>4</v>
      </c>
      <c r="E3051" s="24" t="s">
        <v>6</v>
      </c>
      <c r="F3051" s="25" t="s">
        <v>6</v>
      </c>
      <c r="G3051" s="25" t="s">
        <v>2988</v>
      </c>
      <c r="H3051" s="25" t="s">
        <v>3418</v>
      </c>
      <c r="I3051" s="25" t="s">
        <v>82</v>
      </c>
      <c r="J3051" s="10">
        <v>7388</v>
      </c>
      <c r="K3051" s="16">
        <v>148</v>
      </c>
    </row>
    <row r="3052" spans="1:11" x14ac:dyDescent="0.25">
      <c r="A3052" s="19">
        <v>42897</v>
      </c>
      <c r="B3052" s="19" t="s">
        <v>3401</v>
      </c>
      <c r="C3052" s="15">
        <v>870</v>
      </c>
      <c r="D3052" s="24" t="s">
        <v>4</v>
      </c>
      <c r="E3052" s="24" t="s">
        <v>5</v>
      </c>
      <c r="F3052" s="25" t="s">
        <v>2217</v>
      </c>
      <c r="G3052" s="25" t="s">
        <v>2988</v>
      </c>
      <c r="H3052" s="25" t="s">
        <v>3418</v>
      </c>
      <c r="I3052" s="25" t="s">
        <v>82</v>
      </c>
      <c r="J3052" s="10">
        <v>7389</v>
      </c>
      <c r="K3052" s="16">
        <v>148</v>
      </c>
    </row>
    <row r="3053" spans="1:11" x14ac:dyDescent="0.25">
      <c r="A3053" s="19">
        <v>42897</v>
      </c>
      <c r="B3053" s="19" t="s">
        <v>3401</v>
      </c>
      <c r="C3053" s="15">
        <v>800</v>
      </c>
      <c r="D3053" s="24" t="s">
        <v>4</v>
      </c>
      <c r="E3053" s="24" t="s">
        <v>5</v>
      </c>
      <c r="F3053" s="25" t="s">
        <v>2217</v>
      </c>
      <c r="G3053" s="25" t="s">
        <v>2988</v>
      </c>
      <c r="H3053" s="25" t="s">
        <v>3418</v>
      </c>
      <c r="I3053" s="25" t="s">
        <v>82</v>
      </c>
      <c r="J3053" s="10">
        <v>7390</v>
      </c>
      <c r="K3053" s="16">
        <v>148</v>
      </c>
    </row>
    <row r="3054" spans="1:11" x14ac:dyDescent="0.25">
      <c r="A3054" s="19">
        <v>42897</v>
      </c>
      <c r="B3054" s="19" t="s">
        <v>3401</v>
      </c>
      <c r="C3054" s="15">
        <v>400</v>
      </c>
      <c r="D3054" s="24" t="s">
        <v>4</v>
      </c>
      <c r="E3054" s="24" t="s">
        <v>6</v>
      </c>
      <c r="F3054" s="25" t="s">
        <v>6</v>
      </c>
      <c r="G3054" s="25" t="s">
        <v>2988</v>
      </c>
      <c r="H3054" s="25" t="s">
        <v>3418</v>
      </c>
      <c r="I3054" s="25" t="s">
        <v>82</v>
      </c>
      <c r="J3054" s="10">
        <v>7411</v>
      </c>
      <c r="K3054" s="16">
        <v>149</v>
      </c>
    </row>
    <row r="3055" spans="1:11" x14ac:dyDescent="0.25">
      <c r="A3055" s="19">
        <v>42897</v>
      </c>
      <c r="B3055" s="19" t="s">
        <v>3401</v>
      </c>
      <c r="C3055" s="15">
        <v>200</v>
      </c>
      <c r="D3055" s="24" t="s">
        <v>4</v>
      </c>
      <c r="E3055" s="24" t="s">
        <v>5</v>
      </c>
      <c r="F3055" s="25" t="s">
        <v>2217</v>
      </c>
      <c r="G3055" s="25" t="s">
        <v>2988</v>
      </c>
      <c r="H3055" s="25" t="s">
        <v>3418</v>
      </c>
      <c r="I3055" s="25" t="s">
        <v>82</v>
      </c>
      <c r="J3055" s="10">
        <v>7412</v>
      </c>
      <c r="K3055" s="16">
        <v>149</v>
      </c>
    </row>
    <row r="3056" spans="1:11" x14ac:dyDescent="0.25">
      <c r="A3056" s="19">
        <v>42897</v>
      </c>
      <c r="B3056" s="19" t="s">
        <v>3401</v>
      </c>
      <c r="C3056" s="15">
        <v>37000</v>
      </c>
      <c r="D3056" s="24" t="s">
        <v>4</v>
      </c>
      <c r="E3056" s="24" t="s">
        <v>5</v>
      </c>
      <c r="F3056" s="25" t="s">
        <v>2217</v>
      </c>
      <c r="G3056" s="25" t="s">
        <v>2988</v>
      </c>
      <c r="H3056" s="25" t="s">
        <v>3418</v>
      </c>
      <c r="I3056" s="25" t="s">
        <v>82</v>
      </c>
      <c r="J3056" s="10">
        <v>7413</v>
      </c>
      <c r="K3056" s="16">
        <v>149</v>
      </c>
    </row>
    <row r="3057" spans="1:11" x14ac:dyDescent="0.25">
      <c r="A3057" s="19">
        <v>42897</v>
      </c>
      <c r="B3057" s="19" t="s">
        <v>3401</v>
      </c>
      <c r="C3057" s="77">
        <v>200</v>
      </c>
      <c r="D3057" s="24" t="s">
        <v>4</v>
      </c>
      <c r="E3057" s="24" t="s">
        <v>5</v>
      </c>
      <c r="F3057" s="25" t="s">
        <v>2217</v>
      </c>
      <c r="G3057" s="25" t="s">
        <v>2988</v>
      </c>
      <c r="H3057" s="25" t="s">
        <v>3418</v>
      </c>
      <c r="I3057" s="25" t="s">
        <v>82</v>
      </c>
      <c r="J3057" s="10">
        <v>7451</v>
      </c>
      <c r="K3057" s="16">
        <v>150</v>
      </c>
    </row>
    <row r="3058" spans="1:11" x14ac:dyDescent="0.25">
      <c r="A3058" s="19">
        <v>42897</v>
      </c>
      <c r="B3058" s="19" t="s">
        <v>3401</v>
      </c>
      <c r="C3058" s="15">
        <v>1700</v>
      </c>
      <c r="D3058" s="24" t="s">
        <v>7</v>
      </c>
      <c r="E3058" s="24" t="s">
        <v>8</v>
      </c>
      <c r="F3058" s="25"/>
      <c r="G3058" s="25" t="s">
        <v>3314</v>
      </c>
      <c r="H3058" s="25" t="s">
        <v>3314</v>
      </c>
      <c r="I3058" s="25"/>
      <c r="J3058" s="10" t="s">
        <v>2984</v>
      </c>
      <c r="K3058" s="16"/>
    </row>
    <row r="3059" spans="1:11" x14ac:dyDescent="0.25">
      <c r="A3059" s="19">
        <v>42897</v>
      </c>
      <c r="B3059" s="19" t="s">
        <v>3401</v>
      </c>
      <c r="C3059" s="15">
        <v>500</v>
      </c>
      <c r="D3059" s="24" t="s">
        <v>7</v>
      </c>
      <c r="E3059" s="24" t="s">
        <v>8</v>
      </c>
      <c r="F3059" s="25"/>
      <c r="G3059" s="25" t="s">
        <v>3314</v>
      </c>
      <c r="H3059" s="25" t="s">
        <v>3314</v>
      </c>
      <c r="I3059" s="25"/>
      <c r="J3059" s="10" t="s">
        <v>2984</v>
      </c>
      <c r="K3059" s="16"/>
    </row>
    <row r="3060" spans="1:11" x14ac:dyDescent="0.25">
      <c r="A3060" s="19">
        <v>42897</v>
      </c>
      <c r="B3060" s="19" t="s">
        <v>3401</v>
      </c>
      <c r="C3060" s="15">
        <v>2000</v>
      </c>
      <c r="D3060" s="24" t="s">
        <v>7</v>
      </c>
      <c r="E3060" s="24" t="s">
        <v>8</v>
      </c>
      <c r="F3060" s="25"/>
      <c r="G3060" s="25" t="s">
        <v>3314</v>
      </c>
      <c r="H3060" s="25" t="s">
        <v>3314</v>
      </c>
      <c r="I3060" s="25"/>
      <c r="J3060" s="10" t="s">
        <v>2984</v>
      </c>
      <c r="K3060" s="16"/>
    </row>
    <row r="3061" spans="1:11" x14ac:dyDescent="0.25">
      <c r="A3061" s="19">
        <v>42897</v>
      </c>
      <c r="B3061" s="19" t="s">
        <v>3401</v>
      </c>
      <c r="C3061" s="15">
        <v>1000</v>
      </c>
      <c r="D3061" s="24" t="s">
        <v>7</v>
      </c>
      <c r="E3061" s="24" t="s">
        <v>8</v>
      </c>
      <c r="F3061" s="25"/>
      <c r="G3061" s="25" t="s">
        <v>3314</v>
      </c>
      <c r="H3061" s="25" t="s">
        <v>3314</v>
      </c>
      <c r="I3061" s="25"/>
      <c r="J3061" s="10" t="s">
        <v>2984</v>
      </c>
      <c r="K3061" s="16"/>
    </row>
    <row r="3062" spans="1:11" x14ac:dyDescent="0.25">
      <c r="A3062" s="19">
        <v>42897</v>
      </c>
      <c r="B3062" s="19" t="s">
        <v>3401</v>
      </c>
      <c r="C3062" s="15">
        <v>50</v>
      </c>
      <c r="D3062" s="24" t="s">
        <v>7</v>
      </c>
      <c r="E3062" s="24" t="s">
        <v>8</v>
      </c>
      <c r="F3062" s="25"/>
      <c r="G3062" s="25" t="s">
        <v>3314</v>
      </c>
      <c r="H3062" s="25" t="s">
        <v>3314</v>
      </c>
      <c r="I3062" s="25"/>
      <c r="J3062" s="10" t="s">
        <v>2984</v>
      </c>
      <c r="K3062" s="16"/>
    </row>
    <row r="3063" spans="1:11" x14ac:dyDescent="0.25">
      <c r="A3063" s="19">
        <v>42897</v>
      </c>
      <c r="B3063" s="19" t="s">
        <v>3401</v>
      </c>
      <c r="C3063" s="15">
        <v>300</v>
      </c>
      <c r="D3063" s="24" t="s">
        <v>7</v>
      </c>
      <c r="E3063" s="24" t="s">
        <v>8</v>
      </c>
      <c r="F3063" s="25"/>
      <c r="G3063" s="25" t="s">
        <v>3314</v>
      </c>
      <c r="H3063" s="25" t="s">
        <v>3314</v>
      </c>
      <c r="I3063" s="25"/>
      <c r="J3063" s="10" t="s">
        <v>2984</v>
      </c>
      <c r="K3063" s="16"/>
    </row>
    <row r="3064" spans="1:11" x14ac:dyDescent="0.25">
      <c r="A3064" s="19">
        <v>42897</v>
      </c>
      <c r="B3064" s="19" t="s">
        <v>3401</v>
      </c>
      <c r="C3064" s="15">
        <v>10000</v>
      </c>
      <c r="D3064" s="24" t="s">
        <v>7</v>
      </c>
      <c r="E3064" s="24" t="s">
        <v>8</v>
      </c>
      <c r="F3064" s="25"/>
      <c r="G3064" s="25" t="s">
        <v>3314</v>
      </c>
      <c r="H3064" s="25" t="s">
        <v>3314</v>
      </c>
      <c r="I3064" s="25"/>
      <c r="J3064" s="10" t="s">
        <v>2984</v>
      </c>
      <c r="K3064" s="16"/>
    </row>
    <row r="3065" spans="1:11" x14ac:dyDescent="0.25">
      <c r="A3065" s="19">
        <v>42897</v>
      </c>
      <c r="B3065" s="19" t="s">
        <v>3401</v>
      </c>
      <c r="C3065" s="15">
        <v>10</v>
      </c>
      <c r="D3065" s="24" t="s">
        <v>7</v>
      </c>
      <c r="E3065" s="24" t="s">
        <v>8</v>
      </c>
      <c r="F3065" s="25"/>
      <c r="G3065" s="25" t="s">
        <v>3314</v>
      </c>
      <c r="H3065" s="25" t="s">
        <v>3314</v>
      </c>
      <c r="I3065" s="25"/>
      <c r="J3065" s="10" t="s">
        <v>2984</v>
      </c>
      <c r="K3065" s="16"/>
    </row>
    <row r="3066" spans="1:11" x14ac:dyDescent="0.25">
      <c r="A3066" s="19">
        <v>42897</v>
      </c>
      <c r="B3066" s="19" t="s">
        <v>3401</v>
      </c>
      <c r="C3066" s="15">
        <v>840</v>
      </c>
      <c r="D3066" s="24" t="s">
        <v>7</v>
      </c>
      <c r="E3066" s="24" t="s">
        <v>8</v>
      </c>
      <c r="F3066" s="25"/>
      <c r="G3066" s="25" t="s">
        <v>3314</v>
      </c>
      <c r="H3066" s="25" t="s">
        <v>3314</v>
      </c>
      <c r="I3066" s="25"/>
      <c r="J3066" s="10" t="s">
        <v>2984</v>
      </c>
      <c r="K3066" s="16"/>
    </row>
    <row r="3067" spans="1:11" x14ac:dyDescent="0.25">
      <c r="A3067" s="19">
        <v>42897</v>
      </c>
      <c r="B3067" s="19" t="s">
        <v>3401</v>
      </c>
      <c r="C3067" s="15">
        <v>10600</v>
      </c>
      <c r="D3067" s="24" t="s">
        <v>7</v>
      </c>
      <c r="E3067" s="24" t="s">
        <v>8</v>
      </c>
      <c r="F3067" s="25"/>
      <c r="G3067" s="25" t="s">
        <v>3314</v>
      </c>
      <c r="H3067" s="25" t="s">
        <v>3314</v>
      </c>
      <c r="I3067" s="25"/>
      <c r="J3067" s="10" t="s">
        <v>2984</v>
      </c>
      <c r="K3067" s="16"/>
    </row>
    <row r="3068" spans="1:11" x14ac:dyDescent="0.25">
      <c r="A3068" s="19">
        <v>42898</v>
      </c>
      <c r="B3068" s="19" t="s">
        <v>3401</v>
      </c>
      <c r="C3068" s="15">
        <v>2000</v>
      </c>
      <c r="D3068" s="24" t="s">
        <v>4</v>
      </c>
      <c r="E3068" s="24" t="s">
        <v>6</v>
      </c>
      <c r="F3068" s="25" t="s">
        <v>6</v>
      </c>
      <c r="G3068" s="25" t="s">
        <v>2988</v>
      </c>
      <c r="H3068" s="25" t="s">
        <v>3418</v>
      </c>
      <c r="I3068" s="25" t="s">
        <v>82</v>
      </c>
      <c r="J3068" s="10">
        <v>7213</v>
      </c>
      <c r="K3068" s="16">
        <v>145</v>
      </c>
    </row>
    <row r="3069" spans="1:11" x14ac:dyDescent="0.25">
      <c r="A3069" s="19">
        <v>42898</v>
      </c>
      <c r="B3069" s="19" t="s">
        <v>3401</v>
      </c>
      <c r="C3069" s="15">
        <v>16136.609999999999</v>
      </c>
      <c r="D3069" s="24" t="s">
        <v>96</v>
      </c>
      <c r="E3069" s="24" t="s">
        <v>98</v>
      </c>
      <c r="F3069" s="25"/>
      <c r="G3069" s="25" t="s">
        <v>3314</v>
      </c>
      <c r="H3069" s="25" t="s">
        <v>3314</v>
      </c>
      <c r="I3069" s="25"/>
      <c r="J3069" s="10" t="s">
        <v>2984</v>
      </c>
      <c r="K3069" s="16"/>
    </row>
    <row r="3070" spans="1:11" x14ac:dyDescent="0.25">
      <c r="A3070" s="19">
        <v>42898</v>
      </c>
      <c r="B3070" s="19" t="s">
        <v>3401</v>
      </c>
      <c r="C3070" s="79">
        <v>300</v>
      </c>
      <c r="D3070" s="24" t="s">
        <v>4</v>
      </c>
      <c r="E3070" s="24" t="s">
        <v>5</v>
      </c>
      <c r="F3070" s="25" t="s">
        <v>2217</v>
      </c>
      <c r="G3070" s="25" t="s">
        <v>2988</v>
      </c>
      <c r="H3070" s="25" t="s">
        <v>3418</v>
      </c>
      <c r="I3070" s="25" t="s">
        <v>82</v>
      </c>
      <c r="J3070" s="10">
        <v>5290</v>
      </c>
      <c r="K3070" s="16">
        <v>106</v>
      </c>
    </row>
    <row r="3071" spans="1:11" x14ac:dyDescent="0.25">
      <c r="A3071" s="19">
        <v>42898</v>
      </c>
      <c r="B3071" s="19" t="s">
        <v>3401</v>
      </c>
      <c r="C3071" s="79">
        <v>300</v>
      </c>
      <c r="D3071" s="24" t="s">
        <v>4</v>
      </c>
      <c r="E3071" s="24" t="s">
        <v>6</v>
      </c>
      <c r="F3071" s="25" t="s">
        <v>6</v>
      </c>
      <c r="G3071" s="25" t="s">
        <v>2988</v>
      </c>
      <c r="H3071" s="25" t="s">
        <v>3418</v>
      </c>
      <c r="I3071" s="25" t="s">
        <v>82</v>
      </c>
      <c r="J3071" s="10">
        <v>5293</v>
      </c>
      <c r="K3071" s="16">
        <v>106</v>
      </c>
    </row>
    <row r="3072" spans="1:11" x14ac:dyDescent="0.25">
      <c r="A3072" s="19">
        <v>42898</v>
      </c>
      <c r="B3072" s="19" t="s">
        <v>3401</v>
      </c>
      <c r="C3072" s="79">
        <v>2000</v>
      </c>
      <c r="D3072" s="24" t="s">
        <v>4</v>
      </c>
      <c r="E3072" s="24" t="s">
        <v>5</v>
      </c>
      <c r="F3072" s="25" t="s">
        <v>2217</v>
      </c>
      <c r="G3072" s="25" t="s">
        <v>2988</v>
      </c>
      <c r="H3072" s="25" t="s">
        <v>3418</v>
      </c>
      <c r="I3072" s="25" t="s">
        <v>82</v>
      </c>
      <c r="J3072" s="10">
        <v>5294</v>
      </c>
      <c r="K3072" s="16">
        <v>106</v>
      </c>
    </row>
    <row r="3073" spans="1:11" x14ac:dyDescent="0.25">
      <c r="A3073" s="19">
        <v>42898</v>
      </c>
      <c r="B3073" s="19" t="s">
        <v>3401</v>
      </c>
      <c r="C3073" s="79">
        <v>1000</v>
      </c>
      <c r="D3073" s="24" t="s">
        <v>4</v>
      </c>
      <c r="E3073" s="24" t="s">
        <v>5</v>
      </c>
      <c r="F3073" s="25" t="s">
        <v>2217</v>
      </c>
      <c r="G3073" s="25" t="s">
        <v>2988</v>
      </c>
      <c r="H3073" s="25" t="s">
        <v>3418</v>
      </c>
      <c r="I3073" s="25" t="s">
        <v>82</v>
      </c>
      <c r="J3073" s="10">
        <v>5295</v>
      </c>
      <c r="K3073" s="16">
        <v>106</v>
      </c>
    </row>
    <row r="3074" spans="1:11" x14ac:dyDescent="0.25">
      <c r="A3074" s="19">
        <v>42898</v>
      </c>
      <c r="B3074" s="19" t="s">
        <v>3401</v>
      </c>
      <c r="C3074" s="79">
        <v>6000</v>
      </c>
      <c r="D3074" s="24" t="s">
        <v>4</v>
      </c>
      <c r="E3074" s="24" t="s">
        <v>5</v>
      </c>
      <c r="F3074" s="25" t="s">
        <v>2217</v>
      </c>
      <c r="G3074" s="25" t="s">
        <v>2988</v>
      </c>
      <c r="H3074" s="25" t="s">
        <v>3418</v>
      </c>
      <c r="I3074" s="25" t="s">
        <v>82</v>
      </c>
      <c r="J3074" s="10">
        <v>5296</v>
      </c>
      <c r="K3074" s="16">
        <v>106</v>
      </c>
    </row>
    <row r="3075" spans="1:11" x14ac:dyDescent="0.25">
      <c r="A3075" s="19">
        <v>42898</v>
      </c>
      <c r="B3075" s="19" t="s">
        <v>3401</v>
      </c>
      <c r="C3075" s="15">
        <v>1000</v>
      </c>
      <c r="D3075" s="24" t="s">
        <v>4</v>
      </c>
      <c r="E3075" s="24" t="s">
        <v>5</v>
      </c>
      <c r="F3075" s="25" t="s">
        <v>2217</v>
      </c>
      <c r="G3075" s="25" t="s">
        <v>2988</v>
      </c>
      <c r="H3075" s="25" t="s">
        <v>3418</v>
      </c>
      <c r="I3075" s="25" t="s">
        <v>82</v>
      </c>
      <c r="J3075" s="10">
        <v>5630</v>
      </c>
      <c r="K3075" s="16">
        <v>113</v>
      </c>
    </row>
    <row r="3076" spans="1:11" x14ac:dyDescent="0.25">
      <c r="A3076" s="19">
        <v>42898</v>
      </c>
      <c r="B3076" s="19" t="s">
        <v>3401</v>
      </c>
      <c r="C3076" s="15">
        <v>400</v>
      </c>
      <c r="D3076" s="24" t="s">
        <v>4</v>
      </c>
      <c r="E3076" s="24" t="s">
        <v>6</v>
      </c>
      <c r="F3076" s="25" t="s">
        <v>6</v>
      </c>
      <c r="G3076" s="25" t="s">
        <v>2988</v>
      </c>
      <c r="H3076" s="25" t="s">
        <v>3418</v>
      </c>
      <c r="I3076" s="25" t="s">
        <v>82</v>
      </c>
      <c r="J3076" s="10">
        <v>5631</v>
      </c>
      <c r="K3076" s="16">
        <v>113</v>
      </c>
    </row>
    <row r="3077" spans="1:11" x14ac:dyDescent="0.25">
      <c r="A3077" s="19">
        <v>42898</v>
      </c>
      <c r="B3077" s="19" t="s">
        <v>3401</v>
      </c>
      <c r="C3077" s="15">
        <v>50</v>
      </c>
      <c r="D3077" s="24" t="s">
        <v>4</v>
      </c>
      <c r="E3077" s="24" t="s">
        <v>6</v>
      </c>
      <c r="F3077" s="25" t="s">
        <v>6</v>
      </c>
      <c r="G3077" s="25" t="s">
        <v>2988</v>
      </c>
      <c r="H3077" s="25" t="s">
        <v>3418</v>
      </c>
      <c r="I3077" s="25" t="s">
        <v>82</v>
      </c>
      <c r="J3077" s="10">
        <v>5632</v>
      </c>
      <c r="K3077" s="16">
        <v>113</v>
      </c>
    </row>
    <row r="3078" spans="1:11" x14ac:dyDescent="0.25">
      <c r="A3078" s="19">
        <v>42898</v>
      </c>
      <c r="B3078" s="19" t="s">
        <v>3401</v>
      </c>
      <c r="C3078" s="15">
        <v>500</v>
      </c>
      <c r="D3078" s="24" t="s">
        <v>4</v>
      </c>
      <c r="E3078" s="24" t="s">
        <v>5</v>
      </c>
      <c r="F3078" s="25" t="s">
        <v>2217</v>
      </c>
      <c r="G3078" s="25" t="s">
        <v>2988</v>
      </c>
      <c r="H3078" s="25" t="s">
        <v>3418</v>
      </c>
      <c r="I3078" s="25" t="s">
        <v>82</v>
      </c>
      <c r="J3078" s="10">
        <v>5633</v>
      </c>
      <c r="K3078" s="16">
        <v>113</v>
      </c>
    </row>
    <row r="3079" spans="1:11" x14ac:dyDescent="0.25">
      <c r="A3079" s="19">
        <v>42898</v>
      </c>
      <c r="B3079" s="19" t="s">
        <v>3401</v>
      </c>
      <c r="C3079" s="79">
        <v>1000</v>
      </c>
      <c r="D3079" s="24" t="s">
        <v>4</v>
      </c>
      <c r="E3079" s="24" t="s">
        <v>6</v>
      </c>
      <c r="F3079" s="25" t="s">
        <v>6</v>
      </c>
      <c r="G3079" s="25" t="s">
        <v>2988</v>
      </c>
      <c r="H3079" s="25" t="s">
        <v>3418</v>
      </c>
      <c r="I3079" s="25" t="s">
        <v>82</v>
      </c>
      <c r="J3079" s="10">
        <v>5740</v>
      </c>
      <c r="K3079" s="16">
        <v>115</v>
      </c>
    </row>
    <row r="3080" spans="1:11" x14ac:dyDescent="0.25">
      <c r="A3080" s="19">
        <v>42898</v>
      </c>
      <c r="B3080" s="19" t="s">
        <v>3401</v>
      </c>
      <c r="C3080" s="79">
        <v>200</v>
      </c>
      <c r="D3080" s="24" t="s">
        <v>4</v>
      </c>
      <c r="E3080" s="24" t="s">
        <v>6</v>
      </c>
      <c r="F3080" s="25" t="s">
        <v>6</v>
      </c>
      <c r="G3080" s="25" t="s">
        <v>2988</v>
      </c>
      <c r="H3080" s="25" t="s">
        <v>3418</v>
      </c>
      <c r="I3080" s="25" t="s">
        <v>82</v>
      </c>
      <c r="J3080" s="10">
        <v>5741</v>
      </c>
      <c r="K3080" s="16">
        <v>115</v>
      </c>
    </row>
    <row r="3081" spans="1:11" x14ac:dyDescent="0.25">
      <c r="A3081" s="19">
        <v>42898</v>
      </c>
      <c r="B3081" s="19" t="s">
        <v>3401</v>
      </c>
      <c r="C3081" s="79">
        <v>600</v>
      </c>
      <c r="D3081" s="24" t="s">
        <v>4</v>
      </c>
      <c r="E3081" s="24" t="s">
        <v>6</v>
      </c>
      <c r="F3081" s="25" t="s">
        <v>6</v>
      </c>
      <c r="G3081" s="25" t="s">
        <v>2988</v>
      </c>
      <c r="H3081" s="25" t="s">
        <v>3418</v>
      </c>
      <c r="I3081" s="25" t="s">
        <v>82</v>
      </c>
      <c r="J3081" s="10">
        <v>5742</v>
      </c>
      <c r="K3081" s="16">
        <v>115</v>
      </c>
    </row>
    <row r="3082" spans="1:11" x14ac:dyDescent="0.25">
      <c r="A3082" s="19">
        <v>42898</v>
      </c>
      <c r="B3082" s="19" t="s">
        <v>3401</v>
      </c>
      <c r="C3082" s="218">
        <v>7204</v>
      </c>
      <c r="D3082" s="24" t="s">
        <v>4</v>
      </c>
      <c r="E3082" s="24" t="s">
        <v>6</v>
      </c>
      <c r="F3082" s="25" t="s">
        <v>6</v>
      </c>
      <c r="G3082" s="25" t="s">
        <v>2988</v>
      </c>
      <c r="H3082" s="25" t="s">
        <v>3418</v>
      </c>
      <c r="I3082" s="25" t="s">
        <v>82</v>
      </c>
      <c r="J3082" s="10">
        <v>6541</v>
      </c>
      <c r="K3082" s="16">
        <v>131</v>
      </c>
    </row>
    <row r="3083" spans="1:11" x14ac:dyDescent="0.25">
      <c r="A3083" s="19">
        <v>42898</v>
      </c>
      <c r="B3083" s="19" t="s">
        <v>3401</v>
      </c>
      <c r="C3083" s="218">
        <v>300</v>
      </c>
      <c r="D3083" s="24" t="s">
        <v>4</v>
      </c>
      <c r="E3083" s="24" t="s">
        <v>5</v>
      </c>
      <c r="F3083" s="25" t="s">
        <v>2217</v>
      </c>
      <c r="G3083" s="25" t="s">
        <v>2988</v>
      </c>
      <c r="H3083" s="25" t="s">
        <v>3418</v>
      </c>
      <c r="I3083" s="25" t="s">
        <v>82</v>
      </c>
      <c r="J3083" s="10">
        <v>6545</v>
      </c>
      <c r="K3083" s="16">
        <v>131</v>
      </c>
    </row>
    <row r="3084" spans="1:11" x14ac:dyDescent="0.25">
      <c r="A3084" s="19">
        <v>42898</v>
      </c>
      <c r="B3084" s="19" t="s">
        <v>3401</v>
      </c>
      <c r="C3084" s="218">
        <v>1000</v>
      </c>
      <c r="D3084" s="24" t="s">
        <v>4</v>
      </c>
      <c r="E3084" s="24" t="s">
        <v>6</v>
      </c>
      <c r="F3084" s="25" t="s">
        <v>6</v>
      </c>
      <c r="G3084" s="25" t="s">
        <v>2988</v>
      </c>
      <c r="H3084" s="25" t="s">
        <v>3418</v>
      </c>
      <c r="I3084" s="25" t="s">
        <v>82</v>
      </c>
      <c r="J3084" s="10">
        <v>6546</v>
      </c>
      <c r="K3084" s="16">
        <v>131</v>
      </c>
    </row>
    <row r="3085" spans="1:11" x14ac:dyDescent="0.25">
      <c r="A3085" s="19">
        <v>42898</v>
      </c>
      <c r="B3085" s="19" t="s">
        <v>3401</v>
      </c>
      <c r="C3085" s="218">
        <v>3800</v>
      </c>
      <c r="D3085" s="24" t="s">
        <v>4</v>
      </c>
      <c r="E3085" s="24" t="s">
        <v>6</v>
      </c>
      <c r="F3085" s="25" t="s">
        <v>6</v>
      </c>
      <c r="G3085" s="25" t="s">
        <v>2988</v>
      </c>
      <c r="H3085" s="25" t="s">
        <v>3418</v>
      </c>
      <c r="I3085" s="25" t="s">
        <v>82</v>
      </c>
      <c r="J3085" s="10">
        <v>6547</v>
      </c>
      <c r="K3085" s="16">
        <v>131</v>
      </c>
    </row>
    <row r="3086" spans="1:11" x14ac:dyDescent="0.25">
      <c r="A3086" s="19">
        <v>42898</v>
      </c>
      <c r="B3086" s="19" t="s">
        <v>3401</v>
      </c>
      <c r="C3086" s="218">
        <v>1400</v>
      </c>
      <c r="D3086" s="24" t="s">
        <v>4</v>
      </c>
      <c r="E3086" s="24" t="s">
        <v>6</v>
      </c>
      <c r="F3086" s="25" t="s">
        <v>6</v>
      </c>
      <c r="G3086" s="25" t="s">
        <v>2988</v>
      </c>
      <c r="H3086" s="25" t="s">
        <v>3418</v>
      </c>
      <c r="I3086" s="25" t="s">
        <v>82</v>
      </c>
      <c r="J3086" s="10">
        <v>6548</v>
      </c>
      <c r="K3086" s="16">
        <v>131</v>
      </c>
    </row>
    <row r="3087" spans="1:11" x14ac:dyDescent="0.25">
      <c r="A3087" s="19">
        <v>42898</v>
      </c>
      <c r="B3087" s="19" t="s">
        <v>3401</v>
      </c>
      <c r="C3087" s="15">
        <v>400</v>
      </c>
      <c r="D3087" s="24" t="s">
        <v>4</v>
      </c>
      <c r="E3087" s="24" t="s">
        <v>5</v>
      </c>
      <c r="F3087" s="25" t="s">
        <v>2217</v>
      </c>
      <c r="G3087" s="25" t="s">
        <v>2988</v>
      </c>
      <c r="H3087" s="25" t="s">
        <v>3418</v>
      </c>
      <c r="I3087" s="25" t="s">
        <v>82</v>
      </c>
      <c r="J3087" s="10">
        <v>6638</v>
      </c>
      <c r="K3087" s="16">
        <v>133</v>
      </c>
    </row>
    <row r="3088" spans="1:11" x14ac:dyDescent="0.25">
      <c r="A3088" s="19">
        <v>42898</v>
      </c>
      <c r="B3088" s="19" t="s">
        <v>3401</v>
      </c>
      <c r="C3088" s="15">
        <v>400</v>
      </c>
      <c r="D3088" s="24" t="s">
        <v>4</v>
      </c>
      <c r="E3088" s="24" t="s">
        <v>5</v>
      </c>
      <c r="F3088" s="25" t="s">
        <v>2217</v>
      </c>
      <c r="G3088" s="25" t="s">
        <v>2988</v>
      </c>
      <c r="H3088" s="25" t="s">
        <v>3418</v>
      </c>
      <c r="I3088" s="25" t="s">
        <v>82</v>
      </c>
      <c r="J3088" s="10">
        <v>6639</v>
      </c>
      <c r="K3088" s="16">
        <v>133</v>
      </c>
    </row>
    <row r="3089" spans="1:11" x14ac:dyDescent="0.25">
      <c r="A3089" s="19">
        <v>42898</v>
      </c>
      <c r="B3089" s="19" t="s">
        <v>3401</v>
      </c>
      <c r="C3089" s="15">
        <v>4000</v>
      </c>
      <c r="D3089" s="24" t="s">
        <v>4</v>
      </c>
      <c r="E3089" s="24" t="s">
        <v>6</v>
      </c>
      <c r="F3089" s="25" t="s">
        <v>6</v>
      </c>
      <c r="G3089" s="25" t="s">
        <v>2988</v>
      </c>
      <c r="H3089" s="25" t="s">
        <v>3418</v>
      </c>
      <c r="I3089" s="25" t="s">
        <v>82</v>
      </c>
      <c r="J3089" s="10">
        <v>6640</v>
      </c>
      <c r="K3089" s="16">
        <v>133</v>
      </c>
    </row>
    <row r="3090" spans="1:11" x14ac:dyDescent="0.25">
      <c r="A3090" s="19">
        <v>42898</v>
      </c>
      <c r="B3090" s="19" t="s">
        <v>3401</v>
      </c>
      <c r="C3090" s="15">
        <v>40</v>
      </c>
      <c r="D3090" s="24" t="s">
        <v>4</v>
      </c>
      <c r="E3090" s="24" t="s">
        <v>5</v>
      </c>
      <c r="F3090" s="25" t="s">
        <v>2217</v>
      </c>
      <c r="G3090" s="25" t="s">
        <v>2988</v>
      </c>
      <c r="H3090" s="25" t="s">
        <v>3418</v>
      </c>
      <c r="I3090" s="25" t="s">
        <v>82</v>
      </c>
      <c r="J3090" s="10">
        <v>6936</v>
      </c>
      <c r="K3090" s="16">
        <v>139</v>
      </c>
    </row>
    <row r="3091" spans="1:11" x14ac:dyDescent="0.25">
      <c r="A3091" s="19">
        <v>42898</v>
      </c>
      <c r="B3091" s="19" t="s">
        <v>3401</v>
      </c>
      <c r="C3091" s="15">
        <v>18500</v>
      </c>
      <c r="D3091" s="24" t="s">
        <v>4</v>
      </c>
      <c r="E3091" s="24" t="s">
        <v>5</v>
      </c>
      <c r="F3091" s="25" t="s">
        <v>2217</v>
      </c>
      <c r="G3091" s="25" t="s">
        <v>2988</v>
      </c>
      <c r="H3091" s="25" t="s">
        <v>3418</v>
      </c>
      <c r="I3091" s="25" t="s">
        <v>82</v>
      </c>
      <c r="J3091" s="10">
        <v>6937</v>
      </c>
      <c r="K3091" s="16">
        <v>139</v>
      </c>
    </row>
    <row r="3092" spans="1:11" x14ac:dyDescent="0.25">
      <c r="A3092" s="19">
        <v>42898</v>
      </c>
      <c r="B3092" s="19" t="s">
        <v>3401</v>
      </c>
      <c r="C3092" s="15">
        <v>1500</v>
      </c>
      <c r="D3092" s="24" t="s">
        <v>4</v>
      </c>
      <c r="E3092" s="24" t="s">
        <v>5</v>
      </c>
      <c r="F3092" s="25" t="s">
        <v>2217</v>
      </c>
      <c r="G3092" s="25" t="s">
        <v>2988</v>
      </c>
      <c r="H3092" s="25" t="s">
        <v>3418</v>
      </c>
      <c r="I3092" s="25" t="s">
        <v>82</v>
      </c>
      <c r="J3092" s="10">
        <v>6938</v>
      </c>
      <c r="K3092" s="16">
        <v>139</v>
      </c>
    </row>
    <row r="3093" spans="1:11" x14ac:dyDescent="0.25">
      <c r="A3093" s="19">
        <v>42898</v>
      </c>
      <c r="B3093" s="19" t="s">
        <v>3401</v>
      </c>
      <c r="C3093" s="15">
        <v>50</v>
      </c>
      <c r="D3093" s="24" t="s">
        <v>4</v>
      </c>
      <c r="E3093" s="24" t="s">
        <v>6</v>
      </c>
      <c r="F3093" s="25" t="s">
        <v>6</v>
      </c>
      <c r="G3093" s="25" t="s">
        <v>2988</v>
      </c>
      <c r="H3093" s="25" t="s">
        <v>3418</v>
      </c>
      <c r="I3093" s="25" t="s">
        <v>82</v>
      </c>
      <c r="J3093" s="10">
        <v>6939</v>
      </c>
      <c r="K3093" s="16">
        <v>139</v>
      </c>
    </row>
    <row r="3094" spans="1:11" x14ac:dyDescent="0.25">
      <c r="A3094" s="19">
        <v>42898</v>
      </c>
      <c r="B3094" s="19" t="s">
        <v>3401</v>
      </c>
      <c r="C3094" s="15">
        <v>500</v>
      </c>
      <c r="D3094" s="24" t="s">
        <v>4</v>
      </c>
      <c r="E3094" s="24" t="s">
        <v>6</v>
      </c>
      <c r="F3094" s="25" t="s">
        <v>6</v>
      </c>
      <c r="G3094" s="25" t="s">
        <v>2988</v>
      </c>
      <c r="H3094" s="25" t="s">
        <v>3418</v>
      </c>
      <c r="I3094" s="25" t="s">
        <v>82</v>
      </c>
      <c r="J3094" s="10">
        <v>6940</v>
      </c>
      <c r="K3094" s="16">
        <v>139</v>
      </c>
    </row>
    <row r="3095" spans="1:11" x14ac:dyDescent="0.25">
      <c r="A3095" s="19">
        <v>42898</v>
      </c>
      <c r="B3095" s="19" t="s">
        <v>3401</v>
      </c>
      <c r="C3095" s="15">
        <v>20</v>
      </c>
      <c r="D3095" s="24" t="s">
        <v>4</v>
      </c>
      <c r="E3095" s="24" t="s">
        <v>6</v>
      </c>
      <c r="F3095" s="25" t="s">
        <v>6</v>
      </c>
      <c r="G3095" s="25" t="s">
        <v>2988</v>
      </c>
      <c r="H3095" s="25" t="s">
        <v>3418</v>
      </c>
      <c r="I3095" s="25" t="s">
        <v>82</v>
      </c>
      <c r="J3095" s="10">
        <v>6941</v>
      </c>
      <c r="K3095" s="16">
        <v>139</v>
      </c>
    </row>
    <row r="3096" spans="1:11" x14ac:dyDescent="0.25">
      <c r="A3096" s="19">
        <v>42898</v>
      </c>
      <c r="B3096" s="19" t="s">
        <v>3401</v>
      </c>
      <c r="C3096" s="15">
        <v>250</v>
      </c>
      <c r="D3096" s="24" t="s">
        <v>4</v>
      </c>
      <c r="E3096" s="24" t="s">
        <v>5</v>
      </c>
      <c r="F3096" s="25" t="s">
        <v>2217</v>
      </c>
      <c r="G3096" s="25" t="s">
        <v>2988</v>
      </c>
      <c r="H3096" s="25" t="s">
        <v>3418</v>
      </c>
      <c r="I3096" s="25" t="s">
        <v>82</v>
      </c>
      <c r="J3096" s="10">
        <v>6987</v>
      </c>
      <c r="K3096" s="16">
        <v>140</v>
      </c>
    </row>
    <row r="3097" spans="1:11" x14ac:dyDescent="0.25">
      <c r="A3097" s="19">
        <v>42898</v>
      </c>
      <c r="B3097" s="19" t="s">
        <v>3401</v>
      </c>
      <c r="C3097" s="15">
        <v>200</v>
      </c>
      <c r="D3097" s="24" t="s">
        <v>4</v>
      </c>
      <c r="E3097" s="24" t="s">
        <v>6</v>
      </c>
      <c r="F3097" s="25" t="s">
        <v>6</v>
      </c>
      <c r="G3097" s="25" t="s">
        <v>2988</v>
      </c>
      <c r="H3097" s="25" t="s">
        <v>3418</v>
      </c>
      <c r="I3097" s="25" t="s">
        <v>82</v>
      </c>
      <c r="J3097" s="10">
        <v>6988</v>
      </c>
      <c r="K3097" s="16">
        <v>140</v>
      </c>
    </row>
    <row r="3098" spans="1:11" x14ac:dyDescent="0.25">
      <c r="A3098" s="19">
        <v>42898</v>
      </c>
      <c r="B3098" s="19" t="s">
        <v>3401</v>
      </c>
      <c r="C3098" s="15">
        <v>2000</v>
      </c>
      <c r="D3098" s="24" t="s">
        <v>4</v>
      </c>
      <c r="E3098" s="24" t="s">
        <v>6</v>
      </c>
      <c r="F3098" s="25" t="s">
        <v>6</v>
      </c>
      <c r="G3098" s="25" t="s">
        <v>2988</v>
      </c>
      <c r="H3098" s="25" t="s">
        <v>3418</v>
      </c>
      <c r="I3098" s="25" t="s">
        <v>82</v>
      </c>
      <c r="J3098" s="10">
        <v>6989</v>
      </c>
      <c r="K3098" s="16">
        <v>140</v>
      </c>
    </row>
    <row r="3099" spans="1:11" x14ac:dyDescent="0.25">
      <c r="A3099" s="19">
        <v>42898</v>
      </c>
      <c r="B3099" s="19" t="s">
        <v>3401</v>
      </c>
      <c r="C3099" s="15">
        <v>2400</v>
      </c>
      <c r="D3099" s="24" t="s">
        <v>4</v>
      </c>
      <c r="E3099" s="24" t="s">
        <v>5</v>
      </c>
      <c r="F3099" s="25" t="s">
        <v>2217</v>
      </c>
      <c r="G3099" s="25" t="s">
        <v>2988</v>
      </c>
      <c r="H3099" s="25" t="s">
        <v>3418</v>
      </c>
      <c r="I3099" s="25" t="s">
        <v>82</v>
      </c>
      <c r="J3099" s="10">
        <v>6990</v>
      </c>
      <c r="K3099" s="16">
        <v>140</v>
      </c>
    </row>
    <row r="3100" spans="1:11" x14ac:dyDescent="0.25">
      <c r="A3100" s="20">
        <v>42898</v>
      </c>
      <c r="B3100" s="20" t="s">
        <v>3401</v>
      </c>
      <c r="C3100" s="77">
        <v>5000</v>
      </c>
      <c r="D3100" s="24" t="s">
        <v>4</v>
      </c>
      <c r="E3100" s="24" t="s">
        <v>6</v>
      </c>
      <c r="F3100" s="25" t="s">
        <v>6</v>
      </c>
      <c r="G3100" s="25" t="s">
        <v>2988</v>
      </c>
      <c r="H3100" s="25" t="s">
        <v>3418</v>
      </c>
      <c r="I3100" s="25" t="s">
        <v>82</v>
      </c>
      <c r="J3100" s="10">
        <v>7076</v>
      </c>
      <c r="K3100" s="16">
        <v>142</v>
      </c>
    </row>
    <row r="3101" spans="1:11" x14ac:dyDescent="0.25">
      <c r="A3101" s="20">
        <v>42898</v>
      </c>
      <c r="B3101" s="20" t="s">
        <v>3401</v>
      </c>
      <c r="C3101" s="77">
        <v>5000</v>
      </c>
      <c r="D3101" s="24" t="s">
        <v>4</v>
      </c>
      <c r="E3101" s="24" t="s">
        <v>6</v>
      </c>
      <c r="F3101" s="25" t="s">
        <v>6</v>
      </c>
      <c r="G3101" s="25" t="s">
        <v>2988</v>
      </c>
      <c r="H3101" s="25" t="s">
        <v>3418</v>
      </c>
      <c r="I3101" s="25" t="s">
        <v>82</v>
      </c>
      <c r="J3101" s="10">
        <v>7077</v>
      </c>
      <c r="K3101" s="16">
        <v>142</v>
      </c>
    </row>
    <row r="3102" spans="1:11" x14ac:dyDescent="0.25">
      <c r="A3102" s="20">
        <v>42898</v>
      </c>
      <c r="B3102" s="20" t="s">
        <v>3401</v>
      </c>
      <c r="C3102" s="77">
        <v>1000</v>
      </c>
      <c r="D3102" s="24" t="s">
        <v>4</v>
      </c>
      <c r="E3102" s="24" t="s">
        <v>6</v>
      </c>
      <c r="F3102" s="25" t="s">
        <v>6</v>
      </c>
      <c r="G3102" s="25" t="s">
        <v>2988</v>
      </c>
      <c r="H3102" s="25" t="s">
        <v>3418</v>
      </c>
      <c r="I3102" s="25" t="s">
        <v>82</v>
      </c>
      <c r="J3102" s="10">
        <v>7078</v>
      </c>
      <c r="K3102" s="16">
        <v>142</v>
      </c>
    </row>
    <row r="3103" spans="1:11" x14ac:dyDescent="0.25">
      <c r="A3103" s="19">
        <v>42898</v>
      </c>
      <c r="B3103" s="19" t="s">
        <v>3401</v>
      </c>
      <c r="C3103" s="15">
        <v>1000</v>
      </c>
      <c r="D3103" s="24" t="s">
        <v>4</v>
      </c>
      <c r="E3103" s="24" t="s">
        <v>6</v>
      </c>
      <c r="F3103" s="25" t="s">
        <v>6</v>
      </c>
      <c r="G3103" s="25" t="s">
        <v>2988</v>
      </c>
      <c r="H3103" s="25" t="s">
        <v>3418</v>
      </c>
      <c r="I3103" s="25" t="s">
        <v>82</v>
      </c>
      <c r="J3103" s="10">
        <v>7079</v>
      </c>
      <c r="K3103" s="16">
        <v>142</v>
      </c>
    </row>
    <row r="3104" spans="1:11" x14ac:dyDescent="0.25">
      <c r="A3104" s="19">
        <v>42898</v>
      </c>
      <c r="B3104" s="19" t="s">
        <v>3401</v>
      </c>
      <c r="C3104" s="15">
        <v>1000</v>
      </c>
      <c r="D3104" s="24" t="s">
        <v>4</v>
      </c>
      <c r="E3104" s="24" t="s">
        <v>5</v>
      </c>
      <c r="F3104" s="25" t="s">
        <v>2217</v>
      </c>
      <c r="G3104" s="25" t="s">
        <v>2988</v>
      </c>
      <c r="H3104" s="25" t="s">
        <v>3418</v>
      </c>
      <c r="I3104" s="25" t="s">
        <v>82</v>
      </c>
      <c r="J3104" s="10">
        <v>7080</v>
      </c>
      <c r="K3104" s="16">
        <v>142</v>
      </c>
    </row>
    <row r="3105" spans="1:11" x14ac:dyDescent="0.25">
      <c r="A3105" s="19">
        <v>42898</v>
      </c>
      <c r="B3105" s="19" t="s">
        <v>3401</v>
      </c>
      <c r="C3105" s="15">
        <v>250</v>
      </c>
      <c r="D3105" s="24" t="s">
        <v>4</v>
      </c>
      <c r="E3105" s="24" t="s">
        <v>6</v>
      </c>
      <c r="F3105" s="25" t="s">
        <v>6</v>
      </c>
      <c r="G3105" s="25" t="s">
        <v>2988</v>
      </c>
      <c r="H3105" s="25" t="s">
        <v>3418</v>
      </c>
      <c r="I3105" s="25" t="s">
        <v>82</v>
      </c>
      <c r="J3105" s="10">
        <v>7081</v>
      </c>
      <c r="K3105" s="16">
        <v>142</v>
      </c>
    </row>
    <row r="3106" spans="1:11" x14ac:dyDescent="0.25">
      <c r="A3106" s="19">
        <v>42898</v>
      </c>
      <c r="B3106" s="19" t="s">
        <v>3401</v>
      </c>
      <c r="C3106" s="15">
        <v>200</v>
      </c>
      <c r="D3106" s="24" t="s">
        <v>4</v>
      </c>
      <c r="E3106" s="24" t="s">
        <v>6</v>
      </c>
      <c r="F3106" s="25" t="s">
        <v>6</v>
      </c>
      <c r="G3106" s="25" t="s">
        <v>2988</v>
      </c>
      <c r="H3106" s="25" t="s">
        <v>3418</v>
      </c>
      <c r="I3106" s="25" t="s">
        <v>82</v>
      </c>
      <c r="J3106" s="10">
        <v>7126</v>
      </c>
      <c r="K3106" s="16">
        <v>143</v>
      </c>
    </row>
    <row r="3107" spans="1:11" x14ac:dyDescent="0.25">
      <c r="A3107" s="19">
        <v>42898</v>
      </c>
      <c r="B3107" s="19" t="s">
        <v>3401</v>
      </c>
      <c r="C3107" s="15">
        <v>1000</v>
      </c>
      <c r="D3107" s="24" t="s">
        <v>4</v>
      </c>
      <c r="E3107" s="24" t="s">
        <v>6</v>
      </c>
      <c r="F3107" s="25" t="s">
        <v>6</v>
      </c>
      <c r="G3107" s="25" t="s">
        <v>2988</v>
      </c>
      <c r="H3107" s="25" t="s">
        <v>3418</v>
      </c>
      <c r="I3107" s="25" t="s">
        <v>82</v>
      </c>
      <c r="J3107" s="10">
        <v>7127</v>
      </c>
      <c r="K3107" s="16">
        <v>143</v>
      </c>
    </row>
    <row r="3108" spans="1:11" x14ac:dyDescent="0.25">
      <c r="A3108" s="19">
        <v>42898</v>
      </c>
      <c r="B3108" s="19" t="s">
        <v>3401</v>
      </c>
      <c r="C3108" s="15">
        <v>100</v>
      </c>
      <c r="D3108" s="24" t="s">
        <v>4</v>
      </c>
      <c r="E3108" s="24" t="s">
        <v>6</v>
      </c>
      <c r="F3108" s="25" t="s">
        <v>6</v>
      </c>
      <c r="G3108" s="25" t="s">
        <v>2988</v>
      </c>
      <c r="H3108" s="25" t="s">
        <v>3418</v>
      </c>
      <c r="I3108" s="25" t="s">
        <v>82</v>
      </c>
      <c r="J3108" s="10">
        <v>7129</v>
      </c>
      <c r="K3108" s="16">
        <v>143</v>
      </c>
    </row>
    <row r="3109" spans="1:11" x14ac:dyDescent="0.25">
      <c r="A3109" s="19">
        <v>42898</v>
      </c>
      <c r="B3109" s="19" t="s">
        <v>3401</v>
      </c>
      <c r="C3109" s="15">
        <v>50</v>
      </c>
      <c r="D3109" s="24" t="s">
        <v>4</v>
      </c>
      <c r="E3109" s="24" t="s">
        <v>6</v>
      </c>
      <c r="F3109" s="25" t="s">
        <v>6</v>
      </c>
      <c r="G3109" s="25" t="s">
        <v>2988</v>
      </c>
      <c r="H3109" s="25" t="s">
        <v>3418</v>
      </c>
      <c r="I3109" s="25" t="s">
        <v>82</v>
      </c>
      <c r="J3109" s="10">
        <v>7130</v>
      </c>
      <c r="K3109" s="16">
        <v>143</v>
      </c>
    </row>
    <row r="3110" spans="1:11" x14ac:dyDescent="0.25">
      <c r="A3110" s="19">
        <v>42898</v>
      </c>
      <c r="B3110" s="19" t="s">
        <v>3401</v>
      </c>
      <c r="C3110" s="15">
        <v>1500</v>
      </c>
      <c r="D3110" s="24" t="s">
        <v>4</v>
      </c>
      <c r="E3110" s="24" t="s">
        <v>6</v>
      </c>
      <c r="F3110" s="25" t="s">
        <v>6</v>
      </c>
      <c r="G3110" s="25" t="s">
        <v>2988</v>
      </c>
      <c r="H3110" s="25" t="s">
        <v>3418</v>
      </c>
      <c r="I3110" s="25" t="s">
        <v>82</v>
      </c>
      <c r="J3110" s="10">
        <v>7212</v>
      </c>
      <c r="K3110" s="16">
        <v>145</v>
      </c>
    </row>
    <row r="3111" spans="1:11" x14ac:dyDescent="0.25">
      <c r="A3111" s="19">
        <v>42898</v>
      </c>
      <c r="B3111" s="19" t="s">
        <v>3401</v>
      </c>
      <c r="C3111" s="15">
        <v>2000</v>
      </c>
      <c r="D3111" s="24" t="s">
        <v>4</v>
      </c>
      <c r="E3111" s="24" t="s">
        <v>6</v>
      </c>
      <c r="F3111" s="25" t="s">
        <v>6</v>
      </c>
      <c r="G3111" s="25" t="s">
        <v>2988</v>
      </c>
      <c r="H3111" s="25" t="s">
        <v>3418</v>
      </c>
      <c r="I3111" s="25" t="s">
        <v>82</v>
      </c>
      <c r="J3111" s="10">
        <v>7213</v>
      </c>
      <c r="K3111" s="16">
        <v>145</v>
      </c>
    </row>
    <row r="3112" spans="1:11" x14ac:dyDescent="0.25">
      <c r="A3112" s="19">
        <v>42898</v>
      </c>
      <c r="B3112" s="19" t="s">
        <v>3401</v>
      </c>
      <c r="C3112" s="15">
        <v>50</v>
      </c>
      <c r="D3112" s="24" t="s">
        <v>4</v>
      </c>
      <c r="E3112" s="24" t="s">
        <v>6</v>
      </c>
      <c r="F3112" s="25" t="s">
        <v>6</v>
      </c>
      <c r="G3112" s="25" t="s">
        <v>2988</v>
      </c>
      <c r="H3112" s="25" t="s">
        <v>3418</v>
      </c>
      <c r="I3112" s="25" t="s">
        <v>82</v>
      </c>
      <c r="J3112" s="10">
        <v>7214</v>
      </c>
      <c r="K3112" s="16">
        <v>145</v>
      </c>
    </row>
    <row r="3113" spans="1:11" x14ac:dyDescent="0.25">
      <c r="A3113" s="19">
        <v>42898</v>
      </c>
      <c r="B3113" s="19" t="s">
        <v>3401</v>
      </c>
      <c r="C3113" s="15">
        <v>5000</v>
      </c>
      <c r="D3113" s="24" t="s">
        <v>4</v>
      </c>
      <c r="E3113" s="24" t="s">
        <v>6</v>
      </c>
      <c r="F3113" s="25" t="s">
        <v>6</v>
      </c>
      <c r="G3113" s="25" t="s">
        <v>2988</v>
      </c>
      <c r="H3113" s="25" t="s">
        <v>3418</v>
      </c>
      <c r="I3113" s="25" t="s">
        <v>82</v>
      </c>
      <c r="J3113" s="10">
        <v>7323</v>
      </c>
      <c r="K3113" s="16">
        <v>147</v>
      </c>
    </row>
    <row r="3114" spans="1:11" x14ac:dyDescent="0.25">
      <c r="A3114" s="19">
        <v>42898</v>
      </c>
      <c r="B3114" s="19" t="s">
        <v>3401</v>
      </c>
      <c r="C3114" s="15">
        <v>40000</v>
      </c>
      <c r="D3114" s="24" t="s">
        <v>4</v>
      </c>
      <c r="E3114" s="24" t="s">
        <v>6</v>
      </c>
      <c r="F3114" s="25" t="s">
        <v>6</v>
      </c>
      <c r="G3114" s="25" t="s">
        <v>2988</v>
      </c>
      <c r="H3114" s="25" t="s">
        <v>3418</v>
      </c>
      <c r="I3114" s="25" t="s">
        <v>82</v>
      </c>
      <c r="J3114" s="10">
        <v>7324</v>
      </c>
      <c r="K3114" s="16">
        <v>147</v>
      </c>
    </row>
    <row r="3115" spans="1:11" x14ac:dyDescent="0.25">
      <c r="A3115" s="19">
        <v>42898</v>
      </c>
      <c r="B3115" s="19" t="s">
        <v>3401</v>
      </c>
      <c r="C3115" s="15">
        <v>450</v>
      </c>
      <c r="D3115" s="24" t="s">
        <v>4</v>
      </c>
      <c r="E3115" s="24" t="s">
        <v>6</v>
      </c>
      <c r="F3115" s="25" t="s">
        <v>6</v>
      </c>
      <c r="G3115" s="25" t="s">
        <v>2988</v>
      </c>
      <c r="H3115" s="25" t="s">
        <v>3418</v>
      </c>
      <c r="I3115" s="25" t="s">
        <v>82</v>
      </c>
      <c r="J3115" s="10">
        <v>7325</v>
      </c>
      <c r="K3115" s="16">
        <v>147</v>
      </c>
    </row>
    <row r="3116" spans="1:11" x14ac:dyDescent="0.25">
      <c r="A3116" s="19">
        <v>42898</v>
      </c>
      <c r="B3116" s="19" t="s">
        <v>3401</v>
      </c>
      <c r="C3116" s="15">
        <v>700</v>
      </c>
      <c r="D3116" s="24" t="s">
        <v>4</v>
      </c>
      <c r="E3116" s="24" t="s">
        <v>6</v>
      </c>
      <c r="F3116" s="25" t="s">
        <v>6</v>
      </c>
      <c r="G3116" s="25" t="s">
        <v>2988</v>
      </c>
      <c r="H3116" s="25" t="s">
        <v>3418</v>
      </c>
      <c r="I3116" s="25" t="s">
        <v>82</v>
      </c>
      <c r="J3116" s="10">
        <v>7326</v>
      </c>
      <c r="K3116" s="16">
        <v>147</v>
      </c>
    </row>
    <row r="3117" spans="1:11" x14ac:dyDescent="0.25">
      <c r="A3117" s="19">
        <v>42898</v>
      </c>
      <c r="B3117" s="19" t="s">
        <v>3401</v>
      </c>
      <c r="C3117" s="15">
        <v>600</v>
      </c>
      <c r="D3117" s="24" t="s">
        <v>4</v>
      </c>
      <c r="E3117" s="24" t="s">
        <v>6</v>
      </c>
      <c r="F3117" s="25" t="s">
        <v>6</v>
      </c>
      <c r="G3117" s="25" t="s">
        <v>2988</v>
      </c>
      <c r="H3117" s="25" t="s">
        <v>3418</v>
      </c>
      <c r="I3117" s="25" t="s">
        <v>82</v>
      </c>
      <c r="J3117" s="10">
        <v>7327</v>
      </c>
      <c r="K3117" s="16">
        <v>147</v>
      </c>
    </row>
    <row r="3118" spans="1:11" x14ac:dyDescent="0.25">
      <c r="A3118" s="19">
        <v>42898</v>
      </c>
      <c r="B3118" s="19" t="s">
        <v>3401</v>
      </c>
      <c r="C3118" s="15">
        <v>1650</v>
      </c>
      <c r="D3118" s="24" t="s">
        <v>4</v>
      </c>
      <c r="E3118" s="24" t="s">
        <v>5</v>
      </c>
      <c r="F3118" s="25" t="s">
        <v>2217</v>
      </c>
      <c r="G3118" s="25" t="s">
        <v>2988</v>
      </c>
      <c r="H3118" s="25" t="s">
        <v>3418</v>
      </c>
      <c r="I3118" s="25" t="s">
        <v>82</v>
      </c>
      <c r="J3118" s="10">
        <v>7391</v>
      </c>
      <c r="K3118" s="16">
        <v>148</v>
      </c>
    </row>
    <row r="3119" spans="1:11" x14ac:dyDescent="0.25">
      <c r="A3119" s="19">
        <v>42898</v>
      </c>
      <c r="B3119" s="19" t="s">
        <v>3401</v>
      </c>
      <c r="C3119" s="15">
        <v>1000</v>
      </c>
      <c r="D3119" s="24" t="s">
        <v>4</v>
      </c>
      <c r="E3119" s="24" t="s">
        <v>5</v>
      </c>
      <c r="F3119" s="25" t="s">
        <v>2217</v>
      </c>
      <c r="G3119" s="25" t="s">
        <v>2988</v>
      </c>
      <c r="H3119" s="25" t="s">
        <v>3418</v>
      </c>
      <c r="I3119" s="25" t="s">
        <v>82</v>
      </c>
      <c r="J3119" s="10">
        <v>7392</v>
      </c>
      <c r="K3119" s="16">
        <v>148</v>
      </c>
    </row>
    <row r="3120" spans="1:11" x14ac:dyDescent="0.25">
      <c r="A3120" s="19">
        <v>42898</v>
      </c>
      <c r="B3120" s="19" t="s">
        <v>3401</v>
      </c>
      <c r="C3120" s="15">
        <v>200</v>
      </c>
      <c r="D3120" s="24" t="s">
        <v>4</v>
      </c>
      <c r="E3120" s="24" t="s">
        <v>5</v>
      </c>
      <c r="F3120" s="25" t="s">
        <v>2217</v>
      </c>
      <c r="G3120" s="25" t="s">
        <v>2988</v>
      </c>
      <c r="H3120" s="25" t="s">
        <v>3418</v>
      </c>
      <c r="I3120" s="25" t="s">
        <v>82</v>
      </c>
      <c r="J3120" s="10">
        <v>7393</v>
      </c>
      <c r="K3120" s="16">
        <v>148</v>
      </c>
    </row>
    <row r="3121" spans="1:11" x14ac:dyDescent="0.25">
      <c r="A3121" s="19">
        <v>42898</v>
      </c>
      <c r="B3121" s="19" t="s">
        <v>3401</v>
      </c>
      <c r="C3121" s="15">
        <v>3000</v>
      </c>
      <c r="D3121" s="24" t="s">
        <v>4</v>
      </c>
      <c r="E3121" s="24" t="s">
        <v>6</v>
      </c>
      <c r="F3121" s="25" t="s">
        <v>6</v>
      </c>
      <c r="G3121" s="25" t="s">
        <v>2988</v>
      </c>
      <c r="H3121" s="25" t="s">
        <v>3418</v>
      </c>
      <c r="I3121" s="25" t="s">
        <v>82</v>
      </c>
      <c r="J3121" s="10">
        <v>7394</v>
      </c>
      <c r="K3121" s="16">
        <v>148</v>
      </c>
    </row>
    <row r="3122" spans="1:11" x14ac:dyDescent="0.25">
      <c r="A3122" s="19">
        <v>42898</v>
      </c>
      <c r="B3122" s="19" t="s">
        <v>3401</v>
      </c>
      <c r="C3122" s="15">
        <v>6000</v>
      </c>
      <c r="D3122" s="24" t="s">
        <v>4</v>
      </c>
      <c r="E3122" s="24" t="s">
        <v>6</v>
      </c>
      <c r="F3122" s="25" t="s">
        <v>6</v>
      </c>
      <c r="G3122" s="25" t="s">
        <v>2988</v>
      </c>
      <c r="H3122" s="25" t="s">
        <v>3418</v>
      </c>
      <c r="I3122" s="25" t="s">
        <v>82</v>
      </c>
      <c r="J3122" s="10">
        <v>7395</v>
      </c>
      <c r="K3122" s="16">
        <v>148</v>
      </c>
    </row>
    <row r="3123" spans="1:11" x14ac:dyDescent="0.25">
      <c r="A3123" s="19">
        <v>42898</v>
      </c>
      <c r="B3123" s="19" t="s">
        <v>3401</v>
      </c>
      <c r="C3123" s="15">
        <v>1000</v>
      </c>
      <c r="D3123" s="24" t="s">
        <v>4</v>
      </c>
      <c r="E3123" s="24" t="s">
        <v>6</v>
      </c>
      <c r="F3123" s="25" t="s">
        <v>6</v>
      </c>
      <c r="G3123" s="25" t="s">
        <v>2988</v>
      </c>
      <c r="H3123" s="25" t="s">
        <v>3418</v>
      </c>
      <c r="I3123" s="25" t="s">
        <v>82</v>
      </c>
      <c r="J3123" s="10">
        <v>7414</v>
      </c>
      <c r="K3123" s="16">
        <v>149</v>
      </c>
    </row>
    <row r="3124" spans="1:11" x14ac:dyDescent="0.25">
      <c r="A3124" s="19">
        <v>42898</v>
      </c>
      <c r="B3124" s="19" t="s">
        <v>3401</v>
      </c>
      <c r="C3124" s="15">
        <v>5650</v>
      </c>
      <c r="D3124" s="24" t="s">
        <v>4</v>
      </c>
      <c r="E3124" s="24" t="s">
        <v>6</v>
      </c>
      <c r="F3124" s="25" t="s">
        <v>6</v>
      </c>
      <c r="G3124" s="25" t="s">
        <v>2988</v>
      </c>
      <c r="H3124" s="25" t="s">
        <v>3418</v>
      </c>
      <c r="I3124" s="25" t="s">
        <v>82</v>
      </c>
      <c r="J3124" s="10">
        <v>7415</v>
      </c>
      <c r="K3124" s="16">
        <v>149</v>
      </c>
    </row>
    <row r="3125" spans="1:11" x14ac:dyDescent="0.25">
      <c r="A3125" s="19">
        <v>42898</v>
      </c>
      <c r="B3125" s="19" t="s">
        <v>3401</v>
      </c>
      <c r="C3125" s="15">
        <v>500</v>
      </c>
      <c r="D3125" s="24" t="s">
        <v>4</v>
      </c>
      <c r="E3125" s="24" t="s">
        <v>6</v>
      </c>
      <c r="F3125" s="25" t="s">
        <v>6</v>
      </c>
      <c r="G3125" s="25" t="s">
        <v>2988</v>
      </c>
      <c r="H3125" s="25" t="s">
        <v>3418</v>
      </c>
      <c r="I3125" s="25" t="s">
        <v>82</v>
      </c>
      <c r="J3125" s="10">
        <v>7416</v>
      </c>
      <c r="K3125" s="16">
        <v>149</v>
      </c>
    </row>
    <row r="3126" spans="1:11" x14ac:dyDescent="0.25">
      <c r="A3126" s="19">
        <v>42898</v>
      </c>
      <c r="B3126" s="19" t="s">
        <v>3401</v>
      </c>
      <c r="C3126" s="15">
        <v>500</v>
      </c>
      <c r="D3126" s="24" t="s">
        <v>4</v>
      </c>
      <c r="E3126" s="24" t="s">
        <v>6</v>
      </c>
      <c r="F3126" s="25" t="s">
        <v>6</v>
      </c>
      <c r="G3126" s="25" t="s">
        <v>2988</v>
      </c>
      <c r="H3126" s="25" t="s">
        <v>3418</v>
      </c>
      <c r="I3126" s="25" t="s">
        <v>82</v>
      </c>
      <c r="J3126" s="10">
        <v>7417</v>
      </c>
      <c r="K3126" s="16">
        <v>149</v>
      </c>
    </row>
    <row r="3127" spans="1:11" x14ac:dyDescent="0.25">
      <c r="A3127" s="19">
        <v>42898</v>
      </c>
      <c r="B3127" s="19" t="s">
        <v>3401</v>
      </c>
      <c r="C3127" s="15">
        <v>250</v>
      </c>
      <c r="D3127" s="24" t="s">
        <v>4</v>
      </c>
      <c r="E3127" s="24" t="s">
        <v>6</v>
      </c>
      <c r="F3127" s="25" t="s">
        <v>6</v>
      </c>
      <c r="G3127" s="25" t="s">
        <v>2988</v>
      </c>
      <c r="H3127" s="25" t="s">
        <v>3418</v>
      </c>
      <c r="I3127" s="25" t="s">
        <v>82</v>
      </c>
      <c r="J3127" s="10">
        <v>7418</v>
      </c>
      <c r="K3127" s="16">
        <v>149</v>
      </c>
    </row>
    <row r="3128" spans="1:11" x14ac:dyDescent="0.25">
      <c r="A3128" s="19">
        <v>42898</v>
      </c>
      <c r="B3128" s="19" t="s">
        <v>3401</v>
      </c>
      <c r="C3128" s="15">
        <v>250</v>
      </c>
      <c r="D3128" s="24" t="s">
        <v>4</v>
      </c>
      <c r="E3128" s="24" t="s">
        <v>6</v>
      </c>
      <c r="F3128" s="25" t="s">
        <v>6</v>
      </c>
      <c r="G3128" s="25" t="s">
        <v>2988</v>
      </c>
      <c r="H3128" s="25" t="s">
        <v>3418</v>
      </c>
      <c r="I3128" s="25" t="s">
        <v>82</v>
      </c>
      <c r="J3128" s="10">
        <v>7419</v>
      </c>
      <c r="K3128" s="16">
        <v>149</v>
      </c>
    </row>
    <row r="3129" spans="1:11" x14ac:dyDescent="0.25">
      <c r="A3129" s="19">
        <v>42898</v>
      </c>
      <c r="B3129" s="19" t="s">
        <v>3401</v>
      </c>
      <c r="C3129" s="77">
        <v>1000</v>
      </c>
      <c r="D3129" s="24" t="s">
        <v>4</v>
      </c>
      <c r="E3129" s="24" t="s">
        <v>6</v>
      </c>
      <c r="F3129" s="25" t="s">
        <v>6</v>
      </c>
      <c r="G3129" s="25" t="s">
        <v>2988</v>
      </c>
      <c r="H3129" s="25" t="s">
        <v>3418</v>
      </c>
      <c r="I3129" s="25" t="s">
        <v>82</v>
      </c>
      <c r="J3129" s="10">
        <v>7452</v>
      </c>
      <c r="K3129" s="16">
        <v>150</v>
      </c>
    </row>
    <row r="3130" spans="1:11" x14ac:dyDescent="0.25">
      <c r="A3130" s="19">
        <v>42898</v>
      </c>
      <c r="B3130" s="19" t="s">
        <v>3401</v>
      </c>
      <c r="C3130" s="77">
        <v>600</v>
      </c>
      <c r="D3130" s="24" t="s">
        <v>4</v>
      </c>
      <c r="E3130" s="24" t="s">
        <v>6</v>
      </c>
      <c r="F3130" s="25" t="s">
        <v>6</v>
      </c>
      <c r="G3130" s="25" t="s">
        <v>2988</v>
      </c>
      <c r="H3130" s="25" t="s">
        <v>3418</v>
      </c>
      <c r="I3130" s="25" t="s">
        <v>82</v>
      </c>
      <c r="J3130" s="10">
        <v>7453</v>
      </c>
      <c r="K3130" s="16">
        <v>150</v>
      </c>
    </row>
    <row r="3131" spans="1:11" x14ac:dyDescent="0.25">
      <c r="A3131" s="19">
        <v>42898</v>
      </c>
      <c r="B3131" s="19" t="s">
        <v>3401</v>
      </c>
      <c r="C3131" s="77">
        <v>600</v>
      </c>
      <c r="D3131" s="24" t="s">
        <v>4</v>
      </c>
      <c r="E3131" s="24" t="s">
        <v>5</v>
      </c>
      <c r="F3131" s="25" t="s">
        <v>2217</v>
      </c>
      <c r="G3131" s="25" t="s">
        <v>2988</v>
      </c>
      <c r="H3131" s="25" t="s">
        <v>3418</v>
      </c>
      <c r="I3131" s="25" t="s">
        <v>82</v>
      </c>
      <c r="J3131" s="10">
        <v>7454</v>
      </c>
      <c r="K3131" s="16">
        <v>150</v>
      </c>
    </row>
    <row r="3132" spans="1:11" x14ac:dyDescent="0.25">
      <c r="A3132" s="19">
        <v>42898</v>
      </c>
      <c r="B3132" s="19" t="s">
        <v>3401</v>
      </c>
      <c r="C3132" s="15">
        <v>50</v>
      </c>
      <c r="D3132" s="24" t="s">
        <v>7</v>
      </c>
      <c r="E3132" s="24" t="s">
        <v>8</v>
      </c>
      <c r="F3132" s="25"/>
      <c r="G3132" s="25" t="s">
        <v>3314</v>
      </c>
      <c r="H3132" s="25" t="s">
        <v>3314</v>
      </c>
      <c r="I3132" s="25"/>
      <c r="J3132" s="10" t="s">
        <v>2984</v>
      </c>
      <c r="K3132" s="16"/>
    </row>
    <row r="3133" spans="1:11" x14ac:dyDescent="0.25">
      <c r="A3133" s="19">
        <v>42898</v>
      </c>
      <c r="B3133" s="19" t="s">
        <v>3401</v>
      </c>
      <c r="C3133" s="15">
        <v>10000</v>
      </c>
      <c r="D3133" s="24" t="s">
        <v>7</v>
      </c>
      <c r="E3133" s="24" t="s">
        <v>8</v>
      </c>
      <c r="F3133" s="25"/>
      <c r="G3133" s="25" t="s">
        <v>3314</v>
      </c>
      <c r="H3133" s="25" t="s">
        <v>3314</v>
      </c>
      <c r="I3133" s="25"/>
      <c r="J3133" s="10" t="s">
        <v>2984</v>
      </c>
      <c r="K3133" s="16"/>
    </row>
    <row r="3134" spans="1:11" x14ac:dyDescent="0.25">
      <c r="A3134" s="19">
        <v>42898</v>
      </c>
      <c r="B3134" s="19" t="s">
        <v>3401</v>
      </c>
      <c r="C3134" s="15">
        <v>3400</v>
      </c>
      <c r="D3134" s="24" t="s">
        <v>7</v>
      </c>
      <c r="E3134" s="24" t="s">
        <v>8</v>
      </c>
      <c r="F3134" s="25"/>
      <c r="G3134" s="25" t="s">
        <v>3314</v>
      </c>
      <c r="H3134" s="25" t="s">
        <v>3314</v>
      </c>
      <c r="I3134" s="25"/>
      <c r="J3134" s="10" t="s">
        <v>2984</v>
      </c>
      <c r="K3134" s="16"/>
    </row>
    <row r="3135" spans="1:11" x14ac:dyDescent="0.25">
      <c r="A3135" s="19">
        <v>42898</v>
      </c>
      <c r="B3135" s="19" t="s">
        <v>3401</v>
      </c>
      <c r="C3135" s="15">
        <v>250</v>
      </c>
      <c r="D3135" s="24" t="s">
        <v>7</v>
      </c>
      <c r="E3135" s="24" t="s">
        <v>8</v>
      </c>
      <c r="F3135" s="25"/>
      <c r="G3135" s="25" t="s">
        <v>3314</v>
      </c>
      <c r="H3135" s="25" t="s">
        <v>3314</v>
      </c>
      <c r="I3135" s="25"/>
      <c r="J3135" s="10" t="s">
        <v>2984</v>
      </c>
      <c r="K3135" s="16"/>
    </row>
    <row r="3136" spans="1:11" x14ac:dyDescent="0.25">
      <c r="A3136" s="19">
        <v>42898</v>
      </c>
      <c r="B3136" s="19" t="s">
        <v>3401</v>
      </c>
      <c r="C3136" s="15">
        <v>250</v>
      </c>
      <c r="D3136" s="24" t="s">
        <v>7</v>
      </c>
      <c r="E3136" s="24" t="s">
        <v>8</v>
      </c>
      <c r="F3136" s="25"/>
      <c r="G3136" s="25" t="s">
        <v>3314</v>
      </c>
      <c r="H3136" s="25" t="s">
        <v>3314</v>
      </c>
      <c r="I3136" s="25"/>
      <c r="J3136" s="10" t="s">
        <v>2984</v>
      </c>
      <c r="K3136" s="16"/>
    </row>
    <row r="3137" spans="1:11" x14ac:dyDescent="0.25">
      <c r="A3137" s="19">
        <v>42898</v>
      </c>
      <c r="B3137" s="19" t="s">
        <v>3401</v>
      </c>
      <c r="C3137" s="15">
        <v>100</v>
      </c>
      <c r="D3137" s="24" t="s">
        <v>7</v>
      </c>
      <c r="E3137" s="24" t="s">
        <v>8</v>
      </c>
      <c r="F3137" s="25"/>
      <c r="G3137" s="25" t="s">
        <v>3314</v>
      </c>
      <c r="H3137" s="25" t="s">
        <v>3314</v>
      </c>
      <c r="I3137" s="25"/>
      <c r="J3137" s="10" t="s">
        <v>2984</v>
      </c>
      <c r="K3137" s="16"/>
    </row>
    <row r="3138" spans="1:11" x14ac:dyDescent="0.25">
      <c r="A3138" s="19">
        <v>42898</v>
      </c>
      <c r="B3138" s="19" t="s">
        <v>3401</v>
      </c>
      <c r="C3138" s="15">
        <v>52</v>
      </c>
      <c r="D3138" s="24" t="s">
        <v>7</v>
      </c>
      <c r="E3138" s="24" t="s">
        <v>8</v>
      </c>
      <c r="F3138" s="25"/>
      <c r="G3138" s="25" t="s">
        <v>3314</v>
      </c>
      <c r="H3138" s="25" t="s">
        <v>3314</v>
      </c>
      <c r="I3138" s="25"/>
      <c r="J3138" s="10" t="s">
        <v>2984</v>
      </c>
      <c r="K3138" s="16"/>
    </row>
    <row r="3139" spans="1:11" x14ac:dyDescent="0.25">
      <c r="A3139" s="19">
        <v>42899</v>
      </c>
      <c r="B3139" s="19" t="s">
        <v>3401</v>
      </c>
      <c r="C3139" s="79">
        <v>600</v>
      </c>
      <c r="D3139" s="24" t="s">
        <v>4</v>
      </c>
      <c r="E3139" s="24" t="s">
        <v>5</v>
      </c>
      <c r="F3139" s="25" t="s">
        <v>2217</v>
      </c>
      <c r="G3139" s="25" t="s">
        <v>2988</v>
      </c>
      <c r="H3139" s="25" t="s">
        <v>3418</v>
      </c>
      <c r="I3139" s="25" t="s">
        <v>82</v>
      </c>
      <c r="J3139" s="10">
        <v>5297</v>
      </c>
      <c r="K3139" s="16">
        <v>106</v>
      </c>
    </row>
    <row r="3140" spans="1:11" x14ac:dyDescent="0.25">
      <c r="A3140" s="19">
        <v>42899</v>
      </c>
      <c r="B3140" s="19" t="s">
        <v>3401</v>
      </c>
      <c r="C3140" s="79">
        <v>4000</v>
      </c>
      <c r="D3140" s="24" t="s">
        <v>4</v>
      </c>
      <c r="E3140" s="24" t="s">
        <v>6</v>
      </c>
      <c r="F3140" s="25" t="s">
        <v>6</v>
      </c>
      <c r="G3140" s="25" t="s">
        <v>2988</v>
      </c>
      <c r="H3140" s="25" t="s">
        <v>3418</v>
      </c>
      <c r="I3140" s="25" t="s">
        <v>82</v>
      </c>
      <c r="J3140" s="10">
        <v>5298</v>
      </c>
      <c r="K3140" s="16">
        <v>106</v>
      </c>
    </row>
    <row r="3141" spans="1:11" x14ac:dyDescent="0.25">
      <c r="A3141" s="19">
        <v>42899</v>
      </c>
      <c r="B3141" s="19" t="s">
        <v>3401</v>
      </c>
      <c r="C3141" s="79">
        <v>200</v>
      </c>
      <c r="D3141" s="24" t="s">
        <v>4</v>
      </c>
      <c r="E3141" s="24" t="s">
        <v>5</v>
      </c>
      <c r="F3141" s="25" t="s">
        <v>2217</v>
      </c>
      <c r="G3141" s="25" t="s">
        <v>2988</v>
      </c>
      <c r="H3141" s="25" t="s">
        <v>3418</v>
      </c>
      <c r="I3141" s="25" t="s">
        <v>82</v>
      </c>
      <c r="J3141" s="10">
        <v>5743</v>
      </c>
      <c r="K3141" s="16">
        <v>115</v>
      </c>
    </row>
    <row r="3142" spans="1:11" x14ac:dyDescent="0.25">
      <c r="A3142" s="19">
        <v>42899</v>
      </c>
      <c r="B3142" s="19" t="s">
        <v>3401</v>
      </c>
      <c r="C3142" s="79">
        <v>300</v>
      </c>
      <c r="D3142" s="24" t="s">
        <v>4</v>
      </c>
      <c r="E3142" s="24" t="s">
        <v>6</v>
      </c>
      <c r="F3142" s="25" t="s">
        <v>6</v>
      </c>
      <c r="G3142" s="25" t="s">
        <v>2988</v>
      </c>
      <c r="H3142" s="25" t="s">
        <v>3418</v>
      </c>
      <c r="I3142" s="25" t="s">
        <v>82</v>
      </c>
      <c r="J3142" s="10">
        <v>5744</v>
      </c>
      <c r="K3142" s="16">
        <v>115</v>
      </c>
    </row>
    <row r="3143" spans="1:11" x14ac:dyDescent="0.25">
      <c r="A3143" s="19">
        <v>42899</v>
      </c>
      <c r="B3143" s="19" t="s">
        <v>3401</v>
      </c>
      <c r="C3143" s="79">
        <v>50</v>
      </c>
      <c r="D3143" s="24" t="s">
        <v>4</v>
      </c>
      <c r="E3143" s="24" t="s">
        <v>6</v>
      </c>
      <c r="F3143" s="25" t="s">
        <v>6</v>
      </c>
      <c r="G3143" s="25" t="s">
        <v>2988</v>
      </c>
      <c r="H3143" s="25" t="s">
        <v>3418</v>
      </c>
      <c r="I3143" s="25" t="s">
        <v>82</v>
      </c>
      <c r="J3143" s="10">
        <v>5745</v>
      </c>
      <c r="K3143" s="16">
        <v>115</v>
      </c>
    </row>
    <row r="3144" spans="1:11" x14ac:dyDescent="0.25">
      <c r="A3144" s="19">
        <v>42899</v>
      </c>
      <c r="B3144" s="19" t="s">
        <v>3401</v>
      </c>
      <c r="C3144" s="15">
        <v>300</v>
      </c>
      <c r="D3144" s="24" t="s">
        <v>4</v>
      </c>
      <c r="E3144" s="24" t="s">
        <v>5</v>
      </c>
      <c r="F3144" s="25" t="s">
        <v>2217</v>
      </c>
      <c r="G3144" s="25" t="s">
        <v>2988</v>
      </c>
      <c r="H3144" s="25" t="s">
        <v>3418</v>
      </c>
      <c r="I3144" s="25" t="s">
        <v>82</v>
      </c>
      <c r="J3144" s="10">
        <v>6586</v>
      </c>
      <c r="K3144" s="16">
        <v>132</v>
      </c>
    </row>
    <row r="3145" spans="1:11" x14ac:dyDescent="0.25">
      <c r="A3145" s="19">
        <v>42899</v>
      </c>
      <c r="B3145" s="19" t="s">
        <v>3401</v>
      </c>
      <c r="C3145" s="15">
        <v>2800</v>
      </c>
      <c r="D3145" s="24" t="s">
        <v>4</v>
      </c>
      <c r="E3145" s="24" t="s">
        <v>5</v>
      </c>
      <c r="F3145" s="25" t="s">
        <v>2217</v>
      </c>
      <c r="G3145" s="25" t="s">
        <v>2988</v>
      </c>
      <c r="H3145" s="25" t="s">
        <v>3418</v>
      </c>
      <c r="I3145" s="25" t="s">
        <v>82</v>
      </c>
      <c r="J3145" s="10">
        <v>6587</v>
      </c>
      <c r="K3145" s="16">
        <v>132</v>
      </c>
    </row>
    <row r="3146" spans="1:11" x14ac:dyDescent="0.25">
      <c r="A3146" s="19">
        <v>42899</v>
      </c>
      <c r="B3146" s="19" t="s">
        <v>3401</v>
      </c>
      <c r="C3146" s="15">
        <v>200</v>
      </c>
      <c r="D3146" s="24" t="s">
        <v>4</v>
      </c>
      <c r="E3146" s="24" t="s">
        <v>6</v>
      </c>
      <c r="F3146" s="25" t="s">
        <v>6</v>
      </c>
      <c r="G3146" s="25" t="s">
        <v>2988</v>
      </c>
      <c r="H3146" s="25" t="s">
        <v>3418</v>
      </c>
      <c r="I3146" s="25" t="s">
        <v>82</v>
      </c>
      <c r="J3146" s="10">
        <v>6588</v>
      </c>
      <c r="K3146" s="16">
        <v>132</v>
      </c>
    </row>
    <row r="3147" spans="1:11" x14ac:dyDescent="0.25">
      <c r="A3147" s="19">
        <v>42899</v>
      </c>
      <c r="B3147" s="19" t="s">
        <v>3401</v>
      </c>
      <c r="C3147" s="15">
        <v>300</v>
      </c>
      <c r="D3147" s="24" t="s">
        <v>4</v>
      </c>
      <c r="E3147" s="24" t="s">
        <v>6</v>
      </c>
      <c r="F3147" s="25" t="s">
        <v>6</v>
      </c>
      <c r="G3147" s="25" t="s">
        <v>2988</v>
      </c>
      <c r="H3147" s="25" t="s">
        <v>3418</v>
      </c>
      <c r="I3147" s="25" t="s">
        <v>82</v>
      </c>
      <c r="J3147" s="10">
        <v>6589</v>
      </c>
      <c r="K3147" s="16">
        <v>132</v>
      </c>
    </row>
    <row r="3148" spans="1:11" x14ac:dyDescent="0.25">
      <c r="A3148" s="19">
        <v>42899</v>
      </c>
      <c r="B3148" s="19" t="s">
        <v>3401</v>
      </c>
      <c r="C3148" s="15">
        <v>400</v>
      </c>
      <c r="D3148" s="24" t="s">
        <v>4</v>
      </c>
      <c r="E3148" s="24" t="s">
        <v>6</v>
      </c>
      <c r="F3148" s="25" t="s">
        <v>6</v>
      </c>
      <c r="G3148" s="25" t="s">
        <v>2988</v>
      </c>
      <c r="H3148" s="25" t="s">
        <v>3418</v>
      </c>
      <c r="I3148" s="25" t="s">
        <v>82</v>
      </c>
      <c r="J3148" s="10">
        <v>6873</v>
      </c>
      <c r="K3148" s="16">
        <v>138</v>
      </c>
    </row>
    <row r="3149" spans="1:11" x14ac:dyDescent="0.25">
      <c r="A3149" s="19">
        <v>42899</v>
      </c>
      <c r="B3149" s="19" t="s">
        <v>3401</v>
      </c>
      <c r="C3149" s="15">
        <v>100</v>
      </c>
      <c r="D3149" s="24" t="s">
        <v>4</v>
      </c>
      <c r="E3149" s="24" t="s">
        <v>5</v>
      </c>
      <c r="F3149" s="25" t="s">
        <v>2217</v>
      </c>
      <c r="G3149" s="25" t="s">
        <v>2988</v>
      </c>
      <c r="H3149" s="25" t="s">
        <v>3418</v>
      </c>
      <c r="I3149" s="25" t="s">
        <v>82</v>
      </c>
      <c r="J3149" s="10">
        <v>6942</v>
      </c>
      <c r="K3149" s="16">
        <v>139</v>
      </c>
    </row>
    <row r="3150" spans="1:11" x14ac:dyDescent="0.25">
      <c r="A3150" s="19">
        <v>42899</v>
      </c>
      <c r="B3150" s="19" t="s">
        <v>3401</v>
      </c>
      <c r="C3150" s="15">
        <v>50</v>
      </c>
      <c r="D3150" s="24" t="s">
        <v>4</v>
      </c>
      <c r="E3150" s="24" t="s">
        <v>6</v>
      </c>
      <c r="F3150" s="25" t="s">
        <v>6</v>
      </c>
      <c r="G3150" s="25" t="s">
        <v>2988</v>
      </c>
      <c r="H3150" s="25" t="s">
        <v>3418</v>
      </c>
      <c r="I3150" s="25" t="s">
        <v>82</v>
      </c>
      <c r="J3150" s="10">
        <v>6943</v>
      </c>
      <c r="K3150" s="16">
        <v>139</v>
      </c>
    </row>
    <row r="3151" spans="1:11" x14ac:dyDescent="0.25">
      <c r="A3151" s="19">
        <v>42899</v>
      </c>
      <c r="B3151" s="19" t="s">
        <v>3401</v>
      </c>
      <c r="C3151" s="15">
        <v>100</v>
      </c>
      <c r="D3151" s="24" t="s">
        <v>4</v>
      </c>
      <c r="E3151" s="24" t="s">
        <v>6</v>
      </c>
      <c r="F3151" s="25" t="s">
        <v>6</v>
      </c>
      <c r="G3151" s="25" t="s">
        <v>2988</v>
      </c>
      <c r="H3151" s="25" t="s">
        <v>3418</v>
      </c>
      <c r="I3151" s="25" t="s">
        <v>82</v>
      </c>
      <c r="J3151" s="10">
        <v>6944</v>
      </c>
      <c r="K3151" s="16">
        <v>139</v>
      </c>
    </row>
    <row r="3152" spans="1:11" x14ac:dyDescent="0.25">
      <c r="A3152" s="19">
        <v>42899</v>
      </c>
      <c r="B3152" s="19" t="s">
        <v>3401</v>
      </c>
      <c r="C3152" s="15">
        <v>50</v>
      </c>
      <c r="D3152" s="24" t="s">
        <v>4</v>
      </c>
      <c r="E3152" s="24" t="s">
        <v>5</v>
      </c>
      <c r="F3152" s="25" t="s">
        <v>2217</v>
      </c>
      <c r="G3152" s="25" t="s">
        <v>2988</v>
      </c>
      <c r="H3152" s="25" t="s">
        <v>3418</v>
      </c>
      <c r="I3152" s="25" t="s">
        <v>82</v>
      </c>
      <c r="J3152" s="10">
        <v>6945</v>
      </c>
      <c r="K3152" s="16">
        <v>139</v>
      </c>
    </row>
    <row r="3153" spans="1:11" x14ac:dyDescent="0.25">
      <c r="A3153" s="19">
        <v>42899</v>
      </c>
      <c r="B3153" s="19" t="s">
        <v>3401</v>
      </c>
      <c r="C3153" s="15">
        <v>1000</v>
      </c>
      <c r="D3153" s="24" t="s">
        <v>4</v>
      </c>
      <c r="E3153" s="24" t="s">
        <v>5</v>
      </c>
      <c r="F3153" s="25" t="s">
        <v>2217</v>
      </c>
      <c r="G3153" s="25" t="s">
        <v>2988</v>
      </c>
      <c r="H3153" s="25" t="s">
        <v>3418</v>
      </c>
      <c r="I3153" s="25" t="s">
        <v>82</v>
      </c>
      <c r="J3153" s="10">
        <v>6981</v>
      </c>
      <c r="K3153" s="16">
        <v>140</v>
      </c>
    </row>
    <row r="3154" spans="1:11" x14ac:dyDescent="0.25">
      <c r="A3154" s="19">
        <v>42899</v>
      </c>
      <c r="B3154" s="19" t="s">
        <v>3401</v>
      </c>
      <c r="C3154" s="15">
        <v>1400</v>
      </c>
      <c r="D3154" s="24" t="s">
        <v>4</v>
      </c>
      <c r="E3154" s="24" t="s">
        <v>5</v>
      </c>
      <c r="F3154" s="25" t="s">
        <v>2217</v>
      </c>
      <c r="G3154" s="25" t="s">
        <v>2988</v>
      </c>
      <c r="H3154" s="25" t="s">
        <v>3418</v>
      </c>
      <c r="I3154" s="25" t="s">
        <v>82</v>
      </c>
      <c r="J3154" s="10">
        <v>6991</v>
      </c>
      <c r="K3154" s="16">
        <v>140</v>
      </c>
    </row>
    <row r="3155" spans="1:11" x14ac:dyDescent="0.25">
      <c r="A3155" s="19">
        <v>42899</v>
      </c>
      <c r="B3155" s="19" t="s">
        <v>3401</v>
      </c>
      <c r="C3155" s="15">
        <v>100</v>
      </c>
      <c r="D3155" s="24" t="s">
        <v>4</v>
      </c>
      <c r="E3155" s="24" t="s">
        <v>6</v>
      </c>
      <c r="F3155" s="25" t="s">
        <v>6</v>
      </c>
      <c r="G3155" s="25" t="s">
        <v>2988</v>
      </c>
      <c r="H3155" s="25" t="s">
        <v>3418</v>
      </c>
      <c r="I3155" s="25" t="s">
        <v>82</v>
      </c>
      <c r="J3155" s="10">
        <v>6993</v>
      </c>
      <c r="K3155" s="16">
        <v>140</v>
      </c>
    </row>
    <row r="3156" spans="1:11" x14ac:dyDescent="0.25">
      <c r="A3156" s="19">
        <v>42899</v>
      </c>
      <c r="B3156" s="19" t="s">
        <v>3401</v>
      </c>
      <c r="C3156" s="15">
        <v>500</v>
      </c>
      <c r="D3156" s="24" t="s">
        <v>4</v>
      </c>
      <c r="E3156" s="24" t="s">
        <v>6</v>
      </c>
      <c r="F3156" s="25" t="s">
        <v>6</v>
      </c>
      <c r="G3156" s="25" t="s">
        <v>2988</v>
      </c>
      <c r="H3156" s="25" t="s">
        <v>3418</v>
      </c>
      <c r="I3156" s="25" t="s">
        <v>82</v>
      </c>
      <c r="J3156" s="10">
        <v>6994</v>
      </c>
      <c r="K3156" s="16">
        <v>140</v>
      </c>
    </row>
    <row r="3157" spans="1:11" x14ac:dyDescent="0.25">
      <c r="A3157" s="19">
        <v>42899</v>
      </c>
      <c r="B3157" s="19" t="s">
        <v>3401</v>
      </c>
      <c r="C3157" s="15">
        <v>30</v>
      </c>
      <c r="D3157" s="24" t="s">
        <v>4</v>
      </c>
      <c r="E3157" s="24" t="s">
        <v>5</v>
      </c>
      <c r="F3157" s="25" t="s">
        <v>2217</v>
      </c>
      <c r="G3157" s="25" t="s">
        <v>2988</v>
      </c>
      <c r="H3157" s="25" t="s">
        <v>3418</v>
      </c>
      <c r="I3157" s="25" t="s">
        <v>82</v>
      </c>
      <c r="J3157" s="10">
        <v>6995</v>
      </c>
      <c r="K3157" s="16">
        <v>140</v>
      </c>
    </row>
    <row r="3158" spans="1:11" x14ac:dyDescent="0.25">
      <c r="A3158" s="19">
        <v>42899</v>
      </c>
      <c r="B3158" s="19" t="s">
        <v>3401</v>
      </c>
      <c r="C3158" s="15">
        <v>400</v>
      </c>
      <c r="D3158" s="24" t="s">
        <v>4</v>
      </c>
      <c r="E3158" s="24" t="s">
        <v>5</v>
      </c>
      <c r="F3158" s="25" t="s">
        <v>2217</v>
      </c>
      <c r="G3158" s="25" t="s">
        <v>2988</v>
      </c>
      <c r="H3158" s="25" t="s">
        <v>3418</v>
      </c>
      <c r="I3158" s="25" t="s">
        <v>82</v>
      </c>
      <c r="J3158" s="10">
        <v>7035</v>
      </c>
      <c r="K3158" s="16">
        <v>141</v>
      </c>
    </row>
    <row r="3159" spans="1:11" x14ac:dyDescent="0.25">
      <c r="A3159" s="19">
        <v>42899</v>
      </c>
      <c r="B3159" s="19" t="s">
        <v>3401</v>
      </c>
      <c r="C3159" s="15">
        <v>2500</v>
      </c>
      <c r="D3159" s="24" t="s">
        <v>4</v>
      </c>
      <c r="E3159" s="24" t="s">
        <v>5</v>
      </c>
      <c r="F3159" s="25" t="s">
        <v>2217</v>
      </c>
      <c r="G3159" s="25" t="s">
        <v>2988</v>
      </c>
      <c r="H3159" s="25" t="s">
        <v>3418</v>
      </c>
      <c r="I3159" s="25" t="s">
        <v>82</v>
      </c>
      <c r="J3159" s="10">
        <v>7036</v>
      </c>
      <c r="K3159" s="16">
        <v>141</v>
      </c>
    </row>
    <row r="3160" spans="1:11" x14ac:dyDescent="0.25">
      <c r="A3160" s="19">
        <v>42899</v>
      </c>
      <c r="B3160" s="19" t="s">
        <v>3401</v>
      </c>
      <c r="C3160" s="15">
        <v>500</v>
      </c>
      <c r="D3160" s="24" t="s">
        <v>4</v>
      </c>
      <c r="E3160" s="24" t="s">
        <v>5</v>
      </c>
      <c r="F3160" s="25" t="s">
        <v>2217</v>
      </c>
      <c r="G3160" s="25" t="s">
        <v>2988</v>
      </c>
      <c r="H3160" s="25" t="s">
        <v>3418</v>
      </c>
      <c r="I3160" s="25" t="s">
        <v>82</v>
      </c>
      <c r="J3160" s="10">
        <v>7037</v>
      </c>
      <c r="K3160" s="16">
        <v>141</v>
      </c>
    </row>
    <row r="3161" spans="1:11" x14ac:dyDescent="0.25">
      <c r="A3161" s="19">
        <v>42899</v>
      </c>
      <c r="B3161" s="19" t="s">
        <v>3401</v>
      </c>
      <c r="C3161" s="15">
        <v>400</v>
      </c>
      <c r="D3161" s="24" t="s">
        <v>4</v>
      </c>
      <c r="E3161" s="24" t="s">
        <v>5</v>
      </c>
      <c r="F3161" s="25" t="s">
        <v>2217</v>
      </c>
      <c r="G3161" s="25" t="s">
        <v>2988</v>
      </c>
      <c r="H3161" s="25" t="s">
        <v>3418</v>
      </c>
      <c r="I3161" s="25" t="s">
        <v>82</v>
      </c>
      <c r="J3161" s="10">
        <v>7038</v>
      </c>
      <c r="K3161" s="16">
        <v>141</v>
      </c>
    </row>
    <row r="3162" spans="1:11" x14ac:dyDescent="0.25">
      <c r="A3162" s="19">
        <v>42899</v>
      </c>
      <c r="B3162" s="19" t="s">
        <v>3401</v>
      </c>
      <c r="C3162" s="15">
        <v>300</v>
      </c>
      <c r="D3162" s="24" t="s">
        <v>4</v>
      </c>
      <c r="E3162" s="24" t="s">
        <v>5</v>
      </c>
      <c r="F3162" s="25" t="s">
        <v>2217</v>
      </c>
      <c r="G3162" s="25" t="s">
        <v>2988</v>
      </c>
      <c r="H3162" s="25" t="s">
        <v>3418</v>
      </c>
      <c r="I3162" s="25" t="s">
        <v>82</v>
      </c>
      <c r="J3162" s="10">
        <v>7039</v>
      </c>
      <c r="K3162" s="16">
        <v>141</v>
      </c>
    </row>
    <row r="3163" spans="1:11" x14ac:dyDescent="0.25">
      <c r="A3163" s="19">
        <v>42899</v>
      </c>
      <c r="B3163" s="19" t="s">
        <v>3401</v>
      </c>
      <c r="C3163" s="15">
        <v>50000</v>
      </c>
      <c r="D3163" s="24" t="s">
        <v>4</v>
      </c>
      <c r="E3163" s="24" t="s">
        <v>6</v>
      </c>
      <c r="F3163" s="25" t="s">
        <v>6</v>
      </c>
      <c r="G3163" s="25" t="s">
        <v>2988</v>
      </c>
      <c r="H3163" s="25" t="s">
        <v>3418</v>
      </c>
      <c r="I3163" s="25" t="s">
        <v>82</v>
      </c>
      <c r="J3163" s="10">
        <v>7040</v>
      </c>
      <c r="K3163" s="16">
        <v>141</v>
      </c>
    </row>
    <row r="3164" spans="1:11" x14ac:dyDescent="0.25">
      <c r="A3164" s="19">
        <v>42899</v>
      </c>
      <c r="B3164" s="19" t="s">
        <v>3401</v>
      </c>
      <c r="C3164" s="15">
        <v>1200</v>
      </c>
      <c r="D3164" s="24" t="s">
        <v>4</v>
      </c>
      <c r="E3164" s="24" t="s">
        <v>5</v>
      </c>
      <c r="F3164" s="25" t="s">
        <v>2217</v>
      </c>
      <c r="G3164" s="25" t="s">
        <v>2988</v>
      </c>
      <c r="H3164" s="25" t="s">
        <v>3418</v>
      </c>
      <c r="I3164" s="25" t="s">
        <v>82</v>
      </c>
      <c r="J3164" s="10">
        <v>7041</v>
      </c>
      <c r="K3164" s="16">
        <v>141</v>
      </c>
    </row>
    <row r="3165" spans="1:11" x14ac:dyDescent="0.25">
      <c r="A3165" s="19">
        <v>42899</v>
      </c>
      <c r="B3165" s="19" t="s">
        <v>3401</v>
      </c>
      <c r="C3165" s="15">
        <v>750</v>
      </c>
      <c r="D3165" s="24" t="s">
        <v>4</v>
      </c>
      <c r="E3165" s="24" t="s">
        <v>6</v>
      </c>
      <c r="F3165" s="25" t="s">
        <v>6</v>
      </c>
      <c r="G3165" s="25" t="s">
        <v>2988</v>
      </c>
      <c r="H3165" s="25" t="s">
        <v>3418</v>
      </c>
      <c r="I3165" s="25" t="s">
        <v>82</v>
      </c>
      <c r="J3165" s="10">
        <v>7042</v>
      </c>
      <c r="K3165" s="16">
        <v>141</v>
      </c>
    </row>
    <row r="3166" spans="1:11" x14ac:dyDescent="0.25">
      <c r="A3166" s="19">
        <v>42899</v>
      </c>
      <c r="B3166" s="19" t="s">
        <v>3401</v>
      </c>
      <c r="C3166" s="15">
        <v>200</v>
      </c>
      <c r="D3166" s="24" t="s">
        <v>4</v>
      </c>
      <c r="E3166" s="24" t="s">
        <v>5</v>
      </c>
      <c r="F3166" s="25" t="s">
        <v>2217</v>
      </c>
      <c r="G3166" s="25" t="s">
        <v>2988</v>
      </c>
      <c r="H3166" s="25" t="s">
        <v>3418</v>
      </c>
      <c r="I3166" s="25" t="s">
        <v>82</v>
      </c>
      <c r="J3166" s="10">
        <v>7043</v>
      </c>
      <c r="K3166" s="16">
        <v>141</v>
      </c>
    </row>
    <row r="3167" spans="1:11" x14ac:dyDescent="0.25">
      <c r="A3167" s="19">
        <v>42899</v>
      </c>
      <c r="B3167" s="19" t="s">
        <v>3401</v>
      </c>
      <c r="C3167" s="15">
        <v>400</v>
      </c>
      <c r="D3167" s="24" t="s">
        <v>4</v>
      </c>
      <c r="E3167" s="24" t="s">
        <v>6</v>
      </c>
      <c r="F3167" s="25" t="s">
        <v>6</v>
      </c>
      <c r="G3167" s="25" t="s">
        <v>2988</v>
      </c>
      <c r="H3167" s="25" t="s">
        <v>3418</v>
      </c>
      <c r="I3167" s="25" t="s">
        <v>82</v>
      </c>
      <c r="J3167" s="10">
        <v>7082</v>
      </c>
      <c r="K3167" s="16">
        <v>142</v>
      </c>
    </row>
    <row r="3168" spans="1:11" x14ac:dyDescent="0.25">
      <c r="A3168" s="19">
        <v>42899</v>
      </c>
      <c r="B3168" s="19" t="s">
        <v>3401</v>
      </c>
      <c r="C3168" s="15">
        <v>400</v>
      </c>
      <c r="D3168" s="24" t="s">
        <v>4</v>
      </c>
      <c r="E3168" s="24" t="s">
        <v>6</v>
      </c>
      <c r="F3168" s="25" t="s">
        <v>6</v>
      </c>
      <c r="G3168" s="25" t="s">
        <v>2988</v>
      </c>
      <c r="H3168" s="25" t="s">
        <v>3418</v>
      </c>
      <c r="I3168" s="25" t="s">
        <v>82</v>
      </c>
      <c r="J3168" s="10">
        <v>7083</v>
      </c>
      <c r="K3168" s="16">
        <v>142</v>
      </c>
    </row>
    <row r="3169" spans="1:11" x14ac:dyDescent="0.25">
      <c r="A3169" s="19">
        <v>42899</v>
      </c>
      <c r="B3169" s="19" t="s">
        <v>3401</v>
      </c>
      <c r="C3169" s="15">
        <v>1200</v>
      </c>
      <c r="D3169" s="24" t="s">
        <v>4</v>
      </c>
      <c r="E3169" s="24" t="s">
        <v>6</v>
      </c>
      <c r="F3169" s="25" t="s">
        <v>6</v>
      </c>
      <c r="G3169" s="25" t="s">
        <v>2988</v>
      </c>
      <c r="H3169" s="25" t="s">
        <v>3418</v>
      </c>
      <c r="I3169" s="25" t="s">
        <v>82</v>
      </c>
      <c r="J3169" s="10">
        <v>7084</v>
      </c>
      <c r="K3169" s="16">
        <v>142</v>
      </c>
    </row>
    <row r="3170" spans="1:11" x14ac:dyDescent="0.25">
      <c r="A3170" s="19">
        <v>42899</v>
      </c>
      <c r="B3170" s="19" t="s">
        <v>3401</v>
      </c>
      <c r="C3170" s="15">
        <v>300</v>
      </c>
      <c r="D3170" s="24" t="s">
        <v>4</v>
      </c>
      <c r="E3170" s="24" t="s">
        <v>5</v>
      </c>
      <c r="F3170" s="25" t="s">
        <v>2217</v>
      </c>
      <c r="G3170" s="25" t="s">
        <v>2988</v>
      </c>
      <c r="H3170" s="25" t="s">
        <v>3418</v>
      </c>
      <c r="I3170" s="25" t="s">
        <v>82</v>
      </c>
      <c r="J3170" s="10">
        <v>7215</v>
      </c>
      <c r="K3170" s="16">
        <v>145</v>
      </c>
    </row>
    <row r="3171" spans="1:11" x14ac:dyDescent="0.25">
      <c r="A3171" s="19">
        <v>42899</v>
      </c>
      <c r="B3171" s="19" t="s">
        <v>3401</v>
      </c>
      <c r="C3171" s="15">
        <v>120</v>
      </c>
      <c r="D3171" s="24" t="s">
        <v>4</v>
      </c>
      <c r="E3171" s="24" t="s">
        <v>6</v>
      </c>
      <c r="F3171" s="25" t="s">
        <v>6</v>
      </c>
      <c r="G3171" s="25" t="s">
        <v>2988</v>
      </c>
      <c r="H3171" s="25" t="s">
        <v>3418</v>
      </c>
      <c r="I3171" s="25" t="s">
        <v>82</v>
      </c>
      <c r="J3171" s="10">
        <v>7216</v>
      </c>
      <c r="K3171" s="16">
        <v>145</v>
      </c>
    </row>
    <row r="3172" spans="1:11" x14ac:dyDescent="0.25">
      <c r="A3172" s="19">
        <v>42899</v>
      </c>
      <c r="B3172" s="19" t="s">
        <v>3401</v>
      </c>
      <c r="C3172" s="15">
        <v>150</v>
      </c>
      <c r="D3172" s="24" t="s">
        <v>4</v>
      </c>
      <c r="E3172" s="24" t="s">
        <v>6</v>
      </c>
      <c r="F3172" s="25" t="s">
        <v>6</v>
      </c>
      <c r="G3172" s="25" t="s">
        <v>2988</v>
      </c>
      <c r="H3172" s="25" t="s">
        <v>3418</v>
      </c>
      <c r="I3172" s="25" t="s">
        <v>82</v>
      </c>
      <c r="J3172" s="10">
        <v>7328</v>
      </c>
      <c r="K3172" s="16">
        <v>147</v>
      </c>
    </row>
    <row r="3173" spans="1:11" x14ac:dyDescent="0.25">
      <c r="A3173" s="19">
        <v>42899</v>
      </c>
      <c r="B3173" s="19" t="s">
        <v>3401</v>
      </c>
      <c r="C3173" s="15">
        <v>1550</v>
      </c>
      <c r="D3173" s="24" t="s">
        <v>4</v>
      </c>
      <c r="E3173" s="24" t="s">
        <v>6</v>
      </c>
      <c r="F3173" s="25" t="s">
        <v>6</v>
      </c>
      <c r="G3173" s="25" t="s">
        <v>2988</v>
      </c>
      <c r="H3173" s="25" t="s">
        <v>3418</v>
      </c>
      <c r="I3173" s="25" t="s">
        <v>82</v>
      </c>
      <c r="J3173" s="10">
        <v>7329</v>
      </c>
      <c r="K3173" s="16">
        <v>147</v>
      </c>
    </row>
    <row r="3174" spans="1:11" x14ac:dyDescent="0.25">
      <c r="A3174" s="19">
        <v>42899</v>
      </c>
      <c r="B3174" s="19" t="s">
        <v>3401</v>
      </c>
      <c r="C3174" s="15">
        <v>1500</v>
      </c>
      <c r="D3174" s="24" t="s">
        <v>4</v>
      </c>
      <c r="E3174" s="24" t="s">
        <v>6</v>
      </c>
      <c r="F3174" s="25" t="s">
        <v>6</v>
      </c>
      <c r="G3174" s="25" t="s">
        <v>2988</v>
      </c>
      <c r="H3174" s="25" t="s">
        <v>3418</v>
      </c>
      <c r="I3174" s="25" t="s">
        <v>82</v>
      </c>
      <c r="J3174" s="10">
        <v>7330</v>
      </c>
      <c r="K3174" s="16">
        <v>147</v>
      </c>
    </row>
    <row r="3175" spans="1:11" x14ac:dyDescent="0.25">
      <c r="A3175" s="19">
        <v>42899</v>
      </c>
      <c r="B3175" s="19" t="s">
        <v>3401</v>
      </c>
      <c r="C3175" s="15">
        <v>2000</v>
      </c>
      <c r="D3175" s="24" t="s">
        <v>4</v>
      </c>
      <c r="E3175" s="24" t="s">
        <v>6</v>
      </c>
      <c r="F3175" s="25" t="s">
        <v>6</v>
      </c>
      <c r="G3175" s="25" t="s">
        <v>2988</v>
      </c>
      <c r="H3175" s="25" t="s">
        <v>3418</v>
      </c>
      <c r="I3175" s="25" t="s">
        <v>82</v>
      </c>
      <c r="J3175" s="10">
        <v>7331</v>
      </c>
      <c r="K3175" s="16">
        <v>147</v>
      </c>
    </row>
    <row r="3176" spans="1:11" x14ac:dyDescent="0.25">
      <c r="A3176" s="19">
        <v>42899</v>
      </c>
      <c r="B3176" s="19" t="s">
        <v>3401</v>
      </c>
      <c r="C3176" s="15">
        <v>500</v>
      </c>
      <c r="D3176" s="24" t="s">
        <v>4</v>
      </c>
      <c r="E3176" s="24" t="s">
        <v>6</v>
      </c>
      <c r="F3176" s="25" t="s">
        <v>6</v>
      </c>
      <c r="G3176" s="25" t="s">
        <v>2988</v>
      </c>
      <c r="H3176" s="25" t="s">
        <v>3418</v>
      </c>
      <c r="I3176" s="25" t="s">
        <v>82</v>
      </c>
      <c r="J3176" s="10">
        <v>7332</v>
      </c>
      <c r="K3176" s="16">
        <v>147</v>
      </c>
    </row>
    <row r="3177" spans="1:11" x14ac:dyDescent="0.25">
      <c r="A3177" s="19">
        <v>42899</v>
      </c>
      <c r="B3177" s="19" t="s">
        <v>3401</v>
      </c>
      <c r="C3177" s="15">
        <v>500</v>
      </c>
      <c r="D3177" s="24" t="s">
        <v>4</v>
      </c>
      <c r="E3177" s="24" t="s">
        <v>6</v>
      </c>
      <c r="F3177" s="25" t="s">
        <v>6</v>
      </c>
      <c r="G3177" s="25" t="s">
        <v>2988</v>
      </c>
      <c r="H3177" s="25" t="s">
        <v>3418</v>
      </c>
      <c r="I3177" s="25" t="s">
        <v>82</v>
      </c>
      <c r="J3177" s="10">
        <v>7333</v>
      </c>
      <c r="K3177" s="16">
        <v>147</v>
      </c>
    </row>
    <row r="3178" spans="1:11" x14ac:dyDescent="0.25">
      <c r="A3178" s="19">
        <v>42899</v>
      </c>
      <c r="B3178" s="19" t="s">
        <v>3401</v>
      </c>
      <c r="C3178" s="15">
        <v>400</v>
      </c>
      <c r="D3178" s="24" t="s">
        <v>4</v>
      </c>
      <c r="E3178" s="24" t="s">
        <v>5</v>
      </c>
      <c r="F3178" s="25" t="s">
        <v>2217</v>
      </c>
      <c r="G3178" s="25" t="s">
        <v>2988</v>
      </c>
      <c r="H3178" s="25" t="s">
        <v>3418</v>
      </c>
      <c r="I3178" s="25" t="s">
        <v>82</v>
      </c>
      <c r="J3178" s="10">
        <v>7334</v>
      </c>
      <c r="K3178" s="16">
        <v>147</v>
      </c>
    </row>
    <row r="3179" spans="1:11" x14ac:dyDescent="0.25">
      <c r="A3179" s="19">
        <v>42899</v>
      </c>
      <c r="B3179" s="19" t="s">
        <v>3401</v>
      </c>
      <c r="C3179" s="15">
        <v>100</v>
      </c>
      <c r="D3179" s="24" t="s">
        <v>4</v>
      </c>
      <c r="E3179" s="24" t="s">
        <v>6</v>
      </c>
      <c r="F3179" s="25" t="s">
        <v>6</v>
      </c>
      <c r="G3179" s="25" t="s">
        <v>2988</v>
      </c>
      <c r="H3179" s="25" t="s">
        <v>3418</v>
      </c>
      <c r="I3179" s="25" t="s">
        <v>82</v>
      </c>
      <c r="J3179" s="10">
        <v>7396</v>
      </c>
      <c r="K3179" s="16">
        <v>148</v>
      </c>
    </row>
    <row r="3180" spans="1:11" x14ac:dyDescent="0.25">
      <c r="A3180" s="19">
        <v>42899</v>
      </c>
      <c r="B3180" s="19" t="s">
        <v>3401</v>
      </c>
      <c r="C3180" s="15">
        <v>15000</v>
      </c>
      <c r="D3180" s="24" t="s">
        <v>4</v>
      </c>
      <c r="E3180" s="24" t="s">
        <v>6</v>
      </c>
      <c r="F3180" s="25" t="s">
        <v>6</v>
      </c>
      <c r="G3180" s="25" t="s">
        <v>2988</v>
      </c>
      <c r="H3180" s="25" t="s">
        <v>3418</v>
      </c>
      <c r="I3180" s="25" t="s">
        <v>82</v>
      </c>
      <c r="J3180" s="10">
        <v>7397</v>
      </c>
      <c r="K3180" s="16">
        <v>148</v>
      </c>
    </row>
    <row r="3181" spans="1:11" x14ac:dyDescent="0.25">
      <c r="A3181" s="19">
        <v>42899</v>
      </c>
      <c r="B3181" s="19" t="s">
        <v>3401</v>
      </c>
      <c r="C3181" s="15">
        <v>1800</v>
      </c>
      <c r="D3181" s="24" t="s">
        <v>4</v>
      </c>
      <c r="E3181" s="24" t="s">
        <v>6</v>
      </c>
      <c r="F3181" s="25" t="s">
        <v>6</v>
      </c>
      <c r="G3181" s="25" t="s">
        <v>2988</v>
      </c>
      <c r="H3181" s="25" t="s">
        <v>3418</v>
      </c>
      <c r="I3181" s="25" t="s">
        <v>82</v>
      </c>
      <c r="J3181" s="10">
        <v>7420</v>
      </c>
      <c r="K3181" s="16">
        <v>149</v>
      </c>
    </row>
    <row r="3182" spans="1:11" x14ac:dyDescent="0.25">
      <c r="A3182" s="19">
        <v>42899</v>
      </c>
      <c r="B3182" s="19" t="s">
        <v>3401</v>
      </c>
      <c r="C3182" s="15">
        <v>3000</v>
      </c>
      <c r="D3182" s="24" t="s">
        <v>4</v>
      </c>
      <c r="E3182" s="24" t="s">
        <v>6</v>
      </c>
      <c r="F3182" s="25" t="s">
        <v>6</v>
      </c>
      <c r="G3182" s="25" t="s">
        <v>2988</v>
      </c>
      <c r="H3182" s="25" t="s">
        <v>3418</v>
      </c>
      <c r="I3182" s="25" t="s">
        <v>82</v>
      </c>
      <c r="J3182" s="10">
        <v>7421</v>
      </c>
      <c r="K3182" s="16">
        <v>149</v>
      </c>
    </row>
    <row r="3183" spans="1:11" x14ac:dyDescent="0.25">
      <c r="A3183" s="19">
        <v>42899</v>
      </c>
      <c r="B3183" s="19" t="s">
        <v>3401</v>
      </c>
      <c r="C3183" s="15">
        <v>200</v>
      </c>
      <c r="D3183" s="24" t="s">
        <v>4</v>
      </c>
      <c r="E3183" s="24" t="s">
        <v>6</v>
      </c>
      <c r="F3183" s="25" t="s">
        <v>6</v>
      </c>
      <c r="G3183" s="25" t="s">
        <v>2988</v>
      </c>
      <c r="H3183" s="25" t="s">
        <v>3418</v>
      </c>
      <c r="I3183" s="25" t="s">
        <v>82</v>
      </c>
      <c r="J3183" s="10">
        <v>7422</v>
      </c>
      <c r="K3183" s="16">
        <v>149</v>
      </c>
    </row>
    <row r="3184" spans="1:11" x14ac:dyDescent="0.25">
      <c r="A3184" s="19">
        <v>42899</v>
      </c>
      <c r="B3184" s="19" t="s">
        <v>3401</v>
      </c>
      <c r="C3184" s="15">
        <v>420</v>
      </c>
      <c r="D3184" s="24" t="s">
        <v>4</v>
      </c>
      <c r="E3184" s="24" t="s">
        <v>6</v>
      </c>
      <c r="F3184" s="25" t="s">
        <v>6</v>
      </c>
      <c r="G3184" s="25" t="s">
        <v>2988</v>
      </c>
      <c r="H3184" s="25" t="s">
        <v>3418</v>
      </c>
      <c r="I3184" s="25" t="s">
        <v>82</v>
      </c>
      <c r="J3184" s="10">
        <v>7423</v>
      </c>
      <c r="K3184" s="16">
        <v>149</v>
      </c>
    </row>
    <row r="3185" spans="1:11" x14ac:dyDescent="0.25">
      <c r="A3185" s="19">
        <v>42899</v>
      </c>
      <c r="B3185" s="19" t="s">
        <v>3401</v>
      </c>
      <c r="C3185" s="15">
        <v>1000</v>
      </c>
      <c r="D3185" s="24" t="s">
        <v>4</v>
      </c>
      <c r="E3185" s="24" t="s">
        <v>5</v>
      </c>
      <c r="F3185" s="25" t="s">
        <v>2217</v>
      </c>
      <c r="G3185" s="25" t="s">
        <v>2988</v>
      </c>
      <c r="H3185" s="25" t="s">
        <v>3418</v>
      </c>
      <c r="I3185" s="25" t="s">
        <v>82</v>
      </c>
      <c r="J3185" s="10">
        <v>7424</v>
      </c>
      <c r="K3185" s="16">
        <v>149</v>
      </c>
    </row>
    <row r="3186" spans="1:11" x14ac:dyDescent="0.25">
      <c r="A3186" s="19">
        <v>42899</v>
      </c>
      <c r="B3186" s="19" t="s">
        <v>3401</v>
      </c>
      <c r="C3186" s="15">
        <v>200</v>
      </c>
      <c r="D3186" s="24" t="s">
        <v>4</v>
      </c>
      <c r="E3186" s="24" t="s">
        <v>6</v>
      </c>
      <c r="F3186" s="25" t="s">
        <v>6</v>
      </c>
      <c r="G3186" s="25" t="s">
        <v>2988</v>
      </c>
      <c r="H3186" s="25" t="s">
        <v>3418</v>
      </c>
      <c r="I3186" s="25" t="s">
        <v>82</v>
      </c>
      <c r="J3186" s="10">
        <v>7425</v>
      </c>
      <c r="K3186" s="16">
        <v>149</v>
      </c>
    </row>
    <row r="3187" spans="1:11" x14ac:dyDescent="0.25">
      <c r="A3187" s="19">
        <v>42899</v>
      </c>
      <c r="B3187" s="19" t="s">
        <v>3401</v>
      </c>
      <c r="C3187" s="15">
        <v>2420</v>
      </c>
      <c r="D3187" s="24" t="s">
        <v>4</v>
      </c>
      <c r="E3187" s="24" t="s">
        <v>6</v>
      </c>
      <c r="F3187" s="25" t="s">
        <v>6</v>
      </c>
      <c r="G3187" s="25" t="s">
        <v>2988</v>
      </c>
      <c r="H3187" s="25" t="s">
        <v>3418</v>
      </c>
      <c r="I3187" s="25" t="s">
        <v>82</v>
      </c>
      <c r="J3187" s="10">
        <v>7426</v>
      </c>
      <c r="K3187" s="16">
        <v>149</v>
      </c>
    </row>
    <row r="3188" spans="1:11" x14ac:dyDescent="0.25">
      <c r="A3188" s="19">
        <v>42899</v>
      </c>
      <c r="B3188" s="19" t="s">
        <v>3401</v>
      </c>
      <c r="C3188" s="15">
        <v>50000</v>
      </c>
      <c r="D3188" s="24" t="s">
        <v>7</v>
      </c>
      <c r="E3188" s="24" t="s">
        <v>8</v>
      </c>
      <c r="F3188" s="25"/>
      <c r="G3188" s="25" t="s">
        <v>3314</v>
      </c>
      <c r="H3188" s="25" t="s">
        <v>3314</v>
      </c>
      <c r="I3188" s="25"/>
      <c r="J3188" s="10" t="s">
        <v>2984</v>
      </c>
      <c r="K3188" s="16"/>
    </row>
    <row r="3189" spans="1:11" x14ac:dyDescent="0.25">
      <c r="A3189" s="19">
        <v>42899</v>
      </c>
      <c r="B3189" s="19" t="s">
        <v>3401</v>
      </c>
      <c r="C3189" s="15">
        <v>2250</v>
      </c>
      <c r="D3189" s="24" t="s">
        <v>7</v>
      </c>
      <c r="E3189" s="24" t="s">
        <v>8</v>
      </c>
      <c r="F3189" s="25"/>
      <c r="G3189" s="25" t="s">
        <v>3314</v>
      </c>
      <c r="H3189" s="25" t="s">
        <v>3314</v>
      </c>
      <c r="I3189" s="25"/>
      <c r="J3189" s="10" t="s">
        <v>2984</v>
      </c>
      <c r="K3189" s="16"/>
    </row>
    <row r="3190" spans="1:11" x14ac:dyDescent="0.25">
      <c r="A3190" s="19">
        <v>42899</v>
      </c>
      <c r="B3190" s="19" t="s">
        <v>3401</v>
      </c>
      <c r="C3190" s="15">
        <v>1640</v>
      </c>
      <c r="D3190" s="24" t="s">
        <v>7</v>
      </c>
      <c r="E3190" s="24" t="s">
        <v>8</v>
      </c>
      <c r="F3190" s="25"/>
      <c r="G3190" s="25" t="s">
        <v>3314</v>
      </c>
      <c r="H3190" s="25" t="s">
        <v>3314</v>
      </c>
      <c r="I3190" s="25"/>
      <c r="J3190" s="10" t="s">
        <v>2984</v>
      </c>
      <c r="K3190" s="16"/>
    </row>
    <row r="3191" spans="1:11" x14ac:dyDescent="0.25">
      <c r="A3191" s="19">
        <v>42900</v>
      </c>
      <c r="B3191" s="19" t="s">
        <v>3401</v>
      </c>
      <c r="C3191" s="79">
        <v>500</v>
      </c>
      <c r="D3191" s="24" t="s">
        <v>4</v>
      </c>
      <c r="E3191" s="24" t="s">
        <v>6</v>
      </c>
      <c r="F3191" s="25" t="s">
        <v>6</v>
      </c>
      <c r="G3191" s="25" t="s">
        <v>2988</v>
      </c>
      <c r="H3191" s="25" t="s">
        <v>3418</v>
      </c>
      <c r="I3191" s="25" t="s">
        <v>82</v>
      </c>
      <c r="J3191" s="10">
        <v>5299</v>
      </c>
      <c r="K3191" s="16">
        <v>106</v>
      </c>
    </row>
    <row r="3192" spans="1:11" x14ac:dyDescent="0.25">
      <c r="A3192" s="19">
        <v>42900</v>
      </c>
      <c r="B3192" s="19" t="s">
        <v>3401</v>
      </c>
      <c r="C3192" s="79">
        <v>300</v>
      </c>
      <c r="D3192" s="24" t="s">
        <v>4</v>
      </c>
      <c r="E3192" s="24" t="s">
        <v>5</v>
      </c>
      <c r="F3192" s="25" t="s">
        <v>2217</v>
      </c>
      <c r="G3192" s="25" t="s">
        <v>2988</v>
      </c>
      <c r="H3192" s="25" t="s">
        <v>3418</v>
      </c>
      <c r="I3192" s="25" t="s">
        <v>82</v>
      </c>
      <c r="J3192" s="10">
        <v>5300</v>
      </c>
      <c r="K3192" s="16">
        <v>106</v>
      </c>
    </row>
    <row r="3193" spans="1:11" x14ac:dyDescent="0.25">
      <c r="A3193" s="19">
        <v>42900</v>
      </c>
      <c r="B3193" s="19" t="s">
        <v>3401</v>
      </c>
      <c r="C3193" s="79">
        <v>500</v>
      </c>
      <c r="D3193" s="24" t="s">
        <v>4</v>
      </c>
      <c r="E3193" s="24" t="s">
        <v>6</v>
      </c>
      <c r="F3193" s="25" t="s">
        <v>6</v>
      </c>
      <c r="G3193" s="25" t="s">
        <v>2988</v>
      </c>
      <c r="H3193" s="25" t="s">
        <v>3418</v>
      </c>
      <c r="I3193" s="25" t="s">
        <v>82</v>
      </c>
      <c r="J3193" s="10">
        <v>5453</v>
      </c>
      <c r="K3193" s="16">
        <v>110</v>
      </c>
    </row>
    <row r="3194" spans="1:11" x14ac:dyDescent="0.25">
      <c r="A3194" s="19">
        <v>42900</v>
      </c>
      <c r="B3194" s="19" t="s">
        <v>3401</v>
      </c>
      <c r="C3194" s="79">
        <v>50</v>
      </c>
      <c r="D3194" s="24" t="s">
        <v>4</v>
      </c>
      <c r="E3194" s="24" t="s">
        <v>6</v>
      </c>
      <c r="F3194" s="25" t="s">
        <v>6</v>
      </c>
      <c r="G3194" s="25" t="s">
        <v>2988</v>
      </c>
      <c r="H3194" s="25" t="s">
        <v>3418</v>
      </c>
      <c r="I3194" s="25" t="s">
        <v>82</v>
      </c>
      <c r="J3194" s="10">
        <v>5746</v>
      </c>
      <c r="K3194" s="16">
        <v>115</v>
      </c>
    </row>
    <row r="3195" spans="1:11" x14ac:dyDescent="0.25">
      <c r="A3195" s="19">
        <v>42900</v>
      </c>
      <c r="B3195" s="19" t="s">
        <v>3401</v>
      </c>
      <c r="C3195" s="15">
        <v>10000</v>
      </c>
      <c r="D3195" s="24" t="s">
        <v>4</v>
      </c>
      <c r="E3195" s="24" t="s">
        <v>6</v>
      </c>
      <c r="F3195" s="25" t="s">
        <v>6</v>
      </c>
      <c r="G3195" s="25" t="s">
        <v>2988</v>
      </c>
      <c r="H3195" s="25" t="s">
        <v>3418</v>
      </c>
      <c r="I3195" s="25" t="s">
        <v>82</v>
      </c>
      <c r="J3195" s="10">
        <v>6401</v>
      </c>
      <c r="K3195" s="16">
        <v>129</v>
      </c>
    </row>
    <row r="3196" spans="1:11" x14ac:dyDescent="0.25">
      <c r="A3196" s="19">
        <v>42900</v>
      </c>
      <c r="B3196" s="19" t="s">
        <v>3401</v>
      </c>
      <c r="C3196" s="15">
        <v>100</v>
      </c>
      <c r="D3196" s="24" t="s">
        <v>4</v>
      </c>
      <c r="E3196" s="24" t="s">
        <v>6</v>
      </c>
      <c r="F3196" s="25" t="s">
        <v>6</v>
      </c>
      <c r="G3196" s="25" t="s">
        <v>2988</v>
      </c>
      <c r="H3196" s="25" t="s">
        <v>3418</v>
      </c>
      <c r="I3196" s="25" t="s">
        <v>82</v>
      </c>
      <c r="J3196" s="10">
        <v>6590</v>
      </c>
      <c r="K3196" s="16">
        <v>132</v>
      </c>
    </row>
    <row r="3197" spans="1:11" x14ac:dyDescent="0.25">
      <c r="A3197" s="19">
        <v>42900</v>
      </c>
      <c r="B3197" s="19" t="s">
        <v>3401</v>
      </c>
      <c r="C3197" s="15">
        <v>1500</v>
      </c>
      <c r="D3197" s="24" t="s">
        <v>4</v>
      </c>
      <c r="E3197" s="24" t="s">
        <v>6</v>
      </c>
      <c r="F3197" s="25" t="s">
        <v>6</v>
      </c>
      <c r="G3197" s="25" t="s">
        <v>2988</v>
      </c>
      <c r="H3197" s="25" t="s">
        <v>3418</v>
      </c>
      <c r="I3197" s="25" t="s">
        <v>82</v>
      </c>
      <c r="J3197" s="10">
        <v>6591</v>
      </c>
      <c r="K3197" s="16">
        <v>132</v>
      </c>
    </row>
    <row r="3198" spans="1:11" x14ac:dyDescent="0.25">
      <c r="A3198" s="19">
        <v>42900</v>
      </c>
      <c r="B3198" s="19" t="s">
        <v>3401</v>
      </c>
      <c r="C3198" s="15">
        <v>6000</v>
      </c>
      <c r="D3198" s="24" t="s">
        <v>4</v>
      </c>
      <c r="E3198" s="24" t="s">
        <v>6</v>
      </c>
      <c r="F3198" s="25" t="s">
        <v>6</v>
      </c>
      <c r="G3198" s="25" t="s">
        <v>2988</v>
      </c>
      <c r="H3198" s="25" t="s">
        <v>3418</v>
      </c>
      <c r="I3198" s="25" t="s">
        <v>82</v>
      </c>
      <c r="J3198" s="10">
        <v>6592</v>
      </c>
      <c r="K3198" s="16">
        <v>132</v>
      </c>
    </row>
    <row r="3199" spans="1:11" x14ac:dyDescent="0.25">
      <c r="A3199" s="19">
        <v>42900</v>
      </c>
      <c r="B3199" s="19" t="s">
        <v>3401</v>
      </c>
      <c r="C3199" s="15">
        <v>200</v>
      </c>
      <c r="D3199" s="24" t="s">
        <v>4</v>
      </c>
      <c r="E3199" s="24" t="s">
        <v>6</v>
      </c>
      <c r="F3199" s="25" t="s">
        <v>6</v>
      </c>
      <c r="G3199" s="25" t="s">
        <v>2988</v>
      </c>
      <c r="H3199" s="25" t="s">
        <v>3418</v>
      </c>
      <c r="I3199" s="25" t="s">
        <v>82</v>
      </c>
      <c r="J3199" s="10">
        <v>6593</v>
      </c>
      <c r="K3199" s="16">
        <v>132</v>
      </c>
    </row>
    <row r="3200" spans="1:11" x14ac:dyDescent="0.25">
      <c r="A3200" s="19">
        <v>42900</v>
      </c>
      <c r="B3200" s="19" t="s">
        <v>3401</v>
      </c>
      <c r="C3200" s="15">
        <v>1000</v>
      </c>
      <c r="D3200" s="24" t="s">
        <v>4</v>
      </c>
      <c r="E3200" s="24" t="s">
        <v>6</v>
      </c>
      <c r="F3200" s="25" t="s">
        <v>6</v>
      </c>
      <c r="G3200" s="25" t="s">
        <v>2988</v>
      </c>
      <c r="H3200" s="25" t="s">
        <v>3418</v>
      </c>
      <c r="I3200" s="25" t="s">
        <v>82</v>
      </c>
      <c r="J3200" s="10">
        <v>6594</v>
      </c>
      <c r="K3200" s="16">
        <v>132</v>
      </c>
    </row>
    <row r="3201" spans="1:11" x14ac:dyDescent="0.25">
      <c r="A3201" s="19">
        <v>42900</v>
      </c>
      <c r="B3201" s="19" t="s">
        <v>3401</v>
      </c>
      <c r="C3201" s="15">
        <v>1000</v>
      </c>
      <c r="D3201" s="24" t="s">
        <v>4</v>
      </c>
      <c r="E3201" s="24" t="s">
        <v>5</v>
      </c>
      <c r="F3201" s="25" t="s">
        <v>2217</v>
      </c>
      <c r="G3201" s="25" t="s">
        <v>2988</v>
      </c>
      <c r="H3201" s="25" t="s">
        <v>3418</v>
      </c>
      <c r="I3201" s="25" t="s">
        <v>82</v>
      </c>
      <c r="J3201" s="10">
        <v>6641</v>
      </c>
      <c r="K3201" s="16">
        <v>133</v>
      </c>
    </row>
    <row r="3202" spans="1:11" x14ac:dyDescent="0.25">
      <c r="A3202" s="19">
        <v>42900</v>
      </c>
      <c r="B3202" s="19" t="s">
        <v>3401</v>
      </c>
      <c r="C3202" s="15">
        <v>200</v>
      </c>
      <c r="D3202" s="24" t="s">
        <v>4</v>
      </c>
      <c r="E3202" s="24" t="s">
        <v>5</v>
      </c>
      <c r="F3202" s="25" t="s">
        <v>2217</v>
      </c>
      <c r="G3202" s="25" t="s">
        <v>2988</v>
      </c>
      <c r="H3202" s="25" t="s">
        <v>3418</v>
      </c>
      <c r="I3202" s="25" t="s">
        <v>82</v>
      </c>
      <c r="J3202" s="10">
        <v>6642</v>
      </c>
      <c r="K3202" s="16">
        <v>133</v>
      </c>
    </row>
    <row r="3203" spans="1:11" x14ac:dyDescent="0.25">
      <c r="A3203" s="19">
        <v>42900</v>
      </c>
      <c r="B3203" s="19" t="s">
        <v>3401</v>
      </c>
      <c r="C3203" s="15">
        <v>100</v>
      </c>
      <c r="D3203" s="24" t="s">
        <v>4</v>
      </c>
      <c r="E3203" s="24" t="s">
        <v>6</v>
      </c>
      <c r="F3203" s="25" t="s">
        <v>6</v>
      </c>
      <c r="G3203" s="25" t="s">
        <v>2988</v>
      </c>
      <c r="H3203" s="25" t="s">
        <v>3418</v>
      </c>
      <c r="I3203" s="25" t="s">
        <v>82</v>
      </c>
      <c r="J3203" s="10">
        <v>6643</v>
      </c>
      <c r="K3203" s="16">
        <v>133</v>
      </c>
    </row>
    <row r="3204" spans="1:11" x14ac:dyDescent="0.25">
      <c r="A3204" s="19">
        <v>42900</v>
      </c>
      <c r="B3204" s="19" t="s">
        <v>3401</v>
      </c>
      <c r="C3204" s="15">
        <v>500</v>
      </c>
      <c r="D3204" s="24" t="s">
        <v>4</v>
      </c>
      <c r="E3204" s="24" t="s">
        <v>6</v>
      </c>
      <c r="F3204" s="25" t="s">
        <v>6</v>
      </c>
      <c r="G3204" s="25" t="s">
        <v>2988</v>
      </c>
      <c r="H3204" s="25" t="s">
        <v>3418</v>
      </c>
      <c r="I3204" s="25" t="s">
        <v>82</v>
      </c>
      <c r="J3204" s="10">
        <v>6874</v>
      </c>
      <c r="K3204" s="16">
        <v>138</v>
      </c>
    </row>
    <row r="3205" spans="1:11" x14ac:dyDescent="0.25">
      <c r="A3205" s="19">
        <v>42900</v>
      </c>
      <c r="B3205" s="19" t="s">
        <v>3401</v>
      </c>
      <c r="C3205" s="15">
        <v>21500</v>
      </c>
      <c r="D3205" s="24" t="s">
        <v>4</v>
      </c>
      <c r="E3205" s="24" t="s">
        <v>5</v>
      </c>
      <c r="F3205" s="25" t="s">
        <v>2217</v>
      </c>
      <c r="G3205" s="25" t="s">
        <v>2988</v>
      </c>
      <c r="H3205" s="25" t="s">
        <v>3418</v>
      </c>
      <c r="I3205" s="25" t="s">
        <v>82</v>
      </c>
      <c r="J3205" s="10">
        <v>6875</v>
      </c>
      <c r="K3205" s="16">
        <v>138</v>
      </c>
    </row>
    <row r="3206" spans="1:11" x14ac:dyDescent="0.25">
      <c r="A3206" s="19">
        <v>42900</v>
      </c>
      <c r="B3206" s="19" t="s">
        <v>3401</v>
      </c>
      <c r="C3206" s="15">
        <v>100</v>
      </c>
      <c r="D3206" s="24" t="s">
        <v>4</v>
      </c>
      <c r="E3206" s="24" t="s">
        <v>5</v>
      </c>
      <c r="F3206" s="25" t="s">
        <v>2217</v>
      </c>
      <c r="G3206" s="25" t="s">
        <v>2988</v>
      </c>
      <c r="H3206" s="25" t="s">
        <v>3418</v>
      </c>
      <c r="I3206" s="25" t="s">
        <v>82</v>
      </c>
      <c r="J3206" s="10">
        <v>6876</v>
      </c>
      <c r="K3206" s="16">
        <v>138</v>
      </c>
    </row>
    <row r="3207" spans="1:11" x14ac:dyDescent="0.25">
      <c r="A3207" s="19">
        <v>42900</v>
      </c>
      <c r="B3207" s="19" t="s">
        <v>3401</v>
      </c>
      <c r="C3207" s="15">
        <v>100</v>
      </c>
      <c r="D3207" s="24" t="s">
        <v>4</v>
      </c>
      <c r="E3207" s="24" t="s">
        <v>6</v>
      </c>
      <c r="F3207" s="25" t="s">
        <v>6</v>
      </c>
      <c r="G3207" s="25" t="s">
        <v>2988</v>
      </c>
      <c r="H3207" s="25" t="s">
        <v>3418</v>
      </c>
      <c r="I3207" s="25" t="s">
        <v>82</v>
      </c>
      <c r="J3207" s="10">
        <v>6877</v>
      </c>
      <c r="K3207" s="16">
        <v>138</v>
      </c>
    </row>
    <row r="3208" spans="1:11" x14ac:dyDescent="0.25">
      <c r="A3208" s="19">
        <v>42900</v>
      </c>
      <c r="B3208" s="19" t="s">
        <v>3401</v>
      </c>
      <c r="C3208" s="15">
        <v>800</v>
      </c>
      <c r="D3208" s="24" t="s">
        <v>4</v>
      </c>
      <c r="E3208" s="24" t="s">
        <v>5</v>
      </c>
      <c r="F3208" s="25" t="s">
        <v>2217</v>
      </c>
      <c r="G3208" s="25" t="s">
        <v>2988</v>
      </c>
      <c r="H3208" s="25" t="s">
        <v>3418</v>
      </c>
      <c r="I3208" s="25" t="s">
        <v>82</v>
      </c>
      <c r="J3208" s="10">
        <v>6878</v>
      </c>
      <c r="K3208" s="16">
        <v>138</v>
      </c>
    </row>
    <row r="3209" spans="1:11" x14ac:dyDescent="0.25">
      <c r="A3209" s="19">
        <v>42900</v>
      </c>
      <c r="B3209" s="19" t="s">
        <v>3401</v>
      </c>
      <c r="C3209" s="15">
        <v>200</v>
      </c>
      <c r="D3209" s="24" t="s">
        <v>4</v>
      </c>
      <c r="E3209" s="24" t="s">
        <v>6</v>
      </c>
      <c r="F3209" s="25" t="s">
        <v>6</v>
      </c>
      <c r="G3209" s="25" t="s">
        <v>2988</v>
      </c>
      <c r="H3209" s="25" t="s">
        <v>3418</v>
      </c>
      <c r="I3209" s="25" t="s">
        <v>82</v>
      </c>
      <c r="J3209" s="10">
        <v>6879</v>
      </c>
      <c r="K3209" s="16">
        <v>138</v>
      </c>
    </row>
    <row r="3210" spans="1:11" x14ac:dyDescent="0.25">
      <c r="A3210" s="19">
        <v>42900</v>
      </c>
      <c r="B3210" s="19" t="s">
        <v>3401</v>
      </c>
      <c r="C3210" s="15">
        <v>8000</v>
      </c>
      <c r="D3210" s="24" t="s">
        <v>4</v>
      </c>
      <c r="E3210" s="24" t="s">
        <v>5</v>
      </c>
      <c r="F3210" s="25" t="s">
        <v>2217</v>
      </c>
      <c r="G3210" s="25" t="s">
        <v>2988</v>
      </c>
      <c r="H3210" s="25" t="s">
        <v>3418</v>
      </c>
      <c r="I3210" s="25" t="s">
        <v>82</v>
      </c>
      <c r="J3210" s="10">
        <v>6882</v>
      </c>
      <c r="K3210" s="16">
        <v>138</v>
      </c>
    </row>
    <row r="3211" spans="1:11" x14ac:dyDescent="0.25">
      <c r="A3211" s="19">
        <v>42900</v>
      </c>
      <c r="B3211" s="19" t="s">
        <v>3401</v>
      </c>
      <c r="C3211" s="15">
        <v>2000</v>
      </c>
      <c r="D3211" s="24" t="s">
        <v>4</v>
      </c>
      <c r="E3211" s="24" t="s">
        <v>5</v>
      </c>
      <c r="F3211" s="25" t="s">
        <v>2217</v>
      </c>
      <c r="G3211" s="25" t="s">
        <v>2988</v>
      </c>
      <c r="H3211" s="25" t="s">
        <v>3418</v>
      </c>
      <c r="I3211" s="25" t="s">
        <v>82</v>
      </c>
      <c r="J3211" s="10">
        <v>6883</v>
      </c>
      <c r="K3211" s="16">
        <v>138</v>
      </c>
    </row>
    <row r="3212" spans="1:11" x14ac:dyDescent="0.25">
      <c r="A3212" s="19">
        <v>42900</v>
      </c>
      <c r="B3212" s="19" t="s">
        <v>3401</v>
      </c>
      <c r="C3212" s="15">
        <v>200</v>
      </c>
      <c r="D3212" s="24" t="s">
        <v>4</v>
      </c>
      <c r="E3212" s="24" t="s">
        <v>6</v>
      </c>
      <c r="F3212" s="25" t="s">
        <v>6</v>
      </c>
      <c r="G3212" s="25" t="s">
        <v>2988</v>
      </c>
      <c r="H3212" s="25" t="s">
        <v>3418</v>
      </c>
      <c r="I3212" s="25" t="s">
        <v>82</v>
      </c>
      <c r="J3212" s="10">
        <v>6884</v>
      </c>
      <c r="K3212" s="16">
        <v>138</v>
      </c>
    </row>
    <row r="3213" spans="1:11" x14ac:dyDescent="0.25">
      <c r="A3213" s="19">
        <v>42900</v>
      </c>
      <c r="B3213" s="19" t="s">
        <v>3401</v>
      </c>
      <c r="C3213" s="15">
        <v>50</v>
      </c>
      <c r="D3213" s="24" t="s">
        <v>4</v>
      </c>
      <c r="E3213" s="24" t="s">
        <v>6</v>
      </c>
      <c r="F3213" s="25" t="s">
        <v>6</v>
      </c>
      <c r="G3213" s="25" t="s">
        <v>2988</v>
      </c>
      <c r="H3213" s="25" t="s">
        <v>3418</v>
      </c>
      <c r="I3213" s="25" t="s">
        <v>82</v>
      </c>
      <c r="J3213" s="10">
        <v>6885</v>
      </c>
      <c r="K3213" s="16">
        <v>138</v>
      </c>
    </row>
    <row r="3214" spans="1:11" x14ac:dyDescent="0.25">
      <c r="A3214" s="19">
        <v>42900</v>
      </c>
      <c r="B3214" s="19" t="s">
        <v>3401</v>
      </c>
      <c r="C3214" s="15">
        <v>100</v>
      </c>
      <c r="D3214" s="24" t="s">
        <v>4</v>
      </c>
      <c r="E3214" s="24" t="s">
        <v>5</v>
      </c>
      <c r="F3214" s="25" t="s">
        <v>2217</v>
      </c>
      <c r="G3214" s="25" t="s">
        <v>2988</v>
      </c>
      <c r="H3214" s="25" t="s">
        <v>3418</v>
      </c>
      <c r="I3214" s="25" t="s">
        <v>82</v>
      </c>
      <c r="J3214" s="10">
        <v>6946</v>
      </c>
      <c r="K3214" s="16">
        <v>139</v>
      </c>
    </row>
    <row r="3215" spans="1:11" x14ac:dyDescent="0.25">
      <c r="A3215" s="19">
        <v>42900</v>
      </c>
      <c r="B3215" s="19" t="s">
        <v>3401</v>
      </c>
      <c r="C3215" s="15">
        <v>100</v>
      </c>
      <c r="D3215" s="24" t="s">
        <v>4</v>
      </c>
      <c r="E3215" s="24" t="s">
        <v>5</v>
      </c>
      <c r="F3215" s="25" t="s">
        <v>2217</v>
      </c>
      <c r="G3215" s="25" t="s">
        <v>2988</v>
      </c>
      <c r="H3215" s="25" t="s">
        <v>3418</v>
      </c>
      <c r="I3215" s="25" t="s">
        <v>82</v>
      </c>
      <c r="J3215" s="10">
        <v>6947</v>
      </c>
      <c r="K3215" s="16">
        <v>139</v>
      </c>
    </row>
    <row r="3216" spans="1:11" x14ac:dyDescent="0.25">
      <c r="A3216" s="19">
        <v>42900</v>
      </c>
      <c r="B3216" s="19" t="s">
        <v>3401</v>
      </c>
      <c r="C3216" s="15">
        <v>200</v>
      </c>
      <c r="D3216" s="24" t="s">
        <v>4</v>
      </c>
      <c r="E3216" s="24" t="s">
        <v>5</v>
      </c>
      <c r="F3216" s="25" t="s">
        <v>2217</v>
      </c>
      <c r="G3216" s="25" t="s">
        <v>2988</v>
      </c>
      <c r="H3216" s="25" t="s">
        <v>3418</v>
      </c>
      <c r="I3216" s="25" t="s">
        <v>82</v>
      </c>
      <c r="J3216" s="10">
        <v>6948</v>
      </c>
      <c r="K3216" s="16">
        <v>139</v>
      </c>
    </row>
    <row r="3217" spans="1:11" x14ac:dyDescent="0.25">
      <c r="A3217" s="19">
        <v>42900</v>
      </c>
      <c r="B3217" s="19" t="s">
        <v>3401</v>
      </c>
      <c r="C3217" s="15">
        <v>200</v>
      </c>
      <c r="D3217" s="24" t="s">
        <v>4</v>
      </c>
      <c r="E3217" s="24" t="s">
        <v>6</v>
      </c>
      <c r="F3217" s="25" t="s">
        <v>6</v>
      </c>
      <c r="G3217" s="25" t="s">
        <v>2988</v>
      </c>
      <c r="H3217" s="25" t="s">
        <v>3418</v>
      </c>
      <c r="I3217" s="25" t="s">
        <v>82</v>
      </c>
      <c r="J3217" s="10">
        <v>6950</v>
      </c>
      <c r="K3217" s="16">
        <v>139</v>
      </c>
    </row>
    <row r="3218" spans="1:11" x14ac:dyDescent="0.25">
      <c r="A3218" s="19">
        <v>42900</v>
      </c>
      <c r="B3218" s="19" t="s">
        <v>3401</v>
      </c>
      <c r="C3218" s="15">
        <v>3000</v>
      </c>
      <c r="D3218" s="24" t="s">
        <v>4</v>
      </c>
      <c r="E3218" s="24" t="s">
        <v>6</v>
      </c>
      <c r="F3218" s="25" t="s">
        <v>6</v>
      </c>
      <c r="G3218" s="25" t="s">
        <v>2988</v>
      </c>
      <c r="H3218" s="25" t="s">
        <v>3418</v>
      </c>
      <c r="I3218" s="25" t="s">
        <v>82</v>
      </c>
      <c r="J3218" s="10">
        <v>6996</v>
      </c>
      <c r="K3218" s="16">
        <v>140</v>
      </c>
    </row>
    <row r="3219" spans="1:11" x14ac:dyDescent="0.25">
      <c r="A3219" s="19">
        <v>42900</v>
      </c>
      <c r="B3219" s="19" t="s">
        <v>3401</v>
      </c>
      <c r="C3219" s="15">
        <v>2500</v>
      </c>
      <c r="D3219" s="24" t="s">
        <v>4</v>
      </c>
      <c r="E3219" s="24" t="s">
        <v>6</v>
      </c>
      <c r="F3219" s="25" t="s">
        <v>6</v>
      </c>
      <c r="G3219" s="25" t="s">
        <v>2988</v>
      </c>
      <c r="H3219" s="25" t="s">
        <v>3418</v>
      </c>
      <c r="I3219" s="25" t="s">
        <v>82</v>
      </c>
      <c r="J3219" s="10">
        <v>6997</v>
      </c>
      <c r="K3219" s="16">
        <v>140</v>
      </c>
    </row>
    <row r="3220" spans="1:11" x14ac:dyDescent="0.25">
      <c r="A3220" s="19">
        <v>42900</v>
      </c>
      <c r="B3220" s="19" t="s">
        <v>3401</v>
      </c>
      <c r="C3220" s="15">
        <v>1500</v>
      </c>
      <c r="D3220" s="24" t="s">
        <v>4</v>
      </c>
      <c r="E3220" s="24" t="s">
        <v>5</v>
      </c>
      <c r="F3220" s="25" t="s">
        <v>2217</v>
      </c>
      <c r="G3220" s="25" t="s">
        <v>2988</v>
      </c>
      <c r="H3220" s="25" t="s">
        <v>3418</v>
      </c>
      <c r="I3220" s="25" t="s">
        <v>82</v>
      </c>
      <c r="J3220" s="10">
        <v>6998</v>
      </c>
      <c r="K3220" s="16">
        <v>140</v>
      </c>
    </row>
    <row r="3221" spans="1:11" x14ac:dyDescent="0.25">
      <c r="A3221" s="19">
        <v>42900</v>
      </c>
      <c r="B3221" s="19" t="s">
        <v>3401</v>
      </c>
      <c r="C3221" s="15">
        <v>15000</v>
      </c>
      <c r="D3221" s="24" t="s">
        <v>4</v>
      </c>
      <c r="E3221" s="24" t="s">
        <v>5</v>
      </c>
      <c r="F3221" s="25" t="s">
        <v>2217</v>
      </c>
      <c r="G3221" s="25" t="s">
        <v>2988</v>
      </c>
      <c r="H3221" s="25" t="s">
        <v>3418</v>
      </c>
      <c r="I3221" s="25" t="s">
        <v>82</v>
      </c>
      <c r="J3221" s="10">
        <v>7044</v>
      </c>
      <c r="K3221" s="16">
        <v>141</v>
      </c>
    </row>
    <row r="3222" spans="1:11" x14ac:dyDescent="0.25">
      <c r="A3222" s="19">
        <v>42900</v>
      </c>
      <c r="B3222" s="19" t="s">
        <v>3401</v>
      </c>
      <c r="C3222" s="15">
        <v>6000</v>
      </c>
      <c r="D3222" s="24" t="s">
        <v>4</v>
      </c>
      <c r="E3222" s="24" t="s">
        <v>5</v>
      </c>
      <c r="F3222" s="25" t="s">
        <v>2217</v>
      </c>
      <c r="G3222" s="25" t="s">
        <v>2988</v>
      </c>
      <c r="H3222" s="25" t="s">
        <v>3418</v>
      </c>
      <c r="I3222" s="25" t="s">
        <v>82</v>
      </c>
      <c r="J3222" s="10">
        <v>7045</v>
      </c>
      <c r="K3222" s="16">
        <v>141</v>
      </c>
    </row>
    <row r="3223" spans="1:11" x14ac:dyDescent="0.25">
      <c r="A3223" s="19">
        <v>42900</v>
      </c>
      <c r="B3223" s="19" t="s">
        <v>3401</v>
      </c>
      <c r="C3223" s="15">
        <v>3750</v>
      </c>
      <c r="D3223" s="24" t="s">
        <v>4</v>
      </c>
      <c r="E3223" s="24" t="s">
        <v>6</v>
      </c>
      <c r="F3223" s="25" t="s">
        <v>6</v>
      </c>
      <c r="G3223" s="25" t="s">
        <v>2988</v>
      </c>
      <c r="H3223" s="25" t="s">
        <v>3418</v>
      </c>
      <c r="I3223" s="25" t="s">
        <v>82</v>
      </c>
      <c r="J3223" s="10">
        <v>7046</v>
      </c>
      <c r="K3223" s="16">
        <v>141</v>
      </c>
    </row>
    <row r="3224" spans="1:11" x14ac:dyDescent="0.25">
      <c r="A3224" s="19">
        <v>42900</v>
      </c>
      <c r="B3224" s="19" t="s">
        <v>3401</v>
      </c>
      <c r="C3224" s="15">
        <v>500</v>
      </c>
      <c r="D3224" s="24" t="s">
        <v>4</v>
      </c>
      <c r="E3224" s="24" t="s">
        <v>6</v>
      </c>
      <c r="F3224" s="25" t="s">
        <v>6</v>
      </c>
      <c r="G3224" s="25" t="s">
        <v>2988</v>
      </c>
      <c r="H3224" s="25" t="s">
        <v>3418</v>
      </c>
      <c r="I3224" s="25" t="s">
        <v>82</v>
      </c>
      <c r="J3224" s="10">
        <v>7047</v>
      </c>
      <c r="K3224" s="16">
        <v>141</v>
      </c>
    </row>
    <row r="3225" spans="1:11" x14ac:dyDescent="0.25">
      <c r="A3225" s="19">
        <v>42900</v>
      </c>
      <c r="B3225" s="19" t="s">
        <v>3401</v>
      </c>
      <c r="C3225" s="15">
        <v>10000</v>
      </c>
      <c r="D3225" s="24" t="s">
        <v>78</v>
      </c>
      <c r="E3225" s="24" t="s">
        <v>6</v>
      </c>
      <c r="F3225" s="25" t="s">
        <v>6</v>
      </c>
      <c r="G3225" s="25" t="s">
        <v>2988</v>
      </c>
      <c r="H3225" s="25" t="s">
        <v>3418</v>
      </c>
      <c r="I3225" s="25" t="s">
        <v>82</v>
      </c>
      <c r="J3225" s="10">
        <v>7048</v>
      </c>
      <c r="K3225" s="16">
        <v>141</v>
      </c>
    </row>
    <row r="3226" spans="1:11" x14ac:dyDescent="0.25">
      <c r="A3226" s="19">
        <v>42900</v>
      </c>
      <c r="B3226" s="19" t="s">
        <v>3401</v>
      </c>
      <c r="C3226" s="15">
        <v>3200</v>
      </c>
      <c r="D3226" s="24" t="s">
        <v>4</v>
      </c>
      <c r="E3226" s="24" t="s">
        <v>6</v>
      </c>
      <c r="F3226" s="25" t="s">
        <v>6</v>
      </c>
      <c r="G3226" s="25" t="s">
        <v>2988</v>
      </c>
      <c r="H3226" s="25" t="s">
        <v>3418</v>
      </c>
      <c r="I3226" s="25" t="s">
        <v>82</v>
      </c>
      <c r="J3226" s="10">
        <v>7049</v>
      </c>
      <c r="K3226" s="16">
        <v>141</v>
      </c>
    </row>
    <row r="3227" spans="1:11" x14ac:dyDescent="0.25">
      <c r="A3227" s="19">
        <v>42900</v>
      </c>
      <c r="B3227" s="19" t="s">
        <v>3401</v>
      </c>
      <c r="C3227" s="15">
        <v>1000</v>
      </c>
      <c r="D3227" s="24" t="s">
        <v>4</v>
      </c>
      <c r="E3227" s="24" t="s">
        <v>6</v>
      </c>
      <c r="F3227" s="25" t="s">
        <v>6</v>
      </c>
      <c r="G3227" s="25" t="s">
        <v>2988</v>
      </c>
      <c r="H3227" s="25" t="s">
        <v>3418</v>
      </c>
      <c r="I3227" s="25" t="s">
        <v>82</v>
      </c>
      <c r="J3227" s="10">
        <v>7085</v>
      </c>
      <c r="K3227" s="16">
        <v>142</v>
      </c>
    </row>
    <row r="3228" spans="1:11" x14ac:dyDescent="0.25">
      <c r="A3228" s="19">
        <v>42900</v>
      </c>
      <c r="B3228" s="19" t="s">
        <v>3401</v>
      </c>
      <c r="C3228" s="15">
        <v>100</v>
      </c>
      <c r="D3228" s="24" t="s">
        <v>4</v>
      </c>
      <c r="E3228" s="24" t="s">
        <v>6</v>
      </c>
      <c r="F3228" s="25" t="s">
        <v>6</v>
      </c>
      <c r="G3228" s="25" t="s">
        <v>2988</v>
      </c>
      <c r="H3228" s="25" t="s">
        <v>3418</v>
      </c>
      <c r="I3228" s="25" t="s">
        <v>82</v>
      </c>
      <c r="J3228" s="10">
        <v>7131</v>
      </c>
      <c r="K3228" s="16">
        <v>143</v>
      </c>
    </row>
    <row r="3229" spans="1:11" x14ac:dyDescent="0.25">
      <c r="A3229" s="19">
        <v>42900</v>
      </c>
      <c r="B3229" s="19" t="s">
        <v>3401</v>
      </c>
      <c r="C3229" s="15">
        <v>10000</v>
      </c>
      <c r="D3229" s="24" t="s">
        <v>4</v>
      </c>
      <c r="E3229" s="24" t="s">
        <v>5</v>
      </c>
      <c r="F3229" s="25" t="s">
        <v>2217</v>
      </c>
      <c r="G3229" s="25" t="s">
        <v>2988</v>
      </c>
      <c r="H3229" s="25" t="s">
        <v>3418</v>
      </c>
      <c r="I3229" s="25" t="s">
        <v>82</v>
      </c>
      <c r="J3229" s="10">
        <v>7132</v>
      </c>
      <c r="K3229" s="16">
        <v>143</v>
      </c>
    </row>
    <row r="3230" spans="1:11" x14ac:dyDescent="0.25">
      <c r="A3230" s="19">
        <v>42900</v>
      </c>
      <c r="B3230" s="19" t="s">
        <v>3401</v>
      </c>
      <c r="C3230" s="15">
        <v>16800</v>
      </c>
      <c r="D3230" s="24" t="s">
        <v>4</v>
      </c>
      <c r="E3230" s="24" t="s">
        <v>5</v>
      </c>
      <c r="F3230" s="25" t="s">
        <v>2217</v>
      </c>
      <c r="G3230" s="25" t="s">
        <v>2988</v>
      </c>
      <c r="H3230" s="25" t="s">
        <v>3418</v>
      </c>
      <c r="I3230" s="25" t="s">
        <v>82</v>
      </c>
      <c r="J3230" s="10">
        <v>7133</v>
      </c>
      <c r="K3230" s="16">
        <v>143</v>
      </c>
    </row>
    <row r="3231" spans="1:11" x14ac:dyDescent="0.25">
      <c r="A3231" s="19">
        <v>42900</v>
      </c>
      <c r="B3231" s="19" t="s">
        <v>3401</v>
      </c>
      <c r="C3231" s="15">
        <v>2000</v>
      </c>
      <c r="D3231" s="24" t="s">
        <v>4</v>
      </c>
      <c r="E3231" s="24" t="s">
        <v>6</v>
      </c>
      <c r="F3231" s="25" t="s">
        <v>6</v>
      </c>
      <c r="G3231" s="25" t="s">
        <v>2988</v>
      </c>
      <c r="H3231" s="25" t="s">
        <v>3418</v>
      </c>
      <c r="I3231" s="25" t="s">
        <v>82</v>
      </c>
      <c r="J3231" s="10">
        <v>7134</v>
      </c>
      <c r="K3231" s="16">
        <v>143</v>
      </c>
    </row>
    <row r="3232" spans="1:11" x14ac:dyDescent="0.25">
      <c r="A3232" s="19">
        <v>42900</v>
      </c>
      <c r="B3232" s="19" t="s">
        <v>3401</v>
      </c>
      <c r="C3232" s="15">
        <v>3200</v>
      </c>
      <c r="D3232" s="24" t="s">
        <v>4</v>
      </c>
      <c r="E3232" s="24" t="s">
        <v>5</v>
      </c>
      <c r="F3232" s="25" t="s">
        <v>2217</v>
      </c>
      <c r="G3232" s="25" t="s">
        <v>2988</v>
      </c>
      <c r="H3232" s="25" t="s">
        <v>3418</v>
      </c>
      <c r="I3232" s="25" t="s">
        <v>82</v>
      </c>
      <c r="J3232" s="10">
        <v>7135</v>
      </c>
      <c r="K3232" s="16">
        <v>143</v>
      </c>
    </row>
    <row r="3233" spans="1:11" x14ac:dyDescent="0.25">
      <c r="A3233" s="19">
        <v>42900</v>
      </c>
      <c r="B3233" s="19" t="s">
        <v>3401</v>
      </c>
      <c r="C3233" s="15">
        <v>500</v>
      </c>
      <c r="D3233" s="24" t="s">
        <v>4</v>
      </c>
      <c r="E3233" s="24" t="s">
        <v>6</v>
      </c>
      <c r="F3233" s="25" t="s">
        <v>6</v>
      </c>
      <c r="G3233" s="25" t="s">
        <v>2988</v>
      </c>
      <c r="H3233" s="25" t="s">
        <v>3418</v>
      </c>
      <c r="I3233" s="25" t="s">
        <v>82</v>
      </c>
      <c r="J3233" s="10">
        <v>7137</v>
      </c>
      <c r="K3233" s="16">
        <v>143</v>
      </c>
    </row>
    <row r="3234" spans="1:11" x14ac:dyDescent="0.25">
      <c r="A3234" s="19">
        <v>42900</v>
      </c>
      <c r="B3234" s="19" t="s">
        <v>3401</v>
      </c>
      <c r="C3234" s="15">
        <v>500</v>
      </c>
      <c r="D3234" s="24" t="s">
        <v>4</v>
      </c>
      <c r="E3234" s="24" t="s">
        <v>5</v>
      </c>
      <c r="F3234" s="25" t="s">
        <v>2217</v>
      </c>
      <c r="G3234" s="25" t="s">
        <v>2988</v>
      </c>
      <c r="H3234" s="25" t="s">
        <v>3418</v>
      </c>
      <c r="I3234" s="25" t="s">
        <v>82</v>
      </c>
      <c r="J3234" s="10">
        <v>7138</v>
      </c>
      <c r="K3234" s="16">
        <v>143</v>
      </c>
    </row>
    <row r="3235" spans="1:11" x14ac:dyDescent="0.25">
      <c r="A3235" s="19">
        <v>42900</v>
      </c>
      <c r="B3235" s="19" t="s">
        <v>3401</v>
      </c>
      <c r="C3235" s="15">
        <v>2500</v>
      </c>
      <c r="D3235" s="24" t="s">
        <v>4</v>
      </c>
      <c r="E3235" s="24" t="s">
        <v>5</v>
      </c>
      <c r="F3235" s="25" t="s">
        <v>2217</v>
      </c>
      <c r="G3235" s="25" t="s">
        <v>2988</v>
      </c>
      <c r="H3235" s="25" t="s">
        <v>3418</v>
      </c>
      <c r="I3235" s="25" t="s">
        <v>82</v>
      </c>
      <c r="J3235" s="10">
        <v>7217</v>
      </c>
      <c r="K3235" s="16">
        <v>145</v>
      </c>
    </row>
    <row r="3236" spans="1:11" x14ac:dyDescent="0.25">
      <c r="A3236" s="19">
        <v>42900</v>
      </c>
      <c r="B3236" s="19" t="s">
        <v>3401</v>
      </c>
      <c r="C3236" s="15">
        <v>10000</v>
      </c>
      <c r="D3236" s="24" t="s">
        <v>4</v>
      </c>
      <c r="E3236" s="24" t="s">
        <v>6</v>
      </c>
      <c r="F3236" s="25" t="s">
        <v>6</v>
      </c>
      <c r="G3236" s="25" t="s">
        <v>2988</v>
      </c>
      <c r="H3236" s="25" t="s">
        <v>3418</v>
      </c>
      <c r="I3236" s="25" t="s">
        <v>82</v>
      </c>
      <c r="J3236" s="10">
        <v>7218</v>
      </c>
      <c r="K3236" s="16">
        <v>145</v>
      </c>
    </row>
    <row r="3237" spans="1:11" x14ac:dyDescent="0.25">
      <c r="A3237" s="19">
        <v>42900</v>
      </c>
      <c r="B3237" s="19" t="s">
        <v>3401</v>
      </c>
      <c r="C3237" s="15">
        <v>2000</v>
      </c>
      <c r="D3237" s="24" t="s">
        <v>4</v>
      </c>
      <c r="E3237" s="24" t="s">
        <v>6</v>
      </c>
      <c r="F3237" s="25" t="s">
        <v>6</v>
      </c>
      <c r="G3237" s="25" t="s">
        <v>2988</v>
      </c>
      <c r="H3237" s="25" t="s">
        <v>3418</v>
      </c>
      <c r="I3237" s="25" t="s">
        <v>82</v>
      </c>
      <c r="J3237" s="10">
        <v>7219</v>
      </c>
      <c r="K3237" s="16">
        <v>145</v>
      </c>
    </row>
    <row r="3238" spans="1:11" x14ac:dyDescent="0.25">
      <c r="A3238" s="19">
        <v>42900</v>
      </c>
      <c r="B3238" s="19" t="s">
        <v>3401</v>
      </c>
      <c r="C3238" s="15">
        <v>4000</v>
      </c>
      <c r="D3238" s="24" t="s">
        <v>4</v>
      </c>
      <c r="E3238" s="24" t="s">
        <v>6</v>
      </c>
      <c r="F3238" s="25" t="s">
        <v>6</v>
      </c>
      <c r="G3238" s="25" t="s">
        <v>2988</v>
      </c>
      <c r="H3238" s="25" t="s">
        <v>3418</v>
      </c>
      <c r="I3238" s="25" t="s">
        <v>82</v>
      </c>
      <c r="J3238" s="10">
        <v>7220</v>
      </c>
      <c r="K3238" s="16">
        <v>145</v>
      </c>
    </row>
    <row r="3239" spans="1:11" x14ac:dyDescent="0.25">
      <c r="A3239" s="19">
        <v>42900</v>
      </c>
      <c r="B3239" s="19" t="s">
        <v>3401</v>
      </c>
      <c r="C3239" s="15">
        <v>10000</v>
      </c>
      <c r="D3239" s="24" t="s">
        <v>4</v>
      </c>
      <c r="E3239" s="24" t="s">
        <v>6</v>
      </c>
      <c r="F3239" s="25" t="s">
        <v>6</v>
      </c>
      <c r="G3239" s="25" t="s">
        <v>2988</v>
      </c>
      <c r="H3239" s="25" t="s">
        <v>3418</v>
      </c>
      <c r="I3239" s="25" t="s">
        <v>82</v>
      </c>
      <c r="J3239" s="10">
        <v>7221</v>
      </c>
      <c r="K3239" s="16">
        <v>145</v>
      </c>
    </row>
    <row r="3240" spans="1:11" x14ac:dyDescent="0.25">
      <c r="A3240" s="19">
        <v>42900</v>
      </c>
      <c r="B3240" s="19" t="s">
        <v>3401</v>
      </c>
      <c r="C3240" s="15">
        <v>1000</v>
      </c>
      <c r="D3240" s="24" t="s">
        <v>4</v>
      </c>
      <c r="E3240" s="24" t="s">
        <v>6</v>
      </c>
      <c r="F3240" s="25" t="s">
        <v>6</v>
      </c>
      <c r="G3240" s="25" t="s">
        <v>2988</v>
      </c>
      <c r="H3240" s="25" t="s">
        <v>3418</v>
      </c>
      <c r="I3240" s="25" t="s">
        <v>82</v>
      </c>
      <c r="J3240" s="10">
        <v>7222</v>
      </c>
      <c r="K3240" s="16">
        <v>145</v>
      </c>
    </row>
    <row r="3241" spans="1:11" x14ac:dyDescent="0.25">
      <c r="A3241" s="19">
        <v>42900</v>
      </c>
      <c r="B3241" s="19" t="s">
        <v>3401</v>
      </c>
      <c r="C3241" s="15">
        <v>150</v>
      </c>
      <c r="D3241" s="24" t="s">
        <v>4</v>
      </c>
      <c r="E3241" s="24" t="s">
        <v>6</v>
      </c>
      <c r="F3241" s="25" t="s">
        <v>6</v>
      </c>
      <c r="G3241" s="25" t="s">
        <v>2988</v>
      </c>
      <c r="H3241" s="25" t="s">
        <v>3418</v>
      </c>
      <c r="I3241" s="25" t="s">
        <v>82</v>
      </c>
      <c r="J3241" s="10">
        <v>7223</v>
      </c>
      <c r="K3241" s="16">
        <v>145</v>
      </c>
    </row>
    <row r="3242" spans="1:11" x14ac:dyDescent="0.25">
      <c r="A3242" s="19">
        <v>42900</v>
      </c>
      <c r="B3242" s="19" t="s">
        <v>3401</v>
      </c>
      <c r="C3242" s="15">
        <v>200</v>
      </c>
      <c r="D3242" s="24" t="s">
        <v>4</v>
      </c>
      <c r="E3242" s="24" t="s">
        <v>5</v>
      </c>
      <c r="F3242" s="25" t="s">
        <v>2217</v>
      </c>
      <c r="G3242" s="25" t="s">
        <v>2988</v>
      </c>
      <c r="H3242" s="25" t="s">
        <v>3418</v>
      </c>
      <c r="I3242" s="25" t="s">
        <v>82</v>
      </c>
      <c r="J3242" s="10">
        <v>7272</v>
      </c>
      <c r="K3242" s="16">
        <v>146</v>
      </c>
    </row>
    <row r="3243" spans="1:11" x14ac:dyDescent="0.25">
      <c r="A3243" s="19">
        <v>42900</v>
      </c>
      <c r="B3243" s="19" t="s">
        <v>3401</v>
      </c>
      <c r="C3243" s="15">
        <v>500</v>
      </c>
      <c r="D3243" s="24" t="s">
        <v>4</v>
      </c>
      <c r="E3243" s="24" t="s">
        <v>6</v>
      </c>
      <c r="F3243" s="25" t="s">
        <v>6</v>
      </c>
      <c r="G3243" s="25" t="s">
        <v>2988</v>
      </c>
      <c r="H3243" s="25" t="s">
        <v>3418</v>
      </c>
      <c r="I3243" s="25" t="s">
        <v>82</v>
      </c>
      <c r="J3243" s="10">
        <v>7335</v>
      </c>
      <c r="K3243" s="16">
        <v>147</v>
      </c>
    </row>
    <row r="3244" spans="1:11" x14ac:dyDescent="0.25">
      <c r="A3244" s="19">
        <v>42900</v>
      </c>
      <c r="B3244" s="19" t="s">
        <v>3401</v>
      </c>
      <c r="C3244" s="15">
        <v>1300</v>
      </c>
      <c r="D3244" s="24" t="s">
        <v>4</v>
      </c>
      <c r="E3244" s="24" t="s">
        <v>6</v>
      </c>
      <c r="F3244" s="25" t="s">
        <v>6</v>
      </c>
      <c r="G3244" s="25" t="s">
        <v>2988</v>
      </c>
      <c r="H3244" s="25" t="s">
        <v>3418</v>
      </c>
      <c r="I3244" s="25" t="s">
        <v>82</v>
      </c>
      <c r="J3244" s="10">
        <v>7336</v>
      </c>
      <c r="K3244" s="16">
        <v>147</v>
      </c>
    </row>
    <row r="3245" spans="1:11" x14ac:dyDescent="0.25">
      <c r="A3245" s="19">
        <v>42900</v>
      </c>
      <c r="B3245" s="19" t="s">
        <v>3401</v>
      </c>
      <c r="C3245" s="15">
        <v>6000</v>
      </c>
      <c r="D3245" s="24" t="s">
        <v>4</v>
      </c>
      <c r="E3245" s="24" t="s">
        <v>6</v>
      </c>
      <c r="F3245" s="25" t="s">
        <v>6</v>
      </c>
      <c r="G3245" s="25" t="s">
        <v>2988</v>
      </c>
      <c r="H3245" s="25" t="s">
        <v>3418</v>
      </c>
      <c r="I3245" s="25" t="s">
        <v>82</v>
      </c>
      <c r="J3245" s="10">
        <v>7337</v>
      </c>
      <c r="K3245" s="16">
        <v>147</v>
      </c>
    </row>
    <row r="3246" spans="1:11" x14ac:dyDescent="0.25">
      <c r="A3246" s="19">
        <v>42900</v>
      </c>
      <c r="B3246" s="19" t="s">
        <v>3401</v>
      </c>
      <c r="C3246" s="15">
        <v>1000</v>
      </c>
      <c r="D3246" s="24" t="s">
        <v>4</v>
      </c>
      <c r="E3246" s="24" t="s">
        <v>5</v>
      </c>
      <c r="F3246" s="25" t="s">
        <v>2217</v>
      </c>
      <c r="G3246" s="25" t="s">
        <v>2988</v>
      </c>
      <c r="H3246" s="25" t="s">
        <v>3418</v>
      </c>
      <c r="I3246" s="25" t="s">
        <v>82</v>
      </c>
      <c r="J3246" s="10">
        <v>7398</v>
      </c>
      <c r="K3246" s="16">
        <v>148</v>
      </c>
    </row>
    <row r="3247" spans="1:11" x14ac:dyDescent="0.25">
      <c r="A3247" s="19">
        <v>42900</v>
      </c>
      <c r="B3247" s="19" t="s">
        <v>3401</v>
      </c>
      <c r="C3247" s="15">
        <v>1000</v>
      </c>
      <c r="D3247" s="24" t="s">
        <v>4</v>
      </c>
      <c r="E3247" s="24" t="s">
        <v>5</v>
      </c>
      <c r="F3247" s="25" t="s">
        <v>2217</v>
      </c>
      <c r="G3247" s="25" t="s">
        <v>2988</v>
      </c>
      <c r="H3247" s="25" t="s">
        <v>3418</v>
      </c>
      <c r="I3247" s="25" t="s">
        <v>82</v>
      </c>
      <c r="J3247" s="10">
        <v>7399</v>
      </c>
      <c r="K3247" s="16">
        <v>148</v>
      </c>
    </row>
    <row r="3248" spans="1:11" x14ac:dyDescent="0.25">
      <c r="A3248" s="19">
        <v>42900</v>
      </c>
      <c r="B3248" s="19" t="s">
        <v>3401</v>
      </c>
      <c r="C3248" s="15">
        <v>1380</v>
      </c>
      <c r="D3248" s="24" t="s">
        <v>4</v>
      </c>
      <c r="E3248" s="24" t="s">
        <v>5</v>
      </c>
      <c r="F3248" s="25" t="s">
        <v>2217</v>
      </c>
      <c r="G3248" s="25" t="s">
        <v>2988</v>
      </c>
      <c r="H3248" s="25" t="s">
        <v>3418</v>
      </c>
      <c r="I3248" s="25" t="s">
        <v>82</v>
      </c>
      <c r="J3248" s="10">
        <v>7400</v>
      </c>
      <c r="K3248" s="16">
        <v>148</v>
      </c>
    </row>
    <row r="3249" spans="1:11" x14ac:dyDescent="0.25">
      <c r="A3249" s="19">
        <v>42900</v>
      </c>
      <c r="B3249" s="19" t="s">
        <v>3401</v>
      </c>
      <c r="C3249" s="15">
        <v>200</v>
      </c>
      <c r="D3249" s="24" t="s">
        <v>4</v>
      </c>
      <c r="E3249" s="24" t="s">
        <v>6</v>
      </c>
      <c r="F3249" s="25" t="s">
        <v>6</v>
      </c>
      <c r="G3249" s="25" t="s">
        <v>2988</v>
      </c>
      <c r="H3249" s="25" t="s">
        <v>3418</v>
      </c>
      <c r="I3249" s="25" t="s">
        <v>82</v>
      </c>
      <c r="J3249" s="10">
        <v>7428</v>
      </c>
      <c r="K3249" s="16">
        <v>149</v>
      </c>
    </row>
    <row r="3250" spans="1:11" x14ac:dyDescent="0.25">
      <c r="A3250" s="19">
        <v>42900</v>
      </c>
      <c r="B3250" s="19" t="s">
        <v>3401</v>
      </c>
      <c r="C3250" s="15">
        <v>1000</v>
      </c>
      <c r="D3250" s="24" t="s">
        <v>4</v>
      </c>
      <c r="E3250" s="24" t="s">
        <v>6</v>
      </c>
      <c r="F3250" s="25" t="s">
        <v>6</v>
      </c>
      <c r="G3250" s="25" t="s">
        <v>2988</v>
      </c>
      <c r="H3250" s="25" t="s">
        <v>3418</v>
      </c>
      <c r="I3250" s="25" t="s">
        <v>82</v>
      </c>
      <c r="J3250" s="10">
        <v>7429</v>
      </c>
      <c r="K3250" s="16">
        <v>149</v>
      </c>
    </row>
    <row r="3251" spans="1:11" x14ac:dyDescent="0.25">
      <c r="A3251" s="19">
        <v>42900</v>
      </c>
      <c r="B3251" s="19" t="s">
        <v>3401</v>
      </c>
      <c r="C3251" s="15">
        <v>700</v>
      </c>
      <c r="D3251" s="24" t="s">
        <v>4</v>
      </c>
      <c r="E3251" s="24" t="s">
        <v>6</v>
      </c>
      <c r="F3251" s="25" t="s">
        <v>6</v>
      </c>
      <c r="G3251" s="25" t="s">
        <v>2988</v>
      </c>
      <c r="H3251" s="25" t="s">
        <v>3418</v>
      </c>
      <c r="I3251" s="25" t="s">
        <v>82</v>
      </c>
      <c r="J3251" s="10">
        <v>7430</v>
      </c>
      <c r="K3251" s="16">
        <v>149</v>
      </c>
    </row>
    <row r="3252" spans="1:11" x14ac:dyDescent="0.25">
      <c r="A3252" s="19">
        <v>42900</v>
      </c>
      <c r="B3252" s="19" t="s">
        <v>3401</v>
      </c>
      <c r="C3252" s="15">
        <v>33000</v>
      </c>
      <c r="D3252" s="24" t="s">
        <v>4</v>
      </c>
      <c r="E3252" s="24" t="s">
        <v>5</v>
      </c>
      <c r="F3252" s="25" t="s">
        <v>2217</v>
      </c>
      <c r="G3252" s="25" t="s">
        <v>2988</v>
      </c>
      <c r="H3252" s="25" t="s">
        <v>3418</v>
      </c>
      <c r="I3252" s="25" t="s">
        <v>82</v>
      </c>
      <c r="J3252" s="10">
        <v>7431</v>
      </c>
      <c r="K3252" s="16">
        <v>149</v>
      </c>
    </row>
    <row r="3253" spans="1:11" x14ac:dyDescent="0.25">
      <c r="A3253" s="19">
        <v>42900</v>
      </c>
      <c r="B3253" s="19" t="s">
        <v>3401</v>
      </c>
      <c r="C3253" s="15">
        <v>200</v>
      </c>
      <c r="D3253" s="24" t="s">
        <v>4</v>
      </c>
      <c r="E3253" s="24" t="s">
        <v>6</v>
      </c>
      <c r="F3253" s="25" t="s">
        <v>6</v>
      </c>
      <c r="G3253" s="25" t="s">
        <v>2988</v>
      </c>
      <c r="H3253" s="25" t="s">
        <v>3418</v>
      </c>
      <c r="I3253" s="25" t="s">
        <v>82</v>
      </c>
      <c r="J3253" s="10">
        <v>7432</v>
      </c>
      <c r="K3253" s="16">
        <v>149</v>
      </c>
    </row>
    <row r="3254" spans="1:11" x14ac:dyDescent="0.25">
      <c r="A3254" s="19">
        <v>42900</v>
      </c>
      <c r="B3254" s="19" t="s">
        <v>3401</v>
      </c>
      <c r="C3254" s="15">
        <v>1000</v>
      </c>
      <c r="D3254" s="24" t="s">
        <v>7</v>
      </c>
      <c r="E3254" s="24" t="s">
        <v>8</v>
      </c>
      <c r="F3254" s="25"/>
      <c r="G3254" s="25" t="s">
        <v>3314</v>
      </c>
      <c r="H3254" s="25" t="s">
        <v>3314</v>
      </c>
      <c r="I3254" s="25"/>
      <c r="J3254" s="10" t="s">
        <v>2984</v>
      </c>
      <c r="K3254" s="16"/>
    </row>
    <row r="3255" spans="1:11" x14ac:dyDescent="0.25">
      <c r="A3255" s="19">
        <v>42900</v>
      </c>
      <c r="B3255" s="19" t="s">
        <v>3401</v>
      </c>
      <c r="C3255" s="15">
        <v>10008.5</v>
      </c>
      <c r="D3255" s="24" t="s">
        <v>7</v>
      </c>
      <c r="E3255" s="24" t="s">
        <v>8</v>
      </c>
      <c r="F3255" s="25"/>
      <c r="G3255" s="25" t="s">
        <v>3314</v>
      </c>
      <c r="H3255" s="25" t="s">
        <v>3314</v>
      </c>
      <c r="I3255" s="25"/>
      <c r="J3255" s="10" t="s">
        <v>2984</v>
      </c>
      <c r="K3255" s="16"/>
    </row>
    <row r="3256" spans="1:11" x14ac:dyDescent="0.25">
      <c r="A3256" s="19">
        <v>42900</v>
      </c>
      <c r="B3256" s="19" t="s">
        <v>3401</v>
      </c>
      <c r="C3256" s="15">
        <v>100</v>
      </c>
      <c r="D3256" s="24" t="s">
        <v>7</v>
      </c>
      <c r="E3256" s="24" t="s">
        <v>8</v>
      </c>
      <c r="F3256" s="25"/>
      <c r="G3256" s="25" t="s">
        <v>3314</v>
      </c>
      <c r="H3256" s="25" t="s">
        <v>3314</v>
      </c>
      <c r="I3256" s="25"/>
      <c r="J3256" s="10" t="s">
        <v>2984</v>
      </c>
      <c r="K3256" s="16"/>
    </row>
    <row r="3257" spans="1:11" x14ac:dyDescent="0.25">
      <c r="A3257" s="19">
        <v>42900</v>
      </c>
      <c r="B3257" s="19" t="s">
        <v>3401</v>
      </c>
      <c r="C3257" s="15">
        <v>20000</v>
      </c>
      <c r="D3257" s="24" t="s">
        <v>7</v>
      </c>
      <c r="E3257" s="24" t="s">
        <v>8</v>
      </c>
      <c r="F3257" s="25"/>
      <c r="G3257" s="25" t="s">
        <v>3314</v>
      </c>
      <c r="H3257" s="25" t="s">
        <v>3314</v>
      </c>
      <c r="I3257" s="25"/>
      <c r="J3257" s="10" t="s">
        <v>2984</v>
      </c>
      <c r="K3257" s="16"/>
    </row>
    <row r="3258" spans="1:11" x14ac:dyDescent="0.25">
      <c r="A3258" s="19">
        <v>42900</v>
      </c>
      <c r="B3258" s="19" t="s">
        <v>3401</v>
      </c>
      <c r="C3258" s="15">
        <v>10000</v>
      </c>
      <c r="D3258" s="24" t="s">
        <v>7</v>
      </c>
      <c r="E3258" s="24" t="s">
        <v>8</v>
      </c>
      <c r="F3258" s="25"/>
      <c r="G3258" s="25" t="s">
        <v>3314</v>
      </c>
      <c r="H3258" s="25" t="s">
        <v>3314</v>
      </c>
      <c r="I3258" s="25"/>
      <c r="J3258" s="10" t="s">
        <v>2984</v>
      </c>
      <c r="K3258" s="16"/>
    </row>
    <row r="3259" spans="1:11" x14ac:dyDescent="0.25">
      <c r="A3259" s="19">
        <v>42901</v>
      </c>
      <c r="B3259" s="19" t="s">
        <v>3401</v>
      </c>
      <c r="C3259" s="79">
        <v>1000</v>
      </c>
      <c r="D3259" s="24" t="s">
        <v>4</v>
      </c>
      <c r="E3259" s="24" t="s">
        <v>6</v>
      </c>
      <c r="F3259" s="25" t="s">
        <v>6</v>
      </c>
      <c r="G3259" s="25" t="s">
        <v>2988</v>
      </c>
      <c r="H3259" s="25" t="s">
        <v>3418</v>
      </c>
      <c r="I3259" s="25" t="s">
        <v>82</v>
      </c>
      <c r="J3259" s="10">
        <v>5454</v>
      </c>
      <c r="K3259" s="16">
        <v>110</v>
      </c>
    </row>
    <row r="3260" spans="1:11" x14ac:dyDescent="0.25">
      <c r="A3260" s="19">
        <v>42901</v>
      </c>
      <c r="B3260" s="19" t="s">
        <v>3401</v>
      </c>
      <c r="C3260" s="79">
        <v>500</v>
      </c>
      <c r="D3260" s="24" t="s">
        <v>4</v>
      </c>
      <c r="E3260" s="24" t="s">
        <v>6</v>
      </c>
      <c r="F3260" s="25" t="s">
        <v>6</v>
      </c>
      <c r="G3260" s="25" t="s">
        <v>2988</v>
      </c>
      <c r="H3260" s="25" t="s">
        <v>3418</v>
      </c>
      <c r="I3260" s="25" t="s">
        <v>82</v>
      </c>
      <c r="J3260" s="10">
        <v>5455</v>
      </c>
      <c r="K3260" s="16">
        <v>110</v>
      </c>
    </row>
    <row r="3261" spans="1:11" x14ac:dyDescent="0.25">
      <c r="A3261" s="19">
        <v>42901</v>
      </c>
      <c r="B3261" s="19" t="s">
        <v>3401</v>
      </c>
      <c r="C3261" s="79">
        <v>15800</v>
      </c>
      <c r="D3261" s="24" t="s">
        <v>4</v>
      </c>
      <c r="E3261" s="24" t="s">
        <v>5</v>
      </c>
      <c r="F3261" s="25" t="s">
        <v>2217</v>
      </c>
      <c r="G3261" s="25" t="s">
        <v>2988</v>
      </c>
      <c r="H3261" s="25" t="s">
        <v>3418</v>
      </c>
      <c r="I3261" s="25" t="s">
        <v>82</v>
      </c>
      <c r="J3261" s="10">
        <v>5457</v>
      </c>
      <c r="K3261" s="16">
        <v>110</v>
      </c>
    </row>
    <row r="3262" spans="1:11" x14ac:dyDescent="0.25">
      <c r="A3262" s="19">
        <v>42901</v>
      </c>
      <c r="B3262" s="19" t="s">
        <v>3401</v>
      </c>
      <c r="C3262" s="79">
        <v>10000</v>
      </c>
      <c r="D3262" s="24" t="s">
        <v>4</v>
      </c>
      <c r="E3262" s="24" t="s">
        <v>6</v>
      </c>
      <c r="F3262" s="25" t="s">
        <v>6</v>
      </c>
      <c r="G3262" s="25" t="s">
        <v>2988</v>
      </c>
      <c r="H3262" s="25" t="s">
        <v>3418</v>
      </c>
      <c r="I3262" s="25" t="s">
        <v>82</v>
      </c>
      <c r="J3262" s="10">
        <v>5458</v>
      </c>
      <c r="K3262" s="16">
        <v>110</v>
      </c>
    </row>
    <row r="3263" spans="1:11" x14ac:dyDescent="0.25">
      <c r="A3263" s="19">
        <v>42901</v>
      </c>
      <c r="B3263" s="19" t="s">
        <v>3401</v>
      </c>
      <c r="C3263" s="79">
        <v>300</v>
      </c>
      <c r="D3263" s="24" t="s">
        <v>4</v>
      </c>
      <c r="E3263" s="24" t="s">
        <v>6</v>
      </c>
      <c r="F3263" s="25" t="s">
        <v>6</v>
      </c>
      <c r="G3263" s="25" t="s">
        <v>2988</v>
      </c>
      <c r="H3263" s="25" t="s">
        <v>3418</v>
      </c>
      <c r="I3263" s="25" t="s">
        <v>82</v>
      </c>
      <c r="J3263" s="10">
        <v>5459</v>
      </c>
      <c r="K3263" s="16">
        <v>110</v>
      </c>
    </row>
    <row r="3264" spans="1:11" x14ac:dyDescent="0.25">
      <c r="A3264" s="19">
        <v>42901</v>
      </c>
      <c r="B3264" s="19" t="s">
        <v>3401</v>
      </c>
      <c r="C3264" s="15">
        <v>150</v>
      </c>
      <c r="D3264" s="24" t="s">
        <v>4</v>
      </c>
      <c r="E3264" s="24" t="s">
        <v>6</v>
      </c>
      <c r="F3264" s="25" t="s">
        <v>6</v>
      </c>
      <c r="G3264" s="25" t="s">
        <v>2988</v>
      </c>
      <c r="H3264" s="25" t="s">
        <v>3418</v>
      </c>
      <c r="I3264" s="25" t="s">
        <v>82</v>
      </c>
      <c r="J3264" s="10">
        <v>5634</v>
      </c>
      <c r="K3264" s="16">
        <v>113</v>
      </c>
    </row>
    <row r="3265" spans="1:11" x14ac:dyDescent="0.25">
      <c r="A3265" s="19">
        <v>42901</v>
      </c>
      <c r="B3265" s="19" t="s">
        <v>3401</v>
      </c>
      <c r="C3265" s="15">
        <v>2000</v>
      </c>
      <c r="D3265" s="24" t="s">
        <v>4</v>
      </c>
      <c r="E3265" s="24" t="s">
        <v>6</v>
      </c>
      <c r="F3265" s="25" t="s">
        <v>6</v>
      </c>
      <c r="G3265" s="25" t="s">
        <v>2988</v>
      </c>
      <c r="H3265" s="25" t="s">
        <v>3418</v>
      </c>
      <c r="I3265" s="25" t="s">
        <v>82</v>
      </c>
      <c r="J3265" s="10">
        <v>5635</v>
      </c>
      <c r="K3265" s="16">
        <v>113</v>
      </c>
    </row>
    <row r="3266" spans="1:11" x14ac:dyDescent="0.25">
      <c r="A3266" s="19">
        <v>42901</v>
      </c>
      <c r="B3266" s="19" t="s">
        <v>3401</v>
      </c>
      <c r="C3266" s="15">
        <v>1800</v>
      </c>
      <c r="D3266" s="24" t="s">
        <v>4</v>
      </c>
      <c r="E3266" s="24" t="s">
        <v>6</v>
      </c>
      <c r="F3266" s="25" t="s">
        <v>6</v>
      </c>
      <c r="G3266" s="25" t="s">
        <v>2988</v>
      </c>
      <c r="H3266" s="25" t="s">
        <v>3418</v>
      </c>
      <c r="I3266" s="25" t="s">
        <v>82</v>
      </c>
      <c r="J3266" s="10">
        <v>5636</v>
      </c>
      <c r="K3266" s="16">
        <v>113</v>
      </c>
    </row>
    <row r="3267" spans="1:11" x14ac:dyDescent="0.25">
      <c r="A3267" s="19">
        <v>42901</v>
      </c>
      <c r="B3267" s="19" t="s">
        <v>3401</v>
      </c>
      <c r="C3267" s="15">
        <v>300</v>
      </c>
      <c r="D3267" s="24" t="s">
        <v>4</v>
      </c>
      <c r="E3267" s="24" t="s">
        <v>6</v>
      </c>
      <c r="F3267" s="25" t="s">
        <v>6</v>
      </c>
      <c r="G3267" s="25" t="s">
        <v>2988</v>
      </c>
      <c r="H3267" s="25" t="s">
        <v>3418</v>
      </c>
      <c r="I3267" s="25" t="s">
        <v>82</v>
      </c>
      <c r="J3267" s="10">
        <v>5637</v>
      </c>
      <c r="K3267" s="16">
        <v>113</v>
      </c>
    </row>
    <row r="3268" spans="1:11" x14ac:dyDescent="0.25">
      <c r="A3268" s="19">
        <v>42901</v>
      </c>
      <c r="B3268" s="19" t="s">
        <v>3401</v>
      </c>
      <c r="C3268" s="15">
        <v>300</v>
      </c>
      <c r="D3268" s="24" t="s">
        <v>4</v>
      </c>
      <c r="E3268" s="24" t="s">
        <v>6</v>
      </c>
      <c r="F3268" s="25" t="s">
        <v>6</v>
      </c>
      <c r="G3268" s="25" t="s">
        <v>2988</v>
      </c>
      <c r="H3268" s="25" t="s">
        <v>3418</v>
      </c>
      <c r="I3268" s="25" t="s">
        <v>82</v>
      </c>
      <c r="J3268" s="10">
        <v>5638</v>
      </c>
      <c r="K3268" s="16">
        <v>113</v>
      </c>
    </row>
    <row r="3269" spans="1:11" x14ac:dyDescent="0.25">
      <c r="A3269" s="19">
        <v>42901</v>
      </c>
      <c r="B3269" s="19" t="s">
        <v>3401</v>
      </c>
      <c r="C3269" s="15">
        <v>500</v>
      </c>
      <c r="D3269" s="24" t="s">
        <v>4</v>
      </c>
      <c r="E3269" s="24" t="s">
        <v>6</v>
      </c>
      <c r="F3269" s="25" t="s">
        <v>6</v>
      </c>
      <c r="G3269" s="25" t="s">
        <v>2988</v>
      </c>
      <c r="H3269" s="25" t="s">
        <v>3418</v>
      </c>
      <c r="I3269" s="25" t="s">
        <v>82</v>
      </c>
      <c r="J3269" s="10">
        <v>5639</v>
      </c>
      <c r="K3269" s="16">
        <v>113</v>
      </c>
    </row>
    <row r="3270" spans="1:11" x14ac:dyDescent="0.25">
      <c r="A3270" s="19">
        <v>42901</v>
      </c>
      <c r="B3270" s="19" t="s">
        <v>3401</v>
      </c>
      <c r="C3270" s="79">
        <v>16</v>
      </c>
      <c r="D3270" s="24" t="s">
        <v>4</v>
      </c>
      <c r="E3270" s="24" t="s">
        <v>5</v>
      </c>
      <c r="F3270" s="25" t="s">
        <v>2217</v>
      </c>
      <c r="G3270" s="25" t="s">
        <v>2988</v>
      </c>
      <c r="H3270" s="25" t="s">
        <v>3418</v>
      </c>
      <c r="I3270" s="25" t="s">
        <v>82</v>
      </c>
      <c r="J3270" s="10">
        <v>5747</v>
      </c>
      <c r="K3270" s="16">
        <v>115</v>
      </c>
    </row>
    <row r="3271" spans="1:11" x14ac:dyDescent="0.25">
      <c r="A3271" s="19">
        <v>42901</v>
      </c>
      <c r="B3271" s="19" t="s">
        <v>3401</v>
      </c>
      <c r="C3271" s="79">
        <v>2</v>
      </c>
      <c r="D3271" s="24" t="s">
        <v>4</v>
      </c>
      <c r="E3271" s="24" t="s">
        <v>5</v>
      </c>
      <c r="F3271" s="25" t="s">
        <v>2217</v>
      </c>
      <c r="G3271" s="25" t="s">
        <v>2988</v>
      </c>
      <c r="H3271" s="25" t="s">
        <v>3418</v>
      </c>
      <c r="I3271" s="25" t="s">
        <v>82</v>
      </c>
      <c r="J3271" s="10">
        <v>5748</v>
      </c>
      <c r="K3271" s="16">
        <v>115</v>
      </c>
    </row>
    <row r="3272" spans="1:11" x14ac:dyDescent="0.25">
      <c r="A3272" s="19">
        <v>42901</v>
      </c>
      <c r="B3272" s="19" t="s">
        <v>3401</v>
      </c>
      <c r="C3272" s="79">
        <v>650</v>
      </c>
      <c r="D3272" s="24" t="s">
        <v>4</v>
      </c>
      <c r="E3272" s="24" t="s">
        <v>6</v>
      </c>
      <c r="F3272" s="25" t="s">
        <v>6</v>
      </c>
      <c r="G3272" s="25" t="s">
        <v>2988</v>
      </c>
      <c r="H3272" s="25" t="s">
        <v>3418</v>
      </c>
      <c r="I3272" s="25" t="s">
        <v>82</v>
      </c>
      <c r="J3272" s="10">
        <v>5749</v>
      </c>
      <c r="K3272" s="16">
        <v>115</v>
      </c>
    </row>
    <row r="3273" spans="1:11" x14ac:dyDescent="0.25">
      <c r="A3273" s="19">
        <v>42901</v>
      </c>
      <c r="B3273" s="19" t="s">
        <v>3401</v>
      </c>
      <c r="C3273" s="79">
        <v>50</v>
      </c>
      <c r="D3273" s="24" t="s">
        <v>4</v>
      </c>
      <c r="E3273" s="24" t="s">
        <v>6</v>
      </c>
      <c r="F3273" s="25" t="s">
        <v>6</v>
      </c>
      <c r="G3273" s="25" t="s">
        <v>2988</v>
      </c>
      <c r="H3273" s="25" t="s">
        <v>3418</v>
      </c>
      <c r="I3273" s="25" t="s">
        <v>82</v>
      </c>
      <c r="J3273" s="10">
        <v>5750</v>
      </c>
      <c r="K3273" s="16">
        <v>115</v>
      </c>
    </row>
    <row r="3274" spans="1:11" x14ac:dyDescent="0.25">
      <c r="A3274" s="19">
        <v>42901</v>
      </c>
      <c r="B3274" s="19" t="s">
        <v>3401</v>
      </c>
      <c r="C3274" s="79">
        <v>50</v>
      </c>
      <c r="D3274" s="24" t="s">
        <v>4</v>
      </c>
      <c r="E3274" s="24" t="s">
        <v>6</v>
      </c>
      <c r="F3274" s="25" t="s">
        <v>6</v>
      </c>
      <c r="G3274" s="25" t="s">
        <v>2988</v>
      </c>
      <c r="H3274" s="25" t="s">
        <v>3418</v>
      </c>
      <c r="I3274" s="25" t="s">
        <v>82</v>
      </c>
      <c r="J3274" s="10">
        <v>5751</v>
      </c>
      <c r="K3274" s="16">
        <v>116</v>
      </c>
    </row>
    <row r="3275" spans="1:11" x14ac:dyDescent="0.25">
      <c r="A3275" s="19">
        <v>42901</v>
      </c>
      <c r="B3275" s="19" t="s">
        <v>3401</v>
      </c>
      <c r="C3275" s="15">
        <v>8000</v>
      </c>
      <c r="D3275" s="24" t="s">
        <v>4</v>
      </c>
      <c r="E3275" s="24" t="s">
        <v>6</v>
      </c>
      <c r="F3275" s="25" t="s">
        <v>6</v>
      </c>
      <c r="G3275" s="25" t="s">
        <v>2988</v>
      </c>
      <c r="H3275" s="25" t="s">
        <v>3418</v>
      </c>
      <c r="I3275" s="25" t="s">
        <v>82</v>
      </c>
      <c r="J3275" s="10">
        <v>6595</v>
      </c>
      <c r="K3275" s="16">
        <v>132</v>
      </c>
    </row>
    <row r="3276" spans="1:11" x14ac:dyDescent="0.25">
      <c r="A3276" s="19">
        <v>42901</v>
      </c>
      <c r="B3276" s="19" t="s">
        <v>3401</v>
      </c>
      <c r="C3276" s="15">
        <v>2000</v>
      </c>
      <c r="D3276" s="24" t="s">
        <v>4</v>
      </c>
      <c r="E3276" s="24" t="s">
        <v>5</v>
      </c>
      <c r="F3276" s="25" t="s">
        <v>2217</v>
      </c>
      <c r="G3276" s="25" t="s">
        <v>2988</v>
      </c>
      <c r="H3276" s="25" t="s">
        <v>3418</v>
      </c>
      <c r="I3276" s="25" t="s">
        <v>82</v>
      </c>
      <c r="J3276" s="10">
        <v>6644</v>
      </c>
      <c r="K3276" s="16">
        <v>133</v>
      </c>
    </row>
    <row r="3277" spans="1:11" x14ac:dyDescent="0.25">
      <c r="A3277" s="19">
        <v>42901</v>
      </c>
      <c r="B3277" s="19" t="s">
        <v>3401</v>
      </c>
      <c r="C3277" s="15">
        <v>450</v>
      </c>
      <c r="D3277" s="24" t="s">
        <v>4</v>
      </c>
      <c r="E3277" s="24" t="s">
        <v>6</v>
      </c>
      <c r="F3277" s="25" t="s">
        <v>6</v>
      </c>
      <c r="G3277" s="25" t="s">
        <v>2988</v>
      </c>
      <c r="H3277" s="25" t="s">
        <v>3418</v>
      </c>
      <c r="I3277" s="25" t="s">
        <v>82</v>
      </c>
      <c r="J3277" s="10">
        <v>6645</v>
      </c>
      <c r="K3277" s="16">
        <v>133</v>
      </c>
    </row>
    <row r="3278" spans="1:11" x14ac:dyDescent="0.25">
      <c r="A3278" s="19">
        <v>42901</v>
      </c>
      <c r="B3278" s="19" t="s">
        <v>3401</v>
      </c>
      <c r="C3278" s="15">
        <v>1000</v>
      </c>
      <c r="D3278" s="24" t="s">
        <v>4</v>
      </c>
      <c r="E3278" s="24" t="s">
        <v>6</v>
      </c>
      <c r="F3278" s="25" t="s">
        <v>6</v>
      </c>
      <c r="G3278" s="25" t="s">
        <v>2988</v>
      </c>
      <c r="H3278" s="25" t="s">
        <v>3418</v>
      </c>
      <c r="I3278" s="25" t="s">
        <v>82</v>
      </c>
      <c r="J3278" s="10">
        <v>6999</v>
      </c>
      <c r="K3278" s="16">
        <v>140</v>
      </c>
    </row>
    <row r="3279" spans="1:11" x14ac:dyDescent="0.25">
      <c r="A3279" s="19">
        <v>42901</v>
      </c>
      <c r="B3279" s="19" t="s">
        <v>3401</v>
      </c>
      <c r="C3279" s="15">
        <v>4000</v>
      </c>
      <c r="D3279" s="24" t="s">
        <v>4</v>
      </c>
      <c r="E3279" s="24" t="s">
        <v>6</v>
      </c>
      <c r="F3279" s="25" t="s">
        <v>6</v>
      </c>
      <c r="G3279" s="25" t="s">
        <v>2988</v>
      </c>
      <c r="H3279" s="25" t="s">
        <v>3418</v>
      </c>
      <c r="I3279" s="25" t="s">
        <v>82</v>
      </c>
      <c r="J3279" s="10">
        <v>7000</v>
      </c>
      <c r="K3279" s="16">
        <v>140</v>
      </c>
    </row>
    <row r="3280" spans="1:11" x14ac:dyDescent="0.25">
      <c r="A3280" s="19">
        <v>42901</v>
      </c>
      <c r="B3280" s="19" t="s">
        <v>3401</v>
      </c>
      <c r="C3280" s="15">
        <v>5500</v>
      </c>
      <c r="D3280" s="24" t="s">
        <v>4</v>
      </c>
      <c r="E3280" s="24" t="s">
        <v>6</v>
      </c>
      <c r="F3280" s="25" t="s">
        <v>6</v>
      </c>
      <c r="G3280" s="25" t="s">
        <v>2988</v>
      </c>
      <c r="H3280" s="25" t="s">
        <v>3418</v>
      </c>
      <c r="I3280" s="25" t="s">
        <v>82</v>
      </c>
      <c r="J3280" s="10">
        <v>7050</v>
      </c>
      <c r="K3280" s="16">
        <v>141</v>
      </c>
    </row>
    <row r="3281" spans="1:11" x14ac:dyDescent="0.25">
      <c r="A3281" s="19">
        <v>42901</v>
      </c>
      <c r="B3281" s="19" t="s">
        <v>3401</v>
      </c>
      <c r="C3281" s="15">
        <v>2400</v>
      </c>
      <c r="D3281" s="24" t="s">
        <v>4</v>
      </c>
      <c r="E3281" s="24" t="s">
        <v>6</v>
      </c>
      <c r="F3281" s="25" t="s">
        <v>6</v>
      </c>
      <c r="G3281" s="25" t="s">
        <v>2988</v>
      </c>
      <c r="H3281" s="25" t="s">
        <v>3418</v>
      </c>
      <c r="I3281" s="25" t="s">
        <v>82</v>
      </c>
      <c r="J3281" s="10">
        <v>7086</v>
      </c>
      <c r="K3281" s="16">
        <v>142</v>
      </c>
    </row>
    <row r="3282" spans="1:11" x14ac:dyDescent="0.25">
      <c r="A3282" s="19">
        <v>42901</v>
      </c>
      <c r="B3282" s="19" t="s">
        <v>3401</v>
      </c>
      <c r="C3282" s="15">
        <v>2000</v>
      </c>
      <c r="D3282" s="24" t="s">
        <v>4</v>
      </c>
      <c r="E3282" s="24" t="s">
        <v>6</v>
      </c>
      <c r="F3282" s="25" t="s">
        <v>6</v>
      </c>
      <c r="G3282" s="25" t="s">
        <v>2988</v>
      </c>
      <c r="H3282" s="25" t="s">
        <v>3418</v>
      </c>
      <c r="I3282" s="25" t="s">
        <v>82</v>
      </c>
      <c r="J3282" s="10">
        <v>7087</v>
      </c>
      <c r="K3282" s="16">
        <v>142</v>
      </c>
    </row>
    <row r="3283" spans="1:11" x14ac:dyDescent="0.25">
      <c r="A3283" s="19">
        <v>42901</v>
      </c>
      <c r="B3283" s="19" t="s">
        <v>3401</v>
      </c>
      <c r="C3283" s="15">
        <v>1000</v>
      </c>
      <c r="D3283" s="24" t="s">
        <v>4</v>
      </c>
      <c r="E3283" s="24" t="s">
        <v>6</v>
      </c>
      <c r="F3283" s="25" t="s">
        <v>6</v>
      </c>
      <c r="G3283" s="25" t="s">
        <v>2988</v>
      </c>
      <c r="H3283" s="25" t="s">
        <v>3418</v>
      </c>
      <c r="I3283" s="25" t="s">
        <v>82</v>
      </c>
      <c r="J3283" s="10">
        <v>7088</v>
      </c>
      <c r="K3283" s="16">
        <v>142</v>
      </c>
    </row>
    <row r="3284" spans="1:11" x14ac:dyDescent="0.25">
      <c r="A3284" s="19">
        <v>42901</v>
      </c>
      <c r="B3284" s="19" t="s">
        <v>3401</v>
      </c>
      <c r="C3284" s="15">
        <v>300</v>
      </c>
      <c r="D3284" s="24" t="s">
        <v>4</v>
      </c>
      <c r="E3284" s="24" t="s">
        <v>6</v>
      </c>
      <c r="F3284" s="25" t="s">
        <v>6</v>
      </c>
      <c r="G3284" s="25" t="s">
        <v>2988</v>
      </c>
      <c r="H3284" s="25" t="s">
        <v>3418</v>
      </c>
      <c r="I3284" s="25" t="s">
        <v>82</v>
      </c>
      <c r="J3284" s="10">
        <v>7089</v>
      </c>
      <c r="K3284" s="16">
        <v>142</v>
      </c>
    </row>
    <row r="3285" spans="1:11" x14ac:dyDescent="0.25">
      <c r="A3285" s="19">
        <v>42901</v>
      </c>
      <c r="B3285" s="19" t="s">
        <v>3401</v>
      </c>
      <c r="C3285" s="15">
        <v>500</v>
      </c>
      <c r="D3285" s="24" t="s">
        <v>4</v>
      </c>
      <c r="E3285" s="24" t="s">
        <v>6</v>
      </c>
      <c r="F3285" s="25" t="s">
        <v>6</v>
      </c>
      <c r="G3285" s="25" t="s">
        <v>2988</v>
      </c>
      <c r="H3285" s="25" t="s">
        <v>3418</v>
      </c>
      <c r="I3285" s="25" t="s">
        <v>82</v>
      </c>
      <c r="J3285" s="10">
        <v>7139</v>
      </c>
      <c r="K3285" s="16">
        <v>143</v>
      </c>
    </row>
    <row r="3286" spans="1:11" x14ac:dyDescent="0.25">
      <c r="A3286" s="19">
        <v>42901</v>
      </c>
      <c r="B3286" s="19" t="s">
        <v>3401</v>
      </c>
      <c r="C3286" s="15">
        <v>100</v>
      </c>
      <c r="D3286" s="24" t="s">
        <v>4</v>
      </c>
      <c r="E3286" s="24" t="s">
        <v>6</v>
      </c>
      <c r="F3286" s="25" t="s">
        <v>6</v>
      </c>
      <c r="G3286" s="25" t="s">
        <v>2988</v>
      </c>
      <c r="H3286" s="25" t="s">
        <v>3418</v>
      </c>
      <c r="I3286" s="25" t="s">
        <v>82</v>
      </c>
      <c r="J3286" s="10">
        <v>7140</v>
      </c>
      <c r="K3286" s="16">
        <v>143</v>
      </c>
    </row>
    <row r="3287" spans="1:11" x14ac:dyDescent="0.25">
      <c r="A3287" s="19">
        <v>42901</v>
      </c>
      <c r="B3287" s="19" t="s">
        <v>3401</v>
      </c>
      <c r="C3287" s="15">
        <v>5000</v>
      </c>
      <c r="D3287" s="24" t="s">
        <v>4</v>
      </c>
      <c r="E3287" s="24" t="s">
        <v>5</v>
      </c>
      <c r="F3287" s="25" t="s">
        <v>2217</v>
      </c>
      <c r="G3287" s="25" t="s">
        <v>2988</v>
      </c>
      <c r="H3287" s="25" t="s">
        <v>3418</v>
      </c>
      <c r="I3287" s="25" t="s">
        <v>82</v>
      </c>
      <c r="J3287" s="10">
        <v>7141</v>
      </c>
      <c r="K3287" s="16">
        <v>143</v>
      </c>
    </row>
    <row r="3288" spans="1:11" x14ac:dyDescent="0.25">
      <c r="A3288" s="19">
        <v>42901</v>
      </c>
      <c r="B3288" s="19" t="s">
        <v>3401</v>
      </c>
      <c r="C3288" s="15">
        <v>5000</v>
      </c>
      <c r="D3288" s="24" t="s">
        <v>4</v>
      </c>
      <c r="E3288" s="24" t="s">
        <v>5</v>
      </c>
      <c r="F3288" s="25" t="s">
        <v>2217</v>
      </c>
      <c r="G3288" s="25" t="s">
        <v>2988</v>
      </c>
      <c r="H3288" s="25" t="s">
        <v>3418</v>
      </c>
      <c r="I3288" s="25" t="s">
        <v>82</v>
      </c>
      <c r="J3288" s="10">
        <v>7142</v>
      </c>
      <c r="K3288" s="16">
        <v>143</v>
      </c>
    </row>
    <row r="3289" spans="1:11" x14ac:dyDescent="0.25">
      <c r="A3289" s="19">
        <v>42901</v>
      </c>
      <c r="B3289" s="19" t="s">
        <v>3401</v>
      </c>
      <c r="C3289" s="15">
        <v>15000</v>
      </c>
      <c r="D3289" s="24" t="s">
        <v>4</v>
      </c>
      <c r="E3289" s="24" t="s">
        <v>5</v>
      </c>
      <c r="F3289" s="25" t="s">
        <v>2217</v>
      </c>
      <c r="G3289" s="25" t="s">
        <v>2988</v>
      </c>
      <c r="H3289" s="25" t="s">
        <v>3418</v>
      </c>
      <c r="I3289" s="25" t="s">
        <v>82</v>
      </c>
      <c r="J3289" s="10">
        <v>7224</v>
      </c>
      <c r="K3289" s="16">
        <v>145</v>
      </c>
    </row>
    <row r="3290" spans="1:11" x14ac:dyDescent="0.25">
      <c r="A3290" s="19">
        <v>42901</v>
      </c>
      <c r="B3290" s="19" t="s">
        <v>3401</v>
      </c>
      <c r="C3290" s="15">
        <v>750</v>
      </c>
      <c r="D3290" s="24" t="s">
        <v>4</v>
      </c>
      <c r="E3290" s="24" t="s">
        <v>6</v>
      </c>
      <c r="F3290" s="25" t="s">
        <v>6</v>
      </c>
      <c r="G3290" s="25" t="s">
        <v>2988</v>
      </c>
      <c r="H3290" s="25" t="s">
        <v>3418</v>
      </c>
      <c r="I3290" s="25" t="s">
        <v>82</v>
      </c>
      <c r="J3290" s="10">
        <v>7225</v>
      </c>
      <c r="K3290" s="16">
        <v>145</v>
      </c>
    </row>
    <row r="3291" spans="1:11" x14ac:dyDescent="0.25">
      <c r="A3291" s="19">
        <v>42901</v>
      </c>
      <c r="B3291" s="19" t="s">
        <v>3401</v>
      </c>
      <c r="C3291" s="15">
        <v>250</v>
      </c>
      <c r="D3291" s="24" t="s">
        <v>4</v>
      </c>
      <c r="E3291" s="24" t="s">
        <v>5</v>
      </c>
      <c r="F3291" s="25" t="s">
        <v>2217</v>
      </c>
      <c r="G3291" s="25" t="s">
        <v>2988</v>
      </c>
      <c r="H3291" s="25" t="s">
        <v>3418</v>
      </c>
      <c r="I3291" s="25" t="s">
        <v>82</v>
      </c>
      <c r="J3291" s="10">
        <v>7226</v>
      </c>
      <c r="K3291" s="16">
        <v>145</v>
      </c>
    </row>
    <row r="3292" spans="1:11" x14ac:dyDescent="0.25">
      <c r="A3292" s="19">
        <v>42901</v>
      </c>
      <c r="B3292" s="19" t="s">
        <v>3401</v>
      </c>
      <c r="C3292" s="15">
        <v>400</v>
      </c>
      <c r="D3292" s="24" t="s">
        <v>4</v>
      </c>
      <c r="E3292" s="24" t="s">
        <v>6</v>
      </c>
      <c r="F3292" s="25" t="s">
        <v>6</v>
      </c>
      <c r="G3292" s="25" t="s">
        <v>2988</v>
      </c>
      <c r="H3292" s="25" t="s">
        <v>3418</v>
      </c>
      <c r="I3292" s="25" t="s">
        <v>82</v>
      </c>
      <c r="J3292" s="10">
        <v>7227</v>
      </c>
      <c r="K3292" s="16">
        <v>145</v>
      </c>
    </row>
    <row r="3293" spans="1:11" x14ac:dyDescent="0.25">
      <c r="A3293" s="19">
        <v>42901</v>
      </c>
      <c r="B3293" s="19" t="s">
        <v>3401</v>
      </c>
      <c r="C3293" s="15">
        <v>100</v>
      </c>
      <c r="D3293" s="24" t="s">
        <v>4</v>
      </c>
      <c r="E3293" s="24" t="s">
        <v>5</v>
      </c>
      <c r="F3293" s="25" t="s">
        <v>2217</v>
      </c>
      <c r="G3293" s="25" t="s">
        <v>2988</v>
      </c>
      <c r="H3293" s="25" t="s">
        <v>3418</v>
      </c>
      <c r="I3293" s="25" t="s">
        <v>82</v>
      </c>
      <c r="J3293" s="10">
        <v>7228</v>
      </c>
      <c r="K3293" s="16">
        <v>145</v>
      </c>
    </row>
    <row r="3294" spans="1:11" x14ac:dyDescent="0.25">
      <c r="A3294" s="19">
        <v>42901</v>
      </c>
      <c r="B3294" s="19" t="s">
        <v>3401</v>
      </c>
      <c r="C3294" s="15">
        <v>50</v>
      </c>
      <c r="D3294" s="24" t="s">
        <v>4</v>
      </c>
      <c r="E3294" s="24" t="s">
        <v>6</v>
      </c>
      <c r="F3294" s="25" t="s">
        <v>6</v>
      </c>
      <c r="G3294" s="25" t="s">
        <v>2988</v>
      </c>
      <c r="H3294" s="25" t="s">
        <v>3418</v>
      </c>
      <c r="I3294" s="25" t="s">
        <v>82</v>
      </c>
      <c r="J3294" s="10">
        <v>7230</v>
      </c>
      <c r="K3294" s="16">
        <v>145</v>
      </c>
    </row>
    <row r="3295" spans="1:11" x14ac:dyDescent="0.25">
      <c r="A3295" s="19">
        <v>42901</v>
      </c>
      <c r="B3295" s="19" t="s">
        <v>3401</v>
      </c>
      <c r="C3295" s="15">
        <v>50</v>
      </c>
      <c r="D3295" s="24" t="s">
        <v>4</v>
      </c>
      <c r="E3295" s="24" t="s">
        <v>5</v>
      </c>
      <c r="F3295" s="25" t="s">
        <v>2217</v>
      </c>
      <c r="G3295" s="25" t="s">
        <v>2988</v>
      </c>
      <c r="H3295" s="25" t="s">
        <v>3418</v>
      </c>
      <c r="I3295" s="25" t="s">
        <v>82</v>
      </c>
      <c r="J3295" s="10">
        <v>7274</v>
      </c>
      <c r="K3295" s="16">
        <v>146</v>
      </c>
    </row>
    <row r="3296" spans="1:11" x14ac:dyDescent="0.25">
      <c r="A3296" s="19">
        <v>42901</v>
      </c>
      <c r="B3296" s="19" t="s">
        <v>3401</v>
      </c>
      <c r="C3296" s="15">
        <v>100</v>
      </c>
      <c r="D3296" s="24" t="s">
        <v>4</v>
      </c>
      <c r="E3296" s="24" t="s">
        <v>5</v>
      </c>
      <c r="F3296" s="25" t="s">
        <v>2217</v>
      </c>
      <c r="G3296" s="25" t="s">
        <v>2988</v>
      </c>
      <c r="H3296" s="25" t="s">
        <v>3418</v>
      </c>
      <c r="I3296" s="25" t="s">
        <v>82</v>
      </c>
      <c r="J3296" s="10">
        <v>7275</v>
      </c>
      <c r="K3296" s="16">
        <v>146</v>
      </c>
    </row>
    <row r="3297" spans="1:11" x14ac:dyDescent="0.25">
      <c r="A3297" s="19">
        <v>42901</v>
      </c>
      <c r="B3297" s="19" t="s">
        <v>3401</v>
      </c>
      <c r="C3297" s="15">
        <v>165</v>
      </c>
      <c r="D3297" s="24" t="s">
        <v>4</v>
      </c>
      <c r="E3297" s="24" t="s">
        <v>5</v>
      </c>
      <c r="F3297" s="25" t="s">
        <v>2217</v>
      </c>
      <c r="G3297" s="25" t="s">
        <v>2988</v>
      </c>
      <c r="H3297" s="25" t="s">
        <v>3418</v>
      </c>
      <c r="I3297" s="25" t="s">
        <v>82</v>
      </c>
      <c r="J3297" s="10">
        <v>7276</v>
      </c>
      <c r="K3297" s="16">
        <v>146</v>
      </c>
    </row>
    <row r="3298" spans="1:11" x14ac:dyDescent="0.25">
      <c r="A3298" s="19">
        <v>42901</v>
      </c>
      <c r="B3298" s="19" t="s">
        <v>3401</v>
      </c>
      <c r="C3298" s="15">
        <v>50</v>
      </c>
      <c r="D3298" s="24" t="s">
        <v>4</v>
      </c>
      <c r="E3298" s="24" t="s">
        <v>5</v>
      </c>
      <c r="F3298" s="25" t="s">
        <v>2217</v>
      </c>
      <c r="G3298" s="25" t="s">
        <v>2988</v>
      </c>
      <c r="H3298" s="25" t="s">
        <v>3418</v>
      </c>
      <c r="I3298" s="25" t="s">
        <v>82</v>
      </c>
      <c r="J3298" s="10">
        <v>7277</v>
      </c>
      <c r="K3298" s="16">
        <v>146</v>
      </c>
    </row>
    <row r="3299" spans="1:11" x14ac:dyDescent="0.25">
      <c r="A3299" s="19">
        <v>42901</v>
      </c>
      <c r="B3299" s="19" t="s">
        <v>3401</v>
      </c>
      <c r="C3299" s="15">
        <v>200</v>
      </c>
      <c r="D3299" s="24" t="s">
        <v>4</v>
      </c>
      <c r="E3299" s="24" t="s">
        <v>6</v>
      </c>
      <c r="F3299" s="25" t="s">
        <v>6</v>
      </c>
      <c r="G3299" s="25" t="s">
        <v>2988</v>
      </c>
      <c r="H3299" s="25" t="s">
        <v>3418</v>
      </c>
      <c r="I3299" s="25" t="s">
        <v>82</v>
      </c>
      <c r="J3299" s="10">
        <v>7278</v>
      </c>
      <c r="K3299" s="16">
        <v>146</v>
      </c>
    </row>
    <row r="3300" spans="1:11" x14ac:dyDescent="0.25">
      <c r="A3300" s="19">
        <v>42901</v>
      </c>
      <c r="B3300" s="19" t="s">
        <v>3401</v>
      </c>
      <c r="C3300" s="15">
        <v>200</v>
      </c>
      <c r="D3300" s="24" t="s">
        <v>4</v>
      </c>
      <c r="E3300" s="24" t="s">
        <v>6</v>
      </c>
      <c r="F3300" s="25" t="s">
        <v>6</v>
      </c>
      <c r="G3300" s="25" t="s">
        <v>2988</v>
      </c>
      <c r="H3300" s="25" t="s">
        <v>3418</v>
      </c>
      <c r="I3300" s="25" t="s">
        <v>82</v>
      </c>
      <c r="J3300" s="10">
        <v>7279</v>
      </c>
      <c r="K3300" s="16">
        <v>146</v>
      </c>
    </row>
    <row r="3301" spans="1:11" x14ac:dyDescent="0.25">
      <c r="A3301" s="19">
        <v>42901</v>
      </c>
      <c r="B3301" s="19" t="s">
        <v>3401</v>
      </c>
      <c r="C3301" s="15">
        <v>100</v>
      </c>
      <c r="D3301" s="24" t="s">
        <v>4</v>
      </c>
      <c r="E3301" s="24" t="s">
        <v>6</v>
      </c>
      <c r="F3301" s="25" t="s">
        <v>6</v>
      </c>
      <c r="G3301" s="25" t="s">
        <v>2988</v>
      </c>
      <c r="H3301" s="25" t="s">
        <v>3418</v>
      </c>
      <c r="I3301" s="25" t="s">
        <v>82</v>
      </c>
      <c r="J3301" s="10">
        <v>7280</v>
      </c>
      <c r="K3301" s="16">
        <v>146</v>
      </c>
    </row>
    <row r="3302" spans="1:11" x14ac:dyDescent="0.25">
      <c r="A3302" s="19">
        <v>42901</v>
      </c>
      <c r="B3302" s="19" t="s">
        <v>3401</v>
      </c>
      <c r="C3302" s="15">
        <v>50</v>
      </c>
      <c r="D3302" s="24" t="s">
        <v>4</v>
      </c>
      <c r="E3302" s="24" t="s">
        <v>6</v>
      </c>
      <c r="F3302" s="25" t="s">
        <v>6</v>
      </c>
      <c r="G3302" s="25" t="s">
        <v>2988</v>
      </c>
      <c r="H3302" s="25" t="s">
        <v>3418</v>
      </c>
      <c r="I3302" s="25" t="s">
        <v>82</v>
      </c>
      <c r="J3302" s="10">
        <v>7281</v>
      </c>
      <c r="K3302" s="16">
        <v>146</v>
      </c>
    </row>
    <row r="3303" spans="1:11" x14ac:dyDescent="0.25">
      <c r="A3303" s="19">
        <v>42901</v>
      </c>
      <c r="B3303" s="19" t="s">
        <v>3401</v>
      </c>
      <c r="C3303" s="15">
        <v>1000</v>
      </c>
      <c r="D3303" s="24" t="s">
        <v>4</v>
      </c>
      <c r="E3303" s="24" t="s">
        <v>5</v>
      </c>
      <c r="F3303" s="25" t="s">
        <v>2217</v>
      </c>
      <c r="G3303" s="25" t="s">
        <v>2988</v>
      </c>
      <c r="H3303" s="25" t="s">
        <v>3418</v>
      </c>
      <c r="I3303" s="25" t="s">
        <v>82</v>
      </c>
      <c r="J3303" s="10">
        <v>7282</v>
      </c>
      <c r="K3303" s="16">
        <v>146</v>
      </c>
    </row>
    <row r="3304" spans="1:11" x14ac:dyDescent="0.25">
      <c r="A3304" s="19">
        <v>42901</v>
      </c>
      <c r="B3304" s="19" t="s">
        <v>3401</v>
      </c>
      <c r="C3304" s="15">
        <v>3400</v>
      </c>
      <c r="D3304" s="24" t="s">
        <v>4</v>
      </c>
      <c r="E3304" s="24" t="s">
        <v>6</v>
      </c>
      <c r="F3304" s="25" t="s">
        <v>6</v>
      </c>
      <c r="G3304" s="25" t="s">
        <v>2988</v>
      </c>
      <c r="H3304" s="25" t="s">
        <v>3418</v>
      </c>
      <c r="I3304" s="25" t="s">
        <v>82</v>
      </c>
      <c r="J3304" s="10">
        <v>7338</v>
      </c>
      <c r="K3304" s="16">
        <v>147</v>
      </c>
    </row>
    <row r="3305" spans="1:11" x14ac:dyDescent="0.25">
      <c r="A3305" s="19">
        <v>42901</v>
      </c>
      <c r="B3305" s="19" t="s">
        <v>3401</v>
      </c>
      <c r="C3305" s="15">
        <v>5000</v>
      </c>
      <c r="D3305" s="24" t="s">
        <v>4</v>
      </c>
      <c r="E3305" s="24" t="s">
        <v>6</v>
      </c>
      <c r="F3305" s="25" t="s">
        <v>6</v>
      </c>
      <c r="G3305" s="25" t="s">
        <v>2988</v>
      </c>
      <c r="H3305" s="25" t="s">
        <v>3418</v>
      </c>
      <c r="I3305" s="25" t="s">
        <v>82</v>
      </c>
      <c r="J3305" s="10">
        <v>7339</v>
      </c>
      <c r="K3305" s="16">
        <v>147</v>
      </c>
    </row>
    <row r="3306" spans="1:11" x14ac:dyDescent="0.25">
      <c r="A3306" s="21">
        <v>42901</v>
      </c>
      <c r="B3306" s="21" t="s">
        <v>3401</v>
      </c>
      <c r="C3306" s="79">
        <v>7000</v>
      </c>
      <c r="D3306" s="24" t="s">
        <v>4</v>
      </c>
      <c r="E3306" s="24" t="s">
        <v>6</v>
      </c>
      <c r="F3306" s="25" t="s">
        <v>6</v>
      </c>
      <c r="G3306" s="25" t="s">
        <v>2988</v>
      </c>
      <c r="H3306" s="25" t="s">
        <v>3418</v>
      </c>
      <c r="I3306" s="25" t="s">
        <v>82</v>
      </c>
      <c r="J3306" s="10">
        <v>7501</v>
      </c>
      <c r="K3306" s="16">
        <v>151</v>
      </c>
    </row>
    <row r="3307" spans="1:11" x14ac:dyDescent="0.25">
      <c r="A3307" s="21">
        <v>42901</v>
      </c>
      <c r="B3307" s="21" t="s">
        <v>3401</v>
      </c>
      <c r="C3307" s="79">
        <v>600</v>
      </c>
      <c r="D3307" s="24" t="s">
        <v>4</v>
      </c>
      <c r="E3307" s="24" t="s">
        <v>6</v>
      </c>
      <c r="F3307" s="25" t="s">
        <v>6</v>
      </c>
      <c r="G3307" s="25" t="s">
        <v>2988</v>
      </c>
      <c r="H3307" s="25" t="s">
        <v>3418</v>
      </c>
      <c r="I3307" s="25" t="s">
        <v>82</v>
      </c>
      <c r="J3307" s="10">
        <v>7502</v>
      </c>
      <c r="K3307" s="16">
        <v>151</v>
      </c>
    </row>
    <row r="3308" spans="1:11" x14ac:dyDescent="0.25">
      <c r="A3308" s="21">
        <v>42901</v>
      </c>
      <c r="B3308" s="21" t="s">
        <v>3401</v>
      </c>
      <c r="C3308" s="79">
        <v>1000</v>
      </c>
      <c r="D3308" s="24" t="s">
        <v>4</v>
      </c>
      <c r="E3308" s="24" t="s">
        <v>6</v>
      </c>
      <c r="F3308" s="25" t="s">
        <v>6</v>
      </c>
      <c r="G3308" s="25" t="s">
        <v>2988</v>
      </c>
      <c r="H3308" s="25" t="s">
        <v>3418</v>
      </c>
      <c r="I3308" s="25" t="s">
        <v>82</v>
      </c>
      <c r="J3308" s="10">
        <v>7503</v>
      </c>
      <c r="K3308" s="16">
        <v>151</v>
      </c>
    </row>
    <row r="3309" spans="1:11" x14ac:dyDescent="0.25">
      <c r="A3309" s="21">
        <v>42901</v>
      </c>
      <c r="B3309" s="21" t="s">
        <v>3401</v>
      </c>
      <c r="C3309" s="79">
        <v>20000</v>
      </c>
      <c r="D3309" s="24" t="s">
        <v>4</v>
      </c>
      <c r="E3309" s="24" t="s">
        <v>6</v>
      </c>
      <c r="F3309" s="25" t="s">
        <v>6</v>
      </c>
      <c r="G3309" s="25" t="s">
        <v>2988</v>
      </c>
      <c r="H3309" s="25" t="s">
        <v>3418</v>
      </c>
      <c r="I3309" s="25" t="s">
        <v>82</v>
      </c>
      <c r="J3309" s="10">
        <v>7504</v>
      </c>
      <c r="K3309" s="16">
        <v>151</v>
      </c>
    </row>
    <row r="3310" spans="1:11" x14ac:dyDescent="0.25">
      <c r="A3310" s="21">
        <v>42901</v>
      </c>
      <c r="B3310" s="21" t="s">
        <v>3401</v>
      </c>
      <c r="C3310" s="79">
        <v>20000</v>
      </c>
      <c r="D3310" s="24" t="s">
        <v>4</v>
      </c>
      <c r="E3310" s="24" t="s">
        <v>6</v>
      </c>
      <c r="F3310" s="25" t="s">
        <v>6</v>
      </c>
      <c r="G3310" s="25" t="s">
        <v>2988</v>
      </c>
      <c r="H3310" s="25" t="s">
        <v>3418</v>
      </c>
      <c r="I3310" s="25" t="s">
        <v>82</v>
      </c>
      <c r="J3310" s="10">
        <v>7505</v>
      </c>
      <c r="K3310" s="16">
        <v>151</v>
      </c>
    </row>
    <row r="3311" spans="1:11" x14ac:dyDescent="0.25">
      <c r="A3311" s="19">
        <v>42901</v>
      </c>
      <c r="B3311" s="19" t="s">
        <v>3401</v>
      </c>
      <c r="C3311" s="79">
        <v>1000</v>
      </c>
      <c r="D3311" s="24" t="s">
        <v>4</v>
      </c>
      <c r="E3311" s="24" t="s">
        <v>6</v>
      </c>
      <c r="F3311" s="25" t="s">
        <v>6</v>
      </c>
      <c r="G3311" s="25" t="s">
        <v>2988</v>
      </c>
      <c r="H3311" s="25" t="s">
        <v>3418</v>
      </c>
      <c r="I3311" s="25" t="s">
        <v>82</v>
      </c>
      <c r="J3311" s="10">
        <v>7551</v>
      </c>
      <c r="K3311" s="16">
        <v>152</v>
      </c>
    </row>
    <row r="3312" spans="1:11" x14ac:dyDescent="0.25">
      <c r="A3312" s="19">
        <v>42901</v>
      </c>
      <c r="B3312" s="19" t="s">
        <v>3401</v>
      </c>
      <c r="C3312" s="79">
        <v>500</v>
      </c>
      <c r="D3312" s="24" t="s">
        <v>4</v>
      </c>
      <c r="E3312" s="24" t="s">
        <v>5</v>
      </c>
      <c r="F3312" s="25" t="s">
        <v>2217</v>
      </c>
      <c r="G3312" s="25" t="s">
        <v>2988</v>
      </c>
      <c r="H3312" s="25" t="s">
        <v>3418</v>
      </c>
      <c r="I3312" s="25" t="s">
        <v>82</v>
      </c>
      <c r="J3312" s="10">
        <v>7751</v>
      </c>
      <c r="K3312" s="16">
        <v>156</v>
      </c>
    </row>
    <row r="3313" spans="1:11" x14ac:dyDescent="0.25">
      <c r="A3313" s="19">
        <v>42901</v>
      </c>
      <c r="B3313" s="19" t="s">
        <v>3401</v>
      </c>
      <c r="C3313" s="79">
        <v>1000</v>
      </c>
      <c r="D3313" s="24" t="s">
        <v>4</v>
      </c>
      <c r="E3313" s="24" t="s">
        <v>5</v>
      </c>
      <c r="F3313" s="25" t="s">
        <v>2217</v>
      </c>
      <c r="G3313" s="25" t="s">
        <v>2988</v>
      </c>
      <c r="H3313" s="25" t="s">
        <v>3418</v>
      </c>
      <c r="I3313" s="25" t="s">
        <v>82</v>
      </c>
      <c r="J3313" s="10">
        <v>7752</v>
      </c>
      <c r="K3313" s="16">
        <v>156</v>
      </c>
    </row>
    <row r="3314" spans="1:11" x14ac:dyDescent="0.25">
      <c r="A3314" s="19">
        <v>42901</v>
      </c>
      <c r="B3314" s="19" t="s">
        <v>3401</v>
      </c>
      <c r="C3314" s="79">
        <v>2400</v>
      </c>
      <c r="D3314" s="24" t="s">
        <v>4</v>
      </c>
      <c r="E3314" s="24" t="s">
        <v>6</v>
      </c>
      <c r="F3314" s="25" t="s">
        <v>6</v>
      </c>
      <c r="G3314" s="25" t="s">
        <v>2988</v>
      </c>
      <c r="H3314" s="25" t="s">
        <v>3418</v>
      </c>
      <c r="I3314" s="25" t="s">
        <v>82</v>
      </c>
      <c r="J3314" s="10">
        <v>7753</v>
      </c>
      <c r="K3314" s="16">
        <v>156</v>
      </c>
    </row>
    <row r="3315" spans="1:11" x14ac:dyDescent="0.25">
      <c r="A3315" s="19">
        <v>42901</v>
      </c>
      <c r="B3315" s="19" t="s">
        <v>3401</v>
      </c>
      <c r="C3315" s="15">
        <v>500</v>
      </c>
      <c r="D3315" s="24" t="s">
        <v>7</v>
      </c>
      <c r="E3315" s="24" t="s">
        <v>8</v>
      </c>
      <c r="F3315" s="25"/>
      <c r="G3315" s="25" t="s">
        <v>3314</v>
      </c>
      <c r="H3315" s="25" t="s">
        <v>3314</v>
      </c>
      <c r="I3315" s="25"/>
      <c r="J3315" s="10" t="s">
        <v>2984</v>
      </c>
      <c r="K3315" s="16"/>
    </row>
    <row r="3316" spans="1:11" x14ac:dyDescent="0.25">
      <c r="A3316" s="19">
        <v>42901</v>
      </c>
      <c r="B3316" s="19" t="s">
        <v>3401</v>
      </c>
      <c r="C3316" s="15">
        <v>300</v>
      </c>
      <c r="D3316" s="24" t="s">
        <v>7</v>
      </c>
      <c r="E3316" s="24" t="s">
        <v>8</v>
      </c>
      <c r="F3316" s="25"/>
      <c r="G3316" s="25" t="s">
        <v>3314</v>
      </c>
      <c r="H3316" s="25" t="s">
        <v>3314</v>
      </c>
      <c r="I3316" s="25"/>
      <c r="J3316" s="10" t="s">
        <v>2984</v>
      </c>
      <c r="K3316" s="16"/>
    </row>
    <row r="3317" spans="1:11" x14ac:dyDescent="0.25">
      <c r="A3317" s="19">
        <v>42901</v>
      </c>
      <c r="B3317" s="19" t="s">
        <v>3401</v>
      </c>
      <c r="C3317" s="15">
        <v>400</v>
      </c>
      <c r="D3317" s="24" t="s">
        <v>7</v>
      </c>
      <c r="E3317" s="24" t="s">
        <v>8</v>
      </c>
      <c r="F3317" s="25"/>
      <c r="G3317" s="25" t="s">
        <v>3314</v>
      </c>
      <c r="H3317" s="25" t="s">
        <v>3314</v>
      </c>
      <c r="I3317" s="25"/>
      <c r="J3317" s="10" t="s">
        <v>2984</v>
      </c>
      <c r="K3317" s="16"/>
    </row>
    <row r="3318" spans="1:11" x14ac:dyDescent="0.25">
      <c r="A3318" s="19">
        <v>42901</v>
      </c>
      <c r="B3318" s="19" t="s">
        <v>3401</v>
      </c>
      <c r="C3318" s="15">
        <v>500</v>
      </c>
      <c r="D3318" s="24" t="s">
        <v>7</v>
      </c>
      <c r="E3318" s="24" t="s">
        <v>8</v>
      </c>
      <c r="F3318" s="25"/>
      <c r="G3318" s="25" t="s">
        <v>3314</v>
      </c>
      <c r="H3318" s="25" t="s">
        <v>3314</v>
      </c>
      <c r="I3318" s="25"/>
      <c r="J3318" s="10" t="s">
        <v>2984</v>
      </c>
      <c r="K3318" s="16"/>
    </row>
    <row r="3319" spans="1:11" x14ac:dyDescent="0.25">
      <c r="A3319" s="19">
        <v>42901</v>
      </c>
      <c r="B3319" s="19" t="s">
        <v>3401</v>
      </c>
      <c r="C3319" s="15">
        <v>2000</v>
      </c>
      <c r="D3319" s="24" t="s">
        <v>7</v>
      </c>
      <c r="E3319" s="24" t="s">
        <v>8</v>
      </c>
      <c r="F3319" s="25"/>
      <c r="G3319" s="25" t="s">
        <v>3314</v>
      </c>
      <c r="H3319" s="25" t="s">
        <v>3314</v>
      </c>
      <c r="I3319" s="25"/>
      <c r="J3319" s="10" t="s">
        <v>2984</v>
      </c>
      <c r="K3319" s="16"/>
    </row>
    <row r="3320" spans="1:11" x14ac:dyDescent="0.25">
      <c r="A3320" s="19">
        <v>42901</v>
      </c>
      <c r="B3320" s="19" t="s">
        <v>3401</v>
      </c>
      <c r="C3320" s="15">
        <v>6000</v>
      </c>
      <c r="D3320" s="24" t="s">
        <v>7</v>
      </c>
      <c r="E3320" s="24" t="s">
        <v>8</v>
      </c>
      <c r="F3320" s="25"/>
      <c r="G3320" s="25" t="s">
        <v>3314</v>
      </c>
      <c r="H3320" s="25" t="s">
        <v>3314</v>
      </c>
      <c r="I3320" s="25"/>
      <c r="J3320" s="10" t="s">
        <v>2984</v>
      </c>
      <c r="K3320" s="16"/>
    </row>
    <row r="3321" spans="1:11" x14ac:dyDescent="0.25">
      <c r="A3321" s="19">
        <v>42901</v>
      </c>
      <c r="B3321" s="19" t="s">
        <v>3401</v>
      </c>
      <c r="C3321" s="15">
        <v>50000</v>
      </c>
      <c r="D3321" s="24" t="s">
        <v>7</v>
      </c>
      <c r="E3321" s="24" t="s">
        <v>8</v>
      </c>
      <c r="F3321" s="25"/>
      <c r="G3321" s="25" t="s">
        <v>3314</v>
      </c>
      <c r="H3321" s="25" t="s">
        <v>3314</v>
      </c>
      <c r="I3321" s="25"/>
      <c r="J3321" s="10" t="s">
        <v>2984</v>
      </c>
      <c r="K3321" s="16"/>
    </row>
    <row r="3322" spans="1:11" x14ac:dyDescent="0.25">
      <c r="A3322" s="19">
        <v>42901</v>
      </c>
      <c r="B3322" s="19" t="s">
        <v>3401</v>
      </c>
      <c r="C3322" s="15">
        <v>3000</v>
      </c>
      <c r="D3322" s="24" t="s">
        <v>7</v>
      </c>
      <c r="E3322" s="24" t="s">
        <v>8</v>
      </c>
      <c r="F3322" s="25"/>
      <c r="G3322" s="25" t="s">
        <v>3314</v>
      </c>
      <c r="H3322" s="25" t="s">
        <v>3314</v>
      </c>
      <c r="I3322" s="25"/>
      <c r="J3322" s="10" t="s">
        <v>2984</v>
      </c>
      <c r="K3322" s="16"/>
    </row>
    <row r="3323" spans="1:11" x14ac:dyDescent="0.25">
      <c r="A3323" s="19">
        <v>42901</v>
      </c>
      <c r="B3323" s="19" t="s">
        <v>3401</v>
      </c>
      <c r="C3323" s="15">
        <v>2700</v>
      </c>
      <c r="D3323" s="24" t="s">
        <v>7</v>
      </c>
      <c r="E3323" s="24" t="s">
        <v>8</v>
      </c>
      <c r="F3323" s="25"/>
      <c r="G3323" s="25" t="s">
        <v>3314</v>
      </c>
      <c r="H3323" s="25" t="s">
        <v>3314</v>
      </c>
      <c r="I3323" s="25"/>
      <c r="J3323" s="10" t="s">
        <v>2984</v>
      </c>
      <c r="K3323" s="16"/>
    </row>
    <row r="3324" spans="1:11" x14ac:dyDescent="0.25">
      <c r="A3324" s="19">
        <v>42901</v>
      </c>
      <c r="B3324" s="19" t="s">
        <v>3401</v>
      </c>
      <c r="C3324" s="15">
        <v>15000</v>
      </c>
      <c r="D3324" s="24" t="s">
        <v>7</v>
      </c>
      <c r="E3324" s="24" t="s">
        <v>8</v>
      </c>
      <c r="F3324" s="25"/>
      <c r="G3324" s="25" t="s">
        <v>3314</v>
      </c>
      <c r="H3324" s="25" t="s">
        <v>3314</v>
      </c>
      <c r="I3324" s="25"/>
      <c r="J3324" s="10" t="s">
        <v>2984</v>
      </c>
      <c r="K3324" s="16"/>
    </row>
    <row r="3325" spans="1:11" x14ac:dyDescent="0.25">
      <c r="A3325" s="19">
        <v>42902</v>
      </c>
      <c r="B3325" s="19" t="s">
        <v>3401</v>
      </c>
      <c r="C3325" s="79">
        <v>500</v>
      </c>
      <c r="D3325" s="24" t="s">
        <v>4</v>
      </c>
      <c r="E3325" s="24" t="s">
        <v>6</v>
      </c>
      <c r="F3325" s="25" t="s">
        <v>6</v>
      </c>
      <c r="G3325" s="25" t="s">
        <v>2988</v>
      </c>
      <c r="H3325" s="25" t="s">
        <v>3418</v>
      </c>
      <c r="I3325" s="25" t="s">
        <v>82</v>
      </c>
      <c r="J3325" s="10">
        <v>5456</v>
      </c>
      <c r="K3325" s="16">
        <v>110</v>
      </c>
    </row>
    <row r="3326" spans="1:11" x14ac:dyDescent="0.25">
      <c r="A3326" s="19">
        <v>42902</v>
      </c>
      <c r="B3326" s="19" t="s">
        <v>3401</v>
      </c>
      <c r="C3326" s="15">
        <v>700</v>
      </c>
      <c r="D3326" s="24" t="s">
        <v>4</v>
      </c>
      <c r="E3326" s="24" t="s">
        <v>5</v>
      </c>
      <c r="F3326" s="25" t="s">
        <v>2217</v>
      </c>
      <c r="G3326" s="25" t="s">
        <v>2988</v>
      </c>
      <c r="H3326" s="25" t="s">
        <v>3418</v>
      </c>
      <c r="I3326" s="25" t="s">
        <v>82</v>
      </c>
      <c r="J3326" s="10">
        <v>5648</v>
      </c>
      <c r="K3326" s="16">
        <v>113</v>
      </c>
    </row>
    <row r="3327" spans="1:11" x14ac:dyDescent="0.25">
      <c r="A3327" s="19">
        <v>42902</v>
      </c>
      <c r="B3327" s="19" t="s">
        <v>3401</v>
      </c>
      <c r="C3327" s="15">
        <v>2000</v>
      </c>
      <c r="D3327" s="24" t="s">
        <v>4</v>
      </c>
      <c r="E3327" s="24" t="s">
        <v>6</v>
      </c>
      <c r="F3327" s="25" t="s">
        <v>6</v>
      </c>
      <c r="G3327" s="25" t="s">
        <v>2988</v>
      </c>
      <c r="H3327" s="25" t="s">
        <v>3418</v>
      </c>
      <c r="I3327" s="25" t="s">
        <v>82</v>
      </c>
      <c r="J3327" s="10">
        <v>7144</v>
      </c>
      <c r="K3327" s="16">
        <v>143</v>
      </c>
    </row>
    <row r="3328" spans="1:11" x14ac:dyDescent="0.25">
      <c r="A3328" s="19">
        <v>42902</v>
      </c>
      <c r="B3328" s="19" t="s">
        <v>3401</v>
      </c>
      <c r="C3328" s="15">
        <v>2000</v>
      </c>
      <c r="D3328" s="24" t="s">
        <v>4</v>
      </c>
      <c r="E3328" s="24" t="s">
        <v>6</v>
      </c>
      <c r="F3328" s="25" t="s">
        <v>6</v>
      </c>
      <c r="G3328" s="25" t="s">
        <v>2988</v>
      </c>
      <c r="H3328" s="25" t="s">
        <v>3418</v>
      </c>
      <c r="I3328" s="25" t="s">
        <v>82</v>
      </c>
      <c r="J3328" s="10">
        <v>7145</v>
      </c>
      <c r="K3328" s="16">
        <v>143</v>
      </c>
    </row>
    <row r="3329" spans="1:11" x14ac:dyDescent="0.25">
      <c r="A3329" s="19">
        <v>42902</v>
      </c>
      <c r="B3329" s="19" t="s">
        <v>3401</v>
      </c>
      <c r="C3329" s="15">
        <v>100</v>
      </c>
      <c r="D3329" s="24" t="s">
        <v>4</v>
      </c>
      <c r="E3329" s="24" t="s">
        <v>6</v>
      </c>
      <c r="F3329" s="25" t="s">
        <v>6</v>
      </c>
      <c r="G3329" s="25" t="s">
        <v>2988</v>
      </c>
      <c r="H3329" s="25" t="s">
        <v>3418</v>
      </c>
      <c r="I3329" s="25" t="s">
        <v>82</v>
      </c>
      <c r="J3329" s="10">
        <v>7146</v>
      </c>
      <c r="K3329" s="16">
        <v>143</v>
      </c>
    </row>
    <row r="3330" spans="1:11" x14ac:dyDescent="0.25">
      <c r="A3330" s="19">
        <v>42902</v>
      </c>
      <c r="B3330" s="19" t="s">
        <v>3401</v>
      </c>
      <c r="C3330" s="15">
        <v>200</v>
      </c>
      <c r="D3330" s="24" t="s">
        <v>4</v>
      </c>
      <c r="E3330" s="24" t="s">
        <v>6</v>
      </c>
      <c r="F3330" s="25" t="s">
        <v>6</v>
      </c>
      <c r="G3330" s="25" t="s">
        <v>2988</v>
      </c>
      <c r="H3330" s="25" t="s">
        <v>3418</v>
      </c>
      <c r="I3330" s="25" t="s">
        <v>82</v>
      </c>
      <c r="J3330" s="10">
        <v>7147</v>
      </c>
      <c r="K3330" s="16">
        <v>143</v>
      </c>
    </row>
    <row r="3331" spans="1:11" x14ac:dyDescent="0.25">
      <c r="A3331" s="19">
        <v>42902</v>
      </c>
      <c r="B3331" s="19" t="s">
        <v>3401</v>
      </c>
      <c r="C3331" s="15">
        <v>1000</v>
      </c>
      <c r="D3331" s="24" t="s">
        <v>4</v>
      </c>
      <c r="E3331" s="24" t="s">
        <v>6</v>
      </c>
      <c r="F3331" s="25" t="s">
        <v>6</v>
      </c>
      <c r="G3331" s="25" t="s">
        <v>2988</v>
      </c>
      <c r="H3331" s="25" t="s">
        <v>3418</v>
      </c>
      <c r="I3331" s="25" t="s">
        <v>82</v>
      </c>
      <c r="J3331" s="10">
        <v>7148</v>
      </c>
      <c r="K3331" s="16">
        <v>143</v>
      </c>
    </row>
    <row r="3332" spans="1:11" x14ac:dyDescent="0.25">
      <c r="A3332" s="19">
        <v>42902</v>
      </c>
      <c r="B3332" s="19" t="s">
        <v>3401</v>
      </c>
      <c r="C3332" s="15">
        <v>200</v>
      </c>
      <c r="D3332" s="24" t="s">
        <v>4</v>
      </c>
      <c r="E3332" s="24" t="s">
        <v>6</v>
      </c>
      <c r="F3332" s="25" t="s">
        <v>6</v>
      </c>
      <c r="G3332" s="25" t="s">
        <v>2988</v>
      </c>
      <c r="H3332" s="25" t="s">
        <v>3418</v>
      </c>
      <c r="I3332" s="25" t="s">
        <v>82</v>
      </c>
      <c r="J3332" s="10">
        <v>7149</v>
      </c>
      <c r="K3332" s="16">
        <v>143</v>
      </c>
    </row>
    <row r="3333" spans="1:11" x14ac:dyDescent="0.25">
      <c r="A3333" s="19">
        <v>42902</v>
      </c>
      <c r="B3333" s="19" t="s">
        <v>3401</v>
      </c>
      <c r="C3333" s="15">
        <v>1000</v>
      </c>
      <c r="D3333" s="24" t="s">
        <v>4</v>
      </c>
      <c r="E3333" s="24" t="s">
        <v>6</v>
      </c>
      <c r="F3333" s="25" t="s">
        <v>6</v>
      </c>
      <c r="G3333" s="25" t="s">
        <v>2988</v>
      </c>
      <c r="H3333" s="25" t="s">
        <v>3418</v>
      </c>
      <c r="I3333" s="25" t="s">
        <v>82</v>
      </c>
      <c r="J3333" s="10">
        <v>7150</v>
      </c>
      <c r="K3333" s="16">
        <v>143</v>
      </c>
    </row>
    <row r="3334" spans="1:11" x14ac:dyDescent="0.25">
      <c r="A3334" s="19">
        <v>42902</v>
      </c>
      <c r="B3334" s="19" t="s">
        <v>3401</v>
      </c>
      <c r="C3334" s="15">
        <v>4000</v>
      </c>
      <c r="D3334" s="24" t="s">
        <v>4</v>
      </c>
      <c r="E3334" s="24" t="s">
        <v>6</v>
      </c>
      <c r="F3334" s="25" t="s">
        <v>6</v>
      </c>
      <c r="G3334" s="25" t="s">
        <v>2988</v>
      </c>
      <c r="H3334" s="25" t="s">
        <v>3418</v>
      </c>
      <c r="I3334" s="25" t="s">
        <v>82</v>
      </c>
      <c r="J3334" s="10">
        <v>7151</v>
      </c>
      <c r="K3334" s="16">
        <v>144</v>
      </c>
    </row>
    <row r="3335" spans="1:11" x14ac:dyDescent="0.25">
      <c r="A3335" s="19">
        <v>42902</v>
      </c>
      <c r="B3335" s="19" t="s">
        <v>3401</v>
      </c>
      <c r="C3335" s="15">
        <v>2000</v>
      </c>
      <c r="D3335" s="24" t="s">
        <v>4</v>
      </c>
      <c r="E3335" s="24" t="s">
        <v>6</v>
      </c>
      <c r="F3335" s="25" t="s">
        <v>6</v>
      </c>
      <c r="G3335" s="25" t="s">
        <v>2988</v>
      </c>
      <c r="H3335" s="25" t="s">
        <v>3418</v>
      </c>
      <c r="I3335" s="25" t="s">
        <v>82</v>
      </c>
      <c r="J3335" s="10">
        <v>7152</v>
      </c>
      <c r="K3335" s="16">
        <v>144</v>
      </c>
    </row>
    <row r="3336" spans="1:11" x14ac:dyDescent="0.25">
      <c r="A3336" s="19">
        <v>42902</v>
      </c>
      <c r="B3336" s="19" t="s">
        <v>3401</v>
      </c>
      <c r="C3336" s="15">
        <v>2000</v>
      </c>
      <c r="D3336" s="24" t="s">
        <v>4</v>
      </c>
      <c r="E3336" s="24" t="s">
        <v>5</v>
      </c>
      <c r="F3336" s="25" t="s">
        <v>2217</v>
      </c>
      <c r="G3336" s="25" t="s">
        <v>2988</v>
      </c>
      <c r="H3336" s="25" t="s">
        <v>3418</v>
      </c>
      <c r="I3336" s="25" t="s">
        <v>82</v>
      </c>
      <c r="J3336" s="10">
        <v>7153</v>
      </c>
      <c r="K3336" s="16">
        <v>144</v>
      </c>
    </row>
    <row r="3337" spans="1:11" x14ac:dyDescent="0.25">
      <c r="A3337" s="19">
        <v>42902</v>
      </c>
      <c r="B3337" s="19" t="s">
        <v>3401</v>
      </c>
      <c r="C3337" s="15">
        <v>50000</v>
      </c>
      <c r="D3337" s="24" t="s">
        <v>4</v>
      </c>
      <c r="E3337" s="24" t="s">
        <v>6</v>
      </c>
      <c r="F3337" s="25" t="s">
        <v>6</v>
      </c>
      <c r="G3337" s="25" t="s">
        <v>2988</v>
      </c>
      <c r="H3337" s="25" t="s">
        <v>3418</v>
      </c>
      <c r="I3337" s="25" t="s">
        <v>82</v>
      </c>
      <c r="J3337" s="10">
        <v>7154</v>
      </c>
      <c r="K3337" s="16">
        <v>144</v>
      </c>
    </row>
    <row r="3338" spans="1:11" x14ac:dyDescent="0.25">
      <c r="A3338" s="19">
        <v>42902</v>
      </c>
      <c r="B3338" s="19" t="s">
        <v>3401</v>
      </c>
      <c r="C3338" s="15">
        <v>200</v>
      </c>
      <c r="D3338" s="24" t="s">
        <v>4</v>
      </c>
      <c r="E3338" s="24" t="s">
        <v>6</v>
      </c>
      <c r="F3338" s="25" t="s">
        <v>6</v>
      </c>
      <c r="G3338" s="25" t="s">
        <v>2988</v>
      </c>
      <c r="H3338" s="25" t="s">
        <v>3418</v>
      </c>
      <c r="I3338" s="25" t="s">
        <v>82</v>
      </c>
      <c r="J3338" s="10">
        <v>7155</v>
      </c>
      <c r="K3338" s="16">
        <v>144</v>
      </c>
    </row>
    <row r="3339" spans="1:11" x14ac:dyDescent="0.25">
      <c r="A3339" s="19">
        <v>42902</v>
      </c>
      <c r="B3339" s="19" t="s">
        <v>3401</v>
      </c>
      <c r="C3339" s="15">
        <v>50</v>
      </c>
      <c r="D3339" s="24" t="s">
        <v>4</v>
      </c>
      <c r="E3339" s="24" t="s">
        <v>6</v>
      </c>
      <c r="F3339" s="25" t="s">
        <v>6</v>
      </c>
      <c r="G3339" s="25" t="s">
        <v>2988</v>
      </c>
      <c r="H3339" s="25" t="s">
        <v>3418</v>
      </c>
      <c r="I3339" s="25" t="s">
        <v>82</v>
      </c>
      <c r="J3339" s="10">
        <v>7283</v>
      </c>
      <c r="K3339" s="16">
        <v>146</v>
      </c>
    </row>
    <row r="3340" spans="1:11" x14ac:dyDescent="0.25">
      <c r="A3340" s="19">
        <v>42902</v>
      </c>
      <c r="B3340" s="19" t="s">
        <v>3401</v>
      </c>
      <c r="C3340" s="15">
        <v>50</v>
      </c>
      <c r="D3340" s="24" t="s">
        <v>4</v>
      </c>
      <c r="E3340" s="24" t="s">
        <v>6</v>
      </c>
      <c r="F3340" s="25" t="s">
        <v>6</v>
      </c>
      <c r="G3340" s="25" t="s">
        <v>2988</v>
      </c>
      <c r="H3340" s="25" t="s">
        <v>3418</v>
      </c>
      <c r="I3340" s="25" t="s">
        <v>82</v>
      </c>
      <c r="J3340" s="10">
        <v>7284</v>
      </c>
      <c r="K3340" s="16">
        <v>146</v>
      </c>
    </row>
    <row r="3341" spans="1:11" x14ac:dyDescent="0.25">
      <c r="A3341" s="19">
        <v>42902</v>
      </c>
      <c r="B3341" s="19" t="s">
        <v>3401</v>
      </c>
      <c r="C3341" s="15">
        <v>100</v>
      </c>
      <c r="D3341" s="24" t="s">
        <v>4</v>
      </c>
      <c r="E3341" s="24" t="s">
        <v>5</v>
      </c>
      <c r="F3341" s="25" t="s">
        <v>2217</v>
      </c>
      <c r="G3341" s="25" t="s">
        <v>2988</v>
      </c>
      <c r="H3341" s="25" t="s">
        <v>3418</v>
      </c>
      <c r="I3341" s="25" t="s">
        <v>82</v>
      </c>
      <c r="J3341" s="10">
        <v>7285</v>
      </c>
      <c r="K3341" s="16">
        <v>146</v>
      </c>
    </row>
    <row r="3342" spans="1:11" x14ac:dyDescent="0.25">
      <c r="A3342" s="19">
        <v>42902</v>
      </c>
      <c r="B3342" s="19" t="s">
        <v>3401</v>
      </c>
      <c r="C3342" s="77">
        <v>100</v>
      </c>
      <c r="D3342" s="24" t="s">
        <v>4</v>
      </c>
      <c r="E3342" s="24" t="s">
        <v>6</v>
      </c>
      <c r="F3342" s="25" t="s">
        <v>6</v>
      </c>
      <c r="G3342" s="25" t="s">
        <v>2988</v>
      </c>
      <c r="H3342" s="25" t="s">
        <v>3418</v>
      </c>
      <c r="I3342" s="25" t="s">
        <v>82</v>
      </c>
      <c r="J3342" s="10">
        <v>7455</v>
      </c>
      <c r="K3342" s="16">
        <v>150</v>
      </c>
    </row>
    <row r="3343" spans="1:11" x14ac:dyDescent="0.25">
      <c r="A3343" s="19">
        <v>42903</v>
      </c>
      <c r="B3343" s="19" t="s">
        <v>3401</v>
      </c>
      <c r="C3343" s="79">
        <v>10000</v>
      </c>
      <c r="D3343" s="24" t="s">
        <v>4</v>
      </c>
      <c r="E3343" s="24" t="s">
        <v>6</v>
      </c>
      <c r="F3343" s="25" t="s">
        <v>6</v>
      </c>
      <c r="G3343" s="25" t="s">
        <v>2988</v>
      </c>
      <c r="H3343" s="25" t="s">
        <v>3418</v>
      </c>
      <c r="I3343" s="25" t="s">
        <v>82</v>
      </c>
      <c r="J3343" s="10">
        <v>5460</v>
      </c>
      <c r="K3343" s="16">
        <v>110</v>
      </c>
    </row>
    <row r="3344" spans="1:11" x14ac:dyDescent="0.25">
      <c r="A3344" s="19">
        <v>42903</v>
      </c>
      <c r="B3344" s="19" t="s">
        <v>3401</v>
      </c>
      <c r="C3344" s="79">
        <v>20</v>
      </c>
      <c r="D3344" s="24" t="s">
        <v>4</v>
      </c>
      <c r="E3344" s="24" t="s">
        <v>6</v>
      </c>
      <c r="F3344" s="25" t="s">
        <v>6</v>
      </c>
      <c r="G3344" s="25" t="s">
        <v>2988</v>
      </c>
      <c r="H3344" s="25" t="s">
        <v>3418</v>
      </c>
      <c r="I3344" s="25" t="s">
        <v>82</v>
      </c>
      <c r="J3344" s="10">
        <v>5461</v>
      </c>
      <c r="K3344" s="16">
        <v>110</v>
      </c>
    </row>
    <row r="3345" spans="1:11" x14ac:dyDescent="0.25">
      <c r="A3345" s="19">
        <v>42903</v>
      </c>
      <c r="B3345" s="19" t="s">
        <v>3401</v>
      </c>
      <c r="C3345" s="79">
        <v>15000</v>
      </c>
      <c r="D3345" s="24" t="s">
        <v>4</v>
      </c>
      <c r="E3345" s="24" t="s">
        <v>5</v>
      </c>
      <c r="F3345" s="25" t="s">
        <v>2217</v>
      </c>
      <c r="G3345" s="25" t="s">
        <v>2988</v>
      </c>
      <c r="H3345" s="25" t="s">
        <v>3418</v>
      </c>
      <c r="I3345" s="25" t="s">
        <v>82</v>
      </c>
      <c r="J3345" s="10">
        <v>5462</v>
      </c>
      <c r="K3345" s="16">
        <v>110</v>
      </c>
    </row>
    <row r="3346" spans="1:11" x14ac:dyDescent="0.25">
      <c r="A3346" s="19">
        <v>42903</v>
      </c>
      <c r="B3346" s="19" t="s">
        <v>3401</v>
      </c>
      <c r="C3346" s="79">
        <v>100</v>
      </c>
      <c r="D3346" s="24" t="s">
        <v>4</v>
      </c>
      <c r="E3346" s="24" t="s">
        <v>6</v>
      </c>
      <c r="F3346" s="25" t="s">
        <v>6</v>
      </c>
      <c r="G3346" s="25" t="s">
        <v>2988</v>
      </c>
      <c r="H3346" s="25" t="s">
        <v>3418</v>
      </c>
      <c r="I3346" s="25" t="s">
        <v>82</v>
      </c>
      <c r="J3346" s="10">
        <v>5752</v>
      </c>
      <c r="K3346" s="16">
        <v>116</v>
      </c>
    </row>
    <row r="3347" spans="1:11" x14ac:dyDescent="0.25">
      <c r="A3347" s="19">
        <v>42903</v>
      </c>
      <c r="B3347" s="19" t="s">
        <v>3401</v>
      </c>
      <c r="C3347" s="79">
        <v>10</v>
      </c>
      <c r="D3347" s="24" t="s">
        <v>4</v>
      </c>
      <c r="E3347" s="24" t="s">
        <v>6</v>
      </c>
      <c r="F3347" s="25" t="s">
        <v>6</v>
      </c>
      <c r="G3347" s="25" t="s">
        <v>2988</v>
      </c>
      <c r="H3347" s="25" t="s">
        <v>3418</v>
      </c>
      <c r="I3347" s="25" t="s">
        <v>82</v>
      </c>
      <c r="J3347" s="10">
        <v>5753</v>
      </c>
      <c r="K3347" s="16">
        <v>116</v>
      </c>
    </row>
    <row r="3348" spans="1:11" x14ac:dyDescent="0.25">
      <c r="A3348" s="19">
        <v>42903</v>
      </c>
      <c r="B3348" s="19" t="s">
        <v>3401</v>
      </c>
      <c r="C3348" s="79">
        <v>10</v>
      </c>
      <c r="D3348" s="24" t="s">
        <v>4</v>
      </c>
      <c r="E3348" s="24" t="s">
        <v>6</v>
      </c>
      <c r="F3348" s="25" t="s">
        <v>6</v>
      </c>
      <c r="G3348" s="25" t="s">
        <v>2988</v>
      </c>
      <c r="H3348" s="25" t="s">
        <v>3418</v>
      </c>
      <c r="I3348" s="25" t="s">
        <v>82</v>
      </c>
      <c r="J3348" s="10">
        <v>5754</v>
      </c>
      <c r="K3348" s="16">
        <v>116</v>
      </c>
    </row>
    <row r="3349" spans="1:11" x14ac:dyDescent="0.25">
      <c r="A3349" s="19">
        <v>42903</v>
      </c>
      <c r="B3349" s="19" t="s">
        <v>3401</v>
      </c>
      <c r="C3349" s="79">
        <v>200</v>
      </c>
      <c r="D3349" s="24" t="s">
        <v>4</v>
      </c>
      <c r="E3349" s="24" t="s">
        <v>5</v>
      </c>
      <c r="F3349" s="25" t="s">
        <v>2217</v>
      </c>
      <c r="G3349" s="25" t="s">
        <v>2988</v>
      </c>
      <c r="H3349" s="25" t="s">
        <v>3418</v>
      </c>
      <c r="I3349" s="25" t="s">
        <v>82</v>
      </c>
      <c r="J3349" s="10">
        <v>5755</v>
      </c>
      <c r="K3349" s="16">
        <v>116</v>
      </c>
    </row>
    <row r="3350" spans="1:11" x14ac:dyDescent="0.25">
      <c r="A3350" s="19">
        <v>42903</v>
      </c>
      <c r="B3350" s="19" t="s">
        <v>3401</v>
      </c>
      <c r="C3350" s="79">
        <v>100</v>
      </c>
      <c r="D3350" s="24" t="s">
        <v>4</v>
      </c>
      <c r="E3350" s="24" t="s">
        <v>6</v>
      </c>
      <c r="F3350" s="25" t="s">
        <v>6</v>
      </c>
      <c r="G3350" s="25" t="s">
        <v>2988</v>
      </c>
      <c r="H3350" s="25" t="s">
        <v>3418</v>
      </c>
      <c r="I3350" s="25" t="s">
        <v>82</v>
      </c>
      <c r="J3350" s="10">
        <v>5756</v>
      </c>
      <c r="K3350" s="16">
        <v>116</v>
      </c>
    </row>
    <row r="3351" spans="1:11" x14ac:dyDescent="0.25">
      <c r="A3351" s="19">
        <v>42903</v>
      </c>
      <c r="B3351" s="19" t="s">
        <v>3401</v>
      </c>
      <c r="C3351" s="79">
        <v>50</v>
      </c>
      <c r="D3351" s="24" t="s">
        <v>4</v>
      </c>
      <c r="E3351" s="24" t="s">
        <v>6</v>
      </c>
      <c r="F3351" s="25" t="s">
        <v>6</v>
      </c>
      <c r="G3351" s="25" t="s">
        <v>2988</v>
      </c>
      <c r="H3351" s="25" t="s">
        <v>3418</v>
      </c>
      <c r="I3351" s="25" t="s">
        <v>82</v>
      </c>
      <c r="J3351" s="10">
        <v>5757</v>
      </c>
      <c r="K3351" s="16">
        <v>116</v>
      </c>
    </row>
    <row r="3352" spans="1:11" x14ac:dyDescent="0.25">
      <c r="A3352" s="19">
        <v>42903</v>
      </c>
      <c r="B3352" s="19" t="s">
        <v>3401</v>
      </c>
      <c r="C3352" s="79">
        <v>50</v>
      </c>
      <c r="D3352" s="24" t="s">
        <v>4</v>
      </c>
      <c r="E3352" s="24" t="s">
        <v>6</v>
      </c>
      <c r="F3352" s="25" t="s">
        <v>6</v>
      </c>
      <c r="G3352" s="25" t="s">
        <v>2988</v>
      </c>
      <c r="H3352" s="25" t="s">
        <v>3418</v>
      </c>
      <c r="I3352" s="25" t="s">
        <v>82</v>
      </c>
      <c r="J3352" s="10">
        <v>5758</v>
      </c>
      <c r="K3352" s="16">
        <v>116</v>
      </c>
    </row>
    <row r="3353" spans="1:11" x14ac:dyDescent="0.25">
      <c r="A3353" s="19">
        <v>42903</v>
      </c>
      <c r="B3353" s="19" t="s">
        <v>3401</v>
      </c>
      <c r="C3353" s="79">
        <v>50</v>
      </c>
      <c r="D3353" s="24" t="s">
        <v>4</v>
      </c>
      <c r="E3353" s="24" t="s">
        <v>5</v>
      </c>
      <c r="F3353" s="25" t="s">
        <v>2217</v>
      </c>
      <c r="G3353" s="25" t="s">
        <v>2988</v>
      </c>
      <c r="H3353" s="25" t="s">
        <v>3418</v>
      </c>
      <c r="I3353" s="25" t="s">
        <v>82</v>
      </c>
      <c r="J3353" s="10">
        <v>5759</v>
      </c>
      <c r="K3353" s="16">
        <v>116</v>
      </c>
    </row>
    <row r="3354" spans="1:11" x14ac:dyDescent="0.25">
      <c r="A3354" s="19">
        <v>42903</v>
      </c>
      <c r="B3354" s="19" t="s">
        <v>3401</v>
      </c>
      <c r="C3354" s="15">
        <v>5000</v>
      </c>
      <c r="D3354" s="24" t="s">
        <v>4</v>
      </c>
      <c r="E3354" s="24" t="s">
        <v>6</v>
      </c>
      <c r="F3354" s="25" t="s">
        <v>6</v>
      </c>
      <c r="G3354" s="25" t="s">
        <v>2988</v>
      </c>
      <c r="H3354" s="25" t="s">
        <v>3418</v>
      </c>
      <c r="I3354" s="25" t="s">
        <v>82</v>
      </c>
      <c r="J3354" s="10">
        <v>6646</v>
      </c>
      <c r="K3354" s="16">
        <v>133</v>
      </c>
    </row>
    <row r="3355" spans="1:11" x14ac:dyDescent="0.25">
      <c r="A3355" s="19">
        <v>42903</v>
      </c>
      <c r="B3355" s="19" t="s">
        <v>3401</v>
      </c>
      <c r="C3355" s="15">
        <v>20000</v>
      </c>
      <c r="D3355" s="24" t="s">
        <v>4</v>
      </c>
      <c r="E3355" s="24" t="s">
        <v>6</v>
      </c>
      <c r="F3355" s="25" t="s">
        <v>6</v>
      </c>
      <c r="G3355" s="25" t="s">
        <v>2988</v>
      </c>
      <c r="H3355" s="25" t="s">
        <v>3418</v>
      </c>
      <c r="I3355" s="25" t="s">
        <v>82</v>
      </c>
      <c r="J3355" s="10">
        <v>6647</v>
      </c>
      <c r="K3355" s="16">
        <v>133</v>
      </c>
    </row>
    <row r="3356" spans="1:11" x14ac:dyDescent="0.25">
      <c r="A3356" s="19">
        <v>42903</v>
      </c>
      <c r="B3356" s="19" t="s">
        <v>3401</v>
      </c>
      <c r="C3356" s="15">
        <v>50000</v>
      </c>
      <c r="D3356" s="24" t="s">
        <v>4</v>
      </c>
      <c r="E3356" s="24" t="s">
        <v>6</v>
      </c>
      <c r="F3356" s="25" t="s">
        <v>6</v>
      </c>
      <c r="G3356" s="25" t="s">
        <v>2988</v>
      </c>
      <c r="H3356" s="25" t="s">
        <v>3418</v>
      </c>
      <c r="I3356" s="25" t="s">
        <v>82</v>
      </c>
      <c r="J3356" s="10">
        <v>6648</v>
      </c>
      <c r="K3356" s="16">
        <v>133</v>
      </c>
    </row>
    <row r="3357" spans="1:11" x14ac:dyDescent="0.25">
      <c r="A3357" s="19">
        <v>42903</v>
      </c>
      <c r="B3357" s="19" t="s">
        <v>3401</v>
      </c>
      <c r="C3357" s="15">
        <v>5000</v>
      </c>
      <c r="D3357" s="24" t="s">
        <v>4</v>
      </c>
      <c r="E3357" s="24" t="s">
        <v>6</v>
      </c>
      <c r="F3357" s="25" t="s">
        <v>6</v>
      </c>
      <c r="G3357" s="25" t="s">
        <v>2988</v>
      </c>
      <c r="H3357" s="25" t="s">
        <v>3418</v>
      </c>
      <c r="I3357" s="25" t="s">
        <v>82</v>
      </c>
      <c r="J3357" s="10">
        <v>6886</v>
      </c>
      <c r="K3357" s="16">
        <v>138</v>
      </c>
    </row>
    <row r="3358" spans="1:11" x14ac:dyDescent="0.25">
      <c r="A3358" s="19">
        <v>42903</v>
      </c>
      <c r="B3358" s="19" t="s">
        <v>3401</v>
      </c>
      <c r="C3358" s="15">
        <v>500</v>
      </c>
      <c r="D3358" s="24" t="s">
        <v>4</v>
      </c>
      <c r="E3358" s="24" t="s">
        <v>6</v>
      </c>
      <c r="F3358" s="25" t="s">
        <v>6</v>
      </c>
      <c r="G3358" s="25" t="s">
        <v>2988</v>
      </c>
      <c r="H3358" s="25" t="s">
        <v>3418</v>
      </c>
      <c r="I3358" s="25" t="s">
        <v>82</v>
      </c>
      <c r="J3358" s="10">
        <v>7090</v>
      </c>
      <c r="K3358" s="16">
        <v>142</v>
      </c>
    </row>
    <row r="3359" spans="1:11" x14ac:dyDescent="0.25">
      <c r="A3359" s="19">
        <v>42903</v>
      </c>
      <c r="B3359" s="19" t="s">
        <v>3401</v>
      </c>
      <c r="C3359" s="15">
        <v>1000</v>
      </c>
      <c r="D3359" s="24" t="s">
        <v>4</v>
      </c>
      <c r="E3359" s="24" t="s">
        <v>6</v>
      </c>
      <c r="F3359" s="25" t="s">
        <v>6</v>
      </c>
      <c r="G3359" s="25" t="s">
        <v>2988</v>
      </c>
      <c r="H3359" s="25" t="s">
        <v>3418</v>
      </c>
      <c r="I3359" s="25" t="s">
        <v>82</v>
      </c>
      <c r="J3359" s="10">
        <v>7091</v>
      </c>
      <c r="K3359" s="16">
        <v>142</v>
      </c>
    </row>
    <row r="3360" spans="1:11" x14ac:dyDescent="0.25">
      <c r="A3360" s="19">
        <v>42903</v>
      </c>
      <c r="B3360" s="19" t="s">
        <v>3401</v>
      </c>
      <c r="C3360" s="15">
        <v>2000</v>
      </c>
      <c r="D3360" s="24" t="s">
        <v>4</v>
      </c>
      <c r="E3360" s="24" t="s">
        <v>6</v>
      </c>
      <c r="F3360" s="25" t="s">
        <v>6</v>
      </c>
      <c r="G3360" s="25" t="s">
        <v>2988</v>
      </c>
      <c r="H3360" s="25" t="s">
        <v>3418</v>
      </c>
      <c r="I3360" s="25" t="s">
        <v>82</v>
      </c>
      <c r="J3360" s="10">
        <v>7092</v>
      </c>
      <c r="K3360" s="16">
        <v>142</v>
      </c>
    </row>
    <row r="3361" spans="1:11" x14ac:dyDescent="0.25">
      <c r="A3361" s="19">
        <v>42903</v>
      </c>
      <c r="B3361" s="19" t="s">
        <v>3401</v>
      </c>
      <c r="C3361" s="15">
        <v>2000</v>
      </c>
      <c r="D3361" s="24" t="s">
        <v>4</v>
      </c>
      <c r="E3361" s="24" t="s">
        <v>6</v>
      </c>
      <c r="F3361" s="25" t="s">
        <v>6</v>
      </c>
      <c r="G3361" s="25" t="s">
        <v>2988</v>
      </c>
      <c r="H3361" s="25" t="s">
        <v>3418</v>
      </c>
      <c r="I3361" s="25" t="s">
        <v>82</v>
      </c>
      <c r="J3361" s="10">
        <v>7093</v>
      </c>
      <c r="K3361" s="16">
        <v>142</v>
      </c>
    </row>
    <row r="3362" spans="1:11" x14ac:dyDescent="0.25">
      <c r="A3362" s="19">
        <v>42903</v>
      </c>
      <c r="B3362" s="19" t="s">
        <v>3401</v>
      </c>
      <c r="C3362" s="15">
        <v>800</v>
      </c>
      <c r="D3362" s="24" t="s">
        <v>4</v>
      </c>
      <c r="E3362" s="24" t="s">
        <v>6</v>
      </c>
      <c r="F3362" s="25" t="s">
        <v>6</v>
      </c>
      <c r="G3362" s="25" t="s">
        <v>2988</v>
      </c>
      <c r="H3362" s="25" t="s">
        <v>3418</v>
      </c>
      <c r="I3362" s="25" t="s">
        <v>82</v>
      </c>
      <c r="J3362" s="10">
        <v>7094</v>
      </c>
      <c r="K3362" s="16">
        <v>142</v>
      </c>
    </row>
    <row r="3363" spans="1:11" x14ac:dyDescent="0.25">
      <c r="A3363" s="19">
        <v>42903</v>
      </c>
      <c r="B3363" s="19" t="s">
        <v>3401</v>
      </c>
      <c r="C3363" s="15">
        <v>400</v>
      </c>
      <c r="D3363" s="24" t="s">
        <v>4</v>
      </c>
      <c r="E3363" s="24" t="s">
        <v>6</v>
      </c>
      <c r="F3363" s="25" t="s">
        <v>6</v>
      </c>
      <c r="G3363" s="25" t="s">
        <v>2988</v>
      </c>
      <c r="H3363" s="25" t="s">
        <v>3418</v>
      </c>
      <c r="I3363" s="25" t="s">
        <v>82</v>
      </c>
      <c r="J3363" s="10">
        <v>7095</v>
      </c>
      <c r="K3363" s="16">
        <v>142</v>
      </c>
    </row>
    <row r="3364" spans="1:11" x14ac:dyDescent="0.25">
      <c r="A3364" s="19">
        <v>42903</v>
      </c>
      <c r="B3364" s="19" t="s">
        <v>3401</v>
      </c>
      <c r="C3364" s="15">
        <v>950</v>
      </c>
      <c r="D3364" s="24" t="s">
        <v>4</v>
      </c>
      <c r="E3364" s="24" t="s">
        <v>6</v>
      </c>
      <c r="F3364" s="25" t="s">
        <v>6</v>
      </c>
      <c r="G3364" s="25" t="s">
        <v>2988</v>
      </c>
      <c r="H3364" s="25" t="s">
        <v>3418</v>
      </c>
      <c r="I3364" s="25" t="s">
        <v>82</v>
      </c>
      <c r="J3364" s="10">
        <v>7096</v>
      </c>
      <c r="K3364" s="16">
        <v>142</v>
      </c>
    </row>
    <row r="3365" spans="1:11" x14ac:dyDescent="0.25">
      <c r="A3365" s="19">
        <v>42903</v>
      </c>
      <c r="B3365" s="19" t="s">
        <v>3401</v>
      </c>
      <c r="C3365" s="15">
        <v>300</v>
      </c>
      <c r="D3365" s="24" t="s">
        <v>4</v>
      </c>
      <c r="E3365" s="24" t="s">
        <v>6</v>
      </c>
      <c r="F3365" s="25" t="s">
        <v>6</v>
      </c>
      <c r="G3365" s="25" t="s">
        <v>2988</v>
      </c>
      <c r="H3365" s="25" t="s">
        <v>3418</v>
      </c>
      <c r="I3365" s="25" t="s">
        <v>82</v>
      </c>
      <c r="J3365" s="10">
        <v>7097</v>
      </c>
      <c r="K3365" s="16">
        <v>142</v>
      </c>
    </row>
    <row r="3366" spans="1:11" x14ac:dyDescent="0.25">
      <c r="A3366" s="19">
        <v>42903</v>
      </c>
      <c r="B3366" s="19" t="s">
        <v>3401</v>
      </c>
      <c r="C3366" s="15">
        <v>1000</v>
      </c>
      <c r="D3366" s="24" t="s">
        <v>4</v>
      </c>
      <c r="E3366" s="24" t="s">
        <v>6</v>
      </c>
      <c r="F3366" s="25" t="s">
        <v>6</v>
      </c>
      <c r="G3366" s="25" t="s">
        <v>2988</v>
      </c>
      <c r="H3366" s="25" t="s">
        <v>3418</v>
      </c>
      <c r="I3366" s="25" t="s">
        <v>82</v>
      </c>
      <c r="J3366" s="10">
        <v>7098</v>
      </c>
      <c r="K3366" s="16">
        <v>142</v>
      </c>
    </row>
    <row r="3367" spans="1:11" x14ac:dyDescent="0.25">
      <c r="A3367" s="19">
        <v>42903</v>
      </c>
      <c r="B3367" s="19" t="s">
        <v>3401</v>
      </c>
      <c r="C3367" s="15">
        <v>500</v>
      </c>
      <c r="D3367" s="24" t="s">
        <v>4</v>
      </c>
      <c r="E3367" s="24" t="s">
        <v>6</v>
      </c>
      <c r="F3367" s="25" t="s">
        <v>6</v>
      </c>
      <c r="G3367" s="25" t="s">
        <v>2988</v>
      </c>
      <c r="H3367" s="25" t="s">
        <v>3418</v>
      </c>
      <c r="I3367" s="25" t="s">
        <v>82</v>
      </c>
      <c r="J3367" s="10">
        <v>7099</v>
      </c>
      <c r="K3367" s="16">
        <v>142</v>
      </c>
    </row>
    <row r="3368" spans="1:11" x14ac:dyDescent="0.25">
      <c r="A3368" s="19">
        <v>42903</v>
      </c>
      <c r="B3368" s="19" t="s">
        <v>3401</v>
      </c>
      <c r="C3368" s="15">
        <v>150</v>
      </c>
      <c r="D3368" s="24" t="s">
        <v>4</v>
      </c>
      <c r="E3368" s="24" t="s">
        <v>6</v>
      </c>
      <c r="F3368" s="25" t="s">
        <v>6</v>
      </c>
      <c r="G3368" s="25" t="s">
        <v>2988</v>
      </c>
      <c r="H3368" s="25" t="s">
        <v>3418</v>
      </c>
      <c r="I3368" s="25" t="s">
        <v>82</v>
      </c>
      <c r="J3368" s="10">
        <v>7156</v>
      </c>
      <c r="K3368" s="16">
        <v>144</v>
      </c>
    </row>
    <row r="3369" spans="1:11" x14ac:dyDescent="0.25">
      <c r="A3369" s="19">
        <v>42903</v>
      </c>
      <c r="B3369" s="19" t="s">
        <v>3401</v>
      </c>
      <c r="C3369" s="15">
        <v>100</v>
      </c>
      <c r="D3369" s="24" t="s">
        <v>4</v>
      </c>
      <c r="E3369" s="24" t="s">
        <v>6</v>
      </c>
      <c r="F3369" s="25" t="s">
        <v>6</v>
      </c>
      <c r="G3369" s="25" t="s">
        <v>2988</v>
      </c>
      <c r="H3369" s="25" t="s">
        <v>3418</v>
      </c>
      <c r="I3369" s="25" t="s">
        <v>82</v>
      </c>
      <c r="J3369" s="10">
        <v>7157</v>
      </c>
      <c r="K3369" s="16">
        <v>144</v>
      </c>
    </row>
    <row r="3370" spans="1:11" x14ac:dyDescent="0.25">
      <c r="A3370" s="19">
        <v>42903</v>
      </c>
      <c r="B3370" s="19" t="s">
        <v>3401</v>
      </c>
      <c r="C3370" s="15">
        <v>75</v>
      </c>
      <c r="D3370" s="24" t="s">
        <v>4</v>
      </c>
      <c r="E3370" s="24" t="s">
        <v>6</v>
      </c>
      <c r="F3370" s="25" t="s">
        <v>6</v>
      </c>
      <c r="G3370" s="25" t="s">
        <v>2988</v>
      </c>
      <c r="H3370" s="25" t="s">
        <v>3418</v>
      </c>
      <c r="I3370" s="25" t="s">
        <v>82</v>
      </c>
      <c r="J3370" s="10">
        <v>7158</v>
      </c>
      <c r="K3370" s="16">
        <v>144</v>
      </c>
    </row>
    <row r="3371" spans="1:11" x14ac:dyDescent="0.25">
      <c r="A3371" s="19">
        <v>42903</v>
      </c>
      <c r="B3371" s="19" t="s">
        <v>3401</v>
      </c>
      <c r="C3371" s="15">
        <v>50000</v>
      </c>
      <c r="D3371" s="24" t="s">
        <v>4</v>
      </c>
      <c r="E3371" s="24" t="s">
        <v>6</v>
      </c>
      <c r="F3371" s="25" t="s">
        <v>6</v>
      </c>
      <c r="G3371" s="25" t="s">
        <v>2988</v>
      </c>
      <c r="H3371" s="25" t="s">
        <v>3418</v>
      </c>
      <c r="I3371" s="25" t="s">
        <v>82</v>
      </c>
      <c r="J3371" s="10">
        <v>7159</v>
      </c>
      <c r="K3371" s="16">
        <v>144</v>
      </c>
    </row>
    <row r="3372" spans="1:11" x14ac:dyDescent="0.25">
      <c r="A3372" s="19">
        <v>42903</v>
      </c>
      <c r="B3372" s="19" t="s">
        <v>3401</v>
      </c>
      <c r="C3372" s="15">
        <v>4200</v>
      </c>
      <c r="D3372" s="24" t="s">
        <v>4</v>
      </c>
      <c r="E3372" s="24" t="s">
        <v>6</v>
      </c>
      <c r="F3372" s="25" t="s">
        <v>6</v>
      </c>
      <c r="G3372" s="25" t="s">
        <v>2988</v>
      </c>
      <c r="H3372" s="25" t="s">
        <v>3418</v>
      </c>
      <c r="I3372" s="25" t="s">
        <v>82</v>
      </c>
      <c r="J3372" s="10">
        <v>7160</v>
      </c>
      <c r="K3372" s="16">
        <v>144</v>
      </c>
    </row>
    <row r="3373" spans="1:11" x14ac:dyDescent="0.25">
      <c r="A3373" s="19">
        <v>42903</v>
      </c>
      <c r="B3373" s="19" t="s">
        <v>3401</v>
      </c>
      <c r="C3373" s="15">
        <v>1200</v>
      </c>
      <c r="D3373" s="24" t="s">
        <v>4</v>
      </c>
      <c r="E3373" s="24" t="s">
        <v>6</v>
      </c>
      <c r="F3373" s="25" t="s">
        <v>6</v>
      </c>
      <c r="G3373" s="25" t="s">
        <v>2988</v>
      </c>
      <c r="H3373" s="25" t="s">
        <v>3418</v>
      </c>
      <c r="I3373" s="25" t="s">
        <v>82</v>
      </c>
      <c r="J3373" s="10">
        <v>7231</v>
      </c>
      <c r="K3373" s="16">
        <v>145</v>
      </c>
    </row>
    <row r="3374" spans="1:11" x14ac:dyDescent="0.25">
      <c r="A3374" s="19">
        <v>42903</v>
      </c>
      <c r="B3374" s="19" t="s">
        <v>3401</v>
      </c>
      <c r="C3374" s="15">
        <v>250</v>
      </c>
      <c r="D3374" s="24" t="s">
        <v>4</v>
      </c>
      <c r="E3374" s="24" t="s">
        <v>5</v>
      </c>
      <c r="F3374" s="25" t="s">
        <v>2217</v>
      </c>
      <c r="G3374" s="25" t="s">
        <v>2988</v>
      </c>
      <c r="H3374" s="25" t="s">
        <v>3418</v>
      </c>
      <c r="I3374" s="25" t="s">
        <v>82</v>
      </c>
      <c r="J3374" s="10">
        <v>7235</v>
      </c>
      <c r="K3374" s="16">
        <v>145</v>
      </c>
    </row>
    <row r="3375" spans="1:11" x14ac:dyDescent="0.25">
      <c r="A3375" s="19">
        <v>42903</v>
      </c>
      <c r="B3375" s="19" t="s">
        <v>3401</v>
      </c>
      <c r="C3375" s="15">
        <v>250</v>
      </c>
      <c r="D3375" s="24" t="s">
        <v>4</v>
      </c>
      <c r="E3375" s="24" t="s">
        <v>5</v>
      </c>
      <c r="F3375" s="25" t="s">
        <v>2217</v>
      </c>
      <c r="G3375" s="25" t="s">
        <v>2988</v>
      </c>
      <c r="H3375" s="25" t="s">
        <v>3418</v>
      </c>
      <c r="I3375" s="25" t="s">
        <v>82</v>
      </c>
      <c r="J3375" s="10">
        <v>7236</v>
      </c>
      <c r="K3375" s="16">
        <v>145</v>
      </c>
    </row>
    <row r="3376" spans="1:11" x14ac:dyDescent="0.25">
      <c r="A3376" s="19">
        <v>42903</v>
      </c>
      <c r="B3376" s="19" t="s">
        <v>3401</v>
      </c>
      <c r="C3376" s="15">
        <v>100</v>
      </c>
      <c r="D3376" s="24" t="s">
        <v>4</v>
      </c>
      <c r="E3376" s="24" t="s">
        <v>6</v>
      </c>
      <c r="F3376" s="25" t="s">
        <v>6</v>
      </c>
      <c r="G3376" s="25" t="s">
        <v>2988</v>
      </c>
      <c r="H3376" s="25" t="s">
        <v>3418</v>
      </c>
      <c r="I3376" s="25" t="s">
        <v>82</v>
      </c>
      <c r="J3376" s="10">
        <v>7237</v>
      </c>
      <c r="K3376" s="16">
        <v>145</v>
      </c>
    </row>
    <row r="3377" spans="1:11" x14ac:dyDescent="0.25">
      <c r="A3377" s="19">
        <v>42903</v>
      </c>
      <c r="B3377" s="19" t="s">
        <v>3401</v>
      </c>
      <c r="C3377" s="15">
        <v>2000</v>
      </c>
      <c r="D3377" s="24" t="s">
        <v>4</v>
      </c>
      <c r="E3377" s="24" t="s">
        <v>6</v>
      </c>
      <c r="F3377" s="25" t="s">
        <v>6</v>
      </c>
      <c r="G3377" s="25" t="s">
        <v>2988</v>
      </c>
      <c r="H3377" s="25" t="s">
        <v>3418</v>
      </c>
      <c r="I3377" s="25" t="s">
        <v>82</v>
      </c>
      <c r="J3377" s="10">
        <v>7238</v>
      </c>
      <c r="K3377" s="16">
        <v>145</v>
      </c>
    </row>
    <row r="3378" spans="1:11" x14ac:dyDescent="0.25">
      <c r="A3378" s="19">
        <v>42903</v>
      </c>
      <c r="B3378" s="19" t="s">
        <v>3401</v>
      </c>
      <c r="C3378" s="15">
        <v>1800</v>
      </c>
      <c r="D3378" s="24" t="s">
        <v>4</v>
      </c>
      <c r="E3378" s="24" t="s">
        <v>6</v>
      </c>
      <c r="F3378" s="25" t="s">
        <v>6</v>
      </c>
      <c r="G3378" s="25" t="s">
        <v>2988</v>
      </c>
      <c r="H3378" s="25" t="s">
        <v>3418</v>
      </c>
      <c r="I3378" s="25" t="s">
        <v>82</v>
      </c>
      <c r="J3378" s="10">
        <v>7239</v>
      </c>
      <c r="K3378" s="16">
        <v>145</v>
      </c>
    </row>
    <row r="3379" spans="1:11" x14ac:dyDescent="0.25">
      <c r="A3379" s="19">
        <v>42903</v>
      </c>
      <c r="B3379" s="19" t="s">
        <v>3401</v>
      </c>
      <c r="C3379" s="15">
        <v>900</v>
      </c>
      <c r="D3379" s="24" t="s">
        <v>4</v>
      </c>
      <c r="E3379" s="24" t="s">
        <v>6</v>
      </c>
      <c r="F3379" s="25" t="s">
        <v>6</v>
      </c>
      <c r="G3379" s="25" t="s">
        <v>2988</v>
      </c>
      <c r="H3379" s="25" t="s">
        <v>3418</v>
      </c>
      <c r="I3379" s="25" t="s">
        <v>82</v>
      </c>
      <c r="J3379" s="10">
        <v>7240</v>
      </c>
      <c r="K3379" s="16">
        <v>145</v>
      </c>
    </row>
    <row r="3380" spans="1:11" x14ac:dyDescent="0.25">
      <c r="A3380" s="19">
        <v>42903</v>
      </c>
      <c r="B3380" s="19" t="s">
        <v>3401</v>
      </c>
      <c r="C3380" s="15">
        <v>1500</v>
      </c>
      <c r="D3380" s="24" t="s">
        <v>4</v>
      </c>
      <c r="E3380" s="24" t="s">
        <v>6</v>
      </c>
      <c r="F3380" s="25" t="s">
        <v>6</v>
      </c>
      <c r="G3380" s="25" t="s">
        <v>2988</v>
      </c>
      <c r="H3380" s="25" t="s">
        <v>3418</v>
      </c>
      <c r="I3380" s="25" t="s">
        <v>82</v>
      </c>
      <c r="J3380" s="10">
        <v>7241</v>
      </c>
      <c r="K3380" s="16">
        <v>145</v>
      </c>
    </row>
    <row r="3381" spans="1:11" x14ac:dyDescent="0.25">
      <c r="A3381" s="19">
        <v>42903</v>
      </c>
      <c r="B3381" s="19" t="s">
        <v>3401</v>
      </c>
      <c r="C3381" s="15">
        <v>600</v>
      </c>
      <c r="D3381" s="24" t="s">
        <v>4</v>
      </c>
      <c r="E3381" s="24" t="s">
        <v>6</v>
      </c>
      <c r="F3381" s="25" t="s">
        <v>6</v>
      </c>
      <c r="G3381" s="25" t="s">
        <v>2988</v>
      </c>
      <c r="H3381" s="25" t="s">
        <v>3418</v>
      </c>
      <c r="I3381" s="25" t="s">
        <v>82</v>
      </c>
      <c r="J3381" s="10">
        <v>7242</v>
      </c>
      <c r="K3381" s="16">
        <v>145</v>
      </c>
    </row>
    <row r="3382" spans="1:11" x14ac:dyDescent="0.25">
      <c r="A3382" s="19">
        <v>42903</v>
      </c>
      <c r="B3382" s="19" t="s">
        <v>3401</v>
      </c>
      <c r="C3382" s="15">
        <v>27000</v>
      </c>
      <c r="D3382" s="24" t="s">
        <v>4</v>
      </c>
      <c r="E3382" s="24" t="s">
        <v>6</v>
      </c>
      <c r="F3382" s="25" t="s">
        <v>6</v>
      </c>
      <c r="G3382" s="25" t="s">
        <v>2988</v>
      </c>
      <c r="H3382" s="25" t="s">
        <v>3418</v>
      </c>
      <c r="I3382" s="25" t="s">
        <v>82</v>
      </c>
      <c r="J3382" s="10">
        <v>7243</v>
      </c>
      <c r="K3382" s="16">
        <v>145</v>
      </c>
    </row>
    <row r="3383" spans="1:11" x14ac:dyDescent="0.25">
      <c r="A3383" s="19">
        <v>42903</v>
      </c>
      <c r="B3383" s="19" t="s">
        <v>3401</v>
      </c>
      <c r="C3383" s="15">
        <v>300</v>
      </c>
      <c r="D3383" s="24" t="s">
        <v>4</v>
      </c>
      <c r="E3383" s="24" t="s">
        <v>6</v>
      </c>
      <c r="F3383" s="25" t="s">
        <v>6</v>
      </c>
      <c r="G3383" s="25" t="s">
        <v>2988</v>
      </c>
      <c r="H3383" s="25" t="s">
        <v>3418</v>
      </c>
      <c r="I3383" s="25" t="s">
        <v>82</v>
      </c>
      <c r="J3383" s="10">
        <v>7244</v>
      </c>
      <c r="K3383" s="16">
        <v>145</v>
      </c>
    </row>
    <row r="3384" spans="1:11" x14ac:dyDescent="0.25">
      <c r="A3384" s="19">
        <v>42903</v>
      </c>
      <c r="B3384" s="19" t="s">
        <v>3401</v>
      </c>
      <c r="C3384" s="15">
        <v>5490</v>
      </c>
      <c r="D3384" s="24" t="s">
        <v>4</v>
      </c>
      <c r="E3384" s="24" t="s">
        <v>6</v>
      </c>
      <c r="F3384" s="25" t="s">
        <v>6</v>
      </c>
      <c r="G3384" s="25" t="s">
        <v>2988</v>
      </c>
      <c r="H3384" s="25" t="s">
        <v>3418</v>
      </c>
      <c r="I3384" s="25" t="s">
        <v>82</v>
      </c>
      <c r="J3384" s="10">
        <v>7245</v>
      </c>
      <c r="K3384" s="16">
        <v>145</v>
      </c>
    </row>
    <row r="3385" spans="1:11" x14ac:dyDescent="0.25">
      <c r="A3385" s="19">
        <v>42903</v>
      </c>
      <c r="B3385" s="19" t="s">
        <v>3401</v>
      </c>
      <c r="C3385" s="15">
        <v>3050</v>
      </c>
      <c r="D3385" s="24" t="s">
        <v>4</v>
      </c>
      <c r="E3385" s="24" t="s">
        <v>6</v>
      </c>
      <c r="F3385" s="25" t="s">
        <v>6</v>
      </c>
      <c r="G3385" s="25" t="s">
        <v>2988</v>
      </c>
      <c r="H3385" s="25" t="s">
        <v>3418</v>
      </c>
      <c r="I3385" s="25" t="s">
        <v>82</v>
      </c>
      <c r="J3385" s="10">
        <v>7246</v>
      </c>
      <c r="K3385" s="16">
        <v>145</v>
      </c>
    </row>
    <row r="3386" spans="1:11" x14ac:dyDescent="0.25">
      <c r="A3386" s="19">
        <v>42903</v>
      </c>
      <c r="B3386" s="19" t="s">
        <v>3401</v>
      </c>
      <c r="C3386" s="15">
        <v>5800</v>
      </c>
      <c r="D3386" s="24" t="s">
        <v>4</v>
      </c>
      <c r="E3386" s="24" t="s">
        <v>5</v>
      </c>
      <c r="F3386" s="25" t="s">
        <v>2217</v>
      </c>
      <c r="G3386" s="25" t="s">
        <v>2988</v>
      </c>
      <c r="H3386" s="25" t="s">
        <v>3418</v>
      </c>
      <c r="I3386" s="25" t="s">
        <v>82</v>
      </c>
      <c r="J3386" s="10">
        <v>7247</v>
      </c>
      <c r="K3386" s="16">
        <v>145</v>
      </c>
    </row>
    <row r="3387" spans="1:11" x14ac:dyDescent="0.25">
      <c r="A3387" s="19">
        <v>42903</v>
      </c>
      <c r="B3387" s="19" t="s">
        <v>3401</v>
      </c>
      <c r="C3387" s="15">
        <v>100</v>
      </c>
      <c r="D3387" s="24" t="s">
        <v>4</v>
      </c>
      <c r="E3387" s="24" t="s">
        <v>6</v>
      </c>
      <c r="F3387" s="25" t="s">
        <v>6</v>
      </c>
      <c r="G3387" s="25" t="s">
        <v>2988</v>
      </c>
      <c r="H3387" s="25" t="s">
        <v>3418</v>
      </c>
      <c r="I3387" s="25" t="s">
        <v>82</v>
      </c>
      <c r="J3387" s="10">
        <v>7248</v>
      </c>
      <c r="K3387" s="16">
        <v>145</v>
      </c>
    </row>
    <row r="3388" spans="1:11" x14ac:dyDescent="0.25">
      <c r="A3388" s="19">
        <v>42903</v>
      </c>
      <c r="B3388" s="19" t="s">
        <v>3401</v>
      </c>
      <c r="C3388" s="15">
        <v>200</v>
      </c>
      <c r="D3388" s="24" t="s">
        <v>4</v>
      </c>
      <c r="E3388" s="24" t="s">
        <v>5</v>
      </c>
      <c r="F3388" s="25" t="s">
        <v>2217</v>
      </c>
      <c r="G3388" s="25" t="s">
        <v>2988</v>
      </c>
      <c r="H3388" s="25" t="s">
        <v>3418</v>
      </c>
      <c r="I3388" s="25" t="s">
        <v>82</v>
      </c>
      <c r="J3388" s="10">
        <v>7249</v>
      </c>
      <c r="K3388" s="16">
        <v>145</v>
      </c>
    </row>
    <row r="3389" spans="1:11" x14ac:dyDescent="0.25">
      <c r="A3389" s="19">
        <v>42903</v>
      </c>
      <c r="B3389" s="19" t="s">
        <v>3401</v>
      </c>
      <c r="C3389" s="15">
        <v>50</v>
      </c>
      <c r="D3389" s="24" t="s">
        <v>4</v>
      </c>
      <c r="E3389" s="24" t="s">
        <v>5</v>
      </c>
      <c r="F3389" s="25" t="s">
        <v>2217</v>
      </c>
      <c r="G3389" s="25" t="s">
        <v>2988</v>
      </c>
      <c r="H3389" s="25" t="s">
        <v>3418</v>
      </c>
      <c r="I3389" s="25" t="s">
        <v>82</v>
      </c>
      <c r="J3389" s="10">
        <v>7250</v>
      </c>
      <c r="K3389" s="16">
        <v>145</v>
      </c>
    </row>
    <row r="3390" spans="1:11" x14ac:dyDescent="0.25">
      <c r="A3390" s="19">
        <v>42903</v>
      </c>
      <c r="B3390" s="19" t="s">
        <v>3401</v>
      </c>
      <c r="C3390" s="15">
        <v>100</v>
      </c>
      <c r="D3390" s="24" t="s">
        <v>4</v>
      </c>
      <c r="E3390" s="24" t="s">
        <v>6</v>
      </c>
      <c r="F3390" s="25" t="s">
        <v>6</v>
      </c>
      <c r="G3390" s="25" t="s">
        <v>2988</v>
      </c>
      <c r="H3390" s="25" t="s">
        <v>3418</v>
      </c>
      <c r="I3390" s="25" t="s">
        <v>82</v>
      </c>
      <c r="J3390" s="10">
        <v>7433</v>
      </c>
      <c r="K3390" s="16">
        <v>149</v>
      </c>
    </row>
    <row r="3391" spans="1:11" x14ac:dyDescent="0.25">
      <c r="A3391" s="19">
        <v>42903</v>
      </c>
      <c r="B3391" s="19" t="s">
        <v>3401</v>
      </c>
      <c r="C3391" s="15">
        <v>1500</v>
      </c>
      <c r="D3391" s="24" t="s">
        <v>4</v>
      </c>
      <c r="E3391" s="24" t="s">
        <v>6</v>
      </c>
      <c r="F3391" s="25" t="s">
        <v>6</v>
      </c>
      <c r="G3391" s="25" t="s">
        <v>2988</v>
      </c>
      <c r="H3391" s="25" t="s">
        <v>3418</v>
      </c>
      <c r="I3391" s="25" t="s">
        <v>82</v>
      </c>
      <c r="J3391" s="10">
        <v>7434</v>
      </c>
      <c r="K3391" s="16">
        <v>149</v>
      </c>
    </row>
    <row r="3392" spans="1:11" x14ac:dyDescent="0.25">
      <c r="A3392" s="19">
        <v>42903</v>
      </c>
      <c r="B3392" s="19" t="s">
        <v>3401</v>
      </c>
      <c r="C3392" s="15">
        <v>5000</v>
      </c>
      <c r="D3392" s="24" t="s">
        <v>4</v>
      </c>
      <c r="E3392" s="24" t="s">
        <v>6</v>
      </c>
      <c r="F3392" s="25" t="s">
        <v>6</v>
      </c>
      <c r="G3392" s="25" t="s">
        <v>2988</v>
      </c>
      <c r="H3392" s="25" t="s">
        <v>3418</v>
      </c>
      <c r="I3392" s="25" t="s">
        <v>82</v>
      </c>
      <c r="J3392" s="10">
        <v>7435</v>
      </c>
      <c r="K3392" s="16">
        <v>149</v>
      </c>
    </row>
    <row r="3393" spans="1:11" x14ac:dyDescent="0.25">
      <c r="A3393" s="19">
        <v>42903</v>
      </c>
      <c r="B3393" s="19" t="s">
        <v>3401</v>
      </c>
      <c r="C3393" s="15">
        <v>500</v>
      </c>
      <c r="D3393" s="24" t="s">
        <v>4</v>
      </c>
      <c r="E3393" s="24" t="s">
        <v>5</v>
      </c>
      <c r="F3393" s="25" t="s">
        <v>2217</v>
      </c>
      <c r="G3393" s="25" t="s">
        <v>2988</v>
      </c>
      <c r="H3393" s="25" t="s">
        <v>3418</v>
      </c>
      <c r="I3393" s="25" t="s">
        <v>82</v>
      </c>
      <c r="J3393" s="10">
        <v>7436</v>
      </c>
      <c r="K3393" s="16">
        <v>149</v>
      </c>
    </row>
    <row r="3394" spans="1:11" x14ac:dyDescent="0.25">
      <c r="A3394" s="19">
        <v>42903</v>
      </c>
      <c r="B3394" s="19" t="s">
        <v>3401</v>
      </c>
      <c r="C3394" s="15">
        <v>500</v>
      </c>
      <c r="D3394" s="24" t="s">
        <v>4</v>
      </c>
      <c r="E3394" s="24" t="s">
        <v>6</v>
      </c>
      <c r="F3394" s="25" t="s">
        <v>6</v>
      </c>
      <c r="G3394" s="25" t="s">
        <v>2988</v>
      </c>
      <c r="H3394" s="25" t="s">
        <v>3418</v>
      </c>
      <c r="I3394" s="25" t="s">
        <v>82</v>
      </c>
      <c r="J3394" s="10">
        <v>7437</v>
      </c>
      <c r="K3394" s="16">
        <v>149</v>
      </c>
    </row>
    <row r="3395" spans="1:11" x14ac:dyDescent="0.25">
      <c r="A3395" s="19">
        <v>42903</v>
      </c>
      <c r="B3395" s="19" t="s">
        <v>3401</v>
      </c>
      <c r="C3395" s="15">
        <v>200</v>
      </c>
      <c r="D3395" s="24" t="s">
        <v>4</v>
      </c>
      <c r="E3395" s="24" t="s">
        <v>6</v>
      </c>
      <c r="F3395" s="25" t="s">
        <v>6</v>
      </c>
      <c r="G3395" s="25" t="s">
        <v>2988</v>
      </c>
      <c r="H3395" s="25" t="s">
        <v>3418</v>
      </c>
      <c r="I3395" s="25" t="s">
        <v>82</v>
      </c>
      <c r="J3395" s="10">
        <v>7438</v>
      </c>
      <c r="K3395" s="16">
        <v>149</v>
      </c>
    </row>
    <row r="3396" spans="1:11" x14ac:dyDescent="0.25">
      <c r="A3396" s="21">
        <v>42903</v>
      </c>
      <c r="B3396" s="21" t="s">
        <v>3401</v>
      </c>
      <c r="C3396" s="79">
        <v>1000</v>
      </c>
      <c r="D3396" s="24" t="s">
        <v>4</v>
      </c>
      <c r="E3396" s="24" t="s">
        <v>6</v>
      </c>
      <c r="F3396" s="25" t="s">
        <v>6</v>
      </c>
      <c r="G3396" s="25" t="s">
        <v>2988</v>
      </c>
      <c r="H3396" s="25" t="s">
        <v>3418</v>
      </c>
      <c r="I3396" s="25" t="s">
        <v>82</v>
      </c>
      <c r="J3396" s="10">
        <v>7506</v>
      </c>
      <c r="K3396" s="16">
        <v>151</v>
      </c>
    </row>
    <row r="3397" spans="1:11" x14ac:dyDescent="0.25">
      <c r="A3397" s="21">
        <v>42903</v>
      </c>
      <c r="B3397" s="21" t="s">
        <v>3401</v>
      </c>
      <c r="C3397" s="79">
        <v>1000</v>
      </c>
      <c r="D3397" s="24" t="s">
        <v>4</v>
      </c>
      <c r="E3397" s="24" t="s">
        <v>6</v>
      </c>
      <c r="F3397" s="25" t="s">
        <v>6</v>
      </c>
      <c r="G3397" s="25" t="s">
        <v>2988</v>
      </c>
      <c r="H3397" s="25" t="s">
        <v>3418</v>
      </c>
      <c r="I3397" s="25" t="s">
        <v>82</v>
      </c>
      <c r="J3397" s="10">
        <v>7507</v>
      </c>
      <c r="K3397" s="16">
        <v>151</v>
      </c>
    </row>
    <row r="3398" spans="1:11" x14ac:dyDescent="0.25">
      <c r="A3398" s="21">
        <v>42903</v>
      </c>
      <c r="B3398" s="21" t="s">
        <v>3401</v>
      </c>
      <c r="C3398" s="79">
        <v>600</v>
      </c>
      <c r="D3398" s="24" t="s">
        <v>4</v>
      </c>
      <c r="E3398" s="24" t="s">
        <v>5</v>
      </c>
      <c r="F3398" s="25" t="s">
        <v>2217</v>
      </c>
      <c r="G3398" s="25" t="s">
        <v>2988</v>
      </c>
      <c r="H3398" s="25" t="s">
        <v>3418</v>
      </c>
      <c r="I3398" s="25" t="s">
        <v>82</v>
      </c>
      <c r="J3398" s="10">
        <v>7508</v>
      </c>
      <c r="K3398" s="16">
        <v>151</v>
      </c>
    </row>
    <row r="3399" spans="1:11" x14ac:dyDescent="0.25">
      <c r="A3399" s="21">
        <v>42903</v>
      </c>
      <c r="B3399" s="21" t="s">
        <v>3401</v>
      </c>
      <c r="C3399" s="79">
        <v>500</v>
      </c>
      <c r="D3399" s="24" t="s">
        <v>4</v>
      </c>
      <c r="E3399" s="24" t="s">
        <v>6</v>
      </c>
      <c r="F3399" s="25" t="s">
        <v>6</v>
      </c>
      <c r="G3399" s="25" t="s">
        <v>2988</v>
      </c>
      <c r="H3399" s="25" t="s">
        <v>3418</v>
      </c>
      <c r="I3399" s="25" t="s">
        <v>82</v>
      </c>
      <c r="J3399" s="10">
        <v>7509</v>
      </c>
      <c r="K3399" s="16">
        <v>151</v>
      </c>
    </row>
    <row r="3400" spans="1:11" x14ac:dyDescent="0.25">
      <c r="A3400" s="21">
        <v>42903</v>
      </c>
      <c r="B3400" s="21" t="s">
        <v>3401</v>
      </c>
      <c r="C3400" s="79">
        <v>400</v>
      </c>
      <c r="D3400" s="24" t="s">
        <v>4</v>
      </c>
      <c r="E3400" s="24" t="s">
        <v>5</v>
      </c>
      <c r="F3400" s="25" t="s">
        <v>2217</v>
      </c>
      <c r="G3400" s="25" t="s">
        <v>2988</v>
      </c>
      <c r="H3400" s="25" t="s">
        <v>3418</v>
      </c>
      <c r="I3400" s="25" t="s">
        <v>82</v>
      </c>
      <c r="J3400" s="10">
        <v>7510</v>
      </c>
      <c r="K3400" s="16">
        <v>151</v>
      </c>
    </row>
    <row r="3401" spans="1:11" x14ac:dyDescent="0.25">
      <c r="A3401" s="21">
        <v>42903</v>
      </c>
      <c r="B3401" s="21" t="s">
        <v>3401</v>
      </c>
      <c r="C3401" s="79">
        <v>300</v>
      </c>
      <c r="D3401" s="24" t="s">
        <v>4</v>
      </c>
      <c r="E3401" s="24" t="s">
        <v>6</v>
      </c>
      <c r="F3401" s="25" t="s">
        <v>6</v>
      </c>
      <c r="G3401" s="25" t="s">
        <v>2988</v>
      </c>
      <c r="H3401" s="25" t="s">
        <v>3418</v>
      </c>
      <c r="I3401" s="25" t="s">
        <v>82</v>
      </c>
      <c r="J3401" s="10">
        <v>7511</v>
      </c>
      <c r="K3401" s="16">
        <v>151</v>
      </c>
    </row>
    <row r="3402" spans="1:11" x14ac:dyDescent="0.25">
      <c r="A3402" s="19">
        <v>42903</v>
      </c>
      <c r="B3402" s="19" t="s">
        <v>3401</v>
      </c>
      <c r="C3402" s="79">
        <v>800</v>
      </c>
      <c r="D3402" s="24" t="s">
        <v>4</v>
      </c>
      <c r="E3402" s="24" t="s">
        <v>6</v>
      </c>
      <c r="F3402" s="25" t="s">
        <v>6</v>
      </c>
      <c r="G3402" s="25" t="s">
        <v>2988</v>
      </c>
      <c r="H3402" s="25" t="s">
        <v>3418</v>
      </c>
      <c r="I3402" s="25" t="s">
        <v>82</v>
      </c>
      <c r="J3402" s="10">
        <v>7552</v>
      </c>
      <c r="K3402" s="16">
        <v>152</v>
      </c>
    </row>
    <row r="3403" spans="1:11" x14ac:dyDescent="0.25">
      <c r="A3403" s="19">
        <v>42903</v>
      </c>
      <c r="B3403" s="19" t="s">
        <v>3401</v>
      </c>
      <c r="C3403" s="79">
        <v>60000</v>
      </c>
      <c r="D3403" s="24" t="s">
        <v>4</v>
      </c>
      <c r="E3403" s="24" t="s">
        <v>6</v>
      </c>
      <c r="F3403" s="25" t="s">
        <v>6</v>
      </c>
      <c r="G3403" s="25" t="s">
        <v>2988</v>
      </c>
      <c r="H3403" s="25" t="s">
        <v>3418</v>
      </c>
      <c r="I3403" s="25" t="s">
        <v>82</v>
      </c>
      <c r="J3403" s="10">
        <v>7553</v>
      </c>
      <c r="K3403" s="16">
        <v>152</v>
      </c>
    </row>
    <row r="3404" spans="1:11" x14ac:dyDescent="0.25">
      <c r="A3404" s="19">
        <v>42903</v>
      </c>
      <c r="B3404" s="19" t="s">
        <v>3401</v>
      </c>
      <c r="C3404" s="79">
        <v>2000</v>
      </c>
      <c r="D3404" s="24" t="s">
        <v>4</v>
      </c>
      <c r="E3404" s="24" t="s">
        <v>6</v>
      </c>
      <c r="F3404" s="25" t="s">
        <v>6</v>
      </c>
      <c r="G3404" s="25" t="s">
        <v>2988</v>
      </c>
      <c r="H3404" s="25" t="s">
        <v>3418</v>
      </c>
      <c r="I3404" s="25" t="s">
        <v>82</v>
      </c>
      <c r="J3404" s="10">
        <v>7554</v>
      </c>
      <c r="K3404" s="16">
        <v>152</v>
      </c>
    </row>
    <row r="3405" spans="1:11" x14ac:dyDescent="0.25">
      <c r="A3405" s="19">
        <v>42903</v>
      </c>
      <c r="B3405" s="19" t="s">
        <v>3401</v>
      </c>
      <c r="C3405" s="79">
        <v>2000</v>
      </c>
      <c r="D3405" s="24" t="s">
        <v>4</v>
      </c>
      <c r="E3405" s="24" t="s">
        <v>5</v>
      </c>
      <c r="F3405" s="25" t="s">
        <v>2217</v>
      </c>
      <c r="G3405" s="25" t="s">
        <v>2988</v>
      </c>
      <c r="H3405" s="25" t="s">
        <v>3418</v>
      </c>
      <c r="I3405" s="25" t="s">
        <v>82</v>
      </c>
      <c r="J3405" s="10">
        <v>7555</v>
      </c>
      <c r="K3405" s="16">
        <v>152</v>
      </c>
    </row>
    <row r="3406" spans="1:11" x14ac:dyDescent="0.25">
      <c r="A3406" s="19">
        <v>42903</v>
      </c>
      <c r="B3406" s="19" t="s">
        <v>3401</v>
      </c>
      <c r="C3406" s="79">
        <v>310</v>
      </c>
      <c r="D3406" s="24" t="s">
        <v>4</v>
      </c>
      <c r="E3406" s="24" t="s">
        <v>6</v>
      </c>
      <c r="F3406" s="25" t="s">
        <v>6</v>
      </c>
      <c r="G3406" s="25" t="s">
        <v>2988</v>
      </c>
      <c r="H3406" s="25" t="s">
        <v>3418</v>
      </c>
      <c r="I3406" s="25" t="s">
        <v>82</v>
      </c>
      <c r="J3406" s="10">
        <v>7556</v>
      </c>
      <c r="K3406" s="16">
        <v>152</v>
      </c>
    </row>
    <row r="3407" spans="1:11" x14ac:dyDescent="0.25">
      <c r="A3407" s="19">
        <v>42903</v>
      </c>
      <c r="B3407" s="19" t="s">
        <v>3401</v>
      </c>
      <c r="C3407" s="79">
        <v>1000</v>
      </c>
      <c r="D3407" s="24" t="s">
        <v>4</v>
      </c>
      <c r="E3407" s="24" t="s">
        <v>6</v>
      </c>
      <c r="F3407" s="25" t="s">
        <v>6</v>
      </c>
      <c r="G3407" s="25" t="s">
        <v>2988</v>
      </c>
      <c r="H3407" s="25" t="s">
        <v>3418</v>
      </c>
      <c r="I3407" s="25" t="s">
        <v>82</v>
      </c>
      <c r="J3407" s="10">
        <v>7557</v>
      </c>
      <c r="K3407" s="16">
        <v>152</v>
      </c>
    </row>
    <row r="3408" spans="1:11" x14ac:dyDescent="0.25">
      <c r="A3408" s="19">
        <v>42903</v>
      </c>
      <c r="B3408" s="19" t="s">
        <v>3401</v>
      </c>
      <c r="C3408" s="79">
        <v>10000</v>
      </c>
      <c r="D3408" s="24" t="s">
        <v>4</v>
      </c>
      <c r="E3408" s="24" t="s">
        <v>5</v>
      </c>
      <c r="F3408" s="25" t="s">
        <v>2217</v>
      </c>
      <c r="G3408" s="25" t="s">
        <v>2988</v>
      </c>
      <c r="H3408" s="25" t="s">
        <v>3418</v>
      </c>
      <c r="I3408" s="25" t="s">
        <v>82</v>
      </c>
      <c r="J3408" s="10">
        <v>7558</v>
      </c>
      <c r="K3408" s="16">
        <v>152</v>
      </c>
    </row>
    <row r="3409" spans="1:11" x14ac:dyDescent="0.25">
      <c r="A3409" s="19">
        <v>42903</v>
      </c>
      <c r="B3409" s="19" t="s">
        <v>3401</v>
      </c>
      <c r="C3409" s="79">
        <v>100</v>
      </c>
      <c r="D3409" s="24" t="s">
        <v>4</v>
      </c>
      <c r="E3409" s="24" t="s">
        <v>6</v>
      </c>
      <c r="F3409" s="25" t="s">
        <v>6</v>
      </c>
      <c r="G3409" s="25" t="s">
        <v>2988</v>
      </c>
      <c r="H3409" s="25" t="s">
        <v>3418</v>
      </c>
      <c r="I3409" s="25" t="s">
        <v>82</v>
      </c>
      <c r="J3409" s="10">
        <v>7559</v>
      </c>
      <c r="K3409" s="16">
        <v>152</v>
      </c>
    </row>
    <row r="3410" spans="1:11" x14ac:dyDescent="0.25">
      <c r="A3410" s="19">
        <v>42903</v>
      </c>
      <c r="B3410" s="19" t="s">
        <v>3401</v>
      </c>
      <c r="C3410" s="79">
        <v>60000</v>
      </c>
      <c r="D3410" s="24" t="s">
        <v>4</v>
      </c>
      <c r="E3410" s="24" t="s">
        <v>6</v>
      </c>
      <c r="F3410" s="25" t="s">
        <v>6</v>
      </c>
      <c r="G3410" s="25" t="s">
        <v>2988</v>
      </c>
      <c r="H3410" s="25" t="s">
        <v>3418</v>
      </c>
      <c r="I3410" s="25" t="s">
        <v>82</v>
      </c>
      <c r="J3410" s="10">
        <v>7560</v>
      </c>
      <c r="K3410" s="16">
        <v>152</v>
      </c>
    </row>
    <row r="3411" spans="1:11" x14ac:dyDescent="0.25">
      <c r="A3411" s="19">
        <v>42903</v>
      </c>
      <c r="B3411" s="19" t="s">
        <v>3401</v>
      </c>
      <c r="C3411" s="79">
        <v>200</v>
      </c>
      <c r="D3411" s="24" t="s">
        <v>4</v>
      </c>
      <c r="E3411" s="24" t="s">
        <v>6</v>
      </c>
      <c r="F3411" s="25" t="s">
        <v>6</v>
      </c>
      <c r="G3411" s="25" t="s">
        <v>2988</v>
      </c>
      <c r="H3411" s="25" t="s">
        <v>3418</v>
      </c>
      <c r="I3411" s="25" t="s">
        <v>82</v>
      </c>
      <c r="J3411" s="10">
        <v>7561</v>
      </c>
      <c r="K3411" s="16">
        <v>152</v>
      </c>
    </row>
    <row r="3412" spans="1:11" x14ac:dyDescent="0.25">
      <c r="A3412" s="19">
        <v>42903</v>
      </c>
      <c r="B3412" s="19" t="s">
        <v>3401</v>
      </c>
      <c r="C3412" s="79">
        <v>250</v>
      </c>
      <c r="D3412" s="24" t="s">
        <v>4</v>
      </c>
      <c r="E3412" s="24" t="s">
        <v>6</v>
      </c>
      <c r="F3412" s="25" t="s">
        <v>6</v>
      </c>
      <c r="G3412" s="25" t="s">
        <v>2988</v>
      </c>
      <c r="H3412" s="25" t="s">
        <v>3418</v>
      </c>
      <c r="I3412" s="25" t="s">
        <v>82</v>
      </c>
      <c r="J3412" s="10">
        <v>7754</v>
      </c>
      <c r="K3412" s="16">
        <v>156</v>
      </c>
    </row>
    <row r="3413" spans="1:11" x14ac:dyDescent="0.25">
      <c r="A3413" s="19">
        <v>42903</v>
      </c>
      <c r="B3413" s="19" t="s">
        <v>3401</v>
      </c>
      <c r="C3413" s="79">
        <v>2000</v>
      </c>
      <c r="D3413" s="24" t="s">
        <v>4</v>
      </c>
      <c r="E3413" s="24" t="s">
        <v>5</v>
      </c>
      <c r="F3413" s="25" t="s">
        <v>2217</v>
      </c>
      <c r="G3413" s="25" t="s">
        <v>2988</v>
      </c>
      <c r="H3413" s="25" t="s">
        <v>3418</v>
      </c>
      <c r="I3413" s="25" t="s">
        <v>82</v>
      </c>
      <c r="J3413" s="10">
        <v>7755</v>
      </c>
      <c r="K3413" s="16">
        <v>156</v>
      </c>
    </row>
    <row r="3414" spans="1:11" x14ac:dyDescent="0.25">
      <c r="A3414" s="19">
        <v>42903</v>
      </c>
      <c r="B3414" s="19" t="s">
        <v>3401</v>
      </c>
      <c r="C3414" s="79">
        <v>1000</v>
      </c>
      <c r="D3414" s="24" t="s">
        <v>4</v>
      </c>
      <c r="E3414" s="24" t="s">
        <v>6</v>
      </c>
      <c r="F3414" s="25" t="s">
        <v>6</v>
      </c>
      <c r="G3414" s="25" t="s">
        <v>2988</v>
      </c>
      <c r="H3414" s="25" t="s">
        <v>3418</v>
      </c>
      <c r="I3414" s="25" t="s">
        <v>82</v>
      </c>
      <c r="J3414" s="10">
        <v>7756</v>
      </c>
      <c r="K3414" s="16">
        <v>156</v>
      </c>
    </row>
    <row r="3415" spans="1:11" x14ac:dyDescent="0.25">
      <c r="A3415" s="19">
        <v>42903</v>
      </c>
      <c r="B3415" s="19" t="s">
        <v>3401</v>
      </c>
      <c r="C3415" s="15">
        <v>500</v>
      </c>
      <c r="D3415" s="24" t="s">
        <v>4</v>
      </c>
      <c r="E3415" s="24" t="s">
        <v>6</v>
      </c>
      <c r="F3415" s="25" t="s">
        <v>6</v>
      </c>
      <c r="G3415" s="25" t="s">
        <v>2988</v>
      </c>
      <c r="H3415" s="25" t="s">
        <v>3418</v>
      </c>
      <c r="I3415" s="25" t="s">
        <v>82</v>
      </c>
      <c r="J3415" s="10">
        <v>8001</v>
      </c>
      <c r="K3415" s="16">
        <v>161</v>
      </c>
    </row>
    <row r="3416" spans="1:11" x14ac:dyDescent="0.25">
      <c r="A3416" s="19">
        <v>42903</v>
      </c>
      <c r="B3416" s="19" t="s">
        <v>3401</v>
      </c>
      <c r="C3416" s="15">
        <v>200</v>
      </c>
      <c r="D3416" s="24" t="s">
        <v>4</v>
      </c>
      <c r="E3416" s="24" t="s">
        <v>6</v>
      </c>
      <c r="F3416" s="25" t="s">
        <v>6</v>
      </c>
      <c r="G3416" s="25" t="s">
        <v>2988</v>
      </c>
      <c r="H3416" s="25" t="s">
        <v>3418</v>
      </c>
      <c r="I3416" s="25" t="s">
        <v>82</v>
      </c>
      <c r="J3416" s="10">
        <v>8002</v>
      </c>
      <c r="K3416" s="16">
        <v>161</v>
      </c>
    </row>
    <row r="3417" spans="1:11" x14ac:dyDescent="0.25">
      <c r="A3417" s="19">
        <v>42903</v>
      </c>
      <c r="B3417" s="19" t="s">
        <v>3401</v>
      </c>
      <c r="C3417" s="15">
        <v>150</v>
      </c>
      <c r="D3417" s="24" t="s">
        <v>4</v>
      </c>
      <c r="E3417" s="24" t="s">
        <v>6</v>
      </c>
      <c r="F3417" s="25" t="s">
        <v>6</v>
      </c>
      <c r="G3417" s="25" t="s">
        <v>2988</v>
      </c>
      <c r="H3417" s="25" t="s">
        <v>3418</v>
      </c>
      <c r="I3417" s="25" t="s">
        <v>82</v>
      </c>
      <c r="J3417" s="10">
        <v>8101</v>
      </c>
      <c r="K3417" s="16">
        <v>163</v>
      </c>
    </row>
    <row r="3418" spans="1:11" x14ac:dyDescent="0.25">
      <c r="A3418" s="19">
        <v>42903</v>
      </c>
      <c r="B3418" s="19" t="s">
        <v>3401</v>
      </c>
      <c r="C3418" s="15">
        <v>150</v>
      </c>
      <c r="D3418" s="24" t="s">
        <v>4</v>
      </c>
      <c r="E3418" s="24" t="s">
        <v>5</v>
      </c>
      <c r="F3418" s="25" t="s">
        <v>2217</v>
      </c>
      <c r="G3418" s="25" t="s">
        <v>2988</v>
      </c>
      <c r="H3418" s="25" t="s">
        <v>3418</v>
      </c>
      <c r="I3418" s="25" t="s">
        <v>82</v>
      </c>
      <c r="J3418" s="10">
        <v>8102</v>
      </c>
      <c r="K3418" s="16">
        <v>163</v>
      </c>
    </row>
    <row r="3419" spans="1:11" x14ac:dyDescent="0.25">
      <c r="A3419" s="19">
        <v>42904</v>
      </c>
      <c r="B3419" s="19" t="s">
        <v>3401</v>
      </c>
      <c r="C3419" s="79">
        <v>5000</v>
      </c>
      <c r="D3419" s="24" t="s">
        <v>4</v>
      </c>
      <c r="E3419" s="24" t="s">
        <v>5</v>
      </c>
      <c r="F3419" s="25" t="s">
        <v>2217</v>
      </c>
      <c r="G3419" s="25" t="s">
        <v>2988</v>
      </c>
      <c r="H3419" s="25" t="s">
        <v>3418</v>
      </c>
      <c r="I3419" s="25" t="s">
        <v>82</v>
      </c>
      <c r="J3419" s="10">
        <v>5463</v>
      </c>
      <c r="K3419" s="16">
        <v>110</v>
      </c>
    </row>
    <row r="3420" spans="1:11" x14ac:dyDescent="0.25">
      <c r="A3420" s="19">
        <v>42904</v>
      </c>
      <c r="B3420" s="19" t="s">
        <v>3401</v>
      </c>
      <c r="C3420" s="79">
        <v>1000</v>
      </c>
      <c r="D3420" s="24" t="s">
        <v>4</v>
      </c>
      <c r="E3420" s="24" t="s">
        <v>5</v>
      </c>
      <c r="F3420" s="25" t="s">
        <v>2217</v>
      </c>
      <c r="G3420" s="25" t="s">
        <v>2988</v>
      </c>
      <c r="H3420" s="25" t="s">
        <v>3418</v>
      </c>
      <c r="I3420" s="25" t="s">
        <v>82</v>
      </c>
      <c r="J3420" s="10">
        <v>5464</v>
      </c>
      <c r="K3420" s="16">
        <v>110</v>
      </c>
    </row>
    <row r="3421" spans="1:11" x14ac:dyDescent="0.25">
      <c r="A3421" s="19">
        <v>42904</v>
      </c>
      <c r="B3421" s="19" t="s">
        <v>3401</v>
      </c>
      <c r="C3421" s="79">
        <v>500</v>
      </c>
      <c r="D3421" s="24" t="s">
        <v>4</v>
      </c>
      <c r="E3421" s="24" t="s">
        <v>5</v>
      </c>
      <c r="F3421" s="25" t="s">
        <v>2217</v>
      </c>
      <c r="G3421" s="25" t="s">
        <v>2988</v>
      </c>
      <c r="H3421" s="25" t="s">
        <v>3418</v>
      </c>
      <c r="I3421" s="25" t="s">
        <v>82</v>
      </c>
      <c r="J3421" s="10">
        <v>5465</v>
      </c>
      <c r="K3421" s="16">
        <v>110</v>
      </c>
    </row>
    <row r="3422" spans="1:11" x14ac:dyDescent="0.25">
      <c r="A3422" s="19">
        <v>42904</v>
      </c>
      <c r="B3422" s="19" t="s">
        <v>3401</v>
      </c>
      <c r="C3422" s="79">
        <v>510</v>
      </c>
      <c r="D3422" s="24" t="s">
        <v>4</v>
      </c>
      <c r="E3422" s="24" t="s">
        <v>5</v>
      </c>
      <c r="F3422" s="25" t="s">
        <v>2217</v>
      </c>
      <c r="G3422" s="25" t="s">
        <v>2988</v>
      </c>
      <c r="H3422" s="25" t="s">
        <v>3418</v>
      </c>
      <c r="I3422" s="25" t="s">
        <v>82</v>
      </c>
      <c r="J3422" s="10">
        <v>5466</v>
      </c>
      <c r="K3422" s="16">
        <v>110</v>
      </c>
    </row>
    <row r="3423" spans="1:11" x14ac:dyDescent="0.25">
      <c r="A3423" s="19">
        <v>42904</v>
      </c>
      <c r="B3423" s="19" t="s">
        <v>3401</v>
      </c>
      <c r="C3423" s="79">
        <v>1000</v>
      </c>
      <c r="D3423" s="24" t="s">
        <v>4</v>
      </c>
      <c r="E3423" s="24" t="s">
        <v>5</v>
      </c>
      <c r="F3423" s="25" t="s">
        <v>2217</v>
      </c>
      <c r="G3423" s="25" t="s">
        <v>2988</v>
      </c>
      <c r="H3423" s="25" t="s">
        <v>3418</v>
      </c>
      <c r="I3423" s="25" t="s">
        <v>82</v>
      </c>
      <c r="J3423" s="10">
        <v>5467</v>
      </c>
      <c r="K3423" s="16">
        <v>110</v>
      </c>
    </row>
    <row r="3424" spans="1:11" x14ac:dyDescent="0.25">
      <c r="A3424" s="19">
        <v>42904</v>
      </c>
      <c r="B3424" s="19" t="s">
        <v>3401</v>
      </c>
      <c r="C3424" s="79">
        <v>500</v>
      </c>
      <c r="D3424" s="24" t="s">
        <v>4</v>
      </c>
      <c r="E3424" s="24" t="s">
        <v>6</v>
      </c>
      <c r="F3424" s="25" t="s">
        <v>6</v>
      </c>
      <c r="G3424" s="25" t="s">
        <v>2988</v>
      </c>
      <c r="H3424" s="25" t="s">
        <v>3418</v>
      </c>
      <c r="I3424" s="25" t="s">
        <v>82</v>
      </c>
      <c r="J3424" s="10">
        <v>5468</v>
      </c>
      <c r="K3424" s="16">
        <v>110</v>
      </c>
    </row>
    <row r="3425" spans="1:11" x14ac:dyDescent="0.25">
      <c r="A3425" s="19">
        <v>42904</v>
      </c>
      <c r="B3425" s="19" t="s">
        <v>3401</v>
      </c>
      <c r="C3425" s="79">
        <v>50</v>
      </c>
      <c r="D3425" s="24" t="s">
        <v>4</v>
      </c>
      <c r="E3425" s="24" t="s">
        <v>6</v>
      </c>
      <c r="F3425" s="25" t="s">
        <v>6</v>
      </c>
      <c r="G3425" s="25" t="s">
        <v>2988</v>
      </c>
      <c r="H3425" s="25" t="s">
        <v>3418</v>
      </c>
      <c r="I3425" s="25" t="s">
        <v>82</v>
      </c>
      <c r="J3425" s="10">
        <v>5469</v>
      </c>
      <c r="K3425" s="16">
        <v>110</v>
      </c>
    </row>
    <row r="3426" spans="1:11" x14ac:dyDescent="0.25">
      <c r="A3426" s="19">
        <v>42904</v>
      </c>
      <c r="B3426" s="19" t="s">
        <v>3401</v>
      </c>
      <c r="C3426" s="79">
        <v>5000</v>
      </c>
      <c r="D3426" s="24" t="s">
        <v>4</v>
      </c>
      <c r="E3426" s="24" t="s">
        <v>6</v>
      </c>
      <c r="F3426" s="25" t="s">
        <v>6</v>
      </c>
      <c r="G3426" s="25" t="s">
        <v>2988</v>
      </c>
      <c r="H3426" s="25" t="s">
        <v>3418</v>
      </c>
      <c r="I3426" s="25" t="s">
        <v>82</v>
      </c>
      <c r="J3426" s="10">
        <v>5470</v>
      </c>
      <c r="K3426" s="16">
        <v>110</v>
      </c>
    </row>
    <row r="3427" spans="1:11" x14ac:dyDescent="0.25">
      <c r="A3427" s="19">
        <v>42904</v>
      </c>
      <c r="B3427" s="19" t="s">
        <v>3401</v>
      </c>
      <c r="C3427" s="79">
        <v>5000</v>
      </c>
      <c r="D3427" s="24" t="s">
        <v>4</v>
      </c>
      <c r="E3427" s="24" t="s">
        <v>6</v>
      </c>
      <c r="F3427" s="25" t="s">
        <v>6</v>
      </c>
      <c r="G3427" s="25" t="s">
        <v>2988</v>
      </c>
      <c r="H3427" s="25" t="s">
        <v>3418</v>
      </c>
      <c r="I3427" s="25" t="s">
        <v>82</v>
      </c>
      <c r="J3427" s="10">
        <v>5471</v>
      </c>
      <c r="K3427" s="16">
        <v>110</v>
      </c>
    </row>
    <row r="3428" spans="1:11" x14ac:dyDescent="0.25">
      <c r="A3428" s="19">
        <v>42904</v>
      </c>
      <c r="B3428" s="19" t="s">
        <v>3401</v>
      </c>
      <c r="C3428" s="79">
        <v>5000</v>
      </c>
      <c r="D3428" s="24" t="s">
        <v>4</v>
      </c>
      <c r="E3428" s="24" t="s">
        <v>6</v>
      </c>
      <c r="F3428" s="25" t="s">
        <v>6</v>
      </c>
      <c r="G3428" s="25" t="s">
        <v>2988</v>
      </c>
      <c r="H3428" s="25" t="s">
        <v>3418</v>
      </c>
      <c r="I3428" s="25" t="s">
        <v>82</v>
      </c>
      <c r="J3428" s="10">
        <v>5472</v>
      </c>
      <c r="K3428" s="16">
        <v>110</v>
      </c>
    </row>
    <row r="3429" spans="1:11" x14ac:dyDescent="0.25">
      <c r="A3429" s="19">
        <v>42904</v>
      </c>
      <c r="B3429" s="19" t="s">
        <v>3401</v>
      </c>
      <c r="C3429" s="15">
        <v>400</v>
      </c>
      <c r="D3429" s="24" t="s">
        <v>4</v>
      </c>
      <c r="E3429" s="24" t="s">
        <v>6</v>
      </c>
      <c r="F3429" s="25" t="s">
        <v>6</v>
      </c>
      <c r="G3429" s="25" t="s">
        <v>2988</v>
      </c>
      <c r="H3429" s="25" t="s">
        <v>3418</v>
      </c>
      <c r="I3429" s="25" t="s">
        <v>82</v>
      </c>
      <c r="J3429" s="10">
        <v>5537</v>
      </c>
      <c r="K3429" s="16">
        <v>111</v>
      </c>
    </row>
    <row r="3430" spans="1:11" x14ac:dyDescent="0.25">
      <c r="A3430" s="19">
        <v>42904</v>
      </c>
      <c r="B3430" s="19" t="s">
        <v>3401</v>
      </c>
      <c r="C3430" s="15">
        <v>100</v>
      </c>
      <c r="D3430" s="24" t="s">
        <v>4</v>
      </c>
      <c r="E3430" s="24" t="s">
        <v>6</v>
      </c>
      <c r="F3430" s="25" t="s">
        <v>6</v>
      </c>
      <c r="G3430" s="25" t="s">
        <v>2988</v>
      </c>
      <c r="H3430" s="25" t="s">
        <v>3418</v>
      </c>
      <c r="I3430" s="25" t="s">
        <v>82</v>
      </c>
      <c r="J3430" s="10">
        <v>5649</v>
      </c>
      <c r="K3430" s="16">
        <v>113</v>
      </c>
    </row>
    <row r="3431" spans="1:11" x14ac:dyDescent="0.25">
      <c r="A3431" s="19">
        <v>42904</v>
      </c>
      <c r="B3431" s="19" t="s">
        <v>3401</v>
      </c>
      <c r="C3431" s="79">
        <v>200</v>
      </c>
      <c r="D3431" s="24" t="s">
        <v>4</v>
      </c>
      <c r="E3431" s="24" t="s">
        <v>6</v>
      </c>
      <c r="F3431" s="25" t="s">
        <v>6</v>
      </c>
      <c r="G3431" s="25" t="s">
        <v>2988</v>
      </c>
      <c r="H3431" s="25" t="s">
        <v>3418</v>
      </c>
      <c r="I3431" s="25" t="s">
        <v>82</v>
      </c>
      <c r="J3431" s="10">
        <v>5760</v>
      </c>
      <c r="K3431" s="16">
        <v>116</v>
      </c>
    </row>
    <row r="3432" spans="1:11" x14ac:dyDescent="0.25">
      <c r="A3432" s="19">
        <v>42904</v>
      </c>
      <c r="B3432" s="19" t="s">
        <v>3401</v>
      </c>
      <c r="C3432" s="79">
        <v>100</v>
      </c>
      <c r="D3432" s="24" t="s">
        <v>4</v>
      </c>
      <c r="E3432" s="24" t="s">
        <v>5</v>
      </c>
      <c r="F3432" s="25" t="s">
        <v>2217</v>
      </c>
      <c r="G3432" s="25" t="s">
        <v>2988</v>
      </c>
      <c r="H3432" s="25" t="s">
        <v>3418</v>
      </c>
      <c r="I3432" s="25" t="s">
        <v>82</v>
      </c>
      <c r="J3432" s="10">
        <v>5761</v>
      </c>
      <c r="K3432" s="16">
        <v>116</v>
      </c>
    </row>
    <row r="3433" spans="1:11" x14ac:dyDescent="0.25">
      <c r="A3433" s="19">
        <v>42904</v>
      </c>
      <c r="B3433" s="19" t="s">
        <v>3401</v>
      </c>
      <c r="C3433" s="79">
        <v>20</v>
      </c>
      <c r="D3433" s="24" t="s">
        <v>4</v>
      </c>
      <c r="E3433" s="24" t="s">
        <v>6</v>
      </c>
      <c r="F3433" s="25" t="s">
        <v>6</v>
      </c>
      <c r="G3433" s="25" t="s">
        <v>2988</v>
      </c>
      <c r="H3433" s="25" t="s">
        <v>3418</v>
      </c>
      <c r="I3433" s="25" t="s">
        <v>82</v>
      </c>
      <c r="J3433" s="10">
        <v>5762</v>
      </c>
      <c r="K3433" s="16">
        <v>116</v>
      </c>
    </row>
    <row r="3434" spans="1:11" x14ac:dyDescent="0.25">
      <c r="A3434" s="19">
        <v>42904</v>
      </c>
      <c r="B3434" s="19" t="s">
        <v>3401</v>
      </c>
      <c r="C3434" s="15">
        <v>2100</v>
      </c>
      <c r="D3434" s="24" t="s">
        <v>4</v>
      </c>
      <c r="E3434" s="24" t="s">
        <v>6</v>
      </c>
      <c r="F3434" s="25" t="s">
        <v>6</v>
      </c>
      <c r="G3434" s="25" t="s">
        <v>2988</v>
      </c>
      <c r="H3434" s="25" t="s">
        <v>3418</v>
      </c>
      <c r="I3434" s="25" t="s">
        <v>82</v>
      </c>
      <c r="J3434" s="10">
        <v>6402</v>
      </c>
      <c r="K3434" s="16">
        <v>129</v>
      </c>
    </row>
    <row r="3435" spans="1:11" x14ac:dyDescent="0.25">
      <c r="A3435" s="19">
        <v>42904</v>
      </c>
      <c r="B3435" s="19" t="s">
        <v>3401</v>
      </c>
      <c r="C3435" s="15">
        <v>1000</v>
      </c>
      <c r="D3435" s="24" t="s">
        <v>4</v>
      </c>
      <c r="E3435" s="24" t="s">
        <v>6</v>
      </c>
      <c r="F3435" s="25" t="s">
        <v>6</v>
      </c>
      <c r="G3435" s="25" t="s">
        <v>2988</v>
      </c>
      <c r="H3435" s="25" t="s">
        <v>3418</v>
      </c>
      <c r="I3435" s="25" t="s">
        <v>82</v>
      </c>
      <c r="J3435" s="10">
        <v>6649</v>
      </c>
      <c r="K3435" s="16">
        <v>133</v>
      </c>
    </row>
    <row r="3436" spans="1:11" x14ac:dyDescent="0.25">
      <c r="A3436" s="19">
        <v>42904</v>
      </c>
      <c r="B3436" s="19" t="s">
        <v>3401</v>
      </c>
      <c r="C3436" s="15">
        <v>5000</v>
      </c>
      <c r="D3436" s="24" t="s">
        <v>4</v>
      </c>
      <c r="E3436" s="24" t="s">
        <v>5</v>
      </c>
      <c r="F3436" s="25" t="s">
        <v>2217</v>
      </c>
      <c r="G3436" s="25" t="s">
        <v>2988</v>
      </c>
      <c r="H3436" s="25" t="s">
        <v>3418</v>
      </c>
      <c r="I3436" s="25" t="s">
        <v>82</v>
      </c>
      <c r="J3436" s="10">
        <v>6650</v>
      </c>
      <c r="K3436" s="16">
        <v>133</v>
      </c>
    </row>
    <row r="3437" spans="1:11" x14ac:dyDescent="0.25">
      <c r="A3437" s="19">
        <v>42904</v>
      </c>
      <c r="B3437" s="19" t="s">
        <v>3401</v>
      </c>
      <c r="C3437" s="15">
        <v>300</v>
      </c>
      <c r="D3437" s="24" t="s">
        <v>4</v>
      </c>
      <c r="E3437" s="24" t="s">
        <v>6</v>
      </c>
      <c r="F3437" s="25" t="s">
        <v>6</v>
      </c>
      <c r="G3437" s="25" t="s">
        <v>2988</v>
      </c>
      <c r="H3437" s="25" t="s">
        <v>3418</v>
      </c>
      <c r="I3437" s="25" t="s">
        <v>82</v>
      </c>
      <c r="J3437" s="10">
        <v>6888</v>
      </c>
      <c r="K3437" s="16">
        <v>138</v>
      </c>
    </row>
    <row r="3438" spans="1:11" x14ac:dyDescent="0.25">
      <c r="A3438" s="19">
        <v>42904</v>
      </c>
      <c r="B3438" s="19" t="s">
        <v>3401</v>
      </c>
      <c r="C3438" s="15">
        <v>200</v>
      </c>
      <c r="D3438" s="24" t="s">
        <v>4</v>
      </c>
      <c r="E3438" s="24" t="s">
        <v>6</v>
      </c>
      <c r="F3438" s="25" t="s">
        <v>6</v>
      </c>
      <c r="G3438" s="25" t="s">
        <v>2988</v>
      </c>
      <c r="H3438" s="25" t="s">
        <v>3418</v>
      </c>
      <c r="I3438" s="25" t="s">
        <v>82</v>
      </c>
      <c r="J3438" s="10">
        <v>6890</v>
      </c>
      <c r="K3438" s="16">
        <v>138</v>
      </c>
    </row>
    <row r="3439" spans="1:11" x14ac:dyDescent="0.25">
      <c r="A3439" s="19">
        <v>42904</v>
      </c>
      <c r="B3439" s="19" t="s">
        <v>3401</v>
      </c>
      <c r="C3439" s="15">
        <v>3700</v>
      </c>
      <c r="D3439" s="24" t="s">
        <v>4</v>
      </c>
      <c r="E3439" s="24" t="s">
        <v>6</v>
      </c>
      <c r="F3439" s="25" t="s">
        <v>6</v>
      </c>
      <c r="G3439" s="25" t="s">
        <v>2988</v>
      </c>
      <c r="H3439" s="25" t="s">
        <v>3418</v>
      </c>
      <c r="I3439" s="25" t="s">
        <v>82</v>
      </c>
      <c r="J3439" s="10">
        <v>6891</v>
      </c>
      <c r="K3439" s="16">
        <v>138</v>
      </c>
    </row>
    <row r="3440" spans="1:11" x14ac:dyDescent="0.25">
      <c r="A3440" s="19">
        <v>42904</v>
      </c>
      <c r="B3440" s="19" t="s">
        <v>3401</v>
      </c>
      <c r="C3440" s="15">
        <v>500</v>
      </c>
      <c r="D3440" s="24" t="s">
        <v>4</v>
      </c>
      <c r="E3440" s="24" t="s">
        <v>6</v>
      </c>
      <c r="F3440" s="25" t="s">
        <v>6</v>
      </c>
      <c r="G3440" s="25" t="s">
        <v>2988</v>
      </c>
      <c r="H3440" s="25" t="s">
        <v>3418</v>
      </c>
      <c r="I3440" s="25" t="s">
        <v>82</v>
      </c>
      <c r="J3440" s="10">
        <v>7161</v>
      </c>
      <c r="K3440" s="16">
        <v>144</v>
      </c>
    </row>
    <row r="3441" spans="1:11" x14ac:dyDescent="0.25">
      <c r="A3441" s="19">
        <v>42904</v>
      </c>
      <c r="B3441" s="19" t="s">
        <v>3401</v>
      </c>
      <c r="C3441" s="15">
        <v>9025</v>
      </c>
      <c r="D3441" s="24" t="s">
        <v>4</v>
      </c>
      <c r="E3441" s="24" t="s">
        <v>6</v>
      </c>
      <c r="F3441" s="25" t="s">
        <v>6</v>
      </c>
      <c r="G3441" s="25" t="s">
        <v>2988</v>
      </c>
      <c r="H3441" s="25" t="s">
        <v>3418</v>
      </c>
      <c r="I3441" s="25" t="s">
        <v>82</v>
      </c>
      <c r="J3441" s="10">
        <v>7162</v>
      </c>
      <c r="K3441" s="16">
        <v>144</v>
      </c>
    </row>
    <row r="3442" spans="1:11" x14ac:dyDescent="0.25">
      <c r="A3442" s="19">
        <v>42904</v>
      </c>
      <c r="B3442" s="19" t="s">
        <v>3401</v>
      </c>
      <c r="C3442" s="15">
        <v>400</v>
      </c>
      <c r="D3442" s="24" t="s">
        <v>4</v>
      </c>
      <c r="E3442" s="24" t="s">
        <v>6</v>
      </c>
      <c r="F3442" s="25" t="s">
        <v>6</v>
      </c>
      <c r="G3442" s="25" t="s">
        <v>2988</v>
      </c>
      <c r="H3442" s="25" t="s">
        <v>3418</v>
      </c>
      <c r="I3442" s="25" t="s">
        <v>82</v>
      </c>
      <c r="J3442" s="10">
        <v>7163</v>
      </c>
      <c r="K3442" s="16">
        <v>144</v>
      </c>
    </row>
    <row r="3443" spans="1:11" x14ac:dyDescent="0.25">
      <c r="A3443" s="19">
        <v>42904</v>
      </c>
      <c r="B3443" s="19" t="s">
        <v>3401</v>
      </c>
      <c r="C3443" s="15">
        <v>900</v>
      </c>
      <c r="D3443" s="24" t="s">
        <v>4</v>
      </c>
      <c r="E3443" s="24" t="s">
        <v>6</v>
      </c>
      <c r="F3443" s="25" t="s">
        <v>6</v>
      </c>
      <c r="G3443" s="25" t="s">
        <v>2988</v>
      </c>
      <c r="H3443" s="25" t="s">
        <v>3418</v>
      </c>
      <c r="I3443" s="25" t="s">
        <v>82</v>
      </c>
      <c r="J3443" s="10">
        <v>7164</v>
      </c>
      <c r="K3443" s="16">
        <v>144</v>
      </c>
    </row>
    <row r="3444" spans="1:11" x14ac:dyDescent="0.25">
      <c r="A3444" s="19">
        <v>42904</v>
      </c>
      <c r="B3444" s="19" t="s">
        <v>3401</v>
      </c>
      <c r="C3444" s="15">
        <v>850</v>
      </c>
      <c r="D3444" s="24" t="s">
        <v>4</v>
      </c>
      <c r="E3444" s="24" t="s">
        <v>6</v>
      </c>
      <c r="F3444" s="25" t="s">
        <v>6</v>
      </c>
      <c r="G3444" s="25" t="s">
        <v>2988</v>
      </c>
      <c r="H3444" s="25" t="s">
        <v>3418</v>
      </c>
      <c r="I3444" s="25" t="s">
        <v>82</v>
      </c>
      <c r="J3444" s="10">
        <v>7165</v>
      </c>
      <c r="K3444" s="16">
        <v>144</v>
      </c>
    </row>
    <row r="3445" spans="1:11" x14ac:dyDescent="0.25">
      <c r="A3445" s="19">
        <v>42904</v>
      </c>
      <c r="B3445" s="19" t="s">
        <v>3401</v>
      </c>
      <c r="C3445" s="15">
        <v>850</v>
      </c>
      <c r="D3445" s="24" t="s">
        <v>4</v>
      </c>
      <c r="E3445" s="24" t="s">
        <v>6</v>
      </c>
      <c r="F3445" s="25" t="s">
        <v>6</v>
      </c>
      <c r="G3445" s="25" t="s">
        <v>2988</v>
      </c>
      <c r="H3445" s="25" t="s">
        <v>3418</v>
      </c>
      <c r="I3445" s="25" t="s">
        <v>82</v>
      </c>
      <c r="J3445" s="10">
        <v>7166</v>
      </c>
      <c r="K3445" s="16">
        <v>144</v>
      </c>
    </row>
    <row r="3446" spans="1:11" x14ac:dyDescent="0.25">
      <c r="A3446" s="19">
        <v>42904</v>
      </c>
      <c r="B3446" s="19" t="s">
        <v>3401</v>
      </c>
      <c r="C3446" s="15">
        <v>2050</v>
      </c>
      <c r="D3446" s="24" t="s">
        <v>4</v>
      </c>
      <c r="E3446" s="24" t="s">
        <v>5</v>
      </c>
      <c r="F3446" s="25" t="s">
        <v>2217</v>
      </c>
      <c r="G3446" s="25" t="s">
        <v>2988</v>
      </c>
      <c r="H3446" s="25" t="s">
        <v>3418</v>
      </c>
      <c r="I3446" s="25" t="s">
        <v>82</v>
      </c>
      <c r="J3446" s="10">
        <v>7167</v>
      </c>
      <c r="K3446" s="16">
        <v>144</v>
      </c>
    </row>
    <row r="3447" spans="1:11" x14ac:dyDescent="0.25">
      <c r="A3447" s="19">
        <v>42904</v>
      </c>
      <c r="B3447" s="19" t="s">
        <v>3401</v>
      </c>
      <c r="C3447" s="15">
        <v>14000</v>
      </c>
      <c r="D3447" s="24" t="s">
        <v>4</v>
      </c>
      <c r="E3447" s="24" t="s">
        <v>6</v>
      </c>
      <c r="F3447" s="25" t="s">
        <v>6</v>
      </c>
      <c r="G3447" s="25" t="s">
        <v>2988</v>
      </c>
      <c r="H3447" s="25" t="s">
        <v>3418</v>
      </c>
      <c r="I3447" s="25" t="s">
        <v>82</v>
      </c>
      <c r="J3447" s="10">
        <v>7168</v>
      </c>
      <c r="K3447" s="16">
        <v>144</v>
      </c>
    </row>
    <row r="3448" spans="1:11" x14ac:dyDescent="0.25">
      <c r="A3448" s="19">
        <v>42904</v>
      </c>
      <c r="B3448" s="19" t="s">
        <v>3401</v>
      </c>
      <c r="C3448" s="15">
        <v>100</v>
      </c>
      <c r="D3448" s="24" t="s">
        <v>4</v>
      </c>
      <c r="E3448" s="24" t="s">
        <v>6</v>
      </c>
      <c r="F3448" s="25" t="s">
        <v>6</v>
      </c>
      <c r="G3448" s="25" t="s">
        <v>2988</v>
      </c>
      <c r="H3448" s="25" t="s">
        <v>3418</v>
      </c>
      <c r="I3448" s="25" t="s">
        <v>82</v>
      </c>
      <c r="J3448" s="10">
        <v>7169</v>
      </c>
      <c r="K3448" s="16">
        <v>144</v>
      </c>
    </row>
    <row r="3449" spans="1:11" x14ac:dyDescent="0.25">
      <c r="A3449" s="19">
        <v>42904</v>
      </c>
      <c r="B3449" s="19" t="s">
        <v>3401</v>
      </c>
      <c r="C3449" s="15">
        <v>1800</v>
      </c>
      <c r="D3449" s="24" t="s">
        <v>4</v>
      </c>
      <c r="E3449" s="24" t="s">
        <v>6</v>
      </c>
      <c r="F3449" s="25" t="s">
        <v>6</v>
      </c>
      <c r="G3449" s="25" t="s">
        <v>2988</v>
      </c>
      <c r="H3449" s="25" t="s">
        <v>3418</v>
      </c>
      <c r="I3449" s="25" t="s">
        <v>82</v>
      </c>
      <c r="J3449" s="10">
        <v>7170</v>
      </c>
      <c r="K3449" s="16">
        <v>144</v>
      </c>
    </row>
    <row r="3450" spans="1:11" x14ac:dyDescent="0.25">
      <c r="A3450" s="19">
        <v>42904</v>
      </c>
      <c r="B3450" s="19" t="s">
        <v>3401</v>
      </c>
      <c r="C3450" s="15">
        <v>800</v>
      </c>
      <c r="D3450" s="24" t="s">
        <v>4</v>
      </c>
      <c r="E3450" s="24" t="s">
        <v>6</v>
      </c>
      <c r="F3450" s="25" t="s">
        <v>6</v>
      </c>
      <c r="G3450" s="25" t="s">
        <v>2988</v>
      </c>
      <c r="H3450" s="25" t="s">
        <v>3418</v>
      </c>
      <c r="I3450" s="25" t="s">
        <v>82</v>
      </c>
      <c r="J3450" s="10">
        <v>7171</v>
      </c>
      <c r="K3450" s="16">
        <v>144</v>
      </c>
    </row>
    <row r="3451" spans="1:11" x14ac:dyDescent="0.25">
      <c r="A3451" s="19">
        <v>42904</v>
      </c>
      <c r="B3451" s="19" t="s">
        <v>3401</v>
      </c>
      <c r="C3451" s="15">
        <v>50</v>
      </c>
      <c r="D3451" s="24" t="s">
        <v>4</v>
      </c>
      <c r="E3451" s="24" t="s">
        <v>6</v>
      </c>
      <c r="F3451" s="25" t="s">
        <v>6</v>
      </c>
      <c r="G3451" s="25" t="s">
        <v>2988</v>
      </c>
      <c r="H3451" s="25" t="s">
        <v>3418</v>
      </c>
      <c r="I3451" s="25" t="s">
        <v>82</v>
      </c>
      <c r="J3451" s="10">
        <v>7172</v>
      </c>
      <c r="K3451" s="16">
        <v>144</v>
      </c>
    </row>
    <row r="3452" spans="1:11" x14ac:dyDescent="0.25">
      <c r="A3452" s="19">
        <v>42904</v>
      </c>
      <c r="B3452" s="19" t="s">
        <v>3401</v>
      </c>
      <c r="C3452" s="15">
        <v>500</v>
      </c>
      <c r="D3452" s="24" t="s">
        <v>4</v>
      </c>
      <c r="E3452" s="24" t="s">
        <v>5</v>
      </c>
      <c r="F3452" s="25" t="s">
        <v>2217</v>
      </c>
      <c r="G3452" s="25" t="s">
        <v>2988</v>
      </c>
      <c r="H3452" s="25" t="s">
        <v>3418</v>
      </c>
      <c r="I3452" s="25" t="s">
        <v>82</v>
      </c>
      <c r="J3452" s="10">
        <v>7173</v>
      </c>
      <c r="K3452" s="16">
        <v>144</v>
      </c>
    </row>
    <row r="3453" spans="1:11" x14ac:dyDescent="0.25">
      <c r="A3453" s="19">
        <v>42904</v>
      </c>
      <c r="B3453" s="19" t="s">
        <v>3401</v>
      </c>
      <c r="C3453" s="15">
        <v>500</v>
      </c>
      <c r="D3453" s="24" t="s">
        <v>4</v>
      </c>
      <c r="E3453" s="24" t="s">
        <v>6</v>
      </c>
      <c r="F3453" s="25" t="s">
        <v>6</v>
      </c>
      <c r="G3453" s="25" t="s">
        <v>2988</v>
      </c>
      <c r="H3453" s="25" t="s">
        <v>3418</v>
      </c>
      <c r="I3453" s="25" t="s">
        <v>82</v>
      </c>
      <c r="J3453" s="10">
        <v>7340</v>
      </c>
      <c r="K3453" s="16">
        <v>147</v>
      </c>
    </row>
    <row r="3454" spans="1:11" x14ac:dyDescent="0.25">
      <c r="A3454" s="19">
        <v>42904</v>
      </c>
      <c r="B3454" s="19" t="s">
        <v>3401</v>
      </c>
      <c r="C3454" s="15">
        <v>2100</v>
      </c>
      <c r="D3454" s="24" t="s">
        <v>4</v>
      </c>
      <c r="E3454" s="24" t="s">
        <v>6</v>
      </c>
      <c r="F3454" s="25" t="s">
        <v>6</v>
      </c>
      <c r="G3454" s="25" t="s">
        <v>2988</v>
      </c>
      <c r="H3454" s="25" t="s">
        <v>3418</v>
      </c>
      <c r="I3454" s="25" t="s">
        <v>82</v>
      </c>
      <c r="J3454" s="10">
        <v>7341</v>
      </c>
      <c r="K3454" s="16">
        <v>147</v>
      </c>
    </row>
    <row r="3455" spans="1:11" x14ac:dyDescent="0.25">
      <c r="A3455" s="19">
        <v>42904</v>
      </c>
      <c r="B3455" s="19" t="s">
        <v>3401</v>
      </c>
      <c r="C3455" s="15">
        <v>750</v>
      </c>
      <c r="D3455" s="24" t="s">
        <v>4</v>
      </c>
      <c r="E3455" s="24" t="s">
        <v>6</v>
      </c>
      <c r="F3455" s="25" t="s">
        <v>6</v>
      </c>
      <c r="G3455" s="25" t="s">
        <v>2988</v>
      </c>
      <c r="H3455" s="25" t="s">
        <v>3418</v>
      </c>
      <c r="I3455" s="25" t="s">
        <v>82</v>
      </c>
      <c r="J3455" s="10">
        <v>7342</v>
      </c>
      <c r="K3455" s="16">
        <v>147</v>
      </c>
    </row>
    <row r="3456" spans="1:11" x14ac:dyDescent="0.25">
      <c r="A3456" s="19">
        <v>42904</v>
      </c>
      <c r="B3456" s="19" t="s">
        <v>3401</v>
      </c>
      <c r="C3456" s="15">
        <v>250</v>
      </c>
      <c r="D3456" s="24" t="s">
        <v>4</v>
      </c>
      <c r="E3456" s="24" t="s">
        <v>6</v>
      </c>
      <c r="F3456" s="25" t="s">
        <v>6</v>
      </c>
      <c r="G3456" s="25" t="s">
        <v>2988</v>
      </c>
      <c r="H3456" s="25" t="s">
        <v>3418</v>
      </c>
      <c r="I3456" s="25" t="s">
        <v>82</v>
      </c>
      <c r="J3456" s="10">
        <v>7343</v>
      </c>
      <c r="K3456" s="16">
        <v>147</v>
      </c>
    </row>
    <row r="3457" spans="1:11" x14ac:dyDescent="0.25">
      <c r="A3457" s="19">
        <v>42904</v>
      </c>
      <c r="B3457" s="19" t="s">
        <v>3401</v>
      </c>
      <c r="C3457" s="15">
        <v>4000</v>
      </c>
      <c r="D3457" s="24" t="s">
        <v>4</v>
      </c>
      <c r="E3457" s="24" t="s">
        <v>6</v>
      </c>
      <c r="F3457" s="25" t="s">
        <v>6</v>
      </c>
      <c r="G3457" s="25" t="s">
        <v>2988</v>
      </c>
      <c r="H3457" s="25" t="s">
        <v>3418</v>
      </c>
      <c r="I3457" s="25" t="s">
        <v>82</v>
      </c>
      <c r="J3457" s="10">
        <v>7344</v>
      </c>
      <c r="K3457" s="16">
        <v>147</v>
      </c>
    </row>
    <row r="3458" spans="1:11" x14ac:dyDescent="0.25">
      <c r="A3458" s="19">
        <v>42904</v>
      </c>
      <c r="B3458" s="19" t="s">
        <v>3401</v>
      </c>
      <c r="C3458" s="15">
        <v>2000</v>
      </c>
      <c r="D3458" s="24" t="s">
        <v>4</v>
      </c>
      <c r="E3458" s="24" t="s">
        <v>6</v>
      </c>
      <c r="F3458" s="25" t="s">
        <v>6</v>
      </c>
      <c r="G3458" s="25" t="s">
        <v>2988</v>
      </c>
      <c r="H3458" s="25" t="s">
        <v>3418</v>
      </c>
      <c r="I3458" s="25" t="s">
        <v>82</v>
      </c>
      <c r="J3458" s="10">
        <v>7345</v>
      </c>
      <c r="K3458" s="16">
        <v>147</v>
      </c>
    </row>
    <row r="3459" spans="1:11" x14ac:dyDescent="0.25">
      <c r="A3459" s="19">
        <v>42904</v>
      </c>
      <c r="B3459" s="19" t="s">
        <v>3401</v>
      </c>
      <c r="C3459" s="15">
        <v>1350</v>
      </c>
      <c r="D3459" s="24" t="s">
        <v>4</v>
      </c>
      <c r="E3459" s="24" t="s">
        <v>6</v>
      </c>
      <c r="F3459" s="25" t="s">
        <v>6</v>
      </c>
      <c r="G3459" s="25" t="s">
        <v>2988</v>
      </c>
      <c r="H3459" s="25" t="s">
        <v>3418</v>
      </c>
      <c r="I3459" s="25" t="s">
        <v>82</v>
      </c>
      <c r="J3459" s="10">
        <v>7439</v>
      </c>
      <c r="K3459" s="16">
        <v>149</v>
      </c>
    </row>
    <row r="3460" spans="1:11" x14ac:dyDescent="0.25">
      <c r="A3460" s="19">
        <v>42904</v>
      </c>
      <c r="B3460" s="19" t="s">
        <v>3401</v>
      </c>
      <c r="C3460" s="15">
        <v>500</v>
      </c>
      <c r="D3460" s="24" t="s">
        <v>4</v>
      </c>
      <c r="E3460" s="24" t="s">
        <v>5</v>
      </c>
      <c r="F3460" s="25" t="s">
        <v>2217</v>
      </c>
      <c r="G3460" s="25" t="s">
        <v>2988</v>
      </c>
      <c r="H3460" s="25" t="s">
        <v>3418</v>
      </c>
      <c r="I3460" s="25" t="s">
        <v>82</v>
      </c>
      <c r="J3460" s="10">
        <v>7440</v>
      </c>
      <c r="K3460" s="16">
        <v>149</v>
      </c>
    </row>
    <row r="3461" spans="1:11" x14ac:dyDescent="0.25">
      <c r="A3461" s="19">
        <v>42904</v>
      </c>
      <c r="B3461" s="19" t="s">
        <v>3401</v>
      </c>
      <c r="C3461" s="15">
        <v>200</v>
      </c>
      <c r="D3461" s="24" t="s">
        <v>4</v>
      </c>
      <c r="E3461" s="24" t="s">
        <v>6</v>
      </c>
      <c r="F3461" s="25" t="s">
        <v>6</v>
      </c>
      <c r="G3461" s="25" t="s">
        <v>2988</v>
      </c>
      <c r="H3461" s="25" t="s">
        <v>3418</v>
      </c>
      <c r="I3461" s="25" t="s">
        <v>82</v>
      </c>
      <c r="J3461" s="10">
        <v>7441</v>
      </c>
      <c r="K3461" s="16">
        <v>149</v>
      </c>
    </row>
    <row r="3462" spans="1:11" x14ac:dyDescent="0.25">
      <c r="A3462" s="19">
        <v>42904</v>
      </c>
      <c r="B3462" s="19" t="s">
        <v>3401</v>
      </c>
      <c r="C3462" s="15">
        <v>1500</v>
      </c>
      <c r="D3462" s="24" t="s">
        <v>4</v>
      </c>
      <c r="E3462" s="24" t="s">
        <v>5</v>
      </c>
      <c r="F3462" s="25" t="s">
        <v>2217</v>
      </c>
      <c r="G3462" s="25" t="s">
        <v>2988</v>
      </c>
      <c r="H3462" s="25" t="s">
        <v>3418</v>
      </c>
      <c r="I3462" s="25" t="s">
        <v>82</v>
      </c>
      <c r="J3462" s="10">
        <v>7442</v>
      </c>
      <c r="K3462" s="16">
        <v>149</v>
      </c>
    </row>
    <row r="3463" spans="1:11" x14ac:dyDescent="0.25">
      <c r="A3463" s="19">
        <v>42904</v>
      </c>
      <c r="B3463" s="19" t="s">
        <v>3401</v>
      </c>
      <c r="C3463" s="15">
        <v>500</v>
      </c>
      <c r="D3463" s="24" t="s">
        <v>4</v>
      </c>
      <c r="E3463" s="24" t="s">
        <v>6</v>
      </c>
      <c r="F3463" s="25" t="s">
        <v>6</v>
      </c>
      <c r="G3463" s="25" t="s">
        <v>2988</v>
      </c>
      <c r="H3463" s="25" t="s">
        <v>3418</v>
      </c>
      <c r="I3463" s="25" t="s">
        <v>82</v>
      </c>
      <c r="J3463" s="10">
        <v>7443</v>
      </c>
      <c r="K3463" s="16">
        <v>149</v>
      </c>
    </row>
    <row r="3464" spans="1:11" x14ac:dyDescent="0.25">
      <c r="A3464" s="19">
        <v>42904</v>
      </c>
      <c r="B3464" s="19" t="s">
        <v>3401</v>
      </c>
      <c r="C3464" s="15">
        <v>12000</v>
      </c>
      <c r="D3464" s="24" t="s">
        <v>4</v>
      </c>
      <c r="E3464" s="24" t="s">
        <v>5</v>
      </c>
      <c r="F3464" s="25" t="s">
        <v>2217</v>
      </c>
      <c r="G3464" s="25" t="s">
        <v>2988</v>
      </c>
      <c r="H3464" s="25" t="s">
        <v>3418</v>
      </c>
      <c r="I3464" s="25" t="s">
        <v>82</v>
      </c>
      <c r="J3464" s="10">
        <v>7444</v>
      </c>
      <c r="K3464" s="16">
        <v>149</v>
      </c>
    </row>
    <row r="3465" spans="1:11" x14ac:dyDescent="0.25">
      <c r="A3465" s="19">
        <v>42904</v>
      </c>
      <c r="B3465" s="19" t="s">
        <v>3401</v>
      </c>
      <c r="C3465" s="77">
        <v>4550</v>
      </c>
      <c r="D3465" s="24" t="s">
        <v>4</v>
      </c>
      <c r="E3465" s="24" t="s">
        <v>6</v>
      </c>
      <c r="F3465" s="25" t="s">
        <v>6</v>
      </c>
      <c r="G3465" s="25" t="s">
        <v>2988</v>
      </c>
      <c r="H3465" s="25" t="s">
        <v>3418</v>
      </c>
      <c r="I3465" s="25" t="s">
        <v>82</v>
      </c>
      <c r="J3465" s="10">
        <v>7456</v>
      </c>
      <c r="K3465" s="16">
        <v>150</v>
      </c>
    </row>
    <row r="3466" spans="1:11" x14ac:dyDescent="0.25">
      <c r="A3466" s="19">
        <v>42904</v>
      </c>
      <c r="B3466" s="19" t="s">
        <v>3401</v>
      </c>
      <c r="C3466" s="77">
        <v>1000</v>
      </c>
      <c r="D3466" s="24" t="s">
        <v>4</v>
      </c>
      <c r="E3466" s="24" t="s">
        <v>6</v>
      </c>
      <c r="F3466" s="25" t="s">
        <v>6</v>
      </c>
      <c r="G3466" s="25" t="s">
        <v>2988</v>
      </c>
      <c r="H3466" s="25" t="s">
        <v>3418</v>
      </c>
      <c r="I3466" s="25" t="s">
        <v>82</v>
      </c>
      <c r="J3466" s="10">
        <v>7457</v>
      </c>
      <c r="K3466" s="16">
        <v>150</v>
      </c>
    </row>
    <row r="3467" spans="1:11" x14ac:dyDescent="0.25">
      <c r="A3467" s="21">
        <v>42904</v>
      </c>
      <c r="B3467" s="21" t="s">
        <v>3401</v>
      </c>
      <c r="C3467" s="79">
        <v>300</v>
      </c>
      <c r="D3467" s="24" t="s">
        <v>4</v>
      </c>
      <c r="E3467" s="24" t="s">
        <v>6</v>
      </c>
      <c r="F3467" s="25" t="s">
        <v>6</v>
      </c>
      <c r="G3467" s="25" t="s">
        <v>2988</v>
      </c>
      <c r="H3467" s="25" t="s">
        <v>3418</v>
      </c>
      <c r="I3467" s="25" t="s">
        <v>82</v>
      </c>
      <c r="J3467" s="10">
        <v>7512</v>
      </c>
      <c r="K3467" s="16">
        <v>151</v>
      </c>
    </row>
    <row r="3468" spans="1:11" x14ac:dyDescent="0.25">
      <c r="A3468" s="21">
        <v>42904</v>
      </c>
      <c r="B3468" s="21" t="s">
        <v>3401</v>
      </c>
      <c r="C3468" s="79">
        <v>500</v>
      </c>
      <c r="D3468" s="24" t="s">
        <v>4</v>
      </c>
      <c r="E3468" s="24" t="s">
        <v>6</v>
      </c>
      <c r="F3468" s="25" t="s">
        <v>6</v>
      </c>
      <c r="G3468" s="25" t="s">
        <v>2988</v>
      </c>
      <c r="H3468" s="25" t="s">
        <v>3418</v>
      </c>
      <c r="I3468" s="25" t="s">
        <v>82</v>
      </c>
      <c r="J3468" s="10">
        <v>7513</v>
      </c>
      <c r="K3468" s="16">
        <v>151</v>
      </c>
    </row>
    <row r="3469" spans="1:11" x14ac:dyDescent="0.25">
      <c r="A3469" s="21">
        <v>42904</v>
      </c>
      <c r="B3469" s="21" t="s">
        <v>3401</v>
      </c>
      <c r="C3469" s="79">
        <v>300</v>
      </c>
      <c r="D3469" s="24" t="s">
        <v>4</v>
      </c>
      <c r="E3469" s="24" t="s">
        <v>6</v>
      </c>
      <c r="F3469" s="25" t="s">
        <v>6</v>
      </c>
      <c r="G3469" s="25" t="s">
        <v>2988</v>
      </c>
      <c r="H3469" s="25" t="s">
        <v>3418</v>
      </c>
      <c r="I3469" s="25" t="s">
        <v>82</v>
      </c>
      <c r="J3469" s="10">
        <v>7514</v>
      </c>
      <c r="K3469" s="16">
        <v>151</v>
      </c>
    </row>
    <row r="3470" spans="1:11" x14ac:dyDescent="0.25">
      <c r="A3470" s="21">
        <v>42904</v>
      </c>
      <c r="B3470" s="21" t="s">
        <v>3401</v>
      </c>
      <c r="C3470" s="79">
        <v>1000</v>
      </c>
      <c r="D3470" s="24" t="s">
        <v>4</v>
      </c>
      <c r="E3470" s="24" t="s">
        <v>5</v>
      </c>
      <c r="F3470" s="25" t="s">
        <v>2217</v>
      </c>
      <c r="G3470" s="25" t="s">
        <v>2988</v>
      </c>
      <c r="H3470" s="25" t="s">
        <v>3418</v>
      </c>
      <c r="I3470" s="25" t="s">
        <v>82</v>
      </c>
      <c r="J3470" s="10">
        <v>7515</v>
      </c>
      <c r="K3470" s="16">
        <v>151</v>
      </c>
    </row>
    <row r="3471" spans="1:11" x14ac:dyDescent="0.25">
      <c r="A3471" s="21">
        <v>42904</v>
      </c>
      <c r="B3471" s="21" t="s">
        <v>3401</v>
      </c>
      <c r="C3471" s="79">
        <v>23500</v>
      </c>
      <c r="D3471" s="24" t="s">
        <v>78</v>
      </c>
      <c r="E3471" s="24" t="s">
        <v>6</v>
      </c>
      <c r="F3471" s="25" t="s">
        <v>6</v>
      </c>
      <c r="G3471" s="25" t="s">
        <v>2988</v>
      </c>
      <c r="H3471" s="25" t="s">
        <v>3418</v>
      </c>
      <c r="I3471" s="25" t="s">
        <v>82</v>
      </c>
      <c r="J3471" s="10">
        <v>7516</v>
      </c>
      <c r="K3471" s="16">
        <v>151</v>
      </c>
    </row>
    <row r="3472" spans="1:11" x14ac:dyDescent="0.25">
      <c r="A3472" s="21">
        <v>42904</v>
      </c>
      <c r="B3472" s="21" t="s">
        <v>3401</v>
      </c>
      <c r="C3472" s="79">
        <v>1000</v>
      </c>
      <c r="D3472" s="24" t="s">
        <v>4</v>
      </c>
      <c r="E3472" s="24" t="s">
        <v>6</v>
      </c>
      <c r="F3472" s="25" t="s">
        <v>6</v>
      </c>
      <c r="G3472" s="25" t="s">
        <v>2988</v>
      </c>
      <c r="H3472" s="25" t="s">
        <v>3418</v>
      </c>
      <c r="I3472" s="25" t="s">
        <v>82</v>
      </c>
      <c r="J3472" s="10">
        <v>7517</v>
      </c>
      <c r="K3472" s="16">
        <v>151</v>
      </c>
    </row>
    <row r="3473" spans="1:11" x14ac:dyDescent="0.25">
      <c r="A3473" s="19">
        <v>42904</v>
      </c>
      <c r="B3473" s="19" t="s">
        <v>3401</v>
      </c>
      <c r="C3473" s="79">
        <v>1500</v>
      </c>
      <c r="D3473" s="24" t="s">
        <v>4</v>
      </c>
      <c r="E3473" s="24" t="s">
        <v>6</v>
      </c>
      <c r="F3473" s="25" t="s">
        <v>6</v>
      </c>
      <c r="G3473" s="25" t="s">
        <v>2988</v>
      </c>
      <c r="H3473" s="25" t="s">
        <v>3418</v>
      </c>
      <c r="I3473" s="25" t="s">
        <v>82</v>
      </c>
      <c r="J3473" s="10">
        <v>7757</v>
      </c>
      <c r="K3473" s="16">
        <v>156</v>
      </c>
    </row>
    <row r="3474" spans="1:11" x14ac:dyDescent="0.25">
      <c r="A3474" s="18">
        <v>42904</v>
      </c>
      <c r="B3474" s="18" t="s">
        <v>3401</v>
      </c>
      <c r="C3474" s="79">
        <v>250</v>
      </c>
      <c r="D3474" s="24" t="s">
        <v>4</v>
      </c>
      <c r="E3474" s="24" t="s">
        <v>6</v>
      </c>
      <c r="F3474" s="25" t="s">
        <v>6</v>
      </c>
      <c r="G3474" s="25" t="s">
        <v>2988</v>
      </c>
      <c r="H3474" s="25" t="s">
        <v>3418</v>
      </c>
      <c r="I3474" s="25" t="s">
        <v>82</v>
      </c>
      <c r="J3474" s="10">
        <v>7758</v>
      </c>
      <c r="K3474" s="16">
        <v>156</v>
      </c>
    </row>
    <row r="3475" spans="1:11" x14ac:dyDescent="0.25">
      <c r="A3475" s="19">
        <v>42904</v>
      </c>
      <c r="B3475" s="19" t="s">
        <v>3401</v>
      </c>
      <c r="C3475" s="15">
        <v>6000</v>
      </c>
      <c r="D3475" s="24" t="s">
        <v>4</v>
      </c>
      <c r="E3475" s="24" t="s">
        <v>6</v>
      </c>
      <c r="F3475" s="25" t="s">
        <v>6</v>
      </c>
      <c r="G3475" s="25" t="s">
        <v>2988</v>
      </c>
      <c r="H3475" s="25" t="s">
        <v>3418</v>
      </c>
      <c r="I3475" s="25" t="s">
        <v>82</v>
      </c>
      <c r="J3475" s="10">
        <v>8003</v>
      </c>
      <c r="K3475" s="16">
        <v>161</v>
      </c>
    </row>
    <row r="3476" spans="1:11" x14ac:dyDescent="0.25">
      <c r="A3476" s="19">
        <v>42904</v>
      </c>
      <c r="B3476" s="19" t="s">
        <v>3401</v>
      </c>
      <c r="C3476" s="15">
        <v>1000</v>
      </c>
      <c r="D3476" s="24" t="s">
        <v>4</v>
      </c>
      <c r="E3476" s="24" t="s">
        <v>6</v>
      </c>
      <c r="F3476" s="25" t="s">
        <v>6</v>
      </c>
      <c r="G3476" s="25" t="s">
        <v>2988</v>
      </c>
      <c r="H3476" s="25" t="s">
        <v>3418</v>
      </c>
      <c r="I3476" s="25" t="s">
        <v>82</v>
      </c>
      <c r="J3476" s="10">
        <v>8004</v>
      </c>
      <c r="K3476" s="16">
        <v>161</v>
      </c>
    </row>
    <row r="3477" spans="1:11" x14ac:dyDescent="0.25">
      <c r="A3477" s="19">
        <v>42904</v>
      </c>
      <c r="B3477" s="19" t="s">
        <v>3401</v>
      </c>
      <c r="C3477" s="15">
        <v>300</v>
      </c>
      <c r="D3477" s="24" t="s">
        <v>4</v>
      </c>
      <c r="E3477" s="24" t="s">
        <v>5</v>
      </c>
      <c r="F3477" s="25" t="s">
        <v>2217</v>
      </c>
      <c r="G3477" s="25" t="s">
        <v>2988</v>
      </c>
      <c r="H3477" s="25" t="s">
        <v>3418</v>
      </c>
      <c r="I3477" s="25" t="s">
        <v>82</v>
      </c>
      <c r="J3477" s="10">
        <v>8005</v>
      </c>
      <c r="K3477" s="16">
        <v>161</v>
      </c>
    </row>
    <row r="3478" spans="1:11" x14ac:dyDescent="0.25">
      <c r="A3478" s="19">
        <v>42904</v>
      </c>
      <c r="B3478" s="19" t="s">
        <v>3401</v>
      </c>
      <c r="C3478" s="15">
        <v>100</v>
      </c>
      <c r="D3478" s="24" t="s">
        <v>4</v>
      </c>
      <c r="E3478" s="24" t="s">
        <v>6</v>
      </c>
      <c r="F3478" s="25" t="s">
        <v>6</v>
      </c>
      <c r="G3478" s="25" t="s">
        <v>2988</v>
      </c>
      <c r="H3478" s="25" t="s">
        <v>3418</v>
      </c>
      <c r="I3478" s="25" t="s">
        <v>82</v>
      </c>
      <c r="J3478" s="10">
        <v>8006</v>
      </c>
      <c r="K3478" s="16">
        <v>161</v>
      </c>
    </row>
    <row r="3479" spans="1:11" x14ac:dyDescent="0.25">
      <c r="A3479" s="19">
        <v>42904</v>
      </c>
      <c r="B3479" s="19" t="s">
        <v>3401</v>
      </c>
      <c r="C3479" s="15">
        <v>6000</v>
      </c>
      <c r="D3479" s="24" t="s">
        <v>4</v>
      </c>
      <c r="E3479" s="24" t="s">
        <v>6</v>
      </c>
      <c r="F3479" s="25" t="s">
        <v>6</v>
      </c>
      <c r="G3479" s="25" t="s">
        <v>2988</v>
      </c>
      <c r="H3479" s="25" t="s">
        <v>3418</v>
      </c>
      <c r="I3479" s="25" t="s">
        <v>82</v>
      </c>
      <c r="J3479" s="10">
        <v>8007</v>
      </c>
      <c r="K3479" s="16">
        <v>161</v>
      </c>
    </row>
    <row r="3480" spans="1:11" x14ac:dyDescent="0.25">
      <c r="A3480" s="19">
        <v>42904</v>
      </c>
      <c r="B3480" s="19" t="s">
        <v>3401</v>
      </c>
      <c r="C3480" s="15">
        <v>2000</v>
      </c>
      <c r="D3480" s="24" t="s">
        <v>4</v>
      </c>
      <c r="E3480" s="24" t="s">
        <v>5</v>
      </c>
      <c r="F3480" s="25" t="s">
        <v>2217</v>
      </c>
      <c r="G3480" s="25" t="s">
        <v>2988</v>
      </c>
      <c r="H3480" s="25" t="s">
        <v>3418</v>
      </c>
      <c r="I3480" s="25" t="s">
        <v>82</v>
      </c>
      <c r="J3480" s="10">
        <v>8008</v>
      </c>
      <c r="K3480" s="16">
        <v>161</v>
      </c>
    </row>
    <row r="3481" spans="1:11" x14ac:dyDescent="0.25">
      <c r="A3481" s="19">
        <v>42904</v>
      </c>
      <c r="B3481" s="19" t="s">
        <v>3401</v>
      </c>
      <c r="C3481" s="15">
        <v>100</v>
      </c>
      <c r="D3481" s="24" t="s">
        <v>4</v>
      </c>
      <c r="E3481" s="24" t="s">
        <v>6</v>
      </c>
      <c r="F3481" s="25" t="s">
        <v>6</v>
      </c>
      <c r="G3481" s="25" t="s">
        <v>2988</v>
      </c>
      <c r="H3481" s="25" t="s">
        <v>3418</v>
      </c>
      <c r="I3481" s="25" t="s">
        <v>82</v>
      </c>
      <c r="J3481" s="10">
        <v>8103</v>
      </c>
      <c r="K3481" s="16">
        <v>163</v>
      </c>
    </row>
    <row r="3482" spans="1:11" x14ac:dyDescent="0.25">
      <c r="A3482" s="19">
        <v>42904</v>
      </c>
      <c r="B3482" s="19" t="s">
        <v>3401</v>
      </c>
      <c r="C3482" s="15">
        <v>100</v>
      </c>
      <c r="D3482" s="24" t="s">
        <v>4</v>
      </c>
      <c r="E3482" s="24" t="s">
        <v>6</v>
      </c>
      <c r="F3482" s="25" t="s">
        <v>6</v>
      </c>
      <c r="G3482" s="25" t="s">
        <v>2988</v>
      </c>
      <c r="H3482" s="25" t="s">
        <v>3418</v>
      </c>
      <c r="I3482" s="25" t="s">
        <v>82</v>
      </c>
      <c r="J3482" s="10">
        <v>8104</v>
      </c>
      <c r="K3482" s="16">
        <v>163</v>
      </c>
    </row>
    <row r="3483" spans="1:11" x14ac:dyDescent="0.25">
      <c r="A3483" s="19">
        <v>42904</v>
      </c>
      <c r="B3483" s="19" t="s">
        <v>3401</v>
      </c>
      <c r="C3483" s="15">
        <v>150</v>
      </c>
      <c r="D3483" s="24" t="s">
        <v>4</v>
      </c>
      <c r="E3483" s="24" t="s">
        <v>6</v>
      </c>
      <c r="F3483" s="25" t="s">
        <v>6</v>
      </c>
      <c r="G3483" s="25" t="s">
        <v>2988</v>
      </c>
      <c r="H3483" s="25" t="s">
        <v>3418</v>
      </c>
      <c r="I3483" s="25" t="s">
        <v>82</v>
      </c>
      <c r="J3483" s="10">
        <v>8105</v>
      </c>
      <c r="K3483" s="16">
        <v>163</v>
      </c>
    </row>
    <row r="3484" spans="1:11" x14ac:dyDescent="0.25">
      <c r="A3484" s="19">
        <v>42904</v>
      </c>
      <c r="B3484" s="19" t="s">
        <v>3401</v>
      </c>
      <c r="C3484" s="15">
        <v>650</v>
      </c>
      <c r="D3484" s="24" t="s">
        <v>4</v>
      </c>
      <c r="E3484" s="24" t="s">
        <v>5</v>
      </c>
      <c r="F3484" s="25" t="s">
        <v>2217</v>
      </c>
      <c r="G3484" s="25" t="s">
        <v>2988</v>
      </c>
      <c r="H3484" s="25" t="s">
        <v>3418</v>
      </c>
      <c r="I3484" s="25" t="s">
        <v>82</v>
      </c>
      <c r="J3484" s="10">
        <v>8106</v>
      </c>
      <c r="K3484" s="16">
        <v>163</v>
      </c>
    </row>
    <row r="3485" spans="1:11" x14ac:dyDescent="0.25">
      <c r="A3485" s="19">
        <v>42904</v>
      </c>
      <c r="B3485" s="19" t="s">
        <v>3401</v>
      </c>
      <c r="C3485" s="15">
        <v>8250</v>
      </c>
      <c r="D3485" s="24" t="s">
        <v>7</v>
      </c>
      <c r="E3485" s="24" t="s">
        <v>8</v>
      </c>
      <c r="F3485" s="25"/>
      <c r="G3485" s="25" t="s">
        <v>3314</v>
      </c>
      <c r="H3485" s="25" t="s">
        <v>3314</v>
      </c>
      <c r="I3485" s="25"/>
      <c r="J3485" s="10" t="s">
        <v>2984</v>
      </c>
      <c r="K3485" s="16"/>
    </row>
    <row r="3486" spans="1:11" x14ac:dyDescent="0.25">
      <c r="A3486" s="19">
        <v>42904</v>
      </c>
      <c r="B3486" s="19" t="s">
        <v>3401</v>
      </c>
      <c r="C3486" s="15">
        <v>950</v>
      </c>
      <c r="D3486" s="24" t="s">
        <v>7</v>
      </c>
      <c r="E3486" s="24" t="s">
        <v>8</v>
      </c>
      <c r="F3486" s="25"/>
      <c r="G3486" s="25" t="s">
        <v>3314</v>
      </c>
      <c r="H3486" s="25" t="s">
        <v>3314</v>
      </c>
      <c r="I3486" s="25"/>
      <c r="J3486" s="10" t="s">
        <v>2984</v>
      </c>
      <c r="K3486" s="16"/>
    </row>
    <row r="3487" spans="1:11" x14ac:dyDescent="0.25">
      <c r="A3487" s="19">
        <v>42904</v>
      </c>
      <c r="B3487" s="19" t="s">
        <v>3401</v>
      </c>
      <c r="C3487" s="15">
        <v>2000</v>
      </c>
      <c r="D3487" s="24" t="s">
        <v>7</v>
      </c>
      <c r="E3487" s="24" t="s">
        <v>8</v>
      </c>
      <c r="F3487" s="25"/>
      <c r="G3487" s="25" t="s">
        <v>3314</v>
      </c>
      <c r="H3487" s="25" t="s">
        <v>3314</v>
      </c>
      <c r="I3487" s="25"/>
      <c r="J3487" s="10" t="s">
        <v>2984</v>
      </c>
      <c r="K3487" s="16"/>
    </row>
    <row r="3488" spans="1:11" x14ac:dyDescent="0.25">
      <c r="A3488" s="19">
        <v>42904</v>
      </c>
      <c r="B3488" s="19" t="s">
        <v>3401</v>
      </c>
      <c r="C3488" s="15">
        <v>3000</v>
      </c>
      <c r="D3488" s="24" t="s">
        <v>7</v>
      </c>
      <c r="E3488" s="24" t="s">
        <v>8</v>
      </c>
      <c r="F3488" s="25"/>
      <c r="G3488" s="25" t="s">
        <v>3314</v>
      </c>
      <c r="H3488" s="25" t="s">
        <v>3314</v>
      </c>
      <c r="I3488" s="25"/>
      <c r="J3488" s="10" t="s">
        <v>2984</v>
      </c>
      <c r="K3488" s="16"/>
    </row>
    <row r="3489" spans="1:11" x14ac:dyDescent="0.25">
      <c r="A3489" s="19">
        <v>42904</v>
      </c>
      <c r="B3489" s="19" t="s">
        <v>3401</v>
      </c>
      <c r="C3489" s="15">
        <v>5000</v>
      </c>
      <c r="D3489" s="24" t="s">
        <v>7</v>
      </c>
      <c r="E3489" s="24" t="s">
        <v>8</v>
      </c>
      <c r="F3489" s="25"/>
      <c r="G3489" s="25" t="s">
        <v>3314</v>
      </c>
      <c r="H3489" s="25" t="s">
        <v>3314</v>
      </c>
      <c r="I3489" s="25"/>
      <c r="J3489" s="10" t="s">
        <v>2984</v>
      </c>
      <c r="K3489" s="16"/>
    </row>
    <row r="3490" spans="1:11" x14ac:dyDescent="0.25">
      <c r="A3490" s="19">
        <v>42904</v>
      </c>
      <c r="B3490" s="19" t="s">
        <v>3401</v>
      </c>
      <c r="C3490" s="15">
        <v>1000</v>
      </c>
      <c r="D3490" s="24" t="s">
        <v>7</v>
      </c>
      <c r="E3490" s="24" t="s">
        <v>8</v>
      </c>
      <c r="F3490" s="25"/>
      <c r="G3490" s="25" t="s">
        <v>3314</v>
      </c>
      <c r="H3490" s="25" t="s">
        <v>3314</v>
      </c>
      <c r="I3490" s="25"/>
      <c r="J3490" s="10" t="s">
        <v>2984</v>
      </c>
      <c r="K3490" s="16"/>
    </row>
    <row r="3491" spans="1:11" x14ac:dyDescent="0.25">
      <c r="A3491" s="19">
        <v>42904</v>
      </c>
      <c r="B3491" s="19" t="s">
        <v>3401</v>
      </c>
      <c r="C3491" s="15">
        <v>500</v>
      </c>
      <c r="D3491" s="24" t="s">
        <v>7</v>
      </c>
      <c r="E3491" s="24" t="s">
        <v>8</v>
      </c>
      <c r="F3491" s="25"/>
      <c r="G3491" s="25" t="s">
        <v>3314</v>
      </c>
      <c r="H3491" s="25" t="s">
        <v>3314</v>
      </c>
      <c r="I3491" s="25"/>
      <c r="J3491" s="10" t="s">
        <v>2984</v>
      </c>
      <c r="K3491" s="16"/>
    </row>
    <row r="3492" spans="1:11" x14ac:dyDescent="0.25">
      <c r="A3492" s="19">
        <v>42904</v>
      </c>
      <c r="B3492" s="19" t="s">
        <v>3401</v>
      </c>
      <c r="C3492" s="15">
        <v>500</v>
      </c>
      <c r="D3492" s="24" t="s">
        <v>7</v>
      </c>
      <c r="E3492" s="24" t="s">
        <v>8</v>
      </c>
      <c r="F3492" s="25"/>
      <c r="G3492" s="25" t="s">
        <v>3314</v>
      </c>
      <c r="H3492" s="25" t="s">
        <v>3314</v>
      </c>
      <c r="I3492" s="25"/>
      <c r="J3492" s="10" t="s">
        <v>2984</v>
      </c>
      <c r="K3492" s="16"/>
    </row>
    <row r="3493" spans="1:11" x14ac:dyDescent="0.25">
      <c r="A3493" s="19">
        <v>42904</v>
      </c>
      <c r="B3493" s="19" t="s">
        <v>3401</v>
      </c>
      <c r="C3493" s="15">
        <v>585</v>
      </c>
      <c r="D3493" s="24" t="s">
        <v>7</v>
      </c>
      <c r="E3493" s="24" t="s">
        <v>8</v>
      </c>
      <c r="F3493" s="25"/>
      <c r="G3493" s="25" t="s">
        <v>3314</v>
      </c>
      <c r="H3493" s="25" t="s">
        <v>3314</v>
      </c>
      <c r="I3493" s="25"/>
      <c r="J3493" s="10" t="s">
        <v>2984</v>
      </c>
      <c r="K3493" s="16"/>
    </row>
    <row r="3494" spans="1:11" x14ac:dyDescent="0.25">
      <c r="A3494" s="19">
        <v>42904</v>
      </c>
      <c r="B3494" s="19" t="s">
        <v>3401</v>
      </c>
      <c r="C3494" s="15">
        <v>120</v>
      </c>
      <c r="D3494" s="24" t="s">
        <v>7</v>
      </c>
      <c r="E3494" s="24" t="s">
        <v>8</v>
      </c>
      <c r="F3494" s="25"/>
      <c r="G3494" s="25" t="s">
        <v>3314</v>
      </c>
      <c r="H3494" s="25" t="s">
        <v>3314</v>
      </c>
      <c r="I3494" s="25"/>
      <c r="J3494" s="10" t="s">
        <v>2984</v>
      </c>
      <c r="K3494" s="16"/>
    </row>
    <row r="3495" spans="1:11" x14ac:dyDescent="0.25">
      <c r="A3495" s="19">
        <v>42904</v>
      </c>
      <c r="B3495" s="19" t="s">
        <v>3401</v>
      </c>
      <c r="C3495" s="15">
        <v>500</v>
      </c>
      <c r="D3495" s="24" t="s">
        <v>7</v>
      </c>
      <c r="E3495" s="24" t="s">
        <v>8</v>
      </c>
      <c r="F3495" s="25"/>
      <c r="G3495" s="25" t="s">
        <v>3314</v>
      </c>
      <c r="H3495" s="25" t="s">
        <v>3314</v>
      </c>
      <c r="I3495" s="25"/>
      <c r="J3495" s="10" t="s">
        <v>2984</v>
      </c>
      <c r="K3495" s="16"/>
    </row>
    <row r="3496" spans="1:11" x14ac:dyDescent="0.25">
      <c r="A3496" s="19">
        <v>42904</v>
      </c>
      <c r="B3496" s="19" t="s">
        <v>3401</v>
      </c>
      <c r="C3496" s="15">
        <v>400</v>
      </c>
      <c r="D3496" s="24" t="s">
        <v>7</v>
      </c>
      <c r="E3496" s="24" t="s">
        <v>8</v>
      </c>
      <c r="F3496" s="25"/>
      <c r="G3496" s="25" t="s">
        <v>3314</v>
      </c>
      <c r="H3496" s="25" t="s">
        <v>3314</v>
      </c>
      <c r="I3496" s="25"/>
      <c r="J3496" s="10" t="s">
        <v>2984</v>
      </c>
      <c r="K3496" s="16"/>
    </row>
    <row r="3497" spans="1:11" x14ac:dyDescent="0.25">
      <c r="A3497" s="19">
        <v>42905</v>
      </c>
      <c r="B3497" s="19" t="s">
        <v>3401</v>
      </c>
      <c r="C3497" s="79">
        <v>500</v>
      </c>
      <c r="D3497" s="24" t="s">
        <v>4</v>
      </c>
      <c r="E3497" s="24" t="s">
        <v>5</v>
      </c>
      <c r="F3497" s="25" t="s">
        <v>2217</v>
      </c>
      <c r="G3497" s="25" t="s">
        <v>2988</v>
      </c>
      <c r="H3497" s="25" t="s">
        <v>3418</v>
      </c>
      <c r="I3497" s="25" t="s">
        <v>82</v>
      </c>
      <c r="J3497" s="10">
        <v>5473</v>
      </c>
      <c r="K3497" s="16">
        <v>110</v>
      </c>
    </row>
    <row r="3498" spans="1:11" x14ac:dyDescent="0.25">
      <c r="A3498" s="19">
        <v>42905</v>
      </c>
      <c r="B3498" s="19" t="s">
        <v>3401</v>
      </c>
      <c r="C3498" s="79">
        <v>500</v>
      </c>
      <c r="D3498" s="24" t="s">
        <v>4</v>
      </c>
      <c r="E3498" s="24" t="s">
        <v>5</v>
      </c>
      <c r="F3498" s="25" t="s">
        <v>2217</v>
      </c>
      <c r="G3498" s="25" t="s">
        <v>2988</v>
      </c>
      <c r="H3498" s="25" t="s">
        <v>3418</v>
      </c>
      <c r="I3498" s="25" t="s">
        <v>82</v>
      </c>
      <c r="J3498" s="10">
        <v>5474</v>
      </c>
      <c r="K3498" s="16">
        <v>110</v>
      </c>
    </row>
    <row r="3499" spans="1:11" x14ac:dyDescent="0.25">
      <c r="A3499" s="19">
        <v>42905</v>
      </c>
      <c r="B3499" s="19" t="s">
        <v>3401</v>
      </c>
      <c r="C3499" s="79">
        <v>1500</v>
      </c>
      <c r="D3499" s="24" t="s">
        <v>4</v>
      </c>
      <c r="E3499" s="24" t="s">
        <v>6</v>
      </c>
      <c r="F3499" s="25" t="s">
        <v>6</v>
      </c>
      <c r="G3499" s="25" t="s">
        <v>2988</v>
      </c>
      <c r="H3499" s="25" t="s">
        <v>3418</v>
      </c>
      <c r="I3499" s="25" t="s">
        <v>82</v>
      </c>
      <c r="J3499" s="10">
        <v>5475</v>
      </c>
      <c r="K3499" s="16">
        <v>110</v>
      </c>
    </row>
    <row r="3500" spans="1:11" x14ac:dyDescent="0.25">
      <c r="A3500" s="19">
        <v>42905</v>
      </c>
      <c r="B3500" s="19" t="s">
        <v>3401</v>
      </c>
      <c r="C3500" s="79">
        <v>50</v>
      </c>
      <c r="D3500" s="24" t="s">
        <v>4</v>
      </c>
      <c r="E3500" s="24" t="s">
        <v>5</v>
      </c>
      <c r="F3500" s="25" t="s">
        <v>2217</v>
      </c>
      <c r="G3500" s="25" t="s">
        <v>2988</v>
      </c>
      <c r="H3500" s="25" t="s">
        <v>3418</v>
      </c>
      <c r="I3500" s="25" t="s">
        <v>82</v>
      </c>
      <c r="J3500" s="10">
        <v>5763</v>
      </c>
      <c r="K3500" s="16">
        <v>116</v>
      </c>
    </row>
    <row r="3501" spans="1:11" x14ac:dyDescent="0.25">
      <c r="A3501" s="19">
        <v>42905</v>
      </c>
      <c r="B3501" s="19" t="s">
        <v>3401</v>
      </c>
      <c r="C3501" s="79">
        <v>1000</v>
      </c>
      <c r="D3501" s="24" t="s">
        <v>4</v>
      </c>
      <c r="E3501" s="24" t="s">
        <v>6</v>
      </c>
      <c r="F3501" s="25" t="s">
        <v>6</v>
      </c>
      <c r="G3501" s="25" t="s">
        <v>2988</v>
      </c>
      <c r="H3501" s="25" t="s">
        <v>3418</v>
      </c>
      <c r="I3501" s="25" t="s">
        <v>82</v>
      </c>
      <c r="J3501" s="10">
        <v>5764</v>
      </c>
      <c r="K3501" s="16">
        <v>116</v>
      </c>
    </row>
    <row r="3502" spans="1:11" x14ac:dyDescent="0.25">
      <c r="A3502" s="19">
        <v>42905</v>
      </c>
      <c r="B3502" s="19" t="s">
        <v>3401</v>
      </c>
      <c r="C3502" s="79">
        <v>10</v>
      </c>
      <c r="D3502" s="24" t="s">
        <v>4</v>
      </c>
      <c r="E3502" s="24" t="s">
        <v>6</v>
      </c>
      <c r="F3502" s="25" t="s">
        <v>6</v>
      </c>
      <c r="G3502" s="25" t="s">
        <v>2988</v>
      </c>
      <c r="H3502" s="25" t="s">
        <v>3418</v>
      </c>
      <c r="I3502" s="25" t="s">
        <v>82</v>
      </c>
      <c r="J3502" s="10">
        <v>5765</v>
      </c>
      <c r="K3502" s="16">
        <v>116</v>
      </c>
    </row>
    <row r="3503" spans="1:11" x14ac:dyDescent="0.25">
      <c r="A3503" s="19">
        <v>42905</v>
      </c>
      <c r="B3503" s="19" t="s">
        <v>3401</v>
      </c>
      <c r="C3503" s="79">
        <v>100</v>
      </c>
      <c r="D3503" s="24" t="s">
        <v>4</v>
      </c>
      <c r="E3503" s="24" t="s">
        <v>6</v>
      </c>
      <c r="F3503" s="25" t="s">
        <v>6</v>
      </c>
      <c r="G3503" s="25" t="s">
        <v>2988</v>
      </c>
      <c r="H3503" s="25" t="s">
        <v>3418</v>
      </c>
      <c r="I3503" s="25" t="s">
        <v>82</v>
      </c>
      <c r="J3503" s="10">
        <v>5766</v>
      </c>
      <c r="K3503" s="16">
        <v>116</v>
      </c>
    </row>
    <row r="3504" spans="1:11" x14ac:dyDescent="0.25">
      <c r="A3504" s="19">
        <v>42905</v>
      </c>
      <c r="B3504" s="19" t="s">
        <v>3401</v>
      </c>
      <c r="C3504" s="79">
        <v>50</v>
      </c>
      <c r="D3504" s="24" t="s">
        <v>4</v>
      </c>
      <c r="E3504" s="24" t="s">
        <v>6</v>
      </c>
      <c r="F3504" s="25" t="s">
        <v>6</v>
      </c>
      <c r="G3504" s="25" t="s">
        <v>2988</v>
      </c>
      <c r="H3504" s="25" t="s">
        <v>3418</v>
      </c>
      <c r="I3504" s="25" t="s">
        <v>82</v>
      </c>
      <c r="J3504" s="10">
        <v>5767</v>
      </c>
      <c r="K3504" s="16">
        <v>116</v>
      </c>
    </row>
    <row r="3505" spans="1:11" x14ac:dyDescent="0.25">
      <c r="A3505" s="19">
        <v>42905</v>
      </c>
      <c r="B3505" s="19" t="s">
        <v>3401</v>
      </c>
      <c r="C3505" s="15">
        <v>3000</v>
      </c>
      <c r="D3505" s="24" t="s">
        <v>4</v>
      </c>
      <c r="E3505" s="24" t="s">
        <v>6</v>
      </c>
      <c r="F3505" s="25" t="s">
        <v>6</v>
      </c>
      <c r="G3505" s="25" t="s">
        <v>2988</v>
      </c>
      <c r="H3505" s="25" t="s">
        <v>3418</v>
      </c>
      <c r="I3505" s="25" t="s">
        <v>82</v>
      </c>
      <c r="J3505" s="10">
        <v>7100</v>
      </c>
      <c r="K3505" s="16">
        <v>142</v>
      </c>
    </row>
    <row r="3506" spans="1:11" x14ac:dyDescent="0.25">
      <c r="A3506" s="19">
        <v>42905</v>
      </c>
      <c r="B3506" s="19" t="s">
        <v>3401</v>
      </c>
      <c r="C3506" s="15">
        <v>2000</v>
      </c>
      <c r="D3506" s="24" t="s">
        <v>4</v>
      </c>
      <c r="E3506" s="24" t="s">
        <v>6</v>
      </c>
      <c r="F3506" s="25" t="s">
        <v>6</v>
      </c>
      <c r="G3506" s="25" t="s">
        <v>2988</v>
      </c>
      <c r="H3506" s="25" t="s">
        <v>3418</v>
      </c>
      <c r="I3506" s="25" t="s">
        <v>82</v>
      </c>
      <c r="J3506" s="10">
        <v>7174</v>
      </c>
      <c r="K3506" s="16">
        <v>144</v>
      </c>
    </row>
    <row r="3507" spans="1:11" x14ac:dyDescent="0.25">
      <c r="A3507" s="19">
        <v>42905</v>
      </c>
      <c r="B3507" s="19" t="s">
        <v>3401</v>
      </c>
      <c r="C3507" s="15">
        <v>1050</v>
      </c>
      <c r="D3507" s="24" t="s">
        <v>4</v>
      </c>
      <c r="E3507" s="24" t="s">
        <v>6</v>
      </c>
      <c r="F3507" s="25" t="s">
        <v>6</v>
      </c>
      <c r="G3507" s="25" t="s">
        <v>2988</v>
      </c>
      <c r="H3507" s="25" t="s">
        <v>3418</v>
      </c>
      <c r="I3507" s="25" t="s">
        <v>82</v>
      </c>
      <c r="J3507" s="10">
        <v>7175</v>
      </c>
      <c r="K3507" s="16">
        <v>144</v>
      </c>
    </row>
    <row r="3508" spans="1:11" x14ac:dyDescent="0.25">
      <c r="A3508" s="19">
        <v>42905</v>
      </c>
      <c r="B3508" s="19" t="s">
        <v>3401</v>
      </c>
      <c r="C3508" s="15">
        <v>750</v>
      </c>
      <c r="D3508" s="24" t="s">
        <v>4</v>
      </c>
      <c r="E3508" s="24" t="s">
        <v>6</v>
      </c>
      <c r="F3508" s="25" t="s">
        <v>6</v>
      </c>
      <c r="G3508" s="25" t="s">
        <v>2988</v>
      </c>
      <c r="H3508" s="25" t="s">
        <v>3418</v>
      </c>
      <c r="I3508" s="25" t="s">
        <v>82</v>
      </c>
      <c r="J3508" s="10">
        <v>7346</v>
      </c>
      <c r="K3508" s="16">
        <v>147</v>
      </c>
    </row>
    <row r="3509" spans="1:11" x14ac:dyDescent="0.25">
      <c r="A3509" s="19">
        <v>42905</v>
      </c>
      <c r="B3509" s="19" t="s">
        <v>3401</v>
      </c>
      <c r="C3509" s="15">
        <v>750</v>
      </c>
      <c r="D3509" s="24" t="s">
        <v>4</v>
      </c>
      <c r="E3509" s="24" t="s">
        <v>6</v>
      </c>
      <c r="F3509" s="25" t="s">
        <v>6</v>
      </c>
      <c r="G3509" s="25" t="s">
        <v>2988</v>
      </c>
      <c r="H3509" s="25" t="s">
        <v>3418</v>
      </c>
      <c r="I3509" s="25" t="s">
        <v>82</v>
      </c>
      <c r="J3509" s="10">
        <v>7347</v>
      </c>
      <c r="K3509" s="16">
        <v>147</v>
      </c>
    </row>
    <row r="3510" spans="1:11" x14ac:dyDescent="0.25">
      <c r="A3510" s="19">
        <v>42905</v>
      </c>
      <c r="B3510" s="19" t="s">
        <v>3401</v>
      </c>
      <c r="C3510" s="15">
        <v>50</v>
      </c>
      <c r="D3510" s="24" t="s">
        <v>4</v>
      </c>
      <c r="E3510" s="24" t="s">
        <v>6</v>
      </c>
      <c r="F3510" s="25" t="s">
        <v>6</v>
      </c>
      <c r="G3510" s="25" t="s">
        <v>2988</v>
      </c>
      <c r="H3510" s="25" t="s">
        <v>3418</v>
      </c>
      <c r="I3510" s="25" t="s">
        <v>82</v>
      </c>
      <c r="J3510" s="10">
        <v>7348</v>
      </c>
      <c r="K3510" s="16">
        <v>147</v>
      </c>
    </row>
    <row r="3511" spans="1:11" x14ac:dyDescent="0.25">
      <c r="A3511" s="19">
        <v>42905</v>
      </c>
      <c r="B3511" s="19" t="s">
        <v>3401</v>
      </c>
      <c r="C3511" s="15">
        <v>900</v>
      </c>
      <c r="D3511" s="24" t="s">
        <v>4</v>
      </c>
      <c r="E3511" s="24" t="s">
        <v>6</v>
      </c>
      <c r="F3511" s="25" t="s">
        <v>6</v>
      </c>
      <c r="G3511" s="25" t="s">
        <v>2988</v>
      </c>
      <c r="H3511" s="25" t="s">
        <v>3418</v>
      </c>
      <c r="I3511" s="25" t="s">
        <v>82</v>
      </c>
      <c r="J3511" s="10">
        <v>7349</v>
      </c>
      <c r="K3511" s="16">
        <v>147</v>
      </c>
    </row>
    <row r="3512" spans="1:11" x14ac:dyDescent="0.25">
      <c r="A3512" s="19">
        <v>42905</v>
      </c>
      <c r="B3512" s="19" t="s">
        <v>3401</v>
      </c>
      <c r="C3512" s="15">
        <v>200</v>
      </c>
      <c r="D3512" s="24" t="s">
        <v>4</v>
      </c>
      <c r="E3512" s="24" t="s">
        <v>6</v>
      </c>
      <c r="F3512" s="25" t="s">
        <v>6</v>
      </c>
      <c r="G3512" s="25" t="s">
        <v>2988</v>
      </c>
      <c r="H3512" s="25" t="s">
        <v>3418</v>
      </c>
      <c r="I3512" s="25" t="s">
        <v>82</v>
      </c>
      <c r="J3512" s="10">
        <v>7350</v>
      </c>
      <c r="K3512" s="16">
        <v>147</v>
      </c>
    </row>
    <row r="3513" spans="1:11" x14ac:dyDescent="0.25">
      <c r="A3513" s="19">
        <v>42905</v>
      </c>
      <c r="B3513" s="19" t="s">
        <v>3401</v>
      </c>
      <c r="C3513" s="15">
        <v>150</v>
      </c>
      <c r="D3513" s="24" t="s">
        <v>4</v>
      </c>
      <c r="E3513" s="24" t="s">
        <v>6</v>
      </c>
      <c r="F3513" s="25" t="s">
        <v>6</v>
      </c>
      <c r="G3513" s="25" t="s">
        <v>2988</v>
      </c>
      <c r="H3513" s="25" t="s">
        <v>3418</v>
      </c>
      <c r="I3513" s="25" t="s">
        <v>82</v>
      </c>
      <c r="J3513" s="10">
        <v>7445</v>
      </c>
      <c r="K3513" s="16">
        <v>149</v>
      </c>
    </row>
    <row r="3514" spans="1:11" x14ac:dyDescent="0.25">
      <c r="A3514" s="19">
        <v>42905</v>
      </c>
      <c r="B3514" s="19" t="s">
        <v>3401</v>
      </c>
      <c r="C3514" s="15">
        <v>1000</v>
      </c>
      <c r="D3514" s="24" t="s">
        <v>4</v>
      </c>
      <c r="E3514" s="24" t="s">
        <v>6</v>
      </c>
      <c r="F3514" s="25" t="s">
        <v>6</v>
      </c>
      <c r="G3514" s="25" t="s">
        <v>2988</v>
      </c>
      <c r="H3514" s="25" t="s">
        <v>3418</v>
      </c>
      <c r="I3514" s="25" t="s">
        <v>82</v>
      </c>
      <c r="J3514" s="10">
        <v>7446</v>
      </c>
      <c r="K3514" s="16">
        <v>149</v>
      </c>
    </row>
    <row r="3515" spans="1:11" x14ac:dyDescent="0.25">
      <c r="A3515" s="19">
        <v>42905</v>
      </c>
      <c r="B3515" s="19" t="s">
        <v>3401</v>
      </c>
      <c r="C3515" s="15">
        <v>1000</v>
      </c>
      <c r="D3515" s="24" t="s">
        <v>4</v>
      </c>
      <c r="E3515" s="24" t="s">
        <v>6</v>
      </c>
      <c r="F3515" s="25" t="s">
        <v>6</v>
      </c>
      <c r="G3515" s="25" t="s">
        <v>2988</v>
      </c>
      <c r="H3515" s="25" t="s">
        <v>3418</v>
      </c>
      <c r="I3515" s="25" t="s">
        <v>82</v>
      </c>
      <c r="J3515" s="10">
        <v>7447</v>
      </c>
      <c r="K3515" s="16">
        <v>149</v>
      </c>
    </row>
    <row r="3516" spans="1:11" x14ac:dyDescent="0.25">
      <c r="A3516" s="19">
        <v>42905</v>
      </c>
      <c r="B3516" s="19" t="s">
        <v>3401</v>
      </c>
      <c r="C3516" s="15">
        <v>1000</v>
      </c>
      <c r="D3516" s="24" t="s">
        <v>4</v>
      </c>
      <c r="E3516" s="24" t="s">
        <v>6</v>
      </c>
      <c r="F3516" s="25" t="s">
        <v>6</v>
      </c>
      <c r="G3516" s="25" t="s">
        <v>2988</v>
      </c>
      <c r="H3516" s="25" t="s">
        <v>3418</v>
      </c>
      <c r="I3516" s="25" t="s">
        <v>82</v>
      </c>
      <c r="J3516" s="10">
        <v>7448</v>
      </c>
      <c r="K3516" s="16">
        <v>149</v>
      </c>
    </row>
    <row r="3517" spans="1:11" x14ac:dyDescent="0.25">
      <c r="A3517" s="19">
        <v>42905</v>
      </c>
      <c r="B3517" s="19" t="s">
        <v>3401</v>
      </c>
      <c r="C3517" s="15">
        <v>3000</v>
      </c>
      <c r="D3517" s="24" t="s">
        <v>4</v>
      </c>
      <c r="E3517" s="24" t="s">
        <v>6</v>
      </c>
      <c r="F3517" s="25" t="s">
        <v>6</v>
      </c>
      <c r="G3517" s="25" t="s">
        <v>2988</v>
      </c>
      <c r="H3517" s="25" t="s">
        <v>3418</v>
      </c>
      <c r="I3517" s="25" t="s">
        <v>82</v>
      </c>
      <c r="J3517" s="10">
        <v>7449</v>
      </c>
      <c r="K3517" s="16">
        <v>149</v>
      </c>
    </row>
    <row r="3518" spans="1:11" x14ac:dyDescent="0.25">
      <c r="A3518" s="19">
        <v>42905</v>
      </c>
      <c r="B3518" s="19" t="s">
        <v>3401</v>
      </c>
      <c r="C3518" s="79">
        <v>4000</v>
      </c>
      <c r="D3518" s="24" t="s">
        <v>4</v>
      </c>
      <c r="E3518" s="24" t="s">
        <v>6</v>
      </c>
      <c r="F3518" s="25" t="s">
        <v>6</v>
      </c>
      <c r="G3518" s="25" t="s">
        <v>2988</v>
      </c>
      <c r="H3518" s="25" t="s">
        <v>3418</v>
      </c>
      <c r="I3518" s="25" t="s">
        <v>82</v>
      </c>
      <c r="J3518" s="10">
        <v>7562</v>
      </c>
      <c r="K3518" s="16">
        <v>152</v>
      </c>
    </row>
    <row r="3519" spans="1:11" x14ac:dyDescent="0.25">
      <c r="A3519" s="19">
        <v>42905</v>
      </c>
      <c r="B3519" s="19" t="s">
        <v>3401</v>
      </c>
      <c r="C3519" s="79">
        <v>1000</v>
      </c>
      <c r="D3519" s="24" t="s">
        <v>4</v>
      </c>
      <c r="E3519" s="24" t="s">
        <v>6</v>
      </c>
      <c r="F3519" s="25" t="s">
        <v>6</v>
      </c>
      <c r="G3519" s="25" t="s">
        <v>2988</v>
      </c>
      <c r="H3519" s="25" t="s">
        <v>3418</v>
      </c>
      <c r="I3519" s="25" t="s">
        <v>82</v>
      </c>
      <c r="J3519" s="10">
        <v>7563</v>
      </c>
      <c r="K3519" s="16">
        <v>152</v>
      </c>
    </row>
    <row r="3520" spans="1:11" x14ac:dyDescent="0.25">
      <c r="A3520" s="19">
        <v>42905</v>
      </c>
      <c r="B3520" s="19" t="s">
        <v>3401</v>
      </c>
      <c r="C3520" s="79">
        <v>400</v>
      </c>
      <c r="D3520" s="24" t="s">
        <v>4</v>
      </c>
      <c r="E3520" s="24" t="s">
        <v>5</v>
      </c>
      <c r="F3520" s="25" t="s">
        <v>2217</v>
      </c>
      <c r="G3520" s="25" t="s">
        <v>2988</v>
      </c>
      <c r="H3520" s="25" t="s">
        <v>3418</v>
      </c>
      <c r="I3520" s="25" t="s">
        <v>82</v>
      </c>
      <c r="J3520" s="10">
        <v>7564</v>
      </c>
      <c r="K3520" s="16">
        <v>152</v>
      </c>
    </row>
    <row r="3521" spans="1:11" x14ac:dyDescent="0.25">
      <c r="A3521" s="19">
        <v>42905</v>
      </c>
      <c r="B3521" s="19" t="s">
        <v>3401</v>
      </c>
      <c r="C3521" s="79">
        <v>600</v>
      </c>
      <c r="D3521" s="24" t="s">
        <v>4</v>
      </c>
      <c r="E3521" s="24" t="s">
        <v>5</v>
      </c>
      <c r="F3521" s="25" t="s">
        <v>2217</v>
      </c>
      <c r="G3521" s="25" t="s">
        <v>2988</v>
      </c>
      <c r="H3521" s="25" t="s">
        <v>3418</v>
      </c>
      <c r="I3521" s="25" t="s">
        <v>82</v>
      </c>
      <c r="J3521" s="10">
        <v>7565</v>
      </c>
      <c r="K3521" s="16">
        <v>152</v>
      </c>
    </row>
    <row r="3522" spans="1:11" x14ac:dyDescent="0.25">
      <c r="A3522" s="19">
        <v>42905</v>
      </c>
      <c r="B3522" s="19" t="s">
        <v>3401</v>
      </c>
      <c r="C3522" s="79">
        <v>14000</v>
      </c>
      <c r="D3522" s="24" t="s">
        <v>4</v>
      </c>
      <c r="E3522" s="24" t="s">
        <v>6</v>
      </c>
      <c r="F3522" s="25" t="s">
        <v>6</v>
      </c>
      <c r="G3522" s="25" t="s">
        <v>2988</v>
      </c>
      <c r="H3522" s="25" t="s">
        <v>3418</v>
      </c>
      <c r="I3522" s="25" t="s">
        <v>82</v>
      </c>
      <c r="J3522" s="10">
        <v>7566</v>
      </c>
      <c r="K3522" s="16">
        <v>152</v>
      </c>
    </row>
    <row r="3523" spans="1:11" x14ac:dyDescent="0.25">
      <c r="A3523" s="19">
        <v>42905</v>
      </c>
      <c r="B3523" s="19" t="s">
        <v>3401</v>
      </c>
      <c r="C3523" s="79">
        <v>300</v>
      </c>
      <c r="D3523" s="24" t="s">
        <v>4</v>
      </c>
      <c r="E3523" s="24" t="s">
        <v>6</v>
      </c>
      <c r="F3523" s="25" t="s">
        <v>6</v>
      </c>
      <c r="G3523" s="25" t="s">
        <v>2988</v>
      </c>
      <c r="H3523" s="25" t="s">
        <v>3418</v>
      </c>
      <c r="I3523" s="25" t="s">
        <v>82</v>
      </c>
      <c r="J3523" s="10">
        <v>7601</v>
      </c>
      <c r="K3523" s="16">
        <v>153</v>
      </c>
    </row>
    <row r="3524" spans="1:11" x14ac:dyDescent="0.25">
      <c r="A3524" s="19">
        <v>42905</v>
      </c>
      <c r="B3524" s="19" t="s">
        <v>3401</v>
      </c>
      <c r="C3524" s="79">
        <v>1000</v>
      </c>
      <c r="D3524" s="24" t="s">
        <v>4</v>
      </c>
      <c r="E3524" s="24" t="s">
        <v>6</v>
      </c>
      <c r="F3524" s="25" t="s">
        <v>6</v>
      </c>
      <c r="G3524" s="25" t="s">
        <v>2988</v>
      </c>
      <c r="H3524" s="25" t="s">
        <v>3418</v>
      </c>
      <c r="I3524" s="25" t="s">
        <v>82</v>
      </c>
      <c r="J3524" s="10">
        <v>7602</v>
      </c>
      <c r="K3524" s="16">
        <v>153</v>
      </c>
    </row>
    <row r="3525" spans="1:11" x14ac:dyDescent="0.25">
      <c r="A3525" s="19">
        <v>42905</v>
      </c>
      <c r="B3525" s="19" t="s">
        <v>3401</v>
      </c>
      <c r="C3525" s="79">
        <v>4000</v>
      </c>
      <c r="D3525" s="24" t="s">
        <v>4</v>
      </c>
      <c r="E3525" s="24" t="s">
        <v>6</v>
      </c>
      <c r="F3525" s="25" t="s">
        <v>6</v>
      </c>
      <c r="G3525" s="25" t="s">
        <v>2988</v>
      </c>
      <c r="H3525" s="25" t="s">
        <v>3418</v>
      </c>
      <c r="I3525" s="25" t="s">
        <v>82</v>
      </c>
      <c r="J3525" s="10">
        <v>7603</v>
      </c>
      <c r="K3525" s="16">
        <v>153</v>
      </c>
    </row>
    <row r="3526" spans="1:11" x14ac:dyDescent="0.25">
      <c r="A3526" s="19">
        <v>42905</v>
      </c>
      <c r="B3526" s="19" t="s">
        <v>3401</v>
      </c>
      <c r="C3526" s="15">
        <v>7200</v>
      </c>
      <c r="D3526" s="24" t="s">
        <v>4</v>
      </c>
      <c r="E3526" s="24" t="s">
        <v>5</v>
      </c>
      <c r="F3526" s="25" t="s">
        <v>2217</v>
      </c>
      <c r="G3526" s="25" t="s">
        <v>2988</v>
      </c>
      <c r="H3526" s="25" t="s">
        <v>3418</v>
      </c>
      <c r="I3526" s="25" t="s">
        <v>82</v>
      </c>
      <c r="J3526" s="10">
        <v>8009</v>
      </c>
      <c r="K3526" s="16">
        <v>161</v>
      </c>
    </row>
    <row r="3527" spans="1:11" x14ac:dyDescent="0.25">
      <c r="A3527" s="19">
        <v>42905</v>
      </c>
      <c r="B3527" s="19" t="s">
        <v>3401</v>
      </c>
      <c r="C3527" s="15">
        <v>200</v>
      </c>
      <c r="D3527" s="24" t="s">
        <v>4</v>
      </c>
      <c r="E3527" s="24" t="s">
        <v>6</v>
      </c>
      <c r="F3527" s="25" t="s">
        <v>6</v>
      </c>
      <c r="G3527" s="25" t="s">
        <v>2988</v>
      </c>
      <c r="H3527" s="25" t="s">
        <v>3418</v>
      </c>
      <c r="I3527" s="25" t="s">
        <v>82</v>
      </c>
      <c r="J3527" s="10">
        <v>8010</v>
      </c>
      <c r="K3527" s="16">
        <v>161</v>
      </c>
    </row>
    <row r="3528" spans="1:11" x14ac:dyDescent="0.25">
      <c r="A3528" s="19">
        <v>42905</v>
      </c>
      <c r="B3528" s="19" t="s">
        <v>3401</v>
      </c>
      <c r="C3528" s="15">
        <v>200</v>
      </c>
      <c r="D3528" s="24" t="s">
        <v>4</v>
      </c>
      <c r="E3528" s="24" t="s">
        <v>6</v>
      </c>
      <c r="F3528" s="25" t="s">
        <v>6</v>
      </c>
      <c r="G3528" s="25" t="s">
        <v>2988</v>
      </c>
      <c r="H3528" s="25" t="s">
        <v>3418</v>
      </c>
      <c r="I3528" s="25" t="s">
        <v>82</v>
      </c>
      <c r="J3528" s="10">
        <v>8011</v>
      </c>
      <c r="K3528" s="16">
        <v>161</v>
      </c>
    </row>
    <row r="3529" spans="1:11" x14ac:dyDescent="0.25">
      <c r="A3529" s="19">
        <v>42905</v>
      </c>
      <c r="B3529" s="19" t="s">
        <v>3401</v>
      </c>
      <c r="C3529" s="15">
        <v>10000</v>
      </c>
      <c r="D3529" s="24" t="s">
        <v>4</v>
      </c>
      <c r="E3529" s="24" t="s">
        <v>6</v>
      </c>
      <c r="F3529" s="25" t="s">
        <v>6</v>
      </c>
      <c r="G3529" s="25" t="s">
        <v>2988</v>
      </c>
      <c r="H3529" s="25" t="s">
        <v>3418</v>
      </c>
      <c r="I3529" s="25" t="s">
        <v>82</v>
      </c>
      <c r="J3529" s="10">
        <v>8012</v>
      </c>
      <c r="K3529" s="16">
        <v>161</v>
      </c>
    </row>
    <row r="3530" spans="1:11" x14ac:dyDescent="0.25">
      <c r="A3530" s="19">
        <v>42905</v>
      </c>
      <c r="B3530" s="19" t="s">
        <v>3401</v>
      </c>
      <c r="C3530" s="15">
        <v>200</v>
      </c>
      <c r="D3530" s="24" t="s">
        <v>4</v>
      </c>
      <c r="E3530" s="24" t="s">
        <v>6</v>
      </c>
      <c r="F3530" s="25" t="s">
        <v>6</v>
      </c>
      <c r="G3530" s="25" t="s">
        <v>2988</v>
      </c>
      <c r="H3530" s="25" t="s">
        <v>3418</v>
      </c>
      <c r="I3530" s="25" t="s">
        <v>82</v>
      </c>
      <c r="J3530" s="10">
        <v>8013</v>
      </c>
      <c r="K3530" s="16">
        <v>161</v>
      </c>
    </row>
    <row r="3531" spans="1:11" x14ac:dyDescent="0.25">
      <c r="A3531" s="19">
        <v>42905</v>
      </c>
      <c r="B3531" s="19" t="s">
        <v>3401</v>
      </c>
      <c r="C3531" s="15">
        <v>100</v>
      </c>
      <c r="D3531" s="24" t="s">
        <v>4</v>
      </c>
      <c r="E3531" s="24" t="s">
        <v>5</v>
      </c>
      <c r="F3531" s="25" t="s">
        <v>2217</v>
      </c>
      <c r="G3531" s="25" t="s">
        <v>2988</v>
      </c>
      <c r="H3531" s="25" t="s">
        <v>3418</v>
      </c>
      <c r="I3531" s="25" t="s">
        <v>82</v>
      </c>
      <c r="J3531" s="10">
        <v>8014</v>
      </c>
      <c r="K3531" s="16">
        <v>161</v>
      </c>
    </row>
    <row r="3532" spans="1:11" x14ac:dyDescent="0.25">
      <c r="A3532" s="19">
        <v>42905</v>
      </c>
      <c r="B3532" s="19" t="s">
        <v>3401</v>
      </c>
      <c r="C3532" s="15">
        <v>500</v>
      </c>
      <c r="D3532" s="24" t="s">
        <v>4</v>
      </c>
      <c r="E3532" s="24" t="s">
        <v>6</v>
      </c>
      <c r="F3532" s="25" t="s">
        <v>6</v>
      </c>
      <c r="G3532" s="25" t="s">
        <v>2988</v>
      </c>
      <c r="H3532" s="25" t="s">
        <v>3418</v>
      </c>
      <c r="I3532" s="25" t="s">
        <v>82</v>
      </c>
      <c r="J3532" s="10">
        <v>8015</v>
      </c>
      <c r="K3532" s="16">
        <v>161</v>
      </c>
    </row>
    <row r="3533" spans="1:11" x14ac:dyDescent="0.25">
      <c r="A3533" s="19">
        <v>42905</v>
      </c>
      <c r="B3533" s="19" t="s">
        <v>3401</v>
      </c>
      <c r="C3533" s="15">
        <v>2100</v>
      </c>
      <c r="D3533" s="24" t="s">
        <v>4</v>
      </c>
      <c r="E3533" s="24" t="s">
        <v>6</v>
      </c>
      <c r="F3533" s="25" t="s">
        <v>6</v>
      </c>
      <c r="G3533" s="25" t="s">
        <v>2988</v>
      </c>
      <c r="H3533" s="25" t="s">
        <v>3418</v>
      </c>
      <c r="I3533" s="25" t="s">
        <v>82</v>
      </c>
      <c r="J3533" s="10">
        <v>8016</v>
      </c>
      <c r="K3533" s="16">
        <v>161</v>
      </c>
    </row>
    <row r="3534" spans="1:11" x14ac:dyDescent="0.25">
      <c r="A3534" s="19">
        <v>42905</v>
      </c>
      <c r="B3534" s="19" t="s">
        <v>3401</v>
      </c>
      <c r="C3534" s="15">
        <v>300</v>
      </c>
      <c r="D3534" s="24" t="s">
        <v>4</v>
      </c>
      <c r="E3534" s="24" t="s">
        <v>5</v>
      </c>
      <c r="F3534" s="25" t="s">
        <v>2217</v>
      </c>
      <c r="G3534" s="25" t="s">
        <v>2988</v>
      </c>
      <c r="H3534" s="25" t="s">
        <v>3418</v>
      </c>
      <c r="I3534" s="25" t="s">
        <v>82</v>
      </c>
      <c r="J3534" s="10">
        <v>8017</v>
      </c>
      <c r="K3534" s="16">
        <v>161</v>
      </c>
    </row>
    <row r="3535" spans="1:11" x14ac:dyDescent="0.25">
      <c r="A3535" s="19">
        <v>42905</v>
      </c>
      <c r="B3535" s="19" t="s">
        <v>3401</v>
      </c>
      <c r="C3535" s="15">
        <v>1250</v>
      </c>
      <c r="D3535" s="24" t="s">
        <v>4</v>
      </c>
      <c r="E3535" s="24" t="s">
        <v>6</v>
      </c>
      <c r="F3535" s="25" t="s">
        <v>6</v>
      </c>
      <c r="G3535" s="25" t="s">
        <v>2988</v>
      </c>
      <c r="H3535" s="25" t="s">
        <v>3418</v>
      </c>
      <c r="I3535" s="25" t="s">
        <v>82</v>
      </c>
      <c r="J3535" s="10">
        <v>8018</v>
      </c>
      <c r="K3535" s="16">
        <v>161</v>
      </c>
    </row>
    <row r="3536" spans="1:11" x14ac:dyDescent="0.25">
      <c r="A3536" s="19">
        <v>42905</v>
      </c>
      <c r="B3536" s="19" t="s">
        <v>3401</v>
      </c>
      <c r="C3536" s="15">
        <v>160</v>
      </c>
      <c r="D3536" s="24" t="s">
        <v>4</v>
      </c>
      <c r="E3536" s="24" t="s">
        <v>6</v>
      </c>
      <c r="F3536" s="25" t="s">
        <v>6</v>
      </c>
      <c r="G3536" s="25" t="s">
        <v>2988</v>
      </c>
      <c r="H3536" s="25" t="s">
        <v>3418</v>
      </c>
      <c r="I3536" s="25" t="s">
        <v>82</v>
      </c>
      <c r="J3536" s="10">
        <v>8107</v>
      </c>
      <c r="K3536" s="16">
        <v>163</v>
      </c>
    </row>
    <row r="3537" spans="1:11" x14ac:dyDescent="0.25">
      <c r="A3537" s="19">
        <v>42905</v>
      </c>
      <c r="B3537" s="19" t="s">
        <v>3401</v>
      </c>
      <c r="C3537" s="79">
        <v>500</v>
      </c>
      <c r="D3537" s="24" t="s">
        <v>4</v>
      </c>
      <c r="E3537" s="24" t="s">
        <v>6</v>
      </c>
      <c r="F3537" s="25" t="s">
        <v>6</v>
      </c>
      <c r="G3537" s="25" t="s">
        <v>2988</v>
      </c>
      <c r="H3537" s="25" t="s">
        <v>3418</v>
      </c>
      <c r="I3537" s="25" t="s">
        <v>82</v>
      </c>
      <c r="J3537" s="10">
        <v>8851</v>
      </c>
      <c r="K3537" s="16">
        <v>178</v>
      </c>
    </row>
    <row r="3538" spans="1:11" x14ac:dyDescent="0.25">
      <c r="A3538" s="19">
        <v>42905</v>
      </c>
      <c r="B3538" s="19" t="s">
        <v>3401</v>
      </c>
      <c r="C3538" s="79">
        <v>200</v>
      </c>
      <c r="D3538" s="24" t="s">
        <v>4</v>
      </c>
      <c r="E3538" s="24" t="s">
        <v>6</v>
      </c>
      <c r="F3538" s="25" t="s">
        <v>6</v>
      </c>
      <c r="G3538" s="25" t="s">
        <v>2988</v>
      </c>
      <c r="H3538" s="25" t="s">
        <v>3418</v>
      </c>
      <c r="I3538" s="25" t="s">
        <v>82</v>
      </c>
      <c r="J3538" s="10">
        <v>8852</v>
      </c>
      <c r="K3538" s="16">
        <v>178</v>
      </c>
    </row>
    <row r="3539" spans="1:11" x14ac:dyDescent="0.25">
      <c r="A3539" s="19">
        <v>42905</v>
      </c>
      <c r="B3539" s="19" t="s">
        <v>3401</v>
      </c>
      <c r="C3539" s="15">
        <v>560</v>
      </c>
      <c r="D3539" s="24" t="s">
        <v>7</v>
      </c>
      <c r="E3539" s="24" t="s">
        <v>8</v>
      </c>
      <c r="F3539" s="25"/>
      <c r="G3539" s="25" t="s">
        <v>3314</v>
      </c>
      <c r="H3539" s="25" t="s">
        <v>3314</v>
      </c>
      <c r="I3539" s="25"/>
      <c r="J3539" s="10" t="s">
        <v>2984</v>
      </c>
      <c r="K3539" s="16"/>
    </row>
    <row r="3540" spans="1:11" x14ac:dyDescent="0.25">
      <c r="A3540" s="19">
        <v>42905</v>
      </c>
      <c r="B3540" s="19" t="s">
        <v>3401</v>
      </c>
      <c r="C3540" s="15">
        <v>1070</v>
      </c>
      <c r="D3540" s="24" t="s">
        <v>7</v>
      </c>
      <c r="E3540" s="24" t="s">
        <v>8</v>
      </c>
      <c r="F3540" s="25"/>
      <c r="G3540" s="25" t="s">
        <v>3314</v>
      </c>
      <c r="H3540" s="25" t="s">
        <v>3314</v>
      </c>
      <c r="I3540" s="25"/>
      <c r="J3540" s="10" t="s">
        <v>2984</v>
      </c>
      <c r="K3540" s="16"/>
    </row>
    <row r="3541" spans="1:11" x14ac:dyDescent="0.25">
      <c r="A3541" s="19">
        <v>42905</v>
      </c>
      <c r="B3541" s="19" t="s">
        <v>3401</v>
      </c>
      <c r="C3541" s="15">
        <v>3440</v>
      </c>
      <c r="D3541" s="24" t="s">
        <v>7</v>
      </c>
      <c r="E3541" s="24" t="s">
        <v>8</v>
      </c>
      <c r="F3541" s="25"/>
      <c r="G3541" s="25" t="s">
        <v>3314</v>
      </c>
      <c r="H3541" s="25" t="s">
        <v>3314</v>
      </c>
      <c r="I3541" s="25"/>
      <c r="J3541" s="10" t="s">
        <v>2984</v>
      </c>
      <c r="K3541" s="16"/>
    </row>
    <row r="3542" spans="1:11" x14ac:dyDescent="0.25">
      <c r="A3542" s="19">
        <v>42905</v>
      </c>
      <c r="B3542" s="19" t="s">
        <v>3401</v>
      </c>
      <c r="C3542" s="15">
        <v>3360</v>
      </c>
      <c r="D3542" s="24" t="s">
        <v>7</v>
      </c>
      <c r="E3542" s="24" t="s">
        <v>8</v>
      </c>
      <c r="F3542" s="25"/>
      <c r="G3542" s="25" t="s">
        <v>3314</v>
      </c>
      <c r="H3542" s="25" t="s">
        <v>3314</v>
      </c>
      <c r="I3542" s="25"/>
      <c r="J3542" s="10" t="s">
        <v>2984</v>
      </c>
      <c r="K3542" s="16"/>
    </row>
    <row r="3543" spans="1:11" x14ac:dyDescent="0.25">
      <c r="A3543" s="19">
        <v>42905</v>
      </c>
      <c r="B3543" s="19" t="s">
        <v>3401</v>
      </c>
      <c r="C3543" s="15">
        <v>5400</v>
      </c>
      <c r="D3543" s="24" t="s">
        <v>7</v>
      </c>
      <c r="E3543" s="24" t="s">
        <v>8</v>
      </c>
      <c r="F3543" s="25"/>
      <c r="G3543" s="25" t="s">
        <v>3314</v>
      </c>
      <c r="H3543" s="25" t="s">
        <v>3314</v>
      </c>
      <c r="I3543" s="25"/>
      <c r="J3543" s="10" t="s">
        <v>2984</v>
      </c>
      <c r="K3543" s="16"/>
    </row>
    <row r="3544" spans="1:11" x14ac:dyDescent="0.25">
      <c r="A3544" s="19">
        <v>42905</v>
      </c>
      <c r="B3544" s="19" t="s">
        <v>3401</v>
      </c>
      <c r="C3544" s="15">
        <v>400</v>
      </c>
      <c r="D3544" s="24" t="s">
        <v>7</v>
      </c>
      <c r="E3544" s="24" t="s">
        <v>8</v>
      </c>
      <c r="F3544" s="25"/>
      <c r="G3544" s="25" t="s">
        <v>3314</v>
      </c>
      <c r="H3544" s="25" t="s">
        <v>3314</v>
      </c>
      <c r="I3544" s="25"/>
      <c r="J3544" s="10" t="s">
        <v>2984</v>
      </c>
      <c r="K3544" s="16"/>
    </row>
    <row r="3545" spans="1:11" x14ac:dyDescent="0.25">
      <c r="A3545" s="19">
        <v>42905</v>
      </c>
      <c r="B3545" s="19" t="s">
        <v>3401</v>
      </c>
      <c r="C3545" s="15">
        <v>150</v>
      </c>
      <c r="D3545" s="24" t="s">
        <v>7</v>
      </c>
      <c r="E3545" s="24" t="s">
        <v>8</v>
      </c>
      <c r="F3545" s="25"/>
      <c r="G3545" s="25" t="s">
        <v>3314</v>
      </c>
      <c r="H3545" s="25" t="s">
        <v>3314</v>
      </c>
      <c r="I3545" s="25"/>
      <c r="J3545" s="10" t="s">
        <v>2984</v>
      </c>
      <c r="K3545" s="16"/>
    </row>
    <row r="3546" spans="1:11" x14ac:dyDescent="0.25">
      <c r="A3546" s="19">
        <v>42905</v>
      </c>
      <c r="B3546" s="19" t="s">
        <v>3401</v>
      </c>
      <c r="C3546" s="15">
        <v>2395.75</v>
      </c>
      <c r="D3546" s="24" t="s">
        <v>7</v>
      </c>
      <c r="E3546" s="24" t="s">
        <v>8</v>
      </c>
      <c r="F3546" s="25"/>
      <c r="G3546" s="25" t="s">
        <v>3314</v>
      </c>
      <c r="H3546" s="25" t="s">
        <v>3314</v>
      </c>
      <c r="I3546" s="25"/>
      <c r="J3546" s="10" t="s">
        <v>2984</v>
      </c>
      <c r="K3546" s="16"/>
    </row>
    <row r="3547" spans="1:11" x14ac:dyDescent="0.25">
      <c r="A3547" s="19">
        <v>42905</v>
      </c>
      <c r="B3547" s="19" t="s">
        <v>3401</v>
      </c>
      <c r="C3547" s="15">
        <v>870</v>
      </c>
      <c r="D3547" s="24" t="s">
        <v>7</v>
      </c>
      <c r="E3547" s="24" t="s">
        <v>8</v>
      </c>
      <c r="F3547" s="25"/>
      <c r="G3547" s="25" t="s">
        <v>3314</v>
      </c>
      <c r="H3547" s="25" t="s">
        <v>3314</v>
      </c>
      <c r="I3547" s="25"/>
      <c r="J3547" s="10" t="s">
        <v>2984</v>
      </c>
      <c r="K3547" s="16"/>
    </row>
    <row r="3548" spans="1:11" x14ac:dyDescent="0.25">
      <c r="A3548" s="19">
        <v>42906</v>
      </c>
      <c r="B3548" s="19" t="s">
        <v>3401</v>
      </c>
      <c r="C3548" s="79">
        <v>1000</v>
      </c>
      <c r="D3548" s="24" t="s">
        <v>4</v>
      </c>
      <c r="E3548" s="24" t="s">
        <v>5</v>
      </c>
      <c r="F3548" s="25" t="s">
        <v>2217</v>
      </c>
      <c r="G3548" s="25" t="s">
        <v>2988</v>
      </c>
      <c r="H3548" s="25" t="s">
        <v>3418</v>
      </c>
      <c r="I3548" s="25" t="s">
        <v>82</v>
      </c>
      <c r="J3548" s="10">
        <v>5476</v>
      </c>
      <c r="K3548" s="16">
        <v>110</v>
      </c>
    </row>
    <row r="3549" spans="1:11" x14ac:dyDescent="0.25">
      <c r="A3549" s="19">
        <v>42906</v>
      </c>
      <c r="B3549" s="19" t="s">
        <v>3401</v>
      </c>
      <c r="C3549" s="79">
        <v>1000</v>
      </c>
      <c r="D3549" s="24" t="s">
        <v>4</v>
      </c>
      <c r="E3549" s="24" t="s">
        <v>6</v>
      </c>
      <c r="F3549" s="25" t="s">
        <v>6</v>
      </c>
      <c r="G3549" s="25" t="s">
        <v>2988</v>
      </c>
      <c r="H3549" s="25" t="s">
        <v>3418</v>
      </c>
      <c r="I3549" s="25" t="s">
        <v>82</v>
      </c>
      <c r="J3549" s="10">
        <v>5477</v>
      </c>
      <c r="K3549" s="16">
        <v>110</v>
      </c>
    </row>
    <row r="3550" spans="1:11" x14ac:dyDescent="0.25">
      <c r="A3550" s="19">
        <v>42906</v>
      </c>
      <c r="B3550" s="19" t="s">
        <v>3401</v>
      </c>
      <c r="C3550" s="79">
        <v>500</v>
      </c>
      <c r="D3550" s="24" t="s">
        <v>4</v>
      </c>
      <c r="E3550" s="24" t="s">
        <v>6</v>
      </c>
      <c r="F3550" s="25" t="s">
        <v>6</v>
      </c>
      <c r="G3550" s="25" t="s">
        <v>2988</v>
      </c>
      <c r="H3550" s="25" t="s">
        <v>3418</v>
      </c>
      <c r="I3550" s="25" t="s">
        <v>82</v>
      </c>
      <c r="J3550" s="10">
        <v>5478</v>
      </c>
      <c r="K3550" s="16">
        <v>110</v>
      </c>
    </row>
    <row r="3551" spans="1:11" x14ac:dyDescent="0.25">
      <c r="A3551" s="19">
        <v>42906</v>
      </c>
      <c r="B3551" s="19" t="s">
        <v>3401</v>
      </c>
      <c r="C3551" s="79">
        <v>1800</v>
      </c>
      <c r="D3551" s="24" t="s">
        <v>4</v>
      </c>
      <c r="E3551" s="24" t="s">
        <v>5</v>
      </c>
      <c r="F3551" s="25" t="s">
        <v>2217</v>
      </c>
      <c r="G3551" s="25" t="s">
        <v>2988</v>
      </c>
      <c r="H3551" s="25" t="s">
        <v>3418</v>
      </c>
      <c r="I3551" s="25" t="s">
        <v>82</v>
      </c>
      <c r="J3551" s="10">
        <v>5479</v>
      </c>
      <c r="K3551" s="16">
        <v>110</v>
      </c>
    </row>
    <row r="3552" spans="1:11" x14ac:dyDescent="0.25">
      <c r="A3552" s="19">
        <v>42906</v>
      </c>
      <c r="B3552" s="19" t="s">
        <v>3401</v>
      </c>
      <c r="C3552" s="79">
        <v>3025.5</v>
      </c>
      <c r="D3552" s="24" t="s">
        <v>4</v>
      </c>
      <c r="E3552" s="24" t="s">
        <v>5</v>
      </c>
      <c r="F3552" s="25" t="s">
        <v>2217</v>
      </c>
      <c r="G3552" s="25" t="s">
        <v>2988</v>
      </c>
      <c r="H3552" s="25" t="s">
        <v>3418</v>
      </c>
      <c r="I3552" s="25" t="s">
        <v>82</v>
      </c>
      <c r="J3552" s="10">
        <v>5480</v>
      </c>
      <c r="K3552" s="16">
        <v>110</v>
      </c>
    </row>
    <row r="3553" spans="1:11" x14ac:dyDescent="0.25">
      <c r="A3553" s="19">
        <v>42906</v>
      </c>
      <c r="B3553" s="19" t="s">
        <v>3401</v>
      </c>
      <c r="C3553" s="79">
        <v>100</v>
      </c>
      <c r="D3553" s="24" t="s">
        <v>4</v>
      </c>
      <c r="E3553" s="24" t="s">
        <v>6</v>
      </c>
      <c r="F3553" s="25" t="s">
        <v>6</v>
      </c>
      <c r="G3553" s="25" t="s">
        <v>2988</v>
      </c>
      <c r="H3553" s="25" t="s">
        <v>3418</v>
      </c>
      <c r="I3553" s="25" t="s">
        <v>82</v>
      </c>
      <c r="J3553" s="10">
        <v>5481</v>
      </c>
      <c r="K3553" s="16">
        <v>110</v>
      </c>
    </row>
    <row r="3554" spans="1:11" x14ac:dyDescent="0.25">
      <c r="A3554" s="19">
        <v>42906</v>
      </c>
      <c r="B3554" s="19" t="s">
        <v>3401</v>
      </c>
      <c r="C3554" s="79">
        <v>900</v>
      </c>
      <c r="D3554" s="24" t="s">
        <v>4</v>
      </c>
      <c r="E3554" s="24" t="s">
        <v>6</v>
      </c>
      <c r="F3554" s="25" t="s">
        <v>6</v>
      </c>
      <c r="G3554" s="25" t="s">
        <v>2988</v>
      </c>
      <c r="H3554" s="25" t="s">
        <v>3418</v>
      </c>
      <c r="I3554" s="25" t="s">
        <v>82</v>
      </c>
      <c r="J3554" s="10">
        <v>5482</v>
      </c>
      <c r="K3554" s="16">
        <v>110</v>
      </c>
    </row>
    <row r="3555" spans="1:11" x14ac:dyDescent="0.25">
      <c r="A3555" s="19">
        <v>42906</v>
      </c>
      <c r="B3555" s="19" t="s">
        <v>3401</v>
      </c>
      <c r="C3555" s="79">
        <v>100</v>
      </c>
      <c r="D3555" s="24" t="s">
        <v>4</v>
      </c>
      <c r="E3555" s="24" t="s">
        <v>6</v>
      </c>
      <c r="F3555" s="25" t="s">
        <v>6</v>
      </c>
      <c r="G3555" s="25" t="s">
        <v>2988</v>
      </c>
      <c r="H3555" s="25" t="s">
        <v>3418</v>
      </c>
      <c r="I3555" s="25" t="s">
        <v>82</v>
      </c>
      <c r="J3555" s="10">
        <v>5483</v>
      </c>
      <c r="K3555" s="16">
        <v>110</v>
      </c>
    </row>
    <row r="3556" spans="1:11" x14ac:dyDescent="0.25">
      <c r="A3556" s="19">
        <v>42906</v>
      </c>
      <c r="B3556" s="19" t="s">
        <v>3401</v>
      </c>
      <c r="C3556" s="79">
        <v>400</v>
      </c>
      <c r="D3556" s="24" t="s">
        <v>4</v>
      </c>
      <c r="E3556" s="24" t="s">
        <v>6</v>
      </c>
      <c r="F3556" s="25" t="s">
        <v>6</v>
      </c>
      <c r="G3556" s="25" t="s">
        <v>2988</v>
      </c>
      <c r="H3556" s="25" t="s">
        <v>3418</v>
      </c>
      <c r="I3556" s="25" t="s">
        <v>82</v>
      </c>
      <c r="J3556" s="10">
        <v>5484</v>
      </c>
      <c r="K3556" s="16">
        <v>110</v>
      </c>
    </row>
    <row r="3557" spans="1:11" x14ac:dyDescent="0.25">
      <c r="A3557" s="19">
        <v>42906</v>
      </c>
      <c r="B3557" s="19" t="s">
        <v>3401</v>
      </c>
      <c r="C3557" s="15">
        <v>27000</v>
      </c>
      <c r="D3557" s="24" t="s">
        <v>4</v>
      </c>
      <c r="E3557" s="24" t="s">
        <v>6</v>
      </c>
      <c r="F3557" s="25" t="s">
        <v>6</v>
      </c>
      <c r="G3557" s="25" t="s">
        <v>2988</v>
      </c>
      <c r="H3557" s="25" t="s">
        <v>3418</v>
      </c>
      <c r="I3557" s="25" t="s">
        <v>82</v>
      </c>
      <c r="J3557" s="10">
        <v>5650</v>
      </c>
      <c r="K3557" s="16">
        <v>113</v>
      </c>
    </row>
    <row r="3558" spans="1:11" x14ac:dyDescent="0.25">
      <c r="A3558" s="19">
        <v>42906</v>
      </c>
      <c r="B3558" s="19" t="s">
        <v>3401</v>
      </c>
      <c r="C3558" s="79">
        <v>100</v>
      </c>
      <c r="D3558" s="24" t="s">
        <v>4</v>
      </c>
      <c r="E3558" s="24" t="s">
        <v>6</v>
      </c>
      <c r="F3558" s="25" t="s">
        <v>6</v>
      </c>
      <c r="G3558" s="25" t="s">
        <v>2988</v>
      </c>
      <c r="H3558" s="25" t="s">
        <v>3418</v>
      </c>
      <c r="I3558" s="25" t="s">
        <v>82</v>
      </c>
      <c r="J3558" s="10">
        <v>5768</v>
      </c>
      <c r="K3558" s="16">
        <v>116</v>
      </c>
    </row>
    <row r="3559" spans="1:11" x14ac:dyDescent="0.25">
      <c r="A3559" s="19">
        <v>42906</v>
      </c>
      <c r="B3559" s="19" t="s">
        <v>3401</v>
      </c>
      <c r="C3559" s="79">
        <v>50</v>
      </c>
      <c r="D3559" s="24" t="s">
        <v>4</v>
      </c>
      <c r="E3559" s="24" t="s">
        <v>6</v>
      </c>
      <c r="F3559" s="25" t="s">
        <v>6</v>
      </c>
      <c r="G3559" s="25" t="s">
        <v>2988</v>
      </c>
      <c r="H3559" s="25" t="s">
        <v>3418</v>
      </c>
      <c r="I3559" s="25" t="s">
        <v>82</v>
      </c>
      <c r="J3559" s="10">
        <v>5769</v>
      </c>
      <c r="K3559" s="16">
        <v>116</v>
      </c>
    </row>
    <row r="3560" spans="1:11" x14ac:dyDescent="0.25">
      <c r="A3560" s="19">
        <v>42906</v>
      </c>
      <c r="B3560" s="19" t="s">
        <v>3401</v>
      </c>
      <c r="C3560" s="79">
        <v>100</v>
      </c>
      <c r="D3560" s="24" t="s">
        <v>4</v>
      </c>
      <c r="E3560" s="24" t="s">
        <v>6</v>
      </c>
      <c r="F3560" s="25" t="s">
        <v>6</v>
      </c>
      <c r="G3560" s="25" t="s">
        <v>2988</v>
      </c>
      <c r="H3560" s="25" t="s">
        <v>3418</v>
      </c>
      <c r="I3560" s="25" t="s">
        <v>82</v>
      </c>
      <c r="J3560" s="10">
        <v>5770</v>
      </c>
      <c r="K3560" s="16">
        <v>116</v>
      </c>
    </row>
    <row r="3561" spans="1:11" x14ac:dyDescent="0.25">
      <c r="A3561" s="19">
        <v>42906</v>
      </c>
      <c r="B3561" s="19" t="s">
        <v>3401</v>
      </c>
      <c r="C3561" s="79">
        <v>50</v>
      </c>
      <c r="D3561" s="24" t="s">
        <v>4</v>
      </c>
      <c r="E3561" s="24" t="s">
        <v>6</v>
      </c>
      <c r="F3561" s="25" t="s">
        <v>6</v>
      </c>
      <c r="G3561" s="25" t="s">
        <v>2988</v>
      </c>
      <c r="H3561" s="25" t="s">
        <v>3418</v>
      </c>
      <c r="I3561" s="25" t="s">
        <v>82</v>
      </c>
      <c r="J3561" s="10">
        <v>5771</v>
      </c>
      <c r="K3561" s="16">
        <v>116</v>
      </c>
    </row>
    <row r="3562" spans="1:11" x14ac:dyDescent="0.25">
      <c r="A3562" s="19">
        <v>42906</v>
      </c>
      <c r="B3562" s="19" t="s">
        <v>3401</v>
      </c>
      <c r="C3562" s="79">
        <v>50</v>
      </c>
      <c r="D3562" s="24" t="s">
        <v>4</v>
      </c>
      <c r="E3562" s="24" t="s">
        <v>5</v>
      </c>
      <c r="F3562" s="25" t="s">
        <v>2217</v>
      </c>
      <c r="G3562" s="25" t="s">
        <v>2988</v>
      </c>
      <c r="H3562" s="25" t="s">
        <v>3418</v>
      </c>
      <c r="I3562" s="25" t="s">
        <v>82</v>
      </c>
      <c r="J3562" s="10">
        <v>5801</v>
      </c>
      <c r="K3562" s="16">
        <v>117</v>
      </c>
    </row>
    <row r="3563" spans="1:11" x14ac:dyDescent="0.25">
      <c r="A3563" s="19">
        <v>42906</v>
      </c>
      <c r="B3563" s="19" t="s">
        <v>3401</v>
      </c>
      <c r="C3563" s="15">
        <v>3700</v>
      </c>
      <c r="D3563" s="24" t="s">
        <v>4</v>
      </c>
      <c r="E3563" s="24" t="s">
        <v>5</v>
      </c>
      <c r="F3563" s="25" t="s">
        <v>2217</v>
      </c>
      <c r="G3563" s="25" t="s">
        <v>2988</v>
      </c>
      <c r="H3563" s="25" t="s">
        <v>3418</v>
      </c>
      <c r="I3563" s="25" t="s">
        <v>82</v>
      </c>
      <c r="J3563" s="10">
        <v>7176</v>
      </c>
      <c r="K3563" s="16">
        <v>144</v>
      </c>
    </row>
    <row r="3564" spans="1:11" x14ac:dyDescent="0.25">
      <c r="A3564" s="19">
        <v>42906</v>
      </c>
      <c r="B3564" s="19" t="s">
        <v>3401</v>
      </c>
      <c r="C3564" s="15">
        <v>300</v>
      </c>
      <c r="D3564" s="24" t="s">
        <v>4</v>
      </c>
      <c r="E3564" s="24" t="s">
        <v>6</v>
      </c>
      <c r="F3564" s="25" t="s">
        <v>6</v>
      </c>
      <c r="G3564" s="25" t="s">
        <v>2988</v>
      </c>
      <c r="H3564" s="25" t="s">
        <v>3418</v>
      </c>
      <c r="I3564" s="25" t="s">
        <v>82</v>
      </c>
      <c r="J3564" s="10">
        <v>7177</v>
      </c>
      <c r="K3564" s="16">
        <v>144</v>
      </c>
    </row>
    <row r="3565" spans="1:11" x14ac:dyDescent="0.25">
      <c r="A3565" s="19">
        <v>42906</v>
      </c>
      <c r="B3565" s="19" t="s">
        <v>3401</v>
      </c>
      <c r="C3565" s="15">
        <v>200</v>
      </c>
      <c r="D3565" s="24" t="s">
        <v>4</v>
      </c>
      <c r="E3565" s="24" t="s">
        <v>6</v>
      </c>
      <c r="F3565" s="25" t="s">
        <v>6</v>
      </c>
      <c r="G3565" s="25" t="s">
        <v>2988</v>
      </c>
      <c r="H3565" s="25" t="s">
        <v>3418</v>
      </c>
      <c r="I3565" s="25" t="s">
        <v>82</v>
      </c>
      <c r="J3565" s="10">
        <v>7194</v>
      </c>
      <c r="K3565" s="16">
        <v>144</v>
      </c>
    </row>
    <row r="3566" spans="1:11" x14ac:dyDescent="0.25">
      <c r="A3566" s="19">
        <v>42906</v>
      </c>
      <c r="B3566" s="19" t="s">
        <v>3401</v>
      </c>
      <c r="C3566" s="15">
        <v>4000</v>
      </c>
      <c r="D3566" s="24" t="s">
        <v>4</v>
      </c>
      <c r="E3566" s="24" t="s">
        <v>6</v>
      </c>
      <c r="F3566" s="25" t="s">
        <v>6</v>
      </c>
      <c r="G3566" s="25" t="s">
        <v>2988</v>
      </c>
      <c r="H3566" s="25" t="s">
        <v>3418</v>
      </c>
      <c r="I3566" s="25" t="s">
        <v>82</v>
      </c>
      <c r="J3566" s="10">
        <v>7195</v>
      </c>
      <c r="K3566" s="16">
        <v>144</v>
      </c>
    </row>
    <row r="3567" spans="1:11" x14ac:dyDescent="0.25">
      <c r="A3567" s="19">
        <v>42906</v>
      </c>
      <c r="B3567" s="19" t="s">
        <v>3401</v>
      </c>
      <c r="C3567" s="15">
        <v>2000</v>
      </c>
      <c r="D3567" s="24" t="s">
        <v>4</v>
      </c>
      <c r="E3567" s="24" t="s">
        <v>6</v>
      </c>
      <c r="F3567" s="25" t="s">
        <v>6</v>
      </c>
      <c r="G3567" s="25" t="s">
        <v>2988</v>
      </c>
      <c r="H3567" s="25" t="s">
        <v>3418</v>
      </c>
      <c r="I3567" s="25" t="s">
        <v>82</v>
      </c>
      <c r="J3567" s="10">
        <v>7450</v>
      </c>
      <c r="K3567" s="16">
        <v>149</v>
      </c>
    </row>
    <row r="3568" spans="1:11" x14ac:dyDescent="0.25">
      <c r="A3568" s="21">
        <v>42906</v>
      </c>
      <c r="B3568" s="21" t="s">
        <v>3401</v>
      </c>
      <c r="C3568" s="79">
        <v>500</v>
      </c>
      <c r="D3568" s="24" t="s">
        <v>4</v>
      </c>
      <c r="E3568" s="24" t="s">
        <v>6</v>
      </c>
      <c r="F3568" s="25" t="s">
        <v>6</v>
      </c>
      <c r="G3568" s="25" t="s">
        <v>2988</v>
      </c>
      <c r="H3568" s="25" t="s">
        <v>3418</v>
      </c>
      <c r="I3568" s="25" t="s">
        <v>82</v>
      </c>
      <c r="J3568" s="10">
        <v>7518</v>
      </c>
      <c r="K3568" s="16">
        <v>151</v>
      </c>
    </row>
    <row r="3569" spans="1:11" x14ac:dyDescent="0.25">
      <c r="A3569" s="21">
        <v>42906</v>
      </c>
      <c r="B3569" s="21" t="s">
        <v>3401</v>
      </c>
      <c r="C3569" s="79">
        <v>300</v>
      </c>
      <c r="D3569" s="24" t="s">
        <v>4</v>
      </c>
      <c r="E3569" s="24" t="s">
        <v>6</v>
      </c>
      <c r="F3569" s="25" t="s">
        <v>6</v>
      </c>
      <c r="G3569" s="25" t="s">
        <v>2988</v>
      </c>
      <c r="H3569" s="25" t="s">
        <v>3418</v>
      </c>
      <c r="I3569" s="25" t="s">
        <v>82</v>
      </c>
      <c r="J3569" s="10">
        <v>7519</v>
      </c>
      <c r="K3569" s="16">
        <v>151</v>
      </c>
    </row>
    <row r="3570" spans="1:11" x14ac:dyDescent="0.25">
      <c r="A3570" s="21">
        <v>42906</v>
      </c>
      <c r="B3570" s="21" t="s">
        <v>3401</v>
      </c>
      <c r="C3570" s="79">
        <v>300</v>
      </c>
      <c r="D3570" s="24" t="s">
        <v>4</v>
      </c>
      <c r="E3570" s="24" t="s">
        <v>5</v>
      </c>
      <c r="F3570" s="25" t="s">
        <v>2217</v>
      </c>
      <c r="G3570" s="25" t="s">
        <v>2988</v>
      </c>
      <c r="H3570" s="25" t="s">
        <v>3418</v>
      </c>
      <c r="I3570" s="25" t="s">
        <v>82</v>
      </c>
      <c r="J3570" s="10">
        <v>7520</v>
      </c>
      <c r="K3570" s="16">
        <v>151</v>
      </c>
    </row>
    <row r="3571" spans="1:11" x14ac:dyDescent="0.25">
      <c r="A3571" s="21">
        <v>42906</v>
      </c>
      <c r="B3571" s="21" t="s">
        <v>3401</v>
      </c>
      <c r="C3571" s="79">
        <v>100</v>
      </c>
      <c r="D3571" s="24" t="s">
        <v>4</v>
      </c>
      <c r="E3571" s="24" t="s">
        <v>6</v>
      </c>
      <c r="F3571" s="25" t="s">
        <v>6</v>
      </c>
      <c r="G3571" s="25" t="s">
        <v>2988</v>
      </c>
      <c r="H3571" s="25" t="s">
        <v>3418</v>
      </c>
      <c r="I3571" s="25" t="s">
        <v>82</v>
      </c>
      <c r="J3571" s="10">
        <v>7521</v>
      </c>
      <c r="K3571" s="16">
        <v>151</v>
      </c>
    </row>
    <row r="3572" spans="1:11" x14ac:dyDescent="0.25">
      <c r="A3572" s="21">
        <v>42906</v>
      </c>
      <c r="B3572" s="21" t="s">
        <v>3401</v>
      </c>
      <c r="C3572" s="79">
        <v>600</v>
      </c>
      <c r="D3572" s="24" t="s">
        <v>4</v>
      </c>
      <c r="E3572" s="24" t="s">
        <v>6</v>
      </c>
      <c r="F3572" s="25" t="s">
        <v>6</v>
      </c>
      <c r="G3572" s="25" t="s">
        <v>2988</v>
      </c>
      <c r="H3572" s="25" t="s">
        <v>3418</v>
      </c>
      <c r="I3572" s="25" t="s">
        <v>82</v>
      </c>
      <c r="J3572" s="10">
        <v>7522</v>
      </c>
      <c r="K3572" s="16">
        <v>151</v>
      </c>
    </row>
    <row r="3573" spans="1:11" x14ac:dyDescent="0.25">
      <c r="A3573" s="21">
        <v>42906</v>
      </c>
      <c r="B3573" s="21" t="s">
        <v>3401</v>
      </c>
      <c r="C3573" s="79">
        <v>800</v>
      </c>
      <c r="D3573" s="24" t="s">
        <v>4</v>
      </c>
      <c r="E3573" s="24" t="s">
        <v>6</v>
      </c>
      <c r="F3573" s="25" t="s">
        <v>6</v>
      </c>
      <c r="G3573" s="25" t="s">
        <v>2988</v>
      </c>
      <c r="H3573" s="25" t="s">
        <v>3418</v>
      </c>
      <c r="I3573" s="25" t="s">
        <v>82</v>
      </c>
      <c r="J3573" s="10">
        <v>7523</v>
      </c>
      <c r="K3573" s="16">
        <v>151</v>
      </c>
    </row>
    <row r="3574" spans="1:11" x14ac:dyDescent="0.25">
      <c r="A3574" s="21">
        <v>42906</v>
      </c>
      <c r="B3574" s="21" t="s">
        <v>3401</v>
      </c>
      <c r="C3574" s="79">
        <v>5000</v>
      </c>
      <c r="D3574" s="24" t="s">
        <v>4</v>
      </c>
      <c r="E3574" s="24" t="s">
        <v>6</v>
      </c>
      <c r="F3574" s="25" t="s">
        <v>6</v>
      </c>
      <c r="G3574" s="25" t="s">
        <v>2988</v>
      </c>
      <c r="H3574" s="25" t="s">
        <v>3418</v>
      </c>
      <c r="I3574" s="25" t="s">
        <v>82</v>
      </c>
      <c r="J3574" s="10">
        <v>7524</v>
      </c>
      <c r="K3574" s="16">
        <v>151</v>
      </c>
    </row>
    <row r="3575" spans="1:11" x14ac:dyDescent="0.25">
      <c r="A3575" s="21">
        <v>42906</v>
      </c>
      <c r="B3575" s="21" t="s">
        <v>3401</v>
      </c>
      <c r="C3575" s="79">
        <v>15000</v>
      </c>
      <c r="D3575" s="24" t="s">
        <v>4</v>
      </c>
      <c r="E3575" s="24" t="s">
        <v>5</v>
      </c>
      <c r="F3575" s="25" t="s">
        <v>2217</v>
      </c>
      <c r="G3575" s="25" t="s">
        <v>2988</v>
      </c>
      <c r="H3575" s="25" t="s">
        <v>3418</v>
      </c>
      <c r="I3575" s="25" t="s">
        <v>82</v>
      </c>
      <c r="J3575" s="10">
        <v>7525</v>
      </c>
      <c r="K3575" s="16">
        <v>151</v>
      </c>
    </row>
    <row r="3576" spans="1:11" x14ac:dyDescent="0.25">
      <c r="A3576" s="21">
        <v>42906</v>
      </c>
      <c r="B3576" s="21" t="s">
        <v>3401</v>
      </c>
      <c r="C3576" s="79">
        <v>15000</v>
      </c>
      <c r="D3576" s="24" t="s">
        <v>4</v>
      </c>
      <c r="E3576" s="24" t="s">
        <v>6</v>
      </c>
      <c r="F3576" s="25" t="s">
        <v>6</v>
      </c>
      <c r="G3576" s="25" t="s">
        <v>2988</v>
      </c>
      <c r="H3576" s="25" t="s">
        <v>3418</v>
      </c>
      <c r="I3576" s="25" t="s">
        <v>82</v>
      </c>
      <c r="J3576" s="10">
        <v>7526</v>
      </c>
      <c r="K3576" s="16">
        <v>151</v>
      </c>
    </row>
    <row r="3577" spans="1:11" x14ac:dyDescent="0.25">
      <c r="A3577" s="19">
        <v>42906</v>
      </c>
      <c r="B3577" s="19" t="s">
        <v>3401</v>
      </c>
      <c r="C3577" s="79">
        <v>200</v>
      </c>
      <c r="D3577" s="24" t="s">
        <v>4</v>
      </c>
      <c r="E3577" s="24" t="s">
        <v>6</v>
      </c>
      <c r="F3577" s="25" t="s">
        <v>6</v>
      </c>
      <c r="G3577" s="25" t="s">
        <v>2988</v>
      </c>
      <c r="H3577" s="25" t="s">
        <v>3418</v>
      </c>
      <c r="I3577" s="25" t="s">
        <v>82</v>
      </c>
      <c r="J3577" s="10">
        <v>7567</v>
      </c>
      <c r="K3577" s="16">
        <v>152</v>
      </c>
    </row>
    <row r="3578" spans="1:11" x14ac:dyDescent="0.25">
      <c r="A3578" s="19">
        <v>42906</v>
      </c>
      <c r="B3578" s="19" t="s">
        <v>3401</v>
      </c>
      <c r="C3578" s="79">
        <v>2000</v>
      </c>
      <c r="D3578" s="24" t="s">
        <v>4</v>
      </c>
      <c r="E3578" s="24" t="s">
        <v>6</v>
      </c>
      <c r="F3578" s="25" t="s">
        <v>6</v>
      </c>
      <c r="G3578" s="25" t="s">
        <v>2988</v>
      </c>
      <c r="H3578" s="25" t="s">
        <v>3418</v>
      </c>
      <c r="I3578" s="25" t="s">
        <v>82</v>
      </c>
      <c r="J3578" s="10">
        <v>7568</v>
      </c>
      <c r="K3578" s="16">
        <v>152</v>
      </c>
    </row>
    <row r="3579" spans="1:11" x14ac:dyDescent="0.25">
      <c r="A3579" s="19">
        <v>42906</v>
      </c>
      <c r="B3579" s="19" t="s">
        <v>3401</v>
      </c>
      <c r="C3579" s="79">
        <v>10000</v>
      </c>
      <c r="D3579" s="24" t="s">
        <v>4</v>
      </c>
      <c r="E3579" s="24" t="s">
        <v>6</v>
      </c>
      <c r="F3579" s="25" t="s">
        <v>6</v>
      </c>
      <c r="G3579" s="25" t="s">
        <v>2988</v>
      </c>
      <c r="H3579" s="25" t="s">
        <v>3418</v>
      </c>
      <c r="I3579" s="25" t="s">
        <v>82</v>
      </c>
      <c r="J3579" s="10">
        <v>7569</v>
      </c>
      <c r="K3579" s="16">
        <v>152</v>
      </c>
    </row>
    <row r="3580" spans="1:11" x14ac:dyDescent="0.25">
      <c r="A3580" s="19">
        <v>42906</v>
      </c>
      <c r="B3580" s="19" t="s">
        <v>3401</v>
      </c>
      <c r="C3580" s="79">
        <v>2200</v>
      </c>
      <c r="D3580" s="24" t="s">
        <v>4</v>
      </c>
      <c r="E3580" s="24" t="s">
        <v>6</v>
      </c>
      <c r="F3580" s="25" t="s">
        <v>6</v>
      </c>
      <c r="G3580" s="25" t="s">
        <v>2988</v>
      </c>
      <c r="H3580" s="25" t="s">
        <v>3418</v>
      </c>
      <c r="I3580" s="25" t="s">
        <v>82</v>
      </c>
      <c r="J3580" s="10">
        <v>7570</v>
      </c>
      <c r="K3580" s="16">
        <v>152</v>
      </c>
    </row>
    <row r="3581" spans="1:11" x14ac:dyDescent="0.25">
      <c r="A3581" s="19">
        <v>42906</v>
      </c>
      <c r="B3581" s="19" t="s">
        <v>3401</v>
      </c>
      <c r="C3581" s="79">
        <v>2100</v>
      </c>
      <c r="D3581" s="24" t="s">
        <v>4</v>
      </c>
      <c r="E3581" s="24" t="s">
        <v>6</v>
      </c>
      <c r="F3581" s="25" t="s">
        <v>6</v>
      </c>
      <c r="G3581" s="25" t="s">
        <v>2988</v>
      </c>
      <c r="H3581" s="25" t="s">
        <v>3418</v>
      </c>
      <c r="I3581" s="25" t="s">
        <v>82</v>
      </c>
      <c r="J3581" s="10">
        <v>7571</v>
      </c>
      <c r="K3581" s="16">
        <v>152</v>
      </c>
    </row>
    <row r="3582" spans="1:11" x14ac:dyDescent="0.25">
      <c r="A3582" s="19">
        <v>42906</v>
      </c>
      <c r="B3582" s="19" t="s">
        <v>3401</v>
      </c>
      <c r="C3582" s="79">
        <v>4000</v>
      </c>
      <c r="D3582" s="24" t="s">
        <v>4</v>
      </c>
      <c r="E3582" s="24" t="s">
        <v>5</v>
      </c>
      <c r="F3582" s="25" t="s">
        <v>2217</v>
      </c>
      <c r="G3582" s="25" t="s">
        <v>2988</v>
      </c>
      <c r="H3582" s="25" t="s">
        <v>3418</v>
      </c>
      <c r="I3582" s="25" t="s">
        <v>82</v>
      </c>
      <c r="J3582" s="10">
        <v>7604</v>
      </c>
      <c r="K3582" s="16">
        <v>153</v>
      </c>
    </row>
    <row r="3583" spans="1:11" x14ac:dyDescent="0.25">
      <c r="A3583" s="19">
        <v>42906</v>
      </c>
      <c r="B3583" s="19" t="s">
        <v>3401</v>
      </c>
      <c r="C3583" s="79">
        <v>700</v>
      </c>
      <c r="D3583" s="24" t="s">
        <v>4</v>
      </c>
      <c r="E3583" s="24" t="s">
        <v>5</v>
      </c>
      <c r="F3583" s="25" t="s">
        <v>2217</v>
      </c>
      <c r="G3583" s="25" t="s">
        <v>2988</v>
      </c>
      <c r="H3583" s="25" t="s">
        <v>3418</v>
      </c>
      <c r="I3583" s="25" t="s">
        <v>82</v>
      </c>
      <c r="J3583" s="10">
        <v>7605</v>
      </c>
      <c r="K3583" s="16">
        <v>153</v>
      </c>
    </row>
    <row r="3584" spans="1:11" x14ac:dyDescent="0.25">
      <c r="A3584" s="19">
        <v>42906</v>
      </c>
      <c r="B3584" s="19" t="s">
        <v>3401</v>
      </c>
      <c r="C3584" s="79">
        <v>300</v>
      </c>
      <c r="D3584" s="24" t="s">
        <v>4</v>
      </c>
      <c r="E3584" s="24" t="s">
        <v>6</v>
      </c>
      <c r="F3584" s="25" t="s">
        <v>6</v>
      </c>
      <c r="G3584" s="25" t="s">
        <v>2988</v>
      </c>
      <c r="H3584" s="25" t="s">
        <v>3418</v>
      </c>
      <c r="I3584" s="25" t="s">
        <v>82</v>
      </c>
      <c r="J3584" s="10">
        <v>7606</v>
      </c>
      <c r="K3584" s="16">
        <v>153</v>
      </c>
    </row>
    <row r="3585" spans="1:11" x14ac:dyDescent="0.25">
      <c r="A3585" s="19">
        <v>42906</v>
      </c>
      <c r="B3585" s="19" t="s">
        <v>3401</v>
      </c>
      <c r="C3585" s="79">
        <v>300</v>
      </c>
      <c r="D3585" s="24" t="s">
        <v>4</v>
      </c>
      <c r="E3585" s="24" t="s">
        <v>6</v>
      </c>
      <c r="F3585" s="25" t="s">
        <v>6</v>
      </c>
      <c r="G3585" s="25" t="s">
        <v>2988</v>
      </c>
      <c r="H3585" s="25" t="s">
        <v>3418</v>
      </c>
      <c r="I3585" s="25" t="s">
        <v>82</v>
      </c>
      <c r="J3585" s="10">
        <v>7607</v>
      </c>
      <c r="K3585" s="16">
        <v>153</v>
      </c>
    </row>
    <row r="3586" spans="1:11" x14ac:dyDescent="0.25">
      <c r="A3586" s="19">
        <v>42906</v>
      </c>
      <c r="B3586" s="19" t="s">
        <v>3401</v>
      </c>
      <c r="C3586" s="79">
        <v>50</v>
      </c>
      <c r="D3586" s="24" t="s">
        <v>4</v>
      </c>
      <c r="E3586" s="24" t="s">
        <v>6</v>
      </c>
      <c r="F3586" s="25" t="s">
        <v>6</v>
      </c>
      <c r="G3586" s="25" t="s">
        <v>2988</v>
      </c>
      <c r="H3586" s="25" t="s">
        <v>3418</v>
      </c>
      <c r="I3586" s="25" t="s">
        <v>82</v>
      </c>
      <c r="J3586" s="10">
        <v>7608</v>
      </c>
      <c r="K3586" s="16">
        <v>153</v>
      </c>
    </row>
    <row r="3587" spans="1:11" x14ac:dyDescent="0.25">
      <c r="A3587" s="19">
        <v>42906</v>
      </c>
      <c r="B3587" s="19" t="s">
        <v>3401</v>
      </c>
      <c r="C3587" s="79">
        <v>1500</v>
      </c>
      <c r="D3587" s="24" t="s">
        <v>4</v>
      </c>
      <c r="E3587" s="24" t="s">
        <v>6</v>
      </c>
      <c r="F3587" s="25" t="s">
        <v>6</v>
      </c>
      <c r="G3587" s="25" t="s">
        <v>2988</v>
      </c>
      <c r="H3587" s="25" t="s">
        <v>3418</v>
      </c>
      <c r="I3587" s="25" t="s">
        <v>82</v>
      </c>
      <c r="J3587" s="10">
        <v>7610</v>
      </c>
      <c r="K3587" s="16">
        <v>153</v>
      </c>
    </row>
    <row r="3588" spans="1:11" x14ac:dyDescent="0.25">
      <c r="A3588" s="19">
        <v>42906</v>
      </c>
      <c r="B3588" s="19" t="s">
        <v>3401</v>
      </c>
      <c r="C3588" s="79">
        <v>1000</v>
      </c>
      <c r="D3588" s="24" t="s">
        <v>4</v>
      </c>
      <c r="E3588" s="24" t="s">
        <v>6</v>
      </c>
      <c r="F3588" s="25" t="s">
        <v>6</v>
      </c>
      <c r="G3588" s="25" t="s">
        <v>2988</v>
      </c>
      <c r="H3588" s="25" t="s">
        <v>3418</v>
      </c>
      <c r="I3588" s="25" t="s">
        <v>82</v>
      </c>
      <c r="J3588" s="10">
        <v>7611</v>
      </c>
      <c r="K3588" s="16">
        <v>153</v>
      </c>
    </row>
    <row r="3589" spans="1:11" x14ac:dyDescent="0.25">
      <c r="A3589" s="19">
        <v>42906</v>
      </c>
      <c r="B3589" s="19" t="s">
        <v>3401</v>
      </c>
      <c r="C3589" s="15">
        <v>300</v>
      </c>
      <c r="D3589" s="24" t="s">
        <v>4</v>
      </c>
      <c r="E3589" s="24" t="s">
        <v>6</v>
      </c>
      <c r="F3589" s="25" t="s">
        <v>6</v>
      </c>
      <c r="G3589" s="25" t="s">
        <v>2988</v>
      </c>
      <c r="H3589" s="25" t="s">
        <v>3418</v>
      </c>
      <c r="I3589" s="25" t="s">
        <v>82</v>
      </c>
      <c r="J3589" s="10">
        <v>8019</v>
      </c>
      <c r="K3589" s="16">
        <v>161</v>
      </c>
    </row>
    <row r="3590" spans="1:11" x14ac:dyDescent="0.25">
      <c r="A3590" s="19">
        <v>42906</v>
      </c>
      <c r="B3590" s="19" t="s">
        <v>3401</v>
      </c>
      <c r="C3590" s="15">
        <v>200</v>
      </c>
      <c r="D3590" s="24" t="s">
        <v>4</v>
      </c>
      <c r="E3590" s="24" t="s">
        <v>6</v>
      </c>
      <c r="F3590" s="25" t="s">
        <v>6</v>
      </c>
      <c r="G3590" s="25" t="s">
        <v>2988</v>
      </c>
      <c r="H3590" s="25" t="s">
        <v>3418</v>
      </c>
      <c r="I3590" s="25" t="s">
        <v>82</v>
      </c>
      <c r="J3590" s="10">
        <v>8020</v>
      </c>
      <c r="K3590" s="16">
        <v>161</v>
      </c>
    </row>
    <row r="3591" spans="1:11" x14ac:dyDescent="0.25">
      <c r="A3591" s="19">
        <v>42906</v>
      </c>
      <c r="B3591" s="19" t="s">
        <v>3401</v>
      </c>
      <c r="C3591" s="15">
        <v>7000</v>
      </c>
      <c r="D3591" s="24" t="s">
        <v>4</v>
      </c>
      <c r="E3591" s="24" t="s">
        <v>5</v>
      </c>
      <c r="F3591" s="25" t="s">
        <v>2217</v>
      </c>
      <c r="G3591" s="25" t="s">
        <v>2988</v>
      </c>
      <c r="H3591" s="25" t="s">
        <v>3418</v>
      </c>
      <c r="I3591" s="25" t="s">
        <v>82</v>
      </c>
      <c r="J3591" s="10">
        <v>8021</v>
      </c>
      <c r="K3591" s="16">
        <v>161</v>
      </c>
    </row>
    <row r="3592" spans="1:11" x14ac:dyDescent="0.25">
      <c r="A3592" s="19">
        <v>42906</v>
      </c>
      <c r="B3592" s="19" t="s">
        <v>3401</v>
      </c>
      <c r="C3592" s="15">
        <v>10000</v>
      </c>
      <c r="D3592" s="24" t="s">
        <v>4</v>
      </c>
      <c r="E3592" s="24" t="s">
        <v>6</v>
      </c>
      <c r="F3592" s="25" t="s">
        <v>6</v>
      </c>
      <c r="G3592" s="25" t="s">
        <v>2988</v>
      </c>
      <c r="H3592" s="25" t="s">
        <v>3418</v>
      </c>
      <c r="I3592" s="25" t="s">
        <v>82</v>
      </c>
      <c r="J3592" s="10">
        <v>8022</v>
      </c>
      <c r="K3592" s="16">
        <v>161</v>
      </c>
    </row>
    <row r="3593" spans="1:11" x14ac:dyDescent="0.25">
      <c r="A3593" s="19">
        <v>42906</v>
      </c>
      <c r="B3593" s="19" t="s">
        <v>3401</v>
      </c>
      <c r="C3593" s="15">
        <v>5200</v>
      </c>
      <c r="D3593" s="24" t="s">
        <v>4</v>
      </c>
      <c r="E3593" s="24" t="s">
        <v>6</v>
      </c>
      <c r="F3593" s="25" t="s">
        <v>6</v>
      </c>
      <c r="G3593" s="25" t="s">
        <v>2988</v>
      </c>
      <c r="H3593" s="25" t="s">
        <v>3418</v>
      </c>
      <c r="I3593" s="25" t="s">
        <v>82</v>
      </c>
      <c r="J3593" s="10">
        <v>8023</v>
      </c>
      <c r="K3593" s="16">
        <v>161</v>
      </c>
    </row>
    <row r="3594" spans="1:11" x14ac:dyDescent="0.25">
      <c r="A3594" s="19">
        <v>42906</v>
      </c>
      <c r="B3594" s="19" t="s">
        <v>3401</v>
      </c>
      <c r="C3594" s="15">
        <v>10000</v>
      </c>
      <c r="D3594" s="24" t="s">
        <v>4</v>
      </c>
      <c r="E3594" s="24" t="s">
        <v>5</v>
      </c>
      <c r="F3594" s="25" t="s">
        <v>2217</v>
      </c>
      <c r="G3594" s="25" t="s">
        <v>2988</v>
      </c>
      <c r="H3594" s="25" t="s">
        <v>3418</v>
      </c>
      <c r="I3594" s="25" t="s">
        <v>82</v>
      </c>
      <c r="J3594" s="10">
        <v>8024</v>
      </c>
      <c r="K3594" s="16">
        <v>161</v>
      </c>
    </row>
    <row r="3595" spans="1:11" x14ac:dyDescent="0.25">
      <c r="A3595" s="19">
        <v>42906</v>
      </c>
      <c r="B3595" s="19" t="s">
        <v>3401</v>
      </c>
      <c r="C3595" s="15">
        <v>10000</v>
      </c>
      <c r="D3595" s="24" t="s">
        <v>4</v>
      </c>
      <c r="E3595" s="24" t="s">
        <v>6</v>
      </c>
      <c r="F3595" s="25" t="s">
        <v>6</v>
      </c>
      <c r="G3595" s="25" t="s">
        <v>2988</v>
      </c>
      <c r="H3595" s="25" t="s">
        <v>3418</v>
      </c>
      <c r="I3595" s="25" t="s">
        <v>82</v>
      </c>
      <c r="J3595" s="10">
        <v>8025</v>
      </c>
      <c r="K3595" s="16">
        <v>161</v>
      </c>
    </row>
    <row r="3596" spans="1:11" x14ac:dyDescent="0.25">
      <c r="A3596" s="19">
        <v>42906</v>
      </c>
      <c r="B3596" s="19" t="s">
        <v>3401</v>
      </c>
      <c r="C3596" s="15">
        <v>1500</v>
      </c>
      <c r="D3596" s="24" t="s">
        <v>4</v>
      </c>
      <c r="E3596" s="24" t="s">
        <v>6</v>
      </c>
      <c r="F3596" s="25" t="s">
        <v>6</v>
      </c>
      <c r="G3596" s="25" t="s">
        <v>2988</v>
      </c>
      <c r="H3596" s="25" t="s">
        <v>3418</v>
      </c>
      <c r="I3596" s="25" t="s">
        <v>82</v>
      </c>
      <c r="J3596" s="10">
        <v>8026</v>
      </c>
      <c r="K3596" s="16">
        <v>161</v>
      </c>
    </row>
    <row r="3597" spans="1:11" x14ac:dyDescent="0.25">
      <c r="A3597" s="19">
        <v>42906</v>
      </c>
      <c r="B3597" s="19" t="s">
        <v>3401</v>
      </c>
      <c r="C3597" s="15">
        <v>2000</v>
      </c>
      <c r="D3597" s="24" t="s">
        <v>4</v>
      </c>
      <c r="E3597" s="24" t="s">
        <v>6</v>
      </c>
      <c r="F3597" s="25" t="s">
        <v>6</v>
      </c>
      <c r="G3597" s="25" t="s">
        <v>2988</v>
      </c>
      <c r="H3597" s="25" t="s">
        <v>3418</v>
      </c>
      <c r="I3597" s="25" t="s">
        <v>82</v>
      </c>
      <c r="J3597" s="10">
        <v>8027</v>
      </c>
      <c r="K3597" s="16">
        <v>161</v>
      </c>
    </row>
    <row r="3598" spans="1:11" x14ac:dyDescent="0.25">
      <c r="A3598" s="19">
        <v>42906</v>
      </c>
      <c r="B3598" s="19" t="s">
        <v>3401</v>
      </c>
      <c r="C3598" s="15">
        <v>250</v>
      </c>
      <c r="D3598" s="24" t="s">
        <v>4</v>
      </c>
      <c r="E3598" s="24" t="s">
        <v>6</v>
      </c>
      <c r="F3598" s="25" t="s">
        <v>6</v>
      </c>
      <c r="G3598" s="25" t="s">
        <v>2988</v>
      </c>
      <c r="H3598" s="25" t="s">
        <v>3418</v>
      </c>
      <c r="I3598" s="25" t="s">
        <v>82</v>
      </c>
      <c r="J3598" s="10">
        <v>8028</v>
      </c>
      <c r="K3598" s="16">
        <v>161</v>
      </c>
    </row>
    <row r="3599" spans="1:11" x14ac:dyDescent="0.25">
      <c r="A3599" s="19">
        <v>42906</v>
      </c>
      <c r="B3599" s="19" t="s">
        <v>3401</v>
      </c>
      <c r="C3599" s="15">
        <v>5200</v>
      </c>
      <c r="D3599" s="24" t="s">
        <v>4</v>
      </c>
      <c r="E3599" s="24" t="s">
        <v>6</v>
      </c>
      <c r="F3599" s="25" t="s">
        <v>6</v>
      </c>
      <c r="G3599" s="25" t="s">
        <v>2988</v>
      </c>
      <c r="H3599" s="25" t="s">
        <v>3418</v>
      </c>
      <c r="I3599" s="25" t="s">
        <v>82</v>
      </c>
      <c r="J3599" s="10">
        <v>8151</v>
      </c>
      <c r="K3599" s="16">
        <v>164</v>
      </c>
    </row>
    <row r="3600" spans="1:11" x14ac:dyDescent="0.25">
      <c r="A3600" s="19">
        <v>42906</v>
      </c>
      <c r="B3600" s="19" t="s">
        <v>3401</v>
      </c>
      <c r="C3600" s="15">
        <v>450</v>
      </c>
      <c r="D3600" s="24" t="s">
        <v>4</v>
      </c>
      <c r="E3600" s="24" t="s">
        <v>6</v>
      </c>
      <c r="F3600" s="25" t="s">
        <v>6</v>
      </c>
      <c r="G3600" s="25" t="s">
        <v>2988</v>
      </c>
      <c r="H3600" s="25" t="s">
        <v>3418</v>
      </c>
      <c r="I3600" s="25" t="s">
        <v>82</v>
      </c>
      <c r="J3600" s="10">
        <v>8152</v>
      </c>
      <c r="K3600" s="16">
        <v>164</v>
      </c>
    </row>
    <row r="3601" spans="1:11" x14ac:dyDescent="0.25">
      <c r="A3601" s="19">
        <v>42906</v>
      </c>
      <c r="B3601" s="19" t="s">
        <v>3401</v>
      </c>
      <c r="C3601" s="15">
        <v>50</v>
      </c>
      <c r="D3601" s="24" t="s">
        <v>4</v>
      </c>
      <c r="E3601" s="24" t="s">
        <v>6</v>
      </c>
      <c r="F3601" s="25" t="s">
        <v>6</v>
      </c>
      <c r="G3601" s="25" t="s">
        <v>2988</v>
      </c>
      <c r="H3601" s="25" t="s">
        <v>3418</v>
      </c>
      <c r="I3601" s="25" t="s">
        <v>82</v>
      </c>
      <c r="J3601" s="10">
        <v>8153</v>
      </c>
      <c r="K3601" s="16">
        <v>164</v>
      </c>
    </row>
    <row r="3602" spans="1:11" x14ac:dyDescent="0.25">
      <c r="A3602" s="19">
        <v>42906</v>
      </c>
      <c r="B3602" s="19" t="s">
        <v>3401</v>
      </c>
      <c r="C3602" s="15">
        <v>1500</v>
      </c>
      <c r="D3602" s="24" t="s">
        <v>4</v>
      </c>
      <c r="E3602" s="24" t="s">
        <v>6</v>
      </c>
      <c r="F3602" s="25" t="s">
        <v>6</v>
      </c>
      <c r="G3602" s="25" t="s">
        <v>2988</v>
      </c>
      <c r="H3602" s="25" t="s">
        <v>3418</v>
      </c>
      <c r="I3602" s="25" t="s">
        <v>82</v>
      </c>
      <c r="J3602" s="10">
        <v>8154</v>
      </c>
      <c r="K3602" s="16">
        <v>164</v>
      </c>
    </row>
    <row r="3603" spans="1:11" x14ac:dyDescent="0.25">
      <c r="A3603" s="19">
        <v>42906</v>
      </c>
      <c r="B3603" s="19" t="s">
        <v>3401</v>
      </c>
      <c r="C3603" s="15">
        <v>8300</v>
      </c>
      <c r="D3603" s="24" t="s">
        <v>4</v>
      </c>
      <c r="E3603" s="24" t="s">
        <v>6</v>
      </c>
      <c r="F3603" s="25" t="s">
        <v>6</v>
      </c>
      <c r="G3603" s="25" t="s">
        <v>2988</v>
      </c>
      <c r="H3603" s="25" t="s">
        <v>3418</v>
      </c>
      <c r="I3603" s="25" t="s">
        <v>82</v>
      </c>
      <c r="J3603" s="10">
        <v>8155</v>
      </c>
      <c r="K3603" s="16">
        <v>164</v>
      </c>
    </row>
    <row r="3604" spans="1:11" x14ac:dyDescent="0.25">
      <c r="A3604" s="19">
        <v>42906</v>
      </c>
      <c r="B3604" s="19" t="s">
        <v>3401</v>
      </c>
      <c r="C3604" s="15">
        <v>400</v>
      </c>
      <c r="D3604" s="24" t="s">
        <v>4</v>
      </c>
      <c r="E3604" s="24" t="s">
        <v>6</v>
      </c>
      <c r="F3604" s="25" t="s">
        <v>6</v>
      </c>
      <c r="G3604" s="25" t="s">
        <v>2988</v>
      </c>
      <c r="H3604" s="25" t="s">
        <v>3418</v>
      </c>
      <c r="I3604" s="25" t="s">
        <v>82</v>
      </c>
      <c r="J3604" s="10">
        <v>8156</v>
      </c>
      <c r="K3604" s="16">
        <v>164</v>
      </c>
    </row>
    <row r="3605" spans="1:11" x14ac:dyDescent="0.25">
      <c r="A3605" s="19">
        <v>42906</v>
      </c>
      <c r="B3605" s="19" t="s">
        <v>3401</v>
      </c>
      <c r="C3605" s="15">
        <v>650</v>
      </c>
      <c r="D3605" s="24" t="s">
        <v>4</v>
      </c>
      <c r="E3605" s="24" t="s">
        <v>5</v>
      </c>
      <c r="F3605" s="25" t="s">
        <v>2217</v>
      </c>
      <c r="G3605" s="25" t="s">
        <v>2988</v>
      </c>
      <c r="H3605" s="25" t="s">
        <v>3418</v>
      </c>
      <c r="I3605" s="25" t="s">
        <v>82</v>
      </c>
      <c r="J3605" s="10">
        <v>8157</v>
      </c>
      <c r="K3605" s="16">
        <v>164</v>
      </c>
    </row>
    <row r="3606" spans="1:11" x14ac:dyDescent="0.25">
      <c r="A3606" s="19">
        <v>42906</v>
      </c>
      <c r="B3606" s="19" t="s">
        <v>3401</v>
      </c>
      <c r="C3606" s="15">
        <v>500</v>
      </c>
      <c r="D3606" s="24" t="s">
        <v>4</v>
      </c>
      <c r="E3606" s="24" t="s">
        <v>5</v>
      </c>
      <c r="F3606" s="25" t="s">
        <v>2217</v>
      </c>
      <c r="G3606" s="25" t="s">
        <v>2988</v>
      </c>
      <c r="H3606" s="25" t="s">
        <v>3418</v>
      </c>
      <c r="I3606" s="25" t="s">
        <v>82</v>
      </c>
      <c r="J3606" s="10">
        <v>8158</v>
      </c>
      <c r="K3606" s="16">
        <v>164</v>
      </c>
    </row>
    <row r="3607" spans="1:11" x14ac:dyDescent="0.25">
      <c r="A3607" s="19">
        <v>42906</v>
      </c>
      <c r="B3607" s="19" t="s">
        <v>3401</v>
      </c>
      <c r="C3607" s="15">
        <v>300</v>
      </c>
      <c r="D3607" s="24" t="s">
        <v>4</v>
      </c>
      <c r="E3607" s="24" t="s">
        <v>5</v>
      </c>
      <c r="F3607" s="25" t="s">
        <v>2217</v>
      </c>
      <c r="G3607" s="25" t="s">
        <v>2988</v>
      </c>
      <c r="H3607" s="25" t="s">
        <v>3418</v>
      </c>
      <c r="I3607" s="25" t="s">
        <v>82</v>
      </c>
      <c r="J3607" s="10">
        <v>8159</v>
      </c>
      <c r="K3607" s="16">
        <v>164</v>
      </c>
    </row>
    <row r="3608" spans="1:11" x14ac:dyDescent="0.25">
      <c r="A3608" s="19">
        <v>42906</v>
      </c>
      <c r="B3608" s="19" t="s">
        <v>3401</v>
      </c>
      <c r="C3608" s="15">
        <v>4200</v>
      </c>
      <c r="D3608" s="24" t="s">
        <v>4</v>
      </c>
      <c r="E3608" s="24" t="s">
        <v>6</v>
      </c>
      <c r="F3608" s="25" t="s">
        <v>6</v>
      </c>
      <c r="G3608" s="25" t="s">
        <v>2988</v>
      </c>
      <c r="H3608" s="25" t="s">
        <v>3418</v>
      </c>
      <c r="I3608" s="25" t="s">
        <v>82</v>
      </c>
      <c r="J3608" s="10">
        <v>8201</v>
      </c>
      <c r="K3608" s="16">
        <v>165</v>
      </c>
    </row>
    <row r="3609" spans="1:11" x14ac:dyDescent="0.25">
      <c r="A3609" s="19">
        <v>42906</v>
      </c>
      <c r="B3609" s="19" t="s">
        <v>3401</v>
      </c>
      <c r="C3609" s="15">
        <v>1000</v>
      </c>
      <c r="D3609" s="24" t="s">
        <v>4</v>
      </c>
      <c r="E3609" s="24" t="s">
        <v>6</v>
      </c>
      <c r="F3609" s="25" t="s">
        <v>6</v>
      </c>
      <c r="G3609" s="25" t="s">
        <v>2988</v>
      </c>
      <c r="H3609" s="25" t="s">
        <v>3418</v>
      </c>
      <c r="I3609" s="25" t="s">
        <v>82</v>
      </c>
      <c r="J3609" s="10">
        <v>8202</v>
      </c>
      <c r="K3609" s="16">
        <v>165</v>
      </c>
    </row>
    <row r="3610" spans="1:11" x14ac:dyDescent="0.25">
      <c r="A3610" s="19">
        <v>42906</v>
      </c>
      <c r="B3610" s="19" t="s">
        <v>3401</v>
      </c>
      <c r="C3610" s="15">
        <v>2100</v>
      </c>
      <c r="D3610" s="24" t="s">
        <v>4</v>
      </c>
      <c r="E3610" s="24" t="s">
        <v>6</v>
      </c>
      <c r="F3610" s="25" t="s">
        <v>6</v>
      </c>
      <c r="G3610" s="25" t="s">
        <v>2988</v>
      </c>
      <c r="H3610" s="25" t="s">
        <v>3418</v>
      </c>
      <c r="I3610" s="25" t="s">
        <v>82</v>
      </c>
      <c r="J3610" s="10">
        <v>8204</v>
      </c>
      <c r="K3610" s="16">
        <v>165</v>
      </c>
    </row>
    <row r="3611" spans="1:11" x14ac:dyDescent="0.25">
      <c r="A3611" s="19">
        <v>42906</v>
      </c>
      <c r="B3611" s="19" t="s">
        <v>3401</v>
      </c>
      <c r="C3611" s="15">
        <v>500</v>
      </c>
      <c r="D3611" s="24" t="s">
        <v>4</v>
      </c>
      <c r="E3611" s="24" t="s">
        <v>6</v>
      </c>
      <c r="F3611" s="25" t="s">
        <v>6</v>
      </c>
      <c r="G3611" s="25" t="s">
        <v>2988</v>
      </c>
      <c r="H3611" s="25" t="s">
        <v>3418</v>
      </c>
      <c r="I3611" s="25" t="s">
        <v>82</v>
      </c>
      <c r="J3611" s="10">
        <v>8205</v>
      </c>
      <c r="K3611" s="16">
        <v>165</v>
      </c>
    </row>
    <row r="3612" spans="1:11" x14ac:dyDescent="0.25">
      <c r="A3612" s="19">
        <v>42906</v>
      </c>
      <c r="B3612" s="19" t="s">
        <v>3401</v>
      </c>
      <c r="C3612" s="15">
        <v>7000</v>
      </c>
      <c r="D3612" s="24" t="s">
        <v>4</v>
      </c>
      <c r="E3612" s="24" t="s">
        <v>6</v>
      </c>
      <c r="F3612" s="25" t="s">
        <v>6</v>
      </c>
      <c r="G3612" s="25" t="s">
        <v>2988</v>
      </c>
      <c r="H3612" s="25" t="s">
        <v>3418</v>
      </c>
      <c r="I3612" s="25" t="s">
        <v>82</v>
      </c>
      <c r="J3612" s="10">
        <v>8206</v>
      </c>
      <c r="K3612" s="16">
        <v>165</v>
      </c>
    </row>
    <row r="3613" spans="1:11" x14ac:dyDescent="0.25">
      <c r="A3613" s="19">
        <v>42906</v>
      </c>
      <c r="B3613" s="19" t="s">
        <v>3401</v>
      </c>
      <c r="C3613" s="15">
        <v>5000</v>
      </c>
      <c r="D3613" s="24" t="s">
        <v>4</v>
      </c>
      <c r="E3613" s="24" t="s">
        <v>5</v>
      </c>
      <c r="F3613" s="25" t="s">
        <v>2217</v>
      </c>
      <c r="G3613" s="25" t="s">
        <v>2988</v>
      </c>
      <c r="H3613" s="25" t="s">
        <v>3418</v>
      </c>
      <c r="I3613" s="25" t="s">
        <v>82</v>
      </c>
      <c r="J3613" s="10">
        <v>8207</v>
      </c>
      <c r="K3613" s="16">
        <v>165</v>
      </c>
    </row>
    <row r="3614" spans="1:11" x14ac:dyDescent="0.25">
      <c r="A3614" s="19">
        <v>42906</v>
      </c>
      <c r="B3614" s="19" t="s">
        <v>3401</v>
      </c>
      <c r="C3614" s="15">
        <v>5000</v>
      </c>
      <c r="D3614" s="24" t="s">
        <v>4</v>
      </c>
      <c r="E3614" s="24" t="s">
        <v>6</v>
      </c>
      <c r="F3614" s="25" t="s">
        <v>6</v>
      </c>
      <c r="G3614" s="25" t="s">
        <v>2988</v>
      </c>
      <c r="H3614" s="25" t="s">
        <v>3418</v>
      </c>
      <c r="I3614" s="25" t="s">
        <v>82</v>
      </c>
      <c r="J3614" s="10">
        <v>8208</v>
      </c>
      <c r="K3614" s="16">
        <v>165</v>
      </c>
    </row>
    <row r="3615" spans="1:11" x14ac:dyDescent="0.25">
      <c r="A3615" s="20">
        <v>42906</v>
      </c>
      <c r="B3615" s="20" t="s">
        <v>3401</v>
      </c>
      <c r="C3615" s="77">
        <v>5000</v>
      </c>
      <c r="D3615" s="24" t="s">
        <v>4</v>
      </c>
      <c r="E3615" s="24" t="s">
        <v>6</v>
      </c>
      <c r="F3615" s="25" t="s">
        <v>6</v>
      </c>
      <c r="G3615" s="25" t="s">
        <v>2988</v>
      </c>
      <c r="H3615" s="25" t="s">
        <v>3418</v>
      </c>
      <c r="I3615" s="25" t="s">
        <v>82</v>
      </c>
      <c r="J3615" s="10">
        <v>8251</v>
      </c>
      <c r="K3615" s="16">
        <v>166</v>
      </c>
    </row>
    <row r="3616" spans="1:11" x14ac:dyDescent="0.25">
      <c r="A3616" s="20">
        <v>42906</v>
      </c>
      <c r="B3616" s="20" t="s">
        <v>3401</v>
      </c>
      <c r="C3616" s="77">
        <v>5000</v>
      </c>
      <c r="D3616" s="24" t="s">
        <v>4</v>
      </c>
      <c r="E3616" s="24" t="s">
        <v>5</v>
      </c>
      <c r="F3616" s="25" t="s">
        <v>2217</v>
      </c>
      <c r="G3616" s="25" t="s">
        <v>2988</v>
      </c>
      <c r="H3616" s="25" t="s">
        <v>3418</v>
      </c>
      <c r="I3616" s="25" t="s">
        <v>82</v>
      </c>
      <c r="J3616" s="10">
        <v>8252</v>
      </c>
      <c r="K3616" s="16">
        <v>166</v>
      </c>
    </row>
    <row r="3617" spans="1:11" x14ac:dyDescent="0.25">
      <c r="A3617" s="20">
        <v>42906</v>
      </c>
      <c r="B3617" s="20" t="s">
        <v>3401</v>
      </c>
      <c r="C3617" s="77">
        <v>3000</v>
      </c>
      <c r="D3617" s="24" t="s">
        <v>4</v>
      </c>
      <c r="E3617" s="24" t="s">
        <v>6</v>
      </c>
      <c r="F3617" s="25" t="s">
        <v>6</v>
      </c>
      <c r="G3617" s="25" t="s">
        <v>2988</v>
      </c>
      <c r="H3617" s="25" t="s">
        <v>3418</v>
      </c>
      <c r="I3617" s="25" t="s">
        <v>82</v>
      </c>
      <c r="J3617" s="10">
        <v>8253</v>
      </c>
      <c r="K3617" s="16">
        <v>166</v>
      </c>
    </row>
    <row r="3618" spans="1:11" x14ac:dyDescent="0.25">
      <c r="A3618" s="20">
        <v>42906</v>
      </c>
      <c r="B3618" s="20" t="s">
        <v>3401</v>
      </c>
      <c r="C3618" s="77">
        <v>100</v>
      </c>
      <c r="D3618" s="24" t="s">
        <v>4</v>
      </c>
      <c r="E3618" s="24" t="s">
        <v>6</v>
      </c>
      <c r="F3618" s="25" t="s">
        <v>6</v>
      </c>
      <c r="G3618" s="25" t="s">
        <v>2988</v>
      </c>
      <c r="H3618" s="25" t="s">
        <v>3418</v>
      </c>
      <c r="I3618" s="25" t="s">
        <v>82</v>
      </c>
      <c r="J3618" s="10">
        <v>8254</v>
      </c>
      <c r="K3618" s="16">
        <v>166</v>
      </c>
    </row>
    <row r="3619" spans="1:11" x14ac:dyDescent="0.25">
      <c r="A3619" s="20">
        <v>42906</v>
      </c>
      <c r="B3619" s="20" t="s">
        <v>3401</v>
      </c>
      <c r="C3619" s="77">
        <v>100</v>
      </c>
      <c r="D3619" s="24" t="s">
        <v>4</v>
      </c>
      <c r="E3619" s="24" t="s">
        <v>6</v>
      </c>
      <c r="F3619" s="25" t="s">
        <v>6</v>
      </c>
      <c r="G3619" s="25" t="s">
        <v>2988</v>
      </c>
      <c r="H3619" s="25" t="s">
        <v>3418</v>
      </c>
      <c r="I3619" s="25" t="s">
        <v>82</v>
      </c>
      <c r="J3619" s="10">
        <v>8255</v>
      </c>
      <c r="K3619" s="16">
        <v>166</v>
      </c>
    </row>
    <row r="3620" spans="1:11" x14ac:dyDescent="0.25">
      <c r="A3620" s="20">
        <v>42906</v>
      </c>
      <c r="B3620" s="20" t="s">
        <v>3401</v>
      </c>
      <c r="C3620" s="77">
        <v>855</v>
      </c>
      <c r="D3620" s="24" t="s">
        <v>4</v>
      </c>
      <c r="E3620" s="24" t="s">
        <v>5</v>
      </c>
      <c r="F3620" s="25" t="s">
        <v>2217</v>
      </c>
      <c r="G3620" s="25" t="s">
        <v>2988</v>
      </c>
      <c r="H3620" s="25" t="s">
        <v>3418</v>
      </c>
      <c r="I3620" s="25" t="s">
        <v>82</v>
      </c>
      <c r="J3620" s="10">
        <v>8256</v>
      </c>
      <c r="K3620" s="16">
        <v>166</v>
      </c>
    </row>
    <row r="3621" spans="1:11" x14ac:dyDescent="0.25">
      <c r="A3621" s="20">
        <v>42906</v>
      </c>
      <c r="B3621" s="20" t="s">
        <v>3401</v>
      </c>
      <c r="C3621" s="77">
        <v>500</v>
      </c>
      <c r="D3621" s="24" t="s">
        <v>4</v>
      </c>
      <c r="E3621" s="24" t="s">
        <v>5</v>
      </c>
      <c r="F3621" s="25" t="s">
        <v>2217</v>
      </c>
      <c r="G3621" s="25" t="s">
        <v>2988</v>
      </c>
      <c r="H3621" s="25" t="s">
        <v>3418</v>
      </c>
      <c r="I3621" s="25" t="s">
        <v>82</v>
      </c>
      <c r="J3621" s="10">
        <v>8257</v>
      </c>
      <c r="K3621" s="16">
        <v>166</v>
      </c>
    </row>
    <row r="3622" spans="1:11" x14ac:dyDescent="0.25">
      <c r="A3622" s="20">
        <v>42906</v>
      </c>
      <c r="B3622" s="20" t="s">
        <v>3401</v>
      </c>
      <c r="C3622" s="77">
        <v>50</v>
      </c>
      <c r="D3622" s="24" t="s">
        <v>4</v>
      </c>
      <c r="E3622" s="24" t="s">
        <v>6</v>
      </c>
      <c r="F3622" s="25" t="s">
        <v>6</v>
      </c>
      <c r="G3622" s="25" t="s">
        <v>2988</v>
      </c>
      <c r="H3622" s="25" t="s">
        <v>3418</v>
      </c>
      <c r="I3622" s="25" t="s">
        <v>82</v>
      </c>
      <c r="J3622" s="10">
        <v>8258</v>
      </c>
      <c r="K3622" s="16">
        <v>166</v>
      </c>
    </row>
    <row r="3623" spans="1:11" x14ac:dyDescent="0.25">
      <c r="A3623" s="20">
        <v>42906</v>
      </c>
      <c r="B3623" s="20" t="s">
        <v>3401</v>
      </c>
      <c r="C3623" s="77">
        <v>250</v>
      </c>
      <c r="D3623" s="24" t="s">
        <v>4</v>
      </c>
      <c r="E3623" s="24" t="s">
        <v>6</v>
      </c>
      <c r="F3623" s="25" t="s">
        <v>6</v>
      </c>
      <c r="G3623" s="25" t="s">
        <v>2988</v>
      </c>
      <c r="H3623" s="25" t="s">
        <v>3418</v>
      </c>
      <c r="I3623" s="25" t="s">
        <v>82</v>
      </c>
      <c r="J3623" s="10">
        <v>8260</v>
      </c>
      <c r="K3623" s="16">
        <v>166</v>
      </c>
    </row>
    <row r="3624" spans="1:11" x14ac:dyDescent="0.25">
      <c r="A3624" s="20">
        <v>42906</v>
      </c>
      <c r="B3624" s="20" t="s">
        <v>3401</v>
      </c>
      <c r="C3624" s="77">
        <v>100</v>
      </c>
      <c r="D3624" s="24" t="s">
        <v>4</v>
      </c>
      <c r="E3624" s="24" t="s">
        <v>6</v>
      </c>
      <c r="F3624" s="25" t="s">
        <v>6</v>
      </c>
      <c r="G3624" s="25" t="s">
        <v>2988</v>
      </c>
      <c r="H3624" s="25" t="s">
        <v>3418</v>
      </c>
      <c r="I3624" s="25" t="s">
        <v>82</v>
      </c>
      <c r="J3624" s="10">
        <v>8261</v>
      </c>
      <c r="K3624" s="16">
        <v>166</v>
      </c>
    </row>
    <row r="3625" spans="1:11" x14ac:dyDescent="0.25">
      <c r="A3625" s="20">
        <v>42906</v>
      </c>
      <c r="B3625" s="20" t="s">
        <v>3401</v>
      </c>
      <c r="C3625" s="77">
        <v>50</v>
      </c>
      <c r="D3625" s="24" t="s">
        <v>4</v>
      </c>
      <c r="E3625" s="24" t="s">
        <v>6</v>
      </c>
      <c r="F3625" s="25" t="s">
        <v>6</v>
      </c>
      <c r="G3625" s="25" t="s">
        <v>2988</v>
      </c>
      <c r="H3625" s="25" t="s">
        <v>3418</v>
      </c>
      <c r="I3625" s="25" t="s">
        <v>82</v>
      </c>
      <c r="J3625" s="10">
        <v>8262</v>
      </c>
      <c r="K3625" s="16">
        <v>166</v>
      </c>
    </row>
    <row r="3626" spans="1:11" x14ac:dyDescent="0.25">
      <c r="A3626" s="19">
        <v>42906</v>
      </c>
      <c r="B3626" s="19" t="s">
        <v>3401</v>
      </c>
      <c r="C3626" s="77">
        <v>500</v>
      </c>
      <c r="D3626" s="24" t="s">
        <v>4</v>
      </c>
      <c r="E3626" s="24" t="s">
        <v>6</v>
      </c>
      <c r="F3626" s="25" t="s">
        <v>6</v>
      </c>
      <c r="G3626" s="25" t="s">
        <v>2988</v>
      </c>
      <c r="H3626" s="25" t="s">
        <v>3418</v>
      </c>
      <c r="I3626" s="25" t="s">
        <v>82</v>
      </c>
      <c r="J3626" s="10">
        <v>8301</v>
      </c>
      <c r="K3626" s="16">
        <v>167</v>
      </c>
    </row>
    <row r="3627" spans="1:11" x14ac:dyDescent="0.25">
      <c r="A3627" s="19">
        <v>42906</v>
      </c>
      <c r="B3627" s="19" t="s">
        <v>3401</v>
      </c>
      <c r="C3627" s="77">
        <v>200</v>
      </c>
      <c r="D3627" s="24" t="s">
        <v>4</v>
      </c>
      <c r="E3627" s="24" t="s">
        <v>6</v>
      </c>
      <c r="F3627" s="25" t="s">
        <v>6</v>
      </c>
      <c r="G3627" s="25" t="s">
        <v>2988</v>
      </c>
      <c r="H3627" s="25" t="s">
        <v>3418</v>
      </c>
      <c r="I3627" s="25" t="s">
        <v>82</v>
      </c>
      <c r="J3627" s="10">
        <v>8302</v>
      </c>
      <c r="K3627" s="16">
        <v>167</v>
      </c>
    </row>
    <row r="3628" spans="1:11" x14ac:dyDescent="0.25">
      <c r="A3628" s="19">
        <v>42906</v>
      </c>
      <c r="B3628" s="19" t="s">
        <v>3401</v>
      </c>
      <c r="C3628" s="77">
        <v>250</v>
      </c>
      <c r="D3628" s="24" t="s">
        <v>4</v>
      </c>
      <c r="E3628" s="24" t="s">
        <v>6</v>
      </c>
      <c r="F3628" s="25" t="s">
        <v>6</v>
      </c>
      <c r="G3628" s="25" t="s">
        <v>2988</v>
      </c>
      <c r="H3628" s="25" t="s">
        <v>3418</v>
      </c>
      <c r="I3628" s="25" t="s">
        <v>82</v>
      </c>
      <c r="J3628" s="10">
        <v>8303</v>
      </c>
      <c r="K3628" s="16">
        <v>167</v>
      </c>
    </row>
    <row r="3629" spans="1:11" x14ac:dyDescent="0.25">
      <c r="A3629" s="19">
        <v>42906</v>
      </c>
      <c r="B3629" s="19" t="s">
        <v>3401</v>
      </c>
      <c r="C3629" s="15">
        <v>70</v>
      </c>
      <c r="D3629" s="24" t="s">
        <v>7</v>
      </c>
      <c r="E3629" s="24" t="s">
        <v>8</v>
      </c>
      <c r="F3629" s="25"/>
      <c r="G3629" s="25" t="s">
        <v>3314</v>
      </c>
      <c r="H3629" s="25" t="s">
        <v>3314</v>
      </c>
      <c r="I3629" s="25"/>
      <c r="J3629" s="10" t="s">
        <v>2984</v>
      </c>
      <c r="K3629" s="16"/>
    </row>
    <row r="3630" spans="1:11" x14ac:dyDescent="0.25">
      <c r="A3630" s="19">
        <v>42906</v>
      </c>
      <c r="B3630" s="19" t="s">
        <v>3401</v>
      </c>
      <c r="C3630" s="15">
        <v>500</v>
      </c>
      <c r="D3630" s="24" t="s">
        <v>7</v>
      </c>
      <c r="E3630" s="24" t="s">
        <v>8</v>
      </c>
      <c r="F3630" s="25"/>
      <c r="G3630" s="25" t="s">
        <v>3314</v>
      </c>
      <c r="H3630" s="25" t="s">
        <v>3314</v>
      </c>
      <c r="I3630" s="25"/>
      <c r="J3630" s="10" t="s">
        <v>2984</v>
      </c>
      <c r="K3630" s="16"/>
    </row>
    <row r="3631" spans="1:11" x14ac:dyDescent="0.25">
      <c r="A3631" s="19">
        <v>42906</v>
      </c>
      <c r="B3631" s="19" t="s">
        <v>3401</v>
      </c>
      <c r="C3631" s="15">
        <v>400</v>
      </c>
      <c r="D3631" s="24" t="s">
        <v>7</v>
      </c>
      <c r="E3631" s="24" t="s">
        <v>8</v>
      </c>
      <c r="F3631" s="25"/>
      <c r="G3631" s="25" t="s">
        <v>3314</v>
      </c>
      <c r="H3631" s="25" t="s">
        <v>3314</v>
      </c>
      <c r="I3631" s="25"/>
      <c r="J3631" s="10" t="s">
        <v>2984</v>
      </c>
      <c r="K3631" s="16"/>
    </row>
    <row r="3632" spans="1:11" x14ac:dyDescent="0.25">
      <c r="A3632" s="19">
        <v>42906</v>
      </c>
      <c r="B3632" s="19" t="s">
        <v>3401</v>
      </c>
      <c r="C3632" s="15">
        <v>4000</v>
      </c>
      <c r="D3632" s="24" t="s">
        <v>7</v>
      </c>
      <c r="E3632" s="24" t="s">
        <v>8</v>
      </c>
      <c r="F3632" s="25"/>
      <c r="G3632" s="25" t="s">
        <v>3314</v>
      </c>
      <c r="H3632" s="25" t="s">
        <v>3314</v>
      </c>
      <c r="I3632" s="25"/>
      <c r="J3632" s="10" t="s">
        <v>2984</v>
      </c>
      <c r="K3632" s="16"/>
    </row>
    <row r="3633" spans="1:11" x14ac:dyDescent="0.25">
      <c r="A3633" s="19">
        <v>42906</v>
      </c>
      <c r="B3633" s="19" t="s">
        <v>3401</v>
      </c>
      <c r="C3633" s="15">
        <v>500</v>
      </c>
      <c r="D3633" s="24" t="s">
        <v>7</v>
      </c>
      <c r="E3633" s="24" t="s">
        <v>8</v>
      </c>
      <c r="F3633" s="25"/>
      <c r="G3633" s="25" t="s">
        <v>3314</v>
      </c>
      <c r="H3633" s="25" t="s">
        <v>3314</v>
      </c>
      <c r="I3633" s="25"/>
      <c r="J3633" s="10" t="s">
        <v>2984</v>
      </c>
      <c r="K3633" s="16"/>
    </row>
    <row r="3634" spans="1:11" x14ac:dyDescent="0.25">
      <c r="A3634" s="19">
        <v>42906</v>
      </c>
      <c r="B3634" s="19" t="s">
        <v>3401</v>
      </c>
      <c r="C3634" s="15">
        <v>7000</v>
      </c>
      <c r="D3634" s="24" t="s">
        <v>7</v>
      </c>
      <c r="E3634" s="24" t="s">
        <v>8</v>
      </c>
      <c r="F3634" s="25"/>
      <c r="G3634" s="25" t="s">
        <v>3314</v>
      </c>
      <c r="H3634" s="25" t="s">
        <v>3314</v>
      </c>
      <c r="I3634" s="25"/>
      <c r="J3634" s="10" t="s">
        <v>2984</v>
      </c>
      <c r="K3634" s="16"/>
    </row>
    <row r="3635" spans="1:11" x14ac:dyDescent="0.25">
      <c r="A3635" s="19">
        <v>42906</v>
      </c>
      <c r="B3635" s="19" t="s">
        <v>3401</v>
      </c>
      <c r="C3635" s="15">
        <v>4550</v>
      </c>
      <c r="D3635" s="24" t="s">
        <v>7</v>
      </c>
      <c r="E3635" s="24" t="s">
        <v>8</v>
      </c>
      <c r="F3635" s="25"/>
      <c r="G3635" s="25" t="s">
        <v>3314</v>
      </c>
      <c r="H3635" s="25" t="s">
        <v>3314</v>
      </c>
      <c r="I3635" s="25"/>
      <c r="J3635" s="10" t="s">
        <v>2984</v>
      </c>
      <c r="K3635" s="16"/>
    </row>
    <row r="3636" spans="1:11" x14ac:dyDescent="0.25">
      <c r="A3636" s="19">
        <v>42906</v>
      </c>
      <c r="B3636" s="19" t="s">
        <v>3401</v>
      </c>
      <c r="C3636" s="15">
        <v>5000</v>
      </c>
      <c r="D3636" s="24" t="s">
        <v>7</v>
      </c>
      <c r="E3636" s="24" t="s">
        <v>8</v>
      </c>
      <c r="F3636" s="25"/>
      <c r="G3636" s="25" t="s">
        <v>3314</v>
      </c>
      <c r="H3636" s="25" t="s">
        <v>3314</v>
      </c>
      <c r="I3636" s="25"/>
      <c r="J3636" s="10" t="s">
        <v>2984</v>
      </c>
      <c r="K3636" s="16"/>
    </row>
    <row r="3637" spans="1:11" x14ac:dyDescent="0.25">
      <c r="A3637" s="19">
        <v>42907</v>
      </c>
      <c r="B3637" s="19" t="s">
        <v>3401</v>
      </c>
      <c r="C3637" s="79">
        <v>6000</v>
      </c>
      <c r="D3637" s="24" t="s">
        <v>4</v>
      </c>
      <c r="E3637" s="24" t="s">
        <v>5</v>
      </c>
      <c r="F3637" s="25" t="s">
        <v>2217</v>
      </c>
      <c r="G3637" s="25" t="s">
        <v>2988</v>
      </c>
      <c r="H3637" s="25" t="s">
        <v>3418</v>
      </c>
      <c r="I3637" s="25" t="s">
        <v>82</v>
      </c>
      <c r="J3637" s="10">
        <v>5485</v>
      </c>
      <c r="K3637" s="16">
        <v>110</v>
      </c>
    </row>
    <row r="3638" spans="1:11" x14ac:dyDescent="0.25">
      <c r="A3638" s="19">
        <v>42907</v>
      </c>
      <c r="B3638" s="19" t="s">
        <v>3401</v>
      </c>
      <c r="C3638" s="79">
        <v>500</v>
      </c>
      <c r="D3638" s="24" t="s">
        <v>4</v>
      </c>
      <c r="E3638" s="24" t="s">
        <v>6</v>
      </c>
      <c r="F3638" s="25" t="s">
        <v>6</v>
      </c>
      <c r="G3638" s="25" t="s">
        <v>2988</v>
      </c>
      <c r="H3638" s="25" t="s">
        <v>3418</v>
      </c>
      <c r="I3638" s="25" t="s">
        <v>82</v>
      </c>
      <c r="J3638" s="10">
        <v>5486</v>
      </c>
      <c r="K3638" s="16">
        <v>110</v>
      </c>
    </row>
    <row r="3639" spans="1:11" x14ac:dyDescent="0.25">
      <c r="A3639" s="19">
        <v>42907</v>
      </c>
      <c r="B3639" s="19" t="s">
        <v>3401</v>
      </c>
      <c r="C3639" s="79">
        <v>200</v>
      </c>
      <c r="D3639" s="24" t="s">
        <v>4</v>
      </c>
      <c r="E3639" s="24" t="s">
        <v>6</v>
      </c>
      <c r="F3639" s="25" t="s">
        <v>6</v>
      </c>
      <c r="G3639" s="25" t="s">
        <v>2988</v>
      </c>
      <c r="H3639" s="25" t="s">
        <v>3418</v>
      </c>
      <c r="I3639" s="25" t="s">
        <v>82</v>
      </c>
      <c r="J3639" s="10">
        <v>5487</v>
      </c>
      <c r="K3639" s="16">
        <v>110</v>
      </c>
    </row>
    <row r="3640" spans="1:11" x14ac:dyDescent="0.25">
      <c r="A3640" s="19">
        <v>42907</v>
      </c>
      <c r="B3640" s="19" t="s">
        <v>3401</v>
      </c>
      <c r="C3640" s="79">
        <v>1000</v>
      </c>
      <c r="D3640" s="24" t="s">
        <v>4</v>
      </c>
      <c r="E3640" s="24" t="s">
        <v>6</v>
      </c>
      <c r="F3640" s="25" t="s">
        <v>6</v>
      </c>
      <c r="G3640" s="25" t="s">
        <v>2988</v>
      </c>
      <c r="H3640" s="25" t="s">
        <v>3418</v>
      </c>
      <c r="I3640" s="25" t="s">
        <v>82</v>
      </c>
      <c r="J3640" s="10">
        <v>5488</v>
      </c>
      <c r="K3640" s="16">
        <v>110</v>
      </c>
    </row>
    <row r="3641" spans="1:11" x14ac:dyDescent="0.25">
      <c r="A3641" s="19">
        <v>42907</v>
      </c>
      <c r="B3641" s="19" t="s">
        <v>3401</v>
      </c>
      <c r="C3641" s="79">
        <v>3000</v>
      </c>
      <c r="D3641" s="24" t="s">
        <v>4</v>
      </c>
      <c r="E3641" s="24" t="s">
        <v>6</v>
      </c>
      <c r="F3641" s="25" t="s">
        <v>6</v>
      </c>
      <c r="G3641" s="25" t="s">
        <v>2988</v>
      </c>
      <c r="H3641" s="25" t="s">
        <v>3418</v>
      </c>
      <c r="I3641" s="25" t="s">
        <v>82</v>
      </c>
      <c r="J3641" s="10">
        <v>5489</v>
      </c>
      <c r="K3641" s="16">
        <v>110</v>
      </c>
    </row>
    <row r="3642" spans="1:11" x14ac:dyDescent="0.25">
      <c r="A3642" s="19">
        <v>42907</v>
      </c>
      <c r="B3642" s="19" t="s">
        <v>3401</v>
      </c>
      <c r="C3642" s="79">
        <v>500</v>
      </c>
      <c r="D3642" s="24" t="s">
        <v>4</v>
      </c>
      <c r="E3642" s="24" t="s">
        <v>6</v>
      </c>
      <c r="F3642" s="25" t="s">
        <v>6</v>
      </c>
      <c r="G3642" s="25" t="s">
        <v>2988</v>
      </c>
      <c r="H3642" s="25" t="s">
        <v>3418</v>
      </c>
      <c r="I3642" s="25" t="s">
        <v>82</v>
      </c>
      <c r="J3642" s="10">
        <v>5490</v>
      </c>
      <c r="K3642" s="16">
        <v>110</v>
      </c>
    </row>
    <row r="3643" spans="1:11" x14ac:dyDescent="0.25">
      <c r="A3643" s="19">
        <v>42907</v>
      </c>
      <c r="B3643" s="19" t="s">
        <v>3401</v>
      </c>
      <c r="C3643" s="79">
        <v>200</v>
      </c>
      <c r="D3643" s="24" t="s">
        <v>4</v>
      </c>
      <c r="E3643" s="24" t="s">
        <v>6</v>
      </c>
      <c r="F3643" s="25" t="s">
        <v>6</v>
      </c>
      <c r="G3643" s="25" t="s">
        <v>2988</v>
      </c>
      <c r="H3643" s="25" t="s">
        <v>3418</v>
      </c>
      <c r="I3643" s="25" t="s">
        <v>82</v>
      </c>
      <c r="J3643" s="10">
        <v>5772</v>
      </c>
      <c r="K3643" s="16">
        <v>116</v>
      </c>
    </row>
    <row r="3644" spans="1:11" x14ac:dyDescent="0.25">
      <c r="A3644" s="19">
        <v>42907</v>
      </c>
      <c r="B3644" s="19" t="s">
        <v>3401</v>
      </c>
      <c r="C3644" s="79">
        <v>50</v>
      </c>
      <c r="D3644" s="24" t="s">
        <v>4</v>
      </c>
      <c r="E3644" s="24" t="s">
        <v>6</v>
      </c>
      <c r="F3644" s="25" t="s">
        <v>6</v>
      </c>
      <c r="G3644" s="25" t="s">
        <v>2988</v>
      </c>
      <c r="H3644" s="25" t="s">
        <v>3418</v>
      </c>
      <c r="I3644" s="25" t="s">
        <v>82</v>
      </c>
      <c r="J3644" s="10">
        <v>5773</v>
      </c>
      <c r="K3644" s="16">
        <v>116</v>
      </c>
    </row>
    <row r="3645" spans="1:11" x14ac:dyDescent="0.25">
      <c r="A3645" s="19">
        <v>42907</v>
      </c>
      <c r="B3645" s="19" t="s">
        <v>3401</v>
      </c>
      <c r="C3645" s="79">
        <v>100</v>
      </c>
      <c r="D3645" s="24" t="s">
        <v>4</v>
      </c>
      <c r="E3645" s="24" t="s">
        <v>6</v>
      </c>
      <c r="F3645" s="25" t="s">
        <v>6</v>
      </c>
      <c r="G3645" s="25" t="s">
        <v>2988</v>
      </c>
      <c r="H3645" s="25" t="s">
        <v>3418</v>
      </c>
      <c r="I3645" s="25" t="s">
        <v>82</v>
      </c>
      <c r="J3645" s="10">
        <v>5774</v>
      </c>
      <c r="K3645" s="16">
        <v>116</v>
      </c>
    </row>
    <row r="3646" spans="1:11" x14ac:dyDescent="0.25">
      <c r="A3646" s="19">
        <v>42907</v>
      </c>
      <c r="B3646" s="19" t="s">
        <v>3401</v>
      </c>
      <c r="C3646" s="79">
        <v>200</v>
      </c>
      <c r="D3646" s="24" t="s">
        <v>4</v>
      </c>
      <c r="E3646" s="24" t="s">
        <v>6</v>
      </c>
      <c r="F3646" s="25" t="s">
        <v>6</v>
      </c>
      <c r="G3646" s="25" t="s">
        <v>2988</v>
      </c>
      <c r="H3646" s="25" t="s">
        <v>3418</v>
      </c>
      <c r="I3646" s="25" t="s">
        <v>82</v>
      </c>
      <c r="J3646" s="10">
        <v>5775</v>
      </c>
      <c r="K3646" s="16">
        <v>116</v>
      </c>
    </row>
    <row r="3647" spans="1:11" x14ac:dyDescent="0.25">
      <c r="A3647" s="19">
        <v>42907</v>
      </c>
      <c r="B3647" s="19" t="s">
        <v>3401</v>
      </c>
      <c r="C3647" s="79">
        <v>100</v>
      </c>
      <c r="D3647" s="24" t="s">
        <v>4</v>
      </c>
      <c r="E3647" s="24" t="s">
        <v>6</v>
      </c>
      <c r="F3647" s="25" t="s">
        <v>6</v>
      </c>
      <c r="G3647" s="25" t="s">
        <v>2988</v>
      </c>
      <c r="H3647" s="25" t="s">
        <v>3418</v>
      </c>
      <c r="I3647" s="25" t="s">
        <v>82</v>
      </c>
      <c r="J3647" s="10">
        <v>5776</v>
      </c>
      <c r="K3647" s="16">
        <v>116</v>
      </c>
    </row>
    <row r="3648" spans="1:11" x14ac:dyDescent="0.25">
      <c r="A3648" s="19">
        <v>42907</v>
      </c>
      <c r="B3648" s="19" t="s">
        <v>3401</v>
      </c>
      <c r="C3648" s="79">
        <v>100</v>
      </c>
      <c r="D3648" s="24" t="s">
        <v>4</v>
      </c>
      <c r="E3648" s="24" t="s">
        <v>6</v>
      </c>
      <c r="F3648" s="25" t="s">
        <v>6</v>
      </c>
      <c r="G3648" s="25" t="s">
        <v>2988</v>
      </c>
      <c r="H3648" s="25" t="s">
        <v>3418</v>
      </c>
      <c r="I3648" s="25" t="s">
        <v>82</v>
      </c>
      <c r="J3648" s="10">
        <v>5777</v>
      </c>
      <c r="K3648" s="16">
        <v>116</v>
      </c>
    </row>
    <row r="3649" spans="1:11" x14ac:dyDescent="0.25">
      <c r="A3649" s="19">
        <v>42907</v>
      </c>
      <c r="B3649" s="19" t="s">
        <v>3401</v>
      </c>
      <c r="C3649" s="79">
        <v>60</v>
      </c>
      <c r="D3649" s="24" t="s">
        <v>4</v>
      </c>
      <c r="E3649" s="24" t="s">
        <v>6</v>
      </c>
      <c r="F3649" s="25" t="s">
        <v>6</v>
      </c>
      <c r="G3649" s="25" t="s">
        <v>2988</v>
      </c>
      <c r="H3649" s="25" t="s">
        <v>3418</v>
      </c>
      <c r="I3649" s="25" t="s">
        <v>82</v>
      </c>
      <c r="J3649" s="10">
        <v>5778</v>
      </c>
      <c r="K3649" s="16">
        <v>116</v>
      </c>
    </row>
    <row r="3650" spans="1:11" x14ac:dyDescent="0.25">
      <c r="A3650" s="19">
        <v>42907</v>
      </c>
      <c r="B3650" s="19" t="s">
        <v>3401</v>
      </c>
      <c r="C3650" s="79">
        <v>50</v>
      </c>
      <c r="D3650" s="24" t="s">
        <v>4</v>
      </c>
      <c r="E3650" s="24" t="s">
        <v>6</v>
      </c>
      <c r="F3650" s="25" t="s">
        <v>6</v>
      </c>
      <c r="G3650" s="25" t="s">
        <v>2988</v>
      </c>
      <c r="H3650" s="25" t="s">
        <v>3418</v>
      </c>
      <c r="I3650" s="25" t="s">
        <v>82</v>
      </c>
      <c r="J3650" s="10">
        <v>5779</v>
      </c>
      <c r="K3650" s="16">
        <v>116</v>
      </c>
    </row>
    <row r="3651" spans="1:11" x14ac:dyDescent="0.25">
      <c r="A3651" s="19">
        <v>42907</v>
      </c>
      <c r="B3651" s="19" t="s">
        <v>3401</v>
      </c>
      <c r="C3651" s="79">
        <v>100</v>
      </c>
      <c r="D3651" s="24" t="s">
        <v>4</v>
      </c>
      <c r="E3651" s="24" t="s">
        <v>6</v>
      </c>
      <c r="F3651" s="25" t="s">
        <v>6</v>
      </c>
      <c r="G3651" s="25" t="s">
        <v>2988</v>
      </c>
      <c r="H3651" s="25" t="s">
        <v>3418</v>
      </c>
      <c r="I3651" s="25" t="s">
        <v>82</v>
      </c>
      <c r="J3651" s="10">
        <v>5780</v>
      </c>
      <c r="K3651" s="16">
        <v>116</v>
      </c>
    </row>
    <row r="3652" spans="1:11" x14ac:dyDescent="0.25">
      <c r="A3652" s="19">
        <v>42907</v>
      </c>
      <c r="B3652" s="19" t="s">
        <v>3401</v>
      </c>
      <c r="C3652" s="79">
        <v>2300</v>
      </c>
      <c r="D3652" s="24" t="s">
        <v>4</v>
      </c>
      <c r="E3652" s="24" t="s">
        <v>6</v>
      </c>
      <c r="F3652" s="25" t="s">
        <v>6</v>
      </c>
      <c r="G3652" s="25" t="s">
        <v>2988</v>
      </c>
      <c r="H3652" s="25" t="s">
        <v>3418</v>
      </c>
      <c r="I3652" s="25" t="s">
        <v>82</v>
      </c>
      <c r="J3652" s="10">
        <v>5806</v>
      </c>
      <c r="K3652" s="16">
        <v>117</v>
      </c>
    </row>
    <row r="3653" spans="1:11" x14ac:dyDescent="0.25">
      <c r="A3653" s="19">
        <v>42907</v>
      </c>
      <c r="B3653" s="19" t="s">
        <v>3401</v>
      </c>
      <c r="C3653" s="15">
        <v>4000</v>
      </c>
      <c r="D3653" s="24" t="s">
        <v>4</v>
      </c>
      <c r="E3653" s="24" t="s">
        <v>6</v>
      </c>
      <c r="F3653" s="25" t="s">
        <v>6</v>
      </c>
      <c r="G3653" s="25" t="s">
        <v>2988</v>
      </c>
      <c r="H3653" s="25" t="s">
        <v>3418</v>
      </c>
      <c r="I3653" s="25" t="s">
        <v>82</v>
      </c>
      <c r="J3653" s="10">
        <v>6892</v>
      </c>
      <c r="K3653" s="16">
        <v>138</v>
      </c>
    </row>
    <row r="3654" spans="1:11" x14ac:dyDescent="0.25">
      <c r="A3654" s="19">
        <v>42907</v>
      </c>
      <c r="B3654" s="19" t="s">
        <v>3401</v>
      </c>
      <c r="C3654" s="15">
        <v>4000</v>
      </c>
      <c r="D3654" s="24" t="s">
        <v>4</v>
      </c>
      <c r="E3654" s="24" t="s">
        <v>6</v>
      </c>
      <c r="F3654" s="25" t="s">
        <v>6</v>
      </c>
      <c r="G3654" s="25" t="s">
        <v>2988</v>
      </c>
      <c r="H3654" s="25" t="s">
        <v>3418</v>
      </c>
      <c r="I3654" s="25" t="s">
        <v>82</v>
      </c>
      <c r="J3654" s="10">
        <v>7196</v>
      </c>
      <c r="K3654" s="16">
        <v>144</v>
      </c>
    </row>
    <row r="3655" spans="1:11" x14ac:dyDescent="0.25">
      <c r="A3655" s="19">
        <v>42907</v>
      </c>
      <c r="B3655" s="19" t="s">
        <v>3401</v>
      </c>
      <c r="C3655" s="15">
        <v>10000</v>
      </c>
      <c r="D3655" s="24" t="s">
        <v>4</v>
      </c>
      <c r="E3655" s="24" t="s">
        <v>6</v>
      </c>
      <c r="F3655" s="25" t="s">
        <v>6</v>
      </c>
      <c r="G3655" s="25" t="s">
        <v>2988</v>
      </c>
      <c r="H3655" s="25" t="s">
        <v>3418</v>
      </c>
      <c r="I3655" s="25" t="s">
        <v>82</v>
      </c>
      <c r="J3655" s="10">
        <v>7197</v>
      </c>
      <c r="K3655" s="16">
        <v>144</v>
      </c>
    </row>
    <row r="3656" spans="1:11" x14ac:dyDescent="0.25">
      <c r="A3656" s="19">
        <v>42907</v>
      </c>
      <c r="B3656" s="19" t="s">
        <v>3401</v>
      </c>
      <c r="C3656" s="15">
        <v>100</v>
      </c>
      <c r="D3656" s="24" t="s">
        <v>4</v>
      </c>
      <c r="E3656" s="24" t="s">
        <v>5</v>
      </c>
      <c r="F3656" s="25" t="s">
        <v>2217</v>
      </c>
      <c r="G3656" s="25" t="s">
        <v>2988</v>
      </c>
      <c r="H3656" s="25" t="s">
        <v>3418</v>
      </c>
      <c r="I3656" s="25" t="s">
        <v>82</v>
      </c>
      <c r="J3656" s="10">
        <v>7198</v>
      </c>
      <c r="K3656" s="16">
        <v>144</v>
      </c>
    </row>
    <row r="3657" spans="1:11" x14ac:dyDescent="0.25">
      <c r="A3657" s="19">
        <v>42907</v>
      </c>
      <c r="B3657" s="19" t="s">
        <v>3401</v>
      </c>
      <c r="C3657" s="15">
        <v>500</v>
      </c>
      <c r="D3657" s="24" t="s">
        <v>4</v>
      </c>
      <c r="E3657" s="24" t="s">
        <v>6</v>
      </c>
      <c r="F3657" s="25" t="s">
        <v>6</v>
      </c>
      <c r="G3657" s="25" t="s">
        <v>2988</v>
      </c>
      <c r="H3657" s="25" t="s">
        <v>3418</v>
      </c>
      <c r="I3657" s="25" t="s">
        <v>82</v>
      </c>
      <c r="J3657" s="10">
        <v>7199</v>
      </c>
      <c r="K3657" s="16">
        <v>144</v>
      </c>
    </row>
    <row r="3658" spans="1:11" x14ac:dyDescent="0.25">
      <c r="A3658" s="19">
        <v>42907</v>
      </c>
      <c r="B3658" s="19" t="s">
        <v>3401</v>
      </c>
      <c r="C3658" s="15">
        <v>10000</v>
      </c>
      <c r="D3658" s="24" t="s">
        <v>4</v>
      </c>
      <c r="E3658" s="24" t="s">
        <v>6</v>
      </c>
      <c r="F3658" s="25" t="s">
        <v>6</v>
      </c>
      <c r="G3658" s="25" t="s">
        <v>2988</v>
      </c>
      <c r="H3658" s="25" t="s">
        <v>3418</v>
      </c>
      <c r="I3658" s="25" t="s">
        <v>82</v>
      </c>
      <c r="J3658" s="10">
        <v>7200</v>
      </c>
      <c r="K3658" s="16">
        <v>144</v>
      </c>
    </row>
    <row r="3659" spans="1:11" x14ac:dyDescent="0.25">
      <c r="A3659" s="21">
        <v>42907</v>
      </c>
      <c r="B3659" s="21" t="s">
        <v>3401</v>
      </c>
      <c r="C3659" s="79">
        <v>2000</v>
      </c>
      <c r="D3659" s="24" t="s">
        <v>4</v>
      </c>
      <c r="E3659" s="24" t="s">
        <v>6</v>
      </c>
      <c r="F3659" s="25" t="s">
        <v>6</v>
      </c>
      <c r="G3659" s="25" t="s">
        <v>2988</v>
      </c>
      <c r="H3659" s="25" t="s">
        <v>3418</v>
      </c>
      <c r="I3659" s="25" t="s">
        <v>82</v>
      </c>
      <c r="J3659" s="10">
        <v>7527</v>
      </c>
      <c r="K3659" s="16">
        <v>151</v>
      </c>
    </row>
    <row r="3660" spans="1:11" x14ac:dyDescent="0.25">
      <c r="A3660" s="21">
        <v>42907</v>
      </c>
      <c r="B3660" s="21" t="s">
        <v>3401</v>
      </c>
      <c r="C3660" s="79">
        <v>1250</v>
      </c>
      <c r="D3660" s="24" t="s">
        <v>4</v>
      </c>
      <c r="E3660" s="24" t="s">
        <v>5</v>
      </c>
      <c r="F3660" s="25" t="s">
        <v>2217</v>
      </c>
      <c r="G3660" s="25" t="s">
        <v>2988</v>
      </c>
      <c r="H3660" s="25" t="s">
        <v>3418</v>
      </c>
      <c r="I3660" s="25" t="s">
        <v>82</v>
      </c>
      <c r="J3660" s="10">
        <v>7528</v>
      </c>
      <c r="K3660" s="16">
        <v>151</v>
      </c>
    </row>
    <row r="3661" spans="1:11" x14ac:dyDescent="0.25">
      <c r="A3661" s="21">
        <v>42907</v>
      </c>
      <c r="B3661" s="21" t="s">
        <v>3401</v>
      </c>
      <c r="C3661" s="79">
        <v>1500</v>
      </c>
      <c r="D3661" s="24" t="s">
        <v>4</v>
      </c>
      <c r="E3661" s="24" t="s">
        <v>6</v>
      </c>
      <c r="F3661" s="25" t="s">
        <v>6</v>
      </c>
      <c r="G3661" s="25" t="s">
        <v>2988</v>
      </c>
      <c r="H3661" s="25" t="s">
        <v>3418</v>
      </c>
      <c r="I3661" s="25" t="s">
        <v>82</v>
      </c>
      <c r="J3661" s="10">
        <v>7529</v>
      </c>
      <c r="K3661" s="16">
        <v>151</v>
      </c>
    </row>
    <row r="3662" spans="1:11" x14ac:dyDescent="0.25">
      <c r="A3662" s="21">
        <v>42907</v>
      </c>
      <c r="B3662" s="21" t="s">
        <v>3401</v>
      </c>
      <c r="C3662" s="79">
        <v>1000</v>
      </c>
      <c r="D3662" s="24" t="s">
        <v>4</v>
      </c>
      <c r="E3662" s="24" t="s">
        <v>6</v>
      </c>
      <c r="F3662" s="25" t="s">
        <v>6</v>
      </c>
      <c r="G3662" s="25" t="s">
        <v>2988</v>
      </c>
      <c r="H3662" s="25" t="s">
        <v>3418</v>
      </c>
      <c r="I3662" s="25" t="s">
        <v>82</v>
      </c>
      <c r="J3662" s="10">
        <v>7530</v>
      </c>
      <c r="K3662" s="16">
        <v>151</v>
      </c>
    </row>
    <row r="3663" spans="1:11" x14ac:dyDescent="0.25">
      <c r="A3663" s="21">
        <v>42907</v>
      </c>
      <c r="B3663" s="21" t="s">
        <v>3401</v>
      </c>
      <c r="C3663" s="79">
        <v>1000</v>
      </c>
      <c r="D3663" s="24" t="s">
        <v>4</v>
      </c>
      <c r="E3663" s="24" t="s">
        <v>6</v>
      </c>
      <c r="F3663" s="25" t="s">
        <v>6</v>
      </c>
      <c r="G3663" s="25" t="s">
        <v>2988</v>
      </c>
      <c r="H3663" s="25" t="s">
        <v>3418</v>
      </c>
      <c r="I3663" s="25" t="s">
        <v>82</v>
      </c>
      <c r="J3663" s="10">
        <v>7531</v>
      </c>
      <c r="K3663" s="16">
        <v>151</v>
      </c>
    </row>
    <row r="3664" spans="1:11" x14ac:dyDescent="0.25">
      <c r="A3664" s="21">
        <v>42907</v>
      </c>
      <c r="B3664" s="21" t="s">
        <v>3401</v>
      </c>
      <c r="C3664" s="79">
        <v>450</v>
      </c>
      <c r="D3664" s="24" t="s">
        <v>4</v>
      </c>
      <c r="E3664" s="24" t="s">
        <v>6</v>
      </c>
      <c r="F3664" s="25" t="s">
        <v>6</v>
      </c>
      <c r="G3664" s="25" t="s">
        <v>2988</v>
      </c>
      <c r="H3664" s="25" t="s">
        <v>3418</v>
      </c>
      <c r="I3664" s="25" t="s">
        <v>82</v>
      </c>
      <c r="J3664" s="10">
        <v>7532</v>
      </c>
      <c r="K3664" s="16">
        <v>151</v>
      </c>
    </row>
    <row r="3665" spans="1:11" x14ac:dyDescent="0.25">
      <c r="A3665" s="21">
        <v>42907</v>
      </c>
      <c r="B3665" s="21" t="s">
        <v>3401</v>
      </c>
      <c r="C3665" s="79">
        <v>1000</v>
      </c>
      <c r="D3665" s="24" t="s">
        <v>4</v>
      </c>
      <c r="E3665" s="24" t="s">
        <v>6</v>
      </c>
      <c r="F3665" s="25" t="s">
        <v>6</v>
      </c>
      <c r="G3665" s="25" t="s">
        <v>2988</v>
      </c>
      <c r="H3665" s="25" t="s">
        <v>3418</v>
      </c>
      <c r="I3665" s="25" t="s">
        <v>82</v>
      </c>
      <c r="J3665" s="10">
        <v>7533</v>
      </c>
      <c r="K3665" s="16">
        <v>151</v>
      </c>
    </row>
    <row r="3666" spans="1:11" x14ac:dyDescent="0.25">
      <c r="A3666" s="21">
        <v>42907</v>
      </c>
      <c r="B3666" s="21" t="s">
        <v>3401</v>
      </c>
      <c r="C3666" s="79">
        <v>1000</v>
      </c>
      <c r="D3666" s="24" t="s">
        <v>4</v>
      </c>
      <c r="E3666" s="24" t="s">
        <v>6</v>
      </c>
      <c r="F3666" s="25" t="s">
        <v>6</v>
      </c>
      <c r="G3666" s="25" t="s">
        <v>2988</v>
      </c>
      <c r="H3666" s="25" t="s">
        <v>3418</v>
      </c>
      <c r="I3666" s="25" t="s">
        <v>82</v>
      </c>
      <c r="J3666" s="10">
        <v>7534</v>
      </c>
      <c r="K3666" s="16">
        <v>151</v>
      </c>
    </row>
    <row r="3667" spans="1:11" x14ac:dyDescent="0.25">
      <c r="A3667" s="21">
        <v>42907</v>
      </c>
      <c r="B3667" s="21" t="s">
        <v>3401</v>
      </c>
      <c r="C3667" s="79">
        <v>30500</v>
      </c>
      <c r="D3667" s="24" t="s">
        <v>4</v>
      </c>
      <c r="E3667" s="24" t="s">
        <v>6</v>
      </c>
      <c r="F3667" s="25" t="s">
        <v>6</v>
      </c>
      <c r="G3667" s="25" t="s">
        <v>2988</v>
      </c>
      <c r="H3667" s="25" t="s">
        <v>3418</v>
      </c>
      <c r="I3667" s="25" t="s">
        <v>82</v>
      </c>
      <c r="J3667" s="10">
        <v>7535</v>
      </c>
      <c r="K3667" s="16">
        <v>151</v>
      </c>
    </row>
    <row r="3668" spans="1:11" x14ac:dyDescent="0.25">
      <c r="A3668" s="21">
        <v>42907</v>
      </c>
      <c r="B3668" s="21" t="s">
        <v>3401</v>
      </c>
      <c r="C3668" s="79">
        <v>10000</v>
      </c>
      <c r="D3668" s="24" t="s">
        <v>4</v>
      </c>
      <c r="E3668" s="24" t="s">
        <v>6</v>
      </c>
      <c r="F3668" s="25" t="s">
        <v>6</v>
      </c>
      <c r="G3668" s="25" t="s">
        <v>2988</v>
      </c>
      <c r="H3668" s="25" t="s">
        <v>3418</v>
      </c>
      <c r="I3668" s="25" t="s">
        <v>82</v>
      </c>
      <c r="J3668" s="10">
        <v>7536</v>
      </c>
      <c r="K3668" s="16">
        <v>151</v>
      </c>
    </row>
    <row r="3669" spans="1:11" x14ac:dyDescent="0.25">
      <c r="A3669" s="21">
        <v>42907</v>
      </c>
      <c r="B3669" s="21" t="s">
        <v>3401</v>
      </c>
      <c r="C3669" s="79">
        <v>9950</v>
      </c>
      <c r="D3669" s="24" t="s">
        <v>4</v>
      </c>
      <c r="E3669" s="24" t="s">
        <v>6</v>
      </c>
      <c r="F3669" s="25" t="s">
        <v>6</v>
      </c>
      <c r="G3669" s="25" t="s">
        <v>2988</v>
      </c>
      <c r="H3669" s="25" t="s">
        <v>3418</v>
      </c>
      <c r="I3669" s="25" t="s">
        <v>82</v>
      </c>
      <c r="J3669" s="10">
        <v>7537</v>
      </c>
      <c r="K3669" s="16">
        <v>151</v>
      </c>
    </row>
    <row r="3670" spans="1:11" x14ac:dyDescent="0.25">
      <c r="A3670" s="19">
        <v>42907</v>
      </c>
      <c r="B3670" s="19" t="s">
        <v>3401</v>
      </c>
      <c r="C3670" s="79">
        <v>200</v>
      </c>
      <c r="D3670" s="24" t="s">
        <v>4</v>
      </c>
      <c r="E3670" s="24" t="s">
        <v>6</v>
      </c>
      <c r="F3670" s="25" t="s">
        <v>6</v>
      </c>
      <c r="G3670" s="25" t="s">
        <v>2988</v>
      </c>
      <c r="H3670" s="25" t="s">
        <v>3418</v>
      </c>
      <c r="I3670" s="25" t="s">
        <v>82</v>
      </c>
      <c r="J3670" s="10">
        <v>7572</v>
      </c>
      <c r="K3670" s="16">
        <v>152</v>
      </c>
    </row>
    <row r="3671" spans="1:11" x14ac:dyDescent="0.25">
      <c r="A3671" s="19">
        <v>42907</v>
      </c>
      <c r="B3671" s="19" t="s">
        <v>3401</v>
      </c>
      <c r="C3671" s="79">
        <v>200</v>
      </c>
      <c r="D3671" s="24" t="s">
        <v>4</v>
      </c>
      <c r="E3671" s="24" t="s">
        <v>6</v>
      </c>
      <c r="F3671" s="25" t="s">
        <v>6</v>
      </c>
      <c r="G3671" s="25" t="s">
        <v>2988</v>
      </c>
      <c r="H3671" s="25" t="s">
        <v>3418</v>
      </c>
      <c r="I3671" s="25" t="s">
        <v>82</v>
      </c>
      <c r="J3671" s="10">
        <v>7573</v>
      </c>
      <c r="K3671" s="16">
        <v>152</v>
      </c>
    </row>
    <row r="3672" spans="1:11" x14ac:dyDescent="0.25">
      <c r="A3672" s="19">
        <v>42907</v>
      </c>
      <c r="B3672" s="19" t="s">
        <v>3401</v>
      </c>
      <c r="C3672" s="79">
        <v>1100</v>
      </c>
      <c r="D3672" s="24" t="s">
        <v>4</v>
      </c>
      <c r="E3672" s="24" t="s">
        <v>6</v>
      </c>
      <c r="F3672" s="25" t="s">
        <v>6</v>
      </c>
      <c r="G3672" s="25" t="s">
        <v>2988</v>
      </c>
      <c r="H3672" s="25" t="s">
        <v>3418</v>
      </c>
      <c r="I3672" s="25" t="s">
        <v>82</v>
      </c>
      <c r="J3672" s="10">
        <v>7574</v>
      </c>
      <c r="K3672" s="16">
        <v>152</v>
      </c>
    </row>
    <row r="3673" spans="1:11" x14ac:dyDescent="0.25">
      <c r="A3673" s="19">
        <v>42907</v>
      </c>
      <c r="B3673" s="19" t="s">
        <v>3401</v>
      </c>
      <c r="C3673" s="79">
        <v>550</v>
      </c>
      <c r="D3673" s="24" t="s">
        <v>4</v>
      </c>
      <c r="E3673" s="24" t="s">
        <v>6</v>
      </c>
      <c r="F3673" s="25" t="s">
        <v>6</v>
      </c>
      <c r="G3673" s="25" t="s">
        <v>2988</v>
      </c>
      <c r="H3673" s="25" t="s">
        <v>3418</v>
      </c>
      <c r="I3673" s="25" t="s">
        <v>82</v>
      </c>
      <c r="J3673" s="10">
        <v>7575</v>
      </c>
      <c r="K3673" s="16">
        <v>152</v>
      </c>
    </row>
    <row r="3674" spans="1:11" x14ac:dyDescent="0.25">
      <c r="A3674" s="19">
        <v>42907</v>
      </c>
      <c r="B3674" s="19" t="s">
        <v>3401</v>
      </c>
      <c r="C3674" s="79">
        <v>2000</v>
      </c>
      <c r="D3674" s="24" t="s">
        <v>4</v>
      </c>
      <c r="E3674" s="24" t="s">
        <v>5</v>
      </c>
      <c r="F3674" s="25" t="s">
        <v>2217</v>
      </c>
      <c r="G3674" s="25" t="s">
        <v>2988</v>
      </c>
      <c r="H3674" s="25" t="s">
        <v>3418</v>
      </c>
      <c r="I3674" s="25" t="s">
        <v>82</v>
      </c>
      <c r="J3674" s="10">
        <v>7576</v>
      </c>
      <c r="K3674" s="16">
        <v>152</v>
      </c>
    </row>
    <row r="3675" spans="1:11" x14ac:dyDescent="0.25">
      <c r="A3675" s="19">
        <v>42907</v>
      </c>
      <c r="B3675" s="19" t="s">
        <v>3401</v>
      </c>
      <c r="C3675" s="79">
        <v>10000</v>
      </c>
      <c r="D3675" s="24" t="s">
        <v>4</v>
      </c>
      <c r="E3675" s="24" t="s">
        <v>5</v>
      </c>
      <c r="F3675" s="25" t="s">
        <v>2217</v>
      </c>
      <c r="G3675" s="25" t="s">
        <v>2988</v>
      </c>
      <c r="H3675" s="25" t="s">
        <v>3418</v>
      </c>
      <c r="I3675" s="25" t="s">
        <v>82</v>
      </c>
      <c r="J3675" s="10">
        <v>7577</v>
      </c>
      <c r="K3675" s="16">
        <v>152</v>
      </c>
    </row>
    <row r="3676" spans="1:11" x14ac:dyDescent="0.25">
      <c r="A3676" s="19">
        <v>42907</v>
      </c>
      <c r="B3676" s="19" t="s">
        <v>3401</v>
      </c>
      <c r="C3676" s="79">
        <v>4000</v>
      </c>
      <c r="D3676" s="24" t="s">
        <v>4</v>
      </c>
      <c r="E3676" s="24" t="s">
        <v>6</v>
      </c>
      <c r="F3676" s="25" t="s">
        <v>6</v>
      </c>
      <c r="G3676" s="25" t="s">
        <v>2988</v>
      </c>
      <c r="H3676" s="25" t="s">
        <v>3418</v>
      </c>
      <c r="I3676" s="25" t="s">
        <v>82</v>
      </c>
      <c r="J3676" s="10">
        <v>7578</v>
      </c>
      <c r="K3676" s="16">
        <v>152</v>
      </c>
    </row>
    <row r="3677" spans="1:11" x14ac:dyDescent="0.25">
      <c r="A3677" s="19">
        <v>42907</v>
      </c>
      <c r="B3677" s="19" t="s">
        <v>3401</v>
      </c>
      <c r="C3677" s="79">
        <v>2000</v>
      </c>
      <c r="D3677" s="24" t="s">
        <v>4</v>
      </c>
      <c r="E3677" s="24" t="s">
        <v>6</v>
      </c>
      <c r="F3677" s="25" t="s">
        <v>6</v>
      </c>
      <c r="G3677" s="25" t="s">
        <v>2988</v>
      </c>
      <c r="H3677" s="25" t="s">
        <v>3418</v>
      </c>
      <c r="I3677" s="25" t="s">
        <v>82</v>
      </c>
      <c r="J3677" s="10">
        <v>7579</v>
      </c>
      <c r="K3677" s="16">
        <v>152</v>
      </c>
    </row>
    <row r="3678" spans="1:11" x14ac:dyDescent="0.25">
      <c r="A3678" s="19">
        <v>42907</v>
      </c>
      <c r="B3678" s="19" t="s">
        <v>3401</v>
      </c>
      <c r="C3678" s="79">
        <v>750</v>
      </c>
      <c r="D3678" s="24" t="s">
        <v>4</v>
      </c>
      <c r="E3678" s="24" t="s">
        <v>6</v>
      </c>
      <c r="F3678" s="25" t="s">
        <v>6</v>
      </c>
      <c r="G3678" s="25" t="s">
        <v>2988</v>
      </c>
      <c r="H3678" s="25" t="s">
        <v>3418</v>
      </c>
      <c r="I3678" s="25" t="s">
        <v>82</v>
      </c>
      <c r="J3678" s="10">
        <v>7580</v>
      </c>
      <c r="K3678" s="16">
        <v>152</v>
      </c>
    </row>
    <row r="3679" spans="1:11" x14ac:dyDescent="0.25">
      <c r="A3679" s="19">
        <v>42907</v>
      </c>
      <c r="B3679" s="19" t="s">
        <v>3401</v>
      </c>
      <c r="C3679" s="79">
        <v>2000</v>
      </c>
      <c r="D3679" s="24" t="s">
        <v>4</v>
      </c>
      <c r="E3679" s="24" t="s">
        <v>6</v>
      </c>
      <c r="F3679" s="25" t="s">
        <v>6</v>
      </c>
      <c r="G3679" s="25" t="s">
        <v>2988</v>
      </c>
      <c r="H3679" s="25" t="s">
        <v>3418</v>
      </c>
      <c r="I3679" s="25" t="s">
        <v>82</v>
      </c>
      <c r="J3679" s="10">
        <v>7581</v>
      </c>
      <c r="K3679" s="16">
        <v>152</v>
      </c>
    </row>
    <row r="3680" spans="1:11" x14ac:dyDescent="0.25">
      <c r="A3680" s="19">
        <v>42907</v>
      </c>
      <c r="B3680" s="19" t="s">
        <v>3401</v>
      </c>
      <c r="C3680" s="79">
        <v>1000</v>
      </c>
      <c r="D3680" s="24" t="s">
        <v>4</v>
      </c>
      <c r="E3680" s="24" t="s">
        <v>5</v>
      </c>
      <c r="F3680" s="25" t="s">
        <v>2217</v>
      </c>
      <c r="G3680" s="25" t="s">
        <v>2988</v>
      </c>
      <c r="H3680" s="25" t="s">
        <v>3418</v>
      </c>
      <c r="I3680" s="25" t="s">
        <v>82</v>
      </c>
      <c r="J3680" s="10">
        <v>7759</v>
      </c>
      <c r="K3680" s="16">
        <v>156</v>
      </c>
    </row>
    <row r="3681" spans="1:11" x14ac:dyDescent="0.25">
      <c r="A3681" s="19">
        <v>42907</v>
      </c>
      <c r="B3681" s="19" t="s">
        <v>3401</v>
      </c>
      <c r="C3681" s="79">
        <v>5500</v>
      </c>
      <c r="D3681" s="24" t="s">
        <v>4</v>
      </c>
      <c r="E3681" s="24" t="s">
        <v>6</v>
      </c>
      <c r="F3681" s="25" t="s">
        <v>6</v>
      </c>
      <c r="G3681" s="25" t="s">
        <v>2988</v>
      </c>
      <c r="H3681" s="25" t="s">
        <v>3418</v>
      </c>
      <c r="I3681" s="25" t="s">
        <v>82</v>
      </c>
      <c r="J3681" s="10">
        <v>7760</v>
      </c>
      <c r="K3681" s="16">
        <v>156</v>
      </c>
    </row>
    <row r="3682" spans="1:11" x14ac:dyDescent="0.25">
      <c r="A3682" s="19">
        <v>42907</v>
      </c>
      <c r="B3682" s="19" t="s">
        <v>3401</v>
      </c>
      <c r="C3682" s="79">
        <v>5000</v>
      </c>
      <c r="D3682" s="24" t="s">
        <v>4</v>
      </c>
      <c r="E3682" s="24" t="s">
        <v>6</v>
      </c>
      <c r="F3682" s="25" t="s">
        <v>6</v>
      </c>
      <c r="G3682" s="25" t="s">
        <v>2988</v>
      </c>
      <c r="H3682" s="25" t="s">
        <v>3418</v>
      </c>
      <c r="I3682" s="25" t="s">
        <v>82</v>
      </c>
      <c r="J3682" s="10">
        <v>7761</v>
      </c>
      <c r="K3682" s="16">
        <v>156</v>
      </c>
    </row>
    <row r="3683" spans="1:11" x14ac:dyDescent="0.25">
      <c r="A3683" s="19">
        <v>42907</v>
      </c>
      <c r="B3683" s="19" t="s">
        <v>3401</v>
      </c>
      <c r="C3683" s="79">
        <v>4000</v>
      </c>
      <c r="D3683" s="24" t="s">
        <v>4</v>
      </c>
      <c r="E3683" s="24" t="s">
        <v>6</v>
      </c>
      <c r="F3683" s="25" t="s">
        <v>6</v>
      </c>
      <c r="G3683" s="25" t="s">
        <v>2988</v>
      </c>
      <c r="H3683" s="25" t="s">
        <v>3418</v>
      </c>
      <c r="I3683" s="25" t="s">
        <v>82</v>
      </c>
      <c r="J3683" s="10">
        <v>7762</v>
      </c>
      <c r="K3683" s="16">
        <v>156</v>
      </c>
    </row>
    <row r="3684" spans="1:11" x14ac:dyDescent="0.25">
      <c r="A3684" s="19">
        <v>42907</v>
      </c>
      <c r="B3684" s="19" t="s">
        <v>3401</v>
      </c>
      <c r="C3684" s="79">
        <v>10000</v>
      </c>
      <c r="D3684" s="24" t="s">
        <v>4</v>
      </c>
      <c r="E3684" s="24" t="s">
        <v>6</v>
      </c>
      <c r="F3684" s="25" t="s">
        <v>6</v>
      </c>
      <c r="G3684" s="25" t="s">
        <v>2988</v>
      </c>
      <c r="H3684" s="25" t="s">
        <v>3418</v>
      </c>
      <c r="I3684" s="25" t="s">
        <v>82</v>
      </c>
      <c r="J3684" s="10">
        <v>7763</v>
      </c>
      <c r="K3684" s="16">
        <v>156</v>
      </c>
    </row>
    <row r="3685" spans="1:11" x14ac:dyDescent="0.25">
      <c r="A3685" s="19">
        <v>42907</v>
      </c>
      <c r="B3685" s="19" t="s">
        <v>3401</v>
      </c>
      <c r="C3685" s="79">
        <v>5400</v>
      </c>
      <c r="D3685" s="24" t="s">
        <v>4</v>
      </c>
      <c r="E3685" s="24" t="s">
        <v>5</v>
      </c>
      <c r="F3685" s="25" t="s">
        <v>2217</v>
      </c>
      <c r="G3685" s="25" t="s">
        <v>2988</v>
      </c>
      <c r="H3685" s="25" t="s">
        <v>3418</v>
      </c>
      <c r="I3685" s="25" t="s">
        <v>82</v>
      </c>
      <c r="J3685" s="10">
        <v>7782</v>
      </c>
      <c r="K3685" s="16">
        <v>156</v>
      </c>
    </row>
    <row r="3686" spans="1:11" x14ac:dyDescent="0.25">
      <c r="A3686" s="19">
        <v>42907</v>
      </c>
      <c r="B3686" s="19" t="s">
        <v>3401</v>
      </c>
      <c r="C3686" s="79">
        <v>5000</v>
      </c>
      <c r="D3686" s="24" t="s">
        <v>4</v>
      </c>
      <c r="E3686" s="24" t="s">
        <v>6</v>
      </c>
      <c r="F3686" s="25" t="s">
        <v>6</v>
      </c>
      <c r="G3686" s="25" t="s">
        <v>2988</v>
      </c>
      <c r="H3686" s="25" t="s">
        <v>3418</v>
      </c>
      <c r="I3686" s="25" t="s">
        <v>82</v>
      </c>
      <c r="J3686" s="10">
        <v>7801</v>
      </c>
      <c r="K3686" s="16">
        <v>157</v>
      </c>
    </row>
    <row r="3687" spans="1:11" x14ac:dyDescent="0.25">
      <c r="A3687" s="19">
        <v>42907</v>
      </c>
      <c r="B3687" s="19" t="s">
        <v>3401</v>
      </c>
      <c r="C3687" s="79">
        <v>2000</v>
      </c>
      <c r="D3687" s="24" t="s">
        <v>4</v>
      </c>
      <c r="E3687" s="24" t="s">
        <v>6</v>
      </c>
      <c r="F3687" s="25" t="s">
        <v>6</v>
      </c>
      <c r="G3687" s="25" t="s">
        <v>2988</v>
      </c>
      <c r="H3687" s="25" t="s">
        <v>3418</v>
      </c>
      <c r="I3687" s="25" t="s">
        <v>82</v>
      </c>
      <c r="J3687" s="10">
        <v>7802</v>
      </c>
      <c r="K3687" s="16">
        <v>157</v>
      </c>
    </row>
    <row r="3688" spans="1:11" x14ac:dyDescent="0.25">
      <c r="A3688" s="19">
        <v>42907</v>
      </c>
      <c r="B3688" s="19" t="s">
        <v>3401</v>
      </c>
      <c r="C3688" s="79">
        <v>5000</v>
      </c>
      <c r="D3688" s="24" t="s">
        <v>4</v>
      </c>
      <c r="E3688" s="24" t="s">
        <v>6</v>
      </c>
      <c r="F3688" s="25" t="s">
        <v>6</v>
      </c>
      <c r="G3688" s="25" t="s">
        <v>2988</v>
      </c>
      <c r="H3688" s="25" t="s">
        <v>3418</v>
      </c>
      <c r="I3688" s="25" t="s">
        <v>82</v>
      </c>
      <c r="J3688" s="10">
        <v>7803</v>
      </c>
      <c r="K3688" s="16">
        <v>157</v>
      </c>
    </row>
    <row r="3689" spans="1:11" x14ac:dyDescent="0.25">
      <c r="A3689" s="19">
        <v>42907</v>
      </c>
      <c r="B3689" s="19" t="s">
        <v>3401</v>
      </c>
      <c r="C3689" s="79">
        <v>120000</v>
      </c>
      <c r="D3689" s="24" t="s">
        <v>78</v>
      </c>
      <c r="E3689" s="24" t="s">
        <v>5</v>
      </c>
      <c r="F3689" s="25" t="s">
        <v>2217</v>
      </c>
      <c r="G3689" s="25" t="s">
        <v>2988</v>
      </c>
      <c r="H3689" s="25" t="s">
        <v>3418</v>
      </c>
      <c r="I3689" s="25" t="s">
        <v>82</v>
      </c>
      <c r="J3689" s="10">
        <v>7804</v>
      </c>
      <c r="K3689" s="16">
        <v>157</v>
      </c>
    </row>
    <row r="3690" spans="1:11" x14ac:dyDescent="0.25">
      <c r="A3690" s="19">
        <v>42907</v>
      </c>
      <c r="B3690" s="19" t="s">
        <v>3401</v>
      </c>
      <c r="C3690" s="79">
        <v>600</v>
      </c>
      <c r="D3690" s="24" t="s">
        <v>4</v>
      </c>
      <c r="E3690" s="24" t="s">
        <v>6</v>
      </c>
      <c r="F3690" s="25" t="s">
        <v>6</v>
      </c>
      <c r="G3690" s="25" t="s">
        <v>2988</v>
      </c>
      <c r="H3690" s="25" t="s">
        <v>3418</v>
      </c>
      <c r="I3690" s="25" t="s">
        <v>82</v>
      </c>
      <c r="J3690" s="10">
        <v>7805</v>
      </c>
      <c r="K3690" s="16">
        <v>157</v>
      </c>
    </row>
    <row r="3691" spans="1:11" x14ac:dyDescent="0.25">
      <c r="A3691" s="19">
        <v>42907</v>
      </c>
      <c r="B3691" s="19" t="s">
        <v>3401</v>
      </c>
      <c r="C3691" s="79">
        <v>7300</v>
      </c>
      <c r="D3691" s="24" t="s">
        <v>4</v>
      </c>
      <c r="E3691" s="24" t="s">
        <v>5</v>
      </c>
      <c r="F3691" s="25" t="s">
        <v>2217</v>
      </c>
      <c r="G3691" s="25" t="s">
        <v>2988</v>
      </c>
      <c r="H3691" s="25" t="s">
        <v>3418</v>
      </c>
      <c r="I3691" s="25" t="s">
        <v>82</v>
      </c>
      <c r="J3691" s="10">
        <v>7806</v>
      </c>
      <c r="K3691" s="16">
        <v>157</v>
      </c>
    </row>
    <row r="3692" spans="1:11" x14ac:dyDescent="0.25">
      <c r="A3692" s="19">
        <v>42907</v>
      </c>
      <c r="B3692" s="19" t="s">
        <v>3401</v>
      </c>
      <c r="C3692" s="79">
        <v>1250</v>
      </c>
      <c r="D3692" s="24" t="s">
        <v>4</v>
      </c>
      <c r="E3692" s="24" t="s">
        <v>5</v>
      </c>
      <c r="F3692" s="25" t="s">
        <v>2217</v>
      </c>
      <c r="G3692" s="25" t="s">
        <v>2988</v>
      </c>
      <c r="H3692" s="25" t="s">
        <v>3418</v>
      </c>
      <c r="I3692" s="25" t="s">
        <v>82</v>
      </c>
      <c r="J3692" s="10">
        <v>7807</v>
      </c>
      <c r="K3692" s="16">
        <v>157</v>
      </c>
    </row>
    <row r="3693" spans="1:11" x14ac:dyDescent="0.25">
      <c r="A3693" s="19">
        <v>42907</v>
      </c>
      <c r="B3693" s="19" t="s">
        <v>3401</v>
      </c>
      <c r="C3693" s="79">
        <v>1250</v>
      </c>
      <c r="D3693" s="24" t="s">
        <v>4</v>
      </c>
      <c r="E3693" s="24" t="s">
        <v>5</v>
      </c>
      <c r="F3693" s="25" t="s">
        <v>2217</v>
      </c>
      <c r="G3693" s="25" t="s">
        <v>2988</v>
      </c>
      <c r="H3693" s="25" t="s">
        <v>3418</v>
      </c>
      <c r="I3693" s="25" t="s">
        <v>82</v>
      </c>
      <c r="J3693" s="10">
        <v>7808</v>
      </c>
      <c r="K3693" s="16">
        <v>157</v>
      </c>
    </row>
    <row r="3694" spans="1:11" x14ac:dyDescent="0.25">
      <c r="A3694" s="19">
        <v>42907</v>
      </c>
      <c r="B3694" s="19" t="s">
        <v>3401</v>
      </c>
      <c r="C3694" s="79">
        <v>1000</v>
      </c>
      <c r="D3694" s="24" t="s">
        <v>4</v>
      </c>
      <c r="E3694" s="24" t="s">
        <v>5</v>
      </c>
      <c r="F3694" s="25" t="s">
        <v>2217</v>
      </c>
      <c r="G3694" s="25" t="s">
        <v>2988</v>
      </c>
      <c r="H3694" s="25" t="s">
        <v>3418</v>
      </c>
      <c r="I3694" s="25" t="s">
        <v>82</v>
      </c>
      <c r="J3694" s="10">
        <v>7809</v>
      </c>
      <c r="K3694" s="16">
        <v>157</v>
      </c>
    </row>
    <row r="3695" spans="1:11" x14ac:dyDescent="0.25">
      <c r="A3695" s="19">
        <v>42907</v>
      </c>
      <c r="B3695" s="19" t="s">
        <v>3401</v>
      </c>
      <c r="C3695" s="15">
        <v>1000</v>
      </c>
      <c r="D3695" s="24" t="s">
        <v>4</v>
      </c>
      <c r="E3695" s="24" t="s">
        <v>6</v>
      </c>
      <c r="F3695" s="25" t="s">
        <v>6</v>
      </c>
      <c r="G3695" s="25" t="s">
        <v>2988</v>
      </c>
      <c r="H3695" s="25" t="s">
        <v>3418</v>
      </c>
      <c r="I3695" s="25" t="s">
        <v>82</v>
      </c>
      <c r="J3695" s="10">
        <v>8029</v>
      </c>
      <c r="K3695" s="16">
        <v>161</v>
      </c>
    </row>
    <row r="3696" spans="1:11" x14ac:dyDescent="0.25">
      <c r="A3696" s="19">
        <v>42907</v>
      </c>
      <c r="B3696" s="19" t="s">
        <v>3401</v>
      </c>
      <c r="C3696" s="15">
        <v>900</v>
      </c>
      <c r="D3696" s="24" t="s">
        <v>4</v>
      </c>
      <c r="E3696" s="24" t="s">
        <v>6</v>
      </c>
      <c r="F3696" s="25" t="s">
        <v>6</v>
      </c>
      <c r="G3696" s="25" t="s">
        <v>2988</v>
      </c>
      <c r="H3696" s="25" t="s">
        <v>3418</v>
      </c>
      <c r="I3696" s="25" t="s">
        <v>82</v>
      </c>
      <c r="J3696" s="10">
        <v>8030</v>
      </c>
      <c r="K3696" s="16">
        <v>161</v>
      </c>
    </row>
    <row r="3697" spans="1:11" x14ac:dyDescent="0.25">
      <c r="A3697" s="19">
        <v>42907</v>
      </c>
      <c r="B3697" s="19" t="s">
        <v>3401</v>
      </c>
      <c r="C3697" s="15">
        <v>300</v>
      </c>
      <c r="D3697" s="24" t="s">
        <v>4</v>
      </c>
      <c r="E3697" s="24" t="s">
        <v>6</v>
      </c>
      <c r="F3697" s="25" t="s">
        <v>6</v>
      </c>
      <c r="G3697" s="25" t="s">
        <v>2988</v>
      </c>
      <c r="H3697" s="25" t="s">
        <v>3418</v>
      </c>
      <c r="I3697" s="25" t="s">
        <v>82</v>
      </c>
      <c r="J3697" s="10">
        <v>8031</v>
      </c>
      <c r="K3697" s="16">
        <v>161</v>
      </c>
    </row>
    <row r="3698" spans="1:11" x14ac:dyDescent="0.25">
      <c r="A3698" s="19">
        <v>42907</v>
      </c>
      <c r="B3698" s="19" t="s">
        <v>3401</v>
      </c>
      <c r="C3698" s="15">
        <v>3065</v>
      </c>
      <c r="D3698" s="24" t="s">
        <v>4</v>
      </c>
      <c r="E3698" s="24" t="s">
        <v>6</v>
      </c>
      <c r="F3698" s="25" t="s">
        <v>6</v>
      </c>
      <c r="G3698" s="25" t="s">
        <v>2988</v>
      </c>
      <c r="H3698" s="25" t="s">
        <v>3418</v>
      </c>
      <c r="I3698" s="25" t="s">
        <v>82</v>
      </c>
      <c r="J3698" s="10">
        <v>8032</v>
      </c>
      <c r="K3698" s="16">
        <v>161</v>
      </c>
    </row>
    <row r="3699" spans="1:11" x14ac:dyDescent="0.25">
      <c r="A3699" s="19">
        <v>42907</v>
      </c>
      <c r="B3699" s="19" t="s">
        <v>3401</v>
      </c>
      <c r="C3699" s="15">
        <v>325</v>
      </c>
      <c r="D3699" s="24" t="s">
        <v>4</v>
      </c>
      <c r="E3699" s="24" t="s">
        <v>6</v>
      </c>
      <c r="F3699" s="25" t="s">
        <v>6</v>
      </c>
      <c r="G3699" s="25" t="s">
        <v>2988</v>
      </c>
      <c r="H3699" s="25" t="s">
        <v>3418</v>
      </c>
      <c r="I3699" s="25" t="s">
        <v>82</v>
      </c>
      <c r="J3699" s="10">
        <v>8033</v>
      </c>
      <c r="K3699" s="16">
        <v>161</v>
      </c>
    </row>
    <row r="3700" spans="1:11" x14ac:dyDescent="0.25">
      <c r="A3700" s="19">
        <v>42907</v>
      </c>
      <c r="B3700" s="19" t="s">
        <v>3401</v>
      </c>
      <c r="C3700" s="15">
        <v>1000</v>
      </c>
      <c r="D3700" s="24" t="s">
        <v>4</v>
      </c>
      <c r="E3700" s="24" t="s">
        <v>6</v>
      </c>
      <c r="F3700" s="25" t="s">
        <v>6</v>
      </c>
      <c r="G3700" s="25" t="s">
        <v>2988</v>
      </c>
      <c r="H3700" s="25" t="s">
        <v>3418</v>
      </c>
      <c r="I3700" s="25" t="s">
        <v>82</v>
      </c>
      <c r="J3700" s="10">
        <v>8034</v>
      </c>
      <c r="K3700" s="16">
        <v>161</v>
      </c>
    </row>
    <row r="3701" spans="1:11" x14ac:dyDescent="0.25">
      <c r="A3701" s="19">
        <v>42907</v>
      </c>
      <c r="B3701" s="19" t="s">
        <v>3401</v>
      </c>
      <c r="C3701" s="15">
        <v>700</v>
      </c>
      <c r="D3701" s="24" t="s">
        <v>4</v>
      </c>
      <c r="E3701" s="24" t="s">
        <v>6</v>
      </c>
      <c r="F3701" s="25" t="s">
        <v>6</v>
      </c>
      <c r="G3701" s="25" t="s">
        <v>2988</v>
      </c>
      <c r="H3701" s="25" t="s">
        <v>3418</v>
      </c>
      <c r="I3701" s="25" t="s">
        <v>82</v>
      </c>
      <c r="J3701" s="10">
        <v>8035</v>
      </c>
      <c r="K3701" s="16">
        <v>161</v>
      </c>
    </row>
    <row r="3702" spans="1:11" x14ac:dyDescent="0.25">
      <c r="A3702" s="19">
        <v>42907</v>
      </c>
      <c r="B3702" s="19" t="s">
        <v>3401</v>
      </c>
      <c r="C3702" s="15">
        <v>750</v>
      </c>
      <c r="D3702" s="24" t="s">
        <v>4</v>
      </c>
      <c r="E3702" s="24" t="s">
        <v>6</v>
      </c>
      <c r="F3702" s="25" t="s">
        <v>6</v>
      </c>
      <c r="G3702" s="25" t="s">
        <v>2988</v>
      </c>
      <c r="H3702" s="25" t="s">
        <v>3418</v>
      </c>
      <c r="I3702" s="25" t="s">
        <v>82</v>
      </c>
      <c r="J3702" s="10">
        <v>8036</v>
      </c>
      <c r="K3702" s="16">
        <v>161</v>
      </c>
    </row>
    <row r="3703" spans="1:11" x14ac:dyDescent="0.25">
      <c r="A3703" s="19">
        <v>42907</v>
      </c>
      <c r="B3703" s="19" t="s">
        <v>3401</v>
      </c>
      <c r="C3703" s="15">
        <v>1000</v>
      </c>
      <c r="D3703" s="24" t="s">
        <v>4</v>
      </c>
      <c r="E3703" s="24" t="s">
        <v>6</v>
      </c>
      <c r="F3703" s="25" t="s">
        <v>6</v>
      </c>
      <c r="G3703" s="25" t="s">
        <v>2988</v>
      </c>
      <c r="H3703" s="25" t="s">
        <v>3418</v>
      </c>
      <c r="I3703" s="25" t="s">
        <v>82</v>
      </c>
      <c r="J3703" s="10">
        <v>8108</v>
      </c>
      <c r="K3703" s="16">
        <v>163</v>
      </c>
    </row>
    <row r="3704" spans="1:11" x14ac:dyDescent="0.25">
      <c r="A3704" s="19">
        <v>42907</v>
      </c>
      <c r="B3704" s="19" t="s">
        <v>3401</v>
      </c>
      <c r="C3704" s="15">
        <v>4000</v>
      </c>
      <c r="D3704" s="24" t="s">
        <v>4</v>
      </c>
      <c r="E3704" s="24" t="s">
        <v>6</v>
      </c>
      <c r="F3704" s="25" t="s">
        <v>6</v>
      </c>
      <c r="G3704" s="25" t="s">
        <v>2988</v>
      </c>
      <c r="H3704" s="25" t="s">
        <v>3418</v>
      </c>
      <c r="I3704" s="25" t="s">
        <v>82</v>
      </c>
      <c r="J3704" s="10">
        <v>8109</v>
      </c>
      <c r="K3704" s="16">
        <v>163</v>
      </c>
    </row>
    <row r="3705" spans="1:11" x14ac:dyDescent="0.25">
      <c r="A3705" s="19">
        <v>42907</v>
      </c>
      <c r="B3705" s="19" t="s">
        <v>3401</v>
      </c>
      <c r="C3705" s="15">
        <v>5000</v>
      </c>
      <c r="D3705" s="24" t="s">
        <v>4</v>
      </c>
      <c r="E3705" s="24" t="s">
        <v>6</v>
      </c>
      <c r="F3705" s="25" t="s">
        <v>6</v>
      </c>
      <c r="G3705" s="25" t="s">
        <v>2988</v>
      </c>
      <c r="H3705" s="25" t="s">
        <v>3418</v>
      </c>
      <c r="I3705" s="25" t="s">
        <v>82</v>
      </c>
      <c r="J3705" s="10">
        <v>8110</v>
      </c>
      <c r="K3705" s="16">
        <v>163</v>
      </c>
    </row>
    <row r="3706" spans="1:11" x14ac:dyDescent="0.25">
      <c r="A3706" s="19">
        <v>42907</v>
      </c>
      <c r="B3706" s="19" t="s">
        <v>3401</v>
      </c>
      <c r="C3706" s="15">
        <v>1500</v>
      </c>
      <c r="D3706" s="24" t="s">
        <v>4</v>
      </c>
      <c r="E3706" s="24" t="s">
        <v>6</v>
      </c>
      <c r="F3706" s="25" t="s">
        <v>6</v>
      </c>
      <c r="G3706" s="25" t="s">
        <v>2988</v>
      </c>
      <c r="H3706" s="25" t="s">
        <v>3418</v>
      </c>
      <c r="I3706" s="25" t="s">
        <v>82</v>
      </c>
      <c r="J3706" s="10">
        <v>8111</v>
      </c>
      <c r="K3706" s="16">
        <v>163</v>
      </c>
    </row>
    <row r="3707" spans="1:11" x14ac:dyDescent="0.25">
      <c r="A3707" s="19">
        <v>42907</v>
      </c>
      <c r="B3707" s="19" t="s">
        <v>3401</v>
      </c>
      <c r="C3707" s="15">
        <v>500</v>
      </c>
      <c r="D3707" s="24" t="s">
        <v>4</v>
      </c>
      <c r="E3707" s="24" t="s">
        <v>6</v>
      </c>
      <c r="F3707" s="25" t="s">
        <v>6</v>
      </c>
      <c r="G3707" s="25" t="s">
        <v>2988</v>
      </c>
      <c r="H3707" s="25" t="s">
        <v>3418</v>
      </c>
      <c r="I3707" s="25" t="s">
        <v>82</v>
      </c>
      <c r="J3707" s="10">
        <v>8112</v>
      </c>
      <c r="K3707" s="16">
        <v>163</v>
      </c>
    </row>
    <row r="3708" spans="1:11" x14ac:dyDescent="0.25">
      <c r="A3708" s="19">
        <v>42907</v>
      </c>
      <c r="B3708" s="19" t="s">
        <v>3401</v>
      </c>
      <c r="C3708" s="15">
        <v>100</v>
      </c>
      <c r="D3708" s="24" t="s">
        <v>4</v>
      </c>
      <c r="E3708" s="24" t="s">
        <v>6</v>
      </c>
      <c r="F3708" s="25" t="s">
        <v>6</v>
      </c>
      <c r="G3708" s="25" t="s">
        <v>2988</v>
      </c>
      <c r="H3708" s="25" t="s">
        <v>3418</v>
      </c>
      <c r="I3708" s="25" t="s">
        <v>82</v>
      </c>
      <c r="J3708" s="10">
        <v>8113</v>
      </c>
      <c r="K3708" s="16">
        <v>163</v>
      </c>
    </row>
    <row r="3709" spans="1:11" x14ac:dyDescent="0.25">
      <c r="A3709" s="19">
        <v>42907</v>
      </c>
      <c r="B3709" s="19" t="s">
        <v>3401</v>
      </c>
      <c r="C3709" s="15">
        <v>11754</v>
      </c>
      <c r="D3709" s="24" t="s">
        <v>4</v>
      </c>
      <c r="E3709" s="24" t="s">
        <v>6</v>
      </c>
      <c r="F3709" s="25" t="s">
        <v>6</v>
      </c>
      <c r="G3709" s="25" t="s">
        <v>2988</v>
      </c>
      <c r="H3709" s="25" t="s">
        <v>3418</v>
      </c>
      <c r="I3709" s="25" t="s">
        <v>82</v>
      </c>
      <c r="J3709" s="10">
        <v>8114</v>
      </c>
      <c r="K3709" s="16">
        <v>163</v>
      </c>
    </row>
    <row r="3710" spans="1:11" x14ac:dyDescent="0.25">
      <c r="A3710" s="19">
        <v>42907</v>
      </c>
      <c r="B3710" s="19" t="s">
        <v>3401</v>
      </c>
      <c r="C3710" s="15">
        <v>200</v>
      </c>
      <c r="D3710" s="24" t="s">
        <v>4</v>
      </c>
      <c r="E3710" s="24" t="s">
        <v>6</v>
      </c>
      <c r="F3710" s="25" t="s">
        <v>6</v>
      </c>
      <c r="G3710" s="25" t="s">
        <v>2988</v>
      </c>
      <c r="H3710" s="25" t="s">
        <v>3418</v>
      </c>
      <c r="I3710" s="25" t="s">
        <v>82</v>
      </c>
      <c r="J3710" s="10">
        <v>8115</v>
      </c>
      <c r="K3710" s="16">
        <v>163</v>
      </c>
    </row>
    <row r="3711" spans="1:11" x14ac:dyDescent="0.25">
      <c r="A3711" s="19">
        <v>42907</v>
      </c>
      <c r="B3711" s="19" t="s">
        <v>3401</v>
      </c>
      <c r="C3711" s="15">
        <v>4000</v>
      </c>
      <c r="D3711" s="24" t="s">
        <v>4</v>
      </c>
      <c r="E3711" s="24" t="s">
        <v>5</v>
      </c>
      <c r="F3711" s="25" t="s">
        <v>2217</v>
      </c>
      <c r="G3711" s="25" t="s">
        <v>2988</v>
      </c>
      <c r="H3711" s="25" t="s">
        <v>3418</v>
      </c>
      <c r="I3711" s="25" t="s">
        <v>82</v>
      </c>
      <c r="J3711" s="10">
        <v>8160</v>
      </c>
      <c r="K3711" s="16">
        <v>164</v>
      </c>
    </row>
    <row r="3712" spans="1:11" x14ac:dyDescent="0.25">
      <c r="A3712" s="19">
        <v>42907</v>
      </c>
      <c r="B3712" s="19" t="s">
        <v>3401</v>
      </c>
      <c r="C3712" s="15">
        <v>300</v>
      </c>
      <c r="D3712" s="24" t="s">
        <v>4</v>
      </c>
      <c r="E3712" s="24" t="s">
        <v>6</v>
      </c>
      <c r="F3712" s="25" t="s">
        <v>6</v>
      </c>
      <c r="G3712" s="25" t="s">
        <v>2988</v>
      </c>
      <c r="H3712" s="25" t="s">
        <v>3418</v>
      </c>
      <c r="I3712" s="25" t="s">
        <v>82</v>
      </c>
      <c r="J3712" s="10">
        <v>8161</v>
      </c>
      <c r="K3712" s="16">
        <v>164</v>
      </c>
    </row>
    <row r="3713" spans="1:11" x14ac:dyDescent="0.25">
      <c r="A3713" s="19">
        <v>42907</v>
      </c>
      <c r="B3713" s="19" t="s">
        <v>3401</v>
      </c>
      <c r="C3713" s="15">
        <v>100</v>
      </c>
      <c r="D3713" s="24" t="s">
        <v>4</v>
      </c>
      <c r="E3713" s="24" t="s">
        <v>6</v>
      </c>
      <c r="F3713" s="25" t="s">
        <v>6</v>
      </c>
      <c r="G3713" s="25" t="s">
        <v>2988</v>
      </c>
      <c r="H3713" s="25" t="s">
        <v>3418</v>
      </c>
      <c r="I3713" s="25" t="s">
        <v>82</v>
      </c>
      <c r="J3713" s="10">
        <v>8162</v>
      </c>
      <c r="K3713" s="16">
        <v>164</v>
      </c>
    </row>
    <row r="3714" spans="1:11" x14ac:dyDescent="0.25">
      <c r="A3714" s="19">
        <v>42907</v>
      </c>
      <c r="B3714" s="19" t="s">
        <v>3401</v>
      </c>
      <c r="C3714" s="15">
        <v>5000</v>
      </c>
      <c r="D3714" s="24" t="s">
        <v>4</v>
      </c>
      <c r="E3714" s="24" t="s">
        <v>6</v>
      </c>
      <c r="F3714" s="25" t="s">
        <v>6</v>
      </c>
      <c r="G3714" s="25" t="s">
        <v>2988</v>
      </c>
      <c r="H3714" s="25" t="s">
        <v>3418</v>
      </c>
      <c r="I3714" s="25" t="s">
        <v>82</v>
      </c>
      <c r="J3714" s="10">
        <v>8163</v>
      </c>
      <c r="K3714" s="16">
        <v>164</v>
      </c>
    </row>
    <row r="3715" spans="1:11" x14ac:dyDescent="0.25">
      <c r="A3715" s="19">
        <v>42907</v>
      </c>
      <c r="B3715" s="19" t="s">
        <v>3401</v>
      </c>
      <c r="C3715" s="15">
        <v>2000</v>
      </c>
      <c r="D3715" s="24" t="s">
        <v>4</v>
      </c>
      <c r="E3715" s="24" t="s">
        <v>5</v>
      </c>
      <c r="F3715" s="25" t="s">
        <v>2217</v>
      </c>
      <c r="G3715" s="25" t="s">
        <v>2988</v>
      </c>
      <c r="H3715" s="25" t="s">
        <v>3418</v>
      </c>
      <c r="I3715" s="25" t="s">
        <v>82</v>
      </c>
      <c r="J3715" s="10">
        <v>8164</v>
      </c>
      <c r="K3715" s="16">
        <v>164</v>
      </c>
    </row>
    <row r="3716" spans="1:11" x14ac:dyDescent="0.25">
      <c r="A3716" s="19">
        <v>42907</v>
      </c>
      <c r="B3716" s="19" t="s">
        <v>3401</v>
      </c>
      <c r="C3716" s="15">
        <v>5000</v>
      </c>
      <c r="D3716" s="24" t="s">
        <v>4</v>
      </c>
      <c r="E3716" s="24" t="s">
        <v>6</v>
      </c>
      <c r="F3716" s="25" t="s">
        <v>6</v>
      </c>
      <c r="G3716" s="25" t="s">
        <v>2988</v>
      </c>
      <c r="H3716" s="25" t="s">
        <v>3418</v>
      </c>
      <c r="I3716" s="25" t="s">
        <v>82</v>
      </c>
      <c r="J3716" s="10">
        <v>8165</v>
      </c>
      <c r="K3716" s="16">
        <v>164</v>
      </c>
    </row>
    <row r="3717" spans="1:11" x14ac:dyDescent="0.25">
      <c r="A3717" s="19">
        <v>42907</v>
      </c>
      <c r="B3717" s="19" t="s">
        <v>3401</v>
      </c>
      <c r="C3717" s="15">
        <v>200</v>
      </c>
      <c r="D3717" s="24" t="s">
        <v>4</v>
      </c>
      <c r="E3717" s="24" t="s">
        <v>6</v>
      </c>
      <c r="F3717" s="25" t="s">
        <v>6</v>
      </c>
      <c r="G3717" s="25" t="s">
        <v>2988</v>
      </c>
      <c r="H3717" s="25" t="s">
        <v>3418</v>
      </c>
      <c r="I3717" s="25" t="s">
        <v>82</v>
      </c>
      <c r="J3717" s="10">
        <v>8166</v>
      </c>
      <c r="K3717" s="16">
        <v>164</v>
      </c>
    </row>
    <row r="3718" spans="1:11" x14ac:dyDescent="0.25">
      <c r="A3718" s="19">
        <v>42907</v>
      </c>
      <c r="B3718" s="19" t="s">
        <v>3401</v>
      </c>
      <c r="C3718" s="15">
        <v>265</v>
      </c>
      <c r="D3718" s="24" t="s">
        <v>4</v>
      </c>
      <c r="E3718" s="24" t="s">
        <v>6</v>
      </c>
      <c r="F3718" s="25" t="s">
        <v>6</v>
      </c>
      <c r="G3718" s="25" t="s">
        <v>2988</v>
      </c>
      <c r="H3718" s="25" t="s">
        <v>3418</v>
      </c>
      <c r="I3718" s="25" t="s">
        <v>82</v>
      </c>
      <c r="J3718" s="10">
        <v>8167</v>
      </c>
      <c r="K3718" s="16">
        <v>164</v>
      </c>
    </row>
    <row r="3719" spans="1:11" x14ac:dyDescent="0.25">
      <c r="A3719" s="19">
        <v>42907</v>
      </c>
      <c r="B3719" s="19" t="s">
        <v>3401</v>
      </c>
      <c r="C3719" s="15">
        <v>6200</v>
      </c>
      <c r="D3719" s="24" t="s">
        <v>4</v>
      </c>
      <c r="E3719" s="24" t="s">
        <v>6</v>
      </c>
      <c r="F3719" s="25" t="s">
        <v>6</v>
      </c>
      <c r="G3719" s="25" t="s">
        <v>2988</v>
      </c>
      <c r="H3719" s="25" t="s">
        <v>3418</v>
      </c>
      <c r="I3719" s="25" t="s">
        <v>82</v>
      </c>
      <c r="J3719" s="10">
        <v>8209</v>
      </c>
      <c r="K3719" s="16">
        <v>165</v>
      </c>
    </row>
    <row r="3720" spans="1:11" x14ac:dyDescent="0.25">
      <c r="A3720" s="19">
        <v>42907</v>
      </c>
      <c r="B3720" s="19" t="s">
        <v>3401</v>
      </c>
      <c r="C3720" s="15">
        <v>6300</v>
      </c>
      <c r="D3720" s="24" t="s">
        <v>4</v>
      </c>
      <c r="E3720" s="24" t="s">
        <v>6</v>
      </c>
      <c r="F3720" s="25" t="s">
        <v>6</v>
      </c>
      <c r="G3720" s="25" t="s">
        <v>2988</v>
      </c>
      <c r="H3720" s="25" t="s">
        <v>3418</v>
      </c>
      <c r="I3720" s="25" t="s">
        <v>82</v>
      </c>
      <c r="J3720" s="10">
        <v>8210</v>
      </c>
      <c r="K3720" s="16">
        <v>165</v>
      </c>
    </row>
    <row r="3721" spans="1:11" x14ac:dyDescent="0.25">
      <c r="A3721" s="19">
        <v>42907</v>
      </c>
      <c r="B3721" s="19" t="s">
        <v>3401</v>
      </c>
      <c r="C3721" s="15">
        <v>7000</v>
      </c>
      <c r="D3721" s="24" t="s">
        <v>4</v>
      </c>
      <c r="E3721" s="24" t="s">
        <v>6</v>
      </c>
      <c r="F3721" s="25" t="s">
        <v>6</v>
      </c>
      <c r="G3721" s="25" t="s">
        <v>2988</v>
      </c>
      <c r="H3721" s="25" t="s">
        <v>3418</v>
      </c>
      <c r="I3721" s="25" t="s">
        <v>82</v>
      </c>
      <c r="J3721" s="10">
        <v>8211</v>
      </c>
      <c r="K3721" s="16">
        <v>165</v>
      </c>
    </row>
    <row r="3722" spans="1:11" x14ac:dyDescent="0.25">
      <c r="A3722" s="19">
        <v>42907</v>
      </c>
      <c r="B3722" s="19" t="s">
        <v>3401</v>
      </c>
      <c r="C3722" s="15">
        <v>2000</v>
      </c>
      <c r="D3722" s="24" t="s">
        <v>4</v>
      </c>
      <c r="E3722" s="24" t="s">
        <v>6</v>
      </c>
      <c r="F3722" s="25" t="s">
        <v>6</v>
      </c>
      <c r="G3722" s="25" t="s">
        <v>2988</v>
      </c>
      <c r="H3722" s="25" t="s">
        <v>3418</v>
      </c>
      <c r="I3722" s="25" t="s">
        <v>82</v>
      </c>
      <c r="J3722" s="10">
        <v>8212</v>
      </c>
      <c r="K3722" s="16">
        <v>165</v>
      </c>
    </row>
    <row r="3723" spans="1:11" x14ac:dyDescent="0.25">
      <c r="A3723" s="20">
        <v>42907</v>
      </c>
      <c r="B3723" s="20" t="s">
        <v>3401</v>
      </c>
      <c r="C3723" s="77">
        <v>2000</v>
      </c>
      <c r="D3723" s="24" t="s">
        <v>4</v>
      </c>
      <c r="E3723" s="24" t="s">
        <v>6</v>
      </c>
      <c r="F3723" s="25" t="s">
        <v>6</v>
      </c>
      <c r="G3723" s="25" t="s">
        <v>2988</v>
      </c>
      <c r="H3723" s="25" t="s">
        <v>3418</v>
      </c>
      <c r="I3723" s="25" t="s">
        <v>82</v>
      </c>
      <c r="J3723" s="10">
        <v>8263</v>
      </c>
      <c r="K3723" s="16">
        <v>166</v>
      </c>
    </row>
    <row r="3724" spans="1:11" x14ac:dyDescent="0.25">
      <c r="A3724" s="20">
        <v>42907</v>
      </c>
      <c r="B3724" s="20" t="s">
        <v>3401</v>
      </c>
      <c r="C3724" s="77">
        <v>500</v>
      </c>
      <c r="D3724" s="24" t="s">
        <v>4</v>
      </c>
      <c r="E3724" s="24" t="s">
        <v>5</v>
      </c>
      <c r="F3724" s="25" t="s">
        <v>2217</v>
      </c>
      <c r="G3724" s="25" t="s">
        <v>2988</v>
      </c>
      <c r="H3724" s="25" t="s">
        <v>3418</v>
      </c>
      <c r="I3724" s="25" t="s">
        <v>82</v>
      </c>
      <c r="J3724" s="10">
        <v>8264</v>
      </c>
      <c r="K3724" s="16">
        <v>166</v>
      </c>
    </row>
    <row r="3725" spans="1:11" x14ac:dyDescent="0.25">
      <c r="A3725" s="20">
        <v>42907</v>
      </c>
      <c r="B3725" s="20" t="s">
        <v>3401</v>
      </c>
      <c r="C3725" s="77">
        <v>1000</v>
      </c>
      <c r="D3725" s="24" t="s">
        <v>4</v>
      </c>
      <c r="E3725" s="24" t="s">
        <v>5</v>
      </c>
      <c r="F3725" s="25" t="s">
        <v>2217</v>
      </c>
      <c r="G3725" s="25" t="s">
        <v>2988</v>
      </c>
      <c r="H3725" s="25" t="s">
        <v>3418</v>
      </c>
      <c r="I3725" s="25" t="s">
        <v>82</v>
      </c>
      <c r="J3725" s="10">
        <v>8265</v>
      </c>
      <c r="K3725" s="16">
        <v>166</v>
      </c>
    </row>
    <row r="3726" spans="1:11" x14ac:dyDescent="0.25">
      <c r="A3726" s="20">
        <v>42907</v>
      </c>
      <c r="B3726" s="20" t="s">
        <v>3401</v>
      </c>
      <c r="C3726" s="77">
        <v>2000</v>
      </c>
      <c r="D3726" s="24" t="s">
        <v>4</v>
      </c>
      <c r="E3726" s="24" t="s">
        <v>6</v>
      </c>
      <c r="F3726" s="25" t="s">
        <v>6</v>
      </c>
      <c r="G3726" s="25" t="s">
        <v>2988</v>
      </c>
      <c r="H3726" s="25" t="s">
        <v>3418</v>
      </c>
      <c r="I3726" s="25" t="s">
        <v>82</v>
      </c>
      <c r="J3726" s="10">
        <v>8266</v>
      </c>
      <c r="K3726" s="16">
        <v>166</v>
      </c>
    </row>
    <row r="3727" spans="1:11" x14ac:dyDescent="0.25">
      <c r="A3727" s="20">
        <v>42907</v>
      </c>
      <c r="B3727" s="20" t="s">
        <v>3401</v>
      </c>
      <c r="C3727" s="77">
        <v>8500</v>
      </c>
      <c r="D3727" s="24" t="s">
        <v>4</v>
      </c>
      <c r="E3727" s="24" t="s">
        <v>6</v>
      </c>
      <c r="F3727" s="25" t="s">
        <v>6</v>
      </c>
      <c r="G3727" s="25" t="s">
        <v>2988</v>
      </c>
      <c r="H3727" s="25" t="s">
        <v>3418</v>
      </c>
      <c r="I3727" s="25" t="s">
        <v>82</v>
      </c>
      <c r="J3727" s="10">
        <v>8267</v>
      </c>
      <c r="K3727" s="16">
        <v>166</v>
      </c>
    </row>
    <row r="3728" spans="1:11" x14ac:dyDescent="0.25">
      <c r="A3728" s="20">
        <v>42907</v>
      </c>
      <c r="B3728" s="20" t="s">
        <v>3401</v>
      </c>
      <c r="C3728" s="77">
        <v>5000</v>
      </c>
      <c r="D3728" s="24" t="s">
        <v>4</v>
      </c>
      <c r="E3728" s="24" t="s">
        <v>6</v>
      </c>
      <c r="F3728" s="25" t="s">
        <v>6</v>
      </c>
      <c r="G3728" s="25" t="s">
        <v>2988</v>
      </c>
      <c r="H3728" s="25" t="s">
        <v>3418</v>
      </c>
      <c r="I3728" s="25" t="s">
        <v>82</v>
      </c>
      <c r="J3728" s="10">
        <v>8268</v>
      </c>
      <c r="K3728" s="16">
        <v>166</v>
      </c>
    </row>
    <row r="3729" spans="1:11" x14ac:dyDescent="0.25">
      <c r="A3729" s="20">
        <v>42907</v>
      </c>
      <c r="B3729" s="20" t="s">
        <v>3401</v>
      </c>
      <c r="C3729" s="77">
        <v>5000</v>
      </c>
      <c r="D3729" s="24" t="s">
        <v>4</v>
      </c>
      <c r="E3729" s="24" t="s">
        <v>6</v>
      </c>
      <c r="F3729" s="25" t="s">
        <v>6</v>
      </c>
      <c r="G3729" s="25" t="s">
        <v>2988</v>
      </c>
      <c r="H3729" s="25" t="s">
        <v>3418</v>
      </c>
      <c r="I3729" s="25" t="s">
        <v>82</v>
      </c>
      <c r="J3729" s="10">
        <v>8269</v>
      </c>
      <c r="K3729" s="16">
        <v>166</v>
      </c>
    </row>
    <row r="3730" spans="1:11" x14ac:dyDescent="0.25">
      <c r="A3730" s="20">
        <v>42907</v>
      </c>
      <c r="B3730" s="20" t="s">
        <v>3401</v>
      </c>
      <c r="C3730" s="77">
        <v>3000</v>
      </c>
      <c r="D3730" s="24" t="s">
        <v>4</v>
      </c>
      <c r="E3730" s="24" t="s">
        <v>6</v>
      </c>
      <c r="F3730" s="25" t="s">
        <v>6</v>
      </c>
      <c r="G3730" s="25" t="s">
        <v>2988</v>
      </c>
      <c r="H3730" s="25" t="s">
        <v>3418</v>
      </c>
      <c r="I3730" s="25" t="s">
        <v>82</v>
      </c>
      <c r="J3730" s="10">
        <v>8270</v>
      </c>
      <c r="K3730" s="16">
        <v>166</v>
      </c>
    </row>
    <row r="3731" spans="1:11" x14ac:dyDescent="0.25">
      <c r="A3731" s="20">
        <v>42907</v>
      </c>
      <c r="B3731" s="20" t="s">
        <v>3401</v>
      </c>
      <c r="C3731" s="77">
        <v>200</v>
      </c>
      <c r="D3731" s="24" t="s">
        <v>4</v>
      </c>
      <c r="E3731" s="24" t="s">
        <v>6</v>
      </c>
      <c r="F3731" s="25" t="s">
        <v>6</v>
      </c>
      <c r="G3731" s="25" t="s">
        <v>2988</v>
      </c>
      <c r="H3731" s="25" t="s">
        <v>3418</v>
      </c>
      <c r="I3731" s="25" t="s">
        <v>82</v>
      </c>
      <c r="J3731" s="10">
        <v>8271</v>
      </c>
      <c r="K3731" s="16">
        <v>166</v>
      </c>
    </row>
    <row r="3732" spans="1:11" x14ac:dyDescent="0.25">
      <c r="A3732" s="20">
        <v>42907</v>
      </c>
      <c r="B3732" s="20" t="s">
        <v>3401</v>
      </c>
      <c r="C3732" s="77">
        <v>250</v>
      </c>
      <c r="D3732" s="24" t="s">
        <v>4</v>
      </c>
      <c r="E3732" s="24" t="s">
        <v>6</v>
      </c>
      <c r="F3732" s="25" t="s">
        <v>6</v>
      </c>
      <c r="G3732" s="25" t="s">
        <v>2988</v>
      </c>
      <c r="H3732" s="25" t="s">
        <v>3418</v>
      </c>
      <c r="I3732" s="25" t="s">
        <v>82</v>
      </c>
      <c r="J3732" s="10">
        <v>8272</v>
      </c>
      <c r="K3732" s="16">
        <v>166</v>
      </c>
    </row>
    <row r="3733" spans="1:11" x14ac:dyDescent="0.25">
      <c r="A3733" s="20">
        <v>42907</v>
      </c>
      <c r="B3733" s="20" t="s">
        <v>3401</v>
      </c>
      <c r="C3733" s="77">
        <v>400</v>
      </c>
      <c r="D3733" s="24" t="s">
        <v>4</v>
      </c>
      <c r="E3733" s="24" t="s">
        <v>6</v>
      </c>
      <c r="F3733" s="25" t="s">
        <v>6</v>
      </c>
      <c r="G3733" s="25" t="s">
        <v>2988</v>
      </c>
      <c r="H3733" s="25" t="s">
        <v>3418</v>
      </c>
      <c r="I3733" s="25" t="s">
        <v>82</v>
      </c>
      <c r="J3733" s="10">
        <v>8294</v>
      </c>
      <c r="K3733" s="16">
        <v>166</v>
      </c>
    </row>
    <row r="3734" spans="1:11" x14ac:dyDescent="0.25">
      <c r="A3734" s="19">
        <v>42907</v>
      </c>
      <c r="B3734" s="19" t="s">
        <v>3401</v>
      </c>
      <c r="C3734" s="77">
        <v>200</v>
      </c>
      <c r="D3734" s="24" t="s">
        <v>4</v>
      </c>
      <c r="E3734" s="24" t="s">
        <v>6</v>
      </c>
      <c r="F3734" s="25" t="s">
        <v>6</v>
      </c>
      <c r="G3734" s="25" t="s">
        <v>2988</v>
      </c>
      <c r="H3734" s="25" t="s">
        <v>3418</v>
      </c>
      <c r="I3734" s="25" t="s">
        <v>82</v>
      </c>
      <c r="J3734" s="10">
        <v>8304</v>
      </c>
      <c r="K3734" s="16">
        <v>167</v>
      </c>
    </row>
    <row r="3735" spans="1:11" x14ac:dyDescent="0.25">
      <c r="A3735" s="19">
        <v>42907</v>
      </c>
      <c r="B3735" s="19" t="s">
        <v>3401</v>
      </c>
      <c r="C3735" s="77">
        <v>150</v>
      </c>
      <c r="D3735" s="24" t="s">
        <v>4</v>
      </c>
      <c r="E3735" s="24" t="s">
        <v>6</v>
      </c>
      <c r="F3735" s="25" t="s">
        <v>6</v>
      </c>
      <c r="G3735" s="25" t="s">
        <v>2988</v>
      </c>
      <c r="H3735" s="25" t="s">
        <v>3418</v>
      </c>
      <c r="I3735" s="25" t="s">
        <v>82</v>
      </c>
      <c r="J3735" s="10">
        <v>8305</v>
      </c>
      <c r="K3735" s="16">
        <v>167</v>
      </c>
    </row>
    <row r="3736" spans="1:11" x14ac:dyDescent="0.25">
      <c r="A3736" s="19">
        <v>42907</v>
      </c>
      <c r="B3736" s="19" t="s">
        <v>3401</v>
      </c>
      <c r="C3736" s="77">
        <v>150</v>
      </c>
      <c r="D3736" s="24" t="s">
        <v>4</v>
      </c>
      <c r="E3736" s="24" t="s">
        <v>6</v>
      </c>
      <c r="F3736" s="25" t="s">
        <v>6</v>
      </c>
      <c r="G3736" s="25" t="s">
        <v>2988</v>
      </c>
      <c r="H3736" s="25" t="s">
        <v>3418</v>
      </c>
      <c r="I3736" s="25" t="s">
        <v>82</v>
      </c>
      <c r="J3736" s="10">
        <v>8351</v>
      </c>
      <c r="K3736" s="16">
        <v>168</v>
      </c>
    </row>
    <row r="3737" spans="1:11" x14ac:dyDescent="0.25">
      <c r="A3737" s="19">
        <v>42907</v>
      </c>
      <c r="B3737" s="19" t="s">
        <v>3401</v>
      </c>
      <c r="C3737" s="77">
        <v>1000</v>
      </c>
      <c r="D3737" s="24" t="s">
        <v>4</v>
      </c>
      <c r="E3737" s="24" t="s">
        <v>5</v>
      </c>
      <c r="F3737" s="25" t="s">
        <v>2217</v>
      </c>
      <c r="G3737" s="25" t="s">
        <v>2988</v>
      </c>
      <c r="H3737" s="25" t="s">
        <v>3418</v>
      </c>
      <c r="I3737" s="25" t="s">
        <v>82</v>
      </c>
      <c r="J3737" s="10">
        <v>8352</v>
      </c>
      <c r="K3737" s="16">
        <v>168</v>
      </c>
    </row>
    <row r="3738" spans="1:11" x14ac:dyDescent="0.25">
      <c r="A3738" s="19">
        <v>42907</v>
      </c>
      <c r="B3738" s="19" t="s">
        <v>3401</v>
      </c>
      <c r="C3738" s="77">
        <v>3000</v>
      </c>
      <c r="D3738" s="24" t="s">
        <v>4</v>
      </c>
      <c r="E3738" s="24" t="s">
        <v>6</v>
      </c>
      <c r="F3738" s="25" t="s">
        <v>6</v>
      </c>
      <c r="G3738" s="25" t="s">
        <v>2988</v>
      </c>
      <c r="H3738" s="25" t="s">
        <v>3418</v>
      </c>
      <c r="I3738" s="25" t="s">
        <v>82</v>
      </c>
      <c r="J3738" s="10">
        <v>8353</v>
      </c>
      <c r="K3738" s="16">
        <v>168</v>
      </c>
    </row>
    <row r="3739" spans="1:11" x14ac:dyDescent="0.25">
      <c r="A3739" s="19">
        <v>42907</v>
      </c>
      <c r="B3739" s="19" t="s">
        <v>3401</v>
      </c>
      <c r="C3739" s="77">
        <v>3000</v>
      </c>
      <c r="D3739" s="24" t="s">
        <v>4</v>
      </c>
      <c r="E3739" s="24" t="s">
        <v>6</v>
      </c>
      <c r="F3739" s="25" t="s">
        <v>6</v>
      </c>
      <c r="G3739" s="25" t="s">
        <v>2988</v>
      </c>
      <c r="H3739" s="25" t="s">
        <v>3418</v>
      </c>
      <c r="I3739" s="25" t="s">
        <v>82</v>
      </c>
      <c r="J3739" s="10">
        <v>8354</v>
      </c>
      <c r="K3739" s="16">
        <v>168</v>
      </c>
    </row>
    <row r="3740" spans="1:11" x14ac:dyDescent="0.25">
      <c r="A3740" s="19">
        <v>42907</v>
      </c>
      <c r="B3740" s="19" t="s">
        <v>3401</v>
      </c>
      <c r="C3740" s="77">
        <v>10000</v>
      </c>
      <c r="D3740" s="24" t="s">
        <v>4</v>
      </c>
      <c r="E3740" s="24" t="s">
        <v>6</v>
      </c>
      <c r="F3740" s="25" t="s">
        <v>6</v>
      </c>
      <c r="G3740" s="25" t="s">
        <v>2988</v>
      </c>
      <c r="H3740" s="25" t="s">
        <v>3418</v>
      </c>
      <c r="I3740" s="25" t="s">
        <v>82</v>
      </c>
      <c r="J3740" s="10">
        <v>8355</v>
      </c>
      <c r="K3740" s="16">
        <v>168</v>
      </c>
    </row>
    <row r="3741" spans="1:11" x14ac:dyDescent="0.25">
      <c r="A3741" s="19">
        <v>42907</v>
      </c>
      <c r="B3741" s="19" t="s">
        <v>3401</v>
      </c>
      <c r="C3741" s="77">
        <v>10000</v>
      </c>
      <c r="D3741" s="24" t="s">
        <v>4</v>
      </c>
      <c r="E3741" s="24" t="s">
        <v>6</v>
      </c>
      <c r="F3741" s="25" t="s">
        <v>6</v>
      </c>
      <c r="G3741" s="25" t="s">
        <v>2988</v>
      </c>
      <c r="H3741" s="25" t="s">
        <v>3418</v>
      </c>
      <c r="I3741" s="25" t="s">
        <v>82</v>
      </c>
      <c r="J3741" s="10">
        <v>8356</v>
      </c>
      <c r="K3741" s="16">
        <v>168</v>
      </c>
    </row>
    <row r="3742" spans="1:11" x14ac:dyDescent="0.25">
      <c r="A3742" s="19">
        <v>42907</v>
      </c>
      <c r="B3742" s="19" t="s">
        <v>3401</v>
      </c>
      <c r="C3742" s="77">
        <v>10000</v>
      </c>
      <c r="D3742" s="24" t="s">
        <v>4</v>
      </c>
      <c r="E3742" s="24" t="s">
        <v>6</v>
      </c>
      <c r="F3742" s="25" t="s">
        <v>6</v>
      </c>
      <c r="G3742" s="25" t="s">
        <v>2988</v>
      </c>
      <c r="H3742" s="25" t="s">
        <v>3418</v>
      </c>
      <c r="I3742" s="25" t="s">
        <v>82</v>
      </c>
      <c r="J3742" s="10">
        <v>8357</v>
      </c>
      <c r="K3742" s="16">
        <v>168</v>
      </c>
    </row>
    <row r="3743" spans="1:11" x14ac:dyDescent="0.25">
      <c r="A3743" s="19">
        <v>42907</v>
      </c>
      <c r="B3743" s="19" t="s">
        <v>3401</v>
      </c>
      <c r="C3743" s="77">
        <v>10000</v>
      </c>
      <c r="D3743" s="24" t="s">
        <v>4</v>
      </c>
      <c r="E3743" s="24" t="s">
        <v>6</v>
      </c>
      <c r="F3743" s="25" t="s">
        <v>6</v>
      </c>
      <c r="G3743" s="25" t="s">
        <v>2988</v>
      </c>
      <c r="H3743" s="25" t="s">
        <v>3418</v>
      </c>
      <c r="I3743" s="25" t="s">
        <v>82</v>
      </c>
      <c r="J3743" s="10">
        <v>8358</v>
      </c>
      <c r="K3743" s="16">
        <v>168</v>
      </c>
    </row>
    <row r="3744" spans="1:11" x14ac:dyDescent="0.25">
      <c r="A3744" s="19">
        <v>42907</v>
      </c>
      <c r="B3744" s="19" t="s">
        <v>3401</v>
      </c>
      <c r="C3744" s="77">
        <v>10000</v>
      </c>
      <c r="D3744" s="24" t="s">
        <v>4</v>
      </c>
      <c r="E3744" s="24" t="s">
        <v>6</v>
      </c>
      <c r="F3744" s="25" t="s">
        <v>6</v>
      </c>
      <c r="G3744" s="25" t="s">
        <v>2988</v>
      </c>
      <c r="H3744" s="25" t="s">
        <v>3418</v>
      </c>
      <c r="I3744" s="25" t="s">
        <v>82</v>
      </c>
      <c r="J3744" s="10">
        <v>8359</v>
      </c>
      <c r="K3744" s="16">
        <v>168</v>
      </c>
    </row>
    <row r="3745" spans="1:11" x14ac:dyDescent="0.25">
      <c r="A3745" s="19">
        <v>42907</v>
      </c>
      <c r="B3745" s="19" t="s">
        <v>3401</v>
      </c>
      <c r="C3745" s="77">
        <v>50</v>
      </c>
      <c r="D3745" s="24" t="s">
        <v>4</v>
      </c>
      <c r="E3745" s="24" t="s">
        <v>6</v>
      </c>
      <c r="F3745" s="25" t="s">
        <v>6</v>
      </c>
      <c r="G3745" s="25" t="s">
        <v>2988</v>
      </c>
      <c r="H3745" s="25" t="s">
        <v>3418</v>
      </c>
      <c r="I3745" s="25" t="s">
        <v>82</v>
      </c>
      <c r="J3745" s="10">
        <v>8451</v>
      </c>
      <c r="K3745" s="16">
        <v>170</v>
      </c>
    </row>
    <row r="3746" spans="1:11" x14ac:dyDescent="0.25">
      <c r="A3746" s="19">
        <v>42907</v>
      </c>
      <c r="B3746" s="19" t="s">
        <v>3401</v>
      </c>
      <c r="C3746" s="77">
        <v>100</v>
      </c>
      <c r="D3746" s="24" t="s">
        <v>4</v>
      </c>
      <c r="E3746" s="24" t="s">
        <v>6</v>
      </c>
      <c r="F3746" s="25" t="s">
        <v>6</v>
      </c>
      <c r="G3746" s="25" t="s">
        <v>2988</v>
      </c>
      <c r="H3746" s="25" t="s">
        <v>3418</v>
      </c>
      <c r="I3746" s="25" t="s">
        <v>82</v>
      </c>
      <c r="J3746" s="10">
        <v>8452</v>
      </c>
      <c r="K3746" s="16">
        <v>170</v>
      </c>
    </row>
    <row r="3747" spans="1:11" x14ac:dyDescent="0.25">
      <c r="A3747" s="19">
        <v>42907</v>
      </c>
      <c r="B3747" s="19" t="s">
        <v>3401</v>
      </c>
      <c r="C3747" s="77">
        <v>50</v>
      </c>
      <c r="D3747" s="24" t="s">
        <v>4</v>
      </c>
      <c r="E3747" s="24" t="s">
        <v>6</v>
      </c>
      <c r="F3747" s="25" t="s">
        <v>6</v>
      </c>
      <c r="G3747" s="25" t="s">
        <v>2988</v>
      </c>
      <c r="H3747" s="25" t="s">
        <v>3418</v>
      </c>
      <c r="I3747" s="25" t="s">
        <v>82</v>
      </c>
      <c r="J3747" s="10">
        <v>8453</v>
      </c>
      <c r="K3747" s="16">
        <v>170</v>
      </c>
    </row>
    <row r="3748" spans="1:11" x14ac:dyDescent="0.25">
      <c r="A3748" s="19">
        <v>42907</v>
      </c>
      <c r="B3748" s="19" t="s">
        <v>3401</v>
      </c>
      <c r="C3748" s="77">
        <v>50</v>
      </c>
      <c r="D3748" s="24" t="s">
        <v>4</v>
      </c>
      <c r="E3748" s="24" t="s">
        <v>6</v>
      </c>
      <c r="F3748" s="25" t="s">
        <v>6</v>
      </c>
      <c r="G3748" s="25" t="s">
        <v>2988</v>
      </c>
      <c r="H3748" s="25" t="s">
        <v>3418</v>
      </c>
      <c r="I3748" s="25" t="s">
        <v>82</v>
      </c>
      <c r="J3748" s="10">
        <v>8454</v>
      </c>
      <c r="K3748" s="16">
        <v>170</v>
      </c>
    </row>
    <row r="3749" spans="1:11" x14ac:dyDescent="0.25">
      <c r="A3749" s="19">
        <v>42907</v>
      </c>
      <c r="B3749" s="19" t="s">
        <v>3401</v>
      </c>
      <c r="C3749" s="77">
        <v>100</v>
      </c>
      <c r="D3749" s="24" t="s">
        <v>4</v>
      </c>
      <c r="E3749" s="24" t="s">
        <v>6</v>
      </c>
      <c r="F3749" s="25" t="s">
        <v>6</v>
      </c>
      <c r="G3749" s="25" t="s">
        <v>2988</v>
      </c>
      <c r="H3749" s="25" t="s">
        <v>3418</v>
      </c>
      <c r="I3749" s="25" t="s">
        <v>82</v>
      </c>
      <c r="J3749" s="10">
        <v>8455</v>
      </c>
      <c r="K3749" s="16">
        <v>170</v>
      </c>
    </row>
    <row r="3750" spans="1:11" x14ac:dyDescent="0.25">
      <c r="A3750" s="19">
        <v>42907</v>
      </c>
      <c r="B3750" s="19" t="s">
        <v>3401</v>
      </c>
      <c r="C3750" s="77">
        <v>500</v>
      </c>
      <c r="D3750" s="24" t="s">
        <v>4</v>
      </c>
      <c r="E3750" s="24" t="s">
        <v>5</v>
      </c>
      <c r="F3750" s="25" t="s">
        <v>2217</v>
      </c>
      <c r="G3750" s="25" t="s">
        <v>2988</v>
      </c>
      <c r="H3750" s="25" t="s">
        <v>3418</v>
      </c>
      <c r="I3750" s="25" t="s">
        <v>82</v>
      </c>
      <c r="J3750" s="10">
        <v>8456</v>
      </c>
      <c r="K3750" s="16">
        <v>170</v>
      </c>
    </row>
    <row r="3751" spans="1:11" x14ac:dyDescent="0.25">
      <c r="A3751" s="19">
        <v>42907</v>
      </c>
      <c r="B3751" s="19" t="s">
        <v>3401</v>
      </c>
      <c r="C3751" s="77">
        <v>50</v>
      </c>
      <c r="D3751" s="24" t="s">
        <v>4</v>
      </c>
      <c r="E3751" s="24" t="s">
        <v>6</v>
      </c>
      <c r="F3751" s="25" t="s">
        <v>6</v>
      </c>
      <c r="G3751" s="25" t="s">
        <v>2988</v>
      </c>
      <c r="H3751" s="25" t="s">
        <v>3418</v>
      </c>
      <c r="I3751" s="25" t="s">
        <v>82</v>
      </c>
      <c r="J3751" s="10">
        <v>8457</v>
      </c>
      <c r="K3751" s="16">
        <v>170</v>
      </c>
    </row>
    <row r="3752" spans="1:11" x14ac:dyDescent="0.25">
      <c r="A3752" s="19">
        <v>42907</v>
      </c>
      <c r="B3752" s="19" t="s">
        <v>3401</v>
      </c>
      <c r="C3752" s="15">
        <v>3100</v>
      </c>
      <c r="D3752" s="24" t="s">
        <v>7</v>
      </c>
      <c r="E3752" s="24" t="s">
        <v>8</v>
      </c>
      <c r="F3752" s="25"/>
      <c r="G3752" s="25" t="s">
        <v>3314</v>
      </c>
      <c r="H3752" s="25" t="s">
        <v>3314</v>
      </c>
      <c r="I3752" s="25"/>
      <c r="J3752" s="10" t="s">
        <v>2984</v>
      </c>
      <c r="K3752" s="16"/>
    </row>
    <row r="3753" spans="1:11" x14ac:dyDescent="0.25">
      <c r="A3753" s="19">
        <v>42907</v>
      </c>
      <c r="B3753" s="19" t="s">
        <v>3401</v>
      </c>
      <c r="C3753" s="15">
        <v>1000</v>
      </c>
      <c r="D3753" s="24" t="s">
        <v>7</v>
      </c>
      <c r="E3753" s="24" t="s">
        <v>8</v>
      </c>
      <c r="F3753" s="25"/>
      <c r="G3753" s="25" t="s">
        <v>3314</v>
      </c>
      <c r="H3753" s="25" t="s">
        <v>3314</v>
      </c>
      <c r="I3753" s="25"/>
      <c r="J3753" s="10" t="s">
        <v>2984</v>
      </c>
      <c r="K3753" s="16"/>
    </row>
    <row r="3754" spans="1:11" x14ac:dyDescent="0.25">
      <c r="A3754" s="19">
        <v>42907</v>
      </c>
      <c r="B3754" s="19" t="s">
        <v>3401</v>
      </c>
      <c r="C3754" s="15">
        <v>3000</v>
      </c>
      <c r="D3754" s="24" t="s">
        <v>7</v>
      </c>
      <c r="E3754" s="24" t="s">
        <v>8</v>
      </c>
      <c r="F3754" s="25"/>
      <c r="G3754" s="25" t="s">
        <v>3314</v>
      </c>
      <c r="H3754" s="25" t="s">
        <v>3314</v>
      </c>
      <c r="I3754" s="25"/>
      <c r="J3754" s="10" t="s">
        <v>2984</v>
      </c>
      <c r="K3754" s="16"/>
    </row>
    <row r="3755" spans="1:11" x14ac:dyDescent="0.25">
      <c r="A3755" s="19">
        <v>42907</v>
      </c>
      <c r="B3755" s="19" t="s">
        <v>3401</v>
      </c>
      <c r="C3755" s="15">
        <v>2000</v>
      </c>
      <c r="D3755" s="24" t="s">
        <v>7</v>
      </c>
      <c r="E3755" s="24" t="s">
        <v>8</v>
      </c>
      <c r="F3755" s="25"/>
      <c r="G3755" s="25" t="s">
        <v>3314</v>
      </c>
      <c r="H3755" s="25" t="s">
        <v>3314</v>
      </c>
      <c r="I3755" s="25"/>
      <c r="J3755" s="10" t="s">
        <v>2984</v>
      </c>
      <c r="K3755" s="16"/>
    </row>
    <row r="3756" spans="1:11" x14ac:dyDescent="0.25">
      <c r="A3756" s="19">
        <v>42907</v>
      </c>
      <c r="B3756" s="19" t="s">
        <v>3401</v>
      </c>
      <c r="C3756" s="15">
        <v>1450</v>
      </c>
      <c r="D3756" s="24" t="s">
        <v>7</v>
      </c>
      <c r="E3756" s="24" t="s">
        <v>8</v>
      </c>
      <c r="F3756" s="25"/>
      <c r="G3756" s="25" t="s">
        <v>3314</v>
      </c>
      <c r="H3756" s="25" t="s">
        <v>3314</v>
      </c>
      <c r="I3756" s="25"/>
      <c r="J3756" s="10" t="s">
        <v>2984</v>
      </c>
      <c r="K3756" s="16"/>
    </row>
    <row r="3757" spans="1:11" x14ac:dyDescent="0.25">
      <c r="A3757" s="19">
        <v>42907</v>
      </c>
      <c r="B3757" s="19" t="s">
        <v>3401</v>
      </c>
      <c r="C3757" s="15">
        <v>500</v>
      </c>
      <c r="D3757" s="24" t="s">
        <v>7</v>
      </c>
      <c r="E3757" s="24" t="s">
        <v>8</v>
      </c>
      <c r="F3757" s="25"/>
      <c r="G3757" s="25" t="s">
        <v>3314</v>
      </c>
      <c r="H3757" s="25" t="s">
        <v>3314</v>
      </c>
      <c r="I3757" s="25"/>
      <c r="J3757" s="10" t="s">
        <v>2984</v>
      </c>
      <c r="K3757" s="16"/>
    </row>
    <row r="3758" spans="1:11" x14ac:dyDescent="0.25">
      <c r="A3758" s="19">
        <v>42907</v>
      </c>
      <c r="B3758" s="19" t="s">
        <v>3401</v>
      </c>
      <c r="C3758" s="15">
        <v>8500</v>
      </c>
      <c r="D3758" s="24" t="s">
        <v>7</v>
      </c>
      <c r="E3758" s="24" t="s">
        <v>8</v>
      </c>
      <c r="F3758" s="25"/>
      <c r="G3758" s="25" t="s">
        <v>3314</v>
      </c>
      <c r="H3758" s="25" t="s">
        <v>3314</v>
      </c>
      <c r="I3758" s="25"/>
      <c r="J3758" s="10" t="s">
        <v>2984</v>
      </c>
      <c r="K3758" s="16"/>
    </row>
    <row r="3759" spans="1:11" x14ac:dyDescent="0.25">
      <c r="A3759" s="19">
        <v>42907</v>
      </c>
      <c r="B3759" s="19" t="s">
        <v>3401</v>
      </c>
      <c r="C3759" s="15">
        <v>60</v>
      </c>
      <c r="D3759" s="24" t="s">
        <v>7</v>
      </c>
      <c r="E3759" s="24" t="s">
        <v>8</v>
      </c>
      <c r="F3759" s="25"/>
      <c r="G3759" s="25" t="s">
        <v>3314</v>
      </c>
      <c r="H3759" s="25" t="s">
        <v>3314</v>
      </c>
      <c r="I3759" s="25"/>
      <c r="J3759" s="10" t="s">
        <v>2984</v>
      </c>
      <c r="K3759" s="16"/>
    </row>
    <row r="3760" spans="1:11" x14ac:dyDescent="0.25">
      <c r="A3760" s="19">
        <v>42907</v>
      </c>
      <c r="B3760" s="19" t="s">
        <v>3401</v>
      </c>
      <c r="C3760" s="15">
        <v>68.75</v>
      </c>
      <c r="D3760" s="24" t="s">
        <v>7</v>
      </c>
      <c r="E3760" s="24" t="s">
        <v>8</v>
      </c>
      <c r="F3760" s="25"/>
      <c r="G3760" s="25" t="s">
        <v>3314</v>
      </c>
      <c r="H3760" s="25" t="s">
        <v>3314</v>
      </c>
      <c r="I3760" s="25"/>
      <c r="J3760" s="10" t="s">
        <v>2984</v>
      </c>
      <c r="K3760" s="16"/>
    </row>
    <row r="3761" spans="1:11" x14ac:dyDescent="0.25">
      <c r="A3761" s="19">
        <v>42907</v>
      </c>
      <c r="B3761" s="19" t="s">
        <v>3401</v>
      </c>
      <c r="C3761" s="15">
        <v>150</v>
      </c>
      <c r="D3761" s="24" t="s">
        <v>7</v>
      </c>
      <c r="E3761" s="24" t="s">
        <v>8</v>
      </c>
      <c r="F3761" s="25"/>
      <c r="G3761" s="25" t="s">
        <v>3314</v>
      </c>
      <c r="H3761" s="25" t="s">
        <v>3314</v>
      </c>
      <c r="I3761" s="25"/>
      <c r="J3761" s="10" t="s">
        <v>2984</v>
      </c>
      <c r="K3761" s="16"/>
    </row>
    <row r="3762" spans="1:11" x14ac:dyDescent="0.25">
      <c r="A3762" s="19">
        <v>42907</v>
      </c>
      <c r="B3762" s="19" t="s">
        <v>3401</v>
      </c>
      <c r="C3762" s="15">
        <v>1000</v>
      </c>
      <c r="D3762" s="24" t="s">
        <v>7</v>
      </c>
      <c r="E3762" s="24" t="s">
        <v>8</v>
      </c>
      <c r="F3762" s="25"/>
      <c r="G3762" s="25" t="s">
        <v>3314</v>
      </c>
      <c r="H3762" s="25" t="s">
        <v>3314</v>
      </c>
      <c r="I3762" s="25"/>
      <c r="J3762" s="10" t="s">
        <v>2984</v>
      </c>
      <c r="K3762" s="16"/>
    </row>
    <row r="3763" spans="1:11" x14ac:dyDescent="0.25">
      <c r="A3763" s="19">
        <v>42907</v>
      </c>
      <c r="B3763" s="19" t="s">
        <v>3401</v>
      </c>
      <c r="C3763" s="15">
        <v>500</v>
      </c>
      <c r="D3763" s="24" t="s">
        <v>7</v>
      </c>
      <c r="E3763" s="24" t="s">
        <v>8</v>
      </c>
      <c r="F3763" s="25"/>
      <c r="G3763" s="25" t="s">
        <v>3314</v>
      </c>
      <c r="H3763" s="25" t="s">
        <v>3314</v>
      </c>
      <c r="I3763" s="25"/>
      <c r="J3763" s="10" t="s">
        <v>2984</v>
      </c>
      <c r="K3763" s="16"/>
    </row>
    <row r="3764" spans="1:11" x14ac:dyDescent="0.25">
      <c r="A3764" s="19">
        <v>42908</v>
      </c>
      <c r="B3764" s="19" t="s">
        <v>3401</v>
      </c>
      <c r="C3764" s="79">
        <v>500</v>
      </c>
      <c r="D3764" s="24" t="s">
        <v>4</v>
      </c>
      <c r="E3764" s="24" t="s">
        <v>5</v>
      </c>
      <c r="F3764" s="25" t="s">
        <v>2217</v>
      </c>
      <c r="G3764" s="25" t="s">
        <v>2988</v>
      </c>
      <c r="H3764" s="25" t="s">
        <v>3418</v>
      </c>
      <c r="I3764" s="25" t="s">
        <v>82</v>
      </c>
      <c r="J3764" s="10">
        <v>5491</v>
      </c>
      <c r="K3764" s="16">
        <v>110</v>
      </c>
    </row>
    <row r="3765" spans="1:11" x14ac:dyDescent="0.25">
      <c r="A3765" s="19">
        <v>42908</v>
      </c>
      <c r="B3765" s="19" t="s">
        <v>3401</v>
      </c>
      <c r="C3765" s="79">
        <v>100</v>
      </c>
      <c r="D3765" s="24" t="s">
        <v>4</v>
      </c>
      <c r="E3765" s="24" t="s">
        <v>6</v>
      </c>
      <c r="F3765" s="25" t="s">
        <v>6</v>
      </c>
      <c r="G3765" s="25" t="s">
        <v>2988</v>
      </c>
      <c r="H3765" s="25" t="s">
        <v>3418</v>
      </c>
      <c r="I3765" s="25" t="s">
        <v>82</v>
      </c>
      <c r="J3765" s="10">
        <v>5781</v>
      </c>
      <c r="K3765" s="16">
        <v>116</v>
      </c>
    </row>
    <row r="3766" spans="1:11" x14ac:dyDescent="0.25">
      <c r="A3766" s="19">
        <v>42908</v>
      </c>
      <c r="B3766" s="19" t="s">
        <v>3401</v>
      </c>
      <c r="C3766" s="79">
        <v>10</v>
      </c>
      <c r="D3766" s="24" t="s">
        <v>4</v>
      </c>
      <c r="E3766" s="24" t="s">
        <v>6</v>
      </c>
      <c r="F3766" s="25" t="s">
        <v>6</v>
      </c>
      <c r="G3766" s="25" t="s">
        <v>2988</v>
      </c>
      <c r="H3766" s="25" t="s">
        <v>3418</v>
      </c>
      <c r="I3766" s="25" t="s">
        <v>82</v>
      </c>
      <c r="J3766" s="10">
        <v>5782</v>
      </c>
      <c r="K3766" s="16">
        <v>116</v>
      </c>
    </row>
    <row r="3767" spans="1:11" x14ac:dyDescent="0.25">
      <c r="A3767" s="19">
        <v>42908</v>
      </c>
      <c r="B3767" s="19" t="s">
        <v>3401</v>
      </c>
      <c r="C3767" s="79">
        <v>10</v>
      </c>
      <c r="D3767" s="24" t="s">
        <v>4</v>
      </c>
      <c r="E3767" s="24" t="s">
        <v>6</v>
      </c>
      <c r="F3767" s="25" t="s">
        <v>6</v>
      </c>
      <c r="G3767" s="25" t="s">
        <v>2988</v>
      </c>
      <c r="H3767" s="25" t="s">
        <v>3418</v>
      </c>
      <c r="I3767" s="25" t="s">
        <v>82</v>
      </c>
      <c r="J3767" s="10">
        <v>5783</v>
      </c>
      <c r="K3767" s="16">
        <v>116</v>
      </c>
    </row>
    <row r="3768" spans="1:11" x14ac:dyDescent="0.25">
      <c r="A3768" s="19">
        <v>42908</v>
      </c>
      <c r="B3768" s="19" t="s">
        <v>3401</v>
      </c>
      <c r="C3768" s="79">
        <v>200</v>
      </c>
      <c r="D3768" s="24" t="s">
        <v>4</v>
      </c>
      <c r="E3768" s="24" t="s">
        <v>6</v>
      </c>
      <c r="F3768" s="25" t="s">
        <v>6</v>
      </c>
      <c r="G3768" s="25" t="s">
        <v>2988</v>
      </c>
      <c r="H3768" s="25" t="s">
        <v>3418</v>
      </c>
      <c r="I3768" s="25" t="s">
        <v>82</v>
      </c>
      <c r="J3768" s="10">
        <v>5784</v>
      </c>
      <c r="K3768" s="16">
        <v>116</v>
      </c>
    </row>
    <row r="3769" spans="1:11" x14ac:dyDescent="0.25">
      <c r="A3769" s="19">
        <v>42908</v>
      </c>
      <c r="B3769" s="19" t="s">
        <v>3401</v>
      </c>
      <c r="C3769" s="79">
        <v>100</v>
      </c>
      <c r="D3769" s="24" t="s">
        <v>4</v>
      </c>
      <c r="E3769" s="24" t="s">
        <v>6</v>
      </c>
      <c r="F3769" s="25" t="s">
        <v>6</v>
      </c>
      <c r="G3769" s="25" t="s">
        <v>2988</v>
      </c>
      <c r="H3769" s="25" t="s">
        <v>3418</v>
      </c>
      <c r="I3769" s="25" t="s">
        <v>82</v>
      </c>
      <c r="J3769" s="10">
        <v>5785</v>
      </c>
      <c r="K3769" s="16">
        <v>116</v>
      </c>
    </row>
    <row r="3770" spans="1:11" x14ac:dyDescent="0.25">
      <c r="A3770" s="19">
        <v>42908</v>
      </c>
      <c r="B3770" s="19" t="s">
        <v>3401</v>
      </c>
      <c r="C3770" s="79">
        <v>2000</v>
      </c>
      <c r="D3770" s="24" t="s">
        <v>4</v>
      </c>
      <c r="E3770" s="24" t="s">
        <v>6</v>
      </c>
      <c r="F3770" s="25" t="s">
        <v>6</v>
      </c>
      <c r="G3770" s="25" t="s">
        <v>2988</v>
      </c>
      <c r="H3770" s="25" t="s">
        <v>3418</v>
      </c>
      <c r="I3770" s="25" t="s">
        <v>82</v>
      </c>
      <c r="J3770" s="10">
        <v>5786</v>
      </c>
      <c r="K3770" s="16">
        <v>116</v>
      </c>
    </row>
    <row r="3771" spans="1:11" x14ac:dyDescent="0.25">
      <c r="A3771" s="19">
        <v>42908</v>
      </c>
      <c r="B3771" s="19" t="s">
        <v>3401</v>
      </c>
      <c r="C3771" s="79">
        <v>4659.4799999999996</v>
      </c>
      <c r="D3771" s="24" t="s">
        <v>97</v>
      </c>
      <c r="E3771" s="24" t="s">
        <v>5</v>
      </c>
      <c r="F3771" s="25" t="s">
        <v>2217</v>
      </c>
      <c r="G3771" s="25" t="s">
        <v>2988</v>
      </c>
      <c r="H3771" s="25" t="s">
        <v>3418</v>
      </c>
      <c r="I3771" s="25" t="s">
        <v>82</v>
      </c>
      <c r="J3771" s="10">
        <v>5802</v>
      </c>
      <c r="K3771" s="16">
        <v>117</v>
      </c>
    </row>
    <row r="3772" spans="1:11" x14ac:dyDescent="0.25">
      <c r="A3772" s="19">
        <v>42908</v>
      </c>
      <c r="B3772" s="19" t="s">
        <v>3401</v>
      </c>
      <c r="C3772" s="79">
        <v>758.52</v>
      </c>
      <c r="D3772" s="24" t="s">
        <v>97</v>
      </c>
      <c r="E3772" s="24" t="s">
        <v>5</v>
      </c>
      <c r="F3772" s="25" t="s">
        <v>2217</v>
      </c>
      <c r="G3772" s="25" t="s">
        <v>2988</v>
      </c>
      <c r="H3772" s="25" t="s">
        <v>3418</v>
      </c>
      <c r="I3772" s="25" t="s">
        <v>82</v>
      </c>
      <c r="J3772" s="10">
        <v>5803</v>
      </c>
      <c r="K3772" s="16">
        <v>117</v>
      </c>
    </row>
    <row r="3773" spans="1:11" x14ac:dyDescent="0.25">
      <c r="A3773" s="19">
        <v>42908</v>
      </c>
      <c r="B3773" s="19" t="s">
        <v>3401</v>
      </c>
      <c r="C3773" s="79">
        <v>9000</v>
      </c>
      <c r="D3773" s="24" t="s">
        <v>4</v>
      </c>
      <c r="E3773" s="24" t="s">
        <v>5</v>
      </c>
      <c r="F3773" s="25" t="s">
        <v>2217</v>
      </c>
      <c r="G3773" s="25" t="s">
        <v>2988</v>
      </c>
      <c r="H3773" s="25" t="s">
        <v>3418</v>
      </c>
      <c r="I3773" s="25" t="s">
        <v>82</v>
      </c>
      <c r="J3773" s="10">
        <v>5804</v>
      </c>
      <c r="K3773" s="16">
        <v>117</v>
      </c>
    </row>
    <row r="3774" spans="1:11" x14ac:dyDescent="0.25">
      <c r="A3774" s="19">
        <v>42908</v>
      </c>
      <c r="B3774" s="19" t="s">
        <v>3401</v>
      </c>
      <c r="C3774" s="79">
        <v>6750</v>
      </c>
      <c r="D3774" s="24" t="s">
        <v>4</v>
      </c>
      <c r="E3774" s="24" t="s">
        <v>5</v>
      </c>
      <c r="F3774" s="25" t="s">
        <v>2217</v>
      </c>
      <c r="G3774" s="25" t="s">
        <v>2988</v>
      </c>
      <c r="H3774" s="25" t="s">
        <v>3418</v>
      </c>
      <c r="I3774" s="25" t="s">
        <v>82</v>
      </c>
      <c r="J3774" s="10">
        <v>5805</v>
      </c>
      <c r="K3774" s="16">
        <v>117</v>
      </c>
    </row>
    <row r="3775" spans="1:11" x14ac:dyDescent="0.25">
      <c r="A3775" s="19">
        <v>42908</v>
      </c>
      <c r="B3775" s="19" t="s">
        <v>3401</v>
      </c>
      <c r="C3775" s="79">
        <v>5500</v>
      </c>
      <c r="D3775" s="24" t="s">
        <v>4</v>
      </c>
      <c r="E3775" s="24" t="s">
        <v>6</v>
      </c>
      <c r="F3775" s="25" t="s">
        <v>6</v>
      </c>
      <c r="G3775" s="25" t="s">
        <v>2988</v>
      </c>
      <c r="H3775" s="25" t="s">
        <v>3418</v>
      </c>
      <c r="I3775" s="25" t="s">
        <v>82</v>
      </c>
      <c r="J3775" s="10">
        <v>5807</v>
      </c>
      <c r="K3775" s="16">
        <v>117</v>
      </c>
    </row>
    <row r="3776" spans="1:11" x14ac:dyDescent="0.25">
      <c r="A3776" s="19">
        <v>42908</v>
      </c>
      <c r="B3776" s="19" t="s">
        <v>3401</v>
      </c>
      <c r="C3776" s="79">
        <v>200</v>
      </c>
      <c r="D3776" s="24" t="s">
        <v>4</v>
      </c>
      <c r="E3776" s="24" t="s">
        <v>6</v>
      </c>
      <c r="F3776" s="25" t="s">
        <v>6</v>
      </c>
      <c r="G3776" s="25" t="s">
        <v>2988</v>
      </c>
      <c r="H3776" s="25" t="s">
        <v>3418</v>
      </c>
      <c r="I3776" s="25" t="s">
        <v>82</v>
      </c>
      <c r="J3776" s="10">
        <v>5808</v>
      </c>
      <c r="K3776" s="16">
        <v>117</v>
      </c>
    </row>
    <row r="3777" spans="1:11" x14ac:dyDescent="0.25">
      <c r="A3777" s="19">
        <v>42908</v>
      </c>
      <c r="B3777" s="19" t="s">
        <v>3401</v>
      </c>
      <c r="C3777" s="79">
        <v>1000</v>
      </c>
      <c r="D3777" s="24" t="s">
        <v>4</v>
      </c>
      <c r="E3777" s="24" t="s">
        <v>6</v>
      </c>
      <c r="F3777" s="25" t="s">
        <v>6</v>
      </c>
      <c r="G3777" s="25" t="s">
        <v>2988</v>
      </c>
      <c r="H3777" s="25" t="s">
        <v>3418</v>
      </c>
      <c r="I3777" s="25" t="s">
        <v>82</v>
      </c>
      <c r="J3777" s="10">
        <v>5809</v>
      </c>
      <c r="K3777" s="16">
        <v>117</v>
      </c>
    </row>
    <row r="3778" spans="1:11" x14ac:dyDescent="0.25">
      <c r="A3778" s="19">
        <v>42908</v>
      </c>
      <c r="B3778" s="19" t="s">
        <v>3401</v>
      </c>
      <c r="C3778" s="79">
        <v>2000</v>
      </c>
      <c r="D3778" s="24" t="s">
        <v>4</v>
      </c>
      <c r="E3778" s="24" t="s">
        <v>6</v>
      </c>
      <c r="F3778" s="25" t="s">
        <v>6</v>
      </c>
      <c r="G3778" s="25" t="s">
        <v>2988</v>
      </c>
      <c r="H3778" s="25" t="s">
        <v>3418</v>
      </c>
      <c r="I3778" s="25" t="s">
        <v>82</v>
      </c>
      <c r="J3778" s="10">
        <v>5810</v>
      </c>
      <c r="K3778" s="16">
        <v>117</v>
      </c>
    </row>
    <row r="3779" spans="1:11" x14ac:dyDescent="0.25">
      <c r="A3779" s="19">
        <v>42908</v>
      </c>
      <c r="B3779" s="19" t="s">
        <v>3401</v>
      </c>
      <c r="C3779" s="79">
        <v>1000</v>
      </c>
      <c r="D3779" s="24" t="s">
        <v>4</v>
      </c>
      <c r="E3779" s="24" t="s">
        <v>6</v>
      </c>
      <c r="F3779" s="25" t="s">
        <v>6</v>
      </c>
      <c r="G3779" s="25" t="s">
        <v>2988</v>
      </c>
      <c r="H3779" s="25" t="s">
        <v>3418</v>
      </c>
      <c r="I3779" s="25" t="s">
        <v>82</v>
      </c>
      <c r="J3779" s="10">
        <v>5811</v>
      </c>
      <c r="K3779" s="16">
        <v>117</v>
      </c>
    </row>
    <row r="3780" spans="1:11" x14ac:dyDescent="0.25">
      <c r="A3780" s="19">
        <v>42908</v>
      </c>
      <c r="B3780" s="19" t="s">
        <v>3401</v>
      </c>
      <c r="C3780" s="79">
        <v>1000</v>
      </c>
      <c r="D3780" s="24" t="s">
        <v>4</v>
      </c>
      <c r="E3780" s="24" t="s">
        <v>6</v>
      </c>
      <c r="F3780" s="25" t="s">
        <v>6</v>
      </c>
      <c r="G3780" s="25" t="s">
        <v>2988</v>
      </c>
      <c r="H3780" s="25" t="s">
        <v>3418</v>
      </c>
      <c r="I3780" s="25" t="s">
        <v>82</v>
      </c>
      <c r="J3780" s="10">
        <v>5812</v>
      </c>
      <c r="K3780" s="16">
        <v>117</v>
      </c>
    </row>
    <row r="3781" spans="1:11" x14ac:dyDescent="0.25">
      <c r="A3781" s="19">
        <v>42908</v>
      </c>
      <c r="B3781" s="19" t="s">
        <v>3401</v>
      </c>
      <c r="C3781" s="79">
        <v>1000</v>
      </c>
      <c r="D3781" s="24" t="s">
        <v>4</v>
      </c>
      <c r="E3781" s="24" t="s">
        <v>6</v>
      </c>
      <c r="F3781" s="25" t="s">
        <v>6</v>
      </c>
      <c r="G3781" s="25" t="s">
        <v>2988</v>
      </c>
      <c r="H3781" s="25" t="s">
        <v>3418</v>
      </c>
      <c r="I3781" s="25" t="s">
        <v>82</v>
      </c>
      <c r="J3781" s="10">
        <v>5813</v>
      </c>
      <c r="K3781" s="16">
        <v>117</v>
      </c>
    </row>
    <row r="3782" spans="1:11" x14ac:dyDescent="0.25">
      <c r="A3782" s="19">
        <v>42908</v>
      </c>
      <c r="B3782" s="19" t="s">
        <v>3401</v>
      </c>
      <c r="C3782" s="79">
        <v>3500</v>
      </c>
      <c r="D3782" s="24" t="s">
        <v>4</v>
      </c>
      <c r="E3782" s="24" t="s">
        <v>6</v>
      </c>
      <c r="F3782" s="25" t="s">
        <v>6</v>
      </c>
      <c r="G3782" s="25" t="s">
        <v>2988</v>
      </c>
      <c r="H3782" s="25" t="s">
        <v>3418</v>
      </c>
      <c r="I3782" s="25" t="s">
        <v>82</v>
      </c>
      <c r="J3782" s="10">
        <v>5814</v>
      </c>
      <c r="K3782" s="16">
        <v>117</v>
      </c>
    </row>
    <row r="3783" spans="1:11" x14ac:dyDescent="0.25">
      <c r="A3783" s="19">
        <v>42908</v>
      </c>
      <c r="B3783" s="19" t="s">
        <v>3401</v>
      </c>
      <c r="C3783" s="77">
        <v>510</v>
      </c>
      <c r="D3783" s="24" t="s">
        <v>4</v>
      </c>
      <c r="E3783" s="24" t="s">
        <v>6</v>
      </c>
      <c r="F3783" s="25" t="s">
        <v>6</v>
      </c>
      <c r="G3783" s="25" t="s">
        <v>2988</v>
      </c>
      <c r="H3783" s="25" t="s">
        <v>3418</v>
      </c>
      <c r="I3783" s="25" t="s">
        <v>82</v>
      </c>
      <c r="J3783" s="10">
        <v>7459</v>
      </c>
      <c r="K3783" s="16">
        <v>150</v>
      </c>
    </row>
    <row r="3784" spans="1:11" x14ac:dyDescent="0.25">
      <c r="A3784" s="19">
        <v>42908</v>
      </c>
      <c r="B3784" s="19" t="s">
        <v>3401</v>
      </c>
      <c r="C3784" s="77">
        <v>300</v>
      </c>
      <c r="D3784" s="24" t="s">
        <v>4</v>
      </c>
      <c r="E3784" s="24" t="s">
        <v>6</v>
      </c>
      <c r="F3784" s="25" t="s">
        <v>6</v>
      </c>
      <c r="G3784" s="25" t="s">
        <v>2988</v>
      </c>
      <c r="H3784" s="25" t="s">
        <v>3418</v>
      </c>
      <c r="I3784" s="25" t="s">
        <v>82</v>
      </c>
      <c r="J3784" s="10">
        <v>7460</v>
      </c>
      <c r="K3784" s="16">
        <v>150</v>
      </c>
    </row>
    <row r="3785" spans="1:11" x14ac:dyDescent="0.25">
      <c r="A3785" s="19">
        <v>42908</v>
      </c>
      <c r="B3785" s="19" t="s">
        <v>3401</v>
      </c>
      <c r="C3785" s="77">
        <v>100</v>
      </c>
      <c r="D3785" s="24" t="s">
        <v>4</v>
      </c>
      <c r="E3785" s="24" t="s">
        <v>5</v>
      </c>
      <c r="F3785" s="25" t="s">
        <v>2217</v>
      </c>
      <c r="G3785" s="25" t="s">
        <v>2988</v>
      </c>
      <c r="H3785" s="25" t="s">
        <v>3418</v>
      </c>
      <c r="I3785" s="25" t="s">
        <v>82</v>
      </c>
      <c r="J3785" s="10">
        <v>7461</v>
      </c>
      <c r="K3785" s="16">
        <v>150</v>
      </c>
    </row>
    <row r="3786" spans="1:11" x14ac:dyDescent="0.25">
      <c r="A3786" s="21">
        <v>42908</v>
      </c>
      <c r="B3786" s="21" t="s">
        <v>3401</v>
      </c>
      <c r="C3786" s="79">
        <v>2350</v>
      </c>
      <c r="D3786" s="24" t="s">
        <v>4</v>
      </c>
      <c r="E3786" s="24" t="s">
        <v>6</v>
      </c>
      <c r="F3786" s="25" t="s">
        <v>6</v>
      </c>
      <c r="G3786" s="25" t="s">
        <v>2988</v>
      </c>
      <c r="H3786" s="25" t="s">
        <v>3418</v>
      </c>
      <c r="I3786" s="25" t="s">
        <v>82</v>
      </c>
      <c r="J3786" s="10">
        <v>7538</v>
      </c>
      <c r="K3786" s="16">
        <v>151</v>
      </c>
    </row>
    <row r="3787" spans="1:11" x14ac:dyDescent="0.25">
      <c r="A3787" s="21">
        <v>42908</v>
      </c>
      <c r="B3787" s="21" t="s">
        <v>3401</v>
      </c>
      <c r="C3787" s="79">
        <v>2000</v>
      </c>
      <c r="D3787" s="24" t="s">
        <v>4</v>
      </c>
      <c r="E3787" s="24" t="s">
        <v>6</v>
      </c>
      <c r="F3787" s="25" t="s">
        <v>6</v>
      </c>
      <c r="G3787" s="25" t="s">
        <v>2988</v>
      </c>
      <c r="H3787" s="25" t="s">
        <v>3418</v>
      </c>
      <c r="I3787" s="25" t="s">
        <v>82</v>
      </c>
      <c r="J3787" s="10">
        <v>7539</v>
      </c>
      <c r="K3787" s="16">
        <v>151</v>
      </c>
    </row>
    <row r="3788" spans="1:11" x14ac:dyDescent="0.25">
      <c r="A3788" s="21">
        <v>42908</v>
      </c>
      <c r="B3788" s="21" t="s">
        <v>3401</v>
      </c>
      <c r="C3788" s="79">
        <v>1700</v>
      </c>
      <c r="D3788" s="24" t="s">
        <v>4</v>
      </c>
      <c r="E3788" s="24" t="s">
        <v>6</v>
      </c>
      <c r="F3788" s="25" t="s">
        <v>6</v>
      </c>
      <c r="G3788" s="25" t="s">
        <v>2988</v>
      </c>
      <c r="H3788" s="25" t="s">
        <v>3418</v>
      </c>
      <c r="I3788" s="25" t="s">
        <v>82</v>
      </c>
      <c r="J3788" s="10">
        <v>7540</v>
      </c>
      <c r="K3788" s="16">
        <v>151</v>
      </c>
    </row>
    <row r="3789" spans="1:11" x14ac:dyDescent="0.25">
      <c r="A3789" s="21">
        <v>42908</v>
      </c>
      <c r="B3789" s="21" t="s">
        <v>3401</v>
      </c>
      <c r="C3789" s="79">
        <v>2000</v>
      </c>
      <c r="D3789" s="24" t="s">
        <v>4</v>
      </c>
      <c r="E3789" s="24" t="s">
        <v>5</v>
      </c>
      <c r="F3789" s="25" t="s">
        <v>2217</v>
      </c>
      <c r="G3789" s="25" t="s">
        <v>2988</v>
      </c>
      <c r="H3789" s="25" t="s">
        <v>3418</v>
      </c>
      <c r="I3789" s="25" t="s">
        <v>82</v>
      </c>
      <c r="J3789" s="10">
        <v>7541</v>
      </c>
      <c r="K3789" s="16">
        <v>151</v>
      </c>
    </row>
    <row r="3790" spans="1:11" x14ac:dyDescent="0.25">
      <c r="A3790" s="21">
        <v>42908</v>
      </c>
      <c r="B3790" s="21" t="s">
        <v>3401</v>
      </c>
      <c r="C3790" s="79">
        <v>1000</v>
      </c>
      <c r="D3790" s="24" t="s">
        <v>4</v>
      </c>
      <c r="E3790" s="24" t="s">
        <v>5</v>
      </c>
      <c r="F3790" s="25" t="s">
        <v>2217</v>
      </c>
      <c r="G3790" s="25" t="s">
        <v>2988</v>
      </c>
      <c r="H3790" s="25" t="s">
        <v>3418</v>
      </c>
      <c r="I3790" s="25" t="s">
        <v>82</v>
      </c>
      <c r="J3790" s="10">
        <v>7542</v>
      </c>
      <c r="K3790" s="16">
        <v>151</v>
      </c>
    </row>
    <row r="3791" spans="1:11" x14ac:dyDescent="0.25">
      <c r="A3791" s="21">
        <v>42908</v>
      </c>
      <c r="B3791" s="21" t="s">
        <v>3401</v>
      </c>
      <c r="C3791" s="79">
        <v>2000</v>
      </c>
      <c r="D3791" s="24" t="s">
        <v>4</v>
      </c>
      <c r="E3791" s="24" t="s">
        <v>6</v>
      </c>
      <c r="F3791" s="25" t="s">
        <v>6</v>
      </c>
      <c r="G3791" s="25" t="s">
        <v>2988</v>
      </c>
      <c r="H3791" s="25" t="s">
        <v>3418</v>
      </c>
      <c r="I3791" s="25" t="s">
        <v>82</v>
      </c>
      <c r="J3791" s="10">
        <v>7543</v>
      </c>
      <c r="K3791" s="16">
        <v>151</v>
      </c>
    </row>
    <row r="3792" spans="1:11" x14ac:dyDescent="0.25">
      <c r="A3792" s="21">
        <v>42908</v>
      </c>
      <c r="B3792" s="21" t="s">
        <v>3401</v>
      </c>
      <c r="C3792" s="79">
        <v>10000</v>
      </c>
      <c r="D3792" s="24" t="s">
        <v>4</v>
      </c>
      <c r="E3792" s="24" t="s">
        <v>5</v>
      </c>
      <c r="F3792" s="25" t="s">
        <v>2217</v>
      </c>
      <c r="G3792" s="25" t="s">
        <v>2988</v>
      </c>
      <c r="H3792" s="25" t="s">
        <v>3418</v>
      </c>
      <c r="I3792" s="25" t="s">
        <v>82</v>
      </c>
      <c r="J3792" s="10">
        <v>7544</v>
      </c>
      <c r="K3792" s="16">
        <v>151</v>
      </c>
    </row>
    <row r="3793" spans="1:11" x14ac:dyDescent="0.25">
      <c r="A3793" s="21">
        <v>42908</v>
      </c>
      <c r="B3793" s="21" t="s">
        <v>3401</v>
      </c>
      <c r="C3793" s="79">
        <v>10000</v>
      </c>
      <c r="D3793" s="24" t="s">
        <v>4</v>
      </c>
      <c r="E3793" s="24" t="s">
        <v>5</v>
      </c>
      <c r="F3793" s="25" t="s">
        <v>2217</v>
      </c>
      <c r="G3793" s="25" t="s">
        <v>2988</v>
      </c>
      <c r="H3793" s="25" t="s">
        <v>3418</v>
      </c>
      <c r="I3793" s="25" t="s">
        <v>82</v>
      </c>
      <c r="J3793" s="10">
        <v>7545</v>
      </c>
      <c r="K3793" s="16">
        <v>151</v>
      </c>
    </row>
    <row r="3794" spans="1:11" x14ac:dyDescent="0.25">
      <c r="A3794" s="21">
        <v>42908</v>
      </c>
      <c r="B3794" s="21" t="s">
        <v>3401</v>
      </c>
      <c r="C3794" s="79">
        <v>35000</v>
      </c>
      <c r="D3794" s="24" t="s">
        <v>78</v>
      </c>
      <c r="E3794" s="24" t="s">
        <v>5</v>
      </c>
      <c r="F3794" s="25" t="s">
        <v>2217</v>
      </c>
      <c r="G3794" s="25" t="s">
        <v>2988</v>
      </c>
      <c r="H3794" s="25" t="s">
        <v>3418</v>
      </c>
      <c r="I3794" s="25" t="s">
        <v>82</v>
      </c>
      <c r="J3794" s="10">
        <v>7546</v>
      </c>
      <c r="K3794" s="16">
        <v>151</v>
      </c>
    </row>
    <row r="3795" spans="1:11" x14ac:dyDescent="0.25">
      <c r="A3795" s="21">
        <v>42908</v>
      </c>
      <c r="B3795" s="21" t="s">
        <v>3401</v>
      </c>
      <c r="C3795" s="79">
        <v>1000</v>
      </c>
      <c r="D3795" s="24" t="s">
        <v>4</v>
      </c>
      <c r="E3795" s="24" t="s">
        <v>6</v>
      </c>
      <c r="F3795" s="25" t="s">
        <v>6</v>
      </c>
      <c r="G3795" s="25" t="s">
        <v>2988</v>
      </c>
      <c r="H3795" s="25" t="s">
        <v>3418</v>
      </c>
      <c r="I3795" s="25" t="s">
        <v>82</v>
      </c>
      <c r="J3795" s="10">
        <v>7547</v>
      </c>
      <c r="K3795" s="16">
        <v>151</v>
      </c>
    </row>
    <row r="3796" spans="1:11" x14ac:dyDescent="0.25">
      <c r="A3796" s="21">
        <v>42908</v>
      </c>
      <c r="B3796" s="21" t="s">
        <v>3401</v>
      </c>
      <c r="C3796" s="79">
        <v>4000</v>
      </c>
      <c r="D3796" s="24" t="s">
        <v>4</v>
      </c>
      <c r="E3796" s="24" t="s">
        <v>6</v>
      </c>
      <c r="F3796" s="25" t="s">
        <v>6</v>
      </c>
      <c r="G3796" s="25" t="s">
        <v>2988</v>
      </c>
      <c r="H3796" s="25" t="s">
        <v>3418</v>
      </c>
      <c r="I3796" s="25" t="s">
        <v>82</v>
      </c>
      <c r="J3796" s="10">
        <v>7548</v>
      </c>
      <c r="K3796" s="16">
        <v>151</v>
      </c>
    </row>
    <row r="3797" spans="1:11" x14ac:dyDescent="0.25">
      <c r="A3797" s="21">
        <v>42908</v>
      </c>
      <c r="B3797" s="21" t="s">
        <v>3401</v>
      </c>
      <c r="C3797" s="79">
        <v>2000</v>
      </c>
      <c r="D3797" s="24" t="s">
        <v>4</v>
      </c>
      <c r="E3797" s="24" t="s">
        <v>6</v>
      </c>
      <c r="F3797" s="25" t="s">
        <v>6</v>
      </c>
      <c r="G3797" s="25" t="s">
        <v>2988</v>
      </c>
      <c r="H3797" s="25" t="s">
        <v>3418</v>
      </c>
      <c r="I3797" s="25" t="s">
        <v>82</v>
      </c>
      <c r="J3797" s="10">
        <v>7549</v>
      </c>
      <c r="K3797" s="16">
        <v>151</v>
      </c>
    </row>
    <row r="3798" spans="1:11" x14ac:dyDescent="0.25">
      <c r="A3798" s="21">
        <v>42908</v>
      </c>
      <c r="B3798" s="21" t="s">
        <v>3401</v>
      </c>
      <c r="C3798" s="79">
        <v>500</v>
      </c>
      <c r="D3798" s="24" t="s">
        <v>4</v>
      </c>
      <c r="E3798" s="24" t="s">
        <v>5</v>
      </c>
      <c r="F3798" s="25" t="s">
        <v>2217</v>
      </c>
      <c r="G3798" s="25" t="s">
        <v>2988</v>
      </c>
      <c r="H3798" s="25" t="s">
        <v>3418</v>
      </c>
      <c r="I3798" s="25" t="s">
        <v>82</v>
      </c>
      <c r="J3798" s="10">
        <v>7550</v>
      </c>
      <c r="K3798" s="16">
        <v>151</v>
      </c>
    </row>
    <row r="3799" spans="1:11" x14ac:dyDescent="0.25">
      <c r="A3799" s="19">
        <v>42908</v>
      </c>
      <c r="B3799" s="19" t="s">
        <v>3401</v>
      </c>
      <c r="C3799" s="79">
        <v>300</v>
      </c>
      <c r="D3799" s="24" t="s">
        <v>4</v>
      </c>
      <c r="E3799" s="24" t="s">
        <v>6</v>
      </c>
      <c r="F3799" s="25" t="s">
        <v>6</v>
      </c>
      <c r="G3799" s="25" t="s">
        <v>2988</v>
      </c>
      <c r="H3799" s="25" t="s">
        <v>3418</v>
      </c>
      <c r="I3799" s="25" t="s">
        <v>82</v>
      </c>
      <c r="J3799" s="10">
        <v>7582</v>
      </c>
      <c r="K3799" s="16">
        <v>152</v>
      </c>
    </row>
    <row r="3800" spans="1:11" x14ac:dyDescent="0.25">
      <c r="A3800" s="19">
        <v>42908</v>
      </c>
      <c r="B3800" s="19" t="s">
        <v>3401</v>
      </c>
      <c r="C3800" s="79">
        <v>200</v>
      </c>
      <c r="D3800" s="24" t="s">
        <v>4</v>
      </c>
      <c r="E3800" s="24" t="s">
        <v>6</v>
      </c>
      <c r="F3800" s="25" t="s">
        <v>6</v>
      </c>
      <c r="G3800" s="25" t="s">
        <v>2988</v>
      </c>
      <c r="H3800" s="25" t="s">
        <v>3418</v>
      </c>
      <c r="I3800" s="25" t="s">
        <v>82</v>
      </c>
      <c r="J3800" s="10">
        <v>7583</v>
      </c>
      <c r="K3800" s="16">
        <v>152</v>
      </c>
    </row>
    <row r="3801" spans="1:11" x14ac:dyDescent="0.25">
      <c r="A3801" s="19">
        <v>42908</v>
      </c>
      <c r="B3801" s="19" t="s">
        <v>3401</v>
      </c>
      <c r="C3801" s="79">
        <v>100</v>
      </c>
      <c r="D3801" s="24" t="s">
        <v>4</v>
      </c>
      <c r="E3801" s="24" t="s">
        <v>6</v>
      </c>
      <c r="F3801" s="25" t="s">
        <v>6</v>
      </c>
      <c r="G3801" s="25" t="s">
        <v>2988</v>
      </c>
      <c r="H3801" s="25" t="s">
        <v>3418</v>
      </c>
      <c r="I3801" s="25" t="s">
        <v>82</v>
      </c>
      <c r="J3801" s="10">
        <v>7584</v>
      </c>
      <c r="K3801" s="16">
        <v>152</v>
      </c>
    </row>
    <row r="3802" spans="1:11" x14ac:dyDescent="0.25">
      <c r="A3802" s="19">
        <v>42908</v>
      </c>
      <c r="B3802" s="19" t="s">
        <v>3401</v>
      </c>
      <c r="C3802" s="79">
        <v>900</v>
      </c>
      <c r="D3802" s="24" t="s">
        <v>4</v>
      </c>
      <c r="E3802" s="24" t="s">
        <v>6</v>
      </c>
      <c r="F3802" s="25" t="s">
        <v>6</v>
      </c>
      <c r="G3802" s="25" t="s">
        <v>2988</v>
      </c>
      <c r="H3802" s="25" t="s">
        <v>3418</v>
      </c>
      <c r="I3802" s="25" t="s">
        <v>82</v>
      </c>
      <c r="J3802" s="10">
        <v>7585</v>
      </c>
      <c r="K3802" s="16">
        <v>152</v>
      </c>
    </row>
    <row r="3803" spans="1:11" x14ac:dyDescent="0.25">
      <c r="A3803" s="19">
        <v>42908</v>
      </c>
      <c r="B3803" s="19" t="s">
        <v>3401</v>
      </c>
      <c r="C3803" s="79">
        <v>5000</v>
      </c>
      <c r="D3803" s="24" t="s">
        <v>4</v>
      </c>
      <c r="E3803" s="24" t="s">
        <v>6</v>
      </c>
      <c r="F3803" s="25" t="s">
        <v>6</v>
      </c>
      <c r="G3803" s="25" t="s">
        <v>2988</v>
      </c>
      <c r="H3803" s="25" t="s">
        <v>3418</v>
      </c>
      <c r="I3803" s="25" t="s">
        <v>82</v>
      </c>
      <c r="J3803" s="10">
        <v>7586</v>
      </c>
      <c r="K3803" s="16">
        <v>152</v>
      </c>
    </row>
    <row r="3804" spans="1:11" x14ac:dyDescent="0.25">
      <c r="A3804" s="19">
        <v>42908</v>
      </c>
      <c r="B3804" s="19" t="s">
        <v>3401</v>
      </c>
      <c r="C3804" s="79">
        <v>1650</v>
      </c>
      <c r="D3804" s="24" t="s">
        <v>4</v>
      </c>
      <c r="E3804" s="24" t="s">
        <v>6</v>
      </c>
      <c r="F3804" s="25" t="s">
        <v>6</v>
      </c>
      <c r="G3804" s="25" t="s">
        <v>2988</v>
      </c>
      <c r="H3804" s="25" t="s">
        <v>3418</v>
      </c>
      <c r="I3804" s="25" t="s">
        <v>82</v>
      </c>
      <c r="J3804" s="10">
        <v>7588</v>
      </c>
      <c r="K3804" s="16">
        <v>152</v>
      </c>
    </row>
    <row r="3805" spans="1:11" x14ac:dyDescent="0.25">
      <c r="A3805" s="19">
        <v>42908</v>
      </c>
      <c r="B3805" s="19" t="s">
        <v>3401</v>
      </c>
      <c r="C3805" s="79">
        <v>100</v>
      </c>
      <c r="D3805" s="24" t="s">
        <v>4</v>
      </c>
      <c r="E3805" s="24" t="s">
        <v>6</v>
      </c>
      <c r="F3805" s="25" t="s">
        <v>6</v>
      </c>
      <c r="G3805" s="25" t="s">
        <v>2988</v>
      </c>
      <c r="H3805" s="25" t="s">
        <v>3418</v>
      </c>
      <c r="I3805" s="25" t="s">
        <v>82</v>
      </c>
      <c r="J3805" s="10">
        <v>7589</v>
      </c>
      <c r="K3805" s="16">
        <v>152</v>
      </c>
    </row>
    <row r="3806" spans="1:11" x14ac:dyDescent="0.25">
      <c r="A3806" s="19">
        <v>42908</v>
      </c>
      <c r="B3806" s="19" t="s">
        <v>3401</v>
      </c>
      <c r="C3806" s="79">
        <v>3300</v>
      </c>
      <c r="D3806" s="24" t="s">
        <v>4</v>
      </c>
      <c r="E3806" s="24" t="s">
        <v>6</v>
      </c>
      <c r="F3806" s="25" t="s">
        <v>6</v>
      </c>
      <c r="G3806" s="25" t="s">
        <v>2988</v>
      </c>
      <c r="H3806" s="25" t="s">
        <v>3418</v>
      </c>
      <c r="I3806" s="25" t="s">
        <v>82</v>
      </c>
      <c r="J3806" s="10">
        <v>7613</v>
      </c>
      <c r="K3806" s="16">
        <v>153</v>
      </c>
    </row>
    <row r="3807" spans="1:11" x14ac:dyDescent="0.25">
      <c r="A3807" s="19">
        <v>42908</v>
      </c>
      <c r="B3807" s="19" t="s">
        <v>3401</v>
      </c>
      <c r="C3807" s="79">
        <v>6600</v>
      </c>
      <c r="D3807" s="24" t="s">
        <v>4</v>
      </c>
      <c r="E3807" s="24" t="s">
        <v>5</v>
      </c>
      <c r="F3807" s="25" t="s">
        <v>2217</v>
      </c>
      <c r="G3807" s="25" t="s">
        <v>2988</v>
      </c>
      <c r="H3807" s="25" t="s">
        <v>3418</v>
      </c>
      <c r="I3807" s="25" t="s">
        <v>82</v>
      </c>
      <c r="J3807" s="10">
        <v>7614</v>
      </c>
      <c r="K3807" s="16">
        <v>153</v>
      </c>
    </row>
    <row r="3808" spans="1:11" x14ac:dyDescent="0.25">
      <c r="A3808" s="19">
        <v>42908</v>
      </c>
      <c r="B3808" s="19" t="s">
        <v>3401</v>
      </c>
      <c r="C3808" s="79">
        <v>2500</v>
      </c>
      <c r="D3808" s="24" t="s">
        <v>4</v>
      </c>
      <c r="E3808" s="24" t="s">
        <v>6</v>
      </c>
      <c r="F3808" s="25" t="s">
        <v>6</v>
      </c>
      <c r="G3808" s="25" t="s">
        <v>2988</v>
      </c>
      <c r="H3808" s="25" t="s">
        <v>3418</v>
      </c>
      <c r="I3808" s="25" t="s">
        <v>82</v>
      </c>
      <c r="J3808" s="10">
        <v>7615</v>
      </c>
      <c r="K3808" s="16">
        <v>153</v>
      </c>
    </row>
    <row r="3809" spans="1:11" x14ac:dyDescent="0.25">
      <c r="A3809" s="19">
        <v>42908</v>
      </c>
      <c r="B3809" s="19" t="s">
        <v>3401</v>
      </c>
      <c r="C3809" s="79">
        <v>2000</v>
      </c>
      <c r="D3809" s="24" t="s">
        <v>4</v>
      </c>
      <c r="E3809" s="24" t="s">
        <v>6</v>
      </c>
      <c r="F3809" s="25" t="s">
        <v>6</v>
      </c>
      <c r="G3809" s="25" t="s">
        <v>2988</v>
      </c>
      <c r="H3809" s="25" t="s">
        <v>3418</v>
      </c>
      <c r="I3809" s="25" t="s">
        <v>82</v>
      </c>
      <c r="J3809" s="10">
        <v>7616</v>
      </c>
      <c r="K3809" s="16">
        <v>153</v>
      </c>
    </row>
    <row r="3810" spans="1:11" x14ac:dyDescent="0.25">
      <c r="A3810" s="19">
        <v>42908</v>
      </c>
      <c r="B3810" s="19" t="s">
        <v>3401</v>
      </c>
      <c r="C3810" s="79">
        <v>2000</v>
      </c>
      <c r="D3810" s="24" t="s">
        <v>4</v>
      </c>
      <c r="E3810" s="24" t="s">
        <v>5</v>
      </c>
      <c r="F3810" s="25" t="s">
        <v>2217</v>
      </c>
      <c r="G3810" s="25" t="s">
        <v>2988</v>
      </c>
      <c r="H3810" s="25" t="s">
        <v>3418</v>
      </c>
      <c r="I3810" s="25" t="s">
        <v>82</v>
      </c>
      <c r="J3810" s="10">
        <v>7617</v>
      </c>
      <c r="K3810" s="16">
        <v>153</v>
      </c>
    </row>
    <row r="3811" spans="1:11" x14ac:dyDescent="0.25">
      <c r="A3811" s="19">
        <v>42908</v>
      </c>
      <c r="B3811" s="19" t="s">
        <v>3401</v>
      </c>
      <c r="C3811" s="79">
        <v>200</v>
      </c>
      <c r="D3811" s="24" t="s">
        <v>4</v>
      </c>
      <c r="E3811" s="24" t="s">
        <v>5</v>
      </c>
      <c r="F3811" s="25" t="s">
        <v>2217</v>
      </c>
      <c r="G3811" s="25" t="s">
        <v>2988</v>
      </c>
      <c r="H3811" s="25" t="s">
        <v>3418</v>
      </c>
      <c r="I3811" s="25" t="s">
        <v>82</v>
      </c>
      <c r="J3811" s="10">
        <v>7618</v>
      </c>
      <c r="K3811" s="16">
        <v>153</v>
      </c>
    </row>
    <row r="3812" spans="1:11" x14ac:dyDescent="0.25">
      <c r="A3812" s="19">
        <v>42908</v>
      </c>
      <c r="B3812" s="19" t="s">
        <v>3401</v>
      </c>
      <c r="C3812" s="79">
        <v>400</v>
      </c>
      <c r="D3812" s="24" t="s">
        <v>4</v>
      </c>
      <c r="E3812" s="24" t="s">
        <v>6</v>
      </c>
      <c r="F3812" s="25" t="s">
        <v>6</v>
      </c>
      <c r="G3812" s="25" t="s">
        <v>2988</v>
      </c>
      <c r="H3812" s="25" t="s">
        <v>3418</v>
      </c>
      <c r="I3812" s="25" t="s">
        <v>82</v>
      </c>
      <c r="J3812" s="10">
        <v>7619</v>
      </c>
      <c r="K3812" s="16">
        <v>153</v>
      </c>
    </row>
    <row r="3813" spans="1:11" x14ac:dyDescent="0.25">
      <c r="A3813" s="19">
        <v>42908</v>
      </c>
      <c r="B3813" s="19" t="s">
        <v>3401</v>
      </c>
      <c r="C3813" s="79">
        <v>7000</v>
      </c>
      <c r="D3813" s="24" t="s">
        <v>4</v>
      </c>
      <c r="E3813" s="24" t="s">
        <v>6</v>
      </c>
      <c r="F3813" s="25" t="s">
        <v>6</v>
      </c>
      <c r="G3813" s="25" t="s">
        <v>2988</v>
      </c>
      <c r="H3813" s="25" t="s">
        <v>3418</v>
      </c>
      <c r="I3813" s="25" t="s">
        <v>82</v>
      </c>
      <c r="J3813" s="10">
        <v>7764</v>
      </c>
      <c r="K3813" s="16">
        <v>156</v>
      </c>
    </row>
    <row r="3814" spans="1:11" x14ac:dyDescent="0.25">
      <c r="A3814" s="19">
        <v>42908</v>
      </c>
      <c r="B3814" s="19" t="s">
        <v>3401</v>
      </c>
      <c r="C3814" s="79">
        <v>500</v>
      </c>
      <c r="D3814" s="24" t="s">
        <v>4</v>
      </c>
      <c r="E3814" s="24" t="s">
        <v>6</v>
      </c>
      <c r="F3814" s="25" t="s">
        <v>6</v>
      </c>
      <c r="G3814" s="25" t="s">
        <v>2988</v>
      </c>
      <c r="H3814" s="25" t="s">
        <v>3418</v>
      </c>
      <c r="I3814" s="25" t="s">
        <v>82</v>
      </c>
      <c r="J3814" s="10">
        <v>7765</v>
      </c>
      <c r="K3814" s="16">
        <v>156</v>
      </c>
    </row>
    <row r="3815" spans="1:11" x14ac:dyDescent="0.25">
      <c r="A3815" s="19">
        <v>42908</v>
      </c>
      <c r="B3815" s="19" t="s">
        <v>3401</v>
      </c>
      <c r="C3815" s="79">
        <v>400</v>
      </c>
      <c r="D3815" s="24" t="s">
        <v>4</v>
      </c>
      <c r="E3815" s="24" t="s">
        <v>5</v>
      </c>
      <c r="F3815" s="25" t="s">
        <v>2217</v>
      </c>
      <c r="G3815" s="25" t="s">
        <v>2988</v>
      </c>
      <c r="H3815" s="25" t="s">
        <v>3418</v>
      </c>
      <c r="I3815" s="25" t="s">
        <v>82</v>
      </c>
      <c r="J3815" s="10">
        <v>7766</v>
      </c>
      <c r="K3815" s="16">
        <v>156</v>
      </c>
    </row>
    <row r="3816" spans="1:11" x14ac:dyDescent="0.25">
      <c r="A3816" s="19">
        <v>42908</v>
      </c>
      <c r="B3816" s="19" t="s">
        <v>3401</v>
      </c>
      <c r="C3816" s="79">
        <v>300</v>
      </c>
      <c r="D3816" s="24" t="s">
        <v>4</v>
      </c>
      <c r="E3816" s="24" t="s">
        <v>5</v>
      </c>
      <c r="F3816" s="25" t="s">
        <v>2217</v>
      </c>
      <c r="G3816" s="25" t="s">
        <v>2988</v>
      </c>
      <c r="H3816" s="25" t="s">
        <v>3418</v>
      </c>
      <c r="I3816" s="25" t="s">
        <v>82</v>
      </c>
      <c r="J3816" s="10">
        <v>7767</v>
      </c>
      <c r="K3816" s="16">
        <v>156</v>
      </c>
    </row>
    <row r="3817" spans="1:11" x14ac:dyDescent="0.25">
      <c r="A3817" s="19">
        <v>42908</v>
      </c>
      <c r="B3817" s="19" t="s">
        <v>3401</v>
      </c>
      <c r="C3817" s="79">
        <v>400</v>
      </c>
      <c r="D3817" s="24" t="s">
        <v>4</v>
      </c>
      <c r="E3817" s="24" t="s">
        <v>5</v>
      </c>
      <c r="F3817" s="25" t="s">
        <v>2217</v>
      </c>
      <c r="G3817" s="25" t="s">
        <v>2988</v>
      </c>
      <c r="H3817" s="25" t="s">
        <v>3418</v>
      </c>
      <c r="I3817" s="25" t="s">
        <v>82</v>
      </c>
      <c r="J3817" s="10">
        <v>7768</v>
      </c>
      <c r="K3817" s="16">
        <v>156</v>
      </c>
    </row>
    <row r="3818" spans="1:11" x14ac:dyDescent="0.25">
      <c r="A3818" s="19">
        <v>42908</v>
      </c>
      <c r="B3818" s="19" t="s">
        <v>3401</v>
      </c>
      <c r="C3818" s="79">
        <v>6000</v>
      </c>
      <c r="D3818" s="24" t="s">
        <v>4</v>
      </c>
      <c r="E3818" s="24" t="s">
        <v>6</v>
      </c>
      <c r="F3818" s="25" t="s">
        <v>6</v>
      </c>
      <c r="G3818" s="25" t="s">
        <v>2988</v>
      </c>
      <c r="H3818" s="25" t="s">
        <v>3418</v>
      </c>
      <c r="I3818" s="25" t="s">
        <v>82</v>
      </c>
      <c r="J3818" s="10">
        <v>7769</v>
      </c>
      <c r="K3818" s="16">
        <v>156</v>
      </c>
    </row>
    <row r="3819" spans="1:11" x14ac:dyDescent="0.25">
      <c r="A3819" s="19">
        <v>42908</v>
      </c>
      <c r="B3819" s="19" t="s">
        <v>3401</v>
      </c>
      <c r="C3819" s="79">
        <v>400</v>
      </c>
      <c r="D3819" s="24" t="s">
        <v>4</v>
      </c>
      <c r="E3819" s="24" t="s">
        <v>5</v>
      </c>
      <c r="F3819" s="25" t="s">
        <v>2217</v>
      </c>
      <c r="G3819" s="25" t="s">
        <v>2988</v>
      </c>
      <c r="H3819" s="25" t="s">
        <v>3418</v>
      </c>
      <c r="I3819" s="25" t="s">
        <v>82</v>
      </c>
      <c r="J3819" s="10">
        <v>7770</v>
      </c>
      <c r="K3819" s="16">
        <v>156</v>
      </c>
    </row>
    <row r="3820" spans="1:11" x14ac:dyDescent="0.25">
      <c r="A3820" s="19">
        <v>42908</v>
      </c>
      <c r="B3820" s="19" t="s">
        <v>3401</v>
      </c>
      <c r="C3820" s="79">
        <v>1000</v>
      </c>
      <c r="D3820" s="24" t="s">
        <v>4</v>
      </c>
      <c r="E3820" s="24" t="s">
        <v>6</v>
      </c>
      <c r="F3820" s="25" t="s">
        <v>6</v>
      </c>
      <c r="G3820" s="25" t="s">
        <v>2988</v>
      </c>
      <c r="H3820" s="25" t="s">
        <v>3418</v>
      </c>
      <c r="I3820" s="25" t="s">
        <v>82</v>
      </c>
      <c r="J3820" s="10">
        <v>7771</v>
      </c>
      <c r="K3820" s="16">
        <v>156</v>
      </c>
    </row>
    <row r="3821" spans="1:11" x14ac:dyDescent="0.25">
      <c r="A3821" s="19">
        <v>42908</v>
      </c>
      <c r="B3821" s="19" t="s">
        <v>3401</v>
      </c>
      <c r="C3821" s="79">
        <v>6200</v>
      </c>
      <c r="D3821" s="24" t="s">
        <v>4</v>
      </c>
      <c r="E3821" s="24" t="s">
        <v>6</v>
      </c>
      <c r="F3821" s="25" t="s">
        <v>6</v>
      </c>
      <c r="G3821" s="25" t="s">
        <v>2988</v>
      </c>
      <c r="H3821" s="25" t="s">
        <v>3418</v>
      </c>
      <c r="I3821" s="25" t="s">
        <v>82</v>
      </c>
      <c r="J3821" s="10">
        <v>7772</v>
      </c>
      <c r="K3821" s="16">
        <v>156</v>
      </c>
    </row>
    <row r="3822" spans="1:11" x14ac:dyDescent="0.25">
      <c r="A3822" s="19">
        <v>42908</v>
      </c>
      <c r="B3822" s="19" t="s">
        <v>3401</v>
      </c>
      <c r="C3822" s="79">
        <v>100</v>
      </c>
      <c r="D3822" s="24" t="s">
        <v>4</v>
      </c>
      <c r="E3822" s="24" t="s">
        <v>6</v>
      </c>
      <c r="F3822" s="25" t="s">
        <v>6</v>
      </c>
      <c r="G3822" s="25" t="s">
        <v>2988</v>
      </c>
      <c r="H3822" s="25" t="s">
        <v>3418</v>
      </c>
      <c r="I3822" s="25" t="s">
        <v>82</v>
      </c>
      <c r="J3822" s="10">
        <v>7773</v>
      </c>
      <c r="K3822" s="16">
        <v>156</v>
      </c>
    </row>
    <row r="3823" spans="1:11" x14ac:dyDescent="0.25">
      <c r="A3823" s="19">
        <v>42908</v>
      </c>
      <c r="B3823" s="19" t="s">
        <v>3401</v>
      </c>
      <c r="C3823" s="79">
        <v>1030</v>
      </c>
      <c r="D3823" s="24" t="s">
        <v>4</v>
      </c>
      <c r="E3823" s="24" t="s">
        <v>6</v>
      </c>
      <c r="F3823" s="25" t="s">
        <v>6</v>
      </c>
      <c r="G3823" s="25" t="s">
        <v>2988</v>
      </c>
      <c r="H3823" s="25" t="s">
        <v>3418</v>
      </c>
      <c r="I3823" s="25" t="s">
        <v>82</v>
      </c>
      <c r="J3823" s="10">
        <v>7774</v>
      </c>
      <c r="K3823" s="16">
        <v>156</v>
      </c>
    </row>
    <row r="3824" spans="1:11" x14ac:dyDescent="0.25">
      <c r="A3824" s="19">
        <v>42908</v>
      </c>
      <c r="B3824" s="19" t="s">
        <v>3401</v>
      </c>
      <c r="C3824" s="79">
        <v>1100</v>
      </c>
      <c r="D3824" s="24" t="s">
        <v>4</v>
      </c>
      <c r="E3824" s="24" t="s">
        <v>6</v>
      </c>
      <c r="F3824" s="25" t="s">
        <v>6</v>
      </c>
      <c r="G3824" s="25" t="s">
        <v>2988</v>
      </c>
      <c r="H3824" s="25" t="s">
        <v>3418</v>
      </c>
      <c r="I3824" s="25" t="s">
        <v>82</v>
      </c>
      <c r="J3824" s="10">
        <v>7775</v>
      </c>
      <c r="K3824" s="16">
        <v>156</v>
      </c>
    </row>
    <row r="3825" spans="1:11" x14ac:dyDescent="0.25">
      <c r="A3825" s="19">
        <v>42908</v>
      </c>
      <c r="B3825" s="19" t="s">
        <v>3401</v>
      </c>
      <c r="C3825" s="79">
        <v>10000</v>
      </c>
      <c r="D3825" s="24" t="s">
        <v>4</v>
      </c>
      <c r="E3825" s="24" t="s">
        <v>5</v>
      </c>
      <c r="F3825" s="25" t="s">
        <v>2217</v>
      </c>
      <c r="G3825" s="25" t="s">
        <v>2988</v>
      </c>
      <c r="H3825" s="25" t="s">
        <v>3418</v>
      </c>
      <c r="I3825" s="25" t="s">
        <v>82</v>
      </c>
      <c r="J3825" s="10">
        <v>7810</v>
      </c>
      <c r="K3825" s="16">
        <v>157</v>
      </c>
    </row>
    <row r="3826" spans="1:11" x14ac:dyDescent="0.25">
      <c r="A3826" s="19">
        <v>42908</v>
      </c>
      <c r="B3826" s="19" t="s">
        <v>3401</v>
      </c>
      <c r="C3826" s="79">
        <v>10000</v>
      </c>
      <c r="D3826" s="24" t="s">
        <v>4</v>
      </c>
      <c r="E3826" s="24" t="s">
        <v>5</v>
      </c>
      <c r="F3826" s="25" t="s">
        <v>2217</v>
      </c>
      <c r="G3826" s="25" t="s">
        <v>2988</v>
      </c>
      <c r="H3826" s="25" t="s">
        <v>3418</v>
      </c>
      <c r="I3826" s="25" t="s">
        <v>82</v>
      </c>
      <c r="J3826" s="10">
        <v>7811</v>
      </c>
      <c r="K3826" s="16">
        <v>157</v>
      </c>
    </row>
    <row r="3827" spans="1:11" x14ac:dyDescent="0.25">
      <c r="A3827" s="19">
        <v>42908</v>
      </c>
      <c r="B3827" s="19" t="s">
        <v>3401</v>
      </c>
      <c r="C3827" s="79">
        <v>5000</v>
      </c>
      <c r="D3827" s="24" t="s">
        <v>4</v>
      </c>
      <c r="E3827" s="24" t="s">
        <v>6</v>
      </c>
      <c r="F3827" s="25" t="s">
        <v>6</v>
      </c>
      <c r="G3827" s="25" t="s">
        <v>2988</v>
      </c>
      <c r="H3827" s="25" t="s">
        <v>3418</v>
      </c>
      <c r="I3827" s="25" t="s">
        <v>82</v>
      </c>
      <c r="J3827" s="10">
        <v>7812</v>
      </c>
      <c r="K3827" s="16">
        <v>157</v>
      </c>
    </row>
    <row r="3828" spans="1:11" x14ac:dyDescent="0.25">
      <c r="A3828" s="19">
        <v>42908</v>
      </c>
      <c r="B3828" s="19" t="s">
        <v>3401</v>
      </c>
      <c r="C3828" s="79">
        <v>5000</v>
      </c>
      <c r="D3828" s="24" t="s">
        <v>4</v>
      </c>
      <c r="E3828" s="24" t="s">
        <v>5</v>
      </c>
      <c r="F3828" s="25" t="s">
        <v>2217</v>
      </c>
      <c r="G3828" s="25" t="s">
        <v>2988</v>
      </c>
      <c r="H3828" s="25" t="s">
        <v>3418</v>
      </c>
      <c r="I3828" s="25" t="s">
        <v>82</v>
      </c>
      <c r="J3828" s="10">
        <v>7813</v>
      </c>
      <c r="K3828" s="16">
        <v>157</v>
      </c>
    </row>
    <row r="3829" spans="1:11" x14ac:dyDescent="0.25">
      <c r="A3829" s="19">
        <v>42908</v>
      </c>
      <c r="B3829" s="19" t="s">
        <v>3401</v>
      </c>
      <c r="C3829" s="79">
        <v>7500</v>
      </c>
      <c r="D3829" s="24" t="s">
        <v>4</v>
      </c>
      <c r="E3829" s="24" t="s">
        <v>5</v>
      </c>
      <c r="F3829" s="25" t="s">
        <v>2217</v>
      </c>
      <c r="G3829" s="25" t="s">
        <v>2988</v>
      </c>
      <c r="H3829" s="25" t="s">
        <v>3418</v>
      </c>
      <c r="I3829" s="25" t="s">
        <v>82</v>
      </c>
      <c r="J3829" s="10">
        <v>7814</v>
      </c>
      <c r="K3829" s="16">
        <v>157</v>
      </c>
    </row>
    <row r="3830" spans="1:11" x14ac:dyDescent="0.25">
      <c r="A3830" s="19">
        <v>42908</v>
      </c>
      <c r="B3830" s="19" t="s">
        <v>3401</v>
      </c>
      <c r="C3830" s="79">
        <v>300</v>
      </c>
      <c r="D3830" s="24" t="s">
        <v>4</v>
      </c>
      <c r="E3830" s="24" t="s">
        <v>5</v>
      </c>
      <c r="F3830" s="25" t="s">
        <v>2217</v>
      </c>
      <c r="G3830" s="25" t="s">
        <v>2988</v>
      </c>
      <c r="H3830" s="25" t="s">
        <v>3418</v>
      </c>
      <c r="I3830" s="25" t="s">
        <v>82</v>
      </c>
      <c r="J3830" s="10">
        <v>7815</v>
      </c>
      <c r="K3830" s="16">
        <v>157</v>
      </c>
    </row>
    <row r="3831" spans="1:11" x14ac:dyDescent="0.25">
      <c r="A3831" s="19">
        <v>42908</v>
      </c>
      <c r="B3831" s="19" t="s">
        <v>3401</v>
      </c>
      <c r="C3831" s="79">
        <v>2200</v>
      </c>
      <c r="D3831" s="24" t="s">
        <v>4</v>
      </c>
      <c r="E3831" s="24" t="s">
        <v>5</v>
      </c>
      <c r="F3831" s="25" t="s">
        <v>2217</v>
      </c>
      <c r="G3831" s="25" t="s">
        <v>2988</v>
      </c>
      <c r="H3831" s="25" t="s">
        <v>3418</v>
      </c>
      <c r="I3831" s="25" t="s">
        <v>82</v>
      </c>
      <c r="J3831" s="10">
        <v>7816</v>
      </c>
      <c r="K3831" s="16">
        <v>157</v>
      </c>
    </row>
    <row r="3832" spans="1:11" x14ac:dyDescent="0.25">
      <c r="A3832" s="19">
        <v>42908</v>
      </c>
      <c r="B3832" s="19" t="s">
        <v>3401</v>
      </c>
      <c r="C3832" s="79">
        <v>200</v>
      </c>
      <c r="D3832" s="24" t="s">
        <v>4</v>
      </c>
      <c r="E3832" s="24" t="s">
        <v>6</v>
      </c>
      <c r="F3832" s="25" t="s">
        <v>6</v>
      </c>
      <c r="G3832" s="25" t="s">
        <v>2988</v>
      </c>
      <c r="H3832" s="25" t="s">
        <v>3418</v>
      </c>
      <c r="I3832" s="25" t="s">
        <v>82</v>
      </c>
      <c r="J3832" s="10">
        <v>7817</v>
      </c>
      <c r="K3832" s="16">
        <v>157</v>
      </c>
    </row>
    <row r="3833" spans="1:11" x14ac:dyDescent="0.25">
      <c r="A3833" s="19">
        <v>42908</v>
      </c>
      <c r="B3833" s="19" t="s">
        <v>3401</v>
      </c>
      <c r="C3833" s="79">
        <v>50</v>
      </c>
      <c r="D3833" s="24" t="s">
        <v>4</v>
      </c>
      <c r="E3833" s="24" t="s">
        <v>6</v>
      </c>
      <c r="F3833" s="25" t="s">
        <v>6</v>
      </c>
      <c r="G3833" s="25" t="s">
        <v>2988</v>
      </c>
      <c r="H3833" s="25" t="s">
        <v>3418</v>
      </c>
      <c r="I3833" s="25" t="s">
        <v>82</v>
      </c>
      <c r="J3833" s="10">
        <v>7818</v>
      </c>
      <c r="K3833" s="16">
        <v>157</v>
      </c>
    </row>
    <row r="3834" spans="1:11" x14ac:dyDescent="0.25">
      <c r="A3834" s="19">
        <v>42908</v>
      </c>
      <c r="B3834" s="19" t="s">
        <v>3401</v>
      </c>
      <c r="C3834" s="79">
        <v>2000</v>
      </c>
      <c r="D3834" s="24" t="s">
        <v>4</v>
      </c>
      <c r="E3834" s="24" t="s">
        <v>6</v>
      </c>
      <c r="F3834" s="25" t="s">
        <v>6</v>
      </c>
      <c r="G3834" s="25" t="s">
        <v>2988</v>
      </c>
      <c r="H3834" s="25" t="s">
        <v>3418</v>
      </c>
      <c r="I3834" s="25" t="s">
        <v>82</v>
      </c>
      <c r="J3834" s="10">
        <v>7819</v>
      </c>
      <c r="K3834" s="16">
        <v>157</v>
      </c>
    </row>
    <row r="3835" spans="1:11" x14ac:dyDescent="0.25">
      <c r="A3835" s="19">
        <v>42908</v>
      </c>
      <c r="B3835" s="19" t="s">
        <v>3401</v>
      </c>
      <c r="C3835" s="79">
        <v>2000</v>
      </c>
      <c r="D3835" s="24" t="s">
        <v>4</v>
      </c>
      <c r="E3835" s="24" t="s">
        <v>6</v>
      </c>
      <c r="F3835" s="25" t="s">
        <v>6</v>
      </c>
      <c r="G3835" s="25" t="s">
        <v>2988</v>
      </c>
      <c r="H3835" s="25" t="s">
        <v>3418</v>
      </c>
      <c r="I3835" s="25" t="s">
        <v>82</v>
      </c>
      <c r="J3835" s="10">
        <v>7820</v>
      </c>
      <c r="K3835" s="16">
        <v>157</v>
      </c>
    </row>
    <row r="3836" spans="1:11" x14ac:dyDescent="0.25">
      <c r="A3836" s="19">
        <v>42908</v>
      </c>
      <c r="B3836" s="19" t="s">
        <v>3401</v>
      </c>
      <c r="C3836" s="79">
        <v>2000</v>
      </c>
      <c r="D3836" s="24" t="s">
        <v>4</v>
      </c>
      <c r="E3836" s="24" t="s">
        <v>6</v>
      </c>
      <c r="F3836" s="25" t="s">
        <v>6</v>
      </c>
      <c r="G3836" s="25" t="s">
        <v>2988</v>
      </c>
      <c r="H3836" s="25" t="s">
        <v>3418</v>
      </c>
      <c r="I3836" s="25" t="s">
        <v>82</v>
      </c>
      <c r="J3836" s="10">
        <v>7821</v>
      </c>
      <c r="K3836" s="16">
        <v>157</v>
      </c>
    </row>
    <row r="3837" spans="1:11" x14ac:dyDescent="0.25">
      <c r="A3837" s="19">
        <v>42908</v>
      </c>
      <c r="B3837" s="19" t="s">
        <v>3401</v>
      </c>
      <c r="C3837" s="79">
        <v>1229</v>
      </c>
      <c r="D3837" s="24" t="s">
        <v>4</v>
      </c>
      <c r="E3837" s="24" t="s">
        <v>5</v>
      </c>
      <c r="F3837" s="25" t="s">
        <v>2217</v>
      </c>
      <c r="G3837" s="25" t="s">
        <v>2988</v>
      </c>
      <c r="H3837" s="25" t="s">
        <v>3418</v>
      </c>
      <c r="I3837" s="25" t="s">
        <v>82</v>
      </c>
      <c r="J3837" s="10">
        <v>7822</v>
      </c>
      <c r="K3837" s="16">
        <v>157</v>
      </c>
    </row>
    <row r="3838" spans="1:11" x14ac:dyDescent="0.25">
      <c r="A3838" s="19">
        <v>42908</v>
      </c>
      <c r="B3838" s="19" t="s">
        <v>3401</v>
      </c>
      <c r="C3838" s="79">
        <v>350</v>
      </c>
      <c r="D3838" s="24" t="s">
        <v>4</v>
      </c>
      <c r="E3838" s="24" t="s">
        <v>5</v>
      </c>
      <c r="F3838" s="25" t="s">
        <v>2217</v>
      </c>
      <c r="G3838" s="25" t="s">
        <v>2988</v>
      </c>
      <c r="H3838" s="25" t="s">
        <v>3418</v>
      </c>
      <c r="I3838" s="25" t="s">
        <v>82</v>
      </c>
      <c r="J3838" s="10">
        <v>7823</v>
      </c>
      <c r="K3838" s="16">
        <v>157</v>
      </c>
    </row>
    <row r="3839" spans="1:11" x14ac:dyDescent="0.25">
      <c r="A3839" s="19">
        <v>42908</v>
      </c>
      <c r="B3839" s="19" t="s">
        <v>3401</v>
      </c>
      <c r="C3839" s="79">
        <v>7000</v>
      </c>
      <c r="D3839" s="24" t="s">
        <v>4</v>
      </c>
      <c r="E3839" s="24" t="s">
        <v>5</v>
      </c>
      <c r="F3839" s="25" t="s">
        <v>2217</v>
      </c>
      <c r="G3839" s="25" t="s">
        <v>2988</v>
      </c>
      <c r="H3839" s="25" t="s">
        <v>3418</v>
      </c>
      <c r="I3839" s="25" t="s">
        <v>82</v>
      </c>
      <c r="J3839" s="10">
        <v>7824</v>
      </c>
      <c r="K3839" s="16">
        <v>157</v>
      </c>
    </row>
    <row r="3840" spans="1:11" x14ac:dyDescent="0.25">
      <c r="A3840" s="19">
        <v>42908</v>
      </c>
      <c r="B3840" s="19" t="s">
        <v>3401</v>
      </c>
      <c r="C3840" s="79">
        <v>5000</v>
      </c>
      <c r="D3840" s="24" t="s">
        <v>4</v>
      </c>
      <c r="E3840" s="24" t="s">
        <v>6</v>
      </c>
      <c r="F3840" s="25" t="s">
        <v>6</v>
      </c>
      <c r="G3840" s="25" t="s">
        <v>2988</v>
      </c>
      <c r="H3840" s="25" t="s">
        <v>3418</v>
      </c>
      <c r="I3840" s="25" t="s">
        <v>82</v>
      </c>
      <c r="J3840" s="10">
        <v>7825</v>
      </c>
      <c r="K3840" s="16">
        <v>157</v>
      </c>
    </row>
    <row r="3841" spans="1:11" x14ac:dyDescent="0.25">
      <c r="A3841" s="19">
        <v>42908</v>
      </c>
      <c r="B3841" s="19" t="s">
        <v>3401</v>
      </c>
      <c r="C3841" s="79">
        <v>300</v>
      </c>
      <c r="D3841" s="24" t="s">
        <v>4</v>
      </c>
      <c r="E3841" s="24" t="s">
        <v>6</v>
      </c>
      <c r="F3841" s="25" t="s">
        <v>6</v>
      </c>
      <c r="G3841" s="25" t="s">
        <v>2988</v>
      </c>
      <c r="H3841" s="25" t="s">
        <v>3418</v>
      </c>
      <c r="I3841" s="25" t="s">
        <v>82</v>
      </c>
      <c r="J3841" s="10">
        <v>7826</v>
      </c>
      <c r="K3841" s="16">
        <v>157</v>
      </c>
    </row>
    <row r="3842" spans="1:11" x14ac:dyDescent="0.25">
      <c r="A3842" s="19">
        <v>42908</v>
      </c>
      <c r="B3842" s="19" t="s">
        <v>3401</v>
      </c>
      <c r="C3842" s="79">
        <v>550</v>
      </c>
      <c r="D3842" s="24" t="s">
        <v>4</v>
      </c>
      <c r="E3842" s="24" t="s">
        <v>6</v>
      </c>
      <c r="F3842" s="25" t="s">
        <v>6</v>
      </c>
      <c r="G3842" s="25" t="s">
        <v>2988</v>
      </c>
      <c r="H3842" s="25" t="s">
        <v>3418</v>
      </c>
      <c r="I3842" s="25" t="s">
        <v>82</v>
      </c>
      <c r="J3842" s="10">
        <v>7827</v>
      </c>
      <c r="K3842" s="16">
        <v>157</v>
      </c>
    </row>
    <row r="3843" spans="1:11" x14ac:dyDescent="0.25">
      <c r="A3843" s="19">
        <v>42908</v>
      </c>
      <c r="B3843" s="19" t="s">
        <v>3401</v>
      </c>
      <c r="C3843" s="79">
        <v>3300</v>
      </c>
      <c r="D3843" s="24" t="s">
        <v>4</v>
      </c>
      <c r="E3843" s="24" t="s">
        <v>5</v>
      </c>
      <c r="F3843" s="25" t="s">
        <v>2217</v>
      </c>
      <c r="G3843" s="25" t="s">
        <v>2988</v>
      </c>
      <c r="H3843" s="25" t="s">
        <v>3418</v>
      </c>
      <c r="I3843" s="25" t="s">
        <v>82</v>
      </c>
      <c r="J3843" s="10">
        <v>7828</v>
      </c>
      <c r="K3843" s="16">
        <v>157</v>
      </c>
    </row>
    <row r="3844" spans="1:11" x14ac:dyDescent="0.25">
      <c r="A3844" s="19">
        <v>42908</v>
      </c>
      <c r="B3844" s="19" t="s">
        <v>3401</v>
      </c>
      <c r="C3844" s="79">
        <v>2100</v>
      </c>
      <c r="D3844" s="24" t="s">
        <v>4</v>
      </c>
      <c r="E3844" s="24" t="s">
        <v>6</v>
      </c>
      <c r="F3844" s="25" t="s">
        <v>6</v>
      </c>
      <c r="G3844" s="25" t="s">
        <v>2988</v>
      </c>
      <c r="H3844" s="25" t="s">
        <v>3418</v>
      </c>
      <c r="I3844" s="25" t="s">
        <v>82</v>
      </c>
      <c r="J3844" s="10">
        <v>7829</v>
      </c>
      <c r="K3844" s="16">
        <v>157</v>
      </c>
    </row>
    <row r="3845" spans="1:11" x14ac:dyDescent="0.25">
      <c r="A3845" s="19">
        <v>42908</v>
      </c>
      <c r="B3845" s="19" t="s">
        <v>3401</v>
      </c>
      <c r="C3845" s="79">
        <v>2000</v>
      </c>
      <c r="D3845" s="24" t="s">
        <v>4</v>
      </c>
      <c r="E3845" s="24" t="s">
        <v>6</v>
      </c>
      <c r="F3845" s="25" t="s">
        <v>6</v>
      </c>
      <c r="G3845" s="25" t="s">
        <v>2988</v>
      </c>
      <c r="H3845" s="25" t="s">
        <v>3418</v>
      </c>
      <c r="I3845" s="25" t="s">
        <v>82</v>
      </c>
      <c r="J3845" s="10">
        <v>7830</v>
      </c>
      <c r="K3845" s="16">
        <v>157</v>
      </c>
    </row>
    <row r="3846" spans="1:11" x14ac:dyDescent="0.25">
      <c r="A3846" s="19">
        <v>42908</v>
      </c>
      <c r="B3846" s="19" t="s">
        <v>3401</v>
      </c>
      <c r="C3846" s="79">
        <v>200</v>
      </c>
      <c r="D3846" s="24" t="s">
        <v>4</v>
      </c>
      <c r="E3846" s="24" t="s">
        <v>6</v>
      </c>
      <c r="F3846" s="25" t="s">
        <v>6</v>
      </c>
      <c r="G3846" s="25" t="s">
        <v>2988</v>
      </c>
      <c r="H3846" s="25" t="s">
        <v>3418</v>
      </c>
      <c r="I3846" s="25" t="s">
        <v>82</v>
      </c>
      <c r="J3846" s="10">
        <v>7831</v>
      </c>
      <c r="K3846" s="16">
        <v>157</v>
      </c>
    </row>
    <row r="3847" spans="1:11" x14ac:dyDescent="0.25">
      <c r="A3847" s="19">
        <v>42908</v>
      </c>
      <c r="B3847" s="19" t="s">
        <v>3401</v>
      </c>
      <c r="C3847" s="79">
        <v>100</v>
      </c>
      <c r="D3847" s="24" t="s">
        <v>4</v>
      </c>
      <c r="E3847" s="24" t="s">
        <v>5</v>
      </c>
      <c r="F3847" s="25" t="s">
        <v>2217</v>
      </c>
      <c r="G3847" s="25" t="s">
        <v>2988</v>
      </c>
      <c r="H3847" s="25" t="s">
        <v>3418</v>
      </c>
      <c r="I3847" s="25" t="s">
        <v>82</v>
      </c>
      <c r="J3847" s="10">
        <v>7832</v>
      </c>
      <c r="K3847" s="16">
        <v>157</v>
      </c>
    </row>
    <row r="3848" spans="1:11" x14ac:dyDescent="0.25">
      <c r="A3848" s="19">
        <v>42908</v>
      </c>
      <c r="B3848" s="19" t="s">
        <v>3401</v>
      </c>
      <c r="C3848" s="79">
        <v>10000</v>
      </c>
      <c r="D3848" s="24" t="s">
        <v>4</v>
      </c>
      <c r="E3848" s="24" t="s">
        <v>5</v>
      </c>
      <c r="F3848" s="25" t="s">
        <v>2217</v>
      </c>
      <c r="G3848" s="25" t="s">
        <v>2988</v>
      </c>
      <c r="H3848" s="25" t="s">
        <v>3418</v>
      </c>
      <c r="I3848" s="25" t="s">
        <v>82</v>
      </c>
      <c r="J3848" s="10">
        <v>7833</v>
      </c>
      <c r="K3848" s="16">
        <v>157</v>
      </c>
    </row>
    <row r="3849" spans="1:11" x14ac:dyDescent="0.25">
      <c r="A3849" s="19">
        <v>42908</v>
      </c>
      <c r="B3849" s="19" t="s">
        <v>3401</v>
      </c>
      <c r="C3849" s="79">
        <v>10000</v>
      </c>
      <c r="D3849" s="24" t="s">
        <v>4</v>
      </c>
      <c r="E3849" s="24" t="s">
        <v>5</v>
      </c>
      <c r="F3849" s="25" t="s">
        <v>2217</v>
      </c>
      <c r="G3849" s="25" t="s">
        <v>2988</v>
      </c>
      <c r="H3849" s="25" t="s">
        <v>3418</v>
      </c>
      <c r="I3849" s="25" t="s">
        <v>82</v>
      </c>
      <c r="J3849" s="10">
        <v>7834</v>
      </c>
      <c r="K3849" s="16">
        <v>157</v>
      </c>
    </row>
    <row r="3850" spans="1:11" x14ac:dyDescent="0.25">
      <c r="A3850" s="19">
        <v>42908</v>
      </c>
      <c r="B3850" s="19" t="s">
        <v>3401</v>
      </c>
      <c r="C3850" s="79">
        <v>5000</v>
      </c>
      <c r="D3850" s="24" t="s">
        <v>4</v>
      </c>
      <c r="E3850" s="24" t="s">
        <v>5</v>
      </c>
      <c r="F3850" s="25" t="s">
        <v>2217</v>
      </c>
      <c r="G3850" s="25" t="s">
        <v>2988</v>
      </c>
      <c r="H3850" s="25" t="s">
        <v>3418</v>
      </c>
      <c r="I3850" s="25" t="s">
        <v>82</v>
      </c>
      <c r="J3850" s="10">
        <v>7835</v>
      </c>
      <c r="K3850" s="16">
        <v>157</v>
      </c>
    </row>
    <row r="3851" spans="1:11" x14ac:dyDescent="0.25">
      <c r="A3851" s="19">
        <v>42908</v>
      </c>
      <c r="B3851" s="19" t="s">
        <v>3401</v>
      </c>
      <c r="C3851" s="79">
        <v>5000</v>
      </c>
      <c r="D3851" s="24" t="s">
        <v>4</v>
      </c>
      <c r="E3851" s="24" t="s">
        <v>5</v>
      </c>
      <c r="F3851" s="25" t="s">
        <v>2217</v>
      </c>
      <c r="G3851" s="25" t="s">
        <v>2988</v>
      </c>
      <c r="H3851" s="25" t="s">
        <v>3418</v>
      </c>
      <c r="I3851" s="25" t="s">
        <v>82</v>
      </c>
      <c r="J3851" s="10">
        <v>7836</v>
      </c>
      <c r="K3851" s="16">
        <v>157</v>
      </c>
    </row>
    <row r="3852" spans="1:11" x14ac:dyDescent="0.25">
      <c r="A3852" s="19">
        <v>42908</v>
      </c>
      <c r="B3852" s="19" t="s">
        <v>3401</v>
      </c>
      <c r="C3852" s="15">
        <v>25</v>
      </c>
      <c r="D3852" s="24" t="s">
        <v>4</v>
      </c>
      <c r="E3852" s="24" t="s">
        <v>6</v>
      </c>
      <c r="F3852" s="25" t="s">
        <v>6</v>
      </c>
      <c r="G3852" s="25" t="s">
        <v>2988</v>
      </c>
      <c r="H3852" s="25" t="s">
        <v>3418</v>
      </c>
      <c r="I3852" s="25" t="s">
        <v>82</v>
      </c>
      <c r="J3852" s="10">
        <v>8037</v>
      </c>
      <c r="K3852" s="16">
        <v>161</v>
      </c>
    </row>
    <row r="3853" spans="1:11" x14ac:dyDescent="0.25">
      <c r="A3853" s="19">
        <v>42908</v>
      </c>
      <c r="B3853" s="19" t="s">
        <v>3401</v>
      </c>
      <c r="C3853" s="15">
        <v>6000</v>
      </c>
      <c r="D3853" s="24" t="s">
        <v>4</v>
      </c>
      <c r="E3853" s="24" t="s">
        <v>6</v>
      </c>
      <c r="F3853" s="25" t="s">
        <v>6</v>
      </c>
      <c r="G3853" s="25" t="s">
        <v>2988</v>
      </c>
      <c r="H3853" s="25" t="s">
        <v>3418</v>
      </c>
      <c r="I3853" s="25" t="s">
        <v>82</v>
      </c>
      <c r="J3853" s="10">
        <v>8038</v>
      </c>
      <c r="K3853" s="16">
        <v>161</v>
      </c>
    </row>
    <row r="3854" spans="1:11" x14ac:dyDescent="0.25">
      <c r="A3854" s="19">
        <v>42908</v>
      </c>
      <c r="B3854" s="19" t="s">
        <v>3401</v>
      </c>
      <c r="C3854" s="15">
        <v>1100</v>
      </c>
      <c r="D3854" s="24" t="s">
        <v>4</v>
      </c>
      <c r="E3854" s="24" t="s">
        <v>6</v>
      </c>
      <c r="F3854" s="25" t="s">
        <v>6</v>
      </c>
      <c r="G3854" s="25" t="s">
        <v>2988</v>
      </c>
      <c r="H3854" s="25" t="s">
        <v>3418</v>
      </c>
      <c r="I3854" s="25" t="s">
        <v>82</v>
      </c>
      <c r="J3854" s="10">
        <v>8039</v>
      </c>
      <c r="K3854" s="16">
        <v>161</v>
      </c>
    </row>
    <row r="3855" spans="1:11" x14ac:dyDescent="0.25">
      <c r="A3855" s="19">
        <v>42908</v>
      </c>
      <c r="B3855" s="19" t="s">
        <v>3401</v>
      </c>
      <c r="C3855" s="15">
        <v>100</v>
      </c>
      <c r="D3855" s="24" t="s">
        <v>4</v>
      </c>
      <c r="E3855" s="24" t="s">
        <v>6</v>
      </c>
      <c r="F3855" s="25" t="s">
        <v>6</v>
      </c>
      <c r="G3855" s="25" t="s">
        <v>2988</v>
      </c>
      <c r="H3855" s="25" t="s">
        <v>3418</v>
      </c>
      <c r="I3855" s="25" t="s">
        <v>82</v>
      </c>
      <c r="J3855" s="10">
        <v>8040</v>
      </c>
      <c r="K3855" s="16">
        <v>161</v>
      </c>
    </row>
    <row r="3856" spans="1:11" x14ac:dyDescent="0.25">
      <c r="A3856" s="19">
        <v>42908</v>
      </c>
      <c r="B3856" s="19" t="s">
        <v>3401</v>
      </c>
      <c r="C3856" s="15">
        <v>200</v>
      </c>
      <c r="D3856" s="24" t="s">
        <v>4</v>
      </c>
      <c r="E3856" s="24" t="s">
        <v>6</v>
      </c>
      <c r="F3856" s="25" t="s">
        <v>6</v>
      </c>
      <c r="G3856" s="25" t="s">
        <v>2988</v>
      </c>
      <c r="H3856" s="25" t="s">
        <v>3418</v>
      </c>
      <c r="I3856" s="25" t="s">
        <v>82</v>
      </c>
      <c r="J3856" s="10">
        <v>8041</v>
      </c>
      <c r="K3856" s="16">
        <v>161</v>
      </c>
    </row>
    <row r="3857" spans="1:11" x14ac:dyDescent="0.25">
      <c r="A3857" s="19">
        <v>42908</v>
      </c>
      <c r="B3857" s="19" t="s">
        <v>3401</v>
      </c>
      <c r="C3857" s="15">
        <v>300</v>
      </c>
      <c r="D3857" s="24" t="s">
        <v>4</v>
      </c>
      <c r="E3857" s="24" t="s">
        <v>6</v>
      </c>
      <c r="F3857" s="25" t="s">
        <v>6</v>
      </c>
      <c r="G3857" s="25" t="s">
        <v>2988</v>
      </c>
      <c r="H3857" s="25" t="s">
        <v>3418</v>
      </c>
      <c r="I3857" s="25" t="s">
        <v>82</v>
      </c>
      <c r="J3857" s="10">
        <v>8042</v>
      </c>
      <c r="K3857" s="16">
        <v>161</v>
      </c>
    </row>
    <row r="3858" spans="1:11" x14ac:dyDescent="0.25">
      <c r="A3858" s="19">
        <v>42908</v>
      </c>
      <c r="B3858" s="19" t="s">
        <v>3401</v>
      </c>
      <c r="C3858" s="15">
        <v>700</v>
      </c>
      <c r="D3858" s="24" t="s">
        <v>4</v>
      </c>
      <c r="E3858" s="24" t="s">
        <v>6</v>
      </c>
      <c r="F3858" s="25" t="s">
        <v>6</v>
      </c>
      <c r="G3858" s="25" t="s">
        <v>2988</v>
      </c>
      <c r="H3858" s="25" t="s">
        <v>3418</v>
      </c>
      <c r="I3858" s="25" t="s">
        <v>82</v>
      </c>
      <c r="J3858" s="10">
        <v>8043</v>
      </c>
      <c r="K3858" s="16">
        <v>161</v>
      </c>
    </row>
    <row r="3859" spans="1:11" x14ac:dyDescent="0.25">
      <c r="A3859" s="19">
        <v>42908</v>
      </c>
      <c r="B3859" s="19" t="s">
        <v>3401</v>
      </c>
      <c r="C3859" s="15">
        <v>1050</v>
      </c>
      <c r="D3859" s="24" t="s">
        <v>4</v>
      </c>
      <c r="E3859" s="24" t="s">
        <v>5</v>
      </c>
      <c r="F3859" s="25" t="s">
        <v>2217</v>
      </c>
      <c r="G3859" s="25" t="s">
        <v>2988</v>
      </c>
      <c r="H3859" s="25" t="s">
        <v>3418</v>
      </c>
      <c r="I3859" s="25" t="s">
        <v>82</v>
      </c>
      <c r="J3859" s="10">
        <v>8044</v>
      </c>
      <c r="K3859" s="16">
        <v>161</v>
      </c>
    </row>
    <row r="3860" spans="1:11" x14ac:dyDescent="0.25">
      <c r="A3860" s="19">
        <v>42908</v>
      </c>
      <c r="B3860" s="19" t="s">
        <v>3401</v>
      </c>
      <c r="C3860" s="15">
        <v>850</v>
      </c>
      <c r="D3860" s="24" t="s">
        <v>4</v>
      </c>
      <c r="E3860" s="24" t="s">
        <v>6</v>
      </c>
      <c r="F3860" s="25" t="s">
        <v>6</v>
      </c>
      <c r="G3860" s="25" t="s">
        <v>2988</v>
      </c>
      <c r="H3860" s="25" t="s">
        <v>3418</v>
      </c>
      <c r="I3860" s="25" t="s">
        <v>82</v>
      </c>
      <c r="J3860" s="10">
        <v>8045</v>
      </c>
      <c r="K3860" s="16">
        <v>161</v>
      </c>
    </row>
    <row r="3861" spans="1:11" x14ac:dyDescent="0.25">
      <c r="A3861" s="19">
        <v>42908</v>
      </c>
      <c r="B3861" s="19" t="s">
        <v>3401</v>
      </c>
      <c r="C3861" s="15">
        <v>1400</v>
      </c>
      <c r="D3861" s="24" t="s">
        <v>4</v>
      </c>
      <c r="E3861" s="24" t="s">
        <v>5</v>
      </c>
      <c r="F3861" s="25" t="s">
        <v>2217</v>
      </c>
      <c r="G3861" s="25" t="s">
        <v>2988</v>
      </c>
      <c r="H3861" s="25" t="s">
        <v>3418</v>
      </c>
      <c r="I3861" s="25" t="s">
        <v>82</v>
      </c>
      <c r="J3861" s="10">
        <v>8046</v>
      </c>
      <c r="K3861" s="16">
        <v>161</v>
      </c>
    </row>
    <row r="3862" spans="1:11" x14ac:dyDescent="0.25">
      <c r="A3862" s="19">
        <v>42908</v>
      </c>
      <c r="B3862" s="19" t="s">
        <v>3401</v>
      </c>
      <c r="C3862" s="15">
        <v>1500</v>
      </c>
      <c r="D3862" s="24" t="s">
        <v>4</v>
      </c>
      <c r="E3862" s="24" t="s">
        <v>5</v>
      </c>
      <c r="F3862" s="25" t="s">
        <v>2217</v>
      </c>
      <c r="G3862" s="25" t="s">
        <v>2988</v>
      </c>
      <c r="H3862" s="25" t="s">
        <v>3418</v>
      </c>
      <c r="I3862" s="25" t="s">
        <v>82</v>
      </c>
      <c r="J3862" s="10">
        <v>8048</v>
      </c>
      <c r="K3862" s="16">
        <v>161</v>
      </c>
    </row>
    <row r="3863" spans="1:11" x14ac:dyDescent="0.25">
      <c r="A3863" s="19">
        <v>42908</v>
      </c>
      <c r="B3863" s="19" t="s">
        <v>3401</v>
      </c>
      <c r="C3863" s="15">
        <v>4300</v>
      </c>
      <c r="D3863" s="24" t="s">
        <v>4</v>
      </c>
      <c r="E3863" s="24" t="s">
        <v>6</v>
      </c>
      <c r="F3863" s="25" t="s">
        <v>6</v>
      </c>
      <c r="G3863" s="25" t="s">
        <v>2988</v>
      </c>
      <c r="H3863" s="25" t="s">
        <v>3418</v>
      </c>
      <c r="I3863" s="25" t="s">
        <v>82</v>
      </c>
      <c r="J3863" s="10">
        <v>8049</v>
      </c>
      <c r="K3863" s="16">
        <v>161</v>
      </c>
    </row>
    <row r="3864" spans="1:11" x14ac:dyDescent="0.25">
      <c r="A3864" s="19">
        <v>42908</v>
      </c>
      <c r="B3864" s="19" t="s">
        <v>3401</v>
      </c>
      <c r="C3864" s="15">
        <v>3000</v>
      </c>
      <c r="D3864" s="24" t="s">
        <v>4</v>
      </c>
      <c r="E3864" s="24" t="s">
        <v>6</v>
      </c>
      <c r="F3864" s="25" t="s">
        <v>6</v>
      </c>
      <c r="G3864" s="25" t="s">
        <v>2988</v>
      </c>
      <c r="H3864" s="25" t="s">
        <v>3418</v>
      </c>
      <c r="I3864" s="25" t="s">
        <v>82</v>
      </c>
      <c r="J3864" s="10">
        <v>8050</v>
      </c>
      <c r="K3864" s="16">
        <v>161</v>
      </c>
    </row>
    <row r="3865" spans="1:11" x14ac:dyDescent="0.25">
      <c r="A3865" s="19">
        <v>42908</v>
      </c>
      <c r="B3865" s="19" t="s">
        <v>3401</v>
      </c>
      <c r="C3865" s="79">
        <v>1000</v>
      </c>
      <c r="D3865" s="24" t="s">
        <v>4</v>
      </c>
      <c r="E3865" s="24" t="s">
        <v>6</v>
      </c>
      <c r="F3865" s="25" t="s">
        <v>6</v>
      </c>
      <c r="G3865" s="25" t="s">
        <v>2988</v>
      </c>
      <c r="H3865" s="25" t="s">
        <v>3418</v>
      </c>
      <c r="I3865" s="25" t="s">
        <v>82</v>
      </c>
      <c r="J3865" s="10">
        <v>8051</v>
      </c>
      <c r="K3865" s="16">
        <v>162</v>
      </c>
    </row>
    <row r="3866" spans="1:11" x14ac:dyDescent="0.25">
      <c r="A3866" s="19">
        <v>42908</v>
      </c>
      <c r="B3866" s="19" t="s">
        <v>3401</v>
      </c>
      <c r="C3866" s="79">
        <v>400</v>
      </c>
      <c r="D3866" s="24" t="s">
        <v>4</v>
      </c>
      <c r="E3866" s="24" t="s">
        <v>6</v>
      </c>
      <c r="F3866" s="25" t="s">
        <v>6</v>
      </c>
      <c r="G3866" s="25" t="s">
        <v>2988</v>
      </c>
      <c r="H3866" s="25" t="s">
        <v>3418</v>
      </c>
      <c r="I3866" s="25" t="s">
        <v>82</v>
      </c>
      <c r="J3866" s="10">
        <v>8052</v>
      </c>
      <c r="K3866" s="16">
        <v>162</v>
      </c>
    </row>
    <row r="3867" spans="1:11" x14ac:dyDescent="0.25">
      <c r="A3867" s="19">
        <v>42908</v>
      </c>
      <c r="B3867" s="19" t="s">
        <v>3401</v>
      </c>
      <c r="C3867" s="79">
        <v>3340</v>
      </c>
      <c r="D3867" s="24" t="s">
        <v>4</v>
      </c>
      <c r="E3867" s="24" t="s">
        <v>6</v>
      </c>
      <c r="F3867" s="25" t="s">
        <v>6</v>
      </c>
      <c r="G3867" s="25" t="s">
        <v>2988</v>
      </c>
      <c r="H3867" s="25" t="s">
        <v>3418</v>
      </c>
      <c r="I3867" s="25" t="s">
        <v>82</v>
      </c>
      <c r="J3867" s="10">
        <v>8053</v>
      </c>
      <c r="K3867" s="16">
        <v>162</v>
      </c>
    </row>
    <row r="3868" spans="1:11" x14ac:dyDescent="0.25">
      <c r="A3868" s="19">
        <v>42908</v>
      </c>
      <c r="B3868" s="19" t="s">
        <v>3401</v>
      </c>
      <c r="C3868" s="79">
        <v>100</v>
      </c>
      <c r="D3868" s="24" t="s">
        <v>4</v>
      </c>
      <c r="E3868" s="24" t="s">
        <v>6</v>
      </c>
      <c r="F3868" s="25" t="s">
        <v>6</v>
      </c>
      <c r="G3868" s="25" t="s">
        <v>2988</v>
      </c>
      <c r="H3868" s="25" t="s">
        <v>3418</v>
      </c>
      <c r="I3868" s="25" t="s">
        <v>82</v>
      </c>
      <c r="J3868" s="10">
        <v>8054</v>
      </c>
      <c r="K3868" s="16">
        <v>162</v>
      </c>
    </row>
    <row r="3869" spans="1:11" x14ac:dyDescent="0.25">
      <c r="A3869" s="19">
        <v>42908</v>
      </c>
      <c r="B3869" s="19" t="s">
        <v>3401</v>
      </c>
      <c r="C3869" s="79">
        <v>3510</v>
      </c>
      <c r="D3869" s="24" t="s">
        <v>4</v>
      </c>
      <c r="E3869" s="24" t="s">
        <v>6</v>
      </c>
      <c r="F3869" s="25" t="s">
        <v>6</v>
      </c>
      <c r="G3869" s="25" t="s">
        <v>2988</v>
      </c>
      <c r="H3869" s="25" t="s">
        <v>3418</v>
      </c>
      <c r="I3869" s="25" t="s">
        <v>82</v>
      </c>
      <c r="J3869" s="10">
        <v>8055</v>
      </c>
      <c r="K3869" s="16">
        <v>162</v>
      </c>
    </row>
    <row r="3870" spans="1:11" x14ac:dyDescent="0.25">
      <c r="A3870" s="19">
        <v>42908</v>
      </c>
      <c r="B3870" s="19" t="s">
        <v>3401</v>
      </c>
      <c r="C3870" s="79">
        <v>1500</v>
      </c>
      <c r="D3870" s="24" t="s">
        <v>4</v>
      </c>
      <c r="E3870" s="24" t="s">
        <v>6</v>
      </c>
      <c r="F3870" s="25" t="s">
        <v>6</v>
      </c>
      <c r="G3870" s="25" t="s">
        <v>2988</v>
      </c>
      <c r="H3870" s="25" t="s">
        <v>3418</v>
      </c>
      <c r="I3870" s="25" t="s">
        <v>82</v>
      </c>
      <c r="J3870" s="10">
        <v>8056</v>
      </c>
      <c r="K3870" s="16">
        <v>162</v>
      </c>
    </row>
    <row r="3871" spans="1:11" x14ac:dyDescent="0.25">
      <c r="A3871" s="19">
        <v>42908</v>
      </c>
      <c r="B3871" s="19" t="s">
        <v>3401</v>
      </c>
      <c r="C3871" s="79">
        <v>1000</v>
      </c>
      <c r="D3871" s="24" t="s">
        <v>4</v>
      </c>
      <c r="E3871" s="24" t="s">
        <v>6</v>
      </c>
      <c r="F3871" s="25" t="s">
        <v>6</v>
      </c>
      <c r="G3871" s="25" t="s">
        <v>2988</v>
      </c>
      <c r="H3871" s="25" t="s">
        <v>3418</v>
      </c>
      <c r="I3871" s="25" t="s">
        <v>82</v>
      </c>
      <c r="J3871" s="10">
        <v>8057</v>
      </c>
      <c r="K3871" s="16">
        <v>162</v>
      </c>
    </row>
    <row r="3872" spans="1:11" x14ac:dyDescent="0.25">
      <c r="A3872" s="19">
        <v>42908</v>
      </c>
      <c r="B3872" s="19" t="s">
        <v>3401</v>
      </c>
      <c r="C3872" s="79">
        <v>1000</v>
      </c>
      <c r="D3872" s="24" t="s">
        <v>4</v>
      </c>
      <c r="E3872" s="24" t="s">
        <v>5</v>
      </c>
      <c r="F3872" s="25" t="s">
        <v>2217</v>
      </c>
      <c r="G3872" s="25" t="s">
        <v>2988</v>
      </c>
      <c r="H3872" s="25" t="s">
        <v>3418</v>
      </c>
      <c r="I3872" s="25" t="s">
        <v>82</v>
      </c>
      <c r="J3872" s="10">
        <v>8058</v>
      </c>
      <c r="K3872" s="16">
        <v>162</v>
      </c>
    </row>
    <row r="3873" spans="1:11" x14ac:dyDescent="0.25">
      <c r="A3873" s="19">
        <v>42908</v>
      </c>
      <c r="B3873" s="19" t="s">
        <v>3401</v>
      </c>
      <c r="C3873" s="79">
        <v>3000</v>
      </c>
      <c r="D3873" s="24" t="s">
        <v>4</v>
      </c>
      <c r="E3873" s="24" t="s">
        <v>6</v>
      </c>
      <c r="F3873" s="25" t="s">
        <v>6</v>
      </c>
      <c r="G3873" s="25" t="s">
        <v>2988</v>
      </c>
      <c r="H3873" s="25" t="s">
        <v>3418</v>
      </c>
      <c r="I3873" s="25" t="s">
        <v>82</v>
      </c>
      <c r="J3873" s="10">
        <v>8059</v>
      </c>
      <c r="K3873" s="16">
        <v>162</v>
      </c>
    </row>
    <row r="3874" spans="1:11" x14ac:dyDescent="0.25">
      <c r="A3874" s="19">
        <v>42908</v>
      </c>
      <c r="B3874" s="19" t="s">
        <v>3401</v>
      </c>
      <c r="C3874" s="79">
        <v>50</v>
      </c>
      <c r="D3874" s="24" t="s">
        <v>4</v>
      </c>
      <c r="E3874" s="24" t="s">
        <v>6</v>
      </c>
      <c r="F3874" s="25" t="s">
        <v>6</v>
      </c>
      <c r="G3874" s="25" t="s">
        <v>2988</v>
      </c>
      <c r="H3874" s="25" t="s">
        <v>3418</v>
      </c>
      <c r="I3874" s="25" t="s">
        <v>82</v>
      </c>
      <c r="J3874" s="10">
        <v>8060</v>
      </c>
      <c r="K3874" s="16">
        <v>162</v>
      </c>
    </row>
    <row r="3875" spans="1:11" x14ac:dyDescent="0.25">
      <c r="A3875" s="19">
        <v>42908</v>
      </c>
      <c r="B3875" s="19" t="s">
        <v>3401</v>
      </c>
      <c r="C3875" s="79">
        <v>400</v>
      </c>
      <c r="D3875" s="24" t="s">
        <v>4</v>
      </c>
      <c r="E3875" s="24" t="s">
        <v>6</v>
      </c>
      <c r="F3875" s="25" t="s">
        <v>6</v>
      </c>
      <c r="G3875" s="25" t="s">
        <v>2988</v>
      </c>
      <c r="H3875" s="25" t="s">
        <v>3418</v>
      </c>
      <c r="I3875" s="25" t="s">
        <v>82</v>
      </c>
      <c r="J3875" s="10">
        <v>8062</v>
      </c>
      <c r="K3875" s="16">
        <v>162</v>
      </c>
    </row>
    <row r="3876" spans="1:11" x14ac:dyDescent="0.25">
      <c r="A3876" s="19">
        <v>42908</v>
      </c>
      <c r="B3876" s="19" t="s">
        <v>3401</v>
      </c>
      <c r="C3876" s="15">
        <v>1000</v>
      </c>
      <c r="D3876" s="24" t="s">
        <v>4</v>
      </c>
      <c r="E3876" s="24" t="s">
        <v>6</v>
      </c>
      <c r="F3876" s="25" t="s">
        <v>6</v>
      </c>
      <c r="G3876" s="25" t="s">
        <v>2988</v>
      </c>
      <c r="H3876" s="25" t="s">
        <v>3418</v>
      </c>
      <c r="I3876" s="25" t="s">
        <v>82</v>
      </c>
      <c r="J3876" s="10">
        <v>8116</v>
      </c>
      <c r="K3876" s="16">
        <v>163</v>
      </c>
    </row>
    <row r="3877" spans="1:11" x14ac:dyDescent="0.25">
      <c r="A3877" s="19">
        <v>42908</v>
      </c>
      <c r="B3877" s="19" t="s">
        <v>3401</v>
      </c>
      <c r="C3877" s="15">
        <v>2000</v>
      </c>
      <c r="D3877" s="24" t="s">
        <v>4</v>
      </c>
      <c r="E3877" s="24" t="s">
        <v>6</v>
      </c>
      <c r="F3877" s="25" t="s">
        <v>6</v>
      </c>
      <c r="G3877" s="25" t="s">
        <v>2988</v>
      </c>
      <c r="H3877" s="25" t="s">
        <v>3418</v>
      </c>
      <c r="I3877" s="25" t="s">
        <v>82</v>
      </c>
      <c r="J3877" s="10">
        <v>8117</v>
      </c>
      <c r="K3877" s="16">
        <v>163</v>
      </c>
    </row>
    <row r="3878" spans="1:11" x14ac:dyDescent="0.25">
      <c r="A3878" s="19">
        <v>42908</v>
      </c>
      <c r="B3878" s="19" t="s">
        <v>3401</v>
      </c>
      <c r="C3878" s="15">
        <v>3000</v>
      </c>
      <c r="D3878" s="24" t="s">
        <v>4</v>
      </c>
      <c r="E3878" s="24" t="s">
        <v>6</v>
      </c>
      <c r="F3878" s="25" t="s">
        <v>6</v>
      </c>
      <c r="G3878" s="25" t="s">
        <v>2988</v>
      </c>
      <c r="H3878" s="25" t="s">
        <v>3418</v>
      </c>
      <c r="I3878" s="25" t="s">
        <v>82</v>
      </c>
      <c r="J3878" s="10">
        <v>8168</v>
      </c>
      <c r="K3878" s="16">
        <v>164</v>
      </c>
    </row>
    <row r="3879" spans="1:11" x14ac:dyDescent="0.25">
      <c r="A3879" s="19">
        <v>42908</v>
      </c>
      <c r="B3879" s="19" t="s">
        <v>3401</v>
      </c>
      <c r="C3879" s="15">
        <v>5000</v>
      </c>
      <c r="D3879" s="24" t="s">
        <v>4</v>
      </c>
      <c r="E3879" s="24" t="s">
        <v>5</v>
      </c>
      <c r="F3879" s="25" t="s">
        <v>2217</v>
      </c>
      <c r="G3879" s="25" t="s">
        <v>2988</v>
      </c>
      <c r="H3879" s="25" t="s">
        <v>3418</v>
      </c>
      <c r="I3879" s="25" t="s">
        <v>82</v>
      </c>
      <c r="J3879" s="10">
        <v>8169</v>
      </c>
      <c r="K3879" s="16">
        <v>164</v>
      </c>
    </row>
    <row r="3880" spans="1:11" x14ac:dyDescent="0.25">
      <c r="A3880" s="19">
        <v>42908</v>
      </c>
      <c r="B3880" s="19" t="s">
        <v>3401</v>
      </c>
      <c r="C3880" s="15">
        <v>5000</v>
      </c>
      <c r="D3880" s="24" t="s">
        <v>4</v>
      </c>
      <c r="E3880" s="24" t="s">
        <v>5</v>
      </c>
      <c r="F3880" s="25" t="s">
        <v>2217</v>
      </c>
      <c r="G3880" s="25" t="s">
        <v>2988</v>
      </c>
      <c r="H3880" s="25" t="s">
        <v>3418</v>
      </c>
      <c r="I3880" s="25" t="s">
        <v>82</v>
      </c>
      <c r="J3880" s="10">
        <v>8170</v>
      </c>
      <c r="K3880" s="16">
        <v>164</v>
      </c>
    </row>
    <row r="3881" spans="1:11" x14ac:dyDescent="0.25">
      <c r="A3881" s="19">
        <v>42908</v>
      </c>
      <c r="B3881" s="19" t="s">
        <v>3401</v>
      </c>
      <c r="C3881" s="15">
        <v>2000</v>
      </c>
      <c r="D3881" s="24" t="s">
        <v>4</v>
      </c>
      <c r="E3881" s="24" t="s">
        <v>6</v>
      </c>
      <c r="F3881" s="25" t="s">
        <v>6</v>
      </c>
      <c r="G3881" s="25" t="s">
        <v>2988</v>
      </c>
      <c r="H3881" s="25" t="s">
        <v>3418</v>
      </c>
      <c r="I3881" s="25" t="s">
        <v>82</v>
      </c>
      <c r="J3881" s="10">
        <v>8171</v>
      </c>
      <c r="K3881" s="16">
        <v>164</v>
      </c>
    </row>
    <row r="3882" spans="1:11" x14ac:dyDescent="0.25">
      <c r="A3882" s="19">
        <v>42908</v>
      </c>
      <c r="B3882" s="19" t="s">
        <v>3401</v>
      </c>
      <c r="C3882" s="15">
        <v>1000</v>
      </c>
      <c r="D3882" s="24" t="s">
        <v>4</v>
      </c>
      <c r="E3882" s="24" t="s">
        <v>6</v>
      </c>
      <c r="F3882" s="25" t="s">
        <v>6</v>
      </c>
      <c r="G3882" s="25" t="s">
        <v>2988</v>
      </c>
      <c r="H3882" s="25" t="s">
        <v>3418</v>
      </c>
      <c r="I3882" s="25" t="s">
        <v>82</v>
      </c>
      <c r="J3882" s="10">
        <v>8172</v>
      </c>
      <c r="K3882" s="16">
        <v>164</v>
      </c>
    </row>
    <row r="3883" spans="1:11" x14ac:dyDescent="0.25">
      <c r="A3883" s="19">
        <v>42908</v>
      </c>
      <c r="B3883" s="19" t="s">
        <v>3401</v>
      </c>
      <c r="C3883" s="15">
        <v>5000</v>
      </c>
      <c r="D3883" s="24" t="s">
        <v>4</v>
      </c>
      <c r="E3883" s="24" t="s">
        <v>5</v>
      </c>
      <c r="F3883" s="25" t="s">
        <v>2217</v>
      </c>
      <c r="G3883" s="25" t="s">
        <v>2988</v>
      </c>
      <c r="H3883" s="25" t="s">
        <v>3418</v>
      </c>
      <c r="I3883" s="25" t="s">
        <v>82</v>
      </c>
      <c r="J3883" s="10">
        <v>8173</v>
      </c>
      <c r="K3883" s="16">
        <v>164</v>
      </c>
    </row>
    <row r="3884" spans="1:11" x14ac:dyDescent="0.25">
      <c r="A3884" s="19">
        <v>42908</v>
      </c>
      <c r="B3884" s="19" t="s">
        <v>3401</v>
      </c>
      <c r="C3884" s="15">
        <v>1150</v>
      </c>
      <c r="D3884" s="24" t="s">
        <v>4</v>
      </c>
      <c r="E3884" s="24" t="s">
        <v>6</v>
      </c>
      <c r="F3884" s="25" t="s">
        <v>6</v>
      </c>
      <c r="G3884" s="25" t="s">
        <v>2988</v>
      </c>
      <c r="H3884" s="25" t="s">
        <v>3418</v>
      </c>
      <c r="I3884" s="25" t="s">
        <v>82</v>
      </c>
      <c r="J3884" s="10">
        <v>8174</v>
      </c>
      <c r="K3884" s="16">
        <v>164</v>
      </c>
    </row>
    <row r="3885" spans="1:11" x14ac:dyDescent="0.25">
      <c r="A3885" s="19">
        <v>42908</v>
      </c>
      <c r="B3885" s="19" t="s">
        <v>3401</v>
      </c>
      <c r="C3885" s="15">
        <v>600</v>
      </c>
      <c r="D3885" s="24" t="s">
        <v>4</v>
      </c>
      <c r="E3885" s="24" t="s">
        <v>5</v>
      </c>
      <c r="F3885" s="25" t="s">
        <v>2217</v>
      </c>
      <c r="G3885" s="25" t="s">
        <v>2988</v>
      </c>
      <c r="H3885" s="25" t="s">
        <v>3418</v>
      </c>
      <c r="I3885" s="25" t="s">
        <v>82</v>
      </c>
      <c r="J3885" s="10">
        <v>8213</v>
      </c>
      <c r="K3885" s="16">
        <v>165</v>
      </c>
    </row>
    <row r="3886" spans="1:11" x14ac:dyDescent="0.25">
      <c r="A3886" s="19">
        <v>42908</v>
      </c>
      <c r="B3886" s="19" t="s">
        <v>3401</v>
      </c>
      <c r="C3886" s="15">
        <v>400</v>
      </c>
      <c r="D3886" s="24" t="s">
        <v>4</v>
      </c>
      <c r="E3886" s="24" t="s">
        <v>6</v>
      </c>
      <c r="F3886" s="25" t="s">
        <v>6</v>
      </c>
      <c r="G3886" s="25" t="s">
        <v>2988</v>
      </c>
      <c r="H3886" s="25" t="s">
        <v>3418</v>
      </c>
      <c r="I3886" s="25" t="s">
        <v>82</v>
      </c>
      <c r="J3886" s="10">
        <v>8214</v>
      </c>
      <c r="K3886" s="16">
        <v>165</v>
      </c>
    </row>
    <row r="3887" spans="1:11" x14ac:dyDescent="0.25">
      <c r="A3887" s="19">
        <v>42908</v>
      </c>
      <c r="B3887" s="19" t="s">
        <v>3401</v>
      </c>
      <c r="C3887" s="15">
        <v>200</v>
      </c>
      <c r="D3887" s="24" t="s">
        <v>4</v>
      </c>
      <c r="E3887" s="24" t="s">
        <v>6</v>
      </c>
      <c r="F3887" s="25" t="s">
        <v>6</v>
      </c>
      <c r="G3887" s="25" t="s">
        <v>2988</v>
      </c>
      <c r="H3887" s="25" t="s">
        <v>3418</v>
      </c>
      <c r="I3887" s="25" t="s">
        <v>82</v>
      </c>
      <c r="J3887" s="10">
        <v>8215</v>
      </c>
      <c r="K3887" s="16">
        <v>165</v>
      </c>
    </row>
    <row r="3888" spans="1:11" x14ac:dyDescent="0.25">
      <c r="A3888" s="19">
        <v>42908</v>
      </c>
      <c r="B3888" s="19" t="s">
        <v>3401</v>
      </c>
      <c r="C3888" s="15">
        <v>100</v>
      </c>
      <c r="D3888" s="24" t="s">
        <v>4</v>
      </c>
      <c r="E3888" s="24" t="s">
        <v>6</v>
      </c>
      <c r="F3888" s="25" t="s">
        <v>6</v>
      </c>
      <c r="G3888" s="25" t="s">
        <v>2988</v>
      </c>
      <c r="H3888" s="25" t="s">
        <v>3418</v>
      </c>
      <c r="I3888" s="25" t="s">
        <v>82</v>
      </c>
      <c r="J3888" s="10">
        <v>8216</v>
      </c>
      <c r="K3888" s="16">
        <v>165</v>
      </c>
    </row>
    <row r="3889" spans="1:11" x14ac:dyDescent="0.25">
      <c r="A3889" s="20">
        <v>42908</v>
      </c>
      <c r="B3889" s="20" t="s">
        <v>3401</v>
      </c>
      <c r="C3889" s="77">
        <v>300</v>
      </c>
      <c r="D3889" s="24" t="s">
        <v>4</v>
      </c>
      <c r="E3889" s="24" t="s">
        <v>6</v>
      </c>
      <c r="F3889" s="25" t="s">
        <v>6</v>
      </c>
      <c r="G3889" s="25" t="s">
        <v>2988</v>
      </c>
      <c r="H3889" s="25" t="s">
        <v>3418</v>
      </c>
      <c r="I3889" s="25" t="s">
        <v>82</v>
      </c>
      <c r="J3889" s="10">
        <v>8273</v>
      </c>
      <c r="K3889" s="16">
        <v>166</v>
      </c>
    </row>
    <row r="3890" spans="1:11" x14ac:dyDescent="0.25">
      <c r="A3890" s="20">
        <v>42908</v>
      </c>
      <c r="B3890" s="20" t="s">
        <v>3401</v>
      </c>
      <c r="C3890" s="77">
        <v>10000</v>
      </c>
      <c r="D3890" s="24" t="s">
        <v>4</v>
      </c>
      <c r="E3890" s="24" t="s">
        <v>6</v>
      </c>
      <c r="F3890" s="25" t="s">
        <v>6</v>
      </c>
      <c r="G3890" s="25" t="s">
        <v>2988</v>
      </c>
      <c r="H3890" s="25" t="s">
        <v>3418</v>
      </c>
      <c r="I3890" s="25" t="s">
        <v>82</v>
      </c>
      <c r="J3890" s="10">
        <v>8274</v>
      </c>
      <c r="K3890" s="16">
        <v>166</v>
      </c>
    </row>
    <row r="3891" spans="1:11" x14ac:dyDescent="0.25">
      <c r="A3891" s="20">
        <v>42908</v>
      </c>
      <c r="B3891" s="20" t="s">
        <v>3401</v>
      </c>
      <c r="C3891" s="77">
        <v>1000</v>
      </c>
      <c r="D3891" s="24" t="s">
        <v>4</v>
      </c>
      <c r="E3891" s="24" t="s">
        <v>5</v>
      </c>
      <c r="F3891" s="25" t="s">
        <v>2217</v>
      </c>
      <c r="G3891" s="25" t="s">
        <v>2988</v>
      </c>
      <c r="H3891" s="25" t="s">
        <v>3418</v>
      </c>
      <c r="I3891" s="25" t="s">
        <v>82</v>
      </c>
      <c r="J3891" s="10">
        <v>8275</v>
      </c>
      <c r="K3891" s="16">
        <v>166</v>
      </c>
    </row>
    <row r="3892" spans="1:11" x14ac:dyDescent="0.25">
      <c r="A3892" s="20">
        <v>42908</v>
      </c>
      <c r="B3892" s="20" t="s">
        <v>3401</v>
      </c>
      <c r="C3892" s="77">
        <v>1000</v>
      </c>
      <c r="D3892" s="24" t="s">
        <v>4</v>
      </c>
      <c r="E3892" s="24" t="s">
        <v>6</v>
      </c>
      <c r="F3892" s="25" t="s">
        <v>6</v>
      </c>
      <c r="G3892" s="25" t="s">
        <v>2988</v>
      </c>
      <c r="H3892" s="25" t="s">
        <v>3418</v>
      </c>
      <c r="I3892" s="25" t="s">
        <v>82</v>
      </c>
      <c r="J3892" s="10">
        <v>8276</v>
      </c>
      <c r="K3892" s="16">
        <v>166</v>
      </c>
    </row>
    <row r="3893" spans="1:11" x14ac:dyDescent="0.25">
      <c r="A3893" s="20">
        <v>42908</v>
      </c>
      <c r="B3893" s="20" t="s">
        <v>3401</v>
      </c>
      <c r="C3893" s="77">
        <v>200</v>
      </c>
      <c r="D3893" s="24" t="s">
        <v>4</v>
      </c>
      <c r="E3893" s="24" t="s">
        <v>6</v>
      </c>
      <c r="F3893" s="25" t="s">
        <v>6</v>
      </c>
      <c r="G3893" s="25" t="s">
        <v>2988</v>
      </c>
      <c r="H3893" s="25" t="s">
        <v>3418</v>
      </c>
      <c r="I3893" s="25" t="s">
        <v>82</v>
      </c>
      <c r="J3893" s="10">
        <v>8277</v>
      </c>
      <c r="K3893" s="16">
        <v>166</v>
      </c>
    </row>
    <row r="3894" spans="1:11" x14ac:dyDescent="0.25">
      <c r="A3894" s="20">
        <v>42908</v>
      </c>
      <c r="B3894" s="20" t="s">
        <v>3401</v>
      </c>
      <c r="C3894" s="77">
        <v>10000</v>
      </c>
      <c r="D3894" s="24" t="s">
        <v>4</v>
      </c>
      <c r="E3894" s="24" t="s">
        <v>6</v>
      </c>
      <c r="F3894" s="25" t="s">
        <v>6</v>
      </c>
      <c r="G3894" s="25" t="s">
        <v>2988</v>
      </c>
      <c r="H3894" s="25" t="s">
        <v>3418</v>
      </c>
      <c r="I3894" s="25" t="s">
        <v>82</v>
      </c>
      <c r="J3894" s="10">
        <v>8278</v>
      </c>
      <c r="K3894" s="16">
        <v>166</v>
      </c>
    </row>
    <row r="3895" spans="1:11" x14ac:dyDescent="0.25">
      <c r="A3895" s="20">
        <v>42908</v>
      </c>
      <c r="B3895" s="20" t="s">
        <v>3401</v>
      </c>
      <c r="C3895" s="77">
        <v>1500</v>
      </c>
      <c r="D3895" s="24" t="s">
        <v>4</v>
      </c>
      <c r="E3895" s="24" t="s">
        <v>6</v>
      </c>
      <c r="F3895" s="25" t="s">
        <v>6</v>
      </c>
      <c r="G3895" s="25" t="s">
        <v>2988</v>
      </c>
      <c r="H3895" s="25" t="s">
        <v>3418</v>
      </c>
      <c r="I3895" s="25" t="s">
        <v>82</v>
      </c>
      <c r="J3895" s="10">
        <v>8280</v>
      </c>
      <c r="K3895" s="16">
        <v>166</v>
      </c>
    </row>
    <row r="3896" spans="1:11" x14ac:dyDescent="0.25">
      <c r="A3896" s="20">
        <v>42908</v>
      </c>
      <c r="B3896" s="20" t="s">
        <v>3401</v>
      </c>
      <c r="C3896" s="77">
        <v>5330</v>
      </c>
      <c r="D3896" s="24" t="s">
        <v>4</v>
      </c>
      <c r="E3896" s="24" t="s">
        <v>6</v>
      </c>
      <c r="F3896" s="25" t="s">
        <v>6</v>
      </c>
      <c r="G3896" s="25" t="s">
        <v>2988</v>
      </c>
      <c r="H3896" s="25" t="s">
        <v>3418</v>
      </c>
      <c r="I3896" s="25" t="s">
        <v>82</v>
      </c>
      <c r="J3896" s="10">
        <v>8281</v>
      </c>
      <c r="K3896" s="16">
        <v>166</v>
      </c>
    </row>
    <row r="3897" spans="1:11" x14ac:dyDescent="0.25">
      <c r="A3897" s="20">
        <v>42908</v>
      </c>
      <c r="B3897" s="20" t="s">
        <v>3401</v>
      </c>
      <c r="C3897" s="77">
        <v>450</v>
      </c>
      <c r="D3897" s="24" t="s">
        <v>4</v>
      </c>
      <c r="E3897" s="24" t="s">
        <v>6</v>
      </c>
      <c r="F3897" s="25" t="s">
        <v>6</v>
      </c>
      <c r="G3897" s="25" t="s">
        <v>2988</v>
      </c>
      <c r="H3897" s="25" t="s">
        <v>3418</v>
      </c>
      <c r="I3897" s="25" t="s">
        <v>82</v>
      </c>
      <c r="J3897" s="10">
        <v>8282</v>
      </c>
      <c r="K3897" s="16">
        <v>166</v>
      </c>
    </row>
    <row r="3898" spans="1:11" x14ac:dyDescent="0.25">
      <c r="A3898" s="20">
        <v>42908</v>
      </c>
      <c r="B3898" s="20" t="s">
        <v>3401</v>
      </c>
      <c r="C3898" s="77">
        <v>5000</v>
      </c>
      <c r="D3898" s="24" t="s">
        <v>4</v>
      </c>
      <c r="E3898" s="24" t="s">
        <v>6</v>
      </c>
      <c r="F3898" s="25" t="s">
        <v>6</v>
      </c>
      <c r="G3898" s="25" t="s">
        <v>2988</v>
      </c>
      <c r="H3898" s="25" t="s">
        <v>3418</v>
      </c>
      <c r="I3898" s="25" t="s">
        <v>82</v>
      </c>
      <c r="J3898" s="10">
        <v>8283</v>
      </c>
      <c r="K3898" s="16">
        <v>166</v>
      </c>
    </row>
    <row r="3899" spans="1:11" x14ac:dyDescent="0.25">
      <c r="A3899" s="20">
        <v>42908</v>
      </c>
      <c r="B3899" s="20" t="s">
        <v>3401</v>
      </c>
      <c r="C3899" s="77">
        <v>100</v>
      </c>
      <c r="D3899" s="24" t="s">
        <v>4</v>
      </c>
      <c r="E3899" s="24" t="s">
        <v>6</v>
      </c>
      <c r="F3899" s="25" t="s">
        <v>6</v>
      </c>
      <c r="G3899" s="25" t="s">
        <v>2988</v>
      </c>
      <c r="H3899" s="25" t="s">
        <v>3418</v>
      </c>
      <c r="I3899" s="25" t="s">
        <v>82</v>
      </c>
      <c r="J3899" s="10">
        <v>8284</v>
      </c>
      <c r="K3899" s="16">
        <v>166</v>
      </c>
    </row>
    <row r="3900" spans="1:11" x14ac:dyDescent="0.25">
      <c r="A3900" s="20">
        <v>42908</v>
      </c>
      <c r="B3900" s="20" t="s">
        <v>3401</v>
      </c>
      <c r="C3900" s="77">
        <v>200</v>
      </c>
      <c r="D3900" s="24" t="s">
        <v>4</v>
      </c>
      <c r="E3900" s="24" t="s">
        <v>6</v>
      </c>
      <c r="F3900" s="25" t="s">
        <v>6</v>
      </c>
      <c r="G3900" s="25" t="s">
        <v>2988</v>
      </c>
      <c r="H3900" s="25" t="s">
        <v>3418</v>
      </c>
      <c r="I3900" s="25" t="s">
        <v>82</v>
      </c>
      <c r="J3900" s="10">
        <v>8285</v>
      </c>
      <c r="K3900" s="16">
        <v>166</v>
      </c>
    </row>
    <row r="3901" spans="1:11" x14ac:dyDescent="0.25">
      <c r="A3901" s="20">
        <v>42908</v>
      </c>
      <c r="B3901" s="20" t="s">
        <v>3401</v>
      </c>
      <c r="C3901" s="77">
        <v>2400</v>
      </c>
      <c r="D3901" s="24" t="s">
        <v>4</v>
      </c>
      <c r="E3901" s="24" t="s">
        <v>6</v>
      </c>
      <c r="F3901" s="25" t="s">
        <v>6</v>
      </c>
      <c r="G3901" s="25" t="s">
        <v>2988</v>
      </c>
      <c r="H3901" s="25" t="s">
        <v>3418</v>
      </c>
      <c r="I3901" s="25" t="s">
        <v>82</v>
      </c>
      <c r="J3901" s="10">
        <v>8286</v>
      </c>
      <c r="K3901" s="16">
        <v>166</v>
      </c>
    </row>
    <row r="3902" spans="1:11" x14ac:dyDescent="0.25">
      <c r="A3902" s="20">
        <v>42908</v>
      </c>
      <c r="B3902" s="20" t="s">
        <v>3401</v>
      </c>
      <c r="C3902" s="77">
        <v>400</v>
      </c>
      <c r="D3902" s="24" t="s">
        <v>4</v>
      </c>
      <c r="E3902" s="24" t="s">
        <v>6</v>
      </c>
      <c r="F3902" s="25" t="s">
        <v>6</v>
      </c>
      <c r="G3902" s="25" t="s">
        <v>2988</v>
      </c>
      <c r="H3902" s="25" t="s">
        <v>3418</v>
      </c>
      <c r="I3902" s="25" t="s">
        <v>82</v>
      </c>
      <c r="J3902" s="10">
        <v>8287</v>
      </c>
      <c r="K3902" s="16">
        <v>166</v>
      </c>
    </row>
    <row r="3903" spans="1:11" x14ac:dyDescent="0.25">
      <c r="A3903" s="20">
        <v>42908</v>
      </c>
      <c r="B3903" s="20" t="s">
        <v>3401</v>
      </c>
      <c r="C3903" s="77">
        <v>100</v>
      </c>
      <c r="D3903" s="24" t="s">
        <v>4</v>
      </c>
      <c r="E3903" s="24" t="s">
        <v>6</v>
      </c>
      <c r="F3903" s="25" t="s">
        <v>6</v>
      </c>
      <c r="G3903" s="25" t="s">
        <v>2988</v>
      </c>
      <c r="H3903" s="25" t="s">
        <v>3418</v>
      </c>
      <c r="I3903" s="25" t="s">
        <v>82</v>
      </c>
      <c r="J3903" s="10">
        <v>8288</v>
      </c>
      <c r="K3903" s="16">
        <v>166</v>
      </c>
    </row>
    <row r="3904" spans="1:11" x14ac:dyDescent="0.25">
      <c r="A3904" s="20">
        <v>42908</v>
      </c>
      <c r="B3904" s="20" t="s">
        <v>3401</v>
      </c>
      <c r="C3904" s="77">
        <v>2050</v>
      </c>
      <c r="D3904" s="24" t="s">
        <v>4</v>
      </c>
      <c r="E3904" s="24" t="s">
        <v>6</v>
      </c>
      <c r="F3904" s="25" t="s">
        <v>6</v>
      </c>
      <c r="G3904" s="25" t="s">
        <v>2988</v>
      </c>
      <c r="H3904" s="25" t="s">
        <v>3418</v>
      </c>
      <c r="I3904" s="25" t="s">
        <v>82</v>
      </c>
      <c r="J3904" s="10">
        <v>8289</v>
      </c>
      <c r="K3904" s="16">
        <v>166</v>
      </c>
    </row>
    <row r="3905" spans="1:11" x14ac:dyDescent="0.25">
      <c r="A3905" s="20">
        <v>42908</v>
      </c>
      <c r="B3905" s="20" t="s">
        <v>3401</v>
      </c>
      <c r="C3905" s="77">
        <v>100</v>
      </c>
      <c r="D3905" s="24" t="s">
        <v>4</v>
      </c>
      <c r="E3905" s="24" t="s">
        <v>6</v>
      </c>
      <c r="F3905" s="25" t="s">
        <v>6</v>
      </c>
      <c r="G3905" s="25" t="s">
        <v>2988</v>
      </c>
      <c r="H3905" s="25" t="s">
        <v>3418</v>
      </c>
      <c r="I3905" s="25" t="s">
        <v>82</v>
      </c>
      <c r="J3905" s="10">
        <v>8291</v>
      </c>
      <c r="K3905" s="16">
        <v>166</v>
      </c>
    </row>
    <row r="3906" spans="1:11" x14ac:dyDescent="0.25">
      <c r="A3906" s="20">
        <v>42908</v>
      </c>
      <c r="B3906" s="20" t="s">
        <v>3401</v>
      </c>
      <c r="C3906" s="77">
        <v>400</v>
      </c>
      <c r="D3906" s="24" t="s">
        <v>4</v>
      </c>
      <c r="E3906" s="24" t="s">
        <v>5</v>
      </c>
      <c r="F3906" s="25" t="s">
        <v>2217</v>
      </c>
      <c r="G3906" s="25" t="s">
        <v>2988</v>
      </c>
      <c r="H3906" s="25" t="s">
        <v>3418</v>
      </c>
      <c r="I3906" s="25" t="s">
        <v>82</v>
      </c>
      <c r="J3906" s="10">
        <v>8292</v>
      </c>
      <c r="K3906" s="16">
        <v>166</v>
      </c>
    </row>
    <row r="3907" spans="1:11" x14ac:dyDescent="0.25">
      <c r="A3907" s="20">
        <v>42908</v>
      </c>
      <c r="B3907" s="20" t="s">
        <v>3401</v>
      </c>
      <c r="C3907" s="77">
        <v>2000</v>
      </c>
      <c r="D3907" s="24" t="s">
        <v>4</v>
      </c>
      <c r="E3907" s="24" t="s">
        <v>6</v>
      </c>
      <c r="F3907" s="25" t="s">
        <v>6</v>
      </c>
      <c r="G3907" s="25" t="s">
        <v>2988</v>
      </c>
      <c r="H3907" s="25" t="s">
        <v>3418</v>
      </c>
      <c r="I3907" s="25" t="s">
        <v>82</v>
      </c>
      <c r="J3907" s="10">
        <v>8293</v>
      </c>
      <c r="K3907" s="16">
        <v>166</v>
      </c>
    </row>
    <row r="3908" spans="1:11" x14ac:dyDescent="0.25">
      <c r="A3908" s="20">
        <v>42908</v>
      </c>
      <c r="B3908" s="20" t="s">
        <v>3401</v>
      </c>
      <c r="C3908" s="77">
        <v>200</v>
      </c>
      <c r="D3908" s="24" t="s">
        <v>4</v>
      </c>
      <c r="E3908" s="24" t="s">
        <v>6</v>
      </c>
      <c r="F3908" s="25" t="s">
        <v>6</v>
      </c>
      <c r="G3908" s="25" t="s">
        <v>2988</v>
      </c>
      <c r="H3908" s="25" t="s">
        <v>3418</v>
      </c>
      <c r="I3908" s="25" t="s">
        <v>82</v>
      </c>
      <c r="J3908" s="10">
        <v>8295</v>
      </c>
      <c r="K3908" s="16">
        <v>166</v>
      </c>
    </row>
    <row r="3909" spans="1:11" x14ac:dyDescent="0.25">
      <c r="A3909" s="20">
        <v>42908</v>
      </c>
      <c r="B3909" s="20" t="s">
        <v>3401</v>
      </c>
      <c r="C3909" s="77">
        <v>1000</v>
      </c>
      <c r="D3909" s="24" t="s">
        <v>4</v>
      </c>
      <c r="E3909" s="24" t="s">
        <v>5</v>
      </c>
      <c r="F3909" s="25" t="s">
        <v>2217</v>
      </c>
      <c r="G3909" s="25" t="s">
        <v>2988</v>
      </c>
      <c r="H3909" s="25" t="s">
        <v>3418</v>
      </c>
      <c r="I3909" s="25" t="s">
        <v>82</v>
      </c>
      <c r="J3909" s="10">
        <v>8296</v>
      </c>
      <c r="K3909" s="16">
        <v>166</v>
      </c>
    </row>
    <row r="3910" spans="1:11" x14ac:dyDescent="0.25">
      <c r="A3910" s="20">
        <v>42908</v>
      </c>
      <c r="B3910" s="20" t="s">
        <v>3401</v>
      </c>
      <c r="C3910" s="77">
        <v>300</v>
      </c>
      <c r="D3910" s="24" t="s">
        <v>4</v>
      </c>
      <c r="E3910" s="24" t="s">
        <v>6</v>
      </c>
      <c r="F3910" s="25" t="s">
        <v>6</v>
      </c>
      <c r="G3910" s="25" t="s">
        <v>2988</v>
      </c>
      <c r="H3910" s="25" t="s">
        <v>3418</v>
      </c>
      <c r="I3910" s="25" t="s">
        <v>82</v>
      </c>
      <c r="J3910" s="10">
        <v>8297</v>
      </c>
      <c r="K3910" s="16">
        <v>166</v>
      </c>
    </row>
    <row r="3911" spans="1:11" x14ac:dyDescent="0.25">
      <c r="A3911" s="19">
        <v>42908</v>
      </c>
      <c r="B3911" s="19" t="s">
        <v>3401</v>
      </c>
      <c r="C3911" s="77">
        <v>1000</v>
      </c>
      <c r="D3911" s="24" t="s">
        <v>4</v>
      </c>
      <c r="E3911" s="24" t="s">
        <v>6</v>
      </c>
      <c r="F3911" s="25" t="s">
        <v>6</v>
      </c>
      <c r="G3911" s="25" t="s">
        <v>2988</v>
      </c>
      <c r="H3911" s="25" t="s">
        <v>3418</v>
      </c>
      <c r="I3911" s="25" t="s">
        <v>82</v>
      </c>
      <c r="J3911" s="10">
        <v>8306</v>
      </c>
      <c r="K3911" s="16">
        <v>167</v>
      </c>
    </row>
    <row r="3912" spans="1:11" x14ac:dyDescent="0.25">
      <c r="A3912" s="19">
        <v>42908</v>
      </c>
      <c r="B3912" s="19" t="s">
        <v>3401</v>
      </c>
      <c r="C3912" s="77">
        <v>400</v>
      </c>
      <c r="D3912" s="24" t="s">
        <v>4</v>
      </c>
      <c r="E3912" s="24" t="s">
        <v>6</v>
      </c>
      <c r="F3912" s="25" t="s">
        <v>6</v>
      </c>
      <c r="G3912" s="25" t="s">
        <v>2988</v>
      </c>
      <c r="H3912" s="25" t="s">
        <v>3418</v>
      </c>
      <c r="I3912" s="25" t="s">
        <v>82</v>
      </c>
      <c r="J3912" s="10">
        <v>8307</v>
      </c>
      <c r="K3912" s="16">
        <v>167</v>
      </c>
    </row>
    <row r="3913" spans="1:11" x14ac:dyDescent="0.25">
      <c r="A3913" s="19">
        <v>42908</v>
      </c>
      <c r="B3913" s="19" t="s">
        <v>3401</v>
      </c>
      <c r="C3913" s="77">
        <v>2100</v>
      </c>
      <c r="D3913" s="24" t="s">
        <v>4</v>
      </c>
      <c r="E3913" s="24" t="s">
        <v>6</v>
      </c>
      <c r="F3913" s="25" t="s">
        <v>6</v>
      </c>
      <c r="G3913" s="25" t="s">
        <v>2988</v>
      </c>
      <c r="H3913" s="25" t="s">
        <v>3418</v>
      </c>
      <c r="I3913" s="25" t="s">
        <v>82</v>
      </c>
      <c r="J3913" s="10">
        <v>8308</v>
      </c>
      <c r="K3913" s="16">
        <v>167</v>
      </c>
    </row>
    <row r="3914" spans="1:11" x14ac:dyDescent="0.25">
      <c r="A3914" s="19">
        <v>42908</v>
      </c>
      <c r="B3914" s="19" t="s">
        <v>3401</v>
      </c>
      <c r="C3914" s="77">
        <v>5000</v>
      </c>
      <c r="D3914" s="24" t="s">
        <v>4</v>
      </c>
      <c r="E3914" s="24" t="s">
        <v>6</v>
      </c>
      <c r="F3914" s="25" t="s">
        <v>6</v>
      </c>
      <c r="G3914" s="25" t="s">
        <v>2988</v>
      </c>
      <c r="H3914" s="25" t="s">
        <v>3418</v>
      </c>
      <c r="I3914" s="25" t="s">
        <v>82</v>
      </c>
      <c r="J3914" s="10">
        <v>8309</v>
      </c>
      <c r="K3914" s="16">
        <v>167</v>
      </c>
    </row>
    <row r="3915" spans="1:11" x14ac:dyDescent="0.25">
      <c r="A3915" s="19">
        <v>42908</v>
      </c>
      <c r="B3915" s="19" t="s">
        <v>3401</v>
      </c>
      <c r="C3915" s="77">
        <v>100</v>
      </c>
      <c r="D3915" s="24" t="s">
        <v>4</v>
      </c>
      <c r="E3915" s="24" t="s">
        <v>6</v>
      </c>
      <c r="F3915" s="25" t="s">
        <v>6</v>
      </c>
      <c r="G3915" s="25" t="s">
        <v>2988</v>
      </c>
      <c r="H3915" s="25" t="s">
        <v>3418</v>
      </c>
      <c r="I3915" s="25" t="s">
        <v>82</v>
      </c>
      <c r="J3915" s="10">
        <v>8458</v>
      </c>
      <c r="K3915" s="16">
        <v>170</v>
      </c>
    </row>
    <row r="3916" spans="1:11" x14ac:dyDescent="0.25">
      <c r="A3916" s="19">
        <v>42908</v>
      </c>
      <c r="B3916" s="19" t="s">
        <v>3401</v>
      </c>
      <c r="C3916" s="77">
        <v>200</v>
      </c>
      <c r="D3916" s="24" t="s">
        <v>4</v>
      </c>
      <c r="E3916" s="24" t="s">
        <v>6</v>
      </c>
      <c r="F3916" s="25" t="s">
        <v>6</v>
      </c>
      <c r="G3916" s="25" t="s">
        <v>2988</v>
      </c>
      <c r="H3916" s="25" t="s">
        <v>3418</v>
      </c>
      <c r="I3916" s="25" t="s">
        <v>82</v>
      </c>
      <c r="J3916" s="10">
        <v>8459</v>
      </c>
      <c r="K3916" s="16">
        <v>170</v>
      </c>
    </row>
    <row r="3917" spans="1:11" x14ac:dyDescent="0.25">
      <c r="A3917" s="19">
        <v>42908</v>
      </c>
      <c r="B3917" s="19" t="s">
        <v>3401</v>
      </c>
      <c r="C3917" s="77">
        <v>4000</v>
      </c>
      <c r="D3917" s="24" t="s">
        <v>4</v>
      </c>
      <c r="E3917" s="24" t="s">
        <v>6</v>
      </c>
      <c r="F3917" s="25" t="s">
        <v>6</v>
      </c>
      <c r="G3917" s="25" t="s">
        <v>2988</v>
      </c>
      <c r="H3917" s="25" t="s">
        <v>3418</v>
      </c>
      <c r="I3917" s="25" t="s">
        <v>82</v>
      </c>
      <c r="J3917" s="10">
        <v>8460</v>
      </c>
      <c r="K3917" s="16">
        <v>170</v>
      </c>
    </row>
    <row r="3918" spans="1:11" x14ac:dyDescent="0.25">
      <c r="A3918" s="19">
        <v>42908</v>
      </c>
      <c r="B3918" s="19" t="s">
        <v>3401</v>
      </c>
      <c r="C3918" s="77">
        <v>1000</v>
      </c>
      <c r="D3918" s="24" t="s">
        <v>4</v>
      </c>
      <c r="E3918" s="24" t="s">
        <v>5</v>
      </c>
      <c r="F3918" s="25" t="s">
        <v>2217</v>
      </c>
      <c r="G3918" s="25" t="s">
        <v>2988</v>
      </c>
      <c r="H3918" s="25" t="s">
        <v>3418</v>
      </c>
      <c r="I3918" s="25" t="s">
        <v>82</v>
      </c>
      <c r="J3918" s="10">
        <v>8461</v>
      </c>
      <c r="K3918" s="16">
        <v>170</v>
      </c>
    </row>
    <row r="3919" spans="1:11" x14ac:dyDescent="0.25">
      <c r="A3919" s="19">
        <v>42908</v>
      </c>
      <c r="B3919" s="19" t="s">
        <v>3401</v>
      </c>
      <c r="C3919" s="77">
        <v>1961</v>
      </c>
      <c r="D3919" s="24" t="s">
        <v>4</v>
      </c>
      <c r="E3919" s="24" t="s">
        <v>5</v>
      </c>
      <c r="F3919" s="25" t="s">
        <v>2217</v>
      </c>
      <c r="G3919" s="25" t="s">
        <v>2988</v>
      </c>
      <c r="H3919" s="25" t="s">
        <v>3418</v>
      </c>
      <c r="I3919" s="25" t="s">
        <v>82</v>
      </c>
      <c r="J3919" s="10">
        <v>8462</v>
      </c>
      <c r="K3919" s="16">
        <v>170</v>
      </c>
    </row>
    <row r="3920" spans="1:11" x14ac:dyDescent="0.25">
      <c r="A3920" s="19">
        <v>42908</v>
      </c>
      <c r="B3920" s="19" t="s">
        <v>3401</v>
      </c>
      <c r="C3920" s="77">
        <v>50</v>
      </c>
      <c r="D3920" s="24" t="s">
        <v>4</v>
      </c>
      <c r="E3920" s="24" t="s">
        <v>6</v>
      </c>
      <c r="F3920" s="25" t="s">
        <v>6</v>
      </c>
      <c r="G3920" s="25" t="s">
        <v>2988</v>
      </c>
      <c r="H3920" s="25" t="s">
        <v>3418</v>
      </c>
      <c r="I3920" s="25" t="s">
        <v>82</v>
      </c>
      <c r="J3920" s="10">
        <v>8463</v>
      </c>
      <c r="K3920" s="16">
        <v>170</v>
      </c>
    </row>
    <row r="3921" spans="1:11" x14ac:dyDescent="0.25">
      <c r="A3921" s="19">
        <v>42908</v>
      </c>
      <c r="B3921" s="19" t="s">
        <v>3401</v>
      </c>
      <c r="C3921" s="77">
        <v>75</v>
      </c>
      <c r="D3921" s="24" t="s">
        <v>4</v>
      </c>
      <c r="E3921" s="24" t="s">
        <v>6</v>
      </c>
      <c r="F3921" s="25" t="s">
        <v>6</v>
      </c>
      <c r="G3921" s="25" t="s">
        <v>2988</v>
      </c>
      <c r="H3921" s="25" t="s">
        <v>3418</v>
      </c>
      <c r="I3921" s="25" t="s">
        <v>82</v>
      </c>
      <c r="J3921" s="10">
        <v>8464</v>
      </c>
      <c r="K3921" s="16">
        <v>170</v>
      </c>
    </row>
    <row r="3922" spans="1:11" x14ac:dyDescent="0.25">
      <c r="A3922" s="19">
        <v>42908</v>
      </c>
      <c r="B3922" s="19" t="s">
        <v>3401</v>
      </c>
      <c r="C3922" s="15">
        <v>15000</v>
      </c>
      <c r="D3922" s="24" t="s">
        <v>7</v>
      </c>
      <c r="E3922" s="24" t="s">
        <v>8</v>
      </c>
      <c r="F3922" s="25"/>
      <c r="G3922" s="25" t="s">
        <v>3314</v>
      </c>
      <c r="H3922" s="25" t="s">
        <v>3314</v>
      </c>
      <c r="I3922" s="25"/>
      <c r="J3922" s="10" t="s">
        <v>2984</v>
      </c>
      <c r="K3922" s="16"/>
    </row>
    <row r="3923" spans="1:11" x14ac:dyDescent="0.25">
      <c r="A3923" s="19">
        <v>42908</v>
      </c>
      <c r="B3923" s="19" t="s">
        <v>3401</v>
      </c>
      <c r="C3923" s="15">
        <v>200</v>
      </c>
      <c r="D3923" s="24" t="s">
        <v>7</v>
      </c>
      <c r="E3923" s="24" t="s">
        <v>8</v>
      </c>
      <c r="F3923" s="25"/>
      <c r="G3923" s="25" t="s">
        <v>3314</v>
      </c>
      <c r="H3923" s="25" t="s">
        <v>3314</v>
      </c>
      <c r="I3923" s="25"/>
      <c r="J3923" s="10" t="s">
        <v>2984</v>
      </c>
      <c r="K3923" s="16"/>
    </row>
    <row r="3924" spans="1:11" x14ac:dyDescent="0.25">
      <c r="A3924" s="19">
        <v>42908</v>
      </c>
      <c r="B3924" s="19" t="s">
        <v>3401</v>
      </c>
      <c r="C3924" s="15">
        <v>5000</v>
      </c>
      <c r="D3924" s="24" t="s">
        <v>7</v>
      </c>
      <c r="E3924" s="24" t="s">
        <v>8</v>
      </c>
      <c r="F3924" s="25"/>
      <c r="G3924" s="25" t="s">
        <v>3314</v>
      </c>
      <c r="H3924" s="25" t="s">
        <v>3314</v>
      </c>
      <c r="I3924" s="25"/>
      <c r="J3924" s="10" t="s">
        <v>2984</v>
      </c>
      <c r="K3924" s="16"/>
    </row>
    <row r="3925" spans="1:11" x14ac:dyDescent="0.25">
      <c r="A3925" s="19">
        <v>42908</v>
      </c>
      <c r="B3925" s="19" t="s">
        <v>3401</v>
      </c>
      <c r="C3925" s="15">
        <v>15000</v>
      </c>
      <c r="D3925" s="24" t="s">
        <v>7</v>
      </c>
      <c r="E3925" s="24" t="s">
        <v>8</v>
      </c>
      <c r="F3925" s="25"/>
      <c r="G3925" s="25" t="s">
        <v>3314</v>
      </c>
      <c r="H3925" s="25" t="s">
        <v>3314</v>
      </c>
      <c r="I3925" s="25"/>
      <c r="J3925" s="10" t="s">
        <v>2984</v>
      </c>
      <c r="K3925" s="16"/>
    </row>
    <row r="3926" spans="1:11" x14ac:dyDescent="0.25">
      <c r="A3926" s="19">
        <v>42908</v>
      </c>
      <c r="B3926" s="19" t="s">
        <v>3401</v>
      </c>
      <c r="C3926" s="15">
        <v>600</v>
      </c>
      <c r="D3926" s="24" t="s">
        <v>7</v>
      </c>
      <c r="E3926" s="24" t="s">
        <v>8</v>
      </c>
      <c r="F3926" s="25"/>
      <c r="G3926" s="25" t="s">
        <v>3314</v>
      </c>
      <c r="H3926" s="25" t="s">
        <v>3314</v>
      </c>
      <c r="I3926" s="25"/>
      <c r="J3926" s="10" t="s">
        <v>2984</v>
      </c>
      <c r="K3926" s="16"/>
    </row>
    <row r="3927" spans="1:11" x14ac:dyDescent="0.25">
      <c r="A3927" s="19">
        <v>42908</v>
      </c>
      <c r="B3927" s="19" t="s">
        <v>3401</v>
      </c>
      <c r="C3927" s="15">
        <v>7670</v>
      </c>
      <c r="D3927" s="24" t="s">
        <v>7</v>
      </c>
      <c r="E3927" s="24" t="s">
        <v>8</v>
      </c>
      <c r="F3927" s="25"/>
      <c r="G3927" s="25" t="s">
        <v>3314</v>
      </c>
      <c r="H3927" s="25" t="s">
        <v>3314</v>
      </c>
      <c r="I3927" s="25"/>
      <c r="J3927" s="10" t="s">
        <v>2984</v>
      </c>
      <c r="K3927" s="16"/>
    </row>
    <row r="3928" spans="1:11" x14ac:dyDescent="0.25">
      <c r="A3928" s="19">
        <v>42908</v>
      </c>
      <c r="B3928" s="19" t="s">
        <v>3401</v>
      </c>
      <c r="C3928" s="15">
        <v>350</v>
      </c>
      <c r="D3928" s="24" t="s">
        <v>7</v>
      </c>
      <c r="E3928" s="24" t="s">
        <v>8</v>
      </c>
      <c r="F3928" s="25"/>
      <c r="G3928" s="25" t="s">
        <v>3314</v>
      </c>
      <c r="H3928" s="25" t="s">
        <v>3314</v>
      </c>
      <c r="I3928" s="25"/>
      <c r="J3928" s="10" t="s">
        <v>2984</v>
      </c>
      <c r="K3928" s="16"/>
    </row>
    <row r="3929" spans="1:11" x14ac:dyDescent="0.25">
      <c r="A3929" s="19">
        <v>42908</v>
      </c>
      <c r="B3929" s="19" t="s">
        <v>3401</v>
      </c>
      <c r="C3929" s="15">
        <v>9005</v>
      </c>
      <c r="D3929" s="24" t="s">
        <v>7</v>
      </c>
      <c r="E3929" s="24" t="s">
        <v>8</v>
      </c>
      <c r="F3929" s="25"/>
      <c r="G3929" s="25" t="s">
        <v>3314</v>
      </c>
      <c r="H3929" s="25" t="s">
        <v>3314</v>
      </c>
      <c r="I3929" s="25"/>
      <c r="J3929" s="10" t="s">
        <v>2984</v>
      </c>
      <c r="K3929" s="16"/>
    </row>
    <row r="3930" spans="1:11" x14ac:dyDescent="0.25">
      <c r="A3930" s="19">
        <v>42908</v>
      </c>
      <c r="B3930" s="19" t="s">
        <v>3401</v>
      </c>
      <c r="C3930" s="15">
        <v>4200</v>
      </c>
      <c r="D3930" s="24" t="s">
        <v>7</v>
      </c>
      <c r="E3930" s="24" t="s">
        <v>8</v>
      </c>
      <c r="F3930" s="25"/>
      <c r="G3930" s="25" t="s">
        <v>3314</v>
      </c>
      <c r="H3930" s="25" t="s">
        <v>3314</v>
      </c>
      <c r="I3930" s="25"/>
      <c r="J3930" s="10" t="s">
        <v>2984</v>
      </c>
      <c r="K3930" s="16"/>
    </row>
    <row r="3931" spans="1:11" x14ac:dyDescent="0.25">
      <c r="A3931" s="19">
        <v>42909</v>
      </c>
      <c r="B3931" s="19" t="s">
        <v>3401</v>
      </c>
      <c r="C3931" s="79">
        <v>10000</v>
      </c>
      <c r="D3931" s="24" t="s">
        <v>4</v>
      </c>
      <c r="E3931" s="24" t="s">
        <v>6</v>
      </c>
      <c r="F3931" s="25" t="s">
        <v>6</v>
      </c>
      <c r="G3931" s="25" t="s">
        <v>2988</v>
      </c>
      <c r="H3931" s="25" t="s">
        <v>3418</v>
      </c>
      <c r="I3931" s="25" t="s">
        <v>82</v>
      </c>
      <c r="J3931" s="10">
        <v>5492</v>
      </c>
      <c r="K3931" s="16">
        <v>110</v>
      </c>
    </row>
    <row r="3932" spans="1:11" x14ac:dyDescent="0.25">
      <c r="A3932" s="19">
        <v>42909</v>
      </c>
      <c r="B3932" s="19" t="s">
        <v>3401</v>
      </c>
      <c r="C3932" s="79">
        <v>10000</v>
      </c>
      <c r="D3932" s="24" t="s">
        <v>4</v>
      </c>
      <c r="E3932" s="24" t="s">
        <v>6</v>
      </c>
      <c r="F3932" s="25" t="s">
        <v>6</v>
      </c>
      <c r="G3932" s="25" t="s">
        <v>2988</v>
      </c>
      <c r="H3932" s="25" t="s">
        <v>3418</v>
      </c>
      <c r="I3932" s="25" t="s">
        <v>82</v>
      </c>
      <c r="J3932" s="10">
        <v>5493</v>
      </c>
      <c r="K3932" s="16">
        <v>110</v>
      </c>
    </row>
    <row r="3933" spans="1:11" x14ac:dyDescent="0.25">
      <c r="A3933" s="19">
        <v>42909</v>
      </c>
      <c r="B3933" s="19" t="s">
        <v>3401</v>
      </c>
      <c r="C3933" s="79">
        <v>10000</v>
      </c>
      <c r="D3933" s="24" t="s">
        <v>4</v>
      </c>
      <c r="E3933" s="24" t="s">
        <v>6</v>
      </c>
      <c r="F3933" s="25" t="s">
        <v>6</v>
      </c>
      <c r="G3933" s="25" t="s">
        <v>2988</v>
      </c>
      <c r="H3933" s="25" t="s">
        <v>3418</v>
      </c>
      <c r="I3933" s="25" t="s">
        <v>82</v>
      </c>
      <c r="J3933" s="10">
        <v>5494</v>
      </c>
      <c r="K3933" s="16">
        <v>110</v>
      </c>
    </row>
    <row r="3934" spans="1:11" x14ac:dyDescent="0.25">
      <c r="A3934" s="19">
        <v>42909</v>
      </c>
      <c r="B3934" s="19" t="s">
        <v>3401</v>
      </c>
      <c r="C3934" s="79">
        <v>10000</v>
      </c>
      <c r="D3934" s="24" t="s">
        <v>4</v>
      </c>
      <c r="E3934" s="24" t="s">
        <v>6</v>
      </c>
      <c r="F3934" s="25" t="s">
        <v>6</v>
      </c>
      <c r="G3934" s="25" t="s">
        <v>2988</v>
      </c>
      <c r="H3934" s="25" t="s">
        <v>3418</v>
      </c>
      <c r="I3934" s="25" t="s">
        <v>82</v>
      </c>
      <c r="J3934" s="10">
        <v>5495</v>
      </c>
      <c r="K3934" s="16">
        <v>110</v>
      </c>
    </row>
    <row r="3935" spans="1:11" x14ac:dyDescent="0.25">
      <c r="A3935" s="19">
        <v>42909</v>
      </c>
      <c r="B3935" s="19" t="s">
        <v>3401</v>
      </c>
      <c r="C3935" s="79">
        <v>100</v>
      </c>
      <c r="D3935" s="24" t="s">
        <v>4</v>
      </c>
      <c r="E3935" s="24" t="s">
        <v>6</v>
      </c>
      <c r="F3935" s="25" t="s">
        <v>6</v>
      </c>
      <c r="G3935" s="25" t="s">
        <v>2988</v>
      </c>
      <c r="H3935" s="25" t="s">
        <v>3418</v>
      </c>
      <c r="I3935" s="25" t="s">
        <v>82</v>
      </c>
      <c r="J3935" s="10">
        <v>5815</v>
      </c>
      <c r="K3935" s="16">
        <v>117</v>
      </c>
    </row>
    <row r="3936" spans="1:11" x14ac:dyDescent="0.25">
      <c r="A3936" s="19">
        <v>42909</v>
      </c>
      <c r="B3936" s="19" t="s">
        <v>3401</v>
      </c>
      <c r="C3936" s="79">
        <v>1150</v>
      </c>
      <c r="D3936" s="24" t="s">
        <v>4</v>
      </c>
      <c r="E3936" s="24" t="s">
        <v>6</v>
      </c>
      <c r="F3936" s="25" t="s">
        <v>6</v>
      </c>
      <c r="G3936" s="25" t="s">
        <v>2988</v>
      </c>
      <c r="H3936" s="25" t="s">
        <v>3418</v>
      </c>
      <c r="I3936" s="25" t="s">
        <v>82</v>
      </c>
      <c r="J3936" s="10">
        <v>5816</v>
      </c>
      <c r="K3936" s="16">
        <v>117</v>
      </c>
    </row>
    <row r="3937" spans="1:11" x14ac:dyDescent="0.25">
      <c r="A3937" s="19">
        <v>42909</v>
      </c>
      <c r="B3937" s="19" t="s">
        <v>3401</v>
      </c>
      <c r="C3937" s="79">
        <v>200</v>
      </c>
      <c r="D3937" s="24" t="s">
        <v>4</v>
      </c>
      <c r="E3937" s="24" t="s">
        <v>6</v>
      </c>
      <c r="F3937" s="25" t="s">
        <v>6</v>
      </c>
      <c r="G3937" s="25" t="s">
        <v>2988</v>
      </c>
      <c r="H3937" s="25" t="s">
        <v>3418</v>
      </c>
      <c r="I3937" s="25" t="s">
        <v>82</v>
      </c>
      <c r="J3937" s="10">
        <v>5817</v>
      </c>
      <c r="K3937" s="16">
        <v>117</v>
      </c>
    </row>
    <row r="3938" spans="1:11" x14ac:dyDescent="0.25">
      <c r="A3938" s="19">
        <v>42909</v>
      </c>
      <c r="B3938" s="19" t="s">
        <v>3401</v>
      </c>
      <c r="C3938" s="79">
        <v>100</v>
      </c>
      <c r="D3938" s="24" t="s">
        <v>4</v>
      </c>
      <c r="E3938" s="24" t="s">
        <v>6</v>
      </c>
      <c r="F3938" s="25" t="s">
        <v>6</v>
      </c>
      <c r="G3938" s="25" t="s">
        <v>2988</v>
      </c>
      <c r="H3938" s="25" t="s">
        <v>3418</v>
      </c>
      <c r="I3938" s="25" t="s">
        <v>82</v>
      </c>
      <c r="J3938" s="10">
        <v>5818</v>
      </c>
      <c r="K3938" s="16">
        <v>117</v>
      </c>
    </row>
    <row r="3939" spans="1:11" x14ac:dyDescent="0.25">
      <c r="A3939" s="19">
        <v>42909</v>
      </c>
      <c r="B3939" s="19" t="s">
        <v>3401</v>
      </c>
      <c r="C3939" s="79">
        <v>500</v>
      </c>
      <c r="D3939" s="24" t="s">
        <v>4</v>
      </c>
      <c r="E3939" s="24" t="s">
        <v>6</v>
      </c>
      <c r="F3939" s="25" t="s">
        <v>6</v>
      </c>
      <c r="G3939" s="25" t="s">
        <v>2988</v>
      </c>
      <c r="H3939" s="25" t="s">
        <v>3418</v>
      </c>
      <c r="I3939" s="25" t="s">
        <v>82</v>
      </c>
      <c r="J3939" s="10">
        <v>5819</v>
      </c>
      <c r="K3939" s="16">
        <v>117</v>
      </c>
    </row>
    <row r="3940" spans="1:11" x14ac:dyDescent="0.25">
      <c r="A3940" s="19">
        <v>42909</v>
      </c>
      <c r="B3940" s="19" t="s">
        <v>3401</v>
      </c>
      <c r="C3940" s="79">
        <v>1000</v>
      </c>
      <c r="D3940" s="24" t="s">
        <v>4</v>
      </c>
      <c r="E3940" s="24" t="s">
        <v>6</v>
      </c>
      <c r="F3940" s="25" t="s">
        <v>6</v>
      </c>
      <c r="G3940" s="25" t="s">
        <v>2988</v>
      </c>
      <c r="H3940" s="25" t="s">
        <v>3418</v>
      </c>
      <c r="I3940" s="25" t="s">
        <v>82</v>
      </c>
      <c r="J3940" s="10">
        <v>5820</v>
      </c>
      <c r="K3940" s="16">
        <v>117</v>
      </c>
    </row>
    <row r="3941" spans="1:11" x14ac:dyDescent="0.25">
      <c r="A3941" s="19">
        <v>42909</v>
      </c>
      <c r="B3941" s="19" t="s">
        <v>3401</v>
      </c>
      <c r="C3941" s="79">
        <v>50</v>
      </c>
      <c r="D3941" s="24" t="s">
        <v>4</v>
      </c>
      <c r="E3941" s="24" t="s">
        <v>6</v>
      </c>
      <c r="F3941" s="25" t="s">
        <v>6</v>
      </c>
      <c r="G3941" s="25" t="s">
        <v>2988</v>
      </c>
      <c r="H3941" s="25" t="s">
        <v>3418</v>
      </c>
      <c r="I3941" s="25" t="s">
        <v>82</v>
      </c>
      <c r="J3941" s="10">
        <v>5821</v>
      </c>
      <c r="K3941" s="16">
        <v>117</v>
      </c>
    </row>
    <row r="3942" spans="1:11" x14ac:dyDescent="0.25">
      <c r="A3942" s="19">
        <v>42909</v>
      </c>
      <c r="B3942" s="19" t="s">
        <v>3401</v>
      </c>
      <c r="C3942" s="15">
        <v>3500</v>
      </c>
      <c r="D3942" s="24" t="s">
        <v>4</v>
      </c>
      <c r="E3942" s="24" t="s">
        <v>6</v>
      </c>
      <c r="F3942" s="25" t="s">
        <v>6</v>
      </c>
      <c r="G3942" s="25" t="s">
        <v>2988</v>
      </c>
      <c r="H3942" s="25" t="s">
        <v>3418</v>
      </c>
      <c r="I3942" s="25" t="s">
        <v>82</v>
      </c>
      <c r="J3942" s="10">
        <v>6703</v>
      </c>
      <c r="K3942" s="16">
        <v>135</v>
      </c>
    </row>
    <row r="3943" spans="1:11" x14ac:dyDescent="0.25">
      <c r="A3943" s="19">
        <v>42909</v>
      </c>
      <c r="B3943" s="19" t="s">
        <v>3401</v>
      </c>
      <c r="C3943" s="15">
        <v>8000</v>
      </c>
      <c r="D3943" s="24" t="s">
        <v>4</v>
      </c>
      <c r="E3943" s="24" t="s">
        <v>6</v>
      </c>
      <c r="F3943" s="25" t="s">
        <v>6</v>
      </c>
      <c r="G3943" s="25" t="s">
        <v>2988</v>
      </c>
      <c r="H3943" s="25" t="s">
        <v>3418</v>
      </c>
      <c r="I3943" s="25" t="s">
        <v>82</v>
      </c>
      <c r="J3943" s="10">
        <v>6705</v>
      </c>
      <c r="K3943" s="16">
        <v>135</v>
      </c>
    </row>
    <row r="3944" spans="1:11" x14ac:dyDescent="0.25">
      <c r="A3944" s="19">
        <v>42909</v>
      </c>
      <c r="B3944" s="19" t="s">
        <v>3401</v>
      </c>
      <c r="C3944" s="15">
        <v>4550</v>
      </c>
      <c r="D3944" s="24" t="s">
        <v>4</v>
      </c>
      <c r="E3944" s="24" t="s">
        <v>6</v>
      </c>
      <c r="F3944" s="25" t="s">
        <v>6</v>
      </c>
      <c r="G3944" s="25" t="s">
        <v>2988</v>
      </c>
      <c r="H3944" s="25" t="s">
        <v>3418</v>
      </c>
      <c r="I3944" s="25" t="s">
        <v>82</v>
      </c>
      <c r="J3944" s="10">
        <v>6706</v>
      </c>
      <c r="K3944" s="16">
        <v>135</v>
      </c>
    </row>
    <row r="3945" spans="1:11" x14ac:dyDescent="0.25">
      <c r="A3945" s="19">
        <v>42909</v>
      </c>
      <c r="B3945" s="19" t="s">
        <v>3401</v>
      </c>
      <c r="C3945" s="15">
        <v>1800</v>
      </c>
      <c r="D3945" s="24" t="s">
        <v>4</v>
      </c>
      <c r="E3945" s="24" t="s">
        <v>6</v>
      </c>
      <c r="F3945" s="25" t="s">
        <v>6</v>
      </c>
      <c r="G3945" s="25" t="s">
        <v>2988</v>
      </c>
      <c r="H3945" s="25" t="s">
        <v>3418</v>
      </c>
      <c r="I3945" s="25" t="s">
        <v>82</v>
      </c>
      <c r="J3945" s="10">
        <v>6707</v>
      </c>
      <c r="K3945" s="16">
        <v>135</v>
      </c>
    </row>
    <row r="3946" spans="1:11" x14ac:dyDescent="0.25">
      <c r="A3946" s="19">
        <v>42909</v>
      </c>
      <c r="B3946" s="19" t="s">
        <v>3401</v>
      </c>
      <c r="C3946" s="15">
        <v>7000</v>
      </c>
      <c r="D3946" s="24" t="s">
        <v>4</v>
      </c>
      <c r="E3946" s="24" t="s">
        <v>6</v>
      </c>
      <c r="F3946" s="25" t="s">
        <v>6</v>
      </c>
      <c r="G3946" s="25" t="s">
        <v>2988</v>
      </c>
      <c r="H3946" s="25" t="s">
        <v>3418</v>
      </c>
      <c r="I3946" s="25" t="s">
        <v>82</v>
      </c>
      <c r="J3946" s="10">
        <v>6708</v>
      </c>
      <c r="K3946" s="16">
        <v>135</v>
      </c>
    </row>
    <row r="3947" spans="1:11" x14ac:dyDescent="0.25">
      <c r="A3947" s="19">
        <v>42909</v>
      </c>
      <c r="B3947" s="19" t="s">
        <v>3401</v>
      </c>
      <c r="C3947" s="15">
        <v>4000</v>
      </c>
      <c r="D3947" s="24" t="s">
        <v>4</v>
      </c>
      <c r="E3947" s="24" t="s">
        <v>5</v>
      </c>
      <c r="F3947" s="25" t="s">
        <v>2217</v>
      </c>
      <c r="G3947" s="25" t="s">
        <v>2988</v>
      </c>
      <c r="H3947" s="25" t="s">
        <v>3418</v>
      </c>
      <c r="I3947" s="25" t="s">
        <v>82</v>
      </c>
      <c r="J3947" s="10">
        <v>6709</v>
      </c>
      <c r="K3947" s="16">
        <v>135</v>
      </c>
    </row>
    <row r="3948" spans="1:11" x14ac:dyDescent="0.25">
      <c r="A3948" s="19">
        <v>42909</v>
      </c>
      <c r="B3948" s="19" t="s">
        <v>3401</v>
      </c>
      <c r="C3948" s="15">
        <v>3000</v>
      </c>
      <c r="D3948" s="24" t="s">
        <v>4</v>
      </c>
      <c r="E3948" s="24" t="s">
        <v>5</v>
      </c>
      <c r="F3948" s="25" t="s">
        <v>2217</v>
      </c>
      <c r="G3948" s="25" t="s">
        <v>2988</v>
      </c>
      <c r="H3948" s="25" t="s">
        <v>3418</v>
      </c>
      <c r="I3948" s="25" t="s">
        <v>82</v>
      </c>
      <c r="J3948" s="10">
        <v>6710</v>
      </c>
      <c r="K3948" s="16">
        <v>135</v>
      </c>
    </row>
    <row r="3949" spans="1:11" x14ac:dyDescent="0.25">
      <c r="A3949" s="19">
        <v>42909</v>
      </c>
      <c r="B3949" s="19" t="s">
        <v>3401</v>
      </c>
      <c r="C3949" s="15">
        <v>3200</v>
      </c>
      <c r="D3949" s="24" t="s">
        <v>4</v>
      </c>
      <c r="E3949" s="24" t="s">
        <v>6</v>
      </c>
      <c r="F3949" s="25" t="s">
        <v>6</v>
      </c>
      <c r="G3949" s="25" t="s">
        <v>2988</v>
      </c>
      <c r="H3949" s="25" t="s">
        <v>3418</v>
      </c>
      <c r="I3949" s="25" t="s">
        <v>82</v>
      </c>
      <c r="J3949" s="10">
        <v>6711</v>
      </c>
      <c r="K3949" s="16">
        <v>135</v>
      </c>
    </row>
    <row r="3950" spans="1:11" x14ac:dyDescent="0.25">
      <c r="A3950" s="19">
        <v>42909</v>
      </c>
      <c r="B3950" s="19" t="s">
        <v>3401</v>
      </c>
      <c r="C3950" s="15">
        <v>1200</v>
      </c>
      <c r="D3950" s="24" t="s">
        <v>4</v>
      </c>
      <c r="E3950" s="24" t="s">
        <v>6</v>
      </c>
      <c r="F3950" s="25" t="s">
        <v>6</v>
      </c>
      <c r="G3950" s="25" t="s">
        <v>2988</v>
      </c>
      <c r="H3950" s="25" t="s">
        <v>3418</v>
      </c>
      <c r="I3950" s="25" t="s">
        <v>82</v>
      </c>
      <c r="J3950" s="10">
        <v>6712</v>
      </c>
      <c r="K3950" s="16">
        <v>135</v>
      </c>
    </row>
    <row r="3951" spans="1:11" x14ac:dyDescent="0.25">
      <c r="A3951" s="19">
        <v>42909</v>
      </c>
      <c r="B3951" s="19" t="s">
        <v>3401</v>
      </c>
      <c r="C3951" s="15">
        <v>400</v>
      </c>
      <c r="D3951" s="24" t="s">
        <v>4</v>
      </c>
      <c r="E3951" s="24" t="s">
        <v>6</v>
      </c>
      <c r="F3951" s="25" t="s">
        <v>6</v>
      </c>
      <c r="G3951" s="25" t="s">
        <v>2988</v>
      </c>
      <c r="H3951" s="25" t="s">
        <v>3418</v>
      </c>
      <c r="I3951" s="25" t="s">
        <v>82</v>
      </c>
      <c r="J3951" s="10">
        <v>6713</v>
      </c>
      <c r="K3951" s="16">
        <v>135</v>
      </c>
    </row>
    <row r="3952" spans="1:11" x14ac:dyDescent="0.25">
      <c r="A3952" s="19">
        <v>42909</v>
      </c>
      <c r="B3952" s="19" t="s">
        <v>3401</v>
      </c>
      <c r="C3952" s="15">
        <v>650</v>
      </c>
      <c r="D3952" s="24" t="s">
        <v>4</v>
      </c>
      <c r="E3952" s="24" t="s">
        <v>6</v>
      </c>
      <c r="F3952" s="25" t="s">
        <v>6</v>
      </c>
      <c r="G3952" s="25" t="s">
        <v>2988</v>
      </c>
      <c r="H3952" s="25" t="s">
        <v>3418</v>
      </c>
      <c r="I3952" s="25" t="s">
        <v>82</v>
      </c>
      <c r="J3952" s="10">
        <v>6717</v>
      </c>
      <c r="K3952" s="16">
        <v>135</v>
      </c>
    </row>
    <row r="3953" spans="1:11" x14ac:dyDescent="0.25">
      <c r="A3953" s="19">
        <v>42909</v>
      </c>
      <c r="B3953" s="19" t="s">
        <v>3401</v>
      </c>
      <c r="C3953" s="77">
        <v>3000</v>
      </c>
      <c r="D3953" s="24" t="s">
        <v>4</v>
      </c>
      <c r="E3953" s="24" t="s">
        <v>6</v>
      </c>
      <c r="F3953" s="25" t="s">
        <v>6</v>
      </c>
      <c r="G3953" s="25" t="s">
        <v>2988</v>
      </c>
      <c r="H3953" s="25" t="s">
        <v>3418</v>
      </c>
      <c r="I3953" s="25" t="s">
        <v>82</v>
      </c>
      <c r="J3953" s="10">
        <v>7462</v>
      </c>
      <c r="K3953" s="16">
        <v>150</v>
      </c>
    </row>
    <row r="3954" spans="1:11" x14ac:dyDescent="0.25">
      <c r="A3954" s="19">
        <v>42909</v>
      </c>
      <c r="B3954" s="19" t="s">
        <v>3401</v>
      </c>
      <c r="C3954" s="77">
        <v>2000</v>
      </c>
      <c r="D3954" s="24" t="s">
        <v>4</v>
      </c>
      <c r="E3954" s="24" t="s">
        <v>6</v>
      </c>
      <c r="F3954" s="25" t="s">
        <v>6</v>
      </c>
      <c r="G3954" s="25" t="s">
        <v>2988</v>
      </c>
      <c r="H3954" s="25" t="s">
        <v>3418</v>
      </c>
      <c r="I3954" s="25" t="s">
        <v>82</v>
      </c>
      <c r="J3954" s="10">
        <v>7463</v>
      </c>
      <c r="K3954" s="16">
        <v>150</v>
      </c>
    </row>
    <row r="3955" spans="1:11" x14ac:dyDescent="0.25">
      <c r="A3955" s="19">
        <v>42909</v>
      </c>
      <c r="B3955" s="19" t="s">
        <v>3401</v>
      </c>
      <c r="C3955" s="77">
        <v>600</v>
      </c>
      <c r="D3955" s="24" t="s">
        <v>4</v>
      </c>
      <c r="E3955" s="24" t="s">
        <v>6</v>
      </c>
      <c r="F3955" s="25" t="s">
        <v>6</v>
      </c>
      <c r="G3955" s="25" t="s">
        <v>2988</v>
      </c>
      <c r="H3955" s="25" t="s">
        <v>3418</v>
      </c>
      <c r="I3955" s="25" t="s">
        <v>82</v>
      </c>
      <c r="J3955" s="10">
        <v>7464</v>
      </c>
      <c r="K3955" s="16">
        <v>150</v>
      </c>
    </row>
    <row r="3956" spans="1:11" x14ac:dyDescent="0.25">
      <c r="A3956" s="19">
        <v>42909</v>
      </c>
      <c r="B3956" s="19" t="s">
        <v>3401</v>
      </c>
      <c r="C3956" s="77">
        <v>2500</v>
      </c>
      <c r="D3956" s="24" t="s">
        <v>4</v>
      </c>
      <c r="E3956" s="24" t="s">
        <v>5</v>
      </c>
      <c r="F3956" s="25" t="s">
        <v>2217</v>
      </c>
      <c r="G3956" s="25" t="s">
        <v>2988</v>
      </c>
      <c r="H3956" s="25" t="s">
        <v>3418</v>
      </c>
      <c r="I3956" s="25" t="s">
        <v>82</v>
      </c>
      <c r="J3956" s="10">
        <v>7465</v>
      </c>
      <c r="K3956" s="16">
        <v>150</v>
      </c>
    </row>
    <row r="3957" spans="1:11" x14ac:dyDescent="0.25">
      <c r="A3957" s="19">
        <v>42909</v>
      </c>
      <c r="B3957" s="19" t="s">
        <v>3401</v>
      </c>
      <c r="C3957" s="77">
        <v>300</v>
      </c>
      <c r="D3957" s="24" t="s">
        <v>4</v>
      </c>
      <c r="E3957" s="24" t="s">
        <v>5</v>
      </c>
      <c r="F3957" s="25" t="s">
        <v>2217</v>
      </c>
      <c r="G3957" s="25" t="s">
        <v>2988</v>
      </c>
      <c r="H3957" s="25" t="s">
        <v>3418</v>
      </c>
      <c r="I3957" s="25" t="s">
        <v>82</v>
      </c>
      <c r="J3957" s="10">
        <v>7466</v>
      </c>
      <c r="K3957" s="16">
        <v>150</v>
      </c>
    </row>
    <row r="3958" spans="1:11" x14ac:dyDescent="0.25">
      <c r="A3958" s="19">
        <v>42909</v>
      </c>
      <c r="B3958" s="19" t="s">
        <v>3401</v>
      </c>
      <c r="C3958" s="77">
        <v>3000</v>
      </c>
      <c r="D3958" s="24" t="s">
        <v>4</v>
      </c>
      <c r="E3958" s="24" t="s">
        <v>5</v>
      </c>
      <c r="F3958" s="25" t="s">
        <v>2217</v>
      </c>
      <c r="G3958" s="25" t="s">
        <v>2988</v>
      </c>
      <c r="H3958" s="25" t="s">
        <v>3418</v>
      </c>
      <c r="I3958" s="25" t="s">
        <v>82</v>
      </c>
      <c r="J3958" s="10">
        <v>7467</v>
      </c>
      <c r="K3958" s="16">
        <v>150</v>
      </c>
    </row>
    <row r="3959" spans="1:11" x14ac:dyDescent="0.25">
      <c r="A3959" s="19">
        <v>42909</v>
      </c>
      <c r="B3959" s="19" t="s">
        <v>3401</v>
      </c>
      <c r="C3959" s="77">
        <v>100</v>
      </c>
      <c r="D3959" s="24" t="s">
        <v>4</v>
      </c>
      <c r="E3959" s="24" t="s">
        <v>5</v>
      </c>
      <c r="F3959" s="25" t="s">
        <v>2217</v>
      </c>
      <c r="G3959" s="25" t="s">
        <v>2988</v>
      </c>
      <c r="H3959" s="25" t="s">
        <v>3418</v>
      </c>
      <c r="I3959" s="25" t="s">
        <v>82</v>
      </c>
      <c r="J3959" s="10">
        <v>7468</v>
      </c>
      <c r="K3959" s="16">
        <v>150</v>
      </c>
    </row>
    <row r="3960" spans="1:11" x14ac:dyDescent="0.25">
      <c r="A3960" s="19">
        <v>42909</v>
      </c>
      <c r="B3960" s="19" t="s">
        <v>3401</v>
      </c>
      <c r="C3960" s="77">
        <v>200</v>
      </c>
      <c r="D3960" s="24" t="s">
        <v>4</v>
      </c>
      <c r="E3960" s="24" t="s">
        <v>5</v>
      </c>
      <c r="F3960" s="25" t="s">
        <v>2217</v>
      </c>
      <c r="G3960" s="25" t="s">
        <v>2988</v>
      </c>
      <c r="H3960" s="25" t="s">
        <v>3418</v>
      </c>
      <c r="I3960" s="25" t="s">
        <v>82</v>
      </c>
      <c r="J3960" s="10">
        <v>7469</v>
      </c>
      <c r="K3960" s="16">
        <v>150</v>
      </c>
    </row>
    <row r="3961" spans="1:11" x14ac:dyDescent="0.25">
      <c r="A3961" s="19">
        <v>42909</v>
      </c>
      <c r="B3961" s="19" t="s">
        <v>3401</v>
      </c>
      <c r="C3961" s="79">
        <v>200</v>
      </c>
      <c r="D3961" s="24" t="s">
        <v>4</v>
      </c>
      <c r="E3961" s="24" t="s">
        <v>6</v>
      </c>
      <c r="F3961" s="25" t="s">
        <v>6</v>
      </c>
      <c r="G3961" s="25" t="s">
        <v>2988</v>
      </c>
      <c r="H3961" s="25" t="s">
        <v>3418</v>
      </c>
      <c r="I3961" s="25" t="s">
        <v>82</v>
      </c>
      <c r="J3961" s="10">
        <v>7590</v>
      </c>
      <c r="K3961" s="16">
        <v>152</v>
      </c>
    </row>
    <row r="3962" spans="1:11" x14ac:dyDescent="0.25">
      <c r="A3962" s="19">
        <v>42909</v>
      </c>
      <c r="B3962" s="19" t="s">
        <v>3401</v>
      </c>
      <c r="C3962" s="79">
        <v>500</v>
      </c>
      <c r="D3962" s="24" t="s">
        <v>4</v>
      </c>
      <c r="E3962" s="24" t="s">
        <v>6</v>
      </c>
      <c r="F3962" s="25" t="s">
        <v>6</v>
      </c>
      <c r="G3962" s="25" t="s">
        <v>2988</v>
      </c>
      <c r="H3962" s="25" t="s">
        <v>3418</v>
      </c>
      <c r="I3962" s="25" t="s">
        <v>82</v>
      </c>
      <c r="J3962" s="10">
        <v>7591</v>
      </c>
      <c r="K3962" s="16">
        <v>152</v>
      </c>
    </row>
    <row r="3963" spans="1:11" x14ac:dyDescent="0.25">
      <c r="A3963" s="19">
        <v>42909</v>
      </c>
      <c r="B3963" s="19" t="s">
        <v>3401</v>
      </c>
      <c r="C3963" s="79">
        <v>10000</v>
      </c>
      <c r="D3963" s="24" t="s">
        <v>4</v>
      </c>
      <c r="E3963" s="24" t="s">
        <v>5</v>
      </c>
      <c r="F3963" s="25" t="s">
        <v>2217</v>
      </c>
      <c r="G3963" s="25" t="s">
        <v>2988</v>
      </c>
      <c r="H3963" s="25" t="s">
        <v>3418</v>
      </c>
      <c r="I3963" s="25" t="s">
        <v>82</v>
      </c>
      <c r="J3963" s="10">
        <v>7592</v>
      </c>
      <c r="K3963" s="16">
        <v>152</v>
      </c>
    </row>
    <row r="3964" spans="1:11" x14ac:dyDescent="0.25">
      <c r="A3964" s="19">
        <v>42909</v>
      </c>
      <c r="B3964" s="19" t="s">
        <v>3401</v>
      </c>
      <c r="C3964" s="79">
        <v>200</v>
      </c>
      <c r="D3964" s="24" t="s">
        <v>4</v>
      </c>
      <c r="E3964" s="24" t="s">
        <v>6</v>
      </c>
      <c r="F3964" s="25" t="s">
        <v>6</v>
      </c>
      <c r="G3964" s="25" t="s">
        <v>2988</v>
      </c>
      <c r="H3964" s="25" t="s">
        <v>3418</v>
      </c>
      <c r="I3964" s="25" t="s">
        <v>82</v>
      </c>
      <c r="J3964" s="10">
        <v>7593</v>
      </c>
      <c r="K3964" s="16">
        <v>152</v>
      </c>
    </row>
    <row r="3965" spans="1:11" x14ac:dyDescent="0.25">
      <c r="A3965" s="19">
        <v>42909</v>
      </c>
      <c r="B3965" s="19" t="s">
        <v>3401</v>
      </c>
      <c r="C3965" s="79">
        <v>2500</v>
      </c>
      <c r="D3965" s="24" t="s">
        <v>4</v>
      </c>
      <c r="E3965" s="24" t="s">
        <v>6</v>
      </c>
      <c r="F3965" s="25" t="s">
        <v>6</v>
      </c>
      <c r="G3965" s="25" t="s">
        <v>2988</v>
      </c>
      <c r="H3965" s="25" t="s">
        <v>3418</v>
      </c>
      <c r="I3965" s="25" t="s">
        <v>82</v>
      </c>
      <c r="J3965" s="10">
        <v>7620</v>
      </c>
      <c r="K3965" s="16">
        <v>153</v>
      </c>
    </row>
    <row r="3966" spans="1:11" x14ac:dyDescent="0.25">
      <c r="A3966" s="19">
        <v>42909</v>
      </c>
      <c r="B3966" s="19" t="s">
        <v>3401</v>
      </c>
      <c r="C3966" s="79">
        <v>1000</v>
      </c>
      <c r="D3966" s="24" t="s">
        <v>4</v>
      </c>
      <c r="E3966" s="24" t="s">
        <v>5</v>
      </c>
      <c r="F3966" s="25" t="s">
        <v>2217</v>
      </c>
      <c r="G3966" s="25" t="s">
        <v>2988</v>
      </c>
      <c r="H3966" s="25" t="s">
        <v>3418</v>
      </c>
      <c r="I3966" s="25" t="s">
        <v>82</v>
      </c>
      <c r="J3966" s="10">
        <v>7621</v>
      </c>
      <c r="K3966" s="16">
        <v>153</v>
      </c>
    </row>
    <row r="3967" spans="1:11" x14ac:dyDescent="0.25">
      <c r="A3967" s="19">
        <v>42909</v>
      </c>
      <c r="B3967" s="19" t="s">
        <v>3401</v>
      </c>
      <c r="C3967" s="79">
        <v>1500</v>
      </c>
      <c r="D3967" s="24" t="s">
        <v>4</v>
      </c>
      <c r="E3967" s="24" t="s">
        <v>5</v>
      </c>
      <c r="F3967" s="25" t="s">
        <v>2217</v>
      </c>
      <c r="G3967" s="25" t="s">
        <v>2988</v>
      </c>
      <c r="H3967" s="25" t="s">
        <v>3418</v>
      </c>
      <c r="I3967" s="25" t="s">
        <v>82</v>
      </c>
      <c r="J3967" s="10">
        <v>7622</v>
      </c>
      <c r="K3967" s="16">
        <v>153</v>
      </c>
    </row>
    <row r="3968" spans="1:11" x14ac:dyDescent="0.25">
      <c r="A3968" s="19">
        <v>42909</v>
      </c>
      <c r="B3968" s="19" t="s">
        <v>3401</v>
      </c>
      <c r="C3968" s="79">
        <v>50</v>
      </c>
      <c r="D3968" s="24" t="s">
        <v>4</v>
      </c>
      <c r="E3968" s="24" t="s">
        <v>5</v>
      </c>
      <c r="F3968" s="25" t="s">
        <v>2217</v>
      </c>
      <c r="G3968" s="25" t="s">
        <v>2988</v>
      </c>
      <c r="H3968" s="25" t="s">
        <v>3418</v>
      </c>
      <c r="I3968" s="25" t="s">
        <v>82</v>
      </c>
      <c r="J3968" s="10">
        <v>7623</v>
      </c>
      <c r="K3968" s="16">
        <v>153</v>
      </c>
    </row>
    <row r="3969" spans="1:11" x14ac:dyDescent="0.25">
      <c r="A3969" s="19">
        <v>42909</v>
      </c>
      <c r="B3969" s="19" t="s">
        <v>3401</v>
      </c>
      <c r="C3969" s="79">
        <v>500</v>
      </c>
      <c r="D3969" s="24" t="s">
        <v>4</v>
      </c>
      <c r="E3969" s="24" t="s">
        <v>6</v>
      </c>
      <c r="F3969" s="25" t="s">
        <v>6</v>
      </c>
      <c r="G3969" s="25" t="s">
        <v>2988</v>
      </c>
      <c r="H3969" s="25" t="s">
        <v>3418</v>
      </c>
      <c r="I3969" s="25" t="s">
        <v>82</v>
      </c>
      <c r="J3969" s="10">
        <v>7624</v>
      </c>
      <c r="K3969" s="16">
        <v>153</v>
      </c>
    </row>
    <row r="3970" spans="1:11" x14ac:dyDescent="0.25">
      <c r="A3970" s="19">
        <v>42909</v>
      </c>
      <c r="B3970" s="19" t="s">
        <v>3401</v>
      </c>
      <c r="C3970" s="79">
        <v>2000</v>
      </c>
      <c r="D3970" s="24" t="s">
        <v>4</v>
      </c>
      <c r="E3970" s="24" t="s">
        <v>6</v>
      </c>
      <c r="F3970" s="25" t="s">
        <v>6</v>
      </c>
      <c r="G3970" s="25" t="s">
        <v>2988</v>
      </c>
      <c r="H3970" s="25" t="s">
        <v>3418</v>
      </c>
      <c r="I3970" s="25" t="s">
        <v>82</v>
      </c>
      <c r="J3970" s="10">
        <v>7625</v>
      </c>
      <c r="K3970" s="16">
        <v>153</v>
      </c>
    </row>
    <row r="3971" spans="1:11" x14ac:dyDescent="0.25">
      <c r="A3971" s="19">
        <v>42909</v>
      </c>
      <c r="B3971" s="19" t="s">
        <v>3401</v>
      </c>
      <c r="C3971" s="79">
        <v>17600</v>
      </c>
      <c r="D3971" s="24" t="s">
        <v>4</v>
      </c>
      <c r="E3971" s="24" t="s">
        <v>6</v>
      </c>
      <c r="F3971" s="25" t="s">
        <v>6</v>
      </c>
      <c r="G3971" s="25" t="s">
        <v>2988</v>
      </c>
      <c r="H3971" s="25" t="s">
        <v>3418</v>
      </c>
      <c r="I3971" s="25" t="s">
        <v>82</v>
      </c>
      <c r="J3971" s="10">
        <v>7776</v>
      </c>
      <c r="K3971" s="16">
        <v>156</v>
      </c>
    </row>
    <row r="3972" spans="1:11" x14ac:dyDescent="0.25">
      <c r="A3972" s="19">
        <v>42909</v>
      </c>
      <c r="B3972" s="19" t="s">
        <v>3401</v>
      </c>
      <c r="C3972" s="79">
        <v>10000</v>
      </c>
      <c r="D3972" s="24" t="s">
        <v>4</v>
      </c>
      <c r="E3972" s="24" t="s">
        <v>5</v>
      </c>
      <c r="F3972" s="25" t="s">
        <v>2217</v>
      </c>
      <c r="G3972" s="25" t="s">
        <v>2988</v>
      </c>
      <c r="H3972" s="25" t="s">
        <v>3418</v>
      </c>
      <c r="I3972" s="25" t="s">
        <v>82</v>
      </c>
      <c r="J3972" s="10">
        <v>7777</v>
      </c>
      <c r="K3972" s="16">
        <v>156</v>
      </c>
    </row>
    <row r="3973" spans="1:11" x14ac:dyDescent="0.25">
      <c r="A3973" s="19">
        <v>42909</v>
      </c>
      <c r="B3973" s="19" t="s">
        <v>3401</v>
      </c>
      <c r="C3973" s="79">
        <v>5000</v>
      </c>
      <c r="D3973" s="24" t="s">
        <v>4</v>
      </c>
      <c r="E3973" s="24" t="s">
        <v>6</v>
      </c>
      <c r="F3973" s="25" t="s">
        <v>6</v>
      </c>
      <c r="G3973" s="25" t="s">
        <v>2988</v>
      </c>
      <c r="H3973" s="25" t="s">
        <v>3418</v>
      </c>
      <c r="I3973" s="25" t="s">
        <v>82</v>
      </c>
      <c r="J3973" s="10">
        <v>7778</v>
      </c>
      <c r="K3973" s="16">
        <v>156</v>
      </c>
    </row>
    <row r="3974" spans="1:11" x14ac:dyDescent="0.25">
      <c r="A3974" s="19">
        <v>42909</v>
      </c>
      <c r="B3974" s="19" t="s">
        <v>3401</v>
      </c>
      <c r="C3974" s="79">
        <v>3000</v>
      </c>
      <c r="D3974" s="24" t="s">
        <v>4</v>
      </c>
      <c r="E3974" s="24" t="s">
        <v>6</v>
      </c>
      <c r="F3974" s="25" t="s">
        <v>6</v>
      </c>
      <c r="G3974" s="25" t="s">
        <v>2988</v>
      </c>
      <c r="H3974" s="25" t="s">
        <v>3418</v>
      </c>
      <c r="I3974" s="25" t="s">
        <v>82</v>
      </c>
      <c r="J3974" s="10">
        <v>7779</v>
      </c>
      <c r="K3974" s="16">
        <v>156</v>
      </c>
    </row>
    <row r="3975" spans="1:11" x14ac:dyDescent="0.25">
      <c r="A3975" s="19">
        <v>42909</v>
      </c>
      <c r="B3975" s="19" t="s">
        <v>3401</v>
      </c>
      <c r="C3975" s="79">
        <v>7000</v>
      </c>
      <c r="D3975" s="24" t="s">
        <v>4</v>
      </c>
      <c r="E3975" s="24" t="s">
        <v>5</v>
      </c>
      <c r="F3975" s="25" t="s">
        <v>2217</v>
      </c>
      <c r="G3975" s="25" t="s">
        <v>2988</v>
      </c>
      <c r="H3975" s="25" t="s">
        <v>3418</v>
      </c>
      <c r="I3975" s="25" t="s">
        <v>82</v>
      </c>
      <c r="J3975" s="10">
        <v>7780</v>
      </c>
      <c r="K3975" s="16">
        <v>156</v>
      </c>
    </row>
    <row r="3976" spans="1:11" x14ac:dyDescent="0.25">
      <c r="A3976" s="19">
        <v>42909</v>
      </c>
      <c r="B3976" s="19" t="s">
        <v>3401</v>
      </c>
      <c r="C3976" s="79">
        <v>1500</v>
      </c>
      <c r="D3976" s="24" t="s">
        <v>4</v>
      </c>
      <c r="E3976" s="24" t="s">
        <v>5</v>
      </c>
      <c r="F3976" s="25" t="s">
        <v>2217</v>
      </c>
      <c r="G3976" s="25" t="s">
        <v>2988</v>
      </c>
      <c r="H3976" s="25" t="s">
        <v>3418</v>
      </c>
      <c r="I3976" s="25" t="s">
        <v>82</v>
      </c>
      <c r="J3976" s="10">
        <v>7781</v>
      </c>
      <c r="K3976" s="16">
        <v>156</v>
      </c>
    </row>
    <row r="3977" spans="1:11" x14ac:dyDescent="0.25">
      <c r="A3977" s="19">
        <v>42909</v>
      </c>
      <c r="B3977" s="19" t="s">
        <v>3401</v>
      </c>
      <c r="C3977" s="79">
        <v>200</v>
      </c>
      <c r="D3977" s="24" t="s">
        <v>4</v>
      </c>
      <c r="E3977" s="24" t="s">
        <v>5</v>
      </c>
      <c r="F3977" s="25" t="s">
        <v>2217</v>
      </c>
      <c r="G3977" s="25" t="s">
        <v>2988</v>
      </c>
      <c r="H3977" s="25" t="s">
        <v>3418</v>
      </c>
      <c r="I3977" s="25" t="s">
        <v>82</v>
      </c>
      <c r="J3977" s="10">
        <v>7837</v>
      </c>
      <c r="K3977" s="16">
        <v>157</v>
      </c>
    </row>
    <row r="3978" spans="1:11" x14ac:dyDescent="0.25">
      <c r="A3978" s="19">
        <v>42909</v>
      </c>
      <c r="B3978" s="19" t="s">
        <v>3401</v>
      </c>
      <c r="C3978" s="79">
        <v>300</v>
      </c>
      <c r="D3978" s="24" t="s">
        <v>4</v>
      </c>
      <c r="E3978" s="24" t="s">
        <v>5</v>
      </c>
      <c r="F3978" s="25" t="s">
        <v>2217</v>
      </c>
      <c r="G3978" s="25" t="s">
        <v>2988</v>
      </c>
      <c r="H3978" s="25" t="s">
        <v>3418</v>
      </c>
      <c r="I3978" s="25" t="s">
        <v>82</v>
      </c>
      <c r="J3978" s="10">
        <v>7838</v>
      </c>
      <c r="K3978" s="16">
        <v>157</v>
      </c>
    </row>
    <row r="3979" spans="1:11" x14ac:dyDescent="0.25">
      <c r="A3979" s="19">
        <v>42909</v>
      </c>
      <c r="B3979" s="19" t="s">
        <v>3401</v>
      </c>
      <c r="C3979" s="79">
        <v>50</v>
      </c>
      <c r="D3979" s="24" t="s">
        <v>4</v>
      </c>
      <c r="E3979" s="24" t="s">
        <v>6</v>
      </c>
      <c r="F3979" s="25" t="s">
        <v>6</v>
      </c>
      <c r="G3979" s="25" t="s">
        <v>2988</v>
      </c>
      <c r="H3979" s="25" t="s">
        <v>3418</v>
      </c>
      <c r="I3979" s="25" t="s">
        <v>82</v>
      </c>
      <c r="J3979" s="10">
        <v>7839</v>
      </c>
      <c r="K3979" s="16">
        <v>157</v>
      </c>
    </row>
    <row r="3980" spans="1:11" x14ac:dyDescent="0.25">
      <c r="A3980" s="19">
        <v>42909</v>
      </c>
      <c r="B3980" s="19" t="s">
        <v>3401</v>
      </c>
      <c r="C3980" s="79">
        <v>100</v>
      </c>
      <c r="D3980" s="24" t="s">
        <v>4</v>
      </c>
      <c r="E3980" s="24" t="s">
        <v>6</v>
      </c>
      <c r="F3980" s="25" t="s">
        <v>6</v>
      </c>
      <c r="G3980" s="25" t="s">
        <v>2988</v>
      </c>
      <c r="H3980" s="25" t="s">
        <v>3418</v>
      </c>
      <c r="I3980" s="25" t="s">
        <v>82</v>
      </c>
      <c r="J3980" s="10">
        <v>7840</v>
      </c>
      <c r="K3980" s="16">
        <v>157</v>
      </c>
    </row>
    <row r="3981" spans="1:11" x14ac:dyDescent="0.25">
      <c r="A3981" s="19">
        <v>42909</v>
      </c>
      <c r="B3981" s="19" t="s">
        <v>3401</v>
      </c>
      <c r="C3981" s="79">
        <v>500</v>
      </c>
      <c r="D3981" s="24" t="s">
        <v>4</v>
      </c>
      <c r="E3981" s="24" t="s">
        <v>5</v>
      </c>
      <c r="F3981" s="25" t="s">
        <v>2217</v>
      </c>
      <c r="G3981" s="25" t="s">
        <v>2988</v>
      </c>
      <c r="H3981" s="25" t="s">
        <v>3418</v>
      </c>
      <c r="I3981" s="25" t="s">
        <v>82</v>
      </c>
      <c r="J3981" s="10">
        <v>7841</v>
      </c>
      <c r="K3981" s="16">
        <v>157</v>
      </c>
    </row>
    <row r="3982" spans="1:11" x14ac:dyDescent="0.25">
      <c r="A3982" s="19">
        <v>42909</v>
      </c>
      <c r="B3982" s="19" t="s">
        <v>3401</v>
      </c>
      <c r="C3982" s="79">
        <v>400</v>
      </c>
      <c r="D3982" s="24" t="s">
        <v>4</v>
      </c>
      <c r="E3982" s="24" t="s">
        <v>6</v>
      </c>
      <c r="F3982" s="25" t="s">
        <v>6</v>
      </c>
      <c r="G3982" s="25" t="s">
        <v>2988</v>
      </c>
      <c r="H3982" s="25" t="s">
        <v>3418</v>
      </c>
      <c r="I3982" s="25" t="s">
        <v>82</v>
      </c>
      <c r="J3982" s="10">
        <v>7842</v>
      </c>
      <c r="K3982" s="16">
        <v>157</v>
      </c>
    </row>
    <row r="3983" spans="1:11" x14ac:dyDescent="0.25">
      <c r="A3983" s="19">
        <v>42909</v>
      </c>
      <c r="B3983" s="19" t="s">
        <v>3401</v>
      </c>
      <c r="C3983" s="79">
        <v>3000</v>
      </c>
      <c r="D3983" s="24" t="s">
        <v>4</v>
      </c>
      <c r="E3983" s="24" t="s">
        <v>6</v>
      </c>
      <c r="F3983" s="25" t="s">
        <v>6</v>
      </c>
      <c r="G3983" s="25" t="s">
        <v>2988</v>
      </c>
      <c r="H3983" s="25" t="s">
        <v>3418</v>
      </c>
      <c r="I3983" s="25" t="s">
        <v>82</v>
      </c>
      <c r="J3983" s="10">
        <v>7843</v>
      </c>
      <c r="K3983" s="16">
        <v>157</v>
      </c>
    </row>
    <row r="3984" spans="1:11" x14ac:dyDescent="0.25">
      <c r="A3984" s="19">
        <v>42909</v>
      </c>
      <c r="B3984" s="19" t="s">
        <v>3401</v>
      </c>
      <c r="C3984" s="79">
        <v>200</v>
      </c>
      <c r="D3984" s="24" t="s">
        <v>4</v>
      </c>
      <c r="E3984" s="24" t="s">
        <v>5</v>
      </c>
      <c r="F3984" s="25" t="s">
        <v>2217</v>
      </c>
      <c r="G3984" s="25" t="s">
        <v>2988</v>
      </c>
      <c r="H3984" s="25" t="s">
        <v>3418</v>
      </c>
      <c r="I3984" s="25" t="s">
        <v>82</v>
      </c>
      <c r="J3984" s="10">
        <v>7844</v>
      </c>
      <c r="K3984" s="16">
        <v>157</v>
      </c>
    </row>
    <row r="3985" spans="1:11" x14ac:dyDescent="0.25">
      <c r="A3985" s="19">
        <v>42909</v>
      </c>
      <c r="B3985" s="19" t="s">
        <v>3401</v>
      </c>
      <c r="C3985" s="79">
        <v>700</v>
      </c>
      <c r="D3985" s="24" t="s">
        <v>4</v>
      </c>
      <c r="E3985" s="24" t="s">
        <v>5</v>
      </c>
      <c r="F3985" s="25" t="s">
        <v>2217</v>
      </c>
      <c r="G3985" s="25" t="s">
        <v>2988</v>
      </c>
      <c r="H3985" s="25" t="s">
        <v>3418</v>
      </c>
      <c r="I3985" s="25" t="s">
        <v>82</v>
      </c>
      <c r="J3985" s="10">
        <v>7845</v>
      </c>
      <c r="K3985" s="16">
        <v>157</v>
      </c>
    </row>
    <row r="3986" spans="1:11" x14ac:dyDescent="0.25">
      <c r="A3986" s="19">
        <v>42909</v>
      </c>
      <c r="B3986" s="19" t="s">
        <v>3401</v>
      </c>
      <c r="C3986" s="79">
        <v>300</v>
      </c>
      <c r="D3986" s="24" t="s">
        <v>4</v>
      </c>
      <c r="E3986" s="24" t="s">
        <v>5</v>
      </c>
      <c r="F3986" s="25" t="s">
        <v>2217</v>
      </c>
      <c r="G3986" s="25" t="s">
        <v>2988</v>
      </c>
      <c r="H3986" s="25" t="s">
        <v>3418</v>
      </c>
      <c r="I3986" s="25" t="s">
        <v>82</v>
      </c>
      <c r="J3986" s="10">
        <v>7846</v>
      </c>
      <c r="K3986" s="16">
        <v>157</v>
      </c>
    </row>
    <row r="3987" spans="1:11" x14ac:dyDescent="0.25">
      <c r="A3987" s="19">
        <v>42909</v>
      </c>
      <c r="B3987" s="19" t="s">
        <v>3401</v>
      </c>
      <c r="C3987" s="79">
        <v>1000</v>
      </c>
      <c r="D3987" s="24" t="s">
        <v>4</v>
      </c>
      <c r="E3987" s="24" t="s">
        <v>5</v>
      </c>
      <c r="F3987" s="25" t="s">
        <v>2217</v>
      </c>
      <c r="G3987" s="25" t="s">
        <v>2988</v>
      </c>
      <c r="H3987" s="25" t="s">
        <v>3418</v>
      </c>
      <c r="I3987" s="25" t="s">
        <v>82</v>
      </c>
      <c r="J3987" s="10">
        <v>7847</v>
      </c>
      <c r="K3987" s="16">
        <v>157</v>
      </c>
    </row>
    <row r="3988" spans="1:11" x14ac:dyDescent="0.25">
      <c r="A3988" s="19">
        <v>42909</v>
      </c>
      <c r="B3988" s="19" t="s">
        <v>3401</v>
      </c>
      <c r="C3988" s="79">
        <v>1000</v>
      </c>
      <c r="D3988" s="24" t="s">
        <v>4</v>
      </c>
      <c r="E3988" s="24" t="s">
        <v>5</v>
      </c>
      <c r="F3988" s="25" t="s">
        <v>2217</v>
      </c>
      <c r="G3988" s="25" t="s">
        <v>2988</v>
      </c>
      <c r="H3988" s="25" t="s">
        <v>3418</v>
      </c>
      <c r="I3988" s="25" t="s">
        <v>82</v>
      </c>
      <c r="J3988" s="10">
        <v>7848</v>
      </c>
      <c r="K3988" s="16">
        <v>157</v>
      </c>
    </row>
    <row r="3989" spans="1:11" x14ac:dyDescent="0.25">
      <c r="A3989" s="19">
        <v>42909</v>
      </c>
      <c r="B3989" s="19" t="s">
        <v>3401</v>
      </c>
      <c r="C3989" s="79">
        <v>500</v>
      </c>
      <c r="D3989" s="24" t="s">
        <v>4</v>
      </c>
      <c r="E3989" s="24" t="s">
        <v>5</v>
      </c>
      <c r="F3989" s="25" t="s">
        <v>2217</v>
      </c>
      <c r="G3989" s="25" t="s">
        <v>2988</v>
      </c>
      <c r="H3989" s="25" t="s">
        <v>3418</v>
      </c>
      <c r="I3989" s="25" t="s">
        <v>82</v>
      </c>
      <c r="J3989" s="10">
        <v>7849</v>
      </c>
      <c r="K3989" s="16">
        <v>157</v>
      </c>
    </row>
    <row r="3990" spans="1:11" x14ac:dyDescent="0.25">
      <c r="A3990" s="19">
        <v>42909</v>
      </c>
      <c r="B3990" s="19" t="s">
        <v>3401</v>
      </c>
      <c r="C3990" s="79">
        <v>10000</v>
      </c>
      <c r="D3990" s="24" t="s">
        <v>4</v>
      </c>
      <c r="E3990" s="24" t="s">
        <v>6</v>
      </c>
      <c r="F3990" s="25" t="s">
        <v>6</v>
      </c>
      <c r="G3990" s="25" t="s">
        <v>2988</v>
      </c>
      <c r="H3990" s="25" t="s">
        <v>3418</v>
      </c>
      <c r="I3990" s="25" t="s">
        <v>82</v>
      </c>
      <c r="J3990" s="10">
        <v>7850</v>
      </c>
      <c r="K3990" s="16">
        <v>157</v>
      </c>
    </row>
    <row r="3991" spans="1:11" x14ac:dyDescent="0.25">
      <c r="A3991" s="19">
        <v>42909</v>
      </c>
      <c r="B3991" s="19" t="s">
        <v>3401</v>
      </c>
      <c r="C3991" s="79">
        <v>10000</v>
      </c>
      <c r="D3991" s="24" t="s">
        <v>4</v>
      </c>
      <c r="E3991" s="24" t="s">
        <v>6</v>
      </c>
      <c r="F3991" s="25" t="s">
        <v>6</v>
      </c>
      <c r="G3991" s="25" t="s">
        <v>2988</v>
      </c>
      <c r="H3991" s="25" t="s">
        <v>3418</v>
      </c>
      <c r="I3991" s="25" t="s">
        <v>82</v>
      </c>
      <c r="J3991" s="10">
        <v>7851</v>
      </c>
      <c r="K3991" s="16">
        <v>158</v>
      </c>
    </row>
    <row r="3992" spans="1:11" x14ac:dyDescent="0.25">
      <c r="A3992" s="19">
        <v>42909</v>
      </c>
      <c r="B3992" s="19" t="s">
        <v>3401</v>
      </c>
      <c r="C3992" s="79">
        <v>10000</v>
      </c>
      <c r="D3992" s="24" t="s">
        <v>4</v>
      </c>
      <c r="E3992" s="24" t="s">
        <v>6</v>
      </c>
      <c r="F3992" s="25" t="s">
        <v>6</v>
      </c>
      <c r="G3992" s="25" t="s">
        <v>2988</v>
      </c>
      <c r="H3992" s="25" t="s">
        <v>3418</v>
      </c>
      <c r="I3992" s="25" t="s">
        <v>82</v>
      </c>
      <c r="J3992" s="10">
        <v>7852</v>
      </c>
      <c r="K3992" s="16">
        <v>158</v>
      </c>
    </row>
    <row r="3993" spans="1:11" x14ac:dyDescent="0.25">
      <c r="A3993" s="19">
        <v>42909</v>
      </c>
      <c r="B3993" s="19" t="s">
        <v>3401</v>
      </c>
      <c r="C3993" s="79">
        <v>1000</v>
      </c>
      <c r="D3993" s="24" t="s">
        <v>4</v>
      </c>
      <c r="E3993" s="24" t="s">
        <v>5</v>
      </c>
      <c r="F3993" s="25" t="s">
        <v>2217</v>
      </c>
      <c r="G3993" s="25" t="s">
        <v>2988</v>
      </c>
      <c r="H3993" s="25" t="s">
        <v>3418</v>
      </c>
      <c r="I3993" s="25" t="s">
        <v>82</v>
      </c>
      <c r="J3993" s="10">
        <v>7853</v>
      </c>
      <c r="K3993" s="16">
        <v>158</v>
      </c>
    </row>
    <row r="3994" spans="1:11" x14ac:dyDescent="0.25">
      <c r="A3994" s="19">
        <v>42909</v>
      </c>
      <c r="B3994" s="19" t="s">
        <v>3401</v>
      </c>
      <c r="C3994" s="79">
        <v>2500</v>
      </c>
      <c r="D3994" s="24" t="s">
        <v>4</v>
      </c>
      <c r="E3994" s="24" t="s">
        <v>6</v>
      </c>
      <c r="F3994" s="25" t="s">
        <v>6</v>
      </c>
      <c r="G3994" s="25" t="s">
        <v>2988</v>
      </c>
      <c r="H3994" s="25" t="s">
        <v>3418</v>
      </c>
      <c r="I3994" s="25" t="s">
        <v>82</v>
      </c>
      <c r="J3994" s="10">
        <v>7854</v>
      </c>
      <c r="K3994" s="16">
        <v>158</v>
      </c>
    </row>
    <row r="3995" spans="1:11" x14ac:dyDescent="0.25">
      <c r="A3995" s="19">
        <v>42909</v>
      </c>
      <c r="B3995" s="19" t="s">
        <v>3401</v>
      </c>
      <c r="C3995" s="79">
        <v>2200</v>
      </c>
      <c r="D3995" s="24" t="s">
        <v>4</v>
      </c>
      <c r="E3995" s="24" t="s">
        <v>6</v>
      </c>
      <c r="F3995" s="25" t="s">
        <v>6</v>
      </c>
      <c r="G3995" s="25" t="s">
        <v>2988</v>
      </c>
      <c r="H3995" s="25" t="s">
        <v>3418</v>
      </c>
      <c r="I3995" s="25" t="s">
        <v>82</v>
      </c>
      <c r="J3995" s="10">
        <v>7855</v>
      </c>
      <c r="K3995" s="16">
        <v>158</v>
      </c>
    </row>
    <row r="3996" spans="1:11" x14ac:dyDescent="0.25">
      <c r="A3996" s="19">
        <v>42909</v>
      </c>
      <c r="B3996" s="19" t="s">
        <v>3401</v>
      </c>
      <c r="C3996" s="79">
        <v>200</v>
      </c>
      <c r="D3996" s="24" t="s">
        <v>4</v>
      </c>
      <c r="E3996" s="24" t="s">
        <v>6</v>
      </c>
      <c r="F3996" s="25" t="s">
        <v>6</v>
      </c>
      <c r="G3996" s="25" t="s">
        <v>2988</v>
      </c>
      <c r="H3996" s="25" t="s">
        <v>3418</v>
      </c>
      <c r="I3996" s="25" t="s">
        <v>82</v>
      </c>
      <c r="J3996" s="10">
        <v>7856</v>
      </c>
      <c r="K3996" s="16">
        <v>158</v>
      </c>
    </row>
    <row r="3997" spans="1:11" x14ac:dyDescent="0.25">
      <c r="A3997" s="19">
        <v>42909</v>
      </c>
      <c r="B3997" s="19" t="s">
        <v>3401</v>
      </c>
      <c r="C3997" s="79">
        <v>10000</v>
      </c>
      <c r="D3997" s="24" t="s">
        <v>4</v>
      </c>
      <c r="E3997" s="24" t="s">
        <v>6</v>
      </c>
      <c r="F3997" s="25" t="s">
        <v>6</v>
      </c>
      <c r="G3997" s="25" t="s">
        <v>2988</v>
      </c>
      <c r="H3997" s="25" t="s">
        <v>3418</v>
      </c>
      <c r="I3997" s="25" t="s">
        <v>82</v>
      </c>
      <c r="J3997" s="10">
        <v>7857</v>
      </c>
      <c r="K3997" s="16">
        <v>158</v>
      </c>
    </row>
    <row r="3998" spans="1:11" x14ac:dyDescent="0.25">
      <c r="A3998" s="19">
        <v>42909</v>
      </c>
      <c r="B3998" s="19" t="s">
        <v>3401</v>
      </c>
      <c r="C3998" s="79">
        <v>10000</v>
      </c>
      <c r="D3998" s="24" t="s">
        <v>4</v>
      </c>
      <c r="E3998" s="24" t="s">
        <v>6</v>
      </c>
      <c r="F3998" s="25" t="s">
        <v>6</v>
      </c>
      <c r="G3998" s="25" t="s">
        <v>2988</v>
      </c>
      <c r="H3998" s="25" t="s">
        <v>3418</v>
      </c>
      <c r="I3998" s="25" t="s">
        <v>82</v>
      </c>
      <c r="J3998" s="10">
        <v>7858</v>
      </c>
      <c r="K3998" s="16">
        <v>158</v>
      </c>
    </row>
    <row r="3999" spans="1:11" x14ac:dyDescent="0.25">
      <c r="A3999" s="19">
        <v>42909</v>
      </c>
      <c r="B3999" s="19" t="s">
        <v>3401</v>
      </c>
      <c r="C3999" s="79">
        <v>10000</v>
      </c>
      <c r="D3999" s="24" t="s">
        <v>4</v>
      </c>
      <c r="E3999" s="24" t="s">
        <v>6</v>
      </c>
      <c r="F3999" s="25" t="s">
        <v>6</v>
      </c>
      <c r="G3999" s="25" t="s">
        <v>2988</v>
      </c>
      <c r="H3999" s="25" t="s">
        <v>3418</v>
      </c>
      <c r="I3999" s="25" t="s">
        <v>82</v>
      </c>
      <c r="J3999" s="10">
        <v>7859</v>
      </c>
      <c r="K3999" s="16">
        <v>158</v>
      </c>
    </row>
    <row r="4000" spans="1:11" x14ac:dyDescent="0.25">
      <c r="A4000" s="19">
        <v>42909</v>
      </c>
      <c r="B4000" s="19" t="s">
        <v>3401</v>
      </c>
      <c r="C4000" s="79">
        <v>10000</v>
      </c>
      <c r="D4000" s="24" t="s">
        <v>4</v>
      </c>
      <c r="E4000" s="24" t="s">
        <v>6</v>
      </c>
      <c r="F4000" s="25" t="s">
        <v>6</v>
      </c>
      <c r="G4000" s="25" t="s">
        <v>2988</v>
      </c>
      <c r="H4000" s="25" t="s">
        <v>3418</v>
      </c>
      <c r="I4000" s="25" t="s">
        <v>82</v>
      </c>
      <c r="J4000" s="10">
        <v>7860</v>
      </c>
      <c r="K4000" s="16">
        <v>158</v>
      </c>
    </row>
    <row r="4001" spans="1:11" x14ac:dyDescent="0.25">
      <c r="A4001" s="19">
        <v>42909</v>
      </c>
      <c r="B4001" s="19" t="s">
        <v>3401</v>
      </c>
      <c r="C4001" s="79">
        <v>10000</v>
      </c>
      <c r="D4001" s="24" t="s">
        <v>4</v>
      </c>
      <c r="E4001" s="24" t="s">
        <v>6</v>
      </c>
      <c r="F4001" s="25" t="s">
        <v>6</v>
      </c>
      <c r="G4001" s="25" t="s">
        <v>2988</v>
      </c>
      <c r="H4001" s="25" t="s">
        <v>3418</v>
      </c>
      <c r="I4001" s="25" t="s">
        <v>82</v>
      </c>
      <c r="J4001" s="10">
        <v>7861</v>
      </c>
      <c r="K4001" s="16">
        <v>158</v>
      </c>
    </row>
    <row r="4002" spans="1:11" x14ac:dyDescent="0.25">
      <c r="A4002" s="19">
        <v>42909</v>
      </c>
      <c r="B4002" s="19" t="s">
        <v>3401</v>
      </c>
      <c r="C4002" s="79">
        <v>10000</v>
      </c>
      <c r="D4002" s="24" t="s">
        <v>4</v>
      </c>
      <c r="E4002" s="24" t="s">
        <v>6</v>
      </c>
      <c r="F4002" s="25" t="s">
        <v>6</v>
      </c>
      <c r="G4002" s="25" t="s">
        <v>2988</v>
      </c>
      <c r="H4002" s="25" t="s">
        <v>3418</v>
      </c>
      <c r="I4002" s="25" t="s">
        <v>82</v>
      </c>
      <c r="J4002" s="10">
        <v>7862</v>
      </c>
      <c r="K4002" s="16">
        <v>158</v>
      </c>
    </row>
    <row r="4003" spans="1:11" x14ac:dyDescent="0.25">
      <c r="A4003" s="19">
        <v>42909</v>
      </c>
      <c r="B4003" s="19" t="s">
        <v>3401</v>
      </c>
      <c r="C4003" s="79">
        <v>10000</v>
      </c>
      <c r="D4003" s="24" t="s">
        <v>4</v>
      </c>
      <c r="E4003" s="24" t="s">
        <v>6</v>
      </c>
      <c r="F4003" s="25" t="s">
        <v>6</v>
      </c>
      <c r="G4003" s="25" t="s">
        <v>2988</v>
      </c>
      <c r="H4003" s="25" t="s">
        <v>3418</v>
      </c>
      <c r="I4003" s="25" t="s">
        <v>82</v>
      </c>
      <c r="J4003" s="10">
        <v>7863</v>
      </c>
      <c r="K4003" s="16">
        <v>158</v>
      </c>
    </row>
    <row r="4004" spans="1:11" x14ac:dyDescent="0.25">
      <c r="A4004" s="19">
        <v>42909</v>
      </c>
      <c r="B4004" s="19" t="s">
        <v>3401</v>
      </c>
      <c r="C4004" s="79">
        <v>10000</v>
      </c>
      <c r="D4004" s="24" t="s">
        <v>4</v>
      </c>
      <c r="E4004" s="24" t="s">
        <v>6</v>
      </c>
      <c r="F4004" s="25" t="s">
        <v>6</v>
      </c>
      <c r="G4004" s="25" t="s">
        <v>2988</v>
      </c>
      <c r="H4004" s="25" t="s">
        <v>3418</v>
      </c>
      <c r="I4004" s="25" t="s">
        <v>82</v>
      </c>
      <c r="J4004" s="10">
        <v>7864</v>
      </c>
      <c r="K4004" s="16">
        <v>158</v>
      </c>
    </row>
    <row r="4005" spans="1:11" x14ac:dyDescent="0.25">
      <c r="A4005" s="19">
        <v>42909</v>
      </c>
      <c r="B4005" s="19" t="s">
        <v>3401</v>
      </c>
      <c r="C4005" s="79">
        <v>10000</v>
      </c>
      <c r="D4005" s="24" t="s">
        <v>4</v>
      </c>
      <c r="E4005" s="24" t="s">
        <v>6</v>
      </c>
      <c r="F4005" s="25" t="s">
        <v>6</v>
      </c>
      <c r="G4005" s="25" t="s">
        <v>2988</v>
      </c>
      <c r="H4005" s="25" t="s">
        <v>3418</v>
      </c>
      <c r="I4005" s="25" t="s">
        <v>82</v>
      </c>
      <c r="J4005" s="10">
        <v>7865</v>
      </c>
      <c r="K4005" s="16">
        <v>158</v>
      </c>
    </row>
    <row r="4006" spans="1:11" x14ac:dyDescent="0.25">
      <c r="A4006" s="19">
        <v>42909</v>
      </c>
      <c r="B4006" s="19" t="s">
        <v>3401</v>
      </c>
      <c r="C4006" s="79">
        <v>10000</v>
      </c>
      <c r="D4006" s="24" t="s">
        <v>4</v>
      </c>
      <c r="E4006" s="24" t="s">
        <v>6</v>
      </c>
      <c r="F4006" s="25" t="s">
        <v>6</v>
      </c>
      <c r="G4006" s="25" t="s">
        <v>2988</v>
      </c>
      <c r="H4006" s="25" t="s">
        <v>3418</v>
      </c>
      <c r="I4006" s="25" t="s">
        <v>82</v>
      </c>
      <c r="J4006" s="10">
        <v>7866</v>
      </c>
      <c r="K4006" s="16">
        <v>158</v>
      </c>
    </row>
    <row r="4007" spans="1:11" x14ac:dyDescent="0.25">
      <c r="A4007" s="19">
        <v>42909</v>
      </c>
      <c r="B4007" s="19" t="s">
        <v>3401</v>
      </c>
      <c r="C4007" s="79">
        <v>2200</v>
      </c>
      <c r="D4007" s="24" t="s">
        <v>4</v>
      </c>
      <c r="E4007" s="24" t="s">
        <v>6</v>
      </c>
      <c r="F4007" s="25" t="s">
        <v>6</v>
      </c>
      <c r="G4007" s="25" t="s">
        <v>2988</v>
      </c>
      <c r="H4007" s="25" t="s">
        <v>3418</v>
      </c>
      <c r="I4007" s="25" t="s">
        <v>82</v>
      </c>
      <c r="J4007" s="10">
        <v>8061</v>
      </c>
      <c r="K4007" s="16">
        <v>162</v>
      </c>
    </row>
    <row r="4008" spans="1:11" x14ac:dyDescent="0.25">
      <c r="A4008" s="19">
        <v>42909</v>
      </c>
      <c r="B4008" s="19" t="s">
        <v>3401</v>
      </c>
      <c r="C4008" s="79">
        <v>4000</v>
      </c>
      <c r="D4008" s="24" t="s">
        <v>4</v>
      </c>
      <c r="E4008" s="24" t="s">
        <v>6</v>
      </c>
      <c r="F4008" s="25" t="s">
        <v>6</v>
      </c>
      <c r="G4008" s="25" t="s">
        <v>2988</v>
      </c>
      <c r="H4008" s="25" t="s">
        <v>3418</v>
      </c>
      <c r="I4008" s="25" t="s">
        <v>82</v>
      </c>
      <c r="J4008" s="10">
        <v>8063</v>
      </c>
      <c r="K4008" s="16">
        <v>162</v>
      </c>
    </row>
    <row r="4009" spans="1:11" x14ac:dyDescent="0.25">
      <c r="A4009" s="19">
        <v>42909</v>
      </c>
      <c r="B4009" s="19" t="s">
        <v>3401</v>
      </c>
      <c r="C4009" s="79">
        <v>200</v>
      </c>
      <c r="D4009" s="24" t="s">
        <v>4</v>
      </c>
      <c r="E4009" s="24" t="s">
        <v>6</v>
      </c>
      <c r="F4009" s="25" t="s">
        <v>6</v>
      </c>
      <c r="G4009" s="25" t="s">
        <v>2988</v>
      </c>
      <c r="H4009" s="25" t="s">
        <v>3418</v>
      </c>
      <c r="I4009" s="25" t="s">
        <v>82</v>
      </c>
      <c r="J4009" s="10">
        <v>8064</v>
      </c>
      <c r="K4009" s="16">
        <v>162</v>
      </c>
    </row>
    <row r="4010" spans="1:11" x14ac:dyDescent="0.25">
      <c r="A4010" s="19">
        <v>42909</v>
      </c>
      <c r="B4010" s="19" t="s">
        <v>3401</v>
      </c>
      <c r="C4010" s="79">
        <v>1000</v>
      </c>
      <c r="D4010" s="24" t="s">
        <v>4</v>
      </c>
      <c r="E4010" s="24" t="s">
        <v>6</v>
      </c>
      <c r="F4010" s="25" t="s">
        <v>6</v>
      </c>
      <c r="G4010" s="25" t="s">
        <v>2988</v>
      </c>
      <c r="H4010" s="25" t="s">
        <v>3418</v>
      </c>
      <c r="I4010" s="25" t="s">
        <v>82</v>
      </c>
      <c r="J4010" s="10">
        <v>8065</v>
      </c>
      <c r="K4010" s="16">
        <v>162</v>
      </c>
    </row>
    <row r="4011" spans="1:11" x14ac:dyDescent="0.25">
      <c r="A4011" s="19">
        <v>42909</v>
      </c>
      <c r="B4011" s="19" t="s">
        <v>3401</v>
      </c>
      <c r="C4011" s="79">
        <v>1000</v>
      </c>
      <c r="D4011" s="24" t="s">
        <v>4</v>
      </c>
      <c r="E4011" s="24" t="s">
        <v>5</v>
      </c>
      <c r="F4011" s="25" t="s">
        <v>2217</v>
      </c>
      <c r="G4011" s="25" t="s">
        <v>2988</v>
      </c>
      <c r="H4011" s="25" t="s">
        <v>3418</v>
      </c>
      <c r="I4011" s="25" t="s">
        <v>82</v>
      </c>
      <c r="J4011" s="10">
        <v>8066</v>
      </c>
      <c r="K4011" s="16">
        <v>162</v>
      </c>
    </row>
    <row r="4012" spans="1:11" x14ac:dyDescent="0.25">
      <c r="A4012" s="19">
        <v>42909</v>
      </c>
      <c r="B4012" s="19" t="s">
        <v>3401</v>
      </c>
      <c r="C4012" s="79">
        <v>2000</v>
      </c>
      <c r="D4012" s="24" t="s">
        <v>4</v>
      </c>
      <c r="E4012" s="24" t="s">
        <v>6</v>
      </c>
      <c r="F4012" s="25" t="s">
        <v>6</v>
      </c>
      <c r="G4012" s="25" t="s">
        <v>2988</v>
      </c>
      <c r="H4012" s="25" t="s">
        <v>3418</v>
      </c>
      <c r="I4012" s="25" t="s">
        <v>82</v>
      </c>
      <c r="J4012" s="10">
        <v>8067</v>
      </c>
      <c r="K4012" s="16">
        <v>162</v>
      </c>
    </row>
    <row r="4013" spans="1:11" x14ac:dyDescent="0.25">
      <c r="A4013" s="19">
        <v>42909</v>
      </c>
      <c r="B4013" s="19" t="s">
        <v>3401</v>
      </c>
      <c r="C4013" s="79">
        <v>2000</v>
      </c>
      <c r="D4013" s="24" t="s">
        <v>4</v>
      </c>
      <c r="E4013" s="24" t="s">
        <v>5</v>
      </c>
      <c r="F4013" s="25" t="s">
        <v>2217</v>
      </c>
      <c r="G4013" s="25" t="s">
        <v>2988</v>
      </c>
      <c r="H4013" s="25" t="s">
        <v>3418</v>
      </c>
      <c r="I4013" s="25" t="s">
        <v>82</v>
      </c>
      <c r="J4013" s="10">
        <v>8068</v>
      </c>
      <c r="K4013" s="16">
        <v>162</v>
      </c>
    </row>
    <row r="4014" spans="1:11" x14ac:dyDescent="0.25">
      <c r="A4014" s="19">
        <v>42909</v>
      </c>
      <c r="B4014" s="19" t="s">
        <v>3401</v>
      </c>
      <c r="C4014" s="79">
        <v>500</v>
      </c>
      <c r="D4014" s="24" t="s">
        <v>4</v>
      </c>
      <c r="E4014" s="24" t="s">
        <v>5</v>
      </c>
      <c r="F4014" s="25" t="s">
        <v>2217</v>
      </c>
      <c r="G4014" s="25" t="s">
        <v>2988</v>
      </c>
      <c r="H4014" s="25" t="s">
        <v>3418</v>
      </c>
      <c r="I4014" s="25" t="s">
        <v>82</v>
      </c>
      <c r="J4014" s="10">
        <v>8069</v>
      </c>
      <c r="K4014" s="16">
        <v>162</v>
      </c>
    </row>
    <row r="4015" spans="1:11" x14ac:dyDescent="0.25">
      <c r="A4015" s="19">
        <v>42909</v>
      </c>
      <c r="B4015" s="19" t="s">
        <v>3401</v>
      </c>
      <c r="C4015" s="79">
        <v>800</v>
      </c>
      <c r="D4015" s="24" t="s">
        <v>4</v>
      </c>
      <c r="E4015" s="24" t="s">
        <v>5</v>
      </c>
      <c r="F4015" s="25" t="s">
        <v>2217</v>
      </c>
      <c r="G4015" s="25" t="s">
        <v>2988</v>
      </c>
      <c r="H4015" s="25" t="s">
        <v>3418</v>
      </c>
      <c r="I4015" s="25" t="s">
        <v>82</v>
      </c>
      <c r="J4015" s="10">
        <v>8070</v>
      </c>
      <c r="K4015" s="16">
        <v>162</v>
      </c>
    </row>
    <row r="4016" spans="1:11" x14ac:dyDescent="0.25">
      <c r="A4016" s="19">
        <v>42909</v>
      </c>
      <c r="B4016" s="19" t="s">
        <v>3401</v>
      </c>
      <c r="C4016" s="79">
        <v>800</v>
      </c>
      <c r="D4016" s="24" t="s">
        <v>4</v>
      </c>
      <c r="E4016" s="24" t="s">
        <v>5</v>
      </c>
      <c r="F4016" s="25" t="s">
        <v>2217</v>
      </c>
      <c r="G4016" s="25" t="s">
        <v>2988</v>
      </c>
      <c r="H4016" s="25" t="s">
        <v>3418</v>
      </c>
      <c r="I4016" s="25" t="s">
        <v>82</v>
      </c>
      <c r="J4016" s="10">
        <v>8071</v>
      </c>
      <c r="K4016" s="16">
        <v>162</v>
      </c>
    </row>
    <row r="4017" spans="1:11" x14ac:dyDescent="0.25">
      <c r="A4017" s="19">
        <v>42909</v>
      </c>
      <c r="B4017" s="19" t="s">
        <v>3401</v>
      </c>
      <c r="C4017" s="79">
        <v>600</v>
      </c>
      <c r="D4017" s="24" t="s">
        <v>4</v>
      </c>
      <c r="E4017" s="24" t="s">
        <v>5</v>
      </c>
      <c r="F4017" s="25" t="s">
        <v>2217</v>
      </c>
      <c r="G4017" s="25" t="s">
        <v>2988</v>
      </c>
      <c r="H4017" s="25" t="s">
        <v>3418</v>
      </c>
      <c r="I4017" s="25" t="s">
        <v>82</v>
      </c>
      <c r="J4017" s="10">
        <v>8072</v>
      </c>
      <c r="K4017" s="16">
        <v>162</v>
      </c>
    </row>
    <row r="4018" spans="1:11" x14ac:dyDescent="0.25">
      <c r="A4018" s="19">
        <v>42909</v>
      </c>
      <c r="B4018" s="19" t="s">
        <v>3401</v>
      </c>
      <c r="C4018" s="79">
        <v>1000</v>
      </c>
      <c r="D4018" s="24" t="s">
        <v>4</v>
      </c>
      <c r="E4018" s="24" t="s">
        <v>5</v>
      </c>
      <c r="F4018" s="25" t="s">
        <v>2217</v>
      </c>
      <c r="G4018" s="25" t="s">
        <v>2988</v>
      </c>
      <c r="H4018" s="25" t="s">
        <v>3418</v>
      </c>
      <c r="I4018" s="25" t="s">
        <v>82</v>
      </c>
      <c r="J4018" s="10">
        <v>8073</v>
      </c>
      <c r="K4018" s="16">
        <v>162</v>
      </c>
    </row>
    <row r="4019" spans="1:11" x14ac:dyDescent="0.25">
      <c r="A4019" s="19">
        <v>42909</v>
      </c>
      <c r="B4019" s="19" t="s">
        <v>3401</v>
      </c>
      <c r="C4019" s="79">
        <v>50</v>
      </c>
      <c r="D4019" s="24" t="s">
        <v>4</v>
      </c>
      <c r="E4019" s="24" t="s">
        <v>6</v>
      </c>
      <c r="F4019" s="25" t="s">
        <v>6</v>
      </c>
      <c r="G4019" s="25" t="s">
        <v>2988</v>
      </c>
      <c r="H4019" s="25" t="s">
        <v>3418</v>
      </c>
      <c r="I4019" s="25" t="s">
        <v>82</v>
      </c>
      <c r="J4019" s="10">
        <v>8074</v>
      </c>
      <c r="K4019" s="16">
        <v>162</v>
      </c>
    </row>
    <row r="4020" spans="1:11" x14ac:dyDescent="0.25">
      <c r="A4020" s="19">
        <v>42909</v>
      </c>
      <c r="B4020" s="19" t="s">
        <v>3401</v>
      </c>
      <c r="C4020" s="79">
        <v>260</v>
      </c>
      <c r="D4020" s="24" t="s">
        <v>4</v>
      </c>
      <c r="E4020" s="24" t="s">
        <v>5</v>
      </c>
      <c r="F4020" s="25" t="s">
        <v>2217</v>
      </c>
      <c r="G4020" s="25" t="s">
        <v>2988</v>
      </c>
      <c r="H4020" s="25" t="s">
        <v>3418</v>
      </c>
      <c r="I4020" s="25" t="s">
        <v>82</v>
      </c>
      <c r="J4020" s="10">
        <v>8075</v>
      </c>
      <c r="K4020" s="16">
        <v>162</v>
      </c>
    </row>
    <row r="4021" spans="1:11" x14ac:dyDescent="0.25">
      <c r="A4021" s="19">
        <v>42909</v>
      </c>
      <c r="B4021" s="19" t="s">
        <v>3401</v>
      </c>
      <c r="C4021" s="79">
        <v>2500</v>
      </c>
      <c r="D4021" s="24" t="s">
        <v>4</v>
      </c>
      <c r="E4021" s="24" t="s">
        <v>6</v>
      </c>
      <c r="F4021" s="25" t="s">
        <v>6</v>
      </c>
      <c r="G4021" s="25" t="s">
        <v>2988</v>
      </c>
      <c r="H4021" s="25" t="s">
        <v>3418</v>
      </c>
      <c r="I4021" s="25" t="s">
        <v>82</v>
      </c>
      <c r="J4021" s="10">
        <v>8076</v>
      </c>
      <c r="K4021" s="16">
        <v>162</v>
      </c>
    </row>
    <row r="4022" spans="1:11" x14ac:dyDescent="0.25">
      <c r="A4022" s="19">
        <v>42909</v>
      </c>
      <c r="B4022" s="19" t="s">
        <v>3401</v>
      </c>
      <c r="C4022" s="79">
        <v>1500</v>
      </c>
      <c r="D4022" s="24" t="s">
        <v>4</v>
      </c>
      <c r="E4022" s="24" t="s">
        <v>6</v>
      </c>
      <c r="F4022" s="25" t="s">
        <v>6</v>
      </c>
      <c r="G4022" s="25" t="s">
        <v>2988</v>
      </c>
      <c r="H4022" s="25" t="s">
        <v>3418</v>
      </c>
      <c r="I4022" s="25" t="s">
        <v>82</v>
      </c>
      <c r="J4022" s="10">
        <v>8077</v>
      </c>
      <c r="K4022" s="16">
        <v>162</v>
      </c>
    </row>
    <row r="4023" spans="1:11" x14ac:dyDescent="0.25">
      <c r="A4023" s="19">
        <v>42909</v>
      </c>
      <c r="B4023" s="19" t="s">
        <v>3401</v>
      </c>
      <c r="C4023" s="79">
        <v>140</v>
      </c>
      <c r="D4023" s="24" t="s">
        <v>4</v>
      </c>
      <c r="E4023" s="24" t="s">
        <v>6</v>
      </c>
      <c r="F4023" s="25" t="s">
        <v>6</v>
      </c>
      <c r="G4023" s="25" t="s">
        <v>2988</v>
      </c>
      <c r="H4023" s="25" t="s">
        <v>3418</v>
      </c>
      <c r="I4023" s="25" t="s">
        <v>82</v>
      </c>
      <c r="J4023" s="10">
        <v>8078</v>
      </c>
      <c r="K4023" s="16">
        <v>162</v>
      </c>
    </row>
    <row r="4024" spans="1:11" x14ac:dyDescent="0.25">
      <c r="A4024" s="19">
        <v>42909</v>
      </c>
      <c r="B4024" s="19" t="s">
        <v>3401</v>
      </c>
      <c r="C4024" s="79">
        <v>3000</v>
      </c>
      <c r="D4024" s="24" t="s">
        <v>4</v>
      </c>
      <c r="E4024" s="24" t="s">
        <v>6</v>
      </c>
      <c r="F4024" s="25" t="s">
        <v>6</v>
      </c>
      <c r="G4024" s="25" t="s">
        <v>2988</v>
      </c>
      <c r="H4024" s="25" t="s">
        <v>3418</v>
      </c>
      <c r="I4024" s="25" t="s">
        <v>82</v>
      </c>
      <c r="J4024" s="10">
        <v>8079</v>
      </c>
      <c r="K4024" s="16">
        <v>162</v>
      </c>
    </row>
    <row r="4025" spans="1:11" x14ac:dyDescent="0.25">
      <c r="A4025" s="19">
        <v>42909</v>
      </c>
      <c r="B4025" s="19" t="s">
        <v>3401</v>
      </c>
      <c r="C4025" s="79">
        <v>1000</v>
      </c>
      <c r="D4025" s="24" t="s">
        <v>4</v>
      </c>
      <c r="E4025" s="24" t="s">
        <v>5</v>
      </c>
      <c r="F4025" s="25" t="s">
        <v>2217</v>
      </c>
      <c r="G4025" s="25" t="s">
        <v>2988</v>
      </c>
      <c r="H4025" s="25" t="s">
        <v>3418</v>
      </c>
      <c r="I4025" s="25" t="s">
        <v>82</v>
      </c>
      <c r="J4025" s="10">
        <v>8080</v>
      </c>
      <c r="K4025" s="16">
        <v>162</v>
      </c>
    </row>
    <row r="4026" spans="1:11" x14ac:dyDescent="0.25">
      <c r="A4026" s="19">
        <v>42909</v>
      </c>
      <c r="B4026" s="19" t="s">
        <v>3401</v>
      </c>
      <c r="C4026" s="79">
        <v>200</v>
      </c>
      <c r="D4026" s="24" t="s">
        <v>4</v>
      </c>
      <c r="E4026" s="24" t="s">
        <v>6</v>
      </c>
      <c r="F4026" s="25" t="s">
        <v>6</v>
      </c>
      <c r="G4026" s="25" t="s">
        <v>2988</v>
      </c>
      <c r="H4026" s="25" t="s">
        <v>3418</v>
      </c>
      <c r="I4026" s="25" t="s">
        <v>82</v>
      </c>
      <c r="J4026" s="10">
        <v>8081</v>
      </c>
      <c r="K4026" s="16">
        <v>162</v>
      </c>
    </row>
    <row r="4027" spans="1:11" x14ac:dyDescent="0.25">
      <c r="A4027" s="19">
        <v>42909</v>
      </c>
      <c r="B4027" s="19" t="s">
        <v>3401</v>
      </c>
      <c r="C4027" s="79">
        <v>50</v>
      </c>
      <c r="D4027" s="24" t="s">
        <v>4</v>
      </c>
      <c r="E4027" s="24" t="s">
        <v>6</v>
      </c>
      <c r="F4027" s="25" t="s">
        <v>6</v>
      </c>
      <c r="G4027" s="25" t="s">
        <v>2988</v>
      </c>
      <c r="H4027" s="25" t="s">
        <v>3418</v>
      </c>
      <c r="I4027" s="25" t="s">
        <v>82</v>
      </c>
      <c r="J4027" s="10">
        <v>8082</v>
      </c>
      <c r="K4027" s="16">
        <v>162</v>
      </c>
    </row>
    <row r="4028" spans="1:11" x14ac:dyDescent="0.25">
      <c r="A4028" s="19">
        <v>42909</v>
      </c>
      <c r="B4028" s="19" t="s">
        <v>3401</v>
      </c>
      <c r="C4028" s="15">
        <v>2000</v>
      </c>
      <c r="D4028" s="24" t="s">
        <v>4</v>
      </c>
      <c r="E4028" s="24" t="s">
        <v>6</v>
      </c>
      <c r="F4028" s="25" t="s">
        <v>6</v>
      </c>
      <c r="G4028" s="25" t="s">
        <v>2988</v>
      </c>
      <c r="H4028" s="25" t="s">
        <v>3418</v>
      </c>
      <c r="I4028" s="25" t="s">
        <v>82</v>
      </c>
      <c r="J4028" s="10">
        <v>8118</v>
      </c>
      <c r="K4028" s="16">
        <v>163</v>
      </c>
    </row>
    <row r="4029" spans="1:11" x14ac:dyDescent="0.25">
      <c r="A4029" s="19">
        <v>42909</v>
      </c>
      <c r="B4029" s="19" t="s">
        <v>3401</v>
      </c>
      <c r="C4029" s="15">
        <v>100</v>
      </c>
      <c r="D4029" s="24" t="s">
        <v>4</v>
      </c>
      <c r="E4029" s="24" t="s">
        <v>6</v>
      </c>
      <c r="F4029" s="25" t="s">
        <v>6</v>
      </c>
      <c r="G4029" s="25" t="s">
        <v>2988</v>
      </c>
      <c r="H4029" s="25" t="s">
        <v>3418</v>
      </c>
      <c r="I4029" s="25" t="s">
        <v>82</v>
      </c>
      <c r="J4029" s="10">
        <v>8119</v>
      </c>
      <c r="K4029" s="16">
        <v>163</v>
      </c>
    </row>
    <row r="4030" spans="1:11" x14ac:dyDescent="0.25">
      <c r="A4030" s="19">
        <v>42909</v>
      </c>
      <c r="B4030" s="19" t="s">
        <v>3401</v>
      </c>
      <c r="C4030" s="15">
        <v>2000</v>
      </c>
      <c r="D4030" s="24" t="s">
        <v>4</v>
      </c>
      <c r="E4030" s="24" t="s">
        <v>6</v>
      </c>
      <c r="F4030" s="25" t="s">
        <v>6</v>
      </c>
      <c r="G4030" s="25" t="s">
        <v>2988</v>
      </c>
      <c r="H4030" s="25" t="s">
        <v>3418</v>
      </c>
      <c r="I4030" s="25" t="s">
        <v>82</v>
      </c>
      <c r="J4030" s="10">
        <v>8120</v>
      </c>
      <c r="K4030" s="16">
        <v>163</v>
      </c>
    </row>
    <row r="4031" spans="1:11" x14ac:dyDescent="0.25">
      <c r="A4031" s="19">
        <v>42909</v>
      </c>
      <c r="B4031" s="19" t="s">
        <v>3401</v>
      </c>
      <c r="C4031" s="15">
        <v>1500</v>
      </c>
      <c r="D4031" s="24" t="s">
        <v>4</v>
      </c>
      <c r="E4031" s="24" t="s">
        <v>6</v>
      </c>
      <c r="F4031" s="25" t="s">
        <v>6</v>
      </c>
      <c r="G4031" s="25" t="s">
        <v>2988</v>
      </c>
      <c r="H4031" s="25" t="s">
        <v>3418</v>
      </c>
      <c r="I4031" s="25" t="s">
        <v>82</v>
      </c>
      <c r="J4031" s="10">
        <v>8121</v>
      </c>
      <c r="K4031" s="16">
        <v>163</v>
      </c>
    </row>
    <row r="4032" spans="1:11" x14ac:dyDescent="0.25">
      <c r="A4032" s="19">
        <v>42909</v>
      </c>
      <c r="B4032" s="19" t="s">
        <v>3401</v>
      </c>
      <c r="C4032" s="15">
        <v>400</v>
      </c>
      <c r="D4032" s="24" t="s">
        <v>4</v>
      </c>
      <c r="E4032" s="24" t="s">
        <v>6</v>
      </c>
      <c r="F4032" s="25" t="s">
        <v>6</v>
      </c>
      <c r="G4032" s="25" t="s">
        <v>2988</v>
      </c>
      <c r="H4032" s="25" t="s">
        <v>3418</v>
      </c>
      <c r="I4032" s="25" t="s">
        <v>82</v>
      </c>
      <c r="J4032" s="10">
        <v>8122</v>
      </c>
      <c r="K4032" s="16">
        <v>163</v>
      </c>
    </row>
    <row r="4033" spans="1:11" x14ac:dyDescent="0.25">
      <c r="A4033" s="19">
        <v>42909</v>
      </c>
      <c r="B4033" s="19" t="s">
        <v>3401</v>
      </c>
      <c r="C4033" s="15">
        <v>100</v>
      </c>
      <c r="D4033" s="24" t="s">
        <v>4</v>
      </c>
      <c r="E4033" s="24" t="s">
        <v>6</v>
      </c>
      <c r="F4033" s="25" t="s">
        <v>6</v>
      </c>
      <c r="G4033" s="25" t="s">
        <v>2988</v>
      </c>
      <c r="H4033" s="25" t="s">
        <v>3418</v>
      </c>
      <c r="I4033" s="25" t="s">
        <v>82</v>
      </c>
      <c r="J4033" s="10">
        <v>8123</v>
      </c>
      <c r="K4033" s="16">
        <v>163</v>
      </c>
    </row>
    <row r="4034" spans="1:11" x14ac:dyDescent="0.25">
      <c r="A4034" s="19">
        <v>42909</v>
      </c>
      <c r="B4034" s="19" t="s">
        <v>3401</v>
      </c>
      <c r="C4034" s="15">
        <v>200</v>
      </c>
      <c r="D4034" s="24" t="s">
        <v>4</v>
      </c>
      <c r="E4034" s="24" t="s">
        <v>6</v>
      </c>
      <c r="F4034" s="25" t="s">
        <v>6</v>
      </c>
      <c r="G4034" s="25" t="s">
        <v>2988</v>
      </c>
      <c r="H4034" s="25" t="s">
        <v>3418</v>
      </c>
      <c r="I4034" s="25" t="s">
        <v>82</v>
      </c>
      <c r="J4034" s="10">
        <v>8133</v>
      </c>
      <c r="K4034" s="16">
        <v>163</v>
      </c>
    </row>
    <row r="4035" spans="1:11" x14ac:dyDescent="0.25">
      <c r="A4035" s="19">
        <v>42909</v>
      </c>
      <c r="B4035" s="19" t="s">
        <v>3401</v>
      </c>
      <c r="C4035" s="15">
        <v>200</v>
      </c>
      <c r="D4035" s="24" t="s">
        <v>4</v>
      </c>
      <c r="E4035" s="24" t="s">
        <v>6</v>
      </c>
      <c r="F4035" s="25" t="s">
        <v>6</v>
      </c>
      <c r="G4035" s="25" t="s">
        <v>2988</v>
      </c>
      <c r="H4035" s="25" t="s">
        <v>3418</v>
      </c>
      <c r="I4035" s="25" t="s">
        <v>82</v>
      </c>
      <c r="J4035" s="10">
        <v>8138</v>
      </c>
      <c r="K4035" s="16">
        <v>163</v>
      </c>
    </row>
    <row r="4036" spans="1:11" x14ac:dyDescent="0.25">
      <c r="A4036" s="19">
        <v>42909</v>
      </c>
      <c r="B4036" s="19" t="s">
        <v>3401</v>
      </c>
      <c r="C4036" s="15">
        <v>40280</v>
      </c>
      <c r="D4036" s="24" t="s">
        <v>4</v>
      </c>
      <c r="E4036" s="24" t="s">
        <v>6</v>
      </c>
      <c r="F4036" s="25" t="s">
        <v>6</v>
      </c>
      <c r="G4036" s="25" t="s">
        <v>2988</v>
      </c>
      <c r="H4036" s="25" t="s">
        <v>3418</v>
      </c>
      <c r="I4036" s="25" t="s">
        <v>82</v>
      </c>
      <c r="J4036" s="10">
        <v>8175</v>
      </c>
      <c r="K4036" s="16">
        <v>164</v>
      </c>
    </row>
    <row r="4037" spans="1:11" x14ac:dyDescent="0.25">
      <c r="A4037" s="19">
        <v>42909</v>
      </c>
      <c r="B4037" s="19" t="s">
        <v>3401</v>
      </c>
      <c r="C4037" s="15">
        <v>900</v>
      </c>
      <c r="D4037" s="24" t="s">
        <v>4</v>
      </c>
      <c r="E4037" s="24" t="s">
        <v>6</v>
      </c>
      <c r="F4037" s="25" t="s">
        <v>6</v>
      </c>
      <c r="G4037" s="25" t="s">
        <v>2988</v>
      </c>
      <c r="H4037" s="25" t="s">
        <v>3418</v>
      </c>
      <c r="I4037" s="25" t="s">
        <v>82</v>
      </c>
      <c r="J4037" s="10">
        <v>8176</v>
      </c>
      <c r="K4037" s="16">
        <v>164</v>
      </c>
    </row>
    <row r="4038" spans="1:11" x14ac:dyDescent="0.25">
      <c r="A4038" s="19">
        <v>42909</v>
      </c>
      <c r="B4038" s="19" t="s">
        <v>3401</v>
      </c>
      <c r="C4038" s="15">
        <v>1500</v>
      </c>
      <c r="D4038" s="24" t="s">
        <v>4</v>
      </c>
      <c r="E4038" s="24" t="s">
        <v>6</v>
      </c>
      <c r="F4038" s="25" t="s">
        <v>6</v>
      </c>
      <c r="G4038" s="25" t="s">
        <v>2988</v>
      </c>
      <c r="H4038" s="25" t="s">
        <v>3418</v>
      </c>
      <c r="I4038" s="25" t="s">
        <v>82</v>
      </c>
      <c r="J4038" s="10">
        <v>8177</v>
      </c>
      <c r="K4038" s="16">
        <v>164</v>
      </c>
    </row>
    <row r="4039" spans="1:11" x14ac:dyDescent="0.25">
      <c r="A4039" s="19">
        <v>42909</v>
      </c>
      <c r="B4039" s="19" t="s">
        <v>3401</v>
      </c>
      <c r="C4039" s="15">
        <v>5000</v>
      </c>
      <c r="D4039" s="24" t="s">
        <v>4</v>
      </c>
      <c r="E4039" s="24" t="s">
        <v>6</v>
      </c>
      <c r="F4039" s="25" t="s">
        <v>6</v>
      </c>
      <c r="G4039" s="25" t="s">
        <v>2988</v>
      </c>
      <c r="H4039" s="25" t="s">
        <v>3418</v>
      </c>
      <c r="I4039" s="25" t="s">
        <v>82</v>
      </c>
      <c r="J4039" s="10">
        <v>8178</v>
      </c>
      <c r="K4039" s="16">
        <v>164</v>
      </c>
    </row>
    <row r="4040" spans="1:11" x14ac:dyDescent="0.25">
      <c r="A4040" s="19">
        <v>42909</v>
      </c>
      <c r="B4040" s="19" t="s">
        <v>3401</v>
      </c>
      <c r="C4040" s="15">
        <v>5000</v>
      </c>
      <c r="D4040" s="24" t="s">
        <v>4</v>
      </c>
      <c r="E4040" s="24" t="s">
        <v>6</v>
      </c>
      <c r="F4040" s="25" t="s">
        <v>6</v>
      </c>
      <c r="G4040" s="25" t="s">
        <v>2988</v>
      </c>
      <c r="H4040" s="25" t="s">
        <v>3418</v>
      </c>
      <c r="I4040" s="25" t="s">
        <v>82</v>
      </c>
      <c r="J4040" s="10">
        <v>8179</v>
      </c>
      <c r="K4040" s="16">
        <v>164</v>
      </c>
    </row>
    <row r="4041" spans="1:11" x14ac:dyDescent="0.25">
      <c r="A4041" s="19">
        <v>42909</v>
      </c>
      <c r="B4041" s="19" t="s">
        <v>3401</v>
      </c>
      <c r="C4041" s="15">
        <v>5000</v>
      </c>
      <c r="D4041" s="24" t="s">
        <v>4</v>
      </c>
      <c r="E4041" s="24" t="s">
        <v>6</v>
      </c>
      <c r="F4041" s="25" t="s">
        <v>6</v>
      </c>
      <c r="G4041" s="25" t="s">
        <v>2988</v>
      </c>
      <c r="H4041" s="25" t="s">
        <v>3418</v>
      </c>
      <c r="I4041" s="25" t="s">
        <v>82</v>
      </c>
      <c r="J4041" s="10">
        <v>8180</v>
      </c>
      <c r="K4041" s="16">
        <v>164</v>
      </c>
    </row>
    <row r="4042" spans="1:11" x14ac:dyDescent="0.25">
      <c r="A4042" s="19">
        <v>42909</v>
      </c>
      <c r="B4042" s="19" t="s">
        <v>3401</v>
      </c>
      <c r="C4042" s="15">
        <v>5000</v>
      </c>
      <c r="D4042" s="24" t="s">
        <v>4</v>
      </c>
      <c r="E4042" s="24" t="s">
        <v>6</v>
      </c>
      <c r="F4042" s="25" t="s">
        <v>6</v>
      </c>
      <c r="G4042" s="25" t="s">
        <v>2988</v>
      </c>
      <c r="H4042" s="25" t="s">
        <v>3418</v>
      </c>
      <c r="I4042" s="25" t="s">
        <v>82</v>
      </c>
      <c r="J4042" s="10">
        <v>8181</v>
      </c>
      <c r="K4042" s="16">
        <v>164</v>
      </c>
    </row>
    <row r="4043" spans="1:11" x14ac:dyDescent="0.25">
      <c r="A4043" s="19">
        <v>42909</v>
      </c>
      <c r="B4043" s="19" t="s">
        <v>3401</v>
      </c>
      <c r="C4043" s="15">
        <v>500</v>
      </c>
      <c r="D4043" s="24" t="s">
        <v>4</v>
      </c>
      <c r="E4043" s="24" t="s">
        <v>6</v>
      </c>
      <c r="F4043" s="25" t="s">
        <v>6</v>
      </c>
      <c r="G4043" s="25" t="s">
        <v>2988</v>
      </c>
      <c r="H4043" s="25" t="s">
        <v>3418</v>
      </c>
      <c r="I4043" s="25" t="s">
        <v>82</v>
      </c>
      <c r="J4043" s="10">
        <v>8182</v>
      </c>
      <c r="K4043" s="16">
        <v>164</v>
      </c>
    </row>
    <row r="4044" spans="1:11" x14ac:dyDescent="0.25">
      <c r="A4044" s="19">
        <v>42909</v>
      </c>
      <c r="B4044" s="19" t="s">
        <v>3401</v>
      </c>
      <c r="C4044" s="15">
        <v>5000</v>
      </c>
      <c r="D4044" s="24" t="s">
        <v>4</v>
      </c>
      <c r="E4044" s="24" t="s">
        <v>6</v>
      </c>
      <c r="F4044" s="25" t="s">
        <v>6</v>
      </c>
      <c r="G4044" s="25" t="s">
        <v>2988</v>
      </c>
      <c r="H4044" s="25" t="s">
        <v>3418</v>
      </c>
      <c r="I4044" s="25" t="s">
        <v>82</v>
      </c>
      <c r="J4044" s="10">
        <v>8183</v>
      </c>
      <c r="K4044" s="16">
        <v>164</v>
      </c>
    </row>
    <row r="4045" spans="1:11" x14ac:dyDescent="0.25">
      <c r="A4045" s="19">
        <v>42909</v>
      </c>
      <c r="B4045" s="19" t="s">
        <v>3401</v>
      </c>
      <c r="C4045" s="15">
        <v>5700</v>
      </c>
      <c r="D4045" s="24" t="s">
        <v>4</v>
      </c>
      <c r="E4045" s="24" t="s">
        <v>6</v>
      </c>
      <c r="F4045" s="25" t="s">
        <v>6</v>
      </c>
      <c r="G4045" s="25" t="s">
        <v>2988</v>
      </c>
      <c r="H4045" s="25" t="s">
        <v>3418</v>
      </c>
      <c r="I4045" s="25" t="s">
        <v>82</v>
      </c>
      <c r="J4045" s="10">
        <v>8184</v>
      </c>
      <c r="K4045" s="16">
        <v>164</v>
      </c>
    </row>
    <row r="4046" spans="1:11" x14ac:dyDescent="0.25">
      <c r="A4046" s="19">
        <v>42909</v>
      </c>
      <c r="B4046" s="19" t="s">
        <v>3401</v>
      </c>
      <c r="C4046" s="15">
        <v>5000</v>
      </c>
      <c r="D4046" s="24" t="s">
        <v>4</v>
      </c>
      <c r="E4046" s="24" t="s">
        <v>6</v>
      </c>
      <c r="F4046" s="25" t="s">
        <v>6</v>
      </c>
      <c r="G4046" s="25" t="s">
        <v>2988</v>
      </c>
      <c r="H4046" s="25" t="s">
        <v>3418</v>
      </c>
      <c r="I4046" s="25" t="s">
        <v>82</v>
      </c>
      <c r="J4046" s="10">
        <v>8185</v>
      </c>
      <c r="K4046" s="16">
        <v>164</v>
      </c>
    </row>
    <row r="4047" spans="1:11" x14ac:dyDescent="0.25">
      <c r="A4047" s="19">
        <v>42909</v>
      </c>
      <c r="B4047" s="19" t="s">
        <v>3401</v>
      </c>
      <c r="C4047" s="15">
        <v>5700</v>
      </c>
      <c r="D4047" s="24" t="s">
        <v>4</v>
      </c>
      <c r="E4047" s="24" t="s">
        <v>6</v>
      </c>
      <c r="F4047" s="25" t="s">
        <v>6</v>
      </c>
      <c r="G4047" s="25" t="s">
        <v>2988</v>
      </c>
      <c r="H4047" s="25" t="s">
        <v>3418</v>
      </c>
      <c r="I4047" s="25" t="s">
        <v>82</v>
      </c>
      <c r="J4047" s="10">
        <v>8186</v>
      </c>
      <c r="K4047" s="16">
        <v>164</v>
      </c>
    </row>
    <row r="4048" spans="1:11" x14ac:dyDescent="0.25">
      <c r="A4048" s="19">
        <v>42909</v>
      </c>
      <c r="B4048" s="19" t="s">
        <v>3401</v>
      </c>
      <c r="C4048" s="15">
        <v>100</v>
      </c>
      <c r="D4048" s="24" t="s">
        <v>4</v>
      </c>
      <c r="E4048" s="24" t="s">
        <v>6</v>
      </c>
      <c r="F4048" s="25" t="s">
        <v>6</v>
      </c>
      <c r="G4048" s="25" t="s">
        <v>2988</v>
      </c>
      <c r="H4048" s="25" t="s">
        <v>3418</v>
      </c>
      <c r="I4048" s="25" t="s">
        <v>82</v>
      </c>
      <c r="J4048" s="10">
        <v>8217</v>
      </c>
      <c r="K4048" s="16">
        <v>165</v>
      </c>
    </row>
    <row r="4049" spans="1:11" x14ac:dyDescent="0.25">
      <c r="A4049" s="19">
        <v>42909</v>
      </c>
      <c r="B4049" s="19" t="s">
        <v>3401</v>
      </c>
      <c r="C4049" s="15">
        <v>1000</v>
      </c>
      <c r="D4049" s="24" t="s">
        <v>4</v>
      </c>
      <c r="E4049" s="24" t="s">
        <v>6</v>
      </c>
      <c r="F4049" s="25" t="s">
        <v>6</v>
      </c>
      <c r="G4049" s="25" t="s">
        <v>2988</v>
      </c>
      <c r="H4049" s="25" t="s">
        <v>3418</v>
      </c>
      <c r="I4049" s="25" t="s">
        <v>82</v>
      </c>
      <c r="J4049" s="10">
        <v>8218</v>
      </c>
      <c r="K4049" s="16">
        <v>165</v>
      </c>
    </row>
    <row r="4050" spans="1:11" x14ac:dyDescent="0.25">
      <c r="A4050" s="19">
        <v>42909</v>
      </c>
      <c r="B4050" s="19" t="s">
        <v>3401</v>
      </c>
      <c r="C4050" s="15">
        <v>500</v>
      </c>
      <c r="D4050" s="24" t="s">
        <v>4</v>
      </c>
      <c r="E4050" s="24" t="s">
        <v>6</v>
      </c>
      <c r="F4050" s="25" t="s">
        <v>6</v>
      </c>
      <c r="G4050" s="25" t="s">
        <v>2988</v>
      </c>
      <c r="H4050" s="25" t="s">
        <v>3418</v>
      </c>
      <c r="I4050" s="25" t="s">
        <v>82</v>
      </c>
      <c r="J4050" s="10">
        <v>8219</v>
      </c>
      <c r="K4050" s="16">
        <v>165</v>
      </c>
    </row>
    <row r="4051" spans="1:11" x14ac:dyDescent="0.25">
      <c r="A4051" s="19">
        <v>42909</v>
      </c>
      <c r="B4051" s="19" t="s">
        <v>3401</v>
      </c>
      <c r="C4051" s="15">
        <v>5000</v>
      </c>
      <c r="D4051" s="24" t="s">
        <v>4</v>
      </c>
      <c r="E4051" s="24" t="s">
        <v>6</v>
      </c>
      <c r="F4051" s="25" t="s">
        <v>6</v>
      </c>
      <c r="G4051" s="25" t="s">
        <v>2988</v>
      </c>
      <c r="H4051" s="25" t="s">
        <v>3418</v>
      </c>
      <c r="I4051" s="25" t="s">
        <v>82</v>
      </c>
      <c r="J4051" s="10">
        <v>8220</v>
      </c>
      <c r="K4051" s="16">
        <v>165</v>
      </c>
    </row>
    <row r="4052" spans="1:11" x14ac:dyDescent="0.25">
      <c r="A4052" s="19">
        <v>42909</v>
      </c>
      <c r="B4052" s="19" t="s">
        <v>3401</v>
      </c>
      <c r="C4052" s="15">
        <v>9000</v>
      </c>
      <c r="D4052" s="24" t="s">
        <v>4</v>
      </c>
      <c r="E4052" s="24" t="s">
        <v>5</v>
      </c>
      <c r="F4052" s="25" t="s">
        <v>2217</v>
      </c>
      <c r="G4052" s="25" t="s">
        <v>2988</v>
      </c>
      <c r="H4052" s="25" t="s">
        <v>3418</v>
      </c>
      <c r="I4052" s="25" t="s">
        <v>82</v>
      </c>
      <c r="J4052" s="10">
        <v>8221</v>
      </c>
      <c r="K4052" s="16">
        <v>165</v>
      </c>
    </row>
    <row r="4053" spans="1:11" x14ac:dyDescent="0.25">
      <c r="A4053" s="19">
        <v>42909</v>
      </c>
      <c r="B4053" s="19" t="s">
        <v>3401</v>
      </c>
      <c r="C4053" s="15">
        <v>4000</v>
      </c>
      <c r="D4053" s="24" t="s">
        <v>4</v>
      </c>
      <c r="E4053" s="24" t="s">
        <v>6</v>
      </c>
      <c r="F4053" s="25" t="s">
        <v>6</v>
      </c>
      <c r="G4053" s="25" t="s">
        <v>2988</v>
      </c>
      <c r="H4053" s="25" t="s">
        <v>3418</v>
      </c>
      <c r="I4053" s="25" t="s">
        <v>82</v>
      </c>
      <c r="J4053" s="10">
        <v>8222</v>
      </c>
      <c r="K4053" s="16">
        <v>165</v>
      </c>
    </row>
    <row r="4054" spans="1:11" x14ac:dyDescent="0.25">
      <c r="A4054" s="19">
        <v>42909</v>
      </c>
      <c r="B4054" s="19" t="s">
        <v>3401</v>
      </c>
      <c r="C4054" s="15">
        <v>4700</v>
      </c>
      <c r="D4054" s="24" t="s">
        <v>4</v>
      </c>
      <c r="E4054" s="24" t="s">
        <v>6</v>
      </c>
      <c r="F4054" s="25" t="s">
        <v>6</v>
      </c>
      <c r="G4054" s="25" t="s">
        <v>2988</v>
      </c>
      <c r="H4054" s="25" t="s">
        <v>3418</v>
      </c>
      <c r="I4054" s="25" t="s">
        <v>82</v>
      </c>
      <c r="J4054" s="10">
        <v>8223</v>
      </c>
      <c r="K4054" s="16">
        <v>165</v>
      </c>
    </row>
    <row r="4055" spans="1:11" x14ac:dyDescent="0.25">
      <c r="A4055" s="20">
        <v>42909</v>
      </c>
      <c r="B4055" s="20" t="s">
        <v>3401</v>
      </c>
      <c r="C4055" s="77">
        <v>550</v>
      </c>
      <c r="D4055" s="24" t="s">
        <v>4</v>
      </c>
      <c r="E4055" s="24" t="s">
        <v>5</v>
      </c>
      <c r="F4055" s="25" t="s">
        <v>2217</v>
      </c>
      <c r="G4055" s="25" t="s">
        <v>2988</v>
      </c>
      <c r="H4055" s="25" t="s">
        <v>3418</v>
      </c>
      <c r="I4055" s="25" t="s">
        <v>82</v>
      </c>
      <c r="J4055" s="10">
        <v>8298</v>
      </c>
      <c r="K4055" s="16">
        <v>166</v>
      </c>
    </row>
    <row r="4056" spans="1:11" x14ac:dyDescent="0.25">
      <c r="A4056" s="20">
        <v>42909</v>
      </c>
      <c r="B4056" s="20" t="s">
        <v>3401</v>
      </c>
      <c r="C4056" s="77">
        <v>4500</v>
      </c>
      <c r="D4056" s="24" t="s">
        <v>4</v>
      </c>
      <c r="E4056" s="24" t="s">
        <v>5</v>
      </c>
      <c r="F4056" s="25" t="s">
        <v>2217</v>
      </c>
      <c r="G4056" s="25" t="s">
        <v>2988</v>
      </c>
      <c r="H4056" s="25" t="s">
        <v>3418</v>
      </c>
      <c r="I4056" s="25" t="s">
        <v>82</v>
      </c>
      <c r="J4056" s="10">
        <v>8299</v>
      </c>
      <c r="K4056" s="16">
        <v>166</v>
      </c>
    </row>
    <row r="4057" spans="1:11" x14ac:dyDescent="0.25">
      <c r="A4057" s="20">
        <v>42909</v>
      </c>
      <c r="B4057" s="20" t="s">
        <v>3401</v>
      </c>
      <c r="C4057" s="77">
        <v>1500</v>
      </c>
      <c r="D4057" s="24" t="s">
        <v>4</v>
      </c>
      <c r="E4057" s="24" t="s">
        <v>6</v>
      </c>
      <c r="F4057" s="25" t="s">
        <v>6</v>
      </c>
      <c r="G4057" s="25" t="s">
        <v>2988</v>
      </c>
      <c r="H4057" s="25" t="s">
        <v>3418</v>
      </c>
      <c r="I4057" s="25" t="s">
        <v>82</v>
      </c>
      <c r="J4057" s="10">
        <v>8300</v>
      </c>
      <c r="K4057" s="16">
        <v>166</v>
      </c>
    </row>
    <row r="4058" spans="1:11" x14ac:dyDescent="0.25">
      <c r="A4058" s="19">
        <v>42909</v>
      </c>
      <c r="B4058" s="19" t="s">
        <v>3401</v>
      </c>
      <c r="C4058" s="77">
        <v>622</v>
      </c>
      <c r="D4058" s="24" t="s">
        <v>4</v>
      </c>
      <c r="E4058" s="24" t="s">
        <v>6</v>
      </c>
      <c r="F4058" s="25" t="s">
        <v>6</v>
      </c>
      <c r="G4058" s="25" t="s">
        <v>2988</v>
      </c>
      <c r="H4058" s="25" t="s">
        <v>3418</v>
      </c>
      <c r="I4058" s="25" t="s">
        <v>82</v>
      </c>
      <c r="J4058" s="10">
        <v>8310</v>
      </c>
      <c r="K4058" s="16">
        <v>167</v>
      </c>
    </row>
    <row r="4059" spans="1:11" x14ac:dyDescent="0.25">
      <c r="A4059" s="19">
        <v>42909</v>
      </c>
      <c r="B4059" s="19" t="s">
        <v>3401</v>
      </c>
      <c r="C4059" s="77">
        <v>200</v>
      </c>
      <c r="D4059" s="24" t="s">
        <v>4</v>
      </c>
      <c r="E4059" s="24" t="s">
        <v>6</v>
      </c>
      <c r="F4059" s="25" t="s">
        <v>6</v>
      </c>
      <c r="G4059" s="25" t="s">
        <v>2988</v>
      </c>
      <c r="H4059" s="25" t="s">
        <v>3418</v>
      </c>
      <c r="I4059" s="25" t="s">
        <v>82</v>
      </c>
      <c r="J4059" s="10">
        <v>8311</v>
      </c>
      <c r="K4059" s="16">
        <v>167</v>
      </c>
    </row>
    <row r="4060" spans="1:11" x14ac:dyDescent="0.25">
      <c r="A4060" s="19">
        <v>42909</v>
      </c>
      <c r="B4060" s="19" t="s">
        <v>3401</v>
      </c>
      <c r="C4060" s="77">
        <v>350</v>
      </c>
      <c r="D4060" s="24" t="s">
        <v>4</v>
      </c>
      <c r="E4060" s="24" t="s">
        <v>6</v>
      </c>
      <c r="F4060" s="25" t="s">
        <v>6</v>
      </c>
      <c r="G4060" s="25" t="s">
        <v>2988</v>
      </c>
      <c r="H4060" s="25" t="s">
        <v>3418</v>
      </c>
      <c r="I4060" s="25" t="s">
        <v>82</v>
      </c>
      <c r="J4060" s="10">
        <v>8312</v>
      </c>
      <c r="K4060" s="16">
        <v>167</v>
      </c>
    </row>
    <row r="4061" spans="1:11" x14ac:dyDescent="0.25">
      <c r="A4061" s="19">
        <v>42909</v>
      </c>
      <c r="B4061" s="19" t="s">
        <v>3401</v>
      </c>
      <c r="C4061" s="77">
        <v>80</v>
      </c>
      <c r="D4061" s="24" t="s">
        <v>4</v>
      </c>
      <c r="E4061" s="24" t="s">
        <v>6</v>
      </c>
      <c r="F4061" s="25" t="s">
        <v>6</v>
      </c>
      <c r="G4061" s="25" t="s">
        <v>2988</v>
      </c>
      <c r="H4061" s="25" t="s">
        <v>3418</v>
      </c>
      <c r="I4061" s="25" t="s">
        <v>82</v>
      </c>
      <c r="J4061" s="10">
        <v>8313</v>
      </c>
      <c r="K4061" s="16">
        <v>167</v>
      </c>
    </row>
    <row r="4062" spans="1:11" x14ac:dyDescent="0.25">
      <c r="A4062" s="19">
        <v>42909</v>
      </c>
      <c r="B4062" s="19" t="s">
        <v>3401</v>
      </c>
      <c r="C4062" s="77">
        <v>400</v>
      </c>
      <c r="D4062" s="24" t="s">
        <v>4</v>
      </c>
      <c r="E4062" s="24" t="s">
        <v>6</v>
      </c>
      <c r="F4062" s="25" t="s">
        <v>6</v>
      </c>
      <c r="G4062" s="25" t="s">
        <v>2988</v>
      </c>
      <c r="H4062" s="25" t="s">
        <v>3418</v>
      </c>
      <c r="I4062" s="25" t="s">
        <v>82</v>
      </c>
      <c r="J4062" s="10">
        <v>8314</v>
      </c>
      <c r="K4062" s="16">
        <v>167</v>
      </c>
    </row>
    <row r="4063" spans="1:11" x14ac:dyDescent="0.25">
      <c r="A4063" s="19">
        <v>42909</v>
      </c>
      <c r="B4063" s="19" t="s">
        <v>3401</v>
      </c>
      <c r="C4063" s="77">
        <v>7000</v>
      </c>
      <c r="D4063" s="24" t="s">
        <v>4</v>
      </c>
      <c r="E4063" s="24" t="s">
        <v>6</v>
      </c>
      <c r="F4063" s="25" t="s">
        <v>6</v>
      </c>
      <c r="G4063" s="25" t="s">
        <v>2988</v>
      </c>
      <c r="H4063" s="25" t="s">
        <v>3418</v>
      </c>
      <c r="I4063" s="25" t="s">
        <v>82</v>
      </c>
      <c r="J4063" s="10">
        <v>8315</v>
      </c>
      <c r="K4063" s="16">
        <v>167</v>
      </c>
    </row>
    <row r="4064" spans="1:11" x14ac:dyDescent="0.25">
      <c r="A4064" s="19">
        <v>42909</v>
      </c>
      <c r="B4064" s="19" t="s">
        <v>3401</v>
      </c>
      <c r="C4064" s="77">
        <v>200</v>
      </c>
      <c r="D4064" s="24" t="s">
        <v>4</v>
      </c>
      <c r="E4064" s="24" t="s">
        <v>6</v>
      </c>
      <c r="F4064" s="25" t="s">
        <v>6</v>
      </c>
      <c r="G4064" s="25" t="s">
        <v>2988</v>
      </c>
      <c r="H4064" s="25" t="s">
        <v>3418</v>
      </c>
      <c r="I4064" s="25" t="s">
        <v>82</v>
      </c>
      <c r="J4064" s="10">
        <v>8316</v>
      </c>
      <c r="K4064" s="16">
        <v>167</v>
      </c>
    </row>
    <row r="4065" spans="1:11" x14ac:dyDescent="0.25">
      <c r="A4065" s="19">
        <v>42909</v>
      </c>
      <c r="B4065" s="19" t="s">
        <v>3401</v>
      </c>
      <c r="C4065" s="77">
        <v>600</v>
      </c>
      <c r="D4065" s="24" t="s">
        <v>4</v>
      </c>
      <c r="E4065" s="24" t="s">
        <v>6</v>
      </c>
      <c r="F4065" s="25" t="s">
        <v>6</v>
      </c>
      <c r="G4065" s="25" t="s">
        <v>2988</v>
      </c>
      <c r="H4065" s="25" t="s">
        <v>3418</v>
      </c>
      <c r="I4065" s="25" t="s">
        <v>82</v>
      </c>
      <c r="J4065" s="10">
        <v>8317</v>
      </c>
      <c r="K4065" s="16">
        <v>167</v>
      </c>
    </row>
    <row r="4066" spans="1:11" x14ac:dyDescent="0.25">
      <c r="A4066" s="19">
        <v>42909</v>
      </c>
      <c r="B4066" s="19" t="s">
        <v>3401</v>
      </c>
      <c r="C4066" s="77">
        <v>2000</v>
      </c>
      <c r="D4066" s="24" t="s">
        <v>4</v>
      </c>
      <c r="E4066" s="24" t="s">
        <v>6</v>
      </c>
      <c r="F4066" s="25" t="s">
        <v>6</v>
      </c>
      <c r="G4066" s="25" t="s">
        <v>2988</v>
      </c>
      <c r="H4066" s="25" t="s">
        <v>3418</v>
      </c>
      <c r="I4066" s="25" t="s">
        <v>82</v>
      </c>
      <c r="J4066" s="10">
        <v>8318</v>
      </c>
      <c r="K4066" s="16">
        <v>167</v>
      </c>
    </row>
    <row r="4067" spans="1:11" x14ac:dyDescent="0.25">
      <c r="A4067" s="19">
        <v>42909</v>
      </c>
      <c r="B4067" s="19" t="s">
        <v>3401</v>
      </c>
      <c r="C4067" s="77">
        <v>5000</v>
      </c>
      <c r="D4067" s="24" t="s">
        <v>4</v>
      </c>
      <c r="E4067" s="24" t="s">
        <v>6</v>
      </c>
      <c r="F4067" s="25" t="s">
        <v>6</v>
      </c>
      <c r="G4067" s="25" t="s">
        <v>2988</v>
      </c>
      <c r="H4067" s="25" t="s">
        <v>3418</v>
      </c>
      <c r="I4067" s="25" t="s">
        <v>82</v>
      </c>
      <c r="J4067" s="10">
        <v>8319</v>
      </c>
      <c r="K4067" s="16">
        <v>167</v>
      </c>
    </row>
    <row r="4068" spans="1:11" x14ac:dyDescent="0.25">
      <c r="A4068" s="19">
        <v>42909</v>
      </c>
      <c r="B4068" s="19" t="s">
        <v>3401</v>
      </c>
      <c r="C4068" s="77">
        <v>600</v>
      </c>
      <c r="D4068" s="24" t="s">
        <v>4</v>
      </c>
      <c r="E4068" s="24" t="s">
        <v>6</v>
      </c>
      <c r="F4068" s="25" t="s">
        <v>6</v>
      </c>
      <c r="G4068" s="25" t="s">
        <v>2988</v>
      </c>
      <c r="H4068" s="25" t="s">
        <v>3418</v>
      </c>
      <c r="I4068" s="25" t="s">
        <v>82</v>
      </c>
      <c r="J4068" s="10">
        <v>8320</v>
      </c>
      <c r="K4068" s="16">
        <v>167</v>
      </c>
    </row>
    <row r="4069" spans="1:11" x14ac:dyDescent="0.25">
      <c r="A4069" s="19">
        <v>42909</v>
      </c>
      <c r="B4069" s="19" t="s">
        <v>3401</v>
      </c>
      <c r="C4069" s="77">
        <v>5000</v>
      </c>
      <c r="D4069" s="24" t="s">
        <v>4</v>
      </c>
      <c r="E4069" s="24" t="s">
        <v>6</v>
      </c>
      <c r="F4069" s="25" t="s">
        <v>6</v>
      </c>
      <c r="G4069" s="25" t="s">
        <v>2988</v>
      </c>
      <c r="H4069" s="25" t="s">
        <v>3418</v>
      </c>
      <c r="I4069" s="25" t="s">
        <v>82</v>
      </c>
      <c r="J4069" s="10">
        <v>8321</v>
      </c>
      <c r="K4069" s="16">
        <v>167</v>
      </c>
    </row>
    <row r="4070" spans="1:11" x14ac:dyDescent="0.25">
      <c r="A4070" s="19">
        <v>42909</v>
      </c>
      <c r="B4070" s="19" t="s">
        <v>3401</v>
      </c>
      <c r="C4070" s="77">
        <v>5000</v>
      </c>
      <c r="D4070" s="24" t="s">
        <v>4</v>
      </c>
      <c r="E4070" s="24" t="s">
        <v>6</v>
      </c>
      <c r="F4070" s="25" t="s">
        <v>6</v>
      </c>
      <c r="G4070" s="25" t="s">
        <v>2988</v>
      </c>
      <c r="H4070" s="25" t="s">
        <v>3418</v>
      </c>
      <c r="I4070" s="25" t="s">
        <v>82</v>
      </c>
      <c r="J4070" s="10">
        <v>8322</v>
      </c>
      <c r="K4070" s="16">
        <v>167</v>
      </c>
    </row>
    <row r="4071" spans="1:11" x14ac:dyDescent="0.25">
      <c r="A4071" s="19">
        <v>42909</v>
      </c>
      <c r="B4071" s="19" t="s">
        <v>3401</v>
      </c>
      <c r="C4071" s="77">
        <v>1000</v>
      </c>
      <c r="D4071" s="24" t="s">
        <v>4</v>
      </c>
      <c r="E4071" s="24" t="s">
        <v>6</v>
      </c>
      <c r="F4071" s="25" t="s">
        <v>6</v>
      </c>
      <c r="G4071" s="25" t="s">
        <v>2988</v>
      </c>
      <c r="H4071" s="25" t="s">
        <v>3418</v>
      </c>
      <c r="I4071" s="25" t="s">
        <v>82</v>
      </c>
      <c r="J4071" s="10">
        <v>8323</v>
      </c>
      <c r="K4071" s="16">
        <v>167</v>
      </c>
    </row>
    <row r="4072" spans="1:11" x14ac:dyDescent="0.25">
      <c r="A4072" s="19">
        <v>42909</v>
      </c>
      <c r="B4072" s="19" t="s">
        <v>3401</v>
      </c>
      <c r="C4072" s="77">
        <v>2000</v>
      </c>
      <c r="D4072" s="24" t="s">
        <v>4</v>
      </c>
      <c r="E4072" s="24" t="s">
        <v>6</v>
      </c>
      <c r="F4072" s="25" t="s">
        <v>6</v>
      </c>
      <c r="G4072" s="25" t="s">
        <v>2988</v>
      </c>
      <c r="H4072" s="25" t="s">
        <v>3418</v>
      </c>
      <c r="I4072" s="25" t="s">
        <v>82</v>
      </c>
      <c r="J4072" s="10">
        <v>8324</v>
      </c>
      <c r="K4072" s="16">
        <v>167</v>
      </c>
    </row>
    <row r="4073" spans="1:11" x14ac:dyDescent="0.25">
      <c r="A4073" s="19">
        <v>42909</v>
      </c>
      <c r="B4073" s="19" t="s">
        <v>3401</v>
      </c>
      <c r="C4073" s="77">
        <v>100</v>
      </c>
      <c r="D4073" s="24" t="s">
        <v>4</v>
      </c>
      <c r="E4073" s="24" t="s">
        <v>6</v>
      </c>
      <c r="F4073" s="25" t="s">
        <v>6</v>
      </c>
      <c r="G4073" s="25" t="s">
        <v>2988</v>
      </c>
      <c r="H4073" s="25" t="s">
        <v>3418</v>
      </c>
      <c r="I4073" s="25" t="s">
        <v>82</v>
      </c>
      <c r="J4073" s="10">
        <v>8465</v>
      </c>
      <c r="K4073" s="16">
        <v>170</v>
      </c>
    </row>
    <row r="4074" spans="1:11" x14ac:dyDescent="0.25">
      <c r="A4074" s="19">
        <v>42909</v>
      </c>
      <c r="B4074" s="19" t="s">
        <v>3401</v>
      </c>
      <c r="C4074" s="77">
        <v>1000</v>
      </c>
      <c r="D4074" s="24" t="s">
        <v>4</v>
      </c>
      <c r="E4074" s="24" t="s">
        <v>5</v>
      </c>
      <c r="F4074" s="25" t="s">
        <v>2217</v>
      </c>
      <c r="G4074" s="25" t="s">
        <v>2988</v>
      </c>
      <c r="H4074" s="25" t="s">
        <v>3418</v>
      </c>
      <c r="I4074" s="25" t="s">
        <v>82</v>
      </c>
      <c r="J4074" s="10">
        <v>8466</v>
      </c>
      <c r="K4074" s="16">
        <v>170</v>
      </c>
    </row>
    <row r="4075" spans="1:11" x14ac:dyDescent="0.25">
      <c r="A4075" s="19">
        <v>42909</v>
      </c>
      <c r="B4075" s="19" t="s">
        <v>3401</v>
      </c>
      <c r="C4075" s="77">
        <v>50</v>
      </c>
      <c r="D4075" s="24" t="s">
        <v>4</v>
      </c>
      <c r="E4075" s="24" t="s">
        <v>6</v>
      </c>
      <c r="F4075" s="25" t="s">
        <v>6</v>
      </c>
      <c r="G4075" s="25" t="s">
        <v>2988</v>
      </c>
      <c r="H4075" s="25" t="s">
        <v>3418</v>
      </c>
      <c r="I4075" s="25" t="s">
        <v>82</v>
      </c>
      <c r="J4075" s="10">
        <v>8467</v>
      </c>
      <c r="K4075" s="16">
        <v>170</v>
      </c>
    </row>
    <row r="4076" spans="1:11" x14ac:dyDescent="0.25">
      <c r="A4076" s="19">
        <v>42909</v>
      </c>
      <c r="B4076" s="19" t="s">
        <v>3401</v>
      </c>
      <c r="C4076" s="77">
        <v>500</v>
      </c>
      <c r="D4076" s="24" t="s">
        <v>4</v>
      </c>
      <c r="E4076" s="24" t="s">
        <v>6</v>
      </c>
      <c r="F4076" s="25" t="s">
        <v>6</v>
      </c>
      <c r="G4076" s="25" t="s">
        <v>2988</v>
      </c>
      <c r="H4076" s="25" t="s">
        <v>3418</v>
      </c>
      <c r="I4076" s="25" t="s">
        <v>82</v>
      </c>
      <c r="J4076" s="10">
        <v>8468</v>
      </c>
      <c r="K4076" s="16">
        <v>170</v>
      </c>
    </row>
    <row r="4077" spans="1:11" x14ac:dyDescent="0.25">
      <c r="A4077" s="19">
        <v>42909</v>
      </c>
      <c r="B4077" s="19" t="s">
        <v>3401</v>
      </c>
      <c r="C4077" s="77">
        <v>400</v>
      </c>
      <c r="D4077" s="24" t="s">
        <v>4</v>
      </c>
      <c r="E4077" s="24" t="s">
        <v>6</v>
      </c>
      <c r="F4077" s="25" t="s">
        <v>6</v>
      </c>
      <c r="G4077" s="25" t="s">
        <v>2988</v>
      </c>
      <c r="H4077" s="25" t="s">
        <v>3418</v>
      </c>
      <c r="I4077" s="25" t="s">
        <v>82</v>
      </c>
      <c r="J4077" s="10">
        <v>8469</v>
      </c>
      <c r="K4077" s="16">
        <v>170</v>
      </c>
    </row>
    <row r="4078" spans="1:11" x14ac:dyDescent="0.25">
      <c r="A4078" s="19">
        <v>42909</v>
      </c>
      <c r="B4078" s="19" t="s">
        <v>3401</v>
      </c>
      <c r="C4078" s="77">
        <v>200</v>
      </c>
      <c r="D4078" s="24" t="s">
        <v>4</v>
      </c>
      <c r="E4078" s="24" t="s">
        <v>6</v>
      </c>
      <c r="F4078" s="25" t="s">
        <v>6</v>
      </c>
      <c r="G4078" s="25" t="s">
        <v>2988</v>
      </c>
      <c r="H4078" s="25" t="s">
        <v>3418</v>
      </c>
      <c r="I4078" s="25" t="s">
        <v>82</v>
      </c>
      <c r="J4078" s="10">
        <v>8470</v>
      </c>
      <c r="K4078" s="16">
        <v>170</v>
      </c>
    </row>
    <row r="4079" spans="1:11" x14ac:dyDescent="0.25">
      <c r="A4079" s="19">
        <v>42910</v>
      </c>
      <c r="B4079" s="19" t="s">
        <v>3401</v>
      </c>
      <c r="C4079" s="79">
        <v>1000</v>
      </c>
      <c r="D4079" s="24" t="s">
        <v>4</v>
      </c>
      <c r="E4079" s="24" t="s">
        <v>5</v>
      </c>
      <c r="F4079" s="25" t="s">
        <v>2217</v>
      </c>
      <c r="G4079" s="25" t="s">
        <v>2988</v>
      </c>
      <c r="H4079" s="25" t="s">
        <v>3418</v>
      </c>
      <c r="I4079" s="25" t="s">
        <v>82</v>
      </c>
      <c r="J4079" s="10">
        <v>5496</v>
      </c>
      <c r="K4079" s="16">
        <v>110</v>
      </c>
    </row>
    <row r="4080" spans="1:11" x14ac:dyDescent="0.25">
      <c r="A4080" s="19">
        <v>42910</v>
      </c>
      <c r="B4080" s="19" t="s">
        <v>3401</v>
      </c>
      <c r="C4080" s="79">
        <v>500</v>
      </c>
      <c r="D4080" s="24" t="s">
        <v>4</v>
      </c>
      <c r="E4080" s="24" t="s">
        <v>5</v>
      </c>
      <c r="F4080" s="25" t="s">
        <v>2217</v>
      </c>
      <c r="G4080" s="25" t="s">
        <v>2988</v>
      </c>
      <c r="H4080" s="25" t="s">
        <v>3418</v>
      </c>
      <c r="I4080" s="25" t="s">
        <v>82</v>
      </c>
      <c r="J4080" s="10">
        <v>5497</v>
      </c>
      <c r="K4080" s="16">
        <v>110</v>
      </c>
    </row>
    <row r="4081" spans="1:11" x14ac:dyDescent="0.25">
      <c r="A4081" s="19">
        <v>42910</v>
      </c>
      <c r="B4081" s="19" t="s">
        <v>3401</v>
      </c>
      <c r="C4081" s="79">
        <v>500</v>
      </c>
      <c r="D4081" s="24" t="s">
        <v>4</v>
      </c>
      <c r="E4081" s="24" t="s">
        <v>5</v>
      </c>
      <c r="F4081" s="25" t="s">
        <v>2217</v>
      </c>
      <c r="G4081" s="25" t="s">
        <v>2988</v>
      </c>
      <c r="H4081" s="25" t="s">
        <v>3418</v>
      </c>
      <c r="I4081" s="25" t="s">
        <v>82</v>
      </c>
      <c r="J4081" s="10">
        <v>5498</v>
      </c>
      <c r="K4081" s="16">
        <v>110</v>
      </c>
    </row>
    <row r="4082" spans="1:11" x14ac:dyDescent="0.25">
      <c r="A4082" s="19">
        <v>42910</v>
      </c>
      <c r="B4082" s="19" t="s">
        <v>3401</v>
      </c>
      <c r="C4082" s="79">
        <v>500</v>
      </c>
      <c r="D4082" s="24" t="s">
        <v>4</v>
      </c>
      <c r="E4082" s="24" t="s">
        <v>5</v>
      </c>
      <c r="F4082" s="25" t="s">
        <v>2217</v>
      </c>
      <c r="G4082" s="25" t="s">
        <v>2988</v>
      </c>
      <c r="H4082" s="25" t="s">
        <v>3418</v>
      </c>
      <c r="I4082" s="25" t="s">
        <v>82</v>
      </c>
      <c r="J4082" s="10">
        <v>5499</v>
      </c>
      <c r="K4082" s="16">
        <v>110</v>
      </c>
    </row>
    <row r="4083" spans="1:11" x14ac:dyDescent="0.25">
      <c r="A4083" s="19">
        <v>42910</v>
      </c>
      <c r="B4083" s="19" t="s">
        <v>3401</v>
      </c>
      <c r="C4083" s="79">
        <v>1000</v>
      </c>
      <c r="D4083" s="24" t="s">
        <v>4</v>
      </c>
      <c r="E4083" s="24" t="s">
        <v>5</v>
      </c>
      <c r="F4083" s="25" t="s">
        <v>2217</v>
      </c>
      <c r="G4083" s="25" t="s">
        <v>2988</v>
      </c>
      <c r="H4083" s="25" t="s">
        <v>3418</v>
      </c>
      <c r="I4083" s="25" t="s">
        <v>82</v>
      </c>
      <c r="J4083" s="10">
        <v>5500</v>
      </c>
      <c r="K4083" s="16">
        <v>110</v>
      </c>
    </row>
    <row r="4084" spans="1:11" x14ac:dyDescent="0.25">
      <c r="A4084" s="19">
        <v>42910</v>
      </c>
      <c r="B4084" s="19" t="s">
        <v>3401</v>
      </c>
      <c r="C4084" s="79">
        <v>30</v>
      </c>
      <c r="D4084" s="24" t="s">
        <v>4</v>
      </c>
      <c r="E4084" s="24" t="s">
        <v>6</v>
      </c>
      <c r="F4084" s="25" t="s">
        <v>6</v>
      </c>
      <c r="G4084" s="25" t="s">
        <v>2988</v>
      </c>
      <c r="H4084" s="25" t="s">
        <v>3418</v>
      </c>
      <c r="I4084" s="25" t="s">
        <v>82</v>
      </c>
      <c r="J4084" s="10">
        <v>5787</v>
      </c>
      <c r="K4084" s="16">
        <v>116</v>
      </c>
    </row>
    <row r="4085" spans="1:11" x14ac:dyDescent="0.25">
      <c r="A4085" s="19">
        <v>42910</v>
      </c>
      <c r="B4085" s="19" t="s">
        <v>3401</v>
      </c>
      <c r="C4085" s="79">
        <v>500</v>
      </c>
      <c r="D4085" s="24" t="s">
        <v>4</v>
      </c>
      <c r="E4085" s="24" t="s">
        <v>5</v>
      </c>
      <c r="F4085" s="25" t="s">
        <v>2217</v>
      </c>
      <c r="G4085" s="25" t="s">
        <v>2988</v>
      </c>
      <c r="H4085" s="25" t="s">
        <v>3418</v>
      </c>
      <c r="I4085" s="25" t="s">
        <v>82</v>
      </c>
      <c r="J4085" s="10">
        <v>5822</v>
      </c>
      <c r="K4085" s="16">
        <v>117</v>
      </c>
    </row>
    <row r="4086" spans="1:11" x14ac:dyDescent="0.25">
      <c r="A4086" s="19">
        <v>42910</v>
      </c>
      <c r="B4086" s="19" t="s">
        <v>3401</v>
      </c>
      <c r="C4086" s="79">
        <v>1320</v>
      </c>
      <c r="D4086" s="24" t="s">
        <v>4</v>
      </c>
      <c r="E4086" s="24" t="s">
        <v>5</v>
      </c>
      <c r="F4086" s="25" t="s">
        <v>2217</v>
      </c>
      <c r="G4086" s="25" t="s">
        <v>2988</v>
      </c>
      <c r="H4086" s="25" t="s">
        <v>3418</v>
      </c>
      <c r="I4086" s="25" t="s">
        <v>82</v>
      </c>
      <c r="J4086" s="10">
        <v>5823</v>
      </c>
      <c r="K4086" s="16">
        <v>117</v>
      </c>
    </row>
    <row r="4087" spans="1:11" x14ac:dyDescent="0.25">
      <c r="A4087" s="19">
        <v>42910</v>
      </c>
      <c r="B4087" s="19" t="s">
        <v>3401</v>
      </c>
      <c r="C4087" s="79">
        <v>200</v>
      </c>
      <c r="D4087" s="24" t="s">
        <v>4</v>
      </c>
      <c r="E4087" s="24" t="s">
        <v>5</v>
      </c>
      <c r="F4087" s="25" t="s">
        <v>2217</v>
      </c>
      <c r="G4087" s="25" t="s">
        <v>2988</v>
      </c>
      <c r="H4087" s="25" t="s">
        <v>3418</v>
      </c>
      <c r="I4087" s="25" t="s">
        <v>82</v>
      </c>
      <c r="J4087" s="10">
        <v>5824</v>
      </c>
      <c r="K4087" s="16">
        <v>117</v>
      </c>
    </row>
    <row r="4088" spans="1:11" x14ac:dyDescent="0.25">
      <c r="A4088" s="19">
        <v>42910</v>
      </c>
      <c r="B4088" s="19" t="s">
        <v>3401</v>
      </c>
      <c r="C4088" s="79">
        <v>810</v>
      </c>
      <c r="D4088" s="24" t="s">
        <v>4</v>
      </c>
      <c r="E4088" s="24" t="s">
        <v>5</v>
      </c>
      <c r="F4088" s="25" t="s">
        <v>2217</v>
      </c>
      <c r="G4088" s="25" t="s">
        <v>2988</v>
      </c>
      <c r="H4088" s="25" t="s">
        <v>3418</v>
      </c>
      <c r="I4088" s="25" t="s">
        <v>82</v>
      </c>
      <c r="J4088" s="10">
        <v>5825</v>
      </c>
      <c r="K4088" s="16">
        <v>117</v>
      </c>
    </row>
    <row r="4089" spans="1:11" x14ac:dyDescent="0.25">
      <c r="A4089" s="19">
        <v>42910</v>
      </c>
      <c r="B4089" s="19" t="s">
        <v>3401</v>
      </c>
      <c r="C4089" s="79">
        <v>3000</v>
      </c>
      <c r="D4089" s="24" t="s">
        <v>4</v>
      </c>
      <c r="E4089" s="24" t="s">
        <v>5</v>
      </c>
      <c r="F4089" s="25" t="s">
        <v>2217</v>
      </c>
      <c r="G4089" s="25" t="s">
        <v>2988</v>
      </c>
      <c r="H4089" s="25" t="s">
        <v>3418</v>
      </c>
      <c r="I4089" s="25" t="s">
        <v>82</v>
      </c>
      <c r="J4089" s="10">
        <v>5826</v>
      </c>
      <c r="K4089" s="16">
        <v>117</v>
      </c>
    </row>
    <row r="4090" spans="1:11" x14ac:dyDescent="0.25">
      <c r="A4090" s="19">
        <v>42910</v>
      </c>
      <c r="B4090" s="19" t="s">
        <v>3401</v>
      </c>
      <c r="C4090" s="79">
        <v>200</v>
      </c>
      <c r="D4090" s="24" t="s">
        <v>4</v>
      </c>
      <c r="E4090" s="24" t="s">
        <v>5</v>
      </c>
      <c r="F4090" s="25" t="s">
        <v>2217</v>
      </c>
      <c r="G4090" s="25" t="s">
        <v>2988</v>
      </c>
      <c r="H4090" s="25" t="s">
        <v>3418</v>
      </c>
      <c r="I4090" s="25" t="s">
        <v>82</v>
      </c>
      <c r="J4090" s="10">
        <v>5827</v>
      </c>
      <c r="K4090" s="16">
        <v>117</v>
      </c>
    </row>
    <row r="4091" spans="1:11" x14ac:dyDescent="0.25">
      <c r="A4091" s="19">
        <v>42910</v>
      </c>
      <c r="B4091" s="19" t="s">
        <v>3401</v>
      </c>
      <c r="C4091" s="79">
        <v>2000</v>
      </c>
      <c r="D4091" s="24" t="s">
        <v>4</v>
      </c>
      <c r="E4091" s="24" t="s">
        <v>6</v>
      </c>
      <c r="F4091" s="25" t="s">
        <v>6</v>
      </c>
      <c r="G4091" s="25" t="s">
        <v>2988</v>
      </c>
      <c r="H4091" s="25" t="s">
        <v>3418</v>
      </c>
      <c r="I4091" s="25" t="s">
        <v>82</v>
      </c>
      <c r="J4091" s="10">
        <v>5828</v>
      </c>
      <c r="K4091" s="16">
        <v>117</v>
      </c>
    </row>
    <row r="4092" spans="1:11" x14ac:dyDescent="0.25">
      <c r="A4092" s="19">
        <v>42910</v>
      </c>
      <c r="B4092" s="19" t="s">
        <v>3401</v>
      </c>
      <c r="C4092" s="79">
        <v>300</v>
      </c>
      <c r="D4092" s="24" t="s">
        <v>4</v>
      </c>
      <c r="E4092" s="24" t="s">
        <v>5</v>
      </c>
      <c r="F4092" s="25" t="s">
        <v>2217</v>
      </c>
      <c r="G4092" s="25" t="s">
        <v>2988</v>
      </c>
      <c r="H4092" s="25" t="s">
        <v>3418</v>
      </c>
      <c r="I4092" s="25" t="s">
        <v>82</v>
      </c>
      <c r="J4092" s="10">
        <v>5829</v>
      </c>
      <c r="K4092" s="16">
        <v>117</v>
      </c>
    </row>
    <row r="4093" spans="1:11" x14ac:dyDescent="0.25">
      <c r="A4093" s="19">
        <v>42910</v>
      </c>
      <c r="B4093" s="19" t="s">
        <v>3401</v>
      </c>
      <c r="C4093" s="79">
        <v>3000</v>
      </c>
      <c r="D4093" s="24" t="s">
        <v>4</v>
      </c>
      <c r="E4093" s="24" t="s">
        <v>5</v>
      </c>
      <c r="F4093" s="25" t="s">
        <v>2217</v>
      </c>
      <c r="G4093" s="25" t="s">
        <v>2988</v>
      </c>
      <c r="H4093" s="25" t="s">
        <v>3418</v>
      </c>
      <c r="I4093" s="25" t="s">
        <v>82</v>
      </c>
      <c r="J4093" s="10">
        <v>5830</v>
      </c>
      <c r="K4093" s="16">
        <v>117</v>
      </c>
    </row>
    <row r="4094" spans="1:11" x14ac:dyDescent="0.25">
      <c r="A4094" s="19">
        <v>42910</v>
      </c>
      <c r="B4094" s="19" t="s">
        <v>3401</v>
      </c>
      <c r="C4094" s="79">
        <v>4000</v>
      </c>
      <c r="D4094" s="24" t="s">
        <v>4</v>
      </c>
      <c r="E4094" s="24" t="s">
        <v>5</v>
      </c>
      <c r="F4094" s="25" t="s">
        <v>2217</v>
      </c>
      <c r="G4094" s="25" t="s">
        <v>2988</v>
      </c>
      <c r="H4094" s="25" t="s">
        <v>3418</v>
      </c>
      <c r="I4094" s="25" t="s">
        <v>82</v>
      </c>
      <c r="J4094" s="10">
        <v>5831</v>
      </c>
      <c r="K4094" s="16">
        <v>117</v>
      </c>
    </row>
    <row r="4095" spans="1:11" x14ac:dyDescent="0.25">
      <c r="A4095" s="19">
        <v>42910</v>
      </c>
      <c r="B4095" s="19" t="s">
        <v>3401</v>
      </c>
      <c r="C4095" s="79">
        <v>400</v>
      </c>
      <c r="D4095" s="24" t="s">
        <v>4</v>
      </c>
      <c r="E4095" s="24" t="s">
        <v>6</v>
      </c>
      <c r="F4095" s="25" t="s">
        <v>6</v>
      </c>
      <c r="G4095" s="25" t="s">
        <v>2988</v>
      </c>
      <c r="H4095" s="25" t="s">
        <v>3418</v>
      </c>
      <c r="I4095" s="25" t="s">
        <v>82</v>
      </c>
      <c r="J4095" s="10">
        <v>5832</v>
      </c>
      <c r="K4095" s="16">
        <v>117</v>
      </c>
    </row>
    <row r="4096" spans="1:11" x14ac:dyDescent="0.25">
      <c r="A4096" s="19">
        <v>42910</v>
      </c>
      <c r="B4096" s="19" t="s">
        <v>3401</v>
      </c>
      <c r="C4096" s="15">
        <v>400</v>
      </c>
      <c r="D4096" s="24" t="s">
        <v>4</v>
      </c>
      <c r="E4096" s="24" t="s">
        <v>6</v>
      </c>
      <c r="F4096" s="25" t="s">
        <v>6</v>
      </c>
      <c r="G4096" s="25" t="s">
        <v>2988</v>
      </c>
      <c r="H4096" s="25" t="s">
        <v>3418</v>
      </c>
      <c r="I4096" s="25" t="s">
        <v>82</v>
      </c>
      <c r="J4096" s="10">
        <v>6403</v>
      </c>
      <c r="K4096" s="16">
        <v>129</v>
      </c>
    </row>
    <row r="4097" spans="1:11" x14ac:dyDescent="0.25">
      <c r="A4097" s="19">
        <v>42910</v>
      </c>
      <c r="B4097" s="19" t="s">
        <v>3401</v>
      </c>
      <c r="C4097" s="77">
        <v>5000</v>
      </c>
      <c r="D4097" s="24" t="s">
        <v>4</v>
      </c>
      <c r="E4097" s="24" t="s">
        <v>5</v>
      </c>
      <c r="F4097" s="25" t="s">
        <v>2217</v>
      </c>
      <c r="G4097" s="25" t="s">
        <v>2988</v>
      </c>
      <c r="H4097" s="25" t="s">
        <v>3418</v>
      </c>
      <c r="I4097" s="25" t="s">
        <v>82</v>
      </c>
      <c r="J4097" s="10">
        <v>7470</v>
      </c>
      <c r="K4097" s="16">
        <v>150</v>
      </c>
    </row>
    <row r="4098" spans="1:11" x14ac:dyDescent="0.25">
      <c r="A4098" s="19">
        <v>42910</v>
      </c>
      <c r="B4098" s="19" t="s">
        <v>3401</v>
      </c>
      <c r="C4098" s="77">
        <v>150</v>
      </c>
      <c r="D4098" s="24" t="s">
        <v>4</v>
      </c>
      <c r="E4098" s="24" t="s">
        <v>5</v>
      </c>
      <c r="F4098" s="25" t="s">
        <v>2217</v>
      </c>
      <c r="G4098" s="25" t="s">
        <v>2988</v>
      </c>
      <c r="H4098" s="25" t="s">
        <v>3418</v>
      </c>
      <c r="I4098" s="25" t="s">
        <v>82</v>
      </c>
      <c r="J4098" s="10">
        <v>7471</v>
      </c>
      <c r="K4098" s="16">
        <v>150</v>
      </c>
    </row>
    <row r="4099" spans="1:11" x14ac:dyDescent="0.25">
      <c r="A4099" s="19">
        <v>42910</v>
      </c>
      <c r="B4099" s="19" t="s">
        <v>3401</v>
      </c>
      <c r="C4099" s="77">
        <v>400</v>
      </c>
      <c r="D4099" s="24" t="s">
        <v>4</v>
      </c>
      <c r="E4099" s="24" t="s">
        <v>5</v>
      </c>
      <c r="F4099" s="25" t="s">
        <v>2217</v>
      </c>
      <c r="G4099" s="25" t="s">
        <v>2988</v>
      </c>
      <c r="H4099" s="25" t="s">
        <v>3418</v>
      </c>
      <c r="I4099" s="25" t="s">
        <v>82</v>
      </c>
      <c r="J4099" s="10">
        <v>7472</v>
      </c>
      <c r="K4099" s="16">
        <v>150</v>
      </c>
    </row>
    <row r="4100" spans="1:11" x14ac:dyDescent="0.25">
      <c r="A4100" s="19">
        <v>42910</v>
      </c>
      <c r="B4100" s="19" t="s">
        <v>3401</v>
      </c>
      <c r="C4100" s="77">
        <v>1100</v>
      </c>
      <c r="D4100" s="24" t="s">
        <v>4</v>
      </c>
      <c r="E4100" s="24" t="s">
        <v>5</v>
      </c>
      <c r="F4100" s="25" t="s">
        <v>2217</v>
      </c>
      <c r="G4100" s="25" t="s">
        <v>2988</v>
      </c>
      <c r="H4100" s="25" t="s">
        <v>3418</v>
      </c>
      <c r="I4100" s="25" t="s">
        <v>82</v>
      </c>
      <c r="J4100" s="10">
        <v>7473</v>
      </c>
      <c r="K4100" s="16">
        <v>150</v>
      </c>
    </row>
    <row r="4101" spans="1:11" x14ac:dyDescent="0.25">
      <c r="A4101" s="19">
        <v>42910</v>
      </c>
      <c r="B4101" s="19" t="s">
        <v>3401</v>
      </c>
      <c r="C4101" s="77">
        <v>100</v>
      </c>
      <c r="D4101" s="24" t="s">
        <v>4</v>
      </c>
      <c r="E4101" s="24" t="s">
        <v>6</v>
      </c>
      <c r="F4101" s="25" t="s">
        <v>6</v>
      </c>
      <c r="G4101" s="25" t="s">
        <v>2988</v>
      </c>
      <c r="H4101" s="25" t="s">
        <v>3418</v>
      </c>
      <c r="I4101" s="25" t="s">
        <v>82</v>
      </c>
      <c r="J4101" s="10">
        <v>7474</v>
      </c>
      <c r="K4101" s="16">
        <v>150</v>
      </c>
    </row>
    <row r="4102" spans="1:11" x14ac:dyDescent="0.25">
      <c r="A4102" s="21">
        <v>42910</v>
      </c>
      <c r="B4102" s="21" t="s">
        <v>3401</v>
      </c>
      <c r="C4102" s="81">
        <v>1500</v>
      </c>
      <c r="D4102" s="24" t="s">
        <v>4</v>
      </c>
      <c r="E4102" s="24" t="s">
        <v>6</v>
      </c>
      <c r="F4102" s="25" t="s">
        <v>6</v>
      </c>
      <c r="G4102" s="25" t="s">
        <v>2988</v>
      </c>
      <c r="H4102" s="25" t="s">
        <v>3418</v>
      </c>
      <c r="I4102" s="25" t="s">
        <v>82</v>
      </c>
      <c r="J4102" s="10">
        <v>7475</v>
      </c>
      <c r="K4102" s="16">
        <v>150</v>
      </c>
    </row>
    <row r="4103" spans="1:11" x14ac:dyDescent="0.25">
      <c r="A4103" s="21">
        <v>42910</v>
      </c>
      <c r="B4103" s="21" t="s">
        <v>3401</v>
      </c>
      <c r="C4103" s="81">
        <v>100</v>
      </c>
      <c r="D4103" s="24" t="s">
        <v>4</v>
      </c>
      <c r="E4103" s="24" t="s">
        <v>6</v>
      </c>
      <c r="F4103" s="25" t="s">
        <v>6</v>
      </c>
      <c r="G4103" s="25" t="s">
        <v>2988</v>
      </c>
      <c r="H4103" s="25" t="s">
        <v>3418</v>
      </c>
      <c r="I4103" s="25" t="s">
        <v>82</v>
      </c>
      <c r="J4103" s="10">
        <v>7476</v>
      </c>
      <c r="K4103" s="16">
        <v>150</v>
      </c>
    </row>
    <row r="4104" spans="1:11" x14ac:dyDescent="0.25">
      <c r="A4104" s="21">
        <v>42910</v>
      </c>
      <c r="B4104" s="21" t="s">
        <v>3401</v>
      </c>
      <c r="C4104" s="81">
        <v>500</v>
      </c>
      <c r="D4104" s="24" t="s">
        <v>4</v>
      </c>
      <c r="E4104" s="24" t="s">
        <v>6</v>
      </c>
      <c r="F4104" s="25" t="s">
        <v>6</v>
      </c>
      <c r="G4104" s="25" t="s">
        <v>2988</v>
      </c>
      <c r="H4104" s="25" t="s">
        <v>3418</v>
      </c>
      <c r="I4104" s="25" t="s">
        <v>82</v>
      </c>
      <c r="J4104" s="10">
        <v>7477</v>
      </c>
      <c r="K4104" s="16">
        <v>150</v>
      </c>
    </row>
    <row r="4105" spans="1:11" x14ac:dyDescent="0.25">
      <c r="A4105" s="21">
        <v>42910</v>
      </c>
      <c r="B4105" s="21" t="s">
        <v>3401</v>
      </c>
      <c r="C4105" s="81">
        <v>1000</v>
      </c>
      <c r="D4105" s="24" t="s">
        <v>4</v>
      </c>
      <c r="E4105" s="24" t="s">
        <v>6</v>
      </c>
      <c r="F4105" s="25" t="s">
        <v>6</v>
      </c>
      <c r="G4105" s="25" t="s">
        <v>2988</v>
      </c>
      <c r="H4105" s="25" t="s">
        <v>3418</v>
      </c>
      <c r="I4105" s="25" t="s">
        <v>82</v>
      </c>
      <c r="J4105" s="10">
        <v>7478</v>
      </c>
      <c r="K4105" s="16">
        <v>150</v>
      </c>
    </row>
    <row r="4106" spans="1:11" x14ac:dyDescent="0.25">
      <c r="A4106" s="19">
        <v>42910</v>
      </c>
      <c r="B4106" s="19" t="s">
        <v>3401</v>
      </c>
      <c r="C4106" s="79">
        <v>500</v>
      </c>
      <c r="D4106" s="24" t="s">
        <v>4</v>
      </c>
      <c r="E4106" s="24" t="s">
        <v>5</v>
      </c>
      <c r="F4106" s="25" t="s">
        <v>2217</v>
      </c>
      <c r="G4106" s="25" t="s">
        <v>2988</v>
      </c>
      <c r="H4106" s="25" t="s">
        <v>3418</v>
      </c>
      <c r="I4106" s="25" t="s">
        <v>82</v>
      </c>
      <c r="J4106" s="10">
        <v>7587</v>
      </c>
      <c r="K4106" s="16">
        <v>152</v>
      </c>
    </row>
    <row r="4107" spans="1:11" x14ac:dyDescent="0.25">
      <c r="A4107" s="19">
        <v>42910</v>
      </c>
      <c r="B4107" s="19" t="s">
        <v>3401</v>
      </c>
      <c r="C4107" s="79">
        <v>500</v>
      </c>
      <c r="D4107" s="24" t="s">
        <v>4</v>
      </c>
      <c r="E4107" s="24" t="s">
        <v>5</v>
      </c>
      <c r="F4107" s="25" t="s">
        <v>2217</v>
      </c>
      <c r="G4107" s="25" t="s">
        <v>2988</v>
      </c>
      <c r="H4107" s="25" t="s">
        <v>3418</v>
      </c>
      <c r="I4107" s="25" t="s">
        <v>82</v>
      </c>
      <c r="J4107" s="10">
        <v>7594</v>
      </c>
      <c r="K4107" s="16">
        <v>152</v>
      </c>
    </row>
    <row r="4108" spans="1:11" x14ac:dyDescent="0.25">
      <c r="A4108" s="19">
        <v>42910</v>
      </c>
      <c r="B4108" s="19" t="s">
        <v>3401</v>
      </c>
      <c r="C4108" s="79">
        <v>10000</v>
      </c>
      <c r="D4108" s="24" t="s">
        <v>4</v>
      </c>
      <c r="E4108" s="24" t="s">
        <v>5</v>
      </c>
      <c r="F4108" s="25" t="s">
        <v>2217</v>
      </c>
      <c r="G4108" s="25" t="s">
        <v>2988</v>
      </c>
      <c r="H4108" s="25" t="s">
        <v>3418</v>
      </c>
      <c r="I4108" s="25" t="s">
        <v>82</v>
      </c>
      <c r="J4108" s="10">
        <v>7595</v>
      </c>
      <c r="K4108" s="16">
        <v>152</v>
      </c>
    </row>
    <row r="4109" spans="1:11" x14ac:dyDescent="0.25">
      <c r="A4109" s="19">
        <v>42910</v>
      </c>
      <c r="B4109" s="19" t="s">
        <v>3401</v>
      </c>
      <c r="C4109" s="79">
        <v>1500</v>
      </c>
      <c r="D4109" s="24" t="s">
        <v>4</v>
      </c>
      <c r="E4109" s="24" t="s">
        <v>6</v>
      </c>
      <c r="F4109" s="25" t="s">
        <v>6</v>
      </c>
      <c r="G4109" s="25" t="s">
        <v>2988</v>
      </c>
      <c r="H4109" s="25" t="s">
        <v>3418</v>
      </c>
      <c r="I4109" s="25" t="s">
        <v>82</v>
      </c>
      <c r="J4109" s="10">
        <v>7596</v>
      </c>
      <c r="K4109" s="16">
        <v>152</v>
      </c>
    </row>
    <row r="4110" spans="1:11" x14ac:dyDescent="0.25">
      <c r="A4110" s="19">
        <v>42910</v>
      </c>
      <c r="B4110" s="19" t="s">
        <v>3401</v>
      </c>
      <c r="C4110" s="79">
        <v>4100</v>
      </c>
      <c r="D4110" s="24" t="s">
        <v>4</v>
      </c>
      <c r="E4110" s="24" t="s">
        <v>6</v>
      </c>
      <c r="F4110" s="25" t="s">
        <v>6</v>
      </c>
      <c r="G4110" s="25" t="s">
        <v>2988</v>
      </c>
      <c r="H4110" s="25" t="s">
        <v>3418</v>
      </c>
      <c r="I4110" s="25" t="s">
        <v>82</v>
      </c>
      <c r="J4110" s="10">
        <v>7598</v>
      </c>
      <c r="K4110" s="16">
        <v>152</v>
      </c>
    </row>
    <row r="4111" spans="1:11" x14ac:dyDescent="0.25">
      <c r="A4111" s="19">
        <v>42910</v>
      </c>
      <c r="B4111" s="19" t="s">
        <v>3401</v>
      </c>
      <c r="C4111" s="79">
        <v>250</v>
      </c>
      <c r="D4111" s="24" t="s">
        <v>4</v>
      </c>
      <c r="E4111" s="24" t="s">
        <v>6</v>
      </c>
      <c r="F4111" s="25" t="s">
        <v>6</v>
      </c>
      <c r="G4111" s="25" t="s">
        <v>2988</v>
      </c>
      <c r="H4111" s="25" t="s">
        <v>3418</v>
      </c>
      <c r="I4111" s="25" t="s">
        <v>82</v>
      </c>
      <c r="J4111" s="10">
        <v>7599</v>
      </c>
      <c r="K4111" s="16">
        <v>152</v>
      </c>
    </row>
    <row r="4112" spans="1:11" x14ac:dyDescent="0.25">
      <c r="A4112" s="19">
        <v>42910</v>
      </c>
      <c r="B4112" s="19" t="s">
        <v>3401</v>
      </c>
      <c r="C4112" s="79">
        <v>300</v>
      </c>
      <c r="D4112" s="24" t="s">
        <v>4</v>
      </c>
      <c r="E4112" s="24" t="s">
        <v>6</v>
      </c>
      <c r="F4112" s="25" t="s">
        <v>6</v>
      </c>
      <c r="G4112" s="25" t="s">
        <v>2988</v>
      </c>
      <c r="H4112" s="25" t="s">
        <v>3418</v>
      </c>
      <c r="I4112" s="25" t="s">
        <v>82</v>
      </c>
      <c r="J4112" s="10">
        <v>7600</v>
      </c>
      <c r="K4112" s="16">
        <v>152</v>
      </c>
    </row>
    <row r="4113" spans="1:11" x14ac:dyDescent="0.25">
      <c r="A4113" s="19">
        <v>42910</v>
      </c>
      <c r="B4113" s="19" t="s">
        <v>3401</v>
      </c>
      <c r="C4113" s="79">
        <v>30000</v>
      </c>
      <c r="D4113" s="24" t="s">
        <v>4</v>
      </c>
      <c r="E4113" s="24" t="s">
        <v>6</v>
      </c>
      <c r="F4113" s="25" t="s">
        <v>6</v>
      </c>
      <c r="G4113" s="25" t="s">
        <v>2988</v>
      </c>
      <c r="H4113" s="25" t="s">
        <v>3418</v>
      </c>
      <c r="I4113" s="25" t="s">
        <v>82</v>
      </c>
      <c r="J4113" s="10">
        <v>7626</v>
      </c>
      <c r="K4113" s="16">
        <v>153</v>
      </c>
    </row>
    <row r="4114" spans="1:11" x14ac:dyDescent="0.25">
      <c r="A4114" s="19">
        <v>42910</v>
      </c>
      <c r="B4114" s="19" t="s">
        <v>3401</v>
      </c>
      <c r="C4114" s="79">
        <v>300</v>
      </c>
      <c r="D4114" s="24" t="s">
        <v>4</v>
      </c>
      <c r="E4114" s="24" t="s">
        <v>6</v>
      </c>
      <c r="F4114" s="25" t="s">
        <v>6</v>
      </c>
      <c r="G4114" s="25" t="s">
        <v>2988</v>
      </c>
      <c r="H4114" s="25" t="s">
        <v>3418</v>
      </c>
      <c r="I4114" s="25" t="s">
        <v>82</v>
      </c>
      <c r="J4114" s="10">
        <v>7627</v>
      </c>
      <c r="K4114" s="16">
        <v>153</v>
      </c>
    </row>
    <row r="4115" spans="1:11" x14ac:dyDescent="0.25">
      <c r="A4115" s="19">
        <v>42910</v>
      </c>
      <c r="B4115" s="19" t="s">
        <v>3401</v>
      </c>
      <c r="C4115" s="79">
        <v>1000</v>
      </c>
      <c r="D4115" s="24" t="s">
        <v>4</v>
      </c>
      <c r="E4115" s="24" t="s">
        <v>5</v>
      </c>
      <c r="F4115" s="25" t="s">
        <v>2217</v>
      </c>
      <c r="G4115" s="25" t="s">
        <v>2988</v>
      </c>
      <c r="H4115" s="25" t="s">
        <v>3418</v>
      </c>
      <c r="I4115" s="25" t="s">
        <v>82</v>
      </c>
      <c r="J4115" s="10">
        <v>7629</v>
      </c>
      <c r="K4115" s="16">
        <v>153</v>
      </c>
    </row>
    <row r="4116" spans="1:11" x14ac:dyDescent="0.25">
      <c r="A4116" s="19">
        <v>42910</v>
      </c>
      <c r="B4116" s="19" t="s">
        <v>3401</v>
      </c>
      <c r="C4116" s="79">
        <v>200</v>
      </c>
      <c r="D4116" s="24" t="s">
        <v>4</v>
      </c>
      <c r="E4116" s="24" t="s">
        <v>5</v>
      </c>
      <c r="F4116" s="25" t="s">
        <v>2217</v>
      </c>
      <c r="G4116" s="25" t="s">
        <v>2988</v>
      </c>
      <c r="H4116" s="25" t="s">
        <v>3418</v>
      </c>
      <c r="I4116" s="25" t="s">
        <v>82</v>
      </c>
      <c r="J4116" s="10">
        <v>7630</v>
      </c>
      <c r="K4116" s="16">
        <v>153</v>
      </c>
    </row>
    <row r="4117" spans="1:11" x14ac:dyDescent="0.25">
      <c r="A4117" s="19">
        <v>42910</v>
      </c>
      <c r="B4117" s="19" t="s">
        <v>3401</v>
      </c>
      <c r="C4117" s="79">
        <v>100</v>
      </c>
      <c r="D4117" s="24" t="s">
        <v>4</v>
      </c>
      <c r="E4117" s="24" t="s">
        <v>6</v>
      </c>
      <c r="F4117" s="25" t="s">
        <v>6</v>
      </c>
      <c r="G4117" s="25" t="s">
        <v>2988</v>
      </c>
      <c r="H4117" s="25" t="s">
        <v>3418</v>
      </c>
      <c r="I4117" s="25" t="s">
        <v>82</v>
      </c>
      <c r="J4117" s="10">
        <v>7783</v>
      </c>
      <c r="K4117" s="16">
        <v>156</v>
      </c>
    </row>
    <row r="4118" spans="1:11" x14ac:dyDescent="0.25">
      <c r="A4118" s="19">
        <v>42910</v>
      </c>
      <c r="B4118" s="19" t="s">
        <v>3401</v>
      </c>
      <c r="C4118" s="79">
        <v>300</v>
      </c>
      <c r="D4118" s="24" t="s">
        <v>4</v>
      </c>
      <c r="E4118" s="24" t="s">
        <v>6</v>
      </c>
      <c r="F4118" s="25" t="s">
        <v>6</v>
      </c>
      <c r="G4118" s="25" t="s">
        <v>2988</v>
      </c>
      <c r="H4118" s="25" t="s">
        <v>3418</v>
      </c>
      <c r="I4118" s="25" t="s">
        <v>82</v>
      </c>
      <c r="J4118" s="10">
        <v>7784</v>
      </c>
      <c r="K4118" s="16">
        <v>156</v>
      </c>
    </row>
    <row r="4119" spans="1:11" x14ac:dyDescent="0.25">
      <c r="A4119" s="19">
        <v>42910</v>
      </c>
      <c r="B4119" s="19" t="s">
        <v>3401</v>
      </c>
      <c r="C4119" s="79">
        <v>5000</v>
      </c>
      <c r="D4119" s="24" t="s">
        <v>4</v>
      </c>
      <c r="E4119" s="24" t="s">
        <v>6</v>
      </c>
      <c r="F4119" s="25" t="s">
        <v>6</v>
      </c>
      <c r="G4119" s="25" t="s">
        <v>2988</v>
      </c>
      <c r="H4119" s="25" t="s">
        <v>3418</v>
      </c>
      <c r="I4119" s="25" t="s">
        <v>82</v>
      </c>
      <c r="J4119" s="10">
        <v>7785</v>
      </c>
      <c r="K4119" s="16">
        <v>156</v>
      </c>
    </row>
    <row r="4120" spans="1:11" x14ac:dyDescent="0.25">
      <c r="A4120" s="19">
        <v>42910</v>
      </c>
      <c r="B4120" s="19" t="s">
        <v>3401</v>
      </c>
      <c r="C4120" s="79">
        <v>6000</v>
      </c>
      <c r="D4120" s="24" t="s">
        <v>4</v>
      </c>
      <c r="E4120" s="24" t="s">
        <v>6</v>
      </c>
      <c r="F4120" s="25" t="s">
        <v>6</v>
      </c>
      <c r="G4120" s="25" t="s">
        <v>2988</v>
      </c>
      <c r="H4120" s="25" t="s">
        <v>3418</v>
      </c>
      <c r="I4120" s="25" t="s">
        <v>82</v>
      </c>
      <c r="J4120" s="10">
        <v>7786</v>
      </c>
      <c r="K4120" s="16">
        <v>156</v>
      </c>
    </row>
    <row r="4121" spans="1:11" x14ac:dyDescent="0.25">
      <c r="A4121" s="19">
        <v>42910</v>
      </c>
      <c r="B4121" s="19" t="s">
        <v>3401</v>
      </c>
      <c r="C4121" s="79">
        <v>400</v>
      </c>
      <c r="D4121" s="24" t="s">
        <v>4</v>
      </c>
      <c r="E4121" s="24" t="s">
        <v>6</v>
      </c>
      <c r="F4121" s="25" t="s">
        <v>6</v>
      </c>
      <c r="G4121" s="25" t="s">
        <v>2988</v>
      </c>
      <c r="H4121" s="25" t="s">
        <v>3418</v>
      </c>
      <c r="I4121" s="25" t="s">
        <v>82</v>
      </c>
      <c r="J4121" s="10">
        <v>7787</v>
      </c>
      <c r="K4121" s="16">
        <v>156</v>
      </c>
    </row>
    <row r="4122" spans="1:11" x14ac:dyDescent="0.25">
      <c r="A4122" s="19">
        <v>42910</v>
      </c>
      <c r="B4122" s="19" t="s">
        <v>3401</v>
      </c>
      <c r="C4122" s="79">
        <v>60</v>
      </c>
      <c r="D4122" s="24" t="s">
        <v>4</v>
      </c>
      <c r="E4122" s="24" t="s">
        <v>6</v>
      </c>
      <c r="F4122" s="25" t="s">
        <v>6</v>
      </c>
      <c r="G4122" s="25" t="s">
        <v>2988</v>
      </c>
      <c r="H4122" s="25" t="s">
        <v>3418</v>
      </c>
      <c r="I4122" s="25" t="s">
        <v>82</v>
      </c>
      <c r="J4122" s="10">
        <v>7867</v>
      </c>
      <c r="K4122" s="16">
        <v>158</v>
      </c>
    </row>
    <row r="4123" spans="1:11" x14ac:dyDescent="0.25">
      <c r="A4123" s="19">
        <v>42910</v>
      </c>
      <c r="B4123" s="19" t="s">
        <v>3401</v>
      </c>
      <c r="C4123" s="79">
        <v>400</v>
      </c>
      <c r="D4123" s="24" t="s">
        <v>4</v>
      </c>
      <c r="E4123" s="24" t="s">
        <v>6</v>
      </c>
      <c r="F4123" s="25" t="s">
        <v>6</v>
      </c>
      <c r="G4123" s="25" t="s">
        <v>2988</v>
      </c>
      <c r="H4123" s="25" t="s">
        <v>3418</v>
      </c>
      <c r="I4123" s="25" t="s">
        <v>82</v>
      </c>
      <c r="J4123" s="10">
        <v>7868</v>
      </c>
      <c r="K4123" s="16">
        <v>158</v>
      </c>
    </row>
    <row r="4124" spans="1:11" x14ac:dyDescent="0.25">
      <c r="A4124" s="19">
        <v>42910</v>
      </c>
      <c r="B4124" s="19" t="s">
        <v>3401</v>
      </c>
      <c r="C4124" s="79">
        <v>40</v>
      </c>
      <c r="D4124" s="24" t="s">
        <v>4</v>
      </c>
      <c r="E4124" s="24" t="s">
        <v>6</v>
      </c>
      <c r="F4124" s="25" t="s">
        <v>6</v>
      </c>
      <c r="G4124" s="25" t="s">
        <v>2988</v>
      </c>
      <c r="H4124" s="25" t="s">
        <v>3418</v>
      </c>
      <c r="I4124" s="25" t="s">
        <v>82</v>
      </c>
      <c r="J4124" s="10">
        <v>7869</v>
      </c>
      <c r="K4124" s="16">
        <v>158</v>
      </c>
    </row>
    <row r="4125" spans="1:11" x14ac:dyDescent="0.25">
      <c r="A4125" s="19">
        <v>42910</v>
      </c>
      <c r="B4125" s="19" t="s">
        <v>3401</v>
      </c>
      <c r="C4125" s="79">
        <v>200</v>
      </c>
      <c r="D4125" s="24" t="s">
        <v>4</v>
      </c>
      <c r="E4125" s="24" t="s">
        <v>6</v>
      </c>
      <c r="F4125" s="25" t="s">
        <v>6</v>
      </c>
      <c r="G4125" s="25" t="s">
        <v>2988</v>
      </c>
      <c r="H4125" s="25" t="s">
        <v>3418</v>
      </c>
      <c r="I4125" s="25" t="s">
        <v>82</v>
      </c>
      <c r="J4125" s="10">
        <v>7870</v>
      </c>
      <c r="K4125" s="16">
        <v>158</v>
      </c>
    </row>
    <row r="4126" spans="1:11" x14ac:dyDescent="0.25">
      <c r="A4126" s="19">
        <v>42910</v>
      </c>
      <c r="B4126" s="19" t="s">
        <v>3401</v>
      </c>
      <c r="C4126" s="79">
        <v>500</v>
      </c>
      <c r="D4126" s="24" t="s">
        <v>4</v>
      </c>
      <c r="E4126" s="24" t="s">
        <v>6</v>
      </c>
      <c r="F4126" s="25" t="s">
        <v>6</v>
      </c>
      <c r="G4126" s="25" t="s">
        <v>2988</v>
      </c>
      <c r="H4126" s="25" t="s">
        <v>3418</v>
      </c>
      <c r="I4126" s="25" t="s">
        <v>82</v>
      </c>
      <c r="J4126" s="10">
        <v>7871</v>
      </c>
      <c r="K4126" s="16">
        <v>158</v>
      </c>
    </row>
    <row r="4127" spans="1:11" x14ac:dyDescent="0.25">
      <c r="A4127" s="19">
        <v>42910</v>
      </c>
      <c r="B4127" s="19" t="s">
        <v>3401</v>
      </c>
      <c r="C4127" s="79">
        <v>1000</v>
      </c>
      <c r="D4127" s="24" t="s">
        <v>4</v>
      </c>
      <c r="E4127" s="24" t="s">
        <v>5</v>
      </c>
      <c r="F4127" s="25" t="s">
        <v>2217</v>
      </c>
      <c r="G4127" s="25" t="s">
        <v>2988</v>
      </c>
      <c r="H4127" s="25" t="s">
        <v>3418</v>
      </c>
      <c r="I4127" s="25" t="s">
        <v>82</v>
      </c>
      <c r="J4127" s="10">
        <v>7872</v>
      </c>
      <c r="K4127" s="16">
        <v>158</v>
      </c>
    </row>
    <row r="4128" spans="1:11" x14ac:dyDescent="0.25">
      <c r="A4128" s="19">
        <v>42910</v>
      </c>
      <c r="B4128" s="19" t="s">
        <v>3401</v>
      </c>
      <c r="C4128" s="79">
        <v>2300</v>
      </c>
      <c r="D4128" s="24" t="s">
        <v>4</v>
      </c>
      <c r="E4128" s="24" t="s">
        <v>5</v>
      </c>
      <c r="F4128" s="25" t="s">
        <v>2217</v>
      </c>
      <c r="G4128" s="25" t="s">
        <v>2988</v>
      </c>
      <c r="H4128" s="25" t="s">
        <v>3418</v>
      </c>
      <c r="I4128" s="25" t="s">
        <v>82</v>
      </c>
      <c r="J4128" s="10">
        <v>7873</v>
      </c>
      <c r="K4128" s="16">
        <v>158</v>
      </c>
    </row>
    <row r="4129" spans="1:11" x14ac:dyDescent="0.25">
      <c r="A4129" s="19">
        <v>42910</v>
      </c>
      <c r="B4129" s="19" t="s">
        <v>3401</v>
      </c>
      <c r="C4129" s="79">
        <v>10000</v>
      </c>
      <c r="D4129" s="24" t="s">
        <v>4</v>
      </c>
      <c r="E4129" s="24" t="s">
        <v>6</v>
      </c>
      <c r="F4129" s="25" t="s">
        <v>6</v>
      </c>
      <c r="G4129" s="25" t="s">
        <v>2988</v>
      </c>
      <c r="H4129" s="25" t="s">
        <v>3418</v>
      </c>
      <c r="I4129" s="25" t="s">
        <v>82</v>
      </c>
      <c r="J4129" s="10">
        <v>7874</v>
      </c>
      <c r="K4129" s="16">
        <v>158</v>
      </c>
    </row>
    <row r="4130" spans="1:11" x14ac:dyDescent="0.25">
      <c r="A4130" s="19">
        <v>42910</v>
      </c>
      <c r="B4130" s="19" t="s">
        <v>3401</v>
      </c>
      <c r="C4130" s="79">
        <v>10000</v>
      </c>
      <c r="D4130" s="24" t="s">
        <v>4</v>
      </c>
      <c r="E4130" s="24" t="s">
        <v>6</v>
      </c>
      <c r="F4130" s="25" t="s">
        <v>6</v>
      </c>
      <c r="G4130" s="25" t="s">
        <v>2988</v>
      </c>
      <c r="H4130" s="25" t="s">
        <v>3418</v>
      </c>
      <c r="I4130" s="25" t="s">
        <v>82</v>
      </c>
      <c r="J4130" s="10">
        <v>7875</v>
      </c>
      <c r="K4130" s="16">
        <v>158</v>
      </c>
    </row>
    <row r="4131" spans="1:11" x14ac:dyDescent="0.25">
      <c r="A4131" s="19">
        <v>42910</v>
      </c>
      <c r="B4131" s="19" t="s">
        <v>3401</v>
      </c>
      <c r="C4131" s="79">
        <v>10000</v>
      </c>
      <c r="D4131" s="24" t="s">
        <v>4</v>
      </c>
      <c r="E4131" s="24" t="s">
        <v>5</v>
      </c>
      <c r="F4131" s="25" t="s">
        <v>2217</v>
      </c>
      <c r="G4131" s="25" t="s">
        <v>2988</v>
      </c>
      <c r="H4131" s="25" t="s">
        <v>3418</v>
      </c>
      <c r="I4131" s="25" t="s">
        <v>82</v>
      </c>
      <c r="J4131" s="10">
        <v>7876</v>
      </c>
      <c r="K4131" s="16">
        <v>158</v>
      </c>
    </row>
    <row r="4132" spans="1:11" x14ac:dyDescent="0.25">
      <c r="A4132" s="19">
        <v>42910</v>
      </c>
      <c r="B4132" s="19" t="s">
        <v>3401</v>
      </c>
      <c r="C4132" s="79">
        <v>10000</v>
      </c>
      <c r="D4132" s="24" t="s">
        <v>4</v>
      </c>
      <c r="E4132" s="24" t="s">
        <v>6</v>
      </c>
      <c r="F4132" s="25" t="s">
        <v>6</v>
      </c>
      <c r="G4132" s="25" t="s">
        <v>2988</v>
      </c>
      <c r="H4132" s="25" t="s">
        <v>3418</v>
      </c>
      <c r="I4132" s="25" t="s">
        <v>82</v>
      </c>
      <c r="J4132" s="10">
        <v>7877</v>
      </c>
      <c r="K4132" s="16">
        <v>158</v>
      </c>
    </row>
    <row r="4133" spans="1:11" x14ac:dyDescent="0.25">
      <c r="A4133" s="19">
        <v>42910</v>
      </c>
      <c r="B4133" s="19" t="s">
        <v>3401</v>
      </c>
      <c r="C4133" s="79">
        <v>10000</v>
      </c>
      <c r="D4133" s="24" t="s">
        <v>4</v>
      </c>
      <c r="E4133" s="24" t="s">
        <v>6</v>
      </c>
      <c r="F4133" s="25" t="s">
        <v>6</v>
      </c>
      <c r="G4133" s="25" t="s">
        <v>2988</v>
      </c>
      <c r="H4133" s="25" t="s">
        <v>3418</v>
      </c>
      <c r="I4133" s="25" t="s">
        <v>82</v>
      </c>
      <c r="J4133" s="10">
        <v>7878</v>
      </c>
      <c r="K4133" s="16">
        <v>158</v>
      </c>
    </row>
    <row r="4134" spans="1:11" x14ac:dyDescent="0.25">
      <c r="A4134" s="19">
        <v>42910</v>
      </c>
      <c r="B4134" s="19" t="s">
        <v>3401</v>
      </c>
      <c r="C4134" s="79">
        <v>1000</v>
      </c>
      <c r="D4134" s="24" t="s">
        <v>4</v>
      </c>
      <c r="E4134" s="24" t="s">
        <v>5</v>
      </c>
      <c r="F4134" s="25" t="s">
        <v>2217</v>
      </c>
      <c r="G4134" s="25" t="s">
        <v>2988</v>
      </c>
      <c r="H4134" s="25" t="s">
        <v>3418</v>
      </c>
      <c r="I4134" s="25" t="s">
        <v>82</v>
      </c>
      <c r="J4134" s="10">
        <v>7879</v>
      </c>
      <c r="K4134" s="16">
        <v>158</v>
      </c>
    </row>
    <row r="4135" spans="1:11" x14ac:dyDescent="0.25">
      <c r="A4135" s="19">
        <v>42910</v>
      </c>
      <c r="B4135" s="19" t="s">
        <v>3401</v>
      </c>
      <c r="C4135" s="79">
        <v>1500</v>
      </c>
      <c r="D4135" s="24" t="s">
        <v>4</v>
      </c>
      <c r="E4135" s="24" t="s">
        <v>6</v>
      </c>
      <c r="F4135" s="25" t="s">
        <v>6</v>
      </c>
      <c r="G4135" s="25" t="s">
        <v>2988</v>
      </c>
      <c r="H4135" s="25" t="s">
        <v>3418</v>
      </c>
      <c r="I4135" s="25" t="s">
        <v>82</v>
      </c>
      <c r="J4135" s="10">
        <v>7880</v>
      </c>
      <c r="K4135" s="16">
        <v>158</v>
      </c>
    </row>
    <row r="4136" spans="1:11" x14ac:dyDescent="0.25">
      <c r="A4136" s="19">
        <v>42910</v>
      </c>
      <c r="B4136" s="19" t="s">
        <v>3401</v>
      </c>
      <c r="C4136" s="79">
        <v>300</v>
      </c>
      <c r="D4136" s="24" t="s">
        <v>4</v>
      </c>
      <c r="E4136" s="24" t="s">
        <v>5</v>
      </c>
      <c r="F4136" s="25" t="s">
        <v>2217</v>
      </c>
      <c r="G4136" s="25" t="s">
        <v>2988</v>
      </c>
      <c r="H4136" s="25" t="s">
        <v>3418</v>
      </c>
      <c r="I4136" s="25" t="s">
        <v>82</v>
      </c>
      <c r="J4136" s="10">
        <v>7881</v>
      </c>
      <c r="K4136" s="16">
        <v>158</v>
      </c>
    </row>
    <row r="4137" spans="1:11" x14ac:dyDescent="0.25">
      <c r="A4137" s="19">
        <v>42910</v>
      </c>
      <c r="B4137" s="19" t="s">
        <v>3401</v>
      </c>
      <c r="C4137" s="79">
        <v>150</v>
      </c>
      <c r="D4137" s="24" t="s">
        <v>4</v>
      </c>
      <c r="E4137" s="24" t="s">
        <v>6</v>
      </c>
      <c r="F4137" s="25" t="s">
        <v>6</v>
      </c>
      <c r="G4137" s="25" t="s">
        <v>2988</v>
      </c>
      <c r="H4137" s="25" t="s">
        <v>3418</v>
      </c>
      <c r="I4137" s="25" t="s">
        <v>82</v>
      </c>
      <c r="J4137" s="10">
        <v>7882</v>
      </c>
      <c r="K4137" s="16">
        <v>158</v>
      </c>
    </row>
    <row r="4138" spans="1:11" x14ac:dyDescent="0.25">
      <c r="A4138" s="19">
        <v>42910</v>
      </c>
      <c r="B4138" s="19" t="s">
        <v>3401</v>
      </c>
      <c r="C4138" s="79">
        <v>50</v>
      </c>
      <c r="D4138" s="24" t="s">
        <v>4</v>
      </c>
      <c r="E4138" s="24" t="s">
        <v>5</v>
      </c>
      <c r="F4138" s="25" t="s">
        <v>2217</v>
      </c>
      <c r="G4138" s="25" t="s">
        <v>2988</v>
      </c>
      <c r="H4138" s="25" t="s">
        <v>3418</v>
      </c>
      <c r="I4138" s="25" t="s">
        <v>82</v>
      </c>
      <c r="J4138" s="10">
        <v>7883</v>
      </c>
      <c r="K4138" s="16">
        <v>158</v>
      </c>
    </row>
    <row r="4139" spans="1:11" x14ac:dyDescent="0.25">
      <c r="A4139" s="19">
        <v>42910</v>
      </c>
      <c r="B4139" s="19" t="s">
        <v>3401</v>
      </c>
      <c r="C4139" s="79">
        <v>200</v>
      </c>
      <c r="D4139" s="24" t="s">
        <v>4</v>
      </c>
      <c r="E4139" s="24" t="s">
        <v>6</v>
      </c>
      <c r="F4139" s="25" t="s">
        <v>6</v>
      </c>
      <c r="G4139" s="25" t="s">
        <v>2988</v>
      </c>
      <c r="H4139" s="25" t="s">
        <v>3418</v>
      </c>
      <c r="I4139" s="25" t="s">
        <v>82</v>
      </c>
      <c r="J4139" s="10">
        <v>7884</v>
      </c>
      <c r="K4139" s="16">
        <v>158</v>
      </c>
    </row>
    <row r="4140" spans="1:11" x14ac:dyDescent="0.25">
      <c r="A4140" s="19">
        <v>42910</v>
      </c>
      <c r="B4140" s="19" t="s">
        <v>3401</v>
      </c>
      <c r="C4140" s="79">
        <v>1000</v>
      </c>
      <c r="D4140" s="24" t="s">
        <v>4</v>
      </c>
      <c r="E4140" s="24" t="s">
        <v>6</v>
      </c>
      <c r="F4140" s="25" t="s">
        <v>6</v>
      </c>
      <c r="G4140" s="25" t="s">
        <v>2988</v>
      </c>
      <c r="H4140" s="25" t="s">
        <v>3418</v>
      </c>
      <c r="I4140" s="25" t="s">
        <v>82</v>
      </c>
      <c r="J4140" s="10">
        <v>7885</v>
      </c>
      <c r="K4140" s="16">
        <v>158</v>
      </c>
    </row>
    <row r="4141" spans="1:11" x14ac:dyDescent="0.25">
      <c r="A4141" s="19">
        <v>42910</v>
      </c>
      <c r="B4141" s="19" t="s">
        <v>3401</v>
      </c>
      <c r="C4141" s="79">
        <v>500</v>
      </c>
      <c r="D4141" s="24" t="s">
        <v>4</v>
      </c>
      <c r="E4141" s="24" t="s">
        <v>5</v>
      </c>
      <c r="F4141" s="25" t="s">
        <v>2217</v>
      </c>
      <c r="G4141" s="25" t="s">
        <v>2988</v>
      </c>
      <c r="H4141" s="25" t="s">
        <v>3418</v>
      </c>
      <c r="I4141" s="25" t="s">
        <v>82</v>
      </c>
      <c r="J4141" s="10">
        <v>7886</v>
      </c>
      <c r="K4141" s="16">
        <v>158</v>
      </c>
    </row>
    <row r="4142" spans="1:11" x14ac:dyDescent="0.25">
      <c r="A4142" s="19">
        <v>42910</v>
      </c>
      <c r="B4142" s="19" t="s">
        <v>3401</v>
      </c>
      <c r="C4142" s="79">
        <v>500</v>
      </c>
      <c r="D4142" s="24" t="s">
        <v>4</v>
      </c>
      <c r="E4142" s="24" t="s">
        <v>5</v>
      </c>
      <c r="F4142" s="25" t="s">
        <v>2217</v>
      </c>
      <c r="G4142" s="25" t="s">
        <v>2988</v>
      </c>
      <c r="H4142" s="25" t="s">
        <v>3418</v>
      </c>
      <c r="I4142" s="25" t="s">
        <v>82</v>
      </c>
      <c r="J4142" s="10">
        <v>7887</v>
      </c>
      <c r="K4142" s="16">
        <v>158</v>
      </c>
    </row>
    <row r="4143" spans="1:11" x14ac:dyDescent="0.25">
      <c r="A4143" s="19">
        <v>42910</v>
      </c>
      <c r="B4143" s="19" t="s">
        <v>3401</v>
      </c>
      <c r="C4143" s="79">
        <v>500</v>
      </c>
      <c r="D4143" s="24" t="s">
        <v>4</v>
      </c>
      <c r="E4143" s="24" t="s">
        <v>6</v>
      </c>
      <c r="F4143" s="25" t="s">
        <v>6</v>
      </c>
      <c r="G4143" s="25" t="s">
        <v>2988</v>
      </c>
      <c r="H4143" s="25" t="s">
        <v>3418</v>
      </c>
      <c r="I4143" s="25" t="s">
        <v>82</v>
      </c>
      <c r="J4143" s="10">
        <v>7888</v>
      </c>
      <c r="K4143" s="16">
        <v>158</v>
      </c>
    </row>
    <row r="4144" spans="1:11" x14ac:dyDescent="0.25">
      <c r="A4144" s="19">
        <v>42910</v>
      </c>
      <c r="B4144" s="19" t="s">
        <v>3401</v>
      </c>
      <c r="C4144" s="79">
        <v>5000</v>
      </c>
      <c r="D4144" s="24" t="s">
        <v>4</v>
      </c>
      <c r="E4144" s="24" t="s">
        <v>6</v>
      </c>
      <c r="F4144" s="25" t="s">
        <v>6</v>
      </c>
      <c r="G4144" s="25" t="s">
        <v>2988</v>
      </c>
      <c r="H4144" s="25" t="s">
        <v>3418</v>
      </c>
      <c r="I4144" s="25" t="s">
        <v>82</v>
      </c>
      <c r="J4144" s="10">
        <v>7889</v>
      </c>
      <c r="K4144" s="16">
        <v>158</v>
      </c>
    </row>
    <row r="4145" spans="1:11" x14ac:dyDescent="0.25">
      <c r="A4145" s="19">
        <v>42910</v>
      </c>
      <c r="B4145" s="19" t="s">
        <v>3401</v>
      </c>
      <c r="C4145" s="79">
        <v>3000</v>
      </c>
      <c r="D4145" s="24" t="s">
        <v>4</v>
      </c>
      <c r="E4145" s="24" t="s">
        <v>5</v>
      </c>
      <c r="F4145" s="25" t="s">
        <v>2217</v>
      </c>
      <c r="G4145" s="25" t="s">
        <v>2988</v>
      </c>
      <c r="H4145" s="25" t="s">
        <v>3418</v>
      </c>
      <c r="I4145" s="25" t="s">
        <v>82</v>
      </c>
      <c r="J4145" s="10">
        <v>7890</v>
      </c>
      <c r="K4145" s="16">
        <v>158</v>
      </c>
    </row>
    <row r="4146" spans="1:11" x14ac:dyDescent="0.25">
      <c r="A4146" s="19">
        <v>42910</v>
      </c>
      <c r="B4146" s="19" t="s">
        <v>3401</v>
      </c>
      <c r="C4146" s="79">
        <v>200</v>
      </c>
      <c r="D4146" s="24" t="s">
        <v>4</v>
      </c>
      <c r="E4146" s="24" t="s">
        <v>6</v>
      </c>
      <c r="F4146" s="25" t="s">
        <v>6</v>
      </c>
      <c r="G4146" s="25" t="s">
        <v>2988</v>
      </c>
      <c r="H4146" s="25" t="s">
        <v>3418</v>
      </c>
      <c r="I4146" s="25" t="s">
        <v>82</v>
      </c>
      <c r="J4146" s="10">
        <v>7891</v>
      </c>
      <c r="K4146" s="16">
        <v>158</v>
      </c>
    </row>
    <row r="4147" spans="1:11" x14ac:dyDescent="0.25">
      <c r="A4147" s="19">
        <v>42910</v>
      </c>
      <c r="B4147" s="19" t="s">
        <v>3401</v>
      </c>
      <c r="C4147" s="79">
        <v>3600</v>
      </c>
      <c r="D4147" s="24" t="s">
        <v>4</v>
      </c>
      <c r="E4147" s="24" t="s">
        <v>5</v>
      </c>
      <c r="F4147" s="25" t="s">
        <v>2217</v>
      </c>
      <c r="G4147" s="25" t="s">
        <v>2988</v>
      </c>
      <c r="H4147" s="25" t="s">
        <v>3418</v>
      </c>
      <c r="I4147" s="25" t="s">
        <v>82</v>
      </c>
      <c r="J4147" s="10">
        <v>7892</v>
      </c>
      <c r="K4147" s="16">
        <v>158</v>
      </c>
    </row>
    <row r="4148" spans="1:11" x14ac:dyDescent="0.25">
      <c r="A4148" s="19">
        <v>42910</v>
      </c>
      <c r="B4148" s="19" t="s">
        <v>3401</v>
      </c>
      <c r="C4148" s="79">
        <v>200</v>
      </c>
      <c r="D4148" s="24" t="s">
        <v>4</v>
      </c>
      <c r="E4148" s="24" t="s">
        <v>6</v>
      </c>
      <c r="F4148" s="25" t="s">
        <v>6</v>
      </c>
      <c r="G4148" s="25" t="s">
        <v>2988</v>
      </c>
      <c r="H4148" s="25" t="s">
        <v>3418</v>
      </c>
      <c r="I4148" s="25" t="s">
        <v>82</v>
      </c>
      <c r="J4148" s="10">
        <v>7893</v>
      </c>
      <c r="K4148" s="16">
        <v>158</v>
      </c>
    </row>
    <row r="4149" spans="1:11" x14ac:dyDescent="0.25">
      <c r="A4149" s="19">
        <v>42910</v>
      </c>
      <c r="B4149" s="19" t="s">
        <v>3401</v>
      </c>
      <c r="C4149" s="79">
        <v>2000</v>
      </c>
      <c r="D4149" s="24" t="s">
        <v>4</v>
      </c>
      <c r="E4149" s="24" t="s">
        <v>6</v>
      </c>
      <c r="F4149" s="25" t="s">
        <v>6</v>
      </c>
      <c r="G4149" s="25" t="s">
        <v>2988</v>
      </c>
      <c r="H4149" s="25" t="s">
        <v>3418</v>
      </c>
      <c r="I4149" s="25" t="s">
        <v>82</v>
      </c>
      <c r="J4149" s="10">
        <v>8083</v>
      </c>
      <c r="K4149" s="16">
        <v>162</v>
      </c>
    </row>
    <row r="4150" spans="1:11" x14ac:dyDescent="0.25">
      <c r="A4150" s="19">
        <v>42910</v>
      </c>
      <c r="B4150" s="19" t="s">
        <v>3401</v>
      </c>
      <c r="C4150" s="79">
        <v>600</v>
      </c>
      <c r="D4150" s="24" t="s">
        <v>4</v>
      </c>
      <c r="E4150" s="24" t="s">
        <v>6</v>
      </c>
      <c r="F4150" s="25" t="s">
        <v>6</v>
      </c>
      <c r="G4150" s="25" t="s">
        <v>2988</v>
      </c>
      <c r="H4150" s="25" t="s">
        <v>3418</v>
      </c>
      <c r="I4150" s="25" t="s">
        <v>82</v>
      </c>
      <c r="J4150" s="10">
        <v>8084</v>
      </c>
      <c r="K4150" s="16">
        <v>162</v>
      </c>
    </row>
    <row r="4151" spans="1:11" x14ac:dyDescent="0.25">
      <c r="A4151" s="19">
        <v>42910</v>
      </c>
      <c r="B4151" s="19" t="s">
        <v>3401</v>
      </c>
      <c r="C4151" s="79">
        <v>1000</v>
      </c>
      <c r="D4151" s="24" t="s">
        <v>4</v>
      </c>
      <c r="E4151" s="24" t="s">
        <v>5</v>
      </c>
      <c r="F4151" s="25" t="s">
        <v>2217</v>
      </c>
      <c r="G4151" s="25" t="s">
        <v>2988</v>
      </c>
      <c r="H4151" s="25" t="s">
        <v>3418</v>
      </c>
      <c r="I4151" s="25" t="s">
        <v>82</v>
      </c>
      <c r="J4151" s="10">
        <v>8085</v>
      </c>
      <c r="K4151" s="16">
        <v>162</v>
      </c>
    </row>
    <row r="4152" spans="1:11" x14ac:dyDescent="0.25">
      <c r="A4152" s="19">
        <v>42910</v>
      </c>
      <c r="B4152" s="19" t="s">
        <v>3401</v>
      </c>
      <c r="C4152" s="79">
        <v>1120</v>
      </c>
      <c r="D4152" s="24" t="s">
        <v>4</v>
      </c>
      <c r="E4152" s="24" t="s">
        <v>6</v>
      </c>
      <c r="F4152" s="25" t="s">
        <v>6</v>
      </c>
      <c r="G4152" s="25" t="s">
        <v>2988</v>
      </c>
      <c r="H4152" s="25" t="s">
        <v>3418</v>
      </c>
      <c r="I4152" s="25" t="s">
        <v>82</v>
      </c>
      <c r="J4152" s="10">
        <v>8086</v>
      </c>
      <c r="K4152" s="16">
        <v>162</v>
      </c>
    </row>
    <row r="4153" spans="1:11" x14ac:dyDescent="0.25">
      <c r="A4153" s="19">
        <v>42910</v>
      </c>
      <c r="B4153" s="19" t="s">
        <v>3401</v>
      </c>
      <c r="C4153" s="79">
        <v>10000</v>
      </c>
      <c r="D4153" s="24" t="s">
        <v>4</v>
      </c>
      <c r="E4153" s="24" t="s">
        <v>6</v>
      </c>
      <c r="F4153" s="25" t="s">
        <v>6</v>
      </c>
      <c r="G4153" s="25" t="s">
        <v>2988</v>
      </c>
      <c r="H4153" s="25" t="s">
        <v>3418</v>
      </c>
      <c r="I4153" s="25" t="s">
        <v>82</v>
      </c>
      <c r="J4153" s="10">
        <v>8088</v>
      </c>
      <c r="K4153" s="16">
        <v>162</v>
      </c>
    </row>
    <row r="4154" spans="1:11" x14ac:dyDescent="0.25">
      <c r="A4154" s="19">
        <v>42910</v>
      </c>
      <c r="B4154" s="19" t="s">
        <v>3401</v>
      </c>
      <c r="C4154" s="79">
        <v>10000</v>
      </c>
      <c r="D4154" s="24" t="s">
        <v>4</v>
      </c>
      <c r="E4154" s="24" t="s">
        <v>6</v>
      </c>
      <c r="F4154" s="25" t="s">
        <v>6</v>
      </c>
      <c r="G4154" s="25" t="s">
        <v>2988</v>
      </c>
      <c r="H4154" s="25" t="s">
        <v>3418</v>
      </c>
      <c r="I4154" s="25" t="s">
        <v>82</v>
      </c>
      <c r="J4154" s="10">
        <v>8089</v>
      </c>
      <c r="K4154" s="16">
        <v>162</v>
      </c>
    </row>
    <row r="4155" spans="1:11" x14ac:dyDescent="0.25">
      <c r="A4155" s="19">
        <v>42910</v>
      </c>
      <c r="B4155" s="19" t="s">
        <v>3401</v>
      </c>
      <c r="C4155" s="79">
        <v>10000</v>
      </c>
      <c r="D4155" s="24" t="s">
        <v>4</v>
      </c>
      <c r="E4155" s="24" t="s">
        <v>6</v>
      </c>
      <c r="F4155" s="25" t="s">
        <v>6</v>
      </c>
      <c r="G4155" s="25" t="s">
        <v>2988</v>
      </c>
      <c r="H4155" s="25" t="s">
        <v>3418</v>
      </c>
      <c r="I4155" s="25" t="s">
        <v>82</v>
      </c>
      <c r="J4155" s="10">
        <v>8090</v>
      </c>
      <c r="K4155" s="16">
        <v>162</v>
      </c>
    </row>
    <row r="4156" spans="1:11" x14ac:dyDescent="0.25">
      <c r="A4156" s="19">
        <v>42910</v>
      </c>
      <c r="B4156" s="19" t="s">
        <v>3401</v>
      </c>
      <c r="C4156" s="79">
        <v>10000</v>
      </c>
      <c r="D4156" s="24" t="s">
        <v>4</v>
      </c>
      <c r="E4156" s="24" t="s">
        <v>6</v>
      </c>
      <c r="F4156" s="25" t="s">
        <v>6</v>
      </c>
      <c r="G4156" s="25" t="s">
        <v>2988</v>
      </c>
      <c r="H4156" s="25" t="s">
        <v>3418</v>
      </c>
      <c r="I4156" s="25" t="s">
        <v>82</v>
      </c>
      <c r="J4156" s="10">
        <v>8091</v>
      </c>
      <c r="K4156" s="16">
        <v>162</v>
      </c>
    </row>
    <row r="4157" spans="1:11" x14ac:dyDescent="0.25">
      <c r="A4157" s="19">
        <v>42910</v>
      </c>
      <c r="B4157" s="19" t="s">
        <v>3401</v>
      </c>
      <c r="C4157" s="79">
        <v>9373</v>
      </c>
      <c r="D4157" s="24" t="s">
        <v>4</v>
      </c>
      <c r="E4157" s="24" t="s">
        <v>6</v>
      </c>
      <c r="F4157" s="25" t="s">
        <v>6</v>
      </c>
      <c r="G4157" s="25" t="s">
        <v>2988</v>
      </c>
      <c r="H4157" s="25" t="s">
        <v>3418</v>
      </c>
      <c r="I4157" s="25" t="s">
        <v>82</v>
      </c>
      <c r="J4157" s="10">
        <v>8092</v>
      </c>
      <c r="K4157" s="16">
        <v>162</v>
      </c>
    </row>
    <row r="4158" spans="1:11" x14ac:dyDescent="0.25">
      <c r="A4158" s="19">
        <v>42910</v>
      </c>
      <c r="B4158" s="19" t="s">
        <v>3401</v>
      </c>
      <c r="C4158" s="79">
        <v>3600</v>
      </c>
      <c r="D4158" s="24" t="s">
        <v>4</v>
      </c>
      <c r="E4158" s="24" t="s">
        <v>6</v>
      </c>
      <c r="F4158" s="25" t="s">
        <v>6</v>
      </c>
      <c r="G4158" s="25" t="s">
        <v>2988</v>
      </c>
      <c r="H4158" s="25" t="s">
        <v>3418</v>
      </c>
      <c r="I4158" s="25" t="s">
        <v>82</v>
      </c>
      <c r="J4158" s="10">
        <v>8093</v>
      </c>
      <c r="K4158" s="16">
        <v>162</v>
      </c>
    </row>
    <row r="4159" spans="1:11" x14ac:dyDescent="0.25">
      <c r="A4159" s="19">
        <v>42910</v>
      </c>
      <c r="B4159" s="19" t="s">
        <v>3401</v>
      </c>
      <c r="C4159" s="79">
        <v>250</v>
      </c>
      <c r="D4159" s="24" t="s">
        <v>4</v>
      </c>
      <c r="E4159" s="24" t="s">
        <v>6</v>
      </c>
      <c r="F4159" s="25" t="s">
        <v>6</v>
      </c>
      <c r="G4159" s="25" t="s">
        <v>2988</v>
      </c>
      <c r="H4159" s="25" t="s">
        <v>3418</v>
      </c>
      <c r="I4159" s="25" t="s">
        <v>82</v>
      </c>
      <c r="J4159" s="10">
        <v>8094</v>
      </c>
      <c r="K4159" s="16">
        <v>162</v>
      </c>
    </row>
    <row r="4160" spans="1:11" x14ac:dyDescent="0.25">
      <c r="A4160" s="19">
        <v>42910</v>
      </c>
      <c r="B4160" s="19" t="s">
        <v>3401</v>
      </c>
      <c r="C4160" s="79">
        <v>250</v>
      </c>
      <c r="D4160" s="24" t="s">
        <v>4</v>
      </c>
      <c r="E4160" s="24" t="s">
        <v>6</v>
      </c>
      <c r="F4160" s="25" t="s">
        <v>6</v>
      </c>
      <c r="G4160" s="25" t="s">
        <v>2988</v>
      </c>
      <c r="H4160" s="25" t="s">
        <v>3418</v>
      </c>
      <c r="I4160" s="25" t="s">
        <v>82</v>
      </c>
      <c r="J4160" s="10">
        <v>8095</v>
      </c>
      <c r="K4160" s="16">
        <v>162</v>
      </c>
    </row>
    <row r="4161" spans="1:11" x14ac:dyDescent="0.25">
      <c r="A4161" s="19">
        <v>42910</v>
      </c>
      <c r="B4161" s="19" t="s">
        <v>3401</v>
      </c>
      <c r="C4161" s="79">
        <v>2000</v>
      </c>
      <c r="D4161" s="24" t="s">
        <v>4</v>
      </c>
      <c r="E4161" s="24" t="s">
        <v>6</v>
      </c>
      <c r="F4161" s="25" t="s">
        <v>6</v>
      </c>
      <c r="G4161" s="25" t="s">
        <v>2988</v>
      </c>
      <c r="H4161" s="25" t="s">
        <v>3418</v>
      </c>
      <c r="I4161" s="25" t="s">
        <v>82</v>
      </c>
      <c r="J4161" s="10">
        <v>8096</v>
      </c>
      <c r="K4161" s="16">
        <v>162</v>
      </c>
    </row>
    <row r="4162" spans="1:11" x14ac:dyDescent="0.25">
      <c r="A4162" s="19">
        <v>42910</v>
      </c>
      <c r="B4162" s="19" t="s">
        <v>3401</v>
      </c>
      <c r="C4162" s="79">
        <v>1400</v>
      </c>
      <c r="D4162" s="24" t="s">
        <v>4</v>
      </c>
      <c r="E4162" s="24" t="s">
        <v>6</v>
      </c>
      <c r="F4162" s="25" t="s">
        <v>6</v>
      </c>
      <c r="G4162" s="25" t="s">
        <v>2988</v>
      </c>
      <c r="H4162" s="25" t="s">
        <v>3418</v>
      </c>
      <c r="I4162" s="25" t="s">
        <v>82</v>
      </c>
      <c r="J4162" s="10">
        <v>8097</v>
      </c>
      <c r="K4162" s="16">
        <v>162</v>
      </c>
    </row>
    <row r="4163" spans="1:11" x14ac:dyDescent="0.25">
      <c r="A4163" s="19">
        <v>42910</v>
      </c>
      <c r="B4163" s="19" t="s">
        <v>3401</v>
      </c>
      <c r="C4163" s="79">
        <v>2000</v>
      </c>
      <c r="D4163" s="24" t="s">
        <v>4</v>
      </c>
      <c r="E4163" s="24" t="s">
        <v>6</v>
      </c>
      <c r="F4163" s="25" t="s">
        <v>6</v>
      </c>
      <c r="G4163" s="25" t="s">
        <v>2988</v>
      </c>
      <c r="H4163" s="25" t="s">
        <v>3418</v>
      </c>
      <c r="I4163" s="25" t="s">
        <v>82</v>
      </c>
      <c r="J4163" s="10">
        <v>8098</v>
      </c>
      <c r="K4163" s="16">
        <v>162</v>
      </c>
    </row>
    <row r="4164" spans="1:11" x14ac:dyDescent="0.25">
      <c r="A4164" s="19">
        <v>42910</v>
      </c>
      <c r="B4164" s="19" t="s">
        <v>3401</v>
      </c>
      <c r="C4164" s="79">
        <v>150</v>
      </c>
      <c r="D4164" s="24" t="s">
        <v>4</v>
      </c>
      <c r="E4164" s="24" t="s">
        <v>6</v>
      </c>
      <c r="F4164" s="25" t="s">
        <v>6</v>
      </c>
      <c r="G4164" s="25" t="s">
        <v>2988</v>
      </c>
      <c r="H4164" s="25" t="s">
        <v>3418</v>
      </c>
      <c r="I4164" s="25" t="s">
        <v>82</v>
      </c>
      <c r="J4164" s="10">
        <v>8099</v>
      </c>
      <c r="K4164" s="16">
        <v>162</v>
      </c>
    </row>
    <row r="4165" spans="1:11" x14ac:dyDescent="0.25">
      <c r="A4165" s="19">
        <v>42910</v>
      </c>
      <c r="B4165" s="19" t="s">
        <v>3401</v>
      </c>
      <c r="C4165" s="79">
        <v>300</v>
      </c>
      <c r="D4165" s="24" t="s">
        <v>4</v>
      </c>
      <c r="E4165" s="24" t="s">
        <v>6</v>
      </c>
      <c r="F4165" s="25" t="s">
        <v>6</v>
      </c>
      <c r="G4165" s="25" t="s">
        <v>2988</v>
      </c>
      <c r="H4165" s="25" t="s">
        <v>3418</v>
      </c>
      <c r="I4165" s="25" t="s">
        <v>82</v>
      </c>
      <c r="J4165" s="10">
        <v>8100</v>
      </c>
      <c r="K4165" s="16">
        <v>162</v>
      </c>
    </row>
    <row r="4166" spans="1:11" x14ac:dyDescent="0.25">
      <c r="A4166" s="19">
        <v>42910</v>
      </c>
      <c r="B4166" s="19" t="s">
        <v>3401</v>
      </c>
      <c r="C4166" s="15">
        <v>200</v>
      </c>
      <c r="D4166" s="24" t="s">
        <v>4</v>
      </c>
      <c r="E4166" s="24" t="s">
        <v>5</v>
      </c>
      <c r="F4166" s="25" t="s">
        <v>2217</v>
      </c>
      <c r="G4166" s="25" t="s">
        <v>2988</v>
      </c>
      <c r="H4166" s="25" t="s">
        <v>3418</v>
      </c>
      <c r="I4166" s="25" t="s">
        <v>82</v>
      </c>
      <c r="J4166" s="10">
        <v>8124</v>
      </c>
      <c r="K4166" s="16">
        <v>163</v>
      </c>
    </row>
    <row r="4167" spans="1:11" x14ac:dyDescent="0.25">
      <c r="A4167" s="19">
        <v>42910</v>
      </c>
      <c r="B4167" s="19" t="s">
        <v>3401</v>
      </c>
      <c r="C4167" s="15">
        <v>200</v>
      </c>
      <c r="D4167" s="24" t="s">
        <v>4</v>
      </c>
      <c r="E4167" s="24" t="s">
        <v>5</v>
      </c>
      <c r="F4167" s="25" t="s">
        <v>2217</v>
      </c>
      <c r="G4167" s="25" t="s">
        <v>2988</v>
      </c>
      <c r="H4167" s="25" t="s">
        <v>3418</v>
      </c>
      <c r="I4167" s="25" t="s">
        <v>82</v>
      </c>
      <c r="J4167" s="10">
        <v>8125</v>
      </c>
      <c r="K4167" s="16">
        <v>163</v>
      </c>
    </row>
    <row r="4168" spans="1:11" x14ac:dyDescent="0.25">
      <c r="A4168" s="19">
        <v>42910</v>
      </c>
      <c r="B4168" s="19" t="s">
        <v>3401</v>
      </c>
      <c r="C4168" s="15">
        <v>2000</v>
      </c>
      <c r="D4168" s="24" t="s">
        <v>4</v>
      </c>
      <c r="E4168" s="24" t="s">
        <v>6</v>
      </c>
      <c r="F4168" s="25" t="s">
        <v>6</v>
      </c>
      <c r="G4168" s="25" t="s">
        <v>2988</v>
      </c>
      <c r="H4168" s="25" t="s">
        <v>3418</v>
      </c>
      <c r="I4168" s="25" t="s">
        <v>82</v>
      </c>
      <c r="J4168" s="10">
        <v>8126</v>
      </c>
      <c r="K4168" s="16">
        <v>163</v>
      </c>
    </row>
    <row r="4169" spans="1:11" x14ac:dyDescent="0.25">
      <c r="A4169" s="19">
        <v>42910</v>
      </c>
      <c r="B4169" s="19" t="s">
        <v>3401</v>
      </c>
      <c r="C4169" s="15">
        <v>50</v>
      </c>
      <c r="D4169" s="24" t="s">
        <v>4</v>
      </c>
      <c r="E4169" s="24" t="s">
        <v>6</v>
      </c>
      <c r="F4169" s="25" t="s">
        <v>6</v>
      </c>
      <c r="G4169" s="25" t="s">
        <v>2988</v>
      </c>
      <c r="H4169" s="25" t="s">
        <v>3418</v>
      </c>
      <c r="I4169" s="25" t="s">
        <v>82</v>
      </c>
      <c r="J4169" s="10">
        <v>8127</v>
      </c>
      <c r="K4169" s="16">
        <v>163</v>
      </c>
    </row>
    <row r="4170" spans="1:11" x14ac:dyDescent="0.25">
      <c r="A4170" s="19">
        <v>42910</v>
      </c>
      <c r="B4170" s="19" t="s">
        <v>3401</v>
      </c>
      <c r="C4170" s="15">
        <v>2000</v>
      </c>
      <c r="D4170" s="24" t="s">
        <v>4</v>
      </c>
      <c r="E4170" s="24" t="s">
        <v>5</v>
      </c>
      <c r="F4170" s="25" t="s">
        <v>2217</v>
      </c>
      <c r="G4170" s="25" t="s">
        <v>2988</v>
      </c>
      <c r="H4170" s="25" t="s">
        <v>3418</v>
      </c>
      <c r="I4170" s="25" t="s">
        <v>82</v>
      </c>
      <c r="J4170" s="10">
        <v>8128</v>
      </c>
      <c r="K4170" s="16">
        <v>163</v>
      </c>
    </row>
    <row r="4171" spans="1:11" x14ac:dyDescent="0.25">
      <c r="A4171" s="19">
        <v>42910</v>
      </c>
      <c r="B4171" s="19" t="s">
        <v>3401</v>
      </c>
      <c r="C4171" s="15">
        <v>300</v>
      </c>
      <c r="D4171" s="24" t="s">
        <v>4</v>
      </c>
      <c r="E4171" s="24" t="s">
        <v>5</v>
      </c>
      <c r="F4171" s="25" t="s">
        <v>2217</v>
      </c>
      <c r="G4171" s="25" t="s">
        <v>2988</v>
      </c>
      <c r="H4171" s="25" t="s">
        <v>3418</v>
      </c>
      <c r="I4171" s="25" t="s">
        <v>82</v>
      </c>
      <c r="J4171" s="10">
        <v>8129</v>
      </c>
      <c r="K4171" s="16">
        <v>163</v>
      </c>
    </row>
    <row r="4172" spans="1:11" x14ac:dyDescent="0.25">
      <c r="A4172" s="19">
        <v>42910</v>
      </c>
      <c r="B4172" s="19" t="s">
        <v>3401</v>
      </c>
      <c r="C4172" s="15">
        <v>425</v>
      </c>
      <c r="D4172" s="24" t="s">
        <v>4</v>
      </c>
      <c r="E4172" s="24" t="s">
        <v>6</v>
      </c>
      <c r="F4172" s="25" t="s">
        <v>6</v>
      </c>
      <c r="G4172" s="25" t="s">
        <v>2988</v>
      </c>
      <c r="H4172" s="25" t="s">
        <v>3418</v>
      </c>
      <c r="I4172" s="25" t="s">
        <v>82</v>
      </c>
      <c r="J4172" s="10">
        <v>8130</v>
      </c>
      <c r="K4172" s="16">
        <v>163</v>
      </c>
    </row>
    <row r="4173" spans="1:11" x14ac:dyDescent="0.25">
      <c r="A4173" s="19">
        <v>42910</v>
      </c>
      <c r="B4173" s="19" t="s">
        <v>3401</v>
      </c>
      <c r="C4173" s="15">
        <v>300</v>
      </c>
      <c r="D4173" s="24" t="s">
        <v>4</v>
      </c>
      <c r="E4173" s="24" t="s">
        <v>6</v>
      </c>
      <c r="F4173" s="25" t="s">
        <v>6</v>
      </c>
      <c r="G4173" s="25" t="s">
        <v>2988</v>
      </c>
      <c r="H4173" s="25" t="s">
        <v>3418</v>
      </c>
      <c r="I4173" s="25" t="s">
        <v>82</v>
      </c>
      <c r="J4173" s="10">
        <v>8131</v>
      </c>
      <c r="K4173" s="16">
        <v>163</v>
      </c>
    </row>
    <row r="4174" spans="1:11" x14ac:dyDescent="0.25">
      <c r="A4174" s="19">
        <v>42910</v>
      </c>
      <c r="B4174" s="19" t="s">
        <v>3401</v>
      </c>
      <c r="C4174" s="15">
        <v>3000</v>
      </c>
      <c r="D4174" s="24" t="s">
        <v>4</v>
      </c>
      <c r="E4174" s="24" t="s">
        <v>5</v>
      </c>
      <c r="F4174" s="25" t="s">
        <v>2217</v>
      </c>
      <c r="G4174" s="25" t="s">
        <v>2988</v>
      </c>
      <c r="H4174" s="25" t="s">
        <v>3418</v>
      </c>
      <c r="I4174" s="25" t="s">
        <v>82</v>
      </c>
      <c r="J4174" s="10">
        <v>8132</v>
      </c>
      <c r="K4174" s="16">
        <v>163</v>
      </c>
    </row>
    <row r="4175" spans="1:11" x14ac:dyDescent="0.25">
      <c r="A4175" s="19">
        <v>42910</v>
      </c>
      <c r="B4175" s="19" t="s">
        <v>3401</v>
      </c>
      <c r="C4175" s="15">
        <v>500</v>
      </c>
      <c r="D4175" s="24" t="s">
        <v>4</v>
      </c>
      <c r="E4175" s="24" t="s">
        <v>5</v>
      </c>
      <c r="F4175" s="25" t="s">
        <v>2217</v>
      </c>
      <c r="G4175" s="25" t="s">
        <v>2988</v>
      </c>
      <c r="H4175" s="25" t="s">
        <v>3418</v>
      </c>
      <c r="I4175" s="25" t="s">
        <v>82</v>
      </c>
      <c r="J4175" s="10">
        <v>8134</v>
      </c>
      <c r="K4175" s="16">
        <v>163</v>
      </c>
    </row>
    <row r="4176" spans="1:11" x14ac:dyDescent="0.25">
      <c r="A4176" s="19">
        <v>42910</v>
      </c>
      <c r="B4176" s="19" t="s">
        <v>3401</v>
      </c>
      <c r="C4176" s="15">
        <v>1000</v>
      </c>
      <c r="D4176" s="24" t="s">
        <v>4</v>
      </c>
      <c r="E4176" s="24" t="s">
        <v>6</v>
      </c>
      <c r="F4176" s="25" t="s">
        <v>6</v>
      </c>
      <c r="G4176" s="25" t="s">
        <v>2988</v>
      </c>
      <c r="H4176" s="25" t="s">
        <v>3418</v>
      </c>
      <c r="I4176" s="25" t="s">
        <v>82</v>
      </c>
      <c r="J4176" s="10">
        <v>8135</v>
      </c>
      <c r="K4176" s="16">
        <v>163</v>
      </c>
    </row>
    <row r="4177" spans="1:11" x14ac:dyDescent="0.25">
      <c r="A4177" s="19">
        <v>42910</v>
      </c>
      <c r="B4177" s="19" t="s">
        <v>3401</v>
      </c>
      <c r="C4177" s="15">
        <v>200</v>
      </c>
      <c r="D4177" s="24" t="s">
        <v>4</v>
      </c>
      <c r="E4177" s="24" t="s">
        <v>6</v>
      </c>
      <c r="F4177" s="25" t="s">
        <v>6</v>
      </c>
      <c r="G4177" s="25" t="s">
        <v>2988</v>
      </c>
      <c r="H4177" s="25" t="s">
        <v>3418</v>
      </c>
      <c r="I4177" s="25" t="s">
        <v>82</v>
      </c>
      <c r="J4177" s="10">
        <v>8136</v>
      </c>
      <c r="K4177" s="16">
        <v>163</v>
      </c>
    </row>
    <row r="4178" spans="1:11" x14ac:dyDescent="0.25">
      <c r="A4178" s="19">
        <v>42910</v>
      </c>
      <c r="B4178" s="19" t="s">
        <v>3401</v>
      </c>
      <c r="C4178" s="15">
        <v>200</v>
      </c>
      <c r="D4178" s="24" t="s">
        <v>4</v>
      </c>
      <c r="E4178" s="24" t="s">
        <v>6</v>
      </c>
      <c r="F4178" s="25" t="s">
        <v>6</v>
      </c>
      <c r="G4178" s="25" t="s">
        <v>2988</v>
      </c>
      <c r="H4178" s="25" t="s">
        <v>3418</v>
      </c>
      <c r="I4178" s="25" t="s">
        <v>82</v>
      </c>
      <c r="J4178" s="10">
        <v>8137</v>
      </c>
      <c r="K4178" s="16">
        <v>163</v>
      </c>
    </row>
    <row r="4179" spans="1:11" x14ac:dyDescent="0.25">
      <c r="A4179" s="19">
        <v>42910</v>
      </c>
      <c r="B4179" s="19" t="s">
        <v>3401</v>
      </c>
      <c r="C4179" s="15">
        <v>1500</v>
      </c>
      <c r="D4179" s="24" t="s">
        <v>4</v>
      </c>
      <c r="E4179" s="24" t="s">
        <v>5</v>
      </c>
      <c r="F4179" s="25" t="s">
        <v>2217</v>
      </c>
      <c r="G4179" s="25" t="s">
        <v>2988</v>
      </c>
      <c r="H4179" s="25" t="s">
        <v>3418</v>
      </c>
      <c r="I4179" s="25" t="s">
        <v>82</v>
      </c>
      <c r="J4179" s="10">
        <v>8139</v>
      </c>
      <c r="K4179" s="16">
        <v>163</v>
      </c>
    </row>
    <row r="4180" spans="1:11" x14ac:dyDescent="0.25">
      <c r="A4180" s="19">
        <v>42910</v>
      </c>
      <c r="B4180" s="19" t="s">
        <v>3401</v>
      </c>
      <c r="C4180" s="15">
        <v>400</v>
      </c>
      <c r="D4180" s="24" t="s">
        <v>4</v>
      </c>
      <c r="E4180" s="24" t="s">
        <v>5</v>
      </c>
      <c r="F4180" s="25" t="s">
        <v>2217</v>
      </c>
      <c r="G4180" s="25" t="s">
        <v>2988</v>
      </c>
      <c r="H4180" s="25" t="s">
        <v>3418</v>
      </c>
      <c r="I4180" s="25" t="s">
        <v>82</v>
      </c>
      <c r="J4180" s="10">
        <v>8140</v>
      </c>
      <c r="K4180" s="16">
        <v>163</v>
      </c>
    </row>
    <row r="4181" spans="1:11" x14ac:dyDescent="0.25">
      <c r="A4181" s="19">
        <v>42910</v>
      </c>
      <c r="B4181" s="19" t="s">
        <v>3401</v>
      </c>
      <c r="C4181" s="15">
        <v>400</v>
      </c>
      <c r="D4181" s="24" t="s">
        <v>4</v>
      </c>
      <c r="E4181" s="24" t="s">
        <v>5</v>
      </c>
      <c r="F4181" s="25" t="s">
        <v>2217</v>
      </c>
      <c r="G4181" s="25" t="s">
        <v>2988</v>
      </c>
      <c r="H4181" s="25" t="s">
        <v>3418</v>
      </c>
      <c r="I4181" s="25" t="s">
        <v>82</v>
      </c>
      <c r="J4181" s="10">
        <v>8141</v>
      </c>
      <c r="K4181" s="16">
        <v>163</v>
      </c>
    </row>
    <row r="4182" spans="1:11" x14ac:dyDescent="0.25">
      <c r="A4182" s="19">
        <v>42910</v>
      </c>
      <c r="B4182" s="19" t="s">
        <v>3401</v>
      </c>
      <c r="C4182" s="15">
        <v>1500</v>
      </c>
      <c r="D4182" s="24" t="s">
        <v>4</v>
      </c>
      <c r="E4182" s="24" t="s">
        <v>5</v>
      </c>
      <c r="F4182" s="25" t="s">
        <v>2217</v>
      </c>
      <c r="G4182" s="25" t="s">
        <v>2988</v>
      </c>
      <c r="H4182" s="25" t="s">
        <v>3418</v>
      </c>
      <c r="I4182" s="25" t="s">
        <v>82</v>
      </c>
      <c r="J4182" s="10">
        <v>8142</v>
      </c>
      <c r="K4182" s="16">
        <v>163</v>
      </c>
    </row>
    <row r="4183" spans="1:11" x14ac:dyDescent="0.25">
      <c r="A4183" s="19">
        <v>42910</v>
      </c>
      <c r="B4183" s="19" t="s">
        <v>3401</v>
      </c>
      <c r="C4183" s="15">
        <v>200</v>
      </c>
      <c r="D4183" s="24" t="s">
        <v>4</v>
      </c>
      <c r="E4183" s="24" t="s">
        <v>6</v>
      </c>
      <c r="F4183" s="25" t="s">
        <v>6</v>
      </c>
      <c r="G4183" s="25" t="s">
        <v>2988</v>
      </c>
      <c r="H4183" s="25" t="s">
        <v>3418</v>
      </c>
      <c r="I4183" s="25" t="s">
        <v>82</v>
      </c>
      <c r="J4183" s="10">
        <v>8143</v>
      </c>
      <c r="K4183" s="16">
        <v>163</v>
      </c>
    </row>
    <row r="4184" spans="1:11" x14ac:dyDescent="0.25">
      <c r="A4184" s="19">
        <v>42910</v>
      </c>
      <c r="B4184" s="19" t="s">
        <v>3401</v>
      </c>
      <c r="C4184" s="15">
        <v>500</v>
      </c>
      <c r="D4184" s="24" t="s">
        <v>4</v>
      </c>
      <c r="E4184" s="24" t="s">
        <v>6</v>
      </c>
      <c r="F4184" s="25" t="s">
        <v>6</v>
      </c>
      <c r="G4184" s="25" t="s">
        <v>2988</v>
      </c>
      <c r="H4184" s="25" t="s">
        <v>3418</v>
      </c>
      <c r="I4184" s="25" t="s">
        <v>82</v>
      </c>
      <c r="J4184" s="10">
        <v>8144</v>
      </c>
      <c r="K4184" s="16">
        <v>163</v>
      </c>
    </row>
    <row r="4185" spans="1:11" x14ac:dyDescent="0.25">
      <c r="A4185" s="19">
        <v>42910</v>
      </c>
      <c r="B4185" s="19" t="s">
        <v>3401</v>
      </c>
      <c r="C4185" s="15">
        <v>1000</v>
      </c>
      <c r="D4185" s="24" t="s">
        <v>4</v>
      </c>
      <c r="E4185" s="24" t="s">
        <v>6</v>
      </c>
      <c r="F4185" s="25" t="s">
        <v>6</v>
      </c>
      <c r="G4185" s="25" t="s">
        <v>2988</v>
      </c>
      <c r="H4185" s="25" t="s">
        <v>3418</v>
      </c>
      <c r="I4185" s="25" t="s">
        <v>82</v>
      </c>
      <c r="J4185" s="10">
        <v>8145</v>
      </c>
      <c r="K4185" s="16">
        <v>163</v>
      </c>
    </row>
    <row r="4186" spans="1:11" x14ac:dyDescent="0.25">
      <c r="A4186" s="19">
        <v>42910</v>
      </c>
      <c r="B4186" s="19" t="s">
        <v>3401</v>
      </c>
      <c r="C4186" s="15">
        <v>1500</v>
      </c>
      <c r="D4186" s="24" t="s">
        <v>4</v>
      </c>
      <c r="E4186" s="24" t="s">
        <v>5</v>
      </c>
      <c r="F4186" s="25" t="s">
        <v>2217</v>
      </c>
      <c r="G4186" s="25" t="s">
        <v>2988</v>
      </c>
      <c r="H4186" s="25" t="s">
        <v>3418</v>
      </c>
      <c r="I4186" s="25" t="s">
        <v>82</v>
      </c>
      <c r="J4186" s="10">
        <v>8146</v>
      </c>
      <c r="K4186" s="16">
        <v>163</v>
      </c>
    </row>
    <row r="4187" spans="1:11" x14ac:dyDescent="0.25">
      <c r="A4187" s="19">
        <v>42910</v>
      </c>
      <c r="B4187" s="19" t="s">
        <v>3401</v>
      </c>
      <c r="C4187" s="15">
        <v>200</v>
      </c>
      <c r="D4187" s="24" t="s">
        <v>4</v>
      </c>
      <c r="E4187" s="24" t="s">
        <v>5</v>
      </c>
      <c r="F4187" s="25" t="s">
        <v>2217</v>
      </c>
      <c r="G4187" s="25" t="s">
        <v>2988</v>
      </c>
      <c r="H4187" s="25" t="s">
        <v>3418</v>
      </c>
      <c r="I4187" s="25" t="s">
        <v>82</v>
      </c>
      <c r="J4187" s="10">
        <v>8147</v>
      </c>
      <c r="K4187" s="16">
        <v>163</v>
      </c>
    </row>
    <row r="4188" spans="1:11" x14ac:dyDescent="0.25">
      <c r="A4188" s="19">
        <v>42910</v>
      </c>
      <c r="B4188" s="19" t="s">
        <v>3401</v>
      </c>
      <c r="C4188" s="15">
        <v>5000</v>
      </c>
      <c r="D4188" s="24" t="s">
        <v>4</v>
      </c>
      <c r="E4188" s="24" t="s">
        <v>6</v>
      </c>
      <c r="F4188" s="25" t="s">
        <v>6</v>
      </c>
      <c r="G4188" s="25" t="s">
        <v>2988</v>
      </c>
      <c r="H4188" s="25" t="s">
        <v>3418</v>
      </c>
      <c r="I4188" s="25" t="s">
        <v>82</v>
      </c>
      <c r="J4188" s="10">
        <v>8187</v>
      </c>
      <c r="K4188" s="16">
        <v>164</v>
      </c>
    </row>
    <row r="4189" spans="1:11" x14ac:dyDescent="0.25">
      <c r="A4189" s="19">
        <v>42910</v>
      </c>
      <c r="B4189" s="19" t="s">
        <v>3401</v>
      </c>
      <c r="C4189" s="15">
        <v>50</v>
      </c>
      <c r="D4189" s="24" t="s">
        <v>4</v>
      </c>
      <c r="E4189" s="24" t="s">
        <v>6</v>
      </c>
      <c r="F4189" s="25" t="s">
        <v>6</v>
      </c>
      <c r="G4189" s="25" t="s">
        <v>2988</v>
      </c>
      <c r="H4189" s="25" t="s">
        <v>3418</v>
      </c>
      <c r="I4189" s="25" t="s">
        <v>82</v>
      </c>
      <c r="J4189" s="10">
        <v>8188</v>
      </c>
      <c r="K4189" s="16">
        <v>164</v>
      </c>
    </row>
    <row r="4190" spans="1:11" x14ac:dyDescent="0.25">
      <c r="A4190" s="19">
        <v>42910</v>
      </c>
      <c r="B4190" s="19" t="s">
        <v>3401</v>
      </c>
      <c r="C4190" s="15">
        <v>500</v>
      </c>
      <c r="D4190" s="24" t="s">
        <v>4</v>
      </c>
      <c r="E4190" s="24" t="s">
        <v>6</v>
      </c>
      <c r="F4190" s="25" t="s">
        <v>6</v>
      </c>
      <c r="G4190" s="25" t="s">
        <v>2988</v>
      </c>
      <c r="H4190" s="25" t="s">
        <v>3418</v>
      </c>
      <c r="I4190" s="25" t="s">
        <v>82</v>
      </c>
      <c r="J4190" s="10">
        <v>8189</v>
      </c>
      <c r="K4190" s="16">
        <v>164</v>
      </c>
    </row>
    <row r="4191" spans="1:11" x14ac:dyDescent="0.25">
      <c r="A4191" s="19">
        <v>42910</v>
      </c>
      <c r="B4191" s="19" t="s">
        <v>3401</v>
      </c>
      <c r="C4191" s="15">
        <v>500</v>
      </c>
      <c r="D4191" s="24" t="s">
        <v>4</v>
      </c>
      <c r="E4191" s="24" t="s">
        <v>5</v>
      </c>
      <c r="F4191" s="25" t="s">
        <v>2217</v>
      </c>
      <c r="G4191" s="25" t="s">
        <v>2988</v>
      </c>
      <c r="H4191" s="25" t="s">
        <v>3418</v>
      </c>
      <c r="I4191" s="25" t="s">
        <v>82</v>
      </c>
      <c r="J4191" s="10">
        <v>8190</v>
      </c>
      <c r="K4191" s="16">
        <v>164</v>
      </c>
    </row>
    <row r="4192" spans="1:11" x14ac:dyDescent="0.25">
      <c r="A4192" s="20">
        <v>42910</v>
      </c>
      <c r="B4192" s="20" t="s">
        <v>3401</v>
      </c>
      <c r="C4192" s="77">
        <v>450</v>
      </c>
      <c r="D4192" s="24" t="s">
        <v>4</v>
      </c>
      <c r="E4192" s="24" t="s">
        <v>6</v>
      </c>
      <c r="F4192" s="25" t="s">
        <v>6</v>
      </c>
      <c r="G4192" s="25" t="s">
        <v>2988</v>
      </c>
      <c r="H4192" s="25" t="s">
        <v>3418</v>
      </c>
      <c r="I4192" s="25" t="s">
        <v>82</v>
      </c>
      <c r="J4192" s="10">
        <v>8224</v>
      </c>
      <c r="K4192" s="16">
        <v>165</v>
      </c>
    </row>
    <row r="4193" spans="1:11" x14ac:dyDescent="0.25">
      <c r="A4193" s="20">
        <v>42910</v>
      </c>
      <c r="B4193" s="20" t="s">
        <v>3401</v>
      </c>
      <c r="C4193" s="77">
        <v>500</v>
      </c>
      <c r="D4193" s="24" t="s">
        <v>4</v>
      </c>
      <c r="E4193" s="24" t="s">
        <v>6</v>
      </c>
      <c r="F4193" s="25" t="s">
        <v>6</v>
      </c>
      <c r="G4193" s="25" t="s">
        <v>2988</v>
      </c>
      <c r="H4193" s="25" t="s">
        <v>3418</v>
      </c>
      <c r="I4193" s="25" t="s">
        <v>82</v>
      </c>
      <c r="J4193" s="10">
        <v>8225</v>
      </c>
      <c r="K4193" s="16">
        <v>165</v>
      </c>
    </row>
    <row r="4194" spans="1:11" x14ac:dyDescent="0.25">
      <c r="A4194" s="20">
        <v>42910</v>
      </c>
      <c r="B4194" s="20" t="s">
        <v>3401</v>
      </c>
      <c r="C4194" s="77">
        <v>2800</v>
      </c>
      <c r="D4194" s="24" t="s">
        <v>4</v>
      </c>
      <c r="E4194" s="24" t="s">
        <v>6</v>
      </c>
      <c r="F4194" s="25" t="s">
        <v>6</v>
      </c>
      <c r="G4194" s="25" t="s">
        <v>2988</v>
      </c>
      <c r="H4194" s="25" t="s">
        <v>3418</v>
      </c>
      <c r="I4194" s="25" t="s">
        <v>82</v>
      </c>
      <c r="J4194" s="10">
        <v>8226</v>
      </c>
      <c r="K4194" s="16">
        <v>165</v>
      </c>
    </row>
    <row r="4195" spans="1:11" x14ac:dyDescent="0.25">
      <c r="A4195" s="20">
        <v>42910</v>
      </c>
      <c r="B4195" s="20" t="s">
        <v>3401</v>
      </c>
      <c r="C4195" s="77">
        <v>300</v>
      </c>
      <c r="D4195" s="24" t="s">
        <v>4</v>
      </c>
      <c r="E4195" s="24" t="s">
        <v>6</v>
      </c>
      <c r="F4195" s="25" t="s">
        <v>6</v>
      </c>
      <c r="G4195" s="25" t="s">
        <v>2988</v>
      </c>
      <c r="H4195" s="25" t="s">
        <v>3418</v>
      </c>
      <c r="I4195" s="25" t="s">
        <v>82</v>
      </c>
      <c r="J4195" s="10">
        <v>8227</v>
      </c>
      <c r="K4195" s="16">
        <v>165</v>
      </c>
    </row>
    <row r="4196" spans="1:11" x14ac:dyDescent="0.25">
      <c r="A4196" s="20">
        <v>42910</v>
      </c>
      <c r="B4196" s="20" t="s">
        <v>3401</v>
      </c>
      <c r="C4196" s="77">
        <v>3000</v>
      </c>
      <c r="D4196" s="24" t="s">
        <v>4</v>
      </c>
      <c r="E4196" s="24" t="s">
        <v>6</v>
      </c>
      <c r="F4196" s="25" t="s">
        <v>6</v>
      </c>
      <c r="G4196" s="25" t="s">
        <v>2988</v>
      </c>
      <c r="H4196" s="25" t="s">
        <v>3418</v>
      </c>
      <c r="I4196" s="25" t="s">
        <v>82</v>
      </c>
      <c r="J4196" s="10">
        <v>8228</v>
      </c>
      <c r="K4196" s="16">
        <v>165</v>
      </c>
    </row>
    <row r="4197" spans="1:11" x14ac:dyDescent="0.25">
      <c r="A4197" s="20">
        <v>42910</v>
      </c>
      <c r="B4197" s="20" t="s">
        <v>3401</v>
      </c>
      <c r="C4197" s="77">
        <v>2000</v>
      </c>
      <c r="D4197" s="24" t="s">
        <v>4</v>
      </c>
      <c r="E4197" s="24" t="s">
        <v>6</v>
      </c>
      <c r="F4197" s="25" t="s">
        <v>6</v>
      </c>
      <c r="G4197" s="25" t="s">
        <v>2988</v>
      </c>
      <c r="H4197" s="25" t="s">
        <v>3418</v>
      </c>
      <c r="I4197" s="25" t="s">
        <v>82</v>
      </c>
      <c r="J4197" s="10">
        <v>8229</v>
      </c>
      <c r="K4197" s="16">
        <v>165</v>
      </c>
    </row>
    <row r="4198" spans="1:11" x14ac:dyDescent="0.25">
      <c r="A4198" s="19">
        <v>42910</v>
      </c>
      <c r="B4198" s="19" t="s">
        <v>3401</v>
      </c>
      <c r="C4198" s="77">
        <v>200</v>
      </c>
      <c r="D4198" s="24" t="s">
        <v>4</v>
      </c>
      <c r="E4198" s="24" t="s">
        <v>6</v>
      </c>
      <c r="F4198" s="25" t="s">
        <v>6</v>
      </c>
      <c r="G4198" s="25" t="s">
        <v>2988</v>
      </c>
      <c r="H4198" s="25" t="s">
        <v>3418</v>
      </c>
      <c r="I4198" s="25" t="s">
        <v>82</v>
      </c>
      <c r="J4198" s="10">
        <v>8325</v>
      </c>
      <c r="K4198" s="16">
        <v>167</v>
      </c>
    </row>
    <row r="4199" spans="1:11" x14ac:dyDescent="0.25">
      <c r="A4199" s="19">
        <v>42910</v>
      </c>
      <c r="B4199" s="19" t="s">
        <v>3401</v>
      </c>
      <c r="C4199" s="77">
        <v>2000</v>
      </c>
      <c r="D4199" s="24" t="s">
        <v>4</v>
      </c>
      <c r="E4199" s="24" t="s">
        <v>6</v>
      </c>
      <c r="F4199" s="25" t="s">
        <v>6</v>
      </c>
      <c r="G4199" s="25" t="s">
        <v>2988</v>
      </c>
      <c r="H4199" s="25" t="s">
        <v>3418</v>
      </c>
      <c r="I4199" s="25" t="s">
        <v>82</v>
      </c>
      <c r="J4199" s="10">
        <v>8326</v>
      </c>
      <c r="K4199" s="16">
        <v>167</v>
      </c>
    </row>
    <row r="4200" spans="1:11" x14ac:dyDescent="0.25">
      <c r="A4200" s="19">
        <v>42910</v>
      </c>
      <c r="B4200" s="19" t="s">
        <v>3401</v>
      </c>
      <c r="C4200" s="77">
        <v>2300</v>
      </c>
      <c r="D4200" s="24" t="s">
        <v>4</v>
      </c>
      <c r="E4200" s="24" t="s">
        <v>6</v>
      </c>
      <c r="F4200" s="25" t="s">
        <v>6</v>
      </c>
      <c r="G4200" s="25" t="s">
        <v>2988</v>
      </c>
      <c r="H4200" s="25" t="s">
        <v>3418</v>
      </c>
      <c r="I4200" s="25" t="s">
        <v>82</v>
      </c>
      <c r="J4200" s="10">
        <v>8327</v>
      </c>
      <c r="K4200" s="16">
        <v>167</v>
      </c>
    </row>
    <row r="4201" spans="1:11" x14ac:dyDescent="0.25">
      <c r="A4201" s="19">
        <v>42910</v>
      </c>
      <c r="B4201" s="19" t="s">
        <v>3401</v>
      </c>
      <c r="C4201" s="77">
        <v>10000</v>
      </c>
      <c r="D4201" s="24" t="s">
        <v>4</v>
      </c>
      <c r="E4201" s="24" t="s">
        <v>6</v>
      </c>
      <c r="F4201" s="25" t="s">
        <v>6</v>
      </c>
      <c r="G4201" s="25" t="s">
        <v>2988</v>
      </c>
      <c r="H4201" s="25" t="s">
        <v>3418</v>
      </c>
      <c r="I4201" s="25" t="s">
        <v>82</v>
      </c>
      <c r="J4201" s="10">
        <v>8328</v>
      </c>
      <c r="K4201" s="16">
        <v>167</v>
      </c>
    </row>
    <row r="4202" spans="1:11" x14ac:dyDescent="0.25">
      <c r="A4202" s="19">
        <v>42910</v>
      </c>
      <c r="B4202" s="19" t="s">
        <v>3401</v>
      </c>
      <c r="C4202" s="77">
        <v>100</v>
      </c>
      <c r="D4202" s="24" t="s">
        <v>4</v>
      </c>
      <c r="E4202" s="24" t="s">
        <v>6</v>
      </c>
      <c r="F4202" s="25" t="s">
        <v>6</v>
      </c>
      <c r="G4202" s="25" t="s">
        <v>2988</v>
      </c>
      <c r="H4202" s="25" t="s">
        <v>3418</v>
      </c>
      <c r="I4202" s="25" t="s">
        <v>82</v>
      </c>
      <c r="J4202" s="10">
        <v>8329</v>
      </c>
      <c r="K4202" s="16">
        <v>167</v>
      </c>
    </row>
    <row r="4203" spans="1:11" x14ac:dyDescent="0.25">
      <c r="A4203" s="19">
        <v>42910</v>
      </c>
      <c r="B4203" s="19" t="s">
        <v>3401</v>
      </c>
      <c r="C4203" s="77">
        <v>1000</v>
      </c>
      <c r="D4203" s="24" t="s">
        <v>4</v>
      </c>
      <c r="E4203" s="24" t="s">
        <v>6</v>
      </c>
      <c r="F4203" s="25" t="s">
        <v>6</v>
      </c>
      <c r="G4203" s="25" t="s">
        <v>2988</v>
      </c>
      <c r="H4203" s="25" t="s">
        <v>3418</v>
      </c>
      <c r="I4203" s="25" t="s">
        <v>82</v>
      </c>
      <c r="J4203" s="10">
        <v>8330</v>
      </c>
      <c r="K4203" s="16">
        <v>167</v>
      </c>
    </row>
    <row r="4204" spans="1:11" x14ac:dyDescent="0.25">
      <c r="A4204" s="19">
        <v>42910</v>
      </c>
      <c r="B4204" s="19" t="s">
        <v>3401</v>
      </c>
      <c r="C4204" s="77">
        <v>5500</v>
      </c>
      <c r="D4204" s="24" t="s">
        <v>4</v>
      </c>
      <c r="E4204" s="24" t="s">
        <v>6</v>
      </c>
      <c r="F4204" s="25" t="s">
        <v>6</v>
      </c>
      <c r="G4204" s="25" t="s">
        <v>2988</v>
      </c>
      <c r="H4204" s="25" t="s">
        <v>3418</v>
      </c>
      <c r="I4204" s="25" t="s">
        <v>82</v>
      </c>
      <c r="J4204" s="10">
        <v>8331</v>
      </c>
      <c r="K4204" s="16">
        <v>167</v>
      </c>
    </row>
    <row r="4205" spans="1:11" x14ac:dyDescent="0.25">
      <c r="A4205" s="19">
        <v>42910</v>
      </c>
      <c r="B4205" s="19" t="s">
        <v>3401</v>
      </c>
      <c r="C4205" s="77">
        <v>600</v>
      </c>
      <c r="D4205" s="24" t="s">
        <v>4</v>
      </c>
      <c r="E4205" s="24" t="s">
        <v>6</v>
      </c>
      <c r="F4205" s="25" t="s">
        <v>6</v>
      </c>
      <c r="G4205" s="25" t="s">
        <v>2988</v>
      </c>
      <c r="H4205" s="25" t="s">
        <v>3418</v>
      </c>
      <c r="I4205" s="25" t="s">
        <v>82</v>
      </c>
      <c r="J4205" s="10">
        <v>8361</v>
      </c>
      <c r="K4205" s="16">
        <v>168</v>
      </c>
    </row>
    <row r="4206" spans="1:11" x14ac:dyDescent="0.25">
      <c r="A4206" s="19">
        <v>42910</v>
      </c>
      <c r="B4206" s="19" t="s">
        <v>3401</v>
      </c>
      <c r="C4206" s="77">
        <v>900</v>
      </c>
      <c r="D4206" s="24" t="s">
        <v>4</v>
      </c>
      <c r="E4206" s="24" t="s">
        <v>6</v>
      </c>
      <c r="F4206" s="25" t="s">
        <v>6</v>
      </c>
      <c r="G4206" s="25" t="s">
        <v>2988</v>
      </c>
      <c r="H4206" s="25" t="s">
        <v>3418</v>
      </c>
      <c r="I4206" s="25" t="s">
        <v>82</v>
      </c>
      <c r="J4206" s="10">
        <v>8362</v>
      </c>
      <c r="K4206" s="16">
        <v>168</v>
      </c>
    </row>
    <row r="4207" spans="1:11" x14ac:dyDescent="0.25">
      <c r="A4207" s="19">
        <v>42910</v>
      </c>
      <c r="B4207" s="19" t="s">
        <v>3401</v>
      </c>
      <c r="C4207" s="77">
        <v>400</v>
      </c>
      <c r="D4207" s="24" t="s">
        <v>4</v>
      </c>
      <c r="E4207" s="24" t="s">
        <v>6</v>
      </c>
      <c r="F4207" s="25" t="s">
        <v>6</v>
      </c>
      <c r="G4207" s="25" t="s">
        <v>2988</v>
      </c>
      <c r="H4207" s="25" t="s">
        <v>3418</v>
      </c>
      <c r="I4207" s="25" t="s">
        <v>82</v>
      </c>
      <c r="J4207" s="10">
        <v>8363</v>
      </c>
      <c r="K4207" s="16">
        <v>168</v>
      </c>
    </row>
    <row r="4208" spans="1:11" x14ac:dyDescent="0.25">
      <c r="A4208" s="19">
        <v>42910</v>
      </c>
      <c r="B4208" s="19" t="s">
        <v>3401</v>
      </c>
      <c r="C4208" s="77">
        <v>100</v>
      </c>
      <c r="D4208" s="24" t="s">
        <v>4</v>
      </c>
      <c r="E4208" s="24" t="s">
        <v>6</v>
      </c>
      <c r="F4208" s="25" t="s">
        <v>6</v>
      </c>
      <c r="G4208" s="25" t="s">
        <v>2988</v>
      </c>
      <c r="H4208" s="25" t="s">
        <v>3418</v>
      </c>
      <c r="I4208" s="25" t="s">
        <v>82</v>
      </c>
      <c r="J4208" s="10">
        <v>8364</v>
      </c>
      <c r="K4208" s="16">
        <v>168</v>
      </c>
    </row>
    <row r="4209" spans="1:11" x14ac:dyDescent="0.25">
      <c r="A4209" s="19">
        <v>42910</v>
      </c>
      <c r="B4209" s="19" t="s">
        <v>3401</v>
      </c>
      <c r="C4209" s="77">
        <v>100</v>
      </c>
      <c r="D4209" s="24" t="s">
        <v>4</v>
      </c>
      <c r="E4209" s="24" t="s">
        <v>6</v>
      </c>
      <c r="F4209" s="25" t="s">
        <v>6</v>
      </c>
      <c r="G4209" s="25" t="s">
        <v>2988</v>
      </c>
      <c r="H4209" s="25" t="s">
        <v>3418</v>
      </c>
      <c r="I4209" s="25" t="s">
        <v>82</v>
      </c>
      <c r="J4209" s="10">
        <v>8365</v>
      </c>
      <c r="K4209" s="16">
        <v>168</v>
      </c>
    </row>
    <row r="4210" spans="1:11" x14ac:dyDescent="0.25">
      <c r="A4210" s="19">
        <v>42910</v>
      </c>
      <c r="B4210" s="19" t="s">
        <v>3401</v>
      </c>
      <c r="C4210" s="77">
        <v>400</v>
      </c>
      <c r="D4210" s="24" t="s">
        <v>4</v>
      </c>
      <c r="E4210" s="24" t="s">
        <v>5</v>
      </c>
      <c r="F4210" s="25" t="s">
        <v>2217</v>
      </c>
      <c r="G4210" s="25" t="s">
        <v>2988</v>
      </c>
      <c r="H4210" s="25" t="s">
        <v>3418</v>
      </c>
      <c r="I4210" s="25" t="s">
        <v>82</v>
      </c>
      <c r="J4210" s="10">
        <v>8366</v>
      </c>
      <c r="K4210" s="16">
        <v>168</v>
      </c>
    </row>
    <row r="4211" spans="1:11" x14ac:dyDescent="0.25">
      <c r="A4211" s="19">
        <v>42910</v>
      </c>
      <c r="B4211" s="19" t="s">
        <v>3401</v>
      </c>
      <c r="C4211" s="77">
        <v>400</v>
      </c>
      <c r="D4211" s="24" t="s">
        <v>4</v>
      </c>
      <c r="E4211" s="24" t="s">
        <v>5</v>
      </c>
      <c r="F4211" s="25" t="s">
        <v>2217</v>
      </c>
      <c r="G4211" s="25" t="s">
        <v>2988</v>
      </c>
      <c r="H4211" s="25" t="s">
        <v>3418</v>
      </c>
      <c r="I4211" s="25" t="s">
        <v>82</v>
      </c>
      <c r="J4211" s="10">
        <v>8367</v>
      </c>
      <c r="K4211" s="16">
        <v>168</v>
      </c>
    </row>
    <row r="4212" spans="1:11" x14ac:dyDescent="0.25">
      <c r="A4212" s="19">
        <v>42910</v>
      </c>
      <c r="B4212" s="19" t="s">
        <v>3401</v>
      </c>
      <c r="C4212" s="77">
        <v>400</v>
      </c>
      <c r="D4212" s="24" t="s">
        <v>4</v>
      </c>
      <c r="E4212" s="24" t="s">
        <v>5</v>
      </c>
      <c r="F4212" s="25" t="s">
        <v>2217</v>
      </c>
      <c r="G4212" s="25" t="s">
        <v>2988</v>
      </c>
      <c r="H4212" s="25" t="s">
        <v>3418</v>
      </c>
      <c r="I4212" s="25" t="s">
        <v>82</v>
      </c>
      <c r="J4212" s="10">
        <v>8369</v>
      </c>
      <c r="K4212" s="16">
        <v>168</v>
      </c>
    </row>
    <row r="4213" spans="1:11" x14ac:dyDescent="0.25">
      <c r="A4213" s="19">
        <v>42910</v>
      </c>
      <c r="B4213" s="19" t="s">
        <v>3401</v>
      </c>
      <c r="C4213" s="77">
        <v>100</v>
      </c>
      <c r="D4213" s="24" t="s">
        <v>4</v>
      </c>
      <c r="E4213" s="24" t="s">
        <v>5</v>
      </c>
      <c r="F4213" s="25" t="s">
        <v>2217</v>
      </c>
      <c r="G4213" s="25" t="s">
        <v>2988</v>
      </c>
      <c r="H4213" s="25" t="s">
        <v>3418</v>
      </c>
      <c r="I4213" s="25" t="s">
        <v>82</v>
      </c>
      <c r="J4213" s="10">
        <v>8370</v>
      </c>
      <c r="K4213" s="16">
        <v>168</v>
      </c>
    </row>
    <row r="4214" spans="1:11" x14ac:dyDescent="0.25">
      <c r="A4214" s="19">
        <v>42910</v>
      </c>
      <c r="B4214" s="19" t="s">
        <v>3401</v>
      </c>
      <c r="C4214" s="77">
        <v>300</v>
      </c>
      <c r="D4214" s="24" t="s">
        <v>4</v>
      </c>
      <c r="E4214" s="24" t="s">
        <v>6</v>
      </c>
      <c r="F4214" s="25" t="s">
        <v>6</v>
      </c>
      <c r="G4214" s="25" t="s">
        <v>2988</v>
      </c>
      <c r="H4214" s="25" t="s">
        <v>3418</v>
      </c>
      <c r="I4214" s="25" t="s">
        <v>82</v>
      </c>
      <c r="J4214" s="10">
        <v>8371</v>
      </c>
      <c r="K4214" s="16">
        <v>168</v>
      </c>
    </row>
    <row r="4215" spans="1:11" x14ac:dyDescent="0.25">
      <c r="A4215" s="19">
        <v>42910</v>
      </c>
      <c r="B4215" s="19" t="s">
        <v>3401</v>
      </c>
      <c r="C4215" s="77">
        <v>500</v>
      </c>
      <c r="D4215" s="24" t="s">
        <v>4</v>
      </c>
      <c r="E4215" s="24" t="s">
        <v>5</v>
      </c>
      <c r="F4215" s="25" t="s">
        <v>2217</v>
      </c>
      <c r="G4215" s="25" t="s">
        <v>2988</v>
      </c>
      <c r="H4215" s="25" t="s">
        <v>3418</v>
      </c>
      <c r="I4215" s="25" t="s">
        <v>82</v>
      </c>
      <c r="J4215" s="10">
        <v>8372</v>
      </c>
      <c r="K4215" s="16">
        <v>168</v>
      </c>
    </row>
    <row r="4216" spans="1:11" x14ac:dyDescent="0.25">
      <c r="A4216" s="19">
        <v>42910</v>
      </c>
      <c r="B4216" s="19" t="s">
        <v>3401</v>
      </c>
      <c r="C4216" s="77">
        <v>100</v>
      </c>
      <c r="D4216" s="24" t="s">
        <v>4</v>
      </c>
      <c r="E4216" s="24" t="s">
        <v>6</v>
      </c>
      <c r="F4216" s="25" t="s">
        <v>6</v>
      </c>
      <c r="G4216" s="25" t="s">
        <v>2988</v>
      </c>
      <c r="H4216" s="25" t="s">
        <v>3418</v>
      </c>
      <c r="I4216" s="25" t="s">
        <v>82</v>
      </c>
      <c r="J4216" s="10">
        <v>8373</v>
      </c>
      <c r="K4216" s="16">
        <v>168</v>
      </c>
    </row>
    <row r="4217" spans="1:11" x14ac:dyDescent="0.25">
      <c r="A4217" s="19">
        <v>42910</v>
      </c>
      <c r="B4217" s="19" t="s">
        <v>3401</v>
      </c>
      <c r="C4217" s="77">
        <v>100</v>
      </c>
      <c r="D4217" s="24" t="s">
        <v>4</v>
      </c>
      <c r="E4217" s="24" t="s">
        <v>6</v>
      </c>
      <c r="F4217" s="25" t="s">
        <v>6</v>
      </c>
      <c r="G4217" s="25" t="s">
        <v>2988</v>
      </c>
      <c r="H4217" s="25" t="s">
        <v>3418</v>
      </c>
      <c r="I4217" s="25" t="s">
        <v>82</v>
      </c>
      <c r="J4217" s="10">
        <v>8374</v>
      </c>
      <c r="K4217" s="16">
        <v>168</v>
      </c>
    </row>
    <row r="4218" spans="1:11" x14ac:dyDescent="0.25">
      <c r="A4218" s="19">
        <v>42910</v>
      </c>
      <c r="B4218" s="19" t="s">
        <v>3401</v>
      </c>
      <c r="C4218" s="77">
        <v>50</v>
      </c>
      <c r="D4218" s="24" t="s">
        <v>4</v>
      </c>
      <c r="E4218" s="24" t="s">
        <v>6</v>
      </c>
      <c r="F4218" s="25" t="s">
        <v>6</v>
      </c>
      <c r="G4218" s="25" t="s">
        <v>2988</v>
      </c>
      <c r="H4218" s="25" t="s">
        <v>3418</v>
      </c>
      <c r="I4218" s="25" t="s">
        <v>82</v>
      </c>
      <c r="J4218" s="10">
        <v>8375</v>
      </c>
      <c r="K4218" s="16">
        <v>168</v>
      </c>
    </row>
    <row r="4219" spans="1:11" x14ac:dyDescent="0.25">
      <c r="A4219" s="19">
        <v>42910</v>
      </c>
      <c r="B4219" s="19" t="s">
        <v>3401</v>
      </c>
      <c r="C4219" s="77">
        <v>2000</v>
      </c>
      <c r="D4219" s="24" t="s">
        <v>4</v>
      </c>
      <c r="E4219" s="24" t="s">
        <v>6</v>
      </c>
      <c r="F4219" s="25" t="s">
        <v>6</v>
      </c>
      <c r="G4219" s="25" t="s">
        <v>2988</v>
      </c>
      <c r="H4219" s="25" t="s">
        <v>3418</v>
      </c>
      <c r="I4219" s="25" t="s">
        <v>82</v>
      </c>
      <c r="J4219" s="10">
        <v>8376</v>
      </c>
      <c r="K4219" s="16">
        <v>168</v>
      </c>
    </row>
    <row r="4220" spans="1:11" x14ac:dyDescent="0.25">
      <c r="A4220" s="19">
        <v>42910</v>
      </c>
      <c r="B4220" s="19" t="s">
        <v>3401</v>
      </c>
      <c r="C4220" s="77">
        <v>200</v>
      </c>
      <c r="D4220" s="24" t="s">
        <v>4</v>
      </c>
      <c r="E4220" s="24" t="s">
        <v>6</v>
      </c>
      <c r="F4220" s="25" t="s">
        <v>6</v>
      </c>
      <c r="G4220" s="25" t="s">
        <v>2988</v>
      </c>
      <c r="H4220" s="25" t="s">
        <v>3418</v>
      </c>
      <c r="I4220" s="25" t="s">
        <v>82</v>
      </c>
      <c r="J4220" s="10">
        <v>8471</v>
      </c>
      <c r="K4220" s="16">
        <v>170</v>
      </c>
    </row>
    <row r="4221" spans="1:11" x14ac:dyDescent="0.25">
      <c r="A4221" s="19">
        <v>42910</v>
      </c>
      <c r="B4221" s="19" t="s">
        <v>3401</v>
      </c>
      <c r="C4221" s="77">
        <v>100</v>
      </c>
      <c r="D4221" s="24" t="s">
        <v>4</v>
      </c>
      <c r="E4221" s="24" t="s">
        <v>6</v>
      </c>
      <c r="F4221" s="25" t="s">
        <v>6</v>
      </c>
      <c r="G4221" s="25" t="s">
        <v>2988</v>
      </c>
      <c r="H4221" s="25" t="s">
        <v>3418</v>
      </c>
      <c r="I4221" s="25" t="s">
        <v>82</v>
      </c>
      <c r="J4221" s="10">
        <v>8701</v>
      </c>
      <c r="K4221" s="16">
        <v>175</v>
      </c>
    </row>
    <row r="4222" spans="1:11" x14ac:dyDescent="0.25">
      <c r="A4222" s="19">
        <v>42911</v>
      </c>
      <c r="B4222" s="19" t="s">
        <v>3401</v>
      </c>
      <c r="C4222" s="77">
        <v>200</v>
      </c>
      <c r="D4222" s="24" t="s">
        <v>4</v>
      </c>
      <c r="E4222" s="24" t="s">
        <v>6</v>
      </c>
      <c r="F4222" s="25" t="s">
        <v>6</v>
      </c>
      <c r="G4222" s="25" t="s">
        <v>2988</v>
      </c>
      <c r="H4222" s="25" t="s">
        <v>3418</v>
      </c>
      <c r="I4222" s="25" t="s">
        <v>82</v>
      </c>
      <c r="J4222" s="10">
        <v>8702</v>
      </c>
      <c r="K4222" s="16">
        <v>175</v>
      </c>
    </row>
    <row r="4223" spans="1:11" x14ac:dyDescent="0.25">
      <c r="A4223" s="19">
        <v>42911</v>
      </c>
      <c r="B4223" s="19" t="s">
        <v>3401</v>
      </c>
      <c r="C4223" s="77">
        <v>200</v>
      </c>
      <c r="D4223" s="24" t="s">
        <v>4</v>
      </c>
      <c r="E4223" s="24" t="s">
        <v>6</v>
      </c>
      <c r="F4223" s="25" t="s">
        <v>6</v>
      </c>
      <c r="G4223" s="25" t="s">
        <v>2988</v>
      </c>
      <c r="H4223" s="25" t="s">
        <v>3418</v>
      </c>
      <c r="I4223" s="25" t="s">
        <v>82</v>
      </c>
      <c r="J4223" s="10">
        <v>8703</v>
      </c>
      <c r="K4223" s="16">
        <v>175</v>
      </c>
    </row>
    <row r="4224" spans="1:11" x14ac:dyDescent="0.25">
      <c r="A4224" s="19">
        <v>42914</v>
      </c>
      <c r="B4224" s="19" t="s">
        <v>3401</v>
      </c>
      <c r="C4224" s="15">
        <v>1400</v>
      </c>
      <c r="D4224" s="24" t="s">
        <v>4</v>
      </c>
      <c r="E4224" s="24" t="s">
        <v>5</v>
      </c>
      <c r="F4224" s="25" t="s">
        <v>2217</v>
      </c>
      <c r="G4224" s="25" t="s">
        <v>2988</v>
      </c>
      <c r="H4224" s="25" t="s">
        <v>3418</v>
      </c>
      <c r="I4224" s="25" t="s">
        <v>82</v>
      </c>
      <c r="J4224" s="10">
        <v>6718</v>
      </c>
      <c r="K4224" s="16">
        <v>135</v>
      </c>
    </row>
    <row r="4225" spans="1:11" x14ac:dyDescent="0.25">
      <c r="A4225" s="19">
        <v>42914</v>
      </c>
      <c r="B4225" s="19" t="s">
        <v>3401</v>
      </c>
      <c r="C4225" s="15">
        <v>10000</v>
      </c>
      <c r="D4225" s="24" t="s">
        <v>4</v>
      </c>
      <c r="E4225" s="24" t="s">
        <v>6</v>
      </c>
      <c r="F4225" s="25" t="s">
        <v>6</v>
      </c>
      <c r="G4225" s="25" t="s">
        <v>2988</v>
      </c>
      <c r="H4225" s="25" t="s">
        <v>3418</v>
      </c>
      <c r="I4225" s="25" t="s">
        <v>82</v>
      </c>
      <c r="J4225" s="10">
        <v>6719</v>
      </c>
      <c r="K4225" s="16">
        <v>135</v>
      </c>
    </row>
    <row r="4226" spans="1:11" x14ac:dyDescent="0.25">
      <c r="A4226" s="19">
        <v>42914</v>
      </c>
      <c r="B4226" s="19" t="s">
        <v>3401</v>
      </c>
      <c r="C4226" s="15">
        <v>3500</v>
      </c>
      <c r="D4226" s="24" t="s">
        <v>4</v>
      </c>
      <c r="E4226" s="24" t="s">
        <v>6</v>
      </c>
      <c r="F4226" s="25" t="s">
        <v>6</v>
      </c>
      <c r="G4226" s="25" t="s">
        <v>2988</v>
      </c>
      <c r="H4226" s="25" t="s">
        <v>3418</v>
      </c>
      <c r="I4226" s="25" t="s">
        <v>82</v>
      </c>
      <c r="J4226" s="10">
        <v>6720</v>
      </c>
      <c r="K4226" s="16">
        <v>135</v>
      </c>
    </row>
    <row r="4227" spans="1:11" x14ac:dyDescent="0.25">
      <c r="A4227" s="19">
        <v>42914</v>
      </c>
      <c r="B4227" s="19" t="s">
        <v>3401</v>
      </c>
      <c r="C4227" s="15">
        <v>5000</v>
      </c>
      <c r="D4227" s="24" t="s">
        <v>4</v>
      </c>
      <c r="E4227" s="24" t="s">
        <v>6</v>
      </c>
      <c r="F4227" s="25" t="s">
        <v>6</v>
      </c>
      <c r="G4227" s="25" t="s">
        <v>2988</v>
      </c>
      <c r="H4227" s="25" t="s">
        <v>3418</v>
      </c>
      <c r="I4227" s="25" t="s">
        <v>82</v>
      </c>
      <c r="J4227" s="10">
        <v>6721</v>
      </c>
      <c r="K4227" s="16">
        <v>135</v>
      </c>
    </row>
    <row r="4228" spans="1:11" x14ac:dyDescent="0.25">
      <c r="A4228" s="19">
        <v>42914</v>
      </c>
      <c r="B4228" s="19" t="s">
        <v>3401</v>
      </c>
      <c r="C4228" s="15">
        <v>550</v>
      </c>
      <c r="D4228" s="24" t="s">
        <v>4</v>
      </c>
      <c r="E4228" s="24" t="s">
        <v>6</v>
      </c>
      <c r="F4228" s="25" t="s">
        <v>6</v>
      </c>
      <c r="G4228" s="25" t="s">
        <v>2988</v>
      </c>
      <c r="H4228" s="25" t="s">
        <v>3418</v>
      </c>
      <c r="I4228" s="25" t="s">
        <v>82</v>
      </c>
      <c r="J4228" s="10">
        <v>6723</v>
      </c>
      <c r="K4228" s="16">
        <v>135</v>
      </c>
    </row>
    <row r="4229" spans="1:11" x14ac:dyDescent="0.25">
      <c r="A4229" s="19">
        <v>42914</v>
      </c>
      <c r="B4229" s="19" t="s">
        <v>3401</v>
      </c>
      <c r="C4229" s="15">
        <v>2300</v>
      </c>
      <c r="D4229" s="24" t="s">
        <v>4</v>
      </c>
      <c r="E4229" s="24" t="s">
        <v>6</v>
      </c>
      <c r="F4229" s="25" t="s">
        <v>6</v>
      </c>
      <c r="G4229" s="25" t="s">
        <v>2988</v>
      </c>
      <c r="H4229" s="25" t="s">
        <v>3418</v>
      </c>
      <c r="I4229" s="25" t="s">
        <v>82</v>
      </c>
      <c r="J4229" s="10">
        <v>6724</v>
      </c>
      <c r="K4229" s="16">
        <v>135</v>
      </c>
    </row>
    <row r="4230" spans="1:11" x14ac:dyDescent="0.25">
      <c r="A4230" s="19">
        <v>42914</v>
      </c>
      <c r="B4230" s="19" t="s">
        <v>3401</v>
      </c>
      <c r="C4230" s="79">
        <v>10000</v>
      </c>
      <c r="D4230" s="24" t="s">
        <v>4</v>
      </c>
      <c r="E4230" s="24" t="s">
        <v>6</v>
      </c>
      <c r="F4230" s="25" t="s">
        <v>6</v>
      </c>
      <c r="G4230" s="25" t="s">
        <v>2988</v>
      </c>
      <c r="H4230" s="25" t="s">
        <v>3418</v>
      </c>
      <c r="I4230" s="25" t="s">
        <v>82</v>
      </c>
      <c r="J4230" s="10">
        <v>7894</v>
      </c>
      <c r="K4230" s="16">
        <v>158</v>
      </c>
    </row>
    <row r="4231" spans="1:11" x14ac:dyDescent="0.25">
      <c r="A4231" s="19">
        <v>42914</v>
      </c>
      <c r="B4231" s="19" t="s">
        <v>3401</v>
      </c>
      <c r="C4231" s="79">
        <v>2900</v>
      </c>
      <c r="D4231" s="24" t="s">
        <v>4</v>
      </c>
      <c r="E4231" s="24" t="s">
        <v>5</v>
      </c>
      <c r="F4231" s="25" t="s">
        <v>2217</v>
      </c>
      <c r="G4231" s="25" t="s">
        <v>2988</v>
      </c>
      <c r="H4231" s="25" t="s">
        <v>3418</v>
      </c>
      <c r="I4231" s="25" t="s">
        <v>82</v>
      </c>
      <c r="J4231" s="10">
        <v>7895</v>
      </c>
      <c r="K4231" s="16">
        <v>158</v>
      </c>
    </row>
    <row r="4232" spans="1:11" x14ac:dyDescent="0.25">
      <c r="A4232" s="19">
        <v>42914</v>
      </c>
      <c r="B4232" s="19" t="s">
        <v>3401</v>
      </c>
      <c r="C4232" s="77">
        <v>200</v>
      </c>
      <c r="D4232" s="24" t="s">
        <v>4</v>
      </c>
      <c r="E4232" s="24" t="s">
        <v>6</v>
      </c>
      <c r="F4232" s="25" t="s">
        <v>6</v>
      </c>
      <c r="G4232" s="25" t="s">
        <v>2988</v>
      </c>
      <c r="H4232" s="25" t="s">
        <v>3418</v>
      </c>
      <c r="I4232" s="25" t="s">
        <v>82</v>
      </c>
      <c r="J4232" s="10">
        <v>8704</v>
      </c>
      <c r="K4232" s="16">
        <v>175</v>
      </c>
    </row>
    <row r="4233" spans="1:11" x14ac:dyDescent="0.25">
      <c r="A4233" s="19">
        <v>42914</v>
      </c>
      <c r="B4233" s="19" t="s">
        <v>3401</v>
      </c>
      <c r="C4233" s="77">
        <v>300</v>
      </c>
      <c r="D4233" s="24" t="s">
        <v>4</v>
      </c>
      <c r="E4233" s="24" t="s">
        <v>6</v>
      </c>
      <c r="F4233" s="25" t="s">
        <v>6</v>
      </c>
      <c r="G4233" s="25" t="s">
        <v>2988</v>
      </c>
      <c r="H4233" s="25" t="s">
        <v>3418</v>
      </c>
      <c r="I4233" s="25" t="s">
        <v>82</v>
      </c>
      <c r="J4233" s="10">
        <v>8705</v>
      </c>
      <c r="K4233" s="16">
        <v>175</v>
      </c>
    </row>
    <row r="4234" spans="1:11" x14ac:dyDescent="0.25">
      <c r="A4234" s="19">
        <v>42914</v>
      </c>
      <c r="B4234" s="19" t="s">
        <v>3401</v>
      </c>
      <c r="C4234" s="77">
        <v>1000</v>
      </c>
      <c r="D4234" s="24" t="s">
        <v>4</v>
      </c>
      <c r="E4234" s="24" t="s">
        <v>6</v>
      </c>
      <c r="F4234" s="25" t="s">
        <v>6</v>
      </c>
      <c r="G4234" s="25" t="s">
        <v>2988</v>
      </c>
      <c r="H4234" s="25" t="s">
        <v>3418</v>
      </c>
      <c r="I4234" s="25" t="s">
        <v>82</v>
      </c>
      <c r="J4234" s="10">
        <v>8706</v>
      </c>
      <c r="K4234" s="16">
        <v>175</v>
      </c>
    </row>
    <row r="4235" spans="1:11" x14ac:dyDescent="0.25">
      <c r="A4235" s="19">
        <v>42914</v>
      </c>
      <c r="B4235" s="19" t="s">
        <v>3401</v>
      </c>
      <c r="C4235" s="77">
        <v>500</v>
      </c>
      <c r="D4235" s="24" t="s">
        <v>4</v>
      </c>
      <c r="E4235" s="24" t="s">
        <v>6</v>
      </c>
      <c r="F4235" s="25" t="s">
        <v>6</v>
      </c>
      <c r="G4235" s="25" t="s">
        <v>2988</v>
      </c>
      <c r="H4235" s="25" t="s">
        <v>3418</v>
      </c>
      <c r="I4235" s="25" t="s">
        <v>82</v>
      </c>
      <c r="J4235" s="10">
        <v>8707</v>
      </c>
      <c r="K4235" s="16">
        <v>175</v>
      </c>
    </row>
    <row r="4236" spans="1:11" x14ac:dyDescent="0.25">
      <c r="A4236" s="19">
        <v>42914</v>
      </c>
      <c r="B4236" s="19" t="s">
        <v>3401</v>
      </c>
      <c r="C4236" s="77">
        <v>150</v>
      </c>
      <c r="D4236" s="24" t="s">
        <v>4</v>
      </c>
      <c r="E4236" s="24" t="s">
        <v>6</v>
      </c>
      <c r="F4236" s="25" t="s">
        <v>6</v>
      </c>
      <c r="G4236" s="25" t="s">
        <v>2988</v>
      </c>
      <c r="H4236" s="25" t="s">
        <v>3418</v>
      </c>
      <c r="I4236" s="25" t="s">
        <v>82</v>
      </c>
      <c r="J4236" s="10">
        <v>8708</v>
      </c>
      <c r="K4236" s="16">
        <v>175</v>
      </c>
    </row>
    <row r="4237" spans="1:11" x14ac:dyDescent="0.25">
      <c r="A4237" s="19">
        <v>42914</v>
      </c>
      <c r="B4237" s="19" t="s">
        <v>3401</v>
      </c>
      <c r="C4237" s="77">
        <v>300</v>
      </c>
      <c r="D4237" s="24" t="s">
        <v>4</v>
      </c>
      <c r="E4237" s="24" t="s">
        <v>6</v>
      </c>
      <c r="F4237" s="25" t="s">
        <v>6</v>
      </c>
      <c r="G4237" s="25" t="s">
        <v>2988</v>
      </c>
      <c r="H4237" s="25" t="s">
        <v>3418</v>
      </c>
      <c r="I4237" s="25" t="s">
        <v>82</v>
      </c>
      <c r="J4237" s="10">
        <v>8751</v>
      </c>
      <c r="K4237" s="16">
        <v>176</v>
      </c>
    </row>
    <row r="4238" spans="1:11" x14ac:dyDescent="0.25">
      <c r="A4238" s="19">
        <v>42914</v>
      </c>
      <c r="B4238" s="19" t="s">
        <v>3401</v>
      </c>
      <c r="C4238" s="15">
        <v>3000</v>
      </c>
      <c r="D4238" s="24" t="s">
        <v>7</v>
      </c>
      <c r="E4238" s="24" t="s">
        <v>8</v>
      </c>
      <c r="F4238" s="25"/>
      <c r="G4238" s="25" t="s">
        <v>3314</v>
      </c>
      <c r="H4238" s="25" t="s">
        <v>3314</v>
      </c>
      <c r="I4238" s="25"/>
      <c r="J4238" s="10" t="s">
        <v>2984</v>
      </c>
      <c r="K4238" s="16"/>
    </row>
    <row r="4239" spans="1:11" x14ac:dyDescent="0.25">
      <c r="A4239" s="19">
        <v>42914</v>
      </c>
      <c r="B4239" s="19" t="s">
        <v>3401</v>
      </c>
      <c r="C4239" s="15">
        <v>30</v>
      </c>
      <c r="D4239" s="24" t="s">
        <v>7</v>
      </c>
      <c r="E4239" s="24" t="s">
        <v>8</v>
      </c>
      <c r="F4239" s="25"/>
      <c r="G4239" s="25" t="s">
        <v>3314</v>
      </c>
      <c r="H4239" s="25" t="s">
        <v>3314</v>
      </c>
      <c r="I4239" s="25"/>
      <c r="J4239" s="10" t="s">
        <v>2984</v>
      </c>
      <c r="K4239" s="16"/>
    </row>
    <row r="4240" spans="1:11" x14ac:dyDescent="0.25">
      <c r="A4240" s="19">
        <v>42914</v>
      </c>
      <c r="B4240" s="19" t="s">
        <v>3401</v>
      </c>
      <c r="C4240" s="15">
        <v>200</v>
      </c>
      <c r="D4240" s="24" t="s">
        <v>7</v>
      </c>
      <c r="E4240" s="24" t="s">
        <v>8</v>
      </c>
      <c r="F4240" s="25"/>
      <c r="G4240" s="25" t="s">
        <v>3314</v>
      </c>
      <c r="H4240" s="25" t="s">
        <v>3314</v>
      </c>
      <c r="I4240" s="25"/>
      <c r="J4240" s="10" t="s">
        <v>2984</v>
      </c>
      <c r="K4240" s="16"/>
    </row>
    <row r="4241" spans="1:11" x14ac:dyDescent="0.25">
      <c r="A4241" s="19">
        <v>42914</v>
      </c>
      <c r="B4241" s="19" t="s">
        <v>3401</v>
      </c>
      <c r="C4241" s="15">
        <v>150</v>
      </c>
      <c r="D4241" s="24" t="s">
        <v>7</v>
      </c>
      <c r="E4241" s="24" t="s">
        <v>8</v>
      </c>
      <c r="F4241" s="25"/>
      <c r="G4241" s="25" t="s">
        <v>3314</v>
      </c>
      <c r="H4241" s="25" t="s">
        <v>3314</v>
      </c>
      <c r="I4241" s="25"/>
      <c r="J4241" s="10" t="s">
        <v>2984</v>
      </c>
      <c r="K4241" s="16"/>
    </row>
    <row r="4242" spans="1:11" x14ac:dyDescent="0.25">
      <c r="A4242" s="19">
        <v>42915</v>
      </c>
      <c r="B4242" s="19" t="s">
        <v>3401</v>
      </c>
      <c r="C4242" s="15">
        <v>2000</v>
      </c>
      <c r="D4242" s="24" t="s">
        <v>4</v>
      </c>
      <c r="E4242" s="24" t="s">
        <v>6</v>
      </c>
      <c r="F4242" s="25" t="s">
        <v>6</v>
      </c>
      <c r="G4242" s="25" t="s">
        <v>2988</v>
      </c>
      <c r="H4242" s="25" t="s">
        <v>3418</v>
      </c>
      <c r="I4242" s="25" t="s">
        <v>82</v>
      </c>
      <c r="J4242" s="10">
        <v>6722</v>
      </c>
      <c r="K4242" s="16">
        <v>135</v>
      </c>
    </row>
    <row r="4243" spans="1:11" x14ac:dyDescent="0.25">
      <c r="A4243" s="21">
        <v>42915</v>
      </c>
      <c r="B4243" s="21" t="s">
        <v>3401</v>
      </c>
      <c r="C4243" s="81">
        <v>8645</v>
      </c>
      <c r="D4243" s="24" t="s">
        <v>4</v>
      </c>
      <c r="E4243" s="24" t="s">
        <v>5</v>
      </c>
      <c r="F4243" s="25" t="s">
        <v>2217</v>
      </c>
      <c r="G4243" s="25" t="s">
        <v>2988</v>
      </c>
      <c r="H4243" s="25" t="s">
        <v>3418</v>
      </c>
      <c r="I4243" s="25" t="s">
        <v>82</v>
      </c>
      <c r="J4243" s="10">
        <v>7479</v>
      </c>
      <c r="K4243" s="16">
        <v>150</v>
      </c>
    </row>
    <row r="4244" spans="1:11" x14ac:dyDescent="0.25">
      <c r="A4244" s="21">
        <v>42915</v>
      </c>
      <c r="B4244" s="21" t="s">
        <v>3401</v>
      </c>
      <c r="C4244" s="81">
        <v>5000</v>
      </c>
      <c r="D4244" s="24" t="s">
        <v>4</v>
      </c>
      <c r="E4244" s="24" t="s">
        <v>5</v>
      </c>
      <c r="F4244" s="25" t="s">
        <v>2217</v>
      </c>
      <c r="G4244" s="25" t="s">
        <v>2988</v>
      </c>
      <c r="H4244" s="25" t="s">
        <v>3418</v>
      </c>
      <c r="I4244" s="25" t="s">
        <v>82</v>
      </c>
      <c r="J4244" s="10">
        <v>7480</v>
      </c>
      <c r="K4244" s="16">
        <v>150</v>
      </c>
    </row>
    <row r="4245" spans="1:11" x14ac:dyDescent="0.25">
      <c r="A4245" s="19">
        <v>42915</v>
      </c>
      <c r="B4245" s="19" t="s">
        <v>3401</v>
      </c>
      <c r="C4245" s="79">
        <v>200</v>
      </c>
      <c r="D4245" s="24" t="s">
        <v>4</v>
      </c>
      <c r="E4245" s="24" t="s">
        <v>6</v>
      </c>
      <c r="F4245" s="25" t="s">
        <v>6</v>
      </c>
      <c r="G4245" s="25" t="s">
        <v>2988</v>
      </c>
      <c r="H4245" s="25" t="s">
        <v>3418</v>
      </c>
      <c r="I4245" s="25" t="s">
        <v>82</v>
      </c>
      <c r="J4245" s="10">
        <v>7788</v>
      </c>
      <c r="K4245" s="16">
        <v>156</v>
      </c>
    </row>
    <row r="4246" spans="1:11" x14ac:dyDescent="0.25">
      <c r="A4246" s="19">
        <v>42915</v>
      </c>
      <c r="B4246" s="19" t="s">
        <v>3401</v>
      </c>
      <c r="C4246" s="79">
        <v>300</v>
      </c>
      <c r="D4246" s="24" t="s">
        <v>4</v>
      </c>
      <c r="E4246" s="24" t="s">
        <v>5</v>
      </c>
      <c r="F4246" s="25" t="s">
        <v>2217</v>
      </c>
      <c r="G4246" s="25" t="s">
        <v>2988</v>
      </c>
      <c r="H4246" s="25" t="s">
        <v>3418</v>
      </c>
      <c r="I4246" s="25" t="s">
        <v>82</v>
      </c>
      <c r="J4246" s="10">
        <v>7789</v>
      </c>
      <c r="K4246" s="16">
        <v>156</v>
      </c>
    </row>
    <row r="4247" spans="1:11" x14ac:dyDescent="0.25">
      <c r="A4247" s="19">
        <v>42915</v>
      </c>
      <c r="B4247" s="19" t="s">
        <v>3401</v>
      </c>
      <c r="C4247" s="79">
        <v>10830</v>
      </c>
      <c r="D4247" s="24" t="s">
        <v>4</v>
      </c>
      <c r="E4247" s="24" t="s">
        <v>6</v>
      </c>
      <c r="F4247" s="25" t="s">
        <v>6</v>
      </c>
      <c r="G4247" s="25" t="s">
        <v>2988</v>
      </c>
      <c r="H4247" s="25" t="s">
        <v>3418</v>
      </c>
      <c r="I4247" s="25" t="s">
        <v>82</v>
      </c>
      <c r="J4247" s="10">
        <v>7790</v>
      </c>
      <c r="K4247" s="16">
        <v>156</v>
      </c>
    </row>
    <row r="4248" spans="1:11" x14ac:dyDescent="0.25">
      <c r="A4248" s="19">
        <v>42915</v>
      </c>
      <c r="B4248" s="19" t="s">
        <v>3401</v>
      </c>
      <c r="C4248" s="77">
        <v>100</v>
      </c>
      <c r="D4248" s="24" t="s">
        <v>4</v>
      </c>
      <c r="E4248" s="24" t="s">
        <v>6</v>
      </c>
      <c r="F4248" s="25" t="s">
        <v>6</v>
      </c>
      <c r="G4248" s="25" t="s">
        <v>2988</v>
      </c>
      <c r="H4248" s="25" t="s">
        <v>3418</v>
      </c>
      <c r="I4248" s="25" t="s">
        <v>82</v>
      </c>
      <c r="J4248" s="10">
        <v>8377</v>
      </c>
      <c r="K4248" s="16">
        <v>168</v>
      </c>
    </row>
    <row r="4249" spans="1:11" x14ac:dyDescent="0.25">
      <c r="A4249" s="19">
        <v>42915</v>
      </c>
      <c r="B4249" s="19" t="s">
        <v>3401</v>
      </c>
      <c r="C4249" s="77">
        <v>100</v>
      </c>
      <c r="D4249" s="24" t="s">
        <v>4</v>
      </c>
      <c r="E4249" s="24" t="s">
        <v>6</v>
      </c>
      <c r="F4249" s="25" t="s">
        <v>6</v>
      </c>
      <c r="G4249" s="25" t="s">
        <v>2988</v>
      </c>
      <c r="H4249" s="25" t="s">
        <v>3418</v>
      </c>
      <c r="I4249" s="25" t="s">
        <v>82</v>
      </c>
      <c r="J4249" s="10">
        <v>8378</v>
      </c>
      <c r="K4249" s="16">
        <v>168</v>
      </c>
    </row>
    <row r="4250" spans="1:11" x14ac:dyDescent="0.25">
      <c r="A4250" s="19">
        <v>42915</v>
      </c>
      <c r="B4250" s="19" t="s">
        <v>3401</v>
      </c>
      <c r="C4250" s="77">
        <v>100</v>
      </c>
      <c r="D4250" s="24" t="s">
        <v>4</v>
      </c>
      <c r="E4250" s="24" t="s">
        <v>6</v>
      </c>
      <c r="F4250" s="25" t="s">
        <v>6</v>
      </c>
      <c r="G4250" s="25" t="s">
        <v>2988</v>
      </c>
      <c r="H4250" s="25" t="s">
        <v>3418</v>
      </c>
      <c r="I4250" s="25" t="s">
        <v>82</v>
      </c>
      <c r="J4250" s="10">
        <v>8709</v>
      </c>
      <c r="K4250" s="16">
        <v>175</v>
      </c>
    </row>
    <row r="4251" spans="1:11" x14ac:dyDescent="0.25">
      <c r="A4251" s="19">
        <v>42915</v>
      </c>
      <c r="B4251" s="19" t="s">
        <v>3401</v>
      </c>
      <c r="C4251" s="77">
        <v>100</v>
      </c>
      <c r="D4251" s="24" t="s">
        <v>4</v>
      </c>
      <c r="E4251" s="24" t="s">
        <v>6</v>
      </c>
      <c r="F4251" s="25" t="s">
        <v>6</v>
      </c>
      <c r="G4251" s="25" t="s">
        <v>2988</v>
      </c>
      <c r="H4251" s="25" t="s">
        <v>3418</v>
      </c>
      <c r="I4251" s="25" t="s">
        <v>82</v>
      </c>
      <c r="J4251" s="10">
        <v>8710</v>
      </c>
      <c r="K4251" s="16">
        <v>175</v>
      </c>
    </row>
    <row r="4252" spans="1:11" x14ac:dyDescent="0.25">
      <c r="A4252" s="19">
        <v>42915</v>
      </c>
      <c r="B4252" s="19" t="s">
        <v>3401</v>
      </c>
      <c r="C4252" s="77">
        <v>100</v>
      </c>
      <c r="D4252" s="24" t="s">
        <v>4</v>
      </c>
      <c r="E4252" s="24" t="s">
        <v>6</v>
      </c>
      <c r="F4252" s="25" t="s">
        <v>6</v>
      </c>
      <c r="G4252" s="25" t="s">
        <v>2988</v>
      </c>
      <c r="H4252" s="25" t="s">
        <v>3418</v>
      </c>
      <c r="I4252" s="25" t="s">
        <v>82</v>
      </c>
      <c r="J4252" s="10">
        <v>8711</v>
      </c>
      <c r="K4252" s="16">
        <v>175</v>
      </c>
    </row>
    <row r="4253" spans="1:11" x14ac:dyDescent="0.25">
      <c r="A4253" s="19">
        <v>42915</v>
      </c>
      <c r="B4253" s="19" t="s">
        <v>3401</v>
      </c>
      <c r="C4253" s="77">
        <v>100</v>
      </c>
      <c r="D4253" s="24" t="s">
        <v>4</v>
      </c>
      <c r="E4253" s="24" t="s">
        <v>6</v>
      </c>
      <c r="F4253" s="25" t="s">
        <v>6</v>
      </c>
      <c r="G4253" s="25" t="s">
        <v>2988</v>
      </c>
      <c r="H4253" s="25" t="s">
        <v>3418</v>
      </c>
      <c r="I4253" s="25" t="s">
        <v>82</v>
      </c>
      <c r="J4253" s="10">
        <v>8712</v>
      </c>
      <c r="K4253" s="16">
        <v>175</v>
      </c>
    </row>
    <row r="4254" spans="1:11" x14ac:dyDescent="0.25">
      <c r="A4254" s="19">
        <v>42915</v>
      </c>
      <c r="B4254" s="19" t="s">
        <v>3401</v>
      </c>
      <c r="C4254" s="77">
        <v>100</v>
      </c>
      <c r="D4254" s="24" t="s">
        <v>4</v>
      </c>
      <c r="E4254" s="24" t="s">
        <v>6</v>
      </c>
      <c r="F4254" s="25" t="s">
        <v>6</v>
      </c>
      <c r="G4254" s="25" t="s">
        <v>2988</v>
      </c>
      <c r="H4254" s="25" t="s">
        <v>3418</v>
      </c>
      <c r="I4254" s="25" t="s">
        <v>82</v>
      </c>
      <c r="J4254" s="10">
        <v>8713</v>
      </c>
      <c r="K4254" s="16">
        <v>175</v>
      </c>
    </row>
    <row r="4255" spans="1:11" x14ac:dyDescent="0.25">
      <c r="A4255" s="19">
        <v>42915</v>
      </c>
      <c r="B4255" s="19" t="s">
        <v>3401</v>
      </c>
      <c r="C4255" s="77">
        <v>200</v>
      </c>
      <c r="D4255" s="24" t="s">
        <v>4</v>
      </c>
      <c r="E4255" s="24" t="s">
        <v>6</v>
      </c>
      <c r="F4255" s="25" t="s">
        <v>6</v>
      </c>
      <c r="G4255" s="25" t="s">
        <v>2988</v>
      </c>
      <c r="H4255" s="25" t="s">
        <v>3418</v>
      </c>
      <c r="I4255" s="25" t="s">
        <v>82</v>
      </c>
      <c r="J4255" s="10">
        <v>8714</v>
      </c>
      <c r="K4255" s="16">
        <v>175</v>
      </c>
    </row>
    <row r="4256" spans="1:11" x14ac:dyDescent="0.25">
      <c r="A4256" s="19">
        <v>42915</v>
      </c>
      <c r="B4256" s="19" t="s">
        <v>3401</v>
      </c>
      <c r="C4256" s="79">
        <v>3000</v>
      </c>
      <c r="D4256" s="24" t="s">
        <v>4</v>
      </c>
      <c r="E4256" s="24" t="s">
        <v>6</v>
      </c>
      <c r="F4256" s="25" t="s">
        <v>6</v>
      </c>
      <c r="G4256" s="25" t="s">
        <v>2988</v>
      </c>
      <c r="H4256" s="25" t="s">
        <v>3418</v>
      </c>
      <c r="I4256" s="25" t="s">
        <v>82</v>
      </c>
      <c r="J4256" s="10">
        <v>8802</v>
      </c>
      <c r="K4256" s="16">
        <v>177</v>
      </c>
    </row>
    <row r="4257" spans="1:11" x14ac:dyDescent="0.25">
      <c r="A4257" s="19">
        <v>42915</v>
      </c>
      <c r="B4257" s="19" t="s">
        <v>3401</v>
      </c>
      <c r="C4257" s="79">
        <v>3000</v>
      </c>
      <c r="D4257" s="24" t="s">
        <v>4</v>
      </c>
      <c r="E4257" s="24" t="s">
        <v>6</v>
      </c>
      <c r="F4257" s="25" t="s">
        <v>6</v>
      </c>
      <c r="G4257" s="25" t="s">
        <v>2988</v>
      </c>
      <c r="H4257" s="25" t="s">
        <v>3418</v>
      </c>
      <c r="I4257" s="25" t="s">
        <v>82</v>
      </c>
      <c r="J4257" s="10">
        <v>8821</v>
      </c>
      <c r="K4257" s="16">
        <v>177</v>
      </c>
    </row>
    <row r="4258" spans="1:11" x14ac:dyDescent="0.25">
      <c r="A4258" s="19">
        <v>42915</v>
      </c>
      <c r="B4258" s="19" t="s">
        <v>3401</v>
      </c>
      <c r="C4258" s="79">
        <v>35497.439999999995</v>
      </c>
      <c r="D4258" s="24" t="s">
        <v>85</v>
      </c>
      <c r="E4258" s="24" t="s">
        <v>88</v>
      </c>
      <c r="F4258" s="25"/>
      <c r="G4258" s="25" t="s">
        <v>3419</v>
      </c>
      <c r="H4258" s="25" t="s">
        <v>3419</v>
      </c>
      <c r="I4258" s="25"/>
      <c r="J4258" s="10"/>
      <c r="K4258" s="16"/>
    </row>
    <row r="4259" spans="1:11" x14ac:dyDescent="0.25">
      <c r="A4259" s="19">
        <v>42916</v>
      </c>
      <c r="B4259" s="19" t="s">
        <v>3401</v>
      </c>
      <c r="C4259" s="79">
        <v>277961</v>
      </c>
      <c r="D4259" s="24" t="s">
        <v>86</v>
      </c>
      <c r="E4259" s="24" t="s">
        <v>88</v>
      </c>
      <c r="F4259" s="25"/>
      <c r="G4259" s="25" t="s">
        <v>3419</v>
      </c>
      <c r="H4259" s="25" t="s">
        <v>3419</v>
      </c>
      <c r="I4259" s="25"/>
      <c r="J4259" s="10"/>
      <c r="K4259" s="16"/>
    </row>
    <row r="4260" spans="1:11" x14ac:dyDescent="0.25">
      <c r="A4260" s="19">
        <v>42917</v>
      </c>
      <c r="B4260" s="19" t="s">
        <v>3402</v>
      </c>
      <c r="C4260" s="15">
        <v>200</v>
      </c>
      <c r="D4260" s="24" t="s">
        <v>4</v>
      </c>
      <c r="E4260" s="24" t="s">
        <v>6</v>
      </c>
      <c r="F4260" s="25" t="s">
        <v>6</v>
      </c>
      <c r="G4260" s="25" t="s">
        <v>2987</v>
      </c>
      <c r="H4260" s="25" t="s">
        <v>3418</v>
      </c>
      <c r="I4260" s="25" t="s">
        <v>82</v>
      </c>
      <c r="J4260" s="10">
        <v>8715</v>
      </c>
      <c r="K4260" s="16">
        <v>175</v>
      </c>
    </row>
    <row r="4261" spans="1:11" x14ac:dyDescent="0.25">
      <c r="A4261" s="19">
        <v>42916</v>
      </c>
      <c r="B4261" s="19" t="s">
        <v>3401</v>
      </c>
      <c r="C4261" s="15">
        <v>45025</v>
      </c>
      <c r="D4261" s="24" t="s">
        <v>110</v>
      </c>
      <c r="E4261" s="24" t="s">
        <v>88</v>
      </c>
      <c r="F4261" s="25"/>
      <c r="G4261" s="25" t="s">
        <v>3419</v>
      </c>
      <c r="H4261" s="25" t="s">
        <v>3419</v>
      </c>
      <c r="I4261" s="25"/>
      <c r="J4261" s="10"/>
      <c r="K4261" s="16"/>
    </row>
    <row r="4262" spans="1:11" x14ac:dyDescent="0.25">
      <c r="A4262" s="19">
        <v>42917</v>
      </c>
      <c r="B4262" s="19" t="s">
        <v>3402</v>
      </c>
      <c r="C4262" s="15">
        <v>300</v>
      </c>
      <c r="D4262" s="24" t="s">
        <v>4</v>
      </c>
      <c r="E4262" s="24" t="s">
        <v>6</v>
      </c>
      <c r="F4262" s="25" t="s">
        <v>6</v>
      </c>
      <c r="G4262" s="25" t="s">
        <v>2987</v>
      </c>
      <c r="H4262" s="25" t="s">
        <v>3418</v>
      </c>
      <c r="I4262" s="25" t="s">
        <v>82</v>
      </c>
      <c r="J4262" s="10">
        <v>8716</v>
      </c>
      <c r="K4262" s="16">
        <v>175</v>
      </c>
    </row>
    <row r="4263" spans="1:11" x14ac:dyDescent="0.25">
      <c r="A4263" s="19">
        <v>42917</v>
      </c>
      <c r="B4263" s="19" t="s">
        <v>3402</v>
      </c>
      <c r="C4263" s="15">
        <v>5</v>
      </c>
      <c r="D4263" s="24" t="s">
        <v>4</v>
      </c>
      <c r="E4263" s="24" t="s">
        <v>6</v>
      </c>
      <c r="F4263" s="25" t="s">
        <v>6</v>
      </c>
      <c r="G4263" s="25" t="s">
        <v>2987</v>
      </c>
      <c r="H4263" s="25" t="s">
        <v>3418</v>
      </c>
      <c r="I4263" s="25" t="s">
        <v>82</v>
      </c>
      <c r="J4263" s="10">
        <v>8717</v>
      </c>
      <c r="K4263" s="16">
        <v>175</v>
      </c>
    </row>
    <row r="4264" spans="1:11" x14ac:dyDescent="0.25">
      <c r="A4264" s="19">
        <v>42917</v>
      </c>
      <c r="B4264" s="19" t="s">
        <v>3402</v>
      </c>
      <c r="C4264" s="15">
        <v>145</v>
      </c>
      <c r="D4264" s="24" t="s">
        <v>4</v>
      </c>
      <c r="E4264" s="24" t="s">
        <v>6</v>
      </c>
      <c r="F4264" s="25" t="s">
        <v>6</v>
      </c>
      <c r="G4264" s="25" t="s">
        <v>2987</v>
      </c>
      <c r="H4264" s="25" t="s">
        <v>3418</v>
      </c>
      <c r="I4264" s="25" t="s">
        <v>82</v>
      </c>
      <c r="J4264" s="10">
        <v>8718</v>
      </c>
      <c r="K4264" s="16">
        <v>175</v>
      </c>
    </row>
    <row r="4265" spans="1:11" x14ac:dyDescent="0.25">
      <c r="A4265" s="19">
        <v>42917</v>
      </c>
      <c r="B4265" s="19" t="s">
        <v>3402</v>
      </c>
      <c r="C4265" s="15">
        <v>100</v>
      </c>
      <c r="D4265" s="24" t="s">
        <v>4</v>
      </c>
      <c r="E4265" s="24" t="s">
        <v>6</v>
      </c>
      <c r="F4265" s="25" t="s">
        <v>6</v>
      </c>
      <c r="G4265" s="25" t="s">
        <v>2987</v>
      </c>
      <c r="H4265" s="25" t="s">
        <v>3418</v>
      </c>
      <c r="I4265" s="25" t="s">
        <v>82</v>
      </c>
      <c r="J4265" s="10">
        <v>8719</v>
      </c>
      <c r="K4265" s="16">
        <v>175</v>
      </c>
    </row>
    <row r="4266" spans="1:11" x14ac:dyDescent="0.25">
      <c r="A4266" s="19">
        <v>42917</v>
      </c>
      <c r="B4266" s="19" t="s">
        <v>3402</v>
      </c>
      <c r="C4266" s="15">
        <v>300</v>
      </c>
      <c r="D4266" s="24" t="s">
        <v>4</v>
      </c>
      <c r="E4266" s="24" t="s">
        <v>6</v>
      </c>
      <c r="F4266" s="25" t="s">
        <v>6</v>
      </c>
      <c r="G4266" s="25" t="s">
        <v>2987</v>
      </c>
      <c r="H4266" s="25" t="s">
        <v>3418</v>
      </c>
      <c r="I4266" s="25" t="s">
        <v>82</v>
      </c>
      <c r="J4266" s="10">
        <v>8720</v>
      </c>
      <c r="K4266" s="16">
        <v>175</v>
      </c>
    </row>
    <row r="4267" spans="1:11" x14ac:dyDescent="0.25">
      <c r="A4267" s="19">
        <v>42917</v>
      </c>
      <c r="B4267" s="19" t="s">
        <v>3402</v>
      </c>
      <c r="C4267" s="15">
        <v>200</v>
      </c>
      <c r="D4267" s="24" t="s">
        <v>4</v>
      </c>
      <c r="E4267" s="24" t="s">
        <v>6</v>
      </c>
      <c r="F4267" s="25" t="s">
        <v>6</v>
      </c>
      <c r="G4267" s="25" t="s">
        <v>2987</v>
      </c>
      <c r="H4267" s="25" t="s">
        <v>3418</v>
      </c>
      <c r="I4267" s="25" t="s">
        <v>82</v>
      </c>
      <c r="J4267" s="10">
        <v>8721</v>
      </c>
      <c r="K4267" s="16">
        <v>175</v>
      </c>
    </row>
    <row r="4268" spans="1:11" x14ac:dyDescent="0.25">
      <c r="A4268" s="19">
        <v>42917</v>
      </c>
      <c r="B4268" s="19" t="s">
        <v>3402</v>
      </c>
      <c r="C4268" s="15">
        <v>200</v>
      </c>
      <c r="D4268" s="24" t="s">
        <v>4</v>
      </c>
      <c r="E4268" s="24" t="s">
        <v>6</v>
      </c>
      <c r="F4268" s="25" t="s">
        <v>6</v>
      </c>
      <c r="G4268" s="25" t="s">
        <v>2987</v>
      </c>
      <c r="H4268" s="25" t="s">
        <v>3418</v>
      </c>
      <c r="I4268" s="25" t="s">
        <v>82</v>
      </c>
      <c r="J4268" s="10">
        <v>8722</v>
      </c>
      <c r="K4268" s="16">
        <v>175</v>
      </c>
    </row>
    <row r="4269" spans="1:11" x14ac:dyDescent="0.25">
      <c r="A4269" s="19">
        <v>42917</v>
      </c>
      <c r="B4269" s="19" t="s">
        <v>3402</v>
      </c>
      <c r="C4269" s="15">
        <v>500</v>
      </c>
      <c r="D4269" s="24" t="s">
        <v>4</v>
      </c>
      <c r="E4269" s="24" t="s">
        <v>5</v>
      </c>
      <c r="F4269" s="25" t="s">
        <v>2217</v>
      </c>
      <c r="G4269" s="25" t="s">
        <v>2987</v>
      </c>
      <c r="H4269" s="25" t="s">
        <v>3418</v>
      </c>
      <c r="I4269" s="25" t="s">
        <v>82</v>
      </c>
      <c r="J4269" s="10">
        <v>9001</v>
      </c>
      <c r="K4269" s="16">
        <v>181</v>
      </c>
    </row>
    <row r="4270" spans="1:11" x14ac:dyDescent="0.25">
      <c r="A4270" s="19">
        <v>42917</v>
      </c>
      <c r="B4270" s="19" t="s">
        <v>3402</v>
      </c>
      <c r="C4270" s="15">
        <v>1000</v>
      </c>
      <c r="D4270" s="24" t="s">
        <v>4</v>
      </c>
      <c r="E4270" s="24" t="s">
        <v>6</v>
      </c>
      <c r="F4270" s="25" t="s">
        <v>6</v>
      </c>
      <c r="G4270" s="25" t="s">
        <v>2987</v>
      </c>
      <c r="H4270" s="25" t="s">
        <v>3418</v>
      </c>
      <c r="I4270" s="25" t="s">
        <v>82</v>
      </c>
      <c r="J4270" s="10">
        <v>9002</v>
      </c>
      <c r="K4270" s="16">
        <v>181</v>
      </c>
    </row>
    <row r="4271" spans="1:11" x14ac:dyDescent="0.25">
      <c r="A4271" s="19">
        <v>42917</v>
      </c>
      <c r="B4271" s="19" t="s">
        <v>3402</v>
      </c>
      <c r="C4271" s="15">
        <v>250</v>
      </c>
      <c r="D4271" s="24" t="s">
        <v>4</v>
      </c>
      <c r="E4271" s="24" t="s">
        <v>6</v>
      </c>
      <c r="F4271" s="25" t="s">
        <v>6</v>
      </c>
      <c r="G4271" s="25" t="s">
        <v>2987</v>
      </c>
      <c r="H4271" s="25" t="s">
        <v>3418</v>
      </c>
      <c r="I4271" s="25" t="s">
        <v>82</v>
      </c>
      <c r="J4271" s="10">
        <v>9051</v>
      </c>
      <c r="K4271" s="16">
        <v>182</v>
      </c>
    </row>
    <row r="4272" spans="1:11" x14ac:dyDescent="0.25">
      <c r="A4272" s="19">
        <v>42917</v>
      </c>
      <c r="B4272" s="19" t="s">
        <v>3402</v>
      </c>
      <c r="C4272" s="15">
        <v>7215</v>
      </c>
      <c r="D4272" s="24" t="s">
        <v>4</v>
      </c>
      <c r="E4272" s="24" t="s">
        <v>6</v>
      </c>
      <c r="F4272" s="25" t="s">
        <v>6</v>
      </c>
      <c r="G4272" s="25" t="s">
        <v>2987</v>
      </c>
      <c r="H4272" s="25" t="s">
        <v>3418</v>
      </c>
      <c r="I4272" s="25" t="s">
        <v>82</v>
      </c>
      <c r="J4272" s="10">
        <v>9101</v>
      </c>
      <c r="K4272" s="16">
        <v>183</v>
      </c>
    </row>
    <row r="4273" spans="1:11" x14ac:dyDescent="0.25">
      <c r="A4273" s="19">
        <v>42917</v>
      </c>
      <c r="B4273" s="19" t="s">
        <v>3402</v>
      </c>
      <c r="C4273" s="15">
        <v>2000</v>
      </c>
      <c r="D4273" s="24" t="s">
        <v>4</v>
      </c>
      <c r="E4273" s="24" t="s">
        <v>6</v>
      </c>
      <c r="F4273" s="25" t="s">
        <v>6</v>
      </c>
      <c r="G4273" s="25" t="s">
        <v>2987</v>
      </c>
      <c r="H4273" s="25" t="s">
        <v>3418</v>
      </c>
      <c r="I4273" s="25" t="s">
        <v>82</v>
      </c>
      <c r="J4273" s="10">
        <v>9201</v>
      </c>
      <c r="K4273" s="16">
        <v>185</v>
      </c>
    </row>
    <row r="4274" spans="1:11" x14ac:dyDescent="0.25">
      <c r="A4274" s="19">
        <v>42917</v>
      </c>
      <c r="B4274" s="19" t="s">
        <v>3402</v>
      </c>
      <c r="C4274" s="15">
        <v>1000</v>
      </c>
      <c r="D4274" s="24" t="s">
        <v>4</v>
      </c>
      <c r="E4274" s="24" t="s">
        <v>6</v>
      </c>
      <c r="F4274" s="25" t="s">
        <v>6</v>
      </c>
      <c r="G4274" s="25" t="s">
        <v>2987</v>
      </c>
      <c r="H4274" s="25" t="s">
        <v>3418</v>
      </c>
      <c r="I4274" s="25" t="s">
        <v>82</v>
      </c>
      <c r="J4274" s="10">
        <v>9252</v>
      </c>
      <c r="K4274" s="16">
        <v>186</v>
      </c>
    </row>
    <row r="4275" spans="1:11" x14ac:dyDescent="0.25">
      <c r="A4275" s="19">
        <v>42917</v>
      </c>
      <c r="B4275" s="19" t="s">
        <v>3402</v>
      </c>
      <c r="C4275" s="15">
        <v>1000</v>
      </c>
      <c r="D4275" s="24" t="s">
        <v>4</v>
      </c>
      <c r="E4275" s="24" t="s">
        <v>6</v>
      </c>
      <c r="F4275" s="25" t="s">
        <v>6</v>
      </c>
      <c r="G4275" s="25" t="s">
        <v>2987</v>
      </c>
      <c r="H4275" s="25" t="s">
        <v>3418</v>
      </c>
      <c r="I4275" s="25" t="s">
        <v>82</v>
      </c>
      <c r="J4275" s="10">
        <v>9253</v>
      </c>
      <c r="K4275" s="16">
        <v>186</v>
      </c>
    </row>
    <row r="4276" spans="1:11" x14ac:dyDescent="0.25">
      <c r="A4276" s="19">
        <v>42917</v>
      </c>
      <c r="B4276" s="19" t="s">
        <v>3402</v>
      </c>
      <c r="C4276" s="15">
        <v>100</v>
      </c>
      <c r="D4276" s="24" t="s">
        <v>4</v>
      </c>
      <c r="E4276" s="24" t="s">
        <v>6</v>
      </c>
      <c r="F4276" s="25" t="s">
        <v>6</v>
      </c>
      <c r="G4276" s="25" t="s">
        <v>2987</v>
      </c>
      <c r="H4276" s="25" t="s">
        <v>3418</v>
      </c>
      <c r="I4276" s="25" t="s">
        <v>82</v>
      </c>
      <c r="J4276" s="10">
        <v>9254</v>
      </c>
      <c r="K4276" s="16">
        <v>186</v>
      </c>
    </row>
    <row r="4277" spans="1:11" x14ac:dyDescent="0.25">
      <c r="A4277" s="19">
        <v>42918</v>
      </c>
      <c r="B4277" s="19" t="s">
        <v>3402</v>
      </c>
      <c r="C4277" s="15">
        <v>9000</v>
      </c>
      <c r="D4277" s="24" t="s">
        <v>4</v>
      </c>
      <c r="E4277" s="24" t="s">
        <v>5</v>
      </c>
      <c r="F4277" s="25" t="s">
        <v>2217</v>
      </c>
      <c r="G4277" s="25" t="s">
        <v>2987</v>
      </c>
      <c r="H4277" s="25" t="s">
        <v>3418</v>
      </c>
      <c r="I4277" s="25" t="s">
        <v>82</v>
      </c>
      <c r="J4277" s="10">
        <v>7901</v>
      </c>
      <c r="K4277" s="16">
        <v>159</v>
      </c>
    </row>
    <row r="4278" spans="1:11" x14ac:dyDescent="0.25">
      <c r="A4278" s="19">
        <v>42918</v>
      </c>
      <c r="B4278" s="19" t="s">
        <v>3402</v>
      </c>
      <c r="C4278" s="15">
        <v>2000</v>
      </c>
      <c r="D4278" s="24" t="s">
        <v>4</v>
      </c>
      <c r="E4278" s="24" t="s">
        <v>6</v>
      </c>
      <c r="F4278" s="25" t="s">
        <v>6</v>
      </c>
      <c r="G4278" s="25" t="s">
        <v>2987</v>
      </c>
      <c r="H4278" s="25" t="s">
        <v>3418</v>
      </c>
      <c r="I4278" s="25" t="s">
        <v>82</v>
      </c>
      <c r="J4278" s="10">
        <v>8332</v>
      </c>
      <c r="K4278" s="16">
        <v>167</v>
      </c>
    </row>
    <row r="4279" spans="1:11" x14ac:dyDescent="0.25">
      <c r="A4279" s="19">
        <v>42918</v>
      </c>
      <c r="B4279" s="19" t="s">
        <v>3402</v>
      </c>
      <c r="C4279" s="15">
        <v>1000</v>
      </c>
      <c r="D4279" s="24" t="s">
        <v>4</v>
      </c>
      <c r="E4279" s="24" t="s">
        <v>6</v>
      </c>
      <c r="F4279" s="25" t="s">
        <v>6</v>
      </c>
      <c r="G4279" s="25" t="s">
        <v>2987</v>
      </c>
      <c r="H4279" s="25" t="s">
        <v>3418</v>
      </c>
      <c r="I4279" s="25" t="s">
        <v>82</v>
      </c>
      <c r="J4279" s="10">
        <v>8333</v>
      </c>
      <c r="K4279" s="16">
        <v>167</v>
      </c>
    </row>
    <row r="4280" spans="1:11" x14ac:dyDescent="0.25">
      <c r="A4280" s="19">
        <v>42918</v>
      </c>
      <c r="B4280" s="19" t="s">
        <v>3402</v>
      </c>
      <c r="C4280" s="15">
        <v>100</v>
      </c>
      <c r="D4280" s="24" t="s">
        <v>4</v>
      </c>
      <c r="E4280" s="24" t="s">
        <v>6</v>
      </c>
      <c r="F4280" s="25" t="s">
        <v>6</v>
      </c>
      <c r="G4280" s="25" t="s">
        <v>2987</v>
      </c>
      <c r="H4280" s="25" t="s">
        <v>3418</v>
      </c>
      <c r="I4280" s="25" t="s">
        <v>82</v>
      </c>
      <c r="J4280" s="10">
        <v>8723</v>
      </c>
      <c r="K4280" s="16">
        <v>175</v>
      </c>
    </row>
    <row r="4281" spans="1:11" x14ac:dyDescent="0.25">
      <c r="A4281" s="19">
        <v>42918</v>
      </c>
      <c r="B4281" s="19" t="s">
        <v>3402</v>
      </c>
      <c r="C4281" s="15">
        <v>200</v>
      </c>
      <c r="D4281" s="24" t="s">
        <v>4</v>
      </c>
      <c r="E4281" s="24" t="s">
        <v>6</v>
      </c>
      <c r="F4281" s="25" t="s">
        <v>6</v>
      </c>
      <c r="G4281" s="25" t="s">
        <v>2987</v>
      </c>
      <c r="H4281" s="25" t="s">
        <v>3418</v>
      </c>
      <c r="I4281" s="25" t="s">
        <v>82</v>
      </c>
      <c r="J4281" s="10">
        <v>8724</v>
      </c>
      <c r="K4281" s="16">
        <v>175</v>
      </c>
    </row>
    <row r="4282" spans="1:11" x14ac:dyDescent="0.25">
      <c r="A4282" s="19">
        <v>42918</v>
      </c>
      <c r="B4282" s="19" t="s">
        <v>3402</v>
      </c>
      <c r="C4282" s="15">
        <v>155</v>
      </c>
      <c r="D4282" s="24" t="s">
        <v>4</v>
      </c>
      <c r="E4282" s="24" t="s">
        <v>6</v>
      </c>
      <c r="F4282" s="25" t="s">
        <v>6</v>
      </c>
      <c r="G4282" s="25" t="s">
        <v>2987</v>
      </c>
      <c r="H4282" s="25" t="s">
        <v>3418</v>
      </c>
      <c r="I4282" s="25" t="s">
        <v>82</v>
      </c>
      <c r="J4282" s="10">
        <v>8725</v>
      </c>
      <c r="K4282" s="16">
        <v>175</v>
      </c>
    </row>
    <row r="4283" spans="1:11" x14ac:dyDescent="0.25">
      <c r="A4283" s="19">
        <v>42918</v>
      </c>
      <c r="B4283" s="19" t="s">
        <v>3402</v>
      </c>
      <c r="C4283" s="15">
        <v>200</v>
      </c>
      <c r="D4283" s="24" t="s">
        <v>4</v>
      </c>
      <c r="E4283" s="24" t="s">
        <v>6</v>
      </c>
      <c r="F4283" s="25" t="s">
        <v>6</v>
      </c>
      <c r="G4283" s="25" t="s">
        <v>2987</v>
      </c>
      <c r="H4283" s="25" t="s">
        <v>3418</v>
      </c>
      <c r="I4283" s="25" t="s">
        <v>82</v>
      </c>
      <c r="J4283" s="10">
        <v>8726</v>
      </c>
      <c r="K4283" s="16">
        <v>175</v>
      </c>
    </row>
    <row r="4284" spans="1:11" x14ac:dyDescent="0.25">
      <c r="A4284" s="19">
        <v>42918</v>
      </c>
      <c r="B4284" s="19" t="s">
        <v>3402</v>
      </c>
      <c r="C4284" s="15">
        <v>100</v>
      </c>
      <c r="D4284" s="24" t="s">
        <v>4</v>
      </c>
      <c r="E4284" s="24" t="s">
        <v>6</v>
      </c>
      <c r="F4284" s="25" t="s">
        <v>6</v>
      </c>
      <c r="G4284" s="25" t="s">
        <v>2987</v>
      </c>
      <c r="H4284" s="25" t="s">
        <v>3418</v>
      </c>
      <c r="I4284" s="25" t="s">
        <v>82</v>
      </c>
      <c r="J4284" s="10">
        <v>8727</v>
      </c>
      <c r="K4284" s="16">
        <v>175</v>
      </c>
    </row>
    <row r="4285" spans="1:11" x14ac:dyDescent="0.25">
      <c r="A4285" s="19">
        <v>42918</v>
      </c>
      <c r="B4285" s="19" t="s">
        <v>3402</v>
      </c>
      <c r="C4285" s="15">
        <v>1500</v>
      </c>
      <c r="D4285" s="24" t="s">
        <v>4</v>
      </c>
      <c r="E4285" s="24" t="s">
        <v>6</v>
      </c>
      <c r="F4285" s="25" t="s">
        <v>6</v>
      </c>
      <c r="G4285" s="25" t="s">
        <v>2987</v>
      </c>
      <c r="H4285" s="25" t="s">
        <v>3418</v>
      </c>
      <c r="I4285" s="25" t="s">
        <v>82</v>
      </c>
      <c r="J4285" s="10">
        <v>9003</v>
      </c>
      <c r="K4285" s="16">
        <v>181</v>
      </c>
    </row>
    <row r="4286" spans="1:11" x14ac:dyDescent="0.25">
      <c r="A4286" s="19">
        <v>42918</v>
      </c>
      <c r="B4286" s="19" t="s">
        <v>3402</v>
      </c>
      <c r="C4286" s="15">
        <v>400</v>
      </c>
      <c r="D4286" s="24" t="s">
        <v>4</v>
      </c>
      <c r="E4286" s="24" t="s">
        <v>5</v>
      </c>
      <c r="F4286" s="25" t="s">
        <v>2217</v>
      </c>
      <c r="G4286" s="25" t="s">
        <v>2987</v>
      </c>
      <c r="H4286" s="25" t="s">
        <v>3418</v>
      </c>
      <c r="I4286" s="25" t="s">
        <v>82</v>
      </c>
      <c r="J4286" s="10">
        <v>9052</v>
      </c>
      <c r="K4286" s="16">
        <v>182</v>
      </c>
    </row>
    <row r="4287" spans="1:11" x14ac:dyDescent="0.25">
      <c r="A4287" s="19">
        <v>42918</v>
      </c>
      <c r="B4287" s="19" t="s">
        <v>3402</v>
      </c>
      <c r="C4287" s="15">
        <v>200</v>
      </c>
      <c r="D4287" s="24" t="s">
        <v>4</v>
      </c>
      <c r="E4287" s="24" t="s">
        <v>6</v>
      </c>
      <c r="F4287" s="25" t="s">
        <v>6</v>
      </c>
      <c r="G4287" s="25" t="s">
        <v>2987</v>
      </c>
      <c r="H4287" s="25" t="s">
        <v>3418</v>
      </c>
      <c r="I4287" s="25" t="s">
        <v>82</v>
      </c>
      <c r="J4287" s="10">
        <v>9053</v>
      </c>
      <c r="K4287" s="16">
        <v>182</v>
      </c>
    </row>
    <row r="4288" spans="1:11" x14ac:dyDescent="0.25">
      <c r="A4288" s="19">
        <v>42918</v>
      </c>
      <c r="B4288" s="19" t="s">
        <v>3402</v>
      </c>
      <c r="C4288" s="15">
        <v>100</v>
      </c>
      <c r="D4288" s="24" t="s">
        <v>4</v>
      </c>
      <c r="E4288" s="24" t="s">
        <v>6</v>
      </c>
      <c r="F4288" s="25" t="s">
        <v>6</v>
      </c>
      <c r="G4288" s="25" t="s">
        <v>2987</v>
      </c>
      <c r="H4288" s="25" t="s">
        <v>3418</v>
      </c>
      <c r="I4288" s="25" t="s">
        <v>82</v>
      </c>
      <c r="J4288" s="10">
        <v>9102</v>
      </c>
      <c r="K4288" s="16">
        <v>183</v>
      </c>
    </row>
    <row r="4289" spans="1:11" x14ac:dyDescent="0.25">
      <c r="A4289" s="19">
        <v>42918</v>
      </c>
      <c r="B4289" s="19" t="s">
        <v>3402</v>
      </c>
      <c r="C4289" s="15">
        <v>10000</v>
      </c>
      <c r="D4289" s="24" t="s">
        <v>4</v>
      </c>
      <c r="E4289" s="24" t="s">
        <v>6</v>
      </c>
      <c r="F4289" s="25" t="s">
        <v>6</v>
      </c>
      <c r="G4289" s="25" t="s">
        <v>2987</v>
      </c>
      <c r="H4289" s="25" t="s">
        <v>3418</v>
      </c>
      <c r="I4289" s="25" t="s">
        <v>82</v>
      </c>
      <c r="J4289" s="10">
        <v>9104</v>
      </c>
      <c r="K4289" s="16">
        <v>183</v>
      </c>
    </row>
    <row r="4290" spans="1:11" x14ac:dyDescent="0.25">
      <c r="A4290" s="19">
        <v>42918</v>
      </c>
      <c r="B4290" s="19" t="s">
        <v>3402</v>
      </c>
      <c r="C4290" s="15">
        <v>7000</v>
      </c>
      <c r="D4290" s="24" t="s">
        <v>4</v>
      </c>
      <c r="E4290" s="24" t="s">
        <v>6</v>
      </c>
      <c r="F4290" s="25" t="s">
        <v>6</v>
      </c>
      <c r="G4290" s="25" t="s">
        <v>2987</v>
      </c>
      <c r="H4290" s="25" t="s">
        <v>3418</v>
      </c>
      <c r="I4290" s="25" t="s">
        <v>82</v>
      </c>
      <c r="J4290" s="10">
        <v>9105</v>
      </c>
      <c r="K4290" s="16">
        <v>183</v>
      </c>
    </row>
    <row r="4291" spans="1:11" x14ac:dyDescent="0.25">
      <c r="A4291" s="19">
        <v>42918</v>
      </c>
      <c r="B4291" s="19" t="s">
        <v>3402</v>
      </c>
      <c r="C4291" s="15">
        <v>200</v>
      </c>
      <c r="D4291" s="24" t="s">
        <v>4</v>
      </c>
      <c r="E4291" s="24" t="s">
        <v>6</v>
      </c>
      <c r="F4291" s="25" t="s">
        <v>6</v>
      </c>
      <c r="G4291" s="25" t="s">
        <v>2987</v>
      </c>
      <c r="H4291" s="25" t="s">
        <v>3418</v>
      </c>
      <c r="I4291" s="25" t="s">
        <v>82</v>
      </c>
      <c r="J4291" s="10">
        <v>9202</v>
      </c>
      <c r="K4291" s="16">
        <v>185</v>
      </c>
    </row>
    <row r="4292" spans="1:11" x14ac:dyDescent="0.25">
      <c r="A4292" s="19">
        <v>42918</v>
      </c>
      <c r="B4292" s="19" t="s">
        <v>3402</v>
      </c>
      <c r="C4292" s="15">
        <v>500</v>
      </c>
      <c r="D4292" s="24" t="s">
        <v>4</v>
      </c>
      <c r="E4292" s="24" t="s">
        <v>6</v>
      </c>
      <c r="F4292" s="25" t="s">
        <v>6</v>
      </c>
      <c r="G4292" s="25" t="s">
        <v>2987</v>
      </c>
      <c r="H4292" s="25" t="s">
        <v>3418</v>
      </c>
      <c r="I4292" s="25" t="s">
        <v>82</v>
      </c>
      <c r="J4292" s="10">
        <v>9255</v>
      </c>
      <c r="K4292" s="16">
        <v>186</v>
      </c>
    </row>
    <row r="4293" spans="1:11" x14ac:dyDescent="0.25">
      <c r="A4293" s="19">
        <v>42918</v>
      </c>
      <c r="B4293" s="19" t="s">
        <v>3402</v>
      </c>
      <c r="C4293" s="15">
        <v>500</v>
      </c>
      <c r="D4293" s="24" t="s">
        <v>4</v>
      </c>
      <c r="E4293" s="24" t="s">
        <v>5</v>
      </c>
      <c r="F4293" s="25" t="s">
        <v>2217</v>
      </c>
      <c r="G4293" s="25" t="s">
        <v>2987</v>
      </c>
      <c r="H4293" s="25" t="s">
        <v>3418</v>
      </c>
      <c r="I4293" s="25" t="s">
        <v>82</v>
      </c>
      <c r="J4293" s="10">
        <v>9256</v>
      </c>
      <c r="K4293" s="16">
        <v>186</v>
      </c>
    </row>
    <row r="4294" spans="1:11" x14ac:dyDescent="0.25">
      <c r="A4294" s="19">
        <v>42918</v>
      </c>
      <c r="B4294" s="19" t="s">
        <v>3402</v>
      </c>
      <c r="C4294" s="15">
        <v>200</v>
      </c>
      <c r="D4294" s="24" t="s">
        <v>4</v>
      </c>
      <c r="E4294" s="24" t="s">
        <v>6</v>
      </c>
      <c r="F4294" s="25" t="s">
        <v>6</v>
      </c>
      <c r="G4294" s="25" t="s">
        <v>2987</v>
      </c>
      <c r="H4294" s="25" t="s">
        <v>3418</v>
      </c>
      <c r="I4294" s="25" t="s">
        <v>82</v>
      </c>
      <c r="J4294" s="10">
        <v>9301</v>
      </c>
      <c r="K4294" s="16">
        <v>187</v>
      </c>
    </row>
    <row r="4295" spans="1:11" x14ac:dyDescent="0.25">
      <c r="A4295" s="19">
        <v>42918</v>
      </c>
      <c r="B4295" s="19" t="s">
        <v>3402</v>
      </c>
      <c r="C4295" s="15">
        <v>50</v>
      </c>
      <c r="D4295" s="24" t="s">
        <v>4</v>
      </c>
      <c r="E4295" s="24" t="s">
        <v>6</v>
      </c>
      <c r="F4295" s="25" t="s">
        <v>6</v>
      </c>
      <c r="G4295" s="25" t="s">
        <v>2987</v>
      </c>
      <c r="H4295" s="25" t="s">
        <v>3418</v>
      </c>
      <c r="I4295" s="25" t="s">
        <v>82</v>
      </c>
      <c r="J4295" s="10">
        <v>9302</v>
      </c>
      <c r="K4295" s="16">
        <v>187</v>
      </c>
    </row>
    <row r="4296" spans="1:11" x14ac:dyDescent="0.25">
      <c r="A4296" s="19">
        <v>42918</v>
      </c>
      <c r="B4296" s="19" t="s">
        <v>3402</v>
      </c>
      <c r="C4296" s="15">
        <v>60</v>
      </c>
      <c r="D4296" s="24" t="s">
        <v>4</v>
      </c>
      <c r="E4296" s="24" t="s">
        <v>6</v>
      </c>
      <c r="F4296" s="25" t="s">
        <v>6</v>
      </c>
      <c r="G4296" s="25" t="s">
        <v>2987</v>
      </c>
      <c r="H4296" s="25" t="s">
        <v>3418</v>
      </c>
      <c r="I4296" s="25" t="s">
        <v>82</v>
      </c>
      <c r="J4296" s="10">
        <v>9303</v>
      </c>
      <c r="K4296" s="16">
        <v>187</v>
      </c>
    </row>
    <row r="4297" spans="1:11" x14ac:dyDescent="0.25">
      <c r="A4297" s="19">
        <v>42918</v>
      </c>
      <c r="B4297" s="19" t="s">
        <v>3402</v>
      </c>
      <c r="C4297" s="15">
        <v>7000</v>
      </c>
      <c r="D4297" s="24" t="s">
        <v>4</v>
      </c>
      <c r="E4297" s="24" t="s">
        <v>6</v>
      </c>
      <c r="F4297" s="25" t="s">
        <v>6</v>
      </c>
      <c r="G4297" s="25" t="s">
        <v>2987</v>
      </c>
      <c r="H4297" s="25" t="s">
        <v>3418</v>
      </c>
      <c r="I4297" s="25" t="s">
        <v>82</v>
      </c>
      <c r="J4297" s="10">
        <v>9351</v>
      </c>
      <c r="K4297" s="16">
        <v>188</v>
      </c>
    </row>
    <row r="4298" spans="1:11" x14ac:dyDescent="0.25">
      <c r="A4298" s="19">
        <v>42918</v>
      </c>
      <c r="B4298" s="19" t="s">
        <v>3402</v>
      </c>
      <c r="C4298" s="15">
        <v>100</v>
      </c>
      <c r="D4298" s="24" t="s">
        <v>7</v>
      </c>
      <c r="E4298" s="24" t="s">
        <v>8</v>
      </c>
      <c r="F4298" s="25"/>
      <c r="G4298" s="25" t="s">
        <v>3314</v>
      </c>
      <c r="H4298" s="25" t="s">
        <v>3314</v>
      </c>
      <c r="I4298" s="27"/>
      <c r="J4298" s="10" t="s">
        <v>2984</v>
      </c>
      <c r="K4298" s="16"/>
    </row>
    <row r="4299" spans="1:11" x14ac:dyDescent="0.25">
      <c r="A4299" s="19">
        <v>42918</v>
      </c>
      <c r="B4299" s="19" t="s">
        <v>3402</v>
      </c>
      <c r="C4299" s="15">
        <v>300</v>
      </c>
      <c r="D4299" s="24" t="s">
        <v>7</v>
      </c>
      <c r="E4299" s="24" t="s">
        <v>8</v>
      </c>
      <c r="F4299" s="25"/>
      <c r="G4299" s="25" t="s">
        <v>3314</v>
      </c>
      <c r="H4299" s="25" t="s">
        <v>3314</v>
      </c>
      <c r="I4299" s="27"/>
      <c r="J4299" s="10" t="s">
        <v>2984</v>
      </c>
      <c r="K4299" s="16"/>
    </row>
    <row r="4300" spans="1:11" x14ac:dyDescent="0.25">
      <c r="A4300" s="19">
        <v>42918</v>
      </c>
      <c r="B4300" s="19" t="s">
        <v>3402</v>
      </c>
      <c r="C4300" s="15">
        <v>10000</v>
      </c>
      <c r="D4300" s="24" t="s">
        <v>7</v>
      </c>
      <c r="E4300" s="24" t="s">
        <v>8</v>
      </c>
      <c r="F4300" s="25"/>
      <c r="G4300" s="25" t="s">
        <v>3314</v>
      </c>
      <c r="H4300" s="25" t="s">
        <v>3314</v>
      </c>
      <c r="I4300" s="27"/>
      <c r="J4300" s="10" t="s">
        <v>2984</v>
      </c>
      <c r="K4300" s="16"/>
    </row>
    <row r="4301" spans="1:11" x14ac:dyDescent="0.25">
      <c r="A4301" s="19">
        <v>42918</v>
      </c>
      <c r="B4301" s="19" t="s">
        <v>3402</v>
      </c>
      <c r="C4301" s="15">
        <v>70</v>
      </c>
      <c r="D4301" s="24" t="s">
        <v>7</v>
      </c>
      <c r="E4301" s="24" t="s">
        <v>8</v>
      </c>
      <c r="F4301" s="25"/>
      <c r="G4301" s="25" t="s">
        <v>3314</v>
      </c>
      <c r="H4301" s="25" t="s">
        <v>3314</v>
      </c>
      <c r="I4301" s="27"/>
      <c r="J4301" s="10" t="s">
        <v>2984</v>
      </c>
      <c r="K4301" s="16"/>
    </row>
    <row r="4302" spans="1:11" x14ac:dyDescent="0.25">
      <c r="A4302" s="19">
        <v>42918</v>
      </c>
      <c r="B4302" s="19" t="s">
        <v>3402</v>
      </c>
      <c r="C4302" s="15">
        <v>602</v>
      </c>
      <c r="D4302" s="24" t="s">
        <v>7</v>
      </c>
      <c r="E4302" s="24" t="s">
        <v>8</v>
      </c>
      <c r="F4302" s="25"/>
      <c r="G4302" s="25" t="s">
        <v>3314</v>
      </c>
      <c r="H4302" s="25" t="s">
        <v>3314</v>
      </c>
      <c r="I4302" s="27"/>
      <c r="J4302" s="10" t="s">
        <v>2984</v>
      </c>
      <c r="K4302" s="16"/>
    </row>
    <row r="4303" spans="1:11" x14ac:dyDescent="0.25">
      <c r="A4303" s="19">
        <v>42918</v>
      </c>
      <c r="B4303" s="19" t="s">
        <v>3402</v>
      </c>
      <c r="C4303" s="15">
        <v>3783</v>
      </c>
      <c r="D4303" s="24" t="s">
        <v>7</v>
      </c>
      <c r="E4303" s="24" t="s">
        <v>8</v>
      </c>
      <c r="F4303" s="25"/>
      <c r="G4303" s="25" t="s">
        <v>3314</v>
      </c>
      <c r="H4303" s="25" t="s">
        <v>3314</v>
      </c>
      <c r="I4303" s="27"/>
      <c r="J4303" s="10" t="s">
        <v>2984</v>
      </c>
      <c r="K4303" s="16"/>
    </row>
    <row r="4304" spans="1:11" x14ac:dyDescent="0.25">
      <c r="A4304" s="19">
        <v>42918</v>
      </c>
      <c r="B4304" s="19" t="s">
        <v>3402</v>
      </c>
      <c r="C4304" s="15">
        <v>2500</v>
      </c>
      <c r="D4304" s="24" t="s">
        <v>7</v>
      </c>
      <c r="E4304" s="24" t="s">
        <v>8</v>
      </c>
      <c r="F4304" s="25"/>
      <c r="G4304" s="25" t="s">
        <v>3314</v>
      </c>
      <c r="H4304" s="25" t="s">
        <v>3314</v>
      </c>
      <c r="I4304" s="27"/>
      <c r="J4304" s="10" t="s">
        <v>2984</v>
      </c>
      <c r="K4304" s="16"/>
    </row>
    <row r="4305" spans="1:11" x14ac:dyDescent="0.25">
      <c r="A4305" s="19">
        <v>42918</v>
      </c>
      <c r="B4305" s="19" t="s">
        <v>3402</v>
      </c>
      <c r="C4305" s="15">
        <v>1060</v>
      </c>
      <c r="D4305" s="24" t="s">
        <v>7</v>
      </c>
      <c r="E4305" s="24" t="s">
        <v>8</v>
      </c>
      <c r="F4305" s="25"/>
      <c r="G4305" s="25" t="s">
        <v>3314</v>
      </c>
      <c r="H4305" s="25" t="s">
        <v>3314</v>
      </c>
      <c r="I4305" s="27"/>
      <c r="J4305" s="10" t="s">
        <v>2984</v>
      </c>
      <c r="K4305" s="16"/>
    </row>
    <row r="4306" spans="1:11" x14ac:dyDescent="0.25">
      <c r="A4306" s="19">
        <v>42918</v>
      </c>
      <c r="B4306" s="19" t="s">
        <v>3402</v>
      </c>
      <c r="C4306" s="15">
        <v>5880.5</v>
      </c>
      <c r="D4306" s="24" t="s">
        <v>7</v>
      </c>
      <c r="E4306" s="24" t="s">
        <v>8</v>
      </c>
      <c r="F4306" s="25"/>
      <c r="G4306" s="25" t="s">
        <v>3314</v>
      </c>
      <c r="H4306" s="25" t="s">
        <v>3314</v>
      </c>
      <c r="I4306" s="27"/>
      <c r="J4306" s="10" t="s">
        <v>2984</v>
      </c>
      <c r="K4306" s="16"/>
    </row>
    <row r="4307" spans="1:11" x14ac:dyDescent="0.25">
      <c r="A4307" s="19">
        <v>42918</v>
      </c>
      <c r="B4307" s="19" t="s">
        <v>3402</v>
      </c>
      <c r="C4307" s="15">
        <v>600</v>
      </c>
      <c r="D4307" s="24" t="s">
        <v>7</v>
      </c>
      <c r="E4307" s="24" t="s">
        <v>8</v>
      </c>
      <c r="F4307" s="25"/>
      <c r="G4307" s="25" t="s">
        <v>3314</v>
      </c>
      <c r="H4307" s="25" t="s">
        <v>3314</v>
      </c>
      <c r="I4307" s="27"/>
      <c r="J4307" s="10" t="s">
        <v>2984</v>
      </c>
      <c r="K4307" s="16"/>
    </row>
    <row r="4308" spans="1:11" x14ac:dyDescent="0.25">
      <c r="A4308" s="19">
        <v>42918</v>
      </c>
      <c r="B4308" s="19" t="s">
        <v>3402</v>
      </c>
      <c r="C4308" s="15">
        <v>9375</v>
      </c>
      <c r="D4308" s="24" t="s">
        <v>7</v>
      </c>
      <c r="E4308" s="24" t="s">
        <v>8</v>
      </c>
      <c r="F4308" s="25"/>
      <c r="G4308" s="25" t="s">
        <v>3314</v>
      </c>
      <c r="H4308" s="25" t="s">
        <v>3314</v>
      </c>
      <c r="I4308" s="27"/>
      <c r="J4308" s="10" t="s">
        <v>2984</v>
      </c>
      <c r="K4308" s="16"/>
    </row>
    <row r="4309" spans="1:11" x14ac:dyDescent="0.25">
      <c r="A4309" s="19">
        <v>42918</v>
      </c>
      <c r="B4309" s="19" t="s">
        <v>3402</v>
      </c>
      <c r="C4309" s="15">
        <v>3600</v>
      </c>
      <c r="D4309" s="24" t="s">
        <v>7</v>
      </c>
      <c r="E4309" s="24" t="s">
        <v>8</v>
      </c>
      <c r="F4309" s="25"/>
      <c r="G4309" s="25" t="s">
        <v>3314</v>
      </c>
      <c r="H4309" s="25" t="s">
        <v>3314</v>
      </c>
      <c r="I4309" s="27"/>
      <c r="J4309" s="10" t="s">
        <v>2984</v>
      </c>
      <c r="K4309" s="16"/>
    </row>
    <row r="4310" spans="1:11" x14ac:dyDescent="0.25">
      <c r="A4310" s="19">
        <v>42918</v>
      </c>
      <c r="B4310" s="19" t="s">
        <v>3402</v>
      </c>
      <c r="C4310" s="15">
        <v>6000</v>
      </c>
      <c r="D4310" s="24" t="s">
        <v>7</v>
      </c>
      <c r="E4310" s="24" t="s">
        <v>8</v>
      </c>
      <c r="F4310" s="25"/>
      <c r="G4310" s="25" t="s">
        <v>3314</v>
      </c>
      <c r="H4310" s="25" t="s">
        <v>3314</v>
      </c>
      <c r="I4310" s="27"/>
      <c r="J4310" s="10" t="s">
        <v>2984</v>
      </c>
      <c r="K4310" s="16"/>
    </row>
    <row r="4311" spans="1:11" x14ac:dyDescent="0.25">
      <c r="A4311" s="19">
        <v>42918</v>
      </c>
      <c r="B4311" s="19" t="s">
        <v>3402</v>
      </c>
      <c r="C4311" s="15">
        <v>1000</v>
      </c>
      <c r="D4311" s="24" t="s">
        <v>7</v>
      </c>
      <c r="E4311" s="24" t="s">
        <v>8</v>
      </c>
      <c r="F4311" s="25"/>
      <c r="G4311" s="25" t="s">
        <v>3314</v>
      </c>
      <c r="H4311" s="25" t="s">
        <v>3314</v>
      </c>
      <c r="I4311" s="27"/>
      <c r="J4311" s="10" t="s">
        <v>2984</v>
      </c>
      <c r="K4311" s="16"/>
    </row>
    <row r="4312" spans="1:11" x14ac:dyDescent="0.25">
      <c r="A4312" s="19">
        <v>42918</v>
      </c>
      <c r="B4312" s="19" t="s">
        <v>3402</v>
      </c>
      <c r="C4312" s="15">
        <v>8085.75</v>
      </c>
      <c r="D4312" s="24" t="s">
        <v>7</v>
      </c>
      <c r="E4312" s="24" t="s">
        <v>8</v>
      </c>
      <c r="F4312" s="25"/>
      <c r="G4312" s="25" t="s">
        <v>3314</v>
      </c>
      <c r="H4312" s="25" t="s">
        <v>3314</v>
      </c>
      <c r="I4312" s="27"/>
      <c r="J4312" s="10" t="s">
        <v>2984</v>
      </c>
      <c r="K4312" s="16"/>
    </row>
    <row r="4313" spans="1:11" x14ac:dyDescent="0.25">
      <c r="A4313" s="19">
        <v>42918</v>
      </c>
      <c r="B4313" s="19" t="s">
        <v>3402</v>
      </c>
      <c r="C4313" s="15">
        <v>4400</v>
      </c>
      <c r="D4313" s="24" t="s">
        <v>7</v>
      </c>
      <c r="E4313" s="24" t="s">
        <v>8</v>
      </c>
      <c r="F4313" s="25"/>
      <c r="G4313" s="25" t="s">
        <v>3314</v>
      </c>
      <c r="H4313" s="25" t="s">
        <v>3314</v>
      </c>
      <c r="I4313" s="27"/>
      <c r="J4313" s="10" t="s">
        <v>2984</v>
      </c>
      <c r="K4313" s="16"/>
    </row>
    <row r="4314" spans="1:11" x14ac:dyDescent="0.25">
      <c r="A4314" s="19">
        <v>42919</v>
      </c>
      <c r="B4314" s="19" t="s">
        <v>3402</v>
      </c>
      <c r="C4314" s="15">
        <v>5000</v>
      </c>
      <c r="D4314" s="24" t="s">
        <v>4</v>
      </c>
      <c r="E4314" s="24" t="s">
        <v>6</v>
      </c>
      <c r="F4314" s="25" t="s">
        <v>6</v>
      </c>
      <c r="G4314" s="25" t="s">
        <v>2987</v>
      </c>
      <c r="H4314" s="25" t="s">
        <v>3418</v>
      </c>
      <c r="I4314" s="25" t="s">
        <v>82</v>
      </c>
      <c r="J4314" s="10">
        <v>7652</v>
      </c>
      <c r="K4314" s="16">
        <v>154</v>
      </c>
    </row>
    <row r="4315" spans="1:11" x14ac:dyDescent="0.25">
      <c r="A4315" s="19">
        <v>42919</v>
      </c>
      <c r="B4315" s="19" t="s">
        <v>3402</v>
      </c>
      <c r="C4315" s="15">
        <v>1000</v>
      </c>
      <c r="D4315" s="24" t="s">
        <v>4</v>
      </c>
      <c r="E4315" s="24" t="s">
        <v>5</v>
      </c>
      <c r="F4315" s="25" t="s">
        <v>2217</v>
      </c>
      <c r="G4315" s="25" t="s">
        <v>2987</v>
      </c>
      <c r="H4315" s="25" t="s">
        <v>3418</v>
      </c>
      <c r="I4315" s="25" t="s">
        <v>82</v>
      </c>
      <c r="J4315" s="10">
        <v>7902</v>
      </c>
      <c r="K4315" s="16">
        <v>159</v>
      </c>
    </row>
    <row r="4316" spans="1:11" x14ac:dyDescent="0.25">
      <c r="A4316" s="19">
        <v>42919</v>
      </c>
      <c r="B4316" s="19" t="s">
        <v>3402</v>
      </c>
      <c r="C4316" s="15">
        <v>200</v>
      </c>
      <c r="D4316" s="24" t="s">
        <v>4</v>
      </c>
      <c r="E4316" s="24" t="s">
        <v>5</v>
      </c>
      <c r="F4316" s="25" t="s">
        <v>2217</v>
      </c>
      <c r="G4316" s="25" t="s">
        <v>2987</v>
      </c>
      <c r="H4316" s="25" t="s">
        <v>3418</v>
      </c>
      <c r="I4316" s="25" t="s">
        <v>82</v>
      </c>
      <c r="J4316" s="10">
        <v>7903</v>
      </c>
      <c r="K4316" s="16">
        <v>159</v>
      </c>
    </row>
    <row r="4317" spans="1:11" x14ac:dyDescent="0.25">
      <c r="A4317" s="19">
        <v>42919</v>
      </c>
      <c r="B4317" s="19" t="s">
        <v>3402</v>
      </c>
      <c r="C4317" s="15">
        <v>50</v>
      </c>
      <c r="D4317" s="24" t="s">
        <v>4</v>
      </c>
      <c r="E4317" s="24" t="s">
        <v>5</v>
      </c>
      <c r="F4317" s="25" t="s">
        <v>2217</v>
      </c>
      <c r="G4317" s="25" t="s">
        <v>2987</v>
      </c>
      <c r="H4317" s="25" t="s">
        <v>3418</v>
      </c>
      <c r="I4317" s="25" t="s">
        <v>82</v>
      </c>
      <c r="J4317" s="10">
        <v>7904</v>
      </c>
      <c r="K4317" s="16">
        <v>159</v>
      </c>
    </row>
    <row r="4318" spans="1:11" x14ac:dyDescent="0.25">
      <c r="A4318" s="19">
        <v>42919</v>
      </c>
      <c r="B4318" s="19" t="s">
        <v>3402</v>
      </c>
      <c r="C4318" s="15">
        <v>500</v>
      </c>
      <c r="D4318" s="24" t="s">
        <v>4</v>
      </c>
      <c r="E4318" s="24" t="s">
        <v>6</v>
      </c>
      <c r="F4318" s="25" t="s">
        <v>6</v>
      </c>
      <c r="G4318" s="25" t="s">
        <v>2987</v>
      </c>
      <c r="H4318" s="25" t="s">
        <v>3418</v>
      </c>
      <c r="I4318" s="25" t="s">
        <v>82</v>
      </c>
      <c r="J4318" s="10">
        <v>8334</v>
      </c>
      <c r="K4318" s="16">
        <v>167</v>
      </c>
    </row>
    <row r="4319" spans="1:11" x14ac:dyDescent="0.25">
      <c r="A4319" s="19">
        <v>42919</v>
      </c>
      <c r="B4319" s="19" t="s">
        <v>3402</v>
      </c>
      <c r="C4319" s="15">
        <v>150</v>
      </c>
      <c r="D4319" s="24" t="s">
        <v>4</v>
      </c>
      <c r="E4319" s="24" t="s">
        <v>6</v>
      </c>
      <c r="F4319" s="25" t="s">
        <v>6</v>
      </c>
      <c r="G4319" s="25" t="s">
        <v>2987</v>
      </c>
      <c r="H4319" s="25" t="s">
        <v>3418</v>
      </c>
      <c r="I4319" s="25" t="s">
        <v>82</v>
      </c>
      <c r="J4319" s="10">
        <v>8335</v>
      </c>
      <c r="K4319" s="16">
        <v>167</v>
      </c>
    </row>
    <row r="4320" spans="1:11" x14ac:dyDescent="0.25">
      <c r="A4320" s="19">
        <v>42919</v>
      </c>
      <c r="B4320" s="19" t="s">
        <v>3402</v>
      </c>
      <c r="C4320" s="15">
        <v>400</v>
      </c>
      <c r="D4320" s="24" t="s">
        <v>4</v>
      </c>
      <c r="E4320" s="24" t="s">
        <v>6</v>
      </c>
      <c r="F4320" s="25" t="s">
        <v>6</v>
      </c>
      <c r="G4320" s="25" t="s">
        <v>2987</v>
      </c>
      <c r="H4320" s="25" t="s">
        <v>3418</v>
      </c>
      <c r="I4320" s="25" t="s">
        <v>82</v>
      </c>
      <c r="J4320" s="10">
        <v>8728</v>
      </c>
      <c r="K4320" s="16">
        <v>175</v>
      </c>
    </row>
    <row r="4321" spans="1:11" x14ac:dyDescent="0.25">
      <c r="A4321" s="19">
        <v>42919</v>
      </c>
      <c r="B4321" s="19" t="s">
        <v>3402</v>
      </c>
      <c r="C4321" s="15">
        <v>500</v>
      </c>
      <c r="D4321" s="24" t="s">
        <v>4</v>
      </c>
      <c r="E4321" s="24" t="s">
        <v>6</v>
      </c>
      <c r="F4321" s="25" t="s">
        <v>6</v>
      </c>
      <c r="G4321" s="25" t="s">
        <v>2987</v>
      </c>
      <c r="H4321" s="25" t="s">
        <v>3418</v>
      </c>
      <c r="I4321" s="25" t="s">
        <v>82</v>
      </c>
      <c r="J4321" s="10">
        <v>8729</v>
      </c>
      <c r="K4321" s="16">
        <v>175</v>
      </c>
    </row>
    <row r="4322" spans="1:11" x14ac:dyDescent="0.25">
      <c r="A4322" s="19">
        <v>42919</v>
      </c>
      <c r="B4322" s="19" t="s">
        <v>3402</v>
      </c>
      <c r="C4322" s="15">
        <v>1000</v>
      </c>
      <c r="D4322" s="24" t="s">
        <v>4</v>
      </c>
      <c r="E4322" s="24" t="s">
        <v>5</v>
      </c>
      <c r="F4322" s="25" t="s">
        <v>2217</v>
      </c>
      <c r="G4322" s="25" t="s">
        <v>2987</v>
      </c>
      <c r="H4322" s="25" t="s">
        <v>3418</v>
      </c>
      <c r="I4322" s="25" t="s">
        <v>82</v>
      </c>
      <c r="J4322" s="10">
        <v>9004</v>
      </c>
      <c r="K4322" s="16">
        <v>181</v>
      </c>
    </row>
    <row r="4323" spans="1:11" x14ac:dyDescent="0.25">
      <c r="A4323" s="19">
        <v>42919</v>
      </c>
      <c r="B4323" s="19" t="s">
        <v>3402</v>
      </c>
      <c r="C4323" s="15">
        <v>1000</v>
      </c>
      <c r="D4323" s="24" t="s">
        <v>4</v>
      </c>
      <c r="E4323" s="24" t="s">
        <v>6</v>
      </c>
      <c r="F4323" s="25" t="s">
        <v>6</v>
      </c>
      <c r="G4323" s="25" t="s">
        <v>2987</v>
      </c>
      <c r="H4323" s="25" t="s">
        <v>3418</v>
      </c>
      <c r="I4323" s="25" t="s">
        <v>82</v>
      </c>
      <c r="J4323" s="10">
        <v>9005</v>
      </c>
      <c r="K4323" s="16">
        <v>181</v>
      </c>
    </row>
    <row r="4324" spans="1:11" x14ac:dyDescent="0.25">
      <c r="A4324" s="19">
        <v>42919</v>
      </c>
      <c r="B4324" s="19" t="s">
        <v>3402</v>
      </c>
      <c r="C4324" s="15">
        <v>100</v>
      </c>
      <c r="D4324" s="24" t="s">
        <v>4</v>
      </c>
      <c r="E4324" s="24" t="s">
        <v>5</v>
      </c>
      <c r="F4324" s="25" t="s">
        <v>2217</v>
      </c>
      <c r="G4324" s="25" t="s">
        <v>2987</v>
      </c>
      <c r="H4324" s="25" t="s">
        <v>3418</v>
      </c>
      <c r="I4324" s="25" t="s">
        <v>82</v>
      </c>
      <c r="J4324" s="10">
        <v>9054</v>
      </c>
      <c r="K4324" s="16">
        <v>182</v>
      </c>
    </row>
    <row r="4325" spans="1:11" x14ac:dyDescent="0.25">
      <c r="A4325" s="19">
        <v>42919</v>
      </c>
      <c r="B4325" s="19" t="s">
        <v>3402</v>
      </c>
      <c r="C4325" s="15">
        <v>5203</v>
      </c>
      <c r="D4325" s="24" t="s">
        <v>4</v>
      </c>
      <c r="E4325" s="24" t="s">
        <v>6</v>
      </c>
      <c r="F4325" s="25" t="s">
        <v>6</v>
      </c>
      <c r="G4325" s="25" t="s">
        <v>2987</v>
      </c>
      <c r="H4325" s="25" t="s">
        <v>3418</v>
      </c>
      <c r="I4325" s="25" t="s">
        <v>82</v>
      </c>
      <c r="J4325" s="10">
        <v>9055</v>
      </c>
      <c r="K4325" s="16">
        <v>182</v>
      </c>
    </row>
    <row r="4326" spans="1:11" x14ac:dyDescent="0.25">
      <c r="A4326" s="19">
        <v>42919</v>
      </c>
      <c r="B4326" s="19" t="s">
        <v>3402</v>
      </c>
      <c r="C4326" s="15">
        <v>5203</v>
      </c>
      <c r="D4326" s="24" t="s">
        <v>4</v>
      </c>
      <c r="E4326" s="24" t="s">
        <v>6</v>
      </c>
      <c r="F4326" s="25" t="s">
        <v>6</v>
      </c>
      <c r="G4326" s="25" t="s">
        <v>2987</v>
      </c>
      <c r="H4326" s="25" t="s">
        <v>3418</v>
      </c>
      <c r="I4326" s="25" t="s">
        <v>82</v>
      </c>
      <c r="J4326" s="10">
        <v>9056</v>
      </c>
      <c r="K4326" s="16">
        <v>182</v>
      </c>
    </row>
    <row r="4327" spans="1:11" x14ac:dyDescent="0.25">
      <c r="A4327" s="19">
        <v>42919</v>
      </c>
      <c r="B4327" s="19" t="s">
        <v>3402</v>
      </c>
      <c r="C4327" s="15">
        <v>700</v>
      </c>
      <c r="D4327" s="24" t="s">
        <v>4</v>
      </c>
      <c r="E4327" s="24" t="s">
        <v>6</v>
      </c>
      <c r="F4327" s="25" t="s">
        <v>6</v>
      </c>
      <c r="G4327" s="25" t="s">
        <v>2987</v>
      </c>
      <c r="H4327" s="25" t="s">
        <v>3418</v>
      </c>
      <c r="I4327" s="25" t="s">
        <v>82</v>
      </c>
      <c r="J4327" s="10">
        <v>9106</v>
      </c>
      <c r="K4327" s="16">
        <v>183</v>
      </c>
    </row>
    <row r="4328" spans="1:11" x14ac:dyDescent="0.25">
      <c r="A4328" s="19">
        <v>42919</v>
      </c>
      <c r="B4328" s="19" t="s">
        <v>3402</v>
      </c>
      <c r="C4328" s="15">
        <v>500</v>
      </c>
      <c r="D4328" s="24" t="s">
        <v>4</v>
      </c>
      <c r="E4328" s="24" t="s">
        <v>6</v>
      </c>
      <c r="F4328" s="25" t="s">
        <v>6</v>
      </c>
      <c r="G4328" s="25" t="s">
        <v>2987</v>
      </c>
      <c r="H4328" s="25" t="s">
        <v>3418</v>
      </c>
      <c r="I4328" s="25" t="s">
        <v>82</v>
      </c>
      <c r="J4328" s="10">
        <v>9107</v>
      </c>
      <c r="K4328" s="16">
        <v>183</v>
      </c>
    </row>
    <row r="4329" spans="1:11" x14ac:dyDescent="0.25">
      <c r="A4329" s="19">
        <v>42919</v>
      </c>
      <c r="B4329" s="19" t="s">
        <v>3402</v>
      </c>
      <c r="C4329" s="15">
        <v>1000</v>
      </c>
      <c r="D4329" s="24" t="s">
        <v>4</v>
      </c>
      <c r="E4329" s="24" t="s">
        <v>6</v>
      </c>
      <c r="F4329" s="25" t="s">
        <v>6</v>
      </c>
      <c r="G4329" s="25" t="s">
        <v>2987</v>
      </c>
      <c r="H4329" s="25" t="s">
        <v>3418</v>
      </c>
      <c r="I4329" s="25" t="s">
        <v>82</v>
      </c>
      <c r="J4329" s="10">
        <v>9108</v>
      </c>
      <c r="K4329" s="16">
        <v>183</v>
      </c>
    </row>
    <row r="4330" spans="1:11" x14ac:dyDescent="0.25">
      <c r="A4330" s="19">
        <v>42919</v>
      </c>
      <c r="B4330" s="19" t="s">
        <v>3402</v>
      </c>
      <c r="C4330" s="15">
        <v>400</v>
      </c>
      <c r="D4330" s="24" t="s">
        <v>4</v>
      </c>
      <c r="E4330" s="24" t="s">
        <v>6</v>
      </c>
      <c r="F4330" s="25" t="s">
        <v>6</v>
      </c>
      <c r="G4330" s="25" t="s">
        <v>2987</v>
      </c>
      <c r="H4330" s="25" t="s">
        <v>3418</v>
      </c>
      <c r="I4330" s="25" t="s">
        <v>82</v>
      </c>
      <c r="J4330" s="10">
        <v>9204</v>
      </c>
      <c r="K4330" s="16">
        <v>185</v>
      </c>
    </row>
    <row r="4331" spans="1:11" x14ac:dyDescent="0.25">
      <c r="A4331" s="19">
        <v>42919</v>
      </c>
      <c r="B4331" s="19" t="s">
        <v>3402</v>
      </c>
      <c r="C4331" s="15">
        <v>1000</v>
      </c>
      <c r="D4331" s="24" t="s">
        <v>4</v>
      </c>
      <c r="E4331" s="24" t="s">
        <v>5</v>
      </c>
      <c r="F4331" s="25" t="s">
        <v>2217</v>
      </c>
      <c r="G4331" s="25" t="s">
        <v>2987</v>
      </c>
      <c r="H4331" s="25" t="s">
        <v>3418</v>
      </c>
      <c r="I4331" s="25" t="s">
        <v>82</v>
      </c>
      <c r="J4331" s="10">
        <v>9257</v>
      </c>
      <c r="K4331" s="16">
        <v>186</v>
      </c>
    </row>
    <row r="4332" spans="1:11" x14ac:dyDescent="0.25">
      <c r="A4332" s="19">
        <v>42919</v>
      </c>
      <c r="B4332" s="19" t="s">
        <v>3402</v>
      </c>
      <c r="C4332" s="15">
        <v>600</v>
      </c>
      <c r="D4332" s="24" t="s">
        <v>4</v>
      </c>
      <c r="E4332" s="24" t="s">
        <v>5</v>
      </c>
      <c r="F4332" s="25" t="s">
        <v>2217</v>
      </c>
      <c r="G4332" s="25" t="s">
        <v>2987</v>
      </c>
      <c r="H4332" s="25" t="s">
        <v>3418</v>
      </c>
      <c r="I4332" s="25" t="s">
        <v>82</v>
      </c>
      <c r="J4332" s="10">
        <v>9258</v>
      </c>
      <c r="K4332" s="16">
        <v>186</v>
      </c>
    </row>
    <row r="4333" spans="1:11" x14ac:dyDescent="0.25">
      <c r="A4333" s="19">
        <v>42919</v>
      </c>
      <c r="B4333" s="19" t="s">
        <v>3402</v>
      </c>
      <c r="C4333" s="15">
        <v>1000</v>
      </c>
      <c r="D4333" s="24" t="s">
        <v>4</v>
      </c>
      <c r="E4333" s="24" t="s">
        <v>5</v>
      </c>
      <c r="F4333" s="25" t="s">
        <v>2217</v>
      </c>
      <c r="G4333" s="25" t="s">
        <v>2987</v>
      </c>
      <c r="H4333" s="25" t="s">
        <v>3418</v>
      </c>
      <c r="I4333" s="25" t="s">
        <v>82</v>
      </c>
      <c r="J4333" s="10">
        <v>9259</v>
      </c>
      <c r="K4333" s="16">
        <v>186</v>
      </c>
    </row>
    <row r="4334" spans="1:11" x14ac:dyDescent="0.25">
      <c r="A4334" s="19">
        <v>42919</v>
      </c>
      <c r="B4334" s="19" t="s">
        <v>3402</v>
      </c>
      <c r="C4334" s="15">
        <v>100</v>
      </c>
      <c r="D4334" s="24" t="s">
        <v>4</v>
      </c>
      <c r="E4334" s="24" t="s">
        <v>6</v>
      </c>
      <c r="F4334" s="25" t="s">
        <v>6</v>
      </c>
      <c r="G4334" s="25" t="s">
        <v>2987</v>
      </c>
      <c r="H4334" s="25" t="s">
        <v>3418</v>
      </c>
      <c r="I4334" s="25" t="s">
        <v>82</v>
      </c>
      <c r="J4334" s="10">
        <v>9304</v>
      </c>
      <c r="K4334" s="16">
        <v>187</v>
      </c>
    </row>
    <row r="4335" spans="1:11" x14ac:dyDescent="0.25">
      <c r="A4335" s="19">
        <v>42919</v>
      </c>
      <c r="B4335" s="19" t="s">
        <v>3402</v>
      </c>
      <c r="C4335" s="15">
        <v>30</v>
      </c>
      <c r="D4335" s="24" t="s">
        <v>4</v>
      </c>
      <c r="E4335" s="24" t="s">
        <v>6</v>
      </c>
      <c r="F4335" s="25" t="s">
        <v>6</v>
      </c>
      <c r="G4335" s="25" t="s">
        <v>2987</v>
      </c>
      <c r="H4335" s="25" t="s">
        <v>3418</v>
      </c>
      <c r="I4335" s="25" t="s">
        <v>82</v>
      </c>
      <c r="J4335" s="10">
        <v>9305</v>
      </c>
      <c r="K4335" s="16">
        <v>187</v>
      </c>
    </row>
    <row r="4336" spans="1:11" x14ac:dyDescent="0.25">
      <c r="A4336" s="19">
        <v>42919</v>
      </c>
      <c r="B4336" s="19" t="s">
        <v>3402</v>
      </c>
      <c r="C4336" s="15">
        <v>50</v>
      </c>
      <c r="D4336" s="24" t="s">
        <v>4</v>
      </c>
      <c r="E4336" s="24" t="s">
        <v>6</v>
      </c>
      <c r="F4336" s="25" t="s">
        <v>6</v>
      </c>
      <c r="G4336" s="25" t="s">
        <v>2987</v>
      </c>
      <c r="H4336" s="25" t="s">
        <v>3418</v>
      </c>
      <c r="I4336" s="25" t="s">
        <v>82</v>
      </c>
      <c r="J4336" s="10">
        <v>9306</v>
      </c>
      <c r="K4336" s="16">
        <v>187</v>
      </c>
    </row>
    <row r="4337" spans="1:11" x14ac:dyDescent="0.25">
      <c r="A4337" s="19">
        <v>42919</v>
      </c>
      <c r="B4337" s="19" t="s">
        <v>3402</v>
      </c>
      <c r="C4337" s="15">
        <v>200</v>
      </c>
      <c r="D4337" s="24" t="s">
        <v>4</v>
      </c>
      <c r="E4337" s="24" t="s">
        <v>6</v>
      </c>
      <c r="F4337" s="25" t="s">
        <v>6</v>
      </c>
      <c r="G4337" s="25" t="s">
        <v>2987</v>
      </c>
      <c r="H4337" s="25" t="s">
        <v>3418</v>
      </c>
      <c r="I4337" s="25" t="s">
        <v>82</v>
      </c>
      <c r="J4337" s="10">
        <v>9307</v>
      </c>
      <c r="K4337" s="16">
        <v>187</v>
      </c>
    </row>
    <row r="4338" spans="1:11" x14ac:dyDescent="0.25">
      <c r="A4338" s="19">
        <v>42919</v>
      </c>
      <c r="B4338" s="19" t="s">
        <v>3402</v>
      </c>
      <c r="C4338" s="15">
        <v>7000</v>
      </c>
      <c r="D4338" s="24" t="s">
        <v>4</v>
      </c>
      <c r="E4338" s="24" t="s">
        <v>6</v>
      </c>
      <c r="F4338" s="25" t="s">
        <v>6</v>
      </c>
      <c r="G4338" s="25" t="s">
        <v>2987</v>
      </c>
      <c r="H4338" s="25" t="s">
        <v>3418</v>
      </c>
      <c r="I4338" s="25" t="s">
        <v>82</v>
      </c>
      <c r="J4338" s="10">
        <v>9352</v>
      </c>
      <c r="K4338" s="16">
        <v>188</v>
      </c>
    </row>
    <row r="4339" spans="1:11" x14ac:dyDescent="0.25">
      <c r="A4339" s="19">
        <v>42919</v>
      </c>
      <c r="B4339" s="19" t="s">
        <v>3402</v>
      </c>
      <c r="C4339" s="15">
        <v>100</v>
      </c>
      <c r="D4339" s="24" t="s">
        <v>4</v>
      </c>
      <c r="E4339" s="24" t="s">
        <v>6</v>
      </c>
      <c r="F4339" s="25" t="s">
        <v>6</v>
      </c>
      <c r="G4339" s="25" t="s">
        <v>2987</v>
      </c>
      <c r="H4339" s="25" t="s">
        <v>3418</v>
      </c>
      <c r="I4339" s="25" t="s">
        <v>82</v>
      </c>
      <c r="J4339" s="10">
        <v>9353</v>
      </c>
      <c r="K4339" s="16">
        <v>188</v>
      </c>
    </row>
    <row r="4340" spans="1:11" x14ac:dyDescent="0.25">
      <c r="A4340" s="19">
        <v>42919</v>
      </c>
      <c r="B4340" s="19" t="s">
        <v>3402</v>
      </c>
      <c r="C4340" s="15">
        <v>2000</v>
      </c>
      <c r="D4340" s="24" t="s">
        <v>4</v>
      </c>
      <c r="E4340" s="24" t="s">
        <v>6</v>
      </c>
      <c r="F4340" s="25" t="s">
        <v>6</v>
      </c>
      <c r="G4340" s="25" t="s">
        <v>2987</v>
      </c>
      <c r="H4340" s="25" t="s">
        <v>3418</v>
      </c>
      <c r="I4340" s="25" t="s">
        <v>82</v>
      </c>
      <c r="J4340" s="10">
        <v>9354</v>
      </c>
      <c r="K4340" s="16">
        <v>188</v>
      </c>
    </row>
    <row r="4341" spans="1:11" x14ac:dyDescent="0.25">
      <c r="A4341" s="19">
        <v>42919</v>
      </c>
      <c r="B4341" s="19" t="s">
        <v>3402</v>
      </c>
      <c r="C4341" s="15">
        <v>1000</v>
      </c>
      <c r="D4341" s="24" t="s">
        <v>4</v>
      </c>
      <c r="E4341" s="24" t="s">
        <v>6</v>
      </c>
      <c r="F4341" s="25" t="s">
        <v>6</v>
      </c>
      <c r="G4341" s="25" t="s">
        <v>2987</v>
      </c>
      <c r="H4341" s="25" t="s">
        <v>3418</v>
      </c>
      <c r="I4341" s="25" t="s">
        <v>82</v>
      </c>
      <c r="J4341" s="10">
        <v>9355</v>
      </c>
      <c r="K4341" s="16">
        <v>188</v>
      </c>
    </row>
    <row r="4342" spans="1:11" x14ac:dyDescent="0.25">
      <c r="A4342" s="19">
        <v>42919</v>
      </c>
      <c r="B4342" s="19" t="s">
        <v>3402</v>
      </c>
      <c r="C4342" s="15">
        <v>500</v>
      </c>
      <c r="D4342" s="24" t="s">
        <v>4</v>
      </c>
      <c r="E4342" s="24" t="s">
        <v>6</v>
      </c>
      <c r="F4342" s="25" t="s">
        <v>6</v>
      </c>
      <c r="G4342" s="25" t="s">
        <v>2987</v>
      </c>
      <c r="H4342" s="25" t="s">
        <v>3418</v>
      </c>
      <c r="I4342" s="25" t="s">
        <v>82</v>
      </c>
      <c r="J4342" s="10">
        <v>9356</v>
      </c>
      <c r="K4342" s="16">
        <v>188</v>
      </c>
    </row>
    <row r="4343" spans="1:11" x14ac:dyDescent="0.25">
      <c r="A4343" s="19">
        <v>42919</v>
      </c>
      <c r="B4343" s="19" t="s">
        <v>3402</v>
      </c>
      <c r="C4343" s="15">
        <v>115</v>
      </c>
      <c r="D4343" s="24" t="s">
        <v>7</v>
      </c>
      <c r="E4343" s="24" t="s">
        <v>8</v>
      </c>
      <c r="F4343" s="25"/>
      <c r="G4343" s="25" t="s">
        <v>3314</v>
      </c>
      <c r="H4343" s="25" t="s">
        <v>3314</v>
      </c>
      <c r="I4343" s="27"/>
      <c r="J4343" s="10" t="s">
        <v>2984</v>
      </c>
      <c r="K4343" s="16"/>
    </row>
    <row r="4344" spans="1:11" x14ac:dyDescent="0.25">
      <c r="A4344" s="19">
        <v>42920</v>
      </c>
      <c r="B4344" s="19" t="s">
        <v>3402</v>
      </c>
      <c r="C4344" s="15">
        <v>200</v>
      </c>
      <c r="D4344" s="24" t="s">
        <v>4</v>
      </c>
      <c r="E4344" s="24" t="s">
        <v>6</v>
      </c>
      <c r="F4344" s="25" t="s">
        <v>6</v>
      </c>
      <c r="G4344" s="25" t="s">
        <v>2987</v>
      </c>
      <c r="H4344" s="25" t="s">
        <v>3418</v>
      </c>
      <c r="I4344" s="25" t="s">
        <v>82</v>
      </c>
      <c r="J4344" s="10">
        <v>7653</v>
      </c>
      <c r="K4344" s="16">
        <v>154</v>
      </c>
    </row>
    <row r="4345" spans="1:11" x14ac:dyDescent="0.25">
      <c r="A4345" s="19">
        <v>42920</v>
      </c>
      <c r="B4345" s="19" t="s">
        <v>3402</v>
      </c>
      <c r="C4345" s="15">
        <v>3500</v>
      </c>
      <c r="D4345" s="24" t="s">
        <v>4</v>
      </c>
      <c r="E4345" s="24" t="s">
        <v>6</v>
      </c>
      <c r="F4345" s="25" t="s">
        <v>6</v>
      </c>
      <c r="G4345" s="25" t="s">
        <v>2987</v>
      </c>
      <c r="H4345" s="25" t="s">
        <v>3418</v>
      </c>
      <c r="I4345" s="25" t="s">
        <v>82</v>
      </c>
      <c r="J4345" s="10">
        <v>7654</v>
      </c>
      <c r="K4345" s="16">
        <v>154</v>
      </c>
    </row>
    <row r="4346" spans="1:11" x14ac:dyDescent="0.25">
      <c r="A4346" s="19">
        <v>42920</v>
      </c>
      <c r="B4346" s="19" t="s">
        <v>3402</v>
      </c>
      <c r="C4346" s="15">
        <v>10000</v>
      </c>
      <c r="D4346" s="24" t="s">
        <v>4</v>
      </c>
      <c r="E4346" s="24" t="s">
        <v>5</v>
      </c>
      <c r="F4346" s="25" t="s">
        <v>2217</v>
      </c>
      <c r="G4346" s="25" t="s">
        <v>2987</v>
      </c>
      <c r="H4346" s="25" t="s">
        <v>3418</v>
      </c>
      <c r="I4346" s="25" t="s">
        <v>82</v>
      </c>
      <c r="J4346" s="10">
        <v>7905</v>
      </c>
      <c r="K4346" s="16">
        <v>159</v>
      </c>
    </row>
    <row r="4347" spans="1:11" x14ac:dyDescent="0.25">
      <c r="A4347" s="19">
        <v>42920</v>
      </c>
      <c r="B4347" s="19" t="s">
        <v>3402</v>
      </c>
      <c r="C4347" s="15">
        <v>10000</v>
      </c>
      <c r="D4347" s="24" t="s">
        <v>4</v>
      </c>
      <c r="E4347" s="24" t="s">
        <v>5</v>
      </c>
      <c r="F4347" s="25" t="s">
        <v>2217</v>
      </c>
      <c r="G4347" s="25" t="s">
        <v>2987</v>
      </c>
      <c r="H4347" s="25" t="s">
        <v>3418</v>
      </c>
      <c r="I4347" s="25" t="s">
        <v>82</v>
      </c>
      <c r="J4347" s="10">
        <v>7906</v>
      </c>
      <c r="K4347" s="16">
        <v>159</v>
      </c>
    </row>
    <row r="4348" spans="1:11" x14ac:dyDescent="0.25">
      <c r="A4348" s="19">
        <v>42920</v>
      </c>
      <c r="B4348" s="19" t="s">
        <v>3402</v>
      </c>
      <c r="C4348" s="15">
        <v>10000</v>
      </c>
      <c r="D4348" s="24" t="s">
        <v>4</v>
      </c>
      <c r="E4348" s="24" t="s">
        <v>5</v>
      </c>
      <c r="F4348" s="25" t="s">
        <v>2217</v>
      </c>
      <c r="G4348" s="25" t="s">
        <v>2987</v>
      </c>
      <c r="H4348" s="25" t="s">
        <v>3418</v>
      </c>
      <c r="I4348" s="25" t="s">
        <v>82</v>
      </c>
      <c r="J4348" s="10">
        <v>7907</v>
      </c>
      <c r="K4348" s="16">
        <v>159</v>
      </c>
    </row>
    <row r="4349" spans="1:11" x14ac:dyDescent="0.25">
      <c r="A4349" s="19">
        <v>42920</v>
      </c>
      <c r="B4349" s="19" t="s">
        <v>3402</v>
      </c>
      <c r="C4349" s="15">
        <v>10000</v>
      </c>
      <c r="D4349" s="24" t="s">
        <v>4</v>
      </c>
      <c r="E4349" s="24" t="s">
        <v>5</v>
      </c>
      <c r="F4349" s="25" t="s">
        <v>2217</v>
      </c>
      <c r="G4349" s="25" t="s">
        <v>2987</v>
      </c>
      <c r="H4349" s="25" t="s">
        <v>3418</v>
      </c>
      <c r="I4349" s="25" t="s">
        <v>82</v>
      </c>
      <c r="J4349" s="10">
        <v>7908</v>
      </c>
      <c r="K4349" s="16">
        <v>159</v>
      </c>
    </row>
    <row r="4350" spans="1:11" x14ac:dyDescent="0.25">
      <c r="A4350" s="19">
        <v>42920</v>
      </c>
      <c r="B4350" s="19" t="s">
        <v>3402</v>
      </c>
      <c r="C4350" s="15">
        <v>10000</v>
      </c>
      <c r="D4350" s="24" t="s">
        <v>4</v>
      </c>
      <c r="E4350" s="24" t="s">
        <v>5</v>
      </c>
      <c r="F4350" s="25" t="s">
        <v>2217</v>
      </c>
      <c r="G4350" s="25" t="s">
        <v>2987</v>
      </c>
      <c r="H4350" s="25" t="s">
        <v>3418</v>
      </c>
      <c r="I4350" s="25" t="s">
        <v>82</v>
      </c>
      <c r="J4350" s="10">
        <v>7909</v>
      </c>
      <c r="K4350" s="16">
        <v>159</v>
      </c>
    </row>
    <row r="4351" spans="1:11" x14ac:dyDescent="0.25">
      <c r="A4351" s="19">
        <v>42920</v>
      </c>
      <c r="B4351" s="19" t="s">
        <v>3402</v>
      </c>
      <c r="C4351" s="15">
        <v>1200</v>
      </c>
      <c r="D4351" s="24" t="s">
        <v>4</v>
      </c>
      <c r="E4351" s="24" t="s">
        <v>6</v>
      </c>
      <c r="F4351" s="25" t="s">
        <v>6</v>
      </c>
      <c r="G4351" s="25" t="s">
        <v>2987</v>
      </c>
      <c r="H4351" s="25" t="s">
        <v>3418</v>
      </c>
      <c r="I4351" s="25" t="s">
        <v>82</v>
      </c>
      <c r="J4351" s="10">
        <v>8336</v>
      </c>
      <c r="K4351" s="16">
        <v>167</v>
      </c>
    </row>
    <row r="4352" spans="1:11" x14ac:dyDescent="0.25">
      <c r="A4352" s="19">
        <v>42920</v>
      </c>
      <c r="B4352" s="19" t="s">
        <v>3402</v>
      </c>
      <c r="C4352" s="15">
        <v>30000</v>
      </c>
      <c r="D4352" s="24" t="s">
        <v>4</v>
      </c>
      <c r="E4352" s="24" t="s">
        <v>6</v>
      </c>
      <c r="F4352" s="25" t="s">
        <v>6</v>
      </c>
      <c r="G4352" s="25" t="s">
        <v>2987</v>
      </c>
      <c r="H4352" s="25" t="s">
        <v>3418</v>
      </c>
      <c r="I4352" s="25" t="s">
        <v>82</v>
      </c>
      <c r="J4352" s="10">
        <v>8337</v>
      </c>
      <c r="K4352" s="16">
        <v>167</v>
      </c>
    </row>
    <row r="4353" spans="1:11" x14ac:dyDescent="0.25">
      <c r="A4353" s="19">
        <v>42920</v>
      </c>
      <c r="B4353" s="19" t="s">
        <v>3402</v>
      </c>
      <c r="C4353" s="15">
        <v>5000</v>
      </c>
      <c r="D4353" s="24" t="s">
        <v>4</v>
      </c>
      <c r="E4353" s="24" t="s">
        <v>6</v>
      </c>
      <c r="F4353" s="25" t="s">
        <v>6</v>
      </c>
      <c r="G4353" s="25" t="s">
        <v>2987</v>
      </c>
      <c r="H4353" s="25" t="s">
        <v>3418</v>
      </c>
      <c r="I4353" s="25" t="s">
        <v>82</v>
      </c>
      <c r="J4353" s="10">
        <v>8338</v>
      </c>
      <c r="K4353" s="16">
        <v>167</v>
      </c>
    </row>
    <row r="4354" spans="1:11" x14ac:dyDescent="0.25">
      <c r="A4354" s="19">
        <v>42920</v>
      </c>
      <c r="B4354" s="19" t="s">
        <v>3402</v>
      </c>
      <c r="C4354" s="15">
        <v>145</v>
      </c>
      <c r="D4354" s="24" t="s">
        <v>4</v>
      </c>
      <c r="E4354" s="24" t="s">
        <v>6</v>
      </c>
      <c r="F4354" s="25" t="s">
        <v>6</v>
      </c>
      <c r="G4354" s="25" t="s">
        <v>2987</v>
      </c>
      <c r="H4354" s="25" t="s">
        <v>3418</v>
      </c>
      <c r="I4354" s="25" t="s">
        <v>82</v>
      </c>
      <c r="J4354" s="10">
        <v>8730</v>
      </c>
      <c r="K4354" s="16">
        <v>175</v>
      </c>
    </row>
    <row r="4355" spans="1:11" x14ac:dyDescent="0.25">
      <c r="A4355" s="19">
        <v>42920</v>
      </c>
      <c r="B4355" s="19" t="s">
        <v>3402</v>
      </c>
      <c r="C4355" s="15">
        <v>100</v>
      </c>
      <c r="D4355" s="24" t="s">
        <v>4</v>
      </c>
      <c r="E4355" s="24" t="s">
        <v>6</v>
      </c>
      <c r="F4355" s="25" t="s">
        <v>6</v>
      </c>
      <c r="G4355" s="25" t="s">
        <v>2987</v>
      </c>
      <c r="H4355" s="25" t="s">
        <v>3418</v>
      </c>
      <c r="I4355" s="25" t="s">
        <v>82</v>
      </c>
      <c r="J4355" s="10">
        <v>8731</v>
      </c>
      <c r="K4355" s="16">
        <v>175</v>
      </c>
    </row>
    <row r="4356" spans="1:11" x14ac:dyDescent="0.25">
      <c r="A4356" s="19">
        <v>42920</v>
      </c>
      <c r="B4356" s="19" t="s">
        <v>3402</v>
      </c>
      <c r="C4356" s="15">
        <v>200</v>
      </c>
      <c r="D4356" s="24" t="s">
        <v>4</v>
      </c>
      <c r="E4356" s="24" t="s">
        <v>6</v>
      </c>
      <c r="F4356" s="25" t="s">
        <v>6</v>
      </c>
      <c r="G4356" s="25" t="s">
        <v>2987</v>
      </c>
      <c r="H4356" s="25" t="s">
        <v>3418</v>
      </c>
      <c r="I4356" s="25" t="s">
        <v>82</v>
      </c>
      <c r="J4356" s="10">
        <v>8732</v>
      </c>
      <c r="K4356" s="16">
        <v>175</v>
      </c>
    </row>
    <row r="4357" spans="1:11" x14ac:dyDescent="0.25">
      <c r="A4357" s="19">
        <v>42920</v>
      </c>
      <c r="B4357" s="19" t="s">
        <v>3402</v>
      </c>
      <c r="C4357" s="15">
        <v>100</v>
      </c>
      <c r="D4357" s="24" t="s">
        <v>4</v>
      </c>
      <c r="E4357" s="24" t="s">
        <v>6</v>
      </c>
      <c r="F4357" s="25" t="s">
        <v>6</v>
      </c>
      <c r="G4357" s="25" t="s">
        <v>2987</v>
      </c>
      <c r="H4357" s="25" t="s">
        <v>3418</v>
      </c>
      <c r="I4357" s="25" t="s">
        <v>82</v>
      </c>
      <c r="J4357" s="10">
        <v>8733</v>
      </c>
      <c r="K4357" s="16">
        <v>175</v>
      </c>
    </row>
    <row r="4358" spans="1:11" x14ac:dyDescent="0.25">
      <c r="A4358" s="19">
        <v>42920</v>
      </c>
      <c r="B4358" s="19" t="s">
        <v>3402</v>
      </c>
      <c r="C4358" s="15">
        <v>100</v>
      </c>
      <c r="D4358" s="24" t="s">
        <v>4</v>
      </c>
      <c r="E4358" s="24" t="s">
        <v>6</v>
      </c>
      <c r="F4358" s="25" t="s">
        <v>6</v>
      </c>
      <c r="G4358" s="25" t="s">
        <v>2987</v>
      </c>
      <c r="H4358" s="25" t="s">
        <v>3418</v>
      </c>
      <c r="I4358" s="25" t="s">
        <v>82</v>
      </c>
      <c r="J4358" s="10">
        <v>8734</v>
      </c>
      <c r="K4358" s="16">
        <v>175</v>
      </c>
    </row>
    <row r="4359" spans="1:11" x14ac:dyDescent="0.25">
      <c r="A4359" s="19">
        <v>42920</v>
      </c>
      <c r="B4359" s="19" t="s">
        <v>3402</v>
      </c>
      <c r="C4359" s="15">
        <v>100</v>
      </c>
      <c r="D4359" s="24" t="s">
        <v>4</v>
      </c>
      <c r="E4359" s="24" t="s">
        <v>6</v>
      </c>
      <c r="F4359" s="25" t="s">
        <v>6</v>
      </c>
      <c r="G4359" s="25" t="s">
        <v>2987</v>
      </c>
      <c r="H4359" s="25" t="s">
        <v>3418</v>
      </c>
      <c r="I4359" s="25" t="s">
        <v>82</v>
      </c>
      <c r="J4359" s="10">
        <v>8735</v>
      </c>
      <c r="K4359" s="16">
        <v>175</v>
      </c>
    </row>
    <row r="4360" spans="1:11" x14ac:dyDescent="0.25">
      <c r="A4360" s="19">
        <v>42920</v>
      </c>
      <c r="B4360" s="19" t="s">
        <v>3402</v>
      </c>
      <c r="C4360" s="15">
        <v>200</v>
      </c>
      <c r="D4360" s="24" t="s">
        <v>4</v>
      </c>
      <c r="E4360" s="24" t="s">
        <v>6</v>
      </c>
      <c r="F4360" s="25" t="s">
        <v>6</v>
      </c>
      <c r="G4360" s="25" t="s">
        <v>2987</v>
      </c>
      <c r="H4360" s="25" t="s">
        <v>3418</v>
      </c>
      <c r="I4360" s="25" t="s">
        <v>82</v>
      </c>
      <c r="J4360" s="10">
        <v>8736</v>
      </c>
      <c r="K4360" s="16">
        <v>175</v>
      </c>
    </row>
    <row r="4361" spans="1:11" x14ac:dyDescent="0.25">
      <c r="A4361" s="19">
        <v>42920</v>
      </c>
      <c r="B4361" s="19" t="s">
        <v>3402</v>
      </c>
      <c r="C4361" s="15">
        <v>150</v>
      </c>
      <c r="D4361" s="24" t="s">
        <v>4</v>
      </c>
      <c r="E4361" s="24" t="s">
        <v>6</v>
      </c>
      <c r="F4361" s="25" t="s">
        <v>6</v>
      </c>
      <c r="G4361" s="25" t="s">
        <v>2987</v>
      </c>
      <c r="H4361" s="25" t="s">
        <v>3418</v>
      </c>
      <c r="I4361" s="25" t="s">
        <v>82</v>
      </c>
      <c r="J4361" s="10">
        <v>8737</v>
      </c>
      <c r="K4361" s="16">
        <v>175</v>
      </c>
    </row>
    <row r="4362" spans="1:11" x14ac:dyDescent="0.25">
      <c r="A4362" s="19">
        <v>42920</v>
      </c>
      <c r="B4362" s="19" t="s">
        <v>3402</v>
      </c>
      <c r="C4362" s="15">
        <v>1000</v>
      </c>
      <c r="D4362" s="24" t="s">
        <v>4</v>
      </c>
      <c r="E4362" s="24" t="s">
        <v>6</v>
      </c>
      <c r="F4362" s="25" t="s">
        <v>6</v>
      </c>
      <c r="G4362" s="25" t="s">
        <v>2987</v>
      </c>
      <c r="H4362" s="25" t="s">
        <v>3418</v>
      </c>
      <c r="I4362" s="25" t="s">
        <v>82</v>
      </c>
      <c r="J4362" s="10">
        <v>8738</v>
      </c>
      <c r="K4362" s="16">
        <v>175</v>
      </c>
    </row>
    <row r="4363" spans="1:11" x14ac:dyDescent="0.25">
      <c r="A4363" s="19">
        <v>42920</v>
      </c>
      <c r="B4363" s="19" t="s">
        <v>3402</v>
      </c>
      <c r="C4363" s="15">
        <v>10000</v>
      </c>
      <c r="D4363" s="24" t="s">
        <v>4</v>
      </c>
      <c r="E4363" s="24" t="s">
        <v>6</v>
      </c>
      <c r="F4363" s="25" t="s">
        <v>6</v>
      </c>
      <c r="G4363" s="25" t="s">
        <v>2987</v>
      </c>
      <c r="H4363" s="25" t="s">
        <v>3418</v>
      </c>
      <c r="I4363" s="25" t="s">
        <v>82</v>
      </c>
      <c r="J4363" s="10">
        <v>9006</v>
      </c>
      <c r="K4363" s="16">
        <v>181</v>
      </c>
    </row>
    <row r="4364" spans="1:11" x14ac:dyDescent="0.25">
      <c r="A4364" s="19">
        <v>42920</v>
      </c>
      <c r="B4364" s="19" t="s">
        <v>3402</v>
      </c>
      <c r="C4364" s="15">
        <v>1500</v>
      </c>
      <c r="D4364" s="24" t="s">
        <v>4</v>
      </c>
      <c r="E4364" s="24" t="s">
        <v>6</v>
      </c>
      <c r="F4364" s="25" t="s">
        <v>6</v>
      </c>
      <c r="G4364" s="25" t="s">
        <v>2987</v>
      </c>
      <c r="H4364" s="25" t="s">
        <v>3418</v>
      </c>
      <c r="I4364" s="25" t="s">
        <v>82</v>
      </c>
      <c r="J4364" s="10">
        <v>9057</v>
      </c>
      <c r="K4364" s="16">
        <v>182</v>
      </c>
    </row>
    <row r="4365" spans="1:11" x14ac:dyDescent="0.25">
      <c r="A4365" s="19">
        <v>42920</v>
      </c>
      <c r="B4365" s="19" t="s">
        <v>3402</v>
      </c>
      <c r="C4365" s="15">
        <v>500</v>
      </c>
      <c r="D4365" s="24" t="s">
        <v>4</v>
      </c>
      <c r="E4365" s="24" t="s">
        <v>6</v>
      </c>
      <c r="F4365" s="25" t="s">
        <v>6</v>
      </c>
      <c r="G4365" s="25" t="s">
        <v>2987</v>
      </c>
      <c r="H4365" s="25" t="s">
        <v>3418</v>
      </c>
      <c r="I4365" s="25" t="s">
        <v>82</v>
      </c>
      <c r="J4365" s="10">
        <v>9058</v>
      </c>
      <c r="K4365" s="16">
        <v>182</v>
      </c>
    </row>
    <row r="4366" spans="1:11" x14ac:dyDescent="0.25">
      <c r="A4366" s="19">
        <v>42920</v>
      </c>
      <c r="B4366" s="19" t="s">
        <v>3402</v>
      </c>
      <c r="C4366" s="15">
        <v>200</v>
      </c>
      <c r="D4366" s="24" t="s">
        <v>4</v>
      </c>
      <c r="E4366" s="24" t="s">
        <v>6</v>
      </c>
      <c r="F4366" s="25" t="s">
        <v>6</v>
      </c>
      <c r="G4366" s="25" t="s">
        <v>2987</v>
      </c>
      <c r="H4366" s="25" t="s">
        <v>3418</v>
      </c>
      <c r="I4366" s="25" t="s">
        <v>82</v>
      </c>
      <c r="J4366" s="10">
        <v>9059</v>
      </c>
      <c r="K4366" s="16">
        <v>182</v>
      </c>
    </row>
    <row r="4367" spans="1:11" x14ac:dyDescent="0.25">
      <c r="A4367" s="19">
        <v>42920</v>
      </c>
      <c r="B4367" s="19" t="s">
        <v>3402</v>
      </c>
      <c r="C4367" s="15">
        <v>100</v>
      </c>
      <c r="D4367" s="24" t="s">
        <v>4</v>
      </c>
      <c r="E4367" s="24" t="s">
        <v>5</v>
      </c>
      <c r="F4367" s="25" t="s">
        <v>2217</v>
      </c>
      <c r="G4367" s="25" t="s">
        <v>2987</v>
      </c>
      <c r="H4367" s="25" t="s">
        <v>3418</v>
      </c>
      <c r="I4367" s="25" t="s">
        <v>82</v>
      </c>
      <c r="J4367" s="10">
        <v>9060</v>
      </c>
      <c r="K4367" s="16">
        <v>182</v>
      </c>
    </row>
    <row r="4368" spans="1:11" x14ac:dyDescent="0.25">
      <c r="A4368" s="19">
        <v>42920</v>
      </c>
      <c r="B4368" s="19" t="s">
        <v>3402</v>
      </c>
      <c r="C4368" s="15">
        <v>400</v>
      </c>
      <c r="D4368" s="24" t="s">
        <v>4</v>
      </c>
      <c r="E4368" s="24" t="s">
        <v>5</v>
      </c>
      <c r="F4368" s="25" t="s">
        <v>2217</v>
      </c>
      <c r="G4368" s="25" t="s">
        <v>2987</v>
      </c>
      <c r="H4368" s="25" t="s">
        <v>3418</v>
      </c>
      <c r="I4368" s="25" t="s">
        <v>82</v>
      </c>
      <c r="J4368" s="10">
        <v>9061</v>
      </c>
      <c r="K4368" s="16">
        <v>182</v>
      </c>
    </row>
    <row r="4369" spans="1:11" x14ac:dyDescent="0.25">
      <c r="A4369" s="19">
        <v>42920</v>
      </c>
      <c r="B4369" s="19" t="s">
        <v>3402</v>
      </c>
      <c r="C4369" s="15">
        <v>500</v>
      </c>
      <c r="D4369" s="24" t="s">
        <v>4</v>
      </c>
      <c r="E4369" s="24" t="s">
        <v>6</v>
      </c>
      <c r="F4369" s="25" t="s">
        <v>6</v>
      </c>
      <c r="G4369" s="25" t="s">
        <v>2987</v>
      </c>
      <c r="H4369" s="25" t="s">
        <v>3418</v>
      </c>
      <c r="I4369" s="25" t="s">
        <v>82</v>
      </c>
      <c r="J4369" s="10">
        <v>9062</v>
      </c>
      <c r="K4369" s="16">
        <v>182</v>
      </c>
    </row>
    <row r="4370" spans="1:11" x14ac:dyDescent="0.25">
      <c r="A4370" s="19">
        <v>42920</v>
      </c>
      <c r="B4370" s="19" t="s">
        <v>3402</v>
      </c>
      <c r="C4370" s="15">
        <v>100</v>
      </c>
      <c r="D4370" s="24" t="s">
        <v>4</v>
      </c>
      <c r="E4370" s="24" t="s">
        <v>6</v>
      </c>
      <c r="F4370" s="25" t="s">
        <v>6</v>
      </c>
      <c r="G4370" s="25" t="s">
        <v>2987</v>
      </c>
      <c r="H4370" s="25" t="s">
        <v>3418</v>
      </c>
      <c r="I4370" s="25" t="s">
        <v>82</v>
      </c>
      <c r="J4370" s="10">
        <v>9063</v>
      </c>
      <c r="K4370" s="16">
        <v>182</v>
      </c>
    </row>
    <row r="4371" spans="1:11" x14ac:dyDescent="0.25">
      <c r="A4371" s="19">
        <v>42920</v>
      </c>
      <c r="B4371" s="19" t="s">
        <v>3402</v>
      </c>
      <c r="C4371" s="15">
        <v>300</v>
      </c>
      <c r="D4371" s="24" t="s">
        <v>4</v>
      </c>
      <c r="E4371" s="24" t="s">
        <v>6</v>
      </c>
      <c r="F4371" s="25" t="s">
        <v>6</v>
      </c>
      <c r="G4371" s="25" t="s">
        <v>2987</v>
      </c>
      <c r="H4371" s="25" t="s">
        <v>3418</v>
      </c>
      <c r="I4371" s="25" t="s">
        <v>82</v>
      </c>
      <c r="J4371" s="10">
        <v>9109</v>
      </c>
      <c r="K4371" s="16">
        <v>183</v>
      </c>
    </row>
    <row r="4372" spans="1:11" x14ac:dyDescent="0.25">
      <c r="A4372" s="19">
        <v>42920</v>
      </c>
      <c r="B4372" s="19" t="s">
        <v>3402</v>
      </c>
      <c r="C4372" s="15">
        <v>500</v>
      </c>
      <c r="D4372" s="24" t="s">
        <v>4</v>
      </c>
      <c r="E4372" s="24" t="s">
        <v>5</v>
      </c>
      <c r="F4372" s="25" t="s">
        <v>2217</v>
      </c>
      <c r="G4372" s="25" t="s">
        <v>2987</v>
      </c>
      <c r="H4372" s="25" t="s">
        <v>3418</v>
      </c>
      <c r="I4372" s="25" t="s">
        <v>82</v>
      </c>
      <c r="J4372" s="10">
        <v>9110</v>
      </c>
      <c r="K4372" s="16">
        <v>183</v>
      </c>
    </row>
    <row r="4373" spans="1:11" x14ac:dyDescent="0.25">
      <c r="A4373" s="19">
        <v>42920</v>
      </c>
      <c r="B4373" s="19" t="s">
        <v>3402</v>
      </c>
      <c r="C4373" s="15">
        <v>10000</v>
      </c>
      <c r="D4373" s="24" t="s">
        <v>4</v>
      </c>
      <c r="E4373" s="24" t="s">
        <v>6</v>
      </c>
      <c r="F4373" s="25" t="s">
        <v>6</v>
      </c>
      <c r="G4373" s="25" t="s">
        <v>2987</v>
      </c>
      <c r="H4373" s="25" t="s">
        <v>3418</v>
      </c>
      <c r="I4373" s="25" t="s">
        <v>82</v>
      </c>
      <c r="J4373" s="10">
        <v>9260</v>
      </c>
      <c r="K4373" s="16">
        <v>186</v>
      </c>
    </row>
    <row r="4374" spans="1:11" x14ac:dyDescent="0.25">
      <c r="A4374" s="19">
        <v>42920</v>
      </c>
      <c r="B4374" s="19" t="s">
        <v>3402</v>
      </c>
      <c r="C4374" s="15">
        <v>2000</v>
      </c>
      <c r="D4374" s="24" t="s">
        <v>4</v>
      </c>
      <c r="E4374" s="24" t="s">
        <v>6</v>
      </c>
      <c r="F4374" s="25" t="s">
        <v>6</v>
      </c>
      <c r="G4374" s="25" t="s">
        <v>2987</v>
      </c>
      <c r="H4374" s="25" t="s">
        <v>3418</v>
      </c>
      <c r="I4374" s="25" t="s">
        <v>82</v>
      </c>
      <c r="J4374" s="10">
        <v>9261</v>
      </c>
      <c r="K4374" s="16">
        <v>186</v>
      </c>
    </row>
    <row r="4375" spans="1:11" x14ac:dyDescent="0.25">
      <c r="A4375" s="19">
        <v>42920</v>
      </c>
      <c r="B4375" s="19" t="s">
        <v>3402</v>
      </c>
      <c r="C4375" s="15">
        <v>1500</v>
      </c>
      <c r="D4375" s="24" t="s">
        <v>4</v>
      </c>
      <c r="E4375" s="24" t="s">
        <v>5</v>
      </c>
      <c r="F4375" s="25" t="s">
        <v>2217</v>
      </c>
      <c r="G4375" s="25" t="s">
        <v>2987</v>
      </c>
      <c r="H4375" s="25" t="s">
        <v>3418</v>
      </c>
      <c r="I4375" s="25" t="s">
        <v>82</v>
      </c>
      <c r="J4375" s="10">
        <v>9262</v>
      </c>
      <c r="K4375" s="16">
        <v>186</v>
      </c>
    </row>
    <row r="4376" spans="1:11" x14ac:dyDescent="0.25">
      <c r="A4376" s="19">
        <v>42920</v>
      </c>
      <c r="B4376" s="19" t="s">
        <v>3402</v>
      </c>
      <c r="C4376" s="15">
        <v>100</v>
      </c>
      <c r="D4376" s="24" t="s">
        <v>4</v>
      </c>
      <c r="E4376" s="24" t="s">
        <v>6</v>
      </c>
      <c r="F4376" s="25" t="s">
        <v>6</v>
      </c>
      <c r="G4376" s="25" t="s">
        <v>2987</v>
      </c>
      <c r="H4376" s="25" t="s">
        <v>3418</v>
      </c>
      <c r="I4376" s="25" t="s">
        <v>82</v>
      </c>
      <c r="J4376" s="10">
        <v>9263</v>
      </c>
      <c r="K4376" s="16">
        <v>186</v>
      </c>
    </row>
    <row r="4377" spans="1:11" x14ac:dyDescent="0.25">
      <c r="A4377" s="19">
        <v>42920</v>
      </c>
      <c r="B4377" s="19" t="s">
        <v>3402</v>
      </c>
      <c r="C4377" s="15">
        <v>800</v>
      </c>
      <c r="D4377" s="24" t="s">
        <v>4</v>
      </c>
      <c r="E4377" s="24" t="s">
        <v>5</v>
      </c>
      <c r="F4377" s="25" t="s">
        <v>2217</v>
      </c>
      <c r="G4377" s="25" t="s">
        <v>2987</v>
      </c>
      <c r="H4377" s="25" t="s">
        <v>3418</v>
      </c>
      <c r="I4377" s="25" t="s">
        <v>82</v>
      </c>
      <c r="J4377" s="10">
        <v>9264</v>
      </c>
      <c r="K4377" s="16">
        <v>186</v>
      </c>
    </row>
    <row r="4378" spans="1:11" x14ac:dyDescent="0.25">
      <c r="A4378" s="19">
        <v>42920</v>
      </c>
      <c r="B4378" s="19" t="s">
        <v>3402</v>
      </c>
      <c r="C4378" s="15">
        <v>1000</v>
      </c>
      <c r="D4378" s="24" t="s">
        <v>4</v>
      </c>
      <c r="E4378" s="24" t="s">
        <v>5</v>
      </c>
      <c r="F4378" s="25" t="s">
        <v>2217</v>
      </c>
      <c r="G4378" s="25" t="s">
        <v>2987</v>
      </c>
      <c r="H4378" s="25" t="s">
        <v>3418</v>
      </c>
      <c r="I4378" s="25" t="s">
        <v>82</v>
      </c>
      <c r="J4378" s="10">
        <v>9265</v>
      </c>
      <c r="K4378" s="16">
        <v>186</v>
      </c>
    </row>
    <row r="4379" spans="1:11" x14ac:dyDescent="0.25">
      <c r="A4379" s="19">
        <v>42920</v>
      </c>
      <c r="B4379" s="19" t="s">
        <v>3402</v>
      </c>
      <c r="C4379" s="15">
        <v>100</v>
      </c>
      <c r="D4379" s="24" t="s">
        <v>4</v>
      </c>
      <c r="E4379" s="24" t="s">
        <v>6</v>
      </c>
      <c r="F4379" s="25" t="s">
        <v>6</v>
      </c>
      <c r="G4379" s="25" t="s">
        <v>2987</v>
      </c>
      <c r="H4379" s="25" t="s">
        <v>3418</v>
      </c>
      <c r="I4379" s="25" t="s">
        <v>82</v>
      </c>
      <c r="J4379" s="10">
        <v>9308</v>
      </c>
      <c r="K4379" s="16">
        <v>187</v>
      </c>
    </row>
    <row r="4380" spans="1:11" x14ac:dyDescent="0.25">
      <c r="A4380" s="19">
        <v>42920</v>
      </c>
      <c r="B4380" s="19" t="s">
        <v>3402</v>
      </c>
      <c r="C4380" s="15">
        <v>500</v>
      </c>
      <c r="D4380" s="24" t="s">
        <v>4</v>
      </c>
      <c r="E4380" s="24" t="s">
        <v>6</v>
      </c>
      <c r="F4380" s="25" t="s">
        <v>6</v>
      </c>
      <c r="G4380" s="25" t="s">
        <v>2987</v>
      </c>
      <c r="H4380" s="25" t="s">
        <v>3418</v>
      </c>
      <c r="I4380" s="25" t="s">
        <v>82</v>
      </c>
      <c r="J4380" s="10">
        <v>9309</v>
      </c>
      <c r="K4380" s="16">
        <v>187</v>
      </c>
    </row>
    <row r="4381" spans="1:11" x14ac:dyDescent="0.25">
      <c r="A4381" s="19">
        <v>42920</v>
      </c>
      <c r="B4381" s="19" t="s">
        <v>3402</v>
      </c>
      <c r="C4381" s="15">
        <v>200</v>
      </c>
      <c r="D4381" s="24" t="s">
        <v>4</v>
      </c>
      <c r="E4381" s="24" t="s">
        <v>6</v>
      </c>
      <c r="F4381" s="25" t="s">
        <v>6</v>
      </c>
      <c r="G4381" s="25" t="s">
        <v>2987</v>
      </c>
      <c r="H4381" s="25" t="s">
        <v>3418</v>
      </c>
      <c r="I4381" s="25" t="s">
        <v>82</v>
      </c>
      <c r="J4381" s="10">
        <v>9310</v>
      </c>
      <c r="K4381" s="16">
        <v>187</v>
      </c>
    </row>
    <row r="4382" spans="1:11" x14ac:dyDescent="0.25">
      <c r="A4382" s="19">
        <v>42920</v>
      </c>
      <c r="B4382" s="19" t="s">
        <v>3402</v>
      </c>
      <c r="C4382" s="15">
        <v>200</v>
      </c>
      <c r="D4382" s="24" t="s">
        <v>4</v>
      </c>
      <c r="E4382" s="24" t="s">
        <v>6</v>
      </c>
      <c r="F4382" s="25" t="s">
        <v>6</v>
      </c>
      <c r="G4382" s="25" t="s">
        <v>2987</v>
      </c>
      <c r="H4382" s="25" t="s">
        <v>3418</v>
      </c>
      <c r="I4382" s="25" t="s">
        <v>82</v>
      </c>
      <c r="J4382" s="10">
        <v>9311</v>
      </c>
      <c r="K4382" s="16">
        <v>187</v>
      </c>
    </row>
    <row r="4383" spans="1:11" x14ac:dyDescent="0.25">
      <c r="A4383" s="19">
        <v>42920</v>
      </c>
      <c r="B4383" s="19" t="s">
        <v>3402</v>
      </c>
      <c r="C4383" s="15">
        <v>7000</v>
      </c>
      <c r="D4383" s="24" t="s">
        <v>4</v>
      </c>
      <c r="E4383" s="24" t="s">
        <v>5</v>
      </c>
      <c r="F4383" s="25" t="s">
        <v>2217</v>
      </c>
      <c r="G4383" s="25" t="s">
        <v>2987</v>
      </c>
      <c r="H4383" s="25" t="s">
        <v>3418</v>
      </c>
      <c r="I4383" s="25" t="s">
        <v>82</v>
      </c>
      <c r="J4383" s="10">
        <v>9357</v>
      </c>
      <c r="K4383" s="16">
        <v>188</v>
      </c>
    </row>
    <row r="4384" spans="1:11" x14ac:dyDescent="0.25">
      <c r="A4384" s="19">
        <v>42920</v>
      </c>
      <c r="B4384" s="19" t="s">
        <v>3402</v>
      </c>
      <c r="C4384" s="15">
        <v>50</v>
      </c>
      <c r="D4384" s="24" t="s">
        <v>7</v>
      </c>
      <c r="E4384" s="24" t="s">
        <v>8</v>
      </c>
      <c r="F4384" s="25"/>
      <c r="G4384" s="25" t="s">
        <v>3314</v>
      </c>
      <c r="H4384" s="25" t="s">
        <v>3314</v>
      </c>
      <c r="I4384" s="27"/>
      <c r="J4384" s="10" t="s">
        <v>2984</v>
      </c>
      <c r="K4384" s="16"/>
    </row>
    <row r="4385" spans="1:11" x14ac:dyDescent="0.25">
      <c r="A4385" s="19">
        <v>42920</v>
      </c>
      <c r="B4385" s="19" t="s">
        <v>3402</v>
      </c>
      <c r="C4385" s="15">
        <v>230</v>
      </c>
      <c r="D4385" s="24" t="s">
        <v>7</v>
      </c>
      <c r="E4385" s="24" t="s">
        <v>8</v>
      </c>
      <c r="F4385" s="25"/>
      <c r="G4385" s="25" t="s">
        <v>3314</v>
      </c>
      <c r="H4385" s="25" t="s">
        <v>3314</v>
      </c>
      <c r="I4385" s="27"/>
      <c r="J4385" s="10" t="s">
        <v>2984</v>
      </c>
      <c r="K4385" s="16"/>
    </row>
    <row r="4386" spans="1:11" x14ac:dyDescent="0.25">
      <c r="A4386" s="19">
        <v>42920</v>
      </c>
      <c r="B4386" s="19" t="s">
        <v>3402</v>
      </c>
      <c r="C4386" s="15">
        <v>40</v>
      </c>
      <c r="D4386" s="24" t="s">
        <v>7</v>
      </c>
      <c r="E4386" s="24" t="s">
        <v>8</v>
      </c>
      <c r="F4386" s="25"/>
      <c r="G4386" s="25" t="s">
        <v>3314</v>
      </c>
      <c r="H4386" s="25" t="s">
        <v>3314</v>
      </c>
      <c r="I4386" s="27"/>
      <c r="J4386" s="10" t="s">
        <v>2984</v>
      </c>
      <c r="K4386" s="16"/>
    </row>
    <row r="4387" spans="1:11" x14ac:dyDescent="0.25">
      <c r="A4387" s="19">
        <v>42921</v>
      </c>
      <c r="B4387" s="19" t="s">
        <v>3402</v>
      </c>
      <c r="C4387" s="15">
        <v>600</v>
      </c>
      <c r="D4387" s="24" t="s">
        <v>7</v>
      </c>
      <c r="E4387" s="24" t="s">
        <v>8</v>
      </c>
      <c r="F4387" s="25"/>
      <c r="G4387" s="25" t="s">
        <v>3314</v>
      </c>
      <c r="H4387" s="25" t="s">
        <v>3314</v>
      </c>
      <c r="I4387" s="27"/>
      <c r="J4387" s="10" t="s">
        <v>2984</v>
      </c>
      <c r="K4387" s="16"/>
    </row>
    <row r="4388" spans="1:11" x14ac:dyDescent="0.25">
      <c r="A4388" s="19">
        <v>42921</v>
      </c>
      <c r="B4388" s="19" t="s">
        <v>3402</v>
      </c>
      <c r="C4388" s="15">
        <v>700</v>
      </c>
      <c r="D4388" s="24" t="s">
        <v>7</v>
      </c>
      <c r="E4388" s="24" t="s">
        <v>8</v>
      </c>
      <c r="F4388" s="25"/>
      <c r="G4388" s="25" t="s">
        <v>3314</v>
      </c>
      <c r="H4388" s="25" t="s">
        <v>3314</v>
      </c>
      <c r="I4388" s="27"/>
      <c r="J4388" s="10" t="s">
        <v>2984</v>
      </c>
      <c r="K4388" s="16"/>
    </row>
    <row r="4389" spans="1:11" x14ac:dyDescent="0.25">
      <c r="A4389" s="19">
        <v>42921</v>
      </c>
      <c r="B4389" s="19" t="s">
        <v>3402</v>
      </c>
      <c r="C4389" s="15">
        <v>2500</v>
      </c>
      <c r="D4389" s="24" t="s">
        <v>4</v>
      </c>
      <c r="E4389" s="24" t="s">
        <v>5</v>
      </c>
      <c r="F4389" s="25" t="s">
        <v>2217</v>
      </c>
      <c r="G4389" s="25" t="s">
        <v>2987</v>
      </c>
      <c r="H4389" s="25" t="s">
        <v>3418</v>
      </c>
      <c r="I4389" s="25" t="s">
        <v>82</v>
      </c>
      <c r="J4389" s="10">
        <v>7655</v>
      </c>
      <c r="K4389" s="16">
        <v>154</v>
      </c>
    </row>
    <row r="4390" spans="1:11" x14ac:dyDescent="0.25">
      <c r="A4390" s="19">
        <v>42921</v>
      </c>
      <c r="B4390" s="19" t="s">
        <v>3402</v>
      </c>
      <c r="C4390" s="15">
        <v>2500</v>
      </c>
      <c r="D4390" s="24" t="s">
        <v>4</v>
      </c>
      <c r="E4390" s="24" t="s">
        <v>5</v>
      </c>
      <c r="F4390" s="25" t="s">
        <v>2217</v>
      </c>
      <c r="G4390" s="25" t="s">
        <v>2987</v>
      </c>
      <c r="H4390" s="25" t="s">
        <v>3418</v>
      </c>
      <c r="I4390" s="25" t="s">
        <v>82</v>
      </c>
      <c r="J4390" s="10">
        <v>7656</v>
      </c>
      <c r="K4390" s="16">
        <v>154</v>
      </c>
    </row>
    <row r="4391" spans="1:11" x14ac:dyDescent="0.25">
      <c r="A4391" s="19">
        <v>42921</v>
      </c>
      <c r="B4391" s="19" t="s">
        <v>3402</v>
      </c>
      <c r="C4391" s="15">
        <v>600</v>
      </c>
      <c r="D4391" s="24" t="s">
        <v>4</v>
      </c>
      <c r="E4391" s="24" t="s">
        <v>5</v>
      </c>
      <c r="F4391" s="25" t="s">
        <v>2217</v>
      </c>
      <c r="G4391" s="25" t="s">
        <v>2987</v>
      </c>
      <c r="H4391" s="25" t="s">
        <v>3418</v>
      </c>
      <c r="I4391" s="25" t="s">
        <v>82</v>
      </c>
      <c r="J4391" s="10">
        <v>7657</v>
      </c>
      <c r="K4391" s="16">
        <v>154</v>
      </c>
    </row>
    <row r="4392" spans="1:11" x14ac:dyDescent="0.25">
      <c r="A4392" s="19">
        <v>42921</v>
      </c>
      <c r="B4392" s="19" t="s">
        <v>3402</v>
      </c>
      <c r="C4392" s="15">
        <v>400</v>
      </c>
      <c r="D4392" s="24" t="s">
        <v>4</v>
      </c>
      <c r="E4392" s="24" t="s">
        <v>5</v>
      </c>
      <c r="F4392" s="25" t="s">
        <v>2217</v>
      </c>
      <c r="G4392" s="25" t="s">
        <v>2987</v>
      </c>
      <c r="H4392" s="25" t="s">
        <v>3418</v>
      </c>
      <c r="I4392" s="25" t="s">
        <v>82</v>
      </c>
      <c r="J4392" s="10">
        <v>7658</v>
      </c>
      <c r="K4392" s="16">
        <v>154</v>
      </c>
    </row>
    <row r="4393" spans="1:11" x14ac:dyDescent="0.25">
      <c r="A4393" s="19">
        <v>42921</v>
      </c>
      <c r="B4393" s="19" t="s">
        <v>3402</v>
      </c>
      <c r="C4393" s="15">
        <v>2500</v>
      </c>
      <c r="D4393" s="24" t="s">
        <v>4</v>
      </c>
      <c r="E4393" s="24" t="s">
        <v>5</v>
      </c>
      <c r="F4393" s="25" t="s">
        <v>2217</v>
      </c>
      <c r="G4393" s="25" t="s">
        <v>2987</v>
      </c>
      <c r="H4393" s="25" t="s">
        <v>3418</v>
      </c>
      <c r="I4393" s="25" t="s">
        <v>82</v>
      </c>
      <c r="J4393" s="10">
        <v>7659</v>
      </c>
      <c r="K4393" s="16">
        <v>154</v>
      </c>
    </row>
    <row r="4394" spans="1:11" x14ac:dyDescent="0.25">
      <c r="A4394" s="19">
        <v>42921</v>
      </c>
      <c r="B4394" s="19" t="s">
        <v>3402</v>
      </c>
      <c r="C4394" s="15">
        <v>4500</v>
      </c>
      <c r="D4394" s="24" t="s">
        <v>4</v>
      </c>
      <c r="E4394" s="24" t="s">
        <v>5</v>
      </c>
      <c r="F4394" s="25" t="s">
        <v>2217</v>
      </c>
      <c r="G4394" s="25" t="s">
        <v>2987</v>
      </c>
      <c r="H4394" s="25" t="s">
        <v>3418</v>
      </c>
      <c r="I4394" s="25" t="s">
        <v>82</v>
      </c>
      <c r="J4394" s="10">
        <v>7660</v>
      </c>
      <c r="K4394" s="16">
        <v>154</v>
      </c>
    </row>
    <row r="4395" spans="1:11" x14ac:dyDescent="0.25">
      <c r="A4395" s="19">
        <v>42921</v>
      </c>
      <c r="B4395" s="19" t="s">
        <v>3402</v>
      </c>
      <c r="C4395" s="15">
        <v>1000</v>
      </c>
      <c r="D4395" s="24" t="s">
        <v>4</v>
      </c>
      <c r="E4395" s="24" t="s">
        <v>6</v>
      </c>
      <c r="F4395" s="25" t="s">
        <v>6</v>
      </c>
      <c r="G4395" s="25" t="s">
        <v>2987</v>
      </c>
      <c r="H4395" s="25" t="s">
        <v>3418</v>
      </c>
      <c r="I4395" s="25" t="s">
        <v>82</v>
      </c>
      <c r="J4395" s="10">
        <v>7910</v>
      </c>
      <c r="K4395" s="16">
        <v>159</v>
      </c>
    </row>
    <row r="4396" spans="1:11" x14ac:dyDescent="0.25">
      <c r="A4396" s="19">
        <v>42921</v>
      </c>
      <c r="B4396" s="19" t="s">
        <v>3402</v>
      </c>
      <c r="C4396" s="15">
        <v>100</v>
      </c>
      <c r="D4396" s="24" t="s">
        <v>4</v>
      </c>
      <c r="E4396" s="24" t="s">
        <v>5</v>
      </c>
      <c r="F4396" s="25" t="s">
        <v>2217</v>
      </c>
      <c r="G4396" s="25" t="s">
        <v>2987</v>
      </c>
      <c r="H4396" s="25" t="s">
        <v>3418</v>
      </c>
      <c r="I4396" s="25" t="s">
        <v>82</v>
      </c>
      <c r="J4396" s="10">
        <v>8339</v>
      </c>
      <c r="K4396" s="16">
        <v>167</v>
      </c>
    </row>
    <row r="4397" spans="1:11" x14ac:dyDescent="0.25">
      <c r="A4397" s="19">
        <v>42921</v>
      </c>
      <c r="B4397" s="19" t="s">
        <v>3402</v>
      </c>
      <c r="C4397" s="15">
        <v>400</v>
      </c>
      <c r="D4397" s="24" t="s">
        <v>4</v>
      </c>
      <c r="E4397" s="24" t="s">
        <v>6</v>
      </c>
      <c r="F4397" s="25" t="s">
        <v>6</v>
      </c>
      <c r="G4397" s="25" t="s">
        <v>2987</v>
      </c>
      <c r="H4397" s="25" t="s">
        <v>3418</v>
      </c>
      <c r="I4397" s="25" t="s">
        <v>82</v>
      </c>
      <c r="J4397" s="10">
        <v>8340</v>
      </c>
      <c r="K4397" s="16">
        <v>167</v>
      </c>
    </row>
    <row r="4398" spans="1:11" x14ac:dyDescent="0.25">
      <c r="A4398" s="19">
        <v>42921</v>
      </c>
      <c r="B4398" s="19" t="s">
        <v>3402</v>
      </c>
      <c r="C4398" s="15">
        <v>500</v>
      </c>
      <c r="D4398" s="24" t="s">
        <v>4</v>
      </c>
      <c r="E4398" s="24" t="s">
        <v>6</v>
      </c>
      <c r="F4398" s="25" t="s">
        <v>6</v>
      </c>
      <c r="G4398" s="25" t="s">
        <v>2987</v>
      </c>
      <c r="H4398" s="25" t="s">
        <v>3418</v>
      </c>
      <c r="I4398" s="25" t="s">
        <v>82</v>
      </c>
      <c r="J4398" s="10">
        <v>8341</v>
      </c>
      <c r="K4398" s="16">
        <v>167</v>
      </c>
    </row>
    <row r="4399" spans="1:11" x14ac:dyDescent="0.25">
      <c r="A4399" s="19">
        <v>42921</v>
      </c>
      <c r="B4399" s="19" t="s">
        <v>3402</v>
      </c>
      <c r="C4399" s="15">
        <v>1300</v>
      </c>
      <c r="D4399" s="24" t="s">
        <v>4</v>
      </c>
      <c r="E4399" s="24" t="s">
        <v>6</v>
      </c>
      <c r="F4399" s="25" t="s">
        <v>6</v>
      </c>
      <c r="G4399" s="25" t="s">
        <v>2987</v>
      </c>
      <c r="H4399" s="25" t="s">
        <v>3418</v>
      </c>
      <c r="I4399" s="25" t="s">
        <v>82</v>
      </c>
      <c r="J4399" s="10">
        <v>8342</v>
      </c>
      <c r="K4399" s="16">
        <v>167</v>
      </c>
    </row>
    <row r="4400" spans="1:11" x14ac:dyDescent="0.25">
      <c r="A4400" s="19">
        <v>42921</v>
      </c>
      <c r="B4400" s="19" t="s">
        <v>3402</v>
      </c>
      <c r="C4400" s="15">
        <v>300</v>
      </c>
      <c r="D4400" s="24" t="s">
        <v>4</v>
      </c>
      <c r="E4400" s="24" t="s">
        <v>6</v>
      </c>
      <c r="F4400" s="25" t="s">
        <v>6</v>
      </c>
      <c r="G4400" s="25" t="s">
        <v>2987</v>
      </c>
      <c r="H4400" s="25" t="s">
        <v>3418</v>
      </c>
      <c r="I4400" s="25" t="s">
        <v>82</v>
      </c>
      <c r="J4400" s="10">
        <v>8343</v>
      </c>
      <c r="K4400" s="16">
        <v>167</v>
      </c>
    </row>
    <row r="4401" spans="1:11" x14ac:dyDescent="0.25">
      <c r="A4401" s="19">
        <v>42921</v>
      </c>
      <c r="B4401" s="19" t="s">
        <v>3402</v>
      </c>
      <c r="C4401" s="15">
        <v>500</v>
      </c>
      <c r="D4401" s="24" t="s">
        <v>4</v>
      </c>
      <c r="E4401" s="24" t="s">
        <v>6</v>
      </c>
      <c r="F4401" s="25" t="s">
        <v>6</v>
      </c>
      <c r="G4401" s="25" t="s">
        <v>2987</v>
      </c>
      <c r="H4401" s="25" t="s">
        <v>3418</v>
      </c>
      <c r="I4401" s="25" t="s">
        <v>82</v>
      </c>
      <c r="J4401" s="10">
        <v>9008</v>
      </c>
      <c r="K4401" s="16">
        <v>181</v>
      </c>
    </row>
    <row r="4402" spans="1:11" x14ac:dyDescent="0.25">
      <c r="A4402" s="19">
        <v>42921</v>
      </c>
      <c r="B4402" s="19" t="s">
        <v>3402</v>
      </c>
      <c r="C4402" s="15">
        <v>2000</v>
      </c>
      <c r="D4402" s="24" t="s">
        <v>4</v>
      </c>
      <c r="E4402" s="24" t="s">
        <v>5</v>
      </c>
      <c r="F4402" s="25" t="s">
        <v>2217</v>
      </c>
      <c r="G4402" s="25" t="s">
        <v>2987</v>
      </c>
      <c r="H4402" s="25" t="s">
        <v>3418</v>
      </c>
      <c r="I4402" s="25" t="s">
        <v>82</v>
      </c>
      <c r="J4402" s="10">
        <v>9009</v>
      </c>
      <c r="K4402" s="16">
        <v>181</v>
      </c>
    </row>
    <row r="4403" spans="1:11" x14ac:dyDescent="0.25">
      <c r="A4403" s="19">
        <v>42921</v>
      </c>
      <c r="B4403" s="19" t="s">
        <v>3402</v>
      </c>
      <c r="C4403" s="15">
        <v>1000</v>
      </c>
      <c r="D4403" s="24" t="s">
        <v>4</v>
      </c>
      <c r="E4403" s="24" t="s">
        <v>6</v>
      </c>
      <c r="F4403" s="25" t="s">
        <v>6</v>
      </c>
      <c r="G4403" s="25" t="s">
        <v>2987</v>
      </c>
      <c r="H4403" s="25" t="s">
        <v>3418</v>
      </c>
      <c r="I4403" s="25" t="s">
        <v>82</v>
      </c>
      <c r="J4403" s="10">
        <v>9010</v>
      </c>
      <c r="K4403" s="16">
        <v>181</v>
      </c>
    </row>
    <row r="4404" spans="1:11" x14ac:dyDescent="0.25">
      <c r="A4404" s="19">
        <v>42921</v>
      </c>
      <c r="B4404" s="19" t="s">
        <v>3402</v>
      </c>
      <c r="C4404" s="15">
        <v>260</v>
      </c>
      <c r="D4404" s="24" t="s">
        <v>4</v>
      </c>
      <c r="E4404" s="24" t="s">
        <v>6</v>
      </c>
      <c r="F4404" s="25" t="s">
        <v>6</v>
      </c>
      <c r="G4404" s="25" t="s">
        <v>2987</v>
      </c>
      <c r="H4404" s="25" t="s">
        <v>3418</v>
      </c>
      <c r="I4404" s="25" t="s">
        <v>82</v>
      </c>
      <c r="J4404" s="10">
        <v>9111</v>
      </c>
      <c r="K4404" s="16">
        <v>183</v>
      </c>
    </row>
    <row r="4405" spans="1:11" x14ac:dyDescent="0.25">
      <c r="A4405" s="19">
        <v>42921</v>
      </c>
      <c r="B4405" s="19" t="s">
        <v>3402</v>
      </c>
      <c r="C4405" s="15">
        <v>100</v>
      </c>
      <c r="D4405" s="24" t="s">
        <v>4</v>
      </c>
      <c r="E4405" s="24" t="s">
        <v>6</v>
      </c>
      <c r="F4405" s="25" t="s">
        <v>6</v>
      </c>
      <c r="G4405" s="25" t="s">
        <v>2987</v>
      </c>
      <c r="H4405" s="25" t="s">
        <v>3418</v>
      </c>
      <c r="I4405" s="25" t="s">
        <v>82</v>
      </c>
      <c r="J4405" s="10">
        <v>9112</v>
      </c>
      <c r="K4405" s="16">
        <v>183</v>
      </c>
    </row>
    <row r="4406" spans="1:11" x14ac:dyDescent="0.25">
      <c r="A4406" s="19">
        <v>42921</v>
      </c>
      <c r="B4406" s="19" t="s">
        <v>3402</v>
      </c>
      <c r="C4406" s="15">
        <v>40</v>
      </c>
      <c r="D4406" s="24" t="s">
        <v>4</v>
      </c>
      <c r="E4406" s="24" t="s">
        <v>6</v>
      </c>
      <c r="F4406" s="25" t="s">
        <v>6</v>
      </c>
      <c r="G4406" s="25" t="s">
        <v>2987</v>
      </c>
      <c r="H4406" s="25" t="s">
        <v>3418</v>
      </c>
      <c r="I4406" s="25" t="s">
        <v>82</v>
      </c>
      <c r="J4406" s="10">
        <v>9113</v>
      </c>
      <c r="K4406" s="16">
        <v>183</v>
      </c>
    </row>
    <row r="4407" spans="1:11" x14ac:dyDescent="0.25">
      <c r="A4407" s="19">
        <v>42921</v>
      </c>
      <c r="B4407" s="19" t="s">
        <v>3402</v>
      </c>
      <c r="C4407" s="15">
        <v>1000</v>
      </c>
      <c r="D4407" s="24" t="s">
        <v>4</v>
      </c>
      <c r="E4407" s="24" t="s">
        <v>6</v>
      </c>
      <c r="F4407" s="25" t="s">
        <v>6</v>
      </c>
      <c r="G4407" s="25" t="s">
        <v>2987</v>
      </c>
      <c r="H4407" s="25" t="s">
        <v>3418</v>
      </c>
      <c r="I4407" s="25" t="s">
        <v>82</v>
      </c>
      <c r="J4407" s="10">
        <v>9114</v>
      </c>
      <c r="K4407" s="16">
        <v>183</v>
      </c>
    </row>
    <row r="4408" spans="1:11" x14ac:dyDescent="0.25">
      <c r="A4408" s="19">
        <v>42921</v>
      </c>
      <c r="B4408" s="19" t="s">
        <v>3402</v>
      </c>
      <c r="C4408" s="15">
        <v>2000</v>
      </c>
      <c r="D4408" s="24" t="s">
        <v>4</v>
      </c>
      <c r="E4408" s="24" t="s">
        <v>5</v>
      </c>
      <c r="F4408" s="25" t="s">
        <v>2217</v>
      </c>
      <c r="G4408" s="25" t="s">
        <v>2987</v>
      </c>
      <c r="H4408" s="25" t="s">
        <v>3418</v>
      </c>
      <c r="I4408" s="25" t="s">
        <v>82</v>
      </c>
      <c r="J4408" s="10">
        <v>9115</v>
      </c>
      <c r="K4408" s="16">
        <v>183</v>
      </c>
    </row>
    <row r="4409" spans="1:11" x14ac:dyDescent="0.25">
      <c r="A4409" s="19">
        <v>42921</v>
      </c>
      <c r="B4409" s="19" t="s">
        <v>3402</v>
      </c>
      <c r="C4409" s="15">
        <v>200</v>
      </c>
      <c r="D4409" s="24" t="s">
        <v>4</v>
      </c>
      <c r="E4409" s="24" t="s">
        <v>6</v>
      </c>
      <c r="F4409" s="25" t="s">
        <v>6</v>
      </c>
      <c r="G4409" s="25" t="s">
        <v>2987</v>
      </c>
      <c r="H4409" s="25" t="s">
        <v>3418</v>
      </c>
      <c r="I4409" s="25" t="s">
        <v>82</v>
      </c>
      <c r="J4409" s="10">
        <v>9116</v>
      </c>
      <c r="K4409" s="16">
        <v>183</v>
      </c>
    </row>
    <row r="4410" spans="1:11" x14ac:dyDescent="0.25">
      <c r="A4410" s="19">
        <v>42921</v>
      </c>
      <c r="B4410" s="19" t="s">
        <v>3402</v>
      </c>
      <c r="C4410" s="15">
        <v>500</v>
      </c>
      <c r="D4410" s="24" t="s">
        <v>4</v>
      </c>
      <c r="E4410" s="24" t="s">
        <v>6</v>
      </c>
      <c r="F4410" s="25" t="s">
        <v>6</v>
      </c>
      <c r="G4410" s="25" t="s">
        <v>2987</v>
      </c>
      <c r="H4410" s="25" t="s">
        <v>3418</v>
      </c>
      <c r="I4410" s="25" t="s">
        <v>82</v>
      </c>
      <c r="J4410" s="10">
        <v>9117</v>
      </c>
      <c r="K4410" s="16">
        <v>183</v>
      </c>
    </row>
    <row r="4411" spans="1:11" x14ac:dyDescent="0.25">
      <c r="A4411" s="19">
        <v>42921</v>
      </c>
      <c r="B4411" s="19" t="s">
        <v>3402</v>
      </c>
      <c r="C4411" s="15">
        <v>1500</v>
      </c>
      <c r="D4411" s="24" t="s">
        <v>4</v>
      </c>
      <c r="E4411" s="24" t="s">
        <v>5</v>
      </c>
      <c r="F4411" s="25" t="s">
        <v>2217</v>
      </c>
      <c r="G4411" s="25" t="s">
        <v>2987</v>
      </c>
      <c r="H4411" s="25" t="s">
        <v>3418</v>
      </c>
      <c r="I4411" s="25" t="s">
        <v>82</v>
      </c>
      <c r="J4411" s="10">
        <v>9203</v>
      </c>
      <c r="K4411" s="16">
        <v>185</v>
      </c>
    </row>
    <row r="4412" spans="1:11" x14ac:dyDescent="0.25">
      <c r="A4412" s="19">
        <v>42921</v>
      </c>
      <c r="B4412" s="19" t="s">
        <v>3402</v>
      </c>
      <c r="C4412" s="15">
        <v>200</v>
      </c>
      <c r="D4412" s="24" t="s">
        <v>4</v>
      </c>
      <c r="E4412" s="24" t="s">
        <v>5</v>
      </c>
      <c r="F4412" s="25" t="s">
        <v>2217</v>
      </c>
      <c r="G4412" s="25" t="s">
        <v>2987</v>
      </c>
      <c r="H4412" s="25" t="s">
        <v>3418</v>
      </c>
      <c r="I4412" s="25" t="s">
        <v>82</v>
      </c>
      <c r="J4412" s="10">
        <v>9205</v>
      </c>
      <c r="K4412" s="16">
        <v>185</v>
      </c>
    </row>
    <row r="4413" spans="1:11" x14ac:dyDescent="0.25">
      <c r="A4413" s="19">
        <v>42921</v>
      </c>
      <c r="B4413" s="19" t="s">
        <v>3402</v>
      </c>
      <c r="C4413" s="15">
        <v>1000</v>
      </c>
      <c r="D4413" s="24" t="s">
        <v>4</v>
      </c>
      <c r="E4413" s="24" t="s">
        <v>5</v>
      </c>
      <c r="F4413" s="25" t="s">
        <v>2217</v>
      </c>
      <c r="G4413" s="25" t="s">
        <v>2987</v>
      </c>
      <c r="H4413" s="25" t="s">
        <v>3418</v>
      </c>
      <c r="I4413" s="25" t="s">
        <v>82</v>
      </c>
      <c r="J4413" s="10">
        <v>9266</v>
      </c>
      <c r="K4413" s="16">
        <v>186</v>
      </c>
    </row>
    <row r="4414" spans="1:11" x14ac:dyDescent="0.25">
      <c r="A4414" s="19">
        <v>42921</v>
      </c>
      <c r="B4414" s="19" t="s">
        <v>3402</v>
      </c>
      <c r="C4414" s="15">
        <v>65000</v>
      </c>
      <c r="D4414" s="24" t="s">
        <v>7</v>
      </c>
      <c r="E4414" s="24" t="s">
        <v>8</v>
      </c>
      <c r="F4414" s="25"/>
      <c r="G4414" s="25" t="s">
        <v>3314</v>
      </c>
      <c r="H4414" s="25" t="s">
        <v>3314</v>
      </c>
      <c r="I4414" s="27"/>
      <c r="J4414" s="10" t="s">
        <v>2984</v>
      </c>
      <c r="K4414" s="16"/>
    </row>
    <row r="4415" spans="1:11" x14ac:dyDescent="0.25">
      <c r="A4415" s="19">
        <v>42921</v>
      </c>
      <c r="B4415" s="19" t="s">
        <v>3402</v>
      </c>
      <c r="C4415" s="15">
        <v>510</v>
      </c>
      <c r="D4415" s="24" t="s">
        <v>7</v>
      </c>
      <c r="E4415" s="24" t="s">
        <v>8</v>
      </c>
      <c r="F4415" s="25"/>
      <c r="G4415" s="25" t="s">
        <v>3314</v>
      </c>
      <c r="H4415" s="25" t="s">
        <v>3314</v>
      </c>
      <c r="I4415" s="27"/>
      <c r="J4415" s="10" t="s">
        <v>2984</v>
      </c>
      <c r="K4415" s="16"/>
    </row>
    <row r="4416" spans="1:11" x14ac:dyDescent="0.25">
      <c r="A4416" s="19">
        <v>42921</v>
      </c>
      <c r="B4416" s="19" t="s">
        <v>3402</v>
      </c>
      <c r="C4416" s="15">
        <v>2450</v>
      </c>
      <c r="D4416" s="24" t="s">
        <v>7</v>
      </c>
      <c r="E4416" s="24" t="s">
        <v>8</v>
      </c>
      <c r="F4416" s="25"/>
      <c r="G4416" s="25" t="s">
        <v>3314</v>
      </c>
      <c r="H4416" s="25" t="s">
        <v>3314</v>
      </c>
      <c r="I4416" s="27"/>
      <c r="J4416" s="10" t="s">
        <v>2984</v>
      </c>
      <c r="K4416" s="16"/>
    </row>
    <row r="4417" spans="1:11" x14ac:dyDescent="0.25">
      <c r="A4417" s="19">
        <v>42921</v>
      </c>
      <c r="B4417" s="19" t="s">
        <v>3402</v>
      </c>
      <c r="C4417" s="15">
        <v>5000</v>
      </c>
      <c r="D4417" s="24" t="s">
        <v>7</v>
      </c>
      <c r="E4417" s="24" t="s">
        <v>8</v>
      </c>
      <c r="F4417" s="25"/>
      <c r="G4417" s="25" t="s">
        <v>3314</v>
      </c>
      <c r="H4417" s="25" t="s">
        <v>3314</v>
      </c>
      <c r="I4417" s="27"/>
      <c r="J4417" s="10" t="s">
        <v>2984</v>
      </c>
      <c r="K4417" s="16"/>
    </row>
    <row r="4418" spans="1:11" x14ac:dyDescent="0.25">
      <c r="A4418" s="19">
        <v>42921</v>
      </c>
      <c r="B4418" s="19" t="s">
        <v>3402</v>
      </c>
      <c r="C4418" s="15">
        <v>4410</v>
      </c>
      <c r="D4418" s="24" t="s">
        <v>7</v>
      </c>
      <c r="E4418" s="24" t="s">
        <v>8</v>
      </c>
      <c r="F4418" s="25"/>
      <c r="G4418" s="25" t="s">
        <v>3314</v>
      </c>
      <c r="H4418" s="25" t="s">
        <v>3314</v>
      </c>
      <c r="I4418" s="27"/>
      <c r="J4418" s="10" t="s">
        <v>2984</v>
      </c>
      <c r="K4418" s="16"/>
    </row>
    <row r="4419" spans="1:11" x14ac:dyDescent="0.25">
      <c r="A4419" s="19">
        <v>42921</v>
      </c>
      <c r="B4419" s="19" t="s">
        <v>3402</v>
      </c>
      <c r="C4419" s="15">
        <v>2820</v>
      </c>
      <c r="D4419" s="24" t="s">
        <v>7</v>
      </c>
      <c r="E4419" s="24" t="s">
        <v>8</v>
      </c>
      <c r="F4419" s="25"/>
      <c r="G4419" s="25" t="s">
        <v>3314</v>
      </c>
      <c r="H4419" s="25" t="s">
        <v>3314</v>
      </c>
      <c r="I4419" s="27"/>
      <c r="J4419" s="10" t="s">
        <v>2984</v>
      </c>
      <c r="K4419" s="16"/>
    </row>
    <row r="4420" spans="1:11" x14ac:dyDescent="0.25">
      <c r="A4420" s="19">
        <v>42922</v>
      </c>
      <c r="B4420" s="19" t="s">
        <v>3402</v>
      </c>
      <c r="C4420" s="15">
        <v>100</v>
      </c>
      <c r="D4420" s="24" t="s">
        <v>4</v>
      </c>
      <c r="E4420" s="24" t="s">
        <v>5</v>
      </c>
      <c r="F4420" s="25" t="s">
        <v>2217</v>
      </c>
      <c r="G4420" s="25" t="s">
        <v>2987</v>
      </c>
      <c r="H4420" s="25" t="s">
        <v>3418</v>
      </c>
      <c r="I4420" s="25" t="s">
        <v>82</v>
      </c>
      <c r="J4420" s="10">
        <v>7911</v>
      </c>
      <c r="K4420" s="16">
        <v>159</v>
      </c>
    </row>
    <row r="4421" spans="1:11" x14ac:dyDescent="0.25">
      <c r="A4421" s="19">
        <v>42922</v>
      </c>
      <c r="B4421" s="19" t="s">
        <v>3402</v>
      </c>
      <c r="C4421" s="15">
        <v>250</v>
      </c>
      <c r="D4421" s="24" t="s">
        <v>4</v>
      </c>
      <c r="E4421" s="24" t="s">
        <v>5</v>
      </c>
      <c r="F4421" s="25" t="s">
        <v>2217</v>
      </c>
      <c r="G4421" s="25" t="s">
        <v>2987</v>
      </c>
      <c r="H4421" s="25" t="s">
        <v>3418</v>
      </c>
      <c r="I4421" s="25" t="s">
        <v>82</v>
      </c>
      <c r="J4421" s="10">
        <v>7912</v>
      </c>
      <c r="K4421" s="16">
        <v>159</v>
      </c>
    </row>
    <row r="4422" spans="1:11" x14ac:dyDescent="0.25">
      <c r="A4422" s="19">
        <v>42922</v>
      </c>
      <c r="B4422" s="19" t="s">
        <v>3402</v>
      </c>
      <c r="C4422" s="15">
        <v>900</v>
      </c>
      <c r="D4422" s="24" t="s">
        <v>4</v>
      </c>
      <c r="E4422" s="24" t="s">
        <v>5</v>
      </c>
      <c r="F4422" s="25" t="s">
        <v>2217</v>
      </c>
      <c r="G4422" s="25" t="s">
        <v>2987</v>
      </c>
      <c r="H4422" s="25" t="s">
        <v>3418</v>
      </c>
      <c r="I4422" s="25" t="s">
        <v>82</v>
      </c>
      <c r="J4422" s="10">
        <v>7913</v>
      </c>
      <c r="K4422" s="16">
        <v>159</v>
      </c>
    </row>
    <row r="4423" spans="1:11" x14ac:dyDescent="0.25">
      <c r="A4423" s="19">
        <v>42922</v>
      </c>
      <c r="B4423" s="19" t="s">
        <v>3402</v>
      </c>
      <c r="C4423" s="15">
        <v>300</v>
      </c>
      <c r="D4423" s="24" t="s">
        <v>4</v>
      </c>
      <c r="E4423" s="24" t="s">
        <v>5</v>
      </c>
      <c r="F4423" s="25" t="s">
        <v>2217</v>
      </c>
      <c r="G4423" s="25" t="s">
        <v>2987</v>
      </c>
      <c r="H4423" s="25" t="s">
        <v>3418</v>
      </c>
      <c r="I4423" s="25" t="s">
        <v>82</v>
      </c>
      <c r="J4423" s="10">
        <v>8344</v>
      </c>
      <c r="K4423" s="16">
        <v>167</v>
      </c>
    </row>
    <row r="4424" spans="1:11" x14ac:dyDescent="0.25">
      <c r="A4424" s="19">
        <v>42922</v>
      </c>
      <c r="B4424" s="19" t="s">
        <v>3402</v>
      </c>
      <c r="C4424" s="15">
        <v>5000</v>
      </c>
      <c r="D4424" s="24" t="s">
        <v>4</v>
      </c>
      <c r="E4424" s="24" t="s">
        <v>6</v>
      </c>
      <c r="F4424" s="25" t="s">
        <v>6</v>
      </c>
      <c r="G4424" s="25" t="s">
        <v>2987</v>
      </c>
      <c r="H4424" s="25" t="s">
        <v>3418</v>
      </c>
      <c r="I4424" s="25" t="s">
        <v>82</v>
      </c>
      <c r="J4424" s="10">
        <v>8345</v>
      </c>
      <c r="K4424" s="16">
        <v>167</v>
      </c>
    </row>
    <row r="4425" spans="1:11" x14ac:dyDescent="0.25">
      <c r="A4425" s="19">
        <v>42922</v>
      </c>
      <c r="B4425" s="19" t="s">
        <v>3402</v>
      </c>
      <c r="C4425" s="15">
        <v>6000</v>
      </c>
      <c r="D4425" s="24" t="s">
        <v>4</v>
      </c>
      <c r="E4425" s="24" t="s">
        <v>6</v>
      </c>
      <c r="F4425" s="25" t="s">
        <v>6</v>
      </c>
      <c r="G4425" s="25" t="s">
        <v>2987</v>
      </c>
      <c r="H4425" s="25" t="s">
        <v>3418</v>
      </c>
      <c r="I4425" s="25" t="s">
        <v>82</v>
      </c>
      <c r="J4425" s="10">
        <v>8347</v>
      </c>
      <c r="K4425" s="16">
        <v>167</v>
      </c>
    </row>
    <row r="4426" spans="1:11" x14ac:dyDescent="0.25">
      <c r="A4426" s="19">
        <v>42922</v>
      </c>
      <c r="B4426" s="19" t="s">
        <v>3402</v>
      </c>
      <c r="C4426" s="15">
        <v>1250</v>
      </c>
      <c r="D4426" s="24" t="s">
        <v>4</v>
      </c>
      <c r="E4426" s="24" t="s">
        <v>6</v>
      </c>
      <c r="F4426" s="25" t="s">
        <v>6</v>
      </c>
      <c r="G4426" s="25" t="s">
        <v>2987</v>
      </c>
      <c r="H4426" s="25" t="s">
        <v>3418</v>
      </c>
      <c r="I4426" s="25" t="s">
        <v>82</v>
      </c>
      <c r="J4426" s="10">
        <v>9007</v>
      </c>
      <c r="K4426" s="16">
        <v>181</v>
      </c>
    </row>
    <row r="4427" spans="1:11" x14ac:dyDescent="0.25">
      <c r="A4427" s="19">
        <v>42922</v>
      </c>
      <c r="B4427" s="19" t="s">
        <v>3402</v>
      </c>
      <c r="C4427" s="15">
        <v>1000</v>
      </c>
      <c r="D4427" s="24" t="s">
        <v>4</v>
      </c>
      <c r="E4427" s="24" t="s">
        <v>6</v>
      </c>
      <c r="F4427" s="25" t="s">
        <v>6</v>
      </c>
      <c r="G4427" s="25" t="s">
        <v>2987</v>
      </c>
      <c r="H4427" s="25" t="s">
        <v>3418</v>
      </c>
      <c r="I4427" s="25" t="s">
        <v>82</v>
      </c>
      <c r="J4427" s="10">
        <v>9011</v>
      </c>
      <c r="K4427" s="16">
        <v>181</v>
      </c>
    </row>
    <row r="4428" spans="1:11" x14ac:dyDescent="0.25">
      <c r="A4428" s="19">
        <v>42922</v>
      </c>
      <c r="B4428" s="19" t="s">
        <v>3402</v>
      </c>
      <c r="C4428" s="15">
        <v>500</v>
      </c>
      <c r="D4428" s="24" t="s">
        <v>4</v>
      </c>
      <c r="E4428" s="24" t="s">
        <v>6</v>
      </c>
      <c r="F4428" s="25" t="s">
        <v>6</v>
      </c>
      <c r="G4428" s="25" t="s">
        <v>2987</v>
      </c>
      <c r="H4428" s="25" t="s">
        <v>3418</v>
      </c>
      <c r="I4428" s="25" t="s">
        <v>82</v>
      </c>
      <c r="J4428" s="10">
        <v>9015</v>
      </c>
      <c r="K4428" s="16">
        <v>181</v>
      </c>
    </row>
    <row r="4429" spans="1:11" x14ac:dyDescent="0.25">
      <c r="A4429" s="19">
        <v>42922</v>
      </c>
      <c r="B4429" s="19" t="s">
        <v>3402</v>
      </c>
      <c r="C4429" s="15">
        <v>5000</v>
      </c>
      <c r="D4429" s="24" t="s">
        <v>4</v>
      </c>
      <c r="E4429" s="24" t="s">
        <v>6</v>
      </c>
      <c r="F4429" s="25" t="s">
        <v>6</v>
      </c>
      <c r="G4429" s="25" t="s">
        <v>2987</v>
      </c>
      <c r="H4429" s="25" t="s">
        <v>3418</v>
      </c>
      <c r="I4429" s="25" t="s">
        <v>82</v>
      </c>
      <c r="J4429" s="10">
        <v>9119</v>
      </c>
      <c r="K4429" s="16">
        <v>183</v>
      </c>
    </row>
    <row r="4430" spans="1:11" x14ac:dyDescent="0.25">
      <c r="A4430" s="19">
        <v>42922</v>
      </c>
      <c r="B4430" s="19" t="s">
        <v>3402</v>
      </c>
      <c r="C4430" s="15">
        <v>600</v>
      </c>
      <c r="D4430" s="24" t="s">
        <v>4</v>
      </c>
      <c r="E4430" s="24" t="s">
        <v>6</v>
      </c>
      <c r="F4430" s="25" t="s">
        <v>6</v>
      </c>
      <c r="G4430" s="25" t="s">
        <v>2987</v>
      </c>
      <c r="H4430" s="25" t="s">
        <v>3418</v>
      </c>
      <c r="I4430" s="25" t="s">
        <v>82</v>
      </c>
      <c r="J4430" s="10">
        <v>9206</v>
      </c>
      <c r="K4430" s="16">
        <v>185</v>
      </c>
    </row>
    <row r="4431" spans="1:11" x14ac:dyDescent="0.25">
      <c r="A4431" s="19">
        <v>42922</v>
      </c>
      <c r="B4431" s="19" t="s">
        <v>3402</v>
      </c>
      <c r="C4431" s="15">
        <v>5500</v>
      </c>
      <c r="D4431" s="24" t="s">
        <v>4</v>
      </c>
      <c r="E4431" s="24" t="s">
        <v>5</v>
      </c>
      <c r="F4431" s="25" t="s">
        <v>2217</v>
      </c>
      <c r="G4431" s="25" t="s">
        <v>2987</v>
      </c>
      <c r="H4431" s="25" t="s">
        <v>3418</v>
      </c>
      <c r="I4431" s="25" t="s">
        <v>82</v>
      </c>
      <c r="J4431" s="10">
        <v>9207</v>
      </c>
      <c r="K4431" s="16">
        <v>185</v>
      </c>
    </row>
    <row r="4432" spans="1:11" x14ac:dyDescent="0.25">
      <c r="A4432" s="19">
        <v>42922</v>
      </c>
      <c r="B4432" s="19" t="s">
        <v>3402</v>
      </c>
      <c r="C4432" s="15">
        <v>7000</v>
      </c>
      <c r="D4432" s="24" t="s">
        <v>4</v>
      </c>
      <c r="E4432" s="24" t="s">
        <v>5</v>
      </c>
      <c r="F4432" s="25" t="s">
        <v>2217</v>
      </c>
      <c r="G4432" s="25" t="s">
        <v>2987</v>
      </c>
      <c r="H4432" s="25" t="s">
        <v>3418</v>
      </c>
      <c r="I4432" s="25" t="s">
        <v>82</v>
      </c>
      <c r="J4432" s="10">
        <v>9267</v>
      </c>
      <c r="K4432" s="16">
        <v>186</v>
      </c>
    </row>
    <row r="4433" spans="1:11" x14ac:dyDescent="0.25">
      <c r="A4433" s="19">
        <v>42922</v>
      </c>
      <c r="B4433" s="19" t="s">
        <v>3402</v>
      </c>
      <c r="C4433" s="15">
        <v>4500</v>
      </c>
      <c r="D4433" s="24" t="s">
        <v>4</v>
      </c>
      <c r="E4433" s="24" t="s">
        <v>5</v>
      </c>
      <c r="F4433" s="25" t="s">
        <v>2217</v>
      </c>
      <c r="G4433" s="25" t="s">
        <v>2987</v>
      </c>
      <c r="H4433" s="25" t="s">
        <v>3418</v>
      </c>
      <c r="I4433" s="25" t="s">
        <v>82</v>
      </c>
      <c r="J4433" s="10">
        <v>9268</v>
      </c>
      <c r="K4433" s="16">
        <v>186</v>
      </c>
    </row>
    <row r="4434" spans="1:11" x14ac:dyDescent="0.25">
      <c r="A4434" s="19">
        <v>42922</v>
      </c>
      <c r="B4434" s="19" t="s">
        <v>3402</v>
      </c>
      <c r="C4434" s="15">
        <v>500</v>
      </c>
      <c r="D4434" s="24" t="s">
        <v>4</v>
      </c>
      <c r="E4434" s="24" t="s">
        <v>5</v>
      </c>
      <c r="F4434" s="25" t="s">
        <v>2217</v>
      </c>
      <c r="G4434" s="25" t="s">
        <v>2987</v>
      </c>
      <c r="H4434" s="25" t="s">
        <v>3418</v>
      </c>
      <c r="I4434" s="25" t="s">
        <v>82</v>
      </c>
      <c r="J4434" s="10">
        <v>9269</v>
      </c>
      <c r="K4434" s="16">
        <v>186</v>
      </c>
    </row>
    <row r="4435" spans="1:11" x14ac:dyDescent="0.25">
      <c r="A4435" s="19">
        <v>42922</v>
      </c>
      <c r="B4435" s="19" t="s">
        <v>3402</v>
      </c>
      <c r="C4435" s="15">
        <v>8250</v>
      </c>
      <c r="D4435" s="24" t="s">
        <v>4</v>
      </c>
      <c r="E4435" s="24" t="s">
        <v>6</v>
      </c>
      <c r="F4435" s="25" t="s">
        <v>6</v>
      </c>
      <c r="G4435" s="25" t="s">
        <v>2987</v>
      </c>
      <c r="H4435" s="25" t="s">
        <v>3418</v>
      </c>
      <c r="I4435" s="25" t="s">
        <v>82</v>
      </c>
      <c r="J4435" s="10">
        <v>9358</v>
      </c>
      <c r="K4435" s="16">
        <v>188</v>
      </c>
    </row>
    <row r="4436" spans="1:11" x14ac:dyDescent="0.25">
      <c r="A4436" s="19">
        <v>42922</v>
      </c>
      <c r="B4436" s="19" t="s">
        <v>3402</v>
      </c>
      <c r="C4436" s="15">
        <v>5000</v>
      </c>
      <c r="D4436" s="24" t="s">
        <v>4</v>
      </c>
      <c r="E4436" s="24" t="s">
        <v>6</v>
      </c>
      <c r="F4436" s="25" t="s">
        <v>6</v>
      </c>
      <c r="G4436" s="25" t="s">
        <v>2987</v>
      </c>
      <c r="H4436" s="25" t="s">
        <v>3418</v>
      </c>
      <c r="I4436" s="25" t="s">
        <v>82</v>
      </c>
      <c r="J4436" s="10">
        <v>9359</v>
      </c>
      <c r="K4436" s="16">
        <v>188</v>
      </c>
    </row>
    <row r="4437" spans="1:11" x14ac:dyDescent="0.25">
      <c r="A4437" s="19">
        <v>42922</v>
      </c>
      <c r="B4437" s="19" t="s">
        <v>3402</v>
      </c>
      <c r="C4437" s="15">
        <v>1000</v>
      </c>
      <c r="D4437" s="24" t="s">
        <v>7</v>
      </c>
      <c r="E4437" s="24" t="s">
        <v>8</v>
      </c>
      <c r="F4437" s="25"/>
      <c r="G4437" s="25" t="s">
        <v>3314</v>
      </c>
      <c r="H4437" s="25" t="s">
        <v>3314</v>
      </c>
      <c r="I4437" s="27"/>
      <c r="J4437" s="10" t="s">
        <v>2984</v>
      </c>
      <c r="K4437" s="16"/>
    </row>
    <row r="4438" spans="1:11" x14ac:dyDescent="0.25">
      <c r="A4438" s="19">
        <v>42922</v>
      </c>
      <c r="B4438" s="19" t="s">
        <v>3402</v>
      </c>
      <c r="C4438" s="15">
        <v>1800</v>
      </c>
      <c r="D4438" s="24" t="s">
        <v>7</v>
      </c>
      <c r="E4438" s="24" t="s">
        <v>8</v>
      </c>
      <c r="F4438" s="25"/>
      <c r="G4438" s="25" t="s">
        <v>3314</v>
      </c>
      <c r="H4438" s="25" t="s">
        <v>3314</v>
      </c>
      <c r="I4438" s="27"/>
      <c r="J4438" s="10" t="s">
        <v>2984</v>
      </c>
      <c r="K4438" s="16"/>
    </row>
    <row r="4439" spans="1:11" x14ac:dyDescent="0.25">
      <c r="A4439" s="19">
        <v>42922</v>
      </c>
      <c r="B4439" s="19" t="s">
        <v>3402</v>
      </c>
      <c r="C4439" s="15">
        <v>5090</v>
      </c>
      <c r="D4439" s="24" t="s">
        <v>7</v>
      </c>
      <c r="E4439" s="24" t="s">
        <v>8</v>
      </c>
      <c r="F4439" s="25"/>
      <c r="G4439" s="25" t="s">
        <v>3314</v>
      </c>
      <c r="H4439" s="25" t="s">
        <v>3314</v>
      </c>
      <c r="I4439" s="27"/>
      <c r="J4439" s="10" t="s">
        <v>2984</v>
      </c>
      <c r="K4439" s="16"/>
    </row>
    <row r="4440" spans="1:11" x14ac:dyDescent="0.25">
      <c r="A4440" s="19">
        <v>42922</v>
      </c>
      <c r="B4440" s="19" t="s">
        <v>3402</v>
      </c>
      <c r="C4440" s="15">
        <v>1116</v>
      </c>
      <c r="D4440" s="24" t="s">
        <v>7</v>
      </c>
      <c r="E4440" s="24" t="s">
        <v>8</v>
      </c>
      <c r="F4440" s="25"/>
      <c r="G4440" s="25" t="s">
        <v>3314</v>
      </c>
      <c r="H4440" s="25" t="s">
        <v>3314</v>
      </c>
      <c r="I4440" s="27"/>
      <c r="J4440" s="10" t="s">
        <v>2984</v>
      </c>
      <c r="K4440" s="16"/>
    </row>
    <row r="4441" spans="1:11" x14ac:dyDescent="0.25">
      <c r="A4441" s="19">
        <v>42922</v>
      </c>
      <c r="B4441" s="19" t="s">
        <v>3402</v>
      </c>
      <c r="C4441" s="15">
        <v>400</v>
      </c>
      <c r="D4441" s="24" t="s">
        <v>7</v>
      </c>
      <c r="E4441" s="24" t="s">
        <v>8</v>
      </c>
      <c r="F4441" s="25"/>
      <c r="G4441" s="25" t="s">
        <v>3314</v>
      </c>
      <c r="H4441" s="25" t="s">
        <v>3314</v>
      </c>
      <c r="I4441" s="27"/>
      <c r="J4441" s="10" t="s">
        <v>2984</v>
      </c>
      <c r="K4441" s="16"/>
    </row>
    <row r="4442" spans="1:11" x14ac:dyDescent="0.25">
      <c r="A4442" s="19">
        <v>42924</v>
      </c>
      <c r="B4442" s="19" t="s">
        <v>3402</v>
      </c>
      <c r="C4442" s="15">
        <v>100</v>
      </c>
      <c r="D4442" s="24" t="s">
        <v>4</v>
      </c>
      <c r="E4442" s="24" t="s">
        <v>5</v>
      </c>
      <c r="F4442" s="25" t="s">
        <v>2217</v>
      </c>
      <c r="G4442" s="25" t="s">
        <v>2987</v>
      </c>
      <c r="H4442" s="25" t="s">
        <v>3418</v>
      </c>
      <c r="I4442" s="25" t="s">
        <v>82</v>
      </c>
      <c r="J4442" s="10">
        <v>7661</v>
      </c>
      <c r="K4442" s="16">
        <v>154</v>
      </c>
    </row>
    <row r="4443" spans="1:11" x14ac:dyDescent="0.25">
      <c r="A4443" s="19">
        <v>42924</v>
      </c>
      <c r="B4443" s="19" t="s">
        <v>3402</v>
      </c>
      <c r="C4443" s="15">
        <v>100</v>
      </c>
      <c r="D4443" s="24" t="s">
        <v>4</v>
      </c>
      <c r="E4443" s="24" t="s">
        <v>5</v>
      </c>
      <c r="F4443" s="25" t="s">
        <v>2217</v>
      </c>
      <c r="G4443" s="25" t="s">
        <v>2987</v>
      </c>
      <c r="H4443" s="25" t="s">
        <v>3418</v>
      </c>
      <c r="I4443" s="25" t="s">
        <v>82</v>
      </c>
      <c r="J4443" s="10">
        <v>7914</v>
      </c>
      <c r="K4443" s="16">
        <v>159</v>
      </c>
    </row>
    <row r="4444" spans="1:11" x14ac:dyDescent="0.25">
      <c r="A4444" s="19">
        <v>42924</v>
      </c>
      <c r="B4444" s="19" t="s">
        <v>3402</v>
      </c>
      <c r="C4444" s="15">
        <v>30</v>
      </c>
      <c r="D4444" s="24" t="s">
        <v>4</v>
      </c>
      <c r="E4444" s="24" t="s">
        <v>6</v>
      </c>
      <c r="F4444" s="25" t="s">
        <v>6</v>
      </c>
      <c r="G4444" s="25" t="s">
        <v>2987</v>
      </c>
      <c r="H4444" s="25" t="s">
        <v>3418</v>
      </c>
      <c r="I4444" s="25" t="s">
        <v>82</v>
      </c>
      <c r="J4444" s="10">
        <v>7915</v>
      </c>
      <c r="K4444" s="16">
        <v>159</v>
      </c>
    </row>
    <row r="4445" spans="1:11" x14ac:dyDescent="0.25">
      <c r="A4445" s="19">
        <v>42924</v>
      </c>
      <c r="B4445" s="19" t="s">
        <v>3402</v>
      </c>
      <c r="C4445" s="15">
        <v>1000</v>
      </c>
      <c r="D4445" s="24" t="s">
        <v>4</v>
      </c>
      <c r="E4445" s="24" t="s">
        <v>5</v>
      </c>
      <c r="F4445" s="25" t="s">
        <v>2217</v>
      </c>
      <c r="G4445" s="25" t="s">
        <v>2987</v>
      </c>
      <c r="H4445" s="25" t="s">
        <v>3418</v>
      </c>
      <c r="I4445" s="25" t="s">
        <v>82</v>
      </c>
      <c r="J4445" s="10">
        <v>7916</v>
      </c>
      <c r="K4445" s="16">
        <v>159</v>
      </c>
    </row>
    <row r="4446" spans="1:11" x14ac:dyDescent="0.25">
      <c r="A4446" s="19">
        <v>42924</v>
      </c>
      <c r="B4446" s="19" t="s">
        <v>3402</v>
      </c>
      <c r="C4446" s="15">
        <v>2000</v>
      </c>
      <c r="D4446" s="24" t="s">
        <v>4</v>
      </c>
      <c r="E4446" s="24" t="s">
        <v>5</v>
      </c>
      <c r="F4446" s="25" t="s">
        <v>2217</v>
      </c>
      <c r="G4446" s="25" t="s">
        <v>2987</v>
      </c>
      <c r="H4446" s="25" t="s">
        <v>3418</v>
      </c>
      <c r="I4446" s="25" t="s">
        <v>82</v>
      </c>
      <c r="J4446" s="10">
        <v>9064</v>
      </c>
      <c r="K4446" s="16">
        <v>182</v>
      </c>
    </row>
    <row r="4447" spans="1:11" x14ac:dyDescent="0.25">
      <c r="A4447" s="19">
        <v>42924</v>
      </c>
      <c r="B4447" s="19" t="s">
        <v>3402</v>
      </c>
      <c r="C4447" s="15">
        <v>1000</v>
      </c>
      <c r="D4447" s="24" t="s">
        <v>4</v>
      </c>
      <c r="E4447" s="24" t="s">
        <v>6</v>
      </c>
      <c r="F4447" s="25" t="s">
        <v>6</v>
      </c>
      <c r="G4447" s="25" t="s">
        <v>2987</v>
      </c>
      <c r="H4447" s="25" t="s">
        <v>3418</v>
      </c>
      <c r="I4447" s="25" t="s">
        <v>82</v>
      </c>
      <c r="J4447" s="10">
        <v>9120</v>
      </c>
      <c r="K4447" s="16">
        <v>183</v>
      </c>
    </row>
    <row r="4448" spans="1:11" x14ac:dyDescent="0.25">
      <c r="A4448" s="19">
        <v>42924</v>
      </c>
      <c r="B4448" s="19" t="s">
        <v>3402</v>
      </c>
      <c r="C4448" s="15">
        <v>100</v>
      </c>
      <c r="D4448" s="24" t="s">
        <v>4</v>
      </c>
      <c r="E4448" s="24" t="s">
        <v>6</v>
      </c>
      <c r="F4448" s="25" t="s">
        <v>6</v>
      </c>
      <c r="G4448" s="25" t="s">
        <v>2987</v>
      </c>
      <c r="H4448" s="25" t="s">
        <v>3418</v>
      </c>
      <c r="I4448" s="25" t="s">
        <v>82</v>
      </c>
      <c r="J4448" s="10">
        <v>9121</v>
      </c>
      <c r="K4448" s="16">
        <v>183</v>
      </c>
    </row>
    <row r="4449" spans="1:11" x14ac:dyDescent="0.25">
      <c r="A4449" s="19">
        <v>42924</v>
      </c>
      <c r="B4449" s="19" t="s">
        <v>3402</v>
      </c>
      <c r="C4449" s="15">
        <v>2200</v>
      </c>
      <c r="D4449" s="24" t="s">
        <v>4</v>
      </c>
      <c r="E4449" s="24" t="s">
        <v>6</v>
      </c>
      <c r="F4449" s="25" t="s">
        <v>6</v>
      </c>
      <c r="G4449" s="25" t="s">
        <v>2987</v>
      </c>
      <c r="H4449" s="25" t="s">
        <v>3418</v>
      </c>
      <c r="I4449" s="25" t="s">
        <v>82</v>
      </c>
      <c r="J4449" s="10">
        <v>9208</v>
      </c>
      <c r="K4449" s="16">
        <v>185</v>
      </c>
    </row>
    <row r="4450" spans="1:11" x14ac:dyDescent="0.25">
      <c r="A4450" s="19">
        <v>42924</v>
      </c>
      <c r="B4450" s="19" t="s">
        <v>3402</v>
      </c>
      <c r="C4450" s="15">
        <v>800</v>
      </c>
      <c r="D4450" s="24" t="s">
        <v>4</v>
      </c>
      <c r="E4450" s="24" t="s">
        <v>6</v>
      </c>
      <c r="F4450" s="25" t="s">
        <v>6</v>
      </c>
      <c r="G4450" s="25" t="s">
        <v>2987</v>
      </c>
      <c r="H4450" s="25" t="s">
        <v>3418</v>
      </c>
      <c r="I4450" s="25" t="s">
        <v>82</v>
      </c>
      <c r="J4450" s="10">
        <v>9209</v>
      </c>
      <c r="K4450" s="16">
        <v>185</v>
      </c>
    </row>
    <row r="4451" spans="1:11" x14ac:dyDescent="0.25">
      <c r="A4451" s="19">
        <v>42924</v>
      </c>
      <c r="B4451" s="19" t="s">
        <v>3402</v>
      </c>
      <c r="C4451" s="15">
        <v>8000</v>
      </c>
      <c r="D4451" s="24" t="s">
        <v>4</v>
      </c>
      <c r="E4451" s="24" t="s">
        <v>6</v>
      </c>
      <c r="F4451" s="25" t="s">
        <v>6</v>
      </c>
      <c r="G4451" s="25" t="s">
        <v>2987</v>
      </c>
      <c r="H4451" s="25" t="s">
        <v>3418</v>
      </c>
      <c r="I4451" s="25" t="s">
        <v>82</v>
      </c>
      <c r="J4451" s="10">
        <v>9271</v>
      </c>
      <c r="K4451" s="16">
        <v>186</v>
      </c>
    </row>
    <row r="4452" spans="1:11" x14ac:dyDescent="0.25">
      <c r="A4452" s="19">
        <v>42924</v>
      </c>
      <c r="B4452" s="19" t="s">
        <v>3402</v>
      </c>
      <c r="C4452" s="15">
        <v>1000</v>
      </c>
      <c r="D4452" s="24" t="s">
        <v>4</v>
      </c>
      <c r="E4452" s="24" t="s">
        <v>5</v>
      </c>
      <c r="F4452" s="25" t="s">
        <v>2217</v>
      </c>
      <c r="G4452" s="25" t="s">
        <v>2987</v>
      </c>
      <c r="H4452" s="25" t="s">
        <v>3418</v>
      </c>
      <c r="I4452" s="25" t="s">
        <v>82</v>
      </c>
      <c r="J4452" s="10">
        <v>9272</v>
      </c>
      <c r="K4452" s="16">
        <v>186</v>
      </c>
    </row>
    <row r="4453" spans="1:11" x14ac:dyDescent="0.25">
      <c r="A4453" s="19">
        <v>42924</v>
      </c>
      <c r="B4453" s="19" t="s">
        <v>3402</v>
      </c>
      <c r="C4453" s="15">
        <v>4000</v>
      </c>
      <c r="D4453" s="24" t="s">
        <v>4</v>
      </c>
      <c r="E4453" s="24" t="s">
        <v>5</v>
      </c>
      <c r="F4453" s="25" t="s">
        <v>2217</v>
      </c>
      <c r="G4453" s="25" t="s">
        <v>2987</v>
      </c>
      <c r="H4453" s="25" t="s">
        <v>3418</v>
      </c>
      <c r="I4453" s="25" t="s">
        <v>82</v>
      </c>
      <c r="J4453" s="10">
        <v>9273</v>
      </c>
      <c r="K4453" s="16">
        <v>186</v>
      </c>
    </row>
    <row r="4454" spans="1:11" x14ac:dyDescent="0.25">
      <c r="A4454" s="19">
        <v>42924</v>
      </c>
      <c r="B4454" s="19" t="s">
        <v>3402</v>
      </c>
      <c r="C4454" s="15">
        <v>4000</v>
      </c>
      <c r="D4454" s="24" t="s">
        <v>4</v>
      </c>
      <c r="E4454" s="24" t="s">
        <v>6</v>
      </c>
      <c r="F4454" s="25" t="s">
        <v>6</v>
      </c>
      <c r="G4454" s="25" t="s">
        <v>2987</v>
      </c>
      <c r="H4454" s="25" t="s">
        <v>3418</v>
      </c>
      <c r="I4454" s="25" t="s">
        <v>82</v>
      </c>
      <c r="J4454" s="10">
        <v>9274</v>
      </c>
      <c r="K4454" s="16">
        <v>186</v>
      </c>
    </row>
    <row r="4455" spans="1:11" x14ac:dyDescent="0.25">
      <c r="A4455" s="19">
        <v>42924</v>
      </c>
      <c r="B4455" s="19" t="s">
        <v>3402</v>
      </c>
      <c r="C4455" s="15">
        <v>600</v>
      </c>
      <c r="D4455" s="24" t="s">
        <v>4</v>
      </c>
      <c r="E4455" s="24" t="s">
        <v>6</v>
      </c>
      <c r="F4455" s="25" t="s">
        <v>6</v>
      </c>
      <c r="G4455" s="25" t="s">
        <v>2987</v>
      </c>
      <c r="H4455" s="25" t="s">
        <v>3418</v>
      </c>
      <c r="I4455" s="25" t="s">
        <v>82</v>
      </c>
      <c r="J4455" s="10">
        <v>9275</v>
      </c>
      <c r="K4455" s="16">
        <v>186</v>
      </c>
    </row>
    <row r="4456" spans="1:11" x14ac:dyDescent="0.25">
      <c r="A4456" s="19">
        <v>42924</v>
      </c>
      <c r="B4456" s="19" t="s">
        <v>3402</v>
      </c>
      <c r="C4456" s="15">
        <v>500</v>
      </c>
      <c r="D4456" s="24" t="s">
        <v>4</v>
      </c>
      <c r="E4456" s="24" t="s">
        <v>6</v>
      </c>
      <c r="F4456" s="25" t="s">
        <v>6</v>
      </c>
      <c r="G4456" s="25" t="s">
        <v>2987</v>
      </c>
      <c r="H4456" s="25" t="s">
        <v>3418</v>
      </c>
      <c r="I4456" s="25" t="s">
        <v>82</v>
      </c>
      <c r="J4456" s="10">
        <v>9360</v>
      </c>
      <c r="K4456" s="16">
        <v>188</v>
      </c>
    </row>
    <row r="4457" spans="1:11" x14ac:dyDescent="0.25">
      <c r="A4457" s="19">
        <v>42924</v>
      </c>
      <c r="B4457" s="19" t="s">
        <v>3402</v>
      </c>
      <c r="C4457" s="15">
        <v>2000</v>
      </c>
      <c r="D4457" s="24" t="s">
        <v>4</v>
      </c>
      <c r="E4457" s="24" t="s">
        <v>5</v>
      </c>
      <c r="F4457" s="25" t="s">
        <v>2217</v>
      </c>
      <c r="G4457" s="25" t="s">
        <v>2987</v>
      </c>
      <c r="H4457" s="25" t="s">
        <v>3418</v>
      </c>
      <c r="I4457" s="25" t="s">
        <v>82</v>
      </c>
      <c r="J4457" s="10">
        <v>9361</v>
      </c>
      <c r="K4457" s="16">
        <v>188</v>
      </c>
    </row>
    <row r="4458" spans="1:11" x14ac:dyDescent="0.25">
      <c r="A4458" s="19">
        <v>42924</v>
      </c>
      <c r="B4458" s="19" t="s">
        <v>3402</v>
      </c>
      <c r="C4458" s="15">
        <v>300</v>
      </c>
      <c r="D4458" s="24" t="s">
        <v>4</v>
      </c>
      <c r="E4458" s="24" t="s">
        <v>5</v>
      </c>
      <c r="F4458" s="25" t="s">
        <v>2217</v>
      </c>
      <c r="G4458" s="25" t="s">
        <v>2987</v>
      </c>
      <c r="H4458" s="25" t="s">
        <v>3418</v>
      </c>
      <c r="I4458" s="25" t="s">
        <v>82</v>
      </c>
      <c r="J4458" s="10">
        <v>9362</v>
      </c>
      <c r="K4458" s="16">
        <v>188</v>
      </c>
    </row>
    <row r="4459" spans="1:11" x14ac:dyDescent="0.25">
      <c r="A4459" s="19">
        <v>42925</v>
      </c>
      <c r="B4459" s="19" t="s">
        <v>3402</v>
      </c>
      <c r="C4459" s="15">
        <v>300</v>
      </c>
      <c r="D4459" s="24" t="s">
        <v>4</v>
      </c>
      <c r="E4459" s="24" t="s">
        <v>5</v>
      </c>
      <c r="F4459" s="25" t="s">
        <v>2217</v>
      </c>
      <c r="G4459" s="25" t="s">
        <v>2987</v>
      </c>
      <c r="H4459" s="25" t="s">
        <v>3418</v>
      </c>
      <c r="I4459" s="25" t="s">
        <v>82</v>
      </c>
      <c r="J4459" s="10">
        <v>7662</v>
      </c>
      <c r="K4459" s="16">
        <v>154</v>
      </c>
    </row>
    <row r="4460" spans="1:11" x14ac:dyDescent="0.25">
      <c r="A4460" s="19">
        <v>42925</v>
      </c>
      <c r="B4460" s="19" t="s">
        <v>3402</v>
      </c>
      <c r="C4460" s="15">
        <v>200</v>
      </c>
      <c r="D4460" s="24" t="s">
        <v>4</v>
      </c>
      <c r="E4460" s="24" t="s">
        <v>5</v>
      </c>
      <c r="F4460" s="25" t="s">
        <v>2217</v>
      </c>
      <c r="G4460" s="25" t="s">
        <v>2987</v>
      </c>
      <c r="H4460" s="25" t="s">
        <v>3418</v>
      </c>
      <c r="I4460" s="25" t="s">
        <v>82</v>
      </c>
      <c r="J4460" s="10">
        <v>9016</v>
      </c>
      <c r="K4460" s="16">
        <v>181</v>
      </c>
    </row>
    <row r="4461" spans="1:11" x14ac:dyDescent="0.25">
      <c r="A4461" s="19">
        <v>42925</v>
      </c>
      <c r="B4461" s="19" t="s">
        <v>3402</v>
      </c>
      <c r="C4461" s="15">
        <v>1984.3999999999999</v>
      </c>
      <c r="D4461" s="24" t="s">
        <v>4</v>
      </c>
      <c r="E4461" s="24" t="s">
        <v>6</v>
      </c>
      <c r="F4461" s="25" t="s">
        <v>6</v>
      </c>
      <c r="G4461" s="25" t="s">
        <v>2987</v>
      </c>
      <c r="H4461" s="25" t="s">
        <v>3418</v>
      </c>
      <c r="I4461" s="25" t="s">
        <v>82</v>
      </c>
      <c r="J4461" s="10">
        <v>9017</v>
      </c>
      <c r="K4461" s="16">
        <v>181</v>
      </c>
    </row>
    <row r="4462" spans="1:11" x14ac:dyDescent="0.25">
      <c r="A4462" s="19">
        <v>42925</v>
      </c>
      <c r="B4462" s="19" t="s">
        <v>3402</v>
      </c>
      <c r="C4462" s="15">
        <v>200</v>
      </c>
      <c r="D4462" s="24" t="s">
        <v>4</v>
      </c>
      <c r="E4462" s="24" t="s">
        <v>6</v>
      </c>
      <c r="F4462" s="25" t="s">
        <v>6</v>
      </c>
      <c r="G4462" s="25" t="s">
        <v>2987</v>
      </c>
      <c r="H4462" s="25" t="s">
        <v>3418</v>
      </c>
      <c r="I4462" s="25" t="s">
        <v>82</v>
      </c>
      <c r="J4462" s="10">
        <v>9018</v>
      </c>
      <c r="K4462" s="16">
        <v>181</v>
      </c>
    </row>
    <row r="4463" spans="1:11" x14ac:dyDescent="0.25">
      <c r="A4463" s="19">
        <v>42925</v>
      </c>
      <c r="B4463" s="19" t="s">
        <v>3402</v>
      </c>
      <c r="C4463" s="15">
        <v>9500</v>
      </c>
      <c r="D4463" s="24" t="s">
        <v>4</v>
      </c>
      <c r="E4463" s="24" t="s">
        <v>5</v>
      </c>
      <c r="F4463" s="25" t="s">
        <v>2217</v>
      </c>
      <c r="G4463" s="25" t="s">
        <v>2987</v>
      </c>
      <c r="H4463" s="25" t="s">
        <v>3418</v>
      </c>
      <c r="I4463" s="25" t="s">
        <v>82</v>
      </c>
      <c r="J4463" s="10">
        <v>9019</v>
      </c>
      <c r="K4463" s="16">
        <v>181</v>
      </c>
    </row>
    <row r="4464" spans="1:11" x14ac:dyDescent="0.25">
      <c r="A4464" s="19">
        <v>42925</v>
      </c>
      <c r="B4464" s="19" t="s">
        <v>3402</v>
      </c>
      <c r="C4464" s="15">
        <v>7200</v>
      </c>
      <c r="D4464" s="24" t="s">
        <v>4</v>
      </c>
      <c r="E4464" s="24" t="s">
        <v>6</v>
      </c>
      <c r="F4464" s="25" t="s">
        <v>6</v>
      </c>
      <c r="G4464" s="25" t="s">
        <v>2987</v>
      </c>
      <c r="H4464" s="25" t="s">
        <v>3418</v>
      </c>
      <c r="I4464" s="25" t="s">
        <v>82</v>
      </c>
      <c r="J4464" s="10">
        <v>9122</v>
      </c>
      <c r="K4464" s="16">
        <v>183</v>
      </c>
    </row>
    <row r="4465" spans="1:11" x14ac:dyDescent="0.25">
      <c r="A4465" s="19">
        <v>42925</v>
      </c>
      <c r="B4465" s="19" t="s">
        <v>3402</v>
      </c>
      <c r="C4465" s="15">
        <v>4800</v>
      </c>
      <c r="D4465" s="24" t="s">
        <v>4</v>
      </c>
      <c r="E4465" s="24" t="s">
        <v>6</v>
      </c>
      <c r="F4465" s="25" t="s">
        <v>6</v>
      </c>
      <c r="G4465" s="25" t="s">
        <v>2987</v>
      </c>
      <c r="H4465" s="25" t="s">
        <v>3418</v>
      </c>
      <c r="I4465" s="25" t="s">
        <v>82</v>
      </c>
      <c r="J4465" s="10">
        <v>9123</v>
      </c>
      <c r="K4465" s="16">
        <v>183</v>
      </c>
    </row>
    <row r="4466" spans="1:11" x14ac:dyDescent="0.25">
      <c r="A4466" s="19">
        <v>42925</v>
      </c>
      <c r="B4466" s="19" t="s">
        <v>3402</v>
      </c>
      <c r="C4466" s="15">
        <v>2400</v>
      </c>
      <c r="D4466" s="24" t="s">
        <v>4</v>
      </c>
      <c r="E4466" s="24" t="s">
        <v>5</v>
      </c>
      <c r="F4466" s="25" t="s">
        <v>2217</v>
      </c>
      <c r="G4466" s="25" t="s">
        <v>2987</v>
      </c>
      <c r="H4466" s="25" t="s">
        <v>3418</v>
      </c>
      <c r="I4466" s="25" t="s">
        <v>82</v>
      </c>
      <c r="J4466" s="10">
        <v>9124</v>
      </c>
      <c r="K4466" s="16">
        <v>183</v>
      </c>
    </row>
    <row r="4467" spans="1:11" x14ac:dyDescent="0.25">
      <c r="A4467" s="19">
        <v>42925</v>
      </c>
      <c r="B4467" s="19" t="s">
        <v>3402</v>
      </c>
      <c r="C4467" s="15">
        <v>2880</v>
      </c>
      <c r="D4467" s="24" t="s">
        <v>4</v>
      </c>
      <c r="E4467" s="24" t="s">
        <v>6</v>
      </c>
      <c r="F4467" s="25" t="s">
        <v>6</v>
      </c>
      <c r="G4467" s="25" t="s">
        <v>2987</v>
      </c>
      <c r="H4467" s="25" t="s">
        <v>3418</v>
      </c>
      <c r="I4467" s="25" t="s">
        <v>82</v>
      </c>
      <c r="J4467" s="10">
        <v>9125</v>
      </c>
      <c r="K4467" s="16">
        <v>183</v>
      </c>
    </row>
    <row r="4468" spans="1:11" x14ac:dyDescent="0.25">
      <c r="A4468" s="19">
        <v>42925</v>
      </c>
      <c r="B4468" s="19" t="s">
        <v>3402</v>
      </c>
      <c r="C4468" s="15">
        <v>10000</v>
      </c>
      <c r="D4468" s="24" t="s">
        <v>4</v>
      </c>
      <c r="E4468" s="24" t="s">
        <v>6</v>
      </c>
      <c r="F4468" s="25" t="s">
        <v>6</v>
      </c>
      <c r="G4468" s="25" t="s">
        <v>2987</v>
      </c>
      <c r="H4468" s="25" t="s">
        <v>3418</v>
      </c>
      <c r="I4468" s="25" t="s">
        <v>82</v>
      </c>
      <c r="J4468" s="10">
        <v>9126</v>
      </c>
      <c r="K4468" s="16">
        <v>183</v>
      </c>
    </row>
    <row r="4469" spans="1:11" x14ac:dyDescent="0.25">
      <c r="A4469" s="19">
        <v>42925</v>
      </c>
      <c r="B4469" s="19" t="s">
        <v>3402</v>
      </c>
      <c r="C4469" s="15">
        <v>840</v>
      </c>
      <c r="D4469" s="24" t="s">
        <v>4</v>
      </c>
      <c r="E4469" s="24" t="s">
        <v>6</v>
      </c>
      <c r="F4469" s="25" t="s">
        <v>6</v>
      </c>
      <c r="G4469" s="25" t="s">
        <v>2987</v>
      </c>
      <c r="H4469" s="25" t="s">
        <v>3418</v>
      </c>
      <c r="I4469" s="25" t="s">
        <v>82</v>
      </c>
      <c r="J4469" s="10">
        <v>9127</v>
      </c>
      <c r="K4469" s="16">
        <v>183</v>
      </c>
    </row>
    <row r="4470" spans="1:11" x14ac:dyDescent="0.25">
      <c r="A4470" s="19">
        <v>42925</v>
      </c>
      <c r="B4470" s="19" t="s">
        <v>3402</v>
      </c>
      <c r="C4470" s="15">
        <v>1400</v>
      </c>
      <c r="D4470" s="24" t="s">
        <v>4</v>
      </c>
      <c r="E4470" s="24" t="s">
        <v>6</v>
      </c>
      <c r="F4470" s="25" t="s">
        <v>6</v>
      </c>
      <c r="G4470" s="25" t="s">
        <v>2987</v>
      </c>
      <c r="H4470" s="25" t="s">
        <v>3418</v>
      </c>
      <c r="I4470" s="25" t="s">
        <v>82</v>
      </c>
      <c r="J4470" s="10">
        <v>9128</v>
      </c>
      <c r="K4470" s="16">
        <v>183</v>
      </c>
    </row>
    <row r="4471" spans="1:11" x14ac:dyDescent="0.25">
      <c r="A4471" s="19">
        <v>42925</v>
      </c>
      <c r="B4471" s="19" t="s">
        <v>3402</v>
      </c>
      <c r="C4471" s="15">
        <v>800</v>
      </c>
      <c r="D4471" s="24" t="s">
        <v>4</v>
      </c>
      <c r="E4471" s="24" t="s">
        <v>5</v>
      </c>
      <c r="F4471" s="25" t="s">
        <v>2217</v>
      </c>
      <c r="G4471" s="25" t="s">
        <v>2987</v>
      </c>
      <c r="H4471" s="25" t="s">
        <v>3418</v>
      </c>
      <c r="I4471" s="25" t="s">
        <v>82</v>
      </c>
      <c r="J4471" s="10">
        <v>9210</v>
      </c>
      <c r="K4471" s="16">
        <v>185</v>
      </c>
    </row>
    <row r="4472" spans="1:11" x14ac:dyDescent="0.25">
      <c r="A4472" s="19">
        <v>42925</v>
      </c>
      <c r="B4472" s="19" t="s">
        <v>3402</v>
      </c>
      <c r="C4472" s="15">
        <v>500</v>
      </c>
      <c r="D4472" s="24" t="s">
        <v>4</v>
      </c>
      <c r="E4472" s="24" t="s">
        <v>5</v>
      </c>
      <c r="F4472" s="25" t="s">
        <v>2217</v>
      </c>
      <c r="G4472" s="25" t="s">
        <v>2987</v>
      </c>
      <c r="H4472" s="25" t="s">
        <v>3418</v>
      </c>
      <c r="I4472" s="25" t="s">
        <v>82</v>
      </c>
      <c r="J4472" s="10">
        <v>9211</v>
      </c>
      <c r="K4472" s="16">
        <v>185</v>
      </c>
    </row>
    <row r="4473" spans="1:11" x14ac:dyDescent="0.25">
      <c r="A4473" s="19">
        <v>42925</v>
      </c>
      <c r="B4473" s="19" t="s">
        <v>3402</v>
      </c>
      <c r="C4473" s="15">
        <v>1100</v>
      </c>
      <c r="D4473" s="24" t="s">
        <v>4</v>
      </c>
      <c r="E4473" s="24" t="s">
        <v>6</v>
      </c>
      <c r="F4473" s="25" t="s">
        <v>6</v>
      </c>
      <c r="G4473" s="25" t="s">
        <v>2987</v>
      </c>
      <c r="H4473" s="25" t="s">
        <v>3418</v>
      </c>
      <c r="I4473" s="25" t="s">
        <v>82</v>
      </c>
      <c r="J4473" s="10">
        <v>9212</v>
      </c>
      <c r="K4473" s="16">
        <v>185</v>
      </c>
    </row>
    <row r="4474" spans="1:11" x14ac:dyDescent="0.25">
      <c r="A4474" s="19">
        <v>42925</v>
      </c>
      <c r="B4474" s="19" t="s">
        <v>3402</v>
      </c>
      <c r="C4474" s="15">
        <v>6000</v>
      </c>
      <c r="D4474" s="24" t="s">
        <v>4</v>
      </c>
      <c r="E4474" s="24" t="s">
        <v>6</v>
      </c>
      <c r="F4474" s="25" t="s">
        <v>6</v>
      </c>
      <c r="G4474" s="25" t="s">
        <v>2987</v>
      </c>
      <c r="H4474" s="25" t="s">
        <v>3418</v>
      </c>
      <c r="I4474" s="25" t="s">
        <v>82</v>
      </c>
      <c r="J4474" s="10">
        <v>9213</v>
      </c>
      <c r="K4474" s="16">
        <v>185</v>
      </c>
    </row>
    <row r="4475" spans="1:11" x14ac:dyDescent="0.25">
      <c r="A4475" s="19">
        <v>42925</v>
      </c>
      <c r="B4475" s="19" t="s">
        <v>3402</v>
      </c>
      <c r="C4475" s="15">
        <v>1000</v>
      </c>
      <c r="D4475" s="24" t="s">
        <v>4</v>
      </c>
      <c r="E4475" s="24" t="s">
        <v>5</v>
      </c>
      <c r="F4475" s="25" t="s">
        <v>2217</v>
      </c>
      <c r="G4475" s="25" t="s">
        <v>2987</v>
      </c>
      <c r="H4475" s="25" t="s">
        <v>3418</v>
      </c>
      <c r="I4475" s="25" t="s">
        <v>82</v>
      </c>
      <c r="J4475" s="10">
        <v>9276</v>
      </c>
      <c r="K4475" s="16">
        <v>186</v>
      </c>
    </row>
    <row r="4476" spans="1:11" x14ac:dyDescent="0.25">
      <c r="A4476" s="19">
        <v>42925</v>
      </c>
      <c r="B4476" s="19" t="s">
        <v>3402</v>
      </c>
      <c r="C4476" s="15">
        <v>250</v>
      </c>
      <c r="D4476" s="24" t="s">
        <v>4</v>
      </c>
      <c r="E4476" s="24" t="s">
        <v>5</v>
      </c>
      <c r="F4476" s="25" t="s">
        <v>2217</v>
      </c>
      <c r="G4476" s="25" t="s">
        <v>2987</v>
      </c>
      <c r="H4476" s="25" t="s">
        <v>3418</v>
      </c>
      <c r="I4476" s="25" t="s">
        <v>82</v>
      </c>
      <c r="J4476" s="10">
        <v>9277</v>
      </c>
      <c r="K4476" s="16">
        <v>186</v>
      </c>
    </row>
    <row r="4477" spans="1:11" x14ac:dyDescent="0.25">
      <c r="A4477" s="19">
        <v>42925</v>
      </c>
      <c r="B4477" s="19" t="s">
        <v>3402</v>
      </c>
      <c r="C4477" s="15">
        <v>500</v>
      </c>
      <c r="D4477" s="24" t="s">
        <v>4</v>
      </c>
      <c r="E4477" s="24" t="s">
        <v>5</v>
      </c>
      <c r="F4477" s="25" t="s">
        <v>2217</v>
      </c>
      <c r="G4477" s="25" t="s">
        <v>2987</v>
      </c>
      <c r="H4477" s="25" t="s">
        <v>3418</v>
      </c>
      <c r="I4477" s="25" t="s">
        <v>82</v>
      </c>
      <c r="J4477" s="10">
        <v>9278</v>
      </c>
      <c r="K4477" s="16">
        <v>186</v>
      </c>
    </row>
    <row r="4478" spans="1:11" x14ac:dyDescent="0.25">
      <c r="A4478" s="19">
        <v>42925</v>
      </c>
      <c r="B4478" s="19" t="s">
        <v>3402</v>
      </c>
      <c r="C4478" s="15">
        <v>100</v>
      </c>
      <c r="D4478" s="24" t="s">
        <v>4</v>
      </c>
      <c r="E4478" s="24" t="s">
        <v>5</v>
      </c>
      <c r="F4478" s="25" t="s">
        <v>2217</v>
      </c>
      <c r="G4478" s="25" t="s">
        <v>2987</v>
      </c>
      <c r="H4478" s="25" t="s">
        <v>3418</v>
      </c>
      <c r="I4478" s="25" t="s">
        <v>82</v>
      </c>
      <c r="J4478" s="10">
        <v>9363</v>
      </c>
      <c r="K4478" s="16">
        <v>188</v>
      </c>
    </row>
    <row r="4479" spans="1:11" x14ac:dyDescent="0.25">
      <c r="A4479" s="19">
        <v>42925</v>
      </c>
      <c r="B4479" s="19" t="s">
        <v>3402</v>
      </c>
      <c r="C4479" s="15">
        <v>200</v>
      </c>
      <c r="D4479" s="24" t="s">
        <v>4</v>
      </c>
      <c r="E4479" s="24" t="s">
        <v>5</v>
      </c>
      <c r="F4479" s="25" t="s">
        <v>2217</v>
      </c>
      <c r="G4479" s="25" t="s">
        <v>2987</v>
      </c>
      <c r="H4479" s="25" t="s">
        <v>3418</v>
      </c>
      <c r="I4479" s="25" t="s">
        <v>82</v>
      </c>
      <c r="J4479" s="10">
        <v>9364</v>
      </c>
      <c r="K4479" s="16">
        <v>188</v>
      </c>
    </row>
    <row r="4480" spans="1:11" x14ac:dyDescent="0.25">
      <c r="A4480" s="19">
        <v>42925</v>
      </c>
      <c r="B4480" s="19" t="s">
        <v>3402</v>
      </c>
      <c r="C4480" s="15">
        <v>300</v>
      </c>
      <c r="D4480" s="24" t="s">
        <v>4</v>
      </c>
      <c r="E4480" s="24" t="s">
        <v>5</v>
      </c>
      <c r="F4480" s="25" t="s">
        <v>2217</v>
      </c>
      <c r="G4480" s="25" t="s">
        <v>2987</v>
      </c>
      <c r="H4480" s="25" t="s">
        <v>3418</v>
      </c>
      <c r="I4480" s="25" t="s">
        <v>82</v>
      </c>
      <c r="J4480" s="10">
        <v>9380</v>
      </c>
      <c r="K4480" s="16">
        <v>188</v>
      </c>
    </row>
    <row r="4481" spans="1:11" x14ac:dyDescent="0.25">
      <c r="A4481" s="19">
        <v>42925</v>
      </c>
      <c r="B4481" s="19" t="s">
        <v>3402</v>
      </c>
      <c r="C4481" s="15">
        <v>100</v>
      </c>
      <c r="D4481" s="24" t="s">
        <v>4</v>
      </c>
      <c r="E4481" s="24" t="s">
        <v>5</v>
      </c>
      <c r="F4481" s="25" t="s">
        <v>2217</v>
      </c>
      <c r="G4481" s="25" t="s">
        <v>2987</v>
      </c>
      <c r="H4481" s="25" t="s">
        <v>3418</v>
      </c>
      <c r="I4481" s="25" t="s">
        <v>82</v>
      </c>
      <c r="J4481" s="10">
        <v>9381</v>
      </c>
      <c r="K4481" s="16">
        <v>188</v>
      </c>
    </row>
    <row r="4482" spans="1:11" x14ac:dyDescent="0.25">
      <c r="A4482" s="19">
        <v>42925</v>
      </c>
      <c r="B4482" s="19" t="s">
        <v>3402</v>
      </c>
      <c r="C4482" s="15">
        <v>1200</v>
      </c>
      <c r="D4482" s="24" t="s">
        <v>7</v>
      </c>
      <c r="E4482" s="24" t="s">
        <v>8</v>
      </c>
      <c r="F4482" s="25"/>
      <c r="G4482" s="25" t="s">
        <v>3314</v>
      </c>
      <c r="H4482" s="25" t="s">
        <v>3314</v>
      </c>
      <c r="I4482" s="27"/>
      <c r="J4482" s="10" t="s">
        <v>2984</v>
      </c>
      <c r="K4482" s="16"/>
    </row>
    <row r="4483" spans="1:11" x14ac:dyDescent="0.25">
      <c r="A4483" s="19">
        <v>42925</v>
      </c>
      <c r="B4483" s="19" t="s">
        <v>3402</v>
      </c>
      <c r="C4483" s="15">
        <v>5000</v>
      </c>
      <c r="D4483" s="24" t="s">
        <v>7</v>
      </c>
      <c r="E4483" s="24" t="s">
        <v>8</v>
      </c>
      <c r="F4483" s="25"/>
      <c r="G4483" s="25" t="s">
        <v>3314</v>
      </c>
      <c r="H4483" s="25" t="s">
        <v>3314</v>
      </c>
      <c r="I4483" s="27"/>
      <c r="J4483" s="10" t="s">
        <v>2984</v>
      </c>
      <c r="K4483" s="16"/>
    </row>
    <row r="4484" spans="1:11" x14ac:dyDescent="0.25">
      <c r="A4484" s="19">
        <v>42925</v>
      </c>
      <c r="B4484" s="19" t="s">
        <v>3402</v>
      </c>
      <c r="C4484" s="15">
        <v>1050</v>
      </c>
      <c r="D4484" s="24" t="s">
        <v>7</v>
      </c>
      <c r="E4484" s="24" t="s">
        <v>8</v>
      </c>
      <c r="F4484" s="25"/>
      <c r="G4484" s="25" t="s">
        <v>3314</v>
      </c>
      <c r="H4484" s="25" t="s">
        <v>3314</v>
      </c>
      <c r="I4484" s="27"/>
      <c r="J4484" s="10" t="s">
        <v>2984</v>
      </c>
      <c r="K4484" s="16"/>
    </row>
    <row r="4485" spans="1:11" x14ac:dyDescent="0.25">
      <c r="A4485" s="19">
        <v>42925</v>
      </c>
      <c r="B4485" s="19" t="s">
        <v>3402</v>
      </c>
      <c r="C4485" s="15">
        <v>1700</v>
      </c>
      <c r="D4485" s="24" t="s">
        <v>7</v>
      </c>
      <c r="E4485" s="24" t="s">
        <v>8</v>
      </c>
      <c r="F4485" s="25"/>
      <c r="G4485" s="25" t="s">
        <v>3314</v>
      </c>
      <c r="H4485" s="25" t="s">
        <v>3314</v>
      </c>
      <c r="I4485" s="27"/>
      <c r="J4485" s="10" t="s">
        <v>2984</v>
      </c>
      <c r="K4485" s="16"/>
    </row>
    <row r="4486" spans="1:11" x14ac:dyDescent="0.25">
      <c r="A4486" s="19">
        <v>42925</v>
      </c>
      <c r="B4486" s="19" t="s">
        <v>3402</v>
      </c>
      <c r="C4486" s="15">
        <v>5050</v>
      </c>
      <c r="D4486" s="24" t="s">
        <v>7</v>
      </c>
      <c r="E4486" s="24" t="s">
        <v>8</v>
      </c>
      <c r="F4486" s="25"/>
      <c r="G4486" s="25" t="s">
        <v>3314</v>
      </c>
      <c r="H4486" s="25" t="s">
        <v>3314</v>
      </c>
      <c r="I4486" s="27"/>
      <c r="J4486" s="10" t="s">
        <v>2984</v>
      </c>
      <c r="K4486" s="16"/>
    </row>
    <row r="4487" spans="1:11" x14ac:dyDescent="0.25">
      <c r="A4487" s="19">
        <v>42925</v>
      </c>
      <c r="B4487" s="19" t="s">
        <v>3402</v>
      </c>
      <c r="C4487" s="15">
        <v>100</v>
      </c>
      <c r="D4487" s="24" t="s">
        <v>7</v>
      </c>
      <c r="E4487" s="24" t="s">
        <v>8</v>
      </c>
      <c r="F4487" s="25"/>
      <c r="G4487" s="25" t="s">
        <v>3314</v>
      </c>
      <c r="H4487" s="25" t="s">
        <v>3314</v>
      </c>
      <c r="I4487" s="27"/>
      <c r="J4487" s="10" t="s">
        <v>2984</v>
      </c>
      <c r="K4487" s="16"/>
    </row>
    <row r="4488" spans="1:11" x14ac:dyDescent="0.25">
      <c r="A4488" s="19">
        <v>42926</v>
      </c>
      <c r="B4488" s="19" t="s">
        <v>3402</v>
      </c>
      <c r="C4488" s="15">
        <v>1000</v>
      </c>
      <c r="D4488" s="24" t="s">
        <v>4</v>
      </c>
      <c r="E4488" s="24" t="s">
        <v>5</v>
      </c>
      <c r="F4488" s="25" t="s">
        <v>2217</v>
      </c>
      <c r="G4488" s="25" t="s">
        <v>2987</v>
      </c>
      <c r="H4488" s="25" t="s">
        <v>3418</v>
      </c>
      <c r="I4488" s="25" t="s">
        <v>82</v>
      </c>
      <c r="J4488" s="10">
        <v>7917</v>
      </c>
      <c r="K4488" s="16">
        <v>159</v>
      </c>
    </row>
    <row r="4489" spans="1:11" x14ac:dyDescent="0.25">
      <c r="A4489" s="19">
        <v>42926</v>
      </c>
      <c r="B4489" s="19" t="s">
        <v>3402</v>
      </c>
      <c r="C4489" s="15">
        <v>700</v>
      </c>
      <c r="D4489" s="24" t="s">
        <v>4</v>
      </c>
      <c r="E4489" s="24" t="s">
        <v>5</v>
      </c>
      <c r="F4489" s="25" t="s">
        <v>2217</v>
      </c>
      <c r="G4489" s="25" t="s">
        <v>2987</v>
      </c>
      <c r="H4489" s="25" t="s">
        <v>3418</v>
      </c>
      <c r="I4489" s="25" t="s">
        <v>82</v>
      </c>
      <c r="J4489" s="10">
        <v>9066</v>
      </c>
      <c r="K4489" s="16">
        <v>182</v>
      </c>
    </row>
    <row r="4490" spans="1:11" x14ac:dyDescent="0.25">
      <c r="A4490" s="19">
        <v>42926</v>
      </c>
      <c r="B4490" s="19" t="s">
        <v>3402</v>
      </c>
      <c r="C4490" s="15">
        <v>3000</v>
      </c>
      <c r="D4490" s="24" t="s">
        <v>4</v>
      </c>
      <c r="E4490" s="24" t="s">
        <v>6</v>
      </c>
      <c r="F4490" s="25" t="s">
        <v>6</v>
      </c>
      <c r="G4490" s="25" t="s">
        <v>2987</v>
      </c>
      <c r="H4490" s="25" t="s">
        <v>3418</v>
      </c>
      <c r="I4490" s="25" t="s">
        <v>82</v>
      </c>
      <c r="J4490" s="10">
        <v>9067</v>
      </c>
      <c r="K4490" s="16">
        <v>182</v>
      </c>
    </row>
    <row r="4491" spans="1:11" x14ac:dyDescent="0.25">
      <c r="A4491" s="19">
        <v>42926</v>
      </c>
      <c r="B4491" s="19" t="s">
        <v>3402</v>
      </c>
      <c r="C4491" s="15">
        <v>2300</v>
      </c>
      <c r="D4491" s="24" t="s">
        <v>4</v>
      </c>
      <c r="E4491" s="24" t="s">
        <v>6</v>
      </c>
      <c r="F4491" s="25" t="s">
        <v>6</v>
      </c>
      <c r="G4491" s="25" t="s">
        <v>2987</v>
      </c>
      <c r="H4491" s="25" t="s">
        <v>3418</v>
      </c>
      <c r="I4491" s="25" t="s">
        <v>82</v>
      </c>
      <c r="J4491" s="10">
        <v>9068</v>
      </c>
      <c r="K4491" s="16">
        <v>182</v>
      </c>
    </row>
    <row r="4492" spans="1:11" x14ac:dyDescent="0.25">
      <c r="A4492" s="19">
        <v>42926</v>
      </c>
      <c r="B4492" s="19" t="s">
        <v>3402</v>
      </c>
      <c r="C4492" s="15">
        <v>2300</v>
      </c>
      <c r="D4492" s="24" t="s">
        <v>4</v>
      </c>
      <c r="E4492" s="24" t="s">
        <v>6</v>
      </c>
      <c r="F4492" s="25" t="s">
        <v>6</v>
      </c>
      <c r="G4492" s="25" t="s">
        <v>2987</v>
      </c>
      <c r="H4492" s="25" t="s">
        <v>3418</v>
      </c>
      <c r="I4492" s="25" t="s">
        <v>82</v>
      </c>
      <c r="J4492" s="10">
        <v>9069</v>
      </c>
      <c r="K4492" s="16">
        <v>182</v>
      </c>
    </row>
    <row r="4493" spans="1:11" x14ac:dyDescent="0.25">
      <c r="A4493" s="19">
        <v>42926</v>
      </c>
      <c r="B4493" s="19" t="s">
        <v>3402</v>
      </c>
      <c r="C4493" s="15">
        <v>1000</v>
      </c>
      <c r="D4493" s="24" t="s">
        <v>4</v>
      </c>
      <c r="E4493" s="24" t="s">
        <v>6</v>
      </c>
      <c r="F4493" s="25" t="s">
        <v>6</v>
      </c>
      <c r="G4493" s="25" t="s">
        <v>2987</v>
      </c>
      <c r="H4493" s="25" t="s">
        <v>3418</v>
      </c>
      <c r="I4493" s="25" t="s">
        <v>82</v>
      </c>
      <c r="J4493" s="10">
        <v>9070</v>
      </c>
      <c r="K4493" s="16">
        <v>182</v>
      </c>
    </row>
    <row r="4494" spans="1:11" x14ac:dyDescent="0.25">
      <c r="A4494" s="19">
        <v>42926</v>
      </c>
      <c r="B4494" s="19" t="s">
        <v>3402</v>
      </c>
      <c r="C4494" s="15">
        <v>10000</v>
      </c>
      <c r="D4494" s="24" t="s">
        <v>4</v>
      </c>
      <c r="E4494" s="24" t="s">
        <v>6</v>
      </c>
      <c r="F4494" s="25" t="s">
        <v>6</v>
      </c>
      <c r="G4494" s="25" t="s">
        <v>2987</v>
      </c>
      <c r="H4494" s="25" t="s">
        <v>3418</v>
      </c>
      <c r="I4494" s="25" t="s">
        <v>82</v>
      </c>
      <c r="J4494" s="10">
        <v>9129</v>
      </c>
      <c r="K4494" s="16">
        <v>183</v>
      </c>
    </row>
    <row r="4495" spans="1:11" x14ac:dyDescent="0.25">
      <c r="A4495" s="19">
        <v>42926</v>
      </c>
      <c r="B4495" s="19" t="s">
        <v>3402</v>
      </c>
      <c r="C4495" s="15">
        <v>10000</v>
      </c>
      <c r="D4495" s="24" t="s">
        <v>4</v>
      </c>
      <c r="E4495" s="24" t="s">
        <v>6</v>
      </c>
      <c r="F4495" s="25" t="s">
        <v>6</v>
      </c>
      <c r="G4495" s="25" t="s">
        <v>2987</v>
      </c>
      <c r="H4495" s="25" t="s">
        <v>3418</v>
      </c>
      <c r="I4495" s="25" t="s">
        <v>82</v>
      </c>
      <c r="J4495" s="10">
        <v>9130</v>
      </c>
      <c r="K4495" s="16">
        <v>183</v>
      </c>
    </row>
    <row r="4496" spans="1:11" x14ac:dyDescent="0.25">
      <c r="A4496" s="19">
        <v>42926</v>
      </c>
      <c r="B4496" s="19" t="s">
        <v>3402</v>
      </c>
      <c r="C4496" s="15">
        <v>10000</v>
      </c>
      <c r="D4496" s="24" t="s">
        <v>4</v>
      </c>
      <c r="E4496" s="24" t="s">
        <v>6</v>
      </c>
      <c r="F4496" s="25" t="s">
        <v>6</v>
      </c>
      <c r="G4496" s="25" t="s">
        <v>2987</v>
      </c>
      <c r="H4496" s="25" t="s">
        <v>3418</v>
      </c>
      <c r="I4496" s="25" t="s">
        <v>82</v>
      </c>
      <c r="J4496" s="10">
        <v>9131</v>
      </c>
      <c r="K4496" s="16">
        <v>183</v>
      </c>
    </row>
    <row r="4497" spans="1:11" x14ac:dyDescent="0.25">
      <c r="A4497" s="19">
        <v>42926</v>
      </c>
      <c r="B4497" s="19" t="s">
        <v>3402</v>
      </c>
      <c r="C4497" s="15">
        <v>10000</v>
      </c>
      <c r="D4497" s="24" t="s">
        <v>4</v>
      </c>
      <c r="E4497" s="24" t="s">
        <v>6</v>
      </c>
      <c r="F4497" s="25" t="s">
        <v>6</v>
      </c>
      <c r="G4497" s="25" t="s">
        <v>2987</v>
      </c>
      <c r="H4497" s="25" t="s">
        <v>3418</v>
      </c>
      <c r="I4497" s="25" t="s">
        <v>82</v>
      </c>
      <c r="J4497" s="10">
        <v>9132</v>
      </c>
      <c r="K4497" s="16">
        <v>183</v>
      </c>
    </row>
    <row r="4498" spans="1:11" x14ac:dyDescent="0.25">
      <c r="A4498" s="19">
        <v>42926</v>
      </c>
      <c r="B4498" s="19" t="s">
        <v>3402</v>
      </c>
      <c r="C4498" s="15">
        <v>3000</v>
      </c>
      <c r="D4498" s="24" t="s">
        <v>4</v>
      </c>
      <c r="E4498" s="24" t="s">
        <v>6</v>
      </c>
      <c r="F4498" s="25" t="s">
        <v>6</v>
      </c>
      <c r="G4498" s="25" t="s">
        <v>2987</v>
      </c>
      <c r="H4498" s="25" t="s">
        <v>3418</v>
      </c>
      <c r="I4498" s="25" t="s">
        <v>82</v>
      </c>
      <c r="J4498" s="10">
        <v>9133</v>
      </c>
      <c r="K4498" s="16">
        <v>183</v>
      </c>
    </row>
    <row r="4499" spans="1:11" x14ac:dyDescent="0.25">
      <c r="A4499" s="19">
        <v>42926</v>
      </c>
      <c r="B4499" s="19" t="s">
        <v>3402</v>
      </c>
      <c r="C4499" s="15">
        <v>1050</v>
      </c>
      <c r="D4499" s="24" t="s">
        <v>4</v>
      </c>
      <c r="E4499" s="24" t="s">
        <v>5</v>
      </c>
      <c r="F4499" s="25" t="s">
        <v>2217</v>
      </c>
      <c r="G4499" s="25" t="s">
        <v>2987</v>
      </c>
      <c r="H4499" s="25" t="s">
        <v>3418</v>
      </c>
      <c r="I4499" s="25" t="s">
        <v>82</v>
      </c>
      <c r="J4499" s="10">
        <v>9134</v>
      </c>
      <c r="K4499" s="16">
        <v>183</v>
      </c>
    </row>
    <row r="4500" spans="1:11" x14ac:dyDescent="0.25">
      <c r="A4500" s="19">
        <v>42926</v>
      </c>
      <c r="B4500" s="19" t="s">
        <v>3402</v>
      </c>
      <c r="C4500" s="15">
        <v>100</v>
      </c>
      <c r="D4500" s="24" t="s">
        <v>4</v>
      </c>
      <c r="E4500" s="24" t="s">
        <v>6</v>
      </c>
      <c r="F4500" s="25" t="s">
        <v>6</v>
      </c>
      <c r="G4500" s="25" t="s">
        <v>2987</v>
      </c>
      <c r="H4500" s="25" t="s">
        <v>3418</v>
      </c>
      <c r="I4500" s="25" t="s">
        <v>82</v>
      </c>
      <c r="J4500" s="10">
        <v>9214</v>
      </c>
      <c r="K4500" s="16">
        <v>185</v>
      </c>
    </row>
    <row r="4501" spans="1:11" x14ac:dyDescent="0.25">
      <c r="A4501" s="19">
        <v>42926</v>
      </c>
      <c r="B4501" s="19" t="s">
        <v>3402</v>
      </c>
      <c r="C4501" s="15">
        <v>5000</v>
      </c>
      <c r="D4501" s="24" t="s">
        <v>4</v>
      </c>
      <c r="E4501" s="24" t="s">
        <v>6</v>
      </c>
      <c r="F4501" s="25" t="s">
        <v>6</v>
      </c>
      <c r="G4501" s="25" t="s">
        <v>2987</v>
      </c>
      <c r="H4501" s="25" t="s">
        <v>3418</v>
      </c>
      <c r="I4501" s="25" t="s">
        <v>82</v>
      </c>
      <c r="J4501" s="10">
        <v>9215</v>
      </c>
      <c r="K4501" s="16">
        <v>185</v>
      </c>
    </row>
    <row r="4502" spans="1:11" x14ac:dyDescent="0.25">
      <c r="A4502" s="19">
        <v>42926</v>
      </c>
      <c r="B4502" s="19" t="s">
        <v>3402</v>
      </c>
      <c r="C4502" s="15">
        <v>5000</v>
      </c>
      <c r="D4502" s="24" t="s">
        <v>4</v>
      </c>
      <c r="E4502" s="24" t="s">
        <v>6</v>
      </c>
      <c r="F4502" s="25" t="s">
        <v>6</v>
      </c>
      <c r="G4502" s="25" t="s">
        <v>2987</v>
      </c>
      <c r="H4502" s="25" t="s">
        <v>3418</v>
      </c>
      <c r="I4502" s="25" t="s">
        <v>82</v>
      </c>
      <c r="J4502" s="10">
        <v>9216</v>
      </c>
      <c r="K4502" s="16">
        <v>185</v>
      </c>
    </row>
    <row r="4503" spans="1:11" x14ac:dyDescent="0.25">
      <c r="A4503" s="19">
        <v>42926</v>
      </c>
      <c r="B4503" s="19" t="s">
        <v>3402</v>
      </c>
      <c r="C4503" s="15">
        <v>5200</v>
      </c>
      <c r="D4503" s="24" t="s">
        <v>4</v>
      </c>
      <c r="E4503" s="24" t="s">
        <v>6</v>
      </c>
      <c r="F4503" s="25" t="s">
        <v>6</v>
      </c>
      <c r="G4503" s="25" t="s">
        <v>2987</v>
      </c>
      <c r="H4503" s="25" t="s">
        <v>3418</v>
      </c>
      <c r="I4503" s="25" t="s">
        <v>82</v>
      </c>
      <c r="J4503" s="10">
        <v>9279</v>
      </c>
      <c r="K4503" s="16">
        <v>186</v>
      </c>
    </row>
    <row r="4504" spans="1:11" x14ac:dyDescent="0.25">
      <c r="A4504" s="19">
        <v>42926</v>
      </c>
      <c r="B4504" s="19" t="s">
        <v>3402</v>
      </c>
      <c r="C4504" s="15">
        <v>1000</v>
      </c>
      <c r="D4504" s="24" t="s">
        <v>4</v>
      </c>
      <c r="E4504" s="24" t="s">
        <v>6</v>
      </c>
      <c r="F4504" s="25" t="s">
        <v>6</v>
      </c>
      <c r="G4504" s="25" t="s">
        <v>2987</v>
      </c>
      <c r="H4504" s="25" t="s">
        <v>3418</v>
      </c>
      <c r="I4504" s="25" t="s">
        <v>82</v>
      </c>
      <c r="J4504" s="10">
        <v>9280</v>
      </c>
      <c r="K4504" s="16">
        <v>186</v>
      </c>
    </row>
    <row r="4505" spans="1:11" x14ac:dyDescent="0.25">
      <c r="A4505" s="19">
        <v>42926</v>
      </c>
      <c r="B4505" s="19" t="s">
        <v>3402</v>
      </c>
      <c r="C4505" s="15">
        <v>1000</v>
      </c>
      <c r="D4505" s="24" t="s">
        <v>4</v>
      </c>
      <c r="E4505" s="24" t="s">
        <v>5</v>
      </c>
      <c r="F4505" s="25" t="s">
        <v>2217</v>
      </c>
      <c r="G4505" s="25" t="s">
        <v>2987</v>
      </c>
      <c r="H4505" s="25" t="s">
        <v>3418</v>
      </c>
      <c r="I4505" s="25" t="s">
        <v>82</v>
      </c>
      <c r="J4505" s="10">
        <v>9281</v>
      </c>
      <c r="K4505" s="16">
        <v>186</v>
      </c>
    </row>
    <row r="4506" spans="1:11" x14ac:dyDescent="0.25">
      <c r="A4506" s="19">
        <v>42926</v>
      </c>
      <c r="B4506" s="19" t="s">
        <v>3402</v>
      </c>
      <c r="C4506" s="15">
        <v>200</v>
      </c>
      <c r="D4506" s="24" t="s">
        <v>4</v>
      </c>
      <c r="E4506" s="24" t="s">
        <v>6</v>
      </c>
      <c r="F4506" s="25" t="s">
        <v>6</v>
      </c>
      <c r="G4506" s="25" t="s">
        <v>2987</v>
      </c>
      <c r="H4506" s="25" t="s">
        <v>3418</v>
      </c>
      <c r="I4506" s="25" t="s">
        <v>82</v>
      </c>
      <c r="J4506" s="10">
        <v>9283</v>
      </c>
      <c r="K4506" s="16">
        <v>186</v>
      </c>
    </row>
    <row r="4507" spans="1:11" x14ac:dyDescent="0.25">
      <c r="A4507" s="19">
        <v>42926</v>
      </c>
      <c r="B4507" s="19" t="s">
        <v>3402</v>
      </c>
      <c r="C4507" s="15">
        <v>3000</v>
      </c>
      <c r="D4507" s="24" t="s">
        <v>7</v>
      </c>
      <c r="E4507" s="24" t="s">
        <v>8</v>
      </c>
      <c r="F4507" s="25"/>
      <c r="G4507" s="25" t="s">
        <v>3314</v>
      </c>
      <c r="H4507" s="25" t="s">
        <v>3314</v>
      </c>
      <c r="I4507" s="27"/>
      <c r="J4507" s="10" t="s">
        <v>2984</v>
      </c>
      <c r="K4507" s="16"/>
    </row>
    <row r="4508" spans="1:11" x14ac:dyDescent="0.25">
      <c r="A4508" s="19">
        <v>42926</v>
      </c>
      <c r="B4508" s="19" t="s">
        <v>3402</v>
      </c>
      <c r="C4508" s="15">
        <v>1935</v>
      </c>
      <c r="D4508" s="24" t="s">
        <v>7</v>
      </c>
      <c r="E4508" s="24" t="s">
        <v>8</v>
      </c>
      <c r="F4508" s="25"/>
      <c r="G4508" s="25" t="s">
        <v>3314</v>
      </c>
      <c r="H4508" s="25" t="s">
        <v>3314</v>
      </c>
      <c r="I4508" s="27"/>
      <c r="J4508" s="10" t="s">
        <v>2984</v>
      </c>
      <c r="K4508" s="16"/>
    </row>
    <row r="4509" spans="1:11" x14ac:dyDescent="0.25">
      <c r="A4509" s="19">
        <v>42926</v>
      </c>
      <c r="B4509" s="19" t="s">
        <v>3402</v>
      </c>
      <c r="C4509" s="15">
        <v>2500</v>
      </c>
      <c r="D4509" s="24" t="s">
        <v>7</v>
      </c>
      <c r="E4509" s="24" t="s">
        <v>8</v>
      </c>
      <c r="F4509" s="25"/>
      <c r="G4509" s="25" t="s">
        <v>3314</v>
      </c>
      <c r="H4509" s="25" t="s">
        <v>3314</v>
      </c>
      <c r="I4509" s="27"/>
      <c r="J4509" s="10" t="s">
        <v>2984</v>
      </c>
      <c r="K4509" s="16"/>
    </row>
    <row r="4510" spans="1:11" x14ac:dyDescent="0.25">
      <c r="A4510" s="19">
        <v>42927</v>
      </c>
      <c r="B4510" s="19" t="s">
        <v>3402</v>
      </c>
      <c r="C4510" s="15">
        <v>1000</v>
      </c>
      <c r="D4510" s="24" t="s">
        <v>4</v>
      </c>
      <c r="E4510" s="24" t="s">
        <v>5</v>
      </c>
      <c r="F4510" s="25" t="s">
        <v>2217</v>
      </c>
      <c r="G4510" s="25" t="s">
        <v>2987</v>
      </c>
      <c r="H4510" s="25" t="s">
        <v>3418</v>
      </c>
      <c r="I4510" s="25" t="s">
        <v>82</v>
      </c>
      <c r="J4510" s="10">
        <v>7663</v>
      </c>
      <c r="K4510" s="16">
        <v>154</v>
      </c>
    </row>
    <row r="4511" spans="1:11" x14ac:dyDescent="0.25">
      <c r="A4511" s="19">
        <v>42927</v>
      </c>
      <c r="B4511" s="19" t="s">
        <v>3402</v>
      </c>
      <c r="C4511" s="15">
        <v>200</v>
      </c>
      <c r="D4511" s="24" t="s">
        <v>4</v>
      </c>
      <c r="E4511" s="24" t="s">
        <v>5</v>
      </c>
      <c r="F4511" s="25" t="s">
        <v>2217</v>
      </c>
      <c r="G4511" s="25" t="s">
        <v>2987</v>
      </c>
      <c r="H4511" s="25" t="s">
        <v>3418</v>
      </c>
      <c r="I4511" s="25" t="s">
        <v>82</v>
      </c>
      <c r="J4511" s="10">
        <v>7664</v>
      </c>
      <c r="K4511" s="16">
        <v>154</v>
      </c>
    </row>
    <row r="4512" spans="1:11" x14ac:dyDescent="0.25">
      <c r="A4512" s="19">
        <v>42927</v>
      </c>
      <c r="B4512" s="19" t="s">
        <v>3402</v>
      </c>
      <c r="C4512" s="15">
        <v>50</v>
      </c>
      <c r="D4512" s="24" t="s">
        <v>4</v>
      </c>
      <c r="E4512" s="24" t="s">
        <v>5</v>
      </c>
      <c r="F4512" s="25" t="s">
        <v>2217</v>
      </c>
      <c r="G4512" s="25" t="s">
        <v>2987</v>
      </c>
      <c r="H4512" s="25" t="s">
        <v>3418</v>
      </c>
      <c r="I4512" s="25" t="s">
        <v>82</v>
      </c>
      <c r="J4512" s="10">
        <v>7665</v>
      </c>
      <c r="K4512" s="16">
        <v>154</v>
      </c>
    </row>
    <row r="4513" spans="1:11" x14ac:dyDescent="0.25">
      <c r="A4513" s="19">
        <v>42927</v>
      </c>
      <c r="B4513" s="19" t="s">
        <v>3402</v>
      </c>
      <c r="C4513" s="15">
        <v>1000</v>
      </c>
      <c r="D4513" s="24" t="s">
        <v>4</v>
      </c>
      <c r="E4513" s="24" t="s">
        <v>5</v>
      </c>
      <c r="F4513" s="25" t="s">
        <v>2217</v>
      </c>
      <c r="G4513" s="25" t="s">
        <v>2987</v>
      </c>
      <c r="H4513" s="25" t="s">
        <v>3418</v>
      </c>
      <c r="I4513" s="25" t="s">
        <v>82</v>
      </c>
      <c r="J4513" s="10">
        <v>7918</v>
      </c>
      <c r="K4513" s="16">
        <v>159</v>
      </c>
    </row>
    <row r="4514" spans="1:11" x14ac:dyDescent="0.25">
      <c r="A4514" s="19">
        <v>42927</v>
      </c>
      <c r="B4514" s="19" t="s">
        <v>3402</v>
      </c>
      <c r="C4514" s="15">
        <v>2700</v>
      </c>
      <c r="D4514" s="24" t="s">
        <v>4</v>
      </c>
      <c r="E4514" s="24" t="s">
        <v>5</v>
      </c>
      <c r="F4514" s="25" t="s">
        <v>2217</v>
      </c>
      <c r="G4514" s="25" t="s">
        <v>2987</v>
      </c>
      <c r="H4514" s="25" t="s">
        <v>3418</v>
      </c>
      <c r="I4514" s="25" t="s">
        <v>82</v>
      </c>
      <c r="J4514" s="10">
        <v>7919</v>
      </c>
      <c r="K4514" s="16">
        <v>159</v>
      </c>
    </row>
    <row r="4515" spans="1:11" x14ac:dyDescent="0.25">
      <c r="A4515" s="19">
        <v>42927</v>
      </c>
      <c r="B4515" s="19" t="s">
        <v>3402</v>
      </c>
      <c r="C4515" s="15">
        <v>300</v>
      </c>
      <c r="D4515" s="24" t="s">
        <v>4</v>
      </c>
      <c r="E4515" s="24" t="s">
        <v>5</v>
      </c>
      <c r="F4515" s="25" t="s">
        <v>2217</v>
      </c>
      <c r="G4515" s="25" t="s">
        <v>2987</v>
      </c>
      <c r="H4515" s="25" t="s">
        <v>3418</v>
      </c>
      <c r="I4515" s="25" t="s">
        <v>82</v>
      </c>
      <c r="J4515" s="10">
        <v>7920</v>
      </c>
      <c r="K4515" s="16">
        <v>159</v>
      </c>
    </row>
    <row r="4516" spans="1:11" x14ac:dyDescent="0.25">
      <c r="A4516" s="19">
        <v>42927</v>
      </c>
      <c r="B4516" s="19" t="s">
        <v>3402</v>
      </c>
      <c r="C4516" s="15">
        <v>300</v>
      </c>
      <c r="D4516" s="24" t="s">
        <v>4</v>
      </c>
      <c r="E4516" s="24" t="s">
        <v>5</v>
      </c>
      <c r="F4516" s="25" t="s">
        <v>2217</v>
      </c>
      <c r="G4516" s="25" t="s">
        <v>2987</v>
      </c>
      <c r="H4516" s="25" t="s">
        <v>3418</v>
      </c>
      <c r="I4516" s="25" t="s">
        <v>82</v>
      </c>
      <c r="J4516" s="10">
        <v>7921</v>
      </c>
      <c r="K4516" s="16">
        <v>159</v>
      </c>
    </row>
    <row r="4517" spans="1:11" x14ac:dyDescent="0.25">
      <c r="A4517" s="19">
        <v>42927</v>
      </c>
      <c r="B4517" s="19" t="s">
        <v>3402</v>
      </c>
      <c r="C4517" s="15">
        <v>1000</v>
      </c>
      <c r="D4517" s="24" t="s">
        <v>4</v>
      </c>
      <c r="E4517" s="24" t="s">
        <v>6</v>
      </c>
      <c r="F4517" s="25" t="s">
        <v>6</v>
      </c>
      <c r="G4517" s="25" t="s">
        <v>2987</v>
      </c>
      <c r="H4517" s="25" t="s">
        <v>3418</v>
      </c>
      <c r="I4517" s="25" t="s">
        <v>82</v>
      </c>
      <c r="J4517" s="10">
        <v>9020</v>
      </c>
      <c r="K4517" s="16">
        <v>181</v>
      </c>
    </row>
    <row r="4518" spans="1:11" x14ac:dyDescent="0.25">
      <c r="A4518" s="19">
        <v>42927</v>
      </c>
      <c r="B4518" s="19" t="s">
        <v>3402</v>
      </c>
      <c r="C4518" s="15">
        <v>6000</v>
      </c>
      <c r="D4518" s="24" t="s">
        <v>4</v>
      </c>
      <c r="E4518" s="24" t="s">
        <v>6</v>
      </c>
      <c r="F4518" s="25" t="s">
        <v>6</v>
      </c>
      <c r="G4518" s="25" t="s">
        <v>2987</v>
      </c>
      <c r="H4518" s="25" t="s">
        <v>3418</v>
      </c>
      <c r="I4518" s="25" t="s">
        <v>82</v>
      </c>
      <c r="J4518" s="10">
        <v>9022</v>
      </c>
      <c r="K4518" s="16">
        <v>181</v>
      </c>
    </row>
    <row r="4519" spans="1:11" x14ac:dyDescent="0.25">
      <c r="A4519" s="19">
        <v>42927</v>
      </c>
      <c r="B4519" s="19" t="s">
        <v>3402</v>
      </c>
      <c r="C4519" s="15">
        <v>1000</v>
      </c>
      <c r="D4519" s="24" t="s">
        <v>4</v>
      </c>
      <c r="E4519" s="24" t="s">
        <v>6</v>
      </c>
      <c r="F4519" s="25" t="s">
        <v>6</v>
      </c>
      <c r="G4519" s="25" t="s">
        <v>2987</v>
      </c>
      <c r="H4519" s="25" t="s">
        <v>3418</v>
      </c>
      <c r="I4519" s="25" t="s">
        <v>82</v>
      </c>
      <c r="J4519" s="10">
        <v>9023</v>
      </c>
      <c r="K4519" s="16">
        <v>181</v>
      </c>
    </row>
    <row r="4520" spans="1:11" x14ac:dyDescent="0.25">
      <c r="A4520" s="19">
        <v>42927</v>
      </c>
      <c r="B4520" s="19" t="s">
        <v>3402</v>
      </c>
      <c r="C4520" s="15">
        <v>1600</v>
      </c>
      <c r="D4520" s="24" t="s">
        <v>4</v>
      </c>
      <c r="E4520" s="24" t="s">
        <v>6</v>
      </c>
      <c r="F4520" s="25" t="s">
        <v>6</v>
      </c>
      <c r="G4520" s="25" t="s">
        <v>2987</v>
      </c>
      <c r="H4520" s="25" t="s">
        <v>3418</v>
      </c>
      <c r="I4520" s="25" t="s">
        <v>82</v>
      </c>
      <c r="J4520" s="10">
        <v>9071</v>
      </c>
      <c r="K4520" s="16">
        <v>182</v>
      </c>
    </row>
    <row r="4521" spans="1:11" x14ac:dyDescent="0.25">
      <c r="A4521" s="19">
        <v>42927</v>
      </c>
      <c r="B4521" s="19" t="s">
        <v>3402</v>
      </c>
      <c r="C4521" s="15">
        <v>200</v>
      </c>
      <c r="D4521" s="24" t="s">
        <v>4</v>
      </c>
      <c r="E4521" s="24" t="s">
        <v>6</v>
      </c>
      <c r="F4521" s="25" t="s">
        <v>6</v>
      </c>
      <c r="G4521" s="25" t="s">
        <v>2987</v>
      </c>
      <c r="H4521" s="25" t="s">
        <v>3418</v>
      </c>
      <c r="I4521" s="25" t="s">
        <v>82</v>
      </c>
      <c r="J4521" s="10">
        <v>9072</v>
      </c>
      <c r="K4521" s="16">
        <v>182</v>
      </c>
    </row>
    <row r="4522" spans="1:11" x14ac:dyDescent="0.25">
      <c r="A4522" s="19">
        <v>42927</v>
      </c>
      <c r="B4522" s="19" t="s">
        <v>3402</v>
      </c>
      <c r="C4522" s="15">
        <v>1600</v>
      </c>
      <c r="D4522" s="24" t="s">
        <v>4</v>
      </c>
      <c r="E4522" s="24" t="s">
        <v>6</v>
      </c>
      <c r="F4522" s="25" t="s">
        <v>6</v>
      </c>
      <c r="G4522" s="25" t="s">
        <v>2987</v>
      </c>
      <c r="H4522" s="25" t="s">
        <v>3418</v>
      </c>
      <c r="I4522" s="25" t="s">
        <v>82</v>
      </c>
      <c r="J4522" s="10">
        <v>9073</v>
      </c>
      <c r="K4522" s="16">
        <v>182</v>
      </c>
    </row>
    <row r="4523" spans="1:11" x14ac:dyDescent="0.25">
      <c r="A4523" s="19">
        <v>42927</v>
      </c>
      <c r="B4523" s="19" t="s">
        <v>3402</v>
      </c>
      <c r="C4523" s="15">
        <v>600</v>
      </c>
      <c r="D4523" s="24" t="s">
        <v>4</v>
      </c>
      <c r="E4523" s="24" t="s">
        <v>6</v>
      </c>
      <c r="F4523" s="25" t="s">
        <v>6</v>
      </c>
      <c r="G4523" s="25" t="s">
        <v>2987</v>
      </c>
      <c r="H4523" s="25" t="s">
        <v>3418</v>
      </c>
      <c r="I4523" s="25" t="s">
        <v>82</v>
      </c>
      <c r="J4523" s="10">
        <v>9074</v>
      </c>
      <c r="K4523" s="16">
        <v>182</v>
      </c>
    </row>
    <row r="4524" spans="1:11" x14ac:dyDescent="0.25">
      <c r="A4524" s="19">
        <v>42927</v>
      </c>
      <c r="B4524" s="19" t="s">
        <v>3402</v>
      </c>
      <c r="C4524" s="15">
        <v>7125</v>
      </c>
      <c r="D4524" s="24" t="s">
        <v>4</v>
      </c>
      <c r="E4524" s="24" t="s">
        <v>6</v>
      </c>
      <c r="F4524" s="25" t="s">
        <v>6</v>
      </c>
      <c r="G4524" s="25" t="s">
        <v>2987</v>
      </c>
      <c r="H4524" s="25" t="s">
        <v>3418</v>
      </c>
      <c r="I4524" s="25" t="s">
        <v>82</v>
      </c>
      <c r="J4524" s="10">
        <v>9076</v>
      </c>
      <c r="K4524" s="16">
        <v>182</v>
      </c>
    </row>
    <row r="4525" spans="1:11" x14ac:dyDescent="0.25">
      <c r="A4525" s="19">
        <v>42927</v>
      </c>
      <c r="B4525" s="19" t="s">
        <v>3402</v>
      </c>
      <c r="C4525" s="15">
        <v>1000</v>
      </c>
      <c r="D4525" s="24" t="s">
        <v>4</v>
      </c>
      <c r="E4525" s="24" t="s">
        <v>6</v>
      </c>
      <c r="F4525" s="25" t="s">
        <v>6</v>
      </c>
      <c r="G4525" s="25" t="s">
        <v>2987</v>
      </c>
      <c r="H4525" s="25" t="s">
        <v>3418</v>
      </c>
      <c r="I4525" s="25" t="s">
        <v>82</v>
      </c>
      <c r="J4525" s="10">
        <v>9135</v>
      </c>
      <c r="K4525" s="16">
        <v>183</v>
      </c>
    </row>
    <row r="4526" spans="1:11" x14ac:dyDescent="0.25">
      <c r="A4526" s="19">
        <v>42927</v>
      </c>
      <c r="B4526" s="19" t="s">
        <v>3402</v>
      </c>
      <c r="C4526" s="15">
        <v>500</v>
      </c>
      <c r="D4526" s="24" t="s">
        <v>4</v>
      </c>
      <c r="E4526" s="24" t="s">
        <v>6</v>
      </c>
      <c r="F4526" s="25" t="s">
        <v>6</v>
      </c>
      <c r="G4526" s="25" t="s">
        <v>2987</v>
      </c>
      <c r="H4526" s="25" t="s">
        <v>3418</v>
      </c>
      <c r="I4526" s="25" t="s">
        <v>82</v>
      </c>
      <c r="J4526" s="10">
        <v>9136</v>
      </c>
      <c r="K4526" s="16">
        <v>183</v>
      </c>
    </row>
    <row r="4527" spans="1:11" x14ac:dyDescent="0.25">
      <c r="A4527" s="19">
        <v>42927</v>
      </c>
      <c r="B4527" s="19" t="s">
        <v>3402</v>
      </c>
      <c r="C4527" s="15">
        <v>10000</v>
      </c>
      <c r="D4527" s="24" t="s">
        <v>4</v>
      </c>
      <c r="E4527" s="24" t="s">
        <v>6</v>
      </c>
      <c r="F4527" s="25" t="s">
        <v>6</v>
      </c>
      <c r="G4527" s="25" t="s">
        <v>2987</v>
      </c>
      <c r="H4527" s="25" t="s">
        <v>3418</v>
      </c>
      <c r="I4527" s="25" t="s">
        <v>82</v>
      </c>
      <c r="J4527" s="10">
        <v>9137</v>
      </c>
      <c r="K4527" s="16">
        <v>183</v>
      </c>
    </row>
    <row r="4528" spans="1:11" x14ac:dyDescent="0.25">
      <c r="A4528" s="19">
        <v>42927</v>
      </c>
      <c r="B4528" s="19" t="s">
        <v>3402</v>
      </c>
      <c r="C4528" s="15">
        <v>10000</v>
      </c>
      <c r="D4528" s="24" t="s">
        <v>4</v>
      </c>
      <c r="E4528" s="24" t="s">
        <v>6</v>
      </c>
      <c r="F4528" s="25" t="s">
        <v>6</v>
      </c>
      <c r="G4528" s="25" t="s">
        <v>2987</v>
      </c>
      <c r="H4528" s="25" t="s">
        <v>3418</v>
      </c>
      <c r="I4528" s="25" t="s">
        <v>82</v>
      </c>
      <c r="J4528" s="10">
        <v>9138</v>
      </c>
      <c r="K4528" s="16">
        <v>183</v>
      </c>
    </row>
    <row r="4529" spans="1:11" x14ac:dyDescent="0.25">
      <c r="A4529" s="19">
        <v>42927</v>
      </c>
      <c r="B4529" s="19" t="s">
        <v>3402</v>
      </c>
      <c r="C4529" s="15">
        <v>5412</v>
      </c>
      <c r="D4529" s="24" t="s">
        <v>4</v>
      </c>
      <c r="E4529" s="24" t="s">
        <v>6</v>
      </c>
      <c r="F4529" s="25" t="s">
        <v>6</v>
      </c>
      <c r="G4529" s="25" t="s">
        <v>2987</v>
      </c>
      <c r="H4529" s="25" t="s">
        <v>3418</v>
      </c>
      <c r="I4529" s="25" t="s">
        <v>82</v>
      </c>
      <c r="J4529" s="10">
        <v>9139</v>
      </c>
      <c r="K4529" s="16">
        <v>183</v>
      </c>
    </row>
    <row r="4530" spans="1:11" x14ac:dyDescent="0.25">
      <c r="A4530" s="19">
        <v>42927</v>
      </c>
      <c r="B4530" s="19" t="s">
        <v>3402</v>
      </c>
      <c r="C4530" s="15">
        <v>800</v>
      </c>
      <c r="D4530" s="24" t="s">
        <v>4</v>
      </c>
      <c r="E4530" s="24" t="s">
        <v>6</v>
      </c>
      <c r="F4530" s="25" t="s">
        <v>6</v>
      </c>
      <c r="G4530" s="25" t="s">
        <v>2987</v>
      </c>
      <c r="H4530" s="25" t="s">
        <v>3418</v>
      </c>
      <c r="I4530" s="25" t="s">
        <v>82</v>
      </c>
      <c r="J4530" s="10">
        <v>9140</v>
      </c>
      <c r="K4530" s="16">
        <v>183</v>
      </c>
    </row>
    <row r="4531" spans="1:11" x14ac:dyDescent="0.25">
      <c r="A4531" s="19">
        <v>42927</v>
      </c>
      <c r="B4531" s="19" t="s">
        <v>3402</v>
      </c>
      <c r="C4531" s="15">
        <v>2000</v>
      </c>
      <c r="D4531" s="24" t="s">
        <v>4</v>
      </c>
      <c r="E4531" s="24" t="s">
        <v>5</v>
      </c>
      <c r="F4531" s="25" t="s">
        <v>2217</v>
      </c>
      <c r="G4531" s="25" t="s">
        <v>2987</v>
      </c>
      <c r="H4531" s="25" t="s">
        <v>3418</v>
      </c>
      <c r="I4531" s="25" t="s">
        <v>82</v>
      </c>
      <c r="J4531" s="10">
        <v>9141</v>
      </c>
      <c r="K4531" s="16">
        <v>183</v>
      </c>
    </row>
    <row r="4532" spans="1:11" x14ac:dyDescent="0.25">
      <c r="A4532" s="19">
        <v>42927</v>
      </c>
      <c r="B4532" s="19" t="s">
        <v>3402</v>
      </c>
      <c r="C4532" s="15">
        <v>1000</v>
      </c>
      <c r="D4532" s="24" t="s">
        <v>4</v>
      </c>
      <c r="E4532" s="24" t="s">
        <v>6</v>
      </c>
      <c r="F4532" s="25" t="s">
        <v>6</v>
      </c>
      <c r="G4532" s="25" t="s">
        <v>2987</v>
      </c>
      <c r="H4532" s="25" t="s">
        <v>3418</v>
      </c>
      <c r="I4532" s="25" t="s">
        <v>82</v>
      </c>
      <c r="J4532" s="10">
        <v>9217</v>
      </c>
      <c r="K4532" s="16">
        <v>185</v>
      </c>
    </row>
    <row r="4533" spans="1:11" x14ac:dyDescent="0.25">
      <c r="A4533" s="19">
        <v>42927</v>
      </c>
      <c r="B4533" s="19" t="s">
        <v>3402</v>
      </c>
      <c r="C4533" s="15">
        <v>400</v>
      </c>
      <c r="D4533" s="24" t="s">
        <v>4</v>
      </c>
      <c r="E4533" s="24" t="s">
        <v>6</v>
      </c>
      <c r="F4533" s="25" t="s">
        <v>6</v>
      </c>
      <c r="G4533" s="25" t="s">
        <v>2987</v>
      </c>
      <c r="H4533" s="25" t="s">
        <v>3418</v>
      </c>
      <c r="I4533" s="25" t="s">
        <v>82</v>
      </c>
      <c r="J4533" s="10">
        <v>9218</v>
      </c>
      <c r="K4533" s="16">
        <v>185</v>
      </c>
    </row>
    <row r="4534" spans="1:11" x14ac:dyDescent="0.25">
      <c r="A4534" s="19">
        <v>42927</v>
      </c>
      <c r="B4534" s="19" t="s">
        <v>3402</v>
      </c>
      <c r="C4534" s="15">
        <v>2000</v>
      </c>
      <c r="D4534" s="24" t="s">
        <v>4</v>
      </c>
      <c r="E4534" s="24" t="s">
        <v>5</v>
      </c>
      <c r="F4534" s="25" t="s">
        <v>2217</v>
      </c>
      <c r="G4534" s="25" t="s">
        <v>2987</v>
      </c>
      <c r="H4534" s="25" t="s">
        <v>3418</v>
      </c>
      <c r="I4534" s="25" t="s">
        <v>82</v>
      </c>
      <c r="J4534" s="10">
        <v>9284</v>
      </c>
      <c r="K4534" s="16">
        <v>186</v>
      </c>
    </row>
    <row r="4535" spans="1:11" x14ac:dyDescent="0.25">
      <c r="A4535" s="19">
        <v>42927</v>
      </c>
      <c r="B4535" s="19" t="s">
        <v>3402</v>
      </c>
      <c r="C4535" s="15">
        <v>2000</v>
      </c>
      <c r="D4535" s="24" t="s">
        <v>4</v>
      </c>
      <c r="E4535" s="24" t="s">
        <v>6</v>
      </c>
      <c r="F4535" s="25" t="s">
        <v>6</v>
      </c>
      <c r="G4535" s="25" t="s">
        <v>2987</v>
      </c>
      <c r="H4535" s="25" t="s">
        <v>3418</v>
      </c>
      <c r="I4535" s="25" t="s">
        <v>82</v>
      </c>
      <c r="J4535" s="10">
        <v>9285</v>
      </c>
      <c r="K4535" s="16">
        <v>186</v>
      </c>
    </row>
    <row r="4536" spans="1:11" x14ac:dyDescent="0.25">
      <c r="A4536" s="19">
        <v>42927</v>
      </c>
      <c r="B4536" s="19" t="s">
        <v>3402</v>
      </c>
      <c r="C4536" s="15">
        <v>150</v>
      </c>
      <c r="D4536" s="24" t="s">
        <v>4</v>
      </c>
      <c r="E4536" s="24" t="s">
        <v>5</v>
      </c>
      <c r="F4536" s="25" t="s">
        <v>2217</v>
      </c>
      <c r="G4536" s="25" t="s">
        <v>2987</v>
      </c>
      <c r="H4536" s="25" t="s">
        <v>3418</v>
      </c>
      <c r="I4536" s="25" t="s">
        <v>82</v>
      </c>
      <c r="J4536" s="10">
        <v>9382</v>
      </c>
      <c r="K4536" s="16">
        <v>188</v>
      </c>
    </row>
    <row r="4537" spans="1:11" x14ac:dyDescent="0.25">
      <c r="A4537" s="19">
        <v>42927</v>
      </c>
      <c r="B4537" s="19" t="s">
        <v>3402</v>
      </c>
      <c r="C4537" s="15">
        <v>5000</v>
      </c>
      <c r="D4537" s="24" t="s">
        <v>4</v>
      </c>
      <c r="E4537" s="24" t="s">
        <v>5</v>
      </c>
      <c r="F4537" s="25" t="s">
        <v>2217</v>
      </c>
      <c r="G4537" s="25" t="s">
        <v>2987</v>
      </c>
      <c r="H4537" s="25" t="s">
        <v>3418</v>
      </c>
      <c r="I4537" s="25" t="s">
        <v>82</v>
      </c>
      <c r="J4537" s="10">
        <v>9383</v>
      </c>
      <c r="K4537" s="16">
        <v>188</v>
      </c>
    </row>
    <row r="4538" spans="1:11" x14ac:dyDescent="0.25">
      <c r="A4538" s="19">
        <v>42927</v>
      </c>
      <c r="B4538" s="19" t="s">
        <v>3402</v>
      </c>
      <c r="C4538" s="15">
        <v>1000</v>
      </c>
      <c r="D4538" s="24" t="s">
        <v>4</v>
      </c>
      <c r="E4538" s="24" t="s">
        <v>5</v>
      </c>
      <c r="F4538" s="25" t="s">
        <v>2217</v>
      </c>
      <c r="G4538" s="25" t="s">
        <v>2987</v>
      </c>
      <c r="H4538" s="25" t="s">
        <v>3418</v>
      </c>
      <c r="I4538" s="25" t="s">
        <v>82</v>
      </c>
      <c r="J4538" s="10">
        <v>9384</v>
      </c>
      <c r="K4538" s="16">
        <v>188</v>
      </c>
    </row>
    <row r="4539" spans="1:11" x14ac:dyDescent="0.25">
      <c r="A4539" s="19">
        <v>42927</v>
      </c>
      <c r="B4539" s="19" t="s">
        <v>3402</v>
      </c>
      <c r="C4539" s="15">
        <v>500</v>
      </c>
      <c r="D4539" s="24" t="s">
        <v>4</v>
      </c>
      <c r="E4539" s="24" t="s">
        <v>5</v>
      </c>
      <c r="F4539" s="25" t="s">
        <v>2217</v>
      </c>
      <c r="G4539" s="25" t="s">
        <v>2987</v>
      </c>
      <c r="H4539" s="25" t="s">
        <v>3418</v>
      </c>
      <c r="I4539" s="25" t="s">
        <v>82</v>
      </c>
      <c r="J4539" s="10">
        <v>9385</v>
      </c>
      <c r="K4539" s="16">
        <v>188</v>
      </c>
    </row>
    <row r="4540" spans="1:11" x14ac:dyDescent="0.25">
      <c r="A4540" s="19">
        <v>42927</v>
      </c>
      <c r="B4540" s="19" t="s">
        <v>3402</v>
      </c>
      <c r="C4540" s="15">
        <v>500</v>
      </c>
      <c r="D4540" s="24" t="s">
        <v>4</v>
      </c>
      <c r="E4540" s="24" t="s">
        <v>5</v>
      </c>
      <c r="F4540" s="25" t="s">
        <v>2217</v>
      </c>
      <c r="G4540" s="25" t="s">
        <v>2987</v>
      </c>
      <c r="H4540" s="25" t="s">
        <v>3418</v>
      </c>
      <c r="I4540" s="25" t="s">
        <v>82</v>
      </c>
      <c r="J4540" s="10">
        <v>9386</v>
      </c>
      <c r="K4540" s="16">
        <v>188</v>
      </c>
    </row>
    <row r="4541" spans="1:11" x14ac:dyDescent="0.25">
      <c r="A4541" s="19">
        <v>42927</v>
      </c>
      <c r="B4541" s="19" t="s">
        <v>3402</v>
      </c>
      <c r="C4541" s="15">
        <v>150</v>
      </c>
      <c r="D4541" s="24" t="s">
        <v>4</v>
      </c>
      <c r="E4541" s="24" t="s">
        <v>5</v>
      </c>
      <c r="F4541" s="25" t="s">
        <v>2217</v>
      </c>
      <c r="G4541" s="25" t="s">
        <v>2987</v>
      </c>
      <c r="H4541" s="25" t="s">
        <v>3418</v>
      </c>
      <c r="I4541" s="25" t="s">
        <v>82</v>
      </c>
      <c r="J4541" s="10">
        <v>9387</v>
      </c>
      <c r="K4541" s="16">
        <v>188</v>
      </c>
    </row>
    <row r="4542" spans="1:11" x14ac:dyDescent="0.25">
      <c r="A4542" s="19">
        <v>42927</v>
      </c>
      <c r="B4542" s="19" t="s">
        <v>3402</v>
      </c>
      <c r="C4542" s="15">
        <v>100</v>
      </c>
      <c r="D4542" s="24" t="s">
        <v>4</v>
      </c>
      <c r="E4542" s="24" t="s">
        <v>5</v>
      </c>
      <c r="F4542" s="25" t="s">
        <v>2217</v>
      </c>
      <c r="G4542" s="25" t="s">
        <v>2987</v>
      </c>
      <c r="H4542" s="25" t="s">
        <v>3418</v>
      </c>
      <c r="I4542" s="25" t="s">
        <v>82</v>
      </c>
      <c r="J4542" s="10">
        <v>9388</v>
      </c>
      <c r="K4542" s="16">
        <v>188</v>
      </c>
    </row>
    <row r="4543" spans="1:11" x14ac:dyDescent="0.25">
      <c r="A4543" s="19">
        <v>42927</v>
      </c>
      <c r="B4543" s="19" t="s">
        <v>3402</v>
      </c>
      <c r="C4543" s="15">
        <v>3000</v>
      </c>
      <c r="D4543" s="24" t="s">
        <v>4</v>
      </c>
      <c r="E4543" s="24" t="s">
        <v>6</v>
      </c>
      <c r="F4543" s="25" t="s">
        <v>6</v>
      </c>
      <c r="G4543" s="25" t="s">
        <v>2987</v>
      </c>
      <c r="H4543" s="25" t="s">
        <v>3418</v>
      </c>
      <c r="I4543" s="25" t="s">
        <v>82</v>
      </c>
      <c r="J4543" s="10">
        <v>9389</v>
      </c>
      <c r="K4543" s="16">
        <v>188</v>
      </c>
    </row>
    <row r="4544" spans="1:11" x14ac:dyDescent="0.25">
      <c r="A4544" s="19">
        <v>42927</v>
      </c>
      <c r="B4544" s="19" t="s">
        <v>3402</v>
      </c>
      <c r="C4544" s="15">
        <v>100</v>
      </c>
      <c r="D4544" s="24" t="s">
        <v>4</v>
      </c>
      <c r="E4544" s="24" t="s">
        <v>5</v>
      </c>
      <c r="F4544" s="25" t="s">
        <v>2217</v>
      </c>
      <c r="G4544" s="25" t="s">
        <v>2987</v>
      </c>
      <c r="H4544" s="25" t="s">
        <v>3418</v>
      </c>
      <c r="I4544" s="25" t="s">
        <v>82</v>
      </c>
      <c r="J4544" s="10">
        <v>9390</v>
      </c>
      <c r="K4544" s="16">
        <v>188</v>
      </c>
    </row>
    <row r="4545" spans="1:11" x14ac:dyDescent="0.25">
      <c r="A4545" s="19">
        <v>42927</v>
      </c>
      <c r="B4545" s="19" t="s">
        <v>3402</v>
      </c>
      <c r="C4545" s="15">
        <v>300</v>
      </c>
      <c r="D4545" s="24" t="s">
        <v>4</v>
      </c>
      <c r="E4545" s="24" t="s">
        <v>6</v>
      </c>
      <c r="F4545" s="25" t="s">
        <v>6</v>
      </c>
      <c r="G4545" s="25" t="s">
        <v>2987</v>
      </c>
      <c r="H4545" s="25" t="s">
        <v>3418</v>
      </c>
      <c r="I4545" s="25" t="s">
        <v>82</v>
      </c>
      <c r="J4545" s="10">
        <v>9391</v>
      </c>
      <c r="K4545" s="16">
        <v>188</v>
      </c>
    </row>
    <row r="4546" spans="1:11" x14ac:dyDescent="0.25">
      <c r="A4546" s="19">
        <v>42927</v>
      </c>
      <c r="B4546" s="19" t="s">
        <v>3402</v>
      </c>
      <c r="C4546" s="15">
        <v>5050</v>
      </c>
      <c r="D4546" s="24" t="s">
        <v>7</v>
      </c>
      <c r="E4546" s="24" t="s">
        <v>8</v>
      </c>
      <c r="F4546" s="25"/>
      <c r="G4546" s="25" t="s">
        <v>3314</v>
      </c>
      <c r="H4546" s="25" t="s">
        <v>3314</v>
      </c>
      <c r="I4546" s="27"/>
      <c r="J4546" s="10" t="s">
        <v>2984</v>
      </c>
      <c r="K4546" s="16"/>
    </row>
    <row r="4547" spans="1:11" x14ac:dyDescent="0.25">
      <c r="A4547" s="19">
        <v>42927</v>
      </c>
      <c r="B4547" s="19" t="s">
        <v>3402</v>
      </c>
      <c r="C4547" s="15">
        <v>13.75</v>
      </c>
      <c r="D4547" s="24" t="s">
        <v>7</v>
      </c>
      <c r="E4547" s="24" t="s">
        <v>8</v>
      </c>
      <c r="F4547" s="25"/>
      <c r="G4547" s="25" t="s">
        <v>3314</v>
      </c>
      <c r="H4547" s="25" t="s">
        <v>3314</v>
      </c>
      <c r="I4547" s="27"/>
      <c r="J4547" s="10" t="s">
        <v>2984</v>
      </c>
      <c r="K4547" s="16"/>
    </row>
    <row r="4548" spans="1:11" x14ac:dyDescent="0.25">
      <c r="A4548" s="19">
        <v>42928</v>
      </c>
      <c r="B4548" s="19" t="s">
        <v>3402</v>
      </c>
      <c r="C4548" s="15">
        <v>500</v>
      </c>
      <c r="D4548" s="24" t="s">
        <v>4</v>
      </c>
      <c r="E4548" s="24" t="s">
        <v>5</v>
      </c>
      <c r="F4548" s="25" t="s">
        <v>2217</v>
      </c>
      <c r="G4548" s="25" t="s">
        <v>2987</v>
      </c>
      <c r="H4548" s="25" t="s">
        <v>3418</v>
      </c>
      <c r="I4548" s="25" t="s">
        <v>82</v>
      </c>
      <c r="J4548" s="10">
        <v>7922</v>
      </c>
      <c r="K4548" s="16">
        <v>159</v>
      </c>
    </row>
    <row r="4549" spans="1:11" x14ac:dyDescent="0.25">
      <c r="A4549" s="19">
        <v>42928</v>
      </c>
      <c r="B4549" s="19" t="s">
        <v>3402</v>
      </c>
      <c r="C4549" s="15">
        <v>54179.999999999993</v>
      </c>
      <c r="D4549" s="24" t="s">
        <v>96</v>
      </c>
      <c r="E4549" s="24" t="s">
        <v>98</v>
      </c>
      <c r="F4549" s="25"/>
      <c r="G4549" s="25" t="s">
        <v>3314</v>
      </c>
      <c r="H4549" s="25" t="s">
        <v>3314</v>
      </c>
      <c r="I4549" s="25"/>
      <c r="J4549" s="10" t="s">
        <v>2984</v>
      </c>
      <c r="K4549" s="16"/>
    </row>
    <row r="4550" spans="1:11" x14ac:dyDescent="0.25">
      <c r="A4550" s="19">
        <v>42928</v>
      </c>
      <c r="B4550" s="19" t="s">
        <v>3402</v>
      </c>
      <c r="C4550" s="15">
        <v>400</v>
      </c>
      <c r="D4550" s="24" t="s">
        <v>4</v>
      </c>
      <c r="E4550" s="24" t="s">
        <v>6</v>
      </c>
      <c r="F4550" s="25" t="s">
        <v>6</v>
      </c>
      <c r="G4550" s="25" t="s">
        <v>2987</v>
      </c>
      <c r="H4550" s="25" t="s">
        <v>3418</v>
      </c>
      <c r="I4550" s="25" t="s">
        <v>82</v>
      </c>
      <c r="J4550" s="10">
        <v>9024</v>
      </c>
      <c r="K4550" s="16">
        <v>181</v>
      </c>
    </row>
    <row r="4551" spans="1:11" x14ac:dyDescent="0.25">
      <c r="A4551" s="19">
        <v>42928</v>
      </c>
      <c r="B4551" s="19" t="s">
        <v>3402</v>
      </c>
      <c r="C4551" s="15">
        <v>5000</v>
      </c>
      <c r="D4551" s="24" t="s">
        <v>4</v>
      </c>
      <c r="E4551" s="24" t="s">
        <v>6</v>
      </c>
      <c r="F4551" s="25" t="s">
        <v>6</v>
      </c>
      <c r="G4551" s="25" t="s">
        <v>2987</v>
      </c>
      <c r="H4551" s="25" t="s">
        <v>3418</v>
      </c>
      <c r="I4551" s="25" t="s">
        <v>82</v>
      </c>
      <c r="J4551" s="10">
        <v>9075</v>
      </c>
      <c r="K4551" s="16">
        <v>182</v>
      </c>
    </row>
    <row r="4552" spans="1:11" x14ac:dyDescent="0.25">
      <c r="A4552" s="19">
        <v>42928</v>
      </c>
      <c r="B4552" s="19" t="s">
        <v>3402</v>
      </c>
      <c r="C4552" s="15">
        <v>1000</v>
      </c>
      <c r="D4552" s="24" t="s">
        <v>4</v>
      </c>
      <c r="E4552" s="24" t="s">
        <v>6</v>
      </c>
      <c r="F4552" s="25" t="s">
        <v>6</v>
      </c>
      <c r="G4552" s="25" t="s">
        <v>2987</v>
      </c>
      <c r="H4552" s="25" t="s">
        <v>3418</v>
      </c>
      <c r="I4552" s="25" t="s">
        <v>82</v>
      </c>
      <c r="J4552" s="10">
        <v>9077</v>
      </c>
      <c r="K4552" s="16">
        <v>182</v>
      </c>
    </row>
    <row r="4553" spans="1:11" x14ac:dyDescent="0.25">
      <c r="A4553" s="19">
        <v>42928</v>
      </c>
      <c r="B4553" s="19" t="s">
        <v>3402</v>
      </c>
      <c r="C4553" s="15">
        <v>500</v>
      </c>
      <c r="D4553" s="24" t="s">
        <v>4</v>
      </c>
      <c r="E4553" s="24" t="s">
        <v>5</v>
      </c>
      <c r="F4553" s="25" t="s">
        <v>2217</v>
      </c>
      <c r="G4553" s="25" t="s">
        <v>2987</v>
      </c>
      <c r="H4553" s="25" t="s">
        <v>3418</v>
      </c>
      <c r="I4553" s="25" t="s">
        <v>82</v>
      </c>
      <c r="J4553" s="10">
        <v>9078</v>
      </c>
      <c r="K4553" s="16">
        <v>182</v>
      </c>
    </row>
    <row r="4554" spans="1:11" x14ac:dyDescent="0.25">
      <c r="A4554" s="19">
        <v>42928</v>
      </c>
      <c r="B4554" s="19" t="s">
        <v>3402</v>
      </c>
      <c r="C4554" s="15">
        <v>5500</v>
      </c>
      <c r="D4554" s="24" t="s">
        <v>4</v>
      </c>
      <c r="E4554" s="24" t="s">
        <v>6</v>
      </c>
      <c r="F4554" s="25" t="s">
        <v>6</v>
      </c>
      <c r="G4554" s="25" t="s">
        <v>2987</v>
      </c>
      <c r="H4554" s="25" t="s">
        <v>3418</v>
      </c>
      <c r="I4554" s="25" t="s">
        <v>82</v>
      </c>
      <c r="J4554" s="10">
        <v>9286</v>
      </c>
      <c r="K4554" s="16">
        <v>186</v>
      </c>
    </row>
    <row r="4555" spans="1:11" x14ac:dyDescent="0.25">
      <c r="A4555" s="19">
        <v>42928</v>
      </c>
      <c r="B4555" s="19" t="s">
        <v>3402</v>
      </c>
      <c r="C4555" s="15">
        <v>25000</v>
      </c>
      <c r="D4555" s="24" t="s">
        <v>4</v>
      </c>
      <c r="E4555" s="24" t="s">
        <v>6</v>
      </c>
      <c r="F4555" s="25" t="s">
        <v>6</v>
      </c>
      <c r="G4555" s="25" t="s">
        <v>2987</v>
      </c>
      <c r="H4555" s="25" t="s">
        <v>3418</v>
      </c>
      <c r="I4555" s="25" t="s">
        <v>82</v>
      </c>
      <c r="J4555" s="10">
        <v>9287</v>
      </c>
      <c r="K4555" s="16">
        <v>186</v>
      </c>
    </row>
    <row r="4556" spans="1:11" x14ac:dyDescent="0.25">
      <c r="A4556" s="19">
        <v>42928</v>
      </c>
      <c r="B4556" s="19" t="s">
        <v>3402</v>
      </c>
      <c r="C4556" s="15">
        <v>1913</v>
      </c>
      <c r="D4556" s="24" t="s">
        <v>7</v>
      </c>
      <c r="E4556" s="24" t="s">
        <v>8</v>
      </c>
      <c r="F4556" s="25"/>
      <c r="G4556" s="25" t="s">
        <v>3314</v>
      </c>
      <c r="H4556" s="25" t="s">
        <v>3314</v>
      </c>
      <c r="I4556" s="27"/>
      <c r="J4556" s="10" t="s">
        <v>2984</v>
      </c>
      <c r="K4556" s="16"/>
    </row>
    <row r="4557" spans="1:11" x14ac:dyDescent="0.25">
      <c r="A4557" s="19">
        <v>42928</v>
      </c>
      <c r="B4557" s="19" t="s">
        <v>3402</v>
      </c>
      <c r="C4557" s="15">
        <v>20</v>
      </c>
      <c r="D4557" s="24" t="s">
        <v>7</v>
      </c>
      <c r="E4557" s="24" t="s">
        <v>8</v>
      </c>
      <c r="F4557" s="25"/>
      <c r="G4557" s="25" t="s">
        <v>3314</v>
      </c>
      <c r="H4557" s="25" t="s">
        <v>3314</v>
      </c>
      <c r="I4557" s="27"/>
      <c r="J4557" s="10" t="s">
        <v>2984</v>
      </c>
      <c r="K4557" s="16"/>
    </row>
    <row r="4558" spans="1:11" x14ac:dyDescent="0.25">
      <c r="A4558" s="19">
        <v>42929</v>
      </c>
      <c r="B4558" s="19" t="s">
        <v>3402</v>
      </c>
      <c r="C4558" s="15">
        <v>400</v>
      </c>
      <c r="D4558" s="24" t="s">
        <v>4</v>
      </c>
      <c r="E4558" s="24" t="s">
        <v>5</v>
      </c>
      <c r="F4558" s="25" t="s">
        <v>2217</v>
      </c>
      <c r="G4558" s="25" t="s">
        <v>2987</v>
      </c>
      <c r="H4558" s="25" t="s">
        <v>3418</v>
      </c>
      <c r="I4558" s="25" t="s">
        <v>82</v>
      </c>
      <c r="J4558" s="10">
        <v>7666</v>
      </c>
      <c r="K4558" s="16">
        <v>154</v>
      </c>
    </row>
    <row r="4559" spans="1:11" x14ac:dyDescent="0.25">
      <c r="A4559" s="19">
        <v>42929</v>
      </c>
      <c r="B4559" s="19" t="s">
        <v>3402</v>
      </c>
      <c r="C4559" s="15">
        <v>8000</v>
      </c>
      <c r="D4559" s="24" t="s">
        <v>4</v>
      </c>
      <c r="E4559" s="24" t="s">
        <v>5</v>
      </c>
      <c r="F4559" s="25" t="s">
        <v>2217</v>
      </c>
      <c r="G4559" s="25" t="s">
        <v>2987</v>
      </c>
      <c r="H4559" s="25" t="s">
        <v>3418</v>
      </c>
      <c r="I4559" s="25" t="s">
        <v>82</v>
      </c>
      <c r="J4559" s="10">
        <v>7923</v>
      </c>
      <c r="K4559" s="16">
        <v>159</v>
      </c>
    </row>
    <row r="4560" spans="1:11" x14ac:dyDescent="0.25">
      <c r="A4560" s="19">
        <v>42929</v>
      </c>
      <c r="B4560" s="19" t="s">
        <v>3402</v>
      </c>
      <c r="C4560" s="15">
        <v>5000</v>
      </c>
      <c r="D4560" s="24" t="s">
        <v>4</v>
      </c>
      <c r="E4560" s="24" t="s">
        <v>5</v>
      </c>
      <c r="F4560" s="25" t="s">
        <v>2217</v>
      </c>
      <c r="G4560" s="25" t="s">
        <v>2987</v>
      </c>
      <c r="H4560" s="25" t="s">
        <v>3418</v>
      </c>
      <c r="I4560" s="25" t="s">
        <v>82</v>
      </c>
      <c r="J4560" s="10">
        <v>7924</v>
      </c>
      <c r="K4560" s="16">
        <v>159</v>
      </c>
    </row>
    <row r="4561" spans="1:11" x14ac:dyDescent="0.25">
      <c r="A4561" s="19">
        <v>42929</v>
      </c>
      <c r="B4561" s="19" t="s">
        <v>3402</v>
      </c>
      <c r="C4561" s="15">
        <v>14000</v>
      </c>
      <c r="D4561" s="24" t="s">
        <v>4</v>
      </c>
      <c r="E4561" s="24" t="s">
        <v>6</v>
      </c>
      <c r="F4561" s="25" t="s">
        <v>6</v>
      </c>
      <c r="G4561" s="25" t="s">
        <v>2987</v>
      </c>
      <c r="H4561" s="25" t="s">
        <v>3418</v>
      </c>
      <c r="I4561" s="25" t="s">
        <v>82</v>
      </c>
      <c r="J4561" s="10">
        <v>9013</v>
      </c>
      <c r="K4561" s="16">
        <v>181</v>
      </c>
    </row>
    <row r="4562" spans="1:11" x14ac:dyDescent="0.25">
      <c r="A4562" s="19">
        <v>42929</v>
      </c>
      <c r="B4562" s="19" t="s">
        <v>3402</v>
      </c>
      <c r="C4562" s="15">
        <v>3000</v>
      </c>
      <c r="D4562" s="24" t="s">
        <v>4</v>
      </c>
      <c r="E4562" s="24" t="s">
        <v>5</v>
      </c>
      <c r="F4562" s="25" t="s">
        <v>2217</v>
      </c>
      <c r="G4562" s="25" t="s">
        <v>2987</v>
      </c>
      <c r="H4562" s="25" t="s">
        <v>3418</v>
      </c>
      <c r="I4562" s="25" t="s">
        <v>82</v>
      </c>
      <c r="J4562" s="10">
        <v>9079</v>
      </c>
      <c r="K4562" s="16">
        <v>182</v>
      </c>
    </row>
    <row r="4563" spans="1:11" x14ac:dyDescent="0.25">
      <c r="A4563" s="19">
        <v>42929</v>
      </c>
      <c r="B4563" s="19" t="s">
        <v>3402</v>
      </c>
      <c r="C4563" s="15">
        <v>1000</v>
      </c>
      <c r="D4563" s="24" t="s">
        <v>4</v>
      </c>
      <c r="E4563" s="24" t="s">
        <v>6</v>
      </c>
      <c r="F4563" s="25" t="s">
        <v>6</v>
      </c>
      <c r="G4563" s="25" t="s">
        <v>2987</v>
      </c>
      <c r="H4563" s="25" t="s">
        <v>3418</v>
      </c>
      <c r="I4563" s="25" t="s">
        <v>82</v>
      </c>
      <c r="J4563" s="10">
        <v>9080</v>
      </c>
      <c r="K4563" s="16">
        <v>182</v>
      </c>
    </row>
    <row r="4564" spans="1:11" x14ac:dyDescent="0.25">
      <c r="A4564" s="19">
        <v>42929</v>
      </c>
      <c r="B4564" s="19" t="s">
        <v>3402</v>
      </c>
      <c r="C4564" s="15">
        <v>4300</v>
      </c>
      <c r="D4564" s="24" t="s">
        <v>4</v>
      </c>
      <c r="E4564" s="24" t="s">
        <v>6</v>
      </c>
      <c r="F4564" s="25" t="s">
        <v>6</v>
      </c>
      <c r="G4564" s="25" t="s">
        <v>2987</v>
      </c>
      <c r="H4564" s="25" t="s">
        <v>3418</v>
      </c>
      <c r="I4564" s="25" t="s">
        <v>82</v>
      </c>
      <c r="J4564" s="10">
        <v>9081</v>
      </c>
      <c r="K4564" s="16">
        <v>182</v>
      </c>
    </row>
    <row r="4565" spans="1:11" x14ac:dyDescent="0.25">
      <c r="A4565" s="19">
        <v>42929</v>
      </c>
      <c r="B4565" s="19" t="s">
        <v>3402</v>
      </c>
      <c r="C4565" s="15">
        <v>10000</v>
      </c>
      <c r="D4565" s="24" t="s">
        <v>4</v>
      </c>
      <c r="E4565" s="24" t="s">
        <v>6</v>
      </c>
      <c r="F4565" s="25" t="s">
        <v>6</v>
      </c>
      <c r="G4565" s="25" t="s">
        <v>2987</v>
      </c>
      <c r="H4565" s="25" t="s">
        <v>3418</v>
      </c>
      <c r="I4565" s="25" t="s">
        <v>82</v>
      </c>
      <c r="J4565" s="10">
        <v>9142</v>
      </c>
      <c r="K4565" s="16">
        <v>183</v>
      </c>
    </row>
    <row r="4566" spans="1:11" x14ac:dyDescent="0.25">
      <c r="A4566" s="19">
        <v>42929</v>
      </c>
      <c r="B4566" s="19" t="s">
        <v>3402</v>
      </c>
      <c r="C4566" s="15">
        <v>10000</v>
      </c>
      <c r="D4566" s="24" t="s">
        <v>4</v>
      </c>
      <c r="E4566" s="24" t="s">
        <v>5</v>
      </c>
      <c r="F4566" s="25" t="s">
        <v>2217</v>
      </c>
      <c r="G4566" s="25" t="s">
        <v>2987</v>
      </c>
      <c r="H4566" s="25" t="s">
        <v>3418</v>
      </c>
      <c r="I4566" s="25" t="s">
        <v>82</v>
      </c>
      <c r="J4566" s="10">
        <v>9143</v>
      </c>
      <c r="K4566" s="16">
        <v>183</v>
      </c>
    </row>
    <row r="4567" spans="1:11" x14ac:dyDescent="0.25">
      <c r="A4567" s="19">
        <v>42929</v>
      </c>
      <c r="B4567" s="19" t="s">
        <v>3402</v>
      </c>
      <c r="C4567" s="15">
        <v>800</v>
      </c>
      <c r="D4567" s="24" t="s">
        <v>4</v>
      </c>
      <c r="E4567" s="24" t="s">
        <v>5</v>
      </c>
      <c r="F4567" s="25" t="s">
        <v>2217</v>
      </c>
      <c r="G4567" s="25" t="s">
        <v>2987</v>
      </c>
      <c r="H4567" s="25" t="s">
        <v>3418</v>
      </c>
      <c r="I4567" s="25" t="s">
        <v>82</v>
      </c>
      <c r="J4567" s="10">
        <v>9312</v>
      </c>
      <c r="K4567" s="16">
        <v>187</v>
      </c>
    </row>
    <row r="4568" spans="1:11" x14ac:dyDescent="0.25">
      <c r="A4568" s="19">
        <v>42929</v>
      </c>
      <c r="B4568" s="19" t="s">
        <v>3402</v>
      </c>
      <c r="C4568" s="15">
        <v>9200</v>
      </c>
      <c r="D4568" s="24" t="s">
        <v>4</v>
      </c>
      <c r="E4568" s="24" t="s">
        <v>6</v>
      </c>
      <c r="F4568" s="25" t="s">
        <v>6</v>
      </c>
      <c r="G4568" s="25" t="s">
        <v>2987</v>
      </c>
      <c r="H4568" s="25" t="s">
        <v>3418</v>
      </c>
      <c r="I4568" s="25" t="s">
        <v>82</v>
      </c>
      <c r="J4568" s="10">
        <v>9392</v>
      </c>
      <c r="K4568" s="16">
        <v>188</v>
      </c>
    </row>
    <row r="4569" spans="1:11" x14ac:dyDescent="0.25">
      <c r="A4569" s="19">
        <v>42929</v>
      </c>
      <c r="B4569" s="19" t="s">
        <v>3402</v>
      </c>
      <c r="C4569" s="15">
        <v>5000</v>
      </c>
      <c r="D4569" s="24" t="s">
        <v>4</v>
      </c>
      <c r="E4569" s="24" t="s">
        <v>5</v>
      </c>
      <c r="F4569" s="25" t="s">
        <v>2217</v>
      </c>
      <c r="G4569" s="25" t="s">
        <v>2987</v>
      </c>
      <c r="H4569" s="25" t="s">
        <v>3418</v>
      </c>
      <c r="I4569" s="25" t="s">
        <v>82</v>
      </c>
      <c r="J4569" s="10">
        <v>9393</v>
      </c>
      <c r="K4569" s="16">
        <v>188</v>
      </c>
    </row>
    <row r="4570" spans="1:11" x14ac:dyDescent="0.25">
      <c r="A4570" s="19">
        <v>42929</v>
      </c>
      <c r="B4570" s="19" t="s">
        <v>3402</v>
      </c>
      <c r="C4570" s="15">
        <v>1000</v>
      </c>
      <c r="D4570" s="24" t="s">
        <v>4</v>
      </c>
      <c r="E4570" s="24" t="s">
        <v>6</v>
      </c>
      <c r="F4570" s="25" t="s">
        <v>6</v>
      </c>
      <c r="G4570" s="25" t="s">
        <v>2987</v>
      </c>
      <c r="H4570" s="25" t="s">
        <v>3418</v>
      </c>
      <c r="I4570" s="25" t="s">
        <v>82</v>
      </c>
      <c r="J4570" s="10">
        <v>9394</v>
      </c>
      <c r="K4570" s="16">
        <v>188</v>
      </c>
    </row>
    <row r="4571" spans="1:11" x14ac:dyDescent="0.25">
      <c r="A4571" s="19">
        <v>42929</v>
      </c>
      <c r="B4571" s="19" t="s">
        <v>3402</v>
      </c>
      <c r="C4571" s="15">
        <v>4600</v>
      </c>
      <c r="D4571" s="24" t="s">
        <v>4</v>
      </c>
      <c r="E4571" s="24" t="s">
        <v>6</v>
      </c>
      <c r="F4571" s="25" t="s">
        <v>6</v>
      </c>
      <c r="G4571" s="25" t="s">
        <v>2987</v>
      </c>
      <c r="H4571" s="25" t="s">
        <v>3418</v>
      </c>
      <c r="I4571" s="25" t="s">
        <v>82</v>
      </c>
      <c r="J4571" s="10">
        <v>9395</v>
      </c>
      <c r="K4571" s="16">
        <v>188</v>
      </c>
    </row>
    <row r="4572" spans="1:11" x14ac:dyDescent="0.25">
      <c r="A4572" s="19">
        <v>42929</v>
      </c>
      <c r="B4572" s="19" t="s">
        <v>3402</v>
      </c>
      <c r="C4572" s="15">
        <v>14000</v>
      </c>
      <c r="D4572" s="24" t="s">
        <v>7</v>
      </c>
      <c r="E4572" s="24" t="s">
        <v>8</v>
      </c>
      <c r="F4572" s="25"/>
      <c r="G4572" s="25" t="s">
        <v>3314</v>
      </c>
      <c r="H4572" s="25" t="s">
        <v>3314</v>
      </c>
      <c r="I4572" s="27"/>
      <c r="J4572" s="10"/>
      <c r="K4572" s="16"/>
    </row>
    <row r="4573" spans="1:11" x14ac:dyDescent="0.25">
      <c r="A4573" s="19">
        <v>42929</v>
      </c>
      <c r="B4573" s="19" t="s">
        <v>3402</v>
      </c>
      <c r="C4573" s="15">
        <v>1000</v>
      </c>
      <c r="D4573" s="24" t="s">
        <v>7</v>
      </c>
      <c r="E4573" s="24" t="s">
        <v>8</v>
      </c>
      <c r="F4573" s="25"/>
      <c r="G4573" s="25" t="s">
        <v>3314</v>
      </c>
      <c r="H4573" s="25" t="s">
        <v>3314</v>
      </c>
      <c r="I4573" s="27"/>
      <c r="J4573" s="10" t="s">
        <v>2984</v>
      </c>
      <c r="K4573" s="16"/>
    </row>
    <row r="4574" spans="1:11" x14ac:dyDescent="0.25">
      <c r="A4574" s="19">
        <v>42929</v>
      </c>
      <c r="B4574" s="19" t="s">
        <v>3402</v>
      </c>
      <c r="C4574" s="15">
        <v>300</v>
      </c>
      <c r="D4574" s="24" t="s">
        <v>7</v>
      </c>
      <c r="E4574" s="24" t="s">
        <v>8</v>
      </c>
      <c r="F4574" s="25"/>
      <c r="G4574" s="25" t="s">
        <v>3314</v>
      </c>
      <c r="H4574" s="25" t="s">
        <v>3314</v>
      </c>
      <c r="I4574" s="27"/>
      <c r="J4574" s="10" t="s">
        <v>2984</v>
      </c>
      <c r="K4574" s="16"/>
    </row>
    <row r="4575" spans="1:11" x14ac:dyDescent="0.25">
      <c r="A4575" s="19">
        <v>42929</v>
      </c>
      <c r="B4575" s="19" t="s">
        <v>3402</v>
      </c>
      <c r="C4575" s="15">
        <v>100</v>
      </c>
      <c r="D4575" s="24" t="s">
        <v>7</v>
      </c>
      <c r="E4575" s="24" t="s">
        <v>8</v>
      </c>
      <c r="F4575" s="25"/>
      <c r="G4575" s="25" t="s">
        <v>3314</v>
      </c>
      <c r="H4575" s="25" t="s">
        <v>3314</v>
      </c>
      <c r="I4575" s="27"/>
      <c r="J4575" s="10" t="s">
        <v>2984</v>
      </c>
      <c r="K4575" s="16"/>
    </row>
    <row r="4576" spans="1:11" x14ac:dyDescent="0.25">
      <c r="A4576" s="19">
        <v>42931</v>
      </c>
      <c r="B4576" s="19" t="s">
        <v>3402</v>
      </c>
      <c r="C4576" s="15">
        <v>2600</v>
      </c>
      <c r="D4576" s="24" t="s">
        <v>4</v>
      </c>
      <c r="E4576" s="24" t="s">
        <v>6</v>
      </c>
      <c r="F4576" s="25" t="s">
        <v>6</v>
      </c>
      <c r="G4576" s="25" t="s">
        <v>2987</v>
      </c>
      <c r="H4576" s="25" t="s">
        <v>3418</v>
      </c>
      <c r="I4576" s="25" t="s">
        <v>82</v>
      </c>
      <c r="J4576" s="10">
        <v>7925</v>
      </c>
      <c r="K4576" s="16">
        <v>159</v>
      </c>
    </row>
    <row r="4577" spans="1:11" x14ac:dyDescent="0.25">
      <c r="A4577" s="19">
        <v>42931</v>
      </c>
      <c r="B4577" s="19" t="s">
        <v>3402</v>
      </c>
      <c r="C4577" s="15">
        <v>1000</v>
      </c>
      <c r="D4577" s="24" t="s">
        <v>4</v>
      </c>
      <c r="E4577" s="24" t="s">
        <v>5</v>
      </c>
      <c r="F4577" s="25" t="s">
        <v>2217</v>
      </c>
      <c r="G4577" s="25" t="s">
        <v>2987</v>
      </c>
      <c r="H4577" s="25" t="s">
        <v>3418</v>
      </c>
      <c r="I4577" s="25" t="s">
        <v>82</v>
      </c>
      <c r="J4577" s="10">
        <v>7926</v>
      </c>
      <c r="K4577" s="16">
        <v>159</v>
      </c>
    </row>
    <row r="4578" spans="1:11" x14ac:dyDescent="0.25">
      <c r="A4578" s="19">
        <v>42931</v>
      </c>
      <c r="B4578" s="19" t="s">
        <v>3402</v>
      </c>
      <c r="C4578" s="15">
        <v>9000</v>
      </c>
      <c r="D4578" s="24" t="s">
        <v>4</v>
      </c>
      <c r="E4578" s="24" t="s">
        <v>6</v>
      </c>
      <c r="F4578" s="25" t="s">
        <v>6</v>
      </c>
      <c r="G4578" s="25" t="s">
        <v>2987</v>
      </c>
      <c r="H4578" s="25" t="s">
        <v>3418</v>
      </c>
      <c r="I4578" s="25" t="s">
        <v>82</v>
      </c>
      <c r="J4578" s="10">
        <v>9082</v>
      </c>
      <c r="K4578" s="16">
        <v>182</v>
      </c>
    </row>
    <row r="4579" spans="1:11" x14ac:dyDescent="0.25">
      <c r="A4579" s="19">
        <v>42931</v>
      </c>
      <c r="B4579" s="19" t="s">
        <v>3402</v>
      </c>
      <c r="C4579" s="15">
        <v>330</v>
      </c>
      <c r="D4579" s="24" t="s">
        <v>4</v>
      </c>
      <c r="E4579" s="24" t="s">
        <v>5</v>
      </c>
      <c r="F4579" s="25" t="s">
        <v>2217</v>
      </c>
      <c r="G4579" s="25" t="s">
        <v>2987</v>
      </c>
      <c r="H4579" s="25" t="s">
        <v>3418</v>
      </c>
      <c r="I4579" s="25" t="s">
        <v>82</v>
      </c>
      <c r="J4579" s="10">
        <v>9083</v>
      </c>
      <c r="K4579" s="16">
        <v>182</v>
      </c>
    </row>
    <row r="4580" spans="1:11" x14ac:dyDescent="0.25">
      <c r="A4580" s="19">
        <v>42931</v>
      </c>
      <c r="B4580" s="19" t="s">
        <v>3402</v>
      </c>
      <c r="C4580" s="15">
        <v>300</v>
      </c>
      <c r="D4580" s="24" t="s">
        <v>4</v>
      </c>
      <c r="E4580" s="24" t="s">
        <v>6</v>
      </c>
      <c r="F4580" s="25" t="s">
        <v>6</v>
      </c>
      <c r="G4580" s="25" t="s">
        <v>2987</v>
      </c>
      <c r="H4580" s="25" t="s">
        <v>3418</v>
      </c>
      <c r="I4580" s="25" t="s">
        <v>82</v>
      </c>
      <c r="J4580" s="10">
        <v>9084</v>
      </c>
      <c r="K4580" s="16">
        <v>182</v>
      </c>
    </row>
    <row r="4581" spans="1:11" x14ac:dyDescent="0.25">
      <c r="A4581" s="19">
        <v>42931</v>
      </c>
      <c r="B4581" s="19" t="s">
        <v>3402</v>
      </c>
      <c r="C4581" s="15">
        <v>500</v>
      </c>
      <c r="D4581" s="24" t="s">
        <v>4</v>
      </c>
      <c r="E4581" s="24" t="s">
        <v>5</v>
      </c>
      <c r="F4581" s="25" t="s">
        <v>2217</v>
      </c>
      <c r="G4581" s="25" t="s">
        <v>2987</v>
      </c>
      <c r="H4581" s="25" t="s">
        <v>3418</v>
      </c>
      <c r="I4581" s="25" t="s">
        <v>82</v>
      </c>
      <c r="J4581" s="10">
        <v>9145</v>
      </c>
      <c r="K4581" s="16">
        <v>183</v>
      </c>
    </row>
    <row r="4582" spans="1:11" x14ac:dyDescent="0.25">
      <c r="A4582" s="19">
        <v>42931</v>
      </c>
      <c r="B4582" s="19" t="s">
        <v>3402</v>
      </c>
      <c r="C4582" s="15">
        <v>6000</v>
      </c>
      <c r="D4582" s="24" t="s">
        <v>4</v>
      </c>
      <c r="E4582" s="24" t="s">
        <v>6</v>
      </c>
      <c r="F4582" s="25" t="s">
        <v>6</v>
      </c>
      <c r="G4582" s="25" t="s">
        <v>2987</v>
      </c>
      <c r="H4582" s="25" t="s">
        <v>3418</v>
      </c>
      <c r="I4582" s="25" t="s">
        <v>82</v>
      </c>
      <c r="J4582" s="10">
        <v>9146</v>
      </c>
      <c r="K4582" s="16">
        <v>183</v>
      </c>
    </row>
    <row r="4583" spans="1:11" x14ac:dyDescent="0.25">
      <c r="A4583" s="19">
        <v>42931</v>
      </c>
      <c r="B4583" s="19" t="s">
        <v>3402</v>
      </c>
      <c r="C4583" s="15">
        <v>1500</v>
      </c>
      <c r="D4583" s="24" t="s">
        <v>4</v>
      </c>
      <c r="E4583" s="24" t="s">
        <v>6</v>
      </c>
      <c r="F4583" s="25" t="s">
        <v>6</v>
      </c>
      <c r="G4583" s="25" t="s">
        <v>2987</v>
      </c>
      <c r="H4583" s="25" t="s">
        <v>3418</v>
      </c>
      <c r="I4583" s="25" t="s">
        <v>82</v>
      </c>
      <c r="J4583" s="10">
        <v>9147</v>
      </c>
      <c r="K4583" s="16">
        <v>183</v>
      </c>
    </row>
    <row r="4584" spans="1:11" x14ac:dyDescent="0.25">
      <c r="A4584" s="19">
        <v>42931</v>
      </c>
      <c r="B4584" s="19" t="s">
        <v>3402</v>
      </c>
      <c r="C4584" s="15">
        <v>200</v>
      </c>
      <c r="D4584" s="24" t="s">
        <v>4</v>
      </c>
      <c r="E4584" s="24" t="s">
        <v>6</v>
      </c>
      <c r="F4584" s="25" t="s">
        <v>6</v>
      </c>
      <c r="G4584" s="25" t="s">
        <v>2987</v>
      </c>
      <c r="H4584" s="25" t="s">
        <v>3418</v>
      </c>
      <c r="I4584" s="25" t="s">
        <v>82</v>
      </c>
      <c r="J4584" s="10">
        <v>9148</v>
      </c>
      <c r="K4584" s="16">
        <v>183</v>
      </c>
    </row>
    <row r="4585" spans="1:11" x14ac:dyDescent="0.25">
      <c r="A4585" s="19">
        <v>42931</v>
      </c>
      <c r="B4585" s="19" t="s">
        <v>3402</v>
      </c>
      <c r="C4585" s="15">
        <v>200</v>
      </c>
      <c r="D4585" s="24" t="s">
        <v>4</v>
      </c>
      <c r="E4585" s="24" t="s">
        <v>5</v>
      </c>
      <c r="F4585" s="25" t="s">
        <v>2217</v>
      </c>
      <c r="G4585" s="25" t="s">
        <v>2987</v>
      </c>
      <c r="H4585" s="25" t="s">
        <v>3418</v>
      </c>
      <c r="I4585" s="25" t="s">
        <v>82</v>
      </c>
      <c r="J4585" s="10">
        <v>9149</v>
      </c>
      <c r="K4585" s="16">
        <v>183</v>
      </c>
    </row>
    <row r="4586" spans="1:11" x14ac:dyDescent="0.25">
      <c r="A4586" s="19">
        <v>42931</v>
      </c>
      <c r="B4586" s="19" t="s">
        <v>3402</v>
      </c>
      <c r="C4586" s="15">
        <v>1000</v>
      </c>
      <c r="D4586" s="24" t="s">
        <v>4</v>
      </c>
      <c r="E4586" s="24" t="s">
        <v>5</v>
      </c>
      <c r="F4586" s="25" t="s">
        <v>2217</v>
      </c>
      <c r="G4586" s="25" t="s">
        <v>2987</v>
      </c>
      <c r="H4586" s="25" t="s">
        <v>3418</v>
      </c>
      <c r="I4586" s="25" t="s">
        <v>82</v>
      </c>
      <c r="J4586" s="10">
        <v>9150</v>
      </c>
      <c r="K4586" s="16">
        <v>183</v>
      </c>
    </row>
    <row r="4587" spans="1:11" x14ac:dyDescent="0.25">
      <c r="A4587" s="19">
        <v>42931</v>
      </c>
      <c r="B4587" s="19" t="s">
        <v>3402</v>
      </c>
      <c r="C4587" s="15">
        <v>200</v>
      </c>
      <c r="D4587" s="24" t="s">
        <v>4</v>
      </c>
      <c r="E4587" s="24" t="s">
        <v>5</v>
      </c>
      <c r="F4587" s="25" t="s">
        <v>2217</v>
      </c>
      <c r="G4587" s="25" t="s">
        <v>2987</v>
      </c>
      <c r="H4587" s="25" t="s">
        <v>3418</v>
      </c>
      <c r="I4587" s="25" t="s">
        <v>82</v>
      </c>
      <c r="J4587" s="10">
        <v>9219</v>
      </c>
      <c r="K4587" s="16">
        <v>185</v>
      </c>
    </row>
    <row r="4588" spans="1:11" x14ac:dyDescent="0.25">
      <c r="A4588" s="19">
        <v>42931</v>
      </c>
      <c r="B4588" s="19" t="s">
        <v>3402</v>
      </c>
      <c r="C4588" s="15">
        <v>300</v>
      </c>
      <c r="D4588" s="24" t="s">
        <v>4</v>
      </c>
      <c r="E4588" s="24" t="s">
        <v>6</v>
      </c>
      <c r="F4588" s="25" t="s">
        <v>6</v>
      </c>
      <c r="G4588" s="25" t="s">
        <v>2987</v>
      </c>
      <c r="H4588" s="25" t="s">
        <v>3418</v>
      </c>
      <c r="I4588" s="25" t="s">
        <v>82</v>
      </c>
      <c r="J4588" s="10">
        <v>9220</v>
      </c>
      <c r="K4588" s="16">
        <v>185</v>
      </c>
    </row>
    <row r="4589" spans="1:11" x14ac:dyDescent="0.25">
      <c r="A4589" s="19">
        <v>42931</v>
      </c>
      <c r="B4589" s="19" t="s">
        <v>3402</v>
      </c>
      <c r="C4589" s="15">
        <v>10000</v>
      </c>
      <c r="D4589" s="24" t="s">
        <v>4</v>
      </c>
      <c r="E4589" s="24" t="s">
        <v>5</v>
      </c>
      <c r="F4589" s="25" t="s">
        <v>2217</v>
      </c>
      <c r="G4589" s="25" t="s">
        <v>2987</v>
      </c>
      <c r="H4589" s="25" t="s">
        <v>3418</v>
      </c>
      <c r="I4589" s="25" t="s">
        <v>82</v>
      </c>
      <c r="J4589" s="10">
        <v>9221</v>
      </c>
      <c r="K4589" s="16">
        <v>185</v>
      </c>
    </row>
    <row r="4590" spans="1:11" x14ac:dyDescent="0.25">
      <c r="A4590" s="19">
        <v>42931</v>
      </c>
      <c r="B4590" s="19" t="s">
        <v>3402</v>
      </c>
      <c r="C4590" s="15">
        <v>100</v>
      </c>
      <c r="D4590" s="24" t="s">
        <v>4</v>
      </c>
      <c r="E4590" s="24" t="s">
        <v>6</v>
      </c>
      <c r="F4590" s="25" t="s">
        <v>6</v>
      </c>
      <c r="G4590" s="25" t="s">
        <v>2987</v>
      </c>
      <c r="H4590" s="25" t="s">
        <v>3418</v>
      </c>
      <c r="I4590" s="25" t="s">
        <v>82</v>
      </c>
      <c r="J4590" s="10">
        <v>9222</v>
      </c>
      <c r="K4590" s="16">
        <v>185</v>
      </c>
    </row>
    <row r="4591" spans="1:11" x14ac:dyDescent="0.25">
      <c r="A4591" s="19">
        <v>42931</v>
      </c>
      <c r="B4591" s="19" t="s">
        <v>3402</v>
      </c>
      <c r="C4591" s="15">
        <v>100</v>
      </c>
      <c r="D4591" s="24" t="s">
        <v>4</v>
      </c>
      <c r="E4591" s="24" t="s">
        <v>6</v>
      </c>
      <c r="F4591" s="25" t="s">
        <v>6</v>
      </c>
      <c r="G4591" s="25" t="s">
        <v>2987</v>
      </c>
      <c r="H4591" s="25" t="s">
        <v>3418</v>
      </c>
      <c r="I4591" s="25" t="s">
        <v>82</v>
      </c>
      <c r="J4591" s="10">
        <v>9223</v>
      </c>
      <c r="K4591" s="16">
        <v>185</v>
      </c>
    </row>
    <row r="4592" spans="1:11" x14ac:dyDescent="0.25">
      <c r="A4592" s="19">
        <v>42931</v>
      </c>
      <c r="B4592" s="19" t="s">
        <v>3402</v>
      </c>
      <c r="C4592" s="15">
        <v>100</v>
      </c>
      <c r="D4592" s="24" t="s">
        <v>4</v>
      </c>
      <c r="E4592" s="24" t="s">
        <v>6</v>
      </c>
      <c r="F4592" s="25" t="s">
        <v>6</v>
      </c>
      <c r="G4592" s="25" t="s">
        <v>2987</v>
      </c>
      <c r="H4592" s="25" t="s">
        <v>3418</v>
      </c>
      <c r="I4592" s="25" t="s">
        <v>82</v>
      </c>
      <c r="J4592" s="10">
        <v>9224</v>
      </c>
      <c r="K4592" s="16">
        <v>185</v>
      </c>
    </row>
    <row r="4593" spans="1:11" x14ac:dyDescent="0.25">
      <c r="A4593" s="19">
        <v>42931</v>
      </c>
      <c r="B4593" s="19" t="s">
        <v>3402</v>
      </c>
      <c r="C4593" s="15">
        <v>100</v>
      </c>
      <c r="D4593" s="24" t="s">
        <v>4</v>
      </c>
      <c r="E4593" s="24" t="s">
        <v>6</v>
      </c>
      <c r="F4593" s="25" t="s">
        <v>6</v>
      </c>
      <c r="G4593" s="25" t="s">
        <v>2987</v>
      </c>
      <c r="H4593" s="25" t="s">
        <v>3418</v>
      </c>
      <c r="I4593" s="25" t="s">
        <v>82</v>
      </c>
      <c r="J4593" s="10">
        <v>9225</v>
      </c>
      <c r="K4593" s="16">
        <v>185</v>
      </c>
    </row>
    <row r="4594" spans="1:11" x14ac:dyDescent="0.25">
      <c r="A4594" s="19">
        <v>42931</v>
      </c>
      <c r="B4594" s="19" t="s">
        <v>3402</v>
      </c>
      <c r="C4594" s="15">
        <v>4260</v>
      </c>
      <c r="D4594" s="24" t="s">
        <v>4</v>
      </c>
      <c r="E4594" s="24" t="s">
        <v>5</v>
      </c>
      <c r="F4594" s="25" t="s">
        <v>2217</v>
      </c>
      <c r="G4594" s="25" t="s">
        <v>2987</v>
      </c>
      <c r="H4594" s="25" t="s">
        <v>3418</v>
      </c>
      <c r="I4594" s="25" t="s">
        <v>82</v>
      </c>
      <c r="J4594" s="10">
        <v>9288</v>
      </c>
      <c r="K4594" s="16">
        <v>186</v>
      </c>
    </row>
    <row r="4595" spans="1:11" x14ac:dyDescent="0.25">
      <c r="A4595" s="19">
        <v>42931</v>
      </c>
      <c r="B4595" s="19" t="s">
        <v>3402</v>
      </c>
      <c r="C4595" s="15">
        <v>12628</v>
      </c>
      <c r="D4595" s="24" t="s">
        <v>4</v>
      </c>
      <c r="E4595" s="24" t="s">
        <v>6</v>
      </c>
      <c r="F4595" s="25" t="s">
        <v>6</v>
      </c>
      <c r="G4595" s="25" t="s">
        <v>2987</v>
      </c>
      <c r="H4595" s="25" t="s">
        <v>3418</v>
      </c>
      <c r="I4595" s="25" t="s">
        <v>82</v>
      </c>
      <c r="J4595" s="10">
        <v>9313</v>
      </c>
      <c r="K4595" s="16">
        <v>187</v>
      </c>
    </row>
    <row r="4596" spans="1:11" x14ac:dyDescent="0.25">
      <c r="A4596" s="19">
        <v>42931</v>
      </c>
      <c r="B4596" s="19" t="s">
        <v>3402</v>
      </c>
      <c r="C4596" s="15">
        <v>45000</v>
      </c>
      <c r="D4596" s="24" t="s">
        <v>4</v>
      </c>
      <c r="E4596" s="24" t="s">
        <v>5</v>
      </c>
      <c r="F4596" s="25" t="s">
        <v>2217</v>
      </c>
      <c r="G4596" s="25" t="s">
        <v>2987</v>
      </c>
      <c r="H4596" s="25" t="s">
        <v>3418</v>
      </c>
      <c r="I4596" s="25" t="s">
        <v>82</v>
      </c>
      <c r="J4596" s="10">
        <v>9314</v>
      </c>
      <c r="K4596" s="16">
        <v>187</v>
      </c>
    </row>
    <row r="4597" spans="1:11" x14ac:dyDescent="0.25">
      <c r="A4597" s="19">
        <v>42931</v>
      </c>
      <c r="B4597" s="19" t="s">
        <v>3402</v>
      </c>
      <c r="C4597" s="15">
        <v>50000</v>
      </c>
      <c r="D4597" s="24" t="s">
        <v>4</v>
      </c>
      <c r="E4597" s="24" t="s">
        <v>5</v>
      </c>
      <c r="F4597" s="25" t="s">
        <v>2217</v>
      </c>
      <c r="G4597" s="25" t="s">
        <v>2987</v>
      </c>
      <c r="H4597" s="25" t="s">
        <v>3418</v>
      </c>
      <c r="I4597" s="25" t="s">
        <v>82</v>
      </c>
      <c r="J4597" s="10">
        <v>9315</v>
      </c>
      <c r="K4597" s="16">
        <v>187</v>
      </c>
    </row>
    <row r="4598" spans="1:11" x14ac:dyDescent="0.25">
      <c r="A4598" s="19">
        <v>42931</v>
      </c>
      <c r="B4598" s="19" t="s">
        <v>3402</v>
      </c>
      <c r="C4598" s="15">
        <v>10000</v>
      </c>
      <c r="D4598" s="24" t="s">
        <v>4</v>
      </c>
      <c r="E4598" s="24" t="s">
        <v>5</v>
      </c>
      <c r="F4598" s="25" t="s">
        <v>2217</v>
      </c>
      <c r="G4598" s="25" t="s">
        <v>2987</v>
      </c>
      <c r="H4598" s="25" t="s">
        <v>3418</v>
      </c>
      <c r="I4598" s="25" t="s">
        <v>82</v>
      </c>
      <c r="J4598" s="10">
        <v>9316</v>
      </c>
      <c r="K4598" s="16">
        <v>187</v>
      </c>
    </row>
    <row r="4599" spans="1:11" x14ac:dyDescent="0.25">
      <c r="A4599" s="19">
        <v>42931</v>
      </c>
      <c r="B4599" s="19" t="s">
        <v>3402</v>
      </c>
      <c r="C4599" s="15">
        <v>500</v>
      </c>
      <c r="D4599" s="24" t="s">
        <v>4</v>
      </c>
      <c r="E4599" s="24" t="s">
        <v>5</v>
      </c>
      <c r="F4599" s="25" t="s">
        <v>2217</v>
      </c>
      <c r="G4599" s="25" t="s">
        <v>2987</v>
      </c>
      <c r="H4599" s="25" t="s">
        <v>3418</v>
      </c>
      <c r="I4599" s="25" t="s">
        <v>82</v>
      </c>
      <c r="J4599" s="10">
        <v>9317</v>
      </c>
      <c r="K4599" s="16">
        <v>187</v>
      </c>
    </row>
    <row r="4600" spans="1:11" x14ac:dyDescent="0.25">
      <c r="A4600" s="19">
        <v>42932</v>
      </c>
      <c r="B4600" s="19" t="s">
        <v>3402</v>
      </c>
      <c r="C4600" s="15">
        <v>10000</v>
      </c>
      <c r="D4600" s="24" t="s">
        <v>4</v>
      </c>
      <c r="E4600" s="24" t="s">
        <v>6</v>
      </c>
      <c r="F4600" s="25" t="s">
        <v>6</v>
      </c>
      <c r="G4600" s="25" t="s">
        <v>2987</v>
      </c>
      <c r="H4600" s="25" t="s">
        <v>3418</v>
      </c>
      <c r="I4600" s="25" t="s">
        <v>82</v>
      </c>
      <c r="J4600" s="10">
        <v>7927</v>
      </c>
      <c r="K4600" s="16">
        <v>159</v>
      </c>
    </row>
    <row r="4601" spans="1:11" x14ac:dyDescent="0.25">
      <c r="A4601" s="19">
        <v>42932</v>
      </c>
      <c r="B4601" s="19" t="s">
        <v>3402</v>
      </c>
      <c r="C4601" s="15">
        <v>5000</v>
      </c>
      <c r="D4601" s="24" t="s">
        <v>4</v>
      </c>
      <c r="E4601" s="24" t="s">
        <v>6</v>
      </c>
      <c r="F4601" s="25" t="s">
        <v>6</v>
      </c>
      <c r="G4601" s="25" t="s">
        <v>2987</v>
      </c>
      <c r="H4601" s="25" t="s">
        <v>3418</v>
      </c>
      <c r="I4601" s="25" t="s">
        <v>82</v>
      </c>
      <c r="J4601" s="10">
        <v>7928</v>
      </c>
      <c r="K4601" s="16">
        <v>159</v>
      </c>
    </row>
    <row r="4602" spans="1:11" x14ac:dyDescent="0.25">
      <c r="A4602" s="19">
        <v>42932</v>
      </c>
      <c r="B4602" s="19" t="s">
        <v>3402</v>
      </c>
      <c r="C4602" s="15">
        <v>2000</v>
      </c>
      <c r="D4602" s="24" t="s">
        <v>4</v>
      </c>
      <c r="E4602" s="24" t="s">
        <v>6</v>
      </c>
      <c r="F4602" s="25" t="s">
        <v>6</v>
      </c>
      <c r="G4602" s="25" t="s">
        <v>2987</v>
      </c>
      <c r="H4602" s="25" t="s">
        <v>3418</v>
      </c>
      <c r="I4602" s="25" t="s">
        <v>82</v>
      </c>
      <c r="J4602" s="10">
        <v>8348</v>
      </c>
      <c r="K4602" s="16">
        <v>167</v>
      </c>
    </row>
    <row r="4603" spans="1:11" x14ac:dyDescent="0.25">
      <c r="A4603" s="19">
        <v>42932</v>
      </c>
      <c r="B4603" s="19" t="s">
        <v>3402</v>
      </c>
      <c r="C4603" s="15">
        <v>600</v>
      </c>
      <c r="D4603" s="24" t="s">
        <v>4</v>
      </c>
      <c r="E4603" s="24" t="s">
        <v>6</v>
      </c>
      <c r="F4603" s="25" t="s">
        <v>6</v>
      </c>
      <c r="G4603" s="25" t="s">
        <v>2987</v>
      </c>
      <c r="H4603" s="25" t="s">
        <v>3418</v>
      </c>
      <c r="I4603" s="25" t="s">
        <v>82</v>
      </c>
      <c r="J4603" s="10">
        <v>8349</v>
      </c>
      <c r="K4603" s="16">
        <v>167</v>
      </c>
    </row>
    <row r="4604" spans="1:11" x14ac:dyDescent="0.25">
      <c r="A4604" s="19">
        <v>42932</v>
      </c>
      <c r="B4604" s="19" t="s">
        <v>3402</v>
      </c>
      <c r="C4604" s="15">
        <v>100</v>
      </c>
      <c r="D4604" s="24" t="s">
        <v>4</v>
      </c>
      <c r="E4604" s="24" t="s">
        <v>6</v>
      </c>
      <c r="F4604" s="25" t="s">
        <v>6</v>
      </c>
      <c r="G4604" s="25" t="s">
        <v>2987</v>
      </c>
      <c r="H4604" s="25" t="s">
        <v>3418</v>
      </c>
      <c r="I4604" s="25" t="s">
        <v>82</v>
      </c>
      <c r="J4604" s="10">
        <v>9025</v>
      </c>
      <c r="K4604" s="16">
        <v>181</v>
      </c>
    </row>
    <row r="4605" spans="1:11" x14ac:dyDescent="0.25">
      <c r="A4605" s="19">
        <v>42932</v>
      </c>
      <c r="B4605" s="19" t="s">
        <v>3402</v>
      </c>
      <c r="C4605" s="15">
        <v>500</v>
      </c>
      <c r="D4605" s="24" t="s">
        <v>4</v>
      </c>
      <c r="E4605" s="24" t="s">
        <v>6</v>
      </c>
      <c r="F4605" s="25" t="s">
        <v>6</v>
      </c>
      <c r="G4605" s="25" t="s">
        <v>2987</v>
      </c>
      <c r="H4605" s="25" t="s">
        <v>3418</v>
      </c>
      <c r="I4605" s="25" t="s">
        <v>82</v>
      </c>
      <c r="J4605" s="10">
        <v>9085</v>
      </c>
      <c r="K4605" s="16">
        <v>182</v>
      </c>
    </row>
    <row r="4606" spans="1:11" x14ac:dyDescent="0.25">
      <c r="A4606" s="19">
        <v>42932</v>
      </c>
      <c r="B4606" s="19" t="s">
        <v>3402</v>
      </c>
      <c r="C4606" s="15">
        <v>300</v>
      </c>
      <c r="D4606" s="24" t="s">
        <v>4</v>
      </c>
      <c r="E4606" s="24" t="s">
        <v>6</v>
      </c>
      <c r="F4606" s="25" t="s">
        <v>6</v>
      </c>
      <c r="G4606" s="25" t="s">
        <v>2987</v>
      </c>
      <c r="H4606" s="25" t="s">
        <v>3418</v>
      </c>
      <c r="I4606" s="25" t="s">
        <v>82</v>
      </c>
      <c r="J4606" s="10">
        <v>9086</v>
      </c>
      <c r="K4606" s="16">
        <v>182</v>
      </c>
    </row>
    <row r="4607" spans="1:11" x14ac:dyDescent="0.25">
      <c r="A4607" s="19">
        <v>42932</v>
      </c>
      <c r="B4607" s="19" t="s">
        <v>3402</v>
      </c>
      <c r="C4607" s="15">
        <v>300</v>
      </c>
      <c r="D4607" s="24" t="s">
        <v>4</v>
      </c>
      <c r="E4607" s="24" t="s">
        <v>6</v>
      </c>
      <c r="F4607" s="25" t="s">
        <v>6</v>
      </c>
      <c r="G4607" s="25" t="s">
        <v>2987</v>
      </c>
      <c r="H4607" s="25" t="s">
        <v>3418</v>
      </c>
      <c r="I4607" s="25" t="s">
        <v>82</v>
      </c>
      <c r="J4607" s="10">
        <v>9087</v>
      </c>
      <c r="K4607" s="16">
        <v>182</v>
      </c>
    </row>
    <row r="4608" spans="1:11" x14ac:dyDescent="0.25">
      <c r="A4608" s="19">
        <v>42932</v>
      </c>
      <c r="B4608" s="19" t="s">
        <v>3402</v>
      </c>
      <c r="C4608" s="15">
        <v>400</v>
      </c>
      <c r="D4608" s="24" t="s">
        <v>4</v>
      </c>
      <c r="E4608" s="24" t="s">
        <v>6</v>
      </c>
      <c r="F4608" s="25" t="s">
        <v>6</v>
      </c>
      <c r="G4608" s="25" t="s">
        <v>2987</v>
      </c>
      <c r="H4608" s="25" t="s">
        <v>3418</v>
      </c>
      <c r="I4608" s="25" t="s">
        <v>82</v>
      </c>
      <c r="J4608" s="10">
        <v>9226</v>
      </c>
      <c r="K4608" s="16">
        <v>185</v>
      </c>
    </row>
    <row r="4609" spans="1:11" x14ac:dyDescent="0.25">
      <c r="A4609" s="19">
        <v>42932</v>
      </c>
      <c r="B4609" s="19" t="s">
        <v>3402</v>
      </c>
      <c r="C4609" s="15">
        <v>150</v>
      </c>
      <c r="D4609" s="24" t="s">
        <v>4</v>
      </c>
      <c r="E4609" s="24" t="s">
        <v>6</v>
      </c>
      <c r="F4609" s="25" t="s">
        <v>6</v>
      </c>
      <c r="G4609" s="25" t="s">
        <v>2987</v>
      </c>
      <c r="H4609" s="25" t="s">
        <v>3418</v>
      </c>
      <c r="I4609" s="25" t="s">
        <v>82</v>
      </c>
      <c r="J4609" s="10">
        <v>9227</v>
      </c>
      <c r="K4609" s="16">
        <v>185</v>
      </c>
    </row>
    <row r="4610" spans="1:11" x14ac:dyDescent="0.25">
      <c r="A4610" s="19">
        <v>42932</v>
      </c>
      <c r="B4610" s="19" t="s">
        <v>3402</v>
      </c>
      <c r="C4610" s="15">
        <v>4000</v>
      </c>
      <c r="D4610" s="24" t="s">
        <v>4</v>
      </c>
      <c r="E4610" s="24" t="s">
        <v>6</v>
      </c>
      <c r="F4610" s="25" t="s">
        <v>6</v>
      </c>
      <c r="G4610" s="25" t="s">
        <v>2987</v>
      </c>
      <c r="H4610" s="25" t="s">
        <v>3418</v>
      </c>
      <c r="I4610" s="25" t="s">
        <v>82</v>
      </c>
      <c r="J4610" s="10">
        <v>9289</v>
      </c>
      <c r="K4610" s="16">
        <v>186</v>
      </c>
    </row>
    <row r="4611" spans="1:11" x14ac:dyDescent="0.25">
      <c r="A4611" s="19">
        <v>42932</v>
      </c>
      <c r="B4611" s="19" t="s">
        <v>3402</v>
      </c>
      <c r="C4611" s="15">
        <v>100</v>
      </c>
      <c r="D4611" s="24" t="s">
        <v>4</v>
      </c>
      <c r="E4611" s="24" t="s">
        <v>5</v>
      </c>
      <c r="F4611" s="25" t="s">
        <v>2217</v>
      </c>
      <c r="G4611" s="25" t="s">
        <v>2987</v>
      </c>
      <c r="H4611" s="25" t="s">
        <v>3418</v>
      </c>
      <c r="I4611" s="25" t="s">
        <v>82</v>
      </c>
      <c r="J4611" s="10">
        <v>9318</v>
      </c>
      <c r="K4611" s="16">
        <v>187</v>
      </c>
    </row>
    <row r="4612" spans="1:11" x14ac:dyDescent="0.25">
      <c r="A4612" s="19">
        <v>42932</v>
      </c>
      <c r="B4612" s="19" t="s">
        <v>3402</v>
      </c>
      <c r="C4612" s="15">
        <v>1000</v>
      </c>
      <c r="D4612" s="24" t="s">
        <v>4</v>
      </c>
      <c r="E4612" s="24" t="s">
        <v>5</v>
      </c>
      <c r="F4612" s="25" t="s">
        <v>2217</v>
      </c>
      <c r="G4612" s="25" t="s">
        <v>2987</v>
      </c>
      <c r="H4612" s="25" t="s">
        <v>3418</v>
      </c>
      <c r="I4612" s="25" t="s">
        <v>82</v>
      </c>
      <c r="J4612" s="10">
        <v>9319</v>
      </c>
      <c r="K4612" s="16">
        <v>187</v>
      </c>
    </row>
    <row r="4613" spans="1:11" x14ac:dyDescent="0.25">
      <c r="A4613" s="19">
        <v>42932</v>
      </c>
      <c r="B4613" s="19" t="s">
        <v>3402</v>
      </c>
      <c r="C4613" s="15">
        <v>2000</v>
      </c>
      <c r="D4613" s="24" t="s">
        <v>4</v>
      </c>
      <c r="E4613" s="24" t="s">
        <v>5</v>
      </c>
      <c r="F4613" s="25" t="s">
        <v>2217</v>
      </c>
      <c r="G4613" s="25" t="s">
        <v>2987</v>
      </c>
      <c r="H4613" s="25" t="s">
        <v>3418</v>
      </c>
      <c r="I4613" s="25" t="s">
        <v>82</v>
      </c>
      <c r="J4613" s="10">
        <v>9320</v>
      </c>
      <c r="K4613" s="16">
        <v>187</v>
      </c>
    </row>
    <row r="4614" spans="1:11" x14ac:dyDescent="0.25">
      <c r="A4614" s="19">
        <v>42932</v>
      </c>
      <c r="B4614" s="19" t="s">
        <v>3402</v>
      </c>
      <c r="C4614" s="15">
        <v>1200</v>
      </c>
      <c r="D4614" s="24" t="s">
        <v>4</v>
      </c>
      <c r="E4614" s="24" t="s">
        <v>5</v>
      </c>
      <c r="F4614" s="25" t="s">
        <v>2217</v>
      </c>
      <c r="G4614" s="25" t="s">
        <v>2987</v>
      </c>
      <c r="H4614" s="25" t="s">
        <v>3418</v>
      </c>
      <c r="I4614" s="25" t="s">
        <v>82</v>
      </c>
      <c r="J4614" s="10">
        <v>9321</v>
      </c>
      <c r="K4614" s="16">
        <v>187</v>
      </c>
    </row>
    <row r="4615" spans="1:11" x14ac:dyDescent="0.25">
      <c r="A4615" s="19">
        <v>42932</v>
      </c>
      <c r="B4615" s="19" t="s">
        <v>3402</v>
      </c>
      <c r="C4615" s="15">
        <v>1200</v>
      </c>
      <c r="D4615" s="24" t="s">
        <v>4</v>
      </c>
      <c r="E4615" s="24" t="s">
        <v>5</v>
      </c>
      <c r="F4615" s="25" t="s">
        <v>2217</v>
      </c>
      <c r="G4615" s="25" t="s">
        <v>2987</v>
      </c>
      <c r="H4615" s="25" t="s">
        <v>3418</v>
      </c>
      <c r="I4615" s="25" t="s">
        <v>82</v>
      </c>
      <c r="J4615" s="10">
        <v>9322</v>
      </c>
      <c r="K4615" s="16">
        <v>187</v>
      </c>
    </row>
    <row r="4616" spans="1:11" x14ac:dyDescent="0.25">
      <c r="A4616" s="19">
        <v>42932</v>
      </c>
      <c r="B4616" s="19" t="s">
        <v>3402</v>
      </c>
      <c r="C4616" s="15">
        <v>5000</v>
      </c>
      <c r="D4616" s="24" t="s">
        <v>4</v>
      </c>
      <c r="E4616" s="24" t="s">
        <v>6</v>
      </c>
      <c r="F4616" s="25" t="s">
        <v>6</v>
      </c>
      <c r="G4616" s="25" t="s">
        <v>2987</v>
      </c>
      <c r="H4616" s="25" t="s">
        <v>3418</v>
      </c>
      <c r="I4616" s="25" t="s">
        <v>82</v>
      </c>
      <c r="J4616" s="10">
        <v>9551</v>
      </c>
      <c r="K4616" s="16">
        <v>192</v>
      </c>
    </row>
    <row r="4617" spans="1:11" x14ac:dyDescent="0.25">
      <c r="A4617" s="19">
        <v>42932</v>
      </c>
      <c r="B4617" s="19" t="s">
        <v>3402</v>
      </c>
      <c r="C4617" s="15">
        <v>100</v>
      </c>
      <c r="D4617" s="24" t="s">
        <v>4</v>
      </c>
      <c r="E4617" s="24" t="s">
        <v>6</v>
      </c>
      <c r="F4617" s="25" t="s">
        <v>6</v>
      </c>
      <c r="G4617" s="25" t="s">
        <v>2987</v>
      </c>
      <c r="H4617" s="25" t="s">
        <v>3418</v>
      </c>
      <c r="I4617" s="25" t="s">
        <v>82</v>
      </c>
      <c r="J4617" s="10">
        <v>9552</v>
      </c>
      <c r="K4617" s="16">
        <v>192</v>
      </c>
    </row>
    <row r="4618" spans="1:11" x14ac:dyDescent="0.25">
      <c r="A4618" s="19">
        <v>42932</v>
      </c>
      <c r="B4618" s="19" t="s">
        <v>3402</v>
      </c>
      <c r="C4618" s="15">
        <v>500</v>
      </c>
      <c r="D4618" s="24" t="s">
        <v>4</v>
      </c>
      <c r="E4618" s="24" t="s">
        <v>6</v>
      </c>
      <c r="F4618" s="25" t="s">
        <v>6</v>
      </c>
      <c r="G4618" s="25" t="s">
        <v>2987</v>
      </c>
      <c r="H4618" s="25" t="s">
        <v>3418</v>
      </c>
      <c r="I4618" s="25" t="s">
        <v>82</v>
      </c>
      <c r="J4618" s="10">
        <v>9553</v>
      </c>
      <c r="K4618" s="16">
        <v>192</v>
      </c>
    </row>
    <row r="4619" spans="1:11" x14ac:dyDescent="0.25">
      <c r="A4619" s="19">
        <v>42932</v>
      </c>
      <c r="B4619" s="19" t="s">
        <v>3402</v>
      </c>
      <c r="C4619" s="15">
        <v>50</v>
      </c>
      <c r="D4619" s="24" t="s">
        <v>4</v>
      </c>
      <c r="E4619" s="24" t="s">
        <v>6</v>
      </c>
      <c r="F4619" s="25" t="s">
        <v>6</v>
      </c>
      <c r="G4619" s="25" t="s">
        <v>2987</v>
      </c>
      <c r="H4619" s="25" t="s">
        <v>3418</v>
      </c>
      <c r="I4619" s="25" t="s">
        <v>82</v>
      </c>
      <c r="J4619" s="10">
        <v>9554</v>
      </c>
      <c r="K4619" s="16">
        <v>192</v>
      </c>
    </row>
    <row r="4620" spans="1:11" x14ac:dyDescent="0.25">
      <c r="A4620" s="19">
        <v>42932</v>
      </c>
      <c r="B4620" s="19" t="s">
        <v>3402</v>
      </c>
      <c r="C4620" s="15">
        <v>8000</v>
      </c>
      <c r="D4620" s="24" t="s">
        <v>4</v>
      </c>
      <c r="E4620" s="24" t="s">
        <v>6</v>
      </c>
      <c r="F4620" s="25" t="s">
        <v>6</v>
      </c>
      <c r="G4620" s="25" t="s">
        <v>2987</v>
      </c>
      <c r="H4620" s="25" t="s">
        <v>3418</v>
      </c>
      <c r="I4620" s="25" t="s">
        <v>82</v>
      </c>
      <c r="J4620" s="10">
        <v>9555</v>
      </c>
      <c r="K4620" s="16">
        <v>192</v>
      </c>
    </row>
    <row r="4621" spans="1:11" x14ac:dyDescent="0.25">
      <c r="A4621" s="19">
        <v>42932</v>
      </c>
      <c r="B4621" s="19" t="s">
        <v>3402</v>
      </c>
      <c r="C4621" s="15">
        <v>1000</v>
      </c>
      <c r="D4621" s="24" t="s">
        <v>7</v>
      </c>
      <c r="E4621" s="24" t="s">
        <v>8</v>
      </c>
      <c r="F4621" s="25"/>
      <c r="G4621" s="25" t="s">
        <v>3314</v>
      </c>
      <c r="H4621" s="25" t="s">
        <v>3314</v>
      </c>
      <c r="I4621" s="27"/>
      <c r="J4621" s="10" t="s">
        <v>2984</v>
      </c>
      <c r="K4621" s="16"/>
    </row>
    <row r="4622" spans="1:11" x14ac:dyDescent="0.25">
      <c r="A4622" s="19">
        <v>42932</v>
      </c>
      <c r="B4622" s="19" t="s">
        <v>3402</v>
      </c>
      <c r="C4622" s="15">
        <v>11000</v>
      </c>
      <c r="D4622" s="24" t="s">
        <v>7</v>
      </c>
      <c r="E4622" s="24" t="s">
        <v>8</v>
      </c>
      <c r="F4622" s="25"/>
      <c r="G4622" s="25" t="s">
        <v>3314</v>
      </c>
      <c r="H4622" s="25" t="s">
        <v>3314</v>
      </c>
      <c r="I4622" s="27"/>
      <c r="J4622" s="10" t="s">
        <v>2984</v>
      </c>
      <c r="K4622" s="16"/>
    </row>
    <row r="4623" spans="1:11" x14ac:dyDescent="0.25">
      <c r="A4623" s="19">
        <v>42933</v>
      </c>
      <c r="B4623" s="19" t="s">
        <v>3402</v>
      </c>
      <c r="C4623" s="15">
        <v>1500</v>
      </c>
      <c r="D4623" s="24" t="s">
        <v>4</v>
      </c>
      <c r="E4623" s="24" t="s">
        <v>5</v>
      </c>
      <c r="F4623" s="25" t="s">
        <v>2217</v>
      </c>
      <c r="G4623" s="25" t="s">
        <v>2987</v>
      </c>
      <c r="H4623" s="25" t="s">
        <v>3418</v>
      </c>
      <c r="I4623" s="25" t="s">
        <v>82</v>
      </c>
      <c r="J4623" s="10">
        <v>7667</v>
      </c>
      <c r="K4623" s="16">
        <v>154</v>
      </c>
    </row>
    <row r="4624" spans="1:11" x14ac:dyDescent="0.25">
      <c r="A4624" s="19">
        <v>42933</v>
      </c>
      <c r="B4624" s="19" t="s">
        <v>3402</v>
      </c>
      <c r="C4624" s="15">
        <v>1805</v>
      </c>
      <c r="D4624" s="24" t="s">
        <v>4</v>
      </c>
      <c r="E4624" s="24" t="s">
        <v>5</v>
      </c>
      <c r="F4624" s="25" t="s">
        <v>2217</v>
      </c>
      <c r="G4624" s="25" t="s">
        <v>2987</v>
      </c>
      <c r="H4624" s="25" t="s">
        <v>3418</v>
      </c>
      <c r="I4624" s="25" t="s">
        <v>82</v>
      </c>
      <c r="J4624" s="10">
        <v>7668</v>
      </c>
      <c r="K4624" s="16">
        <v>154</v>
      </c>
    </row>
    <row r="4625" spans="1:11" x14ac:dyDescent="0.25">
      <c r="A4625" s="19">
        <v>42933</v>
      </c>
      <c r="B4625" s="19" t="s">
        <v>3402</v>
      </c>
      <c r="C4625" s="15">
        <v>5000</v>
      </c>
      <c r="D4625" s="24" t="s">
        <v>4</v>
      </c>
      <c r="E4625" s="24" t="s">
        <v>5</v>
      </c>
      <c r="F4625" s="25" t="s">
        <v>2217</v>
      </c>
      <c r="G4625" s="25" t="s">
        <v>2987</v>
      </c>
      <c r="H4625" s="25" t="s">
        <v>3418</v>
      </c>
      <c r="I4625" s="25" t="s">
        <v>82</v>
      </c>
      <c r="J4625" s="10">
        <v>7929</v>
      </c>
      <c r="K4625" s="16">
        <v>159</v>
      </c>
    </row>
    <row r="4626" spans="1:11" x14ac:dyDescent="0.25">
      <c r="A4626" s="19">
        <v>42933</v>
      </c>
      <c r="B4626" s="19" t="s">
        <v>3402</v>
      </c>
      <c r="C4626" s="15">
        <v>600</v>
      </c>
      <c r="D4626" s="24" t="s">
        <v>4</v>
      </c>
      <c r="E4626" s="24" t="s">
        <v>5</v>
      </c>
      <c r="F4626" s="25" t="s">
        <v>2217</v>
      </c>
      <c r="G4626" s="25" t="s">
        <v>2987</v>
      </c>
      <c r="H4626" s="25" t="s">
        <v>3418</v>
      </c>
      <c r="I4626" s="25" t="s">
        <v>82</v>
      </c>
      <c r="J4626" s="10">
        <v>8350</v>
      </c>
      <c r="K4626" s="16">
        <v>167</v>
      </c>
    </row>
    <row r="4627" spans="1:11" x14ac:dyDescent="0.25">
      <c r="A4627" s="19">
        <v>42933</v>
      </c>
      <c r="B4627" s="19" t="s">
        <v>3402</v>
      </c>
      <c r="C4627" s="15">
        <v>600</v>
      </c>
      <c r="D4627" s="24" t="s">
        <v>4</v>
      </c>
      <c r="E4627" s="24" t="s">
        <v>6</v>
      </c>
      <c r="F4627" s="25" t="s">
        <v>6</v>
      </c>
      <c r="G4627" s="25" t="s">
        <v>2987</v>
      </c>
      <c r="H4627" s="25" t="s">
        <v>3418</v>
      </c>
      <c r="I4627" s="25" t="s">
        <v>82</v>
      </c>
      <c r="J4627" s="10">
        <v>9026</v>
      </c>
      <c r="K4627" s="16">
        <v>181</v>
      </c>
    </row>
    <row r="4628" spans="1:11" x14ac:dyDescent="0.25">
      <c r="A4628" s="19">
        <v>42933</v>
      </c>
      <c r="B4628" s="19" t="s">
        <v>3402</v>
      </c>
      <c r="C4628" s="15">
        <v>500</v>
      </c>
      <c r="D4628" s="24" t="s">
        <v>4</v>
      </c>
      <c r="E4628" s="24" t="s">
        <v>6</v>
      </c>
      <c r="F4628" s="25" t="s">
        <v>6</v>
      </c>
      <c r="G4628" s="25" t="s">
        <v>2987</v>
      </c>
      <c r="H4628" s="25" t="s">
        <v>3418</v>
      </c>
      <c r="I4628" s="25" t="s">
        <v>82</v>
      </c>
      <c r="J4628" s="10">
        <v>9027</v>
      </c>
      <c r="K4628" s="16">
        <v>181</v>
      </c>
    </row>
    <row r="4629" spans="1:11" x14ac:dyDescent="0.25">
      <c r="A4629" s="19">
        <v>42933</v>
      </c>
      <c r="B4629" s="19" t="s">
        <v>3402</v>
      </c>
      <c r="C4629" s="15">
        <v>100</v>
      </c>
      <c r="D4629" s="24" t="s">
        <v>4</v>
      </c>
      <c r="E4629" s="24" t="s">
        <v>5</v>
      </c>
      <c r="F4629" s="25" t="s">
        <v>2217</v>
      </c>
      <c r="G4629" s="25" t="s">
        <v>2987</v>
      </c>
      <c r="H4629" s="25" t="s">
        <v>3418</v>
      </c>
      <c r="I4629" s="25" t="s">
        <v>82</v>
      </c>
      <c r="J4629" s="10">
        <v>9088</v>
      </c>
      <c r="K4629" s="16">
        <v>182</v>
      </c>
    </row>
    <row r="4630" spans="1:11" x14ac:dyDescent="0.25">
      <c r="A4630" s="19">
        <v>42933</v>
      </c>
      <c r="B4630" s="19" t="s">
        <v>3402</v>
      </c>
      <c r="C4630" s="15">
        <v>200</v>
      </c>
      <c r="D4630" s="24" t="s">
        <v>4</v>
      </c>
      <c r="E4630" s="24" t="s">
        <v>6</v>
      </c>
      <c r="F4630" s="25" t="s">
        <v>6</v>
      </c>
      <c r="G4630" s="25" t="s">
        <v>2987</v>
      </c>
      <c r="H4630" s="25" t="s">
        <v>3418</v>
      </c>
      <c r="I4630" s="25" t="s">
        <v>82</v>
      </c>
      <c r="J4630" s="10">
        <v>9089</v>
      </c>
      <c r="K4630" s="16">
        <v>182</v>
      </c>
    </row>
    <row r="4631" spans="1:11" x14ac:dyDescent="0.25">
      <c r="A4631" s="19">
        <v>42933</v>
      </c>
      <c r="B4631" s="19" t="s">
        <v>3402</v>
      </c>
      <c r="C4631" s="15">
        <v>10000</v>
      </c>
      <c r="D4631" s="24" t="s">
        <v>4</v>
      </c>
      <c r="E4631" s="24" t="s">
        <v>5</v>
      </c>
      <c r="F4631" s="25" t="s">
        <v>2217</v>
      </c>
      <c r="G4631" s="25" t="s">
        <v>2987</v>
      </c>
      <c r="H4631" s="25" t="s">
        <v>3418</v>
      </c>
      <c r="I4631" s="25" t="s">
        <v>82</v>
      </c>
      <c r="J4631" s="10">
        <v>9090</v>
      </c>
      <c r="K4631" s="16">
        <v>182</v>
      </c>
    </row>
    <row r="4632" spans="1:11" x14ac:dyDescent="0.25">
      <c r="A4632" s="19">
        <v>42933</v>
      </c>
      <c r="B4632" s="19" t="s">
        <v>3402</v>
      </c>
      <c r="C4632" s="15">
        <v>6000</v>
      </c>
      <c r="D4632" s="24" t="s">
        <v>4</v>
      </c>
      <c r="E4632" s="24" t="s">
        <v>6</v>
      </c>
      <c r="F4632" s="25" t="s">
        <v>6</v>
      </c>
      <c r="G4632" s="25" t="s">
        <v>2987</v>
      </c>
      <c r="H4632" s="25" t="s">
        <v>3418</v>
      </c>
      <c r="I4632" s="25" t="s">
        <v>82</v>
      </c>
      <c r="J4632" s="10">
        <v>9091</v>
      </c>
      <c r="K4632" s="16">
        <v>182</v>
      </c>
    </row>
    <row r="4633" spans="1:11" x14ac:dyDescent="0.25">
      <c r="A4633" s="19">
        <v>42933</v>
      </c>
      <c r="B4633" s="19" t="s">
        <v>3402</v>
      </c>
      <c r="C4633" s="15">
        <v>1500</v>
      </c>
      <c r="D4633" s="24" t="s">
        <v>4</v>
      </c>
      <c r="E4633" s="24" t="s">
        <v>6</v>
      </c>
      <c r="F4633" s="25" t="s">
        <v>6</v>
      </c>
      <c r="G4633" s="25" t="s">
        <v>2987</v>
      </c>
      <c r="H4633" s="25" t="s">
        <v>3418</v>
      </c>
      <c r="I4633" s="25" t="s">
        <v>82</v>
      </c>
      <c r="J4633" s="10">
        <v>9151</v>
      </c>
      <c r="K4633" s="16">
        <v>184</v>
      </c>
    </row>
    <row r="4634" spans="1:11" x14ac:dyDescent="0.25">
      <c r="A4634" s="19">
        <v>42933</v>
      </c>
      <c r="B4634" s="19" t="s">
        <v>3402</v>
      </c>
      <c r="C4634" s="15">
        <v>1500</v>
      </c>
      <c r="D4634" s="24" t="s">
        <v>4</v>
      </c>
      <c r="E4634" s="24" t="s">
        <v>6</v>
      </c>
      <c r="F4634" s="25" t="s">
        <v>6</v>
      </c>
      <c r="G4634" s="25" t="s">
        <v>2987</v>
      </c>
      <c r="H4634" s="25" t="s">
        <v>3418</v>
      </c>
      <c r="I4634" s="25" t="s">
        <v>82</v>
      </c>
      <c r="J4634" s="10">
        <v>9152</v>
      </c>
      <c r="K4634" s="16">
        <v>184</v>
      </c>
    </row>
    <row r="4635" spans="1:11" x14ac:dyDescent="0.25">
      <c r="A4635" s="19">
        <v>42933</v>
      </c>
      <c r="B4635" s="19" t="s">
        <v>3402</v>
      </c>
      <c r="C4635" s="15">
        <v>500</v>
      </c>
      <c r="D4635" s="24" t="s">
        <v>4</v>
      </c>
      <c r="E4635" s="24" t="s">
        <v>5</v>
      </c>
      <c r="F4635" s="25" t="s">
        <v>2217</v>
      </c>
      <c r="G4635" s="25" t="s">
        <v>2987</v>
      </c>
      <c r="H4635" s="25" t="s">
        <v>3418</v>
      </c>
      <c r="I4635" s="25" t="s">
        <v>82</v>
      </c>
      <c r="J4635" s="10">
        <v>9153</v>
      </c>
      <c r="K4635" s="16">
        <v>184</v>
      </c>
    </row>
    <row r="4636" spans="1:11" x14ac:dyDescent="0.25">
      <c r="A4636" s="19">
        <v>42933</v>
      </c>
      <c r="B4636" s="19" t="s">
        <v>3402</v>
      </c>
      <c r="C4636" s="15">
        <v>500</v>
      </c>
      <c r="D4636" s="24" t="s">
        <v>4</v>
      </c>
      <c r="E4636" s="24" t="s">
        <v>5</v>
      </c>
      <c r="F4636" s="25" t="s">
        <v>2217</v>
      </c>
      <c r="G4636" s="25" t="s">
        <v>2987</v>
      </c>
      <c r="H4636" s="25" t="s">
        <v>3418</v>
      </c>
      <c r="I4636" s="25" t="s">
        <v>82</v>
      </c>
      <c r="J4636" s="10">
        <v>9154</v>
      </c>
      <c r="K4636" s="16">
        <v>184</v>
      </c>
    </row>
    <row r="4637" spans="1:11" x14ac:dyDescent="0.25">
      <c r="A4637" s="19">
        <v>42933</v>
      </c>
      <c r="B4637" s="19" t="s">
        <v>3402</v>
      </c>
      <c r="C4637" s="15">
        <v>2000</v>
      </c>
      <c r="D4637" s="24" t="s">
        <v>4</v>
      </c>
      <c r="E4637" s="24" t="s">
        <v>5</v>
      </c>
      <c r="F4637" s="25" t="s">
        <v>2217</v>
      </c>
      <c r="G4637" s="25" t="s">
        <v>2987</v>
      </c>
      <c r="H4637" s="25" t="s">
        <v>3418</v>
      </c>
      <c r="I4637" s="25" t="s">
        <v>82</v>
      </c>
      <c r="J4637" s="10">
        <v>9228</v>
      </c>
      <c r="K4637" s="16">
        <v>185</v>
      </c>
    </row>
    <row r="4638" spans="1:11" x14ac:dyDescent="0.25">
      <c r="A4638" s="19">
        <v>42933</v>
      </c>
      <c r="B4638" s="19" t="s">
        <v>3402</v>
      </c>
      <c r="C4638" s="15">
        <v>400</v>
      </c>
      <c r="D4638" s="24" t="s">
        <v>4</v>
      </c>
      <c r="E4638" s="24" t="s">
        <v>6</v>
      </c>
      <c r="F4638" s="25" t="s">
        <v>6</v>
      </c>
      <c r="G4638" s="25" t="s">
        <v>2987</v>
      </c>
      <c r="H4638" s="25" t="s">
        <v>3418</v>
      </c>
      <c r="I4638" s="25" t="s">
        <v>82</v>
      </c>
      <c r="J4638" s="10">
        <v>9229</v>
      </c>
      <c r="K4638" s="16">
        <v>185</v>
      </c>
    </row>
    <row r="4639" spans="1:11" x14ac:dyDescent="0.25">
      <c r="A4639" s="19">
        <v>42933</v>
      </c>
      <c r="B4639" s="19" t="s">
        <v>3402</v>
      </c>
      <c r="C4639" s="15">
        <v>500</v>
      </c>
      <c r="D4639" s="24" t="s">
        <v>4</v>
      </c>
      <c r="E4639" s="24" t="s">
        <v>5</v>
      </c>
      <c r="F4639" s="25" t="s">
        <v>2217</v>
      </c>
      <c r="G4639" s="25" t="s">
        <v>2987</v>
      </c>
      <c r="H4639" s="25" t="s">
        <v>3418</v>
      </c>
      <c r="I4639" s="25" t="s">
        <v>82</v>
      </c>
      <c r="J4639" s="10">
        <v>9290</v>
      </c>
      <c r="K4639" s="16">
        <v>186</v>
      </c>
    </row>
    <row r="4640" spans="1:11" x14ac:dyDescent="0.25">
      <c r="A4640" s="19">
        <v>42933</v>
      </c>
      <c r="B4640" s="19" t="s">
        <v>3402</v>
      </c>
      <c r="C4640" s="15">
        <v>6000</v>
      </c>
      <c r="D4640" s="24" t="s">
        <v>4</v>
      </c>
      <c r="E4640" s="24" t="s">
        <v>5</v>
      </c>
      <c r="F4640" s="25" t="s">
        <v>2217</v>
      </c>
      <c r="G4640" s="25" t="s">
        <v>2987</v>
      </c>
      <c r="H4640" s="25" t="s">
        <v>3418</v>
      </c>
      <c r="I4640" s="25" t="s">
        <v>82</v>
      </c>
      <c r="J4640" s="10">
        <v>9291</v>
      </c>
      <c r="K4640" s="16">
        <v>186</v>
      </c>
    </row>
    <row r="4641" spans="1:11" x14ac:dyDescent="0.25">
      <c r="A4641" s="19">
        <v>42933</v>
      </c>
      <c r="B4641" s="19" t="s">
        <v>3402</v>
      </c>
      <c r="C4641" s="15">
        <v>200</v>
      </c>
      <c r="D4641" s="24" t="s">
        <v>4</v>
      </c>
      <c r="E4641" s="24" t="s">
        <v>6</v>
      </c>
      <c r="F4641" s="25" t="s">
        <v>6</v>
      </c>
      <c r="G4641" s="25" t="s">
        <v>2987</v>
      </c>
      <c r="H4641" s="25" t="s">
        <v>3418</v>
      </c>
      <c r="I4641" s="25" t="s">
        <v>82</v>
      </c>
      <c r="J4641" s="10">
        <v>9323</v>
      </c>
      <c r="K4641" s="16">
        <v>187</v>
      </c>
    </row>
    <row r="4642" spans="1:11" x14ac:dyDescent="0.25">
      <c r="A4642" s="19">
        <v>42933</v>
      </c>
      <c r="B4642" s="19" t="s">
        <v>3402</v>
      </c>
      <c r="C4642" s="15">
        <v>800</v>
      </c>
      <c r="D4642" s="24" t="s">
        <v>4</v>
      </c>
      <c r="E4642" s="24" t="s">
        <v>6</v>
      </c>
      <c r="F4642" s="25" t="s">
        <v>6</v>
      </c>
      <c r="G4642" s="25" t="s">
        <v>2987</v>
      </c>
      <c r="H4642" s="25" t="s">
        <v>3418</v>
      </c>
      <c r="I4642" s="25" t="s">
        <v>82</v>
      </c>
      <c r="J4642" s="10">
        <v>9556</v>
      </c>
      <c r="K4642" s="16">
        <v>192</v>
      </c>
    </row>
    <row r="4643" spans="1:11" x14ac:dyDescent="0.25">
      <c r="A4643" s="19">
        <v>42933</v>
      </c>
      <c r="B4643" s="19" t="s">
        <v>3402</v>
      </c>
      <c r="C4643" s="15">
        <v>6000</v>
      </c>
      <c r="D4643" s="24" t="s">
        <v>4</v>
      </c>
      <c r="E4643" s="24" t="s">
        <v>6</v>
      </c>
      <c r="F4643" s="25" t="s">
        <v>6</v>
      </c>
      <c r="G4643" s="25" t="s">
        <v>2987</v>
      </c>
      <c r="H4643" s="25" t="s">
        <v>3418</v>
      </c>
      <c r="I4643" s="25" t="s">
        <v>82</v>
      </c>
      <c r="J4643" s="10">
        <v>9557</v>
      </c>
      <c r="K4643" s="16">
        <v>192</v>
      </c>
    </row>
    <row r="4644" spans="1:11" x14ac:dyDescent="0.25">
      <c r="A4644" s="19">
        <v>42933</v>
      </c>
      <c r="B4644" s="19" t="s">
        <v>3402</v>
      </c>
      <c r="C4644" s="15">
        <v>3000</v>
      </c>
      <c r="D4644" s="24" t="s">
        <v>7</v>
      </c>
      <c r="E4644" s="24" t="s">
        <v>8</v>
      </c>
      <c r="F4644" s="25"/>
      <c r="G4644" s="25" t="s">
        <v>3314</v>
      </c>
      <c r="H4644" s="25" t="s">
        <v>3314</v>
      </c>
      <c r="I4644" s="27"/>
      <c r="J4644" s="10" t="s">
        <v>2984</v>
      </c>
      <c r="K4644" s="16"/>
    </row>
    <row r="4645" spans="1:11" x14ac:dyDescent="0.25">
      <c r="A4645" s="19">
        <v>42933</v>
      </c>
      <c r="B4645" s="19" t="s">
        <v>3402</v>
      </c>
      <c r="C4645" s="15">
        <v>10000</v>
      </c>
      <c r="D4645" s="24" t="s">
        <v>7</v>
      </c>
      <c r="E4645" s="24" t="s">
        <v>8</v>
      </c>
      <c r="F4645" s="25"/>
      <c r="G4645" s="25" t="s">
        <v>3314</v>
      </c>
      <c r="H4645" s="25" t="s">
        <v>3314</v>
      </c>
      <c r="I4645" s="27"/>
      <c r="J4645" s="10" t="s">
        <v>2984</v>
      </c>
      <c r="K4645" s="16"/>
    </row>
    <row r="4646" spans="1:11" x14ac:dyDescent="0.25">
      <c r="A4646" s="19">
        <v>42933</v>
      </c>
      <c r="B4646" s="19" t="s">
        <v>3402</v>
      </c>
      <c r="C4646" s="15">
        <v>100</v>
      </c>
      <c r="D4646" s="24" t="s">
        <v>7</v>
      </c>
      <c r="E4646" s="24" t="s">
        <v>8</v>
      </c>
      <c r="F4646" s="25"/>
      <c r="G4646" s="25" t="s">
        <v>3314</v>
      </c>
      <c r="H4646" s="25" t="s">
        <v>3314</v>
      </c>
      <c r="I4646" s="27"/>
      <c r="J4646" s="10" t="s">
        <v>2984</v>
      </c>
      <c r="K4646" s="16"/>
    </row>
    <row r="4647" spans="1:11" x14ac:dyDescent="0.25">
      <c r="A4647" s="19">
        <v>42933</v>
      </c>
      <c r="B4647" s="19" t="s">
        <v>3402</v>
      </c>
      <c r="C4647" s="15">
        <v>4050</v>
      </c>
      <c r="D4647" s="24" t="s">
        <v>7</v>
      </c>
      <c r="E4647" s="24" t="s">
        <v>8</v>
      </c>
      <c r="F4647" s="25"/>
      <c r="G4647" s="25" t="s">
        <v>3314</v>
      </c>
      <c r="H4647" s="25" t="s">
        <v>3314</v>
      </c>
      <c r="I4647" s="27"/>
      <c r="J4647" s="10" t="s">
        <v>2984</v>
      </c>
      <c r="K4647" s="16"/>
    </row>
    <row r="4648" spans="1:11" x14ac:dyDescent="0.25">
      <c r="A4648" s="19">
        <v>42933</v>
      </c>
      <c r="B4648" s="19" t="s">
        <v>3402</v>
      </c>
      <c r="C4648" s="15">
        <v>60</v>
      </c>
      <c r="D4648" s="24" t="s">
        <v>7</v>
      </c>
      <c r="E4648" s="24" t="s">
        <v>8</v>
      </c>
      <c r="F4648" s="25"/>
      <c r="G4648" s="25" t="s">
        <v>3314</v>
      </c>
      <c r="H4648" s="25" t="s">
        <v>3314</v>
      </c>
      <c r="I4648" s="27"/>
      <c r="J4648" s="10" t="s">
        <v>2984</v>
      </c>
      <c r="K4648" s="16"/>
    </row>
    <row r="4649" spans="1:11" x14ac:dyDescent="0.25">
      <c r="A4649" s="19">
        <v>42933</v>
      </c>
      <c r="B4649" s="19" t="s">
        <v>3402</v>
      </c>
      <c r="C4649" s="15">
        <v>40</v>
      </c>
      <c r="D4649" s="24" t="s">
        <v>7</v>
      </c>
      <c r="E4649" s="24" t="s">
        <v>8</v>
      </c>
      <c r="F4649" s="25"/>
      <c r="G4649" s="25" t="s">
        <v>3314</v>
      </c>
      <c r="H4649" s="25" t="s">
        <v>3314</v>
      </c>
      <c r="I4649" s="27"/>
      <c r="J4649" s="10" t="s">
        <v>2984</v>
      </c>
      <c r="K4649" s="16"/>
    </row>
    <row r="4650" spans="1:11" x14ac:dyDescent="0.25">
      <c r="A4650" s="19">
        <v>42933</v>
      </c>
      <c r="B4650" s="19" t="s">
        <v>3402</v>
      </c>
      <c r="C4650" s="15">
        <v>150</v>
      </c>
      <c r="D4650" s="24" t="s">
        <v>7</v>
      </c>
      <c r="E4650" s="24" t="s">
        <v>8</v>
      </c>
      <c r="F4650" s="25"/>
      <c r="G4650" s="25" t="s">
        <v>3314</v>
      </c>
      <c r="H4650" s="25" t="s">
        <v>3314</v>
      </c>
      <c r="I4650" s="27"/>
      <c r="J4650" s="10" t="s">
        <v>2984</v>
      </c>
      <c r="K4650" s="16"/>
    </row>
    <row r="4651" spans="1:11" x14ac:dyDescent="0.25">
      <c r="A4651" s="19">
        <v>42934</v>
      </c>
      <c r="B4651" s="19" t="s">
        <v>3402</v>
      </c>
      <c r="C4651" s="15">
        <v>1000</v>
      </c>
      <c r="D4651" s="24" t="s">
        <v>4</v>
      </c>
      <c r="E4651" s="24" t="s">
        <v>5</v>
      </c>
      <c r="F4651" s="25" t="s">
        <v>2217</v>
      </c>
      <c r="G4651" s="25" t="s">
        <v>2987</v>
      </c>
      <c r="H4651" s="25" t="s">
        <v>3418</v>
      </c>
      <c r="I4651" s="25" t="s">
        <v>82</v>
      </c>
      <c r="J4651" s="10">
        <v>5538</v>
      </c>
      <c r="K4651" s="16">
        <v>111</v>
      </c>
    </row>
    <row r="4652" spans="1:11" x14ac:dyDescent="0.25">
      <c r="A4652" s="19">
        <v>42934</v>
      </c>
      <c r="B4652" s="19" t="s">
        <v>3402</v>
      </c>
      <c r="C4652" s="15">
        <v>7000</v>
      </c>
      <c r="D4652" s="24" t="s">
        <v>4</v>
      </c>
      <c r="E4652" s="24" t="s">
        <v>6</v>
      </c>
      <c r="F4652" s="25" t="s">
        <v>6</v>
      </c>
      <c r="G4652" s="25" t="s">
        <v>2987</v>
      </c>
      <c r="H4652" s="25" t="s">
        <v>3418</v>
      </c>
      <c r="I4652" s="25" t="s">
        <v>82</v>
      </c>
      <c r="J4652" s="10">
        <v>7669</v>
      </c>
      <c r="K4652" s="16">
        <v>154</v>
      </c>
    </row>
    <row r="4653" spans="1:11" x14ac:dyDescent="0.25">
      <c r="A4653" s="19">
        <v>42934</v>
      </c>
      <c r="B4653" s="19" t="s">
        <v>3402</v>
      </c>
      <c r="C4653" s="15">
        <v>200</v>
      </c>
      <c r="D4653" s="24" t="s">
        <v>4</v>
      </c>
      <c r="E4653" s="24" t="s">
        <v>5</v>
      </c>
      <c r="F4653" s="25" t="s">
        <v>2217</v>
      </c>
      <c r="G4653" s="25" t="s">
        <v>2987</v>
      </c>
      <c r="H4653" s="25" t="s">
        <v>3418</v>
      </c>
      <c r="I4653" s="25" t="s">
        <v>82</v>
      </c>
      <c r="J4653" s="10">
        <v>7670</v>
      </c>
      <c r="K4653" s="16">
        <v>154</v>
      </c>
    </row>
    <row r="4654" spans="1:11" x14ac:dyDescent="0.25">
      <c r="A4654" s="19">
        <v>42934</v>
      </c>
      <c r="B4654" s="19" t="s">
        <v>3402</v>
      </c>
      <c r="C4654" s="15">
        <v>400</v>
      </c>
      <c r="D4654" s="24" t="s">
        <v>4</v>
      </c>
      <c r="E4654" s="24" t="s">
        <v>6</v>
      </c>
      <c r="F4654" s="25" t="s">
        <v>6</v>
      </c>
      <c r="G4654" s="25" t="s">
        <v>2987</v>
      </c>
      <c r="H4654" s="25" t="s">
        <v>3418</v>
      </c>
      <c r="I4654" s="25" t="s">
        <v>82</v>
      </c>
      <c r="J4654" s="10">
        <v>7671</v>
      </c>
      <c r="K4654" s="16">
        <v>154</v>
      </c>
    </row>
    <row r="4655" spans="1:11" x14ac:dyDescent="0.25">
      <c r="A4655" s="19">
        <v>42934</v>
      </c>
      <c r="B4655" s="19" t="s">
        <v>3402</v>
      </c>
      <c r="C4655" s="15">
        <v>1000</v>
      </c>
      <c r="D4655" s="24" t="s">
        <v>4</v>
      </c>
      <c r="E4655" s="24" t="s">
        <v>6</v>
      </c>
      <c r="F4655" s="25" t="s">
        <v>6</v>
      </c>
      <c r="G4655" s="25" t="s">
        <v>2987</v>
      </c>
      <c r="H4655" s="25" t="s">
        <v>3418</v>
      </c>
      <c r="I4655" s="25" t="s">
        <v>82</v>
      </c>
      <c r="J4655" s="10">
        <v>9028</v>
      </c>
      <c r="K4655" s="16">
        <v>181</v>
      </c>
    </row>
    <row r="4656" spans="1:11" x14ac:dyDescent="0.25">
      <c r="A4656" s="19">
        <v>42934</v>
      </c>
      <c r="B4656" s="19" t="s">
        <v>3402</v>
      </c>
      <c r="C4656" s="15">
        <v>2500</v>
      </c>
      <c r="D4656" s="24" t="s">
        <v>4</v>
      </c>
      <c r="E4656" s="24" t="s">
        <v>6</v>
      </c>
      <c r="F4656" s="25" t="s">
        <v>6</v>
      </c>
      <c r="G4656" s="25" t="s">
        <v>2987</v>
      </c>
      <c r="H4656" s="25" t="s">
        <v>3418</v>
      </c>
      <c r="I4656" s="25" t="s">
        <v>82</v>
      </c>
      <c r="J4656" s="10">
        <v>9029</v>
      </c>
      <c r="K4656" s="16">
        <v>181</v>
      </c>
    </row>
    <row r="4657" spans="1:11" x14ac:dyDescent="0.25">
      <c r="A4657" s="19">
        <v>42934</v>
      </c>
      <c r="B4657" s="19" t="s">
        <v>3402</v>
      </c>
      <c r="C4657" s="15">
        <v>1000</v>
      </c>
      <c r="D4657" s="24" t="s">
        <v>4</v>
      </c>
      <c r="E4657" s="24" t="s">
        <v>6</v>
      </c>
      <c r="F4657" s="25" t="s">
        <v>6</v>
      </c>
      <c r="G4657" s="25" t="s">
        <v>2987</v>
      </c>
      <c r="H4657" s="25" t="s">
        <v>3418</v>
      </c>
      <c r="I4657" s="25" t="s">
        <v>82</v>
      </c>
      <c r="J4657" s="10">
        <v>9155</v>
      </c>
      <c r="K4657" s="16">
        <v>184</v>
      </c>
    </row>
    <row r="4658" spans="1:11" x14ac:dyDescent="0.25">
      <c r="A4658" s="19">
        <v>42934</v>
      </c>
      <c r="B4658" s="19" t="s">
        <v>3402</v>
      </c>
      <c r="C4658" s="15">
        <v>36000</v>
      </c>
      <c r="D4658" s="24" t="s">
        <v>4</v>
      </c>
      <c r="E4658" s="24" t="s">
        <v>6</v>
      </c>
      <c r="F4658" s="25" t="s">
        <v>6</v>
      </c>
      <c r="G4658" s="25" t="s">
        <v>2987</v>
      </c>
      <c r="H4658" s="25" t="s">
        <v>3418</v>
      </c>
      <c r="I4658" s="25" t="s">
        <v>82</v>
      </c>
      <c r="J4658" s="10">
        <v>9230</v>
      </c>
      <c r="K4658" s="16">
        <v>185</v>
      </c>
    </row>
    <row r="4659" spans="1:11" x14ac:dyDescent="0.25">
      <c r="A4659" s="19">
        <v>42934</v>
      </c>
      <c r="B4659" s="19" t="s">
        <v>3402</v>
      </c>
      <c r="C4659" s="15">
        <v>2000</v>
      </c>
      <c r="D4659" s="24" t="s">
        <v>4</v>
      </c>
      <c r="E4659" s="24" t="s">
        <v>6</v>
      </c>
      <c r="F4659" s="25" t="s">
        <v>6</v>
      </c>
      <c r="G4659" s="25" t="s">
        <v>2987</v>
      </c>
      <c r="H4659" s="25" t="s">
        <v>3418</v>
      </c>
      <c r="I4659" s="25" t="s">
        <v>82</v>
      </c>
      <c r="J4659" s="10">
        <v>9231</v>
      </c>
      <c r="K4659" s="16">
        <v>185</v>
      </c>
    </row>
    <row r="4660" spans="1:11" x14ac:dyDescent="0.25">
      <c r="A4660" s="19">
        <v>42934</v>
      </c>
      <c r="B4660" s="19" t="s">
        <v>3402</v>
      </c>
      <c r="C4660" s="15">
        <v>1000</v>
      </c>
      <c r="D4660" s="24" t="s">
        <v>4</v>
      </c>
      <c r="E4660" s="24" t="s">
        <v>5</v>
      </c>
      <c r="F4660" s="25" t="s">
        <v>2217</v>
      </c>
      <c r="G4660" s="25" t="s">
        <v>2987</v>
      </c>
      <c r="H4660" s="25" t="s">
        <v>3418</v>
      </c>
      <c r="I4660" s="25" t="s">
        <v>82</v>
      </c>
      <c r="J4660" s="10">
        <v>9292</v>
      </c>
      <c r="K4660" s="16">
        <v>186</v>
      </c>
    </row>
    <row r="4661" spans="1:11" x14ac:dyDescent="0.25">
      <c r="A4661" s="19">
        <v>42934</v>
      </c>
      <c r="B4661" s="19" t="s">
        <v>3402</v>
      </c>
      <c r="C4661" s="15">
        <v>3000</v>
      </c>
      <c r="D4661" s="24" t="s">
        <v>4</v>
      </c>
      <c r="E4661" s="24" t="s">
        <v>6</v>
      </c>
      <c r="F4661" s="25" t="s">
        <v>6</v>
      </c>
      <c r="G4661" s="25" t="s">
        <v>2987</v>
      </c>
      <c r="H4661" s="25" t="s">
        <v>3418</v>
      </c>
      <c r="I4661" s="25" t="s">
        <v>82</v>
      </c>
      <c r="J4661" s="10">
        <v>9294</v>
      </c>
      <c r="K4661" s="16">
        <v>186</v>
      </c>
    </row>
    <row r="4662" spans="1:11" x14ac:dyDescent="0.25">
      <c r="A4662" s="19">
        <v>42934</v>
      </c>
      <c r="B4662" s="19" t="s">
        <v>3402</v>
      </c>
      <c r="C4662" s="15">
        <v>32000</v>
      </c>
      <c r="D4662" s="24" t="s">
        <v>4</v>
      </c>
      <c r="E4662" s="24" t="s">
        <v>5</v>
      </c>
      <c r="F4662" s="25" t="s">
        <v>2217</v>
      </c>
      <c r="G4662" s="25" t="s">
        <v>2987</v>
      </c>
      <c r="H4662" s="25" t="s">
        <v>3418</v>
      </c>
      <c r="I4662" s="25" t="s">
        <v>82</v>
      </c>
      <c r="J4662" s="10">
        <v>9295</v>
      </c>
      <c r="K4662" s="16">
        <v>186</v>
      </c>
    </row>
    <row r="4663" spans="1:11" x14ac:dyDescent="0.25">
      <c r="A4663" s="19">
        <v>42934</v>
      </c>
      <c r="B4663" s="19" t="s">
        <v>3402</v>
      </c>
      <c r="C4663" s="15">
        <v>2500</v>
      </c>
      <c r="D4663" s="24" t="s">
        <v>4</v>
      </c>
      <c r="E4663" s="24" t="s">
        <v>6</v>
      </c>
      <c r="F4663" s="25" t="s">
        <v>6</v>
      </c>
      <c r="G4663" s="25" t="s">
        <v>2987</v>
      </c>
      <c r="H4663" s="25" t="s">
        <v>3418</v>
      </c>
      <c r="I4663" s="25" t="s">
        <v>82</v>
      </c>
      <c r="J4663" s="10">
        <v>9296</v>
      </c>
      <c r="K4663" s="16">
        <v>186</v>
      </c>
    </row>
    <row r="4664" spans="1:11" x14ac:dyDescent="0.25">
      <c r="A4664" s="19">
        <v>42934</v>
      </c>
      <c r="B4664" s="19" t="s">
        <v>3402</v>
      </c>
      <c r="C4664" s="15">
        <v>250</v>
      </c>
      <c r="D4664" s="24" t="s">
        <v>4</v>
      </c>
      <c r="E4664" s="24" t="s">
        <v>6</v>
      </c>
      <c r="F4664" s="25" t="s">
        <v>6</v>
      </c>
      <c r="G4664" s="25" t="s">
        <v>2987</v>
      </c>
      <c r="H4664" s="25" t="s">
        <v>3418</v>
      </c>
      <c r="I4664" s="25" t="s">
        <v>82</v>
      </c>
      <c r="J4664" s="10">
        <v>9297</v>
      </c>
      <c r="K4664" s="16">
        <v>186</v>
      </c>
    </row>
    <row r="4665" spans="1:11" x14ac:dyDescent="0.25">
      <c r="A4665" s="19">
        <v>42934</v>
      </c>
      <c r="B4665" s="19" t="s">
        <v>3402</v>
      </c>
      <c r="C4665" s="15">
        <v>3000</v>
      </c>
      <c r="D4665" s="24" t="s">
        <v>4</v>
      </c>
      <c r="E4665" s="24" t="s">
        <v>5</v>
      </c>
      <c r="F4665" s="25" t="s">
        <v>2217</v>
      </c>
      <c r="G4665" s="25" t="s">
        <v>2987</v>
      </c>
      <c r="H4665" s="25" t="s">
        <v>3418</v>
      </c>
      <c r="I4665" s="25" t="s">
        <v>82</v>
      </c>
      <c r="J4665" s="10">
        <v>9298</v>
      </c>
      <c r="K4665" s="16">
        <v>186</v>
      </c>
    </row>
    <row r="4666" spans="1:11" x14ac:dyDescent="0.25">
      <c r="A4666" s="19">
        <v>42934</v>
      </c>
      <c r="B4666" s="19" t="s">
        <v>3402</v>
      </c>
      <c r="C4666" s="15">
        <v>500</v>
      </c>
      <c r="D4666" s="24" t="s">
        <v>4</v>
      </c>
      <c r="E4666" s="24" t="s">
        <v>6</v>
      </c>
      <c r="F4666" s="25" t="s">
        <v>6</v>
      </c>
      <c r="G4666" s="25" t="s">
        <v>2987</v>
      </c>
      <c r="H4666" s="25" t="s">
        <v>3418</v>
      </c>
      <c r="I4666" s="25" t="s">
        <v>82</v>
      </c>
      <c r="J4666" s="10">
        <v>9299</v>
      </c>
      <c r="K4666" s="16">
        <v>186</v>
      </c>
    </row>
    <row r="4667" spans="1:11" x14ac:dyDescent="0.25">
      <c r="A4667" s="19">
        <v>42934</v>
      </c>
      <c r="B4667" s="19" t="s">
        <v>3402</v>
      </c>
      <c r="C4667" s="15">
        <v>5000</v>
      </c>
      <c r="D4667" s="24" t="s">
        <v>4</v>
      </c>
      <c r="E4667" s="24" t="s">
        <v>5</v>
      </c>
      <c r="F4667" s="25" t="s">
        <v>2217</v>
      </c>
      <c r="G4667" s="25" t="s">
        <v>2987</v>
      </c>
      <c r="H4667" s="25" t="s">
        <v>3418</v>
      </c>
      <c r="I4667" s="25" t="s">
        <v>82</v>
      </c>
      <c r="J4667" s="10">
        <v>9300</v>
      </c>
      <c r="K4667" s="16">
        <v>186</v>
      </c>
    </row>
    <row r="4668" spans="1:11" x14ac:dyDescent="0.25">
      <c r="A4668" s="19">
        <v>42934</v>
      </c>
      <c r="B4668" s="19" t="s">
        <v>3402</v>
      </c>
      <c r="C4668" s="15">
        <v>2270</v>
      </c>
      <c r="D4668" s="24" t="s">
        <v>4</v>
      </c>
      <c r="E4668" s="24" t="s">
        <v>5</v>
      </c>
      <c r="F4668" s="25" t="s">
        <v>2217</v>
      </c>
      <c r="G4668" s="25" t="s">
        <v>2987</v>
      </c>
      <c r="H4668" s="25" t="s">
        <v>3418</v>
      </c>
      <c r="I4668" s="25" t="s">
        <v>82</v>
      </c>
      <c r="J4668" s="10">
        <v>9324</v>
      </c>
      <c r="K4668" s="16">
        <v>187</v>
      </c>
    </row>
    <row r="4669" spans="1:11" x14ac:dyDescent="0.25">
      <c r="A4669" s="19">
        <v>42934</v>
      </c>
      <c r="B4669" s="19" t="s">
        <v>3402</v>
      </c>
      <c r="C4669" s="15">
        <v>2000</v>
      </c>
      <c r="D4669" s="24" t="s">
        <v>4</v>
      </c>
      <c r="E4669" s="24" t="s">
        <v>5</v>
      </c>
      <c r="F4669" s="25" t="s">
        <v>2217</v>
      </c>
      <c r="G4669" s="25" t="s">
        <v>2987</v>
      </c>
      <c r="H4669" s="25" t="s">
        <v>3418</v>
      </c>
      <c r="I4669" s="25" t="s">
        <v>82</v>
      </c>
      <c r="J4669" s="10">
        <v>9325</v>
      </c>
      <c r="K4669" s="16">
        <v>187</v>
      </c>
    </row>
    <row r="4670" spans="1:11" x14ac:dyDescent="0.25">
      <c r="A4670" s="19">
        <v>42934</v>
      </c>
      <c r="B4670" s="19" t="s">
        <v>3402</v>
      </c>
      <c r="C4670" s="15">
        <v>5200</v>
      </c>
      <c r="D4670" s="24" t="s">
        <v>4</v>
      </c>
      <c r="E4670" s="24" t="s">
        <v>5</v>
      </c>
      <c r="F4670" s="25" t="s">
        <v>2217</v>
      </c>
      <c r="G4670" s="25" t="s">
        <v>2987</v>
      </c>
      <c r="H4670" s="25" t="s">
        <v>3418</v>
      </c>
      <c r="I4670" s="25" t="s">
        <v>82</v>
      </c>
      <c r="J4670" s="10">
        <v>9326</v>
      </c>
      <c r="K4670" s="16">
        <v>187</v>
      </c>
    </row>
    <row r="4671" spans="1:11" x14ac:dyDescent="0.25">
      <c r="A4671" s="19">
        <v>42934</v>
      </c>
      <c r="B4671" s="19" t="s">
        <v>3402</v>
      </c>
      <c r="C4671" s="15">
        <v>500</v>
      </c>
      <c r="D4671" s="24" t="s">
        <v>4</v>
      </c>
      <c r="E4671" s="24" t="s">
        <v>5</v>
      </c>
      <c r="F4671" s="25" t="s">
        <v>2217</v>
      </c>
      <c r="G4671" s="25" t="s">
        <v>2987</v>
      </c>
      <c r="H4671" s="25" t="s">
        <v>3418</v>
      </c>
      <c r="I4671" s="25" t="s">
        <v>82</v>
      </c>
      <c r="J4671" s="10">
        <v>9327</v>
      </c>
      <c r="K4671" s="16">
        <v>187</v>
      </c>
    </row>
    <row r="4672" spans="1:11" x14ac:dyDescent="0.25">
      <c r="A4672" s="19">
        <v>42934</v>
      </c>
      <c r="B4672" s="19" t="s">
        <v>3402</v>
      </c>
      <c r="C4672" s="15">
        <v>9020</v>
      </c>
      <c r="D4672" s="24" t="s">
        <v>4</v>
      </c>
      <c r="E4672" s="24" t="s">
        <v>6</v>
      </c>
      <c r="F4672" s="25" t="s">
        <v>6</v>
      </c>
      <c r="G4672" s="25" t="s">
        <v>2987</v>
      </c>
      <c r="H4672" s="25" t="s">
        <v>3418</v>
      </c>
      <c r="I4672" s="25" t="s">
        <v>82</v>
      </c>
      <c r="J4672" s="10">
        <v>9558</v>
      </c>
      <c r="K4672" s="16">
        <v>192</v>
      </c>
    </row>
    <row r="4673" spans="1:11" x14ac:dyDescent="0.25">
      <c r="A4673" s="19">
        <v>42934</v>
      </c>
      <c r="B4673" s="19" t="s">
        <v>3402</v>
      </c>
      <c r="C4673" s="15">
        <v>9020</v>
      </c>
      <c r="D4673" s="24" t="s">
        <v>4</v>
      </c>
      <c r="E4673" s="24" t="s">
        <v>6</v>
      </c>
      <c r="F4673" s="25" t="s">
        <v>6</v>
      </c>
      <c r="G4673" s="25" t="s">
        <v>2987</v>
      </c>
      <c r="H4673" s="25" t="s">
        <v>3418</v>
      </c>
      <c r="I4673" s="25" t="s">
        <v>82</v>
      </c>
      <c r="J4673" s="10">
        <v>9559</v>
      </c>
      <c r="K4673" s="16">
        <v>192</v>
      </c>
    </row>
    <row r="4674" spans="1:11" x14ac:dyDescent="0.25">
      <c r="A4674" s="19">
        <v>42934</v>
      </c>
      <c r="B4674" s="19" t="s">
        <v>3402</v>
      </c>
      <c r="C4674" s="15">
        <v>500</v>
      </c>
      <c r="D4674" s="24" t="s">
        <v>4</v>
      </c>
      <c r="E4674" s="24" t="s">
        <v>5</v>
      </c>
      <c r="F4674" s="25" t="s">
        <v>2217</v>
      </c>
      <c r="G4674" s="25" t="s">
        <v>2987</v>
      </c>
      <c r="H4674" s="25" t="s">
        <v>3418</v>
      </c>
      <c r="I4674" s="25" t="s">
        <v>82</v>
      </c>
      <c r="J4674" s="10">
        <v>9560</v>
      </c>
      <c r="K4674" s="16">
        <v>192</v>
      </c>
    </row>
    <row r="4675" spans="1:11" x14ac:dyDescent="0.25">
      <c r="A4675" s="19">
        <v>42935</v>
      </c>
      <c r="B4675" s="19" t="s">
        <v>3402</v>
      </c>
      <c r="C4675" s="15">
        <v>15</v>
      </c>
      <c r="D4675" s="24" t="s">
        <v>4</v>
      </c>
      <c r="E4675" s="24" t="s">
        <v>5</v>
      </c>
      <c r="F4675" s="25" t="s">
        <v>2217</v>
      </c>
      <c r="G4675" s="25" t="s">
        <v>2987</v>
      </c>
      <c r="H4675" s="25" t="s">
        <v>3418</v>
      </c>
      <c r="I4675" s="25" t="s">
        <v>82</v>
      </c>
      <c r="J4675" s="10">
        <v>7701</v>
      </c>
      <c r="K4675" s="16">
        <v>155</v>
      </c>
    </row>
    <row r="4676" spans="1:11" x14ac:dyDescent="0.25">
      <c r="A4676" s="19">
        <v>42935</v>
      </c>
      <c r="B4676" s="19" t="s">
        <v>3402</v>
      </c>
      <c r="C4676" s="15">
        <v>800</v>
      </c>
      <c r="D4676" s="24" t="s">
        <v>4</v>
      </c>
      <c r="E4676" s="24" t="s">
        <v>6</v>
      </c>
      <c r="F4676" s="25" t="s">
        <v>6</v>
      </c>
      <c r="G4676" s="25" t="s">
        <v>2987</v>
      </c>
      <c r="H4676" s="25" t="s">
        <v>3418</v>
      </c>
      <c r="I4676" s="25" t="s">
        <v>82</v>
      </c>
      <c r="J4676" s="10">
        <v>9030</v>
      </c>
      <c r="K4676" s="16">
        <v>181</v>
      </c>
    </row>
    <row r="4677" spans="1:11" x14ac:dyDescent="0.25">
      <c r="A4677" s="19">
        <v>42935</v>
      </c>
      <c r="B4677" s="19" t="s">
        <v>3402</v>
      </c>
      <c r="C4677" s="15">
        <v>1500</v>
      </c>
      <c r="D4677" s="24" t="s">
        <v>4</v>
      </c>
      <c r="E4677" s="24" t="s">
        <v>6</v>
      </c>
      <c r="F4677" s="25" t="s">
        <v>6</v>
      </c>
      <c r="G4677" s="25" t="s">
        <v>2987</v>
      </c>
      <c r="H4677" s="25" t="s">
        <v>3418</v>
      </c>
      <c r="I4677" s="25" t="s">
        <v>82</v>
      </c>
      <c r="J4677" s="10">
        <v>9031</v>
      </c>
      <c r="K4677" s="16">
        <v>181</v>
      </c>
    </row>
    <row r="4678" spans="1:11" x14ac:dyDescent="0.25">
      <c r="A4678" s="19">
        <v>42935</v>
      </c>
      <c r="B4678" s="19" t="s">
        <v>3402</v>
      </c>
      <c r="C4678" s="15">
        <v>3400</v>
      </c>
      <c r="D4678" s="24" t="s">
        <v>4</v>
      </c>
      <c r="E4678" s="24" t="s">
        <v>6</v>
      </c>
      <c r="F4678" s="25" t="s">
        <v>6</v>
      </c>
      <c r="G4678" s="25" t="s">
        <v>2987</v>
      </c>
      <c r="H4678" s="25" t="s">
        <v>3418</v>
      </c>
      <c r="I4678" s="25" t="s">
        <v>82</v>
      </c>
      <c r="J4678" s="10">
        <v>9032</v>
      </c>
      <c r="K4678" s="16">
        <v>181</v>
      </c>
    </row>
    <row r="4679" spans="1:11" x14ac:dyDescent="0.25">
      <c r="A4679" s="19">
        <v>42935</v>
      </c>
      <c r="B4679" s="19" t="s">
        <v>3402</v>
      </c>
      <c r="C4679" s="15">
        <v>300</v>
      </c>
      <c r="D4679" s="24" t="s">
        <v>4</v>
      </c>
      <c r="E4679" s="24" t="s">
        <v>5</v>
      </c>
      <c r="F4679" s="25" t="s">
        <v>2217</v>
      </c>
      <c r="G4679" s="25" t="s">
        <v>2987</v>
      </c>
      <c r="H4679" s="25" t="s">
        <v>3418</v>
      </c>
      <c r="I4679" s="25" t="s">
        <v>82</v>
      </c>
      <c r="J4679" s="10">
        <v>9033</v>
      </c>
      <c r="K4679" s="16">
        <v>181</v>
      </c>
    </row>
    <row r="4680" spans="1:11" x14ac:dyDescent="0.25">
      <c r="A4680" s="19">
        <v>42935</v>
      </c>
      <c r="B4680" s="19" t="s">
        <v>3402</v>
      </c>
      <c r="C4680" s="15">
        <v>5700</v>
      </c>
      <c r="D4680" s="24" t="s">
        <v>4</v>
      </c>
      <c r="E4680" s="24" t="s">
        <v>6</v>
      </c>
      <c r="F4680" s="25" t="s">
        <v>6</v>
      </c>
      <c r="G4680" s="25" t="s">
        <v>2987</v>
      </c>
      <c r="H4680" s="25" t="s">
        <v>3418</v>
      </c>
      <c r="I4680" s="25" t="s">
        <v>82</v>
      </c>
      <c r="J4680" s="10">
        <v>9092</v>
      </c>
      <c r="K4680" s="16">
        <v>182</v>
      </c>
    </row>
    <row r="4681" spans="1:11" x14ac:dyDescent="0.25">
      <c r="A4681" s="19">
        <v>42935</v>
      </c>
      <c r="B4681" s="19" t="s">
        <v>3402</v>
      </c>
      <c r="C4681" s="15">
        <v>250</v>
      </c>
      <c r="D4681" s="24" t="s">
        <v>4</v>
      </c>
      <c r="E4681" s="24" t="s">
        <v>5</v>
      </c>
      <c r="F4681" s="25" t="s">
        <v>2217</v>
      </c>
      <c r="G4681" s="25" t="s">
        <v>2987</v>
      </c>
      <c r="H4681" s="25" t="s">
        <v>3418</v>
      </c>
      <c r="I4681" s="25" t="s">
        <v>82</v>
      </c>
      <c r="J4681" s="10">
        <v>9093</v>
      </c>
      <c r="K4681" s="16">
        <v>182</v>
      </c>
    </row>
    <row r="4682" spans="1:11" x14ac:dyDescent="0.25">
      <c r="A4682" s="19">
        <v>42935</v>
      </c>
      <c r="B4682" s="19" t="s">
        <v>3402</v>
      </c>
      <c r="C4682" s="15">
        <v>400</v>
      </c>
      <c r="D4682" s="24" t="s">
        <v>4</v>
      </c>
      <c r="E4682" s="24" t="s">
        <v>6</v>
      </c>
      <c r="F4682" s="25" t="s">
        <v>6</v>
      </c>
      <c r="G4682" s="25" t="s">
        <v>2987</v>
      </c>
      <c r="H4682" s="25" t="s">
        <v>3418</v>
      </c>
      <c r="I4682" s="25" t="s">
        <v>82</v>
      </c>
      <c r="J4682" s="10">
        <v>9156</v>
      </c>
      <c r="K4682" s="16">
        <v>184</v>
      </c>
    </row>
    <row r="4683" spans="1:11" x14ac:dyDescent="0.25">
      <c r="A4683" s="19">
        <v>42935</v>
      </c>
      <c r="B4683" s="19" t="s">
        <v>3402</v>
      </c>
      <c r="C4683" s="15">
        <v>1000</v>
      </c>
      <c r="D4683" s="24" t="s">
        <v>4</v>
      </c>
      <c r="E4683" s="24" t="s">
        <v>5</v>
      </c>
      <c r="F4683" s="25" t="s">
        <v>2217</v>
      </c>
      <c r="G4683" s="25" t="s">
        <v>2987</v>
      </c>
      <c r="H4683" s="25" t="s">
        <v>3418</v>
      </c>
      <c r="I4683" s="25" t="s">
        <v>82</v>
      </c>
      <c r="J4683" s="10">
        <v>9396</v>
      </c>
      <c r="K4683" s="16">
        <v>188</v>
      </c>
    </row>
    <row r="4684" spans="1:11" x14ac:dyDescent="0.25">
      <c r="A4684" s="19">
        <v>42935</v>
      </c>
      <c r="B4684" s="19" t="s">
        <v>3402</v>
      </c>
      <c r="C4684" s="15">
        <v>1000</v>
      </c>
      <c r="D4684" s="24" t="s">
        <v>4</v>
      </c>
      <c r="E4684" s="24" t="s">
        <v>5</v>
      </c>
      <c r="F4684" s="25" t="s">
        <v>2217</v>
      </c>
      <c r="G4684" s="25" t="s">
        <v>2987</v>
      </c>
      <c r="H4684" s="25" t="s">
        <v>3418</v>
      </c>
      <c r="I4684" s="25" t="s">
        <v>82</v>
      </c>
      <c r="J4684" s="10">
        <v>9397</v>
      </c>
      <c r="K4684" s="16">
        <v>188</v>
      </c>
    </row>
    <row r="4685" spans="1:11" x14ac:dyDescent="0.25">
      <c r="A4685" s="19">
        <v>42935</v>
      </c>
      <c r="B4685" s="19" t="s">
        <v>3402</v>
      </c>
      <c r="C4685" s="15">
        <v>13500</v>
      </c>
      <c r="D4685" s="24" t="s">
        <v>4</v>
      </c>
      <c r="E4685" s="24" t="s">
        <v>5</v>
      </c>
      <c r="F4685" s="25" t="s">
        <v>2217</v>
      </c>
      <c r="G4685" s="25" t="s">
        <v>2987</v>
      </c>
      <c r="H4685" s="25" t="s">
        <v>3418</v>
      </c>
      <c r="I4685" s="25" t="s">
        <v>82</v>
      </c>
      <c r="J4685" s="10">
        <v>9398</v>
      </c>
      <c r="K4685" s="16">
        <v>188</v>
      </c>
    </row>
    <row r="4686" spans="1:11" x14ac:dyDescent="0.25">
      <c r="A4686" s="19">
        <v>42935</v>
      </c>
      <c r="B4686" s="19" t="s">
        <v>3402</v>
      </c>
      <c r="C4686" s="15">
        <v>5000</v>
      </c>
      <c r="D4686" s="24" t="s">
        <v>7</v>
      </c>
      <c r="E4686" s="24" t="s">
        <v>8</v>
      </c>
      <c r="F4686" s="25"/>
      <c r="G4686" s="25" t="s">
        <v>3314</v>
      </c>
      <c r="H4686" s="25" t="s">
        <v>3314</v>
      </c>
      <c r="I4686" s="27"/>
      <c r="J4686" s="10" t="s">
        <v>2984</v>
      </c>
      <c r="K4686" s="16"/>
    </row>
    <row r="4687" spans="1:11" x14ac:dyDescent="0.25">
      <c r="A4687" s="19">
        <v>42935</v>
      </c>
      <c r="B4687" s="19" t="s">
        <v>3402</v>
      </c>
      <c r="C4687" s="15">
        <v>400</v>
      </c>
      <c r="D4687" s="24" t="s">
        <v>7</v>
      </c>
      <c r="E4687" s="24" t="s">
        <v>8</v>
      </c>
      <c r="F4687" s="25"/>
      <c r="G4687" s="25" t="s">
        <v>3314</v>
      </c>
      <c r="H4687" s="25" t="s">
        <v>3314</v>
      </c>
      <c r="I4687" s="27"/>
      <c r="J4687" s="10" t="s">
        <v>2984</v>
      </c>
      <c r="K4687" s="16"/>
    </row>
    <row r="4688" spans="1:11" x14ac:dyDescent="0.25">
      <c r="A4688" s="19">
        <v>42935</v>
      </c>
      <c r="B4688" s="19" t="s">
        <v>3402</v>
      </c>
      <c r="C4688" s="15">
        <v>5000</v>
      </c>
      <c r="D4688" s="24" t="s">
        <v>7</v>
      </c>
      <c r="E4688" s="24" t="s">
        <v>8</v>
      </c>
      <c r="F4688" s="25"/>
      <c r="G4688" s="25" t="s">
        <v>3314</v>
      </c>
      <c r="H4688" s="25" t="s">
        <v>3314</v>
      </c>
      <c r="I4688" s="27"/>
      <c r="J4688" s="10" t="s">
        <v>2984</v>
      </c>
      <c r="K4688" s="16"/>
    </row>
    <row r="4689" spans="1:11" x14ac:dyDescent="0.25">
      <c r="A4689" s="19">
        <v>42935</v>
      </c>
      <c r="B4689" s="19" t="s">
        <v>3402</v>
      </c>
      <c r="C4689" s="15">
        <v>9000</v>
      </c>
      <c r="D4689" s="24" t="s">
        <v>7</v>
      </c>
      <c r="E4689" s="24" t="s">
        <v>8</v>
      </c>
      <c r="F4689" s="25"/>
      <c r="G4689" s="25" t="s">
        <v>3314</v>
      </c>
      <c r="H4689" s="25" t="s">
        <v>3314</v>
      </c>
      <c r="I4689" s="27"/>
      <c r="J4689" s="10" t="s">
        <v>2984</v>
      </c>
      <c r="K4689" s="16"/>
    </row>
    <row r="4690" spans="1:11" x14ac:dyDescent="0.25">
      <c r="A4690" s="19">
        <v>42935</v>
      </c>
      <c r="B4690" s="19" t="s">
        <v>3402</v>
      </c>
      <c r="C4690" s="15">
        <v>30</v>
      </c>
      <c r="D4690" s="24" t="s">
        <v>7</v>
      </c>
      <c r="E4690" s="24" t="s">
        <v>8</v>
      </c>
      <c r="F4690" s="25"/>
      <c r="G4690" s="25" t="s">
        <v>3314</v>
      </c>
      <c r="H4690" s="25" t="s">
        <v>3314</v>
      </c>
      <c r="I4690" s="27"/>
      <c r="J4690" s="10" t="s">
        <v>2984</v>
      </c>
      <c r="K4690" s="16"/>
    </row>
    <row r="4691" spans="1:11" x14ac:dyDescent="0.25">
      <c r="A4691" s="19">
        <v>42936</v>
      </c>
      <c r="B4691" s="19" t="s">
        <v>3402</v>
      </c>
      <c r="C4691" s="15">
        <v>3570</v>
      </c>
      <c r="D4691" s="24" t="s">
        <v>4</v>
      </c>
      <c r="E4691" s="24" t="s">
        <v>5</v>
      </c>
      <c r="F4691" s="25" t="s">
        <v>2217</v>
      </c>
      <c r="G4691" s="25" t="s">
        <v>2987</v>
      </c>
      <c r="H4691" s="25" t="s">
        <v>3418</v>
      </c>
      <c r="I4691" s="25" t="s">
        <v>82</v>
      </c>
      <c r="J4691" s="10">
        <v>7672</v>
      </c>
      <c r="K4691" s="16">
        <v>154</v>
      </c>
    </row>
    <row r="4692" spans="1:11" x14ac:dyDescent="0.25">
      <c r="A4692" s="19">
        <v>42936</v>
      </c>
      <c r="B4692" s="19" t="s">
        <v>3402</v>
      </c>
      <c r="C4692" s="15">
        <v>350</v>
      </c>
      <c r="D4692" s="24" t="s">
        <v>4</v>
      </c>
      <c r="E4692" s="24" t="s">
        <v>5</v>
      </c>
      <c r="F4692" s="25" t="s">
        <v>2217</v>
      </c>
      <c r="G4692" s="25" t="s">
        <v>2987</v>
      </c>
      <c r="H4692" s="25" t="s">
        <v>3418</v>
      </c>
      <c r="I4692" s="25" t="s">
        <v>82</v>
      </c>
      <c r="J4692" s="10">
        <v>7673</v>
      </c>
      <c r="K4692" s="16">
        <v>154</v>
      </c>
    </row>
    <row r="4693" spans="1:11" x14ac:dyDescent="0.25">
      <c r="A4693" s="19">
        <v>42936</v>
      </c>
      <c r="B4693" s="19" t="s">
        <v>3402</v>
      </c>
      <c r="C4693" s="15">
        <v>5000</v>
      </c>
      <c r="D4693" s="24" t="s">
        <v>4</v>
      </c>
      <c r="E4693" s="24" t="s">
        <v>6</v>
      </c>
      <c r="F4693" s="25" t="s">
        <v>6</v>
      </c>
      <c r="G4693" s="25" t="s">
        <v>2987</v>
      </c>
      <c r="H4693" s="25" t="s">
        <v>3418</v>
      </c>
      <c r="I4693" s="25" t="s">
        <v>82</v>
      </c>
      <c r="J4693" s="10">
        <v>9094</v>
      </c>
      <c r="K4693" s="16">
        <v>182</v>
      </c>
    </row>
    <row r="4694" spans="1:11" x14ac:dyDescent="0.25">
      <c r="A4694" s="19">
        <v>42936</v>
      </c>
      <c r="B4694" s="19" t="s">
        <v>3402</v>
      </c>
      <c r="C4694" s="15">
        <v>400</v>
      </c>
      <c r="D4694" s="24" t="s">
        <v>4</v>
      </c>
      <c r="E4694" s="24" t="s">
        <v>6</v>
      </c>
      <c r="F4694" s="25" t="s">
        <v>6</v>
      </c>
      <c r="G4694" s="25" t="s">
        <v>2987</v>
      </c>
      <c r="H4694" s="25" t="s">
        <v>3418</v>
      </c>
      <c r="I4694" s="25" t="s">
        <v>82</v>
      </c>
      <c r="J4694" s="10">
        <v>9095</v>
      </c>
      <c r="K4694" s="16">
        <v>182</v>
      </c>
    </row>
    <row r="4695" spans="1:11" x14ac:dyDescent="0.25">
      <c r="A4695" s="19">
        <v>42936</v>
      </c>
      <c r="B4695" s="19" t="s">
        <v>3402</v>
      </c>
      <c r="C4695" s="15">
        <v>1000</v>
      </c>
      <c r="D4695" s="24" t="s">
        <v>4</v>
      </c>
      <c r="E4695" s="24" t="s">
        <v>6</v>
      </c>
      <c r="F4695" s="25" t="s">
        <v>6</v>
      </c>
      <c r="G4695" s="25" t="s">
        <v>2987</v>
      </c>
      <c r="H4695" s="25" t="s">
        <v>3418</v>
      </c>
      <c r="I4695" s="25" t="s">
        <v>82</v>
      </c>
      <c r="J4695" s="10">
        <v>9096</v>
      </c>
      <c r="K4695" s="16">
        <v>182</v>
      </c>
    </row>
    <row r="4696" spans="1:11" x14ac:dyDescent="0.25">
      <c r="A4696" s="19">
        <v>42936</v>
      </c>
      <c r="B4696" s="19" t="s">
        <v>3402</v>
      </c>
      <c r="C4696" s="15">
        <v>5000</v>
      </c>
      <c r="D4696" s="24" t="s">
        <v>4</v>
      </c>
      <c r="E4696" s="24" t="s">
        <v>6</v>
      </c>
      <c r="F4696" s="25" t="s">
        <v>6</v>
      </c>
      <c r="G4696" s="25" t="s">
        <v>2987</v>
      </c>
      <c r="H4696" s="25" t="s">
        <v>3418</v>
      </c>
      <c r="I4696" s="25" t="s">
        <v>82</v>
      </c>
      <c r="J4696" s="10">
        <v>9328</v>
      </c>
      <c r="K4696" s="16">
        <v>187</v>
      </c>
    </row>
    <row r="4697" spans="1:11" x14ac:dyDescent="0.25">
      <c r="A4697" s="19">
        <v>42936</v>
      </c>
      <c r="B4697" s="19" t="s">
        <v>3402</v>
      </c>
      <c r="C4697" s="15">
        <v>5000</v>
      </c>
      <c r="D4697" s="24" t="s">
        <v>4</v>
      </c>
      <c r="E4697" s="24" t="s">
        <v>6</v>
      </c>
      <c r="F4697" s="25" t="s">
        <v>6</v>
      </c>
      <c r="G4697" s="25" t="s">
        <v>2987</v>
      </c>
      <c r="H4697" s="25" t="s">
        <v>3418</v>
      </c>
      <c r="I4697" s="25" t="s">
        <v>82</v>
      </c>
      <c r="J4697" s="10">
        <v>9399</v>
      </c>
      <c r="K4697" s="16">
        <v>188</v>
      </c>
    </row>
    <row r="4698" spans="1:11" x14ac:dyDescent="0.25">
      <c r="A4698" s="19">
        <v>42936</v>
      </c>
      <c r="B4698" s="19" t="s">
        <v>3402</v>
      </c>
      <c r="C4698" s="15">
        <v>1804</v>
      </c>
      <c r="D4698" s="24" t="s">
        <v>4</v>
      </c>
      <c r="E4698" s="24" t="s">
        <v>6</v>
      </c>
      <c r="F4698" s="25" t="s">
        <v>6</v>
      </c>
      <c r="G4698" s="25" t="s">
        <v>2987</v>
      </c>
      <c r="H4698" s="25" t="s">
        <v>3418</v>
      </c>
      <c r="I4698" s="25" t="s">
        <v>82</v>
      </c>
      <c r="J4698" s="10">
        <v>9400</v>
      </c>
      <c r="K4698" s="16">
        <v>188</v>
      </c>
    </row>
    <row r="4699" spans="1:11" x14ac:dyDescent="0.25">
      <c r="A4699" s="19">
        <v>42936</v>
      </c>
      <c r="B4699" s="19" t="s">
        <v>3402</v>
      </c>
      <c r="C4699" s="15">
        <v>1200</v>
      </c>
      <c r="D4699" s="24" t="s">
        <v>4</v>
      </c>
      <c r="E4699" s="24" t="s">
        <v>6</v>
      </c>
      <c r="F4699" s="25" t="s">
        <v>6</v>
      </c>
      <c r="G4699" s="25" t="s">
        <v>2987</v>
      </c>
      <c r="H4699" s="25" t="s">
        <v>3418</v>
      </c>
      <c r="I4699" s="25" t="s">
        <v>82</v>
      </c>
      <c r="J4699" s="10">
        <v>9561</v>
      </c>
      <c r="K4699" s="16">
        <v>192</v>
      </c>
    </row>
    <row r="4700" spans="1:11" x14ac:dyDescent="0.25">
      <c r="A4700" s="19">
        <v>42936</v>
      </c>
      <c r="B4700" s="19" t="s">
        <v>3402</v>
      </c>
      <c r="C4700" s="15">
        <v>5000</v>
      </c>
      <c r="D4700" s="24" t="s">
        <v>7</v>
      </c>
      <c r="E4700" s="24" t="s">
        <v>8</v>
      </c>
      <c r="F4700" s="25"/>
      <c r="G4700" s="25" t="s">
        <v>3314</v>
      </c>
      <c r="H4700" s="25" t="s">
        <v>3314</v>
      </c>
      <c r="I4700" s="27"/>
      <c r="J4700" s="10" t="s">
        <v>2984</v>
      </c>
      <c r="K4700" s="16"/>
    </row>
    <row r="4701" spans="1:11" x14ac:dyDescent="0.25">
      <c r="A4701" s="19">
        <v>42936</v>
      </c>
      <c r="B4701" s="19" t="s">
        <v>3402</v>
      </c>
      <c r="C4701" s="15">
        <v>5000</v>
      </c>
      <c r="D4701" s="24" t="s">
        <v>7</v>
      </c>
      <c r="E4701" s="24" t="s">
        <v>8</v>
      </c>
      <c r="F4701" s="25"/>
      <c r="G4701" s="25" t="s">
        <v>3314</v>
      </c>
      <c r="H4701" s="25" t="s">
        <v>3314</v>
      </c>
      <c r="I4701" s="27"/>
      <c r="J4701" s="10" t="s">
        <v>2984</v>
      </c>
      <c r="K4701" s="16"/>
    </row>
    <row r="4702" spans="1:11" x14ac:dyDescent="0.25">
      <c r="A4702" s="19">
        <v>42936</v>
      </c>
      <c r="B4702" s="19" t="s">
        <v>3402</v>
      </c>
      <c r="C4702" s="15">
        <v>10000</v>
      </c>
      <c r="D4702" s="24" t="s">
        <v>7</v>
      </c>
      <c r="E4702" s="24" t="s">
        <v>8</v>
      </c>
      <c r="F4702" s="25"/>
      <c r="G4702" s="25" t="s">
        <v>3314</v>
      </c>
      <c r="H4702" s="25" t="s">
        <v>3314</v>
      </c>
      <c r="I4702" s="27"/>
      <c r="J4702" s="10" t="s">
        <v>2984</v>
      </c>
      <c r="K4702" s="16"/>
    </row>
    <row r="4703" spans="1:11" x14ac:dyDescent="0.25">
      <c r="A4703" s="19">
        <v>42936</v>
      </c>
      <c r="B4703" s="19" t="s">
        <v>3402</v>
      </c>
      <c r="C4703" s="15">
        <v>1500</v>
      </c>
      <c r="D4703" s="24" t="s">
        <v>7</v>
      </c>
      <c r="E4703" s="24" t="s">
        <v>8</v>
      </c>
      <c r="F4703" s="25"/>
      <c r="G4703" s="25" t="s">
        <v>3314</v>
      </c>
      <c r="H4703" s="25" t="s">
        <v>3314</v>
      </c>
      <c r="I4703" s="27"/>
      <c r="J4703" s="10" t="s">
        <v>2984</v>
      </c>
      <c r="K4703" s="16"/>
    </row>
    <row r="4704" spans="1:11" x14ac:dyDescent="0.25">
      <c r="A4704" s="19">
        <v>42936</v>
      </c>
      <c r="B4704" s="19" t="s">
        <v>3402</v>
      </c>
      <c r="C4704" s="15">
        <v>700</v>
      </c>
      <c r="D4704" s="24" t="s">
        <v>7</v>
      </c>
      <c r="E4704" s="24" t="s">
        <v>8</v>
      </c>
      <c r="F4704" s="25"/>
      <c r="G4704" s="25" t="s">
        <v>3314</v>
      </c>
      <c r="H4704" s="25" t="s">
        <v>3314</v>
      </c>
      <c r="I4704" s="27"/>
      <c r="J4704" s="10" t="s">
        <v>2984</v>
      </c>
      <c r="K4704" s="16"/>
    </row>
    <row r="4705" spans="1:11" x14ac:dyDescent="0.25">
      <c r="A4705" s="19">
        <v>42938</v>
      </c>
      <c r="B4705" s="19" t="s">
        <v>3402</v>
      </c>
      <c r="C4705" s="15">
        <v>1000</v>
      </c>
      <c r="D4705" s="24" t="s">
        <v>4</v>
      </c>
      <c r="E4705" s="24" t="s">
        <v>6</v>
      </c>
      <c r="F4705" s="25" t="s">
        <v>6</v>
      </c>
      <c r="G4705" s="25" t="s">
        <v>2987</v>
      </c>
      <c r="H4705" s="25" t="s">
        <v>3418</v>
      </c>
      <c r="I4705" s="25" t="s">
        <v>82</v>
      </c>
      <c r="J4705" s="10">
        <v>7674</v>
      </c>
      <c r="K4705" s="16">
        <v>154</v>
      </c>
    </row>
    <row r="4706" spans="1:11" x14ac:dyDescent="0.25">
      <c r="A4706" s="19">
        <v>42938</v>
      </c>
      <c r="B4706" s="19" t="s">
        <v>3402</v>
      </c>
      <c r="C4706" s="15">
        <v>10000</v>
      </c>
      <c r="D4706" s="24" t="s">
        <v>4</v>
      </c>
      <c r="E4706" s="24" t="s">
        <v>5</v>
      </c>
      <c r="F4706" s="25" t="s">
        <v>2217</v>
      </c>
      <c r="G4706" s="25" t="s">
        <v>2987</v>
      </c>
      <c r="H4706" s="25" t="s">
        <v>3418</v>
      </c>
      <c r="I4706" s="25" t="s">
        <v>82</v>
      </c>
      <c r="J4706" s="10">
        <v>7930</v>
      </c>
      <c r="K4706" s="16">
        <v>159</v>
      </c>
    </row>
    <row r="4707" spans="1:11" x14ac:dyDescent="0.25">
      <c r="A4707" s="19">
        <v>42938</v>
      </c>
      <c r="B4707" s="19" t="s">
        <v>3402</v>
      </c>
      <c r="C4707" s="15">
        <v>10000</v>
      </c>
      <c r="D4707" s="24" t="s">
        <v>4</v>
      </c>
      <c r="E4707" s="24" t="s">
        <v>5</v>
      </c>
      <c r="F4707" s="25" t="s">
        <v>2217</v>
      </c>
      <c r="G4707" s="25" t="s">
        <v>2987</v>
      </c>
      <c r="H4707" s="25" t="s">
        <v>3418</v>
      </c>
      <c r="I4707" s="25" t="s">
        <v>82</v>
      </c>
      <c r="J4707" s="10">
        <v>7931</v>
      </c>
      <c r="K4707" s="16">
        <v>159</v>
      </c>
    </row>
    <row r="4708" spans="1:11" x14ac:dyDescent="0.25">
      <c r="A4708" s="19">
        <v>42938</v>
      </c>
      <c r="B4708" s="19" t="s">
        <v>3402</v>
      </c>
      <c r="C4708" s="15">
        <v>10000</v>
      </c>
      <c r="D4708" s="24" t="s">
        <v>4</v>
      </c>
      <c r="E4708" s="24" t="s">
        <v>5</v>
      </c>
      <c r="F4708" s="25" t="s">
        <v>2217</v>
      </c>
      <c r="G4708" s="25" t="s">
        <v>2987</v>
      </c>
      <c r="H4708" s="25" t="s">
        <v>3418</v>
      </c>
      <c r="I4708" s="25" t="s">
        <v>82</v>
      </c>
      <c r="J4708" s="10">
        <v>7932</v>
      </c>
      <c r="K4708" s="16">
        <v>159</v>
      </c>
    </row>
    <row r="4709" spans="1:11" x14ac:dyDescent="0.25">
      <c r="A4709" s="19">
        <v>42938</v>
      </c>
      <c r="B4709" s="19" t="s">
        <v>3402</v>
      </c>
      <c r="C4709" s="15">
        <v>10000</v>
      </c>
      <c r="D4709" s="24" t="s">
        <v>4</v>
      </c>
      <c r="E4709" s="24" t="s">
        <v>5</v>
      </c>
      <c r="F4709" s="25" t="s">
        <v>2217</v>
      </c>
      <c r="G4709" s="25" t="s">
        <v>2987</v>
      </c>
      <c r="H4709" s="25" t="s">
        <v>3418</v>
      </c>
      <c r="I4709" s="25" t="s">
        <v>82</v>
      </c>
      <c r="J4709" s="10">
        <v>7933</v>
      </c>
      <c r="K4709" s="16">
        <v>159</v>
      </c>
    </row>
    <row r="4710" spans="1:11" x14ac:dyDescent="0.25">
      <c r="A4710" s="19">
        <v>42938</v>
      </c>
      <c r="B4710" s="19" t="s">
        <v>3402</v>
      </c>
      <c r="C4710" s="15">
        <v>10000</v>
      </c>
      <c r="D4710" s="24" t="s">
        <v>4</v>
      </c>
      <c r="E4710" s="24" t="s">
        <v>5</v>
      </c>
      <c r="F4710" s="25" t="s">
        <v>2217</v>
      </c>
      <c r="G4710" s="25" t="s">
        <v>2987</v>
      </c>
      <c r="H4710" s="25" t="s">
        <v>3418</v>
      </c>
      <c r="I4710" s="25" t="s">
        <v>82</v>
      </c>
      <c r="J4710" s="10">
        <v>7934</v>
      </c>
      <c r="K4710" s="16">
        <v>159</v>
      </c>
    </row>
    <row r="4711" spans="1:11" x14ac:dyDescent="0.25">
      <c r="A4711" s="19">
        <v>42938</v>
      </c>
      <c r="B4711" s="19" t="s">
        <v>3402</v>
      </c>
      <c r="C4711" s="15">
        <v>10000</v>
      </c>
      <c r="D4711" s="24" t="s">
        <v>4</v>
      </c>
      <c r="E4711" s="24" t="s">
        <v>6</v>
      </c>
      <c r="F4711" s="25" t="s">
        <v>6</v>
      </c>
      <c r="G4711" s="25" t="s">
        <v>2987</v>
      </c>
      <c r="H4711" s="25" t="s">
        <v>3418</v>
      </c>
      <c r="I4711" s="25" t="s">
        <v>82</v>
      </c>
      <c r="J4711" s="10">
        <v>7935</v>
      </c>
      <c r="K4711" s="16">
        <v>159</v>
      </c>
    </row>
    <row r="4712" spans="1:11" x14ac:dyDescent="0.25">
      <c r="A4712" s="19">
        <v>42938</v>
      </c>
      <c r="B4712" s="19" t="s">
        <v>3402</v>
      </c>
      <c r="C4712" s="15">
        <v>10000</v>
      </c>
      <c r="D4712" s="24" t="s">
        <v>4</v>
      </c>
      <c r="E4712" s="24" t="s">
        <v>5</v>
      </c>
      <c r="F4712" s="25" t="s">
        <v>2217</v>
      </c>
      <c r="G4712" s="25" t="s">
        <v>2987</v>
      </c>
      <c r="H4712" s="25" t="s">
        <v>3418</v>
      </c>
      <c r="I4712" s="25" t="s">
        <v>82</v>
      </c>
      <c r="J4712" s="10">
        <v>7936</v>
      </c>
      <c r="K4712" s="16">
        <v>159</v>
      </c>
    </row>
    <row r="4713" spans="1:11" x14ac:dyDescent="0.25">
      <c r="A4713" s="19">
        <v>42938</v>
      </c>
      <c r="B4713" s="19" t="s">
        <v>3402</v>
      </c>
      <c r="C4713" s="15">
        <v>10000</v>
      </c>
      <c r="D4713" s="24" t="s">
        <v>4</v>
      </c>
      <c r="E4713" s="24" t="s">
        <v>5</v>
      </c>
      <c r="F4713" s="25" t="s">
        <v>2217</v>
      </c>
      <c r="G4713" s="25" t="s">
        <v>2987</v>
      </c>
      <c r="H4713" s="25" t="s">
        <v>3418</v>
      </c>
      <c r="I4713" s="25" t="s">
        <v>82</v>
      </c>
      <c r="J4713" s="10">
        <v>7937</v>
      </c>
      <c r="K4713" s="16">
        <v>159</v>
      </c>
    </row>
    <row r="4714" spans="1:11" x14ac:dyDescent="0.25">
      <c r="A4714" s="19">
        <v>42938</v>
      </c>
      <c r="B4714" s="19" t="s">
        <v>3402</v>
      </c>
      <c r="C4714" s="15">
        <v>10000</v>
      </c>
      <c r="D4714" s="24" t="s">
        <v>4</v>
      </c>
      <c r="E4714" s="24" t="s">
        <v>5</v>
      </c>
      <c r="F4714" s="25" t="s">
        <v>2217</v>
      </c>
      <c r="G4714" s="25" t="s">
        <v>2987</v>
      </c>
      <c r="H4714" s="25" t="s">
        <v>3418</v>
      </c>
      <c r="I4714" s="25" t="s">
        <v>82</v>
      </c>
      <c r="J4714" s="10">
        <v>7938</v>
      </c>
      <c r="K4714" s="16">
        <v>159</v>
      </c>
    </row>
    <row r="4715" spans="1:11" x14ac:dyDescent="0.25">
      <c r="A4715" s="19">
        <v>42938</v>
      </c>
      <c r="B4715" s="19" t="s">
        <v>3402</v>
      </c>
      <c r="C4715" s="15">
        <v>4000</v>
      </c>
      <c r="D4715" s="24" t="s">
        <v>4</v>
      </c>
      <c r="E4715" s="24" t="s">
        <v>5</v>
      </c>
      <c r="F4715" s="25" t="s">
        <v>2217</v>
      </c>
      <c r="G4715" s="25" t="s">
        <v>2987</v>
      </c>
      <c r="H4715" s="25" t="s">
        <v>3418</v>
      </c>
      <c r="I4715" s="25" t="s">
        <v>82</v>
      </c>
      <c r="J4715" s="10">
        <v>7940</v>
      </c>
      <c r="K4715" s="16">
        <v>159</v>
      </c>
    </row>
    <row r="4716" spans="1:11" x14ac:dyDescent="0.25">
      <c r="A4716" s="19">
        <v>42938</v>
      </c>
      <c r="B4716" s="19" t="s">
        <v>3402</v>
      </c>
      <c r="C4716" s="15">
        <v>2055</v>
      </c>
      <c r="D4716" s="24" t="s">
        <v>4</v>
      </c>
      <c r="E4716" s="24" t="s">
        <v>5</v>
      </c>
      <c r="F4716" s="25" t="s">
        <v>2217</v>
      </c>
      <c r="G4716" s="25" t="s">
        <v>2987</v>
      </c>
      <c r="H4716" s="25" t="s">
        <v>3418</v>
      </c>
      <c r="I4716" s="25" t="s">
        <v>82</v>
      </c>
      <c r="J4716" s="10">
        <v>7941</v>
      </c>
      <c r="K4716" s="16">
        <v>159</v>
      </c>
    </row>
    <row r="4717" spans="1:11" x14ac:dyDescent="0.25">
      <c r="A4717" s="19">
        <v>42938</v>
      </c>
      <c r="B4717" s="19" t="s">
        <v>3402</v>
      </c>
      <c r="C4717" s="15">
        <v>1000</v>
      </c>
      <c r="D4717" s="24" t="s">
        <v>4</v>
      </c>
      <c r="E4717" s="24" t="s">
        <v>6</v>
      </c>
      <c r="F4717" s="25" t="s">
        <v>6</v>
      </c>
      <c r="G4717" s="25" t="s">
        <v>2987</v>
      </c>
      <c r="H4717" s="25" t="s">
        <v>3418</v>
      </c>
      <c r="I4717" s="25" t="s">
        <v>82</v>
      </c>
      <c r="J4717" s="10">
        <v>9097</v>
      </c>
      <c r="K4717" s="16">
        <v>182</v>
      </c>
    </row>
    <row r="4718" spans="1:11" x14ac:dyDescent="0.25">
      <c r="A4718" s="19">
        <v>42938</v>
      </c>
      <c r="B4718" s="19" t="s">
        <v>3402</v>
      </c>
      <c r="C4718" s="15">
        <v>200</v>
      </c>
      <c r="D4718" s="24" t="s">
        <v>4</v>
      </c>
      <c r="E4718" s="24" t="s">
        <v>6</v>
      </c>
      <c r="F4718" s="25" t="s">
        <v>6</v>
      </c>
      <c r="G4718" s="25" t="s">
        <v>2987</v>
      </c>
      <c r="H4718" s="25" t="s">
        <v>3418</v>
      </c>
      <c r="I4718" s="25" t="s">
        <v>82</v>
      </c>
      <c r="J4718" s="10">
        <v>9157</v>
      </c>
      <c r="K4718" s="16">
        <v>184</v>
      </c>
    </row>
    <row r="4719" spans="1:11" x14ac:dyDescent="0.25">
      <c r="A4719" s="19">
        <v>42938</v>
      </c>
      <c r="B4719" s="19" t="s">
        <v>3402</v>
      </c>
      <c r="C4719" s="15">
        <v>3000</v>
      </c>
      <c r="D4719" s="24" t="s">
        <v>4</v>
      </c>
      <c r="E4719" s="24" t="s">
        <v>6</v>
      </c>
      <c r="F4719" s="25" t="s">
        <v>6</v>
      </c>
      <c r="G4719" s="25" t="s">
        <v>2987</v>
      </c>
      <c r="H4719" s="25" t="s">
        <v>3418</v>
      </c>
      <c r="I4719" s="25" t="s">
        <v>82</v>
      </c>
      <c r="J4719" s="10">
        <v>9329</v>
      </c>
      <c r="K4719" s="16">
        <v>187</v>
      </c>
    </row>
    <row r="4720" spans="1:11" x14ac:dyDescent="0.25">
      <c r="A4720" s="19">
        <v>42938</v>
      </c>
      <c r="B4720" s="19" t="s">
        <v>3402</v>
      </c>
      <c r="C4720" s="15">
        <v>60000</v>
      </c>
      <c r="D4720" s="24" t="s">
        <v>4</v>
      </c>
      <c r="E4720" s="24" t="s">
        <v>5</v>
      </c>
      <c r="F4720" s="25" t="s">
        <v>2217</v>
      </c>
      <c r="G4720" s="25" t="s">
        <v>2987</v>
      </c>
      <c r="H4720" s="25" t="s">
        <v>3418</v>
      </c>
      <c r="I4720" s="25" t="s">
        <v>82</v>
      </c>
      <c r="J4720" s="10">
        <v>9451</v>
      </c>
      <c r="K4720" s="16">
        <v>190</v>
      </c>
    </row>
    <row r="4721" spans="1:11" x14ac:dyDescent="0.25">
      <c r="A4721" s="19">
        <v>42938</v>
      </c>
      <c r="B4721" s="19" t="s">
        <v>3402</v>
      </c>
      <c r="C4721" s="15">
        <v>2000</v>
      </c>
      <c r="D4721" s="24" t="s">
        <v>4</v>
      </c>
      <c r="E4721" s="24" t="s">
        <v>6</v>
      </c>
      <c r="F4721" s="25" t="s">
        <v>6</v>
      </c>
      <c r="G4721" s="25" t="s">
        <v>2987</v>
      </c>
      <c r="H4721" s="25" t="s">
        <v>3418</v>
      </c>
      <c r="I4721" s="25" t="s">
        <v>82</v>
      </c>
      <c r="J4721" s="10">
        <v>9452</v>
      </c>
      <c r="K4721" s="16">
        <v>190</v>
      </c>
    </row>
    <row r="4722" spans="1:11" x14ac:dyDescent="0.25">
      <c r="A4722" s="19">
        <v>42938</v>
      </c>
      <c r="B4722" s="19" t="s">
        <v>3402</v>
      </c>
      <c r="C4722" s="15">
        <v>10000</v>
      </c>
      <c r="D4722" s="24" t="s">
        <v>4</v>
      </c>
      <c r="E4722" s="24" t="s">
        <v>6</v>
      </c>
      <c r="F4722" s="25" t="s">
        <v>6</v>
      </c>
      <c r="G4722" s="25" t="s">
        <v>2987</v>
      </c>
      <c r="H4722" s="25" t="s">
        <v>3418</v>
      </c>
      <c r="I4722" s="25" t="s">
        <v>82</v>
      </c>
      <c r="J4722" s="10">
        <v>9651</v>
      </c>
      <c r="K4722" s="16">
        <v>194</v>
      </c>
    </row>
    <row r="4723" spans="1:11" x14ac:dyDescent="0.25">
      <c r="A4723" s="19">
        <v>42938</v>
      </c>
      <c r="B4723" s="19" t="s">
        <v>3402</v>
      </c>
      <c r="C4723" s="15">
        <v>5000</v>
      </c>
      <c r="D4723" s="24" t="s">
        <v>4</v>
      </c>
      <c r="E4723" s="24" t="s">
        <v>6</v>
      </c>
      <c r="F4723" s="25" t="s">
        <v>6</v>
      </c>
      <c r="G4723" s="25" t="s">
        <v>2987</v>
      </c>
      <c r="H4723" s="25" t="s">
        <v>3418</v>
      </c>
      <c r="I4723" s="25" t="s">
        <v>82</v>
      </c>
      <c r="J4723" s="10">
        <v>9652</v>
      </c>
      <c r="K4723" s="16">
        <v>194</v>
      </c>
    </row>
    <row r="4724" spans="1:11" x14ac:dyDescent="0.25">
      <c r="A4724" s="19">
        <v>42938</v>
      </c>
      <c r="B4724" s="19" t="s">
        <v>3402</v>
      </c>
      <c r="C4724" s="15">
        <v>3608</v>
      </c>
      <c r="D4724" s="24" t="s">
        <v>4</v>
      </c>
      <c r="E4724" s="24" t="s">
        <v>6</v>
      </c>
      <c r="F4724" s="25" t="s">
        <v>6</v>
      </c>
      <c r="G4724" s="25" t="s">
        <v>2987</v>
      </c>
      <c r="H4724" s="25" t="s">
        <v>3418</v>
      </c>
      <c r="I4724" s="25" t="s">
        <v>82</v>
      </c>
      <c r="J4724" s="10">
        <v>9653</v>
      </c>
      <c r="K4724" s="16">
        <v>194</v>
      </c>
    </row>
    <row r="4725" spans="1:11" x14ac:dyDescent="0.25">
      <c r="A4725" s="19">
        <v>42939</v>
      </c>
      <c r="B4725" s="19" t="s">
        <v>3402</v>
      </c>
      <c r="C4725" s="15">
        <v>30</v>
      </c>
      <c r="D4725" s="24" t="s">
        <v>4</v>
      </c>
      <c r="E4725" s="24" t="s">
        <v>6</v>
      </c>
      <c r="F4725" s="25" t="s">
        <v>6</v>
      </c>
      <c r="G4725" s="25" t="s">
        <v>2987</v>
      </c>
      <c r="H4725" s="25" t="s">
        <v>3418</v>
      </c>
      <c r="I4725" s="25" t="s">
        <v>82</v>
      </c>
      <c r="J4725" s="10">
        <v>7942</v>
      </c>
      <c r="K4725" s="16">
        <v>159</v>
      </c>
    </row>
    <row r="4726" spans="1:11" x14ac:dyDescent="0.25">
      <c r="A4726" s="19">
        <v>42939</v>
      </c>
      <c r="B4726" s="19" t="s">
        <v>3402</v>
      </c>
      <c r="C4726" s="15">
        <v>500</v>
      </c>
      <c r="D4726" s="24" t="s">
        <v>4</v>
      </c>
      <c r="E4726" s="24" t="s">
        <v>5</v>
      </c>
      <c r="F4726" s="25" t="s">
        <v>2217</v>
      </c>
      <c r="G4726" s="25" t="s">
        <v>2987</v>
      </c>
      <c r="H4726" s="25" t="s">
        <v>3418</v>
      </c>
      <c r="I4726" s="25" t="s">
        <v>82</v>
      </c>
      <c r="J4726" s="10">
        <v>7943</v>
      </c>
      <c r="K4726" s="16">
        <v>159</v>
      </c>
    </row>
    <row r="4727" spans="1:11" x14ac:dyDescent="0.25">
      <c r="A4727" s="19">
        <v>42939</v>
      </c>
      <c r="B4727" s="19" t="s">
        <v>3402</v>
      </c>
      <c r="C4727" s="15">
        <v>7000</v>
      </c>
      <c r="D4727" s="24" t="s">
        <v>4</v>
      </c>
      <c r="E4727" s="24" t="s">
        <v>6</v>
      </c>
      <c r="F4727" s="25" t="s">
        <v>6</v>
      </c>
      <c r="G4727" s="25" t="s">
        <v>2987</v>
      </c>
      <c r="H4727" s="25" t="s">
        <v>3418</v>
      </c>
      <c r="I4727" s="25" t="s">
        <v>82</v>
      </c>
      <c r="J4727" s="10">
        <v>9034</v>
      </c>
      <c r="K4727" s="16">
        <v>181</v>
      </c>
    </row>
    <row r="4728" spans="1:11" x14ac:dyDescent="0.25">
      <c r="A4728" s="19">
        <v>42939</v>
      </c>
      <c r="B4728" s="19" t="s">
        <v>3402</v>
      </c>
      <c r="C4728" s="15">
        <v>6000</v>
      </c>
      <c r="D4728" s="24" t="s">
        <v>4</v>
      </c>
      <c r="E4728" s="24" t="s">
        <v>6</v>
      </c>
      <c r="F4728" s="25" t="s">
        <v>6</v>
      </c>
      <c r="G4728" s="25" t="s">
        <v>2987</v>
      </c>
      <c r="H4728" s="25" t="s">
        <v>3418</v>
      </c>
      <c r="I4728" s="25" t="s">
        <v>82</v>
      </c>
      <c r="J4728" s="10">
        <v>9035</v>
      </c>
      <c r="K4728" s="16">
        <v>181</v>
      </c>
    </row>
    <row r="4729" spans="1:11" x14ac:dyDescent="0.25">
      <c r="A4729" s="19">
        <v>42939</v>
      </c>
      <c r="B4729" s="19" t="s">
        <v>3402</v>
      </c>
      <c r="C4729" s="15">
        <v>600</v>
      </c>
      <c r="D4729" s="24" t="s">
        <v>4</v>
      </c>
      <c r="E4729" s="24" t="s">
        <v>6</v>
      </c>
      <c r="F4729" s="25" t="s">
        <v>6</v>
      </c>
      <c r="G4729" s="25" t="s">
        <v>2987</v>
      </c>
      <c r="H4729" s="25" t="s">
        <v>3418</v>
      </c>
      <c r="I4729" s="25" t="s">
        <v>82</v>
      </c>
      <c r="J4729" s="10">
        <v>9036</v>
      </c>
      <c r="K4729" s="16">
        <v>181</v>
      </c>
    </row>
    <row r="4730" spans="1:11" x14ac:dyDescent="0.25">
      <c r="A4730" s="19">
        <v>42939</v>
      </c>
      <c r="B4730" s="19" t="s">
        <v>3402</v>
      </c>
      <c r="C4730" s="15">
        <v>200</v>
      </c>
      <c r="D4730" s="24" t="s">
        <v>4</v>
      </c>
      <c r="E4730" s="24" t="s">
        <v>6</v>
      </c>
      <c r="F4730" s="25" t="s">
        <v>6</v>
      </c>
      <c r="G4730" s="25" t="s">
        <v>2987</v>
      </c>
      <c r="H4730" s="25" t="s">
        <v>3418</v>
      </c>
      <c r="I4730" s="25" t="s">
        <v>82</v>
      </c>
      <c r="J4730" s="10">
        <v>9037</v>
      </c>
      <c r="K4730" s="16">
        <v>181</v>
      </c>
    </row>
    <row r="4731" spans="1:11" x14ac:dyDescent="0.25">
      <c r="A4731" s="19">
        <v>42939</v>
      </c>
      <c r="B4731" s="19" t="s">
        <v>3402</v>
      </c>
      <c r="C4731" s="15">
        <v>100</v>
      </c>
      <c r="D4731" s="24" t="s">
        <v>4</v>
      </c>
      <c r="E4731" s="24" t="s">
        <v>6</v>
      </c>
      <c r="F4731" s="25" t="s">
        <v>6</v>
      </c>
      <c r="G4731" s="25" t="s">
        <v>2987</v>
      </c>
      <c r="H4731" s="25" t="s">
        <v>3418</v>
      </c>
      <c r="I4731" s="25" t="s">
        <v>82</v>
      </c>
      <c r="J4731" s="10">
        <v>9098</v>
      </c>
      <c r="K4731" s="16">
        <v>182</v>
      </c>
    </row>
    <row r="4732" spans="1:11" x14ac:dyDescent="0.25">
      <c r="A4732" s="19">
        <v>42939</v>
      </c>
      <c r="B4732" s="19" t="s">
        <v>3402</v>
      </c>
      <c r="C4732" s="15">
        <v>2000</v>
      </c>
      <c r="D4732" s="24" t="s">
        <v>4</v>
      </c>
      <c r="E4732" s="24" t="s">
        <v>6</v>
      </c>
      <c r="F4732" s="25" t="s">
        <v>6</v>
      </c>
      <c r="G4732" s="25" t="s">
        <v>2987</v>
      </c>
      <c r="H4732" s="25" t="s">
        <v>3418</v>
      </c>
      <c r="I4732" s="25" t="s">
        <v>82</v>
      </c>
      <c r="J4732" s="10">
        <v>9099</v>
      </c>
      <c r="K4732" s="16">
        <v>182</v>
      </c>
    </row>
    <row r="4733" spans="1:11" x14ac:dyDescent="0.25">
      <c r="A4733" s="19">
        <v>42939</v>
      </c>
      <c r="B4733" s="19" t="s">
        <v>3402</v>
      </c>
      <c r="C4733" s="15">
        <v>10000</v>
      </c>
      <c r="D4733" s="24" t="s">
        <v>4</v>
      </c>
      <c r="E4733" s="24" t="s">
        <v>6</v>
      </c>
      <c r="F4733" s="25" t="s">
        <v>6</v>
      </c>
      <c r="G4733" s="25" t="s">
        <v>2987</v>
      </c>
      <c r="H4733" s="25" t="s">
        <v>3418</v>
      </c>
      <c r="I4733" s="25" t="s">
        <v>82</v>
      </c>
      <c r="J4733" s="10">
        <v>9158</v>
      </c>
      <c r="K4733" s="16">
        <v>184</v>
      </c>
    </row>
    <row r="4734" spans="1:11" x14ac:dyDescent="0.25">
      <c r="A4734" s="19">
        <v>42939</v>
      </c>
      <c r="B4734" s="19" t="s">
        <v>3402</v>
      </c>
      <c r="C4734" s="15">
        <v>10000</v>
      </c>
      <c r="D4734" s="24" t="s">
        <v>4</v>
      </c>
      <c r="E4734" s="24" t="s">
        <v>6</v>
      </c>
      <c r="F4734" s="25" t="s">
        <v>6</v>
      </c>
      <c r="G4734" s="25" t="s">
        <v>2987</v>
      </c>
      <c r="H4734" s="25" t="s">
        <v>3418</v>
      </c>
      <c r="I4734" s="25" t="s">
        <v>82</v>
      </c>
      <c r="J4734" s="10">
        <v>9159</v>
      </c>
      <c r="K4734" s="16">
        <v>184</v>
      </c>
    </row>
    <row r="4735" spans="1:11" x14ac:dyDescent="0.25">
      <c r="A4735" s="19">
        <v>42939</v>
      </c>
      <c r="B4735" s="19" t="s">
        <v>3402</v>
      </c>
      <c r="C4735" s="15">
        <v>10000</v>
      </c>
      <c r="D4735" s="24" t="s">
        <v>4</v>
      </c>
      <c r="E4735" s="24" t="s">
        <v>6</v>
      </c>
      <c r="F4735" s="25" t="s">
        <v>6</v>
      </c>
      <c r="G4735" s="25" t="s">
        <v>2987</v>
      </c>
      <c r="H4735" s="25" t="s">
        <v>3418</v>
      </c>
      <c r="I4735" s="25" t="s">
        <v>82</v>
      </c>
      <c r="J4735" s="10">
        <v>9160</v>
      </c>
      <c r="K4735" s="16">
        <v>184</v>
      </c>
    </row>
    <row r="4736" spans="1:11" x14ac:dyDescent="0.25">
      <c r="A4736" s="19">
        <v>42939</v>
      </c>
      <c r="B4736" s="19" t="s">
        <v>3402</v>
      </c>
      <c r="C4736" s="15">
        <v>5000</v>
      </c>
      <c r="D4736" s="24" t="s">
        <v>4</v>
      </c>
      <c r="E4736" s="24" t="s">
        <v>6</v>
      </c>
      <c r="F4736" s="25" t="s">
        <v>6</v>
      </c>
      <c r="G4736" s="25" t="s">
        <v>2987</v>
      </c>
      <c r="H4736" s="25" t="s">
        <v>3418</v>
      </c>
      <c r="I4736" s="25" t="s">
        <v>82</v>
      </c>
      <c r="J4736" s="10">
        <v>9161</v>
      </c>
      <c r="K4736" s="16">
        <v>184</v>
      </c>
    </row>
    <row r="4737" spans="1:11" x14ac:dyDescent="0.25">
      <c r="A4737" s="19">
        <v>42939</v>
      </c>
      <c r="B4737" s="19" t="s">
        <v>3402</v>
      </c>
      <c r="C4737" s="15">
        <v>2000</v>
      </c>
      <c r="D4737" s="24" t="s">
        <v>4</v>
      </c>
      <c r="E4737" s="24" t="s">
        <v>6</v>
      </c>
      <c r="F4737" s="25" t="s">
        <v>6</v>
      </c>
      <c r="G4737" s="25" t="s">
        <v>2987</v>
      </c>
      <c r="H4737" s="25" t="s">
        <v>3418</v>
      </c>
      <c r="I4737" s="25" t="s">
        <v>82</v>
      </c>
      <c r="J4737" s="10">
        <v>9232</v>
      </c>
      <c r="K4737" s="16">
        <v>185</v>
      </c>
    </row>
    <row r="4738" spans="1:11" x14ac:dyDescent="0.25">
      <c r="A4738" s="19">
        <v>42939</v>
      </c>
      <c r="B4738" s="19" t="s">
        <v>3402</v>
      </c>
      <c r="C4738" s="15">
        <v>5000</v>
      </c>
      <c r="D4738" s="24" t="s">
        <v>4</v>
      </c>
      <c r="E4738" s="24" t="s">
        <v>6</v>
      </c>
      <c r="F4738" s="25" t="s">
        <v>6</v>
      </c>
      <c r="G4738" s="25" t="s">
        <v>2987</v>
      </c>
      <c r="H4738" s="25" t="s">
        <v>3418</v>
      </c>
      <c r="I4738" s="25" t="s">
        <v>82</v>
      </c>
      <c r="J4738" s="10">
        <v>9233</v>
      </c>
      <c r="K4738" s="16">
        <v>185</v>
      </c>
    </row>
    <row r="4739" spans="1:11" x14ac:dyDescent="0.25">
      <c r="A4739" s="19">
        <v>42939</v>
      </c>
      <c r="B4739" s="19" t="s">
        <v>3402</v>
      </c>
      <c r="C4739" s="15">
        <v>150</v>
      </c>
      <c r="D4739" s="24" t="s">
        <v>4</v>
      </c>
      <c r="E4739" s="24" t="s">
        <v>5</v>
      </c>
      <c r="F4739" s="25" t="s">
        <v>2217</v>
      </c>
      <c r="G4739" s="25" t="s">
        <v>2987</v>
      </c>
      <c r="H4739" s="25" t="s">
        <v>3418</v>
      </c>
      <c r="I4739" s="25" t="s">
        <v>82</v>
      </c>
      <c r="J4739" s="10">
        <v>9602</v>
      </c>
      <c r="K4739" s="16">
        <v>193</v>
      </c>
    </row>
    <row r="4740" spans="1:11" x14ac:dyDescent="0.25">
      <c r="A4740" s="19">
        <v>42940</v>
      </c>
      <c r="B4740" s="19" t="s">
        <v>3402</v>
      </c>
      <c r="C4740" s="15">
        <v>1200</v>
      </c>
      <c r="D4740" s="24" t="s">
        <v>4</v>
      </c>
      <c r="E4740" s="24" t="s">
        <v>6</v>
      </c>
      <c r="F4740" s="25" t="s">
        <v>6</v>
      </c>
      <c r="G4740" s="25" t="s">
        <v>2987</v>
      </c>
      <c r="H4740" s="25" t="s">
        <v>3418</v>
      </c>
      <c r="I4740" s="25" t="s">
        <v>82</v>
      </c>
      <c r="J4740" s="10">
        <v>7675</v>
      </c>
      <c r="K4740" s="16">
        <v>154</v>
      </c>
    </row>
    <row r="4741" spans="1:11" x14ac:dyDescent="0.25">
      <c r="A4741" s="19">
        <v>42940</v>
      </c>
      <c r="B4741" s="19" t="s">
        <v>3402</v>
      </c>
      <c r="C4741" s="15">
        <v>6000</v>
      </c>
      <c r="D4741" s="24" t="s">
        <v>4</v>
      </c>
      <c r="E4741" s="24" t="s">
        <v>5</v>
      </c>
      <c r="F4741" s="25" t="s">
        <v>2217</v>
      </c>
      <c r="G4741" s="25" t="s">
        <v>2987</v>
      </c>
      <c r="H4741" s="25" t="s">
        <v>3418</v>
      </c>
      <c r="I4741" s="25" t="s">
        <v>82</v>
      </c>
      <c r="J4741" s="10">
        <v>7676</v>
      </c>
      <c r="K4741" s="16">
        <v>154</v>
      </c>
    </row>
    <row r="4742" spans="1:11" x14ac:dyDescent="0.25">
      <c r="A4742" s="19">
        <v>42940</v>
      </c>
      <c r="B4742" s="19" t="s">
        <v>3402</v>
      </c>
      <c r="C4742" s="15">
        <v>9000</v>
      </c>
      <c r="D4742" s="24" t="s">
        <v>4</v>
      </c>
      <c r="E4742" s="24" t="s">
        <v>5</v>
      </c>
      <c r="F4742" s="25" t="s">
        <v>2217</v>
      </c>
      <c r="G4742" s="25" t="s">
        <v>2987</v>
      </c>
      <c r="H4742" s="25" t="s">
        <v>3418</v>
      </c>
      <c r="I4742" s="25" t="s">
        <v>82</v>
      </c>
      <c r="J4742" s="10">
        <v>7677</v>
      </c>
      <c r="K4742" s="16">
        <v>154</v>
      </c>
    </row>
    <row r="4743" spans="1:11" x14ac:dyDescent="0.25">
      <c r="A4743" s="19">
        <v>42940</v>
      </c>
      <c r="B4743" s="19" t="s">
        <v>3402</v>
      </c>
      <c r="C4743" s="15">
        <v>9000</v>
      </c>
      <c r="D4743" s="24" t="s">
        <v>4</v>
      </c>
      <c r="E4743" s="24" t="s">
        <v>5</v>
      </c>
      <c r="F4743" s="25" t="s">
        <v>2217</v>
      </c>
      <c r="G4743" s="25" t="s">
        <v>2987</v>
      </c>
      <c r="H4743" s="25" t="s">
        <v>3418</v>
      </c>
      <c r="I4743" s="25" t="s">
        <v>82</v>
      </c>
      <c r="J4743" s="10">
        <v>7678</v>
      </c>
      <c r="K4743" s="16">
        <v>154</v>
      </c>
    </row>
    <row r="4744" spans="1:11" x14ac:dyDescent="0.25">
      <c r="A4744" s="19">
        <v>42940</v>
      </c>
      <c r="B4744" s="19" t="s">
        <v>3402</v>
      </c>
      <c r="C4744" s="15">
        <v>7000</v>
      </c>
      <c r="D4744" s="24" t="s">
        <v>4</v>
      </c>
      <c r="E4744" s="24" t="s">
        <v>5</v>
      </c>
      <c r="F4744" s="25" t="s">
        <v>2217</v>
      </c>
      <c r="G4744" s="25" t="s">
        <v>2987</v>
      </c>
      <c r="H4744" s="25" t="s">
        <v>3418</v>
      </c>
      <c r="I4744" s="25" t="s">
        <v>82</v>
      </c>
      <c r="J4744" s="10">
        <v>7679</v>
      </c>
      <c r="K4744" s="16">
        <v>154</v>
      </c>
    </row>
    <row r="4745" spans="1:11" x14ac:dyDescent="0.25">
      <c r="A4745" s="19">
        <v>42940</v>
      </c>
      <c r="B4745" s="19" t="s">
        <v>3402</v>
      </c>
      <c r="C4745" s="15">
        <v>1500</v>
      </c>
      <c r="D4745" s="24" t="s">
        <v>4</v>
      </c>
      <c r="E4745" s="24" t="s">
        <v>5</v>
      </c>
      <c r="F4745" s="25" t="s">
        <v>2217</v>
      </c>
      <c r="G4745" s="25" t="s">
        <v>2987</v>
      </c>
      <c r="H4745" s="25" t="s">
        <v>3418</v>
      </c>
      <c r="I4745" s="25" t="s">
        <v>82</v>
      </c>
      <c r="J4745" s="10">
        <v>9038</v>
      </c>
      <c r="K4745" s="16">
        <v>181</v>
      </c>
    </row>
    <row r="4746" spans="1:11" x14ac:dyDescent="0.25">
      <c r="A4746" s="19">
        <v>42940</v>
      </c>
      <c r="B4746" s="19" t="s">
        <v>3402</v>
      </c>
      <c r="C4746" s="15">
        <v>500</v>
      </c>
      <c r="D4746" s="24" t="s">
        <v>4</v>
      </c>
      <c r="E4746" s="24" t="s">
        <v>5</v>
      </c>
      <c r="F4746" s="25" t="s">
        <v>2217</v>
      </c>
      <c r="G4746" s="25" t="s">
        <v>2987</v>
      </c>
      <c r="H4746" s="25" t="s">
        <v>3418</v>
      </c>
      <c r="I4746" s="25" t="s">
        <v>82</v>
      </c>
      <c r="J4746" s="10">
        <v>9162</v>
      </c>
      <c r="K4746" s="16">
        <v>184</v>
      </c>
    </row>
    <row r="4747" spans="1:11" x14ac:dyDescent="0.25">
      <c r="A4747" s="19">
        <v>42940</v>
      </c>
      <c r="B4747" s="19" t="s">
        <v>3402</v>
      </c>
      <c r="C4747" s="15">
        <v>7500</v>
      </c>
      <c r="D4747" s="24" t="s">
        <v>4</v>
      </c>
      <c r="E4747" s="24" t="s">
        <v>6</v>
      </c>
      <c r="F4747" s="25" t="s">
        <v>6</v>
      </c>
      <c r="G4747" s="25" t="s">
        <v>2987</v>
      </c>
      <c r="H4747" s="25" t="s">
        <v>3418</v>
      </c>
      <c r="I4747" s="25" t="s">
        <v>82</v>
      </c>
      <c r="J4747" s="10">
        <v>9163</v>
      </c>
      <c r="K4747" s="16">
        <v>184</v>
      </c>
    </row>
    <row r="4748" spans="1:11" x14ac:dyDescent="0.25">
      <c r="A4748" s="19">
        <v>42940</v>
      </c>
      <c r="B4748" s="19" t="s">
        <v>3402</v>
      </c>
      <c r="C4748" s="15">
        <v>1000</v>
      </c>
      <c r="D4748" s="24" t="s">
        <v>4</v>
      </c>
      <c r="E4748" s="24" t="s">
        <v>6</v>
      </c>
      <c r="F4748" s="25" t="s">
        <v>6</v>
      </c>
      <c r="G4748" s="25" t="s">
        <v>2987</v>
      </c>
      <c r="H4748" s="25" t="s">
        <v>3418</v>
      </c>
      <c r="I4748" s="25" t="s">
        <v>82</v>
      </c>
      <c r="J4748" s="10">
        <v>9330</v>
      </c>
      <c r="K4748" s="16">
        <v>187</v>
      </c>
    </row>
    <row r="4749" spans="1:11" x14ac:dyDescent="0.25">
      <c r="A4749" s="19">
        <v>42940</v>
      </c>
      <c r="B4749" s="19" t="s">
        <v>3402</v>
      </c>
      <c r="C4749" s="15">
        <v>400</v>
      </c>
      <c r="D4749" s="24" t="s">
        <v>4</v>
      </c>
      <c r="E4749" s="24" t="s">
        <v>6</v>
      </c>
      <c r="F4749" s="25" t="s">
        <v>6</v>
      </c>
      <c r="G4749" s="25" t="s">
        <v>2987</v>
      </c>
      <c r="H4749" s="25" t="s">
        <v>3418</v>
      </c>
      <c r="I4749" s="25" t="s">
        <v>82</v>
      </c>
      <c r="J4749" s="10">
        <v>9331</v>
      </c>
      <c r="K4749" s="16">
        <v>187</v>
      </c>
    </row>
    <row r="4750" spans="1:11" x14ac:dyDescent="0.25">
      <c r="A4750" s="19">
        <v>42940</v>
      </c>
      <c r="B4750" s="19" t="s">
        <v>3402</v>
      </c>
      <c r="C4750" s="15">
        <v>700</v>
      </c>
      <c r="D4750" s="24" t="s">
        <v>4</v>
      </c>
      <c r="E4750" s="24" t="s">
        <v>5</v>
      </c>
      <c r="F4750" s="25" t="s">
        <v>2217</v>
      </c>
      <c r="G4750" s="25" t="s">
        <v>2987</v>
      </c>
      <c r="H4750" s="25" t="s">
        <v>3418</v>
      </c>
      <c r="I4750" s="25" t="s">
        <v>82</v>
      </c>
      <c r="J4750" s="10">
        <v>9332</v>
      </c>
      <c r="K4750" s="16">
        <v>187</v>
      </c>
    </row>
    <row r="4751" spans="1:11" x14ac:dyDescent="0.25">
      <c r="A4751" s="19">
        <v>42940</v>
      </c>
      <c r="B4751" s="19" t="s">
        <v>3402</v>
      </c>
      <c r="C4751" s="15">
        <v>700</v>
      </c>
      <c r="D4751" s="24" t="s">
        <v>4</v>
      </c>
      <c r="E4751" s="24" t="s">
        <v>5</v>
      </c>
      <c r="F4751" s="25" t="s">
        <v>2217</v>
      </c>
      <c r="G4751" s="25" t="s">
        <v>2987</v>
      </c>
      <c r="H4751" s="25" t="s">
        <v>3418</v>
      </c>
      <c r="I4751" s="25" t="s">
        <v>82</v>
      </c>
      <c r="J4751" s="10">
        <v>9333</v>
      </c>
      <c r="K4751" s="16">
        <v>187</v>
      </c>
    </row>
    <row r="4752" spans="1:11" x14ac:dyDescent="0.25">
      <c r="A4752" s="19">
        <v>42940</v>
      </c>
      <c r="B4752" s="19" t="s">
        <v>3402</v>
      </c>
      <c r="C4752" s="15">
        <v>600</v>
      </c>
      <c r="D4752" s="24" t="s">
        <v>4</v>
      </c>
      <c r="E4752" s="24" t="s">
        <v>6</v>
      </c>
      <c r="F4752" s="25" t="s">
        <v>6</v>
      </c>
      <c r="G4752" s="25" t="s">
        <v>2987</v>
      </c>
      <c r="H4752" s="25" t="s">
        <v>3418</v>
      </c>
      <c r="I4752" s="25" t="s">
        <v>82</v>
      </c>
      <c r="J4752" s="10">
        <v>9334</v>
      </c>
      <c r="K4752" s="16">
        <v>187</v>
      </c>
    </row>
    <row r="4753" spans="1:11" x14ac:dyDescent="0.25">
      <c r="A4753" s="19">
        <v>42940</v>
      </c>
      <c r="B4753" s="19" t="s">
        <v>3402</v>
      </c>
      <c r="C4753" s="15">
        <v>300</v>
      </c>
      <c r="D4753" s="24" t="s">
        <v>4</v>
      </c>
      <c r="E4753" s="24" t="s">
        <v>6</v>
      </c>
      <c r="F4753" s="25" t="s">
        <v>6</v>
      </c>
      <c r="G4753" s="25" t="s">
        <v>2987</v>
      </c>
      <c r="H4753" s="25" t="s">
        <v>3418</v>
      </c>
      <c r="I4753" s="25" t="s">
        <v>82</v>
      </c>
      <c r="J4753" s="10">
        <v>9335</v>
      </c>
      <c r="K4753" s="16">
        <v>187</v>
      </c>
    </row>
    <row r="4754" spans="1:11" x14ac:dyDescent="0.25">
      <c r="A4754" s="19">
        <v>42940</v>
      </c>
      <c r="B4754" s="19" t="s">
        <v>3402</v>
      </c>
      <c r="C4754" s="15">
        <v>600</v>
      </c>
      <c r="D4754" s="24" t="s">
        <v>4</v>
      </c>
      <c r="E4754" s="24" t="s">
        <v>5</v>
      </c>
      <c r="F4754" s="25" t="s">
        <v>2217</v>
      </c>
      <c r="G4754" s="25" t="s">
        <v>2987</v>
      </c>
      <c r="H4754" s="25" t="s">
        <v>3418</v>
      </c>
      <c r="I4754" s="25" t="s">
        <v>82</v>
      </c>
      <c r="J4754" s="10">
        <v>9454</v>
      </c>
      <c r="K4754" s="16">
        <v>190</v>
      </c>
    </row>
    <row r="4755" spans="1:11" x14ac:dyDescent="0.25">
      <c r="A4755" s="19">
        <v>42940</v>
      </c>
      <c r="B4755" s="19" t="s">
        <v>3402</v>
      </c>
      <c r="C4755" s="15">
        <v>500</v>
      </c>
      <c r="D4755" s="24" t="s">
        <v>4</v>
      </c>
      <c r="E4755" s="24" t="s">
        <v>5</v>
      </c>
      <c r="F4755" s="25" t="s">
        <v>2217</v>
      </c>
      <c r="G4755" s="25" t="s">
        <v>2987</v>
      </c>
      <c r="H4755" s="25" t="s">
        <v>3418</v>
      </c>
      <c r="I4755" s="25" t="s">
        <v>82</v>
      </c>
      <c r="J4755" s="10">
        <v>9455</v>
      </c>
      <c r="K4755" s="16">
        <v>190</v>
      </c>
    </row>
    <row r="4756" spans="1:11" x14ac:dyDescent="0.25">
      <c r="A4756" s="19">
        <v>42940</v>
      </c>
      <c r="B4756" s="19" t="s">
        <v>3402</v>
      </c>
      <c r="C4756" s="15">
        <v>400</v>
      </c>
      <c r="D4756" s="24" t="s">
        <v>4</v>
      </c>
      <c r="E4756" s="24" t="s">
        <v>6</v>
      </c>
      <c r="F4756" s="25" t="s">
        <v>6</v>
      </c>
      <c r="G4756" s="25" t="s">
        <v>2987</v>
      </c>
      <c r="H4756" s="25" t="s">
        <v>3418</v>
      </c>
      <c r="I4756" s="25" t="s">
        <v>82</v>
      </c>
      <c r="J4756" s="10">
        <v>9562</v>
      </c>
      <c r="K4756" s="16">
        <v>192</v>
      </c>
    </row>
    <row r="4757" spans="1:11" x14ac:dyDescent="0.25">
      <c r="A4757" s="19">
        <v>42940</v>
      </c>
      <c r="B4757" s="19" t="s">
        <v>3402</v>
      </c>
      <c r="C4757" s="15">
        <v>100</v>
      </c>
      <c r="D4757" s="24" t="s">
        <v>4</v>
      </c>
      <c r="E4757" s="24" t="s">
        <v>6</v>
      </c>
      <c r="F4757" s="25" t="s">
        <v>6</v>
      </c>
      <c r="G4757" s="25" t="s">
        <v>2987</v>
      </c>
      <c r="H4757" s="25" t="s">
        <v>3418</v>
      </c>
      <c r="I4757" s="25" t="s">
        <v>82</v>
      </c>
      <c r="J4757" s="10">
        <v>9563</v>
      </c>
      <c r="K4757" s="16">
        <v>192</v>
      </c>
    </row>
    <row r="4758" spans="1:11" x14ac:dyDescent="0.25">
      <c r="A4758" s="19">
        <v>42940</v>
      </c>
      <c r="B4758" s="19" t="s">
        <v>3402</v>
      </c>
      <c r="C4758" s="15">
        <v>500</v>
      </c>
      <c r="D4758" s="24" t="s">
        <v>4</v>
      </c>
      <c r="E4758" s="24" t="s">
        <v>6</v>
      </c>
      <c r="F4758" s="25" t="s">
        <v>6</v>
      </c>
      <c r="G4758" s="25" t="s">
        <v>2987</v>
      </c>
      <c r="H4758" s="25" t="s">
        <v>3418</v>
      </c>
      <c r="I4758" s="25" t="s">
        <v>82</v>
      </c>
      <c r="J4758" s="10">
        <v>9564</v>
      </c>
      <c r="K4758" s="16">
        <v>192</v>
      </c>
    </row>
    <row r="4759" spans="1:11" x14ac:dyDescent="0.25">
      <c r="A4759" s="19">
        <v>42940</v>
      </c>
      <c r="B4759" s="19" t="s">
        <v>3402</v>
      </c>
      <c r="C4759" s="15">
        <v>150</v>
      </c>
      <c r="D4759" s="24" t="s">
        <v>7</v>
      </c>
      <c r="E4759" s="24" t="s">
        <v>8</v>
      </c>
      <c r="F4759" s="25"/>
      <c r="G4759" s="25" t="s">
        <v>3314</v>
      </c>
      <c r="H4759" s="25" t="s">
        <v>3314</v>
      </c>
      <c r="I4759" s="27"/>
      <c r="J4759" s="10" t="s">
        <v>2984</v>
      </c>
      <c r="K4759" s="16"/>
    </row>
    <row r="4760" spans="1:11" x14ac:dyDescent="0.25">
      <c r="A4760" s="19">
        <v>42940</v>
      </c>
      <c r="B4760" s="19" t="s">
        <v>3402</v>
      </c>
      <c r="C4760" s="15">
        <v>1500</v>
      </c>
      <c r="D4760" s="24" t="s">
        <v>7</v>
      </c>
      <c r="E4760" s="24" t="s">
        <v>8</v>
      </c>
      <c r="F4760" s="25"/>
      <c r="G4760" s="25" t="s">
        <v>3314</v>
      </c>
      <c r="H4760" s="25" t="s">
        <v>3314</v>
      </c>
      <c r="I4760" s="27"/>
      <c r="J4760" s="10" t="s">
        <v>2984</v>
      </c>
      <c r="K4760" s="16"/>
    </row>
    <row r="4761" spans="1:11" x14ac:dyDescent="0.25">
      <c r="A4761" s="19">
        <v>42940</v>
      </c>
      <c r="B4761" s="19" t="s">
        <v>3402</v>
      </c>
      <c r="C4761" s="15">
        <v>110</v>
      </c>
      <c r="D4761" s="24" t="s">
        <v>7</v>
      </c>
      <c r="E4761" s="24" t="s">
        <v>8</v>
      </c>
      <c r="F4761" s="25"/>
      <c r="G4761" s="25" t="s">
        <v>3314</v>
      </c>
      <c r="H4761" s="25" t="s">
        <v>3314</v>
      </c>
      <c r="I4761" s="27"/>
      <c r="J4761" s="10" t="s">
        <v>2984</v>
      </c>
      <c r="K4761" s="16"/>
    </row>
    <row r="4762" spans="1:11" x14ac:dyDescent="0.25">
      <c r="A4762" s="19">
        <v>42940</v>
      </c>
      <c r="B4762" s="19" t="s">
        <v>3402</v>
      </c>
      <c r="C4762" s="15">
        <v>28.75</v>
      </c>
      <c r="D4762" s="24" t="s">
        <v>7</v>
      </c>
      <c r="E4762" s="24" t="s">
        <v>8</v>
      </c>
      <c r="F4762" s="25"/>
      <c r="G4762" s="25" t="s">
        <v>3314</v>
      </c>
      <c r="H4762" s="25" t="s">
        <v>3314</v>
      </c>
      <c r="I4762" s="27"/>
      <c r="J4762" s="10" t="s">
        <v>2984</v>
      </c>
      <c r="K4762" s="16"/>
    </row>
    <row r="4763" spans="1:11" x14ac:dyDescent="0.25">
      <c r="A4763" s="19">
        <v>42940</v>
      </c>
      <c r="B4763" s="19" t="s">
        <v>3402</v>
      </c>
      <c r="C4763" s="15">
        <v>10</v>
      </c>
      <c r="D4763" s="24" t="s">
        <v>7</v>
      </c>
      <c r="E4763" s="24" t="s">
        <v>8</v>
      </c>
      <c r="F4763" s="25"/>
      <c r="G4763" s="25" t="s">
        <v>3314</v>
      </c>
      <c r="H4763" s="25" t="s">
        <v>3314</v>
      </c>
      <c r="I4763" s="27"/>
      <c r="J4763" s="10" t="s">
        <v>2984</v>
      </c>
      <c r="K4763" s="16"/>
    </row>
    <row r="4764" spans="1:11" x14ac:dyDescent="0.25">
      <c r="A4764" s="19">
        <v>42940</v>
      </c>
      <c r="B4764" s="19" t="s">
        <v>3402</v>
      </c>
      <c r="C4764" s="15">
        <v>50</v>
      </c>
      <c r="D4764" s="24" t="s">
        <v>7</v>
      </c>
      <c r="E4764" s="24" t="s">
        <v>8</v>
      </c>
      <c r="F4764" s="25"/>
      <c r="G4764" s="25" t="s">
        <v>3314</v>
      </c>
      <c r="H4764" s="25" t="s">
        <v>3314</v>
      </c>
      <c r="I4764" s="27"/>
      <c r="J4764" s="10" t="s">
        <v>2984</v>
      </c>
      <c r="K4764" s="16"/>
    </row>
    <row r="4765" spans="1:11" x14ac:dyDescent="0.25">
      <c r="A4765" s="19">
        <v>42941</v>
      </c>
      <c r="B4765" s="19" t="s">
        <v>3402</v>
      </c>
      <c r="C4765" s="15">
        <v>1600</v>
      </c>
      <c r="D4765" s="24" t="s">
        <v>4</v>
      </c>
      <c r="E4765" s="24" t="s">
        <v>5</v>
      </c>
      <c r="F4765" s="25" t="s">
        <v>2217</v>
      </c>
      <c r="G4765" s="25" t="s">
        <v>2987</v>
      </c>
      <c r="H4765" s="25" t="s">
        <v>3418</v>
      </c>
      <c r="I4765" s="25" t="s">
        <v>82</v>
      </c>
      <c r="J4765" s="10">
        <v>9039</v>
      </c>
      <c r="K4765" s="16">
        <v>181</v>
      </c>
    </row>
    <row r="4766" spans="1:11" x14ac:dyDescent="0.25">
      <c r="A4766" s="19">
        <v>42941</v>
      </c>
      <c r="B4766" s="19" t="s">
        <v>3402</v>
      </c>
      <c r="C4766" s="15">
        <v>3400</v>
      </c>
      <c r="D4766" s="24" t="s">
        <v>4</v>
      </c>
      <c r="E4766" s="24" t="s">
        <v>5</v>
      </c>
      <c r="F4766" s="25" t="s">
        <v>2217</v>
      </c>
      <c r="G4766" s="25" t="s">
        <v>2987</v>
      </c>
      <c r="H4766" s="25" t="s">
        <v>3418</v>
      </c>
      <c r="I4766" s="25" t="s">
        <v>82</v>
      </c>
      <c r="J4766" s="10">
        <v>9040</v>
      </c>
      <c r="K4766" s="16">
        <v>181</v>
      </c>
    </row>
    <row r="4767" spans="1:11" x14ac:dyDescent="0.25">
      <c r="A4767" s="19">
        <v>42941</v>
      </c>
      <c r="B4767" s="19" t="s">
        <v>3402</v>
      </c>
      <c r="C4767" s="15">
        <v>2500</v>
      </c>
      <c r="D4767" s="24" t="s">
        <v>4</v>
      </c>
      <c r="E4767" s="24" t="s">
        <v>5</v>
      </c>
      <c r="F4767" s="25" t="s">
        <v>2217</v>
      </c>
      <c r="G4767" s="25" t="s">
        <v>2987</v>
      </c>
      <c r="H4767" s="25" t="s">
        <v>3418</v>
      </c>
      <c r="I4767" s="25" t="s">
        <v>82</v>
      </c>
      <c r="J4767" s="10">
        <v>9041</v>
      </c>
      <c r="K4767" s="16">
        <v>181</v>
      </c>
    </row>
    <row r="4768" spans="1:11" x14ac:dyDescent="0.25">
      <c r="A4768" s="19">
        <v>42941</v>
      </c>
      <c r="B4768" s="19" t="s">
        <v>3402</v>
      </c>
      <c r="C4768" s="15">
        <v>500</v>
      </c>
      <c r="D4768" s="24" t="s">
        <v>4</v>
      </c>
      <c r="E4768" s="24" t="s">
        <v>5</v>
      </c>
      <c r="F4768" s="25" t="s">
        <v>2217</v>
      </c>
      <c r="G4768" s="25" t="s">
        <v>2987</v>
      </c>
      <c r="H4768" s="25" t="s">
        <v>3418</v>
      </c>
      <c r="I4768" s="25" t="s">
        <v>82</v>
      </c>
      <c r="J4768" s="10">
        <v>9164</v>
      </c>
      <c r="K4768" s="16">
        <v>184</v>
      </c>
    </row>
    <row r="4769" spans="1:11" x14ac:dyDescent="0.25">
      <c r="A4769" s="19">
        <v>42941</v>
      </c>
      <c r="B4769" s="19" t="s">
        <v>3402</v>
      </c>
      <c r="C4769" s="15">
        <v>750</v>
      </c>
      <c r="D4769" s="24" t="s">
        <v>4</v>
      </c>
      <c r="E4769" s="24" t="s">
        <v>5</v>
      </c>
      <c r="F4769" s="25" t="s">
        <v>2217</v>
      </c>
      <c r="G4769" s="25" t="s">
        <v>2987</v>
      </c>
      <c r="H4769" s="25" t="s">
        <v>3418</v>
      </c>
      <c r="I4769" s="25" t="s">
        <v>82</v>
      </c>
      <c r="J4769" s="10">
        <v>9165</v>
      </c>
      <c r="K4769" s="16">
        <v>184</v>
      </c>
    </row>
    <row r="4770" spans="1:11" x14ac:dyDescent="0.25">
      <c r="A4770" s="19">
        <v>42941</v>
      </c>
      <c r="B4770" s="19" t="s">
        <v>3402</v>
      </c>
      <c r="C4770" s="15">
        <v>1000</v>
      </c>
      <c r="D4770" s="24" t="s">
        <v>4</v>
      </c>
      <c r="E4770" s="24" t="s">
        <v>6</v>
      </c>
      <c r="F4770" s="25" t="s">
        <v>6</v>
      </c>
      <c r="G4770" s="25" t="s">
        <v>2987</v>
      </c>
      <c r="H4770" s="25" t="s">
        <v>3418</v>
      </c>
      <c r="I4770" s="25" t="s">
        <v>82</v>
      </c>
      <c r="J4770" s="10">
        <v>9234</v>
      </c>
      <c r="K4770" s="16">
        <v>185</v>
      </c>
    </row>
    <row r="4771" spans="1:11" x14ac:dyDescent="0.25">
      <c r="A4771" s="19">
        <v>42941</v>
      </c>
      <c r="B4771" s="19" t="s">
        <v>3402</v>
      </c>
      <c r="C4771" s="15">
        <v>1500</v>
      </c>
      <c r="D4771" s="24" t="s">
        <v>4</v>
      </c>
      <c r="E4771" s="24" t="s">
        <v>6</v>
      </c>
      <c r="F4771" s="25" t="s">
        <v>6</v>
      </c>
      <c r="G4771" s="25" t="s">
        <v>2987</v>
      </c>
      <c r="H4771" s="25" t="s">
        <v>3418</v>
      </c>
      <c r="I4771" s="25" t="s">
        <v>82</v>
      </c>
      <c r="J4771" s="10">
        <v>9235</v>
      </c>
      <c r="K4771" s="16">
        <v>185</v>
      </c>
    </row>
    <row r="4772" spans="1:11" x14ac:dyDescent="0.25">
      <c r="A4772" s="19">
        <v>42941</v>
      </c>
      <c r="B4772" s="19" t="s">
        <v>3402</v>
      </c>
      <c r="C4772" s="15">
        <v>1000</v>
      </c>
      <c r="D4772" s="24" t="s">
        <v>4</v>
      </c>
      <c r="E4772" s="24" t="s">
        <v>6</v>
      </c>
      <c r="F4772" s="25" t="s">
        <v>6</v>
      </c>
      <c r="G4772" s="25" t="s">
        <v>2987</v>
      </c>
      <c r="H4772" s="25" t="s">
        <v>3418</v>
      </c>
      <c r="I4772" s="25" t="s">
        <v>82</v>
      </c>
      <c r="J4772" s="10">
        <v>9236</v>
      </c>
      <c r="K4772" s="16">
        <v>185</v>
      </c>
    </row>
    <row r="4773" spans="1:11" x14ac:dyDescent="0.25">
      <c r="A4773" s="19">
        <v>42941</v>
      </c>
      <c r="B4773" s="19" t="s">
        <v>3402</v>
      </c>
      <c r="C4773" s="15">
        <v>1000</v>
      </c>
      <c r="D4773" s="24" t="s">
        <v>4</v>
      </c>
      <c r="E4773" s="24" t="s">
        <v>6</v>
      </c>
      <c r="F4773" s="25" t="s">
        <v>6</v>
      </c>
      <c r="G4773" s="25" t="s">
        <v>2987</v>
      </c>
      <c r="H4773" s="25" t="s">
        <v>3418</v>
      </c>
      <c r="I4773" s="25" t="s">
        <v>82</v>
      </c>
      <c r="J4773" s="10">
        <v>9336</v>
      </c>
      <c r="K4773" s="16">
        <v>187</v>
      </c>
    </row>
    <row r="4774" spans="1:11" x14ac:dyDescent="0.25">
      <c r="A4774" s="19">
        <v>42941</v>
      </c>
      <c r="B4774" s="19" t="s">
        <v>3402</v>
      </c>
      <c r="C4774" s="15">
        <v>7500</v>
      </c>
      <c r="D4774" s="24" t="s">
        <v>4</v>
      </c>
      <c r="E4774" s="24" t="s">
        <v>6</v>
      </c>
      <c r="F4774" s="25" t="s">
        <v>6</v>
      </c>
      <c r="G4774" s="25" t="s">
        <v>2987</v>
      </c>
      <c r="H4774" s="25" t="s">
        <v>3418</v>
      </c>
      <c r="I4774" s="25" t="s">
        <v>82</v>
      </c>
      <c r="J4774" s="10">
        <v>9337</v>
      </c>
      <c r="K4774" s="16">
        <v>187</v>
      </c>
    </row>
    <row r="4775" spans="1:11" x14ac:dyDescent="0.25">
      <c r="A4775" s="19">
        <v>42941</v>
      </c>
      <c r="B4775" s="19" t="s">
        <v>3402</v>
      </c>
      <c r="C4775" s="15">
        <v>700</v>
      </c>
      <c r="D4775" s="24" t="s">
        <v>4</v>
      </c>
      <c r="E4775" s="24" t="s">
        <v>6</v>
      </c>
      <c r="F4775" s="25" t="s">
        <v>6</v>
      </c>
      <c r="G4775" s="25" t="s">
        <v>2987</v>
      </c>
      <c r="H4775" s="25" t="s">
        <v>3418</v>
      </c>
      <c r="I4775" s="25" t="s">
        <v>82</v>
      </c>
      <c r="J4775" s="10">
        <v>9338</v>
      </c>
      <c r="K4775" s="16">
        <v>187</v>
      </c>
    </row>
    <row r="4776" spans="1:11" x14ac:dyDescent="0.25">
      <c r="A4776" s="19">
        <v>42941</v>
      </c>
      <c r="B4776" s="19" t="s">
        <v>3402</v>
      </c>
      <c r="C4776" s="15">
        <v>25</v>
      </c>
      <c r="D4776" s="24" t="s">
        <v>4</v>
      </c>
      <c r="E4776" s="24" t="s">
        <v>6</v>
      </c>
      <c r="F4776" s="25" t="s">
        <v>6</v>
      </c>
      <c r="G4776" s="25" t="s">
        <v>2987</v>
      </c>
      <c r="H4776" s="25" t="s">
        <v>3418</v>
      </c>
      <c r="I4776" s="25" t="s">
        <v>82</v>
      </c>
      <c r="J4776" s="10">
        <v>9456</v>
      </c>
      <c r="K4776" s="16">
        <v>190</v>
      </c>
    </row>
    <row r="4777" spans="1:11" x14ac:dyDescent="0.25">
      <c r="A4777" s="19">
        <v>42941</v>
      </c>
      <c r="B4777" s="19" t="s">
        <v>3402</v>
      </c>
      <c r="C4777" s="15">
        <v>1000</v>
      </c>
      <c r="D4777" s="24" t="s">
        <v>4</v>
      </c>
      <c r="E4777" s="24" t="s">
        <v>6</v>
      </c>
      <c r="F4777" s="25" t="s">
        <v>6</v>
      </c>
      <c r="G4777" s="25" t="s">
        <v>2987</v>
      </c>
      <c r="H4777" s="25" t="s">
        <v>3418</v>
      </c>
      <c r="I4777" s="25" t="s">
        <v>82</v>
      </c>
      <c r="J4777" s="10">
        <v>9565</v>
      </c>
      <c r="K4777" s="16">
        <v>192</v>
      </c>
    </row>
    <row r="4778" spans="1:11" x14ac:dyDescent="0.25">
      <c r="A4778" s="19">
        <v>42941</v>
      </c>
      <c r="B4778" s="19" t="s">
        <v>3402</v>
      </c>
      <c r="C4778" s="15">
        <v>500</v>
      </c>
      <c r="D4778" s="24" t="s">
        <v>4</v>
      </c>
      <c r="E4778" s="24" t="s">
        <v>6</v>
      </c>
      <c r="F4778" s="25" t="s">
        <v>6</v>
      </c>
      <c r="G4778" s="25" t="s">
        <v>2987</v>
      </c>
      <c r="H4778" s="25" t="s">
        <v>3418</v>
      </c>
      <c r="I4778" s="25" t="s">
        <v>82</v>
      </c>
      <c r="J4778" s="10">
        <v>9566</v>
      </c>
      <c r="K4778" s="16">
        <v>192</v>
      </c>
    </row>
    <row r="4779" spans="1:11" x14ac:dyDescent="0.25">
      <c r="A4779" s="19">
        <v>42941</v>
      </c>
      <c r="B4779" s="19" t="s">
        <v>3402</v>
      </c>
      <c r="C4779" s="15">
        <v>1800</v>
      </c>
      <c r="D4779" s="24" t="s">
        <v>4</v>
      </c>
      <c r="E4779" s="24" t="s">
        <v>6</v>
      </c>
      <c r="F4779" s="25" t="s">
        <v>6</v>
      </c>
      <c r="G4779" s="25" t="s">
        <v>2987</v>
      </c>
      <c r="H4779" s="25" t="s">
        <v>3418</v>
      </c>
      <c r="I4779" s="25" t="s">
        <v>82</v>
      </c>
      <c r="J4779" s="10">
        <v>9567</v>
      </c>
      <c r="K4779" s="16">
        <v>192</v>
      </c>
    </row>
    <row r="4780" spans="1:11" x14ac:dyDescent="0.25">
      <c r="A4780" s="19">
        <v>42941</v>
      </c>
      <c r="B4780" s="19" t="s">
        <v>3402</v>
      </c>
      <c r="C4780" s="15">
        <v>10700</v>
      </c>
      <c r="D4780" s="24" t="s">
        <v>4</v>
      </c>
      <c r="E4780" s="24" t="s">
        <v>6</v>
      </c>
      <c r="F4780" s="25" t="s">
        <v>6</v>
      </c>
      <c r="G4780" s="25" t="s">
        <v>2987</v>
      </c>
      <c r="H4780" s="25" t="s">
        <v>3418</v>
      </c>
      <c r="I4780" s="25" t="s">
        <v>82</v>
      </c>
      <c r="J4780" s="10">
        <v>9568</v>
      </c>
      <c r="K4780" s="16">
        <v>192</v>
      </c>
    </row>
    <row r="4781" spans="1:11" x14ac:dyDescent="0.25">
      <c r="A4781" s="19">
        <v>42941</v>
      </c>
      <c r="B4781" s="19" t="s">
        <v>3402</v>
      </c>
      <c r="C4781" s="15">
        <v>1300</v>
      </c>
      <c r="D4781" s="24" t="s">
        <v>4</v>
      </c>
      <c r="E4781" s="24" t="s">
        <v>6</v>
      </c>
      <c r="F4781" s="25" t="s">
        <v>6</v>
      </c>
      <c r="G4781" s="25" t="s">
        <v>2987</v>
      </c>
      <c r="H4781" s="25" t="s">
        <v>3418</v>
      </c>
      <c r="I4781" s="25" t="s">
        <v>82</v>
      </c>
      <c r="J4781" s="10">
        <v>9569</v>
      </c>
      <c r="K4781" s="16">
        <v>192</v>
      </c>
    </row>
    <row r="4782" spans="1:11" x14ac:dyDescent="0.25">
      <c r="A4782" s="19">
        <v>42941</v>
      </c>
      <c r="B4782" s="19" t="s">
        <v>3402</v>
      </c>
      <c r="C4782" s="15">
        <v>3000</v>
      </c>
      <c r="D4782" s="24" t="s">
        <v>4</v>
      </c>
      <c r="E4782" s="24" t="s">
        <v>5</v>
      </c>
      <c r="F4782" s="25" t="s">
        <v>2217</v>
      </c>
      <c r="G4782" s="25" t="s">
        <v>2987</v>
      </c>
      <c r="H4782" s="25" t="s">
        <v>3418</v>
      </c>
      <c r="I4782" s="25" t="s">
        <v>82</v>
      </c>
      <c r="J4782" s="10">
        <v>9570</v>
      </c>
      <c r="K4782" s="16">
        <v>192</v>
      </c>
    </row>
    <row r="4783" spans="1:11" x14ac:dyDescent="0.25">
      <c r="A4783" s="19">
        <v>42942</v>
      </c>
      <c r="B4783" s="19" t="s">
        <v>3402</v>
      </c>
      <c r="C4783" s="15">
        <v>10000</v>
      </c>
      <c r="D4783" s="24" t="s">
        <v>4</v>
      </c>
      <c r="E4783" s="24" t="s">
        <v>5</v>
      </c>
      <c r="F4783" s="25" t="s">
        <v>2217</v>
      </c>
      <c r="G4783" s="25" t="s">
        <v>2987</v>
      </c>
      <c r="H4783" s="25" t="s">
        <v>3418</v>
      </c>
      <c r="I4783" s="25" t="s">
        <v>82</v>
      </c>
      <c r="J4783" s="10">
        <v>9100</v>
      </c>
      <c r="K4783" s="16">
        <v>182</v>
      </c>
    </row>
    <row r="4784" spans="1:11" x14ac:dyDescent="0.25">
      <c r="A4784" s="19">
        <v>42942</v>
      </c>
      <c r="B4784" s="19" t="s">
        <v>3402</v>
      </c>
      <c r="C4784" s="15">
        <v>600</v>
      </c>
      <c r="D4784" s="24" t="s">
        <v>4</v>
      </c>
      <c r="E4784" s="24" t="s">
        <v>6</v>
      </c>
      <c r="F4784" s="25" t="s">
        <v>6</v>
      </c>
      <c r="G4784" s="25" t="s">
        <v>2987</v>
      </c>
      <c r="H4784" s="25" t="s">
        <v>3418</v>
      </c>
      <c r="I4784" s="25" t="s">
        <v>82</v>
      </c>
      <c r="J4784" s="10">
        <v>9166</v>
      </c>
      <c r="K4784" s="16">
        <v>184</v>
      </c>
    </row>
    <row r="4785" spans="1:11" x14ac:dyDescent="0.25">
      <c r="A4785" s="19">
        <v>42942</v>
      </c>
      <c r="B4785" s="19" t="s">
        <v>3402</v>
      </c>
      <c r="C4785" s="15">
        <v>800</v>
      </c>
      <c r="D4785" s="24" t="s">
        <v>4</v>
      </c>
      <c r="E4785" s="24" t="s">
        <v>6</v>
      </c>
      <c r="F4785" s="25" t="s">
        <v>6</v>
      </c>
      <c r="G4785" s="25" t="s">
        <v>2987</v>
      </c>
      <c r="H4785" s="25" t="s">
        <v>3418</v>
      </c>
      <c r="I4785" s="25" t="s">
        <v>82</v>
      </c>
      <c r="J4785" s="10">
        <v>9167</v>
      </c>
      <c r="K4785" s="16">
        <v>184</v>
      </c>
    </row>
    <row r="4786" spans="1:11" x14ac:dyDescent="0.25">
      <c r="A4786" s="19">
        <v>42942</v>
      </c>
      <c r="B4786" s="19" t="s">
        <v>3402</v>
      </c>
      <c r="C4786" s="15">
        <v>300</v>
      </c>
      <c r="D4786" s="24" t="s">
        <v>4</v>
      </c>
      <c r="E4786" s="24" t="s">
        <v>5</v>
      </c>
      <c r="F4786" s="25" t="s">
        <v>2217</v>
      </c>
      <c r="G4786" s="25" t="s">
        <v>2987</v>
      </c>
      <c r="H4786" s="25" t="s">
        <v>3418</v>
      </c>
      <c r="I4786" s="25" t="s">
        <v>82</v>
      </c>
      <c r="J4786" s="10">
        <v>9457</v>
      </c>
      <c r="K4786" s="16">
        <v>190</v>
      </c>
    </row>
    <row r="4787" spans="1:11" x14ac:dyDescent="0.25">
      <c r="A4787" s="19">
        <v>42942</v>
      </c>
      <c r="B4787" s="19" t="s">
        <v>3402</v>
      </c>
      <c r="C4787" s="15">
        <v>300</v>
      </c>
      <c r="D4787" s="24" t="s">
        <v>4</v>
      </c>
      <c r="E4787" s="24" t="s">
        <v>6</v>
      </c>
      <c r="F4787" s="25" t="s">
        <v>6</v>
      </c>
      <c r="G4787" s="25" t="s">
        <v>2987</v>
      </c>
      <c r="H4787" s="25" t="s">
        <v>3418</v>
      </c>
      <c r="I4787" s="25" t="s">
        <v>82</v>
      </c>
      <c r="J4787" s="10">
        <v>9571</v>
      </c>
      <c r="K4787" s="16">
        <v>192</v>
      </c>
    </row>
    <row r="4788" spans="1:11" x14ac:dyDescent="0.25">
      <c r="A4788" s="19">
        <v>42942</v>
      </c>
      <c r="B4788" s="19" t="s">
        <v>3402</v>
      </c>
      <c r="C4788" s="15">
        <v>300</v>
      </c>
      <c r="D4788" s="24" t="s">
        <v>4</v>
      </c>
      <c r="E4788" s="24" t="s">
        <v>6</v>
      </c>
      <c r="F4788" s="25" t="s">
        <v>6</v>
      </c>
      <c r="G4788" s="25" t="s">
        <v>2987</v>
      </c>
      <c r="H4788" s="25" t="s">
        <v>3418</v>
      </c>
      <c r="I4788" s="25" t="s">
        <v>82</v>
      </c>
      <c r="J4788" s="10">
        <v>9572</v>
      </c>
      <c r="K4788" s="16">
        <v>192</v>
      </c>
    </row>
    <row r="4789" spans="1:11" x14ac:dyDescent="0.25">
      <c r="A4789" s="19">
        <v>42942</v>
      </c>
      <c r="B4789" s="19" t="s">
        <v>3402</v>
      </c>
      <c r="C4789" s="15">
        <v>5000</v>
      </c>
      <c r="D4789" s="24" t="s">
        <v>4</v>
      </c>
      <c r="E4789" s="24" t="s">
        <v>6</v>
      </c>
      <c r="F4789" s="25" t="s">
        <v>6</v>
      </c>
      <c r="G4789" s="25" t="s">
        <v>2987</v>
      </c>
      <c r="H4789" s="25" t="s">
        <v>3418</v>
      </c>
      <c r="I4789" s="25" t="s">
        <v>82</v>
      </c>
      <c r="J4789" s="10">
        <v>9573</v>
      </c>
      <c r="K4789" s="16">
        <v>192</v>
      </c>
    </row>
    <row r="4790" spans="1:11" x14ac:dyDescent="0.25">
      <c r="A4790" s="19">
        <v>42942</v>
      </c>
      <c r="B4790" s="19" t="s">
        <v>3402</v>
      </c>
      <c r="C4790" s="15">
        <v>10000</v>
      </c>
      <c r="D4790" s="24" t="s">
        <v>4</v>
      </c>
      <c r="E4790" s="24" t="s">
        <v>5</v>
      </c>
      <c r="F4790" s="25" t="s">
        <v>2217</v>
      </c>
      <c r="G4790" s="25" t="s">
        <v>2987</v>
      </c>
      <c r="H4790" s="25" t="s">
        <v>3418</v>
      </c>
      <c r="I4790" s="25" t="s">
        <v>82</v>
      </c>
      <c r="J4790" s="10">
        <v>9701</v>
      </c>
      <c r="K4790" s="16">
        <v>195</v>
      </c>
    </row>
    <row r="4791" spans="1:11" x14ac:dyDescent="0.25">
      <c r="A4791" s="19">
        <v>42942</v>
      </c>
      <c r="B4791" s="19" t="s">
        <v>3402</v>
      </c>
      <c r="C4791" s="15">
        <v>10000</v>
      </c>
      <c r="D4791" s="24" t="s">
        <v>4</v>
      </c>
      <c r="E4791" s="24" t="s">
        <v>5</v>
      </c>
      <c r="F4791" s="25" t="s">
        <v>2217</v>
      </c>
      <c r="G4791" s="25" t="s">
        <v>2987</v>
      </c>
      <c r="H4791" s="25" t="s">
        <v>3418</v>
      </c>
      <c r="I4791" s="25" t="s">
        <v>82</v>
      </c>
      <c r="J4791" s="10">
        <v>9702</v>
      </c>
      <c r="K4791" s="16">
        <v>195</v>
      </c>
    </row>
    <row r="4792" spans="1:11" x14ac:dyDescent="0.25">
      <c r="A4792" s="19">
        <v>42942</v>
      </c>
      <c r="B4792" s="19" t="s">
        <v>3402</v>
      </c>
      <c r="C4792" s="15">
        <v>10000</v>
      </c>
      <c r="D4792" s="24" t="s">
        <v>4</v>
      </c>
      <c r="E4792" s="24" t="s">
        <v>5</v>
      </c>
      <c r="F4792" s="25" t="s">
        <v>2217</v>
      </c>
      <c r="G4792" s="25" t="s">
        <v>2987</v>
      </c>
      <c r="H4792" s="25" t="s">
        <v>3418</v>
      </c>
      <c r="I4792" s="25" t="s">
        <v>82</v>
      </c>
      <c r="J4792" s="10">
        <v>9703</v>
      </c>
      <c r="K4792" s="16">
        <v>195</v>
      </c>
    </row>
    <row r="4793" spans="1:11" x14ac:dyDescent="0.25">
      <c r="A4793" s="19">
        <v>42942</v>
      </c>
      <c r="B4793" s="19" t="s">
        <v>3402</v>
      </c>
      <c r="C4793" s="15">
        <v>10000</v>
      </c>
      <c r="D4793" s="24" t="s">
        <v>4</v>
      </c>
      <c r="E4793" s="24" t="s">
        <v>5</v>
      </c>
      <c r="F4793" s="25" t="s">
        <v>2217</v>
      </c>
      <c r="G4793" s="25" t="s">
        <v>2987</v>
      </c>
      <c r="H4793" s="25" t="s">
        <v>3418</v>
      </c>
      <c r="I4793" s="25" t="s">
        <v>82</v>
      </c>
      <c r="J4793" s="10">
        <v>9704</v>
      </c>
      <c r="K4793" s="16">
        <v>195</v>
      </c>
    </row>
    <row r="4794" spans="1:11" x14ac:dyDescent="0.25">
      <c r="A4794" s="19">
        <v>42942</v>
      </c>
      <c r="B4794" s="19" t="s">
        <v>3402</v>
      </c>
      <c r="C4794" s="15">
        <v>10000</v>
      </c>
      <c r="D4794" s="24" t="s">
        <v>4</v>
      </c>
      <c r="E4794" s="24" t="s">
        <v>5</v>
      </c>
      <c r="F4794" s="25" t="s">
        <v>2217</v>
      </c>
      <c r="G4794" s="25" t="s">
        <v>2987</v>
      </c>
      <c r="H4794" s="25" t="s">
        <v>3418</v>
      </c>
      <c r="I4794" s="25" t="s">
        <v>82</v>
      </c>
      <c r="J4794" s="10">
        <v>9705</v>
      </c>
      <c r="K4794" s="16">
        <v>195</v>
      </c>
    </row>
    <row r="4795" spans="1:11" x14ac:dyDescent="0.25">
      <c r="A4795" s="19">
        <v>42942</v>
      </c>
      <c r="B4795" s="19" t="s">
        <v>3402</v>
      </c>
      <c r="C4795" s="15">
        <v>10000</v>
      </c>
      <c r="D4795" s="24" t="s">
        <v>4</v>
      </c>
      <c r="E4795" s="24" t="s">
        <v>5</v>
      </c>
      <c r="F4795" s="25" t="s">
        <v>2217</v>
      </c>
      <c r="G4795" s="25" t="s">
        <v>2987</v>
      </c>
      <c r="H4795" s="25" t="s">
        <v>3418</v>
      </c>
      <c r="I4795" s="25" t="s">
        <v>82</v>
      </c>
      <c r="J4795" s="10">
        <v>9706</v>
      </c>
      <c r="K4795" s="16">
        <v>195</v>
      </c>
    </row>
    <row r="4796" spans="1:11" x14ac:dyDescent="0.25">
      <c r="A4796" s="19">
        <v>42942</v>
      </c>
      <c r="B4796" s="19" t="s">
        <v>3402</v>
      </c>
      <c r="C4796" s="15">
        <v>10000</v>
      </c>
      <c r="D4796" s="24" t="s">
        <v>4</v>
      </c>
      <c r="E4796" s="24" t="s">
        <v>5</v>
      </c>
      <c r="F4796" s="25" t="s">
        <v>2217</v>
      </c>
      <c r="G4796" s="25" t="s">
        <v>2987</v>
      </c>
      <c r="H4796" s="25" t="s">
        <v>3418</v>
      </c>
      <c r="I4796" s="25" t="s">
        <v>82</v>
      </c>
      <c r="J4796" s="10">
        <v>9707</v>
      </c>
      <c r="K4796" s="16">
        <v>195</v>
      </c>
    </row>
    <row r="4797" spans="1:11" x14ac:dyDescent="0.25">
      <c r="A4797" s="19">
        <v>42942</v>
      </c>
      <c r="B4797" s="19" t="s">
        <v>3402</v>
      </c>
      <c r="C4797" s="15">
        <v>10000</v>
      </c>
      <c r="D4797" s="24" t="s">
        <v>4</v>
      </c>
      <c r="E4797" s="24" t="s">
        <v>5</v>
      </c>
      <c r="F4797" s="25" t="s">
        <v>2217</v>
      </c>
      <c r="G4797" s="25" t="s">
        <v>2987</v>
      </c>
      <c r="H4797" s="25" t="s">
        <v>3418</v>
      </c>
      <c r="I4797" s="25" t="s">
        <v>82</v>
      </c>
      <c r="J4797" s="10">
        <v>9708</v>
      </c>
      <c r="K4797" s="16">
        <v>195</v>
      </c>
    </row>
    <row r="4798" spans="1:11" x14ac:dyDescent="0.25">
      <c r="A4798" s="19">
        <v>42942</v>
      </c>
      <c r="B4798" s="19" t="s">
        <v>3402</v>
      </c>
      <c r="C4798" s="15">
        <v>10000</v>
      </c>
      <c r="D4798" s="24" t="s">
        <v>4</v>
      </c>
      <c r="E4798" s="24" t="s">
        <v>5</v>
      </c>
      <c r="F4798" s="25" t="s">
        <v>2217</v>
      </c>
      <c r="G4798" s="25" t="s">
        <v>2987</v>
      </c>
      <c r="H4798" s="25" t="s">
        <v>3418</v>
      </c>
      <c r="I4798" s="25" t="s">
        <v>82</v>
      </c>
      <c r="J4798" s="10">
        <v>9709</v>
      </c>
      <c r="K4798" s="16">
        <v>195</v>
      </c>
    </row>
    <row r="4799" spans="1:11" x14ac:dyDescent="0.25">
      <c r="A4799" s="19">
        <v>42942</v>
      </c>
      <c r="B4799" s="19" t="s">
        <v>3402</v>
      </c>
      <c r="C4799" s="15">
        <v>16600</v>
      </c>
      <c r="D4799" s="24" t="s">
        <v>7</v>
      </c>
      <c r="E4799" s="24" t="s">
        <v>8</v>
      </c>
      <c r="F4799" s="25"/>
      <c r="G4799" s="25" t="s">
        <v>3314</v>
      </c>
      <c r="H4799" s="25" t="s">
        <v>3314</v>
      </c>
      <c r="I4799" s="27"/>
      <c r="J4799" s="10" t="s">
        <v>2984</v>
      </c>
      <c r="K4799" s="16"/>
    </row>
    <row r="4800" spans="1:11" x14ac:dyDescent="0.25">
      <c r="A4800" s="19">
        <v>42942</v>
      </c>
      <c r="B4800" s="19" t="s">
        <v>3402</v>
      </c>
      <c r="C4800" s="15">
        <v>25000</v>
      </c>
      <c r="D4800" s="24" t="s">
        <v>7</v>
      </c>
      <c r="E4800" s="24" t="s">
        <v>8</v>
      </c>
      <c r="F4800" s="25"/>
      <c r="G4800" s="25" t="s">
        <v>3314</v>
      </c>
      <c r="H4800" s="25" t="s">
        <v>3314</v>
      </c>
      <c r="I4800" s="27"/>
      <c r="J4800" s="10"/>
      <c r="K4800" s="16"/>
    </row>
    <row r="4801" spans="1:11" x14ac:dyDescent="0.25">
      <c r="A4801" s="19">
        <v>42942</v>
      </c>
      <c r="B4801" s="19" t="s">
        <v>3402</v>
      </c>
      <c r="C4801" s="15">
        <v>3000</v>
      </c>
      <c r="D4801" s="24" t="s">
        <v>7</v>
      </c>
      <c r="E4801" s="24" t="s">
        <v>8</v>
      </c>
      <c r="F4801" s="25"/>
      <c r="G4801" s="25" t="s">
        <v>3314</v>
      </c>
      <c r="H4801" s="25" t="s">
        <v>3314</v>
      </c>
      <c r="I4801" s="27"/>
      <c r="J4801" s="10" t="s">
        <v>2984</v>
      </c>
      <c r="K4801" s="16"/>
    </row>
    <row r="4802" spans="1:11" x14ac:dyDescent="0.25">
      <c r="A4802" s="19">
        <v>42942</v>
      </c>
      <c r="B4802" s="19" t="s">
        <v>3402</v>
      </c>
      <c r="C4802" s="15">
        <v>1200</v>
      </c>
      <c r="D4802" s="24" t="s">
        <v>7</v>
      </c>
      <c r="E4802" s="24" t="s">
        <v>8</v>
      </c>
      <c r="F4802" s="25"/>
      <c r="G4802" s="25" t="s">
        <v>3314</v>
      </c>
      <c r="H4802" s="25" t="s">
        <v>3314</v>
      </c>
      <c r="I4802" s="27"/>
      <c r="J4802" s="10" t="s">
        <v>2984</v>
      </c>
      <c r="K4802" s="16"/>
    </row>
    <row r="4803" spans="1:11" x14ac:dyDescent="0.25">
      <c r="A4803" s="19">
        <v>42943</v>
      </c>
      <c r="B4803" s="19" t="s">
        <v>3402</v>
      </c>
      <c r="C4803" s="15">
        <v>1500</v>
      </c>
      <c r="D4803" s="24" t="s">
        <v>4</v>
      </c>
      <c r="E4803" s="24" t="s">
        <v>6</v>
      </c>
      <c r="F4803" s="25" t="s">
        <v>6</v>
      </c>
      <c r="G4803" s="25" t="s">
        <v>2987</v>
      </c>
      <c r="H4803" s="25" t="s">
        <v>3418</v>
      </c>
      <c r="I4803" s="25" t="s">
        <v>82</v>
      </c>
      <c r="J4803" s="10">
        <v>7680</v>
      </c>
      <c r="K4803" s="16">
        <v>154</v>
      </c>
    </row>
    <row r="4804" spans="1:11" x14ac:dyDescent="0.25">
      <c r="A4804" s="19">
        <v>42943</v>
      </c>
      <c r="B4804" s="19" t="s">
        <v>3402</v>
      </c>
      <c r="C4804" s="15">
        <v>5000</v>
      </c>
      <c r="D4804" s="24" t="s">
        <v>4</v>
      </c>
      <c r="E4804" s="24" t="s">
        <v>5</v>
      </c>
      <c r="F4804" s="25" t="s">
        <v>2217</v>
      </c>
      <c r="G4804" s="25" t="s">
        <v>2987</v>
      </c>
      <c r="H4804" s="25" t="s">
        <v>3418</v>
      </c>
      <c r="I4804" s="25" t="s">
        <v>82</v>
      </c>
      <c r="J4804" s="10">
        <v>7681</v>
      </c>
      <c r="K4804" s="16">
        <v>154</v>
      </c>
    </row>
    <row r="4805" spans="1:11" x14ac:dyDescent="0.25">
      <c r="A4805" s="19">
        <v>42943</v>
      </c>
      <c r="B4805" s="19" t="s">
        <v>3402</v>
      </c>
      <c r="C4805" s="15">
        <v>5000</v>
      </c>
      <c r="D4805" s="24" t="s">
        <v>4</v>
      </c>
      <c r="E4805" s="24" t="s">
        <v>5</v>
      </c>
      <c r="F4805" s="25" t="s">
        <v>2217</v>
      </c>
      <c r="G4805" s="25" t="s">
        <v>2987</v>
      </c>
      <c r="H4805" s="25" t="s">
        <v>3418</v>
      </c>
      <c r="I4805" s="25" t="s">
        <v>82</v>
      </c>
      <c r="J4805" s="10">
        <v>7682</v>
      </c>
      <c r="K4805" s="16">
        <v>154</v>
      </c>
    </row>
    <row r="4806" spans="1:11" x14ac:dyDescent="0.25">
      <c r="A4806" s="19">
        <v>42943</v>
      </c>
      <c r="B4806" s="19" t="s">
        <v>3402</v>
      </c>
      <c r="C4806" s="15">
        <v>5000</v>
      </c>
      <c r="D4806" s="24" t="s">
        <v>4</v>
      </c>
      <c r="E4806" s="24" t="s">
        <v>5</v>
      </c>
      <c r="F4806" s="25" t="s">
        <v>2217</v>
      </c>
      <c r="G4806" s="25" t="s">
        <v>2987</v>
      </c>
      <c r="H4806" s="25" t="s">
        <v>3418</v>
      </c>
      <c r="I4806" s="25" t="s">
        <v>82</v>
      </c>
      <c r="J4806" s="10">
        <v>7683</v>
      </c>
      <c r="K4806" s="16">
        <v>154</v>
      </c>
    </row>
    <row r="4807" spans="1:11" x14ac:dyDescent="0.25">
      <c r="A4807" s="19">
        <v>42943</v>
      </c>
      <c r="B4807" s="19" t="s">
        <v>3402</v>
      </c>
      <c r="C4807" s="15">
        <v>5000</v>
      </c>
      <c r="D4807" s="24" t="s">
        <v>4</v>
      </c>
      <c r="E4807" s="24" t="s">
        <v>5</v>
      </c>
      <c r="F4807" s="25" t="s">
        <v>2217</v>
      </c>
      <c r="G4807" s="25" t="s">
        <v>2987</v>
      </c>
      <c r="H4807" s="25" t="s">
        <v>3418</v>
      </c>
      <c r="I4807" s="25" t="s">
        <v>82</v>
      </c>
      <c r="J4807" s="10">
        <v>7684</v>
      </c>
      <c r="K4807" s="16">
        <v>154</v>
      </c>
    </row>
    <row r="4808" spans="1:11" x14ac:dyDescent="0.25">
      <c r="A4808" s="19">
        <v>42943</v>
      </c>
      <c r="B4808" s="19" t="s">
        <v>3402</v>
      </c>
      <c r="C4808" s="15">
        <v>500</v>
      </c>
      <c r="D4808" s="24" t="s">
        <v>4</v>
      </c>
      <c r="E4808" s="24" t="s">
        <v>6</v>
      </c>
      <c r="F4808" s="25" t="s">
        <v>6</v>
      </c>
      <c r="G4808" s="25" t="s">
        <v>2987</v>
      </c>
      <c r="H4808" s="25" t="s">
        <v>3418</v>
      </c>
      <c r="I4808" s="25" t="s">
        <v>82</v>
      </c>
      <c r="J4808" s="10">
        <v>7685</v>
      </c>
      <c r="K4808" s="16">
        <v>154</v>
      </c>
    </row>
    <row r="4809" spans="1:11" x14ac:dyDescent="0.25">
      <c r="A4809" s="19">
        <v>42943</v>
      </c>
      <c r="B4809" s="19" t="s">
        <v>3402</v>
      </c>
      <c r="C4809" s="15">
        <v>500</v>
      </c>
      <c r="D4809" s="24" t="s">
        <v>4</v>
      </c>
      <c r="E4809" s="24" t="s">
        <v>6</v>
      </c>
      <c r="F4809" s="25" t="s">
        <v>6</v>
      </c>
      <c r="G4809" s="25" t="s">
        <v>2987</v>
      </c>
      <c r="H4809" s="25" t="s">
        <v>3418</v>
      </c>
      <c r="I4809" s="25" t="s">
        <v>82</v>
      </c>
      <c r="J4809" s="10">
        <v>7686</v>
      </c>
      <c r="K4809" s="16">
        <v>154</v>
      </c>
    </row>
    <row r="4810" spans="1:11" x14ac:dyDescent="0.25">
      <c r="A4810" s="19">
        <v>42943</v>
      </c>
      <c r="B4810" s="19" t="s">
        <v>3402</v>
      </c>
      <c r="C4810" s="15">
        <v>1200</v>
      </c>
      <c r="D4810" s="24" t="s">
        <v>4</v>
      </c>
      <c r="E4810" s="24" t="s">
        <v>5</v>
      </c>
      <c r="F4810" s="25" t="s">
        <v>2217</v>
      </c>
      <c r="G4810" s="25" t="s">
        <v>2987</v>
      </c>
      <c r="H4810" s="25" t="s">
        <v>3418</v>
      </c>
      <c r="I4810" s="25" t="s">
        <v>82</v>
      </c>
      <c r="J4810" s="10">
        <v>7944</v>
      </c>
      <c r="K4810" s="16">
        <v>159</v>
      </c>
    </row>
    <row r="4811" spans="1:11" x14ac:dyDescent="0.25">
      <c r="A4811" s="19">
        <v>42943</v>
      </c>
      <c r="B4811" s="19" t="s">
        <v>3402</v>
      </c>
      <c r="C4811" s="15">
        <v>200</v>
      </c>
      <c r="D4811" s="24" t="s">
        <v>4</v>
      </c>
      <c r="E4811" s="24" t="s">
        <v>5</v>
      </c>
      <c r="F4811" s="25" t="s">
        <v>2217</v>
      </c>
      <c r="G4811" s="25" t="s">
        <v>2987</v>
      </c>
      <c r="H4811" s="25" t="s">
        <v>3418</v>
      </c>
      <c r="I4811" s="25" t="s">
        <v>82</v>
      </c>
      <c r="J4811" s="10">
        <v>7945</v>
      </c>
      <c r="K4811" s="16">
        <v>159</v>
      </c>
    </row>
    <row r="4812" spans="1:11" x14ac:dyDescent="0.25">
      <c r="A4812" s="19">
        <v>42943</v>
      </c>
      <c r="B4812" s="19" t="s">
        <v>3402</v>
      </c>
      <c r="C4812" s="15">
        <v>2200</v>
      </c>
      <c r="D4812" s="24" t="s">
        <v>4</v>
      </c>
      <c r="E4812" s="24" t="s">
        <v>5</v>
      </c>
      <c r="F4812" s="25" t="s">
        <v>2217</v>
      </c>
      <c r="G4812" s="25" t="s">
        <v>2987</v>
      </c>
      <c r="H4812" s="25" t="s">
        <v>3418</v>
      </c>
      <c r="I4812" s="25" t="s">
        <v>82</v>
      </c>
      <c r="J4812" s="10">
        <v>7946</v>
      </c>
      <c r="K4812" s="16">
        <v>159</v>
      </c>
    </row>
    <row r="4813" spans="1:11" x14ac:dyDescent="0.25">
      <c r="A4813" s="19">
        <v>42943</v>
      </c>
      <c r="B4813" s="19" t="s">
        <v>3402</v>
      </c>
      <c r="C4813" s="15">
        <v>7500</v>
      </c>
      <c r="D4813" s="24" t="s">
        <v>4</v>
      </c>
      <c r="E4813" s="24" t="s">
        <v>5</v>
      </c>
      <c r="F4813" s="25" t="s">
        <v>2217</v>
      </c>
      <c r="G4813" s="25" t="s">
        <v>2987</v>
      </c>
      <c r="H4813" s="25" t="s">
        <v>3418</v>
      </c>
      <c r="I4813" s="25" t="s">
        <v>82</v>
      </c>
      <c r="J4813" s="10">
        <v>7947</v>
      </c>
      <c r="K4813" s="16">
        <v>159</v>
      </c>
    </row>
    <row r="4814" spans="1:11" x14ac:dyDescent="0.25">
      <c r="A4814" s="19">
        <v>42943</v>
      </c>
      <c r="B4814" s="19" t="s">
        <v>3402</v>
      </c>
      <c r="C4814" s="15">
        <v>400</v>
      </c>
      <c r="D4814" s="24" t="s">
        <v>4</v>
      </c>
      <c r="E4814" s="24" t="s">
        <v>5</v>
      </c>
      <c r="F4814" s="25" t="s">
        <v>2217</v>
      </c>
      <c r="G4814" s="25" t="s">
        <v>2987</v>
      </c>
      <c r="H4814" s="25" t="s">
        <v>3418</v>
      </c>
      <c r="I4814" s="25" t="s">
        <v>82</v>
      </c>
      <c r="J4814" s="10">
        <v>9168</v>
      </c>
      <c r="K4814" s="16">
        <v>184</v>
      </c>
    </row>
    <row r="4815" spans="1:11" x14ac:dyDescent="0.25">
      <c r="A4815" s="19">
        <v>42943</v>
      </c>
      <c r="B4815" s="19" t="s">
        <v>3402</v>
      </c>
      <c r="C4815" s="15">
        <v>2000</v>
      </c>
      <c r="D4815" s="24" t="s">
        <v>4</v>
      </c>
      <c r="E4815" s="24" t="s">
        <v>5</v>
      </c>
      <c r="F4815" s="25" t="s">
        <v>2217</v>
      </c>
      <c r="G4815" s="25" t="s">
        <v>2987</v>
      </c>
      <c r="H4815" s="25" t="s">
        <v>3418</v>
      </c>
      <c r="I4815" s="25" t="s">
        <v>82</v>
      </c>
      <c r="J4815" s="10">
        <v>9339</v>
      </c>
      <c r="K4815" s="16">
        <v>187</v>
      </c>
    </row>
    <row r="4816" spans="1:11" x14ac:dyDescent="0.25">
      <c r="A4816" s="19">
        <v>42943</v>
      </c>
      <c r="B4816" s="19" t="s">
        <v>3402</v>
      </c>
      <c r="C4816" s="15">
        <v>2800</v>
      </c>
      <c r="D4816" s="24" t="s">
        <v>4</v>
      </c>
      <c r="E4816" s="24" t="s">
        <v>5</v>
      </c>
      <c r="F4816" s="25" t="s">
        <v>2217</v>
      </c>
      <c r="G4816" s="25" t="s">
        <v>2987</v>
      </c>
      <c r="H4816" s="25" t="s">
        <v>3418</v>
      </c>
      <c r="I4816" s="25" t="s">
        <v>82</v>
      </c>
      <c r="J4816" s="10">
        <v>9458</v>
      </c>
      <c r="K4816" s="16">
        <v>190</v>
      </c>
    </row>
    <row r="4817" spans="1:11" x14ac:dyDescent="0.25">
      <c r="A4817" s="19">
        <v>42943</v>
      </c>
      <c r="B4817" s="19" t="s">
        <v>3402</v>
      </c>
      <c r="C4817" s="15">
        <v>10000</v>
      </c>
      <c r="D4817" s="24" t="s">
        <v>4</v>
      </c>
      <c r="E4817" s="24" t="s">
        <v>6</v>
      </c>
      <c r="F4817" s="25" t="s">
        <v>6</v>
      </c>
      <c r="G4817" s="25" t="s">
        <v>2987</v>
      </c>
      <c r="H4817" s="25" t="s">
        <v>3418</v>
      </c>
      <c r="I4817" s="25" t="s">
        <v>82</v>
      </c>
      <c r="J4817" s="10">
        <v>9574</v>
      </c>
      <c r="K4817" s="16">
        <v>192</v>
      </c>
    </row>
    <row r="4818" spans="1:11" x14ac:dyDescent="0.25">
      <c r="A4818" s="19">
        <v>42943</v>
      </c>
      <c r="B4818" s="19" t="s">
        <v>3402</v>
      </c>
      <c r="C4818" s="15">
        <v>5000</v>
      </c>
      <c r="D4818" s="24" t="s">
        <v>4</v>
      </c>
      <c r="E4818" s="24" t="s">
        <v>6</v>
      </c>
      <c r="F4818" s="25" t="s">
        <v>6</v>
      </c>
      <c r="G4818" s="25" t="s">
        <v>2987</v>
      </c>
      <c r="H4818" s="25" t="s">
        <v>3418</v>
      </c>
      <c r="I4818" s="25" t="s">
        <v>82</v>
      </c>
      <c r="J4818" s="10">
        <v>9575</v>
      </c>
      <c r="K4818" s="16">
        <v>192</v>
      </c>
    </row>
    <row r="4819" spans="1:11" x14ac:dyDescent="0.25">
      <c r="A4819" s="19">
        <v>42943</v>
      </c>
      <c r="B4819" s="19" t="s">
        <v>3402</v>
      </c>
      <c r="C4819" s="15">
        <v>5000</v>
      </c>
      <c r="D4819" s="24" t="s">
        <v>4</v>
      </c>
      <c r="E4819" s="24" t="s">
        <v>6</v>
      </c>
      <c r="F4819" s="25" t="s">
        <v>6</v>
      </c>
      <c r="G4819" s="25" t="s">
        <v>2987</v>
      </c>
      <c r="H4819" s="25" t="s">
        <v>3418</v>
      </c>
      <c r="I4819" s="25" t="s">
        <v>82</v>
      </c>
      <c r="J4819" s="10">
        <v>9576</v>
      </c>
      <c r="K4819" s="16">
        <v>192</v>
      </c>
    </row>
    <row r="4820" spans="1:11" x14ac:dyDescent="0.25">
      <c r="A4820" s="19">
        <v>42943</v>
      </c>
      <c r="B4820" s="19" t="s">
        <v>3402</v>
      </c>
      <c r="C4820" s="15">
        <v>800</v>
      </c>
      <c r="D4820" s="24" t="s">
        <v>4</v>
      </c>
      <c r="E4820" s="24" t="s">
        <v>6</v>
      </c>
      <c r="F4820" s="25" t="s">
        <v>6</v>
      </c>
      <c r="G4820" s="25" t="s">
        <v>2987</v>
      </c>
      <c r="H4820" s="25" t="s">
        <v>3418</v>
      </c>
      <c r="I4820" s="25" t="s">
        <v>82</v>
      </c>
      <c r="J4820" s="10">
        <v>9577</v>
      </c>
      <c r="K4820" s="16">
        <v>192</v>
      </c>
    </row>
    <row r="4821" spans="1:11" x14ac:dyDescent="0.25">
      <c r="A4821" s="19">
        <v>42943</v>
      </c>
      <c r="B4821" s="19" t="s">
        <v>3402</v>
      </c>
      <c r="C4821" s="15">
        <v>1500</v>
      </c>
      <c r="D4821" s="24" t="s">
        <v>4</v>
      </c>
      <c r="E4821" s="24" t="s">
        <v>6</v>
      </c>
      <c r="F4821" s="25" t="s">
        <v>6</v>
      </c>
      <c r="G4821" s="25" t="s">
        <v>2987</v>
      </c>
      <c r="H4821" s="25" t="s">
        <v>3418</v>
      </c>
      <c r="I4821" s="25" t="s">
        <v>82</v>
      </c>
      <c r="J4821" s="10">
        <v>9654</v>
      </c>
      <c r="K4821" s="16">
        <v>194</v>
      </c>
    </row>
    <row r="4822" spans="1:11" x14ac:dyDescent="0.25">
      <c r="A4822" s="19">
        <v>42943</v>
      </c>
      <c r="B4822" s="19" t="s">
        <v>3402</v>
      </c>
      <c r="C4822" s="15">
        <v>150</v>
      </c>
      <c r="D4822" s="24" t="s">
        <v>7</v>
      </c>
      <c r="E4822" s="24" t="s">
        <v>8</v>
      </c>
      <c r="F4822" s="25"/>
      <c r="G4822" s="25" t="s">
        <v>3314</v>
      </c>
      <c r="H4822" s="25" t="s">
        <v>3314</v>
      </c>
      <c r="I4822" s="27"/>
      <c r="J4822" s="10" t="s">
        <v>2984</v>
      </c>
      <c r="K4822" s="16"/>
    </row>
    <row r="4823" spans="1:11" x14ac:dyDescent="0.25">
      <c r="A4823" s="19">
        <v>42943</v>
      </c>
      <c r="B4823" s="19" t="s">
        <v>3402</v>
      </c>
      <c r="C4823" s="15">
        <v>500</v>
      </c>
      <c r="D4823" s="24" t="s">
        <v>7</v>
      </c>
      <c r="E4823" s="24" t="s">
        <v>8</v>
      </c>
      <c r="F4823" s="25"/>
      <c r="G4823" s="25" t="s">
        <v>3314</v>
      </c>
      <c r="H4823" s="25" t="s">
        <v>3314</v>
      </c>
      <c r="I4823" s="27"/>
      <c r="J4823" s="10" t="s">
        <v>2984</v>
      </c>
      <c r="K4823" s="16"/>
    </row>
    <row r="4824" spans="1:11" x14ac:dyDescent="0.25">
      <c r="A4824" s="19">
        <v>42943</v>
      </c>
      <c r="B4824" s="19" t="s">
        <v>3402</v>
      </c>
      <c r="C4824" s="15">
        <v>500</v>
      </c>
      <c r="D4824" s="24" t="s">
        <v>7</v>
      </c>
      <c r="E4824" s="24" t="s">
        <v>8</v>
      </c>
      <c r="F4824" s="25"/>
      <c r="G4824" s="25" t="s">
        <v>3314</v>
      </c>
      <c r="H4824" s="25" t="s">
        <v>3314</v>
      </c>
      <c r="I4824" s="27"/>
      <c r="J4824" s="10" t="s">
        <v>2984</v>
      </c>
      <c r="K4824" s="16"/>
    </row>
    <row r="4825" spans="1:11" x14ac:dyDescent="0.25">
      <c r="A4825" s="19">
        <v>42943</v>
      </c>
      <c r="B4825" s="19" t="s">
        <v>3402</v>
      </c>
      <c r="C4825" s="15">
        <v>9200</v>
      </c>
      <c r="D4825" s="24" t="s">
        <v>7</v>
      </c>
      <c r="E4825" s="24" t="s">
        <v>8</v>
      </c>
      <c r="F4825" s="25"/>
      <c r="G4825" s="25" t="s">
        <v>3314</v>
      </c>
      <c r="H4825" s="25" t="s">
        <v>3314</v>
      </c>
      <c r="I4825" s="27"/>
      <c r="J4825" s="10" t="s">
        <v>2984</v>
      </c>
      <c r="K4825" s="16"/>
    </row>
    <row r="4826" spans="1:11" x14ac:dyDescent="0.25">
      <c r="A4826" s="19">
        <v>42945</v>
      </c>
      <c r="B4826" s="19" t="s">
        <v>3402</v>
      </c>
      <c r="C4826" s="15">
        <v>250</v>
      </c>
      <c r="D4826" s="24" t="s">
        <v>4</v>
      </c>
      <c r="E4826" s="24" t="s">
        <v>5</v>
      </c>
      <c r="F4826" s="25" t="s">
        <v>2217</v>
      </c>
      <c r="G4826" s="25" t="s">
        <v>2987</v>
      </c>
      <c r="H4826" s="25" t="s">
        <v>3418</v>
      </c>
      <c r="I4826" s="25" t="s">
        <v>82</v>
      </c>
      <c r="J4826" s="10">
        <v>7687</v>
      </c>
      <c r="K4826" s="16">
        <v>154</v>
      </c>
    </row>
    <row r="4827" spans="1:11" x14ac:dyDescent="0.25">
      <c r="A4827" s="19">
        <v>42945</v>
      </c>
      <c r="B4827" s="19" t="s">
        <v>3402</v>
      </c>
      <c r="C4827" s="15">
        <v>250</v>
      </c>
      <c r="D4827" s="24" t="s">
        <v>4</v>
      </c>
      <c r="E4827" s="24" t="s">
        <v>5</v>
      </c>
      <c r="F4827" s="25" t="s">
        <v>2217</v>
      </c>
      <c r="G4827" s="25" t="s">
        <v>2987</v>
      </c>
      <c r="H4827" s="25" t="s">
        <v>3418</v>
      </c>
      <c r="I4827" s="25" t="s">
        <v>82</v>
      </c>
      <c r="J4827" s="10">
        <v>7688</v>
      </c>
      <c r="K4827" s="16">
        <v>154</v>
      </c>
    </row>
    <row r="4828" spans="1:11" x14ac:dyDescent="0.25">
      <c r="A4828" s="19">
        <v>42945</v>
      </c>
      <c r="B4828" s="19" t="s">
        <v>3402</v>
      </c>
      <c r="C4828" s="15">
        <v>10000</v>
      </c>
      <c r="D4828" s="24" t="s">
        <v>4</v>
      </c>
      <c r="E4828" s="24" t="s">
        <v>5</v>
      </c>
      <c r="F4828" s="25" t="s">
        <v>2217</v>
      </c>
      <c r="G4828" s="25" t="s">
        <v>2987</v>
      </c>
      <c r="H4828" s="25" t="s">
        <v>3418</v>
      </c>
      <c r="I4828" s="25" t="s">
        <v>82</v>
      </c>
      <c r="J4828" s="10">
        <v>7948</v>
      </c>
      <c r="K4828" s="16">
        <v>159</v>
      </c>
    </row>
    <row r="4829" spans="1:11" x14ac:dyDescent="0.25">
      <c r="A4829" s="19">
        <v>42945</v>
      </c>
      <c r="B4829" s="19" t="s">
        <v>3402</v>
      </c>
      <c r="C4829" s="15">
        <v>5000</v>
      </c>
      <c r="D4829" s="24" t="s">
        <v>4</v>
      </c>
      <c r="E4829" s="24" t="s">
        <v>5</v>
      </c>
      <c r="F4829" s="25" t="s">
        <v>2217</v>
      </c>
      <c r="G4829" s="25" t="s">
        <v>2987</v>
      </c>
      <c r="H4829" s="25" t="s">
        <v>3418</v>
      </c>
      <c r="I4829" s="25" t="s">
        <v>82</v>
      </c>
      <c r="J4829" s="10">
        <v>7949</v>
      </c>
      <c r="K4829" s="16">
        <v>159</v>
      </c>
    </row>
    <row r="4830" spans="1:11" x14ac:dyDescent="0.25">
      <c r="A4830" s="19">
        <v>42945</v>
      </c>
      <c r="B4830" s="19" t="s">
        <v>3402</v>
      </c>
      <c r="C4830" s="15">
        <v>10000</v>
      </c>
      <c r="D4830" s="24" t="s">
        <v>4</v>
      </c>
      <c r="E4830" s="24" t="s">
        <v>6</v>
      </c>
      <c r="F4830" s="25" t="s">
        <v>6</v>
      </c>
      <c r="G4830" s="25" t="s">
        <v>2987</v>
      </c>
      <c r="H4830" s="25" t="s">
        <v>3418</v>
      </c>
      <c r="I4830" s="25" t="s">
        <v>82</v>
      </c>
      <c r="J4830" s="10">
        <v>9169</v>
      </c>
      <c r="K4830" s="16">
        <v>184</v>
      </c>
    </row>
    <row r="4831" spans="1:11" x14ac:dyDescent="0.25">
      <c r="A4831" s="19">
        <v>42945</v>
      </c>
      <c r="B4831" s="19" t="s">
        <v>3402</v>
      </c>
      <c r="C4831" s="15">
        <v>100</v>
      </c>
      <c r="D4831" s="24" t="s">
        <v>4</v>
      </c>
      <c r="E4831" s="24" t="s">
        <v>6</v>
      </c>
      <c r="F4831" s="25" t="s">
        <v>6</v>
      </c>
      <c r="G4831" s="25" t="s">
        <v>2987</v>
      </c>
      <c r="H4831" s="25" t="s">
        <v>3418</v>
      </c>
      <c r="I4831" s="25" t="s">
        <v>82</v>
      </c>
      <c r="J4831" s="10">
        <v>9170</v>
      </c>
      <c r="K4831" s="16">
        <v>184</v>
      </c>
    </row>
    <row r="4832" spans="1:11" x14ac:dyDescent="0.25">
      <c r="A4832" s="19">
        <v>42945</v>
      </c>
      <c r="B4832" s="19" t="s">
        <v>3402</v>
      </c>
      <c r="C4832" s="15">
        <v>10000</v>
      </c>
      <c r="D4832" s="24" t="s">
        <v>4</v>
      </c>
      <c r="E4832" s="24" t="s">
        <v>6</v>
      </c>
      <c r="F4832" s="25" t="s">
        <v>6</v>
      </c>
      <c r="G4832" s="25" t="s">
        <v>2987</v>
      </c>
      <c r="H4832" s="25" t="s">
        <v>3418</v>
      </c>
      <c r="I4832" s="25" t="s">
        <v>82</v>
      </c>
      <c r="J4832" s="10">
        <v>9171</v>
      </c>
      <c r="K4832" s="16">
        <v>184</v>
      </c>
    </row>
    <row r="4833" spans="1:11" x14ac:dyDescent="0.25">
      <c r="A4833" s="19">
        <v>42945</v>
      </c>
      <c r="B4833" s="19" t="s">
        <v>3402</v>
      </c>
      <c r="C4833" s="15">
        <v>10000</v>
      </c>
      <c r="D4833" s="24" t="s">
        <v>4</v>
      </c>
      <c r="E4833" s="24" t="s">
        <v>6</v>
      </c>
      <c r="F4833" s="25" t="s">
        <v>6</v>
      </c>
      <c r="G4833" s="25" t="s">
        <v>2987</v>
      </c>
      <c r="H4833" s="25" t="s">
        <v>3418</v>
      </c>
      <c r="I4833" s="25" t="s">
        <v>82</v>
      </c>
      <c r="J4833" s="10">
        <v>9172</v>
      </c>
      <c r="K4833" s="16">
        <v>184</v>
      </c>
    </row>
    <row r="4834" spans="1:11" x14ac:dyDescent="0.25">
      <c r="A4834" s="19">
        <v>42945</v>
      </c>
      <c r="B4834" s="19" t="s">
        <v>3402</v>
      </c>
      <c r="C4834" s="15">
        <v>2000</v>
      </c>
      <c r="D4834" s="24" t="s">
        <v>4</v>
      </c>
      <c r="E4834" s="24" t="s">
        <v>6</v>
      </c>
      <c r="F4834" s="25" t="s">
        <v>6</v>
      </c>
      <c r="G4834" s="25" t="s">
        <v>2987</v>
      </c>
      <c r="H4834" s="25" t="s">
        <v>3418</v>
      </c>
      <c r="I4834" s="25" t="s">
        <v>82</v>
      </c>
      <c r="J4834" s="10">
        <v>9173</v>
      </c>
      <c r="K4834" s="16">
        <v>184</v>
      </c>
    </row>
    <row r="4835" spans="1:11" x14ac:dyDescent="0.25">
      <c r="A4835" s="19">
        <v>42945</v>
      </c>
      <c r="B4835" s="19" t="s">
        <v>3402</v>
      </c>
      <c r="C4835" s="15">
        <v>3000</v>
      </c>
      <c r="D4835" s="24" t="s">
        <v>4</v>
      </c>
      <c r="E4835" s="24" t="s">
        <v>5</v>
      </c>
      <c r="F4835" s="25" t="s">
        <v>2217</v>
      </c>
      <c r="G4835" s="25" t="s">
        <v>2987</v>
      </c>
      <c r="H4835" s="25" t="s">
        <v>3418</v>
      </c>
      <c r="I4835" s="25" t="s">
        <v>82</v>
      </c>
      <c r="J4835" s="10">
        <v>9237</v>
      </c>
      <c r="K4835" s="16">
        <v>185</v>
      </c>
    </row>
    <row r="4836" spans="1:11" x14ac:dyDescent="0.25">
      <c r="A4836" s="19">
        <v>42945</v>
      </c>
      <c r="B4836" s="19" t="s">
        <v>3402</v>
      </c>
      <c r="C4836" s="15">
        <v>200</v>
      </c>
      <c r="D4836" s="24" t="s">
        <v>4</v>
      </c>
      <c r="E4836" s="24" t="s">
        <v>6</v>
      </c>
      <c r="F4836" s="25" t="s">
        <v>6</v>
      </c>
      <c r="G4836" s="25" t="s">
        <v>2987</v>
      </c>
      <c r="H4836" s="25" t="s">
        <v>3418</v>
      </c>
      <c r="I4836" s="25" t="s">
        <v>82</v>
      </c>
      <c r="J4836" s="10">
        <v>9238</v>
      </c>
      <c r="K4836" s="16">
        <v>185</v>
      </c>
    </row>
    <row r="4837" spans="1:11" x14ac:dyDescent="0.25">
      <c r="A4837" s="19">
        <v>42945</v>
      </c>
      <c r="B4837" s="19" t="s">
        <v>3402</v>
      </c>
      <c r="C4837" s="15">
        <v>3608</v>
      </c>
      <c r="D4837" s="24" t="s">
        <v>4</v>
      </c>
      <c r="E4837" s="24" t="s">
        <v>6</v>
      </c>
      <c r="F4837" s="25" t="s">
        <v>6</v>
      </c>
      <c r="G4837" s="25" t="s">
        <v>2987</v>
      </c>
      <c r="H4837" s="25" t="s">
        <v>3418</v>
      </c>
      <c r="I4837" s="25" t="s">
        <v>82</v>
      </c>
      <c r="J4837" s="10">
        <v>9459</v>
      </c>
      <c r="K4837" s="16">
        <v>190</v>
      </c>
    </row>
    <row r="4838" spans="1:11" x14ac:dyDescent="0.25">
      <c r="A4838" s="19">
        <v>42945</v>
      </c>
      <c r="B4838" s="19" t="s">
        <v>3402</v>
      </c>
      <c r="C4838" s="15">
        <v>100</v>
      </c>
      <c r="D4838" s="24" t="s">
        <v>4</v>
      </c>
      <c r="E4838" s="24" t="s">
        <v>6</v>
      </c>
      <c r="F4838" s="25" t="s">
        <v>6</v>
      </c>
      <c r="G4838" s="25" t="s">
        <v>2987</v>
      </c>
      <c r="H4838" s="25" t="s">
        <v>3418</v>
      </c>
      <c r="I4838" s="25" t="s">
        <v>82</v>
      </c>
      <c r="J4838" s="10">
        <v>9460</v>
      </c>
      <c r="K4838" s="16">
        <v>190</v>
      </c>
    </row>
    <row r="4839" spans="1:11" x14ac:dyDescent="0.25">
      <c r="A4839" s="19">
        <v>42945</v>
      </c>
      <c r="B4839" s="19" t="s">
        <v>3402</v>
      </c>
      <c r="C4839" s="15">
        <v>1600</v>
      </c>
      <c r="D4839" s="24" t="s">
        <v>4</v>
      </c>
      <c r="E4839" s="24" t="s">
        <v>5</v>
      </c>
      <c r="F4839" s="25" t="s">
        <v>2217</v>
      </c>
      <c r="G4839" s="25" t="s">
        <v>2987</v>
      </c>
      <c r="H4839" s="25" t="s">
        <v>3418</v>
      </c>
      <c r="I4839" s="25" t="s">
        <v>82</v>
      </c>
      <c r="J4839" s="10">
        <v>9461</v>
      </c>
      <c r="K4839" s="16">
        <v>190</v>
      </c>
    </row>
    <row r="4840" spans="1:11" x14ac:dyDescent="0.25">
      <c r="A4840" s="19">
        <v>42945</v>
      </c>
      <c r="B4840" s="19" t="s">
        <v>3402</v>
      </c>
      <c r="C4840" s="15">
        <v>4000</v>
      </c>
      <c r="D4840" s="24" t="s">
        <v>4</v>
      </c>
      <c r="E4840" s="24" t="s">
        <v>5</v>
      </c>
      <c r="F4840" s="25" t="s">
        <v>2217</v>
      </c>
      <c r="G4840" s="25" t="s">
        <v>2987</v>
      </c>
      <c r="H4840" s="25" t="s">
        <v>3418</v>
      </c>
      <c r="I4840" s="25" t="s">
        <v>82</v>
      </c>
      <c r="J4840" s="10">
        <v>9463</v>
      </c>
      <c r="K4840" s="16">
        <v>190</v>
      </c>
    </row>
    <row r="4841" spans="1:11" x14ac:dyDescent="0.25">
      <c r="A4841" s="19">
        <v>42946</v>
      </c>
      <c r="B4841" s="19" t="s">
        <v>3402</v>
      </c>
      <c r="C4841" s="15">
        <v>1520</v>
      </c>
      <c r="D4841" s="24" t="s">
        <v>4</v>
      </c>
      <c r="E4841" s="24" t="s">
        <v>6</v>
      </c>
      <c r="F4841" s="25" t="s">
        <v>6</v>
      </c>
      <c r="G4841" s="25" t="s">
        <v>2987</v>
      </c>
      <c r="H4841" s="25" t="s">
        <v>3418</v>
      </c>
      <c r="I4841" s="25" t="s">
        <v>82</v>
      </c>
      <c r="J4841" s="10">
        <v>7689</v>
      </c>
      <c r="K4841" s="16">
        <v>154</v>
      </c>
    </row>
    <row r="4842" spans="1:11" x14ac:dyDescent="0.25">
      <c r="A4842" s="19">
        <v>42946</v>
      </c>
      <c r="B4842" s="19" t="s">
        <v>3402</v>
      </c>
      <c r="C4842" s="15">
        <v>500</v>
      </c>
      <c r="D4842" s="24" t="s">
        <v>4</v>
      </c>
      <c r="E4842" s="24" t="s">
        <v>6</v>
      </c>
      <c r="F4842" s="25" t="s">
        <v>6</v>
      </c>
      <c r="G4842" s="25" t="s">
        <v>2987</v>
      </c>
      <c r="H4842" s="25" t="s">
        <v>3418</v>
      </c>
      <c r="I4842" s="25" t="s">
        <v>82</v>
      </c>
      <c r="J4842" s="10">
        <v>7690</v>
      </c>
      <c r="K4842" s="16">
        <v>154</v>
      </c>
    </row>
    <row r="4843" spans="1:11" x14ac:dyDescent="0.25">
      <c r="A4843" s="19">
        <v>42946</v>
      </c>
      <c r="B4843" s="19" t="s">
        <v>3402</v>
      </c>
      <c r="C4843" s="15">
        <v>10</v>
      </c>
      <c r="D4843" s="24" t="s">
        <v>4</v>
      </c>
      <c r="E4843" s="24" t="s">
        <v>5</v>
      </c>
      <c r="F4843" s="25" t="s">
        <v>2217</v>
      </c>
      <c r="G4843" s="25" t="s">
        <v>2987</v>
      </c>
      <c r="H4843" s="25" t="s">
        <v>3418</v>
      </c>
      <c r="I4843" s="25" t="s">
        <v>82</v>
      </c>
      <c r="J4843" s="10">
        <v>7691</v>
      </c>
      <c r="K4843" s="16">
        <v>154</v>
      </c>
    </row>
    <row r="4844" spans="1:11" x14ac:dyDescent="0.25">
      <c r="A4844" s="19">
        <v>42946</v>
      </c>
      <c r="B4844" s="19" t="s">
        <v>3402</v>
      </c>
      <c r="C4844" s="15">
        <v>200</v>
      </c>
      <c r="D4844" s="24" t="s">
        <v>4</v>
      </c>
      <c r="E4844" s="24" t="s">
        <v>6</v>
      </c>
      <c r="F4844" s="25" t="s">
        <v>6</v>
      </c>
      <c r="G4844" s="25" t="s">
        <v>2987</v>
      </c>
      <c r="H4844" s="25" t="s">
        <v>3418</v>
      </c>
      <c r="I4844" s="25" t="s">
        <v>82</v>
      </c>
      <c r="J4844" s="10">
        <v>7950</v>
      </c>
      <c r="K4844" s="16">
        <v>159</v>
      </c>
    </row>
    <row r="4845" spans="1:11" x14ac:dyDescent="0.25">
      <c r="A4845" s="19">
        <v>42946</v>
      </c>
      <c r="B4845" s="19" t="s">
        <v>3402</v>
      </c>
      <c r="C4845" s="15">
        <v>50</v>
      </c>
      <c r="D4845" s="24" t="s">
        <v>4</v>
      </c>
      <c r="E4845" s="24" t="s">
        <v>6</v>
      </c>
      <c r="F4845" s="25" t="s">
        <v>6</v>
      </c>
      <c r="G4845" s="25" t="s">
        <v>2987</v>
      </c>
      <c r="H4845" s="25" t="s">
        <v>3418</v>
      </c>
      <c r="I4845" s="25" t="s">
        <v>82</v>
      </c>
      <c r="J4845" s="10">
        <v>7951</v>
      </c>
      <c r="K4845" s="16">
        <v>160</v>
      </c>
    </row>
    <row r="4846" spans="1:11" x14ac:dyDescent="0.25">
      <c r="A4846" s="19">
        <v>42946</v>
      </c>
      <c r="B4846" s="19" t="s">
        <v>3402</v>
      </c>
      <c r="C4846" s="15">
        <v>50</v>
      </c>
      <c r="D4846" s="24" t="s">
        <v>4</v>
      </c>
      <c r="E4846" s="24" t="s">
        <v>6</v>
      </c>
      <c r="F4846" s="25" t="s">
        <v>6</v>
      </c>
      <c r="G4846" s="25" t="s">
        <v>2987</v>
      </c>
      <c r="H4846" s="25" t="s">
        <v>3418</v>
      </c>
      <c r="I4846" s="25" t="s">
        <v>82</v>
      </c>
      <c r="J4846" s="10">
        <v>7952</v>
      </c>
      <c r="K4846" s="16">
        <v>160</v>
      </c>
    </row>
    <row r="4847" spans="1:11" x14ac:dyDescent="0.25">
      <c r="A4847" s="19">
        <v>42946</v>
      </c>
      <c r="B4847" s="19" t="s">
        <v>3402</v>
      </c>
      <c r="C4847" s="15">
        <v>1000</v>
      </c>
      <c r="D4847" s="24" t="s">
        <v>4</v>
      </c>
      <c r="E4847" s="24" t="s">
        <v>6</v>
      </c>
      <c r="F4847" s="25" t="s">
        <v>6</v>
      </c>
      <c r="G4847" s="25" t="s">
        <v>2987</v>
      </c>
      <c r="H4847" s="25" t="s">
        <v>3418</v>
      </c>
      <c r="I4847" s="25" t="s">
        <v>82</v>
      </c>
      <c r="J4847" s="10">
        <v>9174</v>
      </c>
      <c r="K4847" s="16">
        <v>184</v>
      </c>
    </row>
    <row r="4848" spans="1:11" x14ac:dyDescent="0.25">
      <c r="A4848" s="19">
        <v>42946</v>
      </c>
      <c r="B4848" s="19" t="s">
        <v>3402</v>
      </c>
      <c r="C4848" s="15">
        <v>4100</v>
      </c>
      <c r="D4848" s="24" t="s">
        <v>4</v>
      </c>
      <c r="E4848" s="24" t="s">
        <v>6</v>
      </c>
      <c r="F4848" s="25" t="s">
        <v>6</v>
      </c>
      <c r="G4848" s="25" t="s">
        <v>2987</v>
      </c>
      <c r="H4848" s="25" t="s">
        <v>3418</v>
      </c>
      <c r="I4848" s="25" t="s">
        <v>82</v>
      </c>
      <c r="J4848" s="10">
        <v>9175</v>
      </c>
      <c r="K4848" s="16">
        <v>184</v>
      </c>
    </row>
    <row r="4849" spans="1:11" x14ac:dyDescent="0.25">
      <c r="A4849" s="19">
        <v>42946</v>
      </c>
      <c r="B4849" s="19" t="s">
        <v>3402</v>
      </c>
      <c r="C4849" s="15">
        <v>100</v>
      </c>
      <c r="D4849" s="24" t="s">
        <v>4</v>
      </c>
      <c r="E4849" s="24" t="s">
        <v>5</v>
      </c>
      <c r="F4849" s="25" t="s">
        <v>2217</v>
      </c>
      <c r="G4849" s="25" t="s">
        <v>2987</v>
      </c>
      <c r="H4849" s="25" t="s">
        <v>3418</v>
      </c>
      <c r="I4849" s="25" t="s">
        <v>82</v>
      </c>
      <c r="J4849" s="10">
        <v>9176</v>
      </c>
      <c r="K4849" s="16">
        <v>184</v>
      </c>
    </row>
    <row r="4850" spans="1:11" x14ac:dyDescent="0.25">
      <c r="A4850" s="19">
        <v>42946</v>
      </c>
      <c r="B4850" s="19" t="s">
        <v>3402</v>
      </c>
      <c r="C4850" s="15">
        <v>80</v>
      </c>
      <c r="D4850" s="24" t="s">
        <v>4</v>
      </c>
      <c r="E4850" s="24" t="s">
        <v>6</v>
      </c>
      <c r="F4850" s="25" t="s">
        <v>6</v>
      </c>
      <c r="G4850" s="25" t="s">
        <v>2987</v>
      </c>
      <c r="H4850" s="25" t="s">
        <v>3418</v>
      </c>
      <c r="I4850" s="25" t="s">
        <v>82</v>
      </c>
      <c r="J4850" s="10">
        <v>9177</v>
      </c>
      <c r="K4850" s="16">
        <v>184</v>
      </c>
    </row>
    <row r="4851" spans="1:11" x14ac:dyDescent="0.25">
      <c r="A4851" s="19">
        <v>42946</v>
      </c>
      <c r="B4851" s="19" t="s">
        <v>3402</v>
      </c>
      <c r="C4851" s="15">
        <v>3000</v>
      </c>
      <c r="D4851" s="24" t="s">
        <v>4</v>
      </c>
      <c r="E4851" s="24" t="s">
        <v>6</v>
      </c>
      <c r="F4851" s="25" t="s">
        <v>6</v>
      </c>
      <c r="G4851" s="25" t="s">
        <v>2987</v>
      </c>
      <c r="H4851" s="25" t="s">
        <v>3418</v>
      </c>
      <c r="I4851" s="25" t="s">
        <v>82</v>
      </c>
      <c r="J4851" s="10">
        <v>9178</v>
      </c>
      <c r="K4851" s="16">
        <v>184</v>
      </c>
    </row>
    <row r="4852" spans="1:11" x14ac:dyDescent="0.25">
      <c r="A4852" s="19">
        <v>42946</v>
      </c>
      <c r="B4852" s="19" t="s">
        <v>3402</v>
      </c>
      <c r="C4852" s="15">
        <v>4000</v>
      </c>
      <c r="D4852" s="24" t="s">
        <v>4</v>
      </c>
      <c r="E4852" s="24" t="s">
        <v>6</v>
      </c>
      <c r="F4852" s="25" t="s">
        <v>6</v>
      </c>
      <c r="G4852" s="25" t="s">
        <v>2987</v>
      </c>
      <c r="H4852" s="25" t="s">
        <v>3418</v>
      </c>
      <c r="I4852" s="25" t="s">
        <v>82</v>
      </c>
      <c r="J4852" s="10">
        <v>9239</v>
      </c>
      <c r="K4852" s="16">
        <v>185</v>
      </c>
    </row>
    <row r="4853" spans="1:11" x14ac:dyDescent="0.25">
      <c r="A4853" s="19">
        <v>42946</v>
      </c>
      <c r="B4853" s="19" t="s">
        <v>3402</v>
      </c>
      <c r="C4853" s="15">
        <v>1804</v>
      </c>
      <c r="D4853" s="24" t="s">
        <v>4</v>
      </c>
      <c r="E4853" s="24" t="s">
        <v>6</v>
      </c>
      <c r="F4853" s="25" t="s">
        <v>6</v>
      </c>
      <c r="G4853" s="25" t="s">
        <v>2987</v>
      </c>
      <c r="H4853" s="25" t="s">
        <v>3418</v>
      </c>
      <c r="I4853" s="25" t="s">
        <v>82</v>
      </c>
      <c r="J4853" s="10">
        <v>9240</v>
      </c>
      <c r="K4853" s="16">
        <v>185</v>
      </c>
    </row>
    <row r="4854" spans="1:11" x14ac:dyDescent="0.25">
      <c r="A4854" s="19">
        <v>42946</v>
      </c>
      <c r="B4854" s="19" t="s">
        <v>3402</v>
      </c>
      <c r="C4854" s="15">
        <v>1804</v>
      </c>
      <c r="D4854" s="24" t="s">
        <v>4</v>
      </c>
      <c r="E4854" s="24" t="s">
        <v>6</v>
      </c>
      <c r="F4854" s="25" t="s">
        <v>6</v>
      </c>
      <c r="G4854" s="25" t="s">
        <v>2987</v>
      </c>
      <c r="H4854" s="25" t="s">
        <v>3418</v>
      </c>
      <c r="I4854" s="25" t="s">
        <v>82</v>
      </c>
      <c r="J4854" s="10">
        <v>9241</v>
      </c>
      <c r="K4854" s="16">
        <v>185</v>
      </c>
    </row>
    <row r="4855" spans="1:11" x14ac:dyDescent="0.25">
      <c r="A4855" s="19">
        <v>42946</v>
      </c>
      <c r="B4855" s="19" t="s">
        <v>3402</v>
      </c>
      <c r="C4855" s="15">
        <v>500</v>
      </c>
      <c r="D4855" s="24" t="s">
        <v>4</v>
      </c>
      <c r="E4855" s="24" t="s">
        <v>5</v>
      </c>
      <c r="F4855" s="25" t="s">
        <v>2217</v>
      </c>
      <c r="G4855" s="25" t="s">
        <v>2987</v>
      </c>
      <c r="H4855" s="25" t="s">
        <v>3418</v>
      </c>
      <c r="I4855" s="25" t="s">
        <v>82</v>
      </c>
      <c r="J4855" s="10">
        <v>9244</v>
      </c>
      <c r="K4855" s="16">
        <v>185</v>
      </c>
    </row>
    <row r="4856" spans="1:11" x14ac:dyDescent="0.25">
      <c r="A4856" s="19">
        <v>42946</v>
      </c>
      <c r="B4856" s="19" t="s">
        <v>3402</v>
      </c>
      <c r="C4856" s="15">
        <v>800</v>
      </c>
      <c r="D4856" s="24" t="s">
        <v>4</v>
      </c>
      <c r="E4856" s="24" t="s">
        <v>5</v>
      </c>
      <c r="F4856" s="25" t="s">
        <v>2217</v>
      </c>
      <c r="G4856" s="25" t="s">
        <v>2987</v>
      </c>
      <c r="H4856" s="25" t="s">
        <v>3418</v>
      </c>
      <c r="I4856" s="25" t="s">
        <v>82</v>
      </c>
      <c r="J4856" s="10">
        <v>9464</v>
      </c>
      <c r="K4856" s="16">
        <v>190</v>
      </c>
    </row>
    <row r="4857" spans="1:11" x14ac:dyDescent="0.25">
      <c r="A4857" s="19">
        <v>42946</v>
      </c>
      <c r="B4857" s="19" t="s">
        <v>3402</v>
      </c>
      <c r="C4857" s="15">
        <v>1100</v>
      </c>
      <c r="D4857" s="24" t="s">
        <v>4</v>
      </c>
      <c r="E4857" s="24" t="s">
        <v>6</v>
      </c>
      <c r="F4857" s="25" t="s">
        <v>6</v>
      </c>
      <c r="G4857" s="25" t="s">
        <v>2987</v>
      </c>
      <c r="H4857" s="25" t="s">
        <v>3418</v>
      </c>
      <c r="I4857" s="25" t="s">
        <v>82</v>
      </c>
      <c r="J4857" s="10">
        <v>9578</v>
      </c>
      <c r="K4857" s="16">
        <v>192</v>
      </c>
    </row>
    <row r="4858" spans="1:11" x14ac:dyDescent="0.25">
      <c r="A4858" s="19">
        <v>42946</v>
      </c>
      <c r="B4858" s="19" t="s">
        <v>3402</v>
      </c>
      <c r="C4858" s="15">
        <v>1000</v>
      </c>
      <c r="D4858" s="24" t="s">
        <v>4</v>
      </c>
      <c r="E4858" s="24" t="s">
        <v>6</v>
      </c>
      <c r="F4858" s="25" t="s">
        <v>6</v>
      </c>
      <c r="G4858" s="25" t="s">
        <v>2987</v>
      </c>
      <c r="H4858" s="25" t="s">
        <v>3418</v>
      </c>
      <c r="I4858" s="25" t="s">
        <v>82</v>
      </c>
      <c r="J4858" s="10">
        <v>9710</v>
      </c>
      <c r="K4858" s="16">
        <v>195</v>
      </c>
    </row>
    <row r="4859" spans="1:11" x14ac:dyDescent="0.25">
      <c r="A4859" s="19">
        <v>42946</v>
      </c>
      <c r="B4859" s="19" t="s">
        <v>3402</v>
      </c>
      <c r="C4859" s="15">
        <v>300</v>
      </c>
      <c r="D4859" s="24" t="s">
        <v>4</v>
      </c>
      <c r="E4859" s="24" t="s">
        <v>6</v>
      </c>
      <c r="F4859" s="25" t="s">
        <v>6</v>
      </c>
      <c r="G4859" s="25" t="s">
        <v>2987</v>
      </c>
      <c r="H4859" s="25" t="s">
        <v>3418</v>
      </c>
      <c r="I4859" s="25" t="s">
        <v>82</v>
      </c>
      <c r="J4859" s="10">
        <v>9711</v>
      </c>
      <c r="K4859" s="16">
        <v>195</v>
      </c>
    </row>
    <row r="4860" spans="1:11" x14ac:dyDescent="0.25">
      <c r="A4860" s="19">
        <v>42946</v>
      </c>
      <c r="B4860" s="19" t="s">
        <v>3402</v>
      </c>
      <c r="C4860" s="15">
        <v>3000</v>
      </c>
      <c r="D4860" s="24" t="s">
        <v>4</v>
      </c>
      <c r="E4860" s="24" t="s">
        <v>5</v>
      </c>
      <c r="F4860" s="25" t="s">
        <v>2217</v>
      </c>
      <c r="G4860" s="25" t="s">
        <v>2987</v>
      </c>
      <c r="H4860" s="25" t="s">
        <v>3418</v>
      </c>
      <c r="I4860" s="25" t="s">
        <v>82</v>
      </c>
      <c r="J4860" s="10">
        <v>9712</v>
      </c>
      <c r="K4860" s="16">
        <v>195</v>
      </c>
    </row>
    <row r="4861" spans="1:11" x14ac:dyDescent="0.25">
      <c r="A4861" s="19">
        <v>42946</v>
      </c>
      <c r="B4861" s="19" t="s">
        <v>3402</v>
      </c>
      <c r="C4861" s="15">
        <v>100</v>
      </c>
      <c r="D4861" s="24" t="s">
        <v>7</v>
      </c>
      <c r="E4861" s="24" t="s">
        <v>8</v>
      </c>
      <c r="F4861" s="25"/>
      <c r="G4861" s="25" t="s">
        <v>3314</v>
      </c>
      <c r="H4861" s="25" t="s">
        <v>3314</v>
      </c>
      <c r="I4861" s="27"/>
      <c r="J4861" s="10" t="s">
        <v>2984</v>
      </c>
      <c r="K4861" s="16"/>
    </row>
    <row r="4862" spans="1:11" x14ac:dyDescent="0.25">
      <c r="A4862" s="19">
        <v>42946</v>
      </c>
      <c r="B4862" s="19" t="s">
        <v>3402</v>
      </c>
      <c r="C4862" s="15">
        <v>300</v>
      </c>
      <c r="D4862" s="24" t="s">
        <v>7</v>
      </c>
      <c r="E4862" s="24" t="s">
        <v>8</v>
      </c>
      <c r="F4862" s="25"/>
      <c r="G4862" s="25" t="s">
        <v>3314</v>
      </c>
      <c r="H4862" s="25" t="s">
        <v>3314</v>
      </c>
      <c r="I4862" s="27"/>
      <c r="J4862" s="10" t="s">
        <v>2984</v>
      </c>
      <c r="K4862" s="16"/>
    </row>
    <row r="4863" spans="1:11" x14ac:dyDescent="0.25">
      <c r="A4863" s="19">
        <v>42946</v>
      </c>
      <c r="B4863" s="19" t="s">
        <v>3402</v>
      </c>
      <c r="C4863" s="15">
        <v>1000</v>
      </c>
      <c r="D4863" s="24" t="s">
        <v>7</v>
      </c>
      <c r="E4863" s="24" t="s">
        <v>8</v>
      </c>
      <c r="F4863" s="25"/>
      <c r="G4863" s="25" t="s">
        <v>3314</v>
      </c>
      <c r="H4863" s="25" t="s">
        <v>3314</v>
      </c>
      <c r="I4863" s="27"/>
      <c r="J4863" s="10" t="s">
        <v>2984</v>
      </c>
      <c r="K4863" s="16"/>
    </row>
    <row r="4864" spans="1:11" x14ac:dyDescent="0.25">
      <c r="A4864" s="19">
        <v>42947</v>
      </c>
      <c r="B4864" s="19" t="s">
        <v>3402</v>
      </c>
      <c r="C4864" s="15">
        <v>1000</v>
      </c>
      <c r="D4864" s="24" t="s">
        <v>4</v>
      </c>
      <c r="E4864" s="24" t="s">
        <v>5</v>
      </c>
      <c r="F4864" s="25" t="s">
        <v>2217</v>
      </c>
      <c r="G4864" s="25" t="s">
        <v>2987</v>
      </c>
      <c r="H4864" s="25" t="s">
        <v>3418</v>
      </c>
      <c r="I4864" s="25" t="s">
        <v>82</v>
      </c>
      <c r="J4864" s="10">
        <v>7953</v>
      </c>
      <c r="K4864" s="16">
        <v>160</v>
      </c>
    </row>
    <row r="4865" spans="1:11" x14ac:dyDescent="0.25">
      <c r="A4865" s="19">
        <v>42947</v>
      </c>
      <c r="B4865" s="19" t="s">
        <v>3402</v>
      </c>
      <c r="C4865" s="15">
        <v>4088.0000000000005</v>
      </c>
      <c r="D4865" s="24" t="s">
        <v>4</v>
      </c>
      <c r="E4865" s="24" t="s">
        <v>5</v>
      </c>
      <c r="F4865" s="25" t="s">
        <v>2217</v>
      </c>
      <c r="G4865" s="25" t="s">
        <v>2987</v>
      </c>
      <c r="H4865" s="25" t="s">
        <v>3418</v>
      </c>
      <c r="I4865" s="25" t="s">
        <v>82</v>
      </c>
      <c r="J4865" s="10">
        <v>9042</v>
      </c>
      <c r="K4865" s="16">
        <v>181</v>
      </c>
    </row>
    <row r="4866" spans="1:11" x14ac:dyDescent="0.25">
      <c r="A4866" s="19">
        <v>42947</v>
      </c>
      <c r="B4866" s="19" t="s">
        <v>3402</v>
      </c>
      <c r="C4866" s="15">
        <v>500</v>
      </c>
      <c r="D4866" s="24" t="s">
        <v>4</v>
      </c>
      <c r="E4866" s="24" t="s">
        <v>6</v>
      </c>
      <c r="F4866" s="25" t="s">
        <v>6</v>
      </c>
      <c r="G4866" s="25" t="s">
        <v>2987</v>
      </c>
      <c r="H4866" s="25" t="s">
        <v>3418</v>
      </c>
      <c r="I4866" s="25" t="s">
        <v>82</v>
      </c>
      <c r="J4866" s="10">
        <v>9043</v>
      </c>
      <c r="K4866" s="16">
        <v>181</v>
      </c>
    </row>
    <row r="4867" spans="1:11" x14ac:dyDescent="0.25">
      <c r="A4867" s="19">
        <v>42947</v>
      </c>
      <c r="B4867" s="19" t="s">
        <v>3402</v>
      </c>
      <c r="C4867" s="15">
        <v>10000</v>
      </c>
      <c r="D4867" s="24" t="s">
        <v>4</v>
      </c>
      <c r="E4867" s="24" t="s">
        <v>6</v>
      </c>
      <c r="F4867" s="25" t="s">
        <v>6</v>
      </c>
      <c r="G4867" s="25" t="s">
        <v>2987</v>
      </c>
      <c r="H4867" s="25" t="s">
        <v>3418</v>
      </c>
      <c r="I4867" s="25" t="s">
        <v>82</v>
      </c>
      <c r="J4867" s="10">
        <v>9179</v>
      </c>
      <c r="K4867" s="16">
        <v>184</v>
      </c>
    </row>
    <row r="4868" spans="1:11" x14ac:dyDescent="0.25">
      <c r="A4868" s="19">
        <v>42947</v>
      </c>
      <c r="B4868" s="19" t="s">
        <v>3402</v>
      </c>
      <c r="C4868" s="15">
        <v>80</v>
      </c>
      <c r="D4868" s="24" t="s">
        <v>4</v>
      </c>
      <c r="E4868" s="24" t="s">
        <v>6</v>
      </c>
      <c r="F4868" s="25" t="s">
        <v>6</v>
      </c>
      <c r="G4868" s="25" t="s">
        <v>2987</v>
      </c>
      <c r="H4868" s="25" t="s">
        <v>3418</v>
      </c>
      <c r="I4868" s="25" t="s">
        <v>82</v>
      </c>
      <c r="J4868" s="10">
        <v>9180</v>
      </c>
      <c r="K4868" s="16">
        <v>184</v>
      </c>
    </row>
    <row r="4869" spans="1:11" x14ac:dyDescent="0.25">
      <c r="A4869" s="19">
        <v>42947</v>
      </c>
      <c r="B4869" s="19" t="s">
        <v>3402</v>
      </c>
      <c r="C4869" s="15">
        <v>200</v>
      </c>
      <c r="D4869" s="24" t="s">
        <v>4</v>
      </c>
      <c r="E4869" s="24" t="s">
        <v>6</v>
      </c>
      <c r="F4869" s="25" t="s">
        <v>6</v>
      </c>
      <c r="G4869" s="25" t="s">
        <v>2987</v>
      </c>
      <c r="H4869" s="25" t="s">
        <v>3418</v>
      </c>
      <c r="I4869" s="25" t="s">
        <v>82</v>
      </c>
      <c r="J4869" s="10">
        <v>9242</v>
      </c>
      <c r="K4869" s="16">
        <v>185</v>
      </c>
    </row>
    <row r="4870" spans="1:11" x14ac:dyDescent="0.25">
      <c r="A4870" s="19">
        <v>42947</v>
      </c>
      <c r="B4870" s="19" t="s">
        <v>3402</v>
      </c>
      <c r="C4870" s="15">
        <v>600</v>
      </c>
      <c r="D4870" s="24" t="s">
        <v>4</v>
      </c>
      <c r="E4870" s="24" t="s">
        <v>5</v>
      </c>
      <c r="F4870" s="25" t="s">
        <v>2217</v>
      </c>
      <c r="G4870" s="25" t="s">
        <v>2987</v>
      </c>
      <c r="H4870" s="25" t="s">
        <v>3418</v>
      </c>
      <c r="I4870" s="25" t="s">
        <v>82</v>
      </c>
      <c r="J4870" s="10">
        <v>9243</v>
      </c>
      <c r="K4870" s="16">
        <v>185</v>
      </c>
    </row>
    <row r="4871" spans="1:11" x14ac:dyDescent="0.25">
      <c r="A4871" s="19">
        <v>42947</v>
      </c>
      <c r="B4871" s="19" t="s">
        <v>3402</v>
      </c>
      <c r="C4871" s="15">
        <v>300</v>
      </c>
      <c r="D4871" s="24" t="s">
        <v>4</v>
      </c>
      <c r="E4871" s="24" t="s">
        <v>6</v>
      </c>
      <c r="F4871" s="25" t="s">
        <v>6</v>
      </c>
      <c r="G4871" s="25" t="s">
        <v>2987</v>
      </c>
      <c r="H4871" s="25" t="s">
        <v>3418</v>
      </c>
      <c r="I4871" s="25" t="s">
        <v>82</v>
      </c>
      <c r="J4871" s="10">
        <v>9713</v>
      </c>
      <c r="K4871" s="16">
        <v>195</v>
      </c>
    </row>
    <row r="4872" spans="1:11" x14ac:dyDescent="0.25">
      <c r="A4872" s="19">
        <v>42947</v>
      </c>
      <c r="B4872" s="19" t="s">
        <v>3402</v>
      </c>
      <c r="C4872" s="15">
        <v>8143.5599999999995</v>
      </c>
      <c r="D4872" s="24" t="s">
        <v>85</v>
      </c>
      <c r="E4872" s="24" t="s">
        <v>88</v>
      </c>
      <c r="F4872" s="25"/>
      <c r="G4872" s="25" t="s">
        <v>3419</v>
      </c>
      <c r="H4872" s="25" t="s">
        <v>3419</v>
      </c>
      <c r="I4872" s="25"/>
      <c r="J4872" s="10"/>
      <c r="K4872" s="16"/>
    </row>
    <row r="4873" spans="1:11" x14ac:dyDescent="0.25">
      <c r="A4873" s="19">
        <v>42947</v>
      </c>
      <c r="B4873" s="19" t="s">
        <v>3402</v>
      </c>
      <c r="C4873" s="15">
        <v>72138</v>
      </c>
      <c r="D4873" s="24" t="s">
        <v>86</v>
      </c>
      <c r="E4873" s="24" t="s">
        <v>88</v>
      </c>
      <c r="F4873" s="25"/>
      <c r="G4873" s="25" t="s">
        <v>3419</v>
      </c>
      <c r="H4873" s="25" t="s">
        <v>3419</v>
      </c>
      <c r="I4873" s="25"/>
      <c r="J4873" s="10"/>
      <c r="K4873" s="16"/>
    </row>
    <row r="4874" spans="1:11" x14ac:dyDescent="0.25">
      <c r="A4874" s="19">
        <v>42947</v>
      </c>
      <c r="B4874" s="19" t="s">
        <v>3402</v>
      </c>
      <c r="C4874" s="15">
        <v>830</v>
      </c>
      <c r="D4874" s="24" t="s">
        <v>7</v>
      </c>
      <c r="E4874" s="24" t="s">
        <v>8</v>
      </c>
      <c r="F4874" s="25"/>
      <c r="G4874" s="25" t="s">
        <v>3314</v>
      </c>
      <c r="H4874" s="25" t="s">
        <v>3314</v>
      </c>
      <c r="I4874" s="27"/>
      <c r="J4874" s="10" t="s">
        <v>2984</v>
      </c>
      <c r="K4874" s="16"/>
    </row>
    <row r="4875" spans="1:11" x14ac:dyDescent="0.25">
      <c r="A4875" s="19">
        <v>42947</v>
      </c>
      <c r="B4875" s="19" t="s">
        <v>3402</v>
      </c>
      <c r="C4875" s="15">
        <v>2000</v>
      </c>
      <c r="D4875" s="24" t="s">
        <v>7</v>
      </c>
      <c r="E4875" s="24" t="s">
        <v>8</v>
      </c>
      <c r="F4875" s="25"/>
      <c r="G4875" s="25" t="s">
        <v>3314</v>
      </c>
      <c r="H4875" s="25" t="s">
        <v>3314</v>
      </c>
      <c r="I4875" s="27"/>
      <c r="J4875" s="10" t="s">
        <v>2984</v>
      </c>
      <c r="K4875" s="16"/>
    </row>
    <row r="4876" spans="1:11" x14ac:dyDescent="0.25">
      <c r="A4876" s="19">
        <v>42947</v>
      </c>
      <c r="B4876" s="19" t="s">
        <v>3402</v>
      </c>
      <c r="C4876" s="15">
        <v>100</v>
      </c>
      <c r="D4876" s="24" t="s">
        <v>7</v>
      </c>
      <c r="E4876" s="24" t="s">
        <v>8</v>
      </c>
      <c r="F4876" s="25"/>
      <c r="G4876" s="25" t="s">
        <v>3314</v>
      </c>
      <c r="H4876" s="25" t="s">
        <v>3314</v>
      </c>
      <c r="I4876" s="27"/>
      <c r="J4876" s="10" t="s">
        <v>2984</v>
      </c>
      <c r="K4876" s="16"/>
    </row>
    <row r="4877" spans="1:11" x14ac:dyDescent="0.25">
      <c r="A4877" s="19">
        <v>42947</v>
      </c>
      <c r="B4877" s="19" t="s">
        <v>3402</v>
      </c>
      <c r="C4877" s="15">
        <v>1670</v>
      </c>
      <c r="D4877" s="24" t="s">
        <v>7</v>
      </c>
      <c r="E4877" s="24" t="s">
        <v>8</v>
      </c>
      <c r="F4877" s="25"/>
      <c r="G4877" s="25" t="s">
        <v>3314</v>
      </c>
      <c r="H4877" s="25" t="s">
        <v>3314</v>
      </c>
      <c r="I4877" s="27"/>
      <c r="J4877" s="10" t="s">
        <v>2984</v>
      </c>
      <c r="K4877" s="16"/>
    </row>
    <row r="4878" spans="1:11" x14ac:dyDescent="0.25">
      <c r="A4878" s="19">
        <v>42947</v>
      </c>
      <c r="B4878" s="19" t="s">
        <v>3402</v>
      </c>
      <c r="C4878" s="15">
        <v>1000</v>
      </c>
      <c r="D4878" s="24" t="s">
        <v>7</v>
      </c>
      <c r="E4878" s="24" t="s">
        <v>8</v>
      </c>
      <c r="F4878" s="25"/>
      <c r="G4878" s="25" t="s">
        <v>3314</v>
      </c>
      <c r="H4878" s="25" t="s">
        <v>3314</v>
      </c>
      <c r="I4878" s="27"/>
      <c r="J4878" s="10" t="s">
        <v>2984</v>
      </c>
      <c r="K4878" s="16"/>
    </row>
    <row r="4879" spans="1:11" x14ac:dyDescent="0.25">
      <c r="A4879" s="19">
        <v>42948</v>
      </c>
      <c r="B4879" s="19" t="s">
        <v>3403</v>
      </c>
      <c r="C4879" s="15">
        <v>1000</v>
      </c>
      <c r="D4879" s="24" t="s">
        <v>4</v>
      </c>
      <c r="E4879" s="24" t="s">
        <v>5</v>
      </c>
      <c r="F4879" s="25" t="s">
        <v>2217</v>
      </c>
      <c r="G4879" s="25" t="s">
        <v>2987</v>
      </c>
      <c r="H4879" s="25" t="s">
        <v>3418</v>
      </c>
      <c r="I4879" s="25" t="s">
        <v>82</v>
      </c>
      <c r="J4879" s="10">
        <v>51</v>
      </c>
      <c r="K4879" s="16">
        <v>2</v>
      </c>
    </row>
    <row r="4880" spans="1:11" x14ac:dyDescent="0.25">
      <c r="A4880" s="19">
        <v>42947</v>
      </c>
      <c r="B4880" s="19" t="s">
        <v>3402</v>
      </c>
      <c r="C4880" s="15">
        <v>10515</v>
      </c>
      <c r="D4880" s="24" t="s">
        <v>110</v>
      </c>
      <c r="E4880" s="24" t="s">
        <v>88</v>
      </c>
      <c r="F4880" s="25"/>
      <c r="G4880" s="25" t="s">
        <v>3419</v>
      </c>
      <c r="H4880" s="25" t="s">
        <v>3419</v>
      </c>
      <c r="I4880" s="25"/>
      <c r="J4880" s="10"/>
      <c r="K4880" s="16"/>
    </row>
    <row r="4881" spans="1:11" x14ac:dyDescent="0.25">
      <c r="A4881" s="19">
        <v>42948</v>
      </c>
      <c r="B4881" s="19" t="s">
        <v>3403</v>
      </c>
      <c r="C4881" s="15">
        <v>200</v>
      </c>
      <c r="D4881" s="24" t="s">
        <v>4</v>
      </c>
      <c r="E4881" s="24" t="s">
        <v>6</v>
      </c>
      <c r="F4881" s="25" t="s">
        <v>6</v>
      </c>
      <c r="G4881" s="25" t="s">
        <v>2987</v>
      </c>
      <c r="H4881" s="25" t="s">
        <v>3418</v>
      </c>
      <c r="I4881" s="25" t="s">
        <v>82</v>
      </c>
      <c r="J4881" s="10">
        <v>101</v>
      </c>
      <c r="K4881" s="16">
        <v>3</v>
      </c>
    </row>
    <row r="4882" spans="1:11" x14ac:dyDescent="0.25">
      <c r="A4882" s="19">
        <v>42948</v>
      </c>
      <c r="B4882" s="19" t="s">
        <v>3403</v>
      </c>
      <c r="C4882" s="15">
        <v>6000</v>
      </c>
      <c r="D4882" s="24" t="s">
        <v>4</v>
      </c>
      <c r="E4882" s="24" t="s">
        <v>6</v>
      </c>
      <c r="F4882" s="25" t="s">
        <v>6</v>
      </c>
      <c r="G4882" s="25" t="s">
        <v>2987</v>
      </c>
      <c r="H4882" s="25" t="s">
        <v>3418</v>
      </c>
      <c r="I4882" s="25" t="s">
        <v>82</v>
      </c>
      <c r="J4882" s="10">
        <v>102</v>
      </c>
      <c r="K4882" s="16">
        <v>3</v>
      </c>
    </row>
    <row r="4883" spans="1:11" x14ac:dyDescent="0.25">
      <c r="A4883" s="19">
        <v>42948</v>
      </c>
      <c r="B4883" s="19" t="s">
        <v>3403</v>
      </c>
      <c r="C4883" s="15">
        <v>3000</v>
      </c>
      <c r="D4883" s="24" t="s">
        <v>4</v>
      </c>
      <c r="E4883" s="24" t="s">
        <v>5</v>
      </c>
      <c r="F4883" s="25" t="s">
        <v>2217</v>
      </c>
      <c r="G4883" s="25" t="s">
        <v>2987</v>
      </c>
      <c r="H4883" s="25" t="s">
        <v>3418</v>
      </c>
      <c r="I4883" s="25" t="s">
        <v>82</v>
      </c>
      <c r="J4883" s="10">
        <v>103</v>
      </c>
      <c r="K4883" s="16">
        <v>3</v>
      </c>
    </row>
    <row r="4884" spans="1:11" x14ac:dyDescent="0.25">
      <c r="A4884" s="19">
        <v>42948</v>
      </c>
      <c r="B4884" s="19" t="s">
        <v>3403</v>
      </c>
      <c r="C4884" s="15">
        <v>300</v>
      </c>
      <c r="D4884" s="24" t="s">
        <v>4</v>
      </c>
      <c r="E4884" s="24" t="s">
        <v>5</v>
      </c>
      <c r="F4884" s="25" t="s">
        <v>2217</v>
      </c>
      <c r="G4884" s="25" t="s">
        <v>2987</v>
      </c>
      <c r="H4884" s="25" t="s">
        <v>3418</v>
      </c>
      <c r="I4884" s="25" t="s">
        <v>82</v>
      </c>
      <c r="J4884" s="10">
        <v>104</v>
      </c>
      <c r="K4884" s="16">
        <v>3</v>
      </c>
    </row>
    <row r="4885" spans="1:11" x14ac:dyDescent="0.25">
      <c r="A4885" s="19">
        <v>42948</v>
      </c>
      <c r="B4885" s="19" t="s">
        <v>3403</v>
      </c>
      <c r="C4885" s="15">
        <v>3100</v>
      </c>
      <c r="D4885" s="24" t="s">
        <v>4</v>
      </c>
      <c r="E4885" s="24" t="s">
        <v>5</v>
      </c>
      <c r="F4885" s="25" t="s">
        <v>2217</v>
      </c>
      <c r="G4885" s="25" t="s">
        <v>2987</v>
      </c>
      <c r="H4885" s="25" t="s">
        <v>3418</v>
      </c>
      <c r="I4885" s="25" t="s">
        <v>82</v>
      </c>
      <c r="J4885" s="10">
        <v>105</v>
      </c>
      <c r="K4885" s="16">
        <v>3</v>
      </c>
    </row>
    <row r="4886" spans="1:11" x14ac:dyDescent="0.25">
      <c r="A4886" s="19">
        <v>42948</v>
      </c>
      <c r="B4886" s="19" t="s">
        <v>3403</v>
      </c>
      <c r="C4886" s="15">
        <v>100</v>
      </c>
      <c r="D4886" s="24" t="s">
        <v>4</v>
      </c>
      <c r="E4886" s="24" t="s">
        <v>5</v>
      </c>
      <c r="F4886" s="25" t="s">
        <v>2217</v>
      </c>
      <c r="G4886" s="25" t="s">
        <v>2987</v>
      </c>
      <c r="H4886" s="25" t="s">
        <v>3418</v>
      </c>
      <c r="I4886" s="25" t="s">
        <v>82</v>
      </c>
      <c r="J4886" s="10">
        <v>106</v>
      </c>
      <c r="K4886" s="16">
        <v>3</v>
      </c>
    </row>
    <row r="4887" spans="1:11" x14ac:dyDescent="0.25">
      <c r="A4887" s="19">
        <v>42948</v>
      </c>
      <c r="B4887" s="19" t="s">
        <v>3403</v>
      </c>
      <c r="C4887" s="15">
        <v>5350</v>
      </c>
      <c r="D4887" s="24" t="s">
        <v>4</v>
      </c>
      <c r="E4887" s="24" t="s">
        <v>5</v>
      </c>
      <c r="F4887" s="25" t="s">
        <v>2217</v>
      </c>
      <c r="G4887" s="25" t="s">
        <v>2987</v>
      </c>
      <c r="H4887" s="25" t="s">
        <v>3418</v>
      </c>
      <c r="I4887" s="25" t="s">
        <v>82</v>
      </c>
      <c r="J4887" s="10">
        <v>107</v>
      </c>
      <c r="K4887" s="16">
        <v>3</v>
      </c>
    </row>
    <row r="4888" spans="1:11" x14ac:dyDescent="0.25">
      <c r="A4888" s="19">
        <v>42948</v>
      </c>
      <c r="B4888" s="19" t="s">
        <v>3403</v>
      </c>
      <c r="C4888" s="15">
        <v>100</v>
      </c>
      <c r="D4888" s="24" t="s">
        <v>4</v>
      </c>
      <c r="E4888" s="24" t="s">
        <v>5</v>
      </c>
      <c r="F4888" s="25" t="s">
        <v>2217</v>
      </c>
      <c r="G4888" s="25" t="s">
        <v>2987</v>
      </c>
      <c r="H4888" s="25" t="s">
        <v>3418</v>
      </c>
      <c r="I4888" s="25" t="s">
        <v>82</v>
      </c>
      <c r="J4888" s="10">
        <v>7692</v>
      </c>
      <c r="K4888" s="16">
        <v>154</v>
      </c>
    </row>
    <row r="4889" spans="1:11" x14ac:dyDescent="0.25">
      <c r="A4889" s="19">
        <v>42948</v>
      </c>
      <c r="B4889" s="19" t="s">
        <v>3403</v>
      </c>
      <c r="C4889" s="15">
        <v>100</v>
      </c>
      <c r="D4889" s="24" t="s">
        <v>4</v>
      </c>
      <c r="E4889" s="24" t="s">
        <v>6</v>
      </c>
      <c r="F4889" s="25" t="s">
        <v>6</v>
      </c>
      <c r="G4889" s="25" t="s">
        <v>2987</v>
      </c>
      <c r="H4889" s="25" t="s">
        <v>3418</v>
      </c>
      <c r="I4889" s="25" t="s">
        <v>82</v>
      </c>
      <c r="J4889" s="10">
        <v>7693</v>
      </c>
      <c r="K4889" s="16">
        <v>154</v>
      </c>
    </row>
    <row r="4890" spans="1:11" x14ac:dyDescent="0.25">
      <c r="A4890" s="19">
        <v>42948</v>
      </c>
      <c r="B4890" s="19" t="s">
        <v>3403</v>
      </c>
      <c r="C4890" s="15">
        <v>4000</v>
      </c>
      <c r="D4890" s="24" t="s">
        <v>4</v>
      </c>
      <c r="E4890" s="24" t="s">
        <v>5</v>
      </c>
      <c r="F4890" s="25" t="s">
        <v>2217</v>
      </c>
      <c r="G4890" s="25" t="s">
        <v>2987</v>
      </c>
      <c r="H4890" s="25" t="s">
        <v>3418</v>
      </c>
      <c r="I4890" s="25" t="s">
        <v>82</v>
      </c>
      <c r="J4890" s="10">
        <v>7954</v>
      </c>
      <c r="K4890" s="16">
        <v>160</v>
      </c>
    </row>
    <row r="4891" spans="1:11" x14ac:dyDescent="0.25">
      <c r="A4891" s="19">
        <v>42948</v>
      </c>
      <c r="B4891" s="19" t="s">
        <v>3403</v>
      </c>
      <c r="C4891" s="15">
        <v>5000</v>
      </c>
      <c r="D4891" s="24" t="s">
        <v>4</v>
      </c>
      <c r="E4891" s="24" t="s">
        <v>6</v>
      </c>
      <c r="F4891" s="25" t="s">
        <v>6</v>
      </c>
      <c r="G4891" s="25" t="s">
        <v>2987</v>
      </c>
      <c r="H4891" s="25" t="s">
        <v>3418</v>
      </c>
      <c r="I4891" s="25" t="s">
        <v>82</v>
      </c>
      <c r="J4891" s="10">
        <v>7955</v>
      </c>
      <c r="K4891" s="16">
        <v>160</v>
      </c>
    </row>
    <row r="4892" spans="1:11" x14ac:dyDescent="0.25">
      <c r="A4892" s="19">
        <v>42948</v>
      </c>
      <c r="B4892" s="19" t="s">
        <v>3403</v>
      </c>
      <c r="C4892" s="15">
        <v>500</v>
      </c>
      <c r="D4892" s="24" t="s">
        <v>4</v>
      </c>
      <c r="E4892" s="24" t="s">
        <v>6</v>
      </c>
      <c r="F4892" s="25" t="s">
        <v>6</v>
      </c>
      <c r="G4892" s="25" t="s">
        <v>2987</v>
      </c>
      <c r="H4892" s="25" t="s">
        <v>3418</v>
      </c>
      <c r="I4892" s="25" t="s">
        <v>82</v>
      </c>
      <c r="J4892" s="10">
        <v>7956</v>
      </c>
      <c r="K4892" s="16">
        <v>160</v>
      </c>
    </row>
    <row r="4893" spans="1:11" x14ac:dyDescent="0.25">
      <c r="A4893" s="19">
        <v>42948</v>
      </c>
      <c r="B4893" s="19" t="s">
        <v>3403</v>
      </c>
      <c r="C4893" s="15">
        <v>100</v>
      </c>
      <c r="D4893" s="24" t="s">
        <v>4</v>
      </c>
      <c r="E4893" s="24" t="s">
        <v>5</v>
      </c>
      <c r="F4893" s="25" t="s">
        <v>2217</v>
      </c>
      <c r="G4893" s="25" t="s">
        <v>2987</v>
      </c>
      <c r="H4893" s="25" t="s">
        <v>3418</v>
      </c>
      <c r="I4893" s="25" t="s">
        <v>82</v>
      </c>
      <c r="J4893" s="10">
        <v>7957</v>
      </c>
      <c r="K4893" s="16">
        <v>160</v>
      </c>
    </row>
    <row r="4894" spans="1:11" x14ac:dyDescent="0.25">
      <c r="A4894" s="19">
        <v>42948</v>
      </c>
      <c r="B4894" s="19" t="s">
        <v>3403</v>
      </c>
      <c r="C4894" s="15">
        <v>800</v>
      </c>
      <c r="D4894" s="24" t="s">
        <v>4</v>
      </c>
      <c r="E4894" s="24" t="s">
        <v>6</v>
      </c>
      <c r="F4894" s="25" t="s">
        <v>6</v>
      </c>
      <c r="G4894" s="25" t="s">
        <v>2987</v>
      </c>
      <c r="H4894" s="25" t="s">
        <v>3418</v>
      </c>
      <c r="I4894" s="25" t="s">
        <v>82</v>
      </c>
      <c r="J4894" s="10">
        <v>9181</v>
      </c>
      <c r="K4894" s="16">
        <v>184</v>
      </c>
    </row>
    <row r="4895" spans="1:11" x14ac:dyDescent="0.25">
      <c r="A4895" s="19">
        <v>42948</v>
      </c>
      <c r="B4895" s="19" t="s">
        <v>3403</v>
      </c>
      <c r="C4895" s="15">
        <v>500</v>
      </c>
      <c r="D4895" s="24" t="s">
        <v>4</v>
      </c>
      <c r="E4895" s="24" t="s">
        <v>6</v>
      </c>
      <c r="F4895" s="25" t="s">
        <v>6</v>
      </c>
      <c r="G4895" s="25" t="s">
        <v>2987</v>
      </c>
      <c r="H4895" s="25" t="s">
        <v>3418</v>
      </c>
      <c r="I4895" s="25" t="s">
        <v>82</v>
      </c>
      <c r="J4895" s="10">
        <v>9182</v>
      </c>
      <c r="K4895" s="16">
        <v>184</v>
      </c>
    </row>
    <row r="4896" spans="1:11" x14ac:dyDescent="0.25">
      <c r="A4896" s="19">
        <v>42948</v>
      </c>
      <c r="B4896" s="19" t="s">
        <v>3403</v>
      </c>
      <c r="C4896" s="15">
        <v>2000</v>
      </c>
      <c r="D4896" s="24" t="s">
        <v>4</v>
      </c>
      <c r="E4896" s="24" t="s">
        <v>6</v>
      </c>
      <c r="F4896" s="25" t="s">
        <v>6</v>
      </c>
      <c r="G4896" s="25" t="s">
        <v>2987</v>
      </c>
      <c r="H4896" s="25" t="s">
        <v>3418</v>
      </c>
      <c r="I4896" s="25" t="s">
        <v>82</v>
      </c>
      <c r="J4896" s="10">
        <v>9183</v>
      </c>
      <c r="K4896" s="16">
        <v>184</v>
      </c>
    </row>
    <row r="4897" spans="1:11" x14ac:dyDescent="0.25">
      <c r="A4897" s="19">
        <v>42948</v>
      </c>
      <c r="B4897" s="19" t="s">
        <v>3403</v>
      </c>
      <c r="C4897" s="15">
        <v>300</v>
      </c>
      <c r="D4897" s="24" t="s">
        <v>4</v>
      </c>
      <c r="E4897" s="24" t="s">
        <v>5</v>
      </c>
      <c r="F4897" s="25" t="s">
        <v>2217</v>
      </c>
      <c r="G4897" s="25" t="s">
        <v>2987</v>
      </c>
      <c r="H4897" s="25" t="s">
        <v>3418</v>
      </c>
      <c r="I4897" s="25" t="s">
        <v>82</v>
      </c>
      <c r="J4897" s="10">
        <v>9184</v>
      </c>
      <c r="K4897" s="16">
        <v>184</v>
      </c>
    </row>
    <row r="4898" spans="1:11" x14ac:dyDescent="0.25">
      <c r="A4898" s="19">
        <v>42948</v>
      </c>
      <c r="B4898" s="19" t="s">
        <v>3403</v>
      </c>
      <c r="C4898" s="15">
        <v>300</v>
      </c>
      <c r="D4898" s="24" t="s">
        <v>4</v>
      </c>
      <c r="E4898" s="24" t="s">
        <v>6</v>
      </c>
      <c r="F4898" s="25" t="s">
        <v>6</v>
      </c>
      <c r="G4898" s="25" t="s">
        <v>2987</v>
      </c>
      <c r="H4898" s="25" t="s">
        <v>3418</v>
      </c>
      <c r="I4898" s="25" t="s">
        <v>82</v>
      </c>
      <c r="J4898" s="10">
        <v>9185</v>
      </c>
      <c r="K4898" s="16">
        <v>184</v>
      </c>
    </row>
    <row r="4899" spans="1:11" x14ac:dyDescent="0.25">
      <c r="A4899" s="19">
        <v>42948</v>
      </c>
      <c r="B4899" s="19" t="s">
        <v>3403</v>
      </c>
      <c r="C4899" s="15">
        <v>300</v>
      </c>
      <c r="D4899" s="24" t="s">
        <v>4</v>
      </c>
      <c r="E4899" s="24" t="s">
        <v>5</v>
      </c>
      <c r="F4899" s="25" t="s">
        <v>2217</v>
      </c>
      <c r="G4899" s="25" t="s">
        <v>2987</v>
      </c>
      <c r="H4899" s="25" t="s">
        <v>3418</v>
      </c>
      <c r="I4899" s="25" t="s">
        <v>82</v>
      </c>
      <c r="J4899" s="10">
        <v>9186</v>
      </c>
      <c r="K4899" s="16">
        <v>184</v>
      </c>
    </row>
    <row r="4900" spans="1:11" x14ac:dyDescent="0.25">
      <c r="A4900" s="19">
        <v>42948</v>
      </c>
      <c r="B4900" s="19" t="s">
        <v>3403</v>
      </c>
      <c r="C4900" s="15">
        <v>200</v>
      </c>
      <c r="D4900" s="24" t="s">
        <v>4</v>
      </c>
      <c r="E4900" s="24" t="s">
        <v>5</v>
      </c>
      <c r="F4900" s="25" t="s">
        <v>2217</v>
      </c>
      <c r="G4900" s="25" t="s">
        <v>2987</v>
      </c>
      <c r="H4900" s="25" t="s">
        <v>3418</v>
      </c>
      <c r="I4900" s="25" t="s">
        <v>82</v>
      </c>
      <c r="J4900" s="10">
        <v>9187</v>
      </c>
      <c r="K4900" s="16">
        <v>184</v>
      </c>
    </row>
    <row r="4901" spans="1:11" x14ac:dyDescent="0.25">
      <c r="A4901" s="19">
        <v>42948</v>
      </c>
      <c r="B4901" s="19" t="s">
        <v>3403</v>
      </c>
      <c r="C4901" s="15">
        <v>80</v>
      </c>
      <c r="D4901" s="24" t="s">
        <v>4</v>
      </c>
      <c r="E4901" s="24" t="s">
        <v>5</v>
      </c>
      <c r="F4901" s="25" t="s">
        <v>2217</v>
      </c>
      <c r="G4901" s="25" t="s">
        <v>2987</v>
      </c>
      <c r="H4901" s="25" t="s">
        <v>3418</v>
      </c>
      <c r="I4901" s="25" t="s">
        <v>82</v>
      </c>
      <c r="J4901" s="10">
        <v>9245</v>
      </c>
      <c r="K4901" s="16">
        <v>185</v>
      </c>
    </row>
    <row r="4902" spans="1:11" x14ac:dyDescent="0.25">
      <c r="A4902" s="19">
        <v>42948</v>
      </c>
      <c r="B4902" s="19" t="s">
        <v>3403</v>
      </c>
      <c r="C4902" s="15">
        <v>80</v>
      </c>
      <c r="D4902" s="24" t="s">
        <v>4</v>
      </c>
      <c r="E4902" s="24" t="s">
        <v>5</v>
      </c>
      <c r="F4902" s="25" t="s">
        <v>2217</v>
      </c>
      <c r="G4902" s="25" t="s">
        <v>2987</v>
      </c>
      <c r="H4902" s="25" t="s">
        <v>3418</v>
      </c>
      <c r="I4902" s="25" t="s">
        <v>82</v>
      </c>
      <c r="J4902" s="10">
        <v>9246</v>
      </c>
      <c r="K4902" s="16">
        <v>185</v>
      </c>
    </row>
    <row r="4903" spans="1:11" x14ac:dyDescent="0.25">
      <c r="A4903" s="19">
        <v>42948</v>
      </c>
      <c r="B4903" s="19" t="s">
        <v>3403</v>
      </c>
      <c r="C4903" s="15">
        <v>300</v>
      </c>
      <c r="D4903" s="24" t="s">
        <v>4</v>
      </c>
      <c r="E4903" s="24" t="s">
        <v>5</v>
      </c>
      <c r="F4903" s="25" t="s">
        <v>2217</v>
      </c>
      <c r="G4903" s="25" t="s">
        <v>2987</v>
      </c>
      <c r="H4903" s="25" t="s">
        <v>3418</v>
      </c>
      <c r="I4903" s="25" t="s">
        <v>82</v>
      </c>
      <c r="J4903" s="10">
        <v>9247</v>
      </c>
      <c r="K4903" s="16">
        <v>185</v>
      </c>
    </row>
    <row r="4904" spans="1:11" x14ac:dyDescent="0.25">
      <c r="A4904" s="19">
        <v>42948</v>
      </c>
      <c r="B4904" s="19" t="s">
        <v>3403</v>
      </c>
      <c r="C4904" s="15">
        <v>200</v>
      </c>
      <c r="D4904" s="24" t="s">
        <v>4</v>
      </c>
      <c r="E4904" s="24" t="s">
        <v>6</v>
      </c>
      <c r="F4904" s="25" t="s">
        <v>6</v>
      </c>
      <c r="G4904" s="25" t="s">
        <v>2987</v>
      </c>
      <c r="H4904" s="25" t="s">
        <v>3418</v>
      </c>
      <c r="I4904" s="25" t="s">
        <v>82</v>
      </c>
      <c r="J4904" s="10">
        <v>9248</v>
      </c>
      <c r="K4904" s="16">
        <v>185</v>
      </c>
    </row>
    <row r="4905" spans="1:11" x14ac:dyDescent="0.25">
      <c r="A4905" s="19">
        <v>42948</v>
      </c>
      <c r="B4905" s="19" t="s">
        <v>3403</v>
      </c>
      <c r="C4905" s="15">
        <v>600</v>
      </c>
      <c r="D4905" s="24" t="s">
        <v>4</v>
      </c>
      <c r="E4905" s="24" t="s">
        <v>5</v>
      </c>
      <c r="F4905" s="25" t="s">
        <v>2217</v>
      </c>
      <c r="G4905" s="25" t="s">
        <v>2987</v>
      </c>
      <c r="H4905" s="25" t="s">
        <v>3418</v>
      </c>
      <c r="I4905" s="25" t="s">
        <v>82</v>
      </c>
      <c r="J4905" s="10">
        <v>9249</v>
      </c>
      <c r="K4905" s="16">
        <v>185</v>
      </c>
    </row>
    <row r="4906" spans="1:11" x14ac:dyDescent="0.25">
      <c r="A4906" s="19">
        <v>42948</v>
      </c>
      <c r="B4906" s="19" t="s">
        <v>3403</v>
      </c>
      <c r="C4906" s="15">
        <v>200</v>
      </c>
      <c r="D4906" s="24" t="s">
        <v>4</v>
      </c>
      <c r="E4906" s="24" t="s">
        <v>5</v>
      </c>
      <c r="F4906" s="25" t="s">
        <v>2217</v>
      </c>
      <c r="G4906" s="25" t="s">
        <v>2987</v>
      </c>
      <c r="H4906" s="25" t="s">
        <v>3418</v>
      </c>
      <c r="I4906" s="25" t="s">
        <v>82</v>
      </c>
      <c r="J4906" s="10">
        <v>9466</v>
      </c>
      <c r="K4906" s="16">
        <v>190</v>
      </c>
    </row>
    <row r="4907" spans="1:11" x14ac:dyDescent="0.25">
      <c r="A4907" s="19">
        <v>42948</v>
      </c>
      <c r="B4907" s="19" t="s">
        <v>3403</v>
      </c>
      <c r="C4907" s="15">
        <v>200</v>
      </c>
      <c r="D4907" s="24" t="s">
        <v>4</v>
      </c>
      <c r="E4907" s="24" t="s">
        <v>5</v>
      </c>
      <c r="F4907" s="25" t="s">
        <v>2217</v>
      </c>
      <c r="G4907" s="25" t="s">
        <v>2987</v>
      </c>
      <c r="H4907" s="25" t="s">
        <v>3418</v>
      </c>
      <c r="I4907" s="25" t="s">
        <v>82</v>
      </c>
      <c r="J4907" s="10">
        <v>9467</v>
      </c>
      <c r="K4907" s="16">
        <v>190</v>
      </c>
    </row>
    <row r="4908" spans="1:11" x14ac:dyDescent="0.25">
      <c r="A4908" s="19">
        <v>42948</v>
      </c>
      <c r="B4908" s="19" t="s">
        <v>3403</v>
      </c>
      <c r="C4908" s="15">
        <v>1000</v>
      </c>
      <c r="D4908" s="24" t="s">
        <v>4</v>
      </c>
      <c r="E4908" s="24" t="s">
        <v>6</v>
      </c>
      <c r="F4908" s="25" t="s">
        <v>6</v>
      </c>
      <c r="G4908" s="25" t="s">
        <v>2987</v>
      </c>
      <c r="H4908" s="25" t="s">
        <v>3418</v>
      </c>
      <c r="I4908" s="25" t="s">
        <v>82</v>
      </c>
      <c r="J4908" s="10">
        <v>9468</v>
      </c>
      <c r="K4908" s="16">
        <v>190</v>
      </c>
    </row>
    <row r="4909" spans="1:11" x14ac:dyDescent="0.25">
      <c r="A4909" s="19">
        <v>42948</v>
      </c>
      <c r="B4909" s="19" t="s">
        <v>3403</v>
      </c>
      <c r="C4909" s="15">
        <v>1500</v>
      </c>
      <c r="D4909" s="24" t="s">
        <v>4</v>
      </c>
      <c r="E4909" s="24" t="s">
        <v>5</v>
      </c>
      <c r="F4909" s="25" t="s">
        <v>2217</v>
      </c>
      <c r="G4909" s="25" t="s">
        <v>2987</v>
      </c>
      <c r="H4909" s="25" t="s">
        <v>3418</v>
      </c>
      <c r="I4909" s="25" t="s">
        <v>82</v>
      </c>
      <c r="J4909" s="10">
        <v>9469</v>
      </c>
      <c r="K4909" s="16">
        <v>190</v>
      </c>
    </row>
    <row r="4910" spans="1:11" x14ac:dyDescent="0.25">
      <c r="A4910" s="19">
        <v>42948</v>
      </c>
      <c r="B4910" s="19" t="s">
        <v>3403</v>
      </c>
      <c r="C4910" s="15">
        <v>150</v>
      </c>
      <c r="D4910" s="24" t="s">
        <v>4</v>
      </c>
      <c r="E4910" s="24" t="s">
        <v>6</v>
      </c>
      <c r="F4910" s="25" t="s">
        <v>6</v>
      </c>
      <c r="G4910" s="25" t="s">
        <v>2987</v>
      </c>
      <c r="H4910" s="25" t="s">
        <v>3418</v>
      </c>
      <c r="I4910" s="25" t="s">
        <v>82</v>
      </c>
      <c r="J4910" s="10">
        <v>9470</v>
      </c>
      <c r="K4910" s="16">
        <v>190</v>
      </c>
    </row>
    <row r="4911" spans="1:11" x14ac:dyDescent="0.25">
      <c r="A4911" s="19">
        <v>42948</v>
      </c>
      <c r="B4911" s="19" t="s">
        <v>3403</v>
      </c>
      <c r="C4911" s="15">
        <v>5000</v>
      </c>
      <c r="D4911" s="24" t="s">
        <v>4</v>
      </c>
      <c r="E4911" s="24" t="s">
        <v>6</v>
      </c>
      <c r="F4911" s="25" t="s">
        <v>6</v>
      </c>
      <c r="G4911" s="25" t="s">
        <v>2987</v>
      </c>
      <c r="H4911" s="25" t="s">
        <v>3418</v>
      </c>
      <c r="I4911" s="25" t="s">
        <v>82</v>
      </c>
      <c r="J4911" s="10">
        <v>9714</v>
      </c>
      <c r="K4911" s="16">
        <v>195</v>
      </c>
    </row>
    <row r="4912" spans="1:11" x14ac:dyDescent="0.25">
      <c r="A4912" s="19">
        <v>42948</v>
      </c>
      <c r="B4912" s="19" t="s">
        <v>3403</v>
      </c>
      <c r="C4912" s="15">
        <v>70</v>
      </c>
      <c r="D4912" s="24" t="s">
        <v>7</v>
      </c>
      <c r="E4912" s="24" t="s">
        <v>8</v>
      </c>
      <c r="F4912" s="25"/>
      <c r="G4912" s="25" t="s">
        <v>3314</v>
      </c>
      <c r="H4912" s="25" t="s">
        <v>3314</v>
      </c>
      <c r="I4912" s="27"/>
      <c r="J4912" s="10" t="s">
        <v>2984</v>
      </c>
      <c r="K4912" s="16"/>
    </row>
    <row r="4913" spans="1:11" x14ac:dyDescent="0.25">
      <c r="A4913" s="19">
        <v>42948</v>
      </c>
      <c r="B4913" s="19" t="s">
        <v>3403</v>
      </c>
      <c r="C4913" s="15">
        <v>600</v>
      </c>
      <c r="D4913" s="24" t="s">
        <v>7</v>
      </c>
      <c r="E4913" s="24" t="s">
        <v>8</v>
      </c>
      <c r="F4913" s="25"/>
      <c r="G4913" s="25" t="s">
        <v>3314</v>
      </c>
      <c r="H4913" s="25" t="s">
        <v>3314</v>
      </c>
      <c r="I4913" s="27"/>
      <c r="J4913" s="10" t="s">
        <v>2984</v>
      </c>
      <c r="K4913" s="16"/>
    </row>
    <row r="4914" spans="1:11" x14ac:dyDescent="0.25">
      <c r="A4914" s="19">
        <v>42948</v>
      </c>
      <c r="B4914" s="19" t="s">
        <v>3403</v>
      </c>
      <c r="C4914" s="15">
        <v>10</v>
      </c>
      <c r="D4914" s="24" t="s">
        <v>7</v>
      </c>
      <c r="E4914" s="24" t="s">
        <v>8</v>
      </c>
      <c r="F4914" s="25"/>
      <c r="G4914" s="25" t="s">
        <v>3314</v>
      </c>
      <c r="H4914" s="25" t="s">
        <v>3314</v>
      </c>
      <c r="I4914" s="27"/>
      <c r="J4914" s="10" t="s">
        <v>2984</v>
      </c>
      <c r="K4914" s="16"/>
    </row>
    <row r="4915" spans="1:11" x14ac:dyDescent="0.25">
      <c r="A4915" s="19">
        <v>42948</v>
      </c>
      <c r="B4915" s="19" t="s">
        <v>3403</v>
      </c>
      <c r="C4915" s="15">
        <v>10000</v>
      </c>
      <c r="D4915" s="24" t="s">
        <v>7</v>
      </c>
      <c r="E4915" s="24" t="s">
        <v>8</v>
      </c>
      <c r="F4915" s="25"/>
      <c r="G4915" s="25" t="s">
        <v>3314</v>
      </c>
      <c r="H4915" s="25" t="s">
        <v>3314</v>
      </c>
      <c r="I4915" s="27"/>
      <c r="J4915" s="10" t="s">
        <v>2984</v>
      </c>
      <c r="K4915" s="16"/>
    </row>
    <row r="4916" spans="1:11" x14ac:dyDescent="0.25">
      <c r="A4916" s="19">
        <v>42948</v>
      </c>
      <c r="B4916" s="19" t="s">
        <v>3403</v>
      </c>
      <c r="C4916" s="15">
        <v>20</v>
      </c>
      <c r="D4916" s="24" t="s">
        <v>7</v>
      </c>
      <c r="E4916" s="24" t="s">
        <v>8</v>
      </c>
      <c r="F4916" s="25"/>
      <c r="G4916" s="25" t="s">
        <v>3314</v>
      </c>
      <c r="H4916" s="25" t="s">
        <v>3314</v>
      </c>
      <c r="I4916" s="27"/>
      <c r="J4916" s="10" t="s">
        <v>2984</v>
      </c>
      <c r="K4916" s="16"/>
    </row>
    <row r="4917" spans="1:11" x14ac:dyDescent="0.25">
      <c r="A4917" s="19">
        <v>42948</v>
      </c>
      <c r="B4917" s="19" t="s">
        <v>3403</v>
      </c>
      <c r="C4917" s="15">
        <v>684.65</v>
      </c>
      <c r="D4917" s="24" t="s">
        <v>7</v>
      </c>
      <c r="E4917" s="24" t="s">
        <v>8</v>
      </c>
      <c r="F4917" s="25"/>
      <c r="G4917" s="25" t="s">
        <v>3314</v>
      </c>
      <c r="H4917" s="25" t="s">
        <v>3314</v>
      </c>
      <c r="I4917" s="27"/>
      <c r="J4917" s="10" t="s">
        <v>2984</v>
      </c>
      <c r="K4917" s="16"/>
    </row>
    <row r="4918" spans="1:11" x14ac:dyDescent="0.25">
      <c r="A4918" s="19">
        <v>42949</v>
      </c>
      <c r="B4918" s="19" t="s">
        <v>3403</v>
      </c>
      <c r="C4918" s="15">
        <v>100</v>
      </c>
      <c r="D4918" s="24" t="s">
        <v>4</v>
      </c>
      <c r="E4918" s="24" t="s">
        <v>5</v>
      </c>
      <c r="F4918" s="25" t="s">
        <v>2217</v>
      </c>
      <c r="G4918" s="25" t="s">
        <v>2987</v>
      </c>
      <c r="H4918" s="25" t="s">
        <v>3418</v>
      </c>
      <c r="I4918" s="25" t="s">
        <v>82</v>
      </c>
      <c r="J4918" s="10">
        <v>108</v>
      </c>
      <c r="K4918" s="16">
        <v>3</v>
      </c>
    </row>
    <row r="4919" spans="1:11" x14ac:dyDescent="0.25">
      <c r="A4919" s="19">
        <v>42949</v>
      </c>
      <c r="B4919" s="19" t="s">
        <v>3403</v>
      </c>
      <c r="C4919" s="15">
        <v>1200</v>
      </c>
      <c r="D4919" s="24" t="s">
        <v>4</v>
      </c>
      <c r="E4919" s="24" t="s">
        <v>5</v>
      </c>
      <c r="F4919" s="25" t="s">
        <v>2217</v>
      </c>
      <c r="G4919" s="25" t="s">
        <v>2987</v>
      </c>
      <c r="H4919" s="25" t="s">
        <v>3418</v>
      </c>
      <c r="I4919" s="25" t="s">
        <v>82</v>
      </c>
      <c r="J4919" s="10">
        <v>109</v>
      </c>
      <c r="K4919" s="16">
        <v>3</v>
      </c>
    </row>
    <row r="4920" spans="1:11" x14ac:dyDescent="0.25">
      <c r="A4920" s="19">
        <v>42949</v>
      </c>
      <c r="B4920" s="19" t="s">
        <v>3403</v>
      </c>
      <c r="C4920" s="15">
        <v>500</v>
      </c>
      <c r="D4920" s="24" t="s">
        <v>4</v>
      </c>
      <c r="E4920" s="24" t="s">
        <v>6</v>
      </c>
      <c r="F4920" s="25" t="s">
        <v>6</v>
      </c>
      <c r="G4920" s="25" t="s">
        <v>2987</v>
      </c>
      <c r="H4920" s="25" t="s">
        <v>3418</v>
      </c>
      <c r="I4920" s="25" t="s">
        <v>82</v>
      </c>
      <c r="J4920" s="10">
        <v>151</v>
      </c>
      <c r="K4920" s="16">
        <v>4</v>
      </c>
    </row>
    <row r="4921" spans="1:11" x14ac:dyDescent="0.25">
      <c r="A4921" s="19">
        <v>42949</v>
      </c>
      <c r="B4921" s="19" t="s">
        <v>3403</v>
      </c>
      <c r="C4921" s="15">
        <v>5000</v>
      </c>
      <c r="D4921" s="24" t="s">
        <v>4</v>
      </c>
      <c r="E4921" s="24" t="s">
        <v>6</v>
      </c>
      <c r="F4921" s="25" t="s">
        <v>6</v>
      </c>
      <c r="G4921" s="25" t="s">
        <v>2987</v>
      </c>
      <c r="H4921" s="25" t="s">
        <v>3418</v>
      </c>
      <c r="I4921" s="25" t="s">
        <v>82</v>
      </c>
      <c r="J4921" s="10">
        <v>152</v>
      </c>
      <c r="K4921" s="16">
        <v>4</v>
      </c>
    </row>
    <row r="4922" spans="1:11" x14ac:dyDescent="0.25">
      <c r="A4922" s="19">
        <v>42949</v>
      </c>
      <c r="B4922" s="19" t="s">
        <v>3403</v>
      </c>
      <c r="C4922" s="15">
        <v>5000</v>
      </c>
      <c r="D4922" s="24" t="s">
        <v>4</v>
      </c>
      <c r="E4922" s="24" t="s">
        <v>5</v>
      </c>
      <c r="F4922" s="25" t="s">
        <v>2217</v>
      </c>
      <c r="G4922" s="25" t="s">
        <v>2987</v>
      </c>
      <c r="H4922" s="25" t="s">
        <v>3418</v>
      </c>
      <c r="I4922" s="25" t="s">
        <v>82</v>
      </c>
      <c r="J4922" s="10">
        <v>7694</v>
      </c>
      <c r="K4922" s="16">
        <v>154</v>
      </c>
    </row>
    <row r="4923" spans="1:11" x14ac:dyDescent="0.25">
      <c r="A4923" s="19">
        <v>42949</v>
      </c>
      <c r="B4923" s="19" t="s">
        <v>3403</v>
      </c>
      <c r="C4923" s="15">
        <v>5000</v>
      </c>
      <c r="D4923" s="24" t="s">
        <v>4</v>
      </c>
      <c r="E4923" s="24" t="s">
        <v>5</v>
      </c>
      <c r="F4923" s="25" t="s">
        <v>2217</v>
      </c>
      <c r="G4923" s="25" t="s">
        <v>2987</v>
      </c>
      <c r="H4923" s="25" t="s">
        <v>3418</v>
      </c>
      <c r="I4923" s="25" t="s">
        <v>82</v>
      </c>
      <c r="J4923" s="10">
        <v>7695</v>
      </c>
      <c r="K4923" s="16">
        <v>154</v>
      </c>
    </row>
    <row r="4924" spans="1:11" x14ac:dyDescent="0.25">
      <c r="A4924" s="19">
        <v>42949</v>
      </c>
      <c r="B4924" s="19" t="s">
        <v>3403</v>
      </c>
      <c r="C4924" s="15">
        <v>9000</v>
      </c>
      <c r="D4924" s="24" t="s">
        <v>4</v>
      </c>
      <c r="E4924" s="24" t="s">
        <v>5</v>
      </c>
      <c r="F4924" s="25" t="s">
        <v>2217</v>
      </c>
      <c r="G4924" s="25" t="s">
        <v>2987</v>
      </c>
      <c r="H4924" s="25" t="s">
        <v>3418</v>
      </c>
      <c r="I4924" s="25" t="s">
        <v>82</v>
      </c>
      <c r="J4924" s="10">
        <v>7696</v>
      </c>
      <c r="K4924" s="16">
        <v>154</v>
      </c>
    </row>
    <row r="4925" spans="1:11" x14ac:dyDescent="0.25">
      <c r="A4925" s="19">
        <v>42949</v>
      </c>
      <c r="B4925" s="19" t="s">
        <v>3403</v>
      </c>
      <c r="C4925" s="15">
        <v>5000</v>
      </c>
      <c r="D4925" s="24" t="s">
        <v>4</v>
      </c>
      <c r="E4925" s="24" t="s">
        <v>5</v>
      </c>
      <c r="F4925" s="25" t="s">
        <v>2217</v>
      </c>
      <c r="G4925" s="25" t="s">
        <v>2987</v>
      </c>
      <c r="H4925" s="25" t="s">
        <v>3418</v>
      </c>
      <c r="I4925" s="25" t="s">
        <v>82</v>
      </c>
      <c r="J4925" s="10">
        <v>7697</v>
      </c>
      <c r="K4925" s="16">
        <v>154</v>
      </c>
    </row>
    <row r="4926" spans="1:11" x14ac:dyDescent="0.25">
      <c r="A4926" s="19">
        <v>42949</v>
      </c>
      <c r="B4926" s="19" t="s">
        <v>3403</v>
      </c>
      <c r="C4926" s="15">
        <v>5000</v>
      </c>
      <c r="D4926" s="24" t="s">
        <v>4</v>
      </c>
      <c r="E4926" s="24" t="s">
        <v>5</v>
      </c>
      <c r="F4926" s="25" t="s">
        <v>2217</v>
      </c>
      <c r="G4926" s="25" t="s">
        <v>2987</v>
      </c>
      <c r="H4926" s="25" t="s">
        <v>3418</v>
      </c>
      <c r="I4926" s="25" t="s">
        <v>82</v>
      </c>
      <c r="J4926" s="10">
        <v>7698</v>
      </c>
      <c r="K4926" s="16">
        <v>154</v>
      </c>
    </row>
    <row r="4927" spans="1:11" x14ac:dyDescent="0.25">
      <c r="A4927" s="19">
        <v>42949</v>
      </c>
      <c r="B4927" s="19" t="s">
        <v>3403</v>
      </c>
      <c r="C4927" s="15">
        <v>428</v>
      </c>
      <c r="D4927" s="24" t="s">
        <v>4</v>
      </c>
      <c r="E4927" s="24" t="s">
        <v>5</v>
      </c>
      <c r="F4927" s="25" t="s">
        <v>2217</v>
      </c>
      <c r="G4927" s="25" t="s">
        <v>2987</v>
      </c>
      <c r="H4927" s="25" t="s">
        <v>3418</v>
      </c>
      <c r="I4927" s="25" t="s">
        <v>82</v>
      </c>
      <c r="J4927" s="10">
        <v>7699</v>
      </c>
      <c r="K4927" s="16">
        <v>154</v>
      </c>
    </row>
    <row r="4928" spans="1:11" x14ac:dyDescent="0.25">
      <c r="A4928" s="19">
        <v>42949</v>
      </c>
      <c r="B4928" s="19" t="s">
        <v>3403</v>
      </c>
      <c r="C4928" s="15">
        <v>7500</v>
      </c>
      <c r="D4928" s="24" t="s">
        <v>4</v>
      </c>
      <c r="E4928" s="24" t="s">
        <v>5</v>
      </c>
      <c r="F4928" s="25" t="s">
        <v>2217</v>
      </c>
      <c r="G4928" s="25" t="s">
        <v>2987</v>
      </c>
      <c r="H4928" s="25" t="s">
        <v>3418</v>
      </c>
      <c r="I4928" s="25" t="s">
        <v>82</v>
      </c>
      <c r="J4928" s="10">
        <v>7700</v>
      </c>
      <c r="K4928" s="16">
        <v>154</v>
      </c>
    </row>
    <row r="4929" spans="1:11" x14ac:dyDescent="0.25">
      <c r="A4929" s="19">
        <v>42949</v>
      </c>
      <c r="B4929" s="19" t="s">
        <v>3403</v>
      </c>
      <c r="C4929" s="15">
        <v>6000</v>
      </c>
      <c r="D4929" s="24" t="s">
        <v>4</v>
      </c>
      <c r="E4929" s="24" t="s">
        <v>6</v>
      </c>
      <c r="F4929" s="25" t="s">
        <v>6</v>
      </c>
      <c r="G4929" s="25" t="s">
        <v>2987</v>
      </c>
      <c r="H4929" s="25" t="s">
        <v>3418</v>
      </c>
      <c r="I4929" s="25" t="s">
        <v>82</v>
      </c>
      <c r="J4929" s="10">
        <v>7702</v>
      </c>
      <c r="K4929" s="16">
        <v>155</v>
      </c>
    </row>
    <row r="4930" spans="1:11" x14ac:dyDescent="0.25">
      <c r="A4930" s="19">
        <v>42949</v>
      </c>
      <c r="B4930" s="19" t="s">
        <v>3403</v>
      </c>
      <c r="C4930" s="15">
        <v>7500</v>
      </c>
      <c r="D4930" s="24" t="s">
        <v>4</v>
      </c>
      <c r="E4930" s="24" t="s">
        <v>5</v>
      </c>
      <c r="F4930" s="25" t="s">
        <v>2217</v>
      </c>
      <c r="G4930" s="25" t="s">
        <v>2987</v>
      </c>
      <c r="H4930" s="25" t="s">
        <v>3418</v>
      </c>
      <c r="I4930" s="25" t="s">
        <v>82</v>
      </c>
      <c r="J4930" s="10">
        <v>7703</v>
      </c>
      <c r="K4930" s="16">
        <v>155</v>
      </c>
    </row>
    <row r="4931" spans="1:11" x14ac:dyDescent="0.25">
      <c r="A4931" s="19">
        <v>42949</v>
      </c>
      <c r="B4931" s="19" t="s">
        <v>3403</v>
      </c>
      <c r="C4931" s="15">
        <v>3000</v>
      </c>
      <c r="D4931" s="24" t="s">
        <v>4</v>
      </c>
      <c r="E4931" s="24" t="s">
        <v>6</v>
      </c>
      <c r="F4931" s="25" t="s">
        <v>6</v>
      </c>
      <c r="G4931" s="25" t="s">
        <v>2987</v>
      </c>
      <c r="H4931" s="25" t="s">
        <v>3418</v>
      </c>
      <c r="I4931" s="25" t="s">
        <v>82</v>
      </c>
      <c r="J4931" s="10">
        <v>7958</v>
      </c>
      <c r="K4931" s="16">
        <v>160</v>
      </c>
    </row>
    <row r="4932" spans="1:11" x14ac:dyDescent="0.25">
      <c r="A4932" s="19">
        <v>42949</v>
      </c>
      <c r="B4932" s="19" t="s">
        <v>3403</v>
      </c>
      <c r="C4932" s="15">
        <v>100</v>
      </c>
      <c r="D4932" s="24" t="s">
        <v>4</v>
      </c>
      <c r="E4932" s="24" t="s">
        <v>6</v>
      </c>
      <c r="F4932" s="25" t="s">
        <v>6</v>
      </c>
      <c r="G4932" s="25" t="s">
        <v>2987</v>
      </c>
      <c r="H4932" s="25" t="s">
        <v>3418</v>
      </c>
      <c r="I4932" s="25" t="s">
        <v>82</v>
      </c>
      <c r="J4932" s="10">
        <v>7959</v>
      </c>
      <c r="K4932" s="16">
        <v>160</v>
      </c>
    </row>
    <row r="4933" spans="1:11" x14ac:dyDescent="0.25">
      <c r="A4933" s="19">
        <v>42949</v>
      </c>
      <c r="B4933" s="19" t="s">
        <v>3403</v>
      </c>
      <c r="C4933" s="15">
        <v>1000</v>
      </c>
      <c r="D4933" s="24" t="s">
        <v>4</v>
      </c>
      <c r="E4933" s="24" t="s">
        <v>5</v>
      </c>
      <c r="F4933" s="25" t="s">
        <v>2217</v>
      </c>
      <c r="G4933" s="25" t="s">
        <v>2987</v>
      </c>
      <c r="H4933" s="25" t="s">
        <v>3418</v>
      </c>
      <c r="I4933" s="25" t="s">
        <v>82</v>
      </c>
      <c r="J4933" s="10">
        <v>7960</v>
      </c>
      <c r="K4933" s="16">
        <v>160</v>
      </c>
    </row>
    <row r="4934" spans="1:11" x14ac:dyDescent="0.25">
      <c r="A4934" s="19">
        <v>42949</v>
      </c>
      <c r="B4934" s="19" t="s">
        <v>3403</v>
      </c>
      <c r="C4934" s="15">
        <v>500</v>
      </c>
      <c r="D4934" s="24" t="s">
        <v>4</v>
      </c>
      <c r="E4934" s="24" t="s">
        <v>6</v>
      </c>
      <c r="F4934" s="25" t="s">
        <v>6</v>
      </c>
      <c r="G4934" s="25" t="s">
        <v>2987</v>
      </c>
      <c r="H4934" s="25" t="s">
        <v>3418</v>
      </c>
      <c r="I4934" s="25" t="s">
        <v>82</v>
      </c>
      <c r="J4934" s="10">
        <v>7961</v>
      </c>
      <c r="K4934" s="16">
        <v>160</v>
      </c>
    </row>
    <row r="4935" spans="1:11" x14ac:dyDescent="0.25">
      <c r="A4935" s="19">
        <v>42949</v>
      </c>
      <c r="B4935" s="19" t="s">
        <v>3403</v>
      </c>
      <c r="C4935" s="15">
        <v>100</v>
      </c>
      <c r="D4935" s="24" t="s">
        <v>4</v>
      </c>
      <c r="E4935" s="24" t="s">
        <v>5</v>
      </c>
      <c r="F4935" s="25" t="s">
        <v>2217</v>
      </c>
      <c r="G4935" s="25" t="s">
        <v>2987</v>
      </c>
      <c r="H4935" s="25" t="s">
        <v>3418</v>
      </c>
      <c r="I4935" s="25" t="s">
        <v>82</v>
      </c>
      <c r="J4935" s="10">
        <v>9471</v>
      </c>
      <c r="K4935" s="16">
        <v>190</v>
      </c>
    </row>
    <row r="4936" spans="1:11" x14ac:dyDescent="0.25">
      <c r="A4936" s="19">
        <v>42949</v>
      </c>
      <c r="B4936" s="19" t="s">
        <v>3403</v>
      </c>
      <c r="C4936" s="15">
        <v>200</v>
      </c>
      <c r="D4936" s="24" t="s">
        <v>4</v>
      </c>
      <c r="E4936" s="24" t="s">
        <v>6</v>
      </c>
      <c r="F4936" s="25" t="s">
        <v>6</v>
      </c>
      <c r="G4936" s="25" t="s">
        <v>2987</v>
      </c>
      <c r="H4936" s="25" t="s">
        <v>3418</v>
      </c>
      <c r="I4936" s="25" t="s">
        <v>82</v>
      </c>
      <c r="J4936" s="10">
        <v>9472</v>
      </c>
      <c r="K4936" s="16">
        <v>190</v>
      </c>
    </row>
    <row r="4937" spans="1:11" x14ac:dyDescent="0.25">
      <c r="A4937" s="19">
        <v>42949</v>
      </c>
      <c r="B4937" s="19" t="s">
        <v>3403</v>
      </c>
      <c r="C4937" s="15">
        <v>200</v>
      </c>
      <c r="D4937" s="24" t="s">
        <v>4</v>
      </c>
      <c r="E4937" s="24" t="s">
        <v>6</v>
      </c>
      <c r="F4937" s="25" t="s">
        <v>6</v>
      </c>
      <c r="G4937" s="25" t="s">
        <v>2987</v>
      </c>
      <c r="H4937" s="25" t="s">
        <v>3418</v>
      </c>
      <c r="I4937" s="25" t="s">
        <v>82</v>
      </c>
      <c r="J4937" s="10">
        <v>9473</v>
      </c>
      <c r="K4937" s="16">
        <v>190</v>
      </c>
    </row>
    <row r="4938" spans="1:11" x14ac:dyDescent="0.25">
      <c r="A4938" s="19">
        <v>42949</v>
      </c>
      <c r="B4938" s="19" t="s">
        <v>3403</v>
      </c>
      <c r="C4938" s="15">
        <v>300</v>
      </c>
      <c r="D4938" s="24" t="s">
        <v>4</v>
      </c>
      <c r="E4938" s="24" t="s">
        <v>6</v>
      </c>
      <c r="F4938" s="25" t="s">
        <v>6</v>
      </c>
      <c r="G4938" s="25" t="s">
        <v>2987</v>
      </c>
      <c r="H4938" s="25" t="s">
        <v>3418</v>
      </c>
      <c r="I4938" s="25" t="s">
        <v>82</v>
      </c>
      <c r="J4938" s="10">
        <v>9474</v>
      </c>
      <c r="K4938" s="16">
        <v>190</v>
      </c>
    </row>
    <row r="4939" spans="1:11" x14ac:dyDescent="0.25">
      <c r="A4939" s="19">
        <v>42949</v>
      </c>
      <c r="B4939" s="19" t="s">
        <v>3403</v>
      </c>
      <c r="C4939" s="15">
        <v>1000</v>
      </c>
      <c r="D4939" s="24" t="s">
        <v>4</v>
      </c>
      <c r="E4939" s="24" t="s">
        <v>5</v>
      </c>
      <c r="F4939" s="25" t="s">
        <v>2217</v>
      </c>
      <c r="G4939" s="25" t="s">
        <v>2987</v>
      </c>
      <c r="H4939" s="25" t="s">
        <v>3418</v>
      </c>
      <c r="I4939" s="25" t="s">
        <v>82</v>
      </c>
      <c r="J4939" s="10">
        <v>9475</v>
      </c>
      <c r="K4939" s="16">
        <v>190</v>
      </c>
    </row>
    <row r="4940" spans="1:11" x14ac:dyDescent="0.25">
      <c r="A4940" s="19">
        <v>42949</v>
      </c>
      <c r="B4940" s="19" t="s">
        <v>3403</v>
      </c>
      <c r="C4940" s="15">
        <v>1000</v>
      </c>
      <c r="D4940" s="24" t="s">
        <v>4</v>
      </c>
      <c r="E4940" s="24" t="s">
        <v>5</v>
      </c>
      <c r="F4940" s="25" t="s">
        <v>2217</v>
      </c>
      <c r="G4940" s="25" t="s">
        <v>2987</v>
      </c>
      <c r="H4940" s="25" t="s">
        <v>3418</v>
      </c>
      <c r="I4940" s="25" t="s">
        <v>82</v>
      </c>
      <c r="J4940" s="10">
        <v>9476</v>
      </c>
      <c r="K4940" s="16">
        <v>190</v>
      </c>
    </row>
    <row r="4941" spans="1:11" x14ac:dyDescent="0.25">
      <c r="A4941" s="19">
        <v>42949</v>
      </c>
      <c r="B4941" s="19" t="s">
        <v>3403</v>
      </c>
      <c r="C4941" s="15">
        <v>300</v>
      </c>
      <c r="D4941" s="24" t="s">
        <v>4</v>
      </c>
      <c r="E4941" s="24" t="s">
        <v>5</v>
      </c>
      <c r="F4941" s="25" t="s">
        <v>2217</v>
      </c>
      <c r="G4941" s="25" t="s">
        <v>2987</v>
      </c>
      <c r="H4941" s="25" t="s">
        <v>3418</v>
      </c>
      <c r="I4941" s="25" t="s">
        <v>82</v>
      </c>
      <c r="J4941" s="10">
        <v>9603</v>
      </c>
      <c r="K4941" s="16">
        <v>193</v>
      </c>
    </row>
    <row r="4942" spans="1:11" x14ac:dyDescent="0.25">
      <c r="A4942" s="19">
        <v>42949</v>
      </c>
      <c r="B4942" s="19" t="s">
        <v>3403</v>
      </c>
      <c r="C4942" s="15">
        <v>2000</v>
      </c>
      <c r="D4942" s="24" t="s">
        <v>4</v>
      </c>
      <c r="E4942" s="24" t="s">
        <v>6</v>
      </c>
      <c r="F4942" s="25" t="s">
        <v>6</v>
      </c>
      <c r="G4942" s="25" t="s">
        <v>2987</v>
      </c>
      <c r="H4942" s="25" t="s">
        <v>3418</v>
      </c>
      <c r="I4942" s="25" t="s">
        <v>82</v>
      </c>
      <c r="J4942" s="10">
        <v>9655</v>
      </c>
      <c r="K4942" s="16">
        <v>194</v>
      </c>
    </row>
    <row r="4943" spans="1:11" x14ac:dyDescent="0.25">
      <c r="A4943" s="19">
        <v>42949</v>
      </c>
      <c r="B4943" s="19" t="s">
        <v>3403</v>
      </c>
      <c r="C4943" s="15">
        <v>1000</v>
      </c>
      <c r="D4943" s="24" t="s">
        <v>4</v>
      </c>
      <c r="E4943" s="24" t="s">
        <v>6</v>
      </c>
      <c r="F4943" s="25" t="s">
        <v>6</v>
      </c>
      <c r="G4943" s="25" t="s">
        <v>2987</v>
      </c>
      <c r="H4943" s="25" t="s">
        <v>3418</v>
      </c>
      <c r="I4943" s="25" t="s">
        <v>82</v>
      </c>
      <c r="J4943" s="10">
        <v>9656</v>
      </c>
      <c r="K4943" s="16">
        <v>194</v>
      </c>
    </row>
    <row r="4944" spans="1:11" x14ac:dyDescent="0.25">
      <c r="A4944" s="19">
        <v>42949</v>
      </c>
      <c r="B4944" s="19" t="s">
        <v>3403</v>
      </c>
      <c r="C4944" s="15">
        <v>8126.9999999999991</v>
      </c>
      <c r="D4944" s="24" t="s">
        <v>97</v>
      </c>
      <c r="E4944" s="24" t="s">
        <v>6</v>
      </c>
      <c r="F4944" s="25" t="s">
        <v>6</v>
      </c>
      <c r="G4944" s="25" t="s">
        <v>2987</v>
      </c>
      <c r="H4944" s="25" t="s">
        <v>3418</v>
      </c>
      <c r="I4944" s="25" t="s">
        <v>82</v>
      </c>
      <c r="J4944" s="10">
        <v>9657</v>
      </c>
      <c r="K4944" s="16">
        <v>194</v>
      </c>
    </row>
    <row r="4945" spans="1:11" x14ac:dyDescent="0.25">
      <c r="A4945" s="19">
        <v>42949</v>
      </c>
      <c r="B4945" s="19" t="s">
        <v>3403</v>
      </c>
      <c r="C4945" s="15">
        <v>2200</v>
      </c>
      <c r="D4945" s="24" t="s">
        <v>7</v>
      </c>
      <c r="E4945" s="24" t="s">
        <v>8</v>
      </c>
      <c r="F4945" s="25"/>
      <c r="G4945" s="25" t="s">
        <v>3314</v>
      </c>
      <c r="H4945" s="25" t="s">
        <v>3314</v>
      </c>
      <c r="I4945" s="27"/>
      <c r="J4945" s="10" t="s">
        <v>2984</v>
      </c>
      <c r="K4945" s="16"/>
    </row>
    <row r="4946" spans="1:11" x14ac:dyDescent="0.25">
      <c r="A4946" s="19">
        <v>42949</v>
      </c>
      <c r="B4946" s="19" t="s">
        <v>3403</v>
      </c>
      <c r="C4946" s="15">
        <v>29.5</v>
      </c>
      <c r="D4946" s="24" t="s">
        <v>7</v>
      </c>
      <c r="E4946" s="24" t="s">
        <v>8</v>
      </c>
      <c r="F4946" s="25"/>
      <c r="G4946" s="25" t="s">
        <v>3314</v>
      </c>
      <c r="H4946" s="25" t="s">
        <v>3314</v>
      </c>
      <c r="I4946" s="27"/>
      <c r="J4946" s="10" t="s">
        <v>2984</v>
      </c>
      <c r="K4946" s="16"/>
    </row>
    <row r="4947" spans="1:11" x14ac:dyDescent="0.25">
      <c r="A4947" s="19">
        <v>42949</v>
      </c>
      <c r="B4947" s="19" t="s">
        <v>3403</v>
      </c>
      <c r="C4947" s="15">
        <v>50</v>
      </c>
      <c r="D4947" s="24" t="s">
        <v>7</v>
      </c>
      <c r="E4947" s="24" t="s">
        <v>8</v>
      </c>
      <c r="F4947" s="25"/>
      <c r="G4947" s="25" t="s">
        <v>3314</v>
      </c>
      <c r="H4947" s="25" t="s">
        <v>3314</v>
      </c>
      <c r="I4947" s="27"/>
      <c r="J4947" s="10" t="s">
        <v>2984</v>
      </c>
      <c r="K4947" s="16"/>
    </row>
    <row r="4948" spans="1:11" x14ac:dyDescent="0.25">
      <c r="A4948" s="19">
        <v>42950</v>
      </c>
      <c r="B4948" s="19" t="s">
        <v>3403</v>
      </c>
      <c r="C4948" s="15">
        <v>1500</v>
      </c>
      <c r="D4948" s="24" t="s">
        <v>4</v>
      </c>
      <c r="E4948" s="24" t="s">
        <v>6</v>
      </c>
      <c r="F4948" s="25" t="s">
        <v>6</v>
      </c>
      <c r="G4948" s="25" t="s">
        <v>2987</v>
      </c>
      <c r="H4948" s="25" t="s">
        <v>3418</v>
      </c>
      <c r="I4948" s="25" t="s">
        <v>82</v>
      </c>
      <c r="J4948" s="10">
        <v>110</v>
      </c>
      <c r="K4948" s="16">
        <v>3</v>
      </c>
    </row>
    <row r="4949" spans="1:11" x14ac:dyDescent="0.25">
      <c r="A4949" s="19">
        <v>42950</v>
      </c>
      <c r="B4949" s="19" t="s">
        <v>3403</v>
      </c>
      <c r="C4949" s="15">
        <v>1500</v>
      </c>
      <c r="D4949" s="24" t="s">
        <v>4</v>
      </c>
      <c r="E4949" s="24" t="s">
        <v>6</v>
      </c>
      <c r="F4949" s="25" t="s">
        <v>6</v>
      </c>
      <c r="G4949" s="25" t="s">
        <v>2987</v>
      </c>
      <c r="H4949" s="25" t="s">
        <v>3418</v>
      </c>
      <c r="I4949" s="25" t="s">
        <v>82</v>
      </c>
      <c r="J4949" s="10">
        <v>111</v>
      </c>
      <c r="K4949" s="16">
        <v>3</v>
      </c>
    </row>
    <row r="4950" spans="1:11" x14ac:dyDescent="0.25">
      <c r="A4950" s="19">
        <v>42950</v>
      </c>
      <c r="B4950" s="19" t="s">
        <v>3403</v>
      </c>
      <c r="C4950" s="15">
        <v>1000</v>
      </c>
      <c r="D4950" s="24" t="s">
        <v>4</v>
      </c>
      <c r="E4950" s="24" t="s">
        <v>6</v>
      </c>
      <c r="F4950" s="25" t="s">
        <v>6</v>
      </c>
      <c r="G4950" s="25" t="s">
        <v>2987</v>
      </c>
      <c r="H4950" s="25" t="s">
        <v>3418</v>
      </c>
      <c r="I4950" s="25" t="s">
        <v>82</v>
      </c>
      <c r="J4950" s="10">
        <v>112</v>
      </c>
      <c r="K4950" s="16">
        <v>3</v>
      </c>
    </row>
    <row r="4951" spans="1:11" x14ac:dyDescent="0.25">
      <c r="A4951" s="19">
        <v>42950</v>
      </c>
      <c r="B4951" s="19" t="s">
        <v>3403</v>
      </c>
      <c r="C4951" s="15">
        <v>1500</v>
      </c>
      <c r="D4951" s="24" t="s">
        <v>4</v>
      </c>
      <c r="E4951" s="24" t="s">
        <v>5</v>
      </c>
      <c r="F4951" s="25" t="s">
        <v>2217</v>
      </c>
      <c r="G4951" s="25" t="s">
        <v>2987</v>
      </c>
      <c r="H4951" s="25" t="s">
        <v>3418</v>
      </c>
      <c r="I4951" s="25" t="s">
        <v>82</v>
      </c>
      <c r="J4951" s="10">
        <v>113</v>
      </c>
      <c r="K4951" s="16">
        <v>3</v>
      </c>
    </row>
    <row r="4952" spans="1:11" x14ac:dyDescent="0.25">
      <c r="A4952" s="19">
        <v>42950</v>
      </c>
      <c r="B4952" s="19" t="s">
        <v>3403</v>
      </c>
      <c r="C4952" s="15">
        <v>14250</v>
      </c>
      <c r="D4952" s="24" t="s">
        <v>4</v>
      </c>
      <c r="E4952" s="24" t="s">
        <v>5</v>
      </c>
      <c r="F4952" s="25" t="s">
        <v>2217</v>
      </c>
      <c r="G4952" s="25" t="s">
        <v>2987</v>
      </c>
      <c r="H4952" s="25" t="s">
        <v>3418</v>
      </c>
      <c r="I4952" s="25" t="s">
        <v>82</v>
      </c>
      <c r="J4952" s="10">
        <v>114</v>
      </c>
      <c r="K4952" s="16">
        <v>3</v>
      </c>
    </row>
    <row r="4953" spans="1:11" x14ac:dyDescent="0.25">
      <c r="A4953" s="19">
        <v>42950</v>
      </c>
      <c r="B4953" s="19" t="s">
        <v>3403</v>
      </c>
      <c r="C4953" s="15">
        <v>10000</v>
      </c>
      <c r="D4953" s="24" t="s">
        <v>4</v>
      </c>
      <c r="E4953" s="24" t="s">
        <v>6</v>
      </c>
      <c r="F4953" s="25" t="s">
        <v>6</v>
      </c>
      <c r="G4953" s="25" t="s">
        <v>2987</v>
      </c>
      <c r="H4953" s="25" t="s">
        <v>3418</v>
      </c>
      <c r="I4953" s="25" t="s">
        <v>82</v>
      </c>
      <c r="J4953" s="10">
        <v>153</v>
      </c>
      <c r="K4953" s="16">
        <v>4</v>
      </c>
    </row>
    <row r="4954" spans="1:11" x14ac:dyDescent="0.25">
      <c r="A4954" s="19">
        <v>42950</v>
      </c>
      <c r="B4954" s="19" t="s">
        <v>3403</v>
      </c>
      <c r="C4954" s="15">
        <v>1000</v>
      </c>
      <c r="D4954" s="24" t="s">
        <v>4</v>
      </c>
      <c r="E4954" s="24" t="s">
        <v>6</v>
      </c>
      <c r="F4954" s="25" t="s">
        <v>6</v>
      </c>
      <c r="G4954" s="25" t="s">
        <v>2987</v>
      </c>
      <c r="H4954" s="25" t="s">
        <v>3418</v>
      </c>
      <c r="I4954" s="25" t="s">
        <v>82</v>
      </c>
      <c r="J4954" s="10">
        <v>154</v>
      </c>
      <c r="K4954" s="16">
        <v>4</v>
      </c>
    </row>
    <row r="4955" spans="1:11" x14ac:dyDescent="0.25">
      <c r="A4955" s="19">
        <v>42950</v>
      </c>
      <c r="B4955" s="19" t="s">
        <v>3403</v>
      </c>
      <c r="C4955" s="15">
        <v>50</v>
      </c>
      <c r="D4955" s="24" t="s">
        <v>4</v>
      </c>
      <c r="E4955" s="24" t="s">
        <v>6</v>
      </c>
      <c r="F4955" s="25" t="s">
        <v>6</v>
      </c>
      <c r="G4955" s="25" t="s">
        <v>2987</v>
      </c>
      <c r="H4955" s="25" t="s">
        <v>3418</v>
      </c>
      <c r="I4955" s="25" t="s">
        <v>82</v>
      </c>
      <c r="J4955" s="10">
        <v>201</v>
      </c>
      <c r="K4955" s="16">
        <v>5</v>
      </c>
    </row>
    <row r="4956" spans="1:11" x14ac:dyDescent="0.25">
      <c r="A4956" s="19">
        <v>42950</v>
      </c>
      <c r="B4956" s="19" t="s">
        <v>3403</v>
      </c>
      <c r="C4956" s="15">
        <v>50</v>
      </c>
      <c r="D4956" s="24" t="s">
        <v>4</v>
      </c>
      <c r="E4956" s="24" t="s">
        <v>6</v>
      </c>
      <c r="F4956" s="25" t="s">
        <v>6</v>
      </c>
      <c r="G4956" s="25" t="s">
        <v>2987</v>
      </c>
      <c r="H4956" s="25" t="s">
        <v>3418</v>
      </c>
      <c r="I4956" s="25" t="s">
        <v>82</v>
      </c>
      <c r="J4956" s="10">
        <v>202</v>
      </c>
      <c r="K4956" s="16">
        <v>5</v>
      </c>
    </row>
    <row r="4957" spans="1:11" x14ac:dyDescent="0.25">
      <c r="A4957" s="19">
        <v>42950</v>
      </c>
      <c r="B4957" s="19" t="s">
        <v>3403</v>
      </c>
      <c r="C4957" s="15">
        <v>50</v>
      </c>
      <c r="D4957" s="24" t="s">
        <v>4</v>
      </c>
      <c r="E4957" s="24" t="s">
        <v>6</v>
      </c>
      <c r="F4957" s="25" t="s">
        <v>6</v>
      </c>
      <c r="G4957" s="25" t="s">
        <v>2987</v>
      </c>
      <c r="H4957" s="25" t="s">
        <v>3418</v>
      </c>
      <c r="I4957" s="25" t="s">
        <v>82</v>
      </c>
      <c r="J4957" s="10">
        <v>203</v>
      </c>
      <c r="K4957" s="16">
        <v>5</v>
      </c>
    </row>
    <row r="4958" spans="1:11" x14ac:dyDescent="0.25">
      <c r="A4958" s="19">
        <v>42950</v>
      </c>
      <c r="B4958" s="19" t="s">
        <v>3403</v>
      </c>
      <c r="C4958" s="15">
        <v>200</v>
      </c>
      <c r="D4958" s="24" t="s">
        <v>4</v>
      </c>
      <c r="E4958" s="24" t="s">
        <v>6</v>
      </c>
      <c r="F4958" s="25" t="s">
        <v>6</v>
      </c>
      <c r="G4958" s="25" t="s">
        <v>2987</v>
      </c>
      <c r="H4958" s="25" t="s">
        <v>3418</v>
      </c>
      <c r="I4958" s="25" t="s">
        <v>82</v>
      </c>
      <c r="J4958" s="10">
        <v>451</v>
      </c>
      <c r="K4958" s="16">
        <v>10</v>
      </c>
    </row>
    <row r="4959" spans="1:11" x14ac:dyDescent="0.25">
      <c r="A4959" s="19">
        <v>42950</v>
      </c>
      <c r="B4959" s="19" t="s">
        <v>3403</v>
      </c>
      <c r="C4959" s="15">
        <v>200</v>
      </c>
      <c r="D4959" s="24" t="s">
        <v>4</v>
      </c>
      <c r="E4959" s="24" t="s">
        <v>5</v>
      </c>
      <c r="F4959" s="25" t="s">
        <v>2217</v>
      </c>
      <c r="G4959" s="25" t="s">
        <v>2987</v>
      </c>
      <c r="H4959" s="25" t="s">
        <v>3418</v>
      </c>
      <c r="I4959" s="25" t="s">
        <v>82</v>
      </c>
      <c r="J4959" s="10">
        <v>7704</v>
      </c>
      <c r="K4959" s="16">
        <v>155</v>
      </c>
    </row>
    <row r="4960" spans="1:11" x14ac:dyDescent="0.25">
      <c r="A4960" s="19">
        <v>42950</v>
      </c>
      <c r="B4960" s="19" t="s">
        <v>3403</v>
      </c>
      <c r="C4960" s="15">
        <v>1500</v>
      </c>
      <c r="D4960" s="24" t="s">
        <v>4</v>
      </c>
      <c r="E4960" s="24" t="s">
        <v>6</v>
      </c>
      <c r="F4960" s="25" t="s">
        <v>6</v>
      </c>
      <c r="G4960" s="25" t="s">
        <v>2987</v>
      </c>
      <c r="H4960" s="25" t="s">
        <v>3418</v>
      </c>
      <c r="I4960" s="25" t="s">
        <v>82</v>
      </c>
      <c r="J4960" s="10">
        <v>9477</v>
      </c>
      <c r="K4960" s="16">
        <v>190</v>
      </c>
    </row>
    <row r="4961" spans="1:11" x14ac:dyDescent="0.25">
      <c r="A4961" s="19">
        <v>42950</v>
      </c>
      <c r="B4961" s="19" t="s">
        <v>3403</v>
      </c>
      <c r="C4961" s="15">
        <v>200</v>
      </c>
      <c r="D4961" s="24" t="s">
        <v>4</v>
      </c>
      <c r="E4961" s="24" t="s">
        <v>6</v>
      </c>
      <c r="F4961" s="25" t="s">
        <v>6</v>
      </c>
      <c r="G4961" s="25" t="s">
        <v>2987</v>
      </c>
      <c r="H4961" s="25" t="s">
        <v>3418</v>
      </c>
      <c r="I4961" s="25" t="s">
        <v>82</v>
      </c>
      <c r="J4961" s="10">
        <v>9478</v>
      </c>
      <c r="K4961" s="16">
        <v>190</v>
      </c>
    </row>
    <row r="4962" spans="1:11" x14ac:dyDescent="0.25">
      <c r="A4962" s="19">
        <v>42950</v>
      </c>
      <c r="B4962" s="19" t="s">
        <v>3403</v>
      </c>
      <c r="C4962" s="15">
        <v>150</v>
      </c>
      <c r="D4962" s="24" t="s">
        <v>4</v>
      </c>
      <c r="E4962" s="24" t="s">
        <v>5</v>
      </c>
      <c r="F4962" s="25" t="s">
        <v>2217</v>
      </c>
      <c r="G4962" s="25" t="s">
        <v>2987</v>
      </c>
      <c r="H4962" s="25" t="s">
        <v>3418</v>
      </c>
      <c r="I4962" s="25" t="s">
        <v>82</v>
      </c>
      <c r="J4962" s="10">
        <v>9627</v>
      </c>
      <c r="K4962" s="16">
        <v>193</v>
      </c>
    </row>
    <row r="4963" spans="1:11" x14ac:dyDescent="0.25">
      <c r="A4963" s="19">
        <v>42950</v>
      </c>
      <c r="B4963" s="19" t="s">
        <v>3403</v>
      </c>
      <c r="C4963" s="15">
        <v>300</v>
      </c>
      <c r="D4963" s="24" t="s">
        <v>7</v>
      </c>
      <c r="E4963" s="24" t="s">
        <v>8</v>
      </c>
      <c r="F4963" s="25"/>
      <c r="G4963" s="25" t="s">
        <v>3314</v>
      </c>
      <c r="H4963" s="25" t="s">
        <v>3314</v>
      </c>
      <c r="I4963" s="27"/>
      <c r="J4963" s="10" t="s">
        <v>2984</v>
      </c>
      <c r="K4963" s="16"/>
    </row>
    <row r="4964" spans="1:11" x14ac:dyDescent="0.25">
      <c r="A4964" s="19">
        <v>42950</v>
      </c>
      <c r="B4964" s="19" t="s">
        <v>3403</v>
      </c>
      <c r="C4964" s="15">
        <v>6000</v>
      </c>
      <c r="D4964" s="24" t="s">
        <v>7</v>
      </c>
      <c r="E4964" s="24" t="s">
        <v>8</v>
      </c>
      <c r="F4964" s="25"/>
      <c r="G4964" s="25" t="s">
        <v>3314</v>
      </c>
      <c r="H4964" s="25" t="s">
        <v>3314</v>
      </c>
      <c r="I4964" s="27"/>
      <c r="J4964" s="10" t="s">
        <v>2984</v>
      </c>
      <c r="K4964" s="16"/>
    </row>
    <row r="4965" spans="1:11" x14ac:dyDescent="0.25">
      <c r="A4965" s="19">
        <v>42950</v>
      </c>
      <c r="B4965" s="19" t="s">
        <v>3403</v>
      </c>
      <c r="C4965" s="15">
        <v>600</v>
      </c>
      <c r="D4965" s="24" t="s">
        <v>7</v>
      </c>
      <c r="E4965" s="24" t="s">
        <v>8</v>
      </c>
      <c r="F4965" s="25"/>
      <c r="G4965" s="25" t="s">
        <v>3314</v>
      </c>
      <c r="H4965" s="25" t="s">
        <v>3314</v>
      </c>
      <c r="I4965" s="27"/>
      <c r="J4965" s="10" t="s">
        <v>2984</v>
      </c>
      <c r="K4965" s="16"/>
    </row>
    <row r="4966" spans="1:11" x14ac:dyDescent="0.25">
      <c r="A4966" s="19">
        <v>42950</v>
      </c>
      <c r="B4966" s="19" t="s">
        <v>3403</v>
      </c>
      <c r="C4966" s="15">
        <v>100</v>
      </c>
      <c r="D4966" s="24" t="s">
        <v>7</v>
      </c>
      <c r="E4966" s="24" t="s">
        <v>8</v>
      </c>
      <c r="F4966" s="25"/>
      <c r="G4966" s="25" t="s">
        <v>3314</v>
      </c>
      <c r="H4966" s="25" t="s">
        <v>3314</v>
      </c>
      <c r="I4966" s="27"/>
      <c r="J4966" s="10" t="s">
        <v>2984</v>
      </c>
      <c r="K4966" s="16"/>
    </row>
    <row r="4967" spans="1:11" x14ac:dyDescent="0.25">
      <c r="A4967" s="19">
        <v>42950</v>
      </c>
      <c r="B4967" s="19" t="s">
        <v>3403</v>
      </c>
      <c r="C4967" s="15">
        <v>3850</v>
      </c>
      <c r="D4967" s="24" t="s">
        <v>7</v>
      </c>
      <c r="E4967" s="24" t="s">
        <v>8</v>
      </c>
      <c r="F4967" s="25"/>
      <c r="G4967" s="25" t="s">
        <v>3314</v>
      </c>
      <c r="H4967" s="25" t="s">
        <v>3314</v>
      </c>
      <c r="I4967" s="27"/>
      <c r="J4967" s="10" t="s">
        <v>2984</v>
      </c>
      <c r="K4967" s="16"/>
    </row>
    <row r="4968" spans="1:11" x14ac:dyDescent="0.25">
      <c r="A4968" s="19">
        <v>42952</v>
      </c>
      <c r="B4968" s="19" t="s">
        <v>3403</v>
      </c>
      <c r="C4968" s="15">
        <v>250</v>
      </c>
      <c r="D4968" s="24" t="s">
        <v>4</v>
      </c>
      <c r="E4968" s="24" t="s">
        <v>5</v>
      </c>
      <c r="F4968" s="25" t="s">
        <v>2217</v>
      </c>
      <c r="G4968" s="25" t="s">
        <v>2987</v>
      </c>
      <c r="H4968" s="25" t="s">
        <v>3418</v>
      </c>
      <c r="I4968" s="25" t="s">
        <v>82</v>
      </c>
      <c r="J4968" s="10">
        <v>2</v>
      </c>
      <c r="K4968" s="16">
        <v>1</v>
      </c>
    </row>
    <row r="4969" spans="1:11" x14ac:dyDescent="0.25">
      <c r="A4969" s="19">
        <v>42952</v>
      </c>
      <c r="B4969" s="19" t="s">
        <v>3403</v>
      </c>
      <c r="C4969" s="15">
        <v>200</v>
      </c>
      <c r="D4969" s="24" t="s">
        <v>4</v>
      </c>
      <c r="E4969" s="24" t="s">
        <v>6</v>
      </c>
      <c r="F4969" s="25" t="s">
        <v>6</v>
      </c>
      <c r="G4969" s="25" t="s">
        <v>2987</v>
      </c>
      <c r="H4969" s="25" t="s">
        <v>3418</v>
      </c>
      <c r="I4969" s="25" t="s">
        <v>82</v>
      </c>
      <c r="J4969" s="10">
        <v>155</v>
      </c>
      <c r="K4969" s="16">
        <v>4</v>
      </c>
    </row>
    <row r="4970" spans="1:11" x14ac:dyDescent="0.25">
      <c r="A4970" s="19">
        <v>42952</v>
      </c>
      <c r="B4970" s="19" t="s">
        <v>3403</v>
      </c>
      <c r="C4970" s="15">
        <v>150</v>
      </c>
      <c r="D4970" s="24" t="s">
        <v>4</v>
      </c>
      <c r="E4970" s="24" t="s">
        <v>5</v>
      </c>
      <c r="F4970" s="25" t="s">
        <v>2217</v>
      </c>
      <c r="G4970" s="25" t="s">
        <v>2987</v>
      </c>
      <c r="H4970" s="25" t="s">
        <v>3418</v>
      </c>
      <c r="I4970" s="25" t="s">
        <v>82</v>
      </c>
      <c r="J4970" s="10">
        <v>204</v>
      </c>
      <c r="K4970" s="16">
        <v>5</v>
      </c>
    </row>
    <row r="4971" spans="1:11" x14ac:dyDescent="0.25">
      <c r="A4971" s="19">
        <v>42952</v>
      </c>
      <c r="B4971" s="19" t="s">
        <v>3403</v>
      </c>
      <c r="C4971" s="15">
        <v>1100</v>
      </c>
      <c r="D4971" s="24" t="s">
        <v>4</v>
      </c>
      <c r="E4971" s="24" t="s">
        <v>5</v>
      </c>
      <c r="F4971" s="25" t="s">
        <v>2217</v>
      </c>
      <c r="G4971" s="25" t="s">
        <v>2987</v>
      </c>
      <c r="H4971" s="25" t="s">
        <v>3418</v>
      </c>
      <c r="I4971" s="25" t="s">
        <v>82</v>
      </c>
      <c r="J4971" s="10">
        <v>205</v>
      </c>
      <c r="K4971" s="16">
        <v>5</v>
      </c>
    </row>
    <row r="4972" spans="1:11" x14ac:dyDescent="0.25">
      <c r="A4972" s="19">
        <v>42952</v>
      </c>
      <c r="B4972" s="19" t="s">
        <v>3403</v>
      </c>
      <c r="C4972" s="15">
        <v>1400</v>
      </c>
      <c r="D4972" s="24" t="s">
        <v>4</v>
      </c>
      <c r="E4972" s="24" t="s">
        <v>6</v>
      </c>
      <c r="F4972" s="25" t="s">
        <v>6</v>
      </c>
      <c r="G4972" s="25" t="s">
        <v>2987</v>
      </c>
      <c r="H4972" s="25" t="s">
        <v>3418</v>
      </c>
      <c r="I4972" s="25" t="s">
        <v>82</v>
      </c>
      <c r="J4972" s="10">
        <v>452</v>
      </c>
      <c r="K4972" s="16">
        <v>10</v>
      </c>
    </row>
    <row r="4973" spans="1:11" x14ac:dyDescent="0.25">
      <c r="A4973" s="19">
        <v>42952</v>
      </c>
      <c r="B4973" s="19" t="s">
        <v>3403</v>
      </c>
      <c r="C4973" s="15">
        <v>9000</v>
      </c>
      <c r="D4973" s="24" t="s">
        <v>4</v>
      </c>
      <c r="E4973" s="24" t="s">
        <v>6</v>
      </c>
      <c r="F4973" s="25" t="s">
        <v>6</v>
      </c>
      <c r="G4973" s="25" t="s">
        <v>2987</v>
      </c>
      <c r="H4973" s="25" t="s">
        <v>3418</v>
      </c>
      <c r="I4973" s="25" t="s">
        <v>82</v>
      </c>
      <c r="J4973" s="10">
        <v>453</v>
      </c>
      <c r="K4973" s="16">
        <v>10</v>
      </c>
    </row>
    <row r="4974" spans="1:11" x14ac:dyDescent="0.25">
      <c r="A4974" s="19">
        <v>42952</v>
      </c>
      <c r="B4974" s="19" t="s">
        <v>3403</v>
      </c>
      <c r="C4974" s="15">
        <v>500</v>
      </c>
      <c r="D4974" s="24" t="s">
        <v>4</v>
      </c>
      <c r="E4974" s="24" t="s">
        <v>5</v>
      </c>
      <c r="F4974" s="25" t="s">
        <v>2217</v>
      </c>
      <c r="G4974" s="25" t="s">
        <v>2987</v>
      </c>
      <c r="H4974" s="25" t="s">
        <v>3418</v>
      </c>
      <c r="I4974" s="25" t="s">
        <v>82</v>
      </c>
      <c r="J4974" s="10">
        <v>454</v>
      </c>
      <c r="K4974" s="16">
        <v>10</v>
      </c>
    </row>
    <row r="4975" spans="1:11" x14ac:dyDescent="0.25">
      <c r="A4975" s="19">
        <v>42952</v>
      </c>
      <c r="B4975" s="19" t="s">
        <v>3403</v>
      </c>
      <c r="C4975" s="15">
        <v>2255</v>
      </c>
      <c r="D4975" s="24" t="s">
        <v>4</v>
      </c>
      <c r="E4975" s="24" t="s">
        <v>5</v>
      </c>
      <c r="F4975" s="25" t="s">
        <v>2217</v>
      </c>
      <c r="G4975" s="25" t="s">
        <v>2987</v>
      </c>
      <c r="H4975" s="25" t="s">
        <v>3418</v>
      </c>
      <c r="I4975" s="25" t="s">
        <v>82</v>
      </c>
      <c r="J4975" s="10">
        <v>455</v>
      </c>
      <c r="K4975" s="16">
        <v>10</v>
      </c>
    </row>
    <row r="4976" spans="1:11" x14ac:dyDescent="0.25">
      <c r="A4976" s="19">
        <v>42952</v>
      </c>
      <c r="B4976" s="19" t="s">
        <v>3403</v>
      </c>
      <c r="C4976" s="15">
        <v>550</v>
      </c>
      <c r="D4976" s="24" t="s">
        <v>4</v>
      </c>
      <c r="E4976" s="24" t="s">
        <v>5</v>
      </c>
      <c r="F4976" s="25" t="s">
        <v>2217</v>
      </c>
      <c r="G4976" s="25" t="s">
        <v>2987</v>
      </c>
      <c r="H4976" s="25" t="s">
        <v>3418</v>
      </c>
      <c r="I4976" s="25" t="s">
        <v>82</v>
      </c>
      <c r="J4976" s="10">
        <v>7705</v>
      </c>
      <c r="K4976" s="16">
        <v>155</v>
      </c>
    </row>
    <row r="4977" spans="1:11" x14ac:dyDescent="0.25">
      <c r="A4977" s="19">
        <v>42952</v>
      </c>
      <c r="B4977" s="19" t="s">
        <v>3403</v>
      </c>
      <c r="C4977" s="15">
        <v>5000</v>
      </c>
      <c r="D4977" s="24" t="s">
        <v>4</v>
      </c>
      <c r="E4977" s="24" t="s">
        <v>5</v>
      </c>
      <c r="F4977" s="25" t="s">
        <v>2217</v>
      </c>
      <c r="G4977" s="25" t="s">
        <v>2987</v>
      </c>
      <c r="H4977" s="25" t="s">
        <v>3418</v>
      </c>
      <c r="I4977" s="25" t="s">
        <v>82</v>
      </c>
      <c r="J4977" s="10">
        <v>8501</v>
      </c>
      <c r="K4977" s="16">
        <v>171</v>
      </c>
    </row>
    <row r="4978" spans="1:11" x14ac:dyDescent="0.25">
      <c r="A4978" s="19">
        <v>42952</v>
      </c>
      <c r="B4978" s="19" t="s">
        <v>3403</v>
      </c>
      <c r="C4978" s="15">
        <v>4000</v>
      </c>
      <c r="D4978" s="24" t="s">
        <v>4</v>
      </c>
      <c r="E4978" s="24" t="s">
        <v>5</v>
      </c>
      <c r="F4978" s="25" t="s">
        <v>2217</v>
      </c>
      <c r="G4978" s="25" t="s">
        <v>2987</v>
      </c>
      <c r="H4978" s="25" t="s">
        <v>3418</v>
      </c>
      <c r="I4978" s="25" t="s">
        <v>82</v>
      </c>
      <c r="J4978" s="10">
        <v>9604</v>
      </c>
      <c r="K4978" s="16">
        <v>193</v>
      </c>
    </row>
    <row r="4979" spans="1:11" x14ac:dyDescent="0.25">
      <c r="A4979" s="19">
        <v>42952</v>
      </c>
      <c r="B4979" s="19" t="s">
        <v>3403</v>
      </c>
      <c r="C4979" s="15">
        <v>1000</v>
      </c>
      <c r="D4979" s="24" t="s">
        <v>4</v>
      </c>
      <c r="E4979" s="24" t="s">
        <v>5</v>
      </c>
      <c r="F4979" s="25" t="s">
        <v>2217</v>
      </c>
      <c r="G4979" s="25" t="s">
        <v>2987</v>
      </c>
      <c r="H4979" s="25" t="s">
        <v>3418</v>
      </c>
      <c r="I4979" s="25" t="s">
        <v>82</v>
      </c>
      <c r="J4979" s="10">
        <v>9605</v>
      </c>
      <c r="K4979" s="16">
        <v>193</v>
      </c>
    </row>
    <row r="4980" spans="1:11" x14ac:dyDescent="0.25">
      <c r="A4980" s="19">
        <v>42952</v>
      </c>
      <c r="B4980" s="19" t="s">
        <v>3403</v>
      </c>
      <c r="C4980" s="15">
        <v>100</v>
      </c>
      <c r="D4980" s="24" t="s">
        <v>4</v>
      </c>
      <c r="E4980" s="24" t="s">
        <v>5</v>
      </c>
      <c r="F4980" s="25" t="s">
        <v>2217</v>
      </c>
      <c r="G4980" s="25" t="s">
        <v>2987</v>
      </c>
      <c r="H4980" s="25" t="s">
        <v>3418</v>
      </c>
      <c r="I4980" s="25" t="s">
        <v>82</v>
      </c>
      <c r="J4980" s="10">
        <v>9606</v>
      </c>
      <c r="K4980" s="16">
        <v>193</v>
      </c>
    </row>
    <row r="4981" spans="1:11" x14ac:dyDescent="0.25">
      <c r="A4981" s="19">
        <v>42952</v>
      </c>
      <c r="B4981" s="19" t="s">
        <v>3403</v>
      </c>
      <c r="C4981" s="15">
        <v>500</v>
      </c>
      <c r="D4981" s="24" t="s">
        <v>4</v>
      </c>
      <c r="E4981" s="24" t="s">
        <v>5</v>
      </c>
      <c r="F4981" s="25" t="s">
        <v>2217</v>
      </c>
      <c r="G4981" s="25" t="s">
        <v>2987</v>
      </c>
      <c r="H4981" s="25" t="s">
        <v>3418</v>
      </c>
      <c r="I4981" s="25" t="s">
        <v>82</v>
      </c>
      <c r="J4981" s="10">
        <v>9607</v>
      </c>
      <c r="K4981" s="16">
        <v>193</v>
      </c>
    </row>
    <row r="4982" spans="1:11" x14ac:dyDescent="0.25">
      <c r="A4982" s="19">
        <v>42952</v>
      </c>
      <c r="B4982" s="19" t="s">
        <v>3403</v>
      </c>
      <c r="C4982" s="15">
        <v>3500</v>
      </c>
      <c r="D4982" s="24" t="s">
        <v>4</v>
      </c>
      <c r="E4982" s="24" t="s">
        <v>5</v>
      </c>
      <c r="F4982" s="25" t="s">
        <v>2217</v>
      </c>
      <c r="G4982" s="25" t="s">
        <v>2987</v>
      </c>
      <c r="H4982" s="25" t="s">
        <v>3418</v>
      </c>
      <c r="I4982" s="25" t="s">
        <v>82</v>
      </c>
      <c r="J4982" s="10">
        <v>9608</v>
      </c>
      <c r="K4982" s="16">
        <v>193</v>
      </c>
    </row>
    <row r="4983" spans="1:11" x14ac:dyDescent="0.25">
      <c r="A4983" s="19">
        <v>42953</v>
      </c>
      <c r="B4983" s="19" t="s">
        <v>3403</v>
      </c>
      <c r="C4983" s="15">
        <v>1000</v>
      </c>
      <c r="D4983" s="24" t="s">
        <v>4</v>
      </c>
      <c r="E4983" s="24" t="s">
        <v>6</v>
      </c>
      <c r="F4983" s="25" t="s">
        <v>6</v>
      </c>
      <c r="G4983" s="25" t="s">
        <v>2987</v>
      </c>
      <c r="H4983" s="25" t="s">
        <v>3418</v>
      </c>
      <c r="I4983" s="25" t="s">
        <v>82</v>
      </c>
      <c r="J4983" s="10">
        <v>3</v>
      </c>
      <c r="K4983" s="16">
        <v>1</v>
      </c>
    </row>
    <row r="4984" spans="1:11" x14ac:dyDescent="0.25">
      <c r="A4984" s="19">
        <v>42953</v>
      </c>
      <c r="B4984" s="19" t="s">
        <v>3403</v>
      </c>
      <c r="C4984" s="15">
        <v>2000</v>
      </c>
      <c r="D4984" s="24" t="s">
        <v>4</v>
      </c>
      <c r="E4984" s="24" t="s">
        <v>6</v>
      </c>
      <c r="F4984" s="25" t="s">
        <v>6</v>
      </c>
      <c r="G4984" s="25" t="s">
        <v>2987</v>
      </c>
      <c r="H4984" s="25" t="s">
        <v>3418</v>
      </c>
      <c r="I4984" s="25" t="s">
        <v>82</v>
      </c>
      <c r="J4984" s="10">
        <v>4</v>
      </c>
      <c r="K4984" s="16">
        <v>1</v>
      </c>
    </row>
    <row r="4985" spans="1:11" x14ac:dyDescent="0.25">
      <c r="A4985" s="19">
        <v>42953</v>
      </c>
      <c r="B4985" s="19" t="s">
        <v>3403</v>
      </c>
      <c r="C4985" s="15">
        <v>100</v>
      </c>
      <c r="D4985" s="24" t="s">
        <v>4</v>
      </c>
      <c r="E4985" s="24" t="s">
        <v>5</v>
      </c>
      <c r="F4985" s="25" t="s">
        <v>2217</v>
      </c>
      <c r="G4985" s="25" t="s">
        <v>2987</v>
      </c>
      <c r="H4985" s="25" t="s">
        <v>3418</v>
      </c>
      <c r="I4985" s="25" t="s">
        <v>82</v>
      </c>
      <c r="J4985" s="10">
        <v>156</v>
      </c>
      <c r="K4985" s="16">
        <v>4</v>
      </c>
    </row>
    <row r="4986" spans="1:11" x14ac:dyDescent="0.25">
      <c r="A4986" s="19">
        <v>42953</v>
      </c>
      <c r="B4986" s="19" t="s">
        <v>3403</v>
      </c>
      <c r="C4986" s="15">
        <v>500</v>
      </c>
      <c r="D4986" s="24" t="s">
        <v>4</v>
      </c>
      <c r="E4986" s="24" t="s">
        <v>6</v>
      </c>
      <c r="F4986" s="25" t="s">
        <v>6</v>
      </c>
      <c r="G4986" s="25" t="s">
        <v>2987</v>
      </c>
      <c r="H4986" s="25" t="s">
        <v>3418</v>
      </c>
      <c r="I4986" s="25" t="s">
        <v>82</v>
      </c>
      <c r="J4986" s="10">
        <v>157</v>
      </c>
      <c r="K4986" s="16">
        <v>4</v>
      </c>
    </row>
    <row r="4987" spans="1:11" x14ac:dyDescent="0.25">
      <c r="A4987" s="19">
        <v>42953</v>
      </c>
      <c r="B4987" s="19" t="s">
        <v>3403</v>
      </c>
      <c r="C4987" s="15">
        <v>9030</v>
      </c>
      <c r="D4987" s="24" t="s">
        <v>97</v>
      </c>
      <c r="E4987" s="24" t="s">
        <v>5</v>
      </c>
      <c r="F4987" s="25" t="s">
        <v>2217</v>
      </c>
      <c r="G4987" s="25" t="s">
        <v>2987</v>
      </c>
      <c r="H4987" s="25" t="s">
        <v>3418</v>
      </c>
      <c r="I4987" s="25" t="s">
        <v>82</v>
      </c>
      <c r="J4987" s="10">
        <v>158</v>
      </c>
      <c r="K4987" s="16">
        <v>4</v>
      </c>
    </row>
    <row r="4988" spans="1:11" x14ac:dyDescent="0.25">
      <c r="A4988" s="19">
        <v>42953</v>
      </c>
      <c r="B4988" s="19" t="s">
        <v>3403</v>
      </c>
      <c r="C4988" s="15">
        <v>5000</v>
      </c>
      <c r="D4988" s="24" t="s">
        <v>4</v>
      </c>
      <c r="E4988" s="24" t="s">
        <v>6</v>
      </c>
      <c r="F4988" s="25" t="s">
        <v>6</v>
      </c>
      <c r="G4988" s="25" t="s">
        <v>2987</v>
      </c>
      <c r="H4988" s="25" t="s">
        <v>3418</v>
      </c>
      <c r="I4988" s="25" t="s">
        <v>82</v>
      </c>
      <c r="J4988" s="10">
        <v>206</v>
      </c>
      <c r="K4988" s="16">
        <v>5</v>
      </c>
    </row>
    <row r="4989" spans="1:11" x14ac:dyDescent="0.25">
      <c r="A4989" s="19">
        <v>42953</v>
      </c>
      <c r="B4989" s="19" t="s">
        <v>3403</v>
      </c>
      <c r="C4989" s="15">
        <v>5000</v>
      </c>
      <c r="D4989" s="24" t="s">
        <v>4</v>
      </c>
      <c r="E4989" s="24" t="s">
        <v>6</v>
      </c>
      <c r="F4989" s="25" t="s">
        <v>6</v>
      </c>
      <c r="G4989" s="25" t="s">
        <v>2987</v>
      </c>
      <c r="H4989" s="25" t="s">
        <v>3418</v>
      </c>
      <c r="I4989" s="25" t="s">
        <v>82</v>
      </c>
      <c r="J4989" s="10">
        <v>207</v>
      </c>
      <c r="K4989" s="16">
        <v>5</v>
      </c>
    </row>
    <row r="4990" spans="1:11" x14ac:dyDescent="0.25">
      <c r="A4990" s="19">
        <v>42953</v>
      </c>
      <c r="B4990" s="19" t="s">
        <v>3403</v>
      </c>
      <c r="C4990" s="15">
        <v>5000</v>
      </c>
      <c r="D4990" s="24" t="s">
        <v>4</v>
      </c>
      <c r="E4990" s="24" t="s">
        <v>6</v>
      </c>
      <c r="F4990" s="25" t="s">
        <v>6</v>
      </c>
      <c r="G4990" s="25" t="s">
        <v>2987</v>
      </c>
      <c r="H4990" s="25" t="s">
        <v>3418</v>
      </c>
      <c r="I4990" s="25" t="s">
        <v>82</v>
      </c>
      <c r="J4990" s="10">
        <v>456</v>
      </c>
      <c r="K4990" s="16">
        <v>10</v>
      </c>
    </row>
    <row r="4991" spans="1:11" x14ac:dyDescent="0.25">
      <c r="A4991" s="19">
        <v>42953</v>
      </c>
      <c r="B4991" s="19" t="s">
        <v>3403</v>
      </c>
      <c r="C4991" s="15">
        <v>10000</v>
      </c>
      <c r="D4991" s="24" t="s">
        <v>4</v>
      </c>
      <c r="E4991" s="24" t="s">
        <v>5</v>
      </c>
      <c r="F4991" s="25" t="s">
        <v>2217</v>
      </c>
      <c r="G4991" s="25" t="s">
        <v>2987</v>
      </c>
      <c r="H4991" s="25" t="s">
        <v>3418</v>
      </c>
      <c r="I4991" s="25" t="s">
        <v>82</v>
      </c>
      <c r="J4991" s="10">
        <v>9250</v>
      </c>
      <c r="K4991" s="16">
        <v>185</v>
      </c>
    </row>
    <row r="4992" spans="1:11" x14ac:dyDescent="0.25">
      <c r="A4992" s="19">
        <v>42953</v>
      </c>
      <c r="B4992" s="19" t="s">
        <v>3403</v>
      </c>
      <c r="C4992" s="15">
        <v>1000</v>
      </c>
      <c r="D4992" s="24" t="s">
        <v>4</v>
      </c>
      <c r="E4992" s="24" t="s">
        <v>5</v>
      </c>
      <c r="F4992" s="25" t="s">
        <v>2217</v>
      </c>
      <c r="G4992" s="25" t="s">
        <v>2987</v>
      </c>
      <c r="H4992" s="25" t="s">
        <v>3418</v>
      </c>
      <c r="I4992" s="25" t="s">
        <v>82</v>
      </c>
      <c r="J4992" s="10">
        <v>9479</v>
      </c>
      <c r="K4992" s="16">
        <v>190</v>
      </c>
    </row>
    <row r="4993" spans="1:11" x14ac:dyDescent="0.25">
      <c r="A4993" s="19">
        <v>42953</v>
      </c>
      <c r="B4993" s="19" t="s">
        <v>3403</v>
      </c>
      <c r="C4993" s="15">
        <v>5000</v>
      </c>
      <c r="D4993" s="24" t="s">
        <v>4</v>
      </c>
      <c r="E4993" s="24" t="s">
        <v>6</v>
      </c>
      <c r="F4993" s="25" t="s">
        <v>6</v>
      </c>
      <c r="G4993" s="25" t="s">
        <v>2987</v>
      </c>
      <c r="H4993" s="25" t="s">
        <v>3418</v>
      </c>
      <c r="I4993" s="25" t="s">
        <v>82</v>
      </c>
      <c r="J4993" s="10">
        <v>9480</v>
      </c>
      <c r="K4993" s="16">
        <v>190</v>
      </c>
    </row>
    <row r="4994" spans="1:11" x14ac:dyDescent="0.25">
      <c r="A4994" s="19">
        <v>42953</v>
      </c>
      <c r="B4994" s="19" t="s">
        <v>3403</v>
      </c>
      <c r="C4994" s="15">
        <v>5000</v>
      </c>
      <c r="D4994" s="24" t="s">
        <v>4</v>
      </c>
      <c r="E4994" s="24" t="s">
        <v>6</v>
      </c>
      <c r="F4994" s="25" t="s">
        <v>6</v>
      </c>
      <c r="G4994" s="25" t="s">
        <v>2987</v>
      </c>
      <c r="H4994" s="25" t="s">
        <v>3418</v>
      </c>
      <c r="I4994" s="25" t="s">
        <v>82</v>
      </c>
      <c r="J4994" s="10">
        <v>9481</v>
      </c>
      <c r="K4994" s="16">
        <v>190</v>
      </c>
    </row>
    <row r="4995" spans="1:11" x14ac:dyDescent="0.25">
      <c r="A4995" s="19">
        <v>42953</v>
      </c>
      <c r="B4995" s="19" t="s">
        <v>3403</v>
      </c>
      <c r="C4995" s="15">
        <v>1200</v>
      </c>
      <c r="D4995" s="24" t="s">
        <v>4</v>
      </c>
      <c r="E4995" s="24" t="s">
        <v>6</v>
      </c>
      <c r="F4995" s="25" t="s">
        <v>6</v>
      </c>
      <c r="G4995" s="25" t="s">
        <v>2987</v>
      </c>
      <c r="H4995" s="25" t="s">
        <v>3418</v>
      </c>
      <c r="I4995" s="25" t="s">
        <v>82</v>
      </c>
      <c r="J4995" s="10">
        <v>9482</v>
      </c>
      <c r="K4995" s="16">
        <v>190</v>
      </c>
    </row>
    <row r="4996" spans="1:11" x14ac:dyDescent="0.25">
      <c r="A4996" s="19">
        <v>42953</v>
      </c>
      <c r="B4996" s="19" t="s">
        <v>3403</v>
      </c>
      <c r="C4996" s="15">
        <v>10000</v>
      </c>
      <c r="D4996" s="24" t="s">
        <v>4</v>
      </c>
      <c r="E4996" s="24" t="s">
        <v>5</v>
      </c>
      <c r="F4996" s="25" t="s">
        <v>2217</v>
      </c>
      <c r="G4996" s="25" t="s">
        <v>2987</v>
      </c>
      <c r="H4996" s="25" t="s">
        <v>3418</v>
      </c>
      <c r="I4996" s="25" t="s">
        <v>82</v>
      </c>
      <c r="J4996" s="10">
        <v>9609</v>
      </c>
      <c r="K4996" s="16">
        <v>193</v>
      </c>
    </row>
    <row r="4997" spans="1:11" x14ac:dyDescent="0.25">
      <c r="A4997" s="19">
        <v>42953</v>
      </c>
      <c r="B4997" s="19" t="s">
        <v>3403</v>
      </c>
      <c r="C4997" s="15">
        <v>10000</v>
      </c>
      <c r="D4997" s="24" t="s">
        <v>4</v>
      </c>
      <c r="E4997" s="24" t="s">
        <v>5</v>
      </c>
      <c r="F4997" s="25" t="s">
        <v>2217</v>
      </c>
      <c r="G4997" s="25" t="s">
        <v>2987</v>
      </c>
      <c r="H4997" s="25" t="s">
        <v>3418</v>
      </c>
      <c r="I4997" s="25" t="s">
        <v>82</v>
      </c>
      <c r="J4997" s="10">
        <v>9610</v>
      </c>
      <c r="K4997" s="16">
        <v>193</v>
      </c>
    </row>
    <row r="4998" spans="1:11" x14ac:dyDescent="0.25">
      <c r="A4998" s="19">
        <v>42953</v>
      </c>
      <c r="B4998" s="19" t="s">
        <v>3403</v>
      </c>
      <c r="C4998" s="15">
        <v>3000</v>
      </c>
      <c r="D4998" s="24" t="s">
        <v>4</v>
      </c>
      <c r="E4998" s="24" t="s">
        <v>5</v>
      </c>
      <c r="F4998" s="25" t="s">
        <v>2217</v>
      </c>
      <c r="G4998" s="25" t="s">
        <v>2987</v>
      </c>
      <c r="H4998" s="25" t="s">
        <v>3418</v>
      </c>
      <c r="I4998" s="25" t="s">
        <v>82</v>
      </c>
      <c r="J4998" s="10">
        <v>9611</v>
      </c>
      <c r="K4998" s="16">
        <v>193</v>
      </c>
    </row>
    <row r="4999" spans="1:11" x14ac:dyDescent="0.25">
      <c r="A4999" s="19">
        <v>42953</v>
      </c>
      <c r="B4999" s="19" t="s">
        <v>3403</v>
      </c>
      <c r="C4999" s="15">
        <v>150</v>
      </c>
      <c r="D4999" s="24" t="s">
        <v>4</v>
      </c>
      <c r="E4999" s="24" t="s">
        <v>6</v>
      </c>
      <c r="F4999" s="25" t="s">
        <v>6</v>
      </c>
      <c r="G4999" s="25" t="s">
        <v>2987</v>
      </c>
      <c r="H4999" s="25" t="s">
        <v>3418</v>
      </c>
      <c r="I4999" s="25" t="s">
        <v>82</v>
      </c>
      <c r="J4999" s="10">
        <v>9612</v>
      </c>
      <c r="K4999" s="16">
        <v>193</v>
      </c>
    </row>
    <row r="5000" spans="1:11" x14ac:dyDescent="0.25">
      <c r="A5000" s="19">
        <v>42953</v>
      </c>
      <c r="B5000" s="19" t="s">
        <v>3403</v>
      </c>
      <c r="C5000" s="15">
        <v>800</v>
      </c>
      <c r="D5000" s="24" t="s">
        <v>4</v>
      </c>
      <c r="E5000" s="24" t="s">
        <v>5</v>
      </c>
      <c r="F5000" s="25" t="s">
        <v>2217</v>
      </c>
      <c r="G5000" s="25" t="s">
        <v>2987</v>
      </c>
      <c r="H5000" s="25" t="s">
        <v>3418</v>
      </c>
      <c r="I5000" s="25" t="s">
        <v>82</v>
      </c>
      <c r="J5000" s="10">
        <v>9613</v>
      </c>
      <c r="K5000" s="16">
        <v>193</v>
      </c>
    </row>
    <row r="5001" spans="1:11" x14ac:dyDescent="0.25">
      <c r="A5001" s="19">
        <v>42953</v>
      </c>
      <c r="B5001" s="19" t="s">
        <v>3403</v>
      </c>
      <c r="C5001" s="15">
        <v>500</v>
      </c>
      <c r="D5001" s="24" t="s">
        <v>4</v>
      </c>
      <c r="E5001" s="24" t="s">
        <v>5</v>
      </c>
      <c r="F5001" s="25" t="s">
        <v>2217</v>
      </c>
      <c r="G5001" s="25" t="s">
        <v>2987</v>
      </c>
      <c r="H5001" s="25" t="s">
        <v>3418</v>
      </c>
      <c r="I5001" s="25" t="s">
        <v>82</v>
      </c>
      <c r="J5001" s="10">
        <v>9614</v>
      </c>
      <c r="K5001" s="16">
        <v>193</v>
      </c>
    </row>
    <row r="5002" spans="1:11" x14ac:dyDescent="0.25">
      <c r="A5002" s="19">
        <v>42953</v>
      </c>
      <c r="B5002" s="19" t="s">
        <v>3403</v>
      </c>
      <c r="C5002" s="15">
        <v>700</v>
      </c>
      <c r="D5002" s="24" t="s">
        <v>4</v>
      </c>
      <c r="E5002" s="24" t="s">
        <v>6</v>
      </c>
      <c r="F5002" s="25" t="s">
        <v>6</v>
      </c>
      <c r="G5002" s="25" t="s">
        <v>2987</v>
      </c>
      <c r="H5002" s="25" t="s">
        <v>3418</v>
      </c>
      <c r="I5002" s="25" t="s">
        <v>82</v>
      </c>
      <c r="J5002" s="10">
        <v>9615</v>
      </c>
      <c r="K5002" s="16">
        <v>193</v>
      </c>
    </row>
    <row r="5003" spans="1:11" x14ac:dyDescent="0.25">
      <c r="A5003" s="19">
        <v>42953</v>
      </c>
      <c r="B5003" s="19" t="s">
        <v>3403</v>
      </c>
      <c r="C5003" s="15">
        <v>2675</v>
      </c>
      <c r="D5003" s="24" t="s">
        <v>7</v>
      </c>
      <c r="E5003" s="24" t="s">
        <v>8</v>
      </c>
      <c r="F5003" s="25"/>
      <c r="G5003" s="25" t="s">
        <v>3314</v>
      </c>
      <c r="H5003" s="25" t="s">
        <v>3314</v>
      </c>
      <c r="I5003" s="27"/>
      <c r="J5003" s="10" t="s">
        <v>2984</v>
      </c>
      <c r="K5003" s="16"/>
    </row>
    <row r="5004" spans="1:11" x14ac:dyDescent="0.25">
      <c r="A5004" s="19">
        <v>42953</v>
      </c>
      <c r="B5004" s="19" t="s">
        <v>3403</v>
      </c>
      <c r="C5004" s="15">
        <v>200</v>
      </c>
      <c r="D5004" s="24" t="s">
        <v>7</v>
      </c>
      <c r="E5004" s="24" t="s">
        <v>8</v>
      </c>
      <c r="F5004" s="25"/>
      <c r="G5004" s="25" t="s">
        <v>3314</v>
      </c>
      <c r="H5004" s="25" t="s">
        <v>3314</v>
      </c>
      <c r="I5004" s="27"/>
      <c r="J5004" s="10" t="s">
        <v>2984</v>
      </c>
      <c r="K5004" s="16"/>
    </row>
    <row r="5005" spans="1:11" x14ac:dyDescent="0.25">
      <c r="A5005" s="19">
        <v>42954</v>
      </c>
      <c r="B5005" s="19" t="s">
        <v>3403</v>
      </c>
      <c r="C5005" s="15">
        <v>1000</v>
      </c>
      <c r="D5005" s="24" t="s">
        <v>4</v>
      </c>
      <c r="E5005" s="24" t="s">
        <v>6</v>
      </c>
      <c r="F5005" s="25" t="s">
        <v>6</v>
      </c>
      <c r="G5005" s="25" t="s">
        <v>2987</v>
      </c>
      <c r="H5005" s="25" t="s">
        <v>3418</v>
      </c>
      <c r="I5005" s="25" t="s">
        <v>82</v>
      </c>
      <c r="J5005" s="10">
        <v>5</v>
      </c>
      <c r="K5005" s="16">
        <v>1</v>
      </c>
    </row>
    <row r="5006" spans="1:11" x14ac:dyDescent="0.25">
      <c r="A5006" s="19">
        <v>42954</v>
      </c>
      <c r="B5006" s="19" t="s">
        <v>3403</v>
      </c>
      <c r="C5006" s="15">
        <v>6862.7999999999993</v>
      </c>
      <c r="D5006" s="24" t="s">
        <v>97</v>
      </c>
      <c r="E5006" s="24" t="s">
        <v>6</v>
      </c>
      <c r="F5006" s="25" t="s">
        <v>6</v>
      </c>
      <c r="G5006" s="25" t="s">
        <v>2987</v>
      </c>
      <c r="H5006" s="25" t="s">
        <v>3418</v>
      </c>
      <c r="I5006" s="25" t="s">
        <v>82</v>
      </c>
      <c r="J5006" s="10">
        <v>6</v>
      </c>
      <c r="K5006" s="16">
        <v>1</v>
      </c>
    </row>
    <row r="5007" spans="1:11" x14ac:dyDescent="0.25">
      <c r="A5007" s="19">
        <v>42954</v>
      </c>
      <c r="B5007" s="19" t="s">
        <v>3403</v>
      </c>
      <c r="C5007" s="15">
        <v>3000</v>
      </c>
      <c r="D5007" s="24" t="s">
        <v>4</v>
      </c>
      <c r="E5007" s="24" t="s">
        <v>6</v>
      </c>
      <c r="F5007" s="25" t="s">
        <v>6</v>
      </c>
      <c r="G5007" s="25" t="s">
        <v>2987</v>
      </c>
      <c r="H5007" s="25" t="s">
        <v>3418</v>
      </c>
      <c r="I5007" s="25" t="s">
        <v>82</v>
      </c>
      <c r="J5007" s="10">
        <v>7</v>
      </c>
      <c r="K5007" s="16">
        <v>1</v>
      </c>
    </row>
    <row r="5008" spans="1:11" x14ac:dyDescent="0.25">
      <c r="A5008" s="19">
        <v>42954</v>
      </c>
      <c r="B5008" s="19" t="s">
        <v>3403</v>
      </c>
      <c r="C5008" s="15">
        <v>200</v>
      </c>
      <c r="D5008" s="24" t="s">
        <v>4</v>
      </c>
      <c r="E5008" s="24" t="s">
        <v>5</v>
      </c>
      <c r="F5008" s="25" t="s">
        <v>2217</v>
      </c>
      <c r="G5008" s="25" t="s">
        <v>2987</v>
      </c>
      <c r="H5008" s="25" t="s">
        <v>3418</v>
      </c>
      <c r="I5008" s="25" t="s">
        <v>82</v>
      </c>
      <c r="J5008" s="10">
        <v>8</v>
      </c>
      <c r="K5008" s="16">
        <v>1</v>
      </c>
    </row>
    <row r="5009" spans="1:11" x14ac:dyDescent="0.25">
      <c r="A5009" s="19">
        <v>42954</v>
      </c>
      <c r="B5009" s="19" t="s">
        <v>3403</v>
      </c>
      <c r="C5009" s="15">
        <v>1800</v>
      </c>
      <c r="D5009" s="24" t="s">
        <v>4</v>
      </c>
      <c r="E5009" s="24" t="s">
        <v>5</v>
      </c>
      <c r="F5009" s="25" t="s">
        <v>2217</v>
      </c>
      <c r="G5009" s="25" t="s">
        <v>2987</v>
      </c>
      <c r="H5009" s="25" t="s">
        <v>3418</v>
      </c>
      <c r="I5009" s="25" t="s">
        <v>82</v>
      </c>
      <c r="J5009" s="10">
        <v>159</v>
      </c>
      <c r="K5009" s="16">
        <v>4</v>
      </c>
    </row>
    <row r="5010" spans="1:11" x14ac:dyDescent="0.25">
      <c r="A5010" s="19">
        <v>42954</v>
      </c>
      <c r="B5010" s="19" t="s">
        <v>3403</v>
      </c>
      <c r="C5010" s="15">
        <v>200</v>
      </c>
      <c r="D5010" s="24" t="s">
        <v>4</v>
      </c>
      <c r="E5010" s="24" t="s">
        <v>5</v>
      </c>
      <c r="F5010" s="25" t="s">
        <v>2217</v>
      </c>
      <c r="G5010" s="25" t="s">
        <v>2987</v>
      </c>
      <c r="H5010" s="25" t="s">
        <v>3418</v>
      </c>
      <c r="I5010" s="25" t="s">
        <v>82</v>
      </c>
      <c r="J5010" s="10">
        <v>160</v>
      </c>
      <c r="K5010" s="16">
        <v>4</v>
      </c>
    </row>
    <row r="5011" spans="1:11" x14ac:dyDescent="0.25">
      <c r="A5011" s="19">
        <v>42954</v>
      </c>
      <c r="B5011" s="19" t="s">
        <v>3403</v>
      </c>
      <c r="C5011" s="15">
        <v>100</v>
      </c>
      <c r="D5011" s="24" t="s">
        <v>4</v>
      </c>
      <c r="E5011" s="24" t="s">
        <v>6</v>
      </c>
      <c r="F5011" s="25" t="s">
        <v>6</v>
      </c>
      <c r="G5011" s="25" t="s">
        <v>2987</v>
      </c>
      <c r="H5011" s="25" t="s">
        <v>3418</v>
      </c>
      <c r="I5011" s="25" t="s">
        <v>82</v>
      </c>
      <c r="J5011" s="10">
        <v>161</v>
      </c>
      <c r="K5011" s="16">
        <v>4</v>
      </c>
    </row>
    <row r="5012" spans="1:11" x14ac:dyDescent="0.25">
      <c r="A5012" s="19">
        <v>42954</v>
      </c>
      <c r="B5012" s="19" t="s">
        <v>3403</v>
      </c>
      <c r="C5012" s="15">
        <v>100</v>
      </c>
      <c r="D5012" s="24" t="s">
        <v>4</v>
      </c>
      <c r="E5012" s="24" t="s">
        <v>6</v>
      </c>
      <c r="F5012" s="25" t="s">
        <v>6</v>
      </c>
      <c r="G5012" s="25" t="s">
        <v>2987</v>
      </c>
      <c r="H5012" s="25" t="s">
        <v>3418</v>
      </c>
      <c r="I5012" s="25" t="s">
        <v>82</v>
      </c>
      <c r="J5012" s="10">
        <v>162</v>
      </c>
      <c r="K5012" s="16">
        <v>4</v>
      </c>
    </row>
    <row r="5013" spans="1:11" x14ac:dyDescent="0.25">
      <c r="A5013" s="19">
        <v>42954</v>
      </c>
      <c r="B5013" s="19" t="s">
        <v>3403</v>
      </c>
      <c r="C5013" s="15">
        <v>500</v>
      </c>
      <c r="D5013" s="24" t="s">
        <v>4</v>
      </c>
      <c r="E5013" s="24" t="s">
        <v>6</v>
      </c>
      <c r="F5013" s="25" t="s">
        <v>6</v>
      </c>
      <c r="G5013" s="25" t="s">
        <v>2987</v>
      </c>
      <c r="H5013" s="25" t="s">
        <v>3418</v>
      </c>
      <c r="I5013" s="25" t="s">
        <v>82</v>
      </c>
      <c r="J5013" s="10">
        <v>163</v>
      </c>
      <c r="K5013" s="16">
        <v>4</v>
      </c>
    </row>
    <row r="5014" spans="1:11" x14ac:dyDescent="0.25">
      <c r="A5014" s="19">
        <v>42954</v>
      </c>
      <c r="B5014" s="19" t="s">
        <v>3403</v>
      </c>
      <c r="C5014" s="15">
        <v>100</v>
      </c>
      <c r="D5014" s="24" t="s">
        <v>4</v>
      </c>
      <c r="E5014" s="24" t="s">
        <v>6</v>
      </c>
      <c r="F5014" s="25" t="s">
        <v>6</v>
      </c>
      <c r="G5014" s="25" t="s">
        <v>2987</v>
      </c>
      <c r="H5014" s="25" t="s">
        <v>3418</v>
      </c>
      <c r="I5014" s="25" t="s">
        <v>82</v>
      </c>
      <c r="J5014" s="10">
        <v>457</v>
      </c>
      <c r="K5014" s="16">
        <v>10</v>
      </c>
    </row>
    <row r="5015" spans="1:11" x14ac:dyDescent="0.25">
      <c r="A5015" s="19">
        <v>42954</v>
      </c>
      <c r="B5015" s="19" t="s">
        <v>3403</v>
      </c>
      <c r="C5015" s="15">
        <v>100</v>
      </c>
      <c r="D5015" s="24" t="s">
        <v>4</v>
      </c>
      <c r="E5015" s="24" t="s">
        <v>6</v>
      </c>
      <c r="F5015" s="25" t="s">
        <v>6</v>
      </c>
      <c r="G5015" s="25" t="s">
        <v>2987</v>
      </c>
      <c r="H5015" s="25" t="s">
        <v>3418</v>
      </c>
      <c r="I5015" s="25" t="s">
        <v>82</v>
      </c>
      <c r="J5015" s="10">
        <v>458</v>
      </c>
      <c r="K5015" s="16">
        <v>10</v>
      </c>
    </row>
    <row r="5016" spans="1:11" x14ac:dyDescent="0.25">
      <c r="A5016" s="19">
        <v>42954</v>
      </c>
      <c r="B5016" s="19" t="s">
        <v>3403</v>
      </c>
      <c r="C5016" s="15">
        <v>100</v>
      </c>
      <c r="D5016" s="24" t="s">
        <v>4</v>
      </c>
      <c r="E5016" s="24" t="s">
        <v>6</v>
      </c>
      <c r="F5016" s="25" t="s">
        <v>6</v>
      </c>
      <c r="G5016" s="25" t="s">
        <v>2987</v>
      </c>
      <c r="H5016" s="25" t="s">
        <v>3418</v>
      </c>
      <c r="I5016" s="25" t="s">
        <v>82</v>
      </c>
      <c r="J5016" s="10">
        <v>459</v>
      </c>
      <c r="K5016" s="16">
        <v>10</v>
      </c>
    </row>
    <row r="5017" spans="1:11" x14ac:dyDescent="0.25">
      <c r="A5017" s="19">
        <v>42954</v>
      </c>
      <c r="B5017" s="19" t="s">
        <v>3403</v>
      </c>
      <c r="C5017" s="15">
        <v>10</v>
      </c>
      <c r="D5017" s="24" t="s">
        <v>4</v>
      </c>
      <c r="E5017" s="24" t="s">
        <v>5</v>
      </c>
      <c r="F5017" s="25" t="s">
        <v>2217</v>
      </c>
      <c r="G5017" s="25" t="s">
        <v>2987</v>
      </c>
      <c r="H5017" s="25" t="s">
        <v>3418</v>
      </c>
      <c r="I5017" s="25" t="s">
        <v>82</v>
      </c>
      <c r="J5017" s="10">
        <v>461</v>
      </c>
      <c r="K5017" s="16">
        <v>10</v>
      </c>
    </row>
    <row r="5018" spans="1:11" x14ac:dyDescent="0.25">
      <c r="A5018" s="19">
        <v>42954</v>
      </c>
      <c r="B5018" s="19" t="s">
        <v>3403</v>
      </c>
      <c r="C5018" s="15">
        <v>5000</v>
      </c>
      <c r="D5018" s="24" t="s">
        <v>4</v>
      </c>
      <c r="E5018" s="24" t="s">
        <v>5</v>
      </c>
      <c r="F5018" s="25" t="s">
        <v>2217</v>
      </c>
      <c r="G5018" s="25" t="s">
        <v>2987</v>
      </c>
      <c r="H5018" s="25" t="s">
        <v>3418</v>
      </c>
      <c r="I5018" s="25" t="s">
        <v>82</v>
      </c>
      <c r="J5018" s="10">
        <v>9616</v>
      </c>
      <c r="K5018" s="16">
        <v>193</v>
      </c>
    </row>
    <row r="5019" spans="1:11" x14ac:dyDescent="0.25">
      <c r="A5019" s="19">
        <v>42954</v>
      </c>
      <c r="B5019" s="19" t="s">
        <v>3403</v>
      </c>
      <c r="C5019" s="15">
        <v>9156.42</v>
      </c>
      <c r="D5019" s="24" t="s">
        <v>97</v>
      </c>
      <c r="E5019" s="24" t="s">
        <v>5</v>
      </c>
      <c r="F5019" s="25" t="s">
        <v>2217</v>
      </c>
      <c r="G5019" s="25" t="s">
        <v>2987</v>
      </c>
      <c r="H5019" s="25" t="s">
        <v>3418</v>
      </c>
      <c r="I5019" s="25" t="s">
        <v>82</v>
      </c>
      <c r="J5019" s="10">
        <v>7706</v>
      </c>
      <c r="K5019" s="16">
        <v>155</v>
      </c>
    </row>
    <row r="5020" spans="1:11" x14ac:dyDescent="0.25">
      <c r="A5020" s="19">
        <v>42954</v>
      </c>
      <c r="B5020" s="19" t="s">
        <v>3403</v>
      </c>
      <c r="C5020" s="15">
        <v>7097.58</v>
      </c>
      <c r="D5020" s="24" t="s">
        <v>97</v>
      </c>
      <c r="E5020" s="24" t="s">
        <v>5</v>
      </c>
      <c r="F5020" s="25" t="s">
        <v>2217</v>
      </c>
      <c r="G5020" s="25" t="s">
        <v>2987</v>
      </c>
      <c r="H5020" s="25" t="s">
        <v>3418</v>
      </c>
      <c r="I5020" s="25" t="s">
        <v>82</v>
      </c>
      <c r="J5020" s="10">
        <v>7707</v>
      </c>
      <c r="K5020" s="16">
        <v>155</v>
      </c>
    </row>
    <row r="5021" spans="1:11" x14ac:dyDescent="0.25">
      <c r="A5021" s="19">
        <v>42954</v>
      </c>
      <c r="B5021" s="19" t="s">
        <v>3403</v>
      </c>
      <c r="C5021" s="15">
        <v>2975</v>
      </c>
      <c r="D5021" s="24" t="s">
        <v>4</v>
      </c>
      <c r="E5021" s="24" t="s">
        <v>5</v>
      </c>
      <c r="F5021" s="25" t="s">
        <v>2217</v>
      </c>
      <c r="G5021" s="25" t="s">
        <v>2987</v>
      </c>
      <c r="H5021" s="25" t="s">
        <v>3418</v>
      </c>
      <c r="I5021" s="25" t="s">
        <v>82</v>
      </c>
      <c r="J5021" s="10">
        <v>7708</v>
      </c>
      <c r="K5021" s="16">
        <v>155</v>
      </c>
    </row>
    <row r="5022" spans="1:11" x14ac:dyDescent="0.25">
      <c r="A5022" s="19">
        <v>42954</v>
      </c>
      <c r="B5022" s="19" t="s">
        <v>3403</v>
      </c>
      <c r="C5022" s="15">
        <v>355</v>
      </c>
      <c r="D5022" s="24" t="s">
        <v>4</v>
      </c>
      <c r="E5022" s="24" t="s">
        <v>5</v>
      </c>
      <c r="F5022" s="25" t="s">
        <v>2217</v>
      </c>
      <c r="G5022" s="25" t="s">
        <v>2987</v>
      </c>
      <c r="H5022" s="25" t="s">
        <v>3418</v>
      </c>
      <c r="I5022" s="25" t="s">
        <v>82</v>
      </c>
      <c r="J5022" s="10">
        <v>7709</v>
      </c>
      <c r="K5022" s="16">
        <v>155</v>
      </c>
    </row>
    <row r="5023" spans="1:11" x14ac:dyDescent="0.25">
      <c r="A5023" s="19">
        <v>42954</v>
      </c>
      <c r="B5023" s="19" t="s">
        <v>3403</v>
      </c>
      <c r="C5023" s="15">
        <v>2760</v>
      </c>
      <c r="D5023" s="24" t="s">
        <v>4</v>
      </c>
      <c r="E5023" s="24" t="s">
        <v>5</v>
      </c>
      <c r="F5023" s="25" t="s">
        <v>2217</v>
      </c>
      <c r="G5023" s="25" t="s">
        <v>2987</v>
      </c>
      <c r="H5023" s="25" t="s">
        <v>3418</v>
      </c>
      <c r="I5023" s="25" t="s">
        <v>82</v>
      </c>
      <c r="J5023" s="10">
        <v>9483</v>
      </c>
      <c r="K5023" s="16">
        <v>190</v>
      </c>
    </row>
    <row r="5024" spans="1:11" x14ac:dyDescent="0.25">
      <c r="A5024" s="19">
        <v>42954</v>
      </c>
      <c r="B5024" s="19" t="s">
        <v>3403</v>
      </c>
      <c r="C5024" s="15">
        <v>1520</v>
      </c>
      <c r="D5024" s="24" t="s">
        <v>4</v>
      </c>
      <c r="E5024" s="24" t="s">
        <v>5</v>
      </c>
      <c r="F5024" s="25" t="s">
        <v>2217</v>
      </c>
      <c r="G5024" s="25" t="s">
        <v>2987</v>
      </c>
      <c r="H5024" s="25" t="s">
        <v>3418</v>
      </c>
      <c r="I5024" s="25" t="s">
        <v>82</v>
      </c>
      <c r="J5024" s="10">
        <v>9484</v>
      </c>
      <c r="K5024" s="16">
        <v>190</v>
      </c>
    </row>
    <row r="5025" spans="1:11" x14ac:dyDescent="0.25">
      <c r="A5025" s="19">
        <v>42954</v>
      </c>
      <c r="B5025" s="19" t="s">
        <v>3403</v>
      </c>
      <c r="C5025" s="15">
        <v>2500</v>
      </c>
      <c r="D5025" s="24" t="s">
        <v>4</v>
      </c>
      <c r="E5025" s="24" t="s">
        <v>5</v>
      </c>
      <c r="F5025" s="25" t="s">
        <v>2217</v>
      </c>
      <c r="G5025" s="25" t="s">
        <v>2987</v>
      </c>
      <c r="H5025" s="25" t="s">
        <v>3418</v>
      </c>
      <c r="I5025" s="25" t="s">
        <v>82</v>
      </c>
      <c r="J5025" s="10">
        <v>9485</v>
      </c>
      <c r="K5025" s="16">
        <v>190</v>
      </c>
    </row>
    <row r="5026" spans="1:11" x14ac:dyDescent="0.25">
      <c r="A5026" s="19">
        <v>42954</v>
      </c>
      <c r="B5026" s="19" t="s">
        <v>3403</v>
      </c>
      <c r="C5026" s="15">
        <v>1300</v>
      </c>
      <c r="D5026" s="24" t="s">
        <v>4</v>
      </c>
      <c r="E5026" s="24" t="s">
        <v>5</v>
      </c>
      <c r="F5026" s="25" t="s">
        <v>2217</v>
      </c>
      <c r="G5026" s="25" t="s">
        <v>2987</v>
      </c>
      <c r="H5026" s="25" t="s">
        <v>3418</v>
      </c>
      <c r="I5026" s="25" t="s">
        <v>82</v>
      </c>
      <c r="J5026" s="10">
        <v>9617</v>
      </c>
      <c r="K5026" s="16">
        <v>193</v>
      </c>
    </row>
    <row r="5027" spans="1:11" x14ac:dyDescent="0.25">
      <c r="A5027" s="19">
        <v>42954</v>
      </c>
      <c r="B5027" s="19" t="s">
        <v>3403</v>
      </c>
      <c r="C5027" s="15">
        <v>150</v>
      </c>
      <c r="D5027" s="24" t="s">
        <v>4</v>
      </c>
      <c r="E5027" s="24" t="s">
        <v>6</v>
      </c>
      <c r="F5027" s="25" t="s">
        <v>6</v>
      </c>
      <c r="G5027" s="25" t="s">
        <v>2987</v>
      </c>
      <c r="H5027" s="25" t="s">
        <v>3418</v>
      </c>
      <c r="I5027" s="25" t="s">
        <v>82</v>
      </c>
      <c r="J5027" s="10">
        <v>9618</v>
      </c>
      <c r="K5027" s="16">
        <v>193</v>
      </c>
    </row>
    <row r="5028" spans="1:11" x14ac:dyDescent="0.25">
      <c r="A5028" s="19">
        <v>42954</v>
      </c>
      <c r="B5028" s="19" t="s">
        <v>3403</v>
      </c>
      <c r="C5028" s="15">
        <v>1000</v>
      </c>
      <c r="D5028" s="24" t="s">
        <v>7</v>
      </c>
      <c r="E5028" s="24" t="s">
        <v>8</v>
      </c>
      <c r="F5028" s="25"/>
      <c r="G5028" s="25" t="s">
        <v>3314</v>
      </c>
      <c r="H5028" s="25" t="s">
        <v>3314</v>
      </c>
      <c r="I5028" s="27"/>
      <c r="J5028" s="10" t="s">
        <v>2984</v>
      </c>
      <c r="K5028" s="16"/>
    </row>
    <row r="5029" spans="1:11" x14ac:dyDescent="0.25">
      <c r="A5029" s="19">
        <v>42954</v>
      </c>
      <c r="B5029" s="19" t="s">
        <v>3403</v>
      </c>
      <c r="C5029" s="15">
        <v>650</v>
      </c>
      <c r="D5029" s="24" t="s">
        <v>7</v>
      </c>
      <c r="E5029" s="24" t="s">
        <v>8</v>
      </c>
      <c r="F5029" s="25"/>
      <c r="G5029" s="25" t="s">
        <v>3314</v>
      </c>
      <c r="H5029" s="25" t="s">
        <v>3314</v>
      </c>
      <c r="I5029" s="27"/>
      <c r="J5029" s="10" t="s">
        <v>2984</v>
      </c>
      <c r="K5029" s="16"/>
    </row>
    <row r="5030" spans="1:11" x14ac:dyDescent="0.25">
      <c r="A5030" s="19">
        <v>42954</v>
      </c>
      <c r="B5030" s="19" t="s">
        <v>3403</v>
      </c>
      <c r="C5030" s="15">
        <v>2500</v>
      </c>
      <c r="D5030" s="24" t="s">
        <v>7</v>
      </c>
      <c r="E5030" s="24" t="s">
        <v>8</v>
      </c>
      <c r="F5030" s="25"/>
      <c r="G5030" s="25" t="s">
        <v>3314</v>
      </c>
      <c r="H5030" s="25" t="s">
        <v>3314</v>
      </c>
      <c r="I5030" s="27"/>
      <c r="J5030" s="10" t="s">
        <v>2984</v>
      </c>
      <c r="K5030" s="16"/>
    </row>
    <row r="5031" spans="1:11" x14ac:dyDescent="0.25">
      <c r="A5031" s="19">
        <v>42954</v>
      </c>
      <c r="B5031" s="19" t="s">
        <v>3403</v>
      </c>
      <c r="C5031" s="15">
        <v>538.75</v>
      </c>
      <c r="D5031" s="24" t="s">
        <v>7</v>
      </c>
      <c r="E5031" s="24" t="s">
        <v>8</v>
      </c>
      <c r="F5031" s="25"/>
      <c r="G5031" s="25" t="s">
        <v>3314</v>
      </c>
      <c r="H5031" s="25" t="s">
        <v>3314</v>
      </c>
      <c r="I5031" s="27"/>
      <c r="J5031" s="10" t="s">
        <v>2984</v>
      </c>
      <c r="K5031" s="16"/>
    </row>
    <row r="5032" spans="1:11" x14ac:dyDescent="0.25">
      <c r="A5032" s="19">
        <v>42954</v>
      </c>
      <c r="B5032" s="19" t="s">
        <v>3403</v>
      </c>
      <c r="C5032" s="15">
        <v>220</v>
      </c>
      <c r="D5032" s="24" t="s">
        <v>7</v>
      </c>
      <c r="E5032" s="24" t="s">
        <v>8</v>
      </c>
      <c r="F5032" s="25"/>
      <c r="G5032" s="25" t="s">
        <v>3314</v>
      </c>
      <c r="H5032" s="25" t="s">
        <v>3314</v>
      </c>
      <c r="I5032" s="27"/>
      <c r="J5032" s="10" t="s">
        <v>2984</v>
      </c>
      <c r="K5032" s="16"/>
    </row>
    <row r="5033" spans="1:11" x14ac:dyDescent="0.25">
      <c r="A5033" s="19">
        <v>42954</v>
      </c>
      <c r="B5033" s="19" t="s">
        <v>3403</v>
      </c>
      <c r="C5033" s="15">
        <v>900</v>
      </c>
      <c r="D5033" s="24" t="s">
        <v>7</v>
      </c>
      <c r="E5033" s="24" t="s">
        <v>8</v>
      </c>
      <c r="F5033" s="25"/>
      <c r="G5033" s="25" t="s">
        <v>3314</v>
      </c>
      <c r="H5033" s="25" t="s">
        <v>3314</v>
      </c>
      <c r="I5033" s="27"/>
      <c r="J5033" s="10" t="s">
        <v>2984</v>
      </c>
      <c r="K5033" s="16"/>
    </row>
    <row r="5034" spans="1:11" x14ac:dyDescent="0.25">
      <c r="A5034" s="19">
        <v>42954</v>
      </c>
      <c r="B5034" s="19" t="s">
        <v>3403</v>
      </c>
      <c r="C5034" s="15">
        <v>8800</v>
      </c>
      <c r="D5034" s="24" t="s">
        <v>7</v>
      </c>
      <c r="E5034" s="24" t="s">
        <v>8</v>
      </c>
      <c r="F5034" s="25"/>
      <c r="G5034" s="25" t="s">
        <v>3314</v>
      </c>
      <c r="H5034" s="25" t="s">
        <v>3314</v>
      </c>
      <c r="I5034" s="27"/>
      <c r="J5034" s="10" t="s">
        <v>2984</v>
      </c>
      <c r="K5034" s="16"/>
    </row>
    <row r="5035" spans="1:11" x14ac:dyDescent="0.25">
      <c r="A5035" s="19">
        <v>42954</v>
      </c>
      <c r="B5035" s="19" t="s">
        <v>3403</v>
      </c>
      <c r="C5035" s="15">
        <v>1600</v>
      </c>
      <c r="D5035" s="24" t="s">
        <v>7</v>
      </c>
      <c r="E5035" s="24" t="s">
        <v>8</v>
      </c>
      <c r="F5035" s="25"/>
      <c r="G5035" s="25" t="s">
        <v>3314</v>
      </c>
      <c r="H5035" s="25" t="s">
        <v>3314</v>
      </c>
      <c r="I5035" s="27"/>
      <c r="J5035" s="10" t="s">
        <v>2984</v>
      </c>
      <c r="K5035" s="16"/>
    </row>
    <row r="5036" spans="1:11" x14ac:dyDescent="0.25">
      <c r="A5036" s="19">
        <v>42955</v>
      </c>
      <c r="B5036" s="19" t="s">
        <v>3403</v>
      </c>
      <c r="C5036" s="15">
        <v>300</v>
      </c>
      <c r="D5036" s="24" t="s">
        <v>4</v>
      </c>
      <c r="E5036" s="24" t="s">
        <v>5</v>
      </c>
      <c r="F5036" s="25" t="s">
        <v>2217</v>
      </c>
      <c r="G5036" s="25" t="s">
        <v>2987</v>
      </c>
      <c r="H5036" s="25" t="s">
        <v>3418</v>
      </c>
      <c r="I5036" s="25" t="s">
        <v>82</v>
      </c>
      <c r="J5036" s="10">
        <v>9</v>
      </c>
      <c r="K5036" s="16">
        <v>1</v>
      </c>
    </row>
    <row r="5037" spans="1:11" x14ac:dyDescent="0.25">
      <c r="A5037" s="19">
        <v>42955</v>
      </c>
      <c r="B5037" s="19" t="s">
        <v>3403</v>
      </c>
      <c r="C5037" s="15">
        <v>310</v>
      </c>
      <c r="D5037" s="24" t="s">
        <v>4</v>
      </c>
      <c r="E5037" s="24" t="s">
        <v>6</v>
      </c>
      <c r="F5037" s="25" t="s">
        <v>6</v>
      </c>
      <c r="G5037" s="25" t="s">
        <v>2987</v>
      </c>
      <c r="H5037" s="25" t="s">
        <v>3418</v>
      </c>
      <c r="I5037" s="25" t="s">
        <v>82</v>
      </c>
      <c r="J5037" s="10">
        <v>10</v>
      </c>
      <c r="K5037" s="16">
        <v>1</v>
      </c>
    </row>
    <row r="5038" spans="1:11" x14ac:dyDescent="0.25">
      <c r="A5038" s="19">
        <v>42955</v>
      </c>
      <c r="B5038" s="19" t="s">
        <v>3403</v>
      </c>
      <c r="C5038" s="15">
        <v>600</v>
      </c>
      <c r="D5038" s="24" t="s">
        <v>4</v>
      </c>
      <c r="E5038" s="24" t="s">
        <v>5</v>
      </c>
      <c r="F5038" s="25" t="s">
        <v>2217</v>
      </c>
      <c r="G5038" s="25" t="s">
        <v>2987</v>
      </c>
      <c r="H5038" s="25" t="s">
        <v>3418</v>
      </c>
      <c r="I5038" s="25" t="s">
        <v>82</v>
      </c>
      <c r="J5038" s="10">
        <v>115</v>
      </c>
      <c r="K5038" s="16">
        <v>3</v>
      </c>
    </row>
    <row r="5039" spans="1:11" x14ac:dyDescent="0.25">
      <c r="A5039" s="19">
        <v>42955</v>
      </c>
      <c r="B5039" s="19" t="s">
        <v>3403</v>
      </c>
      <c r="C5039" s="15">
        <v>1000</v>
      </c>
      <c r="D5039" s="24" t="s">
        <v>4</v>
      </c>
      <c r="E5039" s="24" t="s">
        <v>6</v>
      </c>
      <c r="F5039" s="25" t="s">
        <v>6</v>
      </c>
      <c r="G5039" s="25" t="s">
        <v>2987</v>
      </c>
      <c r="H5039" s="25" t="s">
        <v>3418</v>
      </c>
      <c r="I5039" s="25" t="s">
        <v>82</v>
      </c>
      <c r="J5039" s="10">
        <v>116</v>
      </c>
      <c r="K5039" s="16">
        <v>3</v>
      </c>
    </row>
    <row r="5040" spans="1:11" x14ac:dyDescent="0.25">
      <c r="A5040" s="19">
        <v>42955</v>
      </c>
      <c r="B5040" s="19" t="s">
        <v>3403</v>
      </c>
      <c r="C5040" s="15">
        <v>500</v>
      </c>
      <c r="D5040" s="24" t="s">
        <v>4</v>
      </c>
      <c r="E5040" s="24" t="s">
        <v>6</v>
      </c>
      <c r="F5040" s="25" t="s">
        <v>6</v>
      </c>
      <c r="G5040" s="25" t="s">
        <v>2987</v>
      </c>
      <c r="H5040" s="25" t="s">
        <v>3418</v>
      </c>
      <c r="I5040" s="25" t="s">
        <v>82</v>
      </c>
      <c r="J5040" s="10">
        <v>117</v>
      </c>
      <c r="K5040" s="16">
        <v>3</v>
      </c>
    </row>
    <row r="5041" spans="1:11" x14ac:dyDescent="0.25">
      <c r="A5041" s="19">
        <v>42955</v>
      </c>
      <c r="B5041" s="19" t="s">
        <v>3403</v>
      </c>
      <c r="C5041" s="15">
        <v>100</v>
      </c>
      <c r="D5041" s="24" t="s">
        <v>4</v>
      </c>
      <c r="E5041" s="24" t="s">
        <v>6</v>
      </c>
      <c r="F5041" s="25" t="s">
        <v>6</v>
      </c>
      <c r="G5041" s="25" t="s">
        <v>2987</v>
      </c>
      <c r="H5041" s="25" t="s">
        <v>3418</v>
      </c>
      <c r="I5041" s="25" t="s">
        <v>82</v>
      </c>
      <c r="J5041" s="10">
        <v>208</v>
      </c>
      <c r="K5041" s="16">
        <v>5</v>
      </c>
    </row>
    <row r="5042" spans="1:11" x14ac:dyDescent="0.25">
      <c r="A5042" s="19">
        <v>42955</v>
      </c>
      <c r="B5042" s="19" t="s">
        <v>3403</v>
      </c>
      <c r="C5042" s="15">
        <v>10000</v>
      </c>
      <c r="D5042" s="24" t="s">
        <v>4</v>
      </c>
      <c r="E5042" s="24" t="s">
        <v>5</v>
      </c>
      <c r="F5042" s="25" t="s">
        <v>2217</v>
      </c>
      <c r="G5042" s="25" t="s">
        <v>2987</v>
      </c>
      <c r="H5042" s="25" t="s">
        <v>3418</v>
      </c>
      <c r="I5042" s="25" t="s">
        <v>82</v>
      </c>
      <c r="J5042" s="10">
        <v>209</v>
      </c>
      <c r="K5042" s="16">
        <v>5</v>
      </c>
    </row>
    <row r="5043" spans="1:11" x14ac:dyDescent="0.25">
      <c r="A5043" s="19">
        <v>42955</v>
      </c>
      <c r="B5043" s="19" t="s">
        <v>3403</v>
      </c>
      <c r="C5043" s="15">
        <v>10000</v>
      </c>
      <c r="D5043" s="24" t="s">
        <v>4</v>
      </c>
      <c r="E5043" s="24" t="s">
        <v>5</v>
      </c>
      <c r="F5043" s="25" t="s">
        <v>2217</v>
      </c>
      <c r="G5043" s="25" t="s">
        <v>2987</v>
      </c>
      <c r="H5043" s="25" t="s">
        <v>3418</v>
      </c>
      <c r="I5043" s="25" t="s">
        <v>82</v>
      </c>
      <c r="J5043" s="10">
        <v>210</v>
      </c>
      <c r="K5043" s="16">
        <v>5</v>
      </c>
    </row>
    <row r="5044" spans="1:11" x14ac:dyDescent="0.25">
      <c r="A5044" s="19">
        <v>42955</v>
      </c>
      <c r="B5044" s="19" t="s">
        <v>3403</v>
      </c>
      <c r="C5044" s="15">
        <v>3150</v>
      </c>
      <c r="D5044" s="24" t="s">
        <v>4</v>
      </c>
      <c r="E5044" s="24" t="s">
        <v>5</v>
      </c>
      <c r="F5044" s="25" t="s">
        <v>2217</v>
      </c>
      <c r="G5044" s="25" t="s">
        <v>2987</v>
      </c>
      <c r="H5044" s="25" t="s">
        <v>3418</v>
      </c>
      <c r="I5044" s="25" t="s">
        <v>82</v>
      </c>
      <c r="J5044" s="10">
        <v>211</v>
      </c>
      <c r="K5044" s="16">
        <v>5</v>
      </c>
    </row>
    <row r="5045" spans="1:11" x14ac:dyDescent="0.25">
      <c r="A5045" s="19">
        <v>42955</v>
      </c>
      <c r="B5045" s="19" t="s">
        <v>3403</v>
      </c>
      <c r="C5045" s="15">
        <v>10000</v>
      </c>
      <c r="D5045" s="24" t="s">
        <v>4</v>
      </c>
      <c r="E5045" s="24" t="s">
        <v>5</v>
      </c>
      <c r="F5045" s="25" t="s">
        <v>2217</v>
      </c>
      <c r="G5045" s="25" t="s">
        <v>2987</v>
      </c>
      <c r="H5045" s="25" t="s">
        <v>3418</v>
      </c>
      <c r="I5045" s="25" t="s">
        <v>82</v>
      </c>
      <c r="J5045" s="10">
        <v>212</v>
      </c>
      <c r="K5045" s="16">
        <v>5</v>
      </c>
    </row>
    <row r="5046" spans="1:11" x14ac:dyDescent="0.25">
      <c r="A5046" s="19">
        <v>42955</v>
      </c>
      <c r="B5046" s="19" t="s">
        <v>3403</v>
      </c>
      <c r="C5046" s="15">
        <v>3945</v>
      </c>
      <c r="D5046" s="24" t="s">
        <v>4</v>
      </c>
      <c r="E5046" s="24" t="s">
        <v>5</v>
      </c>
      <c r="F5046" s="25" t="s">
        <v>2217</v>
      </c>
      <c r="G5046" s="25" t="s">
        <v>2987</v>
      </c>
      <c r="H5046" s="25" t="s">
        <v>3418</v>
      </c>
      <c r="I5046" s="25" t="s">
        <v>82</v>
      </c>
      <c r="J5046" s="10">
        <v>213</v>
      </c>
      <c r="K5046" s="16">
        <v>5</v>
      </c>
    </row>
    <row r="5047" spans="1:11" x14ac:dyDescent="0.25">
      <c r="A5047" s="19">
        <v>42955</v>
      </c>
      <c r="B5047" s="19" t="s">
        <v>3403</v>
      </c>
      <c r="C5047" s="15">
        <v>10000</v>
      </c>
      <c r="D5047" s="24" t="s">
        <v>4</v>
      </c>
      <c r="E5047" s="24" t="s">
        <v>6</v>
      </c>
      <c r="F5047" s="25" t="s">
        <v>6</v>
      </c>
      <c r="G5047" s="25" t="s">
        <v>2987</v>
      </c>
      <c r="H5047" s="25" t="s">
        <v>3418</v>
      </c>
      <c r="I5047" s="25" t="s">
        <v>82</v>
      </c>
      <c r="J5047" s="10">
        <v>214</v>
      </c>
      <c r="K5047" s="16">
        <v>5</v>
      </c>
    </row>
    <row r="5048" spans="1:11" x14ac:dyDescent="0.25">
      <c r="A5048" s="19">
        <v>42955</v>
      </c>
      <c r="B5048" s="19" t="s">
        <v>3403</v>
      </c>
      <c r="C5048" s="15">
        <v>10000</v>
      </c>
      <c r="D5048" s="24" t="s">
        <v>4</v>
      </c>
      <c r="E5048" s="24" t="s">
        <v>6</v>
      </c>
      <c r="F5048" s="25" t="s">
        <v>6</v>
      </c>
      <c r="G5048" s="25" t="s">
        <v>2987</v>
      </c>
      <c r="H5048" s="25" t="s">
        <v>3418</v>
      </c>
      <c r="I5048" s="25" t="s">
        <v>82</v>
      </c>
      <c r="J5048" s="10">
        <v>215</v>
      </c>
      <c r="K5048" s="16">
        <v>5</v>
      </c>
    </row>
    <row r="5049" spans="1:11" x14ac:dyDescent="0.25">
      <c r="A5049" s="19">
        <v>42955</v>
      </c>
      <c r="B5049" s="19" t="s">
        <v>3403</v>
      </c>
      <c r="C5049" s="15">
        <v>10000</v>
      </c>
      <c r="D5049" s="24" t="s">
        <v>4</v>
      </c>
      <c r="E5049" s="24" t="s">
        <v>6</v>
      </c>
      <c r="F5049" s="25" t="s">
        <v>6</v>
      </c>
      <c r="G5049" s="25" t="s">
        <v>2987</v>
      </c>
      <c r="H5049" s="25" t="s">
        <v>3418</v>
      </c>
      <c r="I5049" s="25" t="s">
        <v>82</v>
      </c>
      <c r="J5049" s="10">
        <v>216</v>
      </c>
      <c r="K5049" s="16">
        <v>5</v>
      </c>
    </row>
    <row r="5050" spans="1:11" x14ac:dyDescent="0.25">
      <c r="A5050" s="19">
        <v>42955</v>
      </c>
      <c r="B5050" s="19" t="s">
        <v>3403</v>
      </c>
      <c r="C5050" s="15">
        <v>10000</v>
      </c>
      <c r="D5050" s="24" t="s">
        <v>4</v>
      </c>
      <c r="E5050" s="24" t="s">
        <v>6</v>
      </c>
      <c r="F5050" s="25" t="s">
        <v>6</v>
      </c>
      <c r="G5050" s="25" t="s">
        <v>2987</v>
      </c>
      <c r="H5050" s="25" t="s">
        <v>3418</v>
      </c>
      <c r="I5050" s="25" t="s">
        <v>82</v>
      </c>
      <c r="J5050" s="10">
        <v>462</v>
      </c>
      <c r="K5050" s="16">
        <v>10</v>
      </c>
    </row>
    <row r="5051" spans="1:11" x14ac:dyDescent="0.25">
      <c r="A5051" s="19">
        <v>42955</v>
      </c>
      <c r="B5051" s="19" t="s">
        <v>3403</v>
      </c>
      <c r="C5051" s="15">
        <v>200</v>
      </c>
      <c r="D5051" s="24" t="s">
        <v>4</v>
      </c>
      <c r="E5051" s="24" t="s">
        <v>6</v>
      </c>
      <c r="F5051" s="25" t="s">
        <v>6</v>
      </c>
      <c r="G5051" s="25" t="s">
        <v>2987</v>
      </c>
      <c r="H5051" s="25" t="s">
        <v>3418</v>
      </c>
      <c r="I5051" s="25" t="s">
        <v>82</v>
      </c>
      <c r="J5051" s="10">
        <v>9486</v>
      </c>
      <c r="K5051" s="16">
        <v>190</v>
      </c>
    </row>
    <row r="5052" spans="1:11" x14ac:dyDescent="0.25">
      <c r="A5052" s="19">
        <v>42955</v>
      </c>
      <c r="B5052" s="19" t="s">
        <v>3403</v>
      </c>
      <c r="C5052" s="15">
        <v>1000</v>
      </c>
      <c r="D5052" s="24" t="s">
        <v>4</v>
      </c>
      <c r="E5052" s="24" t="s">
        <v>5</v>
      </c>
      <c r="F5052" s="25" t="s">
        <v>2217</v>
      </c>
      <c r="G5052" s="25" t="s">
        <v>2987</v>
      </c>
      <c r="H5052" s="25" t="s">
        <v>3418</v>
      </c>
      <c r="I5052" s="25" t="s">
        <v>82</v>
      </c>
      <c r="J5052" s="10">
        <v>9487</v>
      </c>
      <c r="K5052" s="16">
        <v>190</v>
      </c>
    </row>
    <row r="5053" spans="1:11" x14ac:dyDescent="0.25">
      <c r="A5053" s="19">
        <v>42955</v>
      </c>
      <c r="B5053" s="19" t="s">
        <v>3403</v>
      </c>
      <c r="C5053" s="15">
        <v>1000</v>
      </c>
      <c r="D5053" s="24" t="s">
        <v>4</v>
      </c>
      <c r="E5053" s="24" t="s">
        <v>5</v>
      </c>
      <c r="F5053" s="25" t="s">
        <v>2217</v>
      </c>
      <c r="G5053" s="25" t="s">
        <v>2987</v>
      </c>
      <c r="H5053" s="25" t="s">
        <v>3418</v>
      </c>
      <c r="I5053" s="25" t="s">
        <v>82</v>
      </c>
      <c r="J5053" s="10">
        <v>9490</v>
      </c>
      <c r="K5053" s="16">
        <v>190</v>
      </c>
    </row>
    <row r="5054" spans="1:11" x14ac:dyDescent="0.25">
      <c r="A5054" s="19">
        <v>42955</v>
      </c>
      <c r="B5054" s="19" t="s">
        <v>3403</v>
      </c>
      <c r="C5054" s="15">
        <v>150</v>
      </c>
      <c r="D5054" s="24" t="s">
        <v>4</v>
      </c>
      <c r="E5054" s="24" t="s">
        <v>5</v>
      </c>
      <c r="F5054" s="25" t="s">
        <v>2217</v>
      </c>
      <c r="G5054" s="25" t="s">
        <v>2987</v>
      </c>
      <c r="H5054" s="25" t="s">
        <v>3418</v>
      </c>
      <c r="I5054" s="25" t="s">
        <v>82</v>
      </c>
      <c r="J5054" s="10">
        <v>9491</v>
      </c>
      <c r="K5054" s="16">
        <v>190</v>
      </c>
    </row>
    <row r="5055" spans="1:11" x14ac:dyDescent="0.25">
      <c r="A5055" s="19">
        <v>42955</v>
      </c>
      <c r="B5055" s="19" t="s">
        <v>3403</v>
      </c>
      <c r="C5055" s="15">
        <v>2000</v>
      </c>
      <c r="D5055" s="24" t="s">
        <v>4</v>
      </c>
      <c r="E5055" s="24" t="s">
        <v>6</v>
      </c>
      <c r="F5055" s="25" t="s">
        <v>6</v>
      </c>
      <c r="G5055" s="25" t="s">
        <v>2987</v>
      </c>
      <c r="H5055" s="25" t="s">
        <v>3418</v>
      </c>
      <c r="I5055" s="25" t="s">
        <v>82</v>
      </c>
      <c r="J5055" s="10">
        <v>9619</v>
      </c>
      <c r="K5055" s="16">
        <v>193</v>
      </c>
    </row>
    <row r="5056" spans="1:11" x14ac:dyDescent="0.25">
      <c r="A5056" s="19">
        <v>42955</v>
      </c>
      <c r="B5056" s="19" t="s">
        <v>3403</v>
      </c>
      <c r="C5056" s="15">
        <v>600</v>
      </c>
      <c r="D5056" s="24" t="s">
        <v>4</v>
      </c>
      <c r="E5056" s="24" t="s">
        <v>6</v>
      </c>
      <c r="F5056" s="25" t="s">
        <v>6</v>
      </c>
      <c r="G5056" s="25" t="s">
        <v>2987</v>
      </c>
      <c r="H5056" s="25" t="s">
        <v>3418</v>
      </c>
      <c r="I5056" s="25" t="s">
        <v>82</v>
      </c>
      <c r="J5056" s="10">
        <v>9620</v>
      </c>
      <c r="K5056" s="16">
        <v>193</v>
      </c>
    </row>
    <row r="5057" spans="1:11" x14ac:dyDescent="0.25">
      <c r="A5057" s="19">
        <v>42955</v>
      </c>
      <c r="B5057" s="19" t="s">
        <v>3403</v>
      </c>
      <c r="C5057" s="15">
        <v>400</v>
      </c>
      <c r="D5057" s="24" t="s">
        <v>7</v>
      </c>
      <c r="E5057" s="24" t="s">
        <v>8</v>
      </c>
      <c r="F5057" s="25"/>
      <c r="G5057" s="25" t="s">
        <v>3314</v>
      </c>
      <c r="H5057" s="25" t="s">
        <v>3314</v>
      </c>
      <c r="I5057" s="27"/>
      <c r="J5057" s="10" t="s">
        <v>2984</v>
      </c>
      <c r="K5057" s="16"/>
    </row>
    <row r="5058" spans="1:11" x14ac:dyDescent="0.25">
      <c r="A5058" s="19">
        <v>42955</v>
      </c>
      <c r="B5058" s="19" t="s">
        <v>3403</v>
      </c>
      <c r="C5058" s="15">
        <v>750</v>
      </c>
      <c r="D5058" s="24" t="s">
        <v>7</v>
      </c>
      <c r="E5058" s="24" t="s">
        <v>8</v>
      </c>
      <c r="F5058" s="25"/>
      <c r="G5058" s="25" t="s">
        <v>3314</v>
      </c>
      <c r="H5058" s="25" t="s">
        <v>3314</v>
      </c>
      <c r="I5058" s="27"/>
      <c r="J5058" s="10" t="s">
        <v>2984</v>
      </c>
      <c r="K5058" s="16"/>
    </row>
    <row r="5059" spans="1:11" x14ac:dyDescent="0.25">
      <c r="A5059" s="19">
        <v>42955</v>
      </c>
      <c r="B5059" s="19" t="s">
        <v>3403</v>
      </c>
      <c r="C5059" s="15">
        <v>550</v>
      </c>
      <c r="D5059" s="24" t="s">
        <v>7</v>
      </c>
      <c r="E5059" s="24" t="s">
        <v>8</v>
      </c>
      <c r="F5059" s="25"/>
      <c r="G5059" s="25" t="s">
        <v>3314</v>
      </c>
      <c r="H5059" s="25" t="s">
        <v>3314</v>
      </c>
      <c r="I5059" s="27"/>
      <c r="J5059" s="10" t="s">
        <v>2984</v>
      </c>
      <c r="K5059" s="16"/>
    </row>
    <row r="5060" spans="1:11" x14ac:dyDescent="0.25">
      <c r="A5060" s="19">
        <v>42956</v>
      </c>
      <c r="B5060" s="19" t="s">
        <v>3403</v>
      </c>
      <c r="C5060" s="15">
        <v>1500</v>
      </c>
      <c r="D5060" s="24" t="s">
        <v>4</v>
      </c>
      <c r="E5060" s="24" t="s">
        <v>6</v>
      </c>
      <c r="F5060" s="25" t="s">
        <v>6</v>
      </c>
      <c r="G5060" s="25" t="s">
        <v>2987</v>
      </c>
      <c r="H5060" s="25" t="s">
        <v>3418</v>
      </c>
      <c r="I5060" s="25" t="s">
        <v>82</v>
      </c>
      <c r="J5060" s="10">
        <v>11</v>
      </c>
      <c r="K5060" s="16">
        <v>1</v>
      </c>
    </row>
    <row r="5061" spans="1:11" x14ac:dyDescent="0.25">
      <c r="A5061" s="19">
        <v>42956</v>
      </c>
      <c r="B5061" s="19" t="s">
        <v>3403</v>
      </c>
      <c r="C5061" s="15">
        <v>300</v>
      </c>
      <c r="D5061" s="24" t="s">
        <v>4</v>
      </c>
      <c r="E5061" s="24" t="s">
        <v>6</v>
      </c>
      <c r="F5061" s="25" t="s">
        <v>6</v>
      </c>
      <c r="G5061" s="25" t="s">
        <v>2987</v>
      </c>
      <c r="H5061" s="25" t="s">
        <v>3418</v>
      </c>
      <c r="I5061" s="25" t="s">
        <v>82</v>
      </c>
      <c r="J5061" s="10">
        <v>12</v>
      </c>
      <c r="K5061" s="16">
        <v>1</v>
      </c>
    </row>
    <row r="5062" spans="1:11" x14ac:dyDescent="0.25">
      <c r="A5062" s="19">
        <v>42956</v>
      </c>
      <c r="B5062" s="19" t="s">
        <v>3403</v>
      </c>
      <c r="C5062" s="15">
        <v>2000</v>
      </c>
      <c r="D5062" s="24" t="s">
        <v>4</v>
      </c>
      <c r="E5062" s="24" t="s">
        <v>5</v>
      </c>
      <c r="F5062" s="25" t="s">
        <v>2217</v>
      </c>
      <c r="G5062" s="25" t="s">
        <v>2987</v>
      </c>
      <c r="H5062" s="25" t="s">
        <v>3418</v>
      </c>
      <c r="I5062" s="25" t="s">
        <v>82</v>
      </c>
      <c r="J5062" s="10">
        <v>14</v>
      </c>
      <c r="K5062" s="16">
        <v>1</v>
      </c>
    </row>
    <row r="5063" spans="1:11" x14ac:dyDescent="0.25">
      <c r="A5063" s="19">
        <v>42956</v>
      </c>
      <c r="B5063" s="19" t="s">
        <v>3403</v>
      </c>
      <c r="C5063" s="15">
        <v>3500</v>
      </c>
      <c r="D5063" s="24" t="s">
        <v>4</v>
      </c>
      <c r="E5063" s="24" t="s">
        <v>5</v>
      </c>
      <c r="F5063" s="25" t="s">
        <v>2217</v>
      </c>
      <c r="G5063" s="25" t="s">
        <v>2987</v>
      </c>
      <c r="H5063" s="25" t="s">
        <v>3418</v>
      </c>
      <c r="I5063" s="25" t="s">
        <v>82</v>
      </c>
      <c r="J5063" s="10">
        <v>15</v>
      </c>
      <c r="K5063" s="16">
        <v>1</v>
      </c>
    </row>
    <row r="5064" spans="1:11" x14ac:dyDescent="0.25">
      <c r="A5064" s="19">
        <v>42956</v>
      </c>
      <c r="B5064" s="19" t="s">
        <v>3403</v>
      </c>
      <c r="C5064" s="15">
        <v>1000</v>
      </c>
      <c r="D5064" s="24" t="s">
        <v>4</v>
      </c>
      <c r="E5064" s="24" t="s">
        <v>6</v>
      </c>
      <c r="F5064" s="25" t="s">
        <v>6</v>
      </c>
      <c r="G5064" s="25" t="s">
        <v>2987</v>
      </c>
      <c r="H5064" s="25" t="s">
        <v>3418</v>
      </c>
      <c r="I5064" s="25" t="s">
        <v>82</v>
      </c>
      <c r="J5064" s="10">
        <v>16</v>
      </c>
      <c r="K5064" s="16">
        <v>1</v>
      </c>
    </row>
    <row r="5065" spans="1:11" x14ac:dyDescent="0.25">
      <c r="A5065" s="19">
        <v>42956</v>
      </c>
      <c r="B5065" s="19" t="s">
        <v>3403</v>
      </c>
      <c r="C5065" s="15">
        <v>10000</v>
      </c>
      <c r="D5065" s="24" t="s">
        <v>4</v>
      </c>
      <c r="E5065" s="24" t="s">
        <v>6</v>
      </c>
      <c r="F5065" s="25" t="s">
        <v>6</v>
      </c>
      <c r="G5065" s="25" t="s">
        <v>2987</v>
      </c>
      <c r="H5065" s="25" t="s">
        <v>3418</v>
      </c>
      <c r="I5065" s="25" t="s">
        <v>82</v>
      </c>
      <c r="J5065" s="10">
        <v>17</v>
      </c>
      <c r="K5065" s="16">
        <v>1</v>
      </c>
    </row>
    <row r="5066" spans="1:11" x14ac:dyDescent="0.25">
      <c r="A5066" s="19">
        <v>42956</v>
      </c>
      <c r="B5066" s="19" t="s">
        <v>3403</v>
      </c>
      <c r="C5066" s="15">
        <v>5000</v>
      </c>
      <c r="D5066" s="24" t="s">
        <v>4</v>
      </c>
      <c r="E5066" s="24" t="s">
        <v>5</v>
      </c>
      <c r="F5066" s="25" t="s">
        <v>2217</v>
      </c>
      <c r="G5066" s="25" t="s">
        <v>2987</v>
      </c>
      <c r="H5066" s="25" t="s">
        <v>3418</v>
      </c>
      <c r="I5066" s="25" t="s">
        <v>82</v>
      </c>
      <c r="J5066" s="10">
        <v>118</v>
      </c>
      <c r="K5066" s="16">
        <v>3</v>
      </c>
    </row>
    <row r="5067" spans="1:11" x14ac:dyDescent="0.25">
      <c r="A5067" s="19">
        <v>42956</v>
      </c>
      <c r="B5067" s="19" t="s">
        <v>3403</v>
      </c>
      <c r="C5067" s="15">
        <v>1000</v>
      </c>
      <c r="D5067" s="24" t="s">
        <v>4</v>
      </c>
      <c r="E5067" s="24" t="s">
        <v>5</v>
      </c>
      <c r="F5067" s="25" t="s">
        <v>2217</v>
      </c>
      <c r="G5067" s="25" t="s">
        <v>2987</v>
      </c>
      <c r="H5067" s="25" t="s">
        <v>3418</v>
      </c>
      <c r="I5067" s="25" t="s">
        <v>82</v>
      </c>
      <c r="J5067" s="10">
        <v>119</v>
      </c>
      <c r="K5067" s="16">
        <v>3</v>
      </c>
    </row>
    <row r="5068" spans="1:11" x14ac:dyDescent="0.25">
      <c r="A5068" s="19">
        <v>42956</v>
      </c>
      <c r="B5068" s="19" t="s">
        <v>3403</v>
      </c>
      <c r="C5068" s="15">
        <v>10000</v>
      </c>
      <c r="D5068" s="24" t="s">
        <v>4</v>
      </c>
      <c r="E5068" s="24" t="s">
        <v>5</v>
      </c>
      <c r="F5068" s="25" t="s">
        <v>2217</v>
      </c>
      <c r="G5068" s="25" t="s">
        <v>2987</v>
      </c>
      <c r="H5068" s="25" t="s">
        <v>3418</v>
      </c>
      <c r="I5068" s="25" t="s">
        <v>82</v>
      </c>
      <c r="J5068" s="10">
        <v>120</v>
      </c>
      <c r="K5068" s="16">
        <v>3</v>
      </c>
    </row>
    <row r="5069" spans="1:11" x14ac:dyDescent="0.25">
      <c r="A5069" s="19">
        <v>42956</v>
      </c>
      <c r="B5069" s="19" t="s">
        <v>3403</v>
      </c>
      <c r="C5069" s="15">
        <v>1500</v>
      </c>
      <c r="D5069" s="24" t="s">
        <v>4</v>
      </c>
      <c r="E5069" s="24" t="s">
        <v>5</v>
      </c>
      <c r="F5069" s="25" t="s">
        <v>2217</v>
      </c>
      <c r="G5069" s="25" t="s">
        <v>2987</v>
      </c>
      <c r="H5069" s="25" t="s">
        <v>3418</v>
      </c>
      <c r="I5069" s="25" t="s">
        <v>82</v>
      </c>
      <c r="J5069" s="10">
        <v>121</v>
      </c>
      <c r="K5069" s="16">
        <v>3</v>
      </c>
    </row>
    <row r="5070" spans="1:11" x14ac:dyDescent="0.25">
      <c r="A5070" s="19">
        <v>42956</v>
      </c>
      <c r="B5070" s="19" t="s">
        <v>3403</v>
      </c>
      <c r="C5070" s="15">
        <v>10000</v>
      </c>
      <c r="D5070" s="24" t="s">
        <v>4</v>
      </c>
      <c r="E5070" s="24" t="s">
        <v>6</v>
      </c>
      <c r="F5070" s="25" t="s">
        <v>6</v>
      </c>
      <c r="G5070" s="25" t="s">
        <v>2987</v>
      </c>
      <c r="H5070" s="25" t="s">
        <v>3418</v>
      </c>
      <c r="I5070" s="25" t="s">
        <v>82</v>
      </c>
      <c r="J5070" s="10">
        <v>164</v>
      </c>
      <c r="K5070" s="16">
        <v>4</v>
      </c>
    </row>
    <row r="5071" spans="1:11" x14ac:dyDescent="0.25">
      <c r="A5071" s="19">
        <v>42956</v>
      </c>
      <c r="B5071" s="19" t="s">
        <v>3403</v>
      </c>
      <c r="C5071" s="15">
        <v>2000</v>
      </c>
      <c r="D5071" s="24" t="s">
        <v>4</v>
      </c>
      <c r="E5071" s="24" t="s">
        <v>6</v>
      </c>
      <c r="F5071" s="25" t="s">
        <v>6</v>
      </c>
      <c r="G5071" s="25" t="s">
        <v>2987</v>
      </c>
      <c r="H5071" s="25" t="s">
        <v>3418</v>
      </c>
      <c r="I5071" s="25" t="s">
        <v>82</v>
      </c>
      <c r="J5071" s="10">
        <v>165</v>
      </c>
      <c r="K5071" s="16">
        <v>4</v>
      </c>
    </row>
    <row r="5072" spans="1:11" x14ac:dyDescent="0.25">
      <c r="A5072" s="19">
        <v>42956</v>
      </c>
      <c r="B5072" s="19" t="s">
        <v>3403</v>
      </c>
      <c r="C5072" s="15">
        <v>200</v>
      </c>
      <c r="D5072" s="24" t="s">
        <v>4</v>
      </c>
      <c r="E5072" s="24" t="s">
        <v>6</v>
      </c>
      <c r="F5072" s="25" t="s">
        <v>6</v>
      </c>
      <c r="G5072" s="25" t="s">
        <v>2987</v>
      </c>
      <c r="H5072" s="25" t="s">
        <v>3418</v>
      </c>
      <c r="I5072" s="25" t="s">
        <v>82</v>
      </c>
      <c r="J5072" s="10">
        <v>166</v>
      </c>
      <c r="K5072" s="16">
        <v>4</v>
      </c>
    </row>
    <row r="5073" spans="1:11" x14ac:dyDescent="0.25">
      <c r="A5073" s="19">
        <v>42956</v>
      </c>
      <c r="B5073" s="19" t="s">
        <v>3403</v>
      </c>
      <c r="C5073" s="15">
        <v>100</v>
      </c>
      <c r="D5073" s="24" t="s">
        <v>4</v>
      </c>
      <c r="E5073" s="24" t="s">
        <v>6</v>
      </c>
      <c r="F5073" s="25" t="s">
        <v>6</v>
      </c>
      <c r="G5073" s="25" t="s">
        <v>2987</v>
      </c>
      <c r="H5073" s="25" t="s">
        <v>3418</v>
      </c>
      <c r="I5073" s="25" t="s">
        <v>82</v>
      </c>
      <c r="J5073" s="10">
        <v>217</v>
      </c>
      <c r="K5073" s="16">
        <v>5</v>
      </c>
    </row>
    <row r="5074" spans="1:11" x14ac:dyDescent="0.25">
      <c r="A5074" s="19">
        <v>42956</v>
      </c>
      <c r="B5074" s="19" t="s">
        <v>3403</v>
      </c>
      <c r="C5074" s="15">
        <v>500</v>
      </c>
      <c r="D5074" s="24" t="s">
        <v>4</v>
      </c>
      <c r="E5074" s="24" t="s">
        <v>6</v>
      </c>
      <c r="F5074" s="25" t="s">
        <v>6</v>
      </c>
      <c r="G5074" s="25" t="s">
        <v>2987</v>
      </c>
      <c r="H5074" s="25" t="s">
        <v>3418</v>
      </c>
      <c r="I5074" s="25" t="s">
        <v>82</v>
      </c>
      <c r="J5074" s="10">
        <v>218</v>
      </c>
      <c r="K5074" s="16">
        <v>5</v>
      </c>
    </row>
    <row r="5075" spans="1:11" x14ac:dyDescent="0.25">
      <c r="A5075" s="19">
        <v>42956</v>
      </c>
      <c r="B5075" s="19" t="s">
        <v>3403</v>
      </c>
      <c r="C5075" s="15">
        <v>10000</v>
      </c>
      <c r="D5075" s="24" t="s">
        <v>4</v>
      </c>
      <c r="E5075" s="24" t="s">
        <v>6</v>
      </c>
      <c r="F5075" s="25" t="s">
        <v>6</v>
      </c>
      <c r="G5075" s="25" t="s">
        <v>2987</v>
      </c>
      <c r="H5075" s="25" t="s">
        <v>3418</v>
      </c>
      <c r="I5075" s="25" t="s">
        <v>82</v>
      </c>
      <c r="J5075" s="10">
        <v>463</v>
      </c>
      <c r="K5075" s="16">
        <v>10</v>
      </c>
    </row>
    <row r="5076" spans="1:11" x14ac:dyDescent="0.25">
      <c r="A5076" s="19">
        <v>42956</v>
      </c>
      <c r="B5076" s="19" t="s">
        <v>3403</v>
      </c>
      <c r="C5076" s="15">
        <v>10000</v>
      </c>
      <c r="D5076" s="24" t="s">
        <v>4</v>
      </c>
      <c r="E5076" s="24" t="s">
        <v>6</v>
      </c>
      <c r="F5076" s="25" t="s">
        <v>6</v>
      </c>
      <c r="G5076" s="25" t="s">
        <v>2987</v>
      </c>
      <c r="H5076" s="25" t="s">
        <v>3418</v>
      </c>
      <c r="I5076" s="25" t="s">
        <v>82</v>
      </c>
      <c r="J5076" s="10">
        <v>464</v>
      </c>
      <c r="K5076" s="16">
        <v>10</v>
      </c>
    </row>
    <row r="5077" spans="1:11" x14ac:dyDescent="0.25">
      <c r="A5077" s="19">
        <v>42956</v>
      </c>
      <c r="B5077" s="19" t="s">
        <v>3403</v>
      </c>
      <c r="C5077" s="15">
        <v>1100</v>
      </c>
      <c r="D5077" s="24" t="s">
        <v>4</v>
      </c>
      <c r="E5077" s="24" t="s">
        <v>6</v>
      </c>
      <c r="F5077" s="25" t="s">
        <v>6</v>
      </c>
      <c r="G5077" s="25" t="s">
        <v>2987</v>
      </c>
      <c r="H5077" s="25" t="s">
        <v>3418</v>
      </c>
      <c r="I5077" s="25" t="s">
        <v>82</v>
      </c>
      <c r="J5077" s="10">
        <v>465</v>
      </c>
      <c r="K5077" s="16">
        <v>10</v>
      </c>
    </row>
    <row r="5078" spans="1:11" x14ac:dyDescent="0.25">
      <c r="A5078" s="19">
        <v>42956</v>
      </c>
      <c r="B5078" s="19" t="s">
        <v>3403</v>
      </c>
      <c r="C5078" s="15">
        <v>350</v>
      </c>
      <c r="D5078" s="24" t="s">
        <v>4</v>
      </c>
      <c r="E5078" s="24" t="s">
        <v>6</v>
      </c>
      <c r="F5078" s="25" t="s">
        <v>6</v>
      </c>
      <c r="G5078" s="25" t="s">
        <v>2987</v>
      </c>
      <c r="H5078" s="25" t="s">
        <v>3418</v>
      </c>
      <c r="I5078" s="25" t="s">
        <v>82</v>
      </c>
      <c r="J5078" s="10">
        <v>466</v>
      </c>
      <c r="K5078" s="16">
        <v>10</v>
      </c>
    </row>
    <row r="5079" spans="1:11" x14ac:dyDescent="0.25">
      <c r="A5079" s="19">
        <v>42956</v>
      </c>
      <c r="B5079" s="19" t="s">
        <v>3403</v>
      </c>
      <c r="C5079" s="15">
        <v>500</v>
      </c>
      <c r="D5079" s="24" t="s">
        <v>4</v>
      </c>
      <c r="E5079" s="24" t="s">
        <v>5</v>
      </c>
      <c r="F5079" s="25" t="s">
        <v>2217</v>
      </c>
      <c r="G5079" s="25" t="s">
        <v>2987</v>
      </c>
      <c r="H5079" s="25" t="s">
        <v>3418</v>
      </c>
      <c r="I5079" s="25" t="s">
        <v>82</v>
      </c>
      <c r="J5079" s="10">
        <v>467</v>
      </c>
      <c r="K5079" s="16">
        <v>10</v>
      </c>
    </row>
    <row r="5080" spans="1:11" x14ac:dyDescent="0.25">
      <c r="A5080" s="19">
        <v>42956</v>
      </c>
      <c r="B5080" s="19" t="s">
        <v>3403</v>
      </c>
      <c r="C5080" s="15">
        <v>200</v>
      </c>
      <c r="D5080" s="24" t="s">
        <v>4</v>
      </c>
      <c r="E5080" s="24" t="s">
        <v>5</v>
      </c>
      <c r="F5080" s="25" t="s">
        <v>2217</v>
      </c>
      <c r="G5080" s="25" t="s">
        <v>2987</v>
      </c>
      <c r="H5080" s="25" t="s">
        <v>3418</v>
      </c>
      <c r="I5080" s="25" t="s">
        <v>82</v>
      </c>
      <c r="J5080" s="10">
        <v>468</v>
      </c>
      <c r="K5080" s="16">
        <v>10</v>
      </c>
    </row>
    <row r="5081" spans="1:11" x14ac:dyDescent="0.25">
      <c r="A5081" s="19">
        <v>42956</v>
      </c>
      <c r="B5081" s="19" t="s">
        <v>3403</v>
      </c>
      <c r="C5081" s="15">
        <v>500</v>
      </c>
      <c r="D5081" s="24" t="s">
        <v>4</v>
      </c>
      <c r="E5081" s="24" t="s">
        <v>5</v>
      </c>
      <c r="F5081" s="25" t="s">
        <v>2217</v>
      </c>
      <c r="G5081" s="25" t="s">
        <v>2987</v>
      </c>
      <c r="H5081" s="25" t="s">
        <v>3418</v>
      </c>
      <c r="I5081" s="25" t="s">
        <v>82</v>
      </c>
      <c r="J5081" s="10">
        <v>7710</v>
      </c>
      <c r="K5081" s="16">
        <v>155</v>
      </c>
    </row>
    <row r="5082" spans="1:11" x14ac:dyDescent="0.25">
      <c r="A5082" s="19">
        <v>42956</v>
      </c>
      <c r="B5082" s="19" t="s">
        <v>3403</v>
      </c>
      <c r="C5082" s="15">
        <v>532.5</v>
      </c>
      <c r="D5082" s="24" t="s">
        <v>4</v>
      </c>
      <c r="E5082" s="24" t="s">
        <v>5</v>
      </c>
      <c r="F5082" s="25" t="s">
        <v>2217</v>
      </c>
      <c r="G5082" s="25" t="s">
        <v>2987</v>
      </c>
      <c r="H5082" s="25" t="s">
        <v>3418</v>
      </c>
      <c r="I5082" s="25" t="s">
        <v>82</v>
      </c>
      <c r="J5082" s="10">
        <v>7711</v>
      </c>
      <c r="K5082" s="16">
        <v>155</v>
      </c>
    </row>
    <row r="5083" spans="1:11" x14ac:dyDescent="0.25">
      <c r="A5083" s="19">
        <v>42956</v>
      </c>
      <c r="B5083" s="19" t="s">
        <v>3403</v>
      </c>
      <c r="C5083" s="15">
        <v>2000</v>
      </c>
      <c r="D5083" s="24" t="s">
        <v>4</v>
      </c>
      <c r="E5083" s="24" t="s">
        <v>6</v>
      </c>
      <c r="F5083" s="25" t="s">
        <v>6</v>
      </c>
      <c r="G5083" s="25" t="s">
        <v>2987</v>
      </c>
      <c r="H5083" s="25" t="s">
        <v>3418</v>
      </c>
      <c r="I5083" s="25" t="s">
        <v>82</v>
      </c>
      <c r="J5083" s="10">
        <v>9492</v>
      </c>
      <c r="K5083" s="16">
        <v>190</v>
      </c>
    </row>
    <row r="5084" spans="1:11" x14ac:dyDescent="0.25">
      <c r="A5084" s="19">
        <v>42956</v>
      </c>
      <c r="B5084" s="19" t="s">
        <v>3403</v>
      </c>
      <c r="C5084" s="15">
        <v>2000</v>
      </c>
      <c r="D5084" s="24" t="s">
        <v>4</v>
      </c>
      <c r="E5084" s="24" t="s">
        <v>5</v>
      </c>
      <c r="F5084" s="25" t="s">
        <v>2217</v>
      </c>
      <c r="G5084" s="25" t="s">
        <v>2987</v>
      </c>
      <c r="H5084" s="25" t="s">
        <v>3418</v>
      </c>
      <c r="I5084" s="25" t="s">
        <v>82</v>
      </c>
      <c r="J5084" s="10">
        <v>9493</v>
      </c>
      <c r="K5084" s="16">
        <v>190</v>
      </c>
    </row>
    <row r="5085" spans="1:11" x14ac:dyDescent="0.25">
      <c r="A5085" s="19">
        <v>42956</v>
      </c>
      <c r="B5085" s="19" t="s">
        <v>3403</v>
      </c>
      <c r="C5085" s="15">
        <v>1000</v>
      </c>
      <c r="D5085" s="24" t="s">
        <v>4</v>
      </c>
      <c r="E5085" s="24" t="s">
        <v>5</v>
      </c>
      <c r="F5085" s="25" t="s">
        <v>2217</v>
      </c>
      <c r="G5085" s="25" t="s">
        <v>2987</v>
      </c>
      <c r="H5085" s="25" t="s">
        <v>3418</v>
      </c>
      <c r="I5085" s="25" t="s">
        <v>82</v>
      </c>
      <c r="J5085" s="10">
        <v>9494</v>
      </c>
      <c r="K5085" s="16">
        <v>190</v>
      </c>
    </row>
    <row r="5086" spans="1:11" x14ac:dyDescent="0.25">
      <c r="A5086" s="19">
        <v>42956</v>
      </c>
      <c r="B5086" s="19" t="s">
        <v>3403</v>
      </c>
      <c r="C5086" s="15">
        <v>350</v>
      </c>
      <c r="D5086" s="24" t="s">
        <v>4</v>
      </c>
      <c r="E5086" s="24" t="s">
        <v>5</v>
      </c>
      <c r="F5086" s="25" t="s">
        <v>2217</v>
      </c>
      <c r="G5086" s="25" t="s">
        <v>2987</v>
      </c>
      <c r="H5086" s="25" t="s">
        <v>3418</v>
      </c>
      <c r="I5086" s="25" t="s">
        <v>82</v>
      </c>
      <c r="J5086" s="10">
        <v>9495</v>
      </c>
      <c r="K5086" s="16">
        <v>190</v>
      </c>
    </row>
    <row r="5087" spans="1:11" x14ac:dyDescent="0.25">
      <c r="A5087" s="19">
        <v>42956</v>
      </c>
      <c r="B5087" s="19" t="s">
        <v>3403</v>
      </c>
      <c r="C5087" s="15">
        <v>740</v>
      </c>
      <c r="D5087" s="24" t="s">
        <v>4</v>
      </c>
      <c r="E5087" s="24" t="s">
        <v>5</v>
      </c>
      <c r="F5087" s="25" t="s">
        <v>2217</v>
      </c>
      <c r="G5087" s="25" t="s">
        <v>2987</v>
      </c>
      <c r="H5087" s="25" t="s">
        <v>3418</v>
      </c>
      <c r="I5087" s="25" t="s">
        <v>82</v>
      </c>
      <c r="J5087" s="10">
        <v>9496</v>
      </c>
      <c r="K5087" s="16">
        <v>190</v>
      </c>
    </row>
    <row r="5088" spans="1:11" x14ac:dyDescent="0.25">
      <c r="A5088" s="19">
        <v>42956</v>
      </c>
      <c r="B5088" s="19" t="s">
        <v>3403</v>
      </c>
      <c r="C5088" s="15">
        <v>500</v>
      </c>
      <c r="D5088" s="24" t="s">
        <v>4</v>
      </c>
      <c r="E5088" s="24" t="s">
        <v>6</v>
      </c>
      <c r="F5088" s="25" t="s">
        <v>6</v>
      </c>
      <c r="G5088" s="25" t="s">
        <v>2987</v>
      </c>
      <c r="H5088" s="25" t="s">
        <v>3418</v>
      </c>
      <c r="I5088" s="25" t="s">
        <v>82</v>
      </c>
      <c r="J5088" s="10">
        <v>9621</v>
      </c>
      <c r="K5088" s="16">
        <v>193</v>
      </c>
    </row>
    <row r="5089" spans="1:11" x14ac:dyDescent="0.25">
      <c r="A5089" s="19">
        <v>42956</v>
      </c>
      <c r="B5089" s="19" t="s">
        <v>3403</v>
      </c>
      <c r="C5089" s="15">
        <v>400</v>
      </c>
      <c r="D5089" s="24" t="s">
        <v>4</v>
      </c>
      <c r="E5089" s="24" t="s">
        <v>6</v>
      </c>
      <c r="F5089" s="25" t="s">
        <v>6</v>
      </c>
      <c r="G5089" s="25" t="s">
        <v>2987</v>
      </c>
      <c r="H5089" s="25" t="s">
        <v>3418</v>
      </c>
      <c r="I5089" s="25" t="s">
        <v>82</v>
      </c>
      <c r="J5089" s="10">
        <v>9622</v>
      </c>
      <c r="K5089" s="16">
        <v>193</v>
      </c>
    </row>
    <row r="5090" spans="1:11" x14ac:dyDescent="0.25">
      <c r="A5090" s="19">
        <v>42956</v>
      </c>
      <c r="B5090" s="19" t="s">
        <v>3403</v>
      </c>
      <c r="C5090" s="15">
        <v>600</v>
      </c>
      <c r="D5090" s="24" t="s">
        <v>4</v>
      </c>
      <c r="E5090" s="24" t="s">
        <v>6</v>
      </c>
      <c r="F5090" s="25" t="s">
        <v>6</v>
      </c>
      <c r="G5090" s="25" t="s">
        <v>2987</v>
      </c>
      <c r="H5090" s="25" t="s">
        <v>3418</v>
      </c>
      <c r="I5090" s="25" t="s">
        <v>82</v>
      </c>
      <c r="J5090" s="10">
        <v>9623</v>
      </c>
      <c r="K5090" s="16">
        <v>193</v>
      </c>
    </row>
    <row r="5091" spans="1:11" x14ac:dyDescent="0.25">
      <c r="A5091" s="19">
        <v>42956</v>
      </c>
      <c r="B5091" s="19" t="s">
        <v>3403</v>
      </c>
      <c r="C5091" s="15">
        <v>450</v>
      </c>
      <c r="D5091" s="24" t="s">
        <v>4</v>
      </c>
      <c r="E5091" s="24" t="s">
        <v>6</v>
      </c>
      <c r="F5091" s="25" t="s">
        <v>6</v>
      </c>
      <c r="G5091" s="25" t="s">
        <v>2987</v>
      </c>
      <c r="H5091" s="25" t="s">
        <v>3418</v>
      </c>
      <c r="I5091" s="25" t="s">
        <v>82</v>
      </c>
      <c r="J5091" s="10">
        <v>9624</v>
      </c>
      <c r="K5091" s="16">
        <v>193</v>
      </c>
    </row>
    <row r="5092" spans="1:11" x14ac:dyDescent="0.25">
      <c r="A5092" s="19">
        <v>42956</v>
      </c>
      <c r="B5092" s="19" t="s">
        <v>3403</v>
      </c>
      <c r="C5092" s="15">
        <v>450</v>
      </c>
      <c r="D5092" s="24" t="s">
        <v>4</v>
      </c>
      <c r="E5092" s="24" t="s">
        <v>6</v>
      </c>
      <c r="F5092" s="25" t="s">
        <v>6</v>
      </c>
      <c r="G5092" s="25" t="s">
        <v>2987</v>
      </c>
      <c r="H5092" s="25" t="s">
        <v>3418</v>
      </c>
      <c r="I5092" s="25" t="s">
        <v>82</v>
      </c>
      <c r="J5092" s="10">
        <v>9625</v>
      </c>
      <c r="K5092" s="16">
        <v>193</v>
      </c>
    </row>
    <row r="5093" spans="1:11" x14ac:dyDescent="0.25">
      <c r="A5093" s="19">
        <v>42956</v>
      </c>
      <c r="B5093" s="19" t="s">
        <v>3403</v>
      </c>
      <c r="C5093" s="15">
        <v>400</v>
      </c>
      <c r="D5093" s="24" t="s">
        <v>4</v>
      </c>
      <c r="E5093" s="24" t="s">
        <v>6</v>
      </c>
      <c r="F5093" s="25" t="s">
        <v>6</v>
      </c>
      <c r="G5093" s="25" t="s">
        <v>2987</v>
      </c>
      <c r="H5093" s="25" t="s">
        <v>3418</v>
      </c>
      <c r="I5093" s="25" t="s">
        <v>82</v>
      </c>
      <c r="J5093" s="10">
        <v>9626</v>
      </c>
      <c r="K5093" s="16">
        <v>193</v>
      </c>
    </row>
    <row r="5094" spans="1:11" x14ac:dyDescent="0.25">
      <c r="A5094" s="19">
        <v>42956</v>
      </c>
      <c r="B5094" s="19" t="s">
        <v>3403</v>
      </c>
      <c r="C5094" s="15">
        <v>4000</v>
      </c>
      <c r="D5094" s="24" t="s">
        <v>7</v>
      </c>
      <c r="E5094" s="24" t="s">
        <v>8</v>
      </c>
      <c r="F5094" s="25"/>
      <c r="G5094" s="25" t="s">
        <v>3314</v>
      </c>
      <c r="H5094" s="25" t="s">
        <v>3314</v>
      </c>
      <c r="I5094" s="27"/>
      <c r="J5094" s="10" t="s">
        <v>2984</v>
      </c>
      <c r="K5094" s="16"/>
    </row>
    <row r="5095" spans="1:11" x14ac:dyDescent="0.25">
      <c r="A5095" s="19">
        <v>42956</v>
      </c>
      <c r="B5095" s="19" t="s">
        <v>3403</v>
      </c>
      <c r="C5095" s="15">
        <v>198</v>
      </c>
      <c r="D5095" s="24" t="s">
        <v>7</v>
      </c>
      <c r="E5095" s="24" t="s">
        <v>8</v>
      </c>
      <c r="F5095" s="25"/>
      <c r="G5095" s="25" t="s">
        <v>3314</v>
      </c>
      <c r="H5095" s="25" t="s">
        <v>3314</v>
      </c>
      <c r="I5095" s="27"/>
      <c r="J5095" s="10" t="s">
        <v>2984</v>
      </c>
      <c r="K5095" s="16"/>
    </row>
    <row r="5096" spans="1:11" x14ac:dyDescent="0.25">
      <c r="A5096" s="19">
        <v>42957</v>
      </c>
      <c r="B5096" s="19" t="s">
        <v>3403</v>
      </c>
      <c r="C5096" s="15">
        <v>500</v>
      </c>
      <c r="D5096" s="24" t="s">
        <v>4</v>
      </c>
      <c r="E5096" s="24" t="s">
        <v>6</v>
      </c>
      <c r="F5096" s="25" t="s">
        <v>6</v>
      </c>
      <c r="G5096" s="25" t="s">
        <v>2987</v>
      </c>
      <c r="H5096" s="25" t="s">
        <v>3418</v>
      </c>
      <c r="I5096" s="25" t="s">
        <v>82</v>
      </c>
      <c r="J5096" s="10">
        <v>52</v>
      </c>
      <c r="K5096" s="16">
        <v>2</v>
      </c>
    </row>
    <row r="5097" spans="1:11" x14ac:dyDescent="0.25">
      <c r="A5097" s="19">
        <v>42957</v>
      </c>
      <c r="B5097" s="19" t="s">
        <v>3403</v>
      </c>
      <c r="C5097" s="15">
        <v>6000</v>
      </c>
      <c r="D5097" s="24" t="s">
        <v>4</v>
      </c>
      <c r="E5097" s="24" t="s">
        <v>5</v>
      </c>
      <c r="F5097" s="25" t="s">
        <v>2217</v>
      </c>
      <c r="G5097" s="25" t="s">
        <v>2987</v>
      </c>
      <c r="H5097" s="25" t="s">
        <v>3418</v>
      </c>
      <c r="I5097" s="25" t="s">
        <v>82</v>
      </c>
      <c r="J5097" s="10">
        <v>53</v>
      </c>
      <c r="K5097" s="16">
        <v>2</v>
      </c>
    </row>
    <row r="5098" spans="1:11" x14ac:dyDescent="0.25">
      <c r="A5098" s="19">
        <v>42957</v>
      </c>
      <c r="B5098" s="19" t="s">
        <v>3403</v>
      </c>
      <c r="C5098" s="15">
        <v>1000</v>
      </c>
      <c r="D5098" s="24" t="s">
        <v>4</v>
      </c>
      <c r="E5098" s="24" t="s">
        <v>5</v>
      </c>
      <c r="F5098" s="25" t="s">
        <v>2217</v>
      </c>
      <c r="G5098" s="25" t="s">
        <v>2987</v>
      </c>
      <c r="H5098" s="25" t="s">
        <v>3418</v>
      </c>
      <c r="I5098" s="25" t="s">
        <v>82</v>
      </c>
      <c r="J5098" s="10">
        <v>54</v>
      </c>
      <c r="K5098" s="16">
        <v>2</v>
      </c>
    </row>
    <row r="5099" spans="1:11" x14ac:dyDescent="0.25">
      <c r="A5099" s="19">
        <v>42957</v>
      </c>
      <c r="B5099" s="19" t="s">
        <v>3403</v>
      </c>
      <c r="C5099" s="15">
        <v>100</v>
      </c>
      <c r="D5099" s="24" t="s">
        <v>4</v>
      </c>
      <c r="E5099" s="24" t="s">
        <v>6</v>
      </c>
      <c r="F5099" s="25" t="s">
        <v>6</v>
      </c>
      <c r="G5099" s="25" t="s">
        <v>2987</v>
      </c>
      <c r="H5099" s="25" t="s">
        <v>3418</v>
      </c>
      <c r="I5099" s="25" t="s">
        <v>82</v>
      </c>
      <c r="J5099" s="10">
        <v>122</v>
      </c>
      <c r="K5099" s="16">
        <v>3</v>
      </c>
    </row>
    <row r="5100" spans="1:11" x14ac:dyDescent="0.25">
      <c r="A5100" s="19">
        <v>42957</v>
      </c>
      <c r="B5100" s="19" t="s">
        <v>3403</v>
      </c>
      <c r="C5100" s="15">
        <v>600</v>
      </c>
      <c r="D5100" s="24" t="s">
        <v>4</v>
      </c>
      <c r="E5100" s="24" t="s">
        <v>6</v>
      </c>
      <c r="F5100" s="25" t="s">
        <v>6</v>
      </c>
      <c r="G5100" s="25" t="s">
        <v>2987</v>
      </c>
      <c r="H5100" s="25" t="s">
        <v>3418</v>
      </c>
      <c r="I5100" s="25" t="s">
        <v>82</v>
      </c>
      <c r="J5100" s="10">
        <v>123</v>
      </c>
      <c r="K5100" s="16">
        <v>3</v>
      </c>
    </row>
    <row r="5101" spans="1:11" x14ac:dyDescent="0.25">
      <c r="A5101" s="19">
        <v>42957</v>
      </c>
      <c r="B5101" s="19" t="s">
        <v>3403</v>
      </c>
      <c r="C5101" s="15">
        <v>200</v>
      </c>
      <c r="D5101" s="24" t="s">
        <v>4</v>
      </c>
      <c r="E5101" s="24" t="s">
        <v>6</v>
      </c>
      <c r="F5101" s="25" t="s">
        <v>6</v>
      </c>
      <c r="G5101" s="25" t="s">
        <v>2987</v>
      </c>
      <c r="H5101" s="25" t="s">
        <v>3418</v>
      </c>
      <c r="I5101" s="25" t="s">
        <v>82</v>
      </c>
      <c r="J5101" s="10">
        <v>167</v>
      </c>
      <c r="K5101" s="16">
        <v>4</v>
      </c>
    </row>
    <row r="5102" spans="1:11" x14ac:dyDescent="0.25">
      <c r="A5102" s="19">
        <v>42957</v>
      </c>
      <c r="B5102" s="19" t="s">
        <v>3403</v>
      </c>
      <c r="C5102" s="15">
        <v>5000</v>
      </c>
      <c r="D5102" s="24" t="s">
        <v>4</v>
      </c>
      <c r="E5102" s="24" t="s">
        <v>6</v>
      </c>
      <c r="F5102" s="25" t="s">
        <v>6</v>
      </c>
      <c r="G5102" s="25" t="s">
        <v>2987</v>
      </c>
      <c r="H5102" s="25" t="s">
        <v>3418</v>
      </c>
      <c r="I5102" s="25" t="s">
        <v>82</v>
      </c>
      <c r="J5102" s="10">
        <v>168</v>
      </c>
      <c r="K5102" s="16">
        <v>4</v>
      </c>
    </row>
    <row r="5103" spans="1:11" x14ac:dyDescent="0.25">
      <c r="A5103" s="19">
        <v>42957</v>
      </c>
      <c r="B5103" s="19" t="s">
        <v>3403</v>
      </c>
      <c r="C5103" s="15">
        <v>2700</v>
      </c>
      <c r="D5103" s="24" t="s">
        <v>4</v>
      </c>
      <c r="E5103" s="24" t="s">
        <v>5</v>
      </c>
      <c r="F5103" s="25" t="s">
        <v>2217</v>
      </c>
      <c r="G5103" s="25" t="s">
        <v>2987</v>
      </c>
      <c r="H5103" s="25" t="s">
        <v>3418</v>
      </c>
      <c r="I5103" s="25" t="s">
        <v>82</v>
      </c>
      <c r="J5103" s="10">
        <v>220</v>
      </c>
      <c r="K5103" s="16">
        <v>5</v>
      </c>
    </row>
    <row r="5104" spans="1:11" x14ac:dyDescent="0.25">
      <c r="A5104" s="19">
        <v>42957</v>
      </c>
      <c r="B5104" s="19" t="s">
        <v>3403</v>
      </c>
      <c r="C5104" s="15">
        <v>1000</v>
      </c>
      <c r="D5104" s="24" t="s">
        <v>4</v>
      </c>
      <c r="E5104" s="24" t="s">
        <v>5</v>
      </c>
      <c r="F5104" s="25" t="s">
        <v>2217</v>
      </c>
      <c r="G5104" s="25" t="s">
        <v>2987</v>
      </c>
      <c r="H5104" s="25" t="s">
        <v>3418</v>
      </c>
      <c r="I5104" s="25" t="s">
        <v>82</v>
      </c>
      <c r="J5104" s="10">
        <v>469</v>
      </c>
      <c r="K5104" s="16">
        <v>10</v>
      </c>
    </row>
    <row r="5105" spans="1:11" x14ac:dyDescent="0.25">
      <c r="A5105" s="19">
        <v>42957</v>
      </c>
      <c r="B5105" s="19" t="s">
        <v>3403</v>
      </c>
      <c r="C5105" s="15">
        <v>100</v>
      </c>
      <c r="D5105" s="24" t="s">
        <v>4</v>
      </c>
      <c r="E5105" s="24" t="s">
        <v>6</v>
      </c>
      <c r="F5105" s="25" t="s">
        <v>6</v>
      </c>
      <c r="G5105" s="25" t="s">
        <v>2987</v>
      </c>
      <c r="H5105" s="25" t="s">
        <v>3418</v>
      </c>
      <c r="I5105" s="25" t="s">
        <v>82</v>
      </c>
      <c r="J5105" s="10">
        <v>470</v>
      </c>
      <c r="K5105" s="16">
        <v>10</v>
      </c>
    </row>
    <row r="5106" spans="1:11" x14ac:dyDescent="0.25">
      <c r="A5106" s="19">
        <v>42957</v>
      </c>
      <c r="B5106" s="19" t="s">
        <v>3403</v>
      </c>
      <c r="C5106" s="15">
        <v>3000</v>
      </c>
      <c r="D5106" s="24" t="s">
        <v>4</v>
      </c>
      <c r="E5106" s="24" t="s">
        <v>6</v>
      </c>
      <c r="F5106" s="25" t="s">
        <v>6</v>
      </c>
      <c r="G5106" s="25" t="s">
        <v>2987</v>
      </c>
      <c r="H5106" s="25" t="s">
        <v>3418</v>
      </c>
      <c r="I5106" s="25" t="s">
        <v>82</v>
      </c>
      <c r="J5106" s="10">
        <v>7712</v>
      </c>
      <c r="K5106" s="16">
        <v>155</v>
      </c>
    </row>
    <row r="5107" spans="1:11" x14ac:dyDescent="0.25">
      <c r="A5107" s="19">
        <v>42957</v>
      </c>
      <c r="B5107" s="19" t="s">
        <v>3403</v>
      </c>
      <c r="C5107" s="15">
        <v>1000</v>
      </c>
      <c r="D5107" s="24" t="s">
        <v>4</v>
      </c>
      <c r="E5107" s="24" t="s">
        <v>5</v>
      </c>
      <c r="F5107" s="25" t="s">
        <v>2217</v>
      </c>
      <c r="G5107" s="25" t="s">
        <v>2987</v>
      </c>
      <c r="H5107" s="25" t="s">
        <v>3418</v>
      </c>
      <c r="I5107" s="25" t="s">
        <v>82</v>
      </c>
      <c r="J5107" s="10">
        <v>7713</v>
      </c>
      <c r="K5107" s="16">
        <v>155</v>
      </c>
    </row>
    <row r="5108" spans="1:11" x14ac:dyDescent="0.25">
      <c r="A5108" s="19">
        <v>42957</v>
      </c>
      <c r="B5108" s="19" t="s">
        <v>3403</v>
      </c>
      <c r="C5108" s="15">
        <v>500</v>
      </c>
      <c r="D5108" s="24" t="s">
        <v>4</v>
      </c>
      <c r="E5108" s="24" t="s">
        <v>5</v>
      </c>
      <c r="F5108" s="25" t="s">
        <v>2217</v>
      </c>
      <c r="G5108" s="25" t="s">
        <v>2987</v>
      </c>
      <c r="H5108" s="25" t="s">
        <v>3418</v>
      </c>
      <c r="I5108" s="25" t="s">
        <v>82</v>
      </c>
      <c r="J5108" s="10">
        <v>7714</v>
      </c>
      <c r="K5108" s="16">
        <v>155</v>
      </c>
    </row>
    <row r="5109" spans="1:11" x14ac:dyDescent="0.25">
      <c r="A5109" s="19">
        <v>42957</v>
      </c>
      <c r="B5109" s="19" t="s">
        <v>3403</v>
      </c>
      <c r="C5109" s="15">
        <v>1500</v>
      </c>
      <c r="D5109" s="24" t="s">
        <v>4</v>
      </c>
      <c r="E5109" s="24" t="s">
        <v>6</v>
      </c>
      <c r="F5109" s="25" t="s">
        <v>6</v>
      </c>
      <c r="G5109" s="25" t="s">
        <v>2987</v>
      </c>
      <c r="H5109" s="25" t="s">
        <v>3418</v>
      </c>
      <c r="I5109" s="25" t="s">
        <v>82</v>
      </c>
      <c r="J5109" s="10">
        <v>9628</v>
      </c>
      <c r="K5109" s="16">
        <v>193</v>
      </c>
    </row>
    <row r="5110" spans="1:11" x14ac:dyDescent="0.25">
      <c r="A5110" s="19">
        <v>42957</v>
      </c>
      <c r="B5110" s="19" t="s">
        <v>3403</v>
      </c>
      <c r="C5110" s="15">
        <v>400</v>
      </c>
      <c r="D5110" s="24" t="s">
        <v>7</v>
      </c>
      <c r="E5110" s="24" t="s">
        <v>8</v>
      </c>
      <c r="F5110" s="25"/>
      <c r="G5110" s="25" t="s">
        <v>3314</v>
      </c>
      <c r="H5110" s="25" t="s">
        <v>3314</v>
      </c>
      <c r="I5110" s="27"/>
      <c r="J5110" s="10" t="s">
        <v>2984</v>
      </c>
      <c r="K5110" s="16"/>
    </row>
    <row r="5111" spans="1:11" x14ac:dyDescent="0.25">
      <c r="A5111" s="19">
        <v>42957</v>
      </c>
      <c r="B5111" s="19" t="s">
        <v>3403</v>
      </c>
      <c r="C5111" s="15">
        <v>300</v>
      </c>
      <c r="D5111" s="24" t="s">
        <v>7</v>
      </c>
      <c r="E5111" s="24" t="s">
        <v>8</v>
      </c>
      <c r="F5111" s="25"/>
      <c r="G5111" s="25" t="s">
        <v>3314</v>
      </c>
      <c r="H5111" s="25" t="s">
        <v>3314</v>
      </c>
      <c r="I5111" s="27"/>
      <c r="J5111" s="10" t="s">
        <v>2984</v>
      </c>
      <c r="K5111" s="16"/>
    </row>
    <row r="5112" spans="1:11" x14ac:dyDescent="0.25">
      <c r="A5112" s="19">
        <v>42957</v>
      </c>
      <c r="B5112" s="19" t="s">
        <v>3403</v>
      </c>
      <c r="C5112" s="15">
        <v>50</v>
      </c>
      <c r="D5112" s="24" t="s">
        <v>7</v>
      </c>
      <c r="E5112" s="24" t="s">
        <v>8</v>
      </c>
      <c r="F5112" s="25"/>
      <c r="G5112" s="25" t="s">
        <v>3314</v>
      </c>
      <c r="H5112" s="25" t="s">
        <v>3314</v>
      </c>
      <c r="I5112" s="27"/>
      <c r="J5112" s="10" t="s">
        <v>2984</v>
      </c>
      <c r="K5112" s="16"/>
    </row>
    <row r="5113" spans="1:11" x14ac:dyDescent="0.25">
      <c r="A5113" s="19">
        <v>42957</v>
      </c>
      <c r="B5113" s="19" t="s">
        <v>3403</v>
      </c>
      <c r="C5113" s="15">
        <v>70</v>
      </c>
      <c r="D5113" s="24" t="s">
        <v>7</v>
      </c>
      <c r="E5113" s="24" t="s">
        <v>8</v>
      </c>
      <c r="F5113" s="25"/>
      <c r="G5113" s="25" t="s">
        <v>3314</v>
      </c>
      <c r="H5113" s="25" t="s">
        <v>3314</v>
      </c>
      <c r="I5113" s="27"/>
      <c r="J5113" s="10" t="s">
        <v>2984</v>
      </c>
      <c r="K5113" s="16"/>
    </row>
    <row r="5114" spans="1:11" x14ac:dyDescent="0.25">
      <c r="A5114" s="19">
        <v>42957</v>
      </c>
      <c r="B5114" s="19" t="s">
        <v>3403</v>
      </c>
      <c r="C5114" s="15">
        <v>1010</v>
      </c>
      <c r="D5114" s="24" t="s">
        <v>7</v>
      </c>
      <c r="E5114" s="24" t="s">
        <v>8</v>
      </c>
      <c r="F5114" s="25"/>
      <c r="G5114" s="25" t="s">
        <v>3314</v>
      </c>
      <c r="H5114" s="25" t="s">
        <v>3314</v>
      </c>
      <c r="I5114" s="27"/>
      <c r="J5114" s="10" t="s">
        <v>2984</v>
      </c>
      <c r="K5114" s="16"/>
    </row>
    <row r="5115" spans="1:11" x14ac:dyDescent="0.25">
      <c r="A5115" s="19">
        <v>42958</v>
      </c>
      <c r="B5115" s="19" t="s">
        <v>3403</v>
      </c>
      <c r="C5115" s="15">
        <v>50</v>
      </c>
      <c r="D5115" s="24" t="s">
        <v>4</v>
      </c>
      <c r="E5115" s="24" t="s">
        <v>6</v>
      </c>
      <c r="F5115" s="25" t="s">
        <v>6</v>
      </c>
      <c r="G5115" s="25" t="s">
        <v>2987</v>
      </c>
      <c r="H5115" s="25" t="s">
        <v>3418</v>
      </c>
      <c r="I5115" s="25" t="s">
        <v>82</v>
      </c>
      <c r="J5115" s="10">
        <v>9629</v>
      </c>
      <c r="K5115" s="16">
        <v>193</v>
      </c>
    </row>
    <row r="5116" spans="1:11" x14ac:dyDescent="0.25">
      <c r="A5116" s="19">
        <v>42958</v>
      </c>
      <c r="B5116" s="19" t="s">
        <v>3403</v>
      </c>
      <c r="C5116" s="15">
        <v>65</v>
      </c>
      <c r="D5116" s="24" t="s">
        <v>4</v>
      </c>
      <c r="E5116" s="24" t="s">
        <v>6</v>
      </c>
      <c r="F5116" s="25" t="s">
        <v>6</v>
      </c>
      <c r="G5116" s="25" t="s">
        <v>2987</v>
      </c>
      <c r="H5116" s="25" t="s">
        <v>3418</v>
      </c>
      <c r="I5116" s="25" t="s">
        <v>82</v>
      </c>
      <c r="J5116" s="10">
        <v>9630</v>
      </c>
      <c r="K5116" s="16">
        <v>193</v>
      </c>
    </row>
    <row r="5117" spans="1:11" x14ac:dyDescent="0.25">
      <c r="A5117" s="19">
        <v>42959</v>
      </c>
      <c r="B5117" s="19" t="s">
        <v>3403</v>
      </c>
      <c r="C5117" s="15">
        <v>2000</v>
      </c>
      <c r="D5117" s="24" t="s">
        <v>4</v>
      </c>
      <c r="E5117" s="24" t="s">
        <v>6</v>
      </c>
      <c r="F5117" s="25" t="s">
        <v>6</v>
      </c>
      <c r="G5117" s="25" t="s">
        <v>2987</v>
      </c>
      <c r="H5117" s="25" t="s">
        <v>3418</v>
      </c>
      <c r="I5117" s="25" t="s">
        <v>82</v>
      </c>
      <c r="J5117" s="10">
        <v>18</v>
      </c>
      <c r="K5117" s="16">
        <v>1</v>
      </c>
    </row>
    <row r="5118" spans="1:11" x14ac:dyDescent="0.25">
      <c r="A5118" s="19">
        <v>42959</v>
      </c>
      <c r="B5118" s="19" t="s">
        <v>3403</v>
      </c>
      <c r="C5118" s="15">
        <v>7350</v>
      </c>
      <c r="D5118" s="24" t="s">
        <v>4</v>
      </c>
      <c r="E5118" s="24" t="s">
        <v>5</v>
      </c>
      <c r="F5118" s="25" t="s">
        <v>2217</v>
      </c>
      <c r="G5118" s="25" t="s">
        <v>2987</v>
      </c>
      <c r="H5118" s="25" t="s">
        <v>3418</v>
      </c>
      <c r="I5118" s="25" t="s">
        <v>82</v>
      </c>
      <c r="J5118" s="10">
        <v>19</v>
      </c>
      <c r="K5118" s="16">
        <v>1</v>
      </c>
    </row>
    <row r="5119" spans="1:11" x14ac:dyDescent="0.25">
      <c r="A5119" s="19">
        <v>42959</v>
      </c>
      <c r="B5119" s="19" t="s">
        <v>3403</v>
      </c>
      <c r="C5119" s="15">
        <v>2500</v>
      </c>
      <c r="D5119" s="24" t="s">
        <v>4</v>
      </c>
      <c r="E5119" s="24" t="s">
        <v>6</v>
      </c>
      <c r="F5119" s="25" t="s">
        <v>6</v>
      </c>
      <c r="G5119" s="25" t="s">
        <v>2987</v>
      </c>
      <c r="H5119" s="25" t="s">
        <v>3418</v>
      </c>
      <c r="I5119" s="25" t="s">
        <v>82</v>
      </c>
      <c r="J5119" s="10">
        <v>20</v>
      </c>
      <c r="K5119" s="16">
        <v>1</v>
      </c>
    </row>
    <row r="5120" spans="1:11" x14ac:dyDescent="0.25">
      <c r="A5120" s="19">
        <v>42959</v>
      </c>
      <c r="B5120" s="19" t="s">
        <v>3403</v>
      </c>
      <c r="C5120" s="15">
        <v>600</v>
      </c>
      <c r="D5120" s="24" t="s">
        <v>4</v>
      </c>
      <c r="E5120" s="24" t="s">
        <v>6</v>
      </c>
      <c r="F5120" s="25" t="s">
        <v>6</v>
      </c>
      <c r="G5120" s="25" t="s">
        <v>2987</v>
      </c>
      <c r="H5120" s="25" t="s">
        <v>3418</v>
      </c>
      <c r="I5120" s="25" t="s">
        <v>82</v>
      </c>
      <c r="J5120" s="10">
        <v>21</v>
      </c>
      <c r="K5120" s="16">
        <v>1</v>
      </c>
    </row>
    <row r="5121" spans="1:11" x14ac:dyDescent="0.25">
      <c r="A5121" s="19">
        <v>42959</v>
      </c>
      <c r="B5121" s="19" t="s">
        <v>3403</v>
      </c>
      <c r="C5121" s="15">
        <v>200</v>
      </c>
      <c r="D5121" s="24" t="s">
        <v>4</v>
      </c>
      <c r="E5121" s="24" t="s">
        <v>5</v>
      </c>
      <c r="F5121" s="25" t="s">
        <v>2217</v>
      </c>
      <c r="G5121" s="25" t="s">
        <v>2987</v>
      </c>
      <c r="H5121" s="25" t="s">
        <v>3418</v>
      </c>
      <c r="I5121" s="25" t="s">
        <v>82</v>
      </c>
      <c r="J5121" s="10">
        <v>22</v>
      </c>
      <c r="K5121" s="16">
        <v>1</v>
      </c>
    </row>
    <row r="5122" spans="1:11" x14ac:dyDescent="0.25">
      <c r="A5122" s="19">
        <v>42959</v>
      </c>
      <c r="B5122" s="19" t="s">
        <v>3403</v>
      </c>
      <c r="C5122" s="15">
        <v>2600</v>
      </c>
      <c r="D5122" s="24" t="s">
        <v>4</v>
      </c>
      <c r="E5122" s="24" t="s">
        <v>6</v>
      </c>
      <c r="F5122" s="25" t="s">
        <v>6</v>
      </c>
      <c r="G5122" s="25" t="s">
        <v>2987</v>
      </c>
      <c r="H5122" s="25" t="s">
        <v>3418</v>
      </c>
      <c r="I5122" s="25" t="s">
        <v>82</v>
      </c>
      <c r="J5122" s="10">
        <v>23</v>
      </c>
      <c r="K5122" s="16">
        <v>1</v>
      </c>
    </row>
    <row r="5123" spans="1:11" x14ac:dyDescent="0.25">
      <c r="A5123" s="19">
        <v>42959</v>
      </c>
      <c r="B5123" s="19" t="s">
        <v>3403</v>
      </c>
      <c r="C5123" s="15">
        <v>15000</v>
      </c>
      <c r="D5123" s="24" t="s">
        <v>4</v>
      </c>
      <c r="E5123" s="24" t="s">
        <v>6</v>
      </c>
      <c r="F5123" s="25" t="s">
        <v>6</v>
      </c>
      <c r="G5123" s="25" t="s">
        <v>2987</v>
      </c>
      <c r="H5123" s="25" t="s">
        <v>3418</v>
      </c>
      <c r="I5123" s="25" t="s">
        <v>82</v>
      </c>
      <c r="J5123" s="10">
        <v>24</v>
      </c>
      <c r="K5123" s="16">
        <v>1</v>
      </c>
    </row>
    <row r="5124" spans="1:11" x14ac:dyDescent="0.25">
      <c r="A5124" s="19">
        <v>42959</v>
      </c>
      <c r="B5124" s="19" t="s">
        <v>3403</v>
      </c>
      <c r="C5124" s="15">
        <v>300</v>
      </c>
      <c r="D5124" s="24" t="s">
        <v>4</v>
      </c>
      <c r="E5124" s="24" t="s">
        <v>6</v>
      </c>
      <c r="F5124" s="25" t="s">
        <v>6</v>
      </c>
      <c r="G5124" s="25" t="s">
        <v>2987</v>
      </c>
      <c r="H5124" s="25" t="s">
        <v>3418</v>
      </c>
      <c r="I5124" s="25" t="s">
        <v>82</v>
      </c>
      <c r="J5124" s="10">
        <v>55</v>
      </c>
      <c r="K5124" s="16">
        <v>2</v>
      </c>
    </row>
    <row r="5125" spans="1:11" x14ac:dyDescent="0.25">
      <c r="A5125" s="19">
        <v>42959</v>
      </c>
      <c r="B5125" s="19" t="s">
        <v>3403</v>
      </c>
      <c r="C5125" s="15">
        <v>100</v>
      </c>
      <c r="D5125" s="24" t="s">
        <v>4</v>
      </c>
      <c r="E5125" s="24" t="s">
        <v>6</v>
      </c>
      <c r="F5125" s="25" t="s">
        <v>6</v>
      </c>
      <c r="G5125" s="25" t="s">
        <v>2987</v>
      </c>
      <c r="H5125" s="25" t="s">
        <v>3418</v>
      </c>
      <c r="I5125" s="25" t="s">
        <v>82</v>
      </c>
      <c r="J5125" s="10">
        <v>56</v>
      </c>
      <c r="K5125" s="16">
        <v>2</v>
      </c>
    </row>
    <row r="5126" spans="1:11" x14ac:dyDescent="0.25">
      <c r="A5126" s="19">
        <v>42959</v>
      </c>
      <c r="B5126" s="19" t="s">
        <v>3403</v>
      </c>
      <c r="C5126" s="15">
        <v>200</v>
      </c>
      <c r="D5126" s="24" t="s">
        <v>4</v>
      </c>
      <c r="E5126" s="24" t="s">
        <v>5</v>
      </c>
      <c r="F5126" s="25" t="s">
        <v>2217</v>
      </c>
      <c r="G5126" s="25" t="s">
        <v>2987</v>
      </c>
      <c r="H5126" s="25" t="s">
        <v>3418</v>
      </c>
      <c r="I5126" s="25" t="s">
        <v>82</v>
      </c>
      <c r="J5126" s="10">
        <v>57</v>
      </c>
      <c r="K5126" s="16">
        <v>2</v>
      </c>
    </row>
    <row r="5127" spans="1:11" x14ac:dyDescent="0.25">
      <c r="A5127" s="19">
        <v>42959</v>
      </c>
      <c r="B5127" s="19" t="s">
        <v>3403</v>
      </c>
      <c r="C5127" s="15">
        <v>5000</v>
      </c>
      <c r="D5127" s="24" t="s">
        <v>4</v>
      </c>
      <c r="E5127" s="24" t="s">
        <v>6</v>
      </c>
      <c r="F5127" s="25" t="s">
        <v>6</v>
      </c>
      <c r="G5127" s="25" t="s">
        <v>2987</v>
      </c>
      <c r="H5127" s="25" t="s">
        <v>3418</v>
      </c>
      <c r="I5127" s="25" t="s">
        <v>82</v>
      </c>
      <c r="J5127" s="10">
        <v>221</v>
      </c>
      <c r="K5127" s="16">
        <v>5</v>
      </c>
    </row>
    <row r="5128" spans="1:11" x14ac:dyDescent="0.25">
      <c r="A5128" s="19">
        <v>42959</v>
      </c>
      <c r="B5128" s="19" t="s">
        <v>3403</v>
      </c>
      <c r="C5128" s="15">
        <v>50</v>
      </c>
      <c r="D5128" s="24" t="s">
        <v>4</v>
      </c>
      <c r="E5128" s="24" t="s">
        <v>6</v>
      </c>
      <c r="F5128" s="25" t="s">
        <v>6</v>
      </c>
      <c r="G5128" s="25" t="s">
        <v>2987</v>
      </c>
      <c r="H5128" s="25" t="s">
        <v>3418</v>
      </c>
      <c r="I5128" s="25" t="s">
        <v>82</v>
      </c>
      <c r="J5128" s="10">
        <v>222</v>
      </c>
      <c r="K5128" s="16">
        <v>5</v>
      </c>
    </row>
    <row r="5129" spans="1:11" x14ac:dyDescent="0.25">
      <c r="A5129" s="19">
        <v>42959</v>
      </c>
      <c r="B5129" s="19" t="s">
        <v>3403</v>
      </c>
      <c r="C5129" s="15">
        <v>3600</v>
      </c>
      <c r="D5129" s="24" t="s">
        <v>4</v>
      </c>
      <c r="E5129" s="24" t="s">
        <v>5</v>
      </c>
      <c r="F5129" s="25" t="s">
        <v>2217</v>
      </c>
      <c r="G5129" s="25" t="s">
        <v>2987</v>
      </c>
      <c r="H5129" s="25" t="s">
        <v>3418</v>
      </c>
      <c r="I5129" s="25" t="s">
        <v>82</v>
      </c>
      <c r="J5129" s="10">
        <v>471</v>
      </c>
      <c r="K5129" s="16">
        <v>10</v>
      </c>
    </row>
    <row r="5130" spans="1:11" x14ac:dyDescent="0.25">
      <c r="A5130" s="19">
        <v>42959</v>
      </c>
      <c r="B5130" s="19" t="s">
        <v>3403</v>
      </c>
      <c r="C5130" s="15">
        <v>950</v>
      </c>
      <c r="D5130" s="24" t="s">
        <v>4</v>
      </c>
      <c r="E5130" s="24" t="s">
        <v>5</v>
      </c>
      <c r="F5130" s="25" t="s">
        <v>2217</v>
      </c>
      <c r="G5130" s="25" t="s">
        <v>2987</v>
      </c>
      <c r="H5130" s="25" t="s">
        <v>3418</v>
      </c>
      <c r="I5130" s="25" t="s">
        <v>82</v>
      </c>
      <c r="J5130" s="10">
        <v>472</v>
      </c>
      <c r="K5130" s="16">
        <v>10</v>
      </c>
    </row>
    <row r="5131" spans="1:11" x14ac:dyDescent="0.25">
      <c r="A5131" s="19">
        <v>42959</v>
      </c>
      <c r="B5131" s="19" t="s">
        <v>3403</v>
      </c>
      <c r="C5131" s="15">
        <v>600</v>
      </c>
      <c r="D5131" s="24" t="s">
        <v>4</v>
      </c>
      <c r="E5131" s="24" t="s">
        <v>5</v>
      </c>
      <c r="F5131" s="25" t="s">
        <v>2217</v>
      </c>
      <c r="G5131" s="25" t="s">
        <v>2987</v>
      </c>
      <c r="H5131" s="25" t="s">
        <v>3418</v>
      </c>
      <c r="I5131" s="25" t="s">
        <v>82</v>
      </c>
      <c r="J5131" s="10">
        <v>7715</v>
      </c>
      <c r="K5131" s="16">
        <v>155</v>
      </c>
    </row>
    <row r="5132" spans="1:11" x14ac:dyDescent="0.25">
      <c r="A5132" s="19">
        <v>42959</v>
      </c>
      <c r="B5132" s="19" t="s">
        <v>3403</v>
      </c>
      <c r="C5132" s="15">
        <v>200</v>
      </c>
      <c r="D5132" s="24" t="s">
        <v>4</v>
      </c>
      <c r="E5132" s="24" t="s">
        <v>6</v>
      </c>
      <c r="F5132" s="25" t="s">
        <v>6</v>
      </c>
      <c r="G5132" s="25" t="s">
        <v>2987</v>
      </c>
      <c r="H5132" s="25" t="s">
        <v>3418</v>
      </c>
      <c r="I5132" s="25" t="s">
        <v>82</v>
      </c>
      <c r="J5132" s="10">
        <v>9497</v>
      </c>
      <c r="K5132" s="16">
        <v>190</v>
      </c>
    </row>
    <row r="5133" spans="1:11" x14ac:dyDescent="0.25">
      <c r="A5133" s="19">
        <v>42960</v>
      </c>
      <c r="B5133" s="19" t="s">
        <v>3403</v>
      </c>
      <c r="C5133" s="15">
        <v>200</v>
      </c>
      <c r="D5133" s="24" t="s">
        <v>4</v>
      </c>
      <c r="E5133" s="24" t="s">
        <v>6</v>
      </c>
      <c r="F5133" s="25" t="s">
        <v>6</v>
      </c>
      <c r="G5133" s="25" t="s">
        <v>2987</v>
      </c>
      <c r="H5133" s="25" t="s">
        <v>3418</v>
      </c>
      <c r="I5133" s="25" t="s">
        <v>82</v>
      </c>
      <c r="J5133" s="10">
        <v>25</v>
      </c>
      <c r="K5133" s="16">
        <v>1</v>
      </c>
    </row>
    <row r="5134" spans="1:11" x14ac:dyDescent="0.25">
      <c r="A5134" s="19">
        <v>42960</v>
      </c>
      <c r="B5134" s="19" t="s">
        <v>3403</v>
      </c>
      <c r="C5134" s="15">
        <v>150</v>
      </c>
      <c r="D5134" s="24" t="s">
        <v>4</v>
      </c>
      <c r="E5134" s="24" t="s">
        <v>6</v>
      </c>
      <c r="F5134" s="25" t="s">
        <v>6</v>
      </c>
      <c r="G5134" s="25" t="s">
        <v>2987</v>
      </c>
      <c r="H5134" s="25" t="s">
        <v>3418</v>
      </c>
      <c r="I5134" s="25" t="s">
        <v>82</v>
      </c>
      <c r="J5134" s="10">
        <v>26</v>
      </c>
      <c r="K5134" s="16">
        <v>1</v>
      </c>
    </row>
    <row r="5135" spans="1:11" x14ac:dyDescent="0.25">
      <c r="A5135" s="19">
        <v>42960</v>
      </c>
      <c r="B5135" s="19" t="s">
        <v>3403</v>
      </c>
      <c r="C5135" s="15">
        <v>1000</v>
      </c>
      <c r="D5135" s="24" t="s">
        <v>4</v>
      </c>
      <c r="E5135" s="24" t="s">
        <v>5</v>
      </c>
      <c r="F5135" s="25" t="s">
        <v>2217</v>
      </c>
      <c r="G5135" s="25" t="s">
        <v>2987</v>
      </c>
      <c r="H5135" s="25" t="s">
        <v>3418</v>
      </c>
      <c r="I5135" s="25" t="s">
        <v>82</v>
      </c>
      <c r="J5135" s="10">
        <v>27</v>
      </c>
      <c r="K5135" s="16">
        <v>1</v>
      </c>
    </row>
    <row r="5136" spans="1:11" x14ac:dyDescent="0.25">
      <c r="A5136" s="19">
        <v>42960</v>
      </c>
      <c r="B5136" s="19" t="s">
        <v>3403</v>
      </c>
      <c r="C5136" s="15">
        <v>18000</v>
      </c>
      <c r="D5136" s="24" t="s">
        <v>4</v>
      </c>
      <c r="E5136" s="24" t="s">
        <v>6</v>
      </c>
      <c r="F5136" s="25" t="s">
        <v>6</v>
      </c>
      <c r="G5136" s="25" t="s">
        <v>2987</v>
      </c>
      <c r="H5136" s="25" t="s">
        <v>3418</v>
      </c>
      <c r="I5136" s="25" t="s">
        <v>82</v>
      </c>
      <c r="J5136" s="10">
        <v>28</v>
      </c>
      <c r="K5136" s="16">
        <v>1</v>
      </c>
    </row>
    <row r="5137" spans="1:11" x14ac:dyDescent="0.25">
      <c r="A5137" s="19">
        <v>42960</v>
      </c>
      <c r="B5137" s="19" t="s">
        <v>3403</v>
      </c>
      <c r="C5137" s="15">
        <v>200</v>
      </c>
      <c r="D5137" s="24" t="s">
        <v>4</v>
      </c>
      <c r="E5137" s="24" t="s">
        <v>6</v>
      </c>
      <c r="F5137" s="25" t="s">
        <v>6</v>
      </c>
      <c r="G5137" s="25" t="s">
        <v>2987</v>
      </c>
      <c r="H5137" s="25" t="s">
        <v>3418</v>
      </c>
      <c r="I5137" s="25" t="s">
        <v>82</v>
      </c>
      <c r="J5137" s="10">
        <v>58</v>
      </c>
      <c r="K5137" s="16">
        <v>2</v>
      </c>
    </row>
    <row r="5138" spans="1:11" x14ac:dyDescent="0.25">
      <c r="A5138" s="19">
        <v>42960</v>
      </c>
      <c r="B5138" s="19" t="s">
        <v>3403</v>
      </c>
      <c r="C5138" s="15">
        <v>3000</v>
      </c>
      <c r="D5138" s="24" t="s">
        <v>4</v>
      </c>
      <c r="E5138" s="24" t="s">
        <v>5</v>
      </c>
      <c r="F5138" s="25" t="s">
        <v>2217</v>
      </c>
      <c r="G5138" s="25" t="s">
        <v>2987</v>
      </c>
      <c r="H5138" s="25" t="s">
        <v>3418</v>
      </c>
      <c r="I5138" s="25" t="s">
        <v>82</v>
      </c>
      <c r="J5138" s="10">
        <v>124</v>
      </c>
      <c r="K5138" s="16">
        <v>3</v>
      </c>
    </row>
    <row r="5139" spans="1:11" x14ac:dyDescent="0.25">
      <c r="A5139" s="19">
        <v>42960</v>
      </c>
      <c r="B5139" s="19" t="s">
        <v>3403</v>
      </c>
      <c r="C5139" s="15">
        <v>100</v>
      </c>
      <c r="D5139" s="24" t="s">
        <v>4</v>
      </c>
      <c r="E5139" s="24" t="s">
        <v>6</v>
      </c>
      <c r="F5139" s="25" t="s">
        <v>6</v>
      </c>
      <c r="G5139" s="25" t="s">
        <v>2987</v>
      </c>
      <c r="H5139" s="25" t="s">
        <v>3418</v>
      </c>
      <c r="I5139" s="25" t="s">
        <v>82</v>
      </c>
      <c r="J5139" s="10">
        <v>169</v>
      </c>
      <c r="K5139" s="16">
        <v>4</v>
      </c>
    </row>
    <row r="5140" spans="1:11" x14ac:dyDescent="0.25">
      <c r="A5140" s="19">
        <v>42960</v>
      </c>
      <c r="B5140" s="19" t="s">
        <v>3403</v>
      </c>
      <c r="C5140" s="15">
        <v>5000</v>
      </c>
      <c r="D5140" s="24" t="s">
        <v>4</v>
      </c>
      <c r="E5140" s="24" t="s">
        <v>5</v>
      </c>
      <c r="F5140" s="25" t="s">
        <v>2217</v>
      </c>
      <c r="G5140" s="25" t="s">
        <v>2987</v>
      </c>
      <c r="H5140" s="25" t="s">
        <v>3418</v>
      </c>
      <c r="I5140" s="25" t="s">
        <v>82</v>
      </c>
      <c r="J5140" s="10">
        <v>223</v>
      </c>
      <c r="K5140" s="16">
        <v>5</v>
      </c>
    </row>
    <row r="5141" spans="1:11" x14ac:dyDescent="0.25">
      <c r="A5141" s="19">
        <v>42960</v>
      </c>
      <c r="B5141" s="19" t="s">
        <v>3403</v>
      </c>
      <c r="C5141" s="15">
        <v>400</v>
      </c>
      <c r="D5141" s="24" t="s">
        <v>4</v>
      </c>
      <c r="E5141" s="24" t="s">
        <v>5</v>
      </c>
      <c r="F5141" s="25" t="s">
        <v>2217</v>
      </c>
      <c r="G5141" s="25" t="s">
        <v>2987</v>
      </c>
      <c r="H5141" s="25" t="s">
        <v>3418</v>
      </c>
      <c r="I5141" s="25" t="s">
        <v>82</v>
      </c>
      <c r="J5141" s="10">
        <v>473</v>
      </c>
      <c r="K5141" s="16">
        <v>10</v>
      </c>
    </row>
    <row r="5142" spans="1:11" x14ac:dyDescent="0.25">
      <c r="A5142" s="19">
        <v>42960</v>
      </c>
      <c r="B5142" s="19" t="s">
        <v>3403</v>
      </c>
      <c r="C5142" s="15">
        <v>300</v>
      </c>
      <c r="D5142" s="24" t="s">
        <v>4</v>
      </c>
      <c r="E5142" s="24" t="s">
        <v>5</v>
      </c>
      <c r="F5142" s="25" t="s">
        <v>2217</v>
      </c>
      <c r="G5142" s="25" t="s">
        <v>2987</v>
      </c>
      <c r="H5142" s="25" t="s">
        <v>3418</v>
      </c>
      <c r="I5142" s="25" t="s">
        <v>82</v>
      </c>
      <c r="J5142" s="10">
        <v>701</v>
      </c>
      <c r="K5142" s="16">
        <v>15</v>
      </c>
    </row>
    <row r="5143" spans="1:11" x14ac:dyDescent="0.25">
      <c r="A5143" s="19">
        <v>42960</v>
      </c>
      <c r="B5143" s="19" t="s">
        <v>3403</v>
      </c>
      <c r="C5143" s="15">
        <v>300</v>
      </c>
      <c r="D5143" s="24" t="s">
        <v>4</v>
      </c>
      <c r="E5143" s="24" t="s">
        <v>5</v>
      </c>
      <c r="F5143" s="25" t="s">
        <v>2217</v>
      </c>
      <c r="G5143" s="25" t="s">
        <v>2987</v>
      </c>
      <c r="H5143" s="25" t="s">
        <v>3418</v>
      </c>
      <c r="I5143" s="25" t="s">
        <v>82</v>
      </c>
      <c r="J5143" s="10">
        <v>702</v>
      </c>
      <c r="K5143" s="16">
        <v>15</v>
      </c>
    </row>
    <row r="5144" spans="1:11" x14ac:dyDescent="0.25">
      <c r="A5144" s="19">
        <v>42960</v>
      </c>
      <c r="B5144" s="19" t="s">
        <v>3403</v>
      </c>
      <c r="C5144" s="15">
        <v>1000</v>
      </c>
      <c r="D5144" s="24" t="s">
        <v>4</v>
      </c>
      <c r="E5144" s="24" t="s">
        <v>6</v>
      </c>
      <c r="F5144" s="25" t="s">
        <v>6</v>
      </c>
      <c r="G5144" s="25" t="s">
        <v>2987</v>
      </c>
      <c r="H5144" s="25" t="s">
        <v>3418</v>
      </c>
      <c r="I5144" s="25" t="s">
        <v>82</v>
      </c>
      <c r="J5144" s="10">
        <v>703</v>
      </c>
      <c r="K5144" s="16">
        <v>15</v>
      </c>
    </row>
    <row r="5145" spans="1:11" x14ac:dyDescent="0.25">
      <c r="A5145" s="19">
        <v>42960</v>
      </c>
      <c r="B5145" s="19" t="s">
        <v>3403</v>
      </c>
      <c r="C5145" s="15">
        <v>2032</v>
      </c>
      <c r="D5145" s="24" t="s">
        <v>4</v>
      </c>
      <c r="E5145" s="24" t="s">
        <v>5</v>
      </c>
      <c r="F5145" s="25" t="s">
        <v>2217</v>
      </c>
      <c r="G5145" s="25" t="s">
        <v>2987</v>
      </c>
      <c r="H5145" s="25" t="s">
        <v>3418</v>
      </c>
      <c r="I5145" s="25" t="s">
        <v>82</v>
      </c>
      <c r="J5145" s="10">
        <v>704</v>
      </c>
      <c r="K5145" s="16">
        <v>15</v>
      </c>
    </row>
    <row r="5146" spans="1:11" x14ac:dyDescent="0.25">
      <c r="A5146" s="19">
        <v>42960</v>
      </c>
      <c r="B5146" s="19" t="s">
        <v>3403</v>
      </c>
      <c r="C5146" s="15">
        <v>400</v>
      </c>
      <c r="D5146" s="24" t="s">
        <v>4</v>
      </c>
      <c r="E5146" s="24" t="s">
        <v>5</v>
      </c>
      <c r="F5146" s="25" t="s">
        <v>2217</v>
      </c>
      <c r="G5146" s="25" t="s">
        <v>2987</v>
      </c>
      <c r="H5146" s="25" t="s">
        <v>3418</v>
      </c>
      <c r="I5146" s="25" t="s">
        <v>82</v>
      </c>
      <c r="J5146" s="10">
        <v>7716</v>
      </c>
      <c r="K5146" s="16">
        <v>155</v>
      </c>
    </row>
    <row r="5147" spans="1:11" x14ac:dyDescent="0.25">
      <c r="A5147" s="19">
        <v>42960</v>
      </c>
      <c r="B5147" s="19" t="s">
        <v>3403</v>
      </c>
      <c r="C5147" s="15">
        <v>150</v>
      </c>
      <c r="D5147" s="24" t="s">
        <v>4</v>
      </c>
      <c r="E5147" s="24" t="s">
        <v>5</v>
      </c>
      <c r="F5147" s="25" t="s">
        <v>2217</v>
      </c>
      <c r="G5147" s="25" t="s">
        <v>2987</v>
      </c>
      <c r="H5147" s="25" t="s">
        <v>3418</v>
      </c>
      <c r="I5147" s="25" t="s">
        <v>82</v>
      </c>
      <c r="J5147" s="10">
        <v>9631</v>
      </c>
      <c r="K5147" s="16">
        <v>193</v>
      </c>
    </row>
    <row r="5148" spans="1:11" x14ac:dyDescent="0.25">
      <c r="A5148" s="19">
        <v>42960</v>
      </c>
      <c r="B5148" s="19" t="s">
        <v>3403</v>
      </c>
      <c r="C5148" s="15">
        <v>150</v>
      </c>
      <c r="D5148" s="24" t="s">
        <v>4</v>
      </c>
      <c r="E5148" s="24" t="s">
        <v>6</v>
      </c>
      <c r="F5148" s="25" t="s">
        <v>6</v>
      </c>
      <c r="G5148" s="25" t="s">
        <v>2987</v>
      </c>
      <c r="H5148" s="25" t="s">
        <v>3418</v>
      </c>
      <c r="I5148" s="25" t="s">
        <v>82</v>
      </c>
      <c r="J5148" s="10">
        <v>9632</v>
      </c>
      <c r="K5148" s="16">
        <v>193</v>
      </c>
    </row>
    <row r="5149" spans="1:11" x14ac:dyDescent="0.25">
      <c r="A5149" s="19">
        <v>42960</v>
      </c>
      <c r="B5149" s="19" t="s">
        <v>3403</v>
      </c>
      <c r="C5149" s="15">
        <v>800</v>
      </c>
      <c r="D5149" s="24" t="s">
        <v>4</v>
      </c>
      <c r="E5149" s="24" t="s">
        <v>5</v>
      </c>
      <c r="F5149" s="25" t="s">
        <v>2217</v>
      </c>
      <c r="G5149" s="25" t="s">
        <v>2987</v>
      </c>
      <c r="H5149" s="25" t="s">
        <v>3418</v>
      </c>
      <c r="I5149" s="25" t="s">
        <v>82</v>
      </c>
      <c r="J5149" s="10">
        <v>9633</v>
      </c>
      <c r="K5149" s="16">
        <v>193</v>
      </c>
    </row>
    <row r="5150" spans="1:11" x14ac:dyDescent="0.25">
      <c r="A5150" s="19">
        <v>42961</v>
      </c>
      <c r="B5150" s="19" t="s">
        <v>3403</v>
      </c>
      <c r="C5150" s="15">
        <v>300</v>
      </c>
      <c r="D5150" s="24" t="s">
        <v>4</v>
      </c>
      <c r="E5150" s="24" t="s">
        <v>5</v>
      </c>
      <c r="F5150" s="25" t="s">
        <v>2217</v>
      </c>
      <c r="G5150" s="25" t="s">
        <v>2987</v>
      </c>
      <c r="H5150" s="25" t="s">
        <v>3418</v>
      </c>
      <c r="I5150" s="25" t="s">
        <v>82</v>
      </c>
      <c r="J5150" s="10">
        <v>29</v>
      </c>
      <c r="K5150" s="16">
        <v>1</v>
      </c>
    </row>
    <row r="5151" spans="1:11" x14ac:dyDescent="0.25">
      <c r="A5151" s="19">
        <v>42961</v>
      </c>
      <c r="B5151" s="19" t="s">
        <v>3403</v>
      </c>
      <c r="C5151" s="15">
        <v>1000</v>
      </c>
      <c r="D5151" s="24" t="s">
        <v>4</v>
      </c>
      <c r="E5151" s="24" t="s">
        <v>5</v>
      </c>
      <c r="F5151" s="25" t="s">
        <v>2217</v>
      </c>
      <c r="G5151" s="25" t="s">
        <v>2987</v>
      </c>
      <c r="H5151" s="25" t="s">
        <v>3418</v>
      </c>
      <c r="I5151" s="25" t="s">
        <v>82</v>
      </c>
      <c r="J5151" s="10">
        <v>59</v>
      </c>
      <c r="K5151" s="16">
        <v>2</v>
      </c>
    </row>
    <row r="5152" spans="1:11" x14ac:dyDescent="0.25">
      <c r="A5152" s="19">
        <v>42961</v>
      </c>
      <c r="B5152" s="19" t="s">
        <v>3403</v>
      </c>
      <c r="C5152" s="15">
        <v>1000</v>
      </c>
      <c r="D5152" s="24" t="s">
        <v>4</v>
      </c>
      <c r="E5152" s="24" t="s">
        <v>6</v>
      </c>
      <c r="F5152" s="25" t="s">
        <v>6</v>
      </c>
      <c r="G5152" s="25" t="s">
        <v>2987</v>
      </c>
      <c r="H5152" s="25" t="s">
        <v>3418</v>
      </c>
      <c r="I5152" s="25" t="s">
        <v>82</v>
      </c>
      <c r="J5152" s="10">
        <v>60</v>
      </c>
      <c r="K5152" s="16">
        <v>2</v>
      </c>
    </row>
    <row r="5153" spans="1:11" x14ac:dyDescent="0.25">
      <c r="A5153" s="19">
        <v>42961</v>
      </c>
      <c r="B5153" s="19" t="s">
        <v>3403</v>
      </c>
      <c r="C5153" s="15">
        <v>1500</v>
      </c>
      <c r="D5153" s="24" t="s">
        <v>4</v>
      </c>
      <c r="E5153" s="24" t="s">
        <v>5</v>
      </c>
      <c r="F5153" s="25" t="s">
        <v>2217</v>
      </c>
      <c r="G5153" s="25" t="s">
        <v>2987</v>
      </c>
      <c r="H5153" s="25" t="s">
        <v>3418</v>
      </c>
      <c r="I5153" s="25" t="s">
        <v>82</v>
      </c>
      <c r="J5153" s="10">
        <v>61</v>
      </c>
      <c r="K5153" s="16">
        <v>2</v>
      </c>
    </row>
    <row r="5154" spans="1:11" x14ac:dyDescent="0.25">
      <c r="A5154" s="19">
        <v>42961</v>
      </c>
      <c r="B5154" s="19" t="s">
        <v>3403</v>
      </c>
      <c r="C5154" s="15">
        <v>1500</v>
      </c>
      <c r="D5154" s="24" t="s">
        <v>4</v>
      </c>
      <c r="E5154" s="24" t="s">
        <v>5</v>
      </c>
      <c r="F5154" s="25" t="s">
        <v>2217</v>
      </c>
      <c r="G5154" s="25" t="s">
        <v>2987</v>
      </c>
      <c r="H5154" s="25" t="s">
        <v>3418</v>
      </c>
      <c r="I5154" s="25" t="s">
        <v>82</v>
      </c>
      <c r="J5154" s="10">
        <v>62</v>
      </c>
      <c r="K5154" s="16">
        <v>2</v>
      </c>
    </row>
    <row r="5155" spans="1:11" x14ac:dyDescent="0.25">
      <c r="A5155" s="19">
        <v>42961</v>
      </c>
      <c r="B5155" s="19" t="s">
        <v>3403</v>
      </c>
      <c r="C5155" s="15">
        <v>1900</v>
      </c>
      <c r="D5155" s="24" t="s">
        <v>4</v>
      </c>
      <c r="E5155" s="24" t="s">
        <v>5</v>
      </c>
      <c r="F5155" s="25" t="s">
        <v>2217</v>
      </c>
      <c r="G5155" s="25" t="s">
        <v>2987</v>
      </c>
      <c r="H5155" s="25" t="s">
        <v>3418</v>
      </c>
      <c r="I5155" s="25" t="s">
        <v>82</v>
      </c>
      <c r="J5155" s="10">
        <v>125</v>
      </c>
      <c r="K5155" s="16">
        <v>3</v>
      </c>
    </row>
    <row r="5156" spans="1:11" x14ac:dyDescent="0.25">
      <c r="A5156" s="19">
        <v>42961</v>
      </c>
      <c r="B5156" s="19" t="s">
        <v>3403</v>
      </c>
      <c r="C5156" s="15">
        <v>150</v>
      </c>
      <c r="D5156" s="24" t="s">
        <v>4</v>
      </c>
      <c r="E5156" s="24" t="s">
        <v>5</v>
      </c>
      <c r="F5156" s="25" t="s">
        <v>2217</v>
      </c>
      <c r="G5156" s="25" t="s">
        <v>2987</v>
      </c>
      <c r="H5156" s="25" t="s">
        <v>3418</v>
      </c>
      <c r="I5156" s="25" t="s">
        <v>82</v>
      </c>
      <c r="J5156" s="10">
        <v>126</v>
      </c>
      <c r="K5156" s="16">
        <v>3</v>
      </c>
    </row>
    <row r="5157" spans="1:11" x14ac:dyDescent="0.25">
      <c r="A5157" s="19">
        <v>42961</v>
      </c>
      <c r="B5157" s="19" t="s">
        <v>3403</v>
      </c>
      <c r="C5157" s="15">
        <v>400</v>
      </c>
      <c r="D5157" s="24" t="s">
        <v>4</v>
      </c>
      <c r="E5157" s="24" t="s">
        <v>5</v>
      </c>
      <c r="F5157" s="25" t="s">
        <v>2217</v>
      </c>
      <c r="G5157" s="25" t="s">
        <v>2987</v>
      </c>
      <c r="H5157" s="25" t="s">
        <v>3418</v>
      </c>
      <c r="I5157" s="25" t="s">
        <v>82</v>
      </c>
      <c r="J5157" s="10">
        <v>127</v>
      </c>
      <c r="K5157" s="16">
        <v>3</v>
      </c>
    </row>
    <row r="5158" spans="1:11" x14ac:dyDescent="0.25">
      <c r="A5158" s="19">
        <v>42961</v>
      </c>
      <c r="B5158" s="19" t="s">
        <v>3403</v>
      </c>
      <c r="C5158" s="15">
        <v>1000</v>
      </c>
      <c r="D5158" s="24" t="s">
        <v>4</v>
      </c>
      <c r="E5158" s="24" t="s">
        <v>6</v>
      </c>
      <c r="F5158" s="25" t="s">
        <v>6</v>
      </c>
      <c r="G5158" s="25" t="s">
        <v>2987</v>
      </c>
      <c r="H5158" s="25" t="s">
        <v>3418</v>
      </c>
      <c r="I5158" s="25" t="s">
        <v>82</v>
      </c>
      <c r="J5158" s="10">
        <v>170</v>
      </c>
      <c r="K5158" s="16">
        <v>4</v>
      </c>
    </row>
    <row r="5159" spans="1:11" x14ac:dyDescent="0.25">
      <c r="A5159" s="19">
        <v>42961</v>
      </c>
      <c r="B5159" s="19" t="s">
        <v>3403</v>
      </c>
      <c r="C5159" s="15">
        <v>1600</v>
      </c>
      <c r="D5159" s="24" t="s">
        <v>4</v>
      </c>
      <c r="E5159" s="24" t="s">
        <v>6</v>
      </c>
      <c r="F5159" s="25" t="s">
        <v>6</v>
      </c>
      <c r="G5159" s="25" t="s">
        <v>2987</v>
      </c>
      <c r="H5159" s="25" t="s">
        <v>3418</v>
      </c>
      <c r="I5159" s="25" t="s">
        <v>82</v>
      </c>
      <c r="J5159" s="10">
        <v>171</v>
      </c>
      <c r="K5159" s="16">
        <v>4</v>
      </c>
    </row>
    <row r="5160" spans="1:11" x14ac:dyDescent="0.25">
      <c r="A5160" s="19">
        <v>42961</v>
      </c>
      <c r="B5160" s="19" t="s">
        <v>3403</v>
      </c>
      <c r="C5160" s="15">
        <v>2000</v>
      </c>
      <c r="D5160" s="24" t="s">
        <v>4</v>
      </c>
      <c r="E5160" s="24" t="s">
        <v>5</v>
      </c>
      <c r="F5160" s="25" t="s">
        <v>2217</v>
      </c>
      <c r="G5160" s="25" t="s">
        <v>2987</v>
      </c>
      <c r="H5160" s="25" t="s">
        <v>3418</v>
      </c>
      <c r="I5160" s="25" t="s">
        <v>82</v>
      </c>
      <c r="J5160" s="10">
        <v>172</v>
      </c>
      <c r="K5160" s="16">
        <v>4</v>
      </c>
    </row>
    <row r="5161" spans="1:11" x14ac:dyDescent="0.25">
      <c r="A5161" s="19">
        <v>42961</v>
      </c>
      <c r="B5161" s="19" t="s">
        <v>3403</v>
      </c>
      <c r="C5161" s="15">
        <v>1000</v>
      </c>
      <c r="D5161" s="24" t="s">
        <v>4</v>
      </c>
      <c r="E5161" s="24" t="s">
        <v>6</v>
      </c>
      <c r="F5161" s="25" t="s">
        <v>6</v>
      </c>
      <c r="G5161" s="25" t="s">
        <v>2987</v>
      </c>
      <c r="H5161" s="25" t="s">
        <v>3418</v>
      </c>
      <c r="I5161" s="25" t="s">
        <v>82</v>
      </c>
      <c r="J5161" s="10">
        <v>224</v>
      </c>
      <c r="K5161" s="16">
        <v>5</v>
      </c>
    </row>
    <row r="5162" spans="1:11" x14ac:dyDescent="0.25">
      <c r="A5162" s="19">
        <v>42961</v>
      </c>
      <c r="B5162" s="19" t="s">
        <v>3403</v>
      </c>
      <c r="C5162" s="15">
        <v>100</v>
      </c>
      <c r="D5162" s="24" t="s">
        <v>4</v>
      </c>
      <c r="E5162" s="24" t="s">
        <v>6</v>
      </c>
      <c r="F5162" s="25" t="s">
        <v>6</v>
      </c>
      <c r="G5162" s="25" t="s">
        <v>2987</v>
      </c>
      <c r="H5162" s="25" t="s">
        <v>3418</v>
      </c>
      <c r="I5162" s="25" t="s">
        <v>82</v>
      </c>
      <c r="J5162" s="10">
        <v>225</v>
      </c>
      <c r="K5162" s="16">
        <v>5</v>
      </c>
    </row>
    <row r="5163" spans="1:11" x14ac:dyDescent="0.25">
      <c r="A5163" s="19">
        <v>42961</v>
      </c>
      <c r="B5163" s="19" t="s">
        <v>3403</v>
      </c>
      <c r="C5163" s="15">
        <v>1000</v>
      </c>
      <c r="D5163" s="24" t="s">
        <v>4</v>
      </c>
      <c r="E5163" s="24" t="s">
        <v>6</v>
      </c>
      <c r="F5163" s="25" t="s">
        <v>6</v>
      </c>
      <c r="G5163" s="25" t="s">
        <v>2987</v>
      </c>
      <c r="H5163" s="25" t="s">
        <v>3418</v>
      </c>
      <c r="I5163" s="25" t="s">
        <v>82</v>
      </c>
      <c r="J5163" s="10">
        <v>474</v>
      </c>
      <c r="K5163" s="16">
        <v>10</v>
      </c>
    </row>
    <row r="5164" spans="1:11" x14ac:dyDescent="0.25">
      <c r="A5164" s="19">
        <v>42961</v>
      </c>
      <c r="B5164" s="19" t="s">
        <v>3403</v>
      </c>
      <c r="C5164" s="15">
        <v>1000</v>
      </c>
      <c r="D5164" s="24" t="s">
        <v>4</v>
      </c>
      <c r="E5164" s="24" t="s">
        <v>6</v>
      </c>
      <c r="F5164" s="25" t="s">
        <v>6</v>
      </c>
      <c r="G5164" s="25" t="s">
        <v>2987</v>
      </c>
      <c r="H5164" s="25" t="s">
        <v>3418</v>
      </c>
      <c r="I5164" s="25" t="s">
        <v>82</v>
      </c>
      <c r="J5164" s="10">
        <v>475</v>
      </c>
      <c r="K5164" s="16">
        <v>10</v>
      </c>
    </row>
    <row r="5165" spans="1:11" x14ac:dyDescent="0.25">
      <c r="A5165" s="19">
        <v>42961</v>
      </c>
      <c r="B5165" s="19" t="s">
        <v>3403</v>
      </c>
      <c r="C5165" s="15">
        <v>1000</v>
      </c>
      <c r="D5165" s="24" t="s">
        <v>4</v>
      </c>
      <c r="E5165" s="24" t="s">
        <v>5</v>
      </c>
      <c r="F5165" s="25" t="s">
        <v>2217</v>
      </c>
      <c r="G5165" s="25" t="s">
        <v>2987</v>
      </c>
      <c r="H5165" s="25" t="s">
        <v>3418</v>
      </c>
      <c r="I5165" s="25" t="s">
        <v>82</v>
      </c>
      <c r="J5165" s="10">
        <v>705</v>
      </c>
      <c r="K5165" s="16">
        <v>15</v>
      </c>
    </row>
    <row r="5166" spans="1:11" x14ac:dyDescent="0.25">
      <c r="A5166" s="19">
        <v>42961</v>
      </c>
      <c r="B5166" s="19" t="s">
        <v>3403</v>
      </c>
      <c r="C5166" s="15">
        <v>100</v>
      </c>
      <c r="D5166" s="24" t="s">
        <v>4</v>
      </c>
      <c r="E5166" s="24" t="s">
        <v>6</v>
      </c>
      <c r="F5166" s="25" t="s">
        <v>6</v>
      </c>
      <c r="G5166" s="25" t="s">
        <v>2987</v>
      </c>
      <c r="H5166" s="25" t="s">
        <v>3418</v>
      </c>
      <c r="I5166" s="25" t="s">
        <v>82</v>
      </c>
      <c r="J5166" s="10">
        <v>706</v>
      </c>
      <c r="K5166" s="16">
        <v>15</v>
      </c>
    </row>
    <row r="5167" spans="1:11" x14ac:dyDescent="0.25">
      <c r="A5167" s="19">
        <v>42961</v>
      </c>
      <c r="B5167" s="19" t="s">
        <v>3403</v>
      </c>
      <c r="C5167" s="15">
        <v>200</v>
      </c>
      <c r="D5167" s="24" t="s">
        <v>4</v>
      </c>
      <c r="E5167" s="24" t="s">
        <v>5</v>
      </c>
      <c r="F5167" s="25" t="s">
        <v>2217</v>
      </c>
      <c r="G5167" s="25" t="s">
        <v>2987</v>
      </c>
      <c r="H5167" s="25" t="s">
        <v>3418</v>
      </c>
      <c r="I5167" s="25" t="s">
        <v>82</v>
      </c>
      <c r="J5167" s="10">
        <v>707</v>
      </c>
      <c r="K5167" s="16">
        <v>15</v>
      </c>
    </row>
    <row r="5168" spans="1:11" x14ac:dyDescent="0.25">
      <c r="A5168" s="19">
        <v>42961</v>
      </c>
      <c r="B5168" s="19" t="s">
        <v>3403</v>
      </c>
      <c r="C5168" s="15">
        <v>800</v>
      </c>
      <c r="D5168" s="24" t="s">
        <v>4</v>
      </c>
      <c r="E5168" s="24" t="s">
        <v>5</v>
      </c>
      <c r="F5168" s="25" t="s">
        <v>2217</v>
      </c>
      <c r="G5168" s="25" t="s">
        <v>2987</v>
      </c>
      <c r="H5168" s="25" t="s">
        <v>3418</v>
      </c>
      <c r="I5168" s="25" t="s">
        <v>82</v>
      </c>
      <c r="J5168" s="10">
        <v>708</v>
      </c>
      <c r="K5168" s="16">
        <v>15</v>
      </c>
    </row>
    <row r="5169" spans="1:11" x14ac:dyDescent="0.25">
      <c r="A5169" s="19">
        <v>42961</v>
      </c>
      <c r="B5169" s="19" t="s">
        <v>3403</v>
      </c>
      <c r="C5169" s="15">
        <v>7000</v>
      </c>
      <c r="D5169" s="24" t="s">
        <v>4</v>
      </c>
      <c r="E5169" s="24" t="s">
        <v>5</v>
      </c>
      <c r="F5169" s="25" t="s">
        <v>2217</v>
      </c>
      <c r="G5169" s="25" t="s">
        <v>2987</v>
      </c>
      <c r="H5169" s="25" t="s">
        <v>3418</v>
      </c>
      <c r="I5169" s="25" t="s">
        <v>82</v>
      </c>
      <c r="J5169" s="10">
        <v>709</v>
      </c>
      <c r="K5169" s="16">
        <v>15</v>
      </c>
    </row>
    <row r="5170" spans="1:11" x14ac:dyDescent="0.25">
      <c r="A5170" s="19">
        <v>42961</v>
      </c>
      <c r="B5170" s="19" t="s">
        <v>3403</v>
      </c>
      <c r="C5170" s="15">
        <v>1000</v>
      </c>
      <c r="D5170" s="24" t="s">
        <v>4</v>
      </c>
      <c r="E5170" s="24" t="s">
        <v>5</v>
      </c>
      <c r="F5170" s="25" t="s">
        <v>2217</v>
      </c>
      <c r="G5170" s="25" t="s">
        <v>2987</v>
      </c>
      <c r="H5170" s="25" t="s">
        <v>3418</v>
      </c>
      <c r="I5170" s="25" t="s">
        <v>82</v>
      </c>
      <c r="J5170" s="10">
        <v>710</v>
      </c>
      <c r="K5170" s="16">
        <v>15</v>
      </c>
    </row>
    <row r="5171" spans="1:11" x14ac:dyDescent="0.25">
      <c r="A5171" s="19">
        <v>42961</v>
      </c>
      <c r="B5171" s="19" t="s">
        <v>3403</v>
      </c>
      <c r="C5171" s="15">
        <v>100</v>
      </c>
      <c r="D5171" s="24" t="s">
        <v>4</v>
      </c>
      <c r="E5171" s="24" t="s">
        <v>6</v>
      </c>
      <c r="F5171" s="25" t="s">
        <v>6</v>
      </c>
      <c r="G5171" s="25" t="s">
        <v>2987</v>
      </c>
      <c r="H5171" s="25" t="s">
        <v>3418</v>
      </c>
      <c r="I5171" s="25" t="s">
        <v>82</v>
      </c>
      <c r="J5171" s="10">
        <v>711</v>
      </c>
      <c r="K5171" s="16">
        <v>15</v>
      </c>
    </row>
    <row r="5172" spans="1:11" x14ac:dyDescent="0.25">
      <c r="A5172" s="19">
        <v>42961</v>
      </c>
      <c r="B5172" s="19" t="s">
        <v>3403</v>
      </c>
      <c r="C5172" s="15">
        <v>100</v>
      </c>
      <c r="D5172" s="24" t="s">
        <v>4</v>
      </c>
      <c r="E5172" s="24" t="s">
        <v>6</v>
      </c>
      <c r="F5172" s="25" t="s">
        <v>6</v>
      </c>
      <c r="G5172" s="25" t="s">
        <v>2987</v>
      </c>
      <c r="H5172" s="25" t="s">
        <v>3418</v>
      </c>
      <c r="I5172" s="25" t="s">
        <v>82</v>
      </c>
      <c r="J5172" s="10">
        <v>712</v>
      </c>
      <c r="K5172" s="16">
        <v>15</v>
      </c>
    </row>
    <row r="5173" spans="1:11" x14ac:dyDescent="0.25">
      <c r="A5173" s="19">
        <v>42961</v>
      </c>
      <c r="B5173" s="19" t="s">
        <v>3403</v>
      </c>
      <c r="C5173" s="15">
        <v>820</v>
      </c>
      <c r="D5173" s="24" t="s">
        <v>4</v>
      </c>
      <c r="E5173" s="24" t="s">
        <v>5</v>
      </c>
      <c r="F5173" s="25" t="s">
        <v>2217</v>
      </c>
      <c r="G5173" s="25" t="s">
        <v>2987</v>
      </c>
      <c r="H5173" s="25" t="s">
        <v>3418</v>
      </c>
      <c r="I5173" s="25" t="s">
        <v>82</v>
      </c>
      <c r="J5173" s="10">
        <v>7717</v>
      </c>
      <c r="K5173" s="16">
        <v>155</v>
      </c>
    </row>
    <row r="5174" spans="1:11" x14ac:dyDescent="0.25">
      <c r="A5174" s="19">
        <v>42961</v>
      </c>
      <c r="B5174" s="19" t="s">
        <v>3403</v>
      </c>
      <c r="C5174" s="15">
        <v>2000</v>
      </c>
      <c r="D5174" s="24" t="s">
        <v>4</v>
      </c>
      <c r="E5174" s="24" t="s">
        <v>5</v>
      </c>
      <c r="F5174" s="25" t="s">
        <v>2217</v>
      </c>
      <c r="G5174" s="25" t="s">
        <v>2987</v>
      </c>
      <c r="H5174" s="25" t="s">
        <v>3418</v>
      </c>
      <c r="I5174" s="25" t="s">
        <v>82</v>
      </c>
      <c r="J5174" s="10">
        <v>9634</v>
      </c>
      <c r="K5174" s="16">
        <v>193</v>
      </c>
    </row>
    <row r="5175" spans="1:11" x14ac:dyDescent="0.25">
      <c r="A5175" s="19">
        <v>42961</v>
      </c>
      <c r="B5175" s="19" t="s">
        <v>3403</v>
      </c>
      <c r="C5175" s="15">
        <v>200</v>
      </c>
      <c r="D5175" s="24" t="s">
        <v>4</v>
      </c>
      <c r="E5175" s="24" t="s">
        <v>5</v>
      </c>
      <c r="F5175" s="25" t="s">
        <v>2217</v>
      </c>
      <c r="G5175" s="25" t="s">
        <v>2987</v>
      </c>
      <c r="H5175" s="25" t="s">
        <v>3418</v>
      </c>
      <c r="I5175" s="25" t="s">
        <v>82</v>
      </c>
      <c r="J5175" s="10">
        <v>9635</v>
      </c>
      <c r="K5175" s="16">
        <v>193</v>
      </c>
    </row>
    <row r="5176" spans="1:11" x14ac:dyDescent="0.25">
      <c r="A5176" s="19">
        <v>42961</v>
      </c>
      <c r="B5176" s="19" t="s">
        <v>3403</v>
      </c>
      <c r="C5176" s="15">
        <v>150</v>
      </c>
      <c r="D5176" s="24" t="s">
        <v>4</v>
      </c>
      <c r="E5176" s="24" t="s">
        <v>6</v>
      </c>
      <c r="F5176" s="25" t="s">
        <v>6</v>
      </c>
      <c r="G5176" s="25" t="s">
        <v>2987</v>
      </c>
      <c r="H5176" s="25" t="s">
        <v>3418</v>
      </c>
      <c r="I5176" s="25" t="s">
        <v>82</v>
      </c>
      <c r="J5176" s="10">
        <v>9636</v>
      </c>
      <c r="K5176" s="16">
        <v>193</v>
      </c>
    </row>
    <row r="5177" spans="1:11" x14ac:dyDescent="0.25">
      <c r="A5177" s="19">
        <v>42961</v>
      </c>
      <c r="B5177" s="19" t="s">
        <v>3403</v>
      </c>
      <c r="C5177" s="15">
        <v>150</v>
      </c>
      <c r="D5177" s="24" t="s">
        <v>4</v>
      </c>
      <c r="E5177" s="24" t="s">
        <v>6</v>
      </c>
      <c r="F5177" s="25" t="s">
        <v>6</v>
      </c>
      <c r="G5177" s="25" t="s">
        <v>2987</v>
      </c>
      <c r="H5177" s="25" t="s">
        <v>3418</v>
      </c>
      <c r="I5177" s="25" t="s">
        <v>82</v>
      </c>
      <c r="J5177" s="10">
        <v>9637</v>
      </c>
      <c r="K5177" s="16">
        <v>193</v>
      </c>
    </row>
    <row r="5178" spans="1:11" x14ac:dyDescent="0.25">
      <c r="A5178" s="19">
        <v>42961</v>
      </c>
      <c r="B5178" s="19" t="s">
        <v>3403</v>
      </c>
      <c r="C5178" s="15">
        <v>150</v>
      </c>
      <c r="D5178" s="24" t="s">
        <v>4</v>
      </c>
      <c r="E5178" s="24" t="s">
        <v>6</v>
      </c>
      <c r="F5178" s="25" t="s">
        <v>6</v>
      </c>
      <c r="G5178" s="25" t="s">
        <v>2987</v>
      </c>
      <c r="H5178" s="25" t="s">
        <v>3418</v>
      </c>
      <c r="I5178" s="25" t="s">
        <v>82</v>
      </c>
      <c r="J5178" s="10">
        <v>9638</v>
      </c>
      <c r="K5178" s="16">
        <v>193</v>
      </c>
    </row>
    <row r="5179" spans="1:11" x14ac:dyDescent="0.25">
      <c r="A5179" s="19">
        <v>42961</v>
      </c>
      <c r="B5179" s="19" t="s">
        <v>3403</v>
      </c>
      <c r="C5179" s="15">
        <v>150</v>
      </c>
      <c r="D5179" s="24" t="s">
        <v>4</v>
      </c>
      <c r="E5179" s="24" t="s">
        <v>6</v>
      </c>
      <c r="F5179" s="25" t="s">
        <v>6</v>
      </c>
      <c r="G5179" s="25" t="s">
        <v>2987</v>
      </c>
      <c r="H5179" s="25" t="s">
        <v>3418</v>
      </c>
      <c r="I5179" s="25" t="s">
        <v>82</v>
      </c>
      <c r="J5179" s="10">
        <v>9639</v>
      </c>
      <c r="K5179" s="16">
        <v>193</v>
      </c>
    </row>
    <row r="5180" spans="1:11" x14ac:dyDescent="0.25">
      <c r="A5180" s="19">
        <v>42961</v>
      </c>
      <c r="B5180" s="19" t="s">
        <v>3403</v>
      </c>
      <c r="C5180" s="15">
        <v>150</v>
      </c>
      <c r="D5180" s="24" t="s">
        <v>4</v>
      </c>
      <c r="E5180" s="24" t="s">
        <v>6</v>
      </c>
      <c r="F5180" s="25" t="s">
        <v>6</v>
      </c>
      <c r="G5180" s="25" t="s">
        <v>2987</v>
      </c>
      <c r="H5180" s="25" t="s">
        <v>3418</v>
      </c>
      <c r="I5180" s="25" t="s">
        <v>82</v>
      </c>
      <c r="J5180" s="10">
        <v>9640</v>
      </c>
      <c r="K5180" s="16">
        <v>193</v>
      </c>
    </row>
    <row r="5181" spans="1:11" x14ac:dyDescent="0.25">
      <c r="A5181" s="19">
        <v>42961</v>
      </c>
      <c r="B5181" s="19" t="s">
        <v>3403</v>
      </c>
      <c r="C5181" s="15">
        <v>150</v>
      </c>
      <c r="D5181" s="24" t="s">
        <v>4</v>
      </c>
      <c r="E5181" s="24" t="s">
        <v>6</v>
      </c>
      <c r="F5181" s="25" t="s">
        <v>6</v>
      </c>
      <c r="G5181" s="25" t="s">
        <v>2987</v>
      </c>
      <c r="H5181" s="25" t="s">
        <v>3418</v>
      </c>
      <c r="I5181" s="25" t="s">
        <v>82</v>
      </c>
      <c r="J5181" s="10">
        <v>9641</v>
      </c>
      <c r="K5181" s="16">
        <v>193</v>
      </c>
    </row>
    <row r="5182" spans="1:11" x14ac:dyDescent="0.25">
      <c r="A5182" s="19">
        <v>42961</v>
      </c>
      <c r="B5182" s="19" t="s">
        <v>3403</v>
      </c>
      <c r="C5182" s="15">
        <v>150</v>
      </c>
      <c r="D5182" s="24" t="s">
        <v>4</v>
      </c>
      <c r="E5182" s="24" t="s">
        <v>6</v>
      </c>
      <c r="F5182" s="25" t="s">
        <v>6</v>
      </c>
      <c r="G5182" s="25" t="s">
        <v>2987</v>
      </c>
      <c r="H5182" s="25" t="s">
        <v>3418</v>
      </c>
      <c r="I5182" s="25" t="s">
        <v>82</v>
      </c>
      <c r="J5182" s="10">
        <v>9642</v>
      </c>
      <c r="K5182" s="16">
        <v>193</v>
      </c>
    </row>
    <row r="5183" spans="1:11" x14ac:dyDescent="0.25">
      <c r="A5183" s="19">
        <v>42961</v>
      </c>
      <c r="B5183" s="19" t="s">
        <v>3403</v>
      </c>
      <c r="C5183" s="15">
        <v>150</v>
      </c>
      <c r="D5183" s="24" t="s">
        <v>4</v>
      </c>
      <c r="E5183" s="24" t="s">
        <v>6</v>
      </c>
      <c r="F5183" s="25" t="s">
        <v>6</v>
      </c>
      <c r="G5183" s="25" t="s">
        <v>2987</v>
      </c>
      <c r="H5183" s="25" t="s">
        <v>3418</v>
      </c>
      <c r="I5183" s="25" t="s">
        <v>82</v>
      </c>
      <c r="J5183" s="10">
        <v>9643</v>
      </c>
      <c r="K5183" s="16">
        <v>193</v>
      </c>
    </row>
    <row r="5184" spans="1:11" x14ac:dyDescent="0.25">
      <c r="A5184" s="19">
        <v>42961</v>
      </c>
      <c r="B5184" s="19" t="s">
        <v>3403</v>
      </c>
      <c r="C5184" s="15">
        <v>150</v>
      </c>
      <c r="D5184" s="24" t="s">
        <v>4</v>
      </c>
      <c r="E5184" s="24" t="s">
        <v>6</v>
      </c>
      <c r="F5184" s="25" t="s">
        <v>6</v>
      </c>
      <c r="G5184" s="25" t="s">
        <v>2987</v>
      </c>
      <c r="H5184" s="25" t="s">
        <v>3418</v>
      </c>
      <c r="I5184" s="25" t="s">
        <v>82</v>
      </c>
      <c r="J5184" s="10">
        <v>9644</v>
      </c>
      <c r="K5184" s="16">
        <v>193</v>
      </c>
    </row>
    <row r="5185" spans="1:11" x14ac:dyDescent="0.25">
      <c r="A5185" s="19">
        <v>42961</v>
      </c>
      <c r="B5185" s="19" t="s">
        <v>3403</v>
      </c>
      <c r="C5185" s="15">
        <v>150</v>
      </c>
      <c r="D5185" s="24" t="s">
        <v>4</v>
      </c>
      <c r="E5185" s="24" t="s">
        <v>6</v>
      </c>
      <c r="F5185" s="25" t="s">
        <v>6</v>
      </c>
      <c r="G5185" s="25" t="s">
        <v>2987</v>
      </c>
      <c r="H5185" s="25" t="s">
        <v>3418</v>
      </c>
      <c r="I5185" s="25" t="s">
        <v>82</v>
      </c>
      <c r="J5185" s="10">
        <v>9645</v>
      </c>
      <c r="K5185" s="16">
        <v>193</v>
      </c>
    </row>
    <row r="5186" spans="1:11" x14ac:dyDescent="0.25">
      <c r="A5186" s="19">
        <v>42961</v>
      </c>
      <c r="B5186" s="19" t="s">
        <v>3403</v>
      </c>
      <c r="C5186" s="15">
        <v>150</v>
      </c>
      <c r="D5186" s="24" t="s">
        <v>4</v>
      </c>
      <c r="E5186" s="24" t="s">
        <v>6</v>
      </c>
      <c r="F5186" s="25" t="s">
        <v>6</v>
      </c>
      <c r="G5186" s="25" t="s">
        <v>2987</v>
      </c>
      <c r="H5186" s="25" t="s">
        <v>3418</v>
      </c>
      <c r="I5186" s="25" t="s">
        <v>82</v>
      </c>
      <c r="J5186" s="10">
        <v>9646</v>
      </c>
      <c r="K5186" s="16">
        <v>193</v>
      </c>
    </row>
    <row r="5187" spans="1:11" x14ac:dyDescent="0.25">
      <c r="A5187" s="19">
        <v>42961</v>
      </c>
      <c r="B5187" s="19" t="s">
        <v>3403</v>
      </c>
      <c r="C5187" s="15">
        <v>150</v>
      </c>
      <c r="D5187" s="24" t="s">
        <v>4</v>
      </c>
      <c r="E5187" s="24" t="s">
        <v>6</v>
      </c>
      <c r="F5187" s="25" t="s">
        <v>6</v>
      </c>
      <c r="G5187" s="25" t="s">
        <v>2987</v>
      </c>
      <c r="H5187" s="25" t="s">
        <v>3418</v>
      </c>
      <c r="I5187" s="25" t="s">
        <v>82</v>
      </c>
      <c r="J5187" s="10">
        <v>9647</v>
      </c>
      <c r="K5187" s="16">
        <v>193</v>
      </c>
    </row>
    <row r="5188" spans="1:11" x14ac:dyDescent="0.25">
      <c r="A5188" s="19">
        <v>42961</v>
      </c>
      <c r="B5188" s="19" t="s">
        <v>3403</v>
      </c>
      <c r="C5188" s="15">
        <v>150</v>
      </c>
      <c r="D5188" s="24" t="s">
        <v>4</v>
      </c>
      <c r="E5188" s="24" t="s">
        <v>6</v>
      </c>
      <c r="F5188" s="25" t="s">
        <v>6</v>
      </c>
      <c r="G5188" s="25" t="s">
        <v>2987</v>
      </c>
      <c r="H5188" s="25" t="s">
        <v>3418</v>
      </c>
      <c r="I5188" s="25" t="s">
        <v>82</v>
      </c>
      <c r="J5188" s="10">
        <v>9648</v>
      </c>
      <c r="K5188" s="16">
        <v>193</v>
      </c>
    </row>
    <row r="5189" spans="1:11" x14ac:dyDescent="0.25">
      <c r="A5189" s="19">
        <v>42961</v>
      </c>
      <c r="B5189" s="19" t="s">
        <v>3403</v>
      </c>
      <c r="C5189" s="15">
        <v>150</v>
      </c>
      <c r="D5189" s="24" t="s">
        <v>4</v>
      </c>
      <c r="E5189" s="24" t="s">
        <v>6</v>
      </c>
      <c r="F5189" s="25" t="s">
        <v>6</v>
      </c>
      <c r="G5189" s="25" t="s">
        <v>2987</v>
      </c>
      <c r="H5189" s="25" t="s">
        <v>3418</v>
      </c>
      <c r="I5189" s="25" t="s">
        <v>82</v>
      </c>
      <c r="J5189" s="10">
        <v>9649</v>
      </c>
      <c r="K5189" s="16">
        <v>193</v>
      </c>
    </row>
    <row r="5190" spans="1:11" x14ac:dyDescent="0.25">
      <c r="A5190" s="19">
        <v>42961</v>
      </c>
      <c r="B5190" s="19" t="s">
        <v>3403</v>
      </c>
      <c r="C5190" s="15">
        <v>150</v>
      </c>
      <c r="D5190" s="24" t="s">
        <v>4</v>
      </c>
      <c r="E5190" s="24" t="s">
        <v>6</v>
      </c>
      <c r="F5190" s="25" t="s">
        <v>6</v>
      </c>
      <c r="G5190" s="25" t="s">
        <v>2987</v>
      </c>
      <c r="H5190" s="25" t="s">
        <v>3418</v>
      </c>
      <c r="I5190" s="25" t="s">
        <v>82</v>
      </c>
      <c r="J5190" s="10">
        <v>9650</v>
      </c>
      <c r="K5190" s="16">
        <v>193</v>
      </c>
    </row>
    <row r="5191" spans="1:11" x14ac:dyDescent="0.25">
      <c r="A5191" s="19">
        <v>42961</v>
      </c>
      <c r="B5191" s="19" t="s">
        <v>3403</v>
      </c>
      <c r="C5191" s="15">
        <v>300</v>
      </c>
      <c r="D5191" s="24" t="s">
        <v>7</v>
      </c>
      <c r="E5191" s="24" t="s">
        <v>8</v>
      </c>
      <c r="F5191" s="25"/>
      <c r="G5191" s="25" t="s">
        <v>3314</v>
      </c>
      <c r="H5191" s="25" t="s">
        <v>3314</v>
      </c>
      <c r="I5191" s="27"/>
      <c r="J5191" s="10" t="s">
        <v>2984</v>
      </c>
      <c r="K5191" s="16"/>
    </row>
    <row r="5192" spans="1:11" x14ac:dyDescent="0.25">
      <c r="A5192" s="19">
        <v>42962</v>
      </c>
      <c r="B5192" s="19" t="s">
        <v>3403</v>
      </c>
      <c r="C5192" s="15">
        <v>100</v>
      </c>
      <c r="D5192" s="24" t="s">
        <v>4</v>
      </c>
      <c r="E5192" s="24" t="s">
        <v>6</v>
      </c>
      <c r="F5192" s="25" t="s">
        <v>6</v>
      </c>
      <c r="G5192" s="25" t="s">
        <v>2987</v>
      </c>
      <c r="H5192" s="25" t="s">
        <v>3418</v>
      </c>
      <c r="I5192" s="25" t="s">
        <v>82</v>
      </c>
      <c r="J5192" s="10">
        <v>30</v>
      </c>
      <c r="K5192" s="16">
        <v>1</v>
      </c>
    </row>
    <row r="5193" spans="1:11" x14ac:dyDescent="0.25">
      <c r="A5193" s="19">
        <v>42962</v>
      </c>
      <c r="B5193" s="19" t="s">
        <v>3403</v>
      </c>
      <c r="C5193" s="15">
        <v>300</v>
      </c>
      <c r="D5193" s="24" t="s">
        <v>4</v>
      </c>
      <c r="E5193" s="24" t="s">
        <v>6</v>
      </c>
      <c r="F5193" s="25" t="s">
        <v>6</v>
      </c>
      <c r="G5193" s="25" t="s">
        <v>2987</v>
      </c>
      <c r="H5193" s="25" t="s">
        <v>3418</v>
      </c>
      <c r="I5193" s="25" t="s">
        <v>82</v>
      </c>
      <c r="J5193" s="10">
        <v>31</v>
      </c>
      <c r="K5193" s="16">
        <v>1</v>
      </c>
    </row>
    <row r="5194" spans="1:11" x14ac:dyDescent="0.25">
      <c r="A5194" s="19">
        <v>42962</v>
      </c>
      <c r="B5194" s="19" t="s">
        <v>3403</v>
      </c>
      <c r="C5194" s="15">
        <v>50</v>
      </c>
      <c r="D5194" s="24" t="s">
        <v>4</v>
      </c>
      <c r="E5194" s="24" t="s">
        <v>6</v>
      </c>
      <c r="F5194" s="25" t="s">
        <v>6</v>
      </c>
      <c r="G5194" s="25" t="s">
        <v>2987</v>
      </c>
      <c r="H5194" s="25" t="s">
        <v>3418</v>
      </c>
      <c r="I5194" s="25" t="s">
        <v>82</v>
      </c>
      <c r="J5194" s="10">
        <v>32</v>
      </c>
      <c r="K5194" s="16">
        <v>1</v>
      </c>
    </row>
    <row r="5195" spans="1:11" x14ac:dyDescent="0.25">
      <c r="A5195" s="19">
        <v>42962</v>
      </c>
      <c r="B5195" s="19" t="s">
        <v>3403</v>
      </c>
      <c r="C5195" s="15">
        <v>2000</v>
      </c>
      <c r="D5195" s="24" t="s">
        <v>4</v>
      </c>
      <c r="E5195" s="24" t="s">
        <v>5</v>
      </c>
      <c r="F5195" s="25" t="s">
        <v>2217</v>
      </c>
      <c r="G5195" s="25" t="s">
        <v>2987</v>
      </c>
      <c r="H5195" s="25" t="s">
        <v>3418</v>
      </c>
      <c r="I5195" s="25" t="s">
        <v>82</v>
      </c>
      <c r="J5195" s="10">
        <v>63</v>
      </c>
      <c r="K5195" s="16">
        <v>2</v>
      </c>
    </row>
    <row r="5196" spans="1:11" x14ac:dyDescent="0.25">
      <c r="A5196" s="19">
        <v>42962</v>
      </c>
      <c r="B5196" s="19" t="s">
        <v>3403</v>
      </c>
      <c r="C5196" s="15">
        <v>200</v>
      </c>
      <c r="D5196" s="24" t="s">
        <v>4</v>
      </c>
      <c r="E5196" s="24" t="s">
        <v>5</v>
      </c>
      <c r="F5196" s="25" t="s">
        <v>2217</v>
      </c>
      <c r="G5196" s="25" t="s">
        <v>2987</v>
      </c>
      <c r="H5196" s="25" t="s">
        <v>3418</v>
      </c>
      <c r="I5196" s="25" t="s">
        <v>82</v>
      </c>
      <c r="J5196" s="10">
        <v>64</v>
      </c>
      <c r="K5196" s="16">
        <v>2</v>
      </c>
    </row>
    <row r="5197" spans="1:11" x14ac:dyDescent="0.25">
      <c r="A5197" s="19">
        <v>42962</v>
      </c>
      <c r="B5197" s="19" t="s">
        <v>3403</v>
      </c>
      <c r="C5197" s="15">
        <v>500</v>
      </c>
      <c r="D5197" s="24" t="s">
        <v>4</v>
      </c>
      <c r="E5197" s="24" t="s">
        <v>5</v>
      </c>
      <c r="F5197" s="25" t="s">
        <v>2217</v>
      </c>
      <c r="G5197" s="25" t="s">
        <v>2987</v>
      </c>
      <c r="H5197" s="25" t="s">
        <v>3418</v>
      </c>
      <c r="I5197" s="25" t="s">
        <v>82</v>
      </c>
      <c r="J5197" s="10">
        <v>65</v>
      </c>
      <c r="K5197" s="16">
        <v>2</v>
      </c>
    </row>
    <row r="5198" spans="1:11" x14ac:dyDescent="0.25">
      <c r="A5198" s="19">
        <v>42962</v>
      </c>
      <c r="B5198" s="19" t="s">
        <v>3403</v>
      </c>
      <c r="C5198" s="15">
        <v>400</v>
      </c>
      <c r="D5198" s="24" t="s">
        <v>4</v>
      </c>
      <c r="E5198" s="24" t="s">
        <v>6</v>
      </c>
      <c r="F5198" s="25" t="s">
        <v>6</v>
      </c>
      <c r="G5198" s="25" t="s">
        <v>2987</v>
      </c>
      <c r="H5198" s="25" t="s">
        <v>3418</v>
      </c>
      <c r="I5198" s="25" t="s">
        <v>82</v>
      </c>
      <c r="J5198" s="10">
        <v>66</v>
      </c>
      <c r="K5198" s="16">
        <v>2</v>
      </c>
    </row>
    <row r="5199" spans="1:11" x14ac:dyDescent="0.25">
      <c r="A5199" s="19">
        <v>42962</v>
      </c>
      <c r="B5199" s="19" t="s">
        <v>3403</v>
      </c>
      <c r="C5199" s="15">
        <v>300</v>
      </c>
      <c r="D5199" s="24" t="s">
        <v>4</v>
      </c>
      <c r="E5199" s="24" t="s">
        <v>5</v>
      </c>
      <c r="F5199" s="25" t="s">
        <v>2217</v>
      </c>
      <c r="G5199" s="25" t="s">
        <v>2987</v>
      </c>
      <c r="H5199" s="25" t="s">
        <v>3418</v>
      </c>
      <c r="I5199" s="25" t="s">
        <v>82</v>
      </c>
      <c r="J5199" s="10">
        <v>67</v>
      </c>
      <c r="K5199" s="16">
        <v>2</v>
      </c>
    </row>
    <row r="5200" spans="1:11" x14ac:dyDescent="0.25">
      <c r="A5200" s="19">
        <v>42962</v>
      </c>
      <c r="B5200" s="19" t="s">
        <v>3403</v>
      </c>
      <c r="C5200" s="15">
        <v>350</v>
      </c>
      <c r="D5200" s="24" t="s">
        <v>4</v>
      </c>
      <c r="E5200" s="24" t="s">
        <v>5</v>
      </c>
      <c r="F5200" s="25" t="s">
        <v>2217</v>
      </c>
      <c r="G5200" s="25" t="s">
        <v>2987</v>
      </c>
      <c r="H5200" s="25" t="s">
        <v>3418</v>
      </c>
      <c r="I5200" s="25" t="s">
        <v>82</v>
      </c>
      <c r="J5200" s="10">
        <v>68</v>
      </c>
      <c r="K5200" s="16">
        <v>2</v>
      </c>
    </row>
    <row r="5201" spans="1:11" x14ac:dyDescent="0.25">
      <c r="A5201" s="19">
        <v>42962</v>
      </c>
      <c r="B5201" s="19" t="s">
        <v>3403</v>
      </c>
      <c r="C5201" s="15">
        <v>500</v>
      </c>
      <c r="D5201" s="24" t="s">
        <v>4</v>
      </c>
      <c r="E5201" s="24" t="s">
        <v>5</v>
      </c>
      <c r="F5201" s="25" t="s">
        <v>2217</v>
      </c>
      <c r="G5201" s="25" t="s">
        <v>2987</v>
      </c>
      <c r="H5201" s="25" t="s">
        <v>3418</v>
      </c>
      <c r="I5201" s="25" t="s">
        <v>82</v>
      </c>
      <c r="J5201" s="10">
        <v>69</v>
      </c>
      <c r="K5201" s="16">
        <v>2</v>
      </c>
    </row>
    <row r="5202" spans="1:11" x14ac:dyDescent="0.25">
      <c r="A5202" s="19">
        <v>42962</v>
      </c>
      <c r="B5202" s="19" t="s">
        <v>3403</v>
      </c>
      <c r="C5202" s="15">
        <v>100</v>
      </c>
      <c r="D5202" s="24" t="s">
        <v>4</v>
      </c>
      <c r="E5202" s="24" t="s">
        <v>5</v>
      </c>
      <c r="F5202" s="25" t="s">
        <v>2217</v>
      </c>
      <c r="G5202" s="25" t="s">
        <v>2987</v>
      </c>
      <c r="H5202" s="25" t="s">
        <v>3418</v>
      </c>
      <c r="I5202" s="25" t="s">
        <v>82</v>
      </c>
      <c r="J5202" s="10">
        <v>70</v>
      </c>
      <c r="K5202" s="16">
        <v>2</v>
      </c>
    </row>
    <row r="5203" spans="1:11" x14ac:dyDescent="0.25">
      <c r="A5203" s="19">
        <v>42962</v>
      </c>
      <c r="B5203" s="19" t="s">
        <v>3403</v>
      </c>
      <c r="C5203" s="15">
        <v>500</v>
      </c>
      <c r="D5203" s="24" t="s">
        <v>4</v>
      </c>
      <c r="E5203" s="24" t="s">
        <v>6</v>
      </c>
      <c r="F5203" s="25" t="s">
        <v>6</v>
      </c>
      <c r="G5203" s="25" t="s">
        <v>2987</v>
      </c>
      <c r="H5203" s="25" t="s">
        <v>3418</v>
      </c>
      <c r="I5203" s="25" t="s">
        <v>82</v>
      </c>
      <c r="J5203" s="10">
        <v>128</v>
      </c>
      <c r="K5203" s="16">
        <v>3</v>
      </c>
    </row>
    <row r="5204" spans="1:11" x14ac:dyDescent="0.25">
      <c r="A5204" s="19">
        <v>42962</v>
      </c>
      <c r="B5204" s="19" t="s">
        <v>3403</v>
      </c>
      <c r="C5204" s="15">
        <v>700</v>
      </c>
      <c r="D5204" s="24" t="s">
        <v>4</v>
      </c>
      <c r="E5204" s="24" t="s">
        <v>5</v>
      </c>
      <c r="F5204" s="25" t="s">
        <v>2217</v>
      </c>
      <c r="G5204" s="25" t="s">
        <v>2987</v>
      </c>
      <c r="H5204" s="25" t="s">
        <v>3418</v>
      </c>
      <c r="I5204" s="25" t="s">
        <v>82</v>
      </c>
      <c r="J5204" s="10">
        <v>129</v>
      </c>
      <c r="K5204" s="16">
        <v>3</v>
      </c>
    </row>
    <row r="5205" spans="1:11" x14ac:dyDescent="0.25">
      <c r="A5205" s="19">
        <v>42962</v>
      </c>
      <c r="B5205" s="19" t="s">
        <v>3403</v>
      </c>
      <c r="C5205" s="15">
        <v>100</v>
      </c>
      <c r="D5205" s="24" t="s">
        <v>4</v>
      </c>
      <c r="E5205" s="24" t="s">
        <v>6</v>
      </c>
      <c r="F5205" s="25" t="s">
        <v>6</v>
      </c>
      <c r="G5205" s="25" t="s">
        <v>2987</v>
      </c>
      <c r="H5205" s="25" t="s">
        <v>3418</v>
      </c>
      <c r="I5205" s="25" t="s">
        <v>82</v>
      </c>
      <c r="J5205" s="10">
        <v>130</v>
      </c>
      <c r="K5205" s="16">
        <v>3</v>
      </c>
    </row>
    <row r="5206" spans="1:11" x14ac:dyDescent="0.25">
      <c r="A5206" s="19">
        <v>42962</v>
      </c>
      <c r="B5206" s="19" t="s">
        <v>3403</v>
      </c>
      <c r="C5206" s="15">
        <v>1000</v>
      </c>
      <c r="D5206" s="24" t="s">
        <v>4</v>
      </c>
      <c r="E5206" s="24" t="s">
        <v>6</v>
      </c>
      <c r="F5206" s="25" t="s">
        <v>6</v>
      </c>
      <c r="G5206" s="25" t="s">
        <v>2987</v>
      </c>
      <c r="H5206" s="25" t="s">
        <v>3418</v>
      </c>
      <c r="I5206" s="25" t="s">
        <v>82</v>
      </c>
      <c r="J5206" s="10">
        <v>131</v>
      </c>
      <c r="K5206" s="16">
        <v>3</v>
      </c>
    </row>
    <row r="5207" spans="1:11" x14ac:dyDescent="0.25">
      <c r="A5207" s="19">
        <v>42962</v>
      </c>
      <c r="B5207" s="19" t="s">
        <v>3403</v>
      </c>
      <c r="C5207" s="15">
        <v>400</v>
      </c>
      <c r="D5207" s="24" t="s">
        <v>4</v>
      </c>
      <c r="E5207" s="24" t="s">
        <v>5</v>
      </c>
      <c r="F5207" s="25" t="s">
        <v>2217</v>
      </c>
      <c r="G5207" s="25" t="s">
        <v>2987</v>
      </c>
      <c r="H5207" s="25" t="s">
        <v>3418</v>
      </c>
      <c r="I5207" s="25" t="s">
        <v>82</v>
      </c>
      <c r="J5207" s="10">
        <v>132</v>
      </c>
      <c r="K5207" s="16">
        <v>3</v>
      </c>
    </row>
    <row r="5208" spans="1:11" x14ac:dyDescent="0.25">
      <c r="A5208" s="19">
        <v>42962</v>
      </c>
      <c r="B5208" s="19" t="s">
        <v>3403</v>
      </c>
      <c r="C5208" s="15">
        <v>200</v>
      </c>
      <c r="D5208" s="24" t="s">
        <v>4</v>
      </c>
      <c r="E5208" s="24" t="s">
        <v>5</v>
      </c>
      <c r="F5208" s="25" t="s">
        <v>2217</v>
      </c>
      <c r="G5208" s="25" t="s">
        <v>2987</v>
      </c>
      <c r="H5208" s="25" t="s">
        <v>3418</v>
      </c>
      <c r="I5208" s="25" t="s">
        <v>82</v>
      </c>
      <c r="J5208" s="10">
        <v>133</v>
      </c>
      <c r="K5208" s="16">
        <v>3</v>
      </c>
    </row>
    <row r="5209" spans="1:11" x14ac:dyDescent="0.25">
      <c r="A5209" s="19">
        <v>42962</v>
      </c>
      <c r="B5209" s="19" t="s">
        <v>3403</v>
      </c>
      <c r="C5209" s="15">
        <v>9050</v>
      </c>
      <c r="D5209" s="24" t="s">
        <v>4</v>
      </c>
      <c r="E5209" s="24" t="s">
        <v>6</v>
      </c>
      <c r="F5209" s="25" t="s">
        <v>6</v>
      </c>
      <c r="G5209" s="25" t="s">
        <v>2987</v>
      </c>
      <c r="H5209" s="25" t="s">
        <v>3418</v>
      </c>
      <c r="I5209" s="25" t="s">
        <v>82</v>
      </c>
      <c r="J5209" s="10">
        <v>134</v>
      </c>
      <c r="K5209" s="16">
        <v>3</v>
      </c>
    </row>
    <row r="5210" spans="1:11" x14ac:dyDescent="0.25">
      <c r="A5210" s="19">
        <v>42962</v>
      </c>
      <c r="B5210" s="19" t="s">
        <v>3403</v>
      </c>
      <c r="C5210" s="15">
        <v>31350</v>
      </c>
      <c r="D5210" s="24" t="s">
        <v>4</v>
      </c>
      <c r="E5210" s="24" t="s">
        <v>6</v>
      </c>
      <c r="F5210" s="25" t="s">
        <v>6</v>
      </c>
      <c r="G5210" s="25" t="s">
        <v>2987</v>
      </c>
      <c r="H5210" s="25" t="s">
        <v>3418</v>
      </c>
      <c r="I5210" s="25" t="s">
        <v>82</v>
      </c>
      <c r="J5210" s="10">
        <v>135</v>
      </c>
      <c r="K5210" s="16">
        <v>3</v>
      </c>
    </row>
    <row r="5211" spans="1:11" x14ac:dyDescent="0.25">
      <c r="A5211" s="19">
        <v>42962</v>
      </c>
      <c r="B5211" s="19" t="s">
        <v>3403</v>
      </c>
      <c r="C5211" s="15">
        <v>900</v>
      </c>
      <c r="D5211" s="24" t="s">
        <v>4</v>
      </c>
      <c r="E5211" s="24" t="s">
        <v>6</v>
      </c>
      <c r="F5211" s="25" t="s">
        <v>6</v>
      </c>
      <c r="G5211" s="25" t="s">
        <v>2987</v>
      </c>
      <c r="H5211" s="25" t="s">
        <v>3418</v>
      </c>
      <c r="I5211" s="25" t="s">
        <v>82</v>
      </c>
      <c r="J5211" s="10">
        <v>136</v>
      </c>
      <c r="K5211" s="16">
        <v>3</v>
      </c>
    </row>
    <row r="5212" spans="1:11" x14ac:dyDescent="0.25">
      <c r="A5212" s="19">
        <v>42962</v>
      </c>
      <c r="B5212" s="19" t="s">
        <v>3403</v>
      </c>
      <c r="C5212" s="15">
        <v>795</v>
      </c>
      <c r="D5212" s="24" t="s">
        <v>4</v>
      </c>
      <c r="E5212" s="24" t="s">
        <v>6</v>
      </c>
      <c r="F5212" s="25" t="s">
        <v>6</v>
      </c>
      <c r="G5212" s="25" t="s">
        <v>2987</v>
      </c>
      <c r="H5212" s="25" t="s">
        <v>3418</v>
      </c>
      <c r="I5212" s="25" t="s">
        <v>82</v>
      </c>
      <c r="J5212" s="10">
        <v>137</v>
      </c>
      <c r="K5212" s="16">
        <v>3</v>
      </c>
    </row>
    <row r="5213" spans="1:11" x14ac:dyDescent="0.25">
      <c r="A5213" s="19">
        <v>42962</v>
      </c>
      <c r="B5213" s="19" t="s">
        <v>3403</v>
      </c>
      <c r="C5213" s="78">
        <v>50000</v>
      </c>
      <c r="D5213" s="24" t="s">
        <v>4</v>
      </c>
      <c r="E5213" s="24" t="s">
        <v>6</v>
      </c>
      <c r="F5213" s="25" t="s">
        <v>6</v>
      </c>
      <c r="G5213" s="25" t="s">
        <v>2987</v>
      </c>
      <c r="H5213" s="25" t="s">
        <v>3418</v>
      </c>
      <c r="I5213" s="25" t="s">
        <v>82</v>
      </c>
      <c r="J5213" s="10">
        <v>138</v>
      </c>
      <c r="K5213" s="16">
        <v>3</v>
      </c>
    </row>
    <row r="5214" spans="1:11" x14ac:dyDescent="0.25">
      <c r="A5214" s="19">
        <v>42962</v>
      </c>
      <c r="B5214" s="19" t="s">
        <v>3403</v>
      </c>
      <c r="C5214" s="15">
        <v>100</v>
      </c>
      <c r="D5214" s="24" t="s">
        <v>4</v>
      </c>
      <c r="E5214" s="24" t="s">
        <v>5</v>
      </c>
      <c r="F5214" s="25" t="s">
        <v>2217</v>
      </c>
      <c r="G5214" s="25" t="s">
        <v>2987</v>
      </c>
      <c r="H5214" s="25" t="s">
        <v>3418</v>
      </c>
      <c r="I5214" s="25" t="s">
        <v>82</v>
      </c>
      <c r="J5214" s="10">
        <v>226</v>
      </c>
      <c r="K5214" s="16">
        <v>5</v>
      </c>
    </row>
    <row r="5215" spans="1:11" x14ac:dyDescent="0.25">
      <c r="A5215" s="19">
        <v>42962</v>
      </c>
      <c r="B5215" s="19" t="s">
        <v>3403</v>
      </c>
      <c r="C5215" s="15">
        <v>5000</v>
      </c>
      <c r="D5215" s="24" t="s">
        <v>4</v>
      </c>
      <c r="E5215" s="24" t="s">
        <v>5</v>
      </c>
      <c r="F5215" s="25" t="s">
        <v>2217</v>
      </c>
      <c r="G5215" s="25" t="s">
        <v>2987</v>
      </c>
      <c r="H5215" s="25" t="s">
        <v>3418</v>
      </c>
      <c r="I5215" s="25" t="s">
        <v>82</v>
      </c>
      <c r="J5215" s="10">
        <v>713</v>
      </c>
      <c r="K5215" s="16">
        <v>15</v>
      </c>
    </row>
    <row r="5216" spans="1:11" x14ac:dyDescent="0.25">
      <c r="A5216" s="19">
        <v>42962</v>
      </c>
      <c r="B5216" s="19" t="s">
        <v>3403</v>
      </c>
      <c r="C5216" s="15">
        <v>20227.199999999997</v>
      </c>
      <c r="D5216" s="24" t="s">
        <v>97</v>
      </c>
      <c r="E5216" s="24" t="s">
        <v>6</v>
      </c>
      <c r="F5216" s="25" t="s">
        <v>6</v>
      </c>
      <c r="G5216" s="25" t="s">
        <v>2987</v>
      </c>
      <c r="H5216" s="25" t="s">
        <v>3418</v>
      </c>
      <c r="I5216" s="25" t="s">
        <v>82</v>
      </c>
      <c r="J5216" s="10">
        <v>714</v>
      </c>
      <c r="K5216" s="16">
        <v>15</v>
      </c>
    </row>
    <row r="5217" spans="1:11" x14ac:dyDescent="0.25">
      <c r="A5217" s="19">
        <v>42962</v>
      </c>
      <c r="B5217" s="19" t="s">
        <v>3403</v>
      </c>
      <c r="C5217" s="15">
        <v>300</v>
      </c>
      <c r="D5217" s="24" t="s">
        <v>4</v>
      </c>
      <c r="E5217" s="24" t="s">
        <v>6</v>
      </c>
      <c r="F5217" s="25" t="s">
        <v>6</v>
      </c>
      <c r="G5217" s="25" t="s">
        <v>2987</v>
      </c>
      <c r="H5217" s="25" t="s">
        <v>3418</v>
      </c>
      <c r="I5217" s="25" t="s">
        <v>82</v>
      </c>
      <c r="J5217" s="10">
        <v>751</v>
      </c>
      <c r="K5217" s="16">
        <v>16</v>
      </c>
    </row>
    <row r="5218" spans="1:11" x14ac:dyDescent="0.25">
      <c r="A5218" s="19">
        <v>42962</v>
      </c>
      <c r="B5218" s="19" t="s">
        <v>3403</v>
      </c>
      <c r="C5218" s="15">
        <v>50</v>
      </c>
      <c r="D5218" s="24" t="s">
        <v>4</v>
      </c>
      <c r="E5218" s="24" t="s">
        <v>6</v>
      </c>
      <c r="F5218" s="25" t="s">
        <v>6</v>
      </c>
      <c r="G5218" s="25" t="s">
        <v>2987</v>
      </c>
      <c r="H5218" s="25" t="s">
        <v>3418</v>
      </c>
      <c r="I5218" s="25" t="s">
        <v>82</v>
      </c>
      <c r="J5218" s="10">
        <v>752</v>
      </c>
      <c r="K5218" s="16">
        <v>16</v>
      </c>
    </row>
    <row r="5219" spans="1:11" x14ac:dyDescent="0.25">
      <c r="A5219" s="19">
        <v>42962</v>
      </c>
      <c r="B5219" s="19" t="s">
        <v>3403</v>
      </c>
      <c r="C5219" s="15">
        <v>250</v>
      </c>
      <c r="D5219" s="24" t="s">
        <v>4</v>
      </c>
      <c r="E5219" s="24" t="s">
        <v>6</v>
      </c>
      <c r="F5219" s="25" t="s">
        <v>6</v>
      </c>
      <c r="G5219" s="25" t="s">
        <v>2987</v>
      </c>
      <c r="H5219" s="25" t="s">
        <v>3418</v>
      </c>
      <c r="I5219" s="25" t="s">
        <v>82</v>
      </c>
      <c r="J5219" s="10">
        <v>753</v>
      </c>
      <c r="K5219" s="16">
        <v>16</v>
      </c>
    </row>
    <row r="5220" spans="1:11" x14ac:dyDescent="0.25">
      <c r="A5220" s="19">
        <v>42962</v>
      </c>
      <c r="B5220" s="19" t="s">
        <v>3403</v>
      </c>
      <c r="C5220" s="15">
        <v>100</v>
      </c>
      <c r="D5220" s="24" t="s">
        <v>4</v>
      </c>
      <c r="E5220" s="24" t="s">
        <v>6</v>
      </c>
      <c r="F5220" s="25" t="s">
        <v>6</v>
      </c>
      <c r="G5220" s="25" t="s">
        <v>2987</v>
      </c>
      <c r="H5220" s="25" t="s">
        <v>3418</v>
      </c>
      <c r="I5220" s="25" t="s">
        <v>82</v>
      </c>
      <c r="J5220" s="10">
        <v>754</v>
      </c>
      <c r="K5220" s="16">
        <v>16</v>
      </c>
    </row>
    <row r="5221" spans="1:11" x14ac:dyDescent="0.25">
      <c r="A5221" s="19">
        <v>42962</v>
      </c>
      <c r="B5221" s="19" t="s">
        <v>3403</v>
      </c>
      <c r="C5221" s="15">
        <v>100</v>
      </c>
      <c r="D5221" s="24" t="s">
        <v>4</v>
      </c>
      <c r="E5221" s="24" t="s">
        <v>6</v>
      </c>
      <c r="F5221" s="25" t="s">
        <v>6</v>
      </c>
      <c r="G5221" s="25" t="s">
        <v>2987</v>
      </c>
      <c r="H5221" s="25" t="s">
        <v>3418</v>
      </c>
      <c r="I5221" s="25" t="s">
        <v>82</v>
      </c>
      <c r="J5221" s="10">
        <v>755</v>
      </c>
      <c r="K5221" s="16">
        <v>16</v>
      </c>
    </row>
    <row r="5222" spans="1:11" x14ac:dyDescent="0.25">
      <c r="A5222" s="19">
        <v>42962</v>
      </c>
      <c r="B5222" s="19" t="s">
        <v>3403</v>
      </c>
      <c r="C5222" s="15">
        <v>1098</v>
      </c>
      <c r="D5222" s="24" t="s">
        <v>7</v>
      </c>
      <c r="E5222" s="24" t="s">
        <v>8</v>
      </c>
      <c r="F5222" s="25"/>
      <c r="G5222" s="25" t="s">
        <v>3314</v>
      </c>
      <c r="H5222" s="25" t="s">
        <v>3314</v>
      </c>
      <c r="I5222" s="27"/>
      <c r="J5222" s="10" t="s">
        <v>2984</v>
      </c>
      <c r="K5222" s="16"/>
    </row>
    <row r="5223" spans="1:11" x14ac:dyDescent="0.25">
      <c r="A5223" s="19">
        <v>42962</v>
      </c>
      <c r="B5223" s="19" t="s">
        <v>3403</v>
      </c>
      <c r="C5223" s="15">
        <v>405.75</v>
      </c>
      <c r="D5223" s="24" t="s">
        <v>7</v>
      </c>
      <c r="E5223" s="24" t="s">
        <v>8</v>
      </c>
      <c r="F5223" s="25"/>
      <c r="G5223" s="25" t="s">
        <v>3314</v>
      </c>
      <c r="H5223" s="25" t="s">
        <v>3314</v>
      </c>
      <c r="I5223" s="27"/>
      <c r="J5223" s="10" t="s">
        <v>2984</v>
      </c>
      <c r="K5223" s="16"/>
    </row>
    <row r="5224" spans="1:11" x14ac:dyDescent="0.25">
      <c r="A5224" s="19">
        <v>42963</v>
      </c>
      <c r="B5224" s="19" t="s">
        <v>3403</v>
      </c>
      <c r="C5224" s="15">
        <v>300</v>
      </c>
      <c r="D5224" s="24" t="s">
        <v>4</v>
      </c>
      <c r="E5224" s="24" t="s">
        <v>5</v>
      </c>
      <c r="F5224" s="25" t="s">
        <v>2217</v>
      </c>
      <c r="G5224" s="25" t="s">
        <v>2987</v>
      </c>
      <c r="H5224" s="25" t="s">
        <v>3418</v>
      </c>
      <c r="I5224" s="25" t="s">
        <v>82</v>
      </c>
      <c r="J5224" s="10">
        <v>33</v>
      </c>
      <c r="K5224" s="16">
        <v>1</v>
      </c>
    </row>
    <row r="5225" spans="1:11" x14ac:dyDescent="0.25">
      <c r="A5225" s="19">
        <v>42963</v>
      </c>
      <c r="B5225" s="19" t="s">
        <v>3403</v>
      </c>
      <c r="C5225" s="15">
        <v>2500</v>
      </c>
      <c r="D5225" s="24" t="s">
        <v>4</v>
      </c>
      <c r="E5225" s="24" t="s">
        <v>6</v>
      </c>
      <c r="F5225" s="25" t="s">
        <v>6</v>
      </c>
      <c r="G5225" s="25" t="s">
        <v>2987</v>
      </c>
      <c r="H5225" s="25" t="s">
        <v>3418</v>
      </c>
      <c r="I5225" s="25" t="s">
        <v>82</v>
      </c>
      <c r="J5225" s="10">
        <v>34</v>
      </c>
      <c r="K5225" s="16">
        <v>1</v>
      </c>
    </row>
    <row r="5226" spans="1:11" x14ac:dyDescent="0.25">
      <c r="A5226" s="19">
        <v>42963</v>
      </c>
      <c r="B5226" s="19" t="s">
        <v>3403</v>
      </c>
      <c r="C5226" s="15">
        <v>3000</v>
      </c>
      <c r="D5226" s="24" t="s">
        <v>4</v>
      </c>
      <c r="E5226" s="24" t="s">
        <v>6</v>
      </c>
      <c r="F5226" s="25" t="s">
        <v>6</v>
      </c>
      <c r="G5226" s="25" t="s">
        <v>2987</v>
      </c>
      <c r="H5226" s="25" t="s">
        <v>3418</v>
      </c>
      <c r="I5226" s="25" t="s">
        <v>82</v>
      </c>
      <c r="J5226" s="10">
        <v>35</v>
      </c>
      <c r="K5226" s="16">
        <v>1</v>
      </c>
    </row>
    <row r="5227" spans="1:11" x14ac:dyDescent="0.25">
      <c r="A5227" s="19">
        <v>42963</v>
      </c>
      <c r="B5227" s="19" t="s">
        <v>3403</v>
      </c>
      <c r="C5227" s="15">
        <v>1200</v>
      </c>
      <c r="D5227" s="24" t="s">
        <v>4</v>
      </c>
      <c r="E5227" s="24" t="s">
        <v>6</v>
      </c>
      <c r="F5227" s="25" t="s">
        <v>6</v>
      </c>
      <c r="G5227" s="25" t="s">
        <v>2987</v>
      </c>
      <c r="H5227" s="25" t="s">
        <v>3418</v>
      </c>
      <c r="I5227" s="25" t="s">
        <v>82</v>
      </c>
      <c r="J5227" s="10">
        <v>139</v>
      </c>
      <c r="K5227" s="16">
        <v>3</v>
      </c>
    </row>
    <row r="5228" spans="1:11" x14ac:dyDescent="0.25">
      <c r="A5228" s="19">
        <v>42963</v>
      </c>
      <c r="B5228" s="19" t="s">
        <v>3403</v>
      </c>
      <c r="C5228" s="15">
        <v>800</v>
      </c>
      <c r="D5228" s="24" t="s">
        <v>4</v>
      </c>
      <c r="E5228" s="24" t="s">
        <v>6</v>
      </c>
      <c r="F5228" s="25" t="s">
        <v>6</v>
      </c>
      <c r="G5228" s="25" t="s">
        <v>2987</v>
      </c>
      <c r="H5228" s="25" t="s">
        <v>3418</v>
      </c>
      <c r="I5228" s="25" t="s">
        <v>82</v>
      </c>
      <c r="J5228" s="10">
        <v>140</v>
      </c>
      <c r="K5228" s="16">
        <v>3</v>
      </c>
    </row>
    <row r="5229" spans="1:11" x14ac:dyDescent="0.25">
      <c r="A5229" s="19">
        <v>42963</v>
      </c>
      <c r="B5229" s="19" t="s">
        <v>3403</v>
      </c>
      <c r="C5229" s="15">
        <v>300</v>
      </c>
      <c r="D5229" s="24" t="s">
        <v>4</v>
      </c>
      <c r="E5229" s="24" t="s">
        <v>5</v>
      </c>
      <c r="F5229" s="25" t="s">
        <v>2217</v>
      </c>
      <c r="G5229" s="25" t="s">
        <v>2987</v>
      </c>
      <c r="H5229" s="25" t="s">
        <v>3418</v>
      </c>
      <c r="I5229" s="25" t="s">
        <v>82</v>
      </c>
      <c r="J5229" s="10">
        <v>173</v>
      </c>
      <c r="K5229" s="16">
        <v>4</v>
      </c>
    </row>
    <row r="5230" spans="1:11" x14ac:dyDescent="0.25">
      <c r="A5230" s="19">
        <v>42963</v>
      </c>
      <c r="B5230" s="19" t="s">
        <v>3403</v>
      </c>
      <c r="C5230" s="15">
        <v>600</v>
      </c>
      <c r="D5230" s="24" t="s">
        <v>4</v>
      </c>
      <c r="E5230" s="24" t="s">
        <v>6</v>
      </c>
      <c r="F5230" s="25" t="s">
        <v>6</v>
      </c>
      <c r="G5230" s="25" t="s">
        <v>2987</v>
      </c>
      <c r="H5230" s="25" t="s">
        <v>3418</v>
      </c>
      <c r="I5230" s="25" t="s">
        <v>82</v>
      </c>
      <c r="J5230" s="10">
        <v>174</v>
      </c>
      <c r="K5230" s="16">
        <v>4</v>
      </c>
    </row>
    <row r="5231" spans="1:11" x14ac:dyDescent="0.25">
      <c r="A5231" s="19">
        <v>42963</v>
      </c>
      <c r="B5231" s="19" t="s">
        <v>3403</v>
      </c>
      <c r="C5231" s="15">
        <v>100</v>
      </c>
      <c r="D5231" s="24" t="s">
        <v>4</v>
      </c>
      <c r="E5231" s="24" t="s">
        <v>5</v>
      </c>
      <c r="F5231" s="25" t="s">
        <v>2217</v>
      </c>
      <c r="G5231" s="25" t="s">
        <v>2987</v>
      </c>
      <c r="H5231" s="25" t="s">
        <v>3418</v>
      </c>
      <c r="I5231" s="25" t="s">
        <v>82</v>
      </c>
      <c r="J5231" s="10">
        <v>175</v>
      </c>
      <c r="K5231" s="16">
        <v>4</v>
      </c>
    </row>
    <row r="5232" spans="1:11" x14ac:dyDescent="0.25">
      <c r="A5232" s="19">
        <v>42963</v>
      </c>
      <c r="B5232" s="19" t="s">
        <v>3403</v>
      </c>
      <c r="C5232" s="15">
        <v>200</v>
      </c>
      <c r="D5232" s="24" t="s">
        <v>4</v>
      </c>
      <c r="E5232" s="24" t="s">
        <v>5</v>
      </c>
      <c r="F5232" s="25" t="s">
        <v>2217</v>
      </c>
      <c r="G5232" s="25" t="s">
        <v>2987</v>
      </c>
      <c r="H5232" s="25" t="s">
        <v>3418</v>
      </c>
      <c r="I5232" s="25" t="s">
        <v>82</v>
      </c>
      <c r="J5232" s="10">
        <v>176</v>
      </c>
      <c r="K5232" s="16">
        <v>4</v>
      </c>
    </row>
    <row r="5233" spans="1:11" x14ac:dyDescent="0.25">
      <c r="A5233" s="19">
        <v>42963</v>
      </c>
      <c r="B5233" s="19" t="s">
        <v>3403</v>
      </c>
      <c r="C5233" s="15">
        <v>1000</v>
      </c>
      <c r="D5233" s="24" t="s">
        <v>4</v>
      </c>
      <c r="E5233" s="24" t="s">
        <v>6</v>
      </c>
      <c r="F5233" s="25" t="s">
        <v>6</v>
      </c>
      <c r="G5233" s="25" t="s">
        <v>2987</v>
      </c>
      <c r="H5233" s="25" t="s">
        <v>3418</v>
      </c>
      <c r="I5233" s="25" t="s">
        <v>82</v>
      </c>
      <c r="J5233" s="10">
        <v>177</v>
      </c>
      <c r="K5233" s="16">
        <v>4</v>
      </c>
    </row>
    <row r="5234" spans="1:11" x14ac:dyDescent="0.25">
      <c r="A5234" s="19">
        <v>42963</v>
      </c>
      <c r="B5234" s="19" t="s">
        <v>3403</v>
      </c>
      <c r="C5234" s="15">
        <v>100</v>
      </c>
      <c r="D5234" s="24" t="s">
        <v>4</v>
      </c>
      <c r="E5234" s="24" t="s">
        <v>5</v>
      </c>
      <c r="F5234" s="25" t="s">
        <v>2217</v>
      </c>
      <c r="G5234" s="25" t="s">
        <v>2987</v>
      </c>
      <c r="H5234" s="25" t="s">
        <v>3418</v>
      </c>
      <c r="I5234" s="25" t="s">
        <v>82</v>
      </c>
      <c r="J5234" s="10">
        <v>178</v>
      </c>
      <c r="K5234" s="16">
        <v>4</v>
      </c>
    </row>
    <row r="5235" spans="1:11" x14ac:dyDescent="0.25">
      <c r="A5235" s="19">
        <v>42963</v>
      </c>
      <c r="B5235" s="19" t="s">
        <v>3403</v>
      </c>
      <c r="C5235" s="15">
        <v>4000</v>
      </c>
      <c r="D5235" s="24" t="s">
        <v>4</v>
      </c>
      <c r="E5235" s="24" t="s">
        <v>6</v>
      </c>
      <c r="F5235" s="25" t="s">
        <v>6</v>
      </c>
      <c r="G5235" s="25" t="s">
        <v>2987</v>
      </c>
      <c r="H5235" s="25" t="s">
        <v>3418</v>
      </c>
      <c r="I5235" s="25" t="s">
        <v>82</v>
      </c>
      <c r="J5235" s="10">
        <v>227</v>
      </c>
      <c r="K5235" s="16">
        <v>5</v>
      </c>
    </row>
    <row r="5236" spans="1:11" x14ac:dyDescent="0.25">
      <c r="A5236" s="19">
        <v>42963</v>
      </c>
      <c r="B5236" s="19" t="s">
        <v>3403</v>
      </c>
      <c r="C5236" s="15">
        <v>1000</v>
      </c>
      <c r="D5236" s="24" t="s">
        <v>4</v>
      </c>
      <c r="E5236" s="24" t="s">
        <v>6</v>
      </c>
      <c r="F5236" s="25" t="s">
        <v>6</v>
      </c>
      <c r="G5236" s="25" t="s">
        <v>2987</v>
      </c>
      <c r="H5236" s="25" t="s">
        <v>3418</v>
      </c>
      <c r="I5236" s="25" t="s">
        <v>82</v>
      </c>
      <c r="J5236" s="10">
        <v>476</v>
      </c>
      <c r="K5236" s="16">
        <v>10</v>
      </c>
    </row>
    <row r="5237" spans="1:11" x14ac:dyDescent="0.25">
      <c r="A5237" s="19">
        <v>42963</v>
      </c>
      <c r="B5237" s="19" t="s">
        <v>3403</v>
      </c>
      <c r="C5237" s="15">
        <v>500</v>
      </c>
      <c r="D5237" s="24" t="s">
        <v>4</v>
      </c>
      <c r="E5237" s="24" t="s">
        <v>5</v>
      </c>
      <c r="F5237" s="25" t="s">
        <v>2217</v>
      </c>
      <c r="G5237" s="25" t="s">
        <v>2987</v>
      </c>
      <c r="H5237" s="25" t="s">
        <v>3418</v>
      </c>
      <c r="I5237" s="25" t="s">
        <v>82</v>
      </c>
      <c r="J5237" s="10">
        <v>477</v>
      </c>
      <c r="K5237" s="16">
        <v>10</v>
      </c>
    </row>
    <row r="5238" spans="1:11" x14ac:dyDescent="0.25">
      <c r="A5238" s="19">
        <v>42963</v>
      </c>
      <c r="B5238" s="19" t="s">
        <v>3403</v>
      </c>
      <c r="C5238" s="15">
        <v>500</v>
      </c>
      <c r="D5238" s="24" t="s">
        <v>4</v>
      </c>
      <c r="E5238" s="24" t="s">
        <v>5</v>
      </c>
      <c r="F5238" s="25" t="s">
        <v>2217</v>
      </c>
      <c r="G5238" s="25" t="s">
        <v>2987</v>
      </c>
      <c r="H5238" s="25" t="s">
        <v>3418</v>
      </c>
      <c r="I5238" s="25" t="s">
        <v>82</v>
      </c>
      <c r="J5238" s="10">
        <v>478</v>
      </c>
      <c r="K5238" s="16">
        <v>10</v>
      </c>
    </row>
    <row r="5239" spans="1:11" x14ac:dyDescent="0.25">
      <c r="A5239" s="19">
        <v>42963</v>
      </c>
      <c r="B5239" s="19" t="s">
        <v>3403</v>
      </c>
      <c r="C5239" s="15">
        <v>500</v>
      </c>
      <c r="D5239" s="24" t="s">
        <v>4</v>
      </c>
      <c r="E5239" s="24" t="s">
        <v>5</v>
      </c>
      <c r="F5239" s="25" t="s">
        <v>2217</v>
      </c>
      <c r="G5239" s="25" t="s">
        <v>2987</v>
      </c>
      <c r="H5239" s="25" t="s">
        <v>3418</v>
      </c>
      <c r="I5239" s="25" t="s">
        <v>82</v>
      </c>
      <c r="J5239" s="10">
        <v>479</v>
      </c>
      <c r="K5239" s="16">
        <v>10</v>
      </c>
    </row>
    <row r="5240" spans="1:11" x14ac:dyDescent="0.25">
      <c r="A5240" s="19">
        <v>42963</v>
      </c>
      <c r="B5240" s="19" t="s">
        <v>3403</v>
      </c>
      <c r="C5240" s="15">
        <v>300</v>
      </c>
      <c r="D5240" s="24" t="s">
        <v>4</v>
      </c>
      <c r="E5240" s="24" t="s">
        <v>5</v>
      </c>
      <c r="F5240" s="25" t="s">
        <v>2217</v>
      </c>
      <c r="G5240" s="25" t="s">
        <v>2987</v>
      </c>
      <c r="H5240" s="25" t="s">
        <v>3418</v>
      </c>
      <c r="I5240" s="25" t="s">
        <v>82</v>
      </c>
      <c r="J5240" s="10">
        <v>480</v>
      </c>
      <c r="K5240" s="16">
        <v>10</v>
      </c>
    </row>
    <row r="5241" spans="1:11" x14ac:dyDescent="0.25">
      <c r="A5241" s="19">
        <v>42963</v>
      </c>
      <c r="B5241" s="19" t="s">
        <v>3403</v>
      </c>
      <c r="C5241" s="15">
        <v>300</v>
      </c>
      <c r="D5241" s="24" t="s">
        <v>4</v>
      </c>
      <c r="E5241" s="24" t="s">
        <v>5</v>
      </c>
      <c r="F5241" s="25" t="s">
        <v>2217</v>
      </c>
      <c r="G5241" s="25" t="s">
        <v>2987</v>
      </c>
      <c r="H5241" s="25" t="s">
        <v>3418</v>
      </c>
      <c r="I5241" s="25" t="s">
        <v>82</v>
      </c>
      <c r="J5241" s="10">
        <v>481</v>
      </c>
      <c r="K5241" s="16">
        <v>10</v>
      </c>
    </row>
    <row r="5242" spans="1:11" x14ac:dyDescent="0.25">
      <c r="A5242" s="19">
        <v>42963</v>
      </c>
      <c r="B5242" s="19" t="s">
        <v>3403</v>
      </c>
      <c r="C5242" s="15">
        <v>300</v>
      </c>
      <c r="D5242" s="24" t="s">
        <v>4</v>
      </c>
      <c r="E5242" s="24" t="s">
        <v>5</v>
      </c>
      <c r="F5242" s="25" t="s">
        <v>2217</v>
      </c>
      <c r="G5242" s="25" t="s">
        <v>2987</v>
      </c>
      <c r="H5242" s="25" t="s">
        <v>3418</v>
      </c>
      <c r="I5242" s="25" t="s">
        <v>82</v>
      </c>
      <c r="J5242" s="10">
        <v>482</v>
      </c>
      <c r="K5242" s="16">
        <v>10</v>
      </c>
    </row>
    <row r="5243" spans="1:11" x14ac:dyDescent="0.25">
      <c r="A5243" s="19">
        <v>42963</v>
      </c>
      <c r="B5243" s="19" t="s">
        <v>3403</v>
      </c>
      <c r="C5243" s="15">
        <v>300</v>
      </c>
      <c r="D5243" s="24" t="s">
        <v>4</v>
      </c>
      <c r="E5243" s="24" t="s">
        <v>5</v>
      </c>
      <c r="F5243" s="25" t="s">
        <v>2217</v>
      </c>
      <c r="G5243" s="25" t="s">
        <v>2987</v>
      </c>
      <c r="H5243" s="25" t="s">
        <v>3418</v>
      </c>
      <c r="I5243" s="25" t="s">
        <v>82</v>
      </c>
      <c r="J5243" s="10">
        <v>483</v>
      </c>
      <c r="K5243" s="16">
        <v>10</v>
      </c>
    </row>
    <row r="5244" spans="1:11" x14ac:dyDescent="0.25">
      <c r="A5244" s="19">
        <v>42963</v>
      </c>
      <c r="B5244" s="19" t="s">
        <v>3403</v>
      </c>
      <c r="C5244" s="15">
        <v>300</v>
      </c>
      <c r="D5244" s="24" t="s">
        <v>4</v>
      </c>
      <c r="E5244" s="24" t="s">
        <v>5</v>
      </c>
      <c r="F5244" s="25" t="s">
        <v>2217</v>
      </c>
      <c r="G5244" s="25" t="s">
        <v>2987</v>
      </c>
      <c r="H5244" s="25" t="s">
        <v>3418</v>
      </c>
      <c r="I5244" s="25" t="s">
        <v>82</v>
      </c>
      <c r="J5244" s="10">
        <v>484</v>
      </c>
      <c r="K5244" s="16">
        <v>10</v>
      </c>
    </row>
    <row r="5245" spans="1:11" x14ac:dyDescent="0.25">
      <c r="A5245" s="19">
        <v>42963</v>
      </c>
      <c r="B5245" s="19" t="s">
        <v>3403</v>
      </c>
      <c r="C5245" s="15">
        <v>300</v>
      </c>
      <c r="D5245" s="24" t="s">
        <v>4</v>
      </c>
      <c r="E5245" s="24" t="s">
        <v>5</v>
      </c>
      <c r="F5245" s="25" t="s">
        <v>2217</v>
      </c>
      <c r="G5245" s="25" t="s">
        <v>2987</v>
      </c>
      <c r="H5245" s="25" t="s">
        <v>3418</v>
      </c>
      <c r="I5245" s="25" t="s">
        <v>82</v>
      </c>
      <c r="J5245" s="10">
        <v>485</v>
      </c>
      <c r="K5245" s="16">
        <v>10</v>
      </c>
    </row>
    <row r="5246" spans="1:11" x14ac:dyDescent="0.25">
      <c r="A5246" s="19">
        <v>42963</v>
      </c>
      <c r="B5246" s="19" t="s">
        <v>3403</v>
      </c>
      <c r="C5246" s="15">
        <v>250</v>
      </c>
      <c r="D5246" s="24" t="s">
        <v>4</v>
      </c>
      <c r="E5246" s="24" t="s">
        <v>5</v>
      </c>
      <c r="F5246" s="25" t="s">
        <v>2217</v>
      </c>
      <c r="G5246" s="25" t="s">
        <v>2987</v>
      </c>
      <c r="H5246" s="25" t="s">
        <v>3418</v>
      </c>
      <c r="I5246" s="25" t="s">
        <v>82</v>
      </c>
      <c r="J5246" s="10">
        <v>486</v>
      </c>
      <c r="K5246" s="16">
        <v>10</v>
      </c>
    </row>
    <row r="5247" spans="1:11" x14ac:dyDescent="0.25">
      <c r="A5247" s="19">
        <v>42963</v>
      </c>
      <c r="B5247" s="19" t="s">
        <v>3403</v>
      </c>
      <c r="C5247" s="15">
        <v>200</v>
      </c>
      <c r="D5247" s="24" t="s">
        <v>4</v>
      </c>
      <c r="E5247" s="24" t="s">
        <v>5</v>
      </c>
      <c r="F5247" s="25" t="s">
        <v>2217</v>
      </c>
      <c r="G5247" s="25" t="s">
        <v>2987</v>
      </c>
      <c r="H5247" s="25" t="s">
        <v>3418</v>
      </c>
      <c r="I5247" s="25" t="s">
        <v>82</v>
      </c>
      <c r="J5247" s="10">
        <v>487</v>
      </c>
      <c r="K5247" s="16">
        <v>10</v>
      </c>
    </row>
    <row r="5248" spans="1:11" x14ac:dyDescent="0.25">
      <c r="A5248" s="19">
        <v>42963</v>
      </c>
      <c r="B5248" s="19" t="s">
        <v>3403</v>
      </c>
      <c r="C5248" s="15">
        <v>10000</v>
      </c>
      <c r="D5248" s="24" t="s">
        <v>4</v>
      </c>
      <c r="E5248" s="24" t="s">
        <v>6</v>
      </c>
      <c r="F5248" s="25" t="s">
        <v>6</v>
      </c>
      <c r="G5248" s="25" t="s">
        <v>2987</v>
      </c>
      <c r="H5248" s="25" t="s">
        <v>3418</v>
      </c>
      <c r="I5248" s="25" t="s">
        <v>82</v>
      </c>
      <c r="J5248" s="10">
        <v>488</v>
      </c>
      <c r="K5248" s="16">
        <v>10</v>
      </c>
    </row>
    <row r="5249" spans="1:11" x14ac:dyDescent="0.25">
      <c r="A5249" s="19">
        <v>42963</v>
      </c>
      <c r="B5249" s="19" t="s">
        <v>3403</v>
      </c>
      <c r="C5249" s="15">
        <v>10000</v>
      </c>
      <c r="D5249" s="24" t="s">
        <v>4</v>
      </c>
      <c r="E5249" s="24" t="s">
        <v>6</v>
      </c>
      <c r="F5249" s="25" t="s">
        <v>6</v>
      </c>
      <c r="G5249" s="25" t="s">
        <v>2987</v>
      </c>
      <c r="H5249" s="25" t="s">
        <v>3418</v>
      </c>
      <c r="I5249" s="25" t="s">
        <v>82</v>
      </c>
      <c r="J5249" s="10">
        <v>489</v>
      </c>
      <c r="K5249" s="16">
        <v>10</v>
      </c>
    </row>
    <row r="5250" spans="1:11" x14ac:dyDescent="0.25">
      <c r="A5250" s="19">
        <v>42963</v>
      </c>
      <c r="B5250" s="19" t="s">
        <v>3403</v>
      </c>
      <c r="C5250" s="15">
        <v>5000</v>
      </c>
      <c r="D5250" s="24" t="s">
        <v>4</v>
      </c>
      <c r="E5250" s="24" t="s">
        <v>6</v>
      </c>
      <c r="F5250" s="25" t="s">
        <v>6</v>
      </c>
      <c r="G5250" s="25" t="s">
        <v>2987</v>
      </c>
      <c r="H5250" s="25" t="s">
        <v>3418</v>
      </c>
      <c r="I5250" s="25" t="s">
        <v>82</v>
      </c>
      <c r="J5250" s="10">
        <v>490</v>
      </c>
      <c r="K5250" s="16">
        <v>10</v>
      </c>
    </row>
    <row r="5251" spans="1:11" x14ac:dyDescent="0.25">
      <c r="A5251" s="19">
        <v>42963</v>
      </c>
      <c r="B5251" s="19" t="s">
        <v>3403</v>
      </c>
      <c r="C5251" s="15">
        <v>100</v>
      </c>
      <c r="D5251" s="24" t="s">
        <v>4</v>
      </c>
      <c r="E5251" s="24" t="s">
        <v>5</v>
      </c>
      <c r="F5251" s="25" t="s">
        <v>2217</v>
      </c>
      <c r="G5251" s="25" t="s">
        <v>2987</v>
      </c>
      <c r="H5251" s="25" t="s">
        <v>3418</v>
      </c>
      <c r="I5251" s="25" t="s">
        <v>82</v>
      </c>
      <c r="J5251" s="10">
        <v>715</v>
      </c>
      <c r="K5251" s="16">
        <v>15</v>
      </c>
    </row>
    <row r="5252" spans="1:11" x14ac:dyDescent="0.25">
      <c r="A5252" s="19">
        <v>42963</v>
      </c>
      <c r="B5252" s="19" t="s">
        <v>3403</v>
      </c>
      <c r="C5252" s="15">
        <v>1000</v>
      </c>
      <c r="D5252" s="24" t="s">
        <v>4</v>
      </c>
      <c r="E5252" s="24" t="s">
        <v>5</v>
      </c>
      <c r="F5252" s="25" t="s">
        <v>2217</v>
      </c>
      <c r="G5252" s="25" t="s">
        <v>2987</v>
      </c>
      <c r="H5252" s="25" t="s">
        <v>3418</v>
      </c>
      <c r="I5252" s="25" t="s">
        <v>82</v>
      </c>
      <c r="J5252" s="10">
        <v>716</v>
      </c>
      <c r="K5252" s="16">
        <v>15</v>
      </c>
    </row>
    <row r="5253" spans="1:11" x14ac:dyDescent="0.25">
      <c r="A5253" s="19">
        <v>42963</v>
      </c>
      <c r="B5253" s="19" t="s">
        <v>3403</v>
      </c>
      <c r="C5253" s="15">
        <v>200</v>
      </c>
      <c r="D5253" s="24" t="s">
        <v>4</v>
      </c>
      <c r="E5253" s="24" t="s">
        <v>5</v>
      </c>
      <c r="F5253" s="25" t="s">
        <v>2217</v>
      </c>
      <c r="G5253" s="25" t="s">
        <v>2987</v>
      </c>
      <c r="H5253" s="25" t="s">
        <v>3418</v>
      </c>
      <c r="I5253" s="25" t="s">
        <v>82</v>
      </c>
      <c r="J5253" s="10">
        <v>717</v>
      </c>
      <c r="K5253" s="16">
        <v>15</v>
      </c>
    </row>
    <row r="5254" spans="1:11" x14ac:dyDescent="0.25">
      <c r="A5254" s="19">
        <v>42963</v>
      </c>
      <c r="B5254" s="19" t="s">
        <v>3403</v>
      </c>
      <c r="C5254" s="15">
        <v>2900</v>
      </c>
      <c r="D5254" s="24" t="s">
        <v>4</v>
      </c>
      <c r="E5254" s="24" t="s">
        <v>6</v>
      </c>
      <c r="F5254" s="25" t="s">
        <v>6</v>
      </c>
      <c r="G5254" s="25" t="s">
        <v>2987</v>
      </c>
      <c r="H5254" s="25" t="s">
        <v>3418</v>
      </c>
      <c r="I5254" s="25" t="s">
        <v>82</v>
      </c>
      <c r="J5254" s="10">
        <v>718</v>
      </c>
      <c r="K5254" s="16">
        <v>15</v>
      </c>
    </row>
    <row r="5255" spans="1:11" x14ac:dyDescent="0.25">
      <c r="A5255" s="19">
        <v>42963</v>
      </c>
      <c r="B5255" s="19" t="s">
        <v>3403</v>
      </c>
      <c r="C5255" s="15">
        <v>170</v>
      </c>
      <c r="D5255" s="24" t="s">
        <v>4</v>
      </c>
      <c r="E5255" s="24" t="s">
        <v>6</v>
      </c>
      <c r="F5255" s="25" t="s">
        <v>6</v>
      </c>
      <c r="G5255" s="25" t="s">
        <v>2987</v>
      </c>
      <c r="H5255" s="25" t="s">
        <v>3418</v>
      </c>
      <c r="I5255" s="25" t="s">
        <v>82</v>
      </c>
      <c r="J5255" s="10">
        <v>756</v>
      </c>
      <c r="K5255" s="16">
        <v>16</v>
      </c>
    </row>
    <row r="5256" spans="1:11" x14ac:dyDescent="0.25">
      <c r="A5256" s="19">
        <v>42963</v>
      </c>
      <c r="B5256" s="19" t="s">
        <v>3403</v>
      </c>
      <c r="C5256" s="15">
        <v>100</v>
      </c>
      <c r="D5256" s="24" t="s">
        <v>4</v>
      </c>
      <c r="E5256" s="24" t="s">
        <v>6</v>
      </c>
      <c r="F5256" s="25" t="s">
        <v>6</v>
      </c>
      <c r="G5256" s="25" t="s">
        <v>2987</v>
      </c>
      <c r="H5256" s="25" t="s">
        <v>3418</v>
      </c>
      <c r="I5256" s="25" t="s">
        <v>82</v>
      </c>
      <c r="J5256" s="10">
        <v>757</v>
      </c>
      <c r="K5256" s="16">
        <v>16</v>
      </c>
    </row>
    <row r="5257" spans="1:11" x14ac:dyDescent="0.25">
      <c r="A5257" s="19">
        <v>42963</v>
      </c>
      <c r="B5257" s="19" t="s">
        <v>3403</v>
      </c>
      <c r="C5257" s="15">
        <v>20000</v>
      </c>
      <c r="D5257" s="24" t="s">
        <v>4</v>
      </c>
      <c r="E5257" s="24" t="s">
        <v>6</v>
      </c>
      <c r="F5257" s="25" t="s">
        <v>6</v>
      </c>
      <c r="G5257" s="25" t="s">
        <v>2987</v>
      </c>
      <c r="H5257" s="25" t="s">
        <v>3418</v>
      </c>
      <c r="I5257" s="25" t="s">
        <v>82</v>
      </c>
      <c r="J5257" s="10">
        <v>758</v>
      </c>
      <c r="K5257" s="16">
        <v>16</v>
      </c>
    </row>
    <row r="5258" spans="1:11" x14ac:dyDescent="0.25">
      <c r="A5258" s="19">
        <v>42963</v>
      </c>
      <c r="B5258" s="19" t="s">
        <v>3403</v>
      </c>
      <c r="C5258" s="15">
        <v>25</v>
      </c>
      <c r="D5258" s="24" t="s">
        <v>4</v>
      </c>
      <c r="E5258" s="24" t="s">
        <v>6</v>
      </c>
      <c r="F5258" s="25" t="s">
        <v>6</v>
      </c>
      <c r="G5258" s="25" t="s">
        <v>2987</v>
      </c>
      <c r="H5258" s="25" t="s">
        <v>3418</v>
      </c>
      <c r="I5258" s="25" t="s">
        <v>82</v>
      </c>
      <c r="J5258" s="10">
        <v>776</v>
      </c>
      <c r="K5258" s="16">
        <v>16</v>
      </c>
    </row>
    <row r="5259" spans="1:11" x14ac:dyDescent="0.25">
      <c r="A5259" s="19">
        <v>42963</v>
      </c>
      <c r="B5259" s="19" t="s">
        <v>3403</v>
      </c>
      <c r="C5259" s="15">
        <v>2000</v>
      </c>
      <c r="D5259" s="24" t="s">
        <v>4</v>
      </c>
      <c r="E5259" s="24" t="s">
        <v>5</v>
      </c>
      <c r="F5259" s="25" t="s">
        <v>2217</v>
      </c>
      <c r="G5259" s="25" t="s">
        <v>2987</v>
      </c>
      <c r="H5259" s="25" t="s">
        <v>3418</v>
      </c>
      <c r="I5259" s="25" t="s">
        <v>82</v>
      </c>
      <c r="J5259" s="10">
        <v>7718</v>
      </c>
      <c r="K5259" s="16">
        <v>155</v>
      </c>
    </row>
    <row r="5260" spans="1:11" x14ac:dyDescent="0.25">
      <c r="A5260" s="19">
        <v>42963</v>
      </c>
      <c r="B5260" s="19" t="s">
        <v>3403</v>
      </c>
      <c r="C5260" s="15">
        <v>200</v>
      </c>
      <c r="D5260" s="24" t="s">
        <v>4</v>
      </c>
      <c r="E5260" s="24" t="s">
        <v>6</v>
      </c>
      <c r="F5260" s="25" t="s">
        <v>6</v>
      </c>
      <c r="G5260" s="25" t="s">
        <v>2987</v>
      </c>
      <c r="H5260" s="25" t="s">
        <v>3418</v>
      </c>
      <c r="I5260" s="25" t="s">
        <v>82</v>
      </c>
      <c r="J5260" s="10">
        <v>7719</v>
      </c>
      <c r="K5260" s="16">
        <v>155</v>
      </c>
    </row>
    <row r="5261" spans="1:11" x14ac:dyDescent="0.25">
      <c r="A5261" s="19">
        <v>42963</v>
      </c>
      <c r="B5261" s="19" t="s">
        <v>3403</v>
      </c>
      <c r="C5261" s="15">
        <v>500</v>
      </c>
      <c r="D5261" s="24" t="s">
        <v>7</v>
      </c>
      <c r="E5261" s="24" t="s">
        <v>8</v>
      </c>
      <c r="F5261" s="25"/>
      <c r="G5261" s="25" t="s">
        <v>3314</v>
      </c>
      <c r="H5261" s="25" t="s">
        <v>3314</v>
      </c>
      <c r="I5261" s="27"/>
      <c r="J5261" s="10" t="s">
        <v>2984</v>
      </c>
      <c r="K5261" s="16"/>
    </row>
    <row r="5262" spans="1:11" x14ac:dyDescent="0.25">
      <c r="A5262" s="19">
        <v>42963</v>
      </c>
      <c r="B5262" s="19" t="s">
        <v>3403</v>
      </c>
      <c r="C5262" s="15">
        <v>1000</v>
      </c>
      <c r="D5262" s="24" t="s">
        <v>7</v>
      </c>
      <c r="E5262" s="24" t="s">
        <v>8</v>
      </c>
      <c r="F5262" s="25"/>
      <c r="G5262" s="25" t="s">
        <v>3314</v>
      </c>
      <c r="H5262" s="25" t="s">
        <v>3314</v>
      </c>
      <c r="I5262" s="27"/>
      <c r="J5262" s="10" t="s">
        <v>2984</v>
      </c>
      <c r="K5262" s="16"/>
    </row>
    <row r="5263" spans="1:11" x14ac:dyDescent="0.25">
      <c r="A5263" s="19">
        <v>42964</v>
      </c>
      <c r="B5263" s="19" t="s">
        <v>3403</v>
      </c>
      <c r="C5263" s="15">
        <v>300</v>
      </c>
      <c r="D5263" s="24" t="s">
        <v>4</v>
      </c>
      <c r="E5263" s="24" t="s">
        <v>6</v>
      </c>
      <c r="F5263" s="25" t="s">
        <v>6</v>
      </c>
      <c r="G5263" s="25" t="s">
        <v>2987</v>
      </c>
      <c r="H5263" s="25" t="s">
        <v>3418</v>
      </c>
      <c r="I5263" s="25" t="s">
        <v>82</v>
      </c>
      <c r="J5263" s="10">
        <v>71</v>
      </c>
      <c r="K5263" s="16">
        <v>2</v>
      </c>
    </row>
    <row r="5264" spans="1:11" x14ac:dyDescent="0.25">
      <c r="A5264" s="19">
        <v>42964</v>
      </c>
      <c r="B5264" s="19" t="s">
        <v>3403</v>
      </c>
      <c r="C5264" s="15">
        <v>100</v>
      </c>
      <c r="D5264" s="24" t="s">
        <v>4</v>
      </c>
      <c r="E5264" s="24" t="s">
        <v>5</v>
      </c>
      <c r="F5264" s="25" t="s">
        <v>2217</v>
      </c>
      <c r="G5264" s="25" t="s">
        <v>2987</v>
      </c>
      <c r="H5264" s="25" t="s">
        <v>3418</v>
      </c>
      <c r="I5264" s="25" t="s">
        <v>82</v>
      </c>
      <c r="J5264" s="10">
        <v>72</v>
      </c>
      <c r="K5264" s="16">
        <v>2</v>
      </c>
    </row>
    <row r="5265" spans="1:11" x14ac:dyDescent="0.25">
      <c r="A5265" s="19">
        <v>42964</v>
      </c>
      <c r="B5265" s="19" t="s">
        <v>3403</v>
      </c>
      <c r="C5265" s="15">
        <v>200</v>
      </c>
      <c r="D5265" s="24" t="s">
        <v>4</v>
      </c>
      <c r="E5265" s="24" t="s">
        <v>6</v>
      </c>
      <c r="F5265" s="25" t="s">
        <v>6</v>
      </c>
      <c r="G5265" s="25" t="s">
        <v>2987</v>
      </c>
      <c r="H5265" s="25" t="s">
        <v>3418</v>
      </c>
      <c r="I5265" s="25" t="s">
        <v>82</v>
      </c>
      <c r="J5265" s="10">
        <v>73</v>
      </c>
      <c r="K5265" s="16">
        <v>2</v>
      </c>
    </row>
    <row r="5266" spans="1:11" x14ac:dyDescent="0.25">
      <c r="A5266" s="19">
        <v>42964</v>
      </c>
      <c r="B5266" s="19" t="s">
        <v>3403</v>
      </c>
      <c r="C5266" s="15">
        <v>2000</v>
      </c>
      <c r="D5266" s="24" t="s">
        <v>4</v>
      </c>
      <c r="E5266" s="24" t="s">
        <v>5</v>
      </c>
      <c r="F5266" s="25" t="s">
        <v>2217</v>
      </c>
      <c r="G5266" s="25" t="s">
        <v>2987</v>
      </c>
      <c r="H5266" s="25" t="s">
        <v>3418</v>
      </c>
      <c r="I5266" s="25" t="s">
        <v>82</v>
      </c>
      <c r="J5266" s="10">
        <v>141</v>
      </c>
      <c r="K5266" s="16">
        <v>3</v>
      </c>
    </row>
    <row r="5267" spans="1:11" x14ac:dyDescent="0.25">
      <c r="A5267" s="19">
        <v>42964</v>
      </c>
      <c r="B5267" s="19" t="s">
        <v>3403</v>
      </c>
      <c r="C5267" s="15">
        <v>300</v>
      </c>
      <c r="D5267" s="24" t="s">
        <v>4</v>
      </c>
      <c r="E5267" s="24" t="s">
        <v>6</v>
      </c>
      <c r="F5267" s="25" t="s">
        <v>6</v>
      </c>
      <c r="G5267" s="25" t="s">
        <v>2987</v>
      </c>
      <c r="H5267" s="25" t="s">
        <v>3418</v>
      </c>
      <c r="I5267" s="25" t="s">
        <v>82</v>
      </c>
      <c r="J5267" s="10">
        <v>142</v>
      </c>
      <c r="K5267" s="16">
        <v>3</v>
      </c>
    </row>
    <row r="5268" spans="1:11" x14ac:dyDescent="0.25">
      <c r="A5268" s="19">
        <v>42964</v>
      </c>
      <c r="B5268" s="19" t="s">
        <v>3403</v>
      </c>
      <c r="C5268" s="15">
        <v>100</v>
      </c>
      <c r="D5268" s="24" t="s">
        <v>4</v>
      </c>
      <c r="E5268" s="24" t="s">
        <v>6</v>
      </c>
      <c r="F5268" s="25" t="s">
        <v>6</v>
      </c>
      <c r="G5268" s="25" t="s">
        <v>2987</v>
      </c>
      <c r="H5268" s="25" t="s">
        <v>3418</v>
      </c>
      <c r="I5268" s="25" t="s">
        <v>82</v>
      </c>
      <c r="J5268" s="10">
        <v>143</v>
      </c>
      <c r="K5268" s="16">
        <v>3</v>
      </c>
    </row>
    <row r="5269" spans="1:11" x14ac:dyDescent="0.25">
      <c r="A5269" s="19">
        <v>42964</v>
      </c>
      <c r="B5269" s="19" t="s">
        <v>3403</v>
      </c>
      <c r="C5269" s="15">
        <v>200</v>
      </c>
      <c r="D5269" s="24" t="s">
        <v>4</v>
      </c>
      <c r="E5269" s="24" t="s">
        <v>6</v>
      </c>
      <c r="F5269" s="25" t="s">
        <v>6</v>
      </c>
      <c r="G5269" s="25" t="s">
        <v>2987</v>
      </c>
      <c r="H5269" s="25" t="s">
        <v>3418</v>
      </c>
      <c r="I5269" s="25" t="s">
        <v>82</v>
      </c>
      <c r="J5269" s="10">
        <v>144</v>
      </c>
      <c r="K5269" s="16">
        <v>3</v>
      </c>
    </row>
    <row r="5270" spans="1:11" x14ac:dyDescent="0.25">
      <c r="A5270" s="19">
        <v>42964</v>
      </c>
      <c r="B5270" s="19" t="s">
        <v>3403</v>
      </c>
      <c r="C5270" s="15">
        <v>5000</v>
      </c>
      <c r="D5270" s="24" t="s">
        <v>4</v>
      </c>
      <c r="E5270" s="24" t="s">
        <v>6</v>
      </c>
      <c r="F5270" s="25" t="s">
        <v>6</v>
      </c>
      <c r="G5270" s="25" t="s">
        <v>2987</v>
      </c>
      <c r="H5270" s="25" t="s">
        <v>3418</v>
      </c>
      <c r="I5270" s="25" t="s">
        <v>82</v>
      </c>
      <c r="J5270" s="10">
        <v>145</v>
      </c>
      <c r="K5270" s="16">
        <v>3</v>
      </c>
    </row>
    <row r="5271" spans="1:11" x14ac:dyDescent="0.25">
      <c r="A5271" s="19">
        <v>42964</v>
      </c>
      <c r="B5271" s="19" t="s">
        <v>3403</v>
      </c>
      <c r="C5271" s="15">
        <v>1700</v>
      </c>
      <c r="D5271" s="24" t="s">
        <v>4</v>
      </c>
      <c r="E5271" s="24" t="s">
        <v>6</v>
      </c>
      <c r="F5271" s="25" t="s">
        <v>6</v>
      </c>
      <c r="G5271" s="25" t="s">
        <v>2987</v>
      </c>
      <c r="H5271" s="25" t="s">
        <v>3418</v>
      </c>
      <c r="I5271" s="25" t="s">
        <v>82</v>
      </c>
      <c r="J5271" s="10">
        <v>146</v>
      </c>
      <c r="K5271" s="16">
        <v>3</v>
      </c>
    </row>
    <row r="5272" spans="1:11" x14ac:dyDescent="0.25">
      <c r="A5272" s="19">
        <v>42964</v>
      </c>
      <c r="B5272" s="19" t="s">
        <v>3403</v>
      </c>
      <c r="C5272" s="15">
        <v>200</v>
      </c>
      <c r="D5272" s="24" t="s">
        <v>4</v>
      </c>
      <c r="E5272" s="24" t="s">
        <v>5</v>
      </c>
      <c r="F5272" s="25" t="s">
        <v>2217</v>
      </c>
      <c r="G5272" s="25" t="s">
        <v>2987</v>
      </c>
      <c r="H5272" s="25" t="s">
        <v>3418</v>
      </c>
      <c r="I5272" s="25" t="s">
        <v>82</v>
      </c>
      <c r="J5272" s="10">
        <v>147</v>
      </c>
      <c r="K5272" s="16">
        <v>3</v>
      </c>
    </row>
    <row r="5273" spans="1:11" x14ac:dyDescent="0.25">
      <c r="A5273" s="19">
        <v>42964</v>
      </c>
      <c r="B5273" s="19" t="s">
        <v>3403</v>
      </c>
      <c r="C5273" s="15">
        <v>100</v>
      </c>
      <c r="D5273" s="24" t="s">
        <v>4</v>
      </c>
      <c r="E5273" s="24" t="s">
        <v>5</v>
      </c>
      <c r="F5273" s="25" t="s">
        <v>2217</v>
      </c>
      <c r="G5273" s="25" t="s">
        <v>2987</v>
      </c>
      <c r="H5273" s="25" t="s">
        <v>3418</v>
      </c>
      <c r="I5273" s="25" t="s">
        <v>82</v>
      </c>
      <c r="J5273" s="10">
        <v>148</v>
      </c>
      <c r="K5273" s="16">
        <v>3</v>
      </c>
    </row>
    <row r="5274" spans="1:11" x14ac:dyDescent="0.25">
      <c r="A5274" s="19">
        <v>42964</v>
      </c>
      <c r="B5274" s="19" t="s">
        <v>3403</v>
      </c>
      <c r="C5274" s="15">
        <v>3611.9999999999995</v>
      </c>
      <c r="D5274" s="24" t="s">
        <v>97</v>
      </c>
      <c r="E5274" s="24" t="s">
        <v>6</v>
      </c>
      <c r="F5274" s="25" t="s">
        <v>6</v>
      </c>
      <c r="G5274" s="25" t="s">
        <v>2987</v>
      </c>
      <c r="H5274" s="25" t="s">
        <v>3418</v>
      </c>
      <c r="I5274" s="25" t="s">
        <v>82</v>
      </c>
      <c r="J5274" s="10">
        <v>149</v>
      </c>
      <c r="K5274" s="16">
        <v>3</v>
      </c>
    </row>
    <row r="5275" spans="1:11" x14ac:dyDescent="0.25">
      <c r="A5275" s="19">
        <v>42964</v>
      </c>
      <c r="B5275" s="19" t="s">
        <v>3403</v>
      </c>
      <c r="C5275" s="15">
        <v>300</v>
      </c>
      <c r="D5275" s="24" t="s">
        <v>4</v>
      </c>
      <c r="E5275" s="24" t="s">
        <v>6</v>
      </c>
      <c r="F5275" s="25" t="s">
        <v>6</v>
      </c>
      <c r="G5275" s="25" t="s">
        <v>2987</v>
      </c>
      <c r="H5275" s="25" t="s">
        <v>3418</v>
      </c>
      <c r="I5275" s="25" t="s">
        <v>82</v>
      </c>
      <c r="J5275" s="10">
        <v>150</v>
      </c>
      <c r="K5275" s="16">
        <v>3</v>
      </c>
    </row>
    <row r="5276" spans="1:11" x14ac:dyDescent="0.25">
      <c r="A5276" s="19">
        <v>42964</v>
      </c>
      <c r="B5276" s="19" t="s">
        <v>3403</v>
      </c>
      <c r="C5276" s="15">
        <v>200</v>
      </c>
      <c r="D5276" s="24" t="s">
        <v>4</v>
      </c>
      <c r="E5276" s="24" t="s">
        <v>6</v>
      </c>
      <c r="F5276" s="25" t="s">
        <v>6</v>
      </c>
      <c r="G5276" s="25" t="s">
        <v>2987</v>
      </c>
      <c r="H5276" s="25" t="s">
        <v>3418</v>
      </c>
      <c r="I5276" s="25" t="s">
        <v>82</v>
      </c>
      <c r="J5276" s="10">
        <v>179</v>
      </c>
      <c r="K5276" s="16">
        <v>4</v>
      </c>
    </row>
    <row r="5277" spans="1:11" x14ac:dyDescent="0.25">
      <c r="A5277" s="19">
        <v>42964</v>
      </c>
      <c r="B5277" s="19" t="s">
        <v>3403</v>
      </c>
      <c r="C5277" s="15">
        <v>600</v>
      </c>
      <c r="D5277" s="24" t="s">
        <v>4</v>
      </c>
      <c r="E5277" s="24" t="s">
        <v>6</v>
      </c>
      <c r="F5277" s="25" t="s">
        <v>6</v>
      </c>
      <c r="G5277" s="25" t="s">
        <v>2987</v>
      </c>
      <c r="H5277" s="25" t="s">
        <v>3418</v>
      </c>
      <c r="I5277" s="25" t="s">
        <v>82</v>
      </c>
      <c r="J5277" s="10">
        <v>180</v>
      </c>
      <c r="K5277" s="16">
        <v>4</v>
      </c>
    </row>
    <row r="5278" spans="1:11" x14ac:dyDescent="0.25">
      <c r="A5278" s="19">
        <v>42964</v>
      </c>
      <c r="B5278" s="19" t="s">
        <v>3403</v>
      </c>
      <c r="C5278" s="15">
        <v>400</v>
      </c>
      <c r="D5278" s="24" t="s">
        <v>4</v>
      </c>
      <c r="E5278" s="24" t="s">
        <v>5</v>
      </c>
      <c r="F5278" s="25" t="s">
        <v>2217</v>
      </c>
      <c r="G5278" s="25" t="s">
        <v>2987</v>
      </c>
      <c r="H5278" s="25" t="s">
        <v>3418</v>
      </c>
      <c r="I5278" s="25" t="s">
        <v>82</v>
      </c>
      <c r="J5278" s="10">
        <v>181</v>
      </c>
      <c r="K5278" s="16">
        <v>4</v>
      </c>
    </row>
    <row r="5279" spans="1:11" x14ac:dyDescent="0.25">
      <c r="A5279" s="19">
        <v>42964</v>
      </c>
      <c r="B5279" s="19" t="s">
        <v>3403</v>
      </c>
      <c r="C5279" s="15">
        <v>400</v>
      </c>
      <c r="D5279" s="24" t="s">
        <v>4</v>
      </c>
      <c r="E5279" s="24" t="s">
        <v>5</v>
      </c>
      <c r="F5279" s="25" t="s">
        <v>2217</v>
      </c>
      <c r="G5279" s="25" t="s">
        <v>2987</v>
      </c>
      <c r="H5279" s="25" t="s">
        <v>3418</v>
      </c>
      <c r="I5279" s="25" t="s">
        <v>82</v>
      </c>
      <c r="J5279" s="10">
        <v>228</v>
      </c>
      <c r="K5279" s="16">
        <v>5</v>
      </c>
    </row>
    <row r="5280" spans="1:11" x14ac:dyDescent="0.25">
      <c r="A5280" s="19">
        <v>42964</v>
      </c>
      <c r="B5280" s="19" t="s">
        <v>3403</v>
      </c>
      <c r="C5280" s="15">
        <v>2300</v>
      </c>
      <c r="D5280" s="24" t="s">
        <v>4</v>
      </c>
      <c r="E5280" s="24" t="s">
        <v>6</v>
      </c>
      <c r="F5280" s="25" t="s">
        <v>6</v>
      </c>
      <c r="G5280" s="25" t="s">
        <v>2987</v>
      </c>
      <c r="H5280" s="25" t="s">
        <v>3418</v>
      </c>
      <c r="I5280" s="25" t="s">
        <v>82</v>
      </c>
      <c r="J5280" s="10">
        <v>229</v>
      </c>
      <c r="K5280" s="16">
        <v>5</v>
      </c>
    </row>
    <row r="5281" spans="1:11" x14ac:dyDescent="0.25">
      <c r="A5281" s="19">
        <v>42964</v>
      </c>
      <c r="B5281" s="19" t="s">
        <v>3403</v>
      </c>
      <c r="C5281" s="15">
        <v>10000</v>
      </c>
      <c r="D5281" s="24" t="s">
        <v>4</v>
      </c>
      <c r="E5281" s="24" t="s">
        <v>6</v>
      </c>
      <c r="F5281" s="25" t="s">
        <v>6</v>
      </c>
      <c r="G5281" s="25" t="s">
        <v>2987</v>
      </c>
      <c r="H5281" s="25" t="s">
        <v>3418</v>
      </c>
      <c r="I5281" s="25" t="s">
        <v>82</v>
      </c>
      <c r="J5281" s="10">
        <v>491</v>
      </c>
      <c r="K5281" s="16">
        <v>10</v>
      </c>
    </row>
    <row r="5282" spans="1:11" x14ac:dyDescent="0.25">
      <c r="A5282" s="19">
        <v>42964</v>
      </c>
      <c r="B5282" s="19" t="s">
        <v>3403</v>
      </c>
      <c r="C5282" s="15">
        <v>10000</v>
      </c>
      <c r="D5282" s="24" t="s">
        <v>4</v>
      </c>
      <c r="E5282" s="24" t="s">
        <v>6</v>
      </c>
      <c r="F5282" s="25" t="s">
        <v>6</v>
      </c>
      <c r="G5282" s="25" t="s">
        <v>2987</v>
      </c>
      <c r="H5282" s="25" t="s">
        <v>3418</v>
      </c>
      <c r="I5282" s="25" t="s">
        <v>82</v>
      </c>
      <c r="J5282" s="10">
        <v>492</v>
      </c>
      <c r="K5282" s="16">
        <v>10</v>
      </c>
    </row>
    <row r="5283" spans="1:11" x14ac:dyDescent="0.25">
      <c r="A5283" s="19">
        <v>42964</v>
      </c>
      <c r="B5283" s="19" t="s">
        <v>3403</v>
      </c>
      <c r="C5283" s="15">
        <v>2000</v>
      </c>
      <c r="D5283" s="24" t="s">
        <v>4</v>
      </c>
      <c r="E5283" s="24" t="s">
        <v>6</v>
      </c>
      <c r="F5283" s="25" t="s">
        <v>6</v>
      </c>
      <c r="G5283" s="25" t="s">
        <v>2987</v>
      </c>
      <c r="H5283" s="25" t="s">
        <v>3418</v>
      </c>
      <c r="I5283" s="25" t="s">
        <v>82</v>
      </c>
      <c r="J5283" s="10">
        <v>719</v>
      </c>
      <c r="K5283" s="16">
        <v>15</v>
      </c>
    </row>
    <row r="5284" spans="1:11" x14ac:dyDescent="0.25">
      <c r="A5284" s="19">
        <v>42964</v>
      </c>
      <c r="B5284" s="19" t="s">
        <v>3403</v>
      </c>
      <c r="C5284" s="15">
        <v>2200</v>
      </c>
      <c r="D5284" s="24" t="s">
        <v>4</v>
      </c>
      <c r="E5284" s="24" t="s">
        <v>6</v>
      </c>
      <c r="F5284" s="25" t="s">
        <v>6</v>
      </c>
      <c r="G5284" s="25" t="s">
        <v>2987</v>
      </c>
      <c r="H5284" s="25" t="s">
        <v>3418</v>
      </c>
      <c r="I5284" s="25" t="s">
        <v>82</v>
      </c>
      <c r="J5284" s="10">
        <v>720</v>
      </c>
      <c r="K5284" s="16">
        <v>15</v>
      </c>
    </row>
    <row r="5285" spans="1:11" x14ac:dyDescent="0.25">
      <c r="A5285" s="19">
        <v>42964</v>
      </c>
      <c r="B5285" s="19" t="s">
        <v>3403</v>
      </c>
      <c r="C5285" s="15">
        <v>200</v>
      </c>
      <c r="D5285" s="24" t="s">
        <v>4</v>
      </c>
      <c r="E5285" s="24" t="s">
        <v>6</v>
      </c>
      <c r="F5285" s="25" t="s">
        <v>6</v>
      </c>
      <c r="G5285" s="25" t="s">
        <v>2987</v>
      </c>
      <c r="H5285" s="25" t="s">
        <v>3418</v>
      </c>
      <c r="I5285" s="25" t="s">
        <v>82</v>
      </c>
      <c r="J5285" s="10">
        <v>721</v>
      </c>
      <c r="K5285" s="16">
        <v>15</v>
      </c>
    </row>
    <row r="5286" spans="1:11" x14ac:dyDescent="0.25">
      <c r="A5286" s="19">
        <v>42964</v>
      </c>
      <c r="B5286" s="19" t="s">
        <v>3403</v>
      </c>
      <c r="C5286" s="15">
        <v>100</v>
      </c>
      <c r="D5286" s="24" t="s">
        <v>4</v>
      </c>
      <c r="E5286" s="24" t="s">
        <v>5</v>
      </c>
      <c r="F5286" s="25" t="s">
        <v>2217</v>
      </c>
      <c r="G5286" s="25" t="s">
        <v>2987</v>
      </c>
      <c r="H5286" s="25" t="s">
        <v>3418</v>
      </c>
      <c r="I5286" s="25" t="s">
        <v>82</v>
      </c>
      <c r="J5286" s="10">
        <v>7720</v>
      </c>
      <c r="K5286" s="16">
        <v>155</v>
      </c>
    </row>
    <row r="5287" spans="1:11" x14ac:dyDescent="0.25">
      <c r="A5287" s="19">
        <v>42964</v>
      </c>
      <c r="B5287" s="19" t="s">
        <v>3403</v>
      </c>
      <c r="C5287" s="15">
        <v>250</v>
      </c>
      <c r="D5287" s="24" t="s">
        <v>4</v>
      </c>
      <c r="E5287" s="24" t="s">
        <v>5</v>
      </c>
      <c r="F5287" s="25" t="s">
        <v>2217</v>
      </c>
      <c r="G5287" s="25" t="s">
        <v>2987</v>
      </c>
      <c r="H5287" s="25" t="s">
        <v>3418</v>
      </c>
      <c r="I5287" s="25" t="s">
        <v>82</v>
      </c>
      <c r="J5287" s="10">
        <v>7721</v>
      </c>
      <c r="K5287" s="16">
        <v>155</v>
      </c>
    </row>
    <row r="5288" spans="1:11" x14ac:dyDescent="0.25">
      <c r="A5288" s="19">
        <v>42964</v>
      </c>
      <c r="B5288" s="19" t="s">
        <v>3403</v>
      </c>
      <c r="C5288" s="15">
        <v>200</v>
      </c>
      <c r="D5288" s="24" t="s">
        <v>4</v>
      </c>
      <c r="E5288" s="24" t="s">
        <v>5</v>
      </c>
      <c r="F5288" s="25" t="s">
        <v>2217</v>
      </c>
      <c r="G5288" s="25" t="s">
        <v>2987</v>
      </c>
      <c r="H5288" s="25" t="s">
        <v>3418</v>
      </c>
      <c r="I5288" s="25" t="s">
        <v>82</v>
      </c>
      <c r="J5288" s="10">
        <v>7722</v>
      </c>
      <c r="K5288" s="16">
        <v>155</v>
      </c>
    </row>
    <row r="5289" spans="1:11" x14ac:dyDescent="0.25">
      <c r="A5289" s="19">
        <v>42964</v>
      </c>
      <c r="B5289" s="19" t="s">
        <v>3403</v>
      </c>
      <c r="C5289" s="15">
        <v>500</v>
      </c>
      <c r="D5289" s="24" t="s">
        <v>4</v>
      </c>
      <c r="E5289" s="24" t="s">
        <v>5</v>
      </c>
      <c r="F5289" s="25" t="s">
        <v>2217</v>
      </c>
      <c r="G5289" s="25" t="s">
        <v>2987</v>
      </c>
      <c r="H5289" s="25" t="s">
        <v>3418</v>
      </c>
      <c r="I5289" s="25" t="s">
        <v>82</v>
      </c>
      <c r="J5289" s="10">
        <v>7723</v>
      </c>
      <c r="K5289" s="16">
        <v>155</v>
      </c>
    </row>
    <row r="5290" spans="1:11" x14ac:dyDescent="0.25">
      <c r="A5290" s="19">
        <v>42964</v>
      </c>
      <c r="B5290" s="19" t="s">
        <v>3403</v>
      </c>
      <c r="C5290" s="15">
        <v>300</v>
      </c>
      <c r="D5290" s="24" t="s">
        <v>7</v>
      </c>
      <c r="E5290" s="24" t="s">
        <v>8</v>
      </c>
      <c r="F5290" s="25"/>
      <c r="G5290" s="25" t="s">
        <v>3314</v>
      </c>
      <c r="H5290" s="25" t="s">
        <v>3314</v>
      </c>
      <c r="I5290" s="27"/>
      <c r="J5290" s="10" t="s">
        <v>2984</v>
      </c>
      <c r="K5290" s="16"/>
    </row>
    <row r="5291" spans="1:11" x14ac:dyDescent="0.25">
      <c r="A5291" s="19">
        <v>42964</v>
      </c>
      <c r="B5291" s="19" t="s">
        <v>3403</v>
      </c>
      <c r="C5291" s="15">
        <v>30</v>
      </c>
      <c r="D5291" s="24" t="s">
        <v>7</v>
      </c>
      <c r="E5291" s="24" t="s">
        <v>8</v>
      </c>
      <c r="F5291" s="25"/>
      <c r="G5291" s="25" t="s">
        <v>3314</v>
      </c>
      <c r="H5291" s="25" t="s">
        <v>3314</v>
      </c>
      <c r="I5291" s="27"/>
      <c r="J5291" s="10" t="s">
        <v>2984</v>
      </c>
      <c r="K5291" s="16"/>
    </row>
    <row r="5292" spans="1:11" x14ac:dyDescent="0.25">
      <c r="A5292" s="19">
        <v>42964</v>
      </c>
      <c r="B5292" s="19" t="s">
        <v>3403</v>
      </c>
      <c r="C5292" s="15">
        <v>10000</v>
      </c>
      <c r="D5292" s="24" t="s">
        <v>7</v>
      </c>
      <c r="E5292" s="24" t="s">
        <v>8</v>
      </c>
      <c r="F5292" s="25"/>
      <c r="G5292" s="25" t="s">
        <v>3314</v>
      </c>
      <c r="H5292" s="25" t="s">
        <v>3314</v>
      </c>
      <c r="I5292" s="27"/>
      <c r="J5292" s="10" t="s">
        <v>2984</v>
      </c>
      <c r="K5292" s="16"/>
    </row>
    <row r="5293" spans="1:11" x14ac:dyDescent="0.25">
      <c r="A5293" s="19">
        <v>42964</v>
      </c>
      <c r="B5293" s="19" t="s">
        <v>3403</v>
      </c>
      <c r="C5293" s="15">
        <v>400</v>
      </c>
      <c r="D5293" s="24" t="s">
        <v>7</v>
      </c>
      <c r="E5293" s="24" t="s">
        <v>8</v>
      </c>
      <c r="F5293" s="25"/>
      <c r="G5293" s="25" t="s">
        <v>3314</v>
      </c>
      <c r="H5293" s="25" t="s">
        <v>3314</v>
      </c>
      <c r="I5293" s="27"/>
      <c r="J5293" s="10" t="s">
        <v>2984</v>
      </c>
      <c r="K5293" s="16"/>
    </row>
    <row r="5294" spans="1:11" x14ac:dyDescent="0.25">
      <c r="A5294" s="19">
        <v>42966</v>
      </c>
      <c r="B5294" s="19" t="s">
        <v>3403</v>
      </c>
      <c r="C5294" s="15">
        <v>300</v>
      </c>
      <c r="D5294" s="24" t="s">
        <v>4</v>
      </c>
      <c r="E5294" s="24" t="s">
        <v>5</v>
      </c>
      <c r="F5294" s="25" t="s">
        <v>2217</v>
      </c>
      <c r="G5294" s="25" t="s">
        <v>2987</v>
      </c>
      <c r="H5294" s="25" t="s">
        <v>3418</v>
      </c>
      <c r="I5294" s="25" t="s">
        <v>82</v>
      </c>
      <c r="J5294" s="10">
        <v>74</v>
      </c>
      <c r="K5294" s="16">
        <v>2</v>
      </c>
    </row>
    <row r="5295" spans="1:11" x14ac:dyDescent="0.25">
      <c r="A5295" s="19">
        <v>42966</v>
      </c>
      <c r="B5295" s="19" t="s">
        <v>3403</v>
      </c>
      <c r="C5295" s="15">
        <v>26367.599999999999</v>
      </c>
      <c r="D5295" s="24" t="s">
        <v>97</v>
      </c>
      <c r="E5295" s="24" t="s">
        <v>5</v>
      </c>
      <c r="F5295" s="25" t="s">
        <v>2217</v>
      </c>
      <c r="G5295" s="25" t="s">
        <v>2987</v>
      </c>
      <c r="H5295" s="25" t="s">
        <v>3418</v>
      </c>
      <c r="I5295" s="25" t="s">
        <v>82</v>
      </c>
      <c r="J5295" s="10">
        <v>75</v>
      </c>
      <c r="K5295" s="16">
        <v>2</v>
      </c>
    </row>
    <row r="5296" spans="1:11" x14ac:dyDescent="0.25">
      <c r="A5296" s="19">
        <v>42966</v>
      </c>
      <c r="B5296" s="19" t="s">
        <v>3403</v>
      </c>
      <c r="C5296" s="15">
        <v>4000</v>
      </c>
      <c r="D5296" s="24" t="s">
        <v>4</v>
      </c>
      <c r="E5296" s="24" t="s">
        <v>6</v>
      </c>
      <c r="F5296" s="25" t="s">
        <v>6</v>
      </c>
      <c r="G5296" s="25" t="s">
        <v>2987</v>
      </c>
      <c r="H5296" s="25" t="s">
        <v>3418</v>
      </c>
      <c r="I5296" s="25" t="s">
        <v>82</v>
      </c>
      <c r="J5296" s="10">
        <v>76</v>
      </c>
      <c r="K5296" s="16">
        <v>2</v>
      </c>
    </row>
    <row r="5297" spans="1:11" x14ac:dyDescent="0.25">
      <c r="A5297" s="19">
        <v>42966</v>
      </c>
      <c r="B5297" s="19" t="s">
        <v>3403</v>
      </c>
      <c r="C5297" s="15">
        <v>400</v>
      </c>
      <c r="D5297" s="24" t="s">
        <v>4</v>
      </c>
      <c r="E5297" s="24" t="s">
        <v>6</v>
      </c>
      <c r="F5297" s="25" t="s">
        <v>6</v>
      </c>
      <c r="G5297" s="25" t="s">
        <v>2987</v>
      </c>
      <c r="H5297" s="25" t="s">
        <v>3418</v>
      </c>
      <c r="I5297" s="25" t="s">
        <v>82</v>
      </c>
      <c r="J5297" s="10">
        <v>77</v>
      </c>
      <c r="K5297" s="16">
        <v>2</v>
      </c>
    </row>
    <row r="5298" spans="1:11" x14ac:dyDescent="0.25">
      <c r="A5298" s="19">
        <v>42966</v>
      </c>
      <c r="B5298" s="19" t="s">
        <v>3403</v>
      </c>
      <c r="C5298" s="15">
        <v>28354.199999999997</v>
      </c>
      <c r="D5298" s="24" t="s">
        <v>97</v>
      </c>
      <c r="E5298" s="24" t="s">
        <v>6</v>
      </c>
      <c r="F5298" s="25" t="s">
        <v>6</v>
      </c>
      <c r="G5298" s="25" t="s">
        <v>2987</v>
      </c>
      <c r="H5298" s="25" t="s">
        <v>3418</v>
      </c>
      <c r="I5298" s="25" t="s">
        <v>82</v>
      </c>
      <c r="J5298" s="10">
        <v>78</v>
      </c>
      <c r="K5298" s="16">
        <v>2</v>
      </c>
    </row>
    <row r="5299" spans="1:11" x14ac:dyDescent="0.25">
      <c r="A5299" s="19">
        <v>42966</v>
      </c>
      <c r="B5299" s="19" t="s">
        <v>3403</v>
      </c>
      <c r="C5299" s="15">
        <v>300</v>
      </c>
      <c r="D5299" s="24" t="s">
        <v>4</v>
      </c>
      <c r="E5299" s="24" t="s">
        <v>6</v>
      </c>
      <c r="F5299" s="25" t="s">
        <v>6</v>
      </c>
      <c r="G5299" s="25" t="s">
        <v>2987</v>
      </c>
      <c r="H5299" s="25" t="s">
        <v>3418</v>
      </c>
      <c r="I5299" s="25" t="s">
        <v>82</v>
      </c>
      <c r="J5299" s="10">
        <v>182</v>
      </c>
      <c r="K5299" s="16">
        <v>4</v>
      </c>
    </row>
    <row r="5300" spans="1:11" x14ac:dyDescent="0.25">
      <c r="A5300" s="19">
        <v>42966</v>
      </c>
      <c r="B5300" s="19" t="s">
        <v>3403</v>
      </c>
      <c r="C5300" s="15">
        <v>100</v>
      </c>
      <c r="D5300" s="24" t="s">
        <v>4</v>
      </c>
      <c r="E5300" s="24" t="s">
        <v>5</v>
      </c>
      <c r="F5300" s="25" t="s">
        <v>2217</v>
      </c>
      <c r="G5300" s="25" t="s">
        <v>2987</v>
      </c>
      <c r="H5300" s="25" t="s">
        <v>3418</v>
      </c>
      <c r="I5300" s="25" t="s">
        <v>82</v>
      </c>
      <c r="J5300" s="10">
        <v>183</v>
      </c>
      <c r="K5300" s="16">
        <v>4</v>
      </c>
    </row>
    <row r="5301" spans="1:11" x14ac:dyDescent="0.25">
      <c r="A5301" s="19">
        <v>42966</v>
      </c>
      <c r="B5301" s="19" t="s">
        <v>3403</v>
      </c>
      <c r="C5301" s="15">
        <v>1000</v>
      </c>
      <c r="D5301" s="24" t="s">
        <v>4</v>
      </c>
      <c r="E5301" s="24" t="s">
        <v>6</v>
      </c>
      <c r="F5301" s="25" t="s">
        <v>6</v>
      </c>
      <c r="G5301" s="25" t="s">
        <v>2987</v>
      </c>
      <c r="H5301" s="25" t="s">
        <v>3418</v>
      </c>
      <c r="I5301" s="25" t="s">
        <v>82</v>
      </c>
      <c r="J5301" s="10">
        <v>230</v>
      </c>
      <c r="K5301" s="16">
        <v>5</v>
      </c>
    </row>
    <row r="5302" spans="1:11" x14ac:dyDescent="0.25">
      <c r="A5302" s="19">
        <v>42966</v>
      </c>
      <c r="B5302" s="19" t="s">
        <v>3403</v>
      </c>
      <c r="C5302" s="15">
        <v>500</v>
      </c>
      <c r="D5302" s="24" t="s">
        <v>4</v>
      </c>
      <c r="E5302" s="24" t="s">
        <v>5</v>
      </c>
      <c r="F5302" s="25" t="s">
        <v>2217</v>
      </c>
      <c r="G5302" s="25" t="s">
        <v>2987</v>
      </c>
      <c r="H5302" s="25" t="s">
        <v>3418</v>
      </c>
      <c r="I5302" s="25" t="s">
        <v>82</v>
      </c>
      <c r="J5302" s="10">
        <v>722</v>
      </c>
      <c r="K5302" s="16">
        <v>15</v>
      </c>
    </row>
    <row r="5303" spans="1:11" x14ac:dyDescent="0.25">
      <c r="A5303" s="19">
        <v>42966</v>
      </c>
      <c r="B5303" s="19" t="s">
        <v>3403</v>
      </c>
      <c r="C5303" s="15">
        <v>10000</v>
      </c>
      <c r="D5303" s="24" t="s">
        <v>4</v>
      </c>
      <c r="E5303" s="24" t="s">
        <v>6</v>
      </c>
      <c r="F5303" s="25" t="s">
        <v>6</v>
      </c>
      <c r="G5303" s="25" t="s">
        <v>2987</v>
      </c>
      <c r="H5303" s="25" t="s">
        <v>3418</v>
      </c>
      <c r="I5303" s="25" t="s">
        <v>82</v>
      </c>
      <c r="J5303" s="10">
        <v>759</v>
      </c>
      <c r="K5303" s="16">
        <v>16</v>
      </c>
    </row>
    <row r="5304" spans="1:11" x14ac:dyDescent="0.25">
      <c r="A5304" s="19">
        <v>42966</v>
      </c>
      <c r="B5304" s="19" t="s">
        <v>3403</v>
      </c>
      <c r="C5304" s="15">
        <v>1000</v>
      </c>
      <c r="D5304" s="24" t="s">
        <v>4</v>
      </c>
      <c r="E5304" s="24" t="s">
        <v>5</v>
      </c>
      <c r="F5304" s="25" t="s">
        <v>2217</v>
      </c>
      <c r="G5304" s="25" t="s">
        <v>2987</v>
      </c>
      <c r="H5304" s="25" t="s">
        <v>3418</v>
      </c>
      <c r="I5304" s="25" t="s">
        <v>82</v>
      </c>
      <c r="J5304" s="10">
        <v>760</v>
      </c>
      <c r="K5304" s="16">
        <v>16</v>
      </c>
    </row>
    <row r="5305" spans="1:11" x14ac:dyDescent="0.25">
      <c r="A5305" s="19">
        <v>42966</v>
      </c>
      <c r="B5305" s="19" t="s">
        <v>3403</v>
      </c>
      <c r="C5305" s="15">
        <v>25</v>
      </c>
      <c r="D5305" s="24" t="s">
        <v>4</v>
      </c>
      <c r="E5305" s="24" t="s">
        <v>6</v>
      </c>
      <c r="F5305" s="25" t="s">
        <v>6</v>
      </c>
      <c r="G5305" s="25" t="s">
        <v>2987</v>
      </c>
      <c r="H5305" s="25" t="s">
        <v>3418</v>
      </c>
      <c r="I5305" s="25" t="s">
        <v>82</v>
      </c>
      <c r="J5305" s="10">
        <v>761</v>
      </c>
      <c r="K5305" s="16">
        <v>16</v>
      </c>
    </row>
    <row r="5306" spans="1:11" x14ac:dyDescent="0.25">
      <c r="A5306" s="19">
        <v>42966</v>
      </c>
      <c r="B5306" s="19" t="s">
        <v>3403</v>
      </c>
      <c r="C5306" s="15">
        <v>25</v>
      </c>
      <c r="D5306" s="24" t="s">
        <v>4</v>
      </c>
      <c r="E5306" s="24" t="s">
        <v>6</v>
      </c>
      <c r="F5306" s="25" t="s">
        <v>6</v>
      </c>
      <c r="G5306" s="25" t="s">
        <v>2987</v>
      </c>
      <c r="H5306" s="25" t="s">
        <v>3418</v>
      </c>
      <c r="I5306" s="25" t="s">
        <v>82</v>
      </c>
      <c r="J5306" s="10">
        <v>762</v>
      </c>
      <c r="K5306" s="16">
        <v>16</v>
      </c>
    </row>
    <row r="5307" spans="1:11" x14ac:dyDescent="0.25">
      <c r="A5307" s="19">
        <v>42966</v>
      </c>
      <c r="B5307" s="19" t="s">
        <v>3403</v>
      </c>
      <c r="C5307" s="15">
        <v>25</v>
      </c>
      <c r="D5307" s="24" t="s">
        <v>4</v>
      </c>
      <c r="E5307" s="24" t="s">
        <v>6</v>
      </c>
      <c r="F5307" s="25" t="s">
        <v>6</v>
      </c>
      <c r="G5307" s="25" t="s">
        <v>2987</v>
      </c>
      <c r="H5307" s="25" t="s">
        <v>3418</v>
      </c>
      <c r="I5307" s="25" t="s">
        <v>82</v>
      </c>
      <c r="J5307" s="10">
        <v>763</v>
      </c>
      <c r="K5307" s="16">
        <v>16</v>
      </c>
    </row>
    <row r="5308" spans="1:11" x14ac:dyDescent="0.25">
      <c r="A5308" s="19">
        <v>42966</v>
      </c>
      <c r="B5308" s="19" t="s">
        <v>3403</v>
      </c>
      <c r="C5308" s="15">
        <v>50</v>
      </c>
      <c r="D5308" s="24" t="s">
        <v>4</v>
      </c>
      <c r="E5308" s="24" t="s">
        <v>6</v>
      </c>
      <c r="F5308" s="25" t="s">
        <v>6</v>
      </c>
      <c r="G5308" s="25" t="s">
        <v>2987</v>
      </c>
      <c r="H5308" s="25" t="s">
        <v>3418</v>
      </c>
      <c r="I5308" s="25" t="s">
        <v>82</v>
      </c>
      <c r="J5308" s="10">
        <v>764</v>
      </c>
      <c r="K5308" s="16">
        <v>16</v>
      </c>
    </row>
    <row r="5309" spans="1:11" x14ac:dyDescent="0.25">
      <c r="A5309" s="19">
        <v>42966</v>
      </c>
      <c r="B5309" s="19" t="s">
        <v>3403</v>
      </c>
      <c r="C5309" s="15">
        <v>50</v>
      </c>
      <c r="D5309" s="24" t="s">
        <v>4</v>
      </c>
      <c r="E5309" s="24" t="s">
        <v>6</v>
      </c>
      <c r="F5309" s="25" t="s">
        <v>6</v>
      </c>
      <c r="G5309" s="25" t="s">
        <v>2987</v>
      </c>
      <c r="H5309" s="25" t="s">
        <v>3418</v>
      </c>
      <c r="I5309" s="25" t="s">
        <v>82</v>
      </c>
      <c r="J5309" s="10">
        <v>765</v>
      </c>
      <c r="K5309" s="16">
        <v>16</v>
      </c>
    </row>
    <row r="5310" spans="1:11" x14ac:dyDescent="0.25">
      <c r="A5310" s="19">
        <v>42966</v>
      </c>
      <c r="B5310" s="19" t="s">
        <v>3403</v>
      </c>
      <c r="C5310" s="15">
        <v>25</v>
      </c>
      <c r="D5310" s="24" t="s">
        <v>4</v>
      </c>
      <c r="E5310" s="24" t="s">
        <v>6</v>
      </c>
      <c r="F5310" s="25" t="s">
        <v>6</v>
      </c>
      <c r="G5310" s="25" t="s">
        <v>2987</v>
      </c>
      <c r="H5310" s="25" t="s">
        <v>3418</v>
      </c>
      <c r="I5310" s="25" t="s">
        <v>82</v>
      </c>
      <c r="J5310" s="10">
        <v>766</v>
      </c>
      <c r="K5310" s="16">
        <v>16</v>
      </c>
    </row>
    <row r="5311" spans="1:11" x14ac:dyDescent="0.25">
      <c r="A5311" s="19">
        <v>42966</v>
      </c>
      <c r="B5311" s="19" t="s">
        <v>3403</v>
      </c>
      <c r="C5311" s="15">
        <v>25</v>
      </c>
      <c r="D5311" s="24" t="s">
        <v>4</v>
      </c>
      <c r="E5311" s="24" t="s">
        <v>6</v>
      </c>
      <c r="F5311" s="25" t="s">
        <v>6</v>
      </c>
      <c r="G5311" s="25" t="s">
        <v>2987</v>
      </c>
      <c r="H5311" s="25" t="s">
        <v>3418</v>
      </c>
      <c r="I5311" s="25" t="s">
        <v>82</v>
      </c>
      <c r="J5311" s="10">
        <v>767</v>
      </c>
      <c r="K5311" s="16">
        <v>16</v>
      </c>
    </row>
    <row r="5312" spans="1:11" x14ac:dyDescent="0.25">
      <c r="A5312" s="19">
        <v>42966</v>
      </c>
      <c r="B5312" s="19" t="s">
        <v>3403</v>
      </c>
      <c r="C5312" s="15">
        <v>25</v>
      </c>
      <c r="D5312" s="24" t="s">
        <v>4</v>
      </c>
      <c r="E5312" s="24" t="s">
        <v>6</v>
      </c>
      <c r="F5312" s="25" t="s">
        <v>6</v>
      </c>
      <c r="G5312" s="25" t="s">
        <v>2987</v>
      </c>
      <c r="H5312" s="25" t="s">
        <v>3418</v>
      </c>
      <c r="I5312" s="25" t="s">
        <v>82</v>
      </c>
      <c r="J5312" s="10">
        <v>768</v>
      </c>
      <c r="K5312" s="16">
        <v>16</v>
      </c>
    </row>
    <row r="5313" spans="1:11" x14ac:dyDescent="0.25">
      <c r="A5313" s="19">
        <v>42966</v>
      </c>
      <c r="B5313" s="19" t="s">
        <v>3403</v>
      </c>
      <c r="C5313" s="15">
        <v>12000</v>
      </c>
      <c r="D5313" s="24" t="s">
        <v>4</v>
      </c>
      <c r="E5313" s="24" t="s">
        <v>5</v>
      </c>
      <c r="F5313" s="25" t="s">
        <v>2217</v>
      </c>
      <c r="G5313" s="25" t="s">
        <v>2987</v>
      </c>
      <c r="H5313" s="25" t="s">
        <v>3418</v>
      </c>
      <c r="I5313" s="25" t="s">
        <v>82</v>
      </c>
      <c r="J5313" s="10">
        <v>769</v>
      </c>
      <c r="K5313" s="16">
        <v>16</v>
      </c>
    </row>
    <row r="5314" spans="1:11" x14ac:dyDescent="0.25">
      <c r="A5314" s="19">
        <v>42966</v>
      </c>
      <c r="B5314" s="19" t="s">
        <v>3403</v>
      </c>
      <c r="C5314" s="15">
        <v>25</v>
      </c>
      <c r="D5314" s="24" t="s">
        <v>4</v>
      </c>
      <c r="E5314" s="24" t="s">
        <v>6</v>
      </c>
      <c r="F5314" s="25" t="s">
        <v>6</v>
      </c>
      <c r="G5314" s="25" t="s">
        <v>2987</v>
      </c>
      <c r="H5314" s="25" t="s">
        <v>3418</v>
      </c>
      <c r="I5314" s="25" t="s">
        <v>82</v>
      </c>
      <c r="J5314" s="10">
        <v>770</v>
      </c>
      <c r="K5314" s="16">
        <v>16</v>
      </c>
    </row>
    <row r="5315" spans="1:11" x14ac:dyDescent="0.25">
      <c r="A5315" s="19">
        <v>42966</v>
      </c>
      <c r="B5315" s="19" t="s">
        <v>3403</v>
      </c>
      <c r="C5315" s="15">
        <v>25</v>
      </c>
      <c r="D5315" s="24" t="s">
        <v>4</v>
      </c>
      <c r="E5315" s="24" t="s">
        <v>6</v>
      </c>
      <c r="F5315" s="25" t="s">
        <v>6</v>
      </c>
      <c r="G5315" s="25" t="s">
        <v>2987</v>
      </c>
      <c r="H5315" s="25" t="s">
        <v>3418</v>
      </c>
      <c r="I5315" s="25" t="s">
        <v>82</v>
      </c>
      <c r="J5315" s="10">
        <v>771</v>
      </c>
      <c r="K5315" s="16">
        <v>16</v>
      </c>
    </row>
    <row r="5316" spans="1:11" x14ac:dyDescent="0.25">
      <c r="A5316" s="19">
        <v>42966</v>
      </c>
      <c r="B5316" s="19" t="s">
        <v>3403</v>
      </c>
      <c r="C5316" s="15">
        <v>50</v>
      </c>
      <c r="D5316" s="24" t="s">
        <v>4</v>
      </c>
      <c r="E5316" s="24" t="s">
        <v>6</v>
      </c>
      <c r="F5316" s="25" t="s">
        <v>6</v>
      </c>
      <c r="G5316" s="25" t="s">
        <v>2987</v>
      </c>
      <c r="H5316" s="25" t="s">
        <v>3418</v>
      </c>
      <c r="I5316" s="25" t="s">
        <v>82</v>
      </c>
      <c r="J5316" s="10">
        <v>772</v>
      </c>
      <c r="K5316" s="16">
        <v>16</v>
      </c>
    </row>
    <row r="5317" spans="1:11" x14ac:dyDescent="0.25">
      <c r="A5317" s="19">
        <v>42966</v>
      </c>
      <c r="B5317" s="19" t="s">
        <v>3403</v>
      </c>
      <c r="C5317" s="15">
        <v>25</v>
      </c>
      <c r="D5317" s="24" t="s">
        <v>4</v>
      </c>
      <c r="E5317" s="24" t="s">
        <v>6</v>
      </c>
      <c r="F5317" s="25" t="s">
        <v>6</v>
      </c>
      <c r="G5317" s="25" t="s">
        <v>2987</v>
      </c>
      <c r="H5317" s="25" t="s">
        <v>3418</v>
      </c>
      <c r="I5317" s="25" t="s">
        <v>82</v>
      </c>
      <c r="J5317" s="10">
        <v>773</v>
      </c>
      <c r="K5317" s="16">
        <v>16</v>
      </c>
    </row>
    <row r="5318" spans="1:11" x14ac:dyDescent="0.25">
      <c r="A5318" s="19">
        <v>42966</v>
      </c>
      <c r="B5318" s="19" t="s">
        <v>3403</v>
      </c>
      <c r="C5318" s="15">
        <v>25</v>
      </c>
      <c r="D5318" s="24" t="s">
        <v>4</v>
      </c>
      <c r="E5318" s="24" t="s">
        <v>6</v>
      </c>
      <c r="F5318" s="25" t="s">
        <v>6</v>
      </c>
      <c r="G5318" s="25" t="s">
        <v>2987</v>
      </c>
      <c r="H5318" s="25" t="s">
        <v>3418</v>
      </c>
      <c r="I5318" s="25" t="s">
        <v>82</v>
      </c>
      <c r="J5318" s="10">
        <v>774</v>
      </c>
      <c r="K5318" s="16">
        <v>16</v>
      </c>
    </row>
    <row r="5319" spans="1:11" x14ac:dyDescent="0.25">
      <c r="A5319" s="19">
        <v>42966</v>
      </c>
      <c r="B5319" s="19" t="s">
        <v>3403</v>
      </c>
      <c r="C5319" s="15">
        <v>50</v>
      </c>
      <c r="D5319" s="24" t="s">
        <v>4</v>
      </c>
      <c r="E5319" s="24" t="s">
        <v>6</v>
      </c>
      <c r="F5319" s="25" t="s">
        <v>6</v>
      </c>
      <c r="G5319" s="25" t="s">
        <v>2987</v>
      </c>
      <c r="H5319" s="25" t="s">
        <v>3418</v>
      </c>
      <c r="I5319" s="25" t="s">
        <v>82</v>
      </c>
      <c r="J5319" s="10">
        <v>775</v>
      </c>
      <c r="K5319" s="16">
        <v>16</v>
      </c>
    </row>
    <row r="5320" spans="1:11" x14ac:dyDescent="0.25">
      <c r="A5320" s="19">
        <v>42966</v>
      </c>
      <c r="B5320" s="19" t="s">
        <v>3403</v>
      </c>
      <c r="C5320" s="15">
        <v>25</v>
      </c>
      <c r="D5320" s="24" t="s">
        <v>4</v>
      </c>
      <c r="E5320" s="24" t="s">
        <v>6</v>
      </c>
      <c r="F5320" s="25" t="s">
        <v>6</v>
      </c>
      <c r="G5320" s="25" t="s">
        <v>2987</v>
      </c>
      <c r="H5320" s="25" t="s">
        <v>3418</v>
      </c>
      <c r="I5320" s="25" t="s">
        <v>82</v>
      </c>
      <c r="J5320" s="10">
        <v>777</v>
      </c>
      <c r="K5320" s="16">
        <v>16</v>
      </c>
    </row>
    <row r="5321" spans="1:11" x14ac:dyDescent="0.25">
      <c r="A5321" s="19">
        <v>42966</v>
      </c>
      <c r="B5321" s="19" t="s">
        <v>3403</v>
      </c>
      <c r="C5321" s="15">
        <v>50</v>
      </c>
      <c r="D5321" s="24" t="s">
        <v>4</v>
      </c>
      <c r="E5321" s="24" t="s">
        <v>6</v>
      </c>
      <c r="F5321" s="25" t="s">
        <v>6</v>
      </c>
      <c r="G5321" s="25" t="s">
        <v>2987</v>
      </c>
      <c r="H5321" s="25" t="s">
        <v>3418</v>
      </c>
      <c r="I5321" s="25" t="s">
        <v>82</v>
      </c>
      <c r="J5321" s="10">
        <v>778</v>
      </c>
      <c r="K5321" s="16">
        <v>16</v>
      </c>
    </row>
    <row r="5322" spans="1:11" x14ac:dyDescent="0.25">
      <c r="A5322" s="19">
        <v>42966</v>
      </c>
      <c r="B5322" s="19" t="s">
        <v>3403</v>
      </c>
      <c r="C5322" s="15">
        <v>25</v>
      </c>
      <c r="D5322" s="24" t="s">
        <v>4</v>
      </c>
      <c r="E5322" s="24" t="s">
        <v>6</v>
      </c>
      <c r="F5322" s="25" t="s">
        <v>6</v>
      </c>
      <c r="G5322" s="25" t="s">
        <v>2987</v>
      </c>
      <c r="H5322" s="25" t="s">
        <v>3418</v>
      </c>
      <c r="I5322" s="25" t="s">
        <v>82</v>
      </c>
      <c r="J5322" s="10">
        <v>779</v>
      </c>
      <c r="K5322" s="16">
        <v>16</v>
      </c>
    </row>
    <row r="5323" spans="1:11" x14ac:dyDescent="0.25">
      <c r="A5323" s="19">
        <v>42966</v>
      </c>
      <c r="B5323" s="19" t="s">
        <v>3403</v>
      </c>
      <c r="C5323" s="15">
        <v>25</v>
      </c>
      <c r="D5323" s="24" t="s">
        <v>4</v>
      </c>
      <c r="E5323" s="24" t="s">
        <v>6</v>
      </c>
      <c r="F5323" s="25" t="s">
        <v>6</v>
      </c>
      <c r="G5323" s="25" t="s">
        <v>2987</v>
      </c>
      <c r="H5323" s="25" t="s">
        <v>3418</v>
      </c>
      <c r="I5323" s="25" t="s">
        <v>82</v>
      </c>
      <c r="J5323" s="10">
        <v>780</v>
      </c>
      <c r="K5323" s="16">
        <v>16</v>
      </c>
    </row>
    <row r="5324" spans="1:11" x14ac:dyDescent="0.25">
      <c r="A5324" s="19">
        <v>42966</v>
      </c>
      <c r="B5324" s="19" t="s">
        <v>3403</v>
      </c>
      <c r="C5324" s="15">
        <v>200</v>
      </c>
      <c r="D5324" s="24" t="s">
        <v>4</v>
      </c>
      <c r="E5324" s="24" t="s">
        <v>6</v>
      </c>
      <c r="F5324" s="25" t="s">
        <v>6</v>
      </c>
      <c r="G5324" s="25" t="s">
        <v>2987</v>
      </c>
      <c r="H5324" s="25" t="s">
        <v>3418</v>
      </c>
      <c r="I5324" s="25" t="s">
        <v>82</v>
      </c>
      <c r="J5324" s="10">
        <v>781</v>
      </c>
      <c r="K5324" s="16">
        <v>16</v>
      </c>
    </row>
    <row r="5325" spans="1:11" x14ac:dyDescent="0.25">
      <c r="A5325" s="19">
        <v>42966</v>
      </c>
      <c r="B5325" s="19" t="s">
        <v>3403</v>
      </c>
      <c r="C5325" s="15">
        <v>25</v>
      </c>
      <c r="D5325" s="24" t="s">
        <v>4</v>
      </c>
      <c r="E5325" s="24" t="s">
        <v>6</v>
      </c>
      <c r="F5325" s="25" t="s">
        <v>6</v>
      </c>
      <c r="G5325" s="25" t="s">
        <v>2987</v>
      </c>
      <c r="H5325" s="25" t="s">
        <v>3418</v>
      </c>
      <c r="I5325" s="25" t="s">
        <v>82</v>
      </c>
      <c r="J5325" s="10">
        <v>782</v>
      </c>
      <c r="K5325" s="16">
        <v>16</v>
      </c>
    </row>
    <row r="5326" spans="1:11" x14ac:dyDescent="0.25">
      <c r="A5326" s="19">
        <v>42966</v>
      </c>
      <c r="B5326" s="19" t="s">
        <v>3403</v>
      </c>
      <c r="C5326" s="15">
        <v>25</v>
      </c>
      <c r="D5326" s="24" t="s">
        <v>4</v>
      </c>
      <c r="E5326" s="24" t="s">
        <v>6</v>
      </c>
      <c r="F5326" s="25" t="s">
        <v>6</v>
      </c>
      <c r="G5326" s="25" t="s">
        <v>2987</v>
      </c>
      <c r="H5326" s="25" t="s">
        <v>3418</v>
      </c>
      <c r="I5326" s="25" t="s">
        <v>82</v>
      </c>
      <c r="J5326" s="10">
        <v>783</v>
      </c>
      <c r="K5326" s="16">
        <v>16</v>
      </c>
    </row>
    <row r="5327" spans="1:11" x14ac:dyDescent="0.25">
      <c r="A5327" s="19">
        <v>42966</v>
      </c>
      <c r="B5327" s="19" t="s">
        <v>3403</v>
      </c>
      <c r="C5327" s="15">
        <v>500</v>
      </c>
      <c r="D5327" s="24" t="s">
        <v>4</v>
      </c>
      <c r="E5327" s="24" t="s">
        <v>6</v>
      </c>
      <c r="F5327" s="25" t="s">
        <v>6</v>
      </c>
      <c r="G5327" s="25" t="s">
        <v>2987</v>
      </c>
      <c r="H5327" s="25" t="s">
        <v>3418</v>
      </c>
      <c r="I5327" s="25" t="s">
        <v>82</v>
      </c>
      <c r="J5327" s="10">
        <v>7724</v>
      </c>
      <c r="K5327" s="16">
        <v>155</v>
      </c>
    </row>
    <row r="5328" spans="1:11" x14ac:dyDescent="0.25">
      <c r="A5328" s="19">
        <v>42966</v>
      </c>
      <c r="B5328" s="19" t="s">
        <v>3403</v>
      </c>
      <c r="C5328" s="15">
        <v>5000</v>
      </c>
      <c r="D5328" s="24" t="s">
        <v>4</v>
      </c>
      <c r="E5328" s="24" t="s">
        <v>5</v>
      </c>
      <c r="F5328" s="25" t="s">
        <v>2217</v>
      </c>
      <c r="G5328" s="25" t="s">
        <v>2987</v>
      </c>
      <c r="H5328" s="25" t="s">
        <v>3418</v>
      </c>
      <c r="I5328" s="25" t="s">
        <v>82</v>
      </c>
      <c r="J5328" s="10">
        <v>7725</v>
      </c>
      <c r="K5328" s="16">
        <v>155</v>
      </c>
    </row>
    <row r="5329" spans="1:11" x14ac:dyDescent="0.25">
      <c r="A5329" s="19">
        <v>42967</v>
      </c>
      <c r="B5329" s="19" t="s">
        <v>3403</v>
      </c>
      <c r="C5329" s="15">
        <v>150</v>
      </c>
      <c r="D5329" s="24" t="s">
        <v>4</v>
      </c>
      <c r="E5329" s="24" t="s">
        <v>6</v>
      </c>
      <c r="F5329" s="25" t="s">
        <v>6</v>
      </c>
      <c r="G5329" s="25" t="s">
        <v>2987</v>
      </c>
      <c r="H5329" s="25" t="s">
        <v>3418</v>
      </c>
      <c r="I5329" s="25" t="s">
        <v>82</v>
      </c>
      <c r="J5329" s="10">
        <v>36</v>
      </c>
      <c r="K5329" s="16">
        <v>1</v>
      </c>
    </row>
    <row r="5330" spans="1:11" x14ac:dyDescent="0.25">
      <c r="A5330" s="19">
        <v>42967</v>
      </c>
      <c r="B5330" s="19" t="s">
        <v>3403</v>
      </c>
      <c r="C5330" s="15">
        <v>900</v>
      </c>
      <c r="D5330" s="24" t="s">
        <v>4</v>
      </c>
      <c r="E5330" s="24" t="s">
        <v>5</v>
      </c>
      <c r="F5330" s="25" t="s">
        <v>2217</v>
      </c>
      <c r="G5330" s="25" t="s">
        <v>2987</v>
      </c>
      <c r="H5330" s="25" t="s">
        <v>3418</v>
      </c>
      <c r="I5330" s="25" t="s">
        <v>82</v>
      </c>
      <c r="J5330" s="10">
        <v>37</v>
      </c>
      <c r="K5330" s="16">
        <v>1</v>
      </c>
    </row>
    <row r="5331" spans="1:11" x14ac:dyDescent="0.25">
      <c r="A5331" s="19">
        <v>42967</v>
      </c>
      <c r="B5331" s="19" t="s">
        <v>3403</v>
      </c>
      <c r="C5331" s="15">
        <v>500</v>
      </c>
      <c r="D5331" s="24" t="s">
        <v>4</v>
      </c>
      <c r="E5331" s="24" t="s">
        <v>6</v>
      </c>
      <c r="F5331" s="25" t="s">
        <v>6</v>
      </c>
      <c r="G5331" s="25" t="s">
        <v>2987</v>
      </c>
      <c r="H5331" s="25" t="s">
        <v>3418</v>
      </c>
      <c r="I5331" s="25" t="s">
        <v>82</v>
      </c>
      <c r="J5331" s="10">
        <v>79</v>
      </c>
      <c r="K5331" s="16">
        <v>2</v>
      </c>
    </row>
    <row r="5332" spans="1:11" x14ac:dyDescent="0.25">
      <c r="A5332" s="19">
        <v>42967</v>
      </c>
      <c r="B5332" s="19" t="s">
        <v>3403</v>
      </c>
      <c r="C5332" s="15">
        <v>250</v>
      </c>
      <c r="D5332" s="24" t="s">
        <v>4</v>
      </c>
      <c r="E5332" s="24" t="s">
        <v>5</v>
      </c>
      <c r="F5332" s="25" t="s">
        <v>2217</v>
      </c>
      <c r="G5332" s="25" t="s">
        <v>2987</v>
      </c>
      <c r="H5332" s="25" t="s">
        <v>3418</v>
      </c>
      <c r="I5332" s="25" t="s">
        <v>82</v>
      </c>
      <c r="J5332" s="10">
        <v>80</v>
      </c>
      <c r="K5332" s="16">
        <v>2</v>
      </c>
    </row>
    <row r="5333" spans="1:11" x14ac:dyDescent="0.25">
      <c r="A5333" s="19">
        <v>42967</v>
      </c>
      <c r="B5333" s="19" t="s">
        <v>3403</v>
      </c>
      <c r="C5333" s="15">
        <v>200</v>
      </c>
      <c r="D5333" s="24" t="s">
        <v>4</v>
      </c>
      <c r="E5333" s="24" t="s">
        <v>5</v>
      </c>
      <c r="F5333" s="25" t="s">
        <v>2217</v>
      </c>
      <c r="G5333" s="25" t="s">
        <v>2987</v>
      </c>
      <c r="H5333" s="25" t="s">
        <v>3418</v>
      </c>
      <c r="I5333" s="25" t="s">
        <v>82</v>
      </c>
      <c r="J5333" s="10">
        <v>81</v>
      </c>
      <c r="K5333" s="16">
        <v>2</v>
      </c>
    </row>
    <row r="5334" spans="1:11" x14ac:dyDescent="0.25">
      <c r="A5334" s="19">
        <v>42967</v>
      </c>
      <c r="B5334" s="19" t="s">
        <v>3403</v>
      </c>
      <c r="C5334" s="15">
        <v>200</v>
      </c>
      <c r="D5334" s="24" t="s">
        <v>4</v>
      </c>
      <c r="E5334" s="24" t="s">
        <v>5</v>
      </c>
      <c r="F5334" s="25" t="s">
        <v>2217</v>
      </c>
      <c r="G5334" s="25" t="s">
        <v>2987</v>
      </c>
      <c r="H5334" s="25" t="s">
        <v>3418</v>
      </c>
      <c r="I5334" s="25" t="s">
        <v>82</v>
      </c>
      <c r="J5334" s="10">
        <v>82</v>
      </c>
      <c r="K5334" s="16">
        <v>2</v>
      </c>
    </row>
    <row r="5335" spans="1:11" x14ac:dyDescent="0.25">
      <c r="A5335" s="19">
        <v>42967</v>
      </c>
      <c r="B5335" s="19" t="s">
        <v>3403</v>
      </c>
      <c r="C5335" s="15">
        <v>300</v>
      </c>
      <c r="D5335" s="24" t="s">
        <v>4</v>
      </c>
      <c r="E5335" s="24" t="s">
        <v>5</v>
      </c>
      <c r="F5335" s="25" t="s">
        <v>2217</v>
      </c>
      <c r="G5335" s="25" t="s">
        <v>2987</v>
      </c>
      <c r="H5335" s="25" t="s">
        <v>3418</v>
      </c>
      <c r="I5335" s="25" t="s">
        <v>82</v>
      </c>
      <c r="J5335" s="10">
        <v>83</v>
      </c>
      <c r="K5335" s="16">
        <v>2</v>
      </c>
    </row>
    <row r="5336" spans="1:11" x14ac:dyDescent="0.25">
      <c r="A5336" s="19">
        <v>42967</v>
      </c>
      <c r="B5336" s="19" t="s">
        <v>3403</v>
      </c>
      <c r="C5336" s="15">
        <v>11000</v>
      </c>
      <c r="D5336" s="24" t="s">
        <v>4</v>
      </c>
      <c r="E5336" s="24" t="s">
        <v>5</v>
      </c>
      <c r="F5336" s="25" t="s">
        <v>2217</v>
      </c>
      <c r="G5336" s="25" t="s">
        <v>2987</v>
      </c>
      <c r="H5336" s="25" t="s">
        <v>3418</v>
      </c>
      <c r="I5336" s="25" t="s">
        <v>82</v>
      </c>
      <c r="J5336" s="10">
        <v>184</v>
      </c>
      <c r="K5336" s="16">
        <v>4</v>
      </c>
    </row>
    <row r="5337" spans="1:11" x14ac:dyDescent="0.25">
      <c r="A5337" s="19">
        <v>42967</v>
      </c>
      <c r="B5337" s="19" t="s">
        <v>3403</v>
      </c>
      <c r="C5337" s="15">
        <v>5000</v>
      </c>
      <c r="D5337" s="24" t="s">
        <v>4</v>
      </c>
      <c r="E5337" s="24" t="s">
        <v>5</v>
      </c>
      <c r="F5337" s="25" t="s">
        <v>2217</v>
      </c>
      <c r="G5337" s="25" t="s">
        <v>2987</v>
      </c>
      <c r="H5337" s="25" t="s">
        <v>3418</v>
      </c>
      <c r="I5337" s="25" t="s">
        <v>82</v>
      </c>
      <c r="J5337" s="10">
        <v>185</v>
      </c>
      <c r="K5337" s="16">
        <v>4</v>
      </c>
    </row>
    <row r="5338" spans="1:11" x14ac:dyDescent="0.25">
      <c r="A5338" s="19">
        <v>42967</v>
      </c>
      <c r="B5338" s="19" t="s">
        <v>3403</v>
      </c>
      <c r="C5338" s="15">
        <v>4250</v>
      </c>
      <c r="D5338" s="24" t="s">
        <v>4</v>
      </c>
      <c r="E5338" s="24" t="s">
        <v>6</v>
      </c>
      <c r="F5338" s="25" t="s">
        <v>6</v>
      </c>
      <c r="G5338" s="25" t="s">
        <v>2987</v>
      </c>
      <c r="H5338" s="25" t="s">
        <v>3418</v>
      </c>
      <c r="I5338" s="25" t="s">
        <v>82</v>
      </c>
      <c r="J5338" s="10">
        <v>186</v>
      </c>
      <c r="K5338" s="16">
        <v>4</v>
      </c>
    </row>
    <row r="5339" spans="1:11" x14ac:dyDescent="0.25">
      <c r="A5339" s="19">
        <v>42967</v>
      </c>
      <c r="B5339" s="19" t="s">
        <v>3403</v>
      </c>
      <c r="C5339" s="15">
        <v>500</v>
      </c>
      <c r="D5339" s="24" t="s">
        <v>4</v>
      </c>
      <c r="E5339" s="24" t="s">
        <v>6</v>
      </c>
      <c r="F5339" s="25" t="s">
        <v>6</v>
      </c>
      <c r="G5339" s="25" t="s">
        <v>2987</v>
      </c>
      <c r="H5339" s="25" t="s">
        <v>3418</v>
      </c>
      <c r="I5339" s="25" t="s">
        <v>82</v>
      </c>
      <c r="J5339" s="10">
        <v>187</v>
      </c>
      <c r="K5339" s="16">
        <v>4</v>
      </c>
    </row>
    <row r="5340" spans="1:11" x14ac:dyDescent="0.25">
      <c r="A5340" s="19">
        <v>42967</v>
      </c>
      <c r="B5340" s="19" t="s">
        <v>3403</v>
      </c>
      <c r="C5340" s="15">
        <v>1500</v>
      </c>
      <c r="D5340" s="24" t="s">
        <v>4</v>
      </c>
      <c r="E5340" s="24" t="s">
        <v>6</v>
      </c>
      <c r="F5340" s="25" t="s">
        <v>6</v>
      </c>
      <c r="G5340" s="25" t="s">
        <v>2987</v>
      </c>
      <c r="H5340" s="25" t="s">
        <v>3418</v>
      </c>
      <c r="I5340" s="25" t="s">
        <v>82</v>
      </c>
      <c r="J5340" s="10">
        <v>188</v>
      </c>
      <c r="K5340" s="16">
        <v>4</v>
      </c>
    </row>
    <row r="5341" spans="1:11" x14ac:dyDescent="0.25">
      <c r="A5341" s="19">
        <v>42967</v>
      </c>
      <c r="B5341" s="19" t="s">
        <v>3403</v>
      </c>
      <c r="C5341" s="15">
        <v>1000</v>
      </c>
      <c r="D5341" s="24" t="s">
        <v>4</v>
      </c>
      <c r="E5341" s="24" t="s">
        <v>6</v>
      </c>
      <c r="F5341" s="25" t="s">
        <v>6</v>
      </c>
      <c r="G5341" s="25" t="s">
        <v>2987</v>
      </c>
      <c r="H5341" s="25" t="s">
        <v>3418</v>
      </c>
      <c r="I5341" s="25" t="s">
        <v>82</v>
      </c>
      <c r="J5341" s="10">
        <v>231</v>
      </c>
      <c r="K5341" s="16">
        <v>5</v>
      </c>
    </row>
    <row r="5342" spans="1:11" x14ac:dyDescent="0.25">
      <c r="A5342" s="19">
        <v>42967</v>
      </c>
      <c r="B5342" s="19" t="s">
        <v>3403</v>
      </c>
      <c r="C5342" s="15">
        <v>500</v>
      </c>
      <c r="D5342" s="24" t="s">
        <v>4</v>
      </c>
      <c r="E5342" s="24" t="s">
        <v>6</v>
      </c>
      <c r="F5342" s="25" t="s">
        <v>6</v>
      </c>
      <c r="G5342" s="25" t="s">
        <v>2987</v>
      </c>
      <c r="H5342" s="25" t="s">
        <v>3418</v>
      </c>
      <c r="I5342" s="25" t="s">
        <v>82</v>
      </c>
      <c r="J5342" s="10">
        <v>493</v>
      </c>
      <c r="K5342" s="16">
        <v>10</v>
      </c>
    </row>
    <row r="5343" spans="1:11" x14ac:dyDescent="0.25">
      <c r="A5343" s="19">
        <v>42967</v>
      </c>
      <c r="B5343" s="19" t="s">
        <v>3403</v>
      </c>
      <c r="C5343" s="15">
        <v>6100</v>
      </c>
      <c r="D5343" s="24" t="s">
        <v>4</v>
      </c>
      <c r="E5343" s="24" t="s">
        <v>6</v>
      </c>
      <c r="F5343" s="25" t="s">
        <v>6</v>
      </c>
      <c r="G5343" s="25" t="s">
        <v>2987</v>
      </c>
      <c r="H5343" s="25" t="s">
        <v>3418</v>
      </c>
      <c r="I5343" s="25" t="s">
        <v>82</v>
      </c>
      <c r="J5343" s="10">
        <v>494</v>
      </c>
      <c r="K5343" s="16">
        <v>10</v>
      </c>
    </row>
    <row r="5344" spans="1:11" x14ac:dyDescent="0.25">
      <c r="A5344" s="19">
        <v>42967</v>
      </c>
      <c r="B5344" s="19" t="s">
        <v>3403</v>
      </c>
      <c r="C5344" s="15">
        <v>650</v>
      </c>
      <c r="D5344" s="24" t="s">
        <v>4</v>
      </c>
      <c r="E5344" s="24" t="s">
        <v>6</v>
      </c>
      <c r="F5344" s="25" t="s">
        <v>6</v>
      </c>
      <c r="G5344" s="25" t="s">
        <v>2987</v>
      </c>
      <c r="H5344" s="25" t="s">
        <v>3418</v>
      </c>
      <c r="I5344" s="25" t="s">
        <v>82</v>
      </c>
      <c r="J5344" s="10">
        <v>495</v>
      </c>
      <c r="K5344" s="16">
        <v>10</v>
      </c>
    </row>
    <row r="5345" spans="1:11" x14ac:dyDescent="0.25">
      <c r="A5345" s="19">
        <v>42967</v>
      </c>
      <c r="B5345" s="19" t="s">
        <v>3403</v>
      </c>
      <c r="C5345" s="15">
        <v>140</v>
      </c>
      <c r="D5345" s="24" t="s">
        <v>4</v>
      </c>
      <c r="E5345" s="24" t="s">
        <v>5</v>
      </c>
      <c r="F5345" s="25" t="s">
        <v>2217</v>
      </c>
      <c r="G5345" s="25" t="s">
        <v>2987</v>
      </c>
      <c r="H5345" s="25" t="s">
        <v>3418</v>
      </c>
      <c r="I5345" s="25" t="s">
        <v>82</v>
      </c>
      <c r="J5345" s="10">
        <v>723</v>
      </c>
      <c r="K5345" s="16">
        <v>15</v>
      </c>
    </row>
    <row r="5346" spans="1:11" x14ac:dyDescent="0.25">
      <c r="A5346" s="19">
        <v>42967</v>
      </c>
      <c r="B5346" s="19" t="s">
        <v>3403</v>
      </c>
      <c r="C5346" s="15">
        <v>1000</v>
      </c>
      <c r="D5346" s="24" t="s">
        <v>4</v>
      </c>
      <c r="E5346" s="24" t="s">
        <v>5</v>
      </c>
      <c r="F5346" s="25" t="s">
        <v>2217</v>
      </c>
      <c r="G5346" s="25" t="s">
        <v>2987</v>
      </c>
      <c r="H5346" s="25" t="s">
        <v>3418</v>
      </c>
      <c r="I5346" s="25" t="s">
        <v>82</v>
      </c>
      <c r="J5346" s="10">
        <v>801</v>
      </c>
      <c r="K5346" s="16">
        <v>17</v>
      </c>
    </row>
    <row r="5347" spans="1:11" x14ac:dyDescent="0.25">
      <c r="A5347" s="19">
        <v>42967</v>
      </c>
      <c r="B5347" s="19" t="s">
        <v>3403</v>
      </c>
      <c r="C5347" s="15">
        <v>1000</v>
      </c>
      <c r="D5347" s="24" t="s">
        <v>4</v>
      </c>
      <c r="E5347" s="24" t="s">
        <v>5</v>
      </c>
      <c r="F5347" s="25" t="s">
        <v>2217</v>
      </c>
      <c r="G5347" s="25" t="s">
        <v>2987</v>
      </c>
      <c r="H5347" s="25" t="s">
        <v>3418</v>
      </c>
      <c r="I5347" s="25" t="s">
        <v>82</v>
      </c>
      <c r="J5347" s="10">
        <v>802</v>
      </c>
      <c r="K5347" s="16">
        <v>17</v>
      </c>
    </row>
    <row r="5348" spans="1:11" x14ac:dyDescent="0.25">
      <c r="A5348" s="19">
        <v>42967</v>
      </c>
      <c r="B5348" s="19" t="s">
        <v>3403</v>
      </c>
      <c r="C5348" s="15">
        <v>200</v>
      </c>
      <c r="D5348" s="24" t="s">
        <v>4</v>
      </c>
      <c r="E5348" s="24" t="s">
        <v>5</v>
      </c>
      <c r="F5348" s="25" t="s">
        <v>2217</v>
      </c>
      <c r="G5348" s="25" t="s">
        <v>2987</v>
      </c>
      <c r="H5348" s="25" t="s">
        <v>3418</v>
      </c>
      <c r="I5348" s="25" t="s">
        <v>82</v>
      </c>
      <c r="J5348" s="10">
        <v>803</v>
      </c>
      <c r="K5348" s="16">
        <v>17</v>
      </c>
    </row>
    <row r="5349" spans="1:11" x14ac:dyDescent="0.25">
      <c r="A5349" s="19">
        <v>42967</v>
      </c>
      <c r="B5349" s="19" t="s">
        <v>3403</v>
      </c>
      <c r="C5349" s="15">
        <v>800</v>
      </c>
      <c r="D5349" s="24" t="s">
        <v>4</v>
      </c>
      <c r="E5349" s="24" t="s">
        <v>6</v>
      </c>
      <c r="F5349" s="25" t="s">
        <v>6</v>
      </c>
      <c r="G5349" s="25" t="s">
        <v>2987</v>
      </c>
      <c r="H5349" s="25" t="s">
        <v>3418</v>
      </c>
      <c r="I5349" s="25" t="s">
        <v>82</v>
      </c>
      <c r="J5349" s="10">
        <v>804</v>
      </c>
      <c r="K5349" s="16">
        <v>17</v>
      </c>
    </row>
    <row r="5350" spans="1:11" x14ac:dyDescent="0.25">
      <c r="A5350" s="19">
        <v>42967</v>
      </c>
      <c r="B5350" s="19" t="s">
        <v>3403</v>
      </c>
      <c r="C5350" s="15">
        <v>200</v>
      </c>
      <c r="D5350" s="24" t="s">
        <v>4</v>
      </c>
      <c r="E5350" s="24" t="s">
        <v>5</v>
      </c>
      <c r="F5350" s="25" t="s">
        <v>2217</v>
      </c>
      <c r="G5350" s="25" t="s">
        <v>2987</v>
      </c>
      <c r="H5350" s="25" t="s">
        <v>3418</v>
      </c>
      <c r="I5350" s="25" t="s">
        <v>82</v>
      </c>
      <c r="J5350" s="10">
        <v>805</v>
      </c>
      <c r="K5350" s="16">
        <v>17</v>
      </c>
    </row>
    <row r="5351" spans="1:11" x14ac:dyDescent="0.25">
      <c r="A5351" s="19">
        <v>42967</v>
      </c>
      <c r="B5351" s="19" t="s">
        <v>3403</v>
      </c>
      <c r="C5351" s="15">
        <v>2000</v>
      </c>
      <c r="D5351" s="24" t="s">
        <v>4</v>
      </c>
      <c r="E5351" s="24" t="s">
        <v>6</v>
      </c>
      <c r="F5351" s="25" t="s">
        <v>6</v>
      </c>
      <c r="G5351" s="25" t="s">
        <v>2987</v>
      </c>
      <c r="H5351" s="25" t="s">
        <v>3418</v>
      </c>
      <c r="I5351" s="25" t="s">
        <v>82</v>
      </c>
      <c r="J5351" s="10">
        <v>851</v>
      </c>
      <c r="K5351" s="16">
        <v>18</v>
      </c>
    </row>
    <row r="5352" spans="1:11" x14ac:dyDescent="0.25">
      <c r="A5352" s="19">
        <v>42967</v>
      </c>
      <c r="B5352" s="19" t="s">
        <v>3403</v>
      </c>
      <c r="C5352" s="15">
        <v>50</v>
      </c>
      <c r="D5352" s="24" t="s">
        <v>4</v>
      </c>
      <c r="E5352" s="24" t="s">
        <v>6</v>
      </c>
      <c r="F5352" s="25" t="s">
        <v>6</v>
      </c>
      <c r="G5352" s="25" t="s">
        <v>2987</v>
      </c>
      <c r="H5352" s="25" t="s">
        <v>3418</v>
      </c>
      <c r="I5352" s="25" t="s">
        <v>82</v>
      </c>
      <c r="J5352" s="10">
        <v>852</v>
      </c>
      <c r="K5352" s="16">
        <v>18</v>
      </c>
    </row>
    <row r="5353" spans="1:11" x14ac:dyDescent="0.25">
      <c r="A5353" s="19">
        <v>42967</v>
      </c>
      <c r="B5353" s="19" t="s">
        <v>3403</v>
      </c>
      <c r="C5353" s="15">
        <v>2000</v>
      </c>
      <c r="D5353" s="24" t="s">
        <v>4</v>
      </c>
      <c r="E5353" s="24" t="s">
        <v>6</v>
      </c>
      <c r="F5353" s="25" t="s">
        <v>6</v>
      </c>
      <c r="G5353" s="25" t="s">
        <v>2987</v>
      </c>
      <c r="H5353" s="25" t="s">
        <v>3418</v>
      </c>
      <c r="I5353" s="25" t="s">
        <v>82</v>
      </c>
      <c r="J5353" s="10">
        <v>7726</v>
      </c>
      <c r="K5353" s="16">
        <v>155</v>
      </c>
    </row>
    <row r="5354" spans="1:11" x14ac:dyDescent="0.25">
      <c r="A5354" s="19">
        <v>42967</v>
      </c>
      <c r="B5354" s="19" t="s">
        <v>3403</v>
      </c>
      <c r="C5354" s="15">
        <v>700</v>
      </c>
      <c r="D5354" s="24" t="s">
        <v>7</v>
      </c>
      <c r="E5354" s="24" t="s">
        <v>8</v>
      </c>
      <c r="F5354" s="25"/>
      <c r="G5354" s="25" t="s">
        <v>3314</v>
      </c>
      <c r="H5354" s="25" t="s">
        <v>3314</v>
      </c>
      <c r="I5354" s="27"/>
      <c r="J5354" s="10" t="s">
        <v>2984</v>
      </c>
      <c r="K5354" s="16"/>
    </row>
    <row r="5355" spans="1:11" x14ac:dyDescent="0.25">
      <c r="A5355" s="19">
        <v>42967</v>
      </c>
      <c r="B5355" s="19" t="s">
        <v>3403</v>
      </c>
      <c r="C5355" s="15">
        <v>600</v>
      </c>
      <c r="D5355" s="24" t="s">
        <v>7</v>
      </c>
      <c r="E5355" s="24" t="s">
        <v>8</v>
      </c>
      <c r="F5355" s="25"/>
      <c r="G5355" s="25" t="s">
        <v>3314</v>
      </c>
      <c r="H5355" s="25" t="s">
        <v>3314</v>
      </c>
      <c r="I5355" s="27"/>
      <c r="J5355" s="10" t="s">
        <v>2984</v>
      </c>
      <c r="K5355" s="16"/>
    </row>
    <row r="5356" spans="1:11" x14ac:dyDescent="0.25">
      <c r="A5356" s="19">
        <v>42967</v>
      </c>
      <c r="B5356" s="19" t="s">
        <v>3403</v>
      </c>
      <c r="C5356" s="15">
        <v>50000</v>
      </c>
      <c r="D5356" s="24" t="s">
        <v>7</v>
      </c>
      <c r="E5356" s="24" t="s">
        <v>8</v>
      </c>
      <c r="F5356" s="25"/>
      <c r="G5356" s="25" t="s">
        <v>3314</v>
      </c>
      <c r="H5356" s="25" t="s">
        <v>3314</v>
      </c>
      <c r="I5356" s="27"/>
      <c r="J5356" s="10"/>
      <c r="K5356" s="16"/>
    </row>
    <row r="5357" spans="1:11" x14ac:dyDescent="0.25">
      <c r="A5357" s="19">
        <v>42968</v>
      </c>
      <c r="B5357" s="19" t="s">
        <v>3403</v>
      </c>
      <c r="C5357" s="15">
        <v>400</v>
      </c>
      <c r="D5357" s="24" t="s">
        <v>4</v>
      </c>
      <c r="E5357" s="24" t="s">
        <v>6</v>
      </c>
      <c r="F5357" s="25" t="s">
        <v>6</v>
      </c>
      <c r="G5357" s="25" t="s">
        <v>2987</v>
      </c>
      <c r="H5357" s="25" t="s">
        <v>3418</v>
      </c>
      <c r="I5357" s="25" t="s">
        <v>82</v>
      </c>
      <c r="J5357" s="10">
        <v>38</v>
      </c>
      <c r="K5357" s="16">
        <v>1</v>
      </c>
    </row>
    <row r="5358" spans="1:11" x14ac:dyDescent="0.25">
      <c r="A5358" s="19">
        <v>42968</v>
      </c>
      <c r="B5358" s="19" t="s">
        <v>3403</v>
      </c>
      <c r="C5358" s="15">
        <v>50</v>
      </c>
      <c r="D5358" s="24" t="s">
        <v>4</v>
      </c>
      <c r="E5358" s="24" t="s">
        <v>5</v>
      </c>
      <c r="F5358" s="25" t="s">
        <v>2217</v>
      </c>
      <c r="G5358" s="25" t="s">
        <v>2987</v>
      </c>
      <c r="H5358" s="25" t="s">
        <v>3418</v>
      </c>
      <c r="I5358" s="25" t="s">
        <v>82</v>
      </c>
      <c r="J5358" s="10">
        <v>84</v>
      </c>
      <c r="K5358" s="16">
        <v>2</v>
      </c>
    </row>
    <row r="5359" spans="1:11" x14ac:dyDescent="0.25">
      <c r="A5359" s="19">
        <v>42968</v>
      </c>
      <c r="B5359" s="19" t="s">
        <v>3403</v>
      </c>
      <c r="C5359" s="15">
        <v>700</v>
      </c>
      <c r="D5359" s="24" t="s">
        <v>4</v>
      </c>
      <c r="E5359" s="24" t="s">
        <v>5</v>
      </c>
      <c r="F5359" s="25" t="s">
        <v>2217</v>
      </c>
      <c r="G5359" s="25" t="s">
        <v>2987</v>
      </c>
      <c r="H5359" s="25" t="s">
        <v>3418</v>
      </c>
      <c r="I5359" s="25" t="s">
        <v>82</v>
      </c>
      <c r="J5359" s="10">
        <v>85</v>
      </c>
      <c r="K5359" s="16">
        <v>2</v>
      </c>
    </row>
    <row r="5360" spans="1:11" x14ac:dyDescent="0.25">
      <c r="A5360" s="19">
        <v>42968</v>
      </c>
      <c r="B5360" s="19" t="s">
        <v>3403</v>
      </c>
      <c r="C5360" s="15">
        <v>600</v>
      </c>
      <c r="D5360" s="24" t="s">
        <v>4</v>
      </c>
      <c r="E5360" s="24" t="s">
        <v>5</v>
      </c>
      <c r="F5360" s="25" t="s">
        <v>2217</v>
      </c>
      <c r="G5360" s="25" t="s">
        <v>2987</v>
      </c>
      <c r="H5360" s="25" t="s">
        <v>3418</v>
      </c>
      <c r="I5360" s="25" t="s">
        <v>82</v>
      </c>
      <c r="J5360" s="10">
        <v>86</v>
      </c>
      <c r="K5360" s="16">
        <v>2</v>
      </c>
    </row>
    <row r="5361" spans="1:11" x14ac:dyDescent="0.25">
      <c r="A5361" s="19">
        <v>42968</v>
      </c>
      <c r="B5361" s="19" t="s">
        <v>3403</v>
      </c>
      <c r="C5361" s="15">
        <v>18060</v>
      </c>
      <c r="D5361" s="24" t="s">
        <v>97</v>
      </c>
      <c r="E5361" s="24" t="s">
        <v>5</v>
      </c>
      <c r="F5361" s="25" t="s">
        <v>2217</v>
      </c>
      <c r="G5361" s="25" t="s">
        <v>2987</v>
      </c>
      <c r="H5361" s="25" t="s">
        <v>3418</v>
      </c>
      <c r="I5361" s="25" t="s">
        <v>82</v>
      </c>
      <c r="J5361" s="10">
        <v>189</v>
      </c>
      <c r="K5361" s="16">
        <v>4</v>
      </c>
    </row>
    <row r="5362" spans="1:11" x14ac:dyDescent="0.25">
      <c r="A5362" s="19">
        <v>42968</v>
      </c>
      <c r="B5362" s="19" t="s">
        <v>3403</v>
      </c>
      <c r="C5362" s="15">
        <v>10000</v>
      </c>
      <c r="D5362" s="24" t="s">
        <v>4</v>
      </c>
      <c r="E5362" s="24" t="s">
        <v>5</v>
      </c>
      <c r="F5362" s="25" t="s">
        <v>2217</v>
      </c>
      <c r="G5362" s="25" t="s">
        <v>2987</v>
      </c>
      <c r="H5362" s="25" t="s">
        <v>3418</v>
      </c>
      <c r="I5362" s="25" t="s">
        <v>82</v>
      </c>
      <c r="J5362" s="10">
        <v>190</v>
      </c>
      <c r="K5362" s="16">
        <v>4</v>
      </c>
    </row>
    <row r="5363" spans="1:11" x14ac:dyDescent="0.25">
      <c r="A5363" s="19">
        <v>42968</v>
      </c>
      <c r="B5363" s="19" t="s">
        <v>3403</v>
      </c>
      <c r="C5363" s="15">
        <v>50</v>
      </c>
      <c r="D5363" s="24" t="s">
        <v>4</v>
      </c>
      <c r="E5363" s="24" t="s">
        <v>6</v>
      </c>
      <c r="F5363" s="25" t="s">
        <v>6</v>
      </c>
      <c r="G5363" s="25" t="s">
        <v>2987</v>
      </c>
      <c r="H5363" s="25" t="s">
        <v>3418</v>
      </c>
      <c r="I5363" s="25" t="s">
        <v>82</v>
      </c>
      <c r="J5363" s="10">
        <v>191</v>
      </c>
      <c r="K5363" s="16">
        <v>4</v>
      </c>
    </row>
    <row r="5364" spans="1:11" x14ac:dyDescent="0.25">
      <c r="A5364" s="19">
        <v>42968</v>
      </c>
      <c r="B5364" s="19" t="s">
        <v>3403</v>
      </c>
      <c r="C5364" s="15">
        <v>300</v>
      </c>
      <c r="D5364" s="24" t="s">
        <v>4</v>
      </c>
      <c r="E5364" s="24" t="s">
        <v>6</v>
      </c>
      <c r="F5364" s="25" t="s">
        <v>6</v>
      </c>
      <c r="G5364" s="25" t="s">
        <v>2987</v>
      </c>
      <c r="H5364" s="25" t="s">
        <v>3418</v>
      </c>
      <c r="I5364" s="25" t="s">
        <v>82</v>
      </c>
      <c r="J5364" s="10">
        <v>232</v>
      </c>
      <c r="K5364" s="16">
        <v>5</v>
      </c>
    </row>
    <row r="5365" spans="1:11" x14ac:dyDescent="0.25">
      <c r="A5365" s="19">
        <v>42968</v>
      </c>
      <c r="B5365" s="19" t="s">
        <v>3403</v>
      </c>
      <c r="C5365" s="15">
        <v>1000</v>
      </c>
      <c r="D5365" s="24" t="s">
        <v>4</v>
      </c>
      <c r="E5365" s="24" t="s">
        <v>6</v>
      </c>
      <c r="F5365" s="25" t="s">
        <v>6</v>
      </c>
      <c r="G5365" s="25" t="s">
        <v>2987</v>
      </c>
      <c r="H5365" s="25" t="s">
        <v>3418</v>
      </c>
      <c r="I5365" s="25" t="s">
        <v>82</v>
      </c>
      <c r="J5365" s="10">
        <v>233</v>
      </c>
      <c r="K5365" s="16">
        <v>5</v>
      </c>
    </row>
    <row r="5366" spans="1:11" x14ac:dyDescent="0.25">
      <c r="A5366" s="19">
        <v>42968</v>
      </c>
      <c r="B5366" s="19" t="s">
        <v>3403</v>
      </c>
      <c r="C5366" s="15">
        <v>200</v>
      </c>
      <c r="D5366" s="24" t="s">
        <v>4</v>
      </c>
      <c r="E5366" s="24" t="s">
        <v>6</v>
      </c>
      <c r="F5366" s="25" t="s">
        <v>6</v>
      </c>
      <c r="G5366" s="25" t="s">
        <v>2987</v>
      </c>
      <c r="H5366" s="25" t="s">
        <v>3418</v>
      </c>
      <c r="I5366" s="25" t="s">
        <v>82</v>
      </c>
      <c r="J5366" s="10">
        <v>234</v>
      </c>
      <c r="K5366" s="16">
        <v>5</v>
      </c>
    </row>
    <row r="5367" spans="1:11" x14ac:dyDescent="0.25">
      <c r="A5367" s="19">
        <v>42968</v>
      </c>
      <c r="B5367" s="19" t="s">
        <v>3403</v>
      </c>
      <c r="C5367" s="15">
        <v>10000</v>
      </c>
      <c r="D5367" s="24" t="s">
        <v>4</v>
      </c>
      <c r="E5367" s="24" t="s">
        <v>5</v>
      </c>
      <c r="F5367" s="25" t="s">
        <v>2217</v>
      </c>
      <c r="G5367" s="25" t="s">
        <v>2987</v>
      </c>
      <c r="H5367" s="25" t="s">
        <v>3418</v>
      </c>
      <c r="I5367" s="25" t="s">
        <v>82</v>
      </c>
      <c r="J5367" s="10">
        <v>235</v>
      </c>
      <c r="K5367" s="16">
        <v>5</v>
      </c>
    </row>
    <row r="5368" spans="1:11" x14ac:dyDescent="0.25">
      <c r="A5368" s="19">
        <v>42968</v>
      </c>
      <c r="B5368" s="19" t="s">
        <v>3403</v>
      </c>
      <c r="C5368" s="15">
        <v>6120</v>
      </c>
      <c r="D5368" s="24" t="s">
        <v>4</v>
      </c>
      <c r="E5368" s="24" t="s">
        <v>6</v>
      </c>
      <c r="F5368" s="25" t="s">
        <v>6</v>
      </c>
      <c r="G5368" s="25" t="s">
        <v>2987</v>
      </c>
      <c r="H5368" s="25" t="s">
        <v>3418</v>
      </c>
      <c r="I5368" s="25" t="s">
        <v>82</v>
      </c>
      <c r="J5368" s="10">
        <v>496</v>
      </c>
      <c r="K5368" s="16">
        <v>10</v>
      </c>
    </row>
    <row r="5369" spans="1:11" x14ac:dyDescent="0.25">
      <c r="A5369" s="19">
        <v>42968</v>
      </c>
      <c r="B5369" s="19" t="s">
        <v>3403</v>
      </c>
      <c r="C5369" s="15">
        <v>5000</v>
      </c>
      <c r="D5369" s="24" t="s">
        <v>4</v>
      </c>
      <c r="E5369" s="24" t="s">
        <v>5</v>
      </c>
      <c r="F5369" s="25" t="s">
        <v>2217</v>
      </c>
      <c r="G5369" s="25" t="s">
        <v>2987</v>
      </c>
      <c r="H5369" s="25" t="s">
        <v>3418</v>
      </c>
      <c r="I5369" s="25" t="s">
        <v>82</v>
      </c>
      <c r="J5369" s="10">
        <v>497</v>
      </c>
      <c r="K5369" s="16">
        <v>10</v>
      </c>
    </row>
    <row r="5370" spans="1:11" x14ac:dyDescent="0.25">
      <c r="A5370" s="19">
        <v>42968</v>
      </c>
      <c r="B5370" s="19" t="s">
        <v>3403</v>
      </c>
      <c r="C5370" s="15">
        <v>100</v>
      </c>
      <c r="D5370" s="24" t="s">
        <v>4</v>
      </c>
      <c r="E5370" s="24" t="s">
        <v>6</v>
      </c>
      <c r="F5370" s="25" t="s">
        <v>6</v>
      </c>
      <c r="G5370" s="25" t="s">
        <v>2987</v>
      </c>
      <c r="H5370" s="25" t="s">
        <v>3418</v>
      </c>
      <c r="I5370" s="25" t="s">
        <v>82</v>
      </c>
      <c r="J5370" s="10">
        <v>498</v>
      </c>
      <c r="K5370" s="16">
        <v>10</v>
      </c>
    </row>
    <row r="5371" spans="1:11" x14ac:dyDescent="0.25">
      <c r="A5371" s="19">
        <v>42968</v>
      </c>
      <c r="B5371" s="19" t="s">
        <v>3403</v>
      </c>
      <c r="C5371" s="15">
        <v>150</v>
      </c>
      <c r="D5371" s="24" t="s">
        <v>4</v>
      </c>
      <c r="E5371" s="24" t="s">
        <v>6</v>
      </c>
      <c r="F5371" s="25" t="s">
        <v>6</v>
      </c>
      <c r="G5371" s="25" t="s">
        <v>2987</v>
      </c>
      <c r="H5371" s="25" t="s">
        <v>3418</v>
      </c>
      <c r="I5371" s="25" t="s">
        <v>82</v>
      </c>
      <c r="J5371" s="10">
        <v>784</v>
      </c>
      <c r="K5371" s="16">
        <v>16</v>
      </c>
    </row>
    <row r="5372" spans="1:11" x14ac:dyDescent="0.25">
      <c r="A5372" s="19">
        <v>42968</v>
      </c>
      <c r="B5372" s="19" t="s">
        <v>3403</v>
      </c>
      <c r="C5372" s="15">
        <v>600</v>
      </c>
      <c r="D5372" s="24" t="s">
        <v>4</v>
      </c>
      <c r="E5372" s="24" t="s">
        <v>5</v>
      </c>
      <c r="F5372" s="25" t="s">
        <v>2217</v>
      </c>
      <c r="G5372" s="25" t="s">
        <v>2987</v>
      </c>
      <c r="H5372" s="25" t="s">
        <v>3418</v>
      </c>
      <c r="I5372" s="25" t="s">
        <v>82</v>
      </c>
      <c r="J5372" s="10">
        <v>785</v>
      </c>
      <c r="K5372" s="16">
        <v>16</v>
      </c>
    </row>
    <row r="5373" spans="1:11" x14ac:dyDescent="0.25">
      <c r="A5373" s="19">
        <v>42968</v>
      </c>
      <c r="B5373" s="19" t="s">
        <v>3403</v>
      </c>
      <c r="C5373" s="15">
        <v>150</v>
      </c>
      <c r="D5373" s="24" t="s">
        <v>4</v>
      </c>
      <c r="E5373" s="24" t="s">
        <v>6</v>
      </c>
      <c r="F5373" s="25" t="s">
        <v>6</v>
      </c>
      <c r="G5373" s="25" t="s">
        <v>2987</v>
      </c>
      <c r="H5373" s="25" t="s">
        <v>3418</v>
      </c>
      <c r="I5373" s="25" t="s">
        <v>82</v>
      </c>
      <c r="J5373" s="10">
        <v>786</v>
      </c>
      <c r="K5373" s="16">
        <v>16</v>
      </c>
    </row>
    <row r="5374" spans="1:11" x14ac:dyDescent="0.25">
      <c r="A5374" s="19">
        <v>42968</v>
      </c>
      <c r="B5374" s="19" t="s">
        <v>3403</v>
      </c>
      <c r="C5374" s="15">
        <v>5000</v>
      </c>
      <c r="D5374" s="24" t="s">
        <v>4</v>
      </c>
      <c r="E5374" s="24" t="s">
        <v>6</v>
      </c>
      <c r="F5374" s="25" t="s">
        <v>6</v>
      </c>
      <c r="G5374" s="25" t="s">
        <v>2987</v>
      </c>
      <c r="H5374" s="25" t="s">
        <v>3418</v>
      </c>
      <c r="I5374" s="25" t="s">
        <v>82</v>
      </c>
      <c r="J5374" s="10">
        <v>788</v>
      </c>
      <c r="K5374" s="16">
        <v>16</v>
      </c>
    </row>
    <row r="5375" spans="1:11" x14ac:dyDescent="0.25">
      <c r="A5375" s="19">
        <v>42968</v>
      </c>
      <c r="B5375" s="19" t="s">
        <v>3403</v>
      </c>
      <c r="C5375" s="15">
        <v>500</v>
      </c>
      <c r="D5375" s="24" t="s">
        <v>4</v>
      </c>
      <c r="E5375" s="24" t="s">
        <v>6</v>
      </c>
      <c r="F5375" s="25" t="s">
        <v>6</v>
      </c>
      <c r="G5375" s="25" t="s">
        <v>2987</v>
      </c>
      <c r="H5375" s="25" t="s">
        <v>3418</v>
      </c>
      <c r="I5375" s="25" t="s">
        <v>82</v>
      </c>
      <c r="J5375" s="10">
        <v>789</v>
      </c>
      <c r="K5375" s="16">
        <v>16</v>
      </c>
    </row>
    <row r="5376" spans="1:11" x14ac:dyDescent="0.25">
      <c r="A5376" s="19">
        <v>42968</v>
      </c>
      <c r="B5376" s="19" t="s">
        <v>3403</v>
      </c>
      <c r="C5376" s="15">
        <v>200</v>
      </c>
      <c r="D5376" s="24" t="s">
        <v>4</v>
      </c>
      <c r="E5376" s="24" t="s">
        <v>5</v>
      </c>
      <c r="F5376" s="25" t="s">
        <v>2217</v>
      </c>
      <c r="G5376" s="25" t="s">
        <v>2987</v>
      </c>
      <c r="H5376" s="25" t="s">
        <v>3418</v>
      </c>
      <c r="I5376" s="25" t="s">
        <v>82</v>
      </c>
      <c r="J5376" s="10">
        <v>806</v>
      </c>
      <c r="K5376" s="16">
        <v>17</v>
      </c>
    </row>
    <row r="5377" spans="1:11" x14ac:dyDescent="0.25">
      <c r="A5377" s="19">
        <v>42968</v>
      </c>
      <c r="B5377" s="19" t="s">
        <v>3403</v>
      </c>
      <c r="C5377" s="15">
        <v>1000</v>
      </c>
      <c r="D5377" s="24" t="s">
        <v>4</v>
      </c>
      <c r="E5377" s="24" t="s">
        <v>6</v>
      </c>
      <c r="F5377" s="25" t="s">
        <v>6</v>
      </c>
      <c r="G5377" s="25" t="s">
        <v>2987</v>
      </c>
      <c r="H5377" s="25" t="s">
        <v>3418</v>
      </c>
      <c r="I5377" s="25" t="s">
        <v>82</v>
      </c>
      <c r="J5377" s="10">
        <v>807</v>
      </c>
      <c r="K5377" s="16">
        <v>17</v>
      </c>
    </row>
    <row r="5378" spans="1:11" x14ac:dyDescent="0.25">
      <c r="A5378" s="19">
        <v>42968</v>
      </c>
      <c r="B5378" s="19" t="s">
        <v>3403</v>
      </c>
      <c r="C5378" s="15">
        <v>1000</v>
      </c>
      <c r="D5378" s="24" t="s">
        <v>4</v>
      </c>
      <c r="E5378" s="24" t="s">
        <v>6</v>
      </c>
      <c r="F5378" s="25" t="s">
        <v>6</v>
      </c>
      <c r="G5378" s="25" t="s">
        <v>2987</v>
      </c>
      <c r="H5378" s="25" t="s">
        <v>3418</v>
      </c>
      <c r="I5378" s="25" t="s">
        <v>82</v>
      </c>
      <c r="J5378" s="10">
        <v>808</v>
      </c>
      <c r="K5378" s="16">
        <v>17</v>
      </c>
    </row>
    <row r="5379" spans="1:11" x14ac:dyDescent="0.25">
      <c r="A5379" s="19">
        <v>42968</v>
      </c>
      <c r="B5379" s="19" t="s">
        <v>3403</v>
      </c>
      <c r="C5379" s="15">
        <v>400</v>
      </c>
      <c r="D5379" s="24" t="s">
        <v>4</v>
      </c>
      <c r="E5379" s="24" t="s">
        <v>6</v>
      </c>
      <c r="F5379" s="25" t="s">
        <v>6</v>
      </c>
      <c r="G5379" s="25" t="s">
        <v>2987</v>
      </c>
      <c r="H5379" s="25" t="s">
        <v>3418</v>
      </c>
      <c r="I5379" s="25" t="s">
        <v>82</v>
      </c>
      <c r="J5379" s="10">
        <v>809</v>
      </c>
      <c r="K5379" s="16">
        <v>17</v>
      </c>
    </row>
    <row r="5380" spans="1:11" x14ac:dyDescent="0.25">
      <c r="A5380" s="19">
        <v>42968</v>
      </c>
      <c r="B5380" s="19" t="s">
        <v>3403</v>
      </c>
      <c r="C5380" s="15">
        <v>2293.62</v>
      </c>
      <c r="D5380" s="24" t="s">
        <v>97</v>
      </c>
      <c r="E5380" s="24" t="s">
        <v>5</v>
      </c>
      <c r="F5380" s="25" t="s">
        <v>2217</v>
      </c>
      <c r="G5380" s="25" t="s">
        <v>2987</v>
      </c>
      <c r="H5380" s="25" t="s">
        <v>3418</v>
      </c>
      <c r="I5380" s="25" t="s">
        <v>82</v>
      </c>
      <c r="J5380" s="10">
        <v>810</v>
      </c>
      <c r="K5380" s="16">
        <v>17</v>
      </c>
    </row>
    <row r="5381" spans="1:11" x14ac:dyDescent="0.25">
      <c r="A5381" s="19">
        <v>42968</v>
      </c>
      <c r="B5381" s="19" t="s">
        <v>3403</v>
      </c>
      <c r="C5381" s="15">
        <v>20000</v>
      </c>
      <c r="D5381" s="24" t="s">
        <v>4</v>
      </c>
      <c r="E5381" s="24" t="s">
        <v>5</v>
      </c>
      <c r="F5381" s="25" t="s">
        <v>2217</v>
      </c>
      <c r="G5381" s="25" t="s">
        <v>2987</v>
      </c>
      <c r="H5381" s="25" t="s">
        <v>3418</v>
      </c>
      <c r="I5381" s="25" t="s">
        <v>82</v>
      </c>
      <c r="J5381" s="10">
        <v>811</v>
      </c>
      <c r="K5381" s="16">
        <v>17</v>
      </c>
    </row>
    <row r="5382" spans="1:11" x14ac:dyDescent="0.25">
      <c r="A5382" s="19">
        <v>42968</v>
      </c>
      <c r="B5382" s="19" t="s">
        <v>3403</v>
      </c>
      <c r="C5382" s="15">
        <v>5000</v>
      </c>
      <c r="D5382" s="24" t="s">
        <v>4</v>
      </c>
      <c r="E5382" s="24" t="s">
        <v>5</v>
      </c>
      <c r="F5382" s="25" t="s">
        <v>2217</v>
      </c>
      <c r="G5382" s="25" t="s">
        <v>2987</v>
      </c>
      <c r="H5382" s="25" t="s">
        <v>3418</v>
      </c>
      <c r="I5382" s="25" t="s">
        <v>82</v>
      </c>
      <c r="J5382" s="10">
        <v>7727</v>
      </c>
      <c r="K5382" s="16">
        <v>155</v>
      </c>
    </row>
    <row r="5383" spans="1:11" x14ac:dyDescent="0.25">
      <c r="A5383" s="19">
        <v>42968</v>
      </c>
      <c r="B5383" s="19" t="s">
        <v>3403</v>
      </c>
      <c r="C5383" s="15">
        <v>5000</v>
      </c>
      <c r="D5383" s="24" t="s">
        <v>4</v>
      </c>
      <c r="E5383" s="24" t="s">
        <v>5</v>
      </c>
      <c r="F5383" s="25" t="s">
        <v>2217</v>
      </c>
      <c r="G5383" s="25" t="s">
        <v>2987</v>
      </c>
      <c r="H5383" s="25" t="s">
        <v>3418</v>
      </c>
      <c r="I5383" s="25" t="s">
        <v>82</v>
      </c>
      <c r="J5383" s="10">
        <v>7728</v>
      </c>
      <c r="K5383" s="16">
        <v>155</v>
      </c>
    </row>
    <row r="5384" spans="1:11" x14ac:dyDescent="0.25">
      <c r="A5384" s="19">
        <v>42968</v>
      </c>
      <c r="B5384" s="19" t="s">
        <v>3403</v>
      </c>
      <c r="C5384" s="15">
        <v>1000</v>
      </c>
      <c r="D5384" s="24" t="s">
        <v>4</v>
      </c>
      <c r="E5384" s="24" t="s">
        <v>5</v>
      </c>
      <c r="F5384" s="25" t="s">
        <v>2217</v>
      </c>
      <c r="G5384" s="25" t="s">
        <v>2987</v>
      </c>
      <c r="H5384" s="25" t="s">
        <v>3418</v>
      </c>
      <c r="I5384" s="25" t="s">
        <v>82</v>
      </c>
      <c r="J5384" s="10">
        <v>7729</v>
      </c>
      <c r="K5384" s="16">
        <v>155</v>
      </c>
    </row>
    <row r="5385" spans="1:11" x14ac:dyDescent="0.25">
      <c r="A5385" s="19">
        <v>42968</v>
      </c>
      <c r="B5385" s="19" t="s">
        <v>3403</v>
      </c>
      <c r="C5385" s="15">
        <v>500</v>
      </c>
      <c r="D5385" s="24" t="s">
        <v>4</v>
      </c>
      <c r="E5385" s="24" t="s">
        <v>6</v>
      </c>
      <c r="F5385" s="25" t="s">
        <v>6</v>
      </c>
      <c r="G5385" s="25" t="s">
        <v>2987</v>
      </c>
      <c r="H5385" s="25" t="s">
        <v>3418</v>
      </c>
      <c r="I5385" s="25" t="s">
        <v>82</v>
      </c>
      <c r="J5385" s="10">
        <v>7730</v>
      </c>
      <c r="K5385" s="16">
        <v>155</v>
      </c>
    </row>
    <row r="5386" spans="1:11" x14ac:dyDescent="0.25">
      <c r="A5386" s="19">
        <v>42968</v>
      </c>
      <c r="B5386" s="19" t="s">
        <v>3403</v>
      </c>
      <c r="C5386" s="15">
        <v>86</v>
      </c>
      <c r="D5386" s="24" t="s">
        <v>7</v>
      </c>
      <c r="E5386" s="24" t="s">
        <v>8</v>
      </c>
      <c r="F5386" s="25"/>
      <c r="G5386" s="25" t="s">
        <v>3314</v>
      </c>
      <c r="H5386" s="25" t="s">
        <v>3314</v>
      </c>
      <c r="I5386" s="27"/>
      <c r="J5386" s="10" t="s">
        <v>2984</v>
      </c>
      <c r="K5386" s="16"/>
    </row>
    <row r="5387" spans="1:11" x14ac:dyDescent="0.25">
      <c r="A5387" s="19">
        <v>42968</v>
      </c>
      <c r="B5387" s="19" t="s">
        <v>3403</v>
      </c>
      <c r="C5387" s="15">
        <v>3000</v>
      </c>
      <c r="D5387" s="24" t="s">
        <v>7</v>
      </c>
      <c r="E5387" s="24" t="s">
        <v>8</v>
      </c>
      <c r="F5387" s="25"/>
      <c r="G5387" s="25" t="s">
        <v>3314</v>
      </c>
      <c r="H5387" s="25" t="s">
        <v>3314</v>
      </c>
      <c r="I5387" s="27"/>
      <c r="J5387" s="10" t="s">
        <v>2984</v>
      </c>
      <c r="K5387" s="16"/>
    </row>
    <row r="5388" spans="1:11" x14ac:dyDescent="0.25">
      <c r="A5388" s="19">
        <v>42968</v>
      </c>
      <c r="B5388" s="19" t="s">
        <v>3403</v>
      </c>
      <c r="C5388" s="15">
        <v>12000</v>
      </c>
      <c r="D5388" s="24" t="s">
        <v>7</v>
      </c>
      <c r="E5388" s="24" t="s">
        <v>8</v>
      </c>
      <c r="F5388" s="25"/>
      <c r="G5388" s="25" t="s">
        <v>3314</v>
      </c>
      <c r="H5388" s="25" t="s">
        <v>3314</v>
      </c>
      <c r="I5388" s="27"/>
      <c r="J5388" s="10" t="s">
        <v>2984</v>
      </c>
      <c r="K5388" s="16"/>
    </row>
    <row r="5389" spans="1:11" x14ac:dyDescent="0.25">
      <c r="A5389" s="19">
        <v>42969</v>
      </c>
      <c r="B5389" s="19" t="s">
        <v>3403</v>
      </c>
      <c r="C5389" s="149">
        <v>45000</v>
      </c>
      <c r="D5389" s="24" t="s">
        <v>43</v>
      </c>
      <c r="E5389" s="24" t="s">
        <v>2985</v>
      </c>
      <c r="F5389" s="25" t="s">
        <v>2985</v>
      </c>
      <c r="G5389" s="25" t="s">
        <v>3420</v>
      </c>
      <c r="H5389" s="25" t="s">
        <v>3420</v>
      </c>
      <c r="I5389" s="25"/>
      <c r="J5389" s="11">
        <v>4</v>
      </c>
      <c r="K5389" s="16">
        <v>1</v>
      </c>
    </row>
    <row r="5390" spans="1:11" x14ac:dyDescent="0.25">
      <c r="A5390" s="19">
        <v>42969</v>
      </c>
      <c r="B5390" s="19" t="s">
        <v>3403</v>
      </c>
      <c r="C5390" s="15">
        <v>1000</v>
      </c>
      <c r="D5390" s="24" t="s">
        <v>4</v>
      </c>
      <c r="E5390" s="24" t="s">
        <v>6</v>
      </c>
      <c r="F5390" s="25" t="s">
        <v>6</v>
      </c>
      <c r="G5390" s="25" t="s">
        <v>2987</v>
      </c>
      <c r="H5390" s="25" t="s">
        <v>3418</v>
      </c>
      <c r="I5390" s="25" t="s">
        <v>82</v>
      </c>
      <c r="J5390" s="10">
        <v>39</v>
      </c>
      <c r="K5390" s="16">
        <v>1</v>
      </c>
    </row>
    <row r="5391" spans="1:11" x14ac:dyDescent="0.25">
      <c r="A5391" s="19">
        <v>42969</v>
      </c>
      <c r="B5391" s="19" t="s">
        <v>3403</v>
      </c>
      <c r="C5391" s="15">
        <v>1000</v>
      </c>
      <c r="D5391" s="24" t="s">
        <v>4</v>
      </c>
      <c r="E5391" s="24" t="s">
        <v>6</v>
      </c>
      <c r="F5391" s="25" t="s">
        <v>6</v>
      </c>
      <c r="G5391" s="25" t="s">
        <v>2987</v>
      </c>
      <c r="H5391" s="25" t="s">
        <v>3418</v>
      </c>
      <c r="I5391" s="25" t="s">
        <v>82</v>
      </c>
      <c r="J5391" s="10">
        <v>87</v>
      </c>
      <c r="K5391" s="16">
        <v>2</v>
      </c>
    </row>
    <row r="5392" spans="1:11" x14ac:dyDescent="0.25">
      <c r="A5392" s="19">
        <v>42969</v>
      </c>
      <c r="B5392" s="19" t="s">
        <v>3403</v>
      </c>
      <c r="C5392" s="15">
        <v>10000</v>
      </c>
      <c r="D5392" s="24" t="s">
        <v>4</v>
      </c>
      <c r="E5392" s="24" t="s">
        <v>5</v>
      </c>
      <c r="F5392" s="25" t="s">
        <v>2217</v>
      </c>
      <c r="G5392" s="25" t="s">
        <v>2987</v>
      </c>
      <c r="H5392" s="25" t="s">
        <v>3418</v>
      </c>
      <c r="I5392" s="25" t="s">
        <v>82</v>
      </c>
      <c r="J5392" s="10">
        <v>499</v>
      </c>
      <c r="K5392" s="16">
        <v>10</v>
      </c>
    </row>
    <row r="5393" spans="1:11" x14ac:dyDescent="0.25">
      <c r="A5393" s="19">
        <v>42969</v>
      </c>
      <c r="B5393" s="19" t="s">
        <v>3403</v>
      </c>
      <c r="C5393" s="15">
        <v>1500</v>
      </c>
      <c r="D5393" s="24" t="s">
        <v>4</v>
      </c>
      <c r="E5393" s="24" t="s">
        <v>5</v>
      </c>
      <c r="F5393" s="25" t="s">
        <v>2217</v>
      </c>
      <c r="G5393" s="25" t="s">
        <v>2987</v>
      </c>
      <c r="H5393" s="25" t="s">
        <v>3418</v>
      </c>
      <c r="I5393" s="25" t="s">
        <v>82</v>
      </c>
      <c r="J5393" s="10">
        <v>500</v>
      </c>
      <c r="K5393" s="16">
        <v>10</v>
      </c>
    </row>
    <row r="5394" spans="1:11" x14ac:dyDescent="0.25">
      <c r="A5394" s="19">
        <v>42969</v>
      </c>
      <c r="B5394" s="19" t="s">
        <v>3403</v>
      </c>
      <c r="C5394" s="15">
        <v>3564.72</v>
      </c>
      <c r="D5394" s="24" t="s">
        <v>4</v>
      </c>
      <c r="E5394" s="24" t="s">
        <v>5</v>
      </c>
      <c r="F5394" s="25" t="s">
        <v>2217</v>
      </c>
      <c r="G5394" s="25" t="s">
        <v>2987</v>
      </c>
      <c r="H5394" s="25" t="s">
        <v>3418</v>
      </c>
      <c r="I5394" s="25" t="s">
        <v>82</v>
      </c>
      <c r="J5394" s="10">
        <v>501</v>
      </c>
      <c r="K5394" s="16">
        <v>11</v>
      </c>
    </row>
    <row r="5395" spans="1:11" x14ac:dyDescent="0.25">
      <c r="A5395" s="19">
        <v>42969</v>
      </c>
      <c r="B5395" s="19" t="s">
        <v>3403</v>
      </c>
      <c r="C5395" s="15">
        <v>1000</v>
      </c>
      <c r="D5395" s="24" t="s">
        <v>4</v>
      </c>
      <c r="E5395" s="24" t="s">
        <v>5</v>
      </c>
      <c r="F5395" s="25" t="s">
        <v>2217</v>
      </c>
      <c r="G5395" s="25" t="s">
        <v>2987</v>
      </c>
      <c r="H5395" s="25" t="s">
        <v>3418</v>
      </c>
      <c r="I5395" s="25" t="s">
        <v>82</v>
      </c>
      <c r="J5395" s="10">
        <v>724</v>
      </c>
      <c r="K5395" s="16">
        <v>15</v>
      </c>
    </row>
    <row r="5396" spans="1:11" x14ac:dyDescent="0.25">
      <c r="A5396" s="19">
        <v>42969</v>
      </c>
      <c r="B5396" s="19" t="s">
        <v>3403</v>
      </c>
      <c r="C5396" s="15">
        <v>3000</v>
      </c>
      <c r="D5396" s="24" t="s">
        <v>4</v>
      </c>
      <c r="E5396" s="24" t="s">
        <v>5</v>
      </c>
      <c r="F5396" s="25" t="s">
        <v>2217</v>
      </c>
      <c r="G5396" s="25" t="s">
        <v>2987</v>
      </c>
      <c r="H5396" s="25" t="s">
        <v>3418</v>
      </c>
      <c r="I5396" s="25" t="s">
        <v>82</v>
      </c>
      <c r="J5396" s="10">
        <v>725</v>
      </c>
      <c r="K5396" s="16">
        <v>15</v>
      </c>
    </row>
    <row r="5397" spans="1:11" x14ac:dyDescent="0.25">
      <c r="A5397" s="19">
        <v>42969</v>
      </c>
      <c r="B5397" s="19" t="s">
        <v>3403</v>
      </c>
      <c r="C5397" s="15">
        <v>1500</v>
      </c>
      <c r="D5397" s="24" t="s">
        <v>4</v>
      </c>
      <c r="E5397" s="24" t="s">
        <v>5</v>
      </c>
      <c r="F5397" s="25" t="s">
        <v>2217</v>
      </c>
      <c r="G5397" s="25" t="s">
        <v>2987</v>
      </c>
      <c r="H5397" s="25" t="s">
        <v>3418</v>
      </c>
      <c r="I5397" s="25" t="s">
        <v>82</v>
      </c>
      <c r="J5397" s="10">
        <v>726</v>
      </c>
      <c r="K5397" s="16">
        <v>15</v>
      </c>
    </row>
    <row r="5398" spans="1:11" x14ac:dyDescent="0.25">
      <c r="A5398" s="19">
        <v>42969</v>
      </c>
      <c r="B5398" s="19" t="s">
        <v>3403</v>
      </c>
      <c r="C5398" s="15">
        <v>9200</v>
      </c>
      <c r="D5398" s="24" t="s">
        <v>4</v>
      </c>
      <c r="E5398" s="24" t="s">
        <v>5</v>
      </c>
      <c r="F5398" s="25" t="s">
        <v>2217</v>
      </c>
      <c r="G5398" s="25" t="s">
        <v>2987</v>
      </c>
      <c r="H5398" s="25" t="s">
        <v>3418</v>
      </c>
      <c r="I5398" s="25" t="s">
        <v>82</v>
      </c>
      <c r="J5398" s="10">
        <v>790</v>
      </c>
      <c r="K5398" s="16">
        <v>16</v>
      </c>
    </row>
    <row r="5399" spans="1:11" x14ac:dyDescent="0.25">
      <c r="A5399" s="19">
        <v>42969</v>
      </c>
      <c r="B5399" s="19" t="s">
        <v>3403</v>
      </c>
      <c r="C5399" s="15">
        <v>100</v>
      </c>
      <c r="D5399" s="24" t="s">
        <v>4</v>
      </c>
      <c r="E5399" s="24" t="s">
        <v>6</v>
      </c>
      <c r="F5399" s="25" t="s">
        <v>6</v>
      </c>
      <c r="G5399" s="25" t="s">
        <v>2987</v>
      </c>
      <c r="H5399" s="25" t="s">
        <v>3418</v>
      </c>
      <c r="I5399" s="25" t="s">
        <v>82</v>
      </c>
      <c r="J5399" s="10">
        <v>791</v>
      </c>
      <c r="K5399" s="16">
        <v>16</v>
      </c>
    </row>
    <row r="5400" spans="1:11" x14ac:dyDescent="0.25">
      <c r="A5400" s="19">
        <v>42969</v>
      </c>
      <c r="B5400" s="19" t="s">
        <v>3403</v>
      </c>
      <c r="C5400" s="15">
        <v>1000</v>
      </c>
      <c r="D5400" s="24" t="s">
        <v>4</v>
      </c>
      <c r="E5400" s="24" t="s">
        <v>6</v>
      </c>
      <c r="F5400" s="25" t="s">
        <v>6</v>
      </c>
      <c r="G5400" s="25" t="s">
        <v>2987</v>
      </c>
      <c r="H5400" s="25" t="s">
        <v>3418</v>
      </c>
      <c r="I5400" s="25" t="s">
        <v>82</v>
      </c>
      <c r="J5400" s="10">
        <v>812</v>
      </c>
      <c r="K5400" s="16">
        <v>17</v>
      </c>
    </row>
    <row r="5401" spans="1:11" x14ac:dyDescent="0.25">
      <c r="A5401" s="19">
        <v>42969</v>
      </c>
      <c r="B5401" s="19" t="s">
        <v>3403</v>
      </c>
      <c r="C5401" s="15">
        <v>1000</v>
      </c>
      <c r="D5401" s="24" t="s">
        <v>4</v>
      </c>
      <c r="E5401" s="24" t="s">
        <v>5</v>
      </c>
      <c r="F5401" s="25" t="s">
        <v>2217</v>
      </c>
      <c r="G5401" s="25" t="s">
        <v>2987</v>
      </c>
      <c r="H5401" s="25" t="s">
        <v>3418</v>
      </c>
      <c r="I5401" s="25" t="s">
        <v>82</v>
      </c>
      <c r="J5401" s="10">
        <v>813</v>
      </c>
      <c r="K5401" s="16">
        <v>17</v>
      </c>
    </row>
    <row r="5402" spans="1:11" x14ac:dyDescent="0.25">
      <c r="A5402" s="19">
        <v>42969</v>
      </c>
      <c r="B5402" s="19" t="s">
        <v>3403</v>
      </c>
      <c r="C5402" s="15">
        <v>300</v>
      </c>
      <c r="D5402" s="24" t="s">
        <v>4</v>
      </c>
      <c r="E5402" s="24" t="s">
        <v>6</v>
      </c>
      <c r="F5402" s="25" t="s">
        <v>6</v>
      </c>
      <c r="G5402" s="25" t="s">
        <v>2987</v>
      </c>
      <c r="H5402" s="25" t="s">
        <v>3418</v>
      </c>
      <c r="I5402" s="25" t="s">
        <v>82</v>
      </c>
      <c r="J5402" s="10">
        <v>814</v>
      </c>
      <c r="K5402" s="16">
        <v>17</v>
      </c>
    </row>
    <row r="5403" spans="1:11" x14ac:dyDescent="0.25">
      <c r="A5403" s="19">
        <v>42969</v>
      </c>
      <c r="B5403" s="19" t="s">
        <v>3403</v>
      </c>
      <c r="C5403" s="15">
        <v>100</v>
      </c>
      <c r="D5403" s="24" t="s">
        <v>4</v>
      </c>
      <c r="E5403" s="24" t="s">
        <v>6</v>
      </c>
      <c r="F5403" s="25" t="s">
        <v>6</v>
      </c>
      <c r="G5403" s="25" t="s">
        <v>2987</v>
      </c>
      <c r="H5403" s="25" t="s">
        <v>3418</v>
      </c>
      <c r="I5403" s="25" t="s">
        <v>82</v>
      </c>
      <c r="J5403" s="10">
        <v>815</v>
      </c>
      <c r="K5403" s="16">
        <v>17</v>
      </c>
    </row>
    <row r="5404" spans="1:11" x14ac:dyDescent="0.25">
      <c r="A5404" s="19">
        <v>42969</v>
      </c>
      <c r="B5404" s="19" t="s">
        <v>3403</v>
      </c>
      <c r="C5404" s="15">
        <v>2500</v>
      </c>
      <c r="D5404" s="24" t="s">
        <v>4</v>
      </c>
      <c r="E5404" s="24" t="s">
        <v>5</v>
      </c>
      <c r="F5404" s="25" t="s">
        <v>2217</v>
      </c>
      <c r="G5404" s="25" t="s">
        <v>2987</v>
      </c>
      <c r="H5404" s="25" t="s">
        <v>3418</v>
      </c>
      <c r="I5404" s="25" t="s">
        <v>82</v>
      </c>
      <c r="J5404" s="10">
        <v>901</v>
      </c>
      <c r="K5404" s="16">
        <v>19</v>
      </c>
    </row>
    <row r="5405" spans="1:11" x14ac:dyDescent="0.25">
      <c r="A5405" s="19">
        <v>42969</v>
      </c>
      <c r="B5405" s="19" t="s">
        <v>3403</v>
      </c>
      <c r="C5405" s="15">
        <v>2000</v>
      </c>
      <c r="D5405" s="24" t="s">
        <v>4</v>
      </c>
      <c r="E5405" s="24" t="s">
        <v>5</v>
      </c>
      <c r="F5405" s="25" t="s">
        <v>2217</v>
      </c>
      <c r="G5405" s="25" t="s">
        <v>2987</v>
      </c>
      <c r="H5405" s="25" t="s">
        <v>3418</v>
      </c>
      <c r="I5405" s="25" t="s">
        <v>82</v>
      </c>
      <c r="J5405" s="10">
        <v>7731</v>
      </c>
      <c r="K5405" s="16">
        <v>155</v>
      </c>
    </row>
    <row r="5406" spans="1:11" x14ac:dyDescent="0.25">
      <c r="A5406" s="19">
        <v>42969</v>
      </c>
      <c r="B5406" s="19" t="s">
        <v>3403</v>
      </c>
      <c r="C5406" s="15">
        <v>1000</v>
      </c>
      <c r="D5406" s="24" t="s">
        <v>4</v>
      </c>
      <c r="E5406" s="24" t="s">
        <v>6</v>
      </c>
      <c r="F5406" s="25" t="s">
        <v>6</v>
      </c>
      <c r="G5406" s="25" t="s">
        <v>2987</v>
      </c>
      <c r="H5406" s="25" t="s">
        <v>3418</v>
      </c>
      <c r="I5406" s="25" t="s">
        <v>82</v>
      </c>
      <c r="J5406" s="10">
        <v>7732</v>
      </c>
      <c r="K5406" s="16">
        <v>155</v>
      </c>
    </row>
    <row r="5407" spans="1:11" x14ac:dyDescent="0.25">
      <c r="A5407" s="19">
        <v>42969</v>
      </c>
      <c r="B5407" s="19" t="s">
        <v>3403</v>
      </c>
      <c r="C5407" s="15">
        <v>500</v>
      </c>
      <c r="D5407" s="24" t="s">
        <v>4</v>
      </c>
      <c r="E5407" s="24" t="s">
        <v>5</v>
      </c>
      <c r="F5407" s="25" t="s">
        <v>2217</v>
      </c>
      <c r="G5407" s="25" t="s">
        <v>2987</v>
      </c>
      <c r="H5407" s="25" t="s">
        <v>3418</v>
      </c>
      <c r="I5407" s="25" t="s">
        <v>82</v>
      </c>
      <c r="J5407" s="10">
        <v>7733</v>
      </c>
      <c r="K5407" s="16">
        <v>155</v>
      </c>
    </row>
    <row r="5408" spans="1:11" x14ac:dyDescent="0.25">
      <c r="A5408" s="19">
        <v>42969</v>
      </c>
      <c r="B5408" s="19" t="s">
        <v>3403</v>
      </c>
      <c r="C5408" s="15">
        <v>5000</v>
      </c>
      <c r="D5408" s="24" t="s">
        <v>7</v>
      </c>
      <c r="E5408" s="24" t="s">
        <v>8</v>
      </c>
      <c r="F5408" s="25"/>
      <c r="G5408" s="25" t="s">
        <v>3314</v>
      </c>
      <c r="H5408" s="25" t="s">
        <v>3314</v>
      </c>
      <c r="I5408" s="27"/>
      <c r="J5408" s="10" t="s">
        <v>2984</v>
      </c>
      <c r="K5408" s="16"/>
    </row>
    <row r="5409" spans="1:11" x14ac:dyDescent="0.25">
      <c r="A5409" s="19">
        <v>42969</v>
      </c>
      <c r="B5409" s="19" t="s">
        <v>3403</v>
      </c>
      <c r="C5409" s="15">
        <v>100</v>
      </c>
      <c r="D5409" s="24" t="s">
        <v>7</v>
      </c>
      <c r="E5409" s="24" t="s">
        <v>8</v>
      </c>
      <c r="F5409" s="25"/>
      <c r="G5409" s="25" t="s">
        <v>3314</v>
      </c>
      <c r="H5409" s="25" t="s">
        <v>3314</v>
      </c>
      <c r="I5409" s="27"/>
      <c r="J5409" s="10" t="s">
        <v>2984</v>
      </c>
      <c r="K5409" s="16"/>
    </row>
    <row r="5410" spans="1:11" x14ac:dyDescent="0.25">
      <c r="A5410" s="19">
        <v>42970</v>
      </c>
      <c r="B5410" s="19" t="s">
        <v>3403</v>
      </c>
      <c r="C5410" s="15">
        <v>250</v>
      </c>
      <c r="D5410" s="24" t="s">
        <v>4</v>
      </c>
      <c r="E5410" s="24" t="s">
        <v>6</v>
      </c>
      <c r="F5410" s="25" t="s">
        <v>6</v>
      </c>
      <c r="G5410" s="25" t="s">
        <v>2987</v>
      </c>
      <c r="H5410" s="25" t="s">
        <v>3418</v>
      </c>
      <c r="I5410" s="25" t="s">
        <v>82</v>
      </c>
      <c r="J5410" s="10">
        <v>41</v>
      </c>
      <c r="K5410" s="16">
        <v>1</v>
      </c>
    </row>
    <row r="5411" spans="1:11" x14ac:dyDescent="0.25">
      <c r="A5411" s="19">
        <v>42970</v>
      </c>
      <c r="B5411" s="19" t="s">
        <v>3403</v>
      </c>
      <c r="C5411" s="15">
        <v>1000</v>
      </c>
      <c r="D5411" s="24" t="s">
        <v>4</v>
      </c>
      <c r="E5411" s="24" t="s">
        <v>6</v>
      </c>
      <c r="F5411" s="25" t="s">
        <v>6</v>
      </c>
      <c r="G5411" s="25" t="s">
        <v>2987</v>
      </c>
      <c r="H5411" s="25" t="s">
        <v>3418</v>
      </c>
      <c r="I5411" s="25" t="s">
        <v>82</v>
      </c>
      <c r="J5411" s="10">
        <v>42</v>
      </c>
      <c r="K5411" s="16">
        <v>1</v>
      </c>
    </row>
    <row r="5412" spans="1:11" x14ac:dyDescent="0.25">
      <c r="A5412" s="19">
        <v>42970</v>
      </c>
      <c r="B5412" s="19" t="s">
        <v>3403</v>
      </c>
      <c r="C5412" s="15">
        <v>2870</v>
      </c>
      <c r="D5412" s="24" t="s">
        <v>4</v>
      </c>
      <c r="E5412" s="24" t="s">
        <v>6</v>
      </c>
      <c r="F5412" s="25" t="s">
        <v>6</v>
      </c>
      <c r="G5412" s="25" t="s">
        <v>2987</v>
      </c>
      <c r="H5412" s="25" t="s">
        <v>3418</v>
      </c>
      <c r="I5412" s="25" t="s">
        <v>82</v>
      </c>
      <c r="J5412" s="10">
        <v>43</v>
      </c>
      <c r="K5412" s="16">
        <v>1</v>
      </c>
    </row>
    <row r="5413" spans="1:11" x14ac:dyDescent="0.25">
      <c r="A5413" s="19">
        <v>42970</v>
      </c>
      <c r="B5413" s="19" t="s">
        <v>3403</v>
      </c>
      <c r="C5413" s="15">
        <v>7000</v>
      </c>
      <c r="D5413" s="24" t="s">
        <v>4</v>
      </c>
      <c r="E5413" s="24" t="s">
        <v>6</v>
      </c>
      <c r="F5413" s="25" t="s">
        <v>6</v>
      </c>
      <c r="G5413" s="25" t="s">
        <v>2987</v>
      </c>
      <c r="H5413" s="25" t="s">
        <v>3418</v>
      </c>
      <c r="I5413" s="25" t="s">
        <v>82</v>
      </c>
      <c r="J5413" s="10">
        <v>44</v>
      </c>
      <c r="K5413" s="16">
        <v>1</v>
      </c>
    </row>
    <row r="5414" spans="1:11" x14ac:dyDescent="0.25">
      <c r="A5414" s="19">
        <v>42970</v>
      </c>
      <c r="B5414" s="19" t="s">
        <v>3403</v>
      </c>
      <c r="C5414" s="15">
        <v>1500</v>
      </c>
      <c r="D5414" s="24" t="s">
        <v>4</v>
      </c>
      <c r="E5414" s="24" t="s">
        <v>5</v>
      </c>
      <c r="F5414" s="25" t="s">
        <v>2217</v>
      </c>
      <c r="G5414" s="25" t="s">
        <v>2987</v>
      </c>
      <c r="H5414" s="25" t="s">
        <v>3418</v>
      </c>
      <c r="I5414" s="25" t="s">
        <v>82</v>
      </c>
      <c r="J5414" s="10">
        <v>192</v>
      </c>
      <c r="K5414" s="16">
        <v>4</v>
      </c>
    </row>
    <row r="5415" spans="1:11" x14ac:dyDescent="0.25">
      <c r="A5415" s="19">
        <v>42970</v>
      </c>
      <c r="B5415" s="19" t="s">
        <v>3403</v>
      </c>
      <c r="C5415" s="15">
        <v>1500</v>
      </c>
      <c r="D5415" s="24" t="s">
        <v>4</v>
      </c>
      <c r="E5415" s="24" t="s">
        <v>6</v>
      </c>
      <c r="F5415" s="25" t="s">
        <v>6</v>
      </c>
      <c r="G5415" s="25" t="s">
        <v>2987</v>
      </c>
      <c r="H5415" s="25" t="s">
        <v>3418</v>
      </c>
      <c r="I5415" s="25" t="s">
        <v>82</v>
      </c>
      <c r="J5415" s="10">
        <v>193</v>
      </c>
      <c r="K5415" s="16">
        <v>4</v>
      </c>
    </row>
    <row r="5416" spans="1:11" x14ac:dyDescent="0.25">
      <c r="A5416" s="19">
        <v>42970</v>
      </c>
      <c r="B5416" s="19" t="s">
        <v>3403</v>
      </c>
      <c r="C5416" s="15">
        <v>3564</v>
      </c>
      <c r="D5416" s="24" t="s">
        <v>4</v>
      </c>
      <c r="E5416" s="24" t="s">
        <v>5</v>
      </c>
      <c r="F5416" s="25" t="s">
        <v>2217</v>
      </c>
      <c r="G5416" s="25" t="s">
        <v>2987</v>
      </c>
      <c r="H5416" s="25" t="s">
        <v>3418</v>
      </c>
      <c r="I5416" s="25" t="s">
        <v>82</v>
      </c>
      <c r="J5416" s="10">
        <v>194</v>
      </c>
      <c r="K5416" s="16">
        <v>4</v>
      </c>
    </row>
    <row r="5417" spans="1:11" x14ac:dyDescent="0.25">
      <c r="A5417" s="19">
        <v>42970</v>
      </c>
      <c r="B5417" s="19" t="s">
        <v>3403</v>
      </c>
      <c r="C5417" s="15">
        <v>200</v>
      </c>
      <c r="D5417" s="24" t="s">
        <v>4</v>
      </c>
      <c r="E5417" s="24" t="s">
        <v>5</v>
      </c>
      <c r="F5417" s="25" t="s">
        <v>2217</v>
      </c>
      <c r="G5417" s="25" t="s">
        <v>2987</v>
      </c>
      <c r="H5417" s="25" t="s">
        <v>3418</v>
      </c>
      <c r="I5417" s="25" t="s">
        <v>82</v>
      </c>
      <c r="J5417" s="10">
        <v>195</v>
      </c>
      <c r="K5417" s="16">
        <v>4</v>
      </c>
    </row>
    <row r="5418" spans="1:11" x14ac:dyDescent="0.25">
      <c r="A5418" s="19">
        <v>42970</v>
      </c>
      <c r="B5418" s="19" t="s">
        <v>3403</v>
      </c>
      <c r="C5418" s="15">
        <v>300</v>
      </c>
      <c r="D5418" s="24" t="s">
        <v>4</v>
      </c>
      <c r="E5418" s="24" t="s">
        <v>5</v>
      </c>
      <c r="F5418" s="25" t="s">
        <v>2217</v>
      </c>
      <c r="G5418" s="25" t="s">
        <v>2987</v>
      </c>
      <c r="H5418" s="25" t="s">
        <v>3418</v>
      </c>
      <c r="I5418" s="25" t="s">
        <v>82</v>
      </c>
      <c r="J5418" s="10">
        <v>196</v>
      </c>
      <c r="K5418" s="16">
        <v>4</v>
      </c>
    </row>
    <row r="5419" spans="1:11" x14ac:dyDescent="0.25">
      <c r="A5419" s="19">
        <v>42970</v>
      </c>
      <c r="B5419" s="19" t="s">
        <v>3403</v>
      </c>
      <c r="C5419" s="15">
        <v>2000</v>
      </c>
      <c r="D5419" s="24" t="s">
        <v>4</v>
      </c>
      <c r="E5419" s="24" t="s">
        <v>6</v>
      </c>
      <c r="F5419" s="25" t="s">
        <v>6</v>
      </c>
      <c r="G5419" s="25" t="s">
        <v>2987</v>
      </c>
      <c r="H5419" s="25" t="s">
        <v>3418</v>
      </c>
      <c r="I5419" s="25" t="s">
        <v>82</v>
      </c>
      <c r="J5419" s="10">
        <v>197</v>
      </c>
      <c r="K5419" s="16">
        <v>4</v>
      </c>
    </row>
    <row r="5420" spans="1:11" x14ac:dyDescent="0.25">
      <c r="A5420" s="19">
        <v>42970</v>
      </c>
      <c r="B5420" s="19" t="s">
        <v>3403</v>
      </c>
      <c r="C5420" s="15">
        <v>10000</v>
      </c>
      <c r="D5420" s="24" t="s">
        <v>4</v>
      </c>
      <c r="E5420" s="24" t="s">
        <v>6</v>
      </c>
      <c r="F5420" s="25" t="s">
        <v>6</v>
      </c>
      <c r="G5420" s="25" t="s">
        <v>2987</v>
      </c>
      <c r="H5420" s="25" t="s">
        <v>3418</v>
      </c>
      <c r="I5420" s="25" t="s">
        <v>82</v>
      </c>
      <c r="J5420" s="10">
        <v>236</v>
      </c>
      <c r="K5420" s="16">
        <v>5</v>
      </c>
    </row>
    <row r="5421" spans="1:11" x14ac:dyDescent="0.25">
      <c r="A5421" s="19">
        <v>42970</v>
      </c>
      <c r="B5421" s="19" t="s">
        <v>3403</v>
      </c>
      <c r="C5421" s="15">
        <v>10000</v>
      </c>
      <c r="D5421" s="24" t="s">
        <v>4</v>
      </c>
      <c r="E5421" s="24" t="s">
        <v>6</v>
      </c>
      <c r="F5421" s="25" t="s">
        <v>6</v>
      </c>
      <c r="G5421" s="25" t="s">
        <v>2987</v>
      </c>
      <c r="H5421" s="25" t="s">
        <v>3418</v>
      </c>
      <c r="I5421" s="25" t="s">
        <v>82</v>
      </c>
      <c r="J5421" s="10">
        <v>237</v>
      </c>
      <c r="K5421" s="16">
        <v>5</v>
      </c>
    </row>
    <row r="5422" spans="1:11" x14ac:dyDescent="0.25">
      <c r="A5422" s="19">
        <v>42970</v>
      </c>
      <c r="B5422" s="19" t="s">
        <v>3403</v>
      </c>
      <c r="C5422" s="15">
        <v>10000</v>
      </c>
      <c r="D5422" s="24" t="s">
        <v>4</v>
      </c>
      <c r="E5422" s="24" t="s">
        <v>6</v>
      </c>
      <c r="F5422" s="25" t="s">
        <v>6</v>
      </c>
      <c r="G5422" s="25" t="s">
        <v>2987</v>
      </c>
      <c r="H5422" s="25" t="s">
        <v>3418</v>
      </c>
      <c r="I5422" s="25" t="s">
        <v>82</v>
      </c>
      <c r="J5422" s="10">
        <v>238</v>
      </c>
      <c r="K5422" s="16">
        <v>5</v>
      </c>
    </row>
    <row r="5423" spans="1:11" x14ac:dyDescent="0.25">
      <c r="A5423" s="19">
        <v>42970</v>
      </c>
      <c r="B5423" s="19" t="s">
        <v>3403</v>
      </c>
      <c r="C5423" s="15">
        <v>10000</v>
      </c>
      <c r="D5423" s="24" t="s">
        <v>4</v>
      </c>
      <c r="E5423" s="24" t="s">
        <v>6</v>
      </c>
      <c r="F5423" s="25" t="s">
        <v>6</v>
      </c>
      <c r="G5423" s="25" t="s">
        <v>2987</v>
      </c>
      <c r="H5423" s="25" t="s">
        <v>3418</v>
      </c>
      <c r="I5423" s="25" t="s">
        <v>82</v>
      </c>
      <c r="J5423" s="10">
        <v>239</v>
      </c>
      <c r="K5423" s="16">
        <v>5</v>
      </c>
    </row>
    <row r="5424" spans="1:11" x14ac:dyDescent="0.25">
      <c r="A5424" s="19">
        <v>42970</v>
      </c>
      <c r="B5424" s="19" t="s">
        <v>3403</v>
      </c>
      <c r="C5424" s="15">
        <v>10000</v>
      </c>
      <c r="D5424" s="24" t="s">
        <v>4</v>
      </c>
      <c r="E5424" s="24" t="s">
        <v>6</v>
      </c>
      <c r="F5424" s="25" t="s">
        <v>6</v>
      </c>
      <c r="G5424" s="25" t="s">
        <v>2987</v>
      </c>
      <c r="H5424" s="25" t="s">
        <v>3418</v>
      </c>
      <c r="I5424" s="25" t="s">
        <v>82</v>
      </c>
      <c r="J5424" s="10">
        <v>240</v>
      </c>
      <c r="K5424" s="16">
        <v>5</v>
      </c>
    </row>
    <row r="5425" spans="1:11" x14ac:dyDescent="0.25">
      <c r="A5425" s="19">
        <v>42970</v>
      </c>
      <c r="B5425" s="19" t="s">
        <v>3403</v>
      </c>
      <c r="C5425" s="15">
        <v>1000</v>
      </c>
      <c r="D5425" s="24" t="s">
        <v>4</v>
      </c>
      <c r="E5425" s="24" t="s">
        <v>6</v>
      </c>
      <c r="F5425" s="25" t="s">
        <v>6</v>
      </c>
      <c r="G5425" s="25" t="s">
        <v>2987</v>
      </c>
      <c r="H5425" s="25" t="s">
        <v>3418</v>
      </c>
      <c r="I5425" s="25" t="s">
        <v>82</v>
      </c>
      <c r="J5425" s="10">
        <v>241</v>
      </c>
      <c r="K5425" s="16">
        <v>5</v>
      </c>
    </row>
    <row r="5426" spans="1:11" x14ac:dyDescent="0.25">
      <c r="A5426" s="19">
        <v>42970</v>
      </c>
      <c r="B5426" s="19" t="s">
        <v>3403</v>
      </c>
      <c r="C5426" s="15">
        <v>5000</v>
      </c>
      <c r="D5426" s="24" t="s">
        <v>4</v>
      </c>
      <c r="E5426" s="24" t="s">
        <v>6</v>
      </c>
      <c r="F5426" s="25" t="s">
        <v>6</v>
      </c>
      <c r="G5426" s="25" t="s">
        <v>2987</v>
      </c>
      <c r="H5426" s="25" t="s">
        <v>3418</v>
      </c>
      <c r="I5426" s="25" t="s">
        <v>82</v>
      </c>
      <c r="J5426" s="10">
        <v>242</v>
      </c>
      <c r="K5426" s="16">
        <v>5</v>
      </c>
    </row>
    <row r="5427" spans="1:11" x14ac:dyDescent="0.25">
      <c r="A5427" s="19">
        <v>42970</v>
      </c>
      <c r="B5427" s="19" t="s">
        <v>3403</v>
      </c>
      <c r="C5427" s="15">
        <v>5000</v>
      </c>
      <c r="D5427" s="24" t="s">
        <v>4</v>
      </c>
      <c r="E5427" s="24" t="s">
        <v>6</v>
      </c>
      <c r="F5427" s="25" t="s">
        <v>6</v>
      </c>
      <c r="G5427" s="25" t="s">
        <v>2987</v>
      </c>
      <c r="H5427" s="25" t="s">
        <v>3418</v>
      </c>
      <c r="I5427" s="25" t="s">
        <v>82</v>
      </c>
      <c r="J5427" s="10">
        <v>243</v>
      </c>
      <c r="K5427" s="16">
        <v>5</v>
      </c>
    </row>
    <row r="5428" spans="1:11" x14ac:dyDescent="0.25">
      <c r="A5428" s="19">
        <v>42970</v>
      </c>
      <c r="B5428" s="19" t="s">
        <v>3403</v>
      </c>
      <c r="C5428" s="15">
        <v>5000</v>
      </c>
      <c r="D5428" s="24" t="s">
        <v>4</v>
      </c>
      <c r="E5428" s="24" t="s">
        <v>6</v>
      </c>
      <c r="F5428" s="25" t="s">
        <v>6</v>
      </c>
      <c r="G5428" s="25" t="s">
        <v>2987</v>
      </c>
      <c r="H5428" s="25" t="s">
        <v>3418</v>
      </c>
      <c r="I5428" s="25" t="s">
        <v>82</v>
      </c>
      <c r="J5428" s="10">
        <v>244</v>
      </c>
      <c r="K5428" s="16">
        <v>5</v>
      </c>
    </row>
    <row r="5429" spans="1:11" x14ac:dyDescent="0.25">
      <c r="A5429" s="19">
        <v>42970</v>
      </c>
      <c r="B5429" s="19" t="s">
        <v>3403</v>
      </c>
      <c r="C5429" s="15">
        <v>5000</v>
      </c>
      <c r="D5429" s="24" t="s">
        <v>4</v>
      </c>
      <c r="E5429" s="24" t="s">
        <v>6</v>
      </c>
      <c r="F5429" s="25" t="s">
        <v>6</v>
      </c>
      <c r="G5429" s="25" t="s">
        <v>2987</v>
      </c>
      <c r="H5429" s="25" t="s">
        <v>3418</v>
      </c>
      <c r="I5429" s="25" t="s">
        <v>82</v>
      </c>
      <c r="J5429" s="10">
        <v>245</v>
      </c>
      <c r="K5429" s="16">
        <v>5</v>
      </c>
    </row>
    <row r="5430" spans="1:11" x14ac:dyDescent="0.25">
      <c r="A5430" s="19">
        <v>42970</v>
      </c>
      <c r="B5430" s="19" t="s">
        <v>3403</v>
      </c>
      <c r="C5430" s="15">
        <v>1000</v>
      </c>
      <c r="D5430" s="24" t="s">
        <v>4</v>
      </c>
      <c r="E5430" s="24" t="s">
        <v>6</v>
      </c>
      <c r="F5430" s="25" t="s">
        <v>6</v>
      </c>
      <c r="G5430" s="25" t="s">
        <v>2987</v>
      </c>
      <c r="H5430" s="25" t="s">
        <v>3418</v>
      </c>
      <c r="I5430" s="25" t="s">
        <v>82</v>
      </c>
      <c r="J5430" s="10">
        <v>246</v>
      </c>
      <c r="K5430" s="16">
        <v>5</v>
      </c>
    </row>
    <row r="5431" spans="1:11" x14ac:dyDescent="0.25">
      <c r="A5431" s="19">
        <v>42970</v>
      </c>
      <c r="B5431" s="19" t="s">
        <v>3403</v>
      </c>
      <c r="C5431" s="15">
        <v>200</v>
      </c>
      <c r="D5431" s="24" t="s">
        <v>4</v>
      </c>
      <c r="E5431" s="24" t="s">
        <v>5</v>
      </c>
      <c r="F5431" s="25" t="s">
        <v>2217</v>
      </c>
      <c r="G5431" s="25" t="s">
        <v>2987</v>
      </c>
      <c r="H5431" s="25" t="s">
        <v>3418</v>
      </c>
      <c r="I5431" s="25" t="s">
        <v>82</v>
      </c>
      <c r="J5431" s="10">
        <v>247</v>
      </c>
      <c r="K5431" s="16">
        <v>5</v>
      </c>
    </row>
    <row r="5432" spans="1:11" x14ac:dyDescent="0.25">
      <c r="A5432" s="19">
        <v>42970</v>
      </c>
      <c r="B5432" s="19" t="s">
        <v>3403</v>
      </c>
      <c r="C5432" s="15">
        <v>200</v>
      </c>
      <c r="D5432" s="24" t="s">
        <v>4</v>
      </c>
      <c r="E5432" s="24" t="s">
        <v>5</v>
      </c>
      <c r="F5432" s="25" t="s">
        <v>2217</v>
      </c>
      <c r="G5432" s="25" t="s">
        <v>2987</v>
      </c>
      <c r="H5432" s="25" t="s">
        <v>3418</v>
      </c>
      <c r="I5432" s="25" t="s">
        <v>82</v>
      </c>
      <c r="J5432" s="10">
        <v>248</v>
      </c>
      <c r="K5432" s="16">
        <v>5</v>
      </c>
    </row>
    <row r="5433" spans="1:11" x14ac:dyDescent="0.25">
      <c r="A5433" s="19">
        <v>42970</v>
      </c>
      <c r="B5433" s="19" t="s">
        <v>3403</v>
      </c>
      <c r="C5433" s="15">
        <v>200</v>
      </c>
      <c r="D5433" s="24" t="s">
        <v>4</v>
      </c>
      <c r="E5433" s="24" t="s">
        <v>6</v>
      </c>
      <c r="F5433" s="25" t="s">
        <v>6</v>
      </c>
      <c r="G5433" s="25" t="s">
        <v>2987</v>
      </c>
      <c r="H5433" s="25" t="s">
        <v>3418</v>
      </c>
      <c r="I5433" s="25" t="s">
        <v>82</v>
      </c>
      <c r="J5433" s="10">
        <v>249</v>
      </c>
      <c r="K5433" s="16">
        <v>5</v>
      </c>
    </row>
    <row r="5434" spans="1:11" x14ac:dyDescent="0.25">
      <c r="A5434" s="19">
        <v>42970</v>
      </c>
      <c r="B5434" s="19" t="s">
        <v>3403</v>
      </c>
      <c r="C5434" s="15">
        <v>1000</v>
      </c>
      <c r="D5434" s="24" t="s">
        <v>4</v>
      </c>
      <c r="E5434" s="24" t="s">
        <v>5</v>
      </c>
      <c r="F5434" s="25" t="s">
        <v>2217</v>
      </c>
      <c r="G5434" s="25" t="s">
        <v>2987</v>
      </c>
      <c r="H5434" s="25" t="s">
        <v>3418</v>
      </c>
      <c r="I5434" s="25" t="s">
        <v>82</v>
      </c>
      <c r="J5434" s="10">
        <v>250</v>
      </c>
      <c r="K5434" s="16">
        <v>5</v>
      </c>
    </row>
    <row r="5435" spans="1:11" x14ac:dyDescent="0.25">
      <c r="A5435" s="19">
        <v>42970</v>
      </c>
      <c r="B5435" s="19" t="s">
        <v>3403</v>
      </c>
      <c r="C5435" s="15">
        <v>2600</v>
      </c>
      <c r="D5435" s="24" t="s">
        <v>4</v>
      </c>
      <c r="E5435" s="24" t="s">
        <v>5</v>
      </c>
      <c r="F5435" s="25" t="s">
        <v>2217</v>
      </c>
      <c r="G5435" s="25" t="s">
        <v>2987</v>
      </c>
      <c r="H5435" s="25" t="s">
        <v>3418</v>
      </c>
      <c r="I5435" s="25" t="s">
        <v>82</v>
      </c>
      <c r="J5435" s="10">
        <v>251</v>
      </c>
      <c r="K5435" s="16">
        <v>6</v>
      </c>
    </row>
    <row r="5436" spans="1:11" x14ac:dyDescent="0.25">
      <c r="A5436" s="19">
        <v>42970</v>
      </c>
      <c r="B5436" s="19" t="s">
        <v>3403</v>
      </c>
      <c r="C5436" s="15">
        <v>400</v>
      </c>
      <c r="D5436" s="24" t="s">
        <v>4</v>
      </c>
      <c r="E5436" s="24" t="s">
        <v>5</v>
      </c>
      <c r="F5436" s="25" t="s">
        <v>2217</v>
      </c>
      <c r="G5436" s="25" t="s">
        <v>2987</v>
      </c>
      <c r="H5436" s="25" t="s">
        <v>3418</v>
      </c>
      <c r="I5436" s="25" t="s">
        <v>82</v>
      </c>
      <c r="J5436" s="10">
        <v>252</v>
      </c>
      <c r="K5436" s="16">
        <v>6</v>
      </c>
    </row>
    <row r="5437" spans="1:11" x14ac:dyDescent="0.25">
      <c r="A5437" s="19">
        <v>42970</v>
      </c>
      <c r="B5437" s="19" t="s">
        <v>3403</v>
      </c>
      <c r="C5437" s="15">
        <v>4000</v>
      </c>
      <c r="D5437" s="24" t="s">
        <v>4</v>
      </c>
      <c r="E5437" s="24" t="s">
        <v>6</v>
      </c>
      <c r="F5437" s="25" t="s">
        <v>6</v>
      </c>
      <c r="G5437" s="25" t="s">
        <v>2987</v>
      </c>
      <c r="H5437" s="25" t="s">
        <v>3418</v>
      </c>
      <c r="I5437" s="25" t="s">
        <v>82</v>
      </c>
      <c r="J5437" s="10">
        <v>502</v>
      </c>
      <c r="K5437" s="16">
        <v>11</v>
      </c>
    </row>
    <row r="5438" spans="1:11" x14ac:dyDescent="0.25">
      <c r="A5438" s="19">
        <v>42970</v>
      </c>
      <c r="B5438" s="19" t="s">
        <v>3403</v>
      </c>
      <c r="C5438" s="15">
        <v>5000</v>
      </c>
      <c r="D5438" s="24" t="s">
        <v>4</v>
      </c>
      <c r="E5438" s="24" t="s">
        <v>6</v>
      </c>
      <c r="F5438" s="25" t="s">
        <v>6</v>
      </c>
      <c r="G5438" s="25" t="s">
        <v>2987</v>
      </c>
      <c r="H5438" s="25" t="s">
        <v>3418</v>
      </c>
      <c r="I5438" s="25" t="s">
        <v>82</v>
      </c>
      <c r="J5438" s="10">
        <v>503</v>
      </c>
      <c r="K5438" s="16">
        <v>11</v>
      </c>
    </row>
    <row r="5439" spans="1:11" x14ac:dyDescent="0.25">
      <c r="A5439" s="19">
        <v>42970</v>
      </c>
      <c r="B5439" s="19" t="s">
        <v>3403</v>
      </c>
      <c r="C5439" s="15">
        <v>600</v>
      </c>
      <c r="D5439" s="24" t="s">
        <v>4</v>
      </c>
      <c r="E5439" s="24" t="s">
        <v>5</v>
      </c>
      <c r="F5439" s="25" t="s">
        <v>2217</v>
      </c>
      <c r="G5439" s="25" t="s">
        <v>2987</v>
      </c>
      <c r="H5439" s="25" t="s">
        <v>3418</v>
      </c>
      <c r="I5439" s="25" t="s">
        <v>82</v>
      </c>
      <c r="J5439" s="10">
        <v>504</v>
      </c>
      <c r="K5439" s="16">
        <v>11</v>
      </c>
    </row>
    <row r="5440" spans="1:11" x14ac:dyDescent="0.25">
      <c r="A5440" s="19">
        <v>42970</v>
      </c>
      <c r="B5440" s="19" t="s">
        <v>3403</v>
      </c>
      <c r="C5440" s="15">
        <v>2000</v>
      </c>
      <c r="D5440" s="24" t="s">
        <v>4</v>
      </c>
      <c r="E5440" s="24" t="s">
        <v>6</v>
      </c>
      <c r="F5440" s="25" t="s">
        <v>6</v>
      </c>
      <c r="G5440" s="25" t="s">
        <v>2987</v>
      </c>
      <c r="H5440" s="25" t="s">
        <v>3418</v>
      </c>
      <c r="I5440" s="25" t="s">
        <v>82</v>
      </c>
      <c r="J5440" s="10">
        <v>505</v>
      </c>
      <c r="K5440" s="16">
        <v>11</v>
      </c>
    </row>
    <row r="5441" spans="1:11" x14ac:dyDescent="0.25">
      <c r="A5441" s="19">
        <v>42970</v>
      </c>
      <c r="B5441" s="19" t="s">
        <v>3403</v>
      </c>
      <c r="C5441" s="15">
        <v>2000</v>
      </c>
      <c r="D5441" s="24" t="s">
        <v>4</v>
      </c>
      <c r="E5441" s="24" t="s">
        <v>6</v>
      </c>
      <c r="F5441" s="25" t="s">
        <v>6</v>
      </c>
      <c r="G5441" s="25" t="s">
        <v>2987</v>
      </c>
      <c r="H5441" s="25" t="s">
        <v>3418</v>
      </c>
      <c r="I5441" s="25" t="s">
        <v>82</v>
      </c>
      <c r="J5441" s="10">
        <v>727</v>
      </c>
      <c r="K5441" s="16">
        <v>15</v>
      </c>
    </row>
    <row r="5442" spans="1:11" x14ac:dyDescent="0.25">
      <c r="A5442" s="19">
        <v>42970</v>
      </c>
      <c r="B5442" s="19" t="s">
        <v>3403</v>
      </c>
      <c r="C5442" s="15">
        <v>100</v>
      </c>
      <c r="D5442" s="24" t="s">
        <v>4</v>
      </c>
      <c r="E5442" s="24" t="s">
        <v>5</v>
      </c>
      <c r="F5442" s="25" t="s">
        <v>2217</v>
      </c>
      <c r="G5442" s="25" t="s">
        <v>2987</v>
      </c>
      <c r="H5442" s="25" t="s">
        <v>3418</v>
      </c>
      <c r="I5442" s="25" t="s">
        <v>82</v>
      </c>
      <c r="J5442" s="10">
        <v>728</v>
      </c>
      <c r="K5442" s="16">
        <v>15</v>
      </c>
    </row>
    <row r="5443" spans="1:11" x14ac:dyDescent="0.25">
      <c r="A5443" s="19">
        <v>42970</v>
      </c>
      <c r="B5443" s="19" t="s">
        <v>3403</v>
      </c>
      <c r="C5443" s="15">
        <v>1000</v>
      </c>
      <c r="D5443" s="24" t="s">
        <v>4</v>
      </c>
      <c r="E5443" s="24" t="s">
        <v>5</v>
      </c>
      <c r="F5443" s="25" t="s">
        <v>2217</v>
      </c>
      <c r="G5443" s="25" t="s">
        <v>2987</v>
      </c>
      <c r="H5443" s="25" t="s">
        <v>3418</v>
      </c>
      <c r="I5443" s="25" t="s">
        <v>82</v>
      </c>
      <c r="J5443" s="10">
        <v>729</v>
      </c>
      <c r="K5443" s="16">
        <v>15</v>
      </c>
    </row>
    <row r="5444" spans="1:11" x14ac:dyDescent="0.25">
      <c r="A5444" s="19">
        <v>42970</v>
      </c>
      <c r="B5444" s="19" t="s">
        <v>3403</v>
      </c>
      <c r="C5444" s="15">
        <v>800</v>
      </c>
      <c r="D5444" s="24" t="s">
        <v>4</v>
      </c>
      <c r="E5444" s="24" t="s">
        <v>5</v>
      </c>
      <c r="F5444" s="25" t="s">
        <v>2217</v>
      </c>
      <c r="G5444" s="25" t="s">
        <v>2987</v>
      </c>
      <c r="H5444" s="25" t="s">
        <v>3418</v>
      </c>
      <c r="I5444" s="25" t="s">
        <v>82</v>
      </c>
      <c r="J5444" s="10">
        <v>730</v>
      </c>
      <c r="K5444" s="16">
        <v>15</v>
      </c>
    </row>
    <row r="5445" spans="1:11" x14ac:dyDescent="0.25">
      <c r="A5445" s="19">
        <v>42970</v>
      </c>
      <c r="B5445" s="19" t="s">
        <v>3403</v>
      </c>
      <c r="C5445" s="15">
        <v>1000</v>
      </c>
      <c r="D5445" s="24" t="s">
        <v>4</v>
      </c>
      <c r="E5445" s="24" t="s">
        <v>5</v>
      </c>
      <c r="F5445" s="25" t="s">
        <v>2217</v>
      </c>
      <c r="G5445" s="25" t="s">
        <v>2987</v>
      </c>
      <c r="H5445" s="25" t="s">
        <v>3418</v>
      </c>
      <c r="I5445" s="25" t="s">
        <v>82</v>
      </c>
      <c r="J5445" s="10">
        <v>731</v>
      </c>
      <c r="K5445" s="16">
        <v>15</v>
      </c>
    </row>
    <row r="5446" spans="1:11" x14ac:dyDescent="0.25">
      <c r="A5446" s="19">
        <v>42970</v>
      </c>
      <c r="B5446" s="19" t="s">
        <v>3403</v>
      </c>
      <c r="C5446" s="15">
        <v>1000</v>
      </c>
      <c r="D5446" s="24" t="s">
        <v>4</v>
      </c>
      <c r="E5446" s="24" t="s">
        <v>5</v>
      </c>
      <c r="F5446" s="25" t="s">
        <v>2217</v>
      </c>
      <c r="G5446" s="25" t="s">
        <v>2987</v>
      </c>
      <c r="H5446" s="25" t="s">
        <v>3418</v>
      </c>
      <c r="I5446" s="25" t="s">
        <v>82</v>
      </c>
      <c r="J5446" s="10">
        <v>732</v>
      </c>
      <c r="K5446" s="16">
        <v>15</v>
      </c>
    </row>
    <row r="5447" spans="1:11" x14ac:dyDescent="0.25">
      <c r="A5447" s="19">
        <v>42970</v>
      </c>
      <c r="B5447" s="19" t="s">
        <v>3403</v>
      </c>
      <c r="C5447" s="15">
        <v>2000</v>
      </c>
      <c r="D5447" s="24" t="s">
        <v>4</v>
      </c>
      <c r="E5447" s="24" t="s">
        <v>6</v>
      </c>
      <c r="F5447" s="25" t="s">
        <v>6</v>
      </c>
      <c r="G5447" s="25" t="s">
        <v>2987</v>
      </c>
      <c r="H5447" s="25" t="s">
        <v>3418</v>
      </c>
      <c r="I5447" s="25" t="s">
        <v>82</v>
      </c>
      <c r="J5447" s="10">
        <v>733</v>
      </c>
      <c r="K5447" s="16">
        <v>15</v>
      </c>
    </row>
    <row r="5448" spans="1:11" x14ac:dyDescent="0.25">
      <c r="A5448" s="19">
        <v>42970</v>
      </c>
      <c r="B5448" s="19" t="s">
        <v>3403</v>
      </c>
      <c r="C5448" s="15">
        <v>2347.7999999999997</v>
      </c>
      <c r="D5448" s="24" t="s">
        <v>97</v>
      </c>
      <c r="E5448" s="24" t="s">
        <v>6</v>
      </c>
      <c r="F5448" s="25" t="s">
        <v>6</v>
      </c>
      <c r="G5448" s="25" t="s">
        <v>2987</v>
      </c>
      <c r="H5448" s="25" t="s">
        <v>3418</v>
      </c>
      <c r="I5448" s="25" t="s">
        <v>82</v>
      </c>
      <c r="J5448" s="10">
        <v>734</v>
      </c>
      <c r="K5448" s="16">
        <v>15</v>
      </c>
    </row>
    <row r="5449" spans="1:11" x14ac:dyDescent="0.25">
      <c r="A5449" s="19">
        <v>42970</v>
      </c>
      <c r="B5449" s="19" t="s">
        <v>3403</v>
      </c>
      <c r="C5449" s="15">
        <v>200</v>
      </c>
      <c r="D5449" s="24" t="s">
        <v>4</v>
      </c>
      <c r="E5449" s="24" t="s">
        <v>5</v>
      </c>
      <c r="F5449" s="25" t="s">
        <v>2217</v>
      </c>
      <c r="G5449" s="25" t="s">
        <v>2987</v>
      </c>
      <c r="H5449" s="25" t="s">
        <v>3418</v>
      </c>
      <c r="I5449" s="25" t="s">
        <v>82</v>
      </c>
      <c r="J5449" s="10">
        <v>736</v>
      </c>
      <c r="K5449" s="16">
        <v>15</v>
      </c>
    </row>
    <row r="5450" spans="1:11" x14ac:dyDescent="0.25">
      <c r="A5450" s="19">
        <v>42970</v>
      </c>
      <c r="B5450" s="19" t="s">
        <v>3403</v>
      </c>
      <c r="C5450" s="15">
        <v>1500</v>
      </c>
      <c r="D5450" s="24" t="s">
        <v>4</v>
      </c>
      <c r="E5450" s="24" t="s">
        <v>6</v>
      </c>
      <c r="F5450" s="25" t="s">
        <v>6</v>
      </c>
      <c r="G5450" s="25" t="s">
        <v>2987</v>
      </c>
      <c r="H5450" s="25" t="s">
        <v>3418</v>
      </c>
      <c r="I5450" s="25" t="s">
        <v>82</v>
      </c>
      <c r="J5450" s="10">
        <v>792</v>
      </c>
      <c r="K5450" s="16">
        <v>16</v>
      </c>
    </row>
    <row r="5451" spans="1:11" x14ac:dyDescent="0.25">
      <c r="A5451" s="19">
        <v>42970</v>
      </c>
      <c r="B5451" s="19" t="s">
        <v>3403</v>
      </c>
      <c r="C5451" s="15">
        <v>4760</v>
      </c>
      <c r="D5451" s="24" t="s">
        <v>4</v>
      </c>
      <c r="E5451" s="24" t="s">
        <v>5</v>
      </c>
      <c r="F5451" s="25" t="s">
        <v>2217</v>
      </c>
      <c r="G5451" s="25" t="s">
        <v>2987</v>
      </c>
      <c r="H5451" s="25" t="s">
        <v>3418</v>
      </c>
      <c r="I5451" s="25" t="s">
        <v>82</v>
      </c>
      <c r="J5451" s="10">
        <v>793</v>
      </c>
      <c r="K5451" s="16">
        <v>16</v>
      </c>
    </row>
    <row r="5452" spans="1:11" x14ac:dyDescent="0.25">
      <c r="A5452" s="19">
        <v>42970</v>
      </c>
      <c r="B5452" s="19" t="s">
        <v>3403</v>
      </c>
      <c r="C5452" s="15">
        <v>8000</v>
      </c>
      <c r="D5452" s="24" t="s">
        <v>4</v>
      </c>
      <c r="E5452" s="24" t="s">
        <v>6</v>
      </c>
      <c r="F5452" s="25" t="s">
        <v>6</v>
      </c>
      <c r="G5452" s="25" t="s">
        <v>2987</v>
      </c>
      <c r="H5452" s="25" t="s">
        <v>3418</v>
      </c>
      <c r="I5452" s="25" t="s">
        <v>82</v>
      </c>
      <c r="J5452" s="10">
        <v>816</v>
      </c>
      <c r="K5452" s="16">
        <v>17</v>
      </c>
    </row>
    <row r="5453" spans="1:11" x14ac:dyDescent="0.25">
      <c r="A5453" s="19">
        <v>42970</v>
      </c>
      <c r="B5453" s="19" t="s">
        <v>3403</v>
      </c>
      <c r="C5453" s="15">
        <v>1000</v>
      </c>
      <c r="D5453" s="24" t="s">
        <v>4</v>
      </c>
      <c r="E5453" s="24" t="s">
        <v>6</v>
      </c>
      <c r="F5453" s="25" t="s">
        <v>6</v>
      </c>
      <c r="G5453" s="25" t="s">
        <v>2987</v>
      </c>
      <c r="H5453" s="25" t="s">
        <v>3418</v>
      </c>
      <c r="I5453" s="25" t="s">
        <v>82</v>
      </c>
      <c r="J5453" s="10">
        <v>817</v>
      </c>
      <c r="K5453" s="16">
        <v>17</v>
      </c>
    </row>
    <row r="5454" spans="1:11" x14ac:dyDescent="0.25">
      <c r="A5454" s="19">
        <v>42970</v>
      </c>
      <c r="B5454" s="19" t="s">
        <v>3403</v>
      </c>
      <c r="C5454" s="15">
        <v>1500</v>
      </c>
      <c r="D5454" s="24" t="s">
        <v>4</v>
      </c>
      <c r="E5454" s="24" t="s">
        <v>5</v>
      </c>
      <c r="F5454" s="25" t="s">
        <v>2217</v>
      </c>
      <c r="G5454" s="25" t="s">
        <v>2987</v>
      </c>
      <c r="H5454" s="25" t="s">
        <v>3418</v>
      </c>
      <c r="I5454" s="25" t="s">
        <v>82</v>
      </c>
      <c r="J5454" s="10">
        <v>818</v>
      </c>
      <c r="K5454" s="16">
        <v>17</v>
      </c>
    </row>
    <row r="5455" spans="1:11" x14ac:dyDescent="0.25">
      <c r="A5455" s="19">
        <v>42970</v>
      </c>
      <c r="B5455" s="19" t="s">
        <v>3403</v>
      </c>
      <c r="C5455" s="15">
        <v>5500</v>
      </c>
      <c r="D5455" s="24" t="s">
        <v>4</v>
      </c>
      <c r="E5455" s="24" t="s">
        <v>5</v>
      </c>
      <c r="F5455" s="25" t="s">
        <v>2217</v>
      </c>
      <c r="G5455" s="25" t="s">
        <v>2987</v>
      </c>
      <c r="H5455" s="25" t="s">
        <v>3418</v>
      </c>
      <c r="I5455" s="25" t="s">
        <v>82</v>
      </c>
      <c r="J5455" s="10">
        <v>819</v>
      </c>
      <c r="K5455" s="16">
        <v>17</v>
      </c>
    </row>
    <row r="5456" spans="1:11" x14ac:dyDescent="0.25">
      <c r="A5456" s="19">
        <v>42970</v>
      </c>
      <c r="B5456" s="19" t="s">
        <v>3403</v>
      </c>
      <c r="C5456" s="15">
        <v>400</v>
      </c>
      <c r="D5456" s="24" t="s">
        <v>4</v>
      </c>
      <c r="E5456" s="24" t="s">
        <v>6</v>
      </c>
      <c r="F5456" s="25" t="s">
        <v>6</v>
      </c>
      <c r="G5456" s="25" t="s">
        <v>2987</v>
      </c>
      <c r="H5456" s="25" t="s">
        <v>3418</v>
      </c>
      <c r="I5456" s="25" t="s">
        <v>82</v>
      </c>
      <c r="J5456" s="10">
        <v>820</v>
      </c>
      <c r="K5456" s="16">
        <v>17</v>
      </c>
    </row>
    <row r="5457" spans="1:11" x14ac:dyDescent="0.25">
      <c r="A5457" s="19">
        <v>42970</v>
      </c>
      <c r="B5457" s="19" t="s">
        <v>3403</v>
      </c>
      <c r="C5457" s="15">
        <v>3450</v>
      </c>
      <c r="D5457" s="24" t="s">
        <v>4</v>
      </c>
      <c r="E5457" s="24" t="s">
        <v>5</v>
      </c>
      <c r="F5457" s="25" t="s">
        <v>2217</v>
      </c>
      <c r="G5457" s="25" t="s">
        <v>2987</v>
      </c>
      <c r="H5457" s="25" t="s">
        <v>3418</v>
      </c>
      <c r="I5457" s="25" t="s">
        <v>82</v>
      </c>
      <c r="J5457" s="10">
        <v>7734</v>
      </c>
      <c r="K5457" s="16">
        <v>155</v>
      </c>
    </row>
    <row r="5458" spans="1:11" x14ac:dyDescent="0.25">
      <c r="A5458" s="19">
        <v>42970</v>
      </c>
      <c r="B5458" s="19" t="s">
        <v>3403</v>
      </c>
      <c r="C5458" s="15">
        <v>2000</v>
      </c>
      <c r="D5458" s="24" t="s">
        <v>7</v>
      </c>
      <c r="E5458" s="24" t="s">
        <v>8</v>
      </c>
      <c r="F5458" s="25"/>
      <c r="G5458" s="25" t="s">
        <v>3314</v>
      </c>
      <c r="H5458" s="25" t="s">
        <v>3314</v>
      </c>
      <c r="I5458" s="27"/>
      <c r="J5458" s="10" t="s">
        <v>2984</v>
      </c>
      <c r="K5458" s="16"/>
    </row>
    <row r="5459" spans="1:11" x14ac:dyDescent="0.25">
      <c r="A5459" s="19">
        <v>42970</v>
      </c>
      <c r="B5459" s="19" t="s">
        <v>3403</v>
      </c>
      <c r="C5459" s="15">
        <v>1280</v>
      </c>
      <c r="D5459" s="24" t="s">
        <v>7</v>
      </c>
      <c r="E5459" s="24" t="s">
        <v>8</v>
      </c>
      <c r="F5459" s="25"/>
      <c r="G5459" s="25" t="s">
        <v>3314</v>
      </c>
      <c r="H5459" s="25" t="s">
        <v>3314</v>
      </c>
      <c r="I5459" s="27"/>
      <c r="J5459" s="10" t="s">
        <v>2984</v>
      </c>
      <c r="K5459" s="16"/>
    </row>
    <row r="5460" spans="1:11" x14ac:dyDescent="0.25">
      <c r="A5460" s="19">
        <v>42970</v>
      </c>
      <c r="B5460" s="19" t="s">
        <v>3403</v>
      </c>
      <c r="C5460" s="15">
        <v>10</v>
      </c>
      <c r="D5460" s="24" t="s">
        <v>7</v>
      </c>
      <c r="E5460" s="24" t="s">
        <v>8</v>
      </c>
      <c r="F5460" s="25"/>
      <c r="G5460" s="25" t="s">
        <v>3314</v>
      </c>
      <c r="H5460" s="25" t="s">
        <v>3314</v>
      </c>
      <c r="I5460" s="27"/>
      <c r="J5460" s="10" t="s">
        <v>2984</v>
      </c>
      <c r="K5460" s="16"/>
    </row>
    <row r="5461" spans="1:11" x14ac:dyDescent="0.25">
      <c r="A5461" s="19">
        <v>42970</v>
      </c>
      <c r="B5461" s="19" t="s">
        <v>3403</v>
      </c>
      <c r="C5461" s="15">
        <v>100000</v>
      </c>
      <c r="D5461" s="24" t="s">
        <v>7</v>
      </c>
      <c r="E5461" s="24" t="s">
        <v>8</v>
      </c>
      <c r="F5461" s="25"/>
      <c r="G5461" s="25" t="s">
        <v>3314</v>
      </c>
      <c r="H5461" s="25" t="s">
        <v>3314</v>
      </c>
      <c r="I5461" s="27"/>
      <c r="J5461" s="10"/>
      <c r="K5461" s="16"/>
    </row>
    <row r="5462" spans="1:11" x14ac:dyDescent="0.25">
      <c r="A5462" s="19">
        <v>42970</v>
      </c>
      <c r="B5462" s="19" t="s">
        <v>3403</v>
      </c>
      <c r="C5462" s="15">
        <v>2000</v>
      </c>
      <c r="D5462" s="24" t="s">
        <v>7</v>
      </c>
      <c r="E5462" s="24" t="s">
        <v>8</v>
      </c>
      <c r="F5462" s="25"/>
      <c r="G5462" s="25" t="s">
        <v>3314</v>
      </c>
      <c r="H5462" s="25" t="s">
        <v>3314</v>
      </c>
      <c r="I5462" s="27"/>
      <c r="J5462" s="10" t="s">
        <v>2984</v>
      </c>
      <c r="K5462" s="16"/>
    </row>
    <row r="5463" spans="1:11" x14ac:dyDescent="0.25">
      <c r="A5463" s="19">
        <v>42971</v>
      </c>
      <c r="B5463" s="19" t="s">
        <v>3403</v>
      </c>
      <c r="C5463" s="15">
        <v>5500</v>
      </c>
      <c r="D5463" s="24" t="s">
        <v>4</v>
      </c>
      <c r="E5463" s="24" t="s">
        <v>6</v>
      </c>
      <c r="F5463" s="25" t="s">
        <v>6</v>
      </c>
      <c r="G5463" s="25" t="s">
        <v>2987</v>
      </c>
      <c r="H5463" s="25" t="s">
        <v>3418</v>
      </c>
      <c r="I5463" s="25" t="s">
        <v>82</v>
      </c>
      <c r="J5463" s="10">
        <v>88</v>
      </c>
      <c r="K5463" s="16">
        <v>2</v>
      </c>
    </row>
    <row r="5464" spans="1:11" x14ac:dyDescent="0.25">
      <c r="A5464" s="19">
        <v>42971</v>
      </c>
      <c r="B5464" s="19" t="s">
        <v>3403</v>
      </c>
      <c r="C5464" s="15">
        <v>1000</v>
      </c>
      <c r="D5464" s="24" t="s">
        <v>4</v>
      </c>
      <c r="E5464" s="24" t="s">
        <v>6</v>
      </c>
      <c r="F5464" s="25" t="s">
        <v>6</v>
      </c>
      <c r="G5464" s="25" t="s">
        <v>2987</v>
      </c>
      <c r="H5464" s="25" t="s">
        <v>3418</v>
      </c>
      <c r="I5464" s="25" t="s">
        <v>82</v>
      </c>
      <c r="J5464" s="10">
        <v>89</v>
      </c>
      <c r="K5464" s="16">
        <v>2</v>
      </c>
    </row>
    <row r="5465" spans="1:11" x14ac:dyDescent="0.25">
      <c r="A5465" s="19">
        <v>42971</v>
      </c>
      <c r="B5465" s="19" t="s">
        <v>3403</v>
      </c>
      <c r="C5465" s="15">
        <v>13000</v>
      </c>
      <c r="D5465" s="24" t="s">
        <v>4</v>
      </c>
      <c r="E5465" s="24" t="s">
        <v>6</v>
      </c>
      <c r="F5465" s="25" t="s">
        <v>6</v>
      </c>
      <c r="G5465" s="25" t="s">
        <v>2987</v>
      </c>
      <c r="H5465" s="25" t="s">
        <v>3418</v>
      </c>
      <c r="I5465" s="25" t="s">
        <v>82</v>
      </c>
      <c r="J5465" s="10">
        <v>90</v>
      </c>
      <c r="K5465" s="16">
        <v>2</v>
      </c>
    </row>
    <row r="5466" spans="1:11" x14ac:dyDescent="0.25">
      <c r="A5466" s="19">
        <v>42971</v>
      </c>
      <c r="B5466" s="19" t="s">
        <v>3403</v>
      </c>
      <c r="C5466" s="15">
        <v>18000</v>
      </c>
      <c r="D5466" s="24" t="s">
        <v>4</v>
      </c>
      <c r="E5466" s="24" t="s">
        <v>6</v>
      </c>
      <c r="F5466" s="25" t="s">
        <v>6</v>
      </c>
      <c r="G5466" s="25" t="s">
        <v>2987</v>
      </c>
      <c r="H5466" s="25" t="s">
        <v>3418</v>
      </c>
      <c r="I5466" s="25" t="s">
        <v>82</v>
      </c>
      <c r="J5466" s="10">
        <v>91</v>
      </c>
      <c r="K5466" s="16">
        <v>2</v>
      </c>
    </row>
    <row r="5467" spans="1:11" x14ac:dyDescent="0.25">
      <c r="A5467" s="19">
        <v>42971</v>
      </c>
      <c r="B5467" s="19" t="s">
        <v>3403</v>
      </c>
      <c r="C5467" s="15">
        <v>2000</v>
      </c>
      <c r="D5467" s="24" t="s">
        <v>4</v>
      </c>
      <c r="E5467" s="24" t="s">
        <v>6</v>
      </c>
      <c r="F5467" s="25" t="s">
        <v>6</v>
      </c>
      <c r="G5467" s="25" t="s">
        <v>2987</v>
      </c>
      <c r="H5467" s="25" t="s">
        <v>3418</v>
      </c>
      <c r="I5467" s="25" t="s">
        <v>82</v>
      </c>
      <c r="J5467" s="10">
        <v>92</v>
      </c>
      <c r="K5467" s="16">
        <v>2</v>
      </c>
    </row>
    <row r="5468" spans="1:11" x14ac:dyDescent="0.25">
      <c r="A5468" s="19">
        <v>42971</v>
      </c>
      <c r="B5468" s="19" t="s">
        <v>3403</v>
      </c>
      <c r="C5468" s="15">
        <v>700</v>
      </c>
      <c r="D5468" s="24" t="s">
        <v>4</v>
      </c>
      <c r="E5468" s="24" t="s">
        <v>6</v>
      </c>
      <c r="F5468" s="25" t="s">
        <v>6</v>
      </c>
      <c r="G5468" s="25" t="s">
        <v>2987</v>
      </c>
      <c r="H5468" s="25" t="s">
        <v>3418</v>
      </c>
      <c r="I5468" s="25" t="s">
        <v>82</v>
      </c>
      <c r="J5468" s="10">
        <v>93</v>
      </c>
      <c r="K5468" s="16">
        <v>2</v>
      </c>
    </row>
    <row r="5469" spans="1:11" x14ac:dyDescent="0.25">
      <c r="A5469" s="19">
        <v>42971</v>
      </c>
      <c r="B5469" s="19" t="s">
        <v>3403</v>
      </c>
      <c r="C5469" s="15">
        <v>2500</v>
      </c>
      <c r="D5469" s="24" t="s">
        <v>4</v>
      </c>
      <c r="E5469" s="24" t="s">
        <v>6</v>
      </c>
      <c r="F5469" s="25" t="s">
        <v>6</v>
      </c>
      <c r="G5469" s="25" t="s">
        <v>2987</v>
      </c>
      <c r="H5469" s="25" t="s">
        <v>3418</v>
      </c>
      <c r="I5469" s="25" t="s">
        <v>82</v>
      </c>
      <c r="J5469" s="10">
        <v>94</v>
      </c>
      <c r="K5469" s="16">
        <v>2</v>
      </c>
    </row>
    <row r="5470" spans="1:11" x14ac:dyDescent="0.25">
      <c r="A5470" s="19">
        <v>42971</v>
      </c>
      <c r="B5470" s="19" t="s">
        <v>3403</v>
      </c>
      <c r="C5470" s="15">
        <v>350</v>
      </c>
      <c r="D5470" s="24" t="s">
        <v>4</v>
      </c>
      <c r="E5470" s="24" t="s">
        <v>5</v>
      </c>
      <c r="F5470" s="25" t="s">
        <v>2217</v>
      </c>
      <c r="G5470" s="25" t="s">
        <v>2987</v>
      </c>
      <c r="H5470" s="25" t="s">
        <v>3418</v>
      </c>
      <c r="I5470" s="25" t="s">
        <v>82</v>
      </c>
      <c r="J5470" s="10">
        <v>198</v>
      </c>
      <c r="K5470" s="16">
        <v>4</v>
      </c>
    </row>
    <row r="5471" spans="1:11" x14ac:dyDescent="0.25">
      <c r="A5471" s="19">
        <v>42971</v>
      </c>
      <c r="B5471" s="19" t="s">
        <v>3403</v>
      </c>
      <c r="C5471" s="15">
        <v>250</v>
      </c>
      <c r="D5471" s="24" t="s">
        <v>4</v>
      </c>
      <c r="E5471" s="24" t="s">
        <v>5</v>
      </c>
      <c r="F5471" s="25" t="s">
        <v>2217</v>
      </c>
      <c r="G5471" s="25" t="s">
        <v>2987</v>
      </c>
      <c r="H5471" s="25" t="s">
        <v>3418</v>
      </c>
      <c r="I5471" s="25" t="s">
        <v>82</v>
      </c>
      <c r="J5471" s="10">
        <v>199</v>
      </c>
      <c r="K5471" s="16">
        <v>4</v>
      </c>
    </row>
    <row r="5472" spans="1:11" x14ac:dyDescent="0.25">
      <c r="A5472" s="19">
        <v>42971</v>
      </c>
      <c r="B5472" s="19" t="s">
        <v>3403</v>
      </c>
      <c r="C5472" s="15">
        <v>300</v>
      </c>
      <c r="D5472" s="24" t="s">
        <v>4</v>
      </c>
      <c r="E5472" s="24" t="s">
        <v>5</v>
      </c>
      <c r="F5472" s="25" t="s">
        <v>2217</v>
      </c>
      <c r="G5472" s="25" t="s">
        <v>2987</v>
      </c>
      <c r="H5472" s="25" t="s">
        <v>3418</v>
      </c>
      <c r="I5472" s="25" t="s">
        <v>82</v>
      </c>
      <c r="J5472" s="10">
        <v>200</v>
      </c>
      <c r="K5472" s="16">
        <v>4</v>
      </c>
    </row>
    <row r="5473" spans="1:11" x14ac:dyDescent="0.25">
      <c r="A5473" s="19">
        <v>42971</v>
      </c>
      <c r="B5473" s="19" t="s">
        <v>3403</v>
      </c>
      <c r="C5473" s="15">
        <v>5000</v>
      </c>
      <c r="D5473" s="24" t="s">
        <v>4</v>
      </c>
      <c r="E5473" s="24" t="s">
        <v>5</v>
      </c>
      <c r="F5473" s="25" t="s">
        <v>2217</v>
      </c>
      <c r="G5473" s="25" t="s">
        <v>2987</v>
      </c>
      <c r="H5473" s="25" t="s">
        <v>3418</v>
      </c>
      <c r="I5473" s="25" t="s">
        <v>82</v>
      </c>
      <c r="J5473" s="10">
        <v>253</v>
      </c>
      <c r="K5473" s="16">
        <v>6</v>
      </c>
    </row>
    <row r="5474" spans="1:11" x14ac:dyDescent="0.25">
      <c r="A5474" s="19">
        <v>42971</v>
      </c>
      <c r="B5474" s="19" t="s">
        <v>3403</v>
      </c>
      <c r="C5474" s="15">
        <v>750</v>
      </c>
      <c r="D5474" s="24" t="s">
        <v>4</v>
      </c>
      <c r="E5474" s="24" t="s">
        <v>6</v>
      </c>
      <c r="F5474" s="25" t="s">
        <v>6</v>
      </c>
      <c r="G5474" s="25" t="s">
        <v>2987</v>
      </c>
      <c r="H5474" s="25" t="s">
        <v>3418</v>
      </c>
      <c r="I5474" s="25" t="s">
        <v>82</v>
      </c>
      <c r="J5474" s="10">
        <v>506</v>
      </c>
      <c r="K5474" s="16">
        <v>11</v>
      </c>
    </row>
    <row r="5475" spans="1:11" x14ac:dyDescent="0.25">
      <c r="A5475" s="19">
        <v>42971</v>
      </c>
      <c r="B5475" s="19" t="s">
        <v>3403</v>
      </c>
      <c r="C5475" s="15">
        <v>500</v>
      </c>
      <c r="D5475" s="24" t="s">
        <v>4</v>
      </c>
      <c r="E5475" s="24" t="s">
        <v>6</v>
      </c>
      <c r="F5475" s="25" t="s">
        <v>6</v>
      </c>
      <c r="G5475" s="25" t="s">
        <v>2987</v>
      </c>
      <c r="H5475" s="25" t="s">
        <v>3418</v>
      </c>
      <c r="I5475" s="25" t="s">
        <v>82</v>
      </c>
      <c r="J5475" s="10">
        <v>507</v>
      </c>
      <c r="K5475" s="16">
        <v>11</v>
      </c>
    </row>
    <row r="5476" spans="1:11" x14ac:dyDescent="0.25">
      <c r="A5476" s="19">
        <v>42971</v>
      </c>
      <c r="B5476" s="19" t="s">
        <v>3403</v>
      </c>
      <c r="C5476" s="15">
        <v>400</v>
      </c>
      <c r="D5476" s="24" t="s">
        <v>4</v>
      </c>
      <c r="E5476" s="24" t="s">
        <v>5</v>
      </c>
      <c r="F5476" s="25" t="s">
        <v>2217</v>
      </c>
      <c r="G5476" s="25" t="s">
        <v>2987</v>
      </c>
      <c r="H5476" s="25" t="s">
        <v>3418</v>
      </c>
      <c r="I5476" s="25" t="s">
        <v>82</v>
      </c>
      <c r="J5476" s="10">
        <v>508</v>
      </c>
      <c r="K5476" s="16">
        <v>11</v>
      </c>
    </row>
    <row r="5477" spans="1:11" x14ac:dyDescent="0.25">
      <c r="A5477" s="19">
        <v>42971</v>
      </c>
      <c r="B5477" s="19" t="s">
        <v>3403</v>
      </c>
      <c r="C5477" s="15">
        <v>100</v>
      </c>
      <c r="D5477" s="24" t="s">
        <v>4</v>
      </c>
      <c r="E5477" s="24" t="s">
        <v>6</v>
      </c>
      <c r="F5477" s="25" t="s">
        <v>6</v>
      </c>
      <c r="G5477" s="25" t="s">
        <v>2987</v>
      </c>
      <c r="H5477" s="25" t="s">
        <v>3418</v>
      </c>
      <c r="I5477" s="25" t="s">
        <v>82</v>
      </c>
      <c r="J5477" s="10">
        <v>509</v>
      </c>
      <c r="K5477" s="16">
        <v>11</v>
      </c>
    </row>
    <row r="5478" spans="1:11" x14ac:dyDescent="0.25">
      <c r="A5478" s="19">
        <v>42971</v>
      </c>
      <c r="B5478" s="19" t="s">
        <v>3403</v>
      </c>
      <c r="C5478" s="15">
        <v>1500</v>
      </c>
      <c r="D5478" s="24" t="s">
        <v>4</v>
      </c>
      <c r="E5478" s="24" t="s">
        <v>5</v>
      </c>
      <c r="F5478" s="25" t="s">
        <v>2217</v>
      </c>
      <c r="G5478" s="25" t="s">
        <v>2987</v>
      </c>
      <c r="H5478" s="25" t="s">
        <v>3418</v>
      </c>
      <c r="I5478" s="25" t="s">
        <v>82</v>
      </c>
      <c r="J5478" s="10">
        <v>511</v>
      </c>
      <c r="K5478" s="16">
        <v>11</v>
      </c>
    </row>
    <row r="5479" spans="1:11" x14ac:dyDescent="0.25">
      <c r="A5479" s="19">
        <v>42971</v>
      </c>
      <c r="B5479" s="19" t="s">
        <v>3403</v>
      </c>
      <c r="C5479" s="15">
        <v>1000</v>
      </c>
      <c r="D5479" s="24" t="s">
        <v>4</v>
      </c>
      <c r="E5479" s="24" t="s">
        <v>5</v>
      </c>
      <c r="F5479" s="25" t="s">
        <v>2217</v>
      </c>
      <c r="G5479" s="25" t="s">
        <v>2987</v>
      </c>
      <c r="H5479" s="25" t="s">
        <v>3418</v>
      </c>
      <c r="I5479" s="25" t="s">
        <v>82</v>
      </c>
      <c r="J5479" s="10">
        <v>512</v>
      </c>
      <c r="K5479" s="16">
        <v>11</v>
      </c>
    </row>
    <row r="5480" spans="1:11" x14ac:dyDescent="0.25">
      <c r="A5480" s="19">
        <v>42971</v>
      </c>
      <c r="B5480" s="19" t="s">
        <v>3403</v>
      </c>
      <c r="C5480" s="15">
        <v>2000</v>
      </c>
      <c r="D5480" s="24" t="s">
        <v>4</v>
      </c>
      <c r="E5480" s="24" t="s">
        <v>5</v>
      </c>
      <c r="F5480" s="25" t="s">
        <v>2217</v>
      </c>
      <c r="G5480" s="25" t="s">
        <v>2987</v>
      </c>
      <c r="H5480" s="25" t="s">
        <v>3418</v>
      </c>
      <c r="I5480" s="25" t="s">
        <v>82</v>
      </c>
      <c r="J5480" s="10">
        <v>513</v>
      </c>
      <c r="K5480" s="16">
        <v>11</v>
      </c>
    </row>
    <row r="5481" spans="1:11" x14ac:dyDescent="0.25">
      <c r="A5481" s="19">
        <v>42971</v>
      </c>
      <c r="B5481" s="19" t="s">
        <v>3403</v>
      </c>
      <c r="C5481" s="15">
        <v>3000</v>
      </c>
      <c r="D5481" s="24" t="s">
        <v>4</v>
      </c>
      <c r="E5481" s="24" t="s">
        <v>6</v>
      </c>
      <c r="F5481" s="25" t="s">
        <v>6</v>
      </c>
      <c r="G5481" s="25" t="s">
        <v>2987</v>
      </c>
      <c r="H5481" s="25" t="s">
        <v>3418</v>
      </c>
      <c r="I5481" s="25" t="s">
        <v>82</v>
      </c>
      <c r="J5481" s="10">
        <v>514</v>
      </c>
      <c r="K5481" s="16">
        <v>11</v>
      </c>
    </row>
    <row r="5482" spans="1:11" x14ac:dyDescent="0.25">
      <c r="A5482" s="19">
        <v>42971</v>
      </c>
      <c r="B5482" s="19" t="s">
        <v>3403</v>
      </c>
      <c r="C5482" s="15">
        <v>1000</v>
      </c>
      <c r="D5482" s="24" t="s">
        <v>4</v>
      </c>
      <c r="E5482" s="24" t="s">
        <v>5</v>
      </c>
      <c r="F5482" s="25" t="s">
        <v>2217</v>
      </c>
      <c r="G5482" s="25" t="s">
        <v>2987</v>
      </c>
      <c r="H5482" s="25" t="s">
        <v>3418</v>
      </c>
      <c r="I5482" s="25" t="s">
        <v>82</v>
      </c>
      <c r="J5482" s="10">
        <v>515</v>
      </c>
      <c r="K5482" s="16">
        <v>11</v>
      </c>
    </row>
    <row r="5483" spans="1:11" x14ac:dyDescent="0.25">
      <c r="A5483" s="19">
        <v>42971</v>
      </c>
      <c r="B5483" s="19" t="s">
        <v>3403</v>
      </c>
      <c r="C5483" s="15">
        <v>1400</v>
      </c>
      <c r="D5483" s="24" t="s">
        <v>4</v>
      </c>
      <c r="E5483" s="24" t="s">
        <v>6</v>
      </c>
      <c r="F5483" s="25" t="s">
        <v>6</v>
      </c>
      <c r="G5483" s="25" t="s">
        <v>2987</v>
      </c>
      <c r="H5483" s="25" t="s">
        <v>3418</v>
      </c>
      <c r="I5483" s="25" t="s">
        <v>82</v>
      </c>
      <c r="J5483" s="10">
        <v>516</v>
      </c>
      <c r="K5483" s="16">
        <v>11</v>
      </c>
    </row>
    <row r="5484" spans="1:11" x14ac:dyDescent="0.25">
      <c r="A5484" s="19">
        <v>42971</v>
      </c>
      <c r="B5484" s="19" t="s">
        <v>3403</v>
      </c>
      <c r="C5484" s="15">
        <v>300</v>
      </c>
      <c r="D5484" s="24" t="s">
        <v>4</v>
      </c>
      <c r="E5484" s="24" t="s">
        <v>5</v>
      </c>
      <c r="F5484" s="25" t="s">
        <v>2217</v>
      </c>
      <c r="G5484" s="25" t="s">
        <v>2987</v>
      </c>
      <c r="H5484" s="25" t="s">
        <v>3418</v>
      </c>
      <c r="I5484" s="25" t="s">
        <v>82</v>
      </c>
      <c r="J5484" s="10">
        <v>738</v>
      </c>
      <c r="K5484" s="16">
        <v>15</v>
      </c>
    </row>
    <row r="5485" spans="1:11" x14ac:dyDescent="0.25">
      <c r="A5485" s="19">
        <v>42971</v>
      </c>
      <c r="B5485" s="19" t="s">
        <v>3403</v>
      </c>
      <c r="C5485" s="15">
        <v>2500</v>
      </c>
      <c r="D5485" s="24" t="s">
        <v>4</v>
      </c>
      <c r="E5485" s="24" t="s">
        <v>5</v>
      </c>
      <c r="F5485" s="25" t="s">
        <v>2217</v>
      </c>
      <c r="G5485" s="25" t="s">
        <v>2987</v>
      </c>
      <c r="H5485" s="25" t="s">
        <v>3418</v>
      </c>
      <c r="I5485" s="25" t="s">
        <v>82</v>
      </c>
      <c r="J5485" s="10">
        <v>794</v>
      </c>
      <c r="K5485" s="16">
        <v>16</v>
      </c>
    </row>
    <row r="5486" spans="1:11" x14ac:dyDescent="0.25">
      <c r="A5486" s="19">
        <v>42971</v>
      </c>
      <c r="B5486" s="19" t="s">
        <v>3403</v>
      </c>
      <c r="C5486" s="15">
        <v>400</v>
      </c>
      <c r="D5486" s="24" t="s">
        <v>4</v>
      </c>
      <c r="E5486" s="24" t="s">
        <v>6</v>
      </c>
      <c r="F5486" s="25" t="s">
        <v>6</v>
      </c>
      <c r="G5486" s="25" t="s">
        <v>2987</v>
      </c>
      <c r="H5486" s="25" t="s">
        <v>3418</v>
      </c>
      <c r="I5486" s="25" t="s">
        <v>82</v>
      </c>
      <c r="J5486" s="10">
        <v>821</v>
      </c>
      <c r="K5486" s="16">
        <v>17</v>
      </c>
    </row>
    <row r="5487" spans="1:11" x14ac:dyDescent="0.25">
      <c r="A5487" s="19">
        <v>42971</v>
      </c>
      <c r="B5487" s="19" t="s">
        <v>3403</v>
      </c>
      <c r="C5487" s="15">
        <v>1500</v>
      </c>
      <c r="D5487" s="24" t="s">
        <v>4</v>
      </c>
      <c r="E5487" s="24" t="s">
        <v>6</v>
      </c>
      <c r="F5487" s="25" t="s">
        <v>6</v>
      </c>
      <c r="G5487" s="25" t="s">
        <v>2987</v>
      </c>
      <c r="H5487" s="25" t="s">
        <v>3418</v>
      </c>
      <c r="I5487" s="25" t="s">
        <v>82</v>
      </c>
      <c r="J5487" s="10">
        <v>822</v>
      </c>
      <c r="K5487" s="16">
        <v>17</v>
      </c>
    </row>
    <row r="5488" spans="1:11" x14ac:dyDescent="0.25">
      <c r="A5488" s="19">
        <v>42971</v>
      </c>
      <c r="B5488" s="19" t="s">
        <v>3403</v>
      </c>
      <c r="C5488" s="15">
        <v>300</v>
      </c>
      <c r="D5488" s="24" t="s">
        <v>4</v>
      </c>
      <c r="E5488" s="24" t="s">
        <v>6</v>
      </c>
      <c r="F5488" s="25" t="s">
        <v>6</v>
      </c>
      <c r="G5488" s="25" t="s">
        <v>2987</v>
      </c>
      <c r="H5488" s="25" t="s">
        <v>3418</v>
      </c>
      <c r="I5488" s="25" t="s">
        <v>82</v>
      </c>
      <c r="J5488" s="10">
        <v>823</v>
      </c>
      <c r="K5488" s="16">
        <v>17</v>
      </c>
    </row>
    <row r="5489" spans="1:11" x14ac:dyDescent="0.25">
      <c r="A5489" s="19">
        <v>42971</v>
      </c>
      <c r="B5489" s="19" t="s">
        <v>3403</v>
      </c>
      <c r="C5489" s="15">
        <v>200</v>
      </c>
      <c r="D5489" s="24" t="s">
        <v>4</v>
      </c>
      <c r="E5489" s="24" t="s">
        <v>6</v>
      </c>
      <c r="F5489" s="25" t="s">
        <v>6</v>
      </c>
      <c r="G5489" s="25" t="s">
        <v>2987</v>
      </c>
      <c r="H5489" s="25" t="s">
        <v>3418</v>
      </c>
      <c r="I5489" s="25" t="s">
        <v>82</v>
      </c>
      <c r="J5489" s="10">
        <v>824</v>
      </c>
      <c r="K5489" s="16">
        <v>17</v>
      </c>
    </row>
    <row r="5490" spans="1:11" x14ac:dyDescent="0.25">
      <c r="A5490" s="19">
        <v>42971</v>
      </c>
      <c r="B5490" s="19" t="s">
        <v>3403</v>
      </c>
      <c r="C5490" s="15">
        <v>15000</v>
      </c>
      <c r="D5490" s="24" t="s">
        <v>4</v>
      </c>
      <c r="E5490" s="24" t="s">
        <v>6</v>
      </c>
      <c r="F5490" s="25" t="s">
        <v>6</v>
      </c>
      <c r="G5490" s="25" t="s">
        <v>2987</v>
      </c>
      <c r="H5490" s="25" t="s">
        <v>3418</v>
      </c>
      <c r="I5490" s="25" t="s">
        <v>82</v>
      </c>
      <c r="J5490" s="10">
        <v>853</v>
      </c>
      <c r="K5490" s="16">
        <v>18</v>
      </c>
    </row>
    <row r="5491" spans="1:11" x14ac:dyDescent="0.25">
      <c r="A5491" s="19">
        <v>42971</v>
      </c>
      <c r="B5491" s="19" t="s">
        <v>3403</v>
      </c>
      <c r="C5491" s="15">
        <v>2000</v>
      </c>
      <c r="D5491" s="24" t="s">
        <v>4</v>
      </c>
      <c r="E5491" s="24" t="s">
        <v>6</v>
      </c>
      <c r="F5491" s="25" t="s">
        <v>6</v>
      </c>
      <c r="G5491" s="25" t="s">
        <v>2987</v>
      </c>
      <c r="H5491" s="25" t="s">
        <v>3418</v>
      </c>
      <c r="I5491" s="25" t="s">
        <v>82</v>
      </c>
      <c r="J5491" s="10">
        <v>854</v>
      </c>
      <c r="K5491" s="16">
        <v>18</v>
      </c>
    </row>
    <row r="5492" spans="1:11" x14ac:dyDescent="0.25">
      <c r="A5492" s="19">
        <v>42971</v>
      </c>
      <c r="B5492" s="19" t="s">
        <v>3403</v>
      </c>
      <c r="C5492" s="15">
        <v>1000</v>
      </c>
      <c r="D5492" s="24" t="s">
        <v>4</v>
      </c>
      <c r="E5492" s="24" t="s">
        <v>6</v>
      </c>
      <c r="F5492" s="25" t="s">
        <v>6</v>
      </c>
      <c r="G5492" s="25" t="s">
        <v>2987</v>
      </c>
      <c r="H5492" s="25" t="s">
        <v>3418</v>
      </c>
      <c r="I5492" s="25" t="s">
        <v>82</v>
      </c>
      <c r="J5492" s="10">
        <v>855</v>
      </c>
      <c r="K5492" s="16">
        <v>18</v>
      </c>
    </row>
    <row r="5493" spans="1:11" x14ac:dyDescent="0.25">
      <c r="A5493" s="19">
        <v>42971</v>
      </c>
      <c r="B5493" s="19" t="s">
        <v>3403</v>
      </c>
      <c r="C5493" s="15">
        <v>3500</v>
      </c>
      <c r="D5493" s="24" t="s">
        <v>4</v>
      </c>
      <c r="E5493" s="24" t="s">
        <v>6</v>
      </c>
      <c r="F5493" s="25" t="s">
        <v>6</v>
      </c>
      <c r="G5493" s="25" t="s">
        <v>2987</v>
      </c>
      <c r="H5493" s="25" t="s">
        <v>3418</v>
      </c>
      <c r="I5493" s="25" t="s">
        <v>82</v>
      </c>
      <c r="J5493" s="10">
        <v>7735</v>
      </c>
      <c r="K5493" s="16">
        <v>155</v>
      </c>
    </row>
    <row r="5494" spans="1:11" x14ac:dyDescent="0.25">
      <c r="A5494" s="19">
        <v>42971</v>
      </c>
      <c r="B5494" s="19" t="s">
        <v>3403</v>
      </c>
      <c r="C5494" s="15">
        <v>230</v>
      </c>
      <c r="D5494" s="24" t="s">
        <v>7</v>
      </c>
      <c r="E5494" s="24" t="s">
        <v>8</v>
      </c>
      <c r="F5494" s="25"/>
      <c r="G5494" s="25" t="s">
        <v>3314</v>
      </c>
      <c r="H5494" s="25" t="s">
        <v>3314</v>
      </c>
      <c r="I5494" s="27"/>
      <c r="J5494" s="10" t="s">
        <v>2984</v>
      </c>
      <c r="K5494" s="16"/>
    </row>
    <row r="5495" spans="1:11" x14ac:dyDescent="0.25">
      <c r="A5495" s="19">
        <v>42971</v>
      </c>
      <c r="B5495" s="19" t="s">
        <v>3403</v>
      </c>
      <c r="C5495" s="15">
        <v>150</v>
      </c>
      <c r="D5495" s="24" t="s">
        <v>7</v>
      </c>
      <c r="E5495" s="24" t="s">
        <v>8</v>
      </c>
      <c r="F5495" s="25"/>
      <c r="G5495" s="25" t="s">
        <v>3314</v>
      </c>
      <c r="H5495" s="25" t="s">
        <v>3314</v>
      </c>
      <c r="I5495" s="27"/>
      <c r="J5495" s="10" t="s">
        <v>2984</v>
      </c>
      <c r="K5495" s="16"/>
    </row>
    <row r="5496" spans="1:11" x14ac:dyDescent="0.25">
      <c r="A5496" s="19">
        <v>42972</v>
      </c>
      <c r="B5496" s="19" t="s">
        <v>3403</v>
      </c>
      <c r="C5496" s="15">
        <v>850</v>
      </c>
      <c r="D5496" s="24" t="s">
        <v>4</v>
      </c>
      <c r="E5496" s="24" t="s">
        <v>6</v>
      </c>
      <c r="F5496" s="25" t="s">
        <v>6</v>
      </c>
      <c r="G5496" s="25" t="s">
        <v>2987</v>
      </c>
      <c r="H5496" s="25" t="s">
        <v>3418</v>
      </c>
      <c r="I5496" s="25" t="s">
        <v>82</v>
      </c>
      <c r="J5496" s="10">
        <v>1001</v>
      </c>
      <c r="K5496" s="16">
        <v>21</v>
      </c>
    </row>
    <row r="5497" spans="1:11" x14ac:dyDescent="0.25">
      <c r="A5497" s="19">
        <v>42972</v>
      </c>
      <c r="B5497" s="19" t="s">
        <v>3403</v>
      </c>
      <c r="C5497" s="15">
        <v>100</v>
      </c>
      <c r="D5497" s="24" t="s">
        <v>4</v>
      </c>
      <c r="E5497" s="24" t="s">
        <v>6</v>
      </c>
      <c r="F5497" s="25" t="s">
        <v>6</v>
      </c>
      <c r="G5497" s="25" t="s">
        <v>2987</v>
      </c>
      <c r="H5497" s="25" t="s">
        <v>3418</v>
      </c>
      <c r="I5497" s="25" t="s">
        <v>82</v>
      </c>
      <c r="J5497" s="10">
        <v>1002</v>
      </c>
      <c r="K5497" s="16">
        <v>21</v>
      </c>
    </row>
    <row r="5498" spans="1:11" x14ac:dyDescent="0.25">
      <c r="A5498" s="19">
        <v>42973</v>
      </c>
      <c r="B5498" s="19" t="s">
        <v>3403</v>
      </c>
      <c r="C5498" s="15">
        <v>555</v>
      </c>
      <c r="D5498" s="24" t="s">
        <v>4</v>
      </c>
      <c r="E5498" s="24" t="s">
        <v>6</v>
      </c>
      <c r="F5498" s="25" t="s">
        <v>6</v>
      </c>
      <c r="G5498" s="25" t="s">
        <v>2987</v>
      </c>
      <c r="H5498" s="25" t="s">
        <v>3418</v>
      </c>
      <c r="I5498" s="25" t="s">
        <v>82</v>
      </c>
      <c r="J5498" s="10">
        <v>45</v>
      </c>
      <c r="K5498" s="16">
        <v>1</v>
      </c>
    </row>
    <row r="5499" spans="1:11" x14ac:dyDescent="0.25">
      <c r="A5499" s="19">
        <v>42973</v>
      </c>
      <c r="B5499" s="19" t="s">
        <v>3403</v>
      </c>
      <c r="C5499" s="15">
        <v>250</v>
      </c>
      <c r="D5499" s="24" t="s">
        <v>4</v>
      </c>
      <c r="E5499" s="24" t="s">
        <v>6</v>
      </c>
      <c r="F5499" s="25" t="s">
        <v>6</v>
      </c>
      <c r="G5499" s="25" t="s">
        <v>2987</v>
      </c>
      <c r="H5499" s="25" t="s">
        <v>3418</v>
      </c>
      <c r="I5499" s="25" t="s">
        <v>82</v>
      </c>
      <c r="J5499" s="10">
        <v>95</v>
      </c>
      <c r="K5499" s="16">
        <v>2</v>
      </c>
    </row>
    <row r="5500" spans="1:11" x14ac:dyDescent="0.25">
      <c r="A5500" s="19">
        <v>42973</v>
      </c>
      <c r="B5500" s="19" t="s">
        <v>3403</v>
      </c>
      <c r="C5500" s="15">
        <v>2375</v>
      </c>
      <c r="D5500" s="24" t="s">
        <v>4</v>
      </c>
      <c r="E5500" s="24" t="s">
        <v>6</v>
      </c>
      <c r="F5500" s="25" t="s">
        <v>6</v>
      </c>
      <c r="G5500" s="25" t="s">
        <v>2987</v>
      </c>
      <c r="H5500" s="25" t="s">
        <v>3418</v>
      </c>
      <c r="I5500" s="25" t="s">
        <v>82</v>
      </c>
      <c r="J5500" s="10">
        <v>96</v>
      </c>
      <c r="K5500" s="16">
        <v>2</v>
      </c>
    </row>
    <row r="5501" spans="1:11" x14ac:dyDescent="0.25">
      <c r="A5501" s="19">
        <v>42973</v>
      </c>
      <c r="B5501" s="19" t="s">
        <v>3403</v>
      </c>
      <c r="C5501" s="15">
        <v>7223.9999999999991</v>
      </c>
      <c r="D5501" s="24" t="s">
        <v>97</v>
      </c>
      <c r="E5501" s="24" t="s">
        <v>6</v>
      </c>
      <c r="F5501" s="25" t="s">
        <v>6</v>
      </c>
      <c r="G5501" s="25" t="s">
        <v>2987</v>
      </c>
      <c r="H5501" s="25" t="s">
        <v>3418</v>
      </c>
      <c r="I5501" s="25" t="s">
        <v>82</v>
      </c>
      <c r="J5501" s="10">
        <v>97</v>
      </c>
      <c r="K5501" s="16">
        <v>2</v>
      </c>
    </row>
    <row r="5502" spans="1:11" x14ac:dyDescent="0.25">
      <c r="A5502" s="19">
        <v>42973</v>
      </c>
      <c r="B5502" s="19" t="s">
        <v>3403</v>
      </c>
      <c r="C5502" s="15">
        <v>600</v>
      </c>
      <c r="D5502" s="24" t="s">
        <v>4</v>
      </c>
      <c r="E5502" s="24" t="s">
        <v>5</v>
      </c>
      <c r="F5502" s="25" t="s">
        <v>2217</v>
      </c>
      <c r="G5502" s="25" t="s">
        <v>2987</v>
      </c>
      <c r="H5502" s="25" t="s">
        <v>3418</v>
      </c>
      <c r="I5502" s="25" t="s">
        <v>82</v>
      </c>
      <c r="J5502" s="10">
        <v>99</v>
      </c>
      <c r="K5502" s="16">
        <v>2</v>
      </c>
    </row>
    <row r="5503" spans="1:11" x14ac:dyDescent="0.25">
      <c r="A5503" s="19">
        <v>42973</v>
      </c>
      <c r="B5503" s="19" t="s">
        <v>3403</v>
      </c>
      <c r="C5503" s="15">
        <v>1800</v>
      </c>
      <c r="D5503" s="24" t="s">
        <v>4</v>
      </c>
      <c r="E5503" s="24" t="s">
        <v>5</v>
      </c>
      <c r="F5503" s="25" t="s">
        <v>2217</v>
      </c>
      <c r="G5503" s="25" t="s">
        <v>2987</v>
      </c>
      <c r="H5503" s="25" t="s">
        <v>3418</v>
      </c>
      <c r="I5503" s="25" t="s">
        <v>82</v>
      </c>
      <c r="J5503" s="10">
        <v>254</v>
      </c>
      <c r="K5503" s="16">
        <v>6</v>
      </c>
    </row>
    <row r="5504" spans="1:11" x14ac:dyDescent="0.25">
      <c r="A5504" s="19">
        <v>42973</v>
      </c>
      <c r="B5504" s="19" t="s">
        <v>3403</v>
      </c>
      <c r="C5504" s="15">
        <v>2200</v>
      </c>
      <c r="D5504" s="24" t="s">
        <v>4</v>
      </c>
      <c r="E5504" s="24" t="s">
        <v>5</v>
      </c>
      <c r="F5504" s="25" t="s">
        <v>2217</v>
      </c>
      <c r="G5504" s="25" t="s">
        <v>2987</v>
      </c>
      <c r="H5504" s="25" t="s">
        <v>3418</v>
      </c>
      <c r="I5504" s="25" t="s">
        <v>82</v>
      </c>
      <c r="J5504" s="10">
        <v>255</v>
      </c>
      <c r="K5504" s="16">
        <v>6</v>
      </c>
    </row>
    <row r="5505" spans="1:11" x14ac:dyDescent="0.25">
      <c r="A5505" s="19">
        <v>42973</v>
      </c>
      <c r="B5505" s="19" t="s">
        <v>3403</v>
      </c>
      <c r="C5505" s="15">
        <v>400</v>
      </c>
      <c r="D5505" s="24" t="s">
        <v>4</v>
      </c>
      <c r="E5505" s="24" t="s">
        <v>6</v>
      </c>
      <c r="F5505" s="25" t="s">
        <v>6</v>
      </c>
      <c r="G5505" s="25" t="s">
        <v>2987</v>
      </c>
      <c r="H5505" s="25" t="s">
        <v>3418</v>
      </c>
      <c r="I5505" s="25" t="s">
        <v>82</v>
      </c>
      <c r="J5505" s="10">
        <v>256</v>
      </c>
      <c r="K5505" s="16">
        <v>6</v>
      </c>
    </row>
    <row r="5506" spans="1:11" x14ac:dyDescent="0.25">
      <c r="A5506" s="19">
        <v>42973</v>
      </c>
      <c r="B5506" s="19" t="s">
        <v>3403</v>
      </c>
      <c r="C5506" s="15">
        <v>7000</v>
      </c>
      <c r="D5506" s="24" t="s">
        <v>4</v>
      </c>
      <c r="E5506" s="24" t="s">
        <v>6</v>
      </c>
      <c r="F5506" s="25" t="s">
        <v>6</v>
      </c>
      <c r="G5506" s="25" t="s">
        <v>2987</v>
      </c>
      <c r="H5506" s="25" t="s">
        <v>3418</v>
      </c>
      <c r="I5506" s="25" t="s">
        <v>82</v>
      </c>
      <c r="J5506" s="10">
        <v>257</v>
      </c>
      <c r="K5506" s="16">
        <v>6</v>
      </c>
    </row>
    <row r="5507" spans="1:11" x14ac:dyDescent="0.25">
      <c r="A5507" s="19">
        <v>42973</v>
      </c>
      <c r="B5507" s="19" t="s">
        <v>3403</v>
      </c>
      <c r="C5507" s="15">
        <v>300</v>
      </c>
      <c r="D5507" s="24" t="s">
        <v>4</v>
      </c>
      <c r="E5507" s="24" t="s">
        <v>5</v>
      </c>
      <c r="F5507" s="25" t="s">
        <v>2217</v>
      </c>
      <c r="G5507" s="25" t="s">
        <v>2987</v>
      </c>
      <c r="H5507" s="25" t="s">
        <v>3418</v>
      </c>
      <c r="I5507" s="25" t="s">
        <v>82</v>
      </c>
      <c r="J5507" s="10">
        <v>258</v>
      </c>
      <c r="K5507" s="16">
        <v>6</v>
      </c>
    </row>
    <row r="5508" spans="1:11" x14ac:dyDescent="0.25">
      <c r="A5508" s="19">
        <v>42973</v>
      </c>
      <c r="B5508" s="19" t="s">
        <v>3403</v>
      </c>
      <c r="C5508" s="15">
        <v>100</v>
      </c>
      <c r="D5508" s="24" t="s">
        <v>4</v>
      </c>
      <c r="E5508" s="24" t="s">
        <v>5</v>
      </c>
      <c r="F5508" s="25" t="s">
        <v>2217</v>
      </c>
      <c r="G5508" s="25" t="s">
        <v>2987</v>
      </c>
      <c r="H5508" s="25" t="s">
        <v>3418</v>
      </c>
      <c r="I5508" s="25" t="s">
        <v>82</v>
      </c>
      <c r="J5508" s="10">
        <v>259</v>
      </c>
      <c r="K5508" s="16">
        <v>6</v>
      </c>
    </row>
    <row r="5509" spans="1:11" x14ac:dyDescent="0.25">
      <c r="A5509" s="19">
        <v>42973</v>
      </c>
      <c r="B5509" s="19" t="s">
        <v>3403</v>
      </c>
      <c r="C5509" s="15">
        <v>22575</v>
      </c>
      <c r="D5509" s="24" t="s">
        <v>97</v>
      </c>
      <c r="E5509" s="24" t="s">
        <v>6</v>
      </c>
      <c r="F5509" s="25" t="s">
        <v>6</v>
      </c>
      <c r="G5509" s="25" t="s">
        <v>2987</v>
      </c>
      <c r="H5509" s="25" t="s">
        <v>3418</v>
      </c>
      <c r="I5509" s="25" t="s">
        <v>82</v>
      </c>
      <c r="J5509" s="10">
        <v>260</v>
      </c>
      <c r="K5509" s="16">
        <v>6</v>
      </c>
    </row>
    <row r="5510" spans="1:11" x14ac:dyDescent="0.25">
      <c r="A5510" s="19">
        <v>42973</v>
      </c>
      <c r="B5510" s="19" t="s">
        <v>3403</v>
      </c>
      <c r="C5510" s="15">
        <v>6000</v>
      </c>
      <c r="D5510" s="24" t="s">
        <v>4</v>
      </c>
      <c r="E5510" s="24" t="s">
        <v>6</v>
      </c>
      <c r="F5510" s="25" t="s">
        <v>6</v>
      </c>
      <c r="G5510" s="25" t="s">
        <v>2987</v>
      </c>
      <c r="H5510" s="25" t="s">
        <v>3418</v>
      </c>
      <c r="I5510" s="25" t="s">
        <v>82</v>
      </c>
      <c r="J5510" s="10">
        <v>517</v>
      </c>
      <c r="K5510" s="16">
        <v>11</v>
      </c>
    </row>
    <row r="5511" spans="1:11" x14ac:dyDescent="0.25">
      <c r="A5511" s="19">
        <v>42973</v>
      </c>
      <c r="B5511" s="19" t="s">
        <v>3403</v>
      </c>
      <c r="C5511" s="15">
        <v>1000</v>
      </c>
      <c r="D5511" s="24" t="s">
        <v>4</v>
      </c>
      <c r="E5511" s="24" t="s">
        <v>6</v>
      </c>
      <c r="F5511" s="25" t="s">
        <v>6</v>
      </c>
      <c r="G5511" s="25" t="s">
        <v>2987</v>
      </c>
      <c r="H5511" s="25" t="s">
        <v>3418</v>
      </c>
      <c r="I5511" s="25" t="s">
        <v>82</v>
      </c>
      <c r="J5511" s="10">
        <v>518</v>
      </c>
      <c r="K5511" s="16">
        <v>11</v>
      </c>
    </row>
    <row r="5512" spans="1:11" x14ac:dyDescent="0.25">
      <c r="A5512" s="19">
        <v>42973</v>
      </c>
      <c r="B5512" s="19" t="s">
        <v>3403</v>
      </c>
      <c r="C5512" s="15">
        <v>150</v>
      </c>
      <c r="D5512" s="24" t="s">
        <v>4</v>
      </c>
      <c r="E5512" s="24" t="s">
        <v>6</v>
      </c>
      <c r="F5512" s="25" t="s">
        <v>6</v>
      </c>
      <c r="G5512" s="25" t="s">
        <v>2987</v>
      </c>
      <c r="H5512" s="25" t="s">
        <v>3418</v>
      </c>
      <c r="I5512" s="25" t="s">
        <v>82</v>
      </c>
      <c r="J5512" s="10">
        <v>519</v>
      </c>
      <c r="K5512" s="16">
        <v>11</v>
      </c>
    </row>
    <row r="5513" spans="1:11" x14ac:dyDescent="0.25">
      <c r="A5513" s="19">
        <v>42973</v>
      </c>
      <c r="B5513" s="19" t="s">
        <v>3403</v>
      </c>
      <c r="C5513" s="15">
        <v>10000</v>
      </c>
      <c r="D5513" s="24" t="s">
        <v>4</v>
      </c>
      <c r="E5513" s="24" t="s">
        <v>6</v>
      </c>
      <c r="F5513" s="25" t="s">
        <v>6</v>
      </c>
      <c r="G5513" s="25" t="s">
        <v>2987</v>
      </c>
      <c r="H5513" s="25" t="s">
        <v>3418</v>
      </c>
      <c r="I5513" s="25" t="s">
        <v>82</v>
      </c>
      <c r="J5513" s="10">
        <v>520</v>
      </c>
      <c r="K5513" s="16">
        <v>11</v>
      </c>
    </row>
    <row r="5514" spans="1:11" x14ac:dyDescent="0.25">
      <c r="A5514" s="19">
        <v>42973</v>
      </c>
      <c r="B5514" s="19" t="s">
        <v>3403</v>
      </c>
      <c r="C5514" s="15">
        <v>1000</v>
      </c>
      <c r="D5514" s="24" t="s">
        <v>4</v>
      </c>
      <c r="E5514" s="24" t="s">
        <v>6</v>
      </c>
      <c r="F5514" s="25" t="s">
        <v>6</v>
      </c>
      <c r="G5514" s="25" t="s">
        <v>2987</v>
      </c>
      <c r="H5514" s="25" t="s">
        <v>3418</v>
      </c>
      <c r="I5514" s="25" t="s">
        <v>82</v>
      </c>
      <c r="J5514" s="10">
        <v>521</v>
      </c>
      <c r="K5514" s="16">
        <v>11</v>
      </c>
    </row>
    <row r="5515" spans="1:11" x14ac:dyDescent="0.25">
      <c r="A5515" s="19">
        <v>42973</v>
      </c>
      <c r="B5515" s="19" t="s">
        <v>3403</v>
      </c>
      <c r="C5515" s="15">
        <v>10000</v>
      </c>
      <c r="D5515" s="24" t="s">
        <v>4</v>
      </c>
      <c r="E5515" s="24" t="s">
        <v>6</v>
      </c>
      <c r="F5515" s="25" t="s">
        <v>6</v>
      </c>
      <c r="G5515" s="25" t="s">
        <v>2987</v>
      </c>
      <c r="H5515" s="25" t="s">
        <v>3418</v>
      </c>
      <c r="I5515" s="25" t="s">
        <v>82</v>
      </c>
      <c r="J5515" s="10">
        <v>522</v>
      </c>
      <c r="K5515" s="16">
        <v>11</v>
      </c>
    </row>
    <row r="5516" spans="1:11" x14ac:dyDescent="0.25">
      <c r="A5516" s="19">
        <v>42973</v>
      </c>
      <c r="B5516" s="19" t="s">
        <v>3403</v>
      </c>
      <c r="C5516" s="15">
        <v>5000</v>
      </c>
      <c r="D5516" s="24" t="s">
        <v>4</v>
      </c>
      <c r="E5516" s="24" t="s">
        <v>6</v>
      </c>
      <c r="F5516" s="25" t="s">
        <v>6</v>
      </c>
      <c r="G5516" s="25" t="s">
        <v>2987</v>
      </c>
      <c r="H5516" s="25" t="s">
        <v>3418</v>
      </c>
      <c r="I5516" s="25" t="s">
        <v>82</v>
      </c>
      <c r="J5516" s="10">
        <v>523</v>
      </c>
      <c r="K5516" s="16">
        <v>11</v>
      </c>
    </row>
    <row r="5517" spans="1:11" x14ac:dyDescent="0.25">
      <c r="A5517" s="19">
        <v>42973</v>
      </c>
      <c r="B5517" s="19" t="s">
        <v>3403</v>
      </c>
      <c r="C5517" s="15">
        <v>750</v>
      </c>
      <c r="D5517" s="24" t="s">
        <v>4</v>
      </c>
      <c r="E5517" s="24" t="s">
        <v>5</v>
      </c>
      <c r="F5517" s="25" t="s">
        <v>2217</v>
      </c>
      <c r="G5517" s="25" t="s">
        <v>2987</v>
      </c>
      <c r="H5517" s="25" t="s">
        <v>3418</v>
      </c>
      <c r="I5517" s="25" t="s">
        <v>82</v>
      </c>
      <c r="J5517" s="10">
        <v>524</v>
      </c>
      <c r="K5517" s="16">
        <v>11</v>
      </c>
    </row>
    <row r="5518" spans="1:11" x14ac:dyDescent="0.25">
      <c r="A5518" s="19">
        <v>42973</v>
      </c>
      <c r="B5518" s="19" t="s">
        <v>3403</v>
      </c>
      <c r="C5518" s="15">
        <v>400</v>
      </c>
      <c r="D5518" s="24" t="s">
        <v>4</v>
      </c>
      <c r="E5518" s="24" t="s">
        <v>5</v>
      </c>
      <c r="F5518" s="25" t="s">
        <v>2217</v>
      </c>
      <c r="G5518" s="25" t="s">
        <v>2987</v>
      </c>
      <c r="H5518" s="25" t="s">
        <v>3418</v>
      </c>
      <c r="I5518" s="25" t="s">
        <v>82</v>
      </c>
      <c r="J5518" s="10">
        <v>739</v>
      </c>
      <c r="K5518" s="16">
        <v>15</v>
      </c>
    </row>
    <row r="5519" spans="1:11" x14ac:dyDescent="0.25">
      <c r="A5519" s="19">
        <v>42973</v>
      </c>
      <c r="B5519" s="19" t="s">
        <v>3403</v>
      </c>
      <c r="C5519" s="15">
        <v>2500</v>
      </c>
      <c r="D5519" s="24" t="s">
        <v>4</v>
      </c>
      <c r="E5519" s="24" t="s">
        <v>6</v>
      </c>
      <c r="F5519" s="25" t="s">
        <v>6</v>
      </c>
      <c r="G5519" s="25" t="s">
        <v>2987</v>
      </c>
      <c r="H5519" s="25" t="s">
        <v>3418</v>
      </c>
      <c r="I5519" s="25" t="s">
        <v>82</v>
      </c>
      <c r="J5519" s="10">
        <v>741</v>
      </c>
      <c r="K5519" s="16">
        <v>15</v>
      </c>
    </row>
    <row r="5520" spans="1:11" x14ac:dyDescent="0.25">
      <c r="A5520" s="19">
        <v>42973</v>
      </c>
      <c r="B5520" s="19" t="s">
        <v>3403</v>
      </c>
      <c r="C5520" s="15">
        <v>700</v>
      </c>
      <c r="D5520" s="24" t="s">
        <v>4</v>
      </c>
      <c r="E5520" s="24" t="s">
        <v>5</v>
      </c>
      <c r="F5520" s="25" t="s">
        <v>2217</v>
      </c>
      <c r="G5520" s="25" t="s">
        <v>2987</v>
      </c>
      <c r="H5520" s="25" t="s">
        <v>3418</v>
      </c>
      <c r="I5520" s="25" t="s">
        <v>82</v>
      </c>
      <c r="J5520" s="10">
        <v>742</v>
      </c>
      <c r="K5520" s="16">
        <v>15</v>
      </c>
    </row>
    <row r="5521" spans="1:11" x14ac:dyDescent="0.25">
      <c r="A5521" s="19">
        <v>42973</v>
      </c>
      <c r="B5521" s="19" t="s">
        <v>3403</v>
      </c>
      <c r="C5521" s="15">
        <v>770</v>
      </c>
      <c r="D5521" s="24" t="s">
        <v>4</v>
      </c>
      <c r="E5521" s="24" t="s">
        <v>5</v>
      </c>
      <c r="F5521" s="25" t="s">
        <v>2217</v>
      </c>
      <c r="G5521" s="25" t="s">
        <v>2987</v>
      </c>
      <c r="H5521" s="25" t="s">
        <v>3418</v>
      </c>
      <c r="I5521" s="25" t="s">
        <v>82</v>
      </c>
      <c r="J5521" s="10">
        <v>744</v>
      </c>
      <c r="K5521" s="16">
        <v>15</v>
      </c>
    </row>
    <row r="5522" spans="1:11" x14ac:dyDescent="0.25">
      <c r="A5522" s="19">
        <v>42973</v>
      </c>
      <c r="B5522" s="19" t="s">
        <v>3403</v>
      </c>
      <c r="C5522" s="15">
        <v>300</v>
      </c>
      <c r="D5522" s="24" t="s">
        <v>4</v>
      </c>
      <c r="E5522" s="24" t="s">
        <v>5</v>
      </c>
      <c r="F5522" s="25" t="s">
        <v>2217</v>
      </c>
      <c r="G5522" s="25" t="s">
        <v>2987</v>
      </c>
      <c r="H5522" s="25" t="s">
        <v>3418</v>
      </c>
      <c r="I5522" s="25" t="s">
        <v>82</v>
      </c>
      <c r="J5522" s="10">
        <v>745</v>
      </c>
      <c r="K5522" s="16">
        <v>15</v>
      </c>
    </row>
    <row r="5523" spans="1:11" x14ac:dyDescent="0.25">
      <c r="A5523" s="19">
        <v>42973</v>
      </c>
      <c r="B5523" s="19" t="s">
        <v>3403</v>
      </c>
      <c r="C5523" s="15">
        <v>100</v>
      </c>
      <c r="D5523" s="24" t="s">
        <v>4</v>
      </c>
      <c r="E5523" s="24" t="s">
        <v>5</v>
      </c>
      <c r="F5523" s="25" t="s">
        <v>2217</v>
      </c>
      <c r="G5523" s="25" t="s">
        <v>2987</v>
      </c>
      <c r="H5523" s="25" t="s">
        <v>3418</v>
      </c>
      <c r="I5523" s="25" t="s">
        <v>82</v>
      </c>
      <c r="J5523" s="10">
        <v>746</v>
      </c>
      <c r="K5523" s="16">
        <v>15</v>
      </c>
    </row>
    <row r="5524" spans="1:11" x14ac:dyDescent="0.25">
      <c r="A5524" s="19">
        <v>42973</v>
      </c>
      <c r="B5524" s="19" t="s">
        <v>3403</v>
      </c>
      <c r="C5524" s="15">
        <v>100</v>
      </c>
      <c r="D5524" s="24" t="s">
        <v>4</v>
      </c>
      <c r="E5524" s="24" t="s">
        <v>5</v>
      </c>
      <c r="F5524" s="25" t="s">
        <v>2217</v>
      </c>
      <c r="G5524" s="25" t="s">
        <v>2987</v>
      </c>
      <c r="H5524" s="25" t="s">
        <v>3418</v>
      </c>
      <c r="I5524" s="25" t="s">
        <v>82</v>
      </c>
      <c r="J5524" s="10">
        <v>747</v>
      </c>
      <c r="K5524" s="16">
        <v>15</v>
      </c>
    </row>
    <row r="5525" spans="1:11" x14ac:dyDescent="0.25">
      <c r="A5525" s="19">
        <v>42973</v>
      </c>
      <c r="B5525" s="19" t="s">
        <v>3403</v>
      </c>
      <c r="C5525" s="15">
        <v>500</v>
      </c>
      <c r="D5525" s="24" t="s">
        <v>4</v>
      </c>
      <c r="E5525" s="24" t="s">
        <v>5</v>
      </c>
      <c r="F5525" s="25" t="s">
        <v>2217</v>
      </c>
      <c r="G5525" s="25" t="s">
        <v>2987</v>
      </c>
      <c r="H5525" s="25" t="s">
        <v>3418</v>
      </c>
      <c r="I5525" s="25" t="s">
        <v>82</v>
      </c>
      <c r="J5525" s="10">
        <v>748</v>
      </c>
      <c r="K5525" s="16">
        <v>15</v>
      </c>
    </row>
    <row r="5526" spans="1:11" x14ac:dyDescent="0.25">
      <c r="A5526" s="19">
        <v>42973</v>
      </c>
      <c r="B5526" s="19" t="s">
        <v>3403</v>
      </c>
      <c r="C5526" s="15">
        <v>200</v>
      </c>
      <c r="D5526" s="24" t="s">
        <v>4</v>
      </c>
      <c r="E5526" s="24" t="s">
        <v>5</v>
      </c>
      <c r="F5526" s="25" t="s">
        <v>2217</v>
      </c>
      <c r="G5526" s="25" t="s">
        <v>2987</v>
      </c>
      <c r="H5526" s="25" t="s">
        <v>3418</v>
      </c>
      <c r="I5526" s="25" t="s">
        <v>82</v>
      </c>
      <c r="J5526" s="10">
        <v>749</v>
      </c>
      <c r="K5526" s="16">
        <v>15</v>
      </c>
    </row>
    <row r="5527" spans="1:11" x14ac:dyDescent="0.25">
      <c r="A5527" s="19">
        <v>42973</v>
      </c>
      <c r="B5527" s="19" t="s">
        <v>3403</v>
      </c>
      <c r="C5527" s="15">
        <v>300</v>
      </c>
      <c r="D5527" s="24" t="s">
        <v>4</v>
      </c>
      <c r="E5527" s="24" t="s">
        <v>5</v>
      </c>
      <c r="F5527" s="25" t="s">
        <v>2217</v>
      </c>
      <c r="G5527" s="25" t="s">
        <v>2987</v>
      </c>
      <c r="H5527" s="25" t="s">
        <v>3418</v>
      </c>
      <c r="I5527" s="25" t="s">
        <v>82</v>
      </c>
      <c r="J5527" s="10">
        <v>750</v>
      </c>
      <c r="K5527" s="16">
        <v>15</v>
      </c>
    </row>
    <row r="5528" spans="1:11" x14ac:dyDescent="0.25">
      <c r="A5528" s="19">
        <v>42973</v>
      </c>
      <c r="B5528" s="19" t="s">
        <v>3403</v>
      </c>
      <c r="C5528" s="15">
        <v>4000</v>
      </c>
      <c r="D5528" s="24" t="s">
        <v>4</v>
      </c>
      <c r="E5528" s="24" t="s">
        <v>5</v>
      </c>
      <c r="F5528" s="25" t="s">
        <v>2217</v>
      </c>
      <c r="G5528" s="25" t="s">
        <v>2987</v>
      </c>
      <c r="H5528" s="25" t="s">
        <v>3418</v>
      </c>
      <c r="I5528" s="25" t="s">
        <v>82</v>
      </c>
      <c r="J5528" s="10">
        <v>795</v>
      </c>
      <c r="K5528" s="16">
        <v>16</v>
      </c>
    </row>
    <row r="5529" spans="1:11" x14ac:dyDescent="0.25">
      <c r="A5529" s="19">
        <v>42973</v>
      </c>
      <c r="B5529" s="19" t="s">
        <v>3403</v>
      </c>
      <c r="C5529" s="15">
        <v>3000</v>
      </c>
      <c r="D5529" s="24" t="s">
        <v>4</v>
      </c>
      <c r="E5529" s="24" t="s">
        <v>5</v>
      </c>
      <c r="F5529" s="25" t="s">
        <v>2217</v>
      </c>
      <c r="G5529" s="25" t="s">
        <v>2987</v>
      </c>
      <c r="H5529" s="25" t="s">
        <v>3418</v>
      </c>
      <c r="I5529" s="25" t="s">
        <v>82</v>
      </c>
      <c r="J5529" s="10">
        <v>796</v>
      </c>
      <c r="K5529" s="16">
        <v>16</v>
      </c>
    </row>
    <row r="5530" spans="1:11" x14ac:dyDescent="0.25">
      <c r="A5530" s="19">
        <v>42973</v>
      </c>
      <c r="B5530" s="19" t="s">
        <v>3403</v>
      </c>
      <c r="C5530" s="15">
        <v>250</v>
      </c>
      <c r="D5530" s="24" t="s">
        <v>4</v>
      </c>
      <c r="E5530" s="24" t="s">
        <v>5</v>
      </c>
      <c r="F5530" s="25" t="s">
        <v>2217</v>
      </c>
      <c r="G5530" s="25" t="s">
        <v>2987</v>
      </c>
      <c r="H5530" s="25" t="s">
        <v>3418</v>
      </c>
      <c r="I5530" s="25" t="s">
        <v>82</v>
      </c>
      <c r="J5530" s="10">
        <v>902</v>
      </c>
      <c r="K5530" s="16">
        <v>19</v>
      </c>
    </row>
    <row r="5531" spans="1:11" x14ac:dyDescent="0.25">
      <c r="A5531" s="19">
        <v>42973</v>
      </c>
      <c r="B5531" s="19" t="s">
        <v>3403</v>
      </c>
      <c r="C5531" s="15">
        <v>4600</v>
      </c>
      <c r="D5531" s="24" t="s">
        <v>4</v>
      </c>
      <c r="E5531" s="24" t="s">
        <v>5</v>
      </c>
      <c r="F5531" s="25" t="s">
        <v>2217</v>
      </c>
      <c r="G5531" s="25" t="s">
        <v>2987</v>
      </c>
      <c r="H5531" s="25" t="s">
        <v>3418</v>
      </c>
      <c r="I5531" s="25" t="s">
        <v>82</v>
      </c>
      <c r="J5531" s="10">
        <v>903</v>
      </c>
      <c r="K5531" s="16">
        <v>19</v>
      </c>
    </row>
    <row r="5532" spans="1:11" x14ac:dyDescent="0.25">
      <c r="A5532" s="19">
        <v>42973</v>
      </c>
      <c r="B5532" s="19" t="s">
        <v>3403</v>
      </c>
      <c r="C5532" s="15">
        <v>400</v>
      </c>
      <c r="D5532" s="24" t="s">
        <v>4</v>
      </c>
      <c r="E5532" s="24" t="s">
        <v>5</v>
      </c>
      <c r="F5532" s="25" t="s">
        <v>2217</v>
      </c>
      <c r="G5532" s="25" t="s">
        <v>2987</v>
      </c>
      <c r="H5532" s="25" t="s">
        <v>3418</v>
      </c>
      <c r="I5532" s="25" t="s">
        <v>82</v>
      </c>
      <c r="J5532" s="10">
        <v>904</v>
      </c>
      <c r="K5532" s="16">
        <v>19</v>
      </c>
    </row>
    <row r="5533" spans="1:11" x14ac:dyDescent="0.25">
      <c r="A5533" s="19">
        <v>42973</v>
      </c>
      <c r="B5533" s="19" t="s">
        <v>3403</v>
      </c>
      <c r="C5533" s="15">
        <v>6000</v>
      </c>
      <c r="D5533" s="24" t="s">
        <v>4</v>
      </c>
      <c r="E5533" s="24" t="s">
        <v>5</v>
      </c>
      <c r="F5533" s="25" t="s">
        <v>2217</v>
      </c>
      <c r="G5533" s="25" t="s">
        <v>2987</v>
      </c>
      <c r="H5533" s="25" t="s">
        <v>3418</v>
      </c>
      <c r="I5533" s="25" t="s">
        <v>82</v>
      </c>
      <c r="J5533" s="10">
        <v>905</v>
      </c>
      <c r="K5533" s="16">
        <v>19</v>
      </c>
    </row>
    <row r="5534" spans="1:11" x14ac:dyDescent="0.25">
      <c r="A5534" s="19">
        <v>42973</v>
      </c>
      <c r="B5534" s="19" t="s">
        <v>3403</v>
      </c>
      <c r="C5534" s="15">
        <v>1200</v>
      </c>
      <c r="D5534" s="24" t="s">
        <v>4</v>
      </c>
      <c r="E5534" s="24" t="s">
        <v>5</v>
      </c>
      <c r="F5534" s="25" t="s">
        <v>2217</v>
      </c>
      <c r="G5534" s="25" t="s">
        <v>2987</v>
      </c>
      <c r="H5534" s="25" t="s">
        <v>3418</v>
      </c>
      <c r="I5534" s="25" t="s">
        <v>82</v>
      </c>
      <c r="J5534" s="10">
        <v>906</v>
      </c>
      <c r="K5534" s="16">
        <v>19</v>
      </c>
    </row>
    <row r="5535" spans="1:11" x14ac:dyDescent="0.25">
      <c r="A5535" s="19">
        <v>42973</v>
      </c>
      <c r="B5535" s="19" t="s">
        <v>3403</v>
      </c>
      <c r="C5535" s="15">
        <v>1000</v>
      </c>
      <c r="D5535" s="24" t="s">
        <v>4</v>
      </c>
      <c r="E5535" s="24" t="s">
        <v>6</v>
      </c>
      <c r="F5535" s="25" t="s">
        <v>6</v>
      </c>
      <c r="G5535" s="25" t="s">
        <v>2987</v>
      </c>
      <c r="H5535" s="25" t="s">
        <v>3418</v>
      </c>
      <c r="I5535" s="25" t="s">
        <v>82</v>
      </c>
      <c r="J5535" s="10">
        <v>907</v>
      </c>
      <c r="K5535" s="16">
        <v>19</v>
      </c>
    </row>
    <row r="5536" spans="1:11" x14ac:dyDescent="0.25">
      <c r="A5536" s="19">
        <v>42973</v>
      </c>
      <c r="B5536" s="19" t="s">
        <v>3403</v>
      </c>
      <c r="C5536" s="15">
        <v>700</v>
      </c>
      <c r="D5536" s="24" t="s">
        <v>4</v>
      </c>
      <c r="E5536" s="24" t="s">
        <v>5</v>
      </c>
      <c r="F5536" s="25" t="s">
        <v>2217</v>
      </c>
      <c r="G5536" s="25" t="s">
        <v>2987</v>
      </c>
      <c r="H5536" s="25" t="s">
        <v>3418</v>
      </c>
      <c r="I5536" s="25" t="s">
        <v>82</v>
      </c>
      <c r="J5536" s="10">
        <v>908</v>
      </c>
      <c r="K5536" s="16">
        <v>19</v>
      </c>
    </row>
    <row r="5537" spans="1:11" x14ac:dyDescent="0.25">
      <c r="A5537" s="19">
        <v>42973</v>
      </c>
      <c r="B5537" s="19" t="s">
        <v>3403</v>
      </c>
      <c r="C5537" s="15">
        <v>200</v>
      </c>
      <c r="D5537" s="24" t="s">
        <v>4</v>
      </c>
      <c r="E5537" s="24" t="s">
        <v>6</v>
      </c>
      <c r="F5537" s="25" t="s">
        <v>6</v>
      </c>
      <c r="G5537" s="25" t="s">
        <v>2987</v>
      </c>
      <c r="H5537" s="25" t="s">
        <v>3418</v>
      </c>
      <c r="I5537" s="25" t="s">
        <v>82</v>
      </c>
      <c r="J5537" s="10">
        <v>909</v>
      </c>
      <c r="K5537" s="16">
        <v>19</v>
      </c>
    </row>
    <row r="5538" spans="1:11" x14ac:dyDescent="0.25">
      <c r="A5538" s="19">
        <v>42973</v>
      </c>
      <c r="B5538" s="19" t="s">
        <v>3403</v>
      </c>
      <c r="C5538" s="15">
        <v>500</v>
      </c>
      <c r="D5538" s="24" t="s">
        <v>4</v>
      </c>
      <c r="E5538" s="24" t="s">
        <v>5</v>
      </c>
      <c r="F5538" s="25" t="s">
        <v>2217</v>
      </c>
      <c r="G5538" s="25" t="s">
        <v>2987</v>
      </c>
      <c r="H5538" s="25" t="s">
        <v>3418</v>
      </c>
      <c r="I5538" s="25" t="s">
        <v>82</v>
      </c>
      <c r="J5538" s="10">
        <v>910</v>
      </c>
      <c r="K5538" s="16">
        <v>19</v>
      </c>
    </row>
    <row r="5539" spans="1:11" x14ac:dyDescent="0.25">
      <c r="A5539" s="19">
        <v>42973</v>
      </c>
      <c r="B5539" s="19" t="s">
        <v>3403</v>
      </c>
      <c r="C5539" s="15">
        <v>100</v>
      </c>
      <c r="D5539" s="24" t="s">
        <v>4</v>
      </c>
      <c r="E5539" s="24" t="s">
        <v>6</v>
      </c>
      <c r="F5539" s="25" t="s">
        <v>6</v>
      </c>
      <c r="G5539" s="25" t="s">
        <v>2987</v>
      </c>
      <c r="H5539" s="25" t="s">
        <v>3418</v>
      </c>
      <c r="I5539" s="25" t="s">
        <v>82</v>
      </c>
      <c r="J5539" s="10">
        <v>951</v>
      </c>
      <c r="K5539" s="16">
        <v>20</v>
      </c>
    </row>
    <row r="5540" spans="1:11" x14ac:dyDescent="0.25">
      <c r="A5540" s="19">
        <v>42973</v>
      </c>
      <c r="B5540" s="19" t="s">
        <v>3403</v>
      </c>
      <c r="C5540" s="15">
        <v>50</v>
      </c>
      <c r="D5540" s="24" t="s">
        <v>4</v>
      </c>
      <c r="E5540" s="24" t="s">
        <v>6</v>
      </c>
      <c r="F5540" s="25" t="s">
        <v>6</v>
      </c>
      <c r="G5540" s="25" t="s">
        <v>2987</v>
      </c>
      <c r="H5540" s="25" t="s">
        <v>3418</v>
      </c>
      <c r="I5540" s="25" t="s">
        <v>82</v>
      </c>
      <c r="J5540" s="10">
        <v>952</v>
      </c>
      <c r="K5540" s="16">
        <v>20</v>
      </c>
    </row>
    <row r="5541" spans="1:11" x14ac:dyDescent="0.25">
      <c r="A5541" s="19">
        <v>42973</v>
      </c>
      <c r="B5541" s="19" t="s">
        <v>3403</v>
      </c>
      <c r="C5541" s="15">
        <v>3000</v>
      </c>
      <c r="D5541" s="24" t="s">
        <v>4</v>
      </c>
      <c r="E5541" s="24" t="s">
        <v>6</v>
      </c>
      <c r="F5541" s="25" t="s">
        <v>6</v>
      </c>
      <c r="G5541" s="25" t="s">
        <v>2987</v>
      </c>
      <c r="H5541" s="25" t="s">
        <v>3418</v>
      </c>
      <c r="I5541" s="25" t="s">
        <v>82</v>
      </c>
      <c r="J5541" s="10">
        <v>953</v>
      </c>
      <c r="K5541" s="16">
        <v>20</v>
      </c>
    </row>
    <row r="5542" spans="1:11" x14ac:dyDescent="0.25">
      <c r="A5542" s="19">
        <v>42973</v>
      </c>
      <c r="B5542" s="19" t="s">
        <v>3403</v>
      </c>
      <c r="C5542" s="15">
        <v>2000</v>
      </c>
      <c r="D5542" s="24" t="s">
        <v>4</v>
      </c>
      <c r="E5542" s="24" t="s">
        <v>6</v>
      </c>
      <c r="F5542" s="25" t="s">
        <v>6</v>
      </c>
      <c r="G5542" s="25" t="s">
        <v>2987</v>
      </c>
      <c r="H5542" s="25" t="s">
        <v>3418</v>
      </c>
      <c r="I5542" s="25" t="s">
        <v>82</v>
      </c>
      <c r="J5542" s="10">
        <v>954</v>
      </c>
      <c r="K5542" s="16">
        <v>20</v>
      </c>
    </row>
    <row r="5543" spans="1:11" x14ac:dyDescent="0.25">
      <c r="A5543" s="19">
        <v>42973</v>
      </c>
      <c r="B5543" s="19" t="s">
        <v>3403</v>
      </c>
      <c r="C5543" s="15">
        <v>200</v>
      </c>
      <c r="D5543" s="24" t="s">
        <v>4</v>
      </c>
      <c r="E5543" s="24" t="s">
        <v>6</v>
      </c>
      <c r="F5543" s="25" t="s">
        <v>6</v>
      </c>
      <c r="G5543" s="25" t="s">
        <v>2987</v>
      </c>
      <c r="H5543" s="25" t="s">
        <v>3418</v>
      </c>
      <c r="I5543" s="25" t="s">
        <v>82</v>
      </c>
      <c r="J5543" s="10">
        <v>1004</v>
      </c>
      <c r="K5543" s="16">
        <v>21</v>
      </c>
    </row>
    <row r="5544" spans="1:11" x14ac:dyDescent="0.25">
      <c r="A5544" s="19">
        <v>42973</v>
      </c>
      <c r="B5544" s="19" t="s">
        <v>3403</v>
      </c>
      <c r="C5544" s="15">
        <v>5000</v>
      </c>
      <c r="D5544" s="24" t="s">
        <v>4</v>
      </c>
      <c r="E5544" s="24" t="s">
        <v>6</v>
      </c>
      <c r="F5544" s="25" t="s">
        <v>6</v>
      </c>
      <c r="G5544" s="25" t="s">
        <v>2987</v>
      </c>
      <c r="H5544" s="25" t="s">
        <v>3418</v>
      </c>
      <c r="I5544" s="25" t="s">
        <v>82</v>
      </c>
      <c r="J5544" s="10">
        <v>7736</v>
      </c>
      <c r="K5544" s="16">
        <v>155</v>
      </c>
    </row>
    <row r="5545" spans="1:11" x14ac:dyDescent="0.25">
      <c r="A5545" s="19">
        <v>42973</v>
      </c>
      <c r="B5545" s="19" t="s">
        <v>3403</v>
      </c>
      <c r="C5545" s="15">
        <v>5000</v>
      </c>
      <c r="D5545" s="24" t="s">
        <v>4</v>
      </c>
      <c r="E5545" s="24" t="s">
        <v>6</v>
      </c>
      <c r="F5545" s="25" t="s">
        <v>6</v>
      </c>
      <c r="G5545" s="25" t="s">
        <v>2987</v>
      </c>
      <c r="H5545" s="25" t="s">
        <v>3418</v>
      </c>
      <c r="I5545" s="25" t="s">
        <v>82</v>
      </c>
      <c r="J5545" s="10">
        <v>7737</v>
      </c>
      <c r="K5545" s="16">
        <v>155</v>
      </c>
    </row>
    <row r="5546" spans="1:11" x14ac:dyDescent="0.25">
      <c r="A5546" s="19">
        <v>42973</v>
      </c>
      <c r="B5546" s="19" t="s">
        <v>3403</v>
      </c>
      <c r="C5546" s="15">
        <v>4000</v>
      </c>
      <c r="D5546" s="24" t="s">
        <v>4</v>
      </c>
      <c r="E5546" s="24" t="s">
        <v>5</v>
      </c>
      <c r="F5546" s="25" t="s">
        <v>2217</v>
      </c>
      <c r="G5546" s="25" t="s">
        <v>2987</v>
      </c>
      <c r="H5546" s="25" t="s">
        <v>3418</v>
      </c>
      <c r="I5546" s="25" t="s">
        <v>82</v>
      </c>
      <c r="J5546" s="10">
        <v>7738</v>
      </c>
      <c r="K5546" s="16">
        <v>155</v>
      </c>
    </row>
    <row r="5547" spans="1:11" x14ac:dyDescent="0.25">
      <c r="A5547" s="19">
        <v>42973</v>
      </c>
      <c r="B5547" s="19" t="s">
        <v>3403</v>
      </c>
      <c r="C5547" s="15">
        <v>1300</v>
      </c>
      <c r="D5547" s="24" t="s">
        <v>4</v>
      </c>
      <c r="E5547" s="24" t="s">
        <v>6</v>
      </c>
      <c r="F5547" s="25" t="s">
        <v>6</v>
      </c>
      <c r="G5547" s="25" t="s">
        <v>2987</v>
      </c>
      <c r="H5547" s="25" t="s">
        <v>3418</v>
      </c>
      <c r="I5547" s="25" t="s">
        <v>82</v>
      </c>
      <c r="J5547" s="10">
        <v>7739</v>
      </c>
      <c r="K5547" s="16">
        <v>155</v>
      </c>
    </row>
    <row r="5548" spans="1:11" x14ac:dyDescent="0.25">
      <c r="A5548" s="19">
        <v>42974</v>
      </c>
      <c r="B5548" s="19" t="s">
        <v>3403</v>
      </c>
      <c r="C5548" s="15">
        <v>625</v>
      </c>
      <c r="D5548" s="24" t="s">
        <v>4</v>
      </c>
      <c r="E5548" s="24" t="s">
        <v>5</v>
      </c>
      <c r="F5548" s="25" t="s">
        <v>2217</v>
      </c>
      <c r="G5548" s="25" t="s">
        <v>2987</v>
      </c>
      <c r="H5548" s="25" t="s">
        <v>3418</v>
      </c>
      <c r="I5548" s="25" t="s">
        <v>82</v>
      </c>
      <c r="J5548" s="10">
        <v>46</v>
      </c>
      <c r="K5548" s="16">
        <v>1</v>
      </c>
    </row>
    <row r="5549" spans="1:11" x14ac:dyDescent="0.25">
      <c r="A5549" s="19">
        <v>42974</v>
      </c>
      <c r="B5549" s="19" t="s">
        <v>3403</v>
      </c>
      <c r="C5549" s="15">
        <v>600</v>
      </c>
      <c r="D5549" s="24" t="s">
        <v>4</v>
      </c>
      <c r="E5549" s="24" t="s">
        <v>6</v>
      </c>
      <c r="F5549" s="25" t="s">
        <v>6</v>
      </c>
      <c r="G5549" s="25" t="s">
        <v>2987</v>
      </c>
      <c r="H5549" s="25" t="s">
        <v>3418</v>
      </c>
      <c r="I5549" s="25" t="s">
        <v>82</v>
      </c>
      <c r="J5549" s="10">
        <v>47</v>
      </c>
      <c r="K5549" s="16">
        <v>1</v>
      </c>
    </row>
    <row r="5550" spans="1:11" x14ac:dyDescent="0.25">
      <c r="A5550" s="19">
        <v>42974</v>
      </c>
      <c r="B5550" s="19" t="s">
        <v>3403</v>
      </c>
      <c r="C5550" s="15">
        <v>2000</v>
      </c>
      <c r="D5550" s="24" t="s">
        <v>4</v>
      </c>
      <c r="E5550" s="24" t="s">
        <v>5</v>
      </c>
      <c r="F5550" s="25" t="s">
        <v>2217</v>
      </c>
      <c r="G5550" s="25" t="s">
        <v>2987</v>
      </c>
      <c r="H5550" s="25" t="s">
        <v>3418</v>
      </c>
      <c r="I5550" s="25" t="s">
        <v>82</v>
      </c>
      <c r="J5550" s="10">
        <v>261</v>
      </c>
      <c r="K5550" s="16">
        <v>6</v>
      </c>
    </row>
    <row r="5551" spans="1:11" x14ac:dyDescent="0.25">
      <c r="A5551" s="19">
        <v>42974</v>
      </c>
      <c r="B5551" s="19" t="s">
        <v>3403</v>
      </c>
      <c r="C5551" s="15">
        <v>700</v>
      </c>
      <c r="D5551" s="24" t="s">
        <v>4</v>
      </c>
      <c r="E5551" s="24" t="s">
        <v>5</v>
      </c>
      <c r="F5551" s="25" t="s">
        <v>2217</v>
      </c>
      <c r="G5551" s="25" t="s">
        <v>2987</v>
      </c>
      <c r="H5551" s="25" t="s">
        <v>3418</v>
      </c>
      <c r="I5551" s="25" t="s">
        <v>82</v>
      </c>
      <c r="J5551" s="10">
        <v>263</v>
      </c>
      <c r="K5551" s="16">
        <v>6</v>
      </c>
    </row>
    <row r="5552" spans="1:11" x14ac:dyDescent="0.25">
      <c r="A5552" s="19">
        <v>42974</v>
      </c>
      <c r="B5552" s="19" t="s">
        <v>3403</v>
      </c>
      <c r="C5552" s="15">
        <v>5500</v>
      </c>
      <c r="D5552" s="24" t="s">
        <v>4</v>
      </c>
      <c r="E5552" s="24" t="s">
        <v>6</v>
      </c>
      <c r="F5552" s="25" t="s">
        <v>6</v>
      </c>
      <c r="G5552" s="25" t="s">
        <v>2987</v>
      </c>
      <c r="H5552" s="25" t="s">
        <v>3418</v>
      </c>
      <c r="I5552" s="25" t="s">
        <v>82</v>
      </c>
      <c r="J5552" s="10">
        <v>525</v>
      </c>
      <c r="K5552" s="16">
        <v>11</v>
      </c>
    </row>
    <row r="5553" spans="1:11" x14ac:dyDescent="0.25">
      <c r="A5553" s="19">
        <v>42974</v>
      </c>
      <c r="B5553" s="19" t="s">
        <v>3403</v>
      </c>
      <c r="C5553" s="15">
        <v>1000</v>
      </c>
      <c r="D5553" s="24" t="s">
        <v>4</v>
      </c>
      <c r="E5553" s="24" t="s">
        <v>5</v>
      </c>
      <c r="F5553" s="25" t="s">
        <v>2217</v>
      </c>
      <c r="G5553" s="25" t="s">
        <v>2987</v>
      </c>
      <c r="H5553" s="25" t="s">
        <v>3418</v>
      </c>
      <c r="I5553" s="25" t="s">
        <v>82</v>
      </c>
      <c r="J5553" s="10">
        <v>526</v>
      </c>
      <c r="K5553" s="16">
        <v>11</v>
      </c>
    </row>
    <row r="5554" spans="1:11" x14ac:dyDescent="0.25">
      <c r="A5554" s="19">
        <v>42974</v>
      </c>
      <c r="B5554" s="19" t="s">
        <v>3403</v>
      </c>
      <c r="C5554" s="15">
        <v>200</v>
      </c>
      <c r="D5554" s="24" t="s">
        <v>4</v>
      </c>
      <c r="E5554" s="24" t="s">
        <v>6</v>
      </c>
      <c r="F5554" s="25" t="s">
        <v>6</v>
      </c>
      <c r="G5554" s="25" t="s">
        <v>2987</v>
      </c>
      <c r="H5554" s="25" t="s">
        <v>3418</v>
      </c>
      <c r="I5554" s="25" t="s">
        <v>82</v>
      </c>
      <c r="J5554" s="10">
        <v>527</v>
      </c>
      <c r="K5554" s="16">
        <v>11</v>
      </c>
    </row>
    <row r="5555" spans="1:11" x14ac:dyDescent="0.25">
      <c r="A5555" s="19">
        <v>42974</v>
      </c>
      <c r="B5555" s="19" t="s">
        <v>3403</v>
      </c>
      <c r="C5555" s="15">
        <v>1000</v>
      </c>
      <c r="D5555" s="24" t="s">
        <v>4</v>
      </c>
      <c r="E5555" s="24" t="s">
        <v>5</v>
      </c>
      <c r="F5555" s="25" t="s">
        <v>2217</v>
      </c>
      <c r="G5555" s="25" t="s">
        <v>2987</v>
      </c>
      <c r="H5555" s="25" t="s">
        <v>3418</v>
      </c>
      <c r="I5555" s="25" t="s">
        <v>82</v>
      </c>
      <c r="J5555" s="10">
        <v>528</v>
      </c>
      <c r="K5555" s="16">
        <v>11</v>
      </c>
    </row>
    <row r="5556" spans="1:11" x14ac:dyDescent="0.25">
      <c r="A5556" s="19">
        <v>42974</v>
      </c>
      <c r="B5556" s="19" t="s">
        <v>3403</v>
      </c>
      <c r="C5556" s="15">
        <v>10000</v>
      </c>
      <c r="D5556" s="24" t="s">
        <v>4</v>
      </c>
      <c r="E5556" s="24" t="s">
        <v>5</v>
      </c>
      <c r="F5556" s="25" t="s">
        <v>2217</v>
      </c>
      <c r="G5556" s="25" t="s">
        <v>2987</v>
      </c>
      <c r="H5556" s="25" t="s">
        <v>3418</v>
      </c>
      <c r="I5556" s="25" t="s">
        <v>82</v>
      </c>
      <c r="J5556" s="10">
        <v>529</v>
      </c>
      <c r="K5556" s="16">
        <v>11</v>
      </c>
    </row>
    <row r="5557" spans="1:11" x14ac:dyDescent="0.25">
      <c r="A5557" s="19">
        <v>42974</v>
      </c>
      <c r="B5557" s="19" t="s">
        <v>3403</v>
      </c>
      <c r="C5557" s="15">
        <v>400</v>
      </c>
      <c r="D5557" s="24" t="s">
        <v>4</v>
      </c>
      <c r="E5557" s="24" t="s">
        <v>5</v>
      </c>
      <c r="F5557" s="25" t="s">
        <v>2217</v>
      </c>
      <c r="G5557" s="25" t="s">
        <v>2987</v>
      </c>
      <c r="H5557" s="25" t="s">
        <v>3418</v>
      </c>
      <c r="I5557" s="25" t="s">
        <v>82</v>
      </c>
      <c r="J5557" s="10">
        <v>530</v>
      </c>
      <c r="K5557" s="16">
        <v>11</v>
      </c>
    </row>
    <row r="5558" spans="1:11" x14ac:dyDescent="0.25">
      <c r="A5558" s="19">
        <v>42974</v>
      </c>
      <c r="B5558" s="19" t="s">
        <v>3403</v>
      </c>
      <c r="C5558" s="15">
        <v>500</v>
      </c>
      <c r="D5558" s="24" t="s">
        <v>4</v>
      </c>
      <c r="E5558" s="24" t="s">
        <v>5</v>
      </c>
      <c r="F5558" s="25" t="s">
        <v>2217</v>
      </c>
      <c r="G5558" s="25" t="s">
        <v>2987</v>
      </c>
      <c r="H5558" s="25" t="s">
        <v>3418</v>
      </c>
      <c r="I5558" s="25" t="s">
        <v>82</v>
      </c>
      <c r="J5558" s="10">
        <v>531</v>
      </c>
      <c r="K5558" s="16">
        <v>11</v>
      </c>
    </row>
    <row r="5559" spans="1:11" x14ac:dyDescent="0.25">
      <c r="A5559" s="19">
        <v>42974</v>
      </c>
      <c r="B5559" s="19" t="s">
        <v>3403</v>
      </c>
      <c r="C5559" s="15">
        <v>2000</v>
      </c>
      <c r="D5559" s="24" t="s">
        <v>4</v>
      </c>
      <c r="E5559" s="24" t="s">
        <v>5</v>
      </c>
      <c r="F5559" s="25" t="s">
        <v>2217</v>
      </c>
      <c r="G5559" s="25" t="s">
        <v>2987</v>
      </c>
      <c r="H5559" s="25" t="s">
        <v>3418</v>
      </c>
      <c r="I5559" s="25" t="s">
        <v>82</v>
      </c>
      <c r="J5559" s="10">
        <v>532</v>
      </c>
      <c r="K5559" s="16">
        <v>11</v>
      </c>
    </row>
    <row r="5560" spans="1:11" x14ac:dyDescent="0.25">
      <c r="A5560" s="19">
        <v>42974</v>
      </c>
      <c r="B5560" s="19" t="s">
        <v>3403</v>
      </c>
      <c r="C5560" s="15">
        <v>1000</v>
      </c>
      <c r="D5560" s="24" t="s">
        <v>4</v>
      </c>
      <c r="E5560" s="24" t="s">
        <v>6</v>
      </c>
      <c r="F5560" s="25" t="s">
        <v>6</v>
      </c>
      <c r="G5560" s="25" t="s">
        <v>2987</v>
      </c>
      <c r="H5560" s="25" t="s">
        <v>3418</v>
      </c>
      <c r="I5560" s="25" t="s">
        <v>82</v>
      </c>
      <c r="J5560" s="10">
        <v>787</v>
      </c>
      <c r="K5560" s="16">
        <v>16</v>
      </c>
    </row>
    <row r="5561" spans="1:11" x14ac:dyDescent="0.25">
      <c r="A5561" s="19">
        <v>42974</v>
      </c>
      <c r="B5561" s="19" t="s">
        <v>3403</v>
      </c>
      <c r="C5561" s="15">
        <v>100</v>
      </c>
      <c r="D5561" s="24" t="s">
        <v>4</v>
      </c>
      <c r="E5561" s="24" t="s">
        <v>6</v>
      </c>
      <c r="F5561" s="25" t="s">
        <v>6</v>
      </c>
      <c r="G5561" s="25" t="s">
        <v>2987</v>
      </c>
      <c r="H5561" s="25" t="s">
        <v>3418</v>
      </c>
      <c r="I5561" s="25" t="s">
        <v>82</v>
      </c>
      <c r="J5561" s="10">
        <v>825</v>
      </c>
      <c r="K5561" s="16">
        <v>17</v>
      </c>
    </row>
    <row r="5562" spans="1:11" x14ac:dyDescent="0.25">
      <c r="A5562" s="19">
        <v>42974</v>
      </c>
      <c r="B5562" s="19" t="s">
        <v>3403</v>
      </c>
      <c r="C5562" s="15">
        <v>1000</v>
      </c>
      <c r="D5562" s="24" t="s">
        <v>4</v>
      </c>
      <c r="E5562" s="24" t="s">
        <v>5</v>
      </c>
      <c r="F5562" s="25" t="s">
        <v>2217</v>
      </c>
      <c r="G5562" s="25" t="s">
        <v>2987</v>
      </c>
      <c r="H5562" s="25" t="s">
        <v>3418</v>
      </c>
      <c r="I5562" s="25" t="s">
        <v>82</v>
      </c>
      <c r="J5562" s="10">
        <v>826</v>
      </c>
      <c r="K5562" s="16">
        <v>17</v>
      </c>
    </row>
    <row r="5563" spans="1:11" x14ac:dyDescent="0.25">
      <c r="A5563" s="19">
        <v>42974</v>
      </c>
      <c r="B5563" s="19" t="s">
        <v>3403</v>
      </c>
      <c r="C5563" s="15">
        <v>5000</v>
      </c>
      <c r="D5563" s="24" t="s">
        <v>4</v>
      </c>
      <c r="E5563" s="24" t="s">
        <v>5</v>
      </c>
      <c r="F5563" s="25" t="s">
        <v>2217</v>
      </c>
      <c r="G5563" s="25" t="s">
        <v>2987</v>
      </c>
      <c r="H5563" s="25" t="s">
        <v>3418</v>
      </c>
      <c r="I5563" s="25" t="s">
        <v>82</v>
      </c>
      <c r="J5563" s="10">
        <v>827</v>
      </c>
      <c r="K5563" s="16">
        <v>17</v>
      </c>
    </row>
    <row r="5564" spans="1:11" x14ac:dyDescent="0.25">
      <c r="A5564" s="19">
        <v>42974</v>
      </c>
      <c r="B5564" s="19" t="s">
        <v>3403</v>
      </c>
      <c r="C5564" s="15">
        <v>400</v>
      </c>
      <c r="D5564" s="24" t="s">
        <v>4</v>
      </c>
      <c r="E5564" s="24" t="s">
        <v>6</v>
      </c>
      <c r="F5564" s="25" t="s">
        <v>6</v>
      </c>
      <c r="G5564" s="25" t="s">
        <v>2987</v>
      </c>
      <c r="H5564" s="25" t="s">
        <v>3418</v>
      </c>
      <c r="I5564" s="25" t="s">
        <v>82</v>
      </c>
      <c r="J5564" s="10">
        <v>828</v>
      </c>
      <c r="K5564" s="16">
        <v>17</v>
      </c>
    </row>
    <row r="5565" spans="1:11" x14ac:dyDescent="0.25">
      <c r="A5565" s="19">
        <v>42974</v>
      </c>
      <c r="B5565" s="19" t="s">
        <v>3403</v>
      </c>
      <c r="C5565" s="15">
        <v>2400</v>
      </c>
      <c r="D5565" s="24" t="s">
        <v>4</v>
      </c>
      <c r="E5565" s="24" t="s">
        <v>6</v>
      </c>
      <c r="F5565" s="25" t="s">
        <v>6</v>
      </c>
      <c r="G5565" s="25" t="s">
        <v>2987</v>
      </c>
      <c r="H5565" s="25" t="s">
        <v>3418</v>
      </c>
      <c r="I5565" s="25" t="s">
        <v>82</v>
      </c>
      <c r="J5565" s="10">
        <v>829</v>
      </c>
      <c r="K5565" s="16">
        <v>17</v>
      </c>
    </row>
    <row r="5566" spans="1:11" x14ac:dyDescent="0.25">
      <c r="A5566" s="19">
        <v>42974</v>
      </c>
      <c r="B5566" s="19" t="s">
        <v>3403</v>
      </c>
      <c r="C5566" s="15">
        <v>300</v>
      </c>
      <c r="D5566" s="24" t="s">
        <v>4</v>
      </c>
      <c r="E5566" s="24" t="s">
        <v>5</v>
      </c>
      <c r="F5566" s="25" t="s">
        <v>2217</v>
      </c>
      <c r="G5566" s="25" t="s">
        <v>2987</v>
      </c>
      <c r="H5566" s="25" t="s">
        <v>3418</v>
      </c>
      <c r="I5566" s="25" t="s">
        <v>82</v>
      </c>
      <c r="J5566" s="10">
        <v>830</v>
      </c>
      <c r="K5566" s="16">
        <v>17</v>
      </c>
    </row>
    <row r="5567" spans="1:11" x14ac:dyDescent="0.25">
      <c r="A5567" s="19">
        <v>42974</v>
      </c>
      <c r="B5567" s="19" t="s">
        <v>3403</v>
      </c>
      <c r="C5567" s="15">
        <v>1500</v>
      </c>
      <c r="D5567" s="24" t="s">
        <v>4</v>
      </c>
      <c r="E5567" s="24" t="s">
        <v>5</v>
      </c>
      <c r="F5567" s="25" t="s">
        <v>2217</v>
      </c>
      <c r="G5567" s="25" t="s">
        <v>2987</v>
      </c>
      <c r="H5567" s="25" t="s">
        <v>3418</v>
      </c>
      <c r="I5567" s="25" t="s">
        <v>82</v>
      </c>
      <c r="J5567" s="10">
        <v>831</v>
      </c>
      <c r="K5567" s="16">
        <v>17</v>
      </c>
    </row>
    <row r="5568" spans="1:11" x14ac:dyDescent="0.25">
      <c r="A5568" s="19">
        <v>42974</v>
      </c>
      <c r="B5568" s="19" t="s">
        <v>3403</v>
      </c>
      <c r="C5568" s="15">
        <v>1500</v>
      </c>
      <c r="D5568" s="24" t="s">
        <v>4</v>
      </c>
      <c r="E5568" s="24" t="s">
        <v>6</v>
      </c>
      <c r="F5568" s="25" t="s">
        <v>6</v>
      </c>
      <c r="G5568" s="25" t="s">
        <v>2987</v>
      </c>
      <c r="H5568" s="25" t="s">
        <v>3418</v>
      </c>
      <c r="I5568" s="25" t="s">
        <v>82</v>
      </c>
      <c r="J5568" s="10">
        <v>955</v>
      </c>
      <c r="K5568" s="16">
        <v>20</v>
      </c>
    </row>
    <row r="5569" spans="1:11" x14ac:dyDescent="0.25">
      <c r="A5569" s="19">
        <v>42974</v>
      </c>
      <c r="B5569" s="19" t="s">
        <v>3403</v>
      </c>
      <c r="C5569" s="15">
        <v>1500</v>
      </c>
      <c r="D5569" s="24" t="s">
        <v>4</v>
      </c>
      <c r="E5569" s="24" t="s">
        <v>6</v>
      </c>
      <c r="F5569" s="25" t="s">
        <v>6</v>
      </c>
      <c r="G5569" s="25" t="s">
        <v>2987</v>
      </c>
      <c r="H5569" s="25" t="s">
        <v>3418</v>
      </c>
      <c r="I5569" s="25" t="s">
        <v>82</v>
      </c>
      <c r="J5569" s="10">
        <v>956</v>
      </c>
      <c r="K5569" s="16">
        <v>20</v>
      </c>
    </row>
    <row r="5570" spans="1:11" x14ac:dyDescent="0.25">
      <c r="A5570" s="19">
        <v>42974</v>
      </c>
      <c r="B5570" s="19" t="s">
        <v>3403</v>
      </c>
      <c r="C5570" s="15">
        <v>4650</v>
      </c>
      <c r="D5570" s="24" t="s">
        <v>4</v>
      </c>
      <c r="E5570" s="24" t="s">
        <v>6</v>
      </c>
      <c r="F5570" s="25" t="s">
        <v>6</v>
      </c>
      <c r="G5570" s="25" t="s">
        <v>2987</v>
      </c>
      <c r="H5570" s="25" t="s">
        <v>3418</v>
      </c>
      <c r="I5570" s="25" t="s">
        <v>82</v>
      </c>
      <c r="J5570" s="10">
        <v>957</v>
      </c>
      <c r="K5570" s="16">
        <v>20</v>
      </c>
    </row>
    <row r="5571" spans="1:11" x14ac:dyDescent="0.25">
      <c r="A5571" s="19">
        <v>42974</v>
      </c>
      <c r="B5571" s="19" t="s">
        <v>3403</v>
      </c>
      <c r="C5571" s="15">
        <v>5000</v>
      </c>
      <c r="D5571" s="24" t="s">
        <v>4</v>
      </c>
      <c r="E5571" s="24" t="s">
        <v>6</v>
      </c>
      <c r="F5571" s="25" t="s">
        <v>6</v>
      </c>
      <c r="G5571" s="25" t="s">
        <v>2987</v>
      </c>
      <c r="H5571" s="25" t="s">
        <v>3418</v>
      </c>
      <c r="I5571" s="25" t="s">
        <v>82</v>
      </c>
      <c r="J5571" s="10">
        <v>958</v>
      </c>
      <c r="K5571" s="16">
        <v>20</v>
      </c>
    </row>
    <row r="5572" spans="1:11" x14ac:dyDescent="0.25">
      <c r="A5572" s="19">
        <v>42974</v>
      </c>
      <c r="B5572" s="19" t="s">
        <v>3403</v>
      </c>
      <c r="C5572" s="15">
        <v>2000</v>
      </c>
      <c r="D5572" s="24" t="s">
        <v>4</v>
      </c>
      <c r="E5572" s="24" t="s">
        <v>6</v>
      </c>
      <c r="F5572" s="25" t="s">
        <v>6</v>
      </c>
      <c r="G5572" s="25" t="s">
        <v>2987</v>
      </c>
      <c r="H5572" s="25" t="s">
        <v>3418</v>
      </c>
      <c r="I5572" s="25" t="s">
        <v>82</v>
      </c>
      <c r="J5572" s="10">
        <v>959</v>
      </c>
      <c r="K5572" s="16">
        <v>20</v>
      </c>
    </row>
    <row r="5573" spans="1:11" x14ac:dyDescent="0.25">
      <c r="A5573" s="19">
        <v>42974</v>
      </c>
      <c r="B5573" s="19" t="s">
        <v>3403</v>
      </c>
      <c r="C5573" s="15">
        <v>500</v>
      </c>
      <c r="D5573" s="24" t="s">
        <v>4</v>
      </c>
      <c r="E5573" s="24" t="s">
        <v>6</v>
      </c>
      <c r="F5573" s="25" t="s">
        <v>6</v>
      </c>
      <c r="G5573" s="25" t="s">
        <v>2987</v>
      </c>
      <c r="H5573" s="25" t="s">
        <v>3418</v>
      </c>
      <c r="I5573" s="25" t="s">
        <v>82</v>
      </c>
      <c r="J5573" s="10">
        <v>960</v>
      </c>
      <c r="K5573" s="16">
        <v>20</v>
      </c>
    </row>
    <row r="5574" spans="1:11" x14ac:dyDescent="0.25">
      <c r="A5574" s="19">
        <v>42974</v>
      </c>
      <c r="B5574" s="19" t="s">
        <v>3403</v>
      </c>
      <c r="C5574" s="15">
        <v>100</v>
      </c>
      <c r="D5574" s="24" t="s">
        <v>4</v>
      </c>
      <c r="E5574" s="24" t="s">
        <v>6</v>
      </c>
      <c r="F5574" s="25" t="s">
        <v>6</v>
      </c>
      <c r="G5574" s="25" t="s">
        <v>2987</v>
      </c>
      <c r="H5574" s="25" t="s">
        <v>3418</v>
      </c>
      <c r="I5574" s="25" t="s">
        <v>82</v>
      </c>
      <c r="J5574" s="10">
        <v>1051</v>
      </c>
      <c r="K5574" s="16">
        <v>22</v>
      </c>
    </row>
    <row r="5575" spans="1:11" x14ac:dyDescent="0.25">
      <c r="A5575" s="19">
        <v>42974</v>
      </c>
      <c r="B5575" s="19" t="s">
        <v>3403</v>
      </c>
      <c r="C5575" s="15">
        <v>1000</v>
      </c>
      <c r="D5575" s="24" t="s">
        <v>4</v>
      </c>
      <c r="E5575" s="24" t="s">
        <v>6</v>
      </c>
      <c r="F5575" s="25" t="s">
        <v>6</v>
      </c>
      <c r="G5575" s="25" t="s">
        <v>2987</v>
      </c>
      <c r="H5575" s="25" t="s">
        <v>3418</v>
      </c>
      <c r="I5575" s="25" t="s">
        <v>82</v>
      </c>
      <c r="J5575" s="10">
        <v>1052</v>
      </c>
      <c r="K5575" s="16">
        <v>22</v>
      </c>
    </row>
    <row r="5576" spans="1:11" x14ac:dyDescent="0.25">
      <c r="A5576" s="19">
        <v>42974</v>
      </c>
      <c r="B5576" s="19" t="s">
        <v>3403</v>
      </c>
      <c r="C5576" s="15">
        <v>8000</v>
      </c>
      <c r="D5576" s="24" t="s">
        <v>4</v>
      </c>
      <c r="E5576" s="24" t="s">
        <v>6</v>
      </c>
      <c r="F5576" s="25" t="s">
        <v>6</v>
      </c>
      <c r="G5576" s="25" t="s">
        <v>2987</v>
      </c>
      <c r="H5576" s="25" t="s">
        <v>3418</v>
      </c>
      <c r="I5576" s="25" t="s">
        <v>82</v>
      </c>
      <c r="J5576" s="10">
        <v>1053</v>
      </c>
      <c r="K5576" s="16">
        <v>22</v>
      </c>
    </row>
    <row r="5577" spans="1:11" x14ac:dyDescent="0.25">
      <c r="A5577" s="19">
        <v>42974</v>
      </c>
      <c r="B5577" s="19" t="s">
        <v>3403</v>
      </c>
      <c r="C5577" s="15">
        <v>2000</v>
      </c>
      <c r="D5577" s="24" t="s">
        <v>4</v>
      </c>
      <c r="E5577" s="24" t="s">
        <v>6</v>
      </c>
      <c r="F5577" s="25" t="s">
        <v>6</v>
      </c>
      <c r="G5577" s="25" t="s">
        <v>2987</v>
      </c>
      <c r="H5577" s="25" t="s">
        <v>3418</v>
      </c>
      <c r="I5577" s="25" t="s">
        <v>82</v>
      </c>
      <c r="J5577" s="10">
        <v>1054</v>
      </c>
      <c r="K5577" s="16">
        <v>22</v>
      </c>
    </row>
    <row r="5578" spans="1:11" x14ac:dyDescent="0.25">
      <c r="A5578" s="19">
        <v>42974</v>
      </c>
      <c r="B5578" s="19" t="s">
        <v>3403</v>
      </c>
      <c r="C5578" s="15">
        <v>6000</v>
      </c>
      <c r="D5578" s="24" t="s">
        <v>4</v>
      </c>
      <c r="E5578" s="24" t="s">
        <v>6</v>
      </c>
      <c r="F5578" s="25" t="s">
        <v>6</v>
      </c>
      <c r="G5578" s="25" t="s">
        <v>2987</v>
      </c>
      <c r="H5578" s="25" t="s">
        <v>3418</v>
      </c>
      <c r="I5578" s="25" t="s">
        <v>82</v>
      </c>
      <c r="J5578" s="10">
        <v>1055</v>
      </c>
      <c r="K5578" s="16">
        <v>22</v>
      </c>
    </row>
    <row r="5579" spans="1:11" x14ac:dyDescent="0.25">
      <c r="A5579" s="19">
        <v>42974</v>
      </c>
      <c r="B5579" s="19" t="s">
        <v>3403</v>
      </c>
      <c r="C5579" s="15">
        <v>750</v>
      </c>
      <c r="D5579" s="24" t="s">
        <v>4</v>
      </c>
      <c r="E5579" s="24" t="s">
        <v>5</v>
      </c>
      <c r="F5579" s="25" t="s">
        <v>2217</v>
      </c>
      <c r="G5579" s="25" t="s">
        <v>2987</v>
      </c>
      <c r="H5579" s="25" t="s">
        <v>3418</v>
      </c>
      <c r="I5579" s="25" t="s">
        <v>82</v>
      </c>
      <c r="J5579" s="10">
        <v>7740</v>
      </c>
      <c r="K5579" s="16">
        <v>155</v>
      </c>
    </row>
    <row r="5580" spans="1:11" x14ac:dyDescent="0.25">
      <c r="A5580" s="19">
        <v>42974</v>
      </c>
      <c r="B5580" s="19" t="s">
        <v>3403</v>
      </c>
      <c r="C5580" s="15">
        <v>500</v>
      </c>
      <c r="D5580" s="24" t="s">
        <v>4</v>
      </c>
      <c r="E5580" s="24" t="s">
        <v>5</v>
      </c>
      <c r="F5580" s="25" t="s">
        <v>2217</v>
      </c>
      <c r="G5580" s="25" t="s">
        <v>2987</v>
      </c>
      <c r="H5580" s="25" t="s">
        <v>3418</v>
      </c>
      <c r="I5580" s="25" t="s">
        <v>82</v>
      </c>
      <c r="J5580" s="10">
        <v>7741</v>
      </c>
      <c r="K5580" s="16">
        <v>155</v>
      </c>
    </row>
    <row r="5581" spans="1:11" x14ac:dyDescent="0.25">
      <c r="A5581" s="19">
        <v>42974</v>
      </c>
      <c r="B5581" s="19" t="s">
        <v>3403</v>
      </c>
      <c r="C5581" s="15">
        <v>1250</v>
      </c>
      <c r="D5581" s="24" t="s">
        <v>4</v>
      </c>
      <c r="E5581" s="24" t="s">
        <v>6</v>
      </c>
      <c r="F5581" s="25" t="s">
        <v>6</v>
      </c>
      <c r="G5581" s="25" t="s">
        <v>2987</v>
      </c>
      <c r="H5581" s="25" t="s">
        <v>3418</v>
      </c>
      <c r="I5581" s="25" t="s">
        <v>82</v>
      </c>
      <c r="J5581" s="10">
        <v>7742</v>
      </c>
      <c r="K5581" s="16">
        <v>155</v>
      </c>
    </row>
    <row r="5582" spans="1:11" x14ac:dyDescent="0.25">
      <c r="A5582" s="19">
        <v>42974</v>
      </c>
      <c r="B5582" s="19" t="s">
        <v>3403</v>
      </c>
      <c r="C5582" s="15">
        <v>3500</v>
      </c>
      <c r="D5582" s="24" t="s">
        <v>4</v>
      </c>
      <c r="E5582" s="24" t="s">
        <v>5</v>
      </c>
      <c r="F5582" s="25" t="s">
        <v>2217</v>
      </c>
      <c r="G5582" s="25" t="s">
        <v>2987</v>
      </c>
      <c r="H5582" s="25" t="s">
        <v>3418</v>
      </c>
      <c r="I5582" s="25" t="s">
        <v>82</v>
      </c>
      <c r="J5582" s="10">
        <v>7743</v>
      </c>
      <c r="K5582" s="16">
        <v>155</v>
      </c>
    </row>
    <row r="5583" spans="1:11" x14ac:dyDescent="0.25">
      <c r="A5583" s="19">
        <v>42974</v>
      </c>
      <c r="B5583" s="19" t="s">
        <v>3403</v>
      </c>
      <c r="C5583" s="15">
        <v>500</v>
      </c>
      <c r="D5583" s="24" t="s">
        <v>4</v>
      </c>
      <c r="E5583" s="24" t="s">
        <v>6</v>
      </c>
      <c r="F5583" s="25" t="s">
        <v>6</v>
      </c>
      <c r="G5583" s="25" t="s">
        <v>2987</v>
      </c>
      <c r="H5583" s="25" t="s">
        <v>3418</v>
      </c>
      <c r="I5583" s="25" t="s">
        <v>82</v>
      </c>
      <c r="J5583" s="10">
        <v>8502</v>
      </c>
      <c r="K5583" s="16">
        <v>171</v>
      </c>
    </row>
    <row r="5584" spans="1:11" x14ac:dyDescent="0.25">
      <c r="A5584" s="19">
        <v>42974</v>
      </c>
      <c r="B5584" s="19" t="s">
        <v>3403</v>
      </c>
      <c r="C5584" s="15">
        <v>400</v>
      </c>
      <c r="D5584" s="24" t="s">
        <v>4</v>
      </c>
      <c r="E5584" s="24" t="s">
        <v>5</v>
      </c>
      <c r="F5584" s="25" t="s">
        <v>2217</v>
      </c>
      <c r="G5584" s="25" t="s">
        <v>2987</v>
      </c>
      <c r="H5584" s="25" t="s">
        <v>3418</v>
      </c>
      <c r="I5584" s="25" t="s">
        <v>82</v>
      </c>
      <c r="J5584" s="10">
        <v>8503</v>
      </c>
      <c r="K5584" s="16">
        <v>171</v>
      </c>
    </row>
    <row r="5585" spans="1:11" x14ac:dyDescent="0.25">
      <c r="A5585" s="19">
        <v>42974</v>
      </c>
      <c r="B5585" s="19" t="s">
        <v>3403</v>
      </c>
      <c r="C5585" s="15">
        <v>1000</v>
      </c>
      <c r="D5585" s="24" t="s">
        <v>4</v>
      </c>
      <c r="E5585" s="24" t="s">
        <v>6</v>
      </c>
      <c r="F5585" s="25" t="s">
        <v>6</v>
      </c>
      <c r="G5585" s="25" t="s">
        <v>2987</v>
      </c>
      <c r="H5585" s="25" t="s">
        <v>3418</v>
      </c>
      <c r="I5585" s="25" t="s">
        <v>82</v>
      </c>
      <c r="J5585" s="10">
        <v>8504</v>
      </c>
      <c r="K5585" s="16">
        <v>171</v>
      </c>
    </row>
    <row r="5586" spans="1:11" x14ac:dyDescent="0.25">
      <c r="A5586" s="19">
        <v>42974</v>
      </c>
      <c r="B5586" s="19" t="s">
        <v>3403</v>
      </c>
      <c r="C5586" s="15">
        <v>550</v>
      </c>
      <c r="D5586" s="24" t="s">
        <v>7</v>
      </c>
      <c r="E5586" s="24" t="s">
        <v>8</v>
      </c>
      <c r="F5586" s="25"/>
      <c r="G5586" s="25" t="s">
        <v>3314</v>
      </c>
      <c r="H5586" s="25" t="s">
        <v>3314</v>
      </c>
      <c r="I5586" s="27"/>
      <c r="J5586" s="10" t="s">
        <v>2984</v>
      </c>
      <c r="K5586" s="16"/>
    </row>
    <row r="5587" spans="1:11" x14ac:dyDescent="0.25">
      <c r="A5587" s="19">
        <v>42974</v>
      </c>
      <c r="B5587" s="19" t="s">
        <v>3403</v>
      </c>
      <c r="C5587" s="15">
        <v>3000</v>
      </c>
      <c r="D5587" s="24" t="s">
        <v>7</v>
      </c>
      <c r="E5587" s="24" t="s">
        <v>8</v>
      </c>
      <c r="F5587" s="25"/>
      <c r="G5587" s="25" t="s">
        <v>3314</v>
      </c>
      <c r="H5587" s="25" t="s">
        <v>3314</v>
      </c>
      <c r="I5587" s="27"/>
      <c r="J5587" s="10" t="s">
        <v>2984</v>
      </c>
      <c r="K5587" s="16"/>
    </row>
    <row r="5588" spans="1:11" x14ac:dyDescent="0.25">
      <c r="A5588" s="19">
        <v>42974</v>
      </c>
      <c r="B5588" s="19" t="s">
        <v>3403</v>
      </c>
      <c r="C5588" s="15">
        <v>1000</v>
      </c>
      <c r="D5588" s="24" t="s">
        <v>7</v>
      </c>
      <c r="E5588" s="24" t="s">
        <v>8</v>
      </c>
      <c r="F5588" s="25"/>
      <c r="G5588" s="25" t="s">
        <v>3314</v>
      </c>
      <c r="H5588" s="25" t="s">
        <v>3314</v>
      </c>
      <c r="I5588" s="27"/>
      <c r="J5588" s="10" t="s">
        <v>2984</v>
      </c>
      <c r="K5588" s="16"/>
    </row>
    <row r="5589" spans="1:11" x14ac:dyDescent="0.25">
      <c r="A5589" s="19">
        <v>42974</v>
      </c>
      <c r="B5589" s="19" t="s">
        <v>3403</v>
      </c>
      <c r="C5589" s="15">
        <v>1000</v>
      </c>
      <c r="D5589" s="24" t="s">
        <v>7</v>
      </c>
      <c r="E5589" s="24" t="s">
        <v>8</v>
      </c>
      <c r="F5589" s="25"/>
      <c r="G5589" s="25" t="s">
        <v>3314</v>
      </c>
      <c r="H5589" s="25" t="s">
        <v>3314</v>
      </c>
      <c r="I5589" s="27"/>
      <c r="J5589" s="10" t="s">
        <v>2984</v>
      </c>
      <c r="K5589" s="16"/>
    </row>
    <row r="5590" spans="1:11" x14ac:dyDescent="0.25">
      <c r="A5590" s="19">
        <v>42974</v>
      </c>
      <c r="B5590" s="19" t="s">
        <v>3403</v>
      </c>
      <c r="C5590" s="15">
        <v>100</v>
      </c>
      <c r="D5590" s="24" t="s">
        <v>7</v>
      </c>
      <c r="E5590" s="24" t="s">
        <v>8</v>
      </c>
      <c r="F5590" s="25"/>
      <c r="G5590" s="25" t="s">
        <v>3314</v>
      </c>
      <c r="H5590" s="25" t="s">
        <v>3314</v>
      </c>
      <c r="I5590" s="27"/>
      <c r="J5590" s="10" t="s">
        <v>2984</v>
      </c>
      <c r="K5590" s="16"/>
    </row>
    <row r="5591" spans="1:11" x14ac:dyDescent="0.25">
      <c r="A5591" s="19">
        <v>42974</v>
      </c>
      <c r="B5591" s="19" t="s">
        <v>3403</v>
      </c>
      <c r="C5591" s="15">
        <v>300</v>
      </c>
      <c r="D5591" s="24" t="s">
        <v>7</v>
      </c>
      <c r="E5591" s="24" t="s">
        <v>8</v>
      </c>
      <c r="F5591" s="25"/>
      <c r="G5591" s="25" t="s">
        <v>3314</v>
      </c>
      <c r="H5591" s="25" t="s">
        <v>3314</v>
      </c>
      <c r="I5591" s="27"/>
      <c r="J5591" s="10" t="s">
        <v>2984</v>
      </c>
      <c r="K5591" s="16"/>
    </row>
    <row r="5592" spans="1:11" x14ac:dyDescent="0.25">
      <c r="A5592" s="19">
        <v>42974</v>
      </c>
      <c r="B5592" s="19" t="s">
        <v>3403</v>
      </c>
      <c r="C5592" s="15">
        <v>1400</v>
      </c>
      <c r="D5592" s="24" t="s">
        <v>7</v>
      </c>
      <c r="E5592" s="24" t="s">
        <v>8</v>
      </c>
      <c r="F5592" s="25"/>
      <c r="G5592" s="25" t="s">
        <v>3314</v>
      </c>
      <c r="H5592" s="25" t="s">
        <v>3314</v>
      </c>
      <c r="I5592" s="27"/>
      <c r="J5592" s="10" t="s">
        <v>2984</v>
      </c>
      <c r="K5592" s="16"/>
    </row>
    <row r="5593" spans="1:11" x14ac:dyDescent="0.25">
      <c r="A5593" s="19">
        <v>42974</v>
      </c>
      <c r="B5593" s="19" t="s">
        <v>3403</v>
      </c>
      <c r="C5593" s="15">
        <v>150</v>
      </c>
      <c r="D5593" s="24" t="s">
        <v>7</v>
      </c>
      <c r="E5593" s="24" t="s">
        <v>8</v>
      </c>
      <c r="F5593" s="25"/>
      <c r="G5593" s="25" t="s">
        <v>3314</v>
      </c>
      <c r="H5593" s="25" t="s">
        <v>3314</v>
      </c>
      <c r="I5593" s="27"/>
      <c r="J5593" s="10" t="s">
        <v>2984</v>
      </c>
      <c r="K5593" s="16"/>
    </row>
    <row r="5594" spans="1:11" x14ac:dyDescent="0.25">
      <c r="A5594" s="19">
        <v>42974</v>
      </c>
      <c r="B5594" s="19" t="s">
        <v>3403</v>
      </c>
      <c r="C5594" s="15">
        <v>160</v>
      </c>
      <c r="D5594" s="24" t="s">
        <v>7</v>
      </c>
      <c r="E5594" s="24" t="s">
        <v>8</v>
      </c>
      <c r="F5594" s="25"/>
      <c r="G5594" s="25" t="s">
        <v>3314</v>
      </c>
      <c r="H5594" s="25" t="s">
        <v>3314</v>
      </c>
      <c r="I5594" s="27"/>
      <c r="J5594" s="10" t="s">
        <v>2984</v>
      </c>
      <c r="K5594" s="16"/>
    </row>
    <row r="5595" spans="1:11" x14ac:dyDescent="0.25">
      <c r="A5595" s="19">
        <v>42974</v>
      </c>
      <c r="B5595" s="19" t="s">
        <v>3403</v>
      </c>
      <c r="C5595" s="15">
        <v>1250</v>
      </c>
      <c r="D5595" s="24" t="s">
        <v>4</v>
      </c>
      <c r="E5595" s="24" t="s">
        <v>5</v>
      </c>
      <c r="F5595" s="25" t="s">
        <v>2217</v>
      </c>
      <c r="G5595" s="25" t="s">
        <v>2987</v>
      </c>
      <c r="H5595" s="25" t="s">
        <v>3418</v>
      </c>
      <c r="I5595" s="25"/>
      <c r="J5595" s="10"/>
      <c r="K5595" s="16"/>
    </row>
    <row r="5596" spans="1:11" x14ac:dyDescent="0.25">
      <c r="A5596" s="19">
        <v>42975</v>
      </c>
      <c r="B5596" s="19" t="s">
        <v>3403</v>
      </c>
      <c r="C5596" s="15">
        <v>2000</v>
      </c>
      <c r="D5596" s="24" t="s">
        <v>4</v>
      </c>
      <c r="E5596" s="24" t="s">
        <v>6</v>
      </c>
      <c r="F5596" s="25" t="s">
        <v>6</v>
      </c>
      <c r="G5596" s="25" t="s">
        <v>2987</v>
      </c>
      <c r="H5596" s="25" t="s">
        <v>3418</v>
      </c>
      <c r="I5596" s="25" t="s">
        <v>82</v>
      </c>
      <c r="J5596" s="10">
        <v>48</v>
      </c>
      <c r="K5596" s="16">
        <v>1</v>
      </c>
    </row>
    <row r="5597" spans="1:11" x14ac:dyDescent="0.25">
      <c r="A5597" s="19">
        <v>42975</v>
      </c>
      <c r="B5597" s="19" t="s">
        <v>3403</v>
      </c>
      <c r="C5597" s="15">
        <v>500</v>
      </c>
      <c r="D5597" s="24" t="s">
        <v>4</v>
      </c>
      <c r="E5597" s="24" t="s">
        <v>6</v>
      </c>
      <c r="F5597" s="25" t="s">
        <v>6</v>
      </c>
      <c r="G5597" s="25" t="s">
        <v>2987</v>
      </c>
      <c r="H5597" s="25" t="s">
        <v>3418</v>
      </c>
      <c r="I5597" s="25" t="s">
        <v>82</v>
      </c>
      <c r="J5597" s="10">
        <v>49</v>
      </c>
      <c r="K5597" s="16">
        <v>1</v>
      </c>
    </row>
    <row r="5598" spans="1:11" x14ac:dyDescent="0.25">
      <c r="A5598" s="19">
        <v>42975</v>
      </c>
      <c r="B5598" s="19" t="s">
        <v>3403</v>
      </c>
      <c r="C5598" s="15">
        <v>1200</v>
      </c>
      <c r="D5598" s="24" t="s">
        <v>4</v>
      </c>
      <c r="E5598" s="24" t="s">
        <v>6</v>
      </c>
      <c r="F5598" s="25" t="s">
        <v>6</v>
      </c>
      <c r="G5598" s="25" t="s">
        <v>2987</v>
      </c>
      <c r="H5598" s="25" t="s">
        <v>3418</v>
      </c>
      <c r="I5598" s="25" t="s">
        <v>82</v>
      </c>
      <c r="J5598" s="10">
        <v>264</v>
      </c>
      <c r="K5598" s="16">
        <v>6</v>
      </c>
    </row>
    <row r="5599" spans="1:11" x14ac:dyDescent="0.25">
      <c r="A5599" s="19">
        <v>42975</v>
      </c>
      <c r="B5599" s="19" t="s">
        <v>3403</v>
      </c>
      <c r="C5599" s="15">
        <v>200</v>
      </c>
      <c r="D5599" s="24" t="s">
        <v>4</v>
      </c>
      <c r="E5599" s="24" t="s">
        <v>6</v>
      </c>
      <c r="F5599" s="25" t="s">
        <v>6</v>
      </c>
      <c r="G5599" s="25" t="s">
        <v>2987</v>
      </c>
      <c r="H5599" s="25" t="s">
        <v>3418</v>
      </c>
      <c r="I5599" s="25" t="s">
        <v>82</v>
      </c>
      <c r="J5599" s="10">
        <v>265</v>
      </c>
      <c r="K5599" s="16">
        <v>6</v>
      </c>
    </row>
    <row r="5600" spans="1:11" x14ac:dyDescent="0.25">
      <c r="A5600" s="19">
        <v>42975</v>
      </c>
      <c r="B5600" s="19" t="s">
        <v>3403</v>
      </c>
      <c r="C5600" s="15">
        <v>500</v>
      </c>
      <c r="D5600" s="24" t="s">
        <v>4</v>
      </c>
      <c r="E5600" s="24" t="s">
        <v>6</v>
      </c>
      <c r="F5600" s="25" t="s">
        <v>6</v>
      </c>
      <c r="G5600" s="25" t="s">
        <v>2987</v>
      </c>
      <c r="H5600" s="25" t="s">
        <v>3418</v>
      </c>
      <c r="I5600" s="25" t="s">
        <v>82</v>
      </c>
      <c r="J5600" s="10">
        <v>266</v>
      </c>
      <c r="K5600" s="16">
        <v>6</v>
      </c>
    </row>
    <row r="5601" spans="1:11" x14ac:dyDescent="0.25">
      <c r="A5601" s="19">
        <v>42975</v>
      </c>
      <c r="B5601" s="19" t="s">
        <v>3403</v>
      </c>
      <c r="C5601" s="15">
        <v>600</v>
      </c>
      <c r="D5601" s="24" t="s">
        <v>4</v>
      </c>
      <c r="E5601" s="24" t="s">
        <v>5</v>
      </c>
      <c r="F5601" s="25" t="s">
        <v>2217</v>
      </c>
      <c r="G5601" s="25" t="s">
        <v>2987</v>
      </c>
      <c r="H5601" s="25" t="s">
        <v>3418</v>
      </c>
      <c r="I5601" s="25" t="s">
        <v>82</v>
      </c>
      <c r="J5601" s="10">
        <v>267</v>
      </c>
      <c r="K5601" s="16">
        <v>6</v>
      </c>
    </row>
    <row r="5602" spans="1:11" x14ac:dyDescent="0.25">
      <c r="A5602" s="19">
        <v>42975</v>
      </c>
      <c r="B5602" s="19" t="s">
        <v>3403</v>
      </c>
      <c r="C5602" s="15">
        <v>3000</v>
      </c>
      <c r="D5602" s="24" t="s">
        <v>4</v>
      </c>
      <c r="E5602" s="24" t="s">
        <v>6</v>
      </c>
      <c r="F5602" s="25" t="s">
        <v>6</v>
      </c>
      <c r="G5602" s="25" t="s">
        <v>2987</v>
      </c>
      <c r="H5602" s="25" t="s">
        <v>3418</v>
      </c>
      <c r="I5602" s="25" t="s">
        <v>82</v>
      </c>
      <c r="J5602" s="10">
        <v>268</v>
      </c>
      <c r="K5602" s="16">
        <v>6</v>
      </c>
    </row>
    <row r="5603" spans="1:11" x14ac:dyDescent="0.25">
      <c r="A5603" s="19">
        <v>42975</v>
      </c>
      <c r="B5603" s="19" t="s">
        <v>3403</v>
      </c>
      <c r="C5603" s="15">
        <v>500</v>
      </c>
      <c r="D5603" s="24" t="s">
        <v>4</v>
      </c>
      <c r="E5603" s="24" t="s">
        <v>5</v>
      </c>
      <c r="F5603" s="25" t="s">
        <v>2217</v>
      </c>
      <c r="G5603" s="25" t="s">
        <v>2987</v>
      </c>
      <c r="H5603" s="25" t="s">
        <v>3418</v>
      </c>
      <c r="I5603" s="25" t="s">
        <v>82</v>
      </c>
      <c r="J5603" s="10">
        <v>269</v>
      </c>
      <c r="K5603" s="16">
        <v>6</v>
      </c>
    </row>
    <row r="5604" spans="1:11" x14ac:dyDescent="0.25">
      <c r="A5604" s="19">
        <v>42975</v>
      </c>
      <c r="B5604" s="19" t="s">
        <v>3403</v>
      </c>
      <c r="C5604" s="15">
        <v>500</v>
      </c>
      <c r="D5604" s="24" t="s">
        <v>4</v>
      </c>
      <c r="E5604" s="24" t="s">
        <v>6</v>
      </c>
      <c r="F5604" s="25" t="s">
        <v>6</v>
      </c>
      <c r="G5604" s="25" t="s">
        <v>2987</v>
      </c>
      <c r="H5604" s="25" t="s">
        <v>3418</v>
      </c>
      <c r="I5604" s="25" t="s">
        <v>82</v>
      </c>
      <c r="J5604" s="10">
        <v>270</v>
      </c>
      <c r="K5604" s="16">
        <v>6</v>
      </c>
    </row>
    <row r="5605" spans="1:11" x14ac:dyDescent="0.25">
      <c r="A5605" s="19">
        <v>42975</v>
      </c>
      <c r="B5605" s="19" t="s">
        <v>3403</v>
      </c>
      <c r="C5605" s="15">
        <v>500</v>
      </c>
      <c r="D5605" s="24" t="s">
        <v>4</v>
      </c>
      <c r="E5605" s="24" t="s">
        <v>6</v>
      </c>
      <c r="F5605" s="25" t="s">
        <v>6</v>
      </c>
      <c r="G5605" s="25" t="s">
        <v>2987</v>
      </c>
      <c r="H5605" s="25" t="s">
        <v>3418</v>
      </c>
      <c r="I5605" s="25" t="s">
        <v>82</v>
      </c>
      <c r="J5605" s="10">
        <v>272</v>
      </c>
      <c r="K5605" s="16">
        <v>6</v>
      </c>
    </row>
    <row r="5606" spans="1:11" x14ac:dyDescent="0.25">
      <c r="A5606" s="19">
        <v>42975</v>
      </c>
      <c r="B5606" s="19" t="s">
        <v>3403</v>
      </c>
      <c r="C5606" s="15">
        <v>100</v>
      </c>
      <c r="D5606" s="24" t="s">
        <v>4</v>
      </c>
      <c r="E5606" s="24" t="s">
        <v>5</v>
      </c>
      <c r="F5606" s="25" t="s">
        <v>2217</v>
      </c>
      <c r="G5606" s="25" t="s">
        <v>2987</v>
      </c>
      <c r="H5606" s="25" t="s">
        <v>3418</v>
      </c>
      <c r="I5606" s="25" t="s">
        <v>82</v>
      </c>
      <c r="J5606" s="10">
        <v>533</v>
      </c>
      <c r="K5606" s="16">
        <v>11</v>
      </c>
    </row>
    <row r="5607" spans="1:11" x14ac:dyDescent="0.25">
      <c r="A5607" s="19">
        <v>42975</v>
      </c>
      <c r="B5607" s="19" t="s">
        <v>3403</v>
      </c>
      <c r="C5607" s="15">
        <v>10000</v>
      </c>
      <c r="D5607" s="24" t="s">
        <v>4</v>
      </c>
      <c r="E5607" s="24" t="s">
        <v>6</v>
      </c>
      <c r="F5607" s="25" t="s">
        <v>6</v>
      </c>
      <c r="G5607" s="25" t="s">
        <v>2987</v>
      </c>
      <c r="H5607" s="25" t="s">
        <v>3418</v>
      </c>
      <c r="I5607" s="25" t="s">
        <v>82</v>
      </c>
      <c r="J5607" s="10">
        <v>534</v>
      </c>
      <c r="K5607" s="16">
        <v>11</v>
      </c>
    </row>
    <row r="5608" spans="1:11" x14ac:dyDescent="0.25">
      <c r="A5608" s="19">
        <v>42975</v>
      </c>
      <c r="B5608" s="19" t="s">
        <v>3403</v>
      </c>
      <c r="C5608" s="15">
        <v>10000</v>
      </c>
      <c r="D5608" s="24" t="s">
        <v>4</v>
      </c>
      <c r="E5608" s="24" t="s">
        <v>6</v>
      </c>
      <c r="F5608" s="25" t="s">
        <v>6</v>
      </c>
      <c r="G5608" s="25" t="s">
        <v>2987</v>
      </c>
      <c r="H5608" s="25" t="s">
        <v>3418</v>
      </c>
      <c r="I5608" s="25" t="s">
        <v>82</v>
      </c>
      <c r="J5608" s="10">
        <v>535</v>
      </c>
      <c r="K5608" s="16">
        <v>11</v>
      </c>
    </row>
    <row r="5609" spans="1:11" x14ac:dyDescent="0.25">
      <c r="A5609" s="19">
        <v>42975</v>
      </c>
      <c r="B5609" s="19" t="s">
        <v>3403</v>
      </c>
      <c r="C5609" s="15">
        <v>9030</v>
      </c>
      <c r="D5609" s="24" t="s">
        <v>97</v>
      </c>
      <c r="E5609" s="24" t="s">
        <v>5</v>
      </c>
      <c r="F5609" s="25" t="s">
        <v>2217</v>
      </c>
      <c r="G5609" s="25" t="s">
        <v>2987</v>
      </c>
      <c r="H5609" s="25" t="s">
        <v>3418</v>
      </c>
      <c r="I5609" s="25" t="s">
        <v>82</v>
      </c>
      <c r="J5609" s="10">
        <v>797</v>
      </c>
      <c r="K5609" s="16">
        <v>16</v>
      </c>
    </row>
    <row r="5610" spans="1:11" x14ac:dyDescent="0.25">
      <c r="A5610" s="19">
        <v>42975</v>
      </c>
      <c r="B5610" s="19" t="s">
        <v>3403</v>
      </c>
      <c r="C5610" s="15">
        <v>1000</v>
      </c>
      <c r="D5610" s="24" t="s">
        <v>4</v>
      </c>
      <c r="E5610" s="24" t="s">
        <v>5</v>
      </c>
      <c r="F5610" s="25" t="s">
        <v>2217</v>
      </c>
      <c r="G5610" s="25" t="s">
        <v>2987</v>
      </c>
      <c r="H5610" s="25" t="s">
        <v>3418</v>
      </c>
      <c r="I5610" s="25" t="s">
        <v>82</v>
      </c>
      <c r="J5610" s="10">
        <v>798</v>
      </c>
      <c r="K5610" s="16">
        <v>16</v>
      </c>
    </row>
    <row r="5611" spans="1:11" x14ac:dyDescent="0.25">
      <c r="A5611" s="19">
        <v>42975</v>
      </c>
      <c r="B5611" s="19" t="s">
        <v>3403</v>
      </c>
      <c r="C5611" s="15">
        <v>9000</v>
      </c>
      <c r="D5611" s="24" t="s">
        <v>4</v>
      </c>
      <c r="E5611" s="24" t="s">
        <v>5</v>
      </c>
      <c r="F5611" s="25" t="s">
        <v>2217</v>
      </c>
      <c r="G5611" s="25" t="s">
        <v>2987</v>
      </c>
      <c r="H5611" s="25" t="s">
        <v>3418</v>
      </c>
      <c r="I5611" s="25" t="s">
        <v>82</v>
      </c>
      <c r="J5611" s="10">
        <v>799</v>
      </c>
      <c r="K5611" s="16">
        <v>16</v>
      </c>
    </row>
    <row r="5612" spans="1:11" x14ac:dyDescent="0.25">
      <c r="A5612" s="19">
        <v>42975</v>
      </c>
      <c r="B5612" s="19" t="s">
        <v>3403</v>
      </c>
      <c r="C5612" s="15">
        <v>1000</v>
      </c>
      <c r="D5612" s="24" t="s">
        <v>4</v>
      </c>
      <c r="E5612" s="24" t="s">
        <v>5</v>
      </c>
      <c r="F5612" s="25" t="s">
        <v>2217</v>
      </c>
      <c r="G5612" s="25" t="s">
        <v>2987</v>
      </c>
      <c r="H5612" s="25" t="s">
        <v>3418</v>
      </c>
      <c r="I5612" s="25" t="s">
        <v>82</v>
      </c>
      <c r="J5612" s="10">
        <v>800</v>
      </c>
      <c r="K5612" s="16">
        <v>16</v>
      </c>
    </row>
    <row r="5613" spans="1:11" x14ac:dyDescent="0.25">
      <c r="A5613" s="19">
        <v>42975</v>
      </c>
      <c r="B5613" s="19" t="s">
        <v>3403</v>
      </c>
      <c r="C5613" s="15">
        <v>200</v>
      </c>
      <c r="D5613" s="24" t="s">
        <v>4</v>
      </c>
      <c r="E5613" s="24" t="s">
        <v>6</v>
      </c>
      <c r="F5613" s="25" t="s">
        <v>6</v>
      </c>
      <c r="G5613" s="25" t="s">
        <v>2987</v>
      </c>
      <c r="H5613" s="25" t="s">
        <v>3418</v>
      </c>
      <c r="I5613" s="25" t="s">
        <v>82</v>
      </c>
      <c r="J5613" s="10">
        <v>832</v>
      </c>
      <c r="K5613" s="16">
        <v>17</v>
      </c>
    </row>
    <row r="5614" spans="1:11" x14ac:dyDescent="0.25">
      <c r="A5614" s="19">
        <v>42975</v>
      </c>
      <c r="B5614" s="19" t="s">
        <v>3403</v>
      </c>
      <c r="C5614" s="15">
        <v>1000</v>
      </c>
      <c r="D5614" s="24" t="s">
        <v>4</v>
      </c>
      <c r="E5614" s="24" t="s">
        <v>6</v>
      </c>
      <c r="F5614" s="25" t="s">
        <v>6</v>
      </c>
      <c r="G5614" s="25" t="s">
        <v>2987</v>
      </c>
      <c r="H5614" s="25" t="s">
        <v>3418</v>
      </c>
      <c r="I5614" s="25" t="s">
        <v>82</v>
      </c>
      <c r="J5614" s="10">
        <v>833</v>
      </c>
      <c r="K5614" s="16">
        <v>17</v>
      </c>
    </row>
    <row r="5615" spans="1:11" x14ac:dyDescent="0.25">
      <c r="A5615" s="19">
        <v>42975</v>
      </c>
      <c r="B5615" s="19" t="s">
        <v>3403</v>
      </c>
      <c r="C5615" s="15">
        <v>7350</v>
      </c>
      <c r="D5615" s="24" t="s">
        <v>4</v>
      </c>
      <c r="E5615" s="24" t="s">
        <v>6</v>
      </c>
      <c r="F5615" s="25" t="s">
        <v>6</v>
      </c>
      <c r="G5615" s="25" t="s">
        <v>2987</v>
      </c>
      <c r="H5615" s="25" t="s">
        <v>3418</v>
      </c>
      <c r="I5615" s="25" t="s">
        <v>82</v>
      </c>
      <c r="J5615" s="10">
        <v>834</v>
      </c>
      <c r="K5615" s="16">
        <v>17</v>
      </c>
    </row>
    <row r="5616" spans="1:11" x14ac:dyDescent="0.25">
      <c r="A5616" s="19">
        <v>42975</v>
      </c>
      <c r="B5616" s="19" t="s">
        <v>3403</v>
      </c>
      <c r="C5616" s="15">
        <v>1000</v>
      </c>
      <c r="D5616" s="24" t="s">
        <v>4</v>
      </c>
      <c r="E5616" s="24" t="s">
        <v>6</v>
      </c>
      <c r="F5616" s="25" t="s">
        <v>6</v>
      </c>
      <c r="G5616" s="25" t="s">
        <v>2987</v>
      </c>
      <c r="H5616" s="25" t="s">
        <v>3418</v>
      </c>
      <c r="I5616" s="25" t="s">
        <v>82</v>
      </c>
      <c r="J5616" s="10">
        <v>835</v>
      </c>
      <c r="K5616" s="16">
        <v>17</v>
      </c>
    </row>
    <row r="5617" spans="1:11" x14ac:dyDescent="0.25">
      <c r="A5617" s="19">
        <v>42975</v>
      </c>
      <c r="B5617" s="19" t="s">
        <v>3403</v>
      </c>
      <c r="C5617" s="15">
        <v>1000</v>
      </c>
      <c r="D5617" s="24" t="s">
        <v>4</v>
      </c>
      <c r="E5617" s="24" t="s">
        <v>5</v>
      </c>
      <c r="F5617" s="25" t="s">
        <v>2217</v>
      </c>
      <c r="G5617" s="25" t="s">
        <v>2987</v>
      </c>
      <c r="H5617" s="25" t="s">
        <v>3418</v>
      </c>
      <c r="I5617" s="25" t="s">
        <v>82</v>
      </c>
      <c r="J5617" s="10">
        <v>856</v>
      </c>
      <c r="K5617" s="16">
        <v>18</v>
      </c>
    </row>
    <row r="5618" spans="1:11" x14ac:dyDescent="0.25">
      <c r="A5618" s="19">
        <v>42975</v>
      </c>
      <c r="B5618" s="19" t="s">
        <v>3403</v>
      </c>
      <c r="C5618" s="15">
        <v>3500</v>
      </c>
      <c r="D5618" s="24" t="s">
        <v>4</v>
      </c>
      <c r="E5618" s="24" t="s">
        <v>5</v>
      </c>
      <c r="F5618" s="25" t="s">
        <v>2217</v>
      </c>
      <c r="G5618" s="25" t="s">
        <v>2987</v>
      </c>
      <c r="H5618" s="25" t="s">
        <v>3418</v>
      </c>
      <c r="I5618" s="25" t="s">
        <v>82</v>
      </c>
      <c r="J5618" s="10">
        <v>857</v>
      </c>
      <c r="K5618" s="16">
        <v>18</v>
      </c>
    </row>
    <row r="5619" spans="1:11" x14ac:dyDescent="0.25">
      <c r="A5619" s="19">
        <v>42975</v>
      </c>
      <c r="B5619" s="19" t="s">
        <v>3403</v>
      </c>
      <c r="C5619" s="15">
        <v>53000</v>
      </c>
      <c r="D5619" s="24" t="s">
        <v>4</v>
      </c>
      <c r="E5619" s="24" t="s">
        <v>5</v>
      </c>
      <c r="F5619" s="25" t="s">
        <v>2217</v>
      </c>
      <c r="G5619" s="25" t="s">
        <v>2987</v>
      </c>
      <c r="H5619" s="25" t="s">
        <v>3418</v>
      </c>
      <c r="I5619" s="25" t="s">
        <v>82</v>
      </c>
      <c r="J5619" s="10">
        <v>911</v>
      </c>
      <c r="K5619" s="16">
        <v>19</v>
      </c>
    </row>
    <row r="5620" spans="1:11" x14ac:dyDescent="0.25">
      <c r="A5620" s="19">
        <v>42975</v>
      </c>
      <c r="B5620" s="19" t="s">
        <v>3403</v>
      </c>
      <c r="C5620" s="15">
        <v>12600</v>
      </c>
      <c r="D5620" s="24" t="s">
        <v>4</v>
      </c>
      <c r="E5620" s="24" t="s">
        <v>5</v>
      </c>
      <c r="F5620" s="25" t="s">
        <v>2217</v>
      </c>
      <c r="G5620" s="25" t="s">
        <v>2987</v>
      </c>
      <c r="H5620" s="25" t="s">
        <v>3418</v>
      </c>
      <c r="I5620" s="25" t="s">
        <v>82</v>
      </c>
      <c r="J5620" s="10">
        <v>913</v>
      </c>
      <c r="K5620" s="16">
        <v>19</v>
      </c>
    </row>
    <row r="5621" spans="1:11" x14ac:dyDescent="0.25">
      <c r="A5621" s="19">
        <v>42975</v>
      </c>
      <c r="B5621" s="19" t="s">
        <v>3403</v>
      </c>
      <c r="C5621" s="15">
        <v>1200</v>
      </c>
      <c r="D5621" s="24" t="s">
        <v>4</v>
      </c>
      <c r="E5621" s="24" t="s">
        <v>6</v>
      </c>
      <c r="F5621" s="25" t="s">
        <v>6</v>
      </c>
      <c r="G5621" s="25" t="s">
        <v>2987</v>
      </c>
      <c r="H5621" s="25" t="s">
        <v>3418</v>
      </c>
      <c r="I5621" s="25" t="s">
        <v>82</v>
      </c>
      <c r="J5621" s="10">
        <v>914</v>
      </c>
      <c r="K5621" s="16">
        <v>19</v>
      </c>
    </row>
    <row r="5622" spans="1:11" x14ac:dyDescent="0.25">
      <c r="A5622" s="19">
        <v>42975</v>
      </c>
      <c r="B5622" s="19" t="s">
        <v>3403</v>
      </c>
      <c r="C5622" s="15">
        <v>1800</v>
      </c>
      <c r="D5622" s="24" t="s">
        <v>4</v>
      </c>
      <c r="E5622" s="24" t="s">
        <v>6</v>
      </c>
      <c r="F5622" s="25" t="s">
        <v>6</v>
      </c>
      <c r="G5622" s="25" t="s">
        <v>2987</v>
      </c>
      <c r="H5622" s="25" t="s">
        <v>3418</v>
      </c>
      <c r="I5622" s="25" t="s">
        <v>82</v>
      </c>
      <c r="J5622" s="10">
        <v>924</v>
      </c>
      <c r="K5622" s="16">
        <v>19</v>
      </c>
    </row>
    <row r="5623" spans="1:11" x14ac:dyDescent="0.25">
      <c r="A5623" s="19">
        <v>42975</v>
      </c>
      <c r="B5623" s="19" t="s">
        <v>3403</v>
      </c>
      <c r="C5623" s="15">
        <v>1000</v>
      </c>
      <c r="D5623" s="24" t="s">
        <v>4</v>
      </c>
      <c r="E5623" s="24" t="s">
        <v>6</v>
      </c>
      <c r="F5623" s="25" t="s">
        <v>6</v>
      </c>
      <c r="G5623" s="25" t="s">
        <v>2987</v>
      </c>
      <c r="H5623" s="25" t="s">
        <v>3418</v>
      </c>
      <c r="I5623" s="25" t="s">
        <v>82</v>
      </c>
      <c r="J5623" s="10">
        <v>961</v>
      </c>
      <c r="K5623" s="16">
        <v>20</v>
      </c>
    </row>
    <row r="5624" spans="1:11" x14ac:dyDescent="0.25">
      <c r="A5624" s="19">
        <v>42975</v>
      </c>
      <c r="B5624" s="19" t="s">
        <v>3403</v>
      </c>
      <c r="C5624" s="15">
        <v>2700</v>
      </c>
      <c r="D5624" s="24" t="s">
        <v>4</v>
      </c>
      <c r="E5624" s="24" t="s">
        <v>5</v>
      </c>
      <c r="F5624" s="25" t="s">
        <v>2217</v>
      </c>
      <c r="G5624" s="25" t="s">
        <v>2987</v>
      </c>
      <c r="H5624" s="25" t="s">
        <v>3418</v>
      </c>
      <c r="I5624" s="25" t="s">
        <v>82</v>
      </c>
      <c r="J5624" s="10">
        <v>962</v>
      </c>
      <c r="K5624" s="16">
        <v>20</v>
      </c>
    </row>
    <row r="5625" spans="1:11" x14ac:dyDescent="0.25">
      <c r="A5625" s="19">
        <v>42975</v>
      </c>
      <c r="B5625" s="19" t="s">
        <v>3403</v>
      </c>
      <c r="C5625" s="15">
        <v>5000</v>
      </c>
      <c r="D5625" s="24" t="s">
        <v>4</v>
      </c>
      <c r="E5625" s="24" t="s">
        <v>6</v>
      </c>
      <c r="F5625" s="25" t="s">
        <v>6</v>
      </c>
      <c r="G5625" s="25" t="s">
        <v>2987</v>
      </c>
      <c r="H5625" s="25" t="s">
        <v>3418</v>
      </c>
      <c r="I5625" s="25" t="s">
        <v>82</v>
      </c>
      <c r="J5625" s="10">
        <v>963</v>
      </c>
      <c r="K5625" s="16">
        <v>20</v>
      </c>
    </row>
    <row r="5626" spans="1:11" x14ac:dyDescent="0.25">
      <c r="A5626" s="19">
        <v>42975</v>
      </c>
      <c r="B5626" s="19" t="s">
        <v>3403</v>
      </c>
      <c r="C5626" s="15">
        <v>500</v>
      </c>
      <c r="D5626" s="24" t="s">
        <v>4</v>
      </c>
      <c r="E5626" s="24" t="s">
        <v>6</v>
      </c>
      <c r="F5626" s="25" t="s">
        <v>6</v>
      </c>
      <c r="G5626" s="25" t="s">
        <v>2987</v>
      </c>
      <c r="H5626" s="25" t="s">
        <v>3418</v>
      </c>
      <c r="I5626" s="25" t="s">
        <v>82</v>
      </c>
      <c r="J5626" s="10">
        <v>1006</v>
      </c>
      <c r="K5626" s="16">
        <v>21</v>
      </c>
    </row>
    <row r="5627" spans="1:11" x14ac:dyDescent="0.25">
      <c r="A5627" s="19">
        <v>42975</v>
      </c>
      <c r="B5627" s="19" t="s">
        <v>3403</v>
      </c>
      <c r="C5627" s="15">
        <v>1000</v>
      </c>
      <c r="D5627" s="24" t="s">
        <v>4</v>
      </c>
      <c r="E5627" s="24" t="s">
        <v>5</v>
      </c>
      <c r="F5627" s="25" t="s">
        <v>2217</v>
      </c>
      <c r="G5627" s="25" t="s">
        <v>2987</v>
      </c>
      <c r="H5627" s="25" t="s">
        <v>3418</v>
      </c>
      <c r="I5627" s="25" t="s">
        <v>82</v>
      </c>
      <c r="J5627" s="10">
        <v>1007</v>
      </c>
      <c r="K5627" s="16">
        <v>21</v>
      </c>
    </row>
    <row r="5628" spans="1:11" x14ac:dyDescent="0.25">
      <c r="A5628" s="19">
        <v>42975</v>
      </c>
      <c r="B5628" s="19" t="s">
        <v>3403</v>
      </c>
      <c r="C5628" s="15">
        <v>3000</v>
      </c>
      <c r="D5628" s="24" t="s">
        <v>4</v>
      </c>
      <c r="E5628" s="24" t="s">
        <v>5</v>
      </c>
      <c r="F5628" s="25" t="s">
        <v>2217</v>
      </c>
      <c r="G5628" s="25" t="s">
        <v>2987</v>
      </c>
      <c r="H5628" s="25" t="s">
        <v>3418</v>
      </c>
      <c r="I5628" s="25" t="s">
        <v>82</v>
      </c>
      <c r="J5628" s="10">
        <v>1008</v>
      </c>
      <c r="K5628" s="16">
        <v>21</v>
      </c>
    </row>
    <row r="5629" spans="1:11" x14ac:dyDescent="0.25">
      <c r="A5629" s="19">
        <v>42975</v>
      </c>
      <c r="B5629" s="19" t="s">
        <v>3403</v>
      </c>
      <c r="C5629" s="15">
        <v>2500</v>
      </c>
      <c r="D5629" s="24" t="s">
        <v>4</v>
      </c>
      <c r="E5629" s="24" t="s">
        <v>6</v>
      </c>
      <c r="F5629" s="25" t="s">
        <v>6</v>
      </c>
      <c r="G5629" s="25" t="s">
        <v>2987</v>
      </c>
      <c r="H5629" s="25" t="s">
        <v>3418</v>
      </c>
      <c r="I5629" s="25" t="s">
        <v>82</v>
      </c>
      <c r="J5629" s="10">
        <v>1009</v>
      </c>
      <c r="K5629" s="16">
        <v>21</v>
      </c>
    </row>
    <row r="5630" spans="1:11" x14ac:dyDescent="0.25">
      <c r="A5630" s="19">
        <v>42975</v>
      </c>
      <c r="B5630" s="19" t="s">
        <v>3403</v>
      </c>
      <c r="C5630" s="15">
        <v>20000</v>
      </c>
      <c r="D5630" s="24" t="s">
        <v>4</v>
      </c>
      <c r="E5630" s="24" t="s">
        <v>6</v>
      </c>
      <c r="F5630" s="25" t="s">
        <v>6</v>
      </c>
      <c r="G5630" s="25" t="s">
        <v>2987</v>
      </c>
      <c r="H5630" s="25" t="s">
        <v>3418</v>
      </c>
      <c r="I5630" s="25" t="s">
        <v>82</v>
      </c>
      <c r="J5630" s="10">
        <v>1056</v>
      </c>
      <c r="K5630" s="16">
        <v>22</v>
      </c>
    </row>
    <row r="5631" spans="1:11" x14ac:dyDescent="0.25">
      <c r="A5631" s="19">
        <v>42975</v>
      </c>
      <c r="B5631" s="19" t="s">
        <v>3403</v>
      </c>
      <c r="C5631" s="15">
        <v>100</v>
      </c>
      <c r="D5631" s="24" t="s">
        <v>4</v>
      </c>
      <c r="E5631" s="24" t="s">
        <v>6</v>
      </c>
      <c r="F5631" s="25" t="s">
        <v>6</v>
      </c>
      <c r="G5631" s="25" t="s">
        <v>2987</v>
      </c>
      <c r="H5631" s="25" t="s">
        <v>3418</v>
      </c>
      <c r="I5631" s="25" t="s">
        <v>82</v>
      </c>
      <c r="J5631" s="10">
        <v>1101</v>
      </c>
      <c r="K5631" s="16">
        <v>23</v>
      </c>
    </row>
    <row r="5632" spans="1:11" x14ac:dyDescent="0.25">
      <c r="A5632" s="19">
        <v>42975</v>
      </c>
      <c r="B5632" s="19" t="s">
        <v>3403</v>
      </c>
      <c r="C5632" s="15">
        <v>100</v>
      </c>
      <c r="D5632" s="24" t="s">
        <v>4</v>
      </c>
      <c r="E5632" s="24" t="s">
        <v>6</v>
      </c>
      <c r="F5632" s="25" t="s">
        <v>6</v>
      </c>
      <c r="G5632" s="25" t="s">
        <v>2987</v>
      </c>
      <c r="H5632" s="25" t="s">
        <v>3418</v>
      </c>
      <c r="I5632" s="25" t="s">
        <v>82</v>
      </c>
      <c r="J5632" s="10">
        <v>1102</v>
      </c>
      <c r="K5632" s="16">
        <v>23</v>
      </c>
    </row>
    <row r="5633" spans="1:11" x14ac:dyDescent="0.25">
      <c r="A5633" s="19">
        <v>42975</v>
      </c>
      <c r="B5633" s="19" t="s">
        <v>3403</v>
      </c>
      <c r="C5633" s="15">
        <v>1000</v>
      </c>
      <c r="D5633" s="24" t="s">
        <v>4</v>
      </c>
      <c r="E5633" s="24" t="s">
        <v>6</v>
      </c>
      <c r="F5633" s="25" t="s">
        <v>6</v>
      </c>
      <c r="G5633" s="25" t="s">
        <v>2987</v>
      </c>
      <c r="H5633" s="25" t="s">
        <v>3418</v>
      </c>
      <c r="I5633" s="25" t="s">
        <v>82</v>
      </c>
      <c r="J5633" s="10">
        <v>1103</v>
      </c>
      <c r="K5633" s="16">
        <v>23</v>
      </c>
    </row>
    <row r="5634" spans="1:11" x14ac:dyDescent="0.25">
      <c r="A5634" s="19">
        <v>42975</v>
      </c>
      <c r="B5634" s="19" t="s">
        <v>3403</v>
      </c>
      <c r="C5634" s="15">
        <v>2000</v>
      </c>
      <c r="D5634" s="24" t="s">
        <v>4</v>
      </c>
      <c r="E5634" s="24" t="s">
        <v>6</v>
      </c>
      <c r="F5634" s="25" t="s">
        <v>6</v>
      </c>
      <c r="G5634" s="25" t="s">
        <v>2987</v>
      </c>
      <c r="H5634" s="25" t="s">
        <v>3418</v>
      </c>
      <c r="I5634" s="25" t="s">
        <v>82</v>
      </c>
      <c r="J5634" s="10">
        <v>1104</v>
      </c>
      <c r="K5634" s="16">
        <v>23</v>
      </c>
    </row>
    <row r="5635" spans="1:11" x14ac:dyDescent="0.25">
      <c r="A5635" s="19">
        <v>42975</v>
      </c>
      <c r="B5635" s="19" t="s">
        <v>3403</v>
      </c>
      <c r="C5635" s="15">
        <v>200</v>
      </c>
      <c r="D5635" s="24" t="s">
        <v>4</v>
      </c>
      <c r="E5635" s="24" t="s">
        <v>6</v>
      </c>
      <c r="F5635" s="25" t="s">
        <v>6</v>
      </c>
      <c r="G5635" s="25" t="s">
        <v>2987</v>
      </c>
      <c r="H5635" s="25" t="s">
        <v>3418</v>
      </c>
      <c r="I5635" s="25" t="s">
        <v>82</v>
      </c>
      <c r="J5635" s="10">
        <v>1105</v>
      </c>
      <c r="K5635" s="16">
        <v>23</v>
      </c>
    </row>
    <row r="5636" spans="1:11" x14ac:dyDescent="0.25">
      <c r="A5636" s="19">
        <v>42975</v>
      </c>
      <c r="B5636" s="19" t="s">
        <v>3403</v>
      </c>
      <c r="C5636" s="15">
        <v>200</v>
      </c>
      <c r="D5636" s="24" t="s">
        <v>4</v>
      </c>
      <c r="E5636" s="24" t="s">
        <v>6</v>
      </c>
      <c r="F5636" s="25" t="s">
        <v>6</v>
      </c>
      <c r="G5636" s="25" t="s">
        <v>2987</v>
      </c>
      <c r="H5636" s="25" t="s">
        <v>3418</v>
      </c>
      <c r="I5636" s="25" t="s">
        <v>82</v>
      </c>
      <c r="J5636" s="10">
        <v>1106</v>
      </c>
      <c r="K5636" s="16">
        <v>23</v>
      </c>
    </row>
    <row r="5637" spans="1:11" x14ac:dyDescent="0.25">
      <c r="A5637" s="19">
        <v>42975</v>
      </c>
      <c r="B5637" s="19" t="s">
        <v>3403</v>
      </c>
      <c r="C5637" s="15">
        <v>7000</v>
      </c>
      <c r="D5637" s="24" t="s">
        <v>4</v>
      </c>
      <c r="E5637" s="24" t="s">
        <v>6</v>
      </c>
      <c r="F5637" s="25" t="s">
        <v>6</v>
      </c>
      <c r="G5637" s="25" t="s">
        <v>2987</v>
      </c>
      <c r="H5637" s="25" t="s">
        <v>3418</v>
      </c>
      <c r="I5637" s="25" t="s">
        <v>82</v>
      </c>
      <c r="J5637" s="10">
        <v>1107</v>
      </c>
      <c r="K5637" s="16">
        <v>23</v>
      </c>
    </row>
    <row r="5638" spans="1:11" x14ac:dyDescent="0.25">
      <c r="A5638" s="19">
        <v>42975</v>
      </c>
      <c r="B5638" s="19" t="s">
        <v>3403</v>
      </c>
      <c r="C5638" s="15">
        <v>3000</v>
      </c>
      <c r="D5638" s="24" t="s">
        <v>4</v>
      </c>
      <c r="E5638" s="24" t="s">
        <v>6</v>
      </c>
      <c r="F5638" s="25" t="s">
        <v>6</v>
      </c>
      <c r="G5638" s="25" t="s">
        <v>2987</v>
      </c>
      <c r="H5638" s="25" t="s">
        <v>3418</v>
      </c>
      <c r="I5638" s="25" t="s">
        <v>82</v>
      </c>
      <c r="J5638" s="10">
        <v>1108</v>
      </c>
      <c r="K5638" s="16">
        <v>23</v>
      </c>
    </row>
    <row r="5639" spans="1:11" x14ac:dyDescent="0.25">
      <c r="A5639" s="19">
        <v>42975</v>
      </c>
      <c r="B5639" s="19" t="s">
        <v>3403</v>
      </c>
      <c r="C5639" s="15">
        <v>300</v>
      </c>
      <c r="D5639" s="24" t="s">
        <v>4</v>
      </c>
      <c r="E5639" s="24" t="s">
        <v>5</v>
      </c>
      <c r="F5639" s="25" t="s">
        <v>2217</v>
      </c>
      <c r="G5639" s="25" t="s">
        <v>2987</v>
      </c>
      <c r="H5639" s="25" t="s">
        <v>3418</v>
      </c>
      <c r="I5639" s="25" t="s">
        <v>82</v>
      </c>
      <c r="J5639" s="10">
        <v>1151</v>
      </c>
      <c r="K5639" s="16">
        <v>24</v>
      </c>
    </row>
    <row r="5640" spans="1:11" x14ac:dyDescent="0.25">
      <c r="A5640" s="19">
        <v>42975</v>
      </c>
      <c r="B5640" s="19" t="s">
        <v>3403</v>
      </c>
      <c r="C5640" s="15">
        <v>1369</v>
      </c>
      <c r="D5640" s="24" t="s">
        <v>7</v>
      </c>
      <c r="E5640" s="24" t="s">
        <v>8</v>
      </c>
      <c r="F5640" s="25"/>
      <c r="G5640" s="25" t="s">
        <v>3314</v>
      </c>
      <c r="H5640" s="25" t="s">
        <v>3314</v>
      </c>
      <c r="I5640" s="27"/>
      <c r="J5640" s="10" t="s">
        <v>2984</v>
      </c>
      <c r="K5640" s="16"/>
    </row>
    <row r="5641" spans="1:11" x14ac:dyDescent="0.25">
      <c r="A5641" s="19">
        <v>42975</v>
      </c>
      <c r="B5641" s="19" t="s">
        <v>3403</v>
      </c>
      <c r="C5641" s="15">
        <v>120</v>
      </c>
      <c r="D5641" s="24" t="s">
        <v>7</v>
      </c>
      <c r="E5641" s="24" t="s">
        <v>8</v>
      </c>
      <c r="F5641" s="25"/>
      <c r="G5641" s="25" t="s">
        <v>3314</v>
      </c>
      <c r="H5641" s="25" t="s">
        <v>3314</v>
      </c>
      <c r="I5641" s="27"/>
      <c r="J5641" s="10" t="s">
        <v>2984</v>
      </c>
      <c r="K5641" s="16"/>
    </row>
    <row r="5642" spans="1:11" x14ac:dyDescent="0.25">
      <c r="A5642" s="19">
        <v>42975</v>
      </c>
      <c r="B5642" s="19" t="s">
        <v>3403</v>
      </c>
      <c r="C5642" s="15">
        <v>30</v>
      </c>
      <c r="D5642" s="24" t="s">
        <v>7</v>
      </c>
      <c r="E5642" s="24" t="s">
        <v>8</v>
      </c>
      <c r="F5642" s="25"/>
      <c r="G5642" s="25" t="s">
        <v>3314</v>
      </c>
      <c r="H5642" s="25" t="s">
        <v>3314</v>
      </c>
      <c r="I5642" s="27"/>
      <c r="J5642" s="10" t="s">
        <v>2984</v>
      </c>
      <c r="K5642" s="16"/>
    </row>
    <row r="5643" spans="1:11" x14ac:dyDescent="0.25">
      <c r="A5643" s="19">
        <v>42975</v>
      </c>
      <c r="B5643" s="19" t="s">
        <v>3403</v>
      </c>
      <c r="C5643" s="15">
        <v>2000</v>
      </c>
      <c r="D5643" s="24" t="s">
        <v>7</v>
      </c>
      <c r="E5643" s="24" t="s">
        <v>8</v>
      </c>
      <c r="F5643" s="25"/>
      <c r="G5643" s="25" t="s">
        <v>3314</v>
      </c>
      <c r="H5643" s="25" t="s">
        <v>3314</v>
      </c>
      <c r="I5643" s="27"/>
      <c r="J5643" s="10" t="s">
        <v>2984</v>
      </c>
      <c r="K5643" s="16"/>
    </row>
    <row r="5644" spans="1:11" x14ac:dyDescent="0.25">
      <c r="A5644" s="19">
        <v>42975</v>
      </c>
      <c r="B5644" s="19" t="s">
        <v>3403</v>
      </c>
      <c r="C5644" s="15">
        <v>4000</v>
      </c>
      <c r="D5644" s="24" t="s">
        <v>7</v>
      </c>
      <c r="E5644" s="24" t="s">
        <v>8</v>
      </c>
      <c r="F5644" s="25"/>
      <c r="G5644" s="25" t="s">
        <v>3314</v>
      </c>
      <c r="H5644" s="25" t="s">
        <v>3314</v>
      </c>
      <c r="I5644" s="27"/>
      <c r="J5644" s="10" t="s">
        <v>2984</v>
      </c>
      <c r="K5644" s="16"/>
    </row>
    <row r="5645" spans="1:11" x14ac:dyDescent="0.25">
      <c r="A5645" s="19">
        <v>42975</v>
      </c>
      <c r="B5645" s="19" t="s">
        <v>3403</v>
      </c>
      <c r="C5645" s="15">
        <v>7000</v>
      </c>
      <c r="D5645" s="24" t="s">
        <v>7</v>
      </c>
      <c r="E5645" s="24" t="s">
        <v>8</v>
      </c>
      <c r="F5645" s="25"/>
      <c r="G5645" s="25" t="s">
        <v>3314</v>
      </c>
      <c r="H5645" s="25" t="s">
        <v>3314</v>
      </c>
      <c r="I5645" s="27"/>
      <c r="J5645" s="10" t="s">
        <v>2984</v>
      </c>
      <c r="K5645" s="16"/>
    </row>
    <row r="5646" spans="1:11" x14ac:dyDescent="0.25">
      <c r="A5646" s="19">
        <v>42975</v>
      </c>
      <c r="B5646" s="19" t="s">
        <v>3403</v>
      </c>
      <c r="C5646" s="15">
        <v>200</v>
      </c>
      <c r="D5646" s="24" t="s">
        <v>7</v>
      </c>
      <c r="E5646" s="24" t="s">
        <v>8</v>
      </c>
      <c r="F5646" s="25"/>
      <c r="G5646" s="25" t="s">
        <v>3314</v>
      </c>
      <c r="H5646" s="25" t="s">
        <v>3314</v>
      </c>
      <c r="I5646" s="27"/>
      <c r="J5646" s="10" t="s">
        <v>2984</v>
      </c>
      <c r="K5646" s="16"/>
    </row>
    <row r="5647" spans="1:11" x14ac:dyDescent="0.25">
      <c r="A5647" s="19">
        <v>42976</v>
      </c>
      <c r="B5647" s="19" t="s">
        <v>3403</v>
      </c>
      <c r="C5647" s="15">
        <v>5000</v>
      </c>
      <c r="D5647" s="24" t="s">
        <v>4</v>
      </c>
      <c r="E5647" s="24" t="s">
        <v>6</v>
      </c>
      <c r="F5647" s="25" t="s">
        <v>6</v>
      </c>
      <c r="G5647" s="25" t="s">
        <v>2987</v>
      </c>
      <c r="H5647" s="25" t="s">
        <v>3418</v>
      </c>
      <c r="I5647" s="25" t="s">
        <v>82</v>
      </c>
      <c r="J5647" s="10">
        <v>50</v>
      </c>
      <c r="K5647" s="16">
        <v>1</v>
      </c>
    </row>
    <row r="5648" spans="1:11" x14ac:dyDescent="0.25">
      <c r="A5648" s="19">
        <v>42976</v>
      </c>
      <c r="B5648" s="19" t="s">
        <v>3403</v>
      </c>
      <c r="C5648" s="15">
        <v>7000</v>
      </c>
      <c r="D5648" s="24" t="s">
        <v>4</v>
      </c>
      <c r="E5648" s="24" t="s">
        <v>5</v>
      </c>
      <c r="F5648" s="25" t="s">
        <v>2217</v>
      </c>
      <c r="G5648" s="25" t="s">
        <v>2987</v>
      </c>
      <c r="H5648" s="25" t="s">
        <v>3418</v>
      </c>
      <c r="I5648" s="25" t="s">
        <v>82</v>
      </c>
      <c r="J5648" s="10">
        <v>273</v>
      </c>
      <c r="K5648" s="16">
        <v>6</v>
      </c>
    </row>
    <row r="5649" spans="1:11" x14ac:dyDescent="0.25">
      <c r="A5649" s="19">
        <v>42976</v>
      </c>
      <c r="B5649" s="19" t="s">
        <v>3403</v>
      </c>
      <c r="C5649" s="15">
        <v>5000</v>
      </c>
      <c r="D5649" s="24" t="s">
        <v>4</v>
      </c>
      <c r="E5649" s="24" t="s">
        <v>6</v>
      </c>
      <c r="F5649" s="25" t="s">
        <v>6</v>
      </c>
      <c r="G5649" s="25" t="s">
        <v>2987</v>
      </c>
      <c r="H5649" s="25" t="s">
        <v>3418</v>
      </c>
      <c r="I5649" s="25" t="s">
        <v>82</v>
      </c>
      <c r="J5649" s="10">
        <v>274</v>
      </c>
      <c r="K5649" s="16">
        <v>6</v>
      </c>
    </row>
    <row r="5650" spans="1:11" x14ac:dyDescent="0.25">
      <c r="A5650" s="19">
        <v>42976</v>
      </c>
      <c r="B5650" s="19" t="s">
        <v>3403</v>
      </c>
      <c r="C5650" s="15">
        <v>1000</v>
      </c>
      <c r="D5650" s="24" t="s">
        <v>4</v>
      </c>
      <c r="E5650" s="24" t="s">
        <v>6</v>
      </c>
      <c r="F5650" s="25" t="s">
        <v>6</v>
      </c>
      <c r="G5650" s="25" t="s">
        <v>2987</v>
      </c>
      <c r="H5650" s="25" t="s">
        <v>3418</v>
      </c>
      <c r="I5650" s="25" t="s">
        <v>82</v>
      </c>
      <c r="J5650" s="10">
        <v>275</v>
      </c>
      <c r="K5650" s="16">
        <v>6</v>
      </c>
    </row>
    <row r="5651" spans="1:11" x14ac:dyDescent="0.25">
      <c r="A5651" s="19">
        <v>42976</v>
      </c>
      <c r="B5651" s="19" t="s">
        <v>3403</v>
      </c>
      <c r="C5651" s="15">
        <v>1500</v>
      </c>
      <c r="D5651" s="24" t="s">
        <v>4</v>
      </c>
      <c r="E5651" s="24" t="s">
        <v>6</v>
      </c>
      <c r="F5651" s="25" t="s">
        <v>6</v>
      </c>
      <c r="G5651" s="25" t="s">
        <v>2987</v>
      </c>
      <c r="H5651" s="25" t="s">
        <v>3418</v>
      </c>
      <c r="I5651" s="25" t="s">
        <v>82</v>
      </c>
      <c r="J5651" s="10">
        <v>536</v>
      </c>
      <c r="K5651" s="16">
        <v>11</v>
      </c>
    </row>
    <row r="5652" spans="1:11" x14ac:dyDescent="0.25">
      <c r="A5652" s="19">
        <v>42976</v>
      </c>
      <c r="B5652" s="19" t="s">
        <v>3403</v>
      </c>
      <c r="C5652" s="15">
        <v>650</v>
      </c>
      <c r="D5652" s="24" t="s">
        <v>4</v>
      </c>
      <c r="E5652" s="24" t="s">
        <v>5</v>
      </c>
      <c r="F5652" s="25" t="s">
        <v>2217</v>
      </c>
      <c r="G5652" s="25" t="s">
        <v>2987</v>
      </c>
      <c r="H5652" s="25" t="s">
        <v>3418</v>
      </c>
      <c r="I5652" s="25" t="s">
        <v>82</v>
      </c>
      <c r="J5652" s="10">
        <v>537</v>
      </c>
      <c r="K5652" s="16">
        <v>11</v>
      </c>
    </row>
    <row r="5653" spans="1:11" x14ac:dyDescent="0.25">
      <c r="A5653" s="19">
        <v>42976</v>
      </c>
      <c r="B5653" s="19" t="s">
        <v>3403</v>
      </c>
      <c r="C5653" s="15">
        <v>400</v>
      </c>
      <c r="D5653" s="24" t="s">
        <v>4</v>
      </c>
      <c r="E5653" s="24" t="s">
        <v>5</v>
      </c>
      <c r="F5653" s="25" t="s">
        <v>2217</v>
      </c>
      <c r="G5653" s="25" t="s">
        <v>2987</v>
      </c>
      <c r="H5653" s="25" t="s">
        <v>3418</v>
      </c>
      <c r="I5653" s="25" t="s">
        <v>82</v>
      </c>
      <c r="J5653" s="10">
        <v>538</v>
      </c>
      <c r="K5653" s="16">
        <v>11</v>
      </c>
    </row>
    <row r="5654" spans="1:11" x14ac:dyDescent="0.25">
      <c r="A5654" s="19">
        <v>42976</v>
      </c>
      <c r="B5654" s="19" t="s">
        <v>3403</v>
      </c>
      <c r="C5654" s="15">
        <v>200</v>
      </c>
      <c r="D5654" s="24" t="s">
        <v>4</v>
      </c>
      <c r="E5654" s="24" t="s">
        <v>6</v>
      </c>
      <c r="F5654" s="25" t="s">
        <v>6</v>
      </c>
      <c r="G5654" s="25" t="s">
        <v>2987</v>
      </c>
      <c r="H5654" s="25" t="s">
        <v>3418</v>
      </c>
      <c r="I5654" s="25" t="s">
        <v>82</v>
      </c>
      <c r="J5654" s="10">
        <v>539</v>
      </c>
      <c r="K5654" s="16">
        <v>11</v>
      </c>
    </row>
    <row r="5655" spans="1:11" x14ac:dyDescent="0.25">
      <c r="A5655" s="19">
        <v>42976</v>
      </c>
      <c r="B5655" s="19" t="s">
        <v>3403</v>
      </c>
      <c r="C5655" s="15">
        <v>2270</v>
      </c>
      <c r="D5655" s="24" t="s">
        <v>4</v>
      </c>
      <c r="E5655" s="24" t="s">
        <v>6</v>
      </c>
      <c r="F5655" s="25" t="s">
        <v>6</v>
      </c>
      <c r="G5655" s="25" t="s">
        <v>2987</v>
      </c>
      <c r="H5655" s="25" t="s">
        <v>3418</v>
      </c>
      <c r="I5655" s="25" t="s">
        <v>82</v>
      </c>
      <c r="J5655" s="10">
        <v>836</v>
      </c>
      <c r="K5655" s="16">
        <v>17</v>
      </c>
    </row>
    <row r="5656" spans="1:11" x14ac:dyDescent="0.25">
      <c r="A5656" s="19">
        <v>42976</v>
      </c>
      <c r="B5656" s="19" t="s">
        <v>3403</v>
      </c>
      <c r="C5656" s="15">
        <v>428.7</v>
      </c>
      <c r="D5656" s="24" t="s">
        <v>4</v>
      </c>
      <c r="E5656" s="24" t="s">
        <v>6</v>
      </c>
      <c r="F5656" s="25" t="s">
        <v>6</v>
      </c>
      <c r="G5656" s="25" t="s">
        <v>2987</v>
      </c>
      <c r="H5656" s="25" t="s">
        <v>3418</v>
      </c>
      <c r="I5656" s="25" t="s">
        <v>82</v>
      </c>
      <c r="J5656" s="10">
        <v>837</v>
      </c>
      <c r="K5656" s="16">
        <v>17</v>
      </c>
    </row>
    <row r="5657" spans="1:11" x14ac:dyDescent="0.25">
      <c r="A5657" s="19">
        <v>42976</v>
      </c>
      <c r="B5657" s="19" t="s">
        <v>3403</v>
      </c>
      <c r="C5657" s="15">
        <v>550</v>
      </c>
      <c r="D5657" s="24" t="s">
        <v>4</v>
      </c>
      <c r="E5657" s="24" t="s">
        <v>6</v>
      </c>
      <c r="F5657" s="25" t="s">
        <v>6</v>
      </c>
      <c r="G5657" s="25" t="s">
        <v>2987</v>
      </c>
      <c r="H5657" s="25" t="s">
        <v>3418</v>
      </c>
      <c r="I5657" s="25" t="s">
        <v>82</v>
      </c>
      <c r="J5657" s="10">
        <v>838</v>
      </c>
      <c r="K5657" s="16">
        <v>17</v>
      </c>
    </row>
    <row r="5658" spans="1:11" x14ac:dyDescent="0.25">
      <c r="A5658" s="19">
        <v>42976</v>
      </c>
      <c r="B5658" s="19" t="s">
        <v>3403</v>
      </c>
      <c r="C5658" s="15">
        <v>100</v>
      </c>
      <c r="D5658" s="24" t="s">
        <v>4</v>
      </c>
      <c r="E5658" s="24" t="s">
        <v>6</v>
      </c>
      <c r="F5658" s="25" t="s">
        <v>6</v>
      </c>
      <c r="G5658" s="25" t="s">
        <v>2987</v>
      </c>
      <c r="H5658" s="25" t="s">
        <v>3418</v>
      </c>
      <c r="I5658" s="25" t="s">
        <v>82</v>
      </c>
      <c r="J5658" s="10">
        <v>839</v>
      </c>
      <c r="K5658" s="16">
        <v>17</v>
      </c>
    </row>
    <row r="5659" spans="1:11" x14ac:dyDescent="0.25">
      <c r="A5659" s="19">
        <v>42976</v>
      </c>
      <c r="B5659" s="19" t="s">
        <v>3403</v>
      </c>
      <c r="C5659" s="15">
        <v>4200</v>
      </c>
      <c r="D5659" s="24" t="s">
        <v>4</v>
      </c>
      <c r="E5659" s="24" t="s">
        <v>5</v>
      </c>
      <c r="F5659" s="25" t="s">
        <v>2217</v>
      </c>
      <c r="G5659" s="25" t="s">
        <v>2987</v>
      </c>
      <c r="H5659" s="25" t="s">
        <v>3418</v>
      </c>
      <c r="I5659" s="25" t="s">
        <v>82</v>
      </c>
      <c r="J5659" s="10">
        <v>915</v>
      </c>
      <c r="K5659" s="16">
        <v>19</v>
      </c>
    </row>
    <row r="5660" spans="1:11" x14ac:dyDescent="0.25">
      <c r="A5660" s="19">
        <v>42976</v>
      </c>
      <c r="B5660" s="19" t="s">
        <v>3403</v>
      </c>
      <c r="C5660" s="15">
        <v>6300</v>
      </c>
      <c r="D5660" s="24" t="s">
        <v>4</v>
      </c>
      <c r="E5660" s="24" t="s">
        <v>5</v>
      </c>
      <c r="F5660" s="25" t="s">
        <v>2217</v>
      </c>
      <c r="G5660" s="25" t="s">
        <v>2987</v>
      </c>
      <c r="H5660" s="25" t="s">
        <v>3418</v>
      </c>
      <c r="I5660" s="25" t="s">
        <v>82</v>
      </c>
      <c r="J5660" s="10">
        <v>916</v>
      </c>
      <c r="K5660" s="16">
        <v>19</v>
      </c>
    </row>
    <row r="5661" spans="1:11" x14ac:dyDescent="0.25">
      <c r="A5661" s="19">
        <v>42976</v>
      </c>
      <c r="B5661" s="19" t="s">
        <v>3403</v>
      </c>
      <c r="C5661" s="15">
        <v>400</v>
      </c>
      <c r="D5661" s="24" t="s">
        <v>4</v>
      </c>
      <c r="E5661" s="24" t="s">
        <v>6</v>
      </c>
      <c r="F5661" s="25" t="s">
        <v>6</v>
      </c>
      <c r="G5661" s="25" t="s">
        <v>2987</v>
      </c>
      <c r="H5661" s="25" t="s">
        <v>3418</v>
      </c>
      <c r="I5661" s="25" t="s">
        <v>82</v>
      </c>
      <c r="J5661" s="10">
        <v>918</v>
      </c>
      <c r="K5661" s="16">
        <v>19</v>
      </c>
    </row>
    <row r="5662" spans="1:11" x14ac:dyDescent="0.25">
      <c r="A5662" s="19">
        <v>42976</v>
      </c>
      <c r="B5662" s="19" t="s">
        <v>3403</v>
      </c>
      <c r="C5662" s="15">
        <v>200</v>
      </c>
      <c r="D5662" s="24" t="s">
        <v>4</v>
      </c>
      <c r="E5662" s="24" t="s">
        <v>5</v>
      </c>
      <c r="F5662" s="25" t="s">
        <v>2217</v>
      </c>
      <c r="G5662" s="25" t="s">
        <v>2987</v>
      </c>
      <c r="H5662" s="25" t="s">
        <v>3418</v>
      </c>
      <c r="I5662" s="25" t="s">
        <v>82</v>
      </c>
      <c r="J5662" s="10">
        <v>964</v>
      </c>
      <c r="K5662" s="16">
        <v>20</v>
      </c>
    </row>
    <row r="5663" spans="1:11" x14ac:dyDescent="0.25">
      <c r="A5663" s="19">
        <v>42976</v>
      </c>
      <c r="B5663" s="19" t="s">
        <v>3403</v>
      </c>
      <c r="C5663" s="15">
        <v>200</v>
      </c>
      <c r="D5663" s="24" t="s">
        <v>4</v>
      </c>
      <c r="E5663" s="24" t="s">
        <v>6</v>
      </c>
      <c r="F5663" s="25" t="s">
        <v>6</v>
      </c>
      <c r="G5663" s="25" t="s">
        <v>2987</v>
      </c>
      <c r="H5663" s="25" t="s">
        <v>3418</v>
      </c>
      <c r="I5663" s="25" t="s">
        <v>82</v>
      </c>
      <c r="J5663" s="10">
        <v>965</v>
      </c>
      <c r="K5663" s="16">
        <v>20</v>
      </c>
    </row>
    <row r="5664" spans="1:11" x14ac:dyDescent="0.25">
      <c r="A5664" s="19">
        <v>42976</v>
      </c>
      <c r="B5664" s="19" t="s">
        <v>3403</v>
      </c>
      <c r="C5664" s="15">
        <v>280</v>
      </c>
      <c r="D5664" s="24" t="s">
        <v>4</v>
      </c>
      <c r="E5664" s="24" t="s">
        <v>6</v>
      </c>
      <c r="F5664" s="25" t="s">
        <v>6</v>
      </c>
      <c r="G5664" s="25" t="s">
        <v>2987</v>
      </c>
      <c r="H5664" s="25" t="s">
        <v>3418</v>
      </c>
      <c r="I5664" s="25" t="s">
        <v>82</v>
      </c>
      <c r="J5664" s="10">
        <v>966</v>
      </c>
      <c r="K5664" s="16">
        <v>20</v>
      </c>
    </row>
    <row r="5665" spans="1:11" x14ac:dyDescent="0.25">
      <c r="A5665" s="19">
        <v>42976</v>
      </c>
      <c r="B5665" s="19" t="s">
        <v>3403</v>
      </c>
      <c r="C5665" s="15">
        <v>200</v>
      </c>
      <c r="D5665" s="24" t="s">
        <v>4</v>
      </c>
      <c r="E5665" s="24" t="s">
        <v>5</v>
      </c>
      <c r="F5665" s="25" t="s">
        <v>2217</v>
      </c>
      <c r="G5665" s="25" t="s">
        <v>2987</v>
      </c>
      <c r="H5665" s="25" t="s">
        <v>3418</v>
      </c>
      <c r="I5665" s="25" t="s">
        <v>82</v>
      </c>
      <c r="J5665" s="10">
        <v>968</v>
      </c>
      <c r="K5665" s="16">
        <v>20</v>
      </c>
    </row>
    <row r="5666" spans="1:11" x14ac:dyDescent="0.25">
      <c r="A5666" s="19">
        <v>42976</v>
      </c>
      <c r="B5666" s="19" t="s">
        <v>3403</v>
      </c>
      <c r="C5666" s="15">
        <v>8400</v>
      </c>
      <c r="D5666" s="24" t="s">
        <v>4</v>
      </c>
      <c r="E5666" s="24" t="s">
        <v>6</v>
      </c>
      <c r="F5666" s="25" t="s">
        <v>6</v>
      </c>
      <c r="G5666" s="25" t="s">
        <v>2987</v>
      </c>
      <c r="H5666" s="25" t="s">
        <v>3418</v>
      </c>
      <c r="I5666" s="25" t="s">
        <v>82</v>
      </c>
      <c r="J5666" s="10">
        <v>969</v>
      </c>
      <c r="K5666" s="16">
        <v>20</v>
      </c>
    </row>
    <row r="5667" spans="1:11" x14ac:dyDescent="0.25">
      <c r="A5667" s="19">
        <v>42976</v>
      </c>
      <c r="B5667" s="19" t="s">
        <v>3403</v>
      </c>
      <c r="C5667" s="15">
        <v>500</v>
      </c>
      <c r="D5667" s="24" t="s">
        <v>4</v>
      </c>
      <c r="E5667" s="24" t="s">
        <v>6</v>
      </c>
      <c r="F5667" s="25" t="s">
        <v>6</v>
      </c>
      <c r="G5667" s="25" t="s">
        <v>2987</v>
      </c>
      <c r="H5667" s="25" t="s">
        <v>3418</v>
      </c>
      <c r="I5667" s="25" t="s">
        <v>82</v>
      </c>
      <c r="J5667" s="10">
        <v>970</v>
      </c>
      <c r="K5667" s="16">
        <v>20</v>
      </c>
    </row>
    <row r="5668" spans="1:11" x14ac:dyDescent="0.25">
      <c r="A5668" s="19">
        <v>42976</v>
      </c>
      <c r="B5668" s="19" t="s">
        <v>3403</v>
      </c>
      <c r="C5668" s="15">
        <v>100</v>
      </c>
      <c r="D5668" s="24" t="s">
        <v>4</v>
      </c>
      <c r="E5668" s="24" t="s">
        <v>5</v>
      </c>
      <c r="F5668" s="25" t="s">
        <v>2217</v>
      </c>
      <c r="G5668" s="25" t="s">
        <v>2987</v>
      </c>
      <c r="H5668" s="25" t="s">
        <v>3418</v>
      </c>
      <c r="I5668" s="25" t="s">
        <v>82</v>
      </c>
      <c r="J5668" s="10">
        <v>971</v>
      </c>
      <c r="K5668" s="16">
        <v>20</v>
      </c>
    </row>
    <row r="5669" spans="1:11" x14ac:dyDescent="0.25">
      <c r="A5669" s="19">
        <v>42976</v>
      </c>
      <c r="B5669" s="19" t="s">
        <v>3403</v>
      </c>
      <c r="C5669" s="15">
        <v>3300</v>
      </c>
      <c r="D5669" s="24" t="s">
        <v>4</v>
      </c>
      <c r="E5669" s="24" t="s">
        <v>5</v>
      </c>
      <c r="F5669" s="25" t="s">
        <v>2217</v>
      </c>
      <c r="G5669" s="25" t="s">
        <v>2987</v>
      </c>
      <c r="H5669" s="25" t="s">
        <v>3418</v>
      </c>
      <c r="I5669" s="25" t="s">
        <v>82</v>
      </c>
      <c r="J5669" s="10">
        <v>972</v>
      </c>
      <c r="K5669" s="16">
        <v>20</v>
      </c>
    </row>
    <row r="5670" spans="1:11" x14ac:dyDescent="0.25">
      <c r="A5670" s="19">
        <v>42976</v>
      </c>
      <c r="B5670" s="19" t="s">
        <v>3403</v>
      </c>
      <c r="C5670" s="15">
        <v>200</v>
      </c>
      <c r="D5670" s="24" t="s">
        <v>4</v>
      </c>
      <c r="E5670" s="24" t="s">
        <v>5</v>
      </c>
      <c r="F5670" s="25" t="s">
        <v>2217</v>
      </c>
      <c r="G5670" s="25" t="s">
        <v>2987</v>
      </c>
      <c r="H5670" s="25" t="s">
        <v>3418</v>
      </c>
      <c r="I5670" s="25" t="s">
        <v>82</v>
      </c>
      <c r="J5670" s="10">
        <v>973</v>
      </c>
      <c r="K5670" s="16">
        <v>20</v>
      </c>
    </row>
    <row r="5671" spans="1:11" x14ac:dyDescent="0.25">
      <c r="A5671" s="19">
        <v>42976</v>
      </c>
      <c r="B5671" s="19" t="s">
        <v>3403</v>
      </c>
      <c r="C5671" s="15">
        <v>1200</v>
      </c>
      <c r="D5671" s="24" t="s">
        <v>4</v>
      </c>
      <c r="E5671" s="24" t="s">
        <v>6</v>
      </c>
      <c r="F5671" s="25" t="s">
        <v>6</v>
      </c>
      <c r="G5671" s="25" t="s">
        <v>2987</v>
      </c>
      <c r="H5671" s="25" t="s">
        <v>3418</v>
      </c>
      <c r="I5671" s="25" t="s">
        <v>82</v>
      </c>
      <c r="J5671" s="10">
        <v>974</v>
      </c>
      <c r="K5671" s="16">
        <v>20</v>
      </c>
    </row>
    <row r="5672" spans="1:11" x14ac:dyDescent="0.25">
      <c r="A5672" s="19">
        <v>42976</v>
      </c>
      <c r="B5672" s="19" t="s">
        <v>3403</v>
      </c>
      <c r="C5672" s="15">
        <v>100</v>
      </c>
      <c r="D5672" s="24" t="s">
        <v>4</v>
      </c>
      <c r="E5672" s="24" t="s">
        <v>5</v>
      </c>
      <c r="F5672" s="25" t="s">
        <v>2217</v>
      </c>
      <c r="G5672" s="25" t="s">
        <v>2987</v>
      </c>
      <c r="H5672" s="25" t="s">
        <v>3418</v>
      </c>
      <c r="I5672" s="25" t="s">
        <v>82</v>
      </c>
      <c r="J5672" s="10">
        <v>975</v>
      </c>
      <c r="K5672" s="16">
        <v>20</v>
      </c>
    </row>
    <row r="5673" spans="1:11" x14ac:dyDescent="0.25">
      <c r="A5673" s="19">
        <v>42976</v>
      </c>
      <c r="B5673" s="19" t="s">
        <v>3403</v>
      </c>
      <c r="C5673" s="15">
        <v>3400</v>
      </c>
      <c r="D5673" s="24" t="s">
        <v>4</v>
      </c>
      <c r="E5673" s="24" t="s">
        <v>6</v>
      </c>
      <c r="F5673" s="25" t="s">
        <v>6</v>
      </c>
      <c r="G5673" s="25" t="s">
        <v>2987</v>
      </c>
      <c r="H5673" s="25" t="s">
        <v>3418</v>
      </c>
      <c r="I5673" s="25" t="s">
        <v>82</v>
      </c>
      <c r="J5673" s="10">
        <v>976</v>
      </c>
      <c r="K5673" s="16">
        <v>20</v>
      </c>
    </row>
    <row r="5674" spans="1:11" x14ac:dyDescent="0.25">
      <c r="A5674" s="19">
        <v>42976</v>
      </c>
      <c r="B5674" s="19" t="s">
        <v>3403</v>
      </c>
      <c r="C5674" s="15">
        <v>500</v>
      </c>
      <c r="D5674" s="24" t="s">
        <v>4</v>
      </c>
      <c r="E5674" s="24" t="s">
        <v>6</v>
      </c>
      <c r="F5674" s="25" t="s">
        <v>6</v>
      </c>
      <c r="G5674" s="25" t="s">
        <v>2987</v>
      </c>
      <c r="H5674" s="25" t="s">
        <v>3418</v>
      </c>
      <c r="I5674" s="25" t="s">
        <v>82</v>
      </c>
      <c r="J5674" s="10">
        <v>977</v>
      </c>
      <c r="K5674" s="16">
        <v>20</v>
      </c>
    </row>
    <row r="5675" spans="1:11" x14ac:dyDescent="0.25">
      <c r="A5675" s="19">
        <v>42976</v>
      </c>
      <c r="B5675" s="19" t="s">
        <v>3403</v>
      </c>
      <c r="C5675" s="15">
        <v>200</v>
      </c>
      <c r="D5675" s="24" t="s">
        <v>4</v>
      </c>
      <c r="E5675" s="24" t="s">
        <v>5</v>
      </c>
      <c r="F5675" s="25" t="s">
        <v>2217</v>
      </c>
      <c r="G5675" s="25" t="s">
        <v>2987</v>
      </c>
      <c r="H5675" s="25" t="s">
        <v>3418</v>
      </c>
      <c r="I5675" s="25" t="s">
        <v>82</v>
      </c>
      <c r="J5675" s="10">
        <v>978</v>
      </c>
      <c r="K5675" s="16">
        <v>20</v>
      </c>
    </row>
    <row r="5676" spans="1:11" x14ac:dyDescent="0.25">
      <c r="A5676" s="19">
        <v>42976</v>
      </c>
      <c r="B5676" s="19" t="s">
        <v>3403</v>
      </c>
      <c r="C5676" s="15">
        <v>20</v>
      </c>
      <c r="D5676" s="24" t="s">
        <v>4</v>
      </c>
      <c r="E5676" s="24" t="s">
        <v>6</v>
      </c>
      <c r="F5676" s="25" t="s">
        <v>6</v>
      </c>
      <c r="G5676" s="25" t="s">
        <v>2987</v>
      </c>
      <c r="H5676" s="25" t="s">
        <v>3418</v>
      </c>
      <c r="I5676" s="25" t="s">
        <v>82</v>
      </c>
      <c r="J5676" s="10">
        <v>979</v>
      </c>
      <c r="K5676" s="16">
        <v>20</v>
      </c>
    </row>
    <row r="5677" spans="1:11" x14ac:dyDescent="0.25">
      <c r="A5677" s="19">
        <v>42976</v>
      </c>
      <c r="B5677" s="19" t="s">
        <v>3403</v>
      </c>
      <c r="C5677" s="15">
        <v>800</v>
      </c>
      <c r="D5677" s="24" t="s">
        <v>4</v>
      </c>
      <c r="E5677" s="24" t="s">
        <v>5</v>
      </c>
      <c r="F5677" s="25" t="s">
        <v>2217</v>
      </c>
      <c r="G5677" s="25" t="s">
        <v>2987</v>
      </c>
      <c r="H5677" s="25" t="s">
        <v>3418</v>
      </c>
      <c r="I5677" s="25" t="s">
        <v>82</v>
      </c>
      <c r="J5677" s="10">
        <v>980</v>
      </c>
      <c r="K5677" s="16">
        <v>20</v>
      </c>
    </row>
    <row r="5678" spans="1:11" x14ac:dyDescent="0.25">
      <c r="A5678" s="19">
        <v>42976</v>
      </c>
      <c r="B5678" s="19" t="s">
        <v>3403</v>
      </c>
      <c r="C5678" s="15">
        <v>10000</v>
      </c>
      <c r="D5678" s="24" t="s">
        <v>4</v>
      </c>
      <c r="E5678" s="24" t="s">
        <v>6</v>
      </c>
      <c r="F5678" s="25" t="s">
        <v>6</v>
      </c>
      <c r="G5678" s="25" t="s">
        <v>2987</v>
      </c>
      <c r="H5678" s="25" t="s">
        <v>3418</v>
      </c>
      <c r="I5678" s="25" t="s">
        <v>82</v>
      </c>
      <c r="J5678" s="10">
        <v>981</v>
      </c>
      <c r="K5678" s="16">
        <v>20</v>
      </c>
    </row>
    <row r="5679" spans="1:11" x14ac:dyDescent="0.25">
      <c r="A5679" s="19">
        <v>42976</v>
      </c>
      <c r="B5679" s="19" t="s">
        <v>3403</v>
      </c>
      <c r="C5679" s="15">
        <v>1500</v>
      </c>
      <c r="D5679" s="24" t="s">
        <v>4</v>
      </c>
      <c r="E5679" s="24" t="s">
        <v>6</v>
      </c>
      <c r="F5679" s="25" t="s">
        <v>6</v>
      </c>
      <c r="G5679" s="25" t="s">
        <v>2987</v>
      </c>
      <c r="H5679" s="25" t="s">
        <v>3418</v>
      </c>
      <c r="I5679" s="25" t="s">
        <v>82</v>
      </c>
      <c r="J5679" s="10">
        <v>1010</v>
      </c>
      <c r="K5679" s="16">
        <v>21</v>
      </c>
    </row>
    <row r="5680" spans="1:11" x14ac:dyDescent="0.25">
      <c r="A5680" s="19">
        <v>42976</v>
      </c>
      <c r="B5680" s="19" t="s">
        <v>3403</v>
      </c>
      <c r="C5680" s="15">
        <v>500</v>
      </c>
      <c r="D5680" s="24" t="s">
        <v>4</v>
      </c>
      <c r="E5680" s="24" t="s">
        <v>6</v>
      </c>
      <c r="F5680" s="25" t="s">
        <v>6</v>
      </c>
      <c r="G5680" s="25" t="s">
        <v>2987</v>
      </c>
      <c r="H5680" s="25" t="s">
        <v>3418</v>
      </c>
      <c r="I5680" s="25" t="s">
        <v>82</v>
      </c>
      <c r="J5680" s="10">
        <v>1011</v>
      </c>
      <c r="K5680" s="16">
        <v>21</v>
      </c>
    </row>
    <row r="5681" spans="1:11" x14ac:dyDescent="0.25">
      <c r="A5681" s="19">
        <v>42976</v>
      </c>
      <c r="B5681" s="19" t="s">
        <v>3403</v>
      </c>
      <c r="C5681" s="15">
        <v>2500</v>
      </c>
      <c r="D5681" s="24" t="s">
        <v>4</v>
      </c>
      <c r="E5681" s="24" t="s">
        <v>5</v>
      </c>
      <c r="F5681" s="25" t="s">
        <v>2217</v>
      </c>
      <c r="G5681" s="25" t="s">
        <v>2987</v>
      </c>
      <c r="H5681" s="25" t="s">
        <v>3418</v>
      </c>
      <c r="I5681" s="25" t="s">
        <v>82</v>
      </c>
      <c r="J5681" s="10">
        <v>1012</v>
      </c>
      <c r="K5681" s="16">
        <v>21</v>
      </c>
    </row>
    <row r="5682" spans="1:11" x14ac:dyDescent="0.25">
      <c r="A5682" s="19">
        <v>42976</v>
      </c>
      <c r="B5682" s="19" t="s">
        <v>3403</v>
      </c>
      <c r="C5682" s="15">
        <v>200</v>
      </c>
      <c r="D5682" s="24" t="s">
        <v>4</v>
      </c>
      <c r="E5682" s="24" t="s">
        <v>6</v>
      </c>
      <c r="F5682" s="25" t="s">
        <v>6</v>
      </c>
      <c r="G5682" s="25" t="s">
        <v>2987</v>
      </c>
      <c r="H5682" s="25" t="s">
        <v>3418</v>
      </c>
      <c r="I5682" s="25" t="s">
        <v>82</v>
      </c>
      <c r="J5682" s="10">
        <v>1013</v>
      </c>
      <c r="K5682" s="16">
        <v>21</v>
      </c>
    </row>
    <row r="5683" spans="1:11" x14ac:dyDescent="0.25">
      <c r="A5683" s="19">
        <v>42976</v>
      </c>
      <c r="B5683" s="19" t="s">
        <v>3403</v>
      </c>
      <c r="C5683" s="15">
        <v>12700</v>
      </c>
      <c r="D5683" s="24" t="s">
        <v>4</v>
      </c>
      <c r="E5683" s="24" t="s">
        <v>5</v>
      </c>
      <c r="F5683" s="25" t="s">
        <v>2217</v>
      </c>
      <c r="G5683" s="25" t="s">
        <v>2987</v>
      </c>
      <c r="H5683" s="25" t="s">
        <v>3418</v>
      </c>
      <c r="I5683" s="25" t="s">
        <v>82</v>
      </c>
      <c r="J5683" s="10">
        <v>1057</v>
      </c>
      <c r="K5683" s="16">
        <v>22</v>
      </c>
    </row>
    <row r="5684" spans="1:11" x14ac:dyDescent="0.25">
      <c r="A5684" s="19">
        <v>42976</v>
      </c>
      <c r="B5684" s="19" t="s">
        <v>3403</v>
      </c>
      <c r="C5684" s="15">
        <v>6600</v>
      </c>
      <c r="D5684" s="24" t="s">
        <v>4</v>
      </c>
      <c r="E5684" s="24" t="s">
        <v>5</v>
      </c>
      <c r="F5684" s="25" t="s">
        <v>2217</v>
      </c>
      <c r="G5684" s="25" t="s">
        <v>2987</v>
      </c>
      <c r="H5684" s="25" t="s">
        <v>3418</v>
      </c>
      <c r="I5684" s="25" t="s">
        <v>82</v>
      </c>
      <c r="J5684" s="10">
        <v>1058</v>
      </c>
      <c r="K5684" s="16">
        <v>22</v>
      </c>
    </row>
    <row r="5685" spans="1:11" x14ac:dyDescent="0.25">
      <c r="A5685" s="19">
        <v>42976</v>
      </c>
      <c r="B5685" s="19" t="s">
        <v>3403</v>
      </c>
      <c r="C5685" s="15">
        <v>4750</v>
      </c>
      <c r="D5685" s="24" t="s">
        <v>4</v>
      </c>
      <c r="E5685" s="24" t="s">
        <v>5</v>
      </c>
      <c r="F5685" s="25" t="s">
        <v>2217</v>
      </c>
      <c r="G5685" s="25" t="s">
        <v>2987</v>
      </c>
      <c r="H5685" s="25" t="s">
        <v>3418</v>
      </c>
      <c r="I5685" s="25" t="s">
        <v>82</v>
      </c>
      <c r="J5685" s="10">
        <v>1059</v>
      </c>
      <c r="K5685" s="16">
        <v>22</v>
      </c>
    </row>
    <row r="5686" spans="1:11" x14ac:dyDescent="0.25">
      <c r="A5686" s="19">
        <v>42976</v>
      </c>
      <c r="B5686" s="19" t="s">
        <v>3403</v>
      </c>
      <c r="C5686" s="15">
        <v>10000</v>
      </c>
      <c r="D5686" s="24" t="s">
        <v>4</v>
      </c>
      <c r="E5686" s="24" t="s">
        <v>6</v>
      </c>
      <c r="F5686" s="25" t="s">
        <v>6</v>
      </c>
      <c r="G5686" s="25" t="s">
        <v>2987</v>
      </c>
      <c r="H5686" s="25" t="s">
        <v>3418</v>
      </c>
      <c r="I5686" s="25" t="s">
        <v>82</v>
      </c>
      <c r="J5686" s="10">
        <v>1060</v>
      </c>
      <c r="K5686" s="16">
        <v>22</v>
      </c>
    </row>
    <row r="5687" spans="1:11" x14ac:dyDescent="0.25">
      <c r="A5687" s="19">
        <v>42976</v>
      </c>
      <c r="B5687" s="19" t="s">
        <v>3403</v>
      </c>
      <c r="C5687" s="15">
        <v>10000</v>
      </c>
      <c r="D5687" s="24" t="s">
        <v>4</v>
      </c>
      <c r="E5687" s="24" t="s">
        <v>6</v>
      </c>
      <c r="F5687" s="25" t="s">
        <v>6</v>
      </c>
      <c r="G5687" s="25" t="s">
        <v>2987</v>
      </c>
      <c r="H5687" s="25" t="s">
        <v>3418</v>
      </c>
      <c r="I5687" s="25" t="s">
        <v>82</v>
      </c>
      <c r="J5687" s="10">
        <v>1061</v>
      </c>
      <c r="K5687" s="16">
        <v>22</v>
      </c>
    </row>
    <row r="5688" spans="1:11" x14ac:dyDescent="0.25">
      <c r="A5688" s="19">
        <v>42976</v>
      </c>
      <c r="B5688" s="19" t="s">
        <v>3403</v>
      </c>
      <c r="C5688" s="15">
        <v>200</v>
      </c>
      <c r="D5688" s="24" t="s">
        <v>4</v>
      </c>
      <c r="E5688" s="24" t="s">
        <v>5</v>
      </c>
      <c r="F5688" s="25" t="s">
        <v>2217</v>
      </c>
      <c r="G5688" s="25" t="s">
        <v>2987</v>
      </c>
      <c r="H5688" s="25" t="s">
        <v>3418</v>
      </c>
      <c r="I5688" s="25" t="s">
        <v>82</v>
      </c>
      <c r="J5688" s="10">
        <v>1062</v>
      </c>
      <c r="K5688" s="16">
        <v>22</v>
      </c>
    </row>
    <row r="5689" spans="1:11" x14ac:dyDescent="0.25">
      <c r="A5689" s="19">
        <v>42976</v>
      </c>
      <c r="B5689" s="19" t="s">
        <v>3403</v>
      </c>
      <c r="C5689" s="15">
        <v>200</v>
      </c>
      <c r="D5689" s="24" t="s">
        <v>4</v>
      </c>
      <c r="E5689" s="24" t="s">
        <v>5</v>
      </c>
      <c r="F5689" s="25" t="s">
        <v>2217</v>
      </c>
      <c r="G5689" s="25" t="s">
        <v>2987</v>
      </c>
      <c r="H5689" s="25" t="s">
        <v>3418</v>
      </c>
      <c r="I5689" s="25" t="s">
        <v>82</v>
      </c>
      <c r="J5689" s="10">
        <v>1063</v>
      </c>
      <c r="K5689" s="16">
        <v>22</v>
      </c>
    </row>
    <row r="5690" spans="1:11" x14ac:dyDescent="0.25">
      <c r="A5690" s="19">
        <v>42976</v>
      </c>
      <c r="B5690" s="19" t="s">
        <v>3403</v>
      </c>
      <c r="C5690" s="15">
        <v>100</v>
      </c>
      <c r="D5690" s="24" t="s">
        <v>4</v>
      </c>
      <c r="E5690" s="24" t="s">
        <v>5</v>
      </c>
      <c r="F5690" s="25" t="s">
        <v>2217</v>
      </c>
      <c r="G5690" s="25" t="s">
        <v>2987</v>
      </c>
      <c r="H5690" s="25" t="s">
        <v>3418</v>
      </c>
      <c r="I5690" s="25" t="s">
        <v>82</v>
      </c>
      <c r="J5690" s="10">
        <v>1109</v>
      </c>
      <c r="K5690" s="16">
        <v>23</v>
      </c>
    </row>
    <row r="5691" spans="1:11" x14ac:dyDescent="0.25">
      <c r="A5691" s="19">
        <v>42976</v>
      </c>
      <c r="B5691" s="19" t="s">
        <v>3403</v>
      </c>
      <c r="C5691" s="15">
        <v>2000</v>
      </c>
      <c r="D5691" s="24" t="s">
        <v>4</v>
      </c>
      <c r="E5691" s="24" t="s">
        <v>6</v>
      </c>
      <c r="F5691" s="25" t="s">
        <v>6</v>
      </c>
      <c r="G5691" s="25" t="s">
        <v>2987</v>
      </c>
      <c r="H5691" s="25" t="s">
        <v>3418</v>
      </c>
      <c r="I5691" s="25" t="s">
        <v>82</v>
      </c>
      <c r="J5691" s="10">
        <v>1110</v>
      </c>
      <c r="K5691" s="16">
        <v>23</v>
      </c>
    </row>
    <row r="5692" spans="1:11" x14ac:dyDescent="0.25">
      <c r="A5692" s="19">
        <v>42976</v>
      </c>
      <c r="B5692" s="19" t="s">
        <v>3403</v>
      </c>
      <c r="C5692" s="15">
        <v>900</v>
      </c>
      <c r="D5692" s="24" t="s">
        <v>4</v>
      </c>
      <c r="E5692" s="24" t="s">
        <v>5</v>
      </c>
      <c r="F5692" s="25" t="s">
        <v>2217</v>
      </c>
      <c r="G5692" s="25" t="s">
        <v>2987</v>
      </c>
      <c r="H5692" s="25" t="s">
        <v>3418</v>
      </c>
      <c r="I5692" s="25" t="s">
        <v>82</v>
      </c>
      <c r="J5692" s="10">
        <v>1111</v>
      </c>
      <c r="K5692" s="16">
        <v>23</v>
      </c>
    </row>
    <row r="5693" spans="1:11" x14ac:dyDescent="0.25">
      <c r="A5693" s="19">
        <v>42976</v>
      </c>
      <c r="B5693" s="19" t="s">
        <v>3403</v>
      </c>
      <c r="C5693" s="15">
        <v>150</v>
      </c>
      <c r="D5693" s="24" t="s">
        <v>4</v>
      </c>
      <c r="E5693" s="24" t="s">
        <v>5</v>
      </c>
      <c r="F5693" s="25" t="s">
        <v>2217</v>
      </c>
      <c r="G5693" s="25" t="s">
        <v>2987</v>
      </c>
      <c r="H5693" s="25" t="s">
        <v>3418</v>
      </c>
      <c r="I5693" s="25" t="s">
        <v>82</v>
      </c>
      <c r="J5693" s="10">
        <v>1112</v>
      </c>
      <c r="K5693" s="16">
        <v>23</v>
      </c>
    </row>
    <row r="5694" spans="1:11" x14ac:dyDescent="0.25">
      <c r="A5694" s="19">
        <v>42976</v>
      </c>
      <c r="B5694" s="19" t="s">
        <v>3403</v>
      </c>
      <c r="C5694" s="15">
        <v>135</v>
      </c>
      <c r="D5694" s="24" t="s">
        <v>4</v>
      </c>
      <c r="E5694" s="24" t="s">
        <v>6</v>
      </c>
      <c r="F5694" s="25" t="s">
        <v>6</v>
      </c>
      <c r="G5694" s="25" t="s">
        <v>2987</v>
      </c>
      <c r="H5694" s="25" t="s">
        <v>3418</v>
      </c>
      <c r="I5694" s="25" t="s">
        <v>82</v>
      </c>
      <c r="J5694" s="10">
        <v>1351</v>
      </c>
      <c r="K5694" s="16">
        <v>28</v>
      </c>
    </row>
    <row r="5695" spans="1:11" x14ac:dyDescent="0.25">
      <c r="A5695" s="19">
        <v>42976</v>
      </c>
      <c r="B5695" s="19" t="s">
        <v>3403</v>
      </c>
      <c r="C5695" s="15">
        <v>200</v>
      </c>
      <c r="D5695" s="24" t="s">
        <v>4</v>
      </c>
      <c r="E5695" s="24" t="s">
        <v>6</v>
      </c>
      <c r="F5695" s="25" t="s">
        <v>6</v>
      </c>
      <c r="G5695" s="25" t="s">
        <v>2987</v>
      </c>
      <c r="H5695" s="25" t="s">
        <v>3418</v>
      </c>
      <c r="I5695" s="25" t="s">
        <v>82</v>
      </c>
      <c r="J5695" s="10">
        <v>1352</v>
      </c>
      <c r="K5695" s="16">
        <v>28</v>
      </c>
    </row>
    <row r="5696" spans="1:11" x14ac:dyDescent="0.25">
      <c r="A5696" s="19">
        <v>42976</v>
      </c>
      <c r="B5696" s="19" t="s">
        <v>3403</v>
      </c>
      <c r="C5696" s="15">
        <v>2000</v>
      </c>
      <c r="D5696" s="24" t="s">
        <v>7</v>
      </c>
      <c r="E5696" s="24" t="s">
        <v>8</v>
      </c>
      <c r="F5696" s="25"/>
      <c r="G5696" s="25" t="s">
        <v>3314</v>
      </c>
      <c r="H5696" s="25" t="s">
        <v>3314</v>
      </c>
      <c r="I5696" s="27"/>
      <c r="J5696" s="10" t="s">
        <v>2984</v>
      </c>
      <c r="K5696" s="16"/>
    </row>
    <row r="5697" spans="1:11" x14ac:dyDescent="0.25">
      <c r="A5697" s="19">
        <v>42976</v>
      </c>
      <c r="B5697" s="19" t="s">
        <v>3403</v>
      </c>
      <c r="C5697" s="15">
        <v>210</v>
      </c>
      <c r="D5697" s="24" t="s">
        <v>7</v>
      </c>
      <c r="E5697" s="24" t="s">
        <v>8</v>
      </c>
      <c r="F5697" s="25"/>
      <c r="G5697" s="25" t="s">
        <v>3314</v>
      </c>
      <c r="H5697" s="25" t="s">
        <v>3314</v>
      </c>
      <c r="I5697" s="27"/>
      <c r="J5697" s="10" t="s">
        <v>2984</v>
      </c>
      <c r="K5697" s="16"/>
    </row>
    <row r="5698" spans="1:11" x14ac:dyDescent="0.25">
      <c r="A5698" s="19">
        <v>42976</v>
      </c>
      <c r="B5698" s="19" t="s">
        <v>3403</v>
      </c>
      <c r="C5698" s="15">
        <v>1500</v>
      </c>
      <c r="D5698" s="24" t="s">
        <v>7</v>
      </c>
      <c r="E5698" s="24" t="s">
        <v>8</v>
      </c>
      <c r="F5698" s="25"/>
      <c r="G5698" s="25" t="s">
        <v>3314</v>
      </c>
      <c r="H5698" s="25" t="s">
        <v>3314</v>
      </c>
      <c r="I5698" s="27"/>
      <c r="J5698" s="10" t="s">
        <v>2984</v>
      </c>
      <c r="K5698" s="16"/>
    </row>
    <row r="5699" spans="1:11" x14ac:dyDescent="0.25">
      <c r="A5699" s="19">
        <v>42976</v>
      </c>
      <c r="B5699" s="19" t="s">
        <v>3403</v>
      </c>
      <c r="C5699" s="15">
        <v>2000</v>
      </c>
      <c r="D5699" s="24" t="s">
        <v>7</v>
      </c>
      <c r="E5699" s="24" t="s">
        <v>8</v>
      </c>
      <c r="F5699" s="25"/>
      <c r="G5699" s="25" t="s">
        <v>3314</v>
      </c>
      <c r="H5699" s="25" t="s">
        <v>3314</v>
      </c>
      <c r="I5699" s="27"/>
      <c r="J5699" s="10" t="s">
        <v>2984</v>
      </c>
      <c r="K5699" s="16"/>
    </row>
    <row r="5700" spans="1:11" x14ac:dyDescent="0.25">
      <c r="A5700" s="19">
        <v>42976</v>
      </c>
      <c r="B5700" s="19" t="s">
        <v>3403</v>
      </c>
      <c r="C5700" s="15">
        <v>660</v>
      </c>
      <c r="D5700" s="24" t="s">
        <v>7</v>
      </c>
      <c r="E5700" s="24" t="s">
        <v>8</v>
      </c>
      <c r="F5700" s="25"/>
      <c r="G5700" s="25" t="s">
        <v>3314</v>
      </c>
      <c r="H5700" s="25" t="s">
        <v>3314</v>
      </c>
      <c r="I5700" s="27"/>
      <c r="J5700" s="10" t="s">
        <v>2984</v>
      </c>
      <c r="K5700" s="16"/>
    </row>
    <row r="5701" spans="1:11" x14ac:dyDescent="0.25">
      <c r="A5701" s="19">
        <v>42976</v>
      </c>
      <c r="B5701" s="19" t="s">
        <v>3403</v>
      </c>
      <c r="C5701" s="15">
        <v>24930</v>
      </c>
      <c r="D5701" s="24" t="s">
        <v>7</v>
      </c>
      <c r="E5701" s="24" t="s">
        <v>8</v>
      </c>
      <c r="F5701" s="25"/>
      <c r="G5701" s="25" t="s">
        <v>3314</v>
      </c>
      <c r="H5701" s="25" t="s">
        <v>3314</v>
      </c>
      <c r="I5701" s="27"/>
      <c r="J5701" s="10" t="s">
        <v>2984</v>
      </c>
      <c r="K5701" s="16"/>
    </row>
    <row r="5702" spans="1:11" x14ac:dyDescent="0.25">
      <c r="A5702" s="19">
        <v>42976</v>
      </c>
      <c r="B5702" s="19" t="s">
        <v>3403</v>
      </c>
      <c r="C5702" s="15">
        <v>210</v>
      </c>
      <c r="D5702" s="24" t="s">
        <v>7</v>
      </c>
      <c r="E5702" s="24" t="s">
        <v>8</v>
      </c>
      <c r="F5702" s="25"/>
      <c r="G5702" s="25" t="s">
        <v>3314</v>
      </c>
      <c r="H5702" s="25" t="s">
        <v>3314</v>
      </c>
      <c r="I5702" s="27"/>
      <c r="J5702" s="10" t="s">
        <v>2984</v>
      </c>
      <c r="K5702" s="16"/>
    </row>
    <row r="5703" spans="1:11" x14ac:dyDescent="0.25">
      <c r="A5703" s="19">
        <v>42977</v>
      </c>
      <c r="B5703" s="19" t="s">
        <v>3403</v>
      </c>
      <c r="C5703" s="15">
        <v>5000</v>
      </c>
      <c r="D5703" s="24" t="s">
        <v>4</v>
      </c>
      <c r="E5703" s="24" t="s">
        <v>5</v>
      </c>
      <c r="F5703" s="25" t="s">
        <v>2217</v>
      </c>
      <c r="G5703" s="25" t="s">
        <v>2987</v>
      </c>
      <c r="H5703" s="25" t="s">
        <v>3418</v>
      </c>
      <c r="I5703" s="25" t="s">
        <v>82</v>
      </c>
      <c r="J5703" s="10">
        <v>276</v>
      </c>
      <c r="K5703" s="16">
        <v>6</v>
      </c>
    </row>
    <row r="5704" spans="1:11" x14ac:dyDescent="0.25">
      <c r="A5704" s="19">
        <v>42977</v>
      </c>
      <c r="B5704" s="19" t="s">
        <v>3403</v>
      </c>
      <c r="C5704" s="15">
        <v>1000</v>
      </c>
      <c r="D5704" s="24" t="s">
        <v>4</v>
      </c>
      <c r="E5704" s="24" t="s">
        <v>6</v>
      </c>
      <c r="F5704" s="25" t="s">
        <v>6</v>
      </c>
      <c r="G5704" s="25" t="s">
        <v>2987</v>
      </c>
      <c r="H5704" s="25" t="s">
        <v>3418</v>
      </c>
      <c r="I5704" s="25" t="s">
        <v>82</v>
      </c>
      <c r="J5704" s="10">
        <v>277</v>
      </c>
      <c r="K5704" s="16">
        <v>6</v>
      </c>
    </row>
    <row r="5705" spans="1:11" x14ac:dyDescent="0.25">
      <c r="A5705" s="19">
        <v>42977</v>
      </c>
      <c r="B5705" s="19" t="s">
        <v>3403</v>
      </c>
      <c r="C5705" s="15">
        <v>500</v>
      </c>
      <c r="D5705" s="24" t="s">
        <v>4</v>
      </c>
      <c r="E5705" s="24" t="s">
        <v>6</v>
      </c>
      <c r="F5705" s="25" t="s">
        <v>6</v>
      </c>
      <c r="G5705" s="25" t="s">
        <v>2987</v>
      </c>
      <c r="H5705" s="25" t="s">
        <v>3418</v>
      </c>
      <c r="I5705" s="25" t="s">
        <v>82</v>
      </c>
      <c r="J5705" s="10">
        <v>278</v>
      </c>
      <c r="K5705" s="16">
        <v>6</v>
      </c>
    </row>
    <row r="5706" spans="1:11" x14ac:dyDescent="0.25">
      <c r="A5706" s="19">
        <v>42977</v>
      </c>
      <c r="B5706" s="19" t="s">
        <v>3403</v>
      </c>
      <c r="C5706" s="15">
        <v>3600</v>
      </c>
      <c r="D5706" s="24" t="s">
        <v>4</v>
      </c>
      <c r="E5706" s="24" t="s">
        <v>6</v>
      </c>
      <c r="F5706" s="25" t="s">
        <v>6</v>
      </c>
      <c r="G5706" s="25" t="s">
        <v>2987</v>
      </c>
      <c r="H5706" s="25" t="s">
        <v>3418</v>
      </c>
      <c r="I5706" s="25" t="s">
        <v>82</v>
      </c>
      <c r="J5706" s="10">
        <v>279</v>
      </c>
      <c r="K5706" s="16">
        <v>6</v>
      </c>
    </row>
    <row r="5707" spans="1:11" x14ac:dyDescent="0.25">
      <c r="A5707" s="19">
        <v>42977</v>
      </c>
      <c r="B5707" s="19" t="s">
        <v>3403</v>
      </c>
      <c r="C5707" s="15">
        <v>150</v>
      </c>
      <c r="D5707" s="24" t="s">
        <v>4</v>
      </c>
      <c r="E5707" s="24" t="s">
        <v>6</v>
      </c>
      <c r="F5707" s="25" t="s">
        <v>6</v>
      </c>
      <c r="G5707" s="25" t="s">
        <v>2987</v>
      </c>
      <c r="H5707" s="25" t="s">
        <v>3418</v>
      </c>
      <c r="I5707" s="25" t="s">
        <v>82</v>
      </c>
      <c r="J5707" s="10">
        <v>280</v>
      </c>
      <c r="K5707" s="16">
        <v>6</v>
      </c>
    </row>
    <row r="5708" spans="1:11" x14ac:dyDescent="0.25">
      <c r="A5708" s="19">
        <v>42977</v>
      </c>
      <c r="B5708" s="19" t="s">
        <v>3403</v>
      </c>
      <c r="C5708" s="15">
        <v>600</v>
      </c>
      <c r="D5708" s="24" t="s">
        <v>4</v>
      </c>
      <c r="E5708" s="24" t="s">
        <v>6</v>
      </c>
      <c r="F5708" s="25" t="s">
        <v>6</v>
      </c>
      <c r="G5708" s="25" t="s">
        <v>2987</v>
      </c>
      <c r="H5708" s="25" t="s">
        <v>3418</v>
      </c>
      <c r="I5708" s="25" t="s">
        <v>82</v>
      </c>
      <c r="J5708" s="10">
        <v>281</v>
      </c>
      <c r="K5708" s="16">
        <v>6</v>
      </c>
    </row>
    <row r="5709" spans="1:11" x14ac:dyDescent="0.25">
      <c r="A5709" s="19">
        <v>42977</v>
      </c>
      <c r="B5709" s="19" t="s">
        <v>3403</v>
      </c>
      <c r="C5709" s="15">
        <v>200</v>
      </c>
      <c r="D5709" s="24" t="s">
        <v>4</v>
      </c>
      <c r="E5709" s="24" t="s">
        <v>5</v>
      </c>
      <c r="F5709" s="25" t="s">
        <v>2217</v>
      </c>
      <c r="G5709" s="25" t="s">
        <v>2987</v>
      </c>
      <c r="H5709" s="25" t="s">
        <v>3418</v>
      </c>
      <c r="I5709" s="25" t="s">
        <v>82</v>
      </c>
      <c r="J5709" s="10">
        <v>282</v>
      </c>
      <c r="K5709" s="16">
        <v>6</v>
      </c>
    </row>
    <row r="5710" spans="1:11" x14ac:dyDescent="0.25">
      <c r="A5710" s="19">
        <v>42977</v>
      </c>
      <c r="B5710" s="19" t="s">
        <v>3403</v>
      </c>
      <c r="C5710" s="15">
        <v>50</v>
      </c>
      <c r="D5710" s="24" t="s">
        <v>4</v>
      </c>
      <c r="E5710" s="24" t="s">
        <v>6</v>
      </c>
      <c r="F5710" s="25" t="s">
        <v>6</v>
      </c>
      <c r="G5710" s="25" t="s">
        <v>2987</v>
      </c>
      <c r="H5710" s="25" t="s">
        <v>3418</v>
      </c>
      <c r="I5710" s="25" t="s">
        <v>82</v>
      </c>
      <c r="J5710" s="10">
        <v>283</v>
      </c>
      <c r="K5710" s="16">
        <v>6</v>
      </c>
    </row>
    <row r="5711" spans="1:11" x14ac:dyDescent="0.25">
      <c r="A5711" s="19">
        <v>42977</v>
      </c>
      <c r="B5711" s="19" t="s">
        <v>3403</v>
      </c>
      <c r="C5711" s="15">
        <v>4000</v>
      </c>
      <c r="D5711" s="24" t="s">
        <v>4</v>
      </c>
      <c r="E5711" s="24" t="s">
        <v>5</v>
      </c>
      <c r="F5711" s="25" t="s">
        <v>2217</v>
      </c>
      <c r="G5711" s="25" t="s">
        <v>2987</v>
      </c>
      <c r="H5711" s="25" t="s">
        <v>3418</v>
      </c>
      <c r="I5711" s="25" t="s">
        <v>82</v>
      </c>
      <c r="J5711" s="10">
        <v>284</v>
      </c>
      <c r="K5711" s="16">
        <v>6</v>
      </c>
    </row>
    <row r="5712" spans="1:11" x14ac:dyDescent="0.25">
      <c r="A5712" s="19">
        <v>42977</v>
      </c>
      <c r="B5712" s="19" t="s">
        <v>3403</v>
      </c>
      <c r="C5712" s="15">
        <v>10000</v>
      </c>
      <c r="D5712" s="24" t="s">
        <v>4</v>
      </c>
      <c r="E5712" s="24" t="s">
        <v>5</v>
      </c>
      <c r="F5712" s="25" t="s">
        <v>2217</v>
      </c>
      <c r="G5712" s="25" t="s">
        <v>2987</v>
      </c>
      <c r="H5712" s="25" t="s">
        <v>3418</v>
      </c>
      <c r="I5712" s="25" t="s">
        <v>82</v>
      </c>
      <c r="J5712" s="10">
        <v>285</v>
      </c>
      <c r="K5712" s="16">
        <v>6</v>
      </c>
    </row>
    <row r="5713" spans="1:11" x14ac:dyDescent="0.25">
      <c r="A5713" s="19">
        <v>42977</v>
      </c>
      <c r="B5713" s="19" t="s">
        <v>3403</v>
      </c>
      <c r="C5713" s="15">
        <v>2000</v>
      </c>
      <c r="D5713" s="24" t="s">
        <v>4</v>
      </c>
      <c r="E5713" s="24" t="s">
        <v>5</v>
      </c>
      <c r="F5713" s="25" t="s">
        <v>2217</v>
      </c>
      <c r="G5713" s="25" t="s">
        <v>2987</v>
      </c>
      <c r="H5713" s="25" t="s">
        <v>3418</v>
      </c>
      <c r="I5713" s="25" t="s">
        <v>82</v>
      </c>
      <c r="J5713" s="10">
        <v>286</v>
      </c>
      <c r="K5713" s="16">
        <v>6</v>
      </c>
    </row>
    <row r="5714" spans="1:11" x14ac:dyDescent="0.25">
      <c r="A5714" s="19">
        <v>42977</v>
      </c>
      <c r="B5714" s="19" t="s">
        <v>3403</v>
      </c>
      <c r="C5714" s="15">
        <v>3000</v>
      </c>
      <c r="D5714" s="24" t="s">
        <v>4</v>
      </c>
      <c r="E5714" s="24" t="s">
        <v>6</v>
      </c>
      <c r="F5714" s="25" t="s">
        <v>6</v>
      </c>
      <c r="G5714" s="25" t="s">
        <v>2987</v>
      </c>
      <c r="H5714" s="25" t="s">
        <v>3418</v>
      </c>
      <c r="I5714" s="25" t="s">
        <v>82</v>
      </c>
      <c r="J5714" s="10">
        <v>540</v>
      </c>
      <c r="K5714" s="16">
        <v>11</v>
      </c>
    </row>
    <row r="5715" spans="1:11" x14ac:dyDescent="0.25">
      <c r="A5715" s="19">
        <v>42977</v>
      </c>
      <c r="B5715" s="19" t="s">
        <v>3403</v>
      </c>
      <c r="C5715" s="15">
        <v>100</v>
      </c>
      <c r="D5715" s="24" t="s">
        <v>4</v>
      </c>
      <c r="E5715" s="24" t="s">
        <v>5</v>
      </c>
      <c r="F5715" s="25" t="s">
        <v>2217</v>
      </c>
      <c r="G5715" s="25" t="s">
        <v>2987</v>
      </c>
      <c r="H5715" s="25" t="s">
        <v>3418</v>
      </c>
      <c r="I5715" s="25" t="s">
        <v>82</v>
      </c>
      <c r="J5715" s="10">
        <v>541</v>
      </c>
      <c r="K5715" s="16">
        <v>11</v>
      </c>
    </row>
    <row r="5716" spans="1:11" x14ac:dyDescent="0.25">
      <c r="A5716" s="19">
        <v>42977</v>
      </c>
      <c r="B5716" s="19" t="s">
        <v>3403</v>
      </c>
      <c r="C5716" s="15">
        <v>100</v>
      </c>
      <c r="D5716" s="24" t="s">
        <v>4</v>
      </c>
      <c r="E5716" s="24" t="s">
        <v>5</v>
      </c>
      <c r="F5716" s="25" t="s">
        <v>2217</v>
      </c>
      <c r="G5716" s="25" t="s">
        <v>2987</v>
      </c>
      <c r="H5716" s="25" t="s">
        <v>3418</v>
      </c>
      <c r="I5716" s="25" t="s">
        <v>82</v>
      </c>
      <c r="J5716" s="10">
        <v>542</v>
      </c>
      <c r="K5716" s="16">
        <v>11</v>
      </c>
    </row>
    <row r="5717" spans="1:11" x14ac:dyDescent="0.25">
      <c r="A5717" s="19">
        <v>42977</v>
      </c>
      <c r="B5717" s="19" t="s">
        <v>3403</v>
      </c>
      <c r="C5717" s="15">
        <v>900</v>
      </c>
      <c r="D5717" s="24" t="s">
        <v>4</v>
      </c>
      <c r="E5717" s="24" t="s">
        <v>5</v>
      </c>
      <c r="F5717" s="25" t="s">
        <v>2217</v>
      </c>
      <c r="G5717" s="25" t="s">
        <v>2987</v>
      </c>
      <c r="H5717" s="25" t="s">
        <v>3418</v>
      </c>
      <c r="I5717" s="25" t="s">
        <v>82</v>
      </c>
      <c r="J5717" s="10">
        <v>543</v>
      </c>
      <c r="K5717" s="16">
        <v>11</v>
      </c>
    </row>
    <row r="5718" spans="1:11" x14ac:dyDescent="0.25">
      <c r="A5718" s="19">
        <v>42977</v>
      </c>
      <c r="B5718" s="19" t="s">
        <v>3403</v>
      </c>
      <c r="C5718" s="15">
        <v>8000</v>
      </c>
      <c r="D5718" s="24" t="s">
        <v>4</v>
      </c>
      <c r="E5718" s="24" t="s">
        <v>5</v>
      </c>
      <c r="F5718" s="25" t="s">
        <v>2217</v>
      </c>
      <c r="G5718" s="25" t="s">
        <v>2987</v>
      </c>
      <c r="H5718" s="25" t="s">
        <v>3418</v>
      </c>
      <c r="I5718" s="25" t="s">
        <v>82</v>
      </c>
      <c r="J5718" s="10">
        <v>544</v>
      </c>
      <c r="K5718" s="16">
        <v>11</v>
      </c>
    </row>
    <row r="5719" spans="1:11" x14ac:dyDescent="0.25">
      <c r="A5719" s="19">
        <v>42977</v>
      </c>
      <c r="B5719" s="19" t="s">
        <v>3403</v>
      </c>
      <c r="C5719" s="15">
        <v>1000</v>
      </c>
      <c r="D5719" s="24" t="s">
        <v>4</v>
      </c>
      <c r="E5719" s="24" t="s">
        <v>6</v>
      </c>
      <c r="F5719" s="25" t="s">
        <v>6</v>
      </c>
      <c r="G5719" s="25" t="s">
        <v>2987</v>
      </c>
      <c r="H5719" s="25" t="s">
        <v>3418</v>
      </c>
      <c r="I5719" s="25" t="s">
        <v>82</v>
      </c>
      <c r="J5719" s="10">
        <v>545</v>
      </c>
      <c r="K5719" s="16">
        <v>11</v>
      </c>
    </row>
    <row r="5720" spans="1:11" x14ac:dyDescent="0.25">
      <c r="A5720" s="19">
        <v>42977</v>
      </c>
      <c r="B5720" s="19" t="s">
        <v>3403</v>
      </c>
      <c r="C5720" s="15">
        <v>10000</v>
      </c>
      <c r="D5720" s="24" t="s">
        <v>4</v>
      </c>
      <c r="E5720" s="24" t="s">
        <v>6</v>
      </c>
      <c r="F5720" s="25" t="s">
        <v>6</v>
      </c>
      <c r="G5720" s="25" t="s">
        <v>2987</v>
      </c>
      <c r="H5720" s="25" t="s">
        <v>3418</v>
      </c>
      <c r="I5720" s="25" t="s">
        <v>82</v>
      </c>
      <c r="J5720" s="10">
        <v>547</v>
      </c>
      <c r="K5720" s="16">
        <v>11</v>
      </c>
    </row>
    <row r="5721" spans="1:11" x14ac:dyDescent="0.25">
      <c r="A5721" s="19">
        <v>42977</v>
      </c>
      <c r="B5721" s="19" t="s">
        <v>3403</v>
      </c>
      <c r="C5721" s="15">
        <v>1200</v>
      </c>
      <c r="D5721" s="24" t="s">
        <v>4</v>
      </c>
      <c r="E5721" s="24" t="s">
        <v>6</v>
      </c>
      <c r="F5721" s="25" t="s">
        <v>6</v>
      </c>
      <c r="G5721" s="25" t="s">
        <v>2987</v>
      </c>
      <c r="H5721" s="25" t="s">
        <v>3418</v>
      </c>
      <c r="I5721" s="25" t="s">
        <v>82</v>
      </c>
      <c r="J5721" s="10">
        <v>840</v>
      </c>
      <c r="K5721" s="16">
        <v>17</v>
      </c>
    </row>
    <row r="5722" spans="1:11" x14ac:dyDescent="0.25">
      <c r="A5722" s="19">
        <v>42977</v>
      </c>
      <c r="B5722" s="19" t="s">
        <v>3403</v>
      </c>
      <c r="C5722" s="15">
        <v>350</v>
      </c>
      <c r="D5722" s="24" t="s">
        <v>4</v>
      </c>
      <c r="E5722" s="24" t="s">
        <v>6</v>
      </c>
      <c r="F5722" s="25" t="s">
        <v>6</v>
      </c>
      <c r="G5722" s="25" t="s">
        <v>2987</v>
      </c>
      <c r="H5722" s="25" t="s">
        <v>3418</v>
      </c>
      <c r="I5722" s="25" t="s">
        <v>82</v>
      </c>
      <c r="J5722" s="10">
        <v>841</v>
      </c>
      <c r="K5722" s="16">
        <v>17</v>
      </c>
    </row>
    <row r="5723" spans="1:11" x14ac:dyDescent="0.25">
      <c r="A5723" s="19">
        <v>42977</v>
      </c>
      <c r="B5723" s="19" t="s">
        <v>3403</v>
      </c>
      <c r="C5723" s="15">
        <v>350</v>
      </c>
      <c r="D5723" s="24" t="s">
        <v>4</v>
      </c>
      <c r="E5723" s="24" t="s">
        <v>6</v>
      </c>
      <c r="F5723" s="25" t="s">
        <v>6</v>
      </c>
      <c r="G5723" s="25" t="s">
        <v>2987</v>
      </c>
      <c r="H5723" s="25" t="s">
        <v>3418</v>
      </c>
      <c r="I5723" s="25" t="s">
        <v>82</v>
      </c>
      <c r="J5723" s="10">
        <v>842</v>
      </c>
      <c r="K5723" s="16">
        <v>17</v>
      </c>
    </row>
    <row r="5724" spans="1:11" x14ac:dyDescent="0.25">
      <c r="A5724" s="19">
        <v>42977</v>
      </c>
      <c r="B5724" s="19" t="s">
        <v>3403</v>
      </c>
      <c r="C5724" s="15">
        <v>200</v>
      </c>
      <c r="D5724" s="24" t="s">
        <v>4</v>
      </c>
      <c r="E5724" s="24" t="s">
        <v>5</v>
      </c>
      <c r="F5724" s="25" t="s">
        <v>2217</v>
      </c>
      <c r="G5724" s="25" t="s">
        <v>2987</v>
      </c>
      <c r="H5724" s="25" t="s">
        <v>3418</v>
      </c>
      <c r="I5724" s="25" t="s">
        <v>82</v>
      </c>
      <c r="J5724" s="10">
        <v>843</v>
      </c>
      <c r="K5724" s="16">
        <v>17</v>
      </c>
    </row>
    <row r="5725" spans="1:11" x14ac:dyDescent="0.25">
      <c r="A5725" s="19">
        <v>42977</v>
      </c>
      <c r="B5725" s="19" t="s">
        <v>3403</v>
      </c>
      <c r="C5725" s="15">
        <v>1150</v>
      </c>
      <c r="D5725" s="24" t="s">
        <v>4</v>
      </c>
      <c r="E5725" s="24" t="s">
        <v>5</v>
      </c>
      <c r="F5725" s="25" t="s">
        <v>2217</v>
      </c>
      <c r="G5725" s="25" t="s">
        <v>2987</v>
      </c>
      <c r="H5725" s="25" t="s">
        <v>3418</v>
      </c>
      <c r="I5725" s="25" t="s">
        <v>82</v>
      </c>
      <c r="J5725" s="10">
        <v>844</v>
      </c>
      <c r="K5725" s="16">
        <v>17</v>
      </c>
    </row>
    <row r="5726" spans="1:11" x14ac:dyDescent="0.25">
      <c r="A5726" s="19">
        <v>42977</v>
      </c>
      <c r="B5726" s="19" t="s">
        <v>3403</v>
      </c>
      <c r="C5726" s="15">
        <v>3000</v>
      </c>
      <c r="D5726" s="24" t="s">
        <v>4</v>
      </c>
      <c r="E5726" s="24" t="s">
        <v>5</v>
      </c>
      <c r="F5726" s="25" t="s">
        <v>2217</v>
      </c>
      <c r="G5726" s="25" t="s">
        <v>2987</v>
      </c>
      <c r="H5726" s="25" t="s">
        <v>3418</v>
      </c>
      <c r="I5726" s="25" t="s">
        <v>82</v>
      </c>
      <c r="J5726" s="10">
        <v>845</v>
      </c>
      <c r="K5726" s="16">
        <v>17</v>
      </c>
    </row>
    <row r="5727" spans="1:11" x14ac:dyDescent="0.25">
      <c r="A5727" s="19">
        <v>42977</v>
      </c>
      <c r="B5727" s="19" t="s">
        <v>3403</v>
      </c>
      <c r="C5727" s="15">
        <v>1600</v>
      </c>
      <c r="D5727" s="24" t="s">
        <v>4</v>
      </c>
      <c r="E5727" s="24" t="s">
        <v>6</v>
      </c>
      <c r="F5727" s="25" t="s">
        <v>6</v>
      </c>
      <c r="G5727" s="25" t="s">
        <v>2987</v>
      </c>
      <c r="H5727" s="25" t="s">
        <v>3418</v>
      </c>
      <c r="I5727" s="25" t="s">
        <v>82</v>
      </c>
      <c r="J5727" s="10">
        <v>846</v>
      </c>
      <c r="K5727" s="16">
        <v>17</v>
      </c>
    </row>
    <row r="5728" spans="1:11" x14ac:dyDescent="0.25">
      <c r="A5728" s="19">
        <v>42977</v>
      </c>
      <c r="B5728" s="19" t="s">
        <v>3403</v>
      </c>
      <c r="C5728" s="15">
        <v>200</v>
      </c>
      <c r="D5728" s="24" t="s">
        <v>4</v>
      </c>
      <c r="E5728" s="24" t="s">
        <v>5</v>
      </c>
      <c r="F5728" s="25" t="s">
        <v>2217</v>
      </c>
      <c r="G5728" s="25" t="s">
        <v>2987</v>
      </c>
      <c r="H5728" s="25" t="s">
        <v>3418</v>
      </c>
      <c r="I5728" s="25" t="s">
        <v>82</v>
      </c>
      <c r="J5728" s="10">
        <v>847</v>
      </c>
      <c r="K5728" s="16">
        <v>17</v>
      </c>
    </row>
    <row r="5729" spans="1:11" x14ac:dyDescent="0.25">
      <c r="A5729" s="19">
        <v>42977</v>
      </c>
      <c r="B5729" s="19" t="s">
        <v>3403</v>
      </c>
      <c r="C5729" s="15">
        <v>500</v>
      </c>
      <c r="D5729" s="24" t="s">
        <v>4</v>
      </c>
      <c r="E5729" s="24" t="s">
        <v>5</v>
      </c>
      <c r="F5729" s="25" t="s">
        <v>2217</v>
      </c>
      <c r="G5729" s="25" t="s">
        <v>2987</v>
      </c>
      <c r="H5729" s="25" t="s">
        <v>3418</v>
      </c>
      <c r="I5729" s="25" t="s">
        <v>82</v>
      </c>
      <c r="J5729" s="10">
        <v>848</v>
      </c>
      <c r="K5729" s="16">
        <v>17</v>
      </c>
    </row>
    <row r="5730" spans="1:11" x14ac:dyDescent="0.25">
      <c r="A5730" s="19">
        <v>42977</v>
      </c>
      <c r="B5730" s="19" t="s">
        <v>3403</v>
      </c>
      <c r="C5730" s="15">
        <v>60000</v>
      </c>
      <c r="D5730" s="24" t="s">
        <v>4</v>
      </c>
      <c r="E5730" s="24" t="s">
        <v>6</v>
      </c>
      <c r="F5730" s="25" t="s">
        <v>6</v>
      </c>
      <c r="G5730" s="25" t="s">
        <v>2987</v>
      </c>
      <c r="H5730" s="25" t="s">
        <v>3418</v>
      </c>
      <c r="I5730" s="25" t="s">
        <v>82</v>
      </c>
      <c r="J5730" s="10">
        <v>849</v>
      </c>
      <c r="K5730" s="16">
        <v>17</v>
      </c>
    </row>
    <row r="5731" spans="1:11" x14ac:dyDescent="0.25">
      <c r="A5731" s="19">
        <v>42977</v>
      </c>
      <c r="B5731" s="19" t="s">
        <v>3403</v>
      </c>
      <c r="C5731" s="15">
        <v>5200</v>
      </c>
      <c r="D5731" s="24" t="s">
        <v>4</v>
      </c>
      <c r="E5731" s="24" t="s">
        <v>6</v>
      </c>
      <c r="F5731" s="25" t="s">
        <v>6</v>
      </c>
      <c r="G5731" s="25" t="s">
        <v>2987</v>
      </c>
      <c r="H5731" s="25" t="s">
        <v>3418</v>
      </c>
      <c r="I5731" s="25" t="s">
        <v>82</v>
      </c>
      <c r="J5731" s="10">
        <v>850</v>
      </c>
      <c r="K5731" s="16">
        <v>17</v>
      </c>
    </row>
    <row r="5732" spans="1:11" x14ac:dyDescent="0.25">
      <c r="A5732" s="19">
        <v>42977</v>
      </c>
      <c r="B5732" s="19" t="s">
        <v>3403</v>
      </c>
      <c r="C5732" s="15">
        <v>3000</v>
      </c>
      <c r="D5732" s="24" t="s">
        <v>4</v>
      </c>
      <c r="E5732" s="24" t="s">
        <v>6</v>
      </c>
      <c r="F5732" s="25" t="s">
        <v>6</v>
      </c>
      <c r="G5732" s="25" t="s">
        <v>2987</v>
      </c>
      <c r="H5732" s="25" t="s">
        <v>3418</v>
      </c>
      <c r="I5732" s="25" t="s">
        <v>82</v>
      </c>
      <c r="J5732" s="10">
        <v>858</v>
      </c>
      <c r="K5732" s="16">
        <v>18</v>
      </c>
    </row>
    <row r="5733" spans="1:11" x14ac:dyDescent="0.25">
      <c r="A5733" s="19">
        <v>42977</v>
      </c>
      <c r="B5733" s="19" t="s">
        <v>3403</v>
      </c>
      <c r="C5733" s="15">
        <v>5000</v>
      </c>
      <c r="D5733" s="24" t="s">
        <v>4</v>
      </c>
      <c r="E5733" s="24" t="s">
        <v>6</v>
      </c>
      <c r="F5733" s="25" t="s">
        <v>6</v>
      </c>
      <c r="G5733" s="25" t="s">
        <v>2987</v>
      </c>
      <c r="H5733" s="25" t="s">
        <v>3418</v>
      </c>
      <c r="I5733" s="25" t="s">
        <v>82</v>
      </c>
      <c r="J5733" s="10">
        <v>859</v>
      </c>
      <c r="K5733" s="16">
        <v>18</v>
      </c>
    </row>
    <row r="5734" spans="1:11" x14ac:dyDescent="0.25">
      <c r="A5734" s="19">
        <v>42977</v>
      </c>
      <c r="B5734" s="19" t="s">
        <v>3403</v>
      </c>
      <c r="C5734" s="15">
        <v>8000</v>
      </c>
      <c r="D5734" s="24" t="s">
        <v>4</v>
      </c>
      <c r="E5734" s="24" t="s">
        <v>5</v>
      </c>
      <c r="F5734" s="25" t="s">
        <v>2217</v>
      </c>
      <c r="G5734" s="25" t="s">
        <v>2987</v>
      </c>
      <c r="H5734" s="25" t="s">
        <v>3418</v>
      </c>
      <c r="I5734" s="25" t="s">
        <v>82</v>
      </c>
      <c r="J5734" s="10">
        <v>917</v>
      </c>
      <c r="K5734" s="16">
        <v>19</v>
      </c>
    </row>
    <row r="5735" spans="1:11" x14ac:dyDescent="0.25">
      <c r="A5735" s="19">
        <v>42977</v>
      </c>
      <c r="B5735" s="19" t="s">
        <v>3403</v>
      </c>
      <c r="C5735" s="15">
        <v>5000</v>
      </c>
      <c r="D5735" s="24" t="s">
        <v>4</v>
      </c>
      <c r="E5735" s="24" t="s">
        <v>6</v>
      </c>
      <c r="F5735" s="25" t="s">
        <v>6</v>
      </c>
      <c r="G5735" s="25" t="s">
        <v>2987</v>
      </c>
      <c r="H5735" s="25" t="s">
        <v>3418</v>
      </c>
      <c r="I5735" s="25" t="s">
        <v>82</v>
      </c>
      <c r="J5735" s="10">
        <v>919</v>
      </c>
      <c r="K5735" s="16">
        <v>19</v>
      </c>
    </row>
    <row r="5736" spans="1:11" x14ac:dyDescent="0.25">
      <c r="A5736" s="19">
        <v>42977</v>
      </c>
      <c r="B5736" s="19" t="s">
        <v>3403</v>
      </c>
      <c r="C5736" s="15">
        <v>2000</v>
      </c>
      <c r="D5736" s="24" t="s">
        <v>4</v>
      </c>
      <c r="E5736" s="24" t="s">
        <v>6</v>
      </c>
      <c r="F5736" s="25" t="s">
        <v>6</v>
      </c>
      <c r="G5736" s="25" t="s">
        <v>2987</v>
      </c>
      <c r="H5736" s="25" t="s">
        <v>3418</v>
      </c>
      <c r="I5736" s="25" t="s">
        <v>82</v>
      </c>
      <c r="J5736" s="10">
        <v>920</v>
      </c>
      <c r="K5736" s="16">
        <v>19</v>
      </c>
    </row>
    <row r="5737" spans="1:11" x14ac:dyDescent="0.25">
      <c r="A5737" s="19">
        <v>42977</v>
      </c>
      <c r="B5737" s="19" t="s">
        <v>3403</v>
      </c>
      <c r="C5737" s="15">
        <v>7500</v>
      </c>
      <c r="D5737" s="24" t="s">
        <v>4</v>
      </c>
      <c r="E5737" s="24" t="s">
        <v>6</v>
      </c>
      <c r="F5737" s="25" t="s">
        <v>6</v>
      </c>
      <c r="G5737" s="25" t="s">
        <v>2987</v>
      </c>
      <c r="H5737" s="25" t="s">
        <v>3418</v>
      </c>
      <c r="I5737" s="25" t="s">
        <v>82</v>
      </c>
      <c r="J5737" s="10">
        <v>921</v>
      </c>
      <c r="K5737" s="16">
        <v>19</v>
      </c>
    </row>
    <row r="5738" spans="1:11" x14ac:dyDescent="0.25">
      <c r="A5738" s="19">
        <v>42977</v>
      </c>
      <c r="B5738" s="19" t="s">
        <v>3403</v>
      </c>
      <c r="C5738" s="15">
        <v>100</v>
      </c>
      <c r="D5738" s="24" t="s">
        <v>4</v>
      </c>
      <c r="E5738" s="24" t="s">
        <v>5</v>
      </c>
      <c r="F5738" s="25" t="s">
        <v>2217</v>
      </c>
      <c r="G5738" s="25" t="s">
        <v>2987</v>
      </c>
      <c r="H5738" s="25" t="s">
        <v>3418</v>
      </c>
      <c r="I5738" s="25" t="s">
        <v>82</v>
      </c>
      <c r="J5738" s="10">
        <v>922</v>
      </c>
      <c r="K5738" s="16">
        <v>19</v>
      </c>
    </row>
    <row r="5739" spans="1:11" x14ac:dyDescent="0.25">
      <c r="A5739" s="19">
        <v>42977</v>
      </c>
      <c r="B5739" s="19" t="s">
        <v>3403</v>
      </c>
      <c r="C5739" s="15">
        <v>3000</v>
      </c>
      <c r="D5739" s="24" t="s">
        <v>4</v>
      </c>
      <c r="E5739" s="24" t="s">
        <v>6</v>
      </c>
      <c r="F5739" s="25" t="s">
        <v>6</v>
      </c>
      <c r="G5739" s="25" t="s">
        <v>2987</v>
      </c>
      <c r="H5739" s="25" t="s">
        <v>3418</v>
      </c>
      <c r="I5739" s="25" t="s">
        <v>82</v>
      </c>
      <c r="J5739" s="10">
        <v>925</v>
      </c>
      <c r="K5739" s="16">
        <v>19</v>
      </c>
    </row>
    <row r="5740" spans="1:11" x14ac:dyDescent="0.25">
      <c r="A5740" s="19">
        <v>42977</v>
      </c>
      <c r="B5740" s="19" t="s">
        <v>3403</v>
      </c>
      <c r="C5740" s="15">
        <v>10000</v>
      </c>
      <c r="D5740" s="24" t="s">
        <v>4</v>
      </c>
      <c r="E5740" s="24" t="s">
        <v>6</v>
      </c>
      <c r="F5740" s="25" t="s">
        <v>6</v>
      </c>
      <c r="G5740" s="25" t="s">
        <v>2987</v>
      </c>
      <c r="H5740" s="25" t="s">
        <v>3418</v>
      </c>
      <c r="I5740" s="25" t="s">
        <v>82</v>
      </c>
      <c r="J5740" s="10">
        <v>926</v>
      </c>
      <c r="K5740" s="16">
        <v>19</v>
      </c>
    </row>
    <row r="5741" spans="1:11" x14ac:dyDescent="0.25">
      <c r="A5741" s="19">
        <v>42977</v>
      </c>
      <c r="B5741" s="19" t="s">
        <v>3403</v>
      </c>
      <c r="C5741" s="15">
        <v>600</v>
      </c>
      <c r="D5741" s="24" t="s">
        <v>4</v>
      </c>
      <c r="E5741" s="24" t="s">
        <v>6</v>
      </c>
      <c r="F5741" s="25" t="s">
        <v>6</v>
      </c>
      <c r="G5741" s="25" t="s">
        <v>2987</v>
      </c>
      <c r="H5741" s="25" t="s">
        <v>3418</v>
      </c>
      <c r="I5741" s="25" t="s">
        <v>82</v>
      </c>
      <c r="J5741" s="10">
        <v>927</v>
      </c>
      <c r="K5741" s="16">
        <v>19</v>
      </c>
    </row>
    <row r="5742" spans="1:11" x14ac:dyDescent="0.25">
      <c r="A5742" s="19">
        <v>42977</v>
      </c>
      <c r="B5742" s="19" t="s">
        <v>3403</v>
      </c>
      <c r="C5742" s="15">
        <v>3000</v>
      </c>
      <c r="D5742" s="24" t="s">
        <v>4</v>
      </c>
      <c r="E5742" s="24" t="s">
        <v>5</v>
      </c>
      <c r="F5742" s="25" t="s">
        <v>2217</v>
      </c>
      <c r="G5742" s="25" t="s">
        <v>2987</v>
      </c>
      <c r="H5742" s="25" t="s">
        <v>3418</v>
      </c>
      <c r="I5742" s="25" t="s">
        <v>82</v>
      </c>
      <c r="J5742" s="10">
        <v>928</v>
      </c>
      <c r="K5742" s="16">
        <v>19</v>
      </c>
    </row>
    <row r="5743" spans="1:11" x14ac:dyDescent="0.25">
      <c r="A5743" s="19">
        <v>42977</v>
      </c>
      <c r="B5743" s="19" t="s">
        <v>3403</v>
      </c>
      <c r="C5743" s="15">
        <v>200</v>
      </c>
      <c r="D5743" s="24" t="s">
        <v>4</v>
      </c>
      <c r="E5743" s="24" t="s">
        <v>5</v>
      </c>
      <c r="F5743" s="25" t="s">
        <v>2217</v>
      </c>
      <c r="G5743" s="25" t="s">
        <v>2987</v>
      </c>
      <c r="H5743" s="25" t="s">
        <v>3418</v>
      </c>
      <c r="I5743" s="25" t="s">
        <v>82</v>
      </c>
      <c r="J5743" s="10">
        <v>929</v>
      </c>
      <c r="K5743" s="16">
        <v>19</v>
      </c>
    </row>
    <row r="5744" spans="1:11" x14ac:dyDescent="0.25">
      <c r="A5744" s="19">
        <v>42977</v>
      </c>
      <c r="B5744" s="19" t="s">
        <v>3403</v>
      </c>
      <c r="C5744" s="15">
        <v>100</v>
      </c>
      <c r="D5744" s="24" t="s">
        <v>4</v>
      </c>
      <c r="E5744" s="24" t="s">
        <v>5</v>
      </c>
      <c r="F5744" s="25" t="s">
        <v>2217</v>
      </c>
      <c r="G5744" s="25" t="s">
        <v>2987</v>
      </c>
      <c r="H5744" s="25" t="s">
        <v>3418</v>
      </c>
      <c r="I5744" s="25" t="s">
        <v>82</v>
      </c>
      <c r="J5744" s="10">
        <v>930</v>
      </c>
      <c r="K5744" s="16">
        <v>19</v>
      </c>
    </row>
    <row r="5745" spans="1:11" x14ac:dyDescent="0.25">
      <c r="A5745" s="19">
        <v>42977</v>
      </c>
      <c r="B5745" s="19" t="s">
        <v>3403</v>
      </c>
      <c r="C5745" s="15">
        <v>10000</v>
      </c>
      <c r="D5745" s="24" t="s">
        <v>4</v>
      </c>
      <c r="E5745" s="24" t="s">
        <v>6</v>
      </c>
      <c r="F5745" s="25" t="s">
        <v>6</v>
      </c>
      <c r="G5745" s="25" t="s">
        <v>2987</v>
      </c>
      <c r="H5745" s="25" t="s">
        <v>3418</v>
      </c>
      <c r="I5745" s="25" t="s">
        <v>82</v>
      </c>
      <c r="J5745" s="10">
        <v>982</v>
      </c>
      <c r="K5745" s="16">
        <v>20</v>
      </c>
    </row>
    <row r="5746" spans="1:11" x14ac:dyDescent="0.25">
      <c r="A5746" s="19">
        <v>42977</v>
      </c>
      <c r="B5746" s="19" t="s">
        <v>3403</v>
      </c>
      <c r="C5746" s="15">
        <v>5000</v>
      </c>
      <c r="D5746" s="24" t="s">
        <v>4</v>
      </c>
      <c r="E5746" s="24" t="s">
        <v>5</v>
      </c>
      <c r="F5746" s="25" t="s">
        <v>2217</v>
      </c>
      <c r="G5746" s="25" t="s">
        <v>2987</v>
      </c>
      <c r="H5746" s="25" t="s">
        <v>3418</v>
      </c>
      <c r="I5746" s="25" t="s">
        <v>82</v>
      </c>
      <c r="J5746" s="10">
        <v>983</v>
      </c>
      <c r="K5746" s="16">
        <v>20</v>
      </c>
    </row>
    <row r="5747" spans="1:11" x14ac:dyDescent="0.25">
      <c r="A5747" s="19">
        <v>42977</v>
      </c>
      <c r="B5747" s="19" t="s">
        <v>3403</v>
      </c>
      <c r="C5747" s="15">
        <v>5000</v>
      </c>
      <c r="D5747" s="24" t="s">
        <v>4</v>
      </c>
      <c r="E5747" s="24" t="s">
        <v>5</v>
      </c>
      <c r="F5747" s="25" t="s">
        <v>2217</v>
      </c>
      <c r="G5747" s="25" t="s">
        <v>2987</v>
      </c>
      <c r="H5747" s="25" t="s">
        <v>3418</v>
      </c>
      <c r="I5747" s="25" t="s">
        <v>82</v>
      </c>
      <c r="J5747" s="10">
        <v>984</v>
      </c>
      <c r="K5747" s="16">
        <v>20</v>
      </c>
    </row>
    <row r="5748" spans="1:11" x14ac:dyDescent="0.25">
      <c r="A5748" s="19">
        <v>42977</v>
      </c>
      <c r="B5748" s="19" t="s">
        <v>3403</v>
      </c>
      <c r="C5748" s="15">
        <v>2100</v>
      </c>
      <c r="D5748" s="24" t="s">
        <v>4</v>
      </c>
      <c r="E5748" s="24" t="s">
        <v>5</v>
      </c>
      <c r="F5748" s="25" t="s">
        <v>2217</v>
      </c>
      <c r="G5748" s="25" t="s">
        <v>2987</v>
      </c>
      <c r="H5748" s="25" t="s">
        <v>3418</v>
      </c>
      <c r="I5748" s="25" t="s">
        <v>82</v>
      </c>
      <c r="J5748" s="10">
        <v>985</v>
      </c>
      <c r="K5748" s="16">
        <v>20</v>
      </c>
    </row>
    <row r="5749" spans="1:11" x14ac:dyDescent="0.25">
      <c r="A5749" s="19">
        <v>42977</v>
      </c>
      <c r="B5749" s="19" t="s">
        <v>3403</v>
      </c>
      <c r="C5749" s="15">
        <v>500</v>
      </c>
      <c r="D5749" s="24" t="s">
        <v>4</v>
      </c>
      <c r="E5749" s="24" t="s">
        <v>6</v>
      </c>
      <c r="F5749" s="25" t="s">
        <v>6</v>
      </c>
      <c r="G5749" s="25" t="s">
        <v>2987</v>
      </c>
      <c r="H5749" s="25" t="s">
        <v>3418</v>
      </c>
      <c r="I5749" s="25" t="s">
        <v>82</v>
      </c>
      <c r="J5749" s="10">
        <v>1014</v>
      </c>
      <c r="K5749" s="16">
        <v>21</v>
      </c>
    </row>
    <row r="5750" spans="1:11" x14ac:dyDescent="0.25">
      <c r="A5750" s="19">
        <v>42977</v>
      </c>
      <c r="B5750" s="19" t="s">
        <v>3403</v>
      </c>
      <c r="C5750" s="15">
        <v>200</v>
      </c>
      <c r="D5750" s="24" t="s">
        <v>4</v>
      </c>
      <c r="E5750" s="24" t="s">
        <v>6</v>
      </c>
      <c r="F5750" s="25" t="s">
        <v>6</v>
      </c>
      <c r="G5750" s="25" t="s">
        <v>2987</v>
      </c>
      <c r="H5750" s="25" t="s">
        <v>3418</v>
      </c>
      <c r="I5750" s="25" t="s">
        <v>82</v>
      </c>
      <c r="J5750" s="10">
        <v>1015</v>
      </c>
      <c r="K5750" s="16">
        <v>21</v>
      </c>
    </row>
    <row r="5751" spans="1:11" x14ac:dyDescent="0.25">
      <c r="A5751" s="19">
        <v>42977</v>
      </c>
      <c r="B5751" s="19" t="s">
        <v>3403</v>
      </c>
      <c r="C5751" s="15">
        <v>2600</v>
      </c>
      <c r="D5751" s="24" t="s">
        <v>4</v>
      </c>
      <c r="E5751" s="24" t="s">
        <v>5</v>
      </c>
      <c r="F5751" s="25" t="s">
        <v>2217</v>
      </c>
      <c r="G5751" s="25" t="s">
        <v>2987</v>
      </c>
      <c r="H5751" s="25" t="s">
        <v>3418</v>
      </c>
      <c r="I5751" s="25" t="s">
        <v>82</v>
      </c>
      <c r="J5751" s="10">
        <v>1064</v>
      </c>
      <c r="K5751" s="16">
        <v>22</v>
      </c>
    </row>
    <row r="5752" spans="1:11" x14ac:dyDescent="0.25">
      <c r="A5752" s="19">
        <v>42977</v>
      </c>
      <c r="B5752" s="19" t="s">
        <v>3403</v>
      </c>
      <c r="C5752" s="15">
        <v>600</v>
      </c>
      <c r="D5752" s="24" t="s">
        <v>4</v>
      </c>
      <c r="E5752" s="24" t="s">
        <v>5</v>
      </c>
      <c r="F5752" s="25" t="s">
        <v>2217</v>
      </c>
      <c r="G5752" s="25" t="s">
        <v>2987</v>
      </c>
      <c r="H5752" s="25" t="s">
        <v>3418</v>
      </c>
      <c r="I5752" s="25" t="s">
        <v>82</v>
      </c>
      <c r="J5752" s="10">
        <v>1065</v>
      </c>
      <c r="K5752" s="16">
        <v>22</v>
      </c>
    </row>
    <row r="5753" spans="1:11" x14ac:dyDescent="0.25">
      <c r="A5753" s="19">
        <v>42977</v>
      </c>
      <c r="B5753" s="19" t="s">
        <v>3403</v>
      </c>
      <c r="C5753" s="15">
        <v>200</v>
      </c>
      <c r="D5753" s="24" t="s">
        <v>4</v>
      </c>
      <c r="E5753" s="24" t="s">
        <v>5</v>
      </c>
      <c r="F5753" s="25" t="s">
        <v>2217</v>
      </c>
      <c r="G5753" s="25" t="s">
        <v>2987</v>
      </c>
      <c r="H5753" s="25" t="s">
        <v>3418</v>
      </c>
      <c r="I5753" s="25" t="s">
        <v>82</v>
      </c>
      <c r="J5753" s="10">
        <v>1113</v>
      </c>
      <c r="K5753" s="16">
        <v>23</v>
      </c>
    </row>
    <row r="5754" spans="1:11" x14ac:dyDescent="0.25">
      <c r="A5754" s="19">
        <v>42977</v>
      </c>
      <c r="B5754" s="19" t="s">
        <v>3403</v>
      </c>
      <c r="C5754" s="15">
        <v>5000</v>
      </c>
      <c r="D5754" s="24" t="s">
        <v>4</v>
      </c>
      <c r="E5754" s="24" t="s">
        <v>5</v>
      </c>
      <c r="F5754" s="25" t="s">
        <v>2217</v>
      </c>
      <c r="G5754" s="25" t="s">
        <v>2987</v>
      </c>
      <c r="H5754" s="25" t="s">
        <v>3418</v>
      </c>
      <c r="I5754" s="25" t="s">
        <v>82</v>
      </c>
      <c r="J5754" s="10">
        <v>1114</v>
      </c>
      <c r="K5754" s="16">
        <v>23</v>
      </c>
    </row>
    <row r="5755" spans="1:11" x14ac:dyDescent="0.25">
      <c r="A5755" s="19">
        <v>42977</v>
      </c>
      <c r="B5755" s="19" t="s">
        <v>3403</v>
      </c>
      <c r="C5755" s="15">
        <v>3000</v>
      </c>
      <c r="D5755" s="24" t="s">
        <v>4</v>
      </c>
      <c r="E5755" s="24" t="s">
        <v>5</v>
      </c>
      <c r="F5755" s="25" t="s">
        <v>2217</v>
      </c>
      <c r="G5755" s="25" t="s">
        <v>2987</v>
      </c>
      <c r="H5755" s="25" t="s">
        <v>3418</v>
      </c>
      <c r="I5755" s="25" t="s">
        <v>82</v>
      </c>
      <c r="J5755" s="10">
        <v>1115</v>
      </c>
      <c r="K5755" s="16">
        <v>23</v>
      </c>
    </row>
    <row r="5756" spans="1:11" x14ac:dyDescent="0.25">
      <c r="A5756" s="19">
        <v>42977</v>
      </c>
      <c r="B5756" s="19" t="s">
        <v>3403</v>
      </c>
      <c r="C5756" s="15">
        <v>2000</v>
      </c>
      <c r="D5756" s="24" t="s">
        <v>4</v>
      </c>
      <c r="E5756" s="24" t="s">
        <v>6</v>
      </c>
      <c r="F5756" s="25" t="s">
        <v>6</v>
      </c>
      <c r="G5756" s="25" t="s">
        <v>2987</v>
      </c>
      <c r="H5756" s="25" t="s">
        <v>3418</v>
      </c>
      <c r="I5756" s="25" t="s">
        <v>82</v>
      </c>
      <c r="J5756" s="10">
        <v>1116</v>
      </c>
      <c r="K5756" s="16">
        <v>23</v>
      </c>
    </row>
    <row r="5757" spans="1:11" x14ac:dyDescent="0.25">
      <c r="A5757" s="19">
        <v>42977</v>
      </c>
      <c r="B5757" s="19" t="s">
        <v>3403</v>
      </c>
      <c r="C5757" s="15">
        <v>500</v>
      </c>
      <c r="D5757" s="24" t="s">
        <v>4</v>
      </c>
      <c r="E5757" s="24" t="s">
        <v>6</v>
      </c>
      <c r="F5757" s="25" t="s">
        <v>6</v>
      </c>
      <c r="G5757" s="25" t="s">
        <v>2987</v>
      </c>
      <c r="H5757" s="25" t="s">
        <v>3418</v>
      </c>
      <c r="I5757" s="25" t="s">
        <v>82</v>
      </c>
      <c r="J5757" s="10">
        <v>1117</v>
      </c>
      <c r="K5757" s="16">
        <v>23</v>
      </c>
    </row>
    <row r="5758" spans="1:11" x14ac:dyDescent="0.25">
      <c r="A5758" s="19">
        <v>42977</v>
      </c>
      <c r="B5758" s="19" t="s">
        <v>3403</v>
      </c>
      <c r="C5758" s="15">
        <v>200</v>
      </c>
      <c r="D5758" s="24" t="s">
        <v>4</v>
      </c>
      <c r="E5758" s="24" t="s">
        <v>6</v>
      </c>
      <c r="F5758" s="25" t="s">
        <v>6</v>
      </c>
      <c r="G5758" s="25" t="s">
        <v>2987</v>
      </c>
      <c r="H5758" s="25" t="s">
        <v>3418</v>
      </c>
      <c r="I5758" s="25" t="s">
        <v>82</v>
      </c>
      <c r="J5758" s="10">
        <v>1118</v>
      </c>
      <c r="K5758" s="16">
        <v>23</v>
      </c>
    </row>
    <row r="5759" spans="1:11" x14ac:dyDescent="0.25">
      <c r="A5759" s="19">
        <v>42977</v>
      </c>
      <c r="B5759" s="19" t="s">
        <v>3403</v>
      </c>
      <c r="C5759" s="15">
        <v>100</v>
      </c>
      <c r="D5759" s="24" t="s">
        <v>4</v>
      </c>
      <c r="E5759" s="24" t="s">
        <v>6</v>
      </c>
      <c r="F5759" s="25" t="s">
        <v>6</v>
      </c>
      <c r="G5759" s="25" t="s">
        <v>2987</v>
      </c>
      <c r="H5759" s="25" t="s">
        <v>3418</v>
      </c>
      <c r="I5759" s="25" t="s">
        <v>82</v>
      </c>
      <c r="J5759" s="10">
        <v>1119</v>
      </c>
      <c r="K5759" s="16">
        <v>23</v>
      </c>
    </row>
    <row r="5760" spans="1:11" x14ac:dyDescent="0.25">
      <c r="A5760" s="19">
        <v>42977</v>
      </c>
      <c r="B5760" s="19" t="s">
        <v>3403</v>
      </c>
      <c r="C5760" s="15">
        <v>500</v>
      </c>
      <c r="D5760" s="24" t="s">
        <v>4</v>
      </c>
      <c r="E5760" s="24" t="s">
        <v>6</v>
      </c>
      <c r="F5760" s="25" t="s">
        <v>6</v>
      </c>
      <c r="G5760" s="25" t="s">
        <v>2987</v>
      </c>
      <c r="H5760" s="25" t="s">
        <v>3418</v>
      </c>
      <c r="I5760" s="25" t="s">
        <v>82</v>
      </c>
      <c r="J5760" s="10">
        <v>1120</v>
      </c>
      <c r="K5760" s="16">
        <v>23</v>
      </c>
    </row>
    <row r="5761" spans="1:11" x14ac:dyDescent="0.25">
      <c r="A5761" s="19">
        <v>42977</v>
      </c>
      <c r="B5761" s="19" t="s">
        <v>3403</v>
      </c>
      <c r="C5761" s="15">
        <v>4500</v>
      </c>
      <c r="D5761" s="24" t="s">
        <v>4</v>
      </c>
      <c r="E5761" s="24" t="s">
        <v>5</v>
      </c>
      <c r="F5761" s="25" t="s">
        <v>2217</v>
      </c>
      <c r="G5761" s="25" t="s">
        <v>2987</v>
      </c>
      <c r="H5761" s="25" t="s">
        <v>3418</v>
      </c>
      <c r="I5761" s="25" t="s">
        <v>82</v>
      </c>
      <c r="J5761" s="10">
        <v>1121</v>
      </c>
      <c r="K5761" s="16">
        <v>23</v>
      </c>
    </row>
    <row r="5762" spans="1:11" x14ac:dyDescent="0.25">
      <c r="A5762" s="19">
        <v>42977</v>
      </c>
      <c r="B5762" s="19" t="s">
        <v>3403</v>
      </c>
      <c r="C5762" s="15">
        <v>4375</v>
      </c>
      <c r="D5762" s="24" t="s">
        <v>4</v>
      </c>
      <c r="E5762" s="24" t="s">
        <v>5</v>
      </c>
      <c r="F5762" s="25" t="s">
        <v>2217</v>
      </c>
      <c r="G5762" s="25" t="s">
        <v>2987</v>
      </c>
      <c r="H5762" s="25" t="s">
        <v>3418</v>
      </c>
      <c r="I5762" s="25" t="s">
        <v>82</v>
      </c>
      <c r="J5762" s="10">
        <v>1122</v>
      </c>
      <c r="K5762" s="16">
        <v>23</v>
      </c>
    </row>
    <row r="5763" spans="1:11" x14ac:dyDescent="0.25">
      <c r="A5763" s="19">
        <v>42977</v>
      </c>
      <c r="B5763" s="19" t="s">
        <v>3403</v>
      </c>
      <c r="C5763" s="15">
        <v>1000</v>
      </c>
      <c r="D5763" s="24" t="s">
        <v>4</v>
      </c>
      <c r="E5763" s="24" t="s">
        <v>6</v>
      </c>
      <c r="F5763" s="25" t="s">
        <v>6</v>
      </c>
      <c r="G5763" s="25" t="s">
        <v>2987</v>
      </c>
      <c r="H5763" s="25" t="s">
        <v>3418</v>
      </c>
      <c r="I5763" s="25" t="s">
        <v>82</v>
      </c>
      <c r="J5763" s="10">
        <v>1123</v>
      </c>
      <c r="K5763" s="16">
        <v>23</v>
      </c>
    </row>
    <row r="5764" spans="1:11" x14ac:dyDescent="0.25">
      <c r="A5764" s="19">
        <v>42977</v>
      </c>
      <c r="B5764" s="19" t="s">
        <v>3403</v>
      </c>
      <c r="C5764" s="15">
        <v>200</v>
      </c>
      <c r="D5764" s="24" t="s">
        <v>4</v>
      </c>
      <c r="E5764" s="24" t="s">
        <v>5</v>
      </c>
      <c r="F5764" s="25" t="s">
        <v>2217</v>
      </c>
      <c r="G5764" s="25" t="s">
        <v>2987</v>
      </c>
      <c r="H5764" s="25" t="s">
        <v>3418</v>
      </c>
      <c r="I5764" s="25" t="s">
        <v>82</v>
      </c>
      <c r="J5764" s="10">
        <v>1124</v>
      </c>
      <c r="K5764" s="16">
        <v>23</v>
      </c>
    </row>
    <row r="5765" spans="1:11" x14ac:dyDescent="0.25">
      <c r="A5765" s="19">
        <v>42977</v>
      </c>
      <c r="B5765" s="19" t="s">
        <v>3403</v>
      </c>
      <c r="C5765" s="15">
        <v>7500</v>
      </c>
      <c r="D5765" s="24" t="s">
        <v>4</v>
      </c>
      <c r="E5765" s="24" t="s">
        <v>5</v>
      </c>
      <c r="F5765" s="25" t="s">
        <v>2217</v>
      </c>
      <c r="G5765" s="25" t="s">
        <v>2987</v>
      </c>
      <c r="H5765" s="25" t="s">
        <v>3418</v>
      </c>
      <c r="I5765" s="25" t="s">
        <v>82</v>
      </c>
      <c r="J5765" s="10">
        <v>1152</v>
      </c>
      <c r="K5765" s="16">
        <v>24</v>
      </c>
    </row>
    <row r="5766" spans="1:11" x14ac:dyDescent="0.25">
      <c r="A5766" s="19">
        <v>42977</v>
      </c>
      <c r="B5766" s="19" t="s">
        <v>3403</v>
      </c>
      <c r="C5766" s="15">
        <v>7500</v>
      </c>
      <c r="D5766" s="24" t="s">
        <v>4</v>
      </c>
      <c r="E5766" s="24" t="s">
        <v>5</v>
      </c>
      <c r="F5766" s="25" t="s">
        <v>2217</v>
      </c>
      <c r="G5766" s="25" t="s">
        <v>2987</v>
      </c>
      <c r="H5766" s="25" t="s">
        <v>3418</v>
      </c>
      <c r="I5766" s="25" t="s">
        <v>82</v>
      </c>
      <c r="J5766" s="10">
        <v>1153</v>
      </c>
      <c r="K5766" s="16">
        <v>24</v>
      </c>
    </row>
    <row r="5767" spans="1:11" x14ac:dyDescent="0.25">
      <c r="A5767" s="19">
        <v>42977</v>
      </c>
      <c r="B5767" s="19" t="s">
        <v>3403</v>
      </c>
      <c r="C5767" s="15">
        <v>500</v>
      </c>
      <c r="D5767" s="24" t="s">
        <v>4</v>
      </c>
      <c r="E5767" s="24" t="s">
        <v>5</v>
      </c>
      <c r="F5767" s="25" t="s">
        <v>2217</v>
      </c>
      <c r="G5767" s="25" t="s">
        <v>2987</v>
      </c>
      <c r="H5767" s="25" t="s">
        <v>3418</v>
      </c>
      <c r="I5767" s="25" t="s">
        <v>82</v>
      </c>
      <c r="J5767" s="10">
        <v>1154</v>
      </c>
      <c r="K5767" s="16">
        <v>24</v>
      </c>
    </row>
    <row r="5768" spans="1:11" x14ac:dyDescent="0.25">
      <c r="A5768" s="19">
        <v>42977</v>
      </c>
      <c r="B5768" s="19" t="s">
        <v>3403</v>
      </c>
      <c r="C5768" s="15">
        <v>200</v>
      </c>
      <c r="D5768" s="24" t="s">
        <v>4</v>
      </c>
      <c r="E5768" s="24" t="s">
        <v>6</v>
      </c>
      <c r="F5768" s="25" t="s">
        <v>6</v>
      </c>
      <c r="G5768" s="25" t="s">
        <v>2987</v>
      </c>
      <c r="H5768" s="25" t="s">
        <v>3418</v>
      </c>
      <c r="I5768" s="25" t="s">
        <v>82</v>
      </c>
      <c r="J5768" s="10">
        <v>1353</v>
      </c>
      <c r="K5768" s="16">
        <v>28</v>
      </c>
    </row>
    <row r="5769" spans="1:11" x14ac:dyDescent="0.25">
      <c r="A5769" s="19">
        <v>42977</v>
      </c>
      <c r="B5769" s="19" t="s">
        <v>3403</v>
      </c>
      <c r="C5769" s="15">
        <v>100</v>
      </c>
      <c r="D5769" s="24" t="s">
        <v>4</v>
      </c>
      <c r="E5769" s="24" t="s">
        <v>6</v>
      </c>
      <c r="F5769" s="25" t="s">
        <v>6</v>
      </c>
      <c r="G5769" s="25" t="s">
        <v>2987</v>
      </c>
      <c r="H5769" s="25" t="s">
        <v>3418</v>
      </c>
      <c r="I5769" s="25" t="s">
        <v>82</v>
      </c>
      <c r="J5769" s="10">
        <v>1354</v>
      </c>
      <c r="K5769" s="16">
        <v>28</v>
      </c>
    </row>
    <row r="5770" spans="1:11" x14ac:dyDescent="0.25">
      <c r="A5770" s="19">
        <v>42977</v>
      </c>
      <c r="B5770" s="19" t="s">
        <v>3403</v>
      </c>
      <c r="C5770" s="15">
        <v>5400</v>
      </c>
      <c r="D5770" s="24" t="s">
        <v>4</v>
      </c>
      <c r="E5770" s="24" t="s">
        <v>6</v>
      </c>
      <c r="F5770" s="25" t="s">
        <v>6</v>
      </c>
      <c r="G5770" s="25" t="s">
        <v>2987</v>
      </c>
      <c r="H5770" s="25" t="s">
        <v>3418</v>
      </c>
      <c r="I5770" s="25" t="s">
        <v>82</v>
      </c>
      <c r="J5770" s="10">
        <v>1451</v>
      </c>
      <c r="K5770" s="16">
        <v>30</v>
      </c>
    </row>
    <row r="5771" spans="1:11" x14ac:dyDescent="0.25">
      <c r="A5771" s="19">
        <v>42977</v>
      </c>
      <c r="B5771" s="19" t="s">
        <v>3403</v>
      </c>
      <c r="C5771" s="15">
        <v>1000</v>
      </c>
      <c r="D5771" s="24" t="s">
        <v>4</v>
      </c>
      <c r="E5771" s="24" t="s">
        <v>6</v>
      </c>
      <c r="F5771" s="25" t="s">
        <v>6</v>
      </c>
      <c r="G5771" s="25" t="s">
        <v>2987</v>
      </c>
      <c r="H5771" s="25" t="s">
        <v>3418</v>
      </c>
      <c r="I5771" s="25" t="s">
        <v>82</v>
      </c>
      <c r="J5771" s="10">
        <v>1452</v>
      </c>
      <c r="K5771" s="16">
        <v>30</v>
      </c>
    </row>
    <row r="5772" spans="1:11" x14ac:dyDescent="0.25">
      <c r="A5772" s="19">
        <v>42977</v>
      </c>
      <c r="B5772" s="19" t="s">
        <v>3403</v>
      </c>
      <c r="C5772" s="15">
        <v>9430</v>
      </c>
      <c r="D5772" s="24" t="s">
        <v>95</v>
      </c>
      <c r="E5772" s="24" t="s">
        <v>6</v>
      </c>
      <c r="F5772" s="25" t="s">
        <v>6</v>
      </c>
      <c r="G5772" s="25" t="s">
        <v>2987</v>
      </c>
      <c r="H5772" s="25" t="s">
        <v>3418</v>
      </c>
      <c r="I5772" s="25" t="s">
        <v>82</v>
      </c>
      <c r="J5772" s="10">
        <v>1453</v>
      </c>
      <c r="K5772" s="16">
        <v>30</v>
      </c>
    </row>
    <row r="5773" spans="1:11" x14ac:dyDescent="0.25">
      <c r="A5773" s="19">
        <v>42977</v>
      </c>
      <c r="B5773" s="19" t="s">
        <v>3403</v>
      </c>
      <c r="C5773" s="15">
        <v>17820</v>
      </c>
      <c r="D5773" s="24" t="s">
        <v>4</v>
      </c>
      <c r="E5773" s="24" t="s">
        <v>6</v>
      </c>
      <c r="F5773" s="25" t="s">
        <v>6</v>
      </c>
      <c r="G5773" s="25" t="s">
        <v>2987</v>
      </c>
      <c r="H5773" s="25" t="s">
        <v>3418</v>
      </c>
      <c r="I5773" s="25" t="s">
        <v>82</v>
      </c>
      <c r="J5773" s="10">
        <v>1454</v>
      </c>
      <c r="K5773" s="16">
        <v>30</v>
      </c>
    </row>
    <row r="5774" spans="1:11" x14ac:dyDescent="0.25">
      <c r="A5774" s="19">
        <v>42977</v>
      </c>
      <c r="B5774" s="19" t="s">
        <v>3403</v>
      </c>
      <c r="C5774" s="15">
        <v>1600</v>
      </c>
      <c r="D5774" s="24" t="s">
        <v>7</v>
      </c>
      <c r="E5774" s="24" t="s">
        <v>8</v>
      </c>
      <c r="F5774" s="25"/>
      <c r="G5774" s="25" t="s">
        <v>3314</v>
      </c>
      <c r="H5774" s="25" t="s">
        <v>3314</v>
      </c>
      <c r="I5774" s="27"/>
      <c r="J5774" s="10" t="s">
        <v>2984</v>
      </c>
      <c r="K5774" s="16"/>
    </row>
    <row r="5775" spans="1:11" x14ac:dyDescent="0.25">
      <c r="A5775" s="19">
        <v>42977</v>
      </c>
      <c r="B5775" s="19" t="s">
        <v>3403</v>
      </c>
      <c r="C5775" s="15">
        <v>6000</v>
      </c>
      <c r="D5775" s="24" t="s">
        <v>7</v>
      </c>
      <c r="E5775" s="24" t="s">
        <v>8</v>
      </c>
      <c r="F5775" s="25"/>
      <c r="G5775" s="25" t="s">
        <v>3314</v>
      </c>
      <c r="H5775" s="25" t="s">
        <v>3314</v>
      </c>
      <c r="I5775" s="27"/>
      <c r="J5775" s="10" t="s">
        <v>2984</v>
      </c>
      <c r="K5775" s="16"/>
    </row>
    <row r="5776" spans="1:11" x14ac:dyDescent="0.25">
      <c r="A5776" s="19">
        <v>42977</v>
      </c>
      <c r="B5776" s="19" t="s">
        <v>3403</v>
      </c>
      <c r="C5776" s="15">
        <v>1000</v>
      </c>
      <c r="D5776" s="24" t="s">
        <v>7</v>
      </c>
      <c r="E5776" s="24" t="s">
        <v>8</v>
      </c>
      <c r="F5776" s="25"/>
      <c r="G5776" s="25" t="s">
        <v>3314</v>
      </c>
      <c r="H5776" s="25" t="s">
        <v>3314</v>
      </c>
      <c r="I5776" s="27"/>
      <c r="J5776" s="10" t="s">
        <v>2984</v>
      </c>
      <c r="K5776" s="16"/>
    </row>
    <row r="5777" spans="1:11" x14ac:dyDescent="0.25">
      <c r="A5777" s="19">
        <v>42977</v>
      </c>
      <c r="B5777" s="19" t="s">
        <v>3403</v>
      </c>
      <c r="C5777" s="15">
        <v>2500</v>
      </c>
      <c r="D5777" s="24" t="s">
        <v>7</v>
      </c>
      <c r="E5777" s="24" t="s">
        <v>8</v>
      </c>
      <c r="F5777" s="25"/>
      <c r="G5777" s="25" t="s">
        <v>3314</v>
      </c>
      <c r="H5777" s="25" t="s">
        <v>3314</v>
      </c>
      <c r="I5777" s="27"/>
      <c r="J5777" s="10" t="s">
        <v>2984</v>
      </c>
      <c r="K5777" s="16"/>
    </row>
    <row r="5778" spans="1:11" x14ac:dyDescent="0.25">
      <c r="A5778" s="19">
        <v>42977</v>
      </c>
      <c r="B5778" s="19" t="s">
        <v>3403</v>
      </c>
      <c r="C5778" s="15">
        <v>1750</v>
      </c>
      <c r="D5778" s="24" t="s">
        <v>7</v>
      </c>
      <c r="E5778" s="24" t="s">
        <v>8</v>
      </c>
      <c r="F5778" s="25"/>
      <c r="G5778" s="25" t="s">
        <v>3314</v>
      </c>
      <c r="H5778" s="25" t="s">
        <v>3314</v>
      </c>
      <c r="I5778" s="27"/>
      <c r="J5778" s="10" t="s">
        <v>2984</v>
      </c>
      <c r="K5778" s="16"/>
    </row>
    <row r="5779" spans="1:11" x14ac:dyDescent="0.25">
      <c r="A5779" s="19">
        <v>42977</v>
      </c>
      <c r="B5779" s="19" t="s">
        <v>3403</v>
      </c>
      <c r="C5779" s="15">
        <v>9000</v>
      </c>
      <c r="D5779" s="24" t="s">
        <v>7</v>
      </c>
      <c r="E5779" s="24" t="s">
        <v>8</v>
      </c>
      <c r="F5779" s="25"/>
      <c r="G5779" s="25" t="s">
        <v>3314</v>
      </c>
      <c r="H5779" s="25" t="s">
        <v>3314</v>
      </c>
      <c r="I5779" s="27"/>
      <c r="J5779" s="10" t="s">
        <v>2984</v>
      </c>
      <c r="K5779" s="16"/>
    </row>
    <row r="5780" spans="1:11" x14ac:dyDescent="0.25">
      <c r="A5780" s="19">
        <v>42977</v>
      </c>
      <c r="B5780" s="19" t="s">
        <v>3403</v>
      </c>
      <c r="C5780" s="15">
        <v>3010</v>
      </c>
      <c r="D5780" s="24" t="s">
        <v>7</v>
      </c>
      <c r="E5780" s="24" t="s">
        <v>8</v>
      </c>
      <c r="F5780" s="25"/>
      <c r="G5780" s="25" t="s">
        <v>3314</v>
      </c>
      <c r="H5780" s="25" t="s">
        <v>3314</v>
      </c>
      <c r="I5780" s="27"/>
      <c r="J5780" s="10" t="s">
        <v>2984</v>
      </c>
      <c r="K5780" s="16"/>
    </row>
    <row r="5781" spans="1:11" x14ac:dyDescent="0.25">
      <c r="A5781" s="19">
        <v>42977</v>
      </c>
      <c r="B5781" s="19" t="s">
        <v>3403</v>
      </c>
      <c r="C5781" s="15">
        <v>220</v>
      </c>
      <c r="D5781" s="24" t="s">
        <v>7</v>
      </c>
      <c r="E5781" s="24" t="s">
        <v>8</v>
      </c>
      <c r="F5781" s="25"/>
      <c r="G5781" s="25" t="s">
        <v>3314</v>
      </c>
      <c r="H5781" s="25" t="s">
        <v>3314</v>
      </c>
      <c r="I5781" s="27"/>
      <c r="J5781" s="10" t="s">
        <v>2984</v>
      </c>
      <c r="K5781" s="16"/>
    </row>
    <row r="5782" spans="1:11" x14ac:dyDescent="0.25">
      <c r="A5782" s="19">
        <v>42978</v>
      </c>
      <c r="B5782" s="19" t="s">
        <v>3403</v>
      </c>
      <c r="C5782" s="15">
        <v>250</v>
      </c>
      <c r="D5782" s="24" t="s">
        <v>4</v>
      </c>
      <c r="E5782" s="24" t="s">
        <v>5</v>
      </c>
      <c r="F5782" s="25" t="s">
        <v>2217</v>
      </c>
      <c r="G5782" s="25" t="s">
        <v>2987</v>
      </c>
      <c r="H5782" s="25" t="s">
        <v>3418</v>
      </c>
      <c r="I5782" s="25" t="s">
        <v>82</v>
      </c>
      <c r="J5782" s="10">
        <v>287</v>
      </c>
      <c r="K5782" s="16">
        <v>6</v>
      </c>
    </row>
    <row r="5783" spans="1:11" x14ac:dyDescent="0.25">
      <c r="A5783" s="19">
        <v>42978</v>
      </c>
      <c r="B5783" s="19" t="s">
        <v>3403</v>
      </c>
      <c r="C5783" s="15">
        <v>50</v>
      </c>
      <c r="D5783" s="24" t="s">
        <v>4</v>
      </c>
      <c r="E5783" s="24" t="s">
        <v>5</v>
      </c>
      <c r="F5783" s="25" t="s">
        <v>2217</v>
      </c>
      <c r="G5783" s="25" t="s">
        <v>2987</v>
      </c>
      <c r="H5783" s="25" t="s">
        <v>3418</v>
      </c>
      <c r="I5783" s="25" t="s">
        <v>82</v>
      </c>
      <c r="J5783" s="10">
        <v>288</v>
      </c>
      <c r="K5783" s="16">
        <v>6</v>
      </c>
    </row>
    <row r="5784" spans="1:11" x14ac:dyDescent="0.25">
      <c r="A5784" s="19">
        <v>42978</v>
      </c>
      <c r="B5784" s="19" t="s">
        <v>3403</v>
      </c>
      <c r="C5784" s="15">
        <v>26614.560000000001</v>
      </c>
      <c r="D5784" s="24" t="s">
        <v>4</v>
      </c>
      <c r="E5784" s="24" t="s">
        <v>5</v>
      </c>
      <c r="F5784" s="25" t="s">
        <v>2217</v>
      </c>
      <c r="G5784" s="25" t="s">
        <v>2987</v>
      </c>
      <c r="H5784" s="25" t="s">
        <v>3418</v>
      </c>
      <c r="I5784" s="25" t="s">
        <v>82</v>
      </c>
      <c r="J5784" s="10">
        <v>289</v>
      </c>
      <c r="K5784" s="16">
        <v>6</v>
      </c>
    </row>
    <row r="5785" spans="1:11" x14ac:dyDescent="0.25">
      <c r="A5785" s="19">
        <v>42978</v>
      </c>
      <c r="B5785" s="19" t="s">
        <v>3403</v>
      </c>
      <c r="C5785" s="15">
        <v>10000</v>
      </c>
      <c r="D5785" s="24" t="s">
        <v>4</v>
      </c>
      <c r="E5785" s="24" t="s">
        <v>5</v>
      </c>
      <c r="F5785" s="25" t="s">
        <v>2217</v>
      </c>
      <c r="G5785" s="25" t="s">
        <v>2987</v>
      </c>
      <c r="H5785" s="25" t="s">
        <v>3418</v>
      </c>
      <c r="I5785" s="25" t="s">
        <v>82</v>
      </c>
      <c r="J5785" s="10">
        <v>290</v>
      </c>
      <c r="K5785" s="16">
        <v>6</v>
      </c>
    </row>
    <row r="5786" spans="1:11" x14ac:dyDescent="0.25">
      <c r="A5786" s="19">
        <v>42978</v>
      </c>
      <c r="B5786" s="19" t="s">
        <v>3403</v>
      </c>
      <c r="C5786" s="15">
        <v>3040</v>
      </c>
      <c r="D5786" s="24" t="s">
        <v>4</v>
      </c>
      <c r="E5786" s="24" t="s">
        <v>6</v>
      </c>
      <c r="F5786" s="25" t="s">
        <v>6</v>
      </c>
      <c r="G5786" s="25" t="s">
        <v>2987</v>
      </c>
      <c r="H5786" s="25" t="s">
        <v>3418</v>
      </c>
      <c r="I5786" s="25" t="s">
        <v>82</v>
      </c>
      <c r="J5786" s="10">
        <v>291</v>
      </c>
      <c r="K5786" s="16">
        <v>6</v>
      </c>
    </row>
    <row r="5787" spans="1:11" x14ac:dyDescent="0.25">
      <c r="A5787" s="19">
        <v>42978</v>
      </c>
      <c r="B5787" s="19" t="s">
        <v>3403</v>
      </c>
      <c r="C5787" s="15">
        <v>200</v>
      </c>
      <c r="D5787" s="24" t="s">
        <v>4</v>
      </c>
      <c r="E5787" s="24" t="s">
        <v>5</v>
      </c>
      <c r="F5787" s="25" t="s">
        <v>2217</v>
      </c>
      <c r="G5787" s="25" t="s">
        <v>2987</v>
      </c>
      <c r="H5787" s="25" t="s">
        <v>3418</v>
      </c>
      <c r="I5787" s="25" t="s">
        <v>82</v>
      </c>
      <c r="J5787" s="10">
        <v>292</v>
      </c>
      <c r="K5787" s="16">
        <v>6</v>
      </c>
    </row>
    <row r="5788" spans="1:11" x14ac:dyDescent="0.25">
      <c r="A5788" s="19">
        <v>42978</v>
      </c>
      <c r="B5788" s="19" t="s">
        <v>3403</v>
      </c>
      <c r="C5788" s="15">
        <v>500</v>
      </c>
      <c r="D5788" s="24" t="s">
        <v>4</v>
      </c>
      <c r="E5788" s="24" t="s">
        <v>6</v>
      </c>
      <c r="F5788" s="25" t="s">
        <v>6</v>
      </c>
      <c r="G5788" s="25" t="s">
        <v>2987</v>
      </c>
      <c r="H5788" s="25" t="s">
        <v>3418</v>
      </c>
      <c r="I5788" s="25" t="s">
        <v>82</v>
      </c>
      <c r="J5788" s="10">
        <v>293</v>
      </c>
      <c r="K5788" s="16">
        <v>6</v>
      </c>
    </row>
    <row r="5789" spans="1:11" x14ac:dyDescent="0.25">
      <c r="A5789" s="19">
        <v>42978</v>
      </c>
      <c r="B5789" s="19" t="s">
        <v>3403</v>
      </c>
      <c r="C5789" s="15">
        <v>1000</v>
      </c>
      <c r="D5789" s="24" t="s">
        <v>4</v>
      </c>
      <c r="E5789" s="24" t="s">
        <v>5</v>
      </c>
      <c r="F5789" s="25" t="s">
        <v>2217</v>
      </c>
      <c r="G5789" s="25" t="s">
        <v>2987</v>
      </c>
      <c r="H5789" s="25" t="s">
        <v>3418</v>
      </c>
      <c r="I5789" s="25" t="s">
        <v>82</v>
      </c>
      <c r="J5789" s="10">
        <v>294</v>
      </c>
      <c r="K5789" s="16">
        <v>6</v>
      </c>
    </row>
    <row r="5790" spans="1:11" x14ac:dyDescent="0.25">
      <c r="A5790" s="19">
        <v>42978</v>
      </c>
      <c r="B5790" s="19" t="s">
        <v>3403</v>
      </c>
      <c r="C5790" s="15">
        <v>1000</v>
      </c>
      <c r="D5790" s="24" t="s">
        <v>4</v>
      </c>
      <c r="E5790" s="24" t="s">
        <v>5</v>
      </c>
      <c r="F5790" s="25" t="s">
        <v>2217</v>
      </c>
      <c r="G5790" s="25" t="s">
        <v>2987</v>
      </c>
      <c r="H5790" s="25" t="s">
        <v>3418</v>
      </c>
      <c r="I5790" s="25" t="s">
        <v>82</v>
      </c>
      <c r="J5790" s="10">
        <v>295</v>
      </c>
      <c r="K5790" s="16">
        <v>6</v>
      </c>
    </row>
    <row r="5791" spans="1:11" x14ac:dyDescent="0.25">
      <c r="A5791" s="19">
        <v>42978</v>
      </c>
      <c r="B5791" s="19" t="s">
        <v>3403</v>
      </c>
      <c r="C5791" s="15">
        <v>6000</v>
      </c>
      <c r="D5791" s="24" t="s">
        <v>4</v>
      </c>
      <c r="E5791" s="24" t="s">
        <v>5</v>
      </c>
      <c r="F5791" s="25" t="s">
        <v>2217</v>
      </c>
      <c r="G5791" s="25" t="s">
        <v>2987</v>
      </c>
      <c r="H5791" s="25" t="s">
        <v>3418</v>
      </c>
      <c r="I5791" s="25" t="s">
        <v>82</v>
      </c>
      <c r="J5791" s="10">
        <v>296</v>
      </c>
      <c r="K5791" s="16">
        <v>6</v>
      </c>
    </row>
    <row r="5792" spans="1:11" x14ac:dyDescent="0.25">
      <c r="A5792" s="19">
        <v>42978</v>
      </c>
      <c r="B5792" s="19" t="s">
        <v>3403</v>
      </c>
      <c r="C5792" s="15">
        <v>3564.72</v>
      </c>
      <c r="D5792" s="24" t="s">
        <v>4</v>
      </c>
      <c r="E5792" s="24" t="s">
        <v>5</v>
      </c>
      <c r="F5792" s="25" t="s">
        <v>2217</v>
      </c>
      <c r="G5792" s="25" t="s">
        <v>2987</v>
      </c>
      <c r="H5792" s="25" t="s">
        <v>3418</v>
      </c>
      <c r="I5792" s="25" t="s">
        <v>82</v>
      </c>
      <c r="J5792" s="10">
        <v>297</v>
      </c>
      <c r="K5792" s="16">
        <v>6</v>
      </c>
    </row>
    <row r="5793" spans="1:11" x14ac:dyDescent="0.25">
      <c r="A5793" s="19">
        <v>42978</v>
      </c>
      <c r="B5793" s="19" t="s">
        <v>3403</v>
      </c>
      <c r="C5793" s="15">
        <v>2000</v>
      </c>
      <c r="D5793" s="24" t="s">
        <v>4</v>
      </c>
      <c r="E5793" s="24" t="s">
        <v>6</v>
      </c>
      <c r="F5793" s="25" t="s">
        <v>6</v>
      </c>
      <c r="G5793" s="25" t="s">
        <v>2987</v>
      </c>
      <c r="H5793" s="25" t="s">
        <v>3418</v>
      </c>
      <c r="I5793" s="25" t="s">
        <v>82</v>
      </c>
      <c r="J5793" s="10">
        <v>298</v>
      </c>
      <c r="K5793" s="16">
        <v>6</v>
      </c>
    </row>
    <row r="5794" spans="1:11" x14ac:dyDescent="0.25">
      <c r="A5794" s="19">
        <v>42978</v>
      </c>
      <c r="B5794" s="19" t="s">
        <v>3403</v>
      </c>
      <c r="C5794" s="15">
        <v>1000</v>
      </c>
      <c r="D5794" s="24" t="s">
        <v>4</v>
      </c>
      <c r="E5794" s="24" t="s">
        <v>5</v>
      </c>
      <c r="F5794" s="25" t="s">
        <v>2217</v>
      </c>
      <c r="G5794" s="25" t="s">
        <v>2987</v>
      </c>
      <c r="H5794" s="25" t="s">
        <v>3418</v>
      </c>
      <c r="I5794" s="25" t="s">
        <v>82</v>
      </c>
      <c r="J5794" s="10">
        <v>299</v>
      </c>
      <c r="K5794" s="16">
        <v>6</v>
      </c>
    </row>
    <row r="5795" spans="1:11" x14ac:dyDescent="0.25">
      <c r="A5795" s="19">
        <v>42978</v>
      </c>
      <c r="B5795" s="19" t="s">
        <v>3403</v>
      </c>
      <c r="C5795" s="15">
        <v>1000</v>
      </c>
      <c r="D5795" s="24" t="s">
        <v>4</v>
      </c>
      <c r="E5795" s="24" t="s">
        <v>6</v>
      </c>
      <c r="F5795" s="25" t="s">
        <v>6</v>
      </c>
      <c r="G5795" s="25" t="s">
        <v>2987</v>
      </c>
      <c r="H5795" s="25" t="s">
        <v>3418</v>
      </c>
      <c r="I5795" s="25" t="s">
        <v>82</v>
      </c>
      <c r="J5795" s="10">
        <v>300</v>
      </c>
      <c r="K5795" s="16">
        <v>6</v>
      </c>
    </row>
    <row r="5796" spans="1:11" x14ac:dyDescent="0.25">
      <c r="A5796" s="19">
        <v>42978</v>
      </c>
      <c r="B5796" s="19" t="s">
        <v>3403</v>
      </c>
      <c r="C5796" s="15">
        <v>1782.36</v>
      </c>
      <c r="D5796" s="24" t="s">
        <v>4</v>
      </c>
      <c r="E5796" s="24" t="s">
        <v>5</v>
      </c>
      <c r="F5796" s="25" t="s">
        <v>2217</v>
      </c>
      <c r="G5796" s="25" t="s">
        <v>2987</v>
      </c>
      <c r="H5796" s="25" t="s">
        <v>3418</v>
      </c>
      <c r="I5796" s="25" t="s">
        <v>82</v>
      </c>
      <c r="J5796" s="10">
        <v>301</v>
      </c>
      <c r="K5796" s="16">
        <v>7</v>
      </c>
    </row>
    <row r="5797" spans="1:11" x14ac:dyDescent="0.25">
      <c r="A5797" s="19">
        <v>42978</v>
      </c>
      <c r="B5797" s="19" t="s">
        <v>3403</v>
      </c>
      <c r="C5797" s="15">
        <v>800</v>
      </c>
      <c r="D5797" s="24" t="s">
        <v>4</v>
      </c>
      <c r="E5797" s="24" t="s">
        <v>5</v>
      </c>
      <c r="F5797" s="25" t="s">
        <v>2217</v>
      </c>
      <c r="G5797" s="25" t="s">
        <v>2987</v>
      </c>
      <c r="H5797" s="25" t="s">
        <v>3418</v>
      </c>
      <c r="I5797" s="25" t="s">
        <v>82</v>
      </c>
      <c r="J5797" s="10">
        <v>548</v>
      </c>
      <c r="K5797" s="16">
        <v>11</v>
      </c>
    </row>
    <row r="5798" spans="1:11" x14ac:dyDescent="0.25">
      <c r="A5798" s="19">
        <v>42978</v>
      </c>
      <c r="B5798" s="19" t="s">
        <v>3403</v>
      </c>
      <c r="C5798" s="15">
        <v>500</v>
      </c>
      <c r="D5798" s="24" t="s">
        <v>4</v>
      </c>
      <c r="E5798" s="24" t="s">
        <v>5</v>
      </c>
      <c r="F5798" s="25" t="s">
        <v>2217</v>
      </c>
      <c r="G5798" s="25" t="s">
        <v>2987</v>
      </c>
      <c r="H5798" s="25" t="s">
        <v>3418</v>
      </c>
      <c r="I5798" s="25" t="s">
        <v>82</v>
      </c>
      <c r="J5798" s="10">
        <v>549</v>
      </c>
      <c r="K5798" s="16">
        <v>11</v>
      </c>
    </row>
    <row r="5799" spans="1:11" x14ac:dyDescent="0.25">
      <c r="A5799" s="19">
        <v>42978</v>
      </c>
      <c r="B5799" s="19" t="s">
        <v>3403</v>
      </c>
      <c r="C5799" s="15">
        <v>4850</v>
      </c>
      <c r="D5799" s="24" t="s">
        <v>4</v>
      </c>
      <c r="E5799" s="24" t="s">
        <v>5</v>
      </c>
      <c r="F5799" s="25" t="s">
        <v>2217</v>
      </c>
      <c r="G5799" s="25" t="s">
        <v>2987</v>
      </c>
      <c r="H5799" s="25" t="s">
        <v>3418</v>
      </c>
      <c r="I5799" s="25" t="s">
        <v>82</v>
      </c>
      <c r="J5799" s="10">
        <v>550</v>
      </c>
      <c r="K5799" s="16">
        <v>11</v>
      </c>
    </row>
    <row r="5800" spans="1:11" x14ac:dyDescent="0.25">
      <c r="A5800" s="19">
        <v>42978</v>
      </c>
      <c r="B5800" s="19" t="s">
        <v>3403</v>
      </c>
      <c r="C5800" s="15">
        <v>600</v>
      </c>
      <c r="D5800" s="24" t="s">
        <v>4</v>
      </c>
      <c r="E5800" s="24" t="s">
        <v>5</v>
      </c>
      <c r="F5800" s="25" t="s">
        <v>2217</v>
      </c>
      <c r="G5800" s="25" t="s">
        <v>2987</v>
      </c>
      <c r="H5800" s="25" t="s">
        <v>3418</v>
      </c>
      <c r="I5800" s="25" t="s">
        <v>82</v>
      </c>
      <c r="J5800" s="10">
        <v>551</v>
      </c>
      <c r="K5800" s="16">
        <v>12</v>
      </c>
    </row>
    <row r="5801" spans="1:11" x14ac:dyDescent="0.25">
      <c r="A5801" s="19">
        <v>42978</v>
      </c>
      <c r="B5801" s="19" t="s">
        <v>3403</v>
      </c>
      <c r="C5801" s="15">
        <v>500</v>
      </c>
      <c r="D5801" s="24" t="s">
        <v>4</v>
      </c>
      <c r="E5801" s="24" t="s">
        <v>6</v>
      </c>
      <c r="F5801" s="25" t="s">
        <v>6</v>
      </c>
      <c r="G5801" s="25" t="s">
        <v>2987</v>
      </c>
      <c r="H5801" s="25" t="s">
        <v>3418</v>
      </c>
      <c r="I5801" s="25" t="s">
        <v>82</v>
      </c>
      <c r="J5801" s="10">
        <v>552</v>
      </c>
      <c r="K5801" s="16">
        <v>12</v>
      </c>
    </row>
    <row r="5802" spans="1:11" x14ac:dyDescent="0.25">
      <c r="A5802" s="19">
        <v>42978</v>
      </c>
      <c r="B5802" s="19" t="s">
        <v>3403</v>
      </c>
      <c r="C5802" s="15">
        <v>200</v>
      </c>
      <c r="D5802" s="24" t="s">
        <v>4</v>
      </c>
      <c r="E5802" s="24" t="s">
        <v>5</v>
      </c>
      <c r="F5802" s="25" t="s">
        <v>2217</v>
      </c>
      <c r="G5802" s="25" t="s">
        <v>2987</v>
      </c>
      <c r="H5802" s="25" t="s">
        <v>3418</v>
      </c>
      <c r="I5802" s="25" t="s">
        <v>82</v>
      </c>
      <c r="J5802" s="10">
        <v>553</v>
      </c>
      <c r="K5802" s="16">
        <v>12</v>
      </c>
    </row>
    <row r="5803" spans="1:11" x14ac:dyDescent="0.25">
      <c r="A5803" s="19">
        <v>42978</v>
      </c>
      <c r="B5803" s="19" t="s">
        <v>3403</v>
      </c>
      <c r="C5803" s="15">
        <v>1000</v>
      </c>
      <c r="D5803" s="24" t="s">
        <v>4</v>
      </c>
      <c r="E5803" s="24" t="s">
        <v>5</v>
      </c>
      <c r="F5803" s="25" t="s">
        <v>2217</v>
      </c>
      <c r="G5803" s="25" t="s">
        <v>2987</v>
      </c>
      <c r="H5803" s="25" t="s">
        <v>3418</v>
      </c>
      <c r="I5803" s="25" t="s">
        <v>82</v>
      </c>
      <c r="J5803" s="10">
        <v>554</v>
      </c>
      <c r="K5803" s="16">
        <v>12</v>
      </c>
    </row>
    <row r="5804" spans="1:11" x14ac:dyDescent="0.25">
      <c r="A5804" s="19">
        <v>42978</v>
      </c>
      <c r="B5804" s="19" t="s">
        <v>3403</v>
      </c>
      <c r="C5804" s="15">
        <v>250</v>
      </c>
      <c r="D5804" s="24" t="s">
        <v>4</v>
      </c>
      <c r="E5804" s="24" t="s">
        <v>5</v>
      </c>
      <c r="F5804" s="25" t="s">
        <v>2217</v>
      </c>
      <c r="G5804" s="25" t="s">
        <v>2987</v>
      </c>
      <c r="H5804" s="25" t="s">
        <v>3418</v>
      </c>
      <c r="I5804" s="25" t="s">
        <v>82</v>
      </c>
      <c r="J5804" s="10">
        <v>555</v>
      </c>
      <c r="K5804" s="16">
        <v>12</v>
      </c>
    </row>
    <row r="5805" spans="1:11" x14ac:dyDescent="0.25">
      <c r="A5805" s="19">
        <v>42978</v>
      </c>
      <c r="B5805" s="19" t="s">
        <v>3403</v>
      </c>
      <c r="C5805" s="15">
        <v>4000</v>
      </c>
      <c r="D5805" s="24" t="s">
        <v>4</v>
      </c>
      <c r="E5805" s="24" t="s">
        <v>5</v>
      </c>
      <c r="F5805" s="25" t="s">
        <v>2217</v>
      </c>
      <c r="G5805" s="25" t="s">
        <v>2987</v>
      </c>
      <c r="H5805" s="25" t="s">
        <v>3418</v>
      </c>
      <c r="I5805" s="25" t="s">
        <v>82</v>
      </c>
      <c r="J5805" s="10">
        <v>556</v>
      </c>
      <c r="K5805" s="16">
        <v>12</v>
      </c>
    </row>
    <row r="5806" spans="1:11" x14ac:dyDescent="0.25">
      <c r="A5806" s="19">
        <v>42978</v>
      </c>
      <c r="B5806" s="19" t="s">
        <v>3403</v>
      </c>
      <c r="C5806" s="15">
        <v>1000</v>
      </c>
      <c r="D5806" s="24" t="s">
        <v>4</v>
      </c>
      <c r="E5806" s="24" t="s">
        <v>5</v>
      </c>
      <c r="F5806" s="25" t="s">
        <v>2217</v>
      </c>
      <c r="G5806" s="25" t="s">
        <v>2987</v>
      </c>
      <c r="H5806" s="25" t="s">
        <v>3418</v>
      </c>
      <c r="I5806" s="25" t="s">
        <v>82</v>
      </c>
      <c r="J5806" s="10">
        <v>557</v>
      </c>
      <c r="K5806" s="16">
        <v>12</v>
      </c>
    </row>
    <row r="5807" spans="1:11" x14ac:dyDescent="0.25">
      <c r="A5807" s="19">
        <v>42978</v>
      </c>
      <c r="B5807" s="19" t="s">
        <v>3403</v>
      </c>
      <c r="C5807" s="15">
        <v>500</v>
      </c>
      <c r="D5807" s="24" t="s">
        <v>4</v>
      </c>
      <c r="E5807" s="24" t="s">
        <v>5</v>
      </c>
      <c r="F5807" s="25" t="s">
        <v>2217</v>
      </c>
      <c r="G5807" s="25" t="s">
        <v>2987</v>
      </c>
      <c r="H5807" s="25" t="s">
        <v>3418</v>
      </c>
      <c r="I5807" s="25" t="s">
        <v>82</v>
      </c>
      <c r="J5807" s="10">
        <v>558</v>
      </c>
      <c r="K5807" s="16">
        <v>12</v>
      </c>
    </row>
    <row r="5808" spans="1:11" x14ac:dyDescent="0.25">
      <c r="A5808" s="19">
        <v>42978</v>
      </c>
      <c r="B5808" s="19" t="s">
        <v>3403</v>
      </c>
      <c r="C5808" s="15">
        <v>500</v>
      </c>
      <c r="D5808" s="24" t="s">
        <v>4</v>
      </c>
      <c r="E5808" s="24" t="s">
        <v>5</v>
      </c>
      <c r="F5808" s="25" t="s">
        <v>2217</v>
      </c>
      <c r="G5808" s="25" t="s">
        <v>2987</v>
      </c>
      <c r="H5808" s="25" t="s">
        <v>3418</v>
      </c>
      <c r="I5808" s="25" t="s">
        <v>82</v>
      </c>
      <c r="J5808" s="10">
        <v>559</v>
      </c>
      <c r="K5808" s="16">
        <v>12</v>
      </c>
    </row>
    <row r="5809" spans="1:11" x14ac:dyDescent="0.25">
      <c r="A5809" s="19">
        <v>42978</v>
      </c>
      <c r="B5809" s="19" t="s">
        <v>3403</v>
      </c>
      <c r="C5809" s="15">
        <v>5000</v>
      </c>
      <c r="D5809" s="24" t="s">
        <v>4</v>
      </c>
      <c r="E5809" s="24" t="s">
        <v>6</v>
      </c>
      <c r="F5809" s="25" t="s">
        <v>6</v>
      </c>
      <c r="G5809" s="25" t="s">
        <v>2987</v>
      </c>
      <c r="H5809" s="25" t="s">
        <v>3418</v>
      </c>
      <c r="I5809" s="25" t="s">
        <v>82</v>
      </c>
      <c r="J5809" s="10">
        <v>860</v>
      </c>
      <c r="K5809" s="16">
        <v>18</v>
      </c>
    </row>
    <row r="5810" spans="1:11" x14ac:dyDescent="0.25">
      <c r="A5810" s="19">
        <v>42978</v>
      </c>
      <c r="B5810" s="19" t="s">
        <v>3403</v>
      </c>
      <c r="C5810" s="15">
        <v>29000</v>
      </c>
      <c r="D5810" s="24" t="s">
        <v>4</v>
      </c>
      <c r="E5810" s="24" t="s">
        <v>6</v>
      </c>
      <c r="F5810" s="25" t="s">
        <v>6</v>
      </c>
      <c r="G5810" s="25" t="s">
        <v>2987</v>
      </c>
      <c r="H5810" s="25" t="s">
        <v>3418</v>
      </c>
      <c r="I5810" s="25" t="s">
        <v>82</v>
      </c>
      <c r="J5810" s="10">
        <v>861</v>
      </c>
      <c r="K5810" s="16">
        <v>18</v>
      </c>
    </row>
    <row r="5811" spans="1:11" x14ac:dyDescent="0.25">
      <c r="A5811" s="19">
        <v>42978</v>
      </c>
      <c r="B5811" s="19" t="s">
        <v>3403</v>
      </c>
      <c r="C5811" s="15">
        <v>1000</v>
      </c>
      <c r="D5811" s="24" t="s">
        <v>4</v>
      </c>
      <c r="E5811" s="24" t="s">
        <v>6</v>
      </c>
      <c r="F5811" s="25" t="s">
        <v>6</v>
      </c>
      <c r="G5811" s="25" t="s">
        <v>2987</v>
      </c>
      <c r="H5811" s="25" t="s">
        <v>3418</v>
      </c>
      <c r="I5811" s="25" t="s">
        <v>82</v>
      </c>
      <c r="J5811" s="10">
        <v>931</v>
      </c>
      <c r="K5811" s="16">
        <v>19</v>
      </c>
    </row>
    <row r="5812" spans="1:11" x14ac:dyDescent="0.25">
      <c r="A5812" s="19">
        <v>42978</v>
      </c>
      <c r="B5812" s="19" t="s">
        <v>3403</v>
      </c>
      <c r="C5812" s="15">
        <v>35000</v>
      </c>
      <c r="D5812" s="24" t="s">
        <v>4</v>
      </c>
      <c r="E5812" s="24" t="s">
        <v>5</v>
      </c>
      <c r="F5812" s="25" t="s">
        <v>2217</v>
      </c>
      <c r="G5812" s="25" t="s">
        <v>2987</v>
      </c>
      <c r="H5812" s="25" t="s">
        <v>3418</v>
      </c>
      <c r="I5812" s="25" t="s">
        <v>82</v>
      </c>
      <c r="J5812" s="10">
        <v>932</v>
      </c>
      <c r="K5812" s="16">
        <v>19</v>
      </c>
    </row>
    <row r="5813" spans="1:11" x14ac:dyDescent="0.25">
      <c r="A5813" s="19">
        <v>42978</v>
      </c>
      <c r="B5813" s="19" t="s">
        <v>3403</v>
      </c>
      <c r="C5813" s="15">
        <v>1500</v>
      </c>
      <c r="D5813" s="24" t="s">
        <v>4</v>
      </c>
      <c r="E5813" s="24" t="s">
        <v>5</v>
      </c>
      <c r="F5813" s="25" t="s">
        <v>2217</v>
      </c>
      <c r="G5813" s="25" t="s">
        <v>2987</v>
      </c>
      <c r="H5813" s="25" t="s">
        <v>3418</v>
      </c>
      <c r="I5813" s="25" t="s">
        <v>82</v>
      </c>
      <c r="J5813" s="10">
        <v>933</v>
      </c>
      <c r="K5813" s="16">
        <v>19</v>
      </c>
    </row>
    <row r="5814" spans="1:11" x14ac:dyDescent="0.25">
      <c r="A5814" s="19">
        <v>42978</v>
      </c>
      <c r="B5814" s="19" t="s">
        <v>3403</v>
      </c>
      <c r="C5814" s="15">
        <v>2300</v>
      </c>
      <c r="D5814" s="24" t="s">
        <v>4</v>
      </c>
      <c r="E5814" s="24" t="s">
        <v>5</v>
      </c>
      <c r="F5814" s="25" t="s">
        <v>2217</v>
      </c>
      <c r="G5814" s="25" t="s">
        <v>2987</v>
      </c>
      <c r="H5814" s="25" t="s">
        <v>3418</v>
      </c>
      <c r="I5814" s="25" t="s">
        <v>82</v>
      </c>
      <c r="J5814" s="10">
        <v>935</v>
      </c>
      <c r="K5814" s="16">
        <v>19</v>
      </c>
    </row>
    <row r="5815" spans="1:11" x14ac:dyDescent="0.25">
      <c r="A5815" s="19">
        <v>42978</v>
      </c>
      <c r="B5815" s="19" t="s">
        <v>3403</v>
      </c>
      <c r="C5815" s="15">
        <v>250</v>
      </c>
      <c r="D5815" s="24" t="s">
        <v>4</v>
      </c>
      <c r="E5815" s="24" t="s">
        <v>6</v>
      </c>
      <c r="F5815" s="25" t="s">
        <v>6</v>
      </c>
      <c r="G5815" s="25" t="s">
        <v>2987</v>
      </c>
      <c r="H5815" s="25" t="s">
        <v>3418</v>
      </c>
      <c r="I5815" s="25" t="s">
        <v>82</v>
      </c>
      <c r="J5815" s="10">
        <v>936</v>
      </c>
      <c r="K5815" s="16">
        <v>19</v>
      </c>
    </row>
    <row r="5816" spans="1:11" x14ac:dyDescent="0.25">
      <c r="A5816" s="19">
        <v>42978</v>
      </c>
      <c r="B5816" s="19" t="s">
        <v>3403</v>
      </c>
      <c r="C5816" s="15">
        <v>250</v>
      </c>
      <c r="D5816" s="24" t="s">
        <v>4</v>
      </c>
      <c r="E5816" s="24" t="s">
        <v>5</v>
      </c>
      <c r="F5816" s="25" t="s">
        <v>2217</v>
      </c>
      <c r="G5816" s="25" t="s">
        <v>2987</v>
      </c>
      <c r="H5816" s="25" t="s">
        <v>3418</v>
      </c>
      <c r="I5816" s="25" t="s">
        <v>82</v>
      </c>
      <c r="J5816" s="10">
        <v>937</v>
      </c>
      <c r="K5816" s="16">
        <v>19</v>
      </c>
    </row>
    <row r="5817" spans="1:11" x14ac:dyDescent="0.25">
      <c r="A5817" s="19">
        <v>42978</v>
      </c>
      <c r="B5817" s="19" t="s">
        <v>3403</v>
      </c>
      <c r="C5817" s="15">
        <v>6800</v>
      </c>
      <c r="D5817" s="24" t="s">
        <v>4</v>
      </c>
      <c r="E5817" s="24" t="s">
        <v>5</v>
      </c>
      <c r="F5817" s="25" t="s">
        <v>2217</v>
      </c>
      <c r="G5817" s="25" t="s">
        <v>2987</v>
      </c>
      <c r="H5817" s="25" t="s">
        <v>3418</v>
      </c>
      <c r="I5817" s="25" t="s">
        <v>82</v>
      </c>
      <c r="J5817" s="10">
        <v>938</v>
      </c>
      <c r="K5817" s="16">
        <v>19</v>
      </c>
    </row>
    <row r="5818" spans="1:11" x14ac:dyDescent="0.25">
      <c r="A5818" s="19">
        <v>42978</v>
      </c>
      <c r="B5818" s="19" t="s">
        <v>3403</v>
      </c>
      <c r="C5818" s="15">
        <v>3200</v>
      </c>
      <c r="D5818" s="24" t="s">
        <v>4</v>
      </c>
      <c r="E5818" s="24" t="s">
        <v>5</v>
      </c>
      <c r="F5818" s="25" t="s">
        <v>2217</v>
      </c>
      <c r="G5818" s="25" t="s">
        <v>2987</v>
      </c>
      <c r="H5818" s="25" t="s">
        <v>3418</v>
      </c>
      <c r="I5818" s="25" t="s">
        <v>82</v>
      </c>
      <c r="J5818" s="10">
        <v>939</v>
      </c>
      <c r="K5818" s="16">
        <v>19</v>
      </c>
    </row>
    <row r="5819" spans="1:11" x14ac:dyDescent="0.25">
      <c r="A5819" s="19">
        <v>42978</v>
      </c>
      <c r="B5819" s="19" t="s">
        <v>3403</v>
      </c>
      <c r="C5819" s="15">
        <v>2000</v>
      </c>
      <c r="D5819" s="24" t="s">
        <v>4</v>
      </c>
      <c r="E5819" s="24" t="s">
        <v>6</v>
      </c>
      <c r="F5819" s="25" t="s">
        <v>6</v>
      </c>
      <c r="G5819" s="25" t="s">
        <v>2987</v>
      </c>
      <c r="H5819" s="25" t="s">
        <v>3418</v>
      </c>
      <c r="I5819" s="25" t="s">
        <v>82</v>
      </c>
      <c r="J5819" s="10">
        <v>940</v>
      </c>
      <c r="K5819" s="16">
        <v>19</v>
      </c>
    </row>
    <row r="5820" spans="1:11" x14ac:dyDescent="0.25">
      <c r="A5820" s="19">
        <v>42978</v>
      </c>
      <c r="B5820" s="19" t="s">
        <v>3403</v>
      </c>
      <c r="C5820" s="15">
        <v>1700</v>
      </c>
      <c r="D5820" s="24" t="s">
        <v>4</v>
      </c>
      <c r="E5820" s="24" t="s">
        <v>6</v>
      </c>
      <c r="F5820" s="25" t="s">
        <v>6</v>
      </c>
      <c r="G5820" s="25" t="s">
        <v>2987</v>
      </c>
      <c r="H5820" s="25" t="s">
        <v>3418</v>
      </c>
      <c r="I5820" s="25" t="s">
        <v>82</v>
      </c>
      <c r="J5820" s="10">
        <v>986</v>
      </c>
      <c r="K5820" s="16">
        <v>20</v>
      </c>
    </row>
    <row r="5821" spans="1:11" x14ac:dyDescent="0.25">
      <c r="A5821" s="19">
        <v>42978</v>
      </c>
      <c r="B5821" s="19" t="s">
        <v>3403</v>
      </c>
      <c r="C5821" s="15">
        <v>500</v>
      </c>
      <c r="D5821" s="24" t="s">
        <v>4</v>
      </c>
      <c r="E5821" s="24" t="s">
        <v>5</v>
      </c>
      <c r="F5821" s="25" t="s">
        <v>2217</v>
      </c>
      <c r="G5821" s="25" t="s">
        <v>2987</v>
      </c>
      <c r="H5821" s="25" t="s">
        <v>3418</v>
      </c>
      <c r="I5821" s="25" t="s">
        <v>82</v>
      </c>
      <c r="J5821" s="10">
        <v>1066</v>
      </c>
      <c r="K5821" s="16">
        <v>22</v>
      </c>
    </row>
    <row r="5822" spans="1:11" x14ac:dyDescent="0.25">
      <c r="A5822" s="19">
        <v>42978</v>
      </c>
      <c r="B5822" s="19" t="s">
        <v>3403</v>
      </c>
      <c r="C5822" s="15">
        <v>3000</v>
      </c>
      <c r="D5822" s="24" t="s">
        <v>4</v>
      </c>
      <c r="E5822" s="24" t="s">
        <v>5</v>
      </c>
      <c r="F5822" s="25" t="s">
        <v>2217</v>
      </c>
      <c r="G5822" s="25" t="s">
        <v>2987</v>
      </c>
      <c r="H5822" s="25" t="s">
        <v>3418</v>
      </c>
      <c r="I5822" s="25" t="s">
        <v>82</v>
      </c>
      <c r="J5822" s="10">
        <v>1067</v>
      </c>
      <c r="K5822" s="16">
        <v>22</v>
      </c>
    </row>
    <row r="5823" spans="1:11" x14ac:dyDescent="0.25">
      <c r="A5823" s="19">
        <v>42978</v>
      </c>
      <c r="B5823" s="19" t="s">
        <v>3403</v>
      </c>
      <c r="C5823" s="15">
        <v>200</v>
      </c>
      <c r="D5823" s="24" t="s">
        <v>4</v>
      </c>
      <c r="E5823" s="24" t="s">
        <v>6</v>
      </c>
      <c r="F5823" s="25" t="s">
        <v>6</v>
      </c>
      <c r="G5823" s="25" t="s">
        <v>2987</v>
      </c>
      <c r="H5823" s="25" t="s">
        <v>3418</v>
      </c>
      <c r="I5823" s="25" t="s">
        <v>82</v>
      </c>
      <c r="J5823" s="10">
        <v>1068</v>
      </c>
      <c r="K5823" s="16">
        <v>22</v>
      </c>
    </row>
    <row r="5824" spans="1:11" x14ac:dyDescent="0.25">
      <c r="A5824" s="19">
        <v>42978</v>
      </c>
      <c r="B5824" s="19" t="s">
        <v>3403</v>
      </c>
      <c r="C5824" s="15">
        <v>5000</v>
      </c>
      <c r="D5824" s="24" t="s">
        <v>4</v>
      </c>
      <c r="E5824" s="24" t="s">
        <v>5</v>
      </c>
      <c r="F5824" s="25" t="s">
        <v>2217</v>
      </c>
      <c r="G5824" s="25" t="s">
        <v>2987</v>
      </c>
      <c r="H5824" s="25" t="s">
        <v>3418</v>
      </c>
      <c r="I5824" s="25" t="s">
        <v>82</v>
      </c>
      <c r="J5824" s="10">
        <v>1125</v>
      </c>
      <c r="K5824" s="16">
        <v>23</v>
      </c>
    </row>
    <row r="5825" spans="1:11" x14ac:dyDescent="0.25">
      <c r="A5825" s="19">
        <v>42978</v>
      </c>
      <c r="B5825" s="19" t="s">
        <v>3403</v>
      </c>
      <c r="C5825" s="15">
        <v>2000</v>
      </c>
      <c r="D5825" s="24" t="s">
        <v>4</v>
      </c>
      <c r="E5825" s="24" t="s">
        <v>6</v>
      </c>
      <c r="F5825" s="25" t="s">
        <v>6</v>
      </c>
      <c r="G5825" s="25" t="s">
        <v>2987</v>
      </c>
      <c r="H5825" s="25" t="s">
        <v>3418</v>
      </c>
      <c r="I5825" s="25" t="s">
        <v>82</v>
      </c>
      <c r="J5825" s="10">
        <v>1126</v>
      </c>
      <c r="K5825" s="16">
        <v>23</v>
      </c>
    </row>
    <row r="5826" spans="1:11" x14ac:dyDescent="0.25">
      <c r="A5826" s="19">
        <v>42978</v>
      </c>
      <c r="B5826" s="19" t="s">
        <v>3403</v>
      </c>
      <c r="C5826" s="15">
        <v>1000</v>
      </c>
      <c r="D5826" s="24" t="s">
        <v>4</v>
      </c>
      <c r="E5826" s="24" t="s">
        <v>5</v>
      </c>
      <c r="F5826" s="25" t="s">
        <v>2217</v>
      </c>
      <c r="G5826" s="25" t="s">
        <v>2987</v>
      </c>
      <c r="H5826" s="25" t="s">
        <v>3418</v>
      </c>
      <c r="I5826" s="25" t="s">
        <v>82</v>
      </c>
      <c r="J5826" s="10">
        <v>1127</v>
      </c>
      <c r="K5826" s="16">
        <v>23</v>
      </c>
    </row>
    <row r="5827" spans="1:11" x14ac:dyDescent="0.25">
      <c r="A5827" s="19">
        <v>42978</v>
      </c>
      <c r="B5827" s="19" t="s">
        <v>3403</v>
      </c>
      <c r="C5827" s="15">
        <v>200</v>
      </c>
      <c r="D5827" s="24" t="s">
        <v>4</v>
      </c>
      <c r="E5827" s="24" t="s">
        <v>6</v>
      </c>
      <c r="F5827" s="25" t="s">
        <v>6</v>
      </c>
      <c r="G5827" s="25" t="s">
        <v>2987</v>
      </c>
      <c r="H5827" s="25" t="s">
        <v>3418</v>
      </c>
      <c r="I5827" s="25" t="s">
        <v>82</v>
      </c>
      <c r="J5827" s="10">
        <v>1128</v>
      </c>
      <c r="K5827" s="16">
        <v>23</v>
      </c>
    </row>
    <row r="5828" spans="1:11" x14ac:dyDescent="0.25">
      <c r="A5828" s="19">
        <v>42978</v>
      </c>
      <c r="B5828" s="19" t="s">
        <v>3403</v>
      </c>
      <c r="C5828" s="15">
        <v>500</v>
      </c>
      <c r="D5828" s="24" t="s">
        <v>4</v>
      </c>
      <c r="E5828" s="24" t="s">
        <v>5</v>
      </c>
      <c r="F5828" s="25" t="s">
        <v>2217</v>
      </c>
      <c r="G5828" s="25" t="s">
        <v>2987</v>
      </c>
      <c r="H5828" s="25" t="s">
        <v>3418</v>
      </c>
      <c r="I5828" s="25" t="s">
        <v>82</v>
      </c>
      <c r="J5828" s="10">
        <v>1129</v>
      </c>
      <c r="K5828" s="16">
        <v>23</v>
      </c>
    </row>
    <row r="5829" spans="1:11" x14ac:dyDescent="0.25">
      <c r="A5829" s="19">
        <v>42978</v>
      </c>
      <c r="B5829" s="19" t="s">
        <v>3403</v>
      </c>
      <c r="C5829" s="15">
        <v>3520.0000000000005</v>
      </c>
      <c r="D5829" s="24" t="s">
        <v>4</v>
      </c>
      <c r="E5829" s="24" t="s">
        <v>5</v>
      </c>
      <c r="F5829" s="25" t="s">
        <v>2217</v>
      </c>
      <c r="G5829" s="25" t="s">
        <v>2987</v>
      </c>
      <c r="H5829" s="25" t="s">
        <v>3418</v>
      </c>
      <c r="I5829" s="25" t="s">
        <v>82</v>
      </c>
      <c r="J5829" s="10">
        <v>1130</v>
      </c>
      <c r="K5829" s="16">
        <v>23</v>
      </c>
    </row>
    <row r="5830" spans="1:11" x14ac:dyDescent="0.25">
      <c r="A5830" s="19">
        <v>42978</v>
      </c>
      <c r="B5830" s="19" t="s">
        <v>3403</v>
      </c>
      <c r="C5830" s="15">
        <v>500</v>
      </c>
      <c r="D5830" s="24" t="s">
        <v>4</v>
      </c>
      <c r="E5830" s="24" t="s">
        <v>5</v>
      </c>
      <c r="F5830" s="25" t="s">
        <v>2217</v>
      </c>
      <c r="G5830" s="25" t="s">
        <v>2987</v>
      </c>
      <c r="H5830" s="25" t="s">
        <v>3418</v>
      </c>
      <c r="I5830" s="25" t="s">
        <v>82</v>
      </c>
      <c r="J5830" s="10">
        <v>1455</v>
      </c>
      <c r="K5830" s="16">
        <v>30</v>
      </c>
    </row>
    <row r="5831" spans="1:11" x14ac:dyDescent="0.25">
      <c r="A5831" s="19">
        <v>42978</v>
      </c>
      <c r="B5831" s="19" t="s">
        <v>3403</v>
      </c>
      <c r="C5831" s="15">
        <v>2000</v>
      </c>
      <c r="D5831" s="24" t="s">
        <v>4</v>
      </c>
      <c r="E5831" s="24" t="s">
        <v>6</v>
      </c>
      <c r="F5831" s="25" t="s">
        <v>6</v>
      </c>
      <c r="G5831" s="25" t="s">
        <v>2987</v>
      </c>
      <c r="H5831" s="25" t="s">
        <v>3418</v>
      </c>
      <c r="I5831" s="25" t="s">
        <v>82</v>
      </c>
      <c r="J5831" s="10">
        <v>1456</v>
      </c>
      <c r="K5831" s="16">
        <v>30</v>
      </c>
    </row>
    <row r="5832" spans="1:11" x14ac:dyDescent="0.25">
      <c r="A5832" s="19">
        <v>42978</v>
      </c>
      <c r="B5832" s="19" t="s">
        <v>3403</v>
      </c>
      <c r="C5832" s="15">
        <v>4400</v>
      </c>
      <c r="D5832" s="24" t="s">
        <v>4</v>
      </c>
      <c r="E5832" s="24" t="s">
        <v>5</v>
      </c>
      <c r="F5832" s="25" t="s">
        <v>2217</v>
      </c>
      <c r="G5832" s="25" t="s">
        <v>2987</v>
      </c>
      <c r="H5832" s="25" t="s">
        <v>3418</v>
      </c>
      <c r="I5832" s="25" t="s">
        <v>82</v>
      </c>
      <c r="J5832" s="10">
        <v>1457</v>
      </c>
      <c r="K5832" s="16">
        <v>30</v>
      </c>
    </row>
    <row r="5833" spans="1:11" x14ac:dyDescent="0.25">
      <c r="A5833" s="19">
        <v>42978</v>
      </c>
      <c r="B5833" s="19" t="s">
        <v>3403</v>
      </c>
      <c r="C5833" s="15">
        <v>700</v>
      </c>
      <c r="D5833" s="24" t="s">
        <v>4</v>
      </c>
      <c r="E5833" s="24" t="s">
        <v>6</v>
      </c>
      <c r="F5833" s="25" t="s">
        <v>6</v>
      </c>
      <c r="G5833" s="25" t="s">
        <v>2987</v>
      </c>
      <c r="H5833" s="25" t="s">
        <v>3418</v>
      </c>
      <c r="I5833" s="25" t="s">
        <v>82</v>
      </c>
      <c r="J5833" s="10">
        <v>1501</v>
      </c>
      <c r="K5833" s="16">
        <v>31</v>
      </c>
    </row>
    <row r="5834" spans="1:11" x14ac:dyDescent="0.25">
      <c r="A5834" s="19">
        <v>42978</v>
      </c>
      <c r="B5834" s="19" t="s">
        <v>3403</v>
      </c>
      <c r="C5834" s="15">
        <v>500</v>
      </c>
      <c r="D5834" s="24" t="s">
        <v>4</v>
      </c>
      <c r="E5834" s="24" t="s">
        <v>6</v>
      </c>
      <c r="F5834" s="25" t="s">
        <v>6</v>
      </c>
      <c r="G5834" s="25" t="s">
        <v>2987</v>
      </c>
      <c r="H5834" s="25" t="s">
        <v>3418</v>
      </c>
      <c r="I5834" s="25" t="s">
        <v>82</v>
      </c>
      <c r="J5834" s="10">
        <v>1502</v>
      </c>
      <c r="K5834" s="16">
        <v>31</v>
      </c>
    </row>
    <row r="5835" spans="1:11" x14ac:dyDescent="0.25">
      <c r="A5835" s="19">
        <v>42978</v>
      </c>
      <c r="B5835" s="19" t="s">
        <v>3403</v>
      </c>
      <c r="C5835" s="15">
        <v>5000</v>
      </c>
      <c r="D5835" s="24" t="s">
        <v>4</v>
      </c>
      <c r="E5835" s="24" t="s">
        <v>6</v>
      </c>
      <c r="F5835" s="25" t="s">
        <v>6</v>
      </c>
      <c r="G5835" s="25" t="s">
        <v>2987</v>
      </c>
      <c r="H5835" s="25" t="s">
        <v>3418</v>
      </c>
      <c r="I5835" s="25" t="s">
        <v>82</v>
      </c>
      <c r="J5835" s="10">
        <v>1504</v>
      </c>
      <c r="K5835" s="16">
        <v>31</v>
      </c>
    </row>
    <row r="5836" spans="1:11" x14ac:dyDescent="0.25">
      <c r="A5836" s="19">
        <v>42978</v>
      </c>
      <c r="B5836" s="19" t="s">
        <v>3403</v>
      </c>
      <c r="C5836" s="15">
        <v>1500</v>
      </c>
      <c r="D5836" s="24" t="s">
        <v>4</v>
      </c>
      <c r="E5836" s="24" t="s">
        <v>6</v>
      </c>
      <c r="F5836" s="25" t="s">
        <v>6</v>
      </c>
      <c r="G5836" s="25" t="s">
        <v>2987</v>
      </c>
      <c r="H5836" s="25" t="s">
        <v>3418</v>
      </c>
      <c r="I5836" s="25" t="s">
        <v>82</v>
      </c>
      <c r="J5836" s="10">
        <v>1505</v>
      </c>
      <c r="K5836" s="16">
        <v>31</v>
      </c>
    </row>
    <row r="5837" spans="1:11" x14ac:dyDescent="0.25">
      <c r="A5837" s="19">
        <v>42978</v>
      </c>
      <c r="B5837" s="19" t="s">
        <v>3403</v>
      </c>
      <c r="C5837" s="15">
        <v>2000</v>
      </c>
      <c r="D5837" s="24" t="s">
        <v>4</v>
      </c>
      <c r="E5837" s="24" t="s">
        <v>6</v>
      </c>
      <c r="F5837" s="25" t="s">
        <v>6</v>
      </c>
      <c r="G5837" s="25" t="s">
        <v>2987</v>
      </c>
      <c r="H5837" s="25" t="s">
        <v>3418</v>
      </c>
      <c r="I5837" s="25" t="s">
        <v>82</v>
      </c>
      <c r="J5837" s="10">
        <v>1506</v>
      </c>
      <c r="K5837" s="16">
        <v>31</v>
      </c>
    </row>
    <row r="5838" spans="1:11" x14ac:dyDescent="0.25">
      <c r="A5838" s="19">
        <v>42978</v>
      </c>
      <c r="B5838" s="19" t="s">
        <v>3403</v>
      </c>
      <c r="C5838" s="15">
        <v>1500</v>
      </c>
      <c r="D5838" s="24" t="s">
        <v>4</v>
      </c>
      <c r="E5838" s="24" t="s">
        <v>5</v>
      </c>
      <c r="F5838" s="25" t="s">
        <v>2217</v>
      </c>
      <c r="G5838" s="25" t="s">
        <v>2987</v>
      </c>
      <c r="H5838" s="25" t="s">
        <v>3418</v>
      </c>
      <c r="I5838" s="25" t="s">
        <v>82</v>
      </c>
      <c r="J5838" s="10">
        <v>1507</v>
      </c>
      <c r="K5838" s="16">
        <v>31</v>
      </c>
    </row>
    <row r="5839" spans="1:11" x14ac:dyDescent="0.25">
      <c r="A5839" s="19">
        <v>42978</v>
      </c>
      <c r="B5839" s="19" t="s">
        <v>3403</v>
      </c>
      <c r="C5839" s="15">
        <v>1000</v>
      </c>
      <c r="D5839" s="24" t="s">
        <v>4</v>
      </c>
      <c r="E5839" s="24" t="s">
        <v>5</v>
      </c>
      <c r="F5839" s="25" t="s">
        <v>2217</v>
      </c>
      <c r="G5839" s="25" t="s">
        <v>2987</v>
      </c>
      <c r="H5839" s="25" t="s">
        <v>3418</v>
      </c>
      <c r="I5839" s="25" t="s">
        <v>82</v>
      </c>
      <c r="J5839" s="10">
        <v>1508</v>
      </c>
      <c r="K5839" s="16">
        <v>31</v>
      </c>
    </row>
    <row r="5840" spans="1:11" x14ac:dyDescent="0.25">
      <c r="A5840" s="19">
        <v>42978</v>
      </c>
      <c r="B5840" s="19" t="s">
        <v>3403</v>
      </c>
      <c r="C5840" s="15">
        <v>20000</v>
      </c>
      <c r="D5840" s="24" t="s">
        <v>4</v>
      </c>
      <c r="E5840" s="24" t="s">
        <v>6</v>
      </c>
      <c r="F5840" s="25" t="s">
        <v>6</v>
      </c>
      <c r="G5840" s="25" t="s">
        <v>2987</v>
      </c>
      <c r="H5840" s="25" t="s">
        <v>3418</v>
      </c>
      <c r="I5840" s="25" t="s">
        <v>82</v>
      </c>
      <c r="J5840" s="10">
        <v>1509</v>
      </c>
      <c r="K5840" s="16">
        <v>31</v>
      </c>
    </row>
    <row r="5841" spans="1:11" x14ac:dyDescent="0.25">
      <c r="A5841" s="19">
        <v>42978</v>
      </c>
      <c r="B5841" s="19" t="s">
        <v>3403</v>
      </c>
      <c r="C5841" s="15">
        <v>500</v>
      </c>
      <c r="D5841" s="24" t="s">
        <v>4</v>
      </c>
      <c r="E5841" s="24" t="s">
        <v>5</v>
      </c>
      <c r="F5841" s="25" t="s">
        <v>2217</v>
      </c>
      <c r="G5841" s="25" t="s">
        <v>2987</v>
      </c>
      <c r="H5841" s="25" t="s">
        <v>3418</v>
      </c>
      <c r="I5841" s="25" t="s">
        <v>82</v>
      </c>
      <c r="J5841" s="10">
        <v>1551</v>
      </c>
      <c r="K5841" s="16">
        <v>32</v>
      </c>
    </row>
    <row r="5842" spans="1:11" x14ac:dyDescent="0.25">
      <c r="A5842" s="19">
        <v>42978</v>
      </c>
      <c r="B5842" s="19" t="s">
        <v>3403</v>
      </c>
      <c r="C5842" s="15">
        <v>5000</v>
      </c>
      <c r="D5842" s="24" t="s">
        <v>4</v>
      </c>
      <c r="E5842" s="24" t="s">
        <v>6</v>
      </c>
      <c r="F5842" s="25" t="s">
        <v>6</v>
      </c>
      <c r="G5842" s="25" t="s">
        <v>2987</v>
      </c>
      <c r="H5842" s="25" t="s">
        <v>3418</v>
      </c>
      <c r="I5842" s="25" t="s">
        <v>82</v>
      </c>
      <c r="J5842" s="10">
        <v>1552</v>
      </c>
      <c r="K5842" s="16">
        <v>32</v>
      </c>
    </row>
    <row r="5843" spans="1:11" x14ac:dyDescent="0.25">
      <c r="A5843" s="19">
        <v>42978</v>
      </c>
      <c r="B5843" s="19" t="s">
        <v>3403</v>
      </c>
      <c r="C5843" s="15">
        <v>500000</v>
      </c>
      <c r="D5843" s="24" t="s">
        <v>4</v>
      </c>
      <c r="E5843" s="24" t="s">
        <v>6</v>
      </c>
      <c r="F5843" s="24" t="s">
        <v>6</v>
      </c>
      <c r="G5843" s="25" t="s">
        <v>2987</v>
      </c>
      <c r="H5843" s="25" t="s">
        <v>3418</v>
      </c>
      <c r="I5843" s="25" t="s">
        <v>82</v>
      </c>
      <c r="J5843" s="10" t="s">
        <v>3459</v>
      </c>
      <c r="K5843" s="16" t="s">
        <v>3459</v>
      </c>
    </row>
    <row r="5844" spans="1:11" x14ac:dyDescent="0.25">
      <c r="A5844" s="19">
        <v>42978</v>
      </c>
      <c r="B5844" s="19" t="s">
        <v>3403</v>
      </c>
      <c r="C5844" s="15">
        <v>10558.77</v>
      </c>
      <c r="D5844" s="24" t="s">
        <v>85</v>
      </c>
      <c r="E5844" s="24" t="s">
        <v>88</v>
      </c>
      <c r="F5844" s="25"/>
      <c r="G5844" s="25" t="s">
        <v>3419</v>
      </c>
      <c r="H5844" s="25" t="s">
        <v>3419</v>
      </c>
      <c r="I5844" s="25"/>
      <c r="J5844" s="10"/>
      <c r="K5844" s="16"/>
    </row>
    <row r="5845" spans="1:11" x14ac:dyDescent="0.25">
      <c r="A5845" s="19">
        <v>42978</v>
      </c>
      <c r="B5845" s="19" t="s">
        <v>3403</v>
      </c>
      <c r="C5845" s="15">
        <v>115708</v>
      </c>
      <c r="D5845" s="24" t="s">
        <v>86</v>
      </c>
      <c r="E5845" s="24" t="s">
        <v>88</v>
      </c>
      <c r="F5845" s="25"/>
      <c r="G5845" s="25" t="s">
        <v>3419</v>
      </c>
      <c r="H5845" s="25" t="s">
        <v>3419</v>
      </c>
      <c r="I5845" s="25"/>
      <c r="J5845" s="10"/>
      <c r="K5845" s="16"/>
    </row>
    <row r="5846" spans="1:11" x14ac:dyDescent="0.25">
      <c r="A5846" s="19">
        <v>42979</v>
      </c>
      <c r="B5846" s="19" t="s">
        <v>3404</v>
      </c>
      <c r="C5846" s="15">
        <v>1805.9999999999998</v>
      </c>
      <c r="D5846" s="24" t="s">
        <v>97</v>
      </c>
      <c r="E5846" s="24" t="s">
        <v>6</v>
      </c>
      <c r="F5846" s="25" t="s">
        <v>6</v>
      </c>
      <c r="G5846" s="25" t="s">
        <v>2987</v>
      </c>
      <c r="H5846" s="25" t="s">
        <v>3418</v>
      </c>
      <c r="I5846" s="25" t="s">
        <v>82</v>
      </c>
      <c r="J5846" s="10">
        <v>1503</v>
      </c>
      <c r="K5846" s="16">
        <v>31</v>
      </c>
    </row>
    <row r="5847" spans="1:11" x14ac:dyDescent="0.25">
      <c r="A5847" s="19">
        <v>42978</v>
      </c>
      <c r="B5847" s="19" t="s">
        <v>3403</v>
      </c>
      <c r="C5847" s="15">
        <v>9125</v>
      </c>
      <c r="D5847" s="24" t="s">
        <v>110</v>
      </c>
      <c r="E5847" s="24" t="s">
        <v>88</v>
      </c>
      <c r="F5847" s="25"/>
      <c r="G5847" s="25" t="s">
        <v>3419</v>
      </c>
      <c r="H5847" s="25" t="s">
        <v>3419</v>
      </c>
      <c r="I5847" s="25"/>
      <c r="J5847" s="10"/>
      <c r="K5847" s="16"/>
    </row>
    <row r="5848" spans="1:11" x14ac:dyDescent="0.25">
      <c r="A5848" s="19">
        <v>42979</v>
      </c>
      <c r="B5848" s="19" t="s">
        <v>3404</v>
      </c>
      <c r="C5848" s="15">
        <v>2320</v>
      </c>
      <c r="D5848" s="24" t="s">
        <v>4</v>
      </c>
      <c r="E5848" s="24" t="s">
        <v>6</v>
      </c>
      <c r="F5848" s="25" t="s">
        <v>6</v>
      </c>
      <c r="G5848" s="25" t="s">
        <v>2987</v>
      </c>
      <c r="H5848" s="25" t="s">
        <v>3418</v>
      </c>
      <c r="I5848" s="25" t="s">
        <v>82</v>
      </c>
      <c r="J5848" s="10">
        <v>1553</v>
      </c>
      <c r="K5848" s="16">
        <v>32</v>
      </c>
    </row>
    <row r="5849" spans="1:11" x14ac:dyDescent="0.25">
      <c r="A5849" s="19">
        <v>42982</v>
      </c>
      <c r="B5849" s="19" t="s">
        <v>3404</v>
      </c>
      <c r="C5849" s="15">
        <v>110</v>
      </c>
      <c r="D5849" s="24" t="s">
        <v>4</v>
      </c>
      <c r="E5849" s="24" t="s">
        <v>5</v>
      </c>
      <c r="F5849" s="25" t="s">
        <v>2217</v>
      </c>
      <c r="G5849" s="25" t="s">
        <v>2987</v>
      </c>
      <c r="H5849" s="25" t="s">
        <v>3418</v>
      </c>
      <c r="I5849" s="25" t="s">
        <v>82</v>
      </c>
      <c r="J5849" s="10">
        <v>560</v>
      </c>
      <c r="K5849" s="16">
        <v>12</v>
      </c>
    </row>
    <row r="5850" spans="1:11" x14ac:dyDescent="0.25">
      <c r="A5850" s="19">
        <v>42982</v>
      </c>
      <c r="B5850" s="19" t="s">
        <v>3404</v>
      </c>
      <c r="C5850" s="15">
        <v>1011.3599999999999</v>
      </c>
      <c r="D5850" s="24" t="s">
        <v>97</v>
      </c>
      <c r="E5850" s="24" t="s">
        <v>6</v>
      </c>
      <c r="F5850" s="25" t="s">
        <v>6</v>
      </c>
      <c r="G5850" s="25" t="s">
        <v>2987</v>
      </c>
      <c r="H5850" s="25" t="s">
        <v>3418</v>
      </c>
      <c r="I5850" s="25" t="s">
        <v>82</v>
      </c>
      <c r="J5850" s="10">
        <v>941</v>
      </c>
      <c r="K5850" s="16">
        <v>19</v>
      </c>
    </row>
    <row r="5851" spans="1:11" x14ac:dyDescent="0.25">
      <c r="A5851" s="19">
        <v>42982</v>
      </c>
      <c r="B5851" s="19" t="s">
        <v>3404</v>
      </c>
      <c r="C5851" s="15">
        <v>100</v>
      </c>
      <c r="D5851" s="24" t="s">
        <v>4</v>
      </c>
      <c r="E5851" s="24" t="s">
        <v>6</v>
      </c>
      <c r="F5851" s="25" t="s">
        <v>6</v>
      </c>
      <c r="G5851" s="25" t="s">
        <v>2987</v>
      </c>
      <c r="H5851" s="25" t="s">
        <v>3418</v>
      </c>
      <c r="I5851" s="25" t="s">
        <v>82</v>
      </c>
      <c r="J5851" s="10">
        <v>1131</v>
      </c>
      <c r="K5851" s="16">
        <v>23</v>
      </c>
    </row>
    <row r="5852" spans="1:11" x14ac:dyDescent="0.25">
      <c r="A5852" s="19">
        <v>42982</v>
      </c>
      <c r="B5852" s="19" t="s">
        <v>3404</v>
      </c>
      <c r="C5852" s="15">
        <v>200</v>
      </c>
      <c r="D5852" s="24" t="s">
        <v>4</v>
      </c>
      <c r="E5852" s="24" t="s">
        <v>6</v>
      </c>
      <c r="F5852" s="25" t="s">
        <v>6</v>
      </c>
      <c r="G5852" s="25" t="s">
        <v>2987</v>
      </c>
      <c r="H5852" s="25" t="s">
        <v>3418</v>
      </c>
      <c r="I5852" s="25" t="s">
        <v>82</v>
      </c>
      <c r="J5852" s="10">
        <v>1458</v>
      </c>
      <c r="K5852" s="16">
        <v>30</v>
      </c>
    </row>
    <row r="5853" spans="1:11" x14ac:dyDescent="0.25">
      <c r="A5853" s="19">
        <v>42983</v>
      </c>
      <c r="B5853" s="19" t="s">
        <v>3404</v>
      </c>
      <c r="C5853" s="15">
        <v>19237.2</v>
      </c>
      <c r="D5853" s="24" t="s">
        <v>95</v>
      </c>
      <c r="E5853" s="24" t="s">
        <v>5</v>
      </c>
      <c r="F5853" s="25" t="s">
        <v>2217</v>
      </c>
      <c r="G5853" s="25" t="s">
        <v>2987</v>
      </c>
      <c r="H5853" s="25" t="s">
        <v>3418</v>
      </c>
      <c r="I5853" s="25" t="s">
        <v>82</v>
      </c>
      <c r="J5853" s="10">
        <v>302</v>
      </c>
      <c r="K5853" s="16">
        <v>7</v>
      </c>
    </row>
    <row r="5854" spans="1:11" x14ac:dyDescent="0.25">
      <c r="A5854" s="19">
        <v>42983</v>
      </c>
      <c r="B5854" s="19" t="s">
        <v>3404</v>
      </c>
      <c r="C5854" s="15">
        <v>500</v>
      </c>
      <c r="D5854" s="24" t="s">
        <v>4</v>
      </c>
      <c r="E5854" s="24" t="s">
        <v>6</v>
      </c>
      <c r="F5854" s="25" t="s">
        <v>6</v>
      </c>
      <c r="G5854" s="25" t="s">
        <v>2987</v>
      </c>
      <c r="H5854" s="25" t="s">
        <v>3418</v>
      </c>
      <c r="I5854" s="25" t="s">
        <v>82</v>
      </c>
      <c r="J5854" s="10">
        <v>303</v>
      </c>
      <c r="K5854" s="16">
        <v>7</v>
      </c>
    </row>
    <row r="5855" spans="1:11" x14ac:dyDescent="0.25">
      <c r="A5855" s="19">
        <v>42983</v>
      </c>
      <c r="B5855" s="19" t="s">
        <v>3404</v>
      </c>
      <c r="C5855" s="15">
        <v>500</v>
      </c>
      <c r="D5855" s="24" t="s">
        <v>4</v>
      </c>
      <c r="E5855" s="24" t="s">
        <v>6</v>
      </c>
      <c r="F5855" s="25" t="s">
        <v>6</v>
      </c>
      <c r="G5855" s="25" t="s">
        <v>2987</v>
      </c>
      <c r="H5855" s="25" t="s">
        <v>3418</v>
      </c>
      <c r="I5855" s="25" t="s">
        <v>82</v>
      </c>
      <c r="J5855" s="10">
        <v>304</v>
      </c>
      <c r="K5855" s="16">
        <v>7</v>
      </c>
    </row>
    <row r="5856" spans="1:11" x14ac:dyDescent="0.25">
      <c r="A5856" s="19">
        <v>42983</v>
      </c>
      <c r="B5856" s="19" t="s">
        <v>3404</v>
      </c>
      <c r="C5856" s="15">
        <v>500</v>
      </c>
      <c r="D5856" s="24" t="s">
        <v>4</v>
      </c>
      <c r="E5856" s="24" t="s">
        <v>5</v>
      </c>
      <c r="F5856" s="25" t="s">
        <v>2217</v>
      </c>
      <c r="G5856" s="25" t="s">
        <v>2987</v>
      </c>
      <c r="H5856" s="25" t="s">
        <v>3418</v>
      </c>
      <c r="I5856" s="25" t="s">
        <v>82</v>
      </c>
      <c r="J5856" s="10">
        <v>305</v>
      </c>
      <c r="K5856" s="16">
        <v>7</v>
      </c>
    </row>
    <row r="5857" spans="1:11" x14ac:dyDescent="0.25">
      <c r="A5857" s="19">
        <v>42983</v>
      </c>
      <c r="B5857" s="19" t="s">
        <v>3404</v>
      </c>
      <c r="C5857" s="15">
        <v>295</v>
      </c>
      <c r="D5857" s="24" t="s">
        <v>4</v>
      </c>
      <c r="E5857" s="24" t="s">
        <v>6</v>
      </c>
      <c r="F5857" s="25" t="s">
        <v>6</v>
      </c>
      <c r="G5857" s="25" t="s">
        <v>2987</v>
      </c>
      <c r="H5857" s="25" t="s">
        <v>3418</v>
      </c>
      <c r="I5857" s="25" t="s">
        <v>82</v>
      </c>
      <c r="J5857" s="10">
        <v>561</v>
      </c>
      <c r="K5857" s="16">
        <v>12</v>
      </c>
    </row>
    <row r="5858" spans="1:11" x14ac:dyDescent="0.25">
      <c r="A5858" s="19">
        <v>42983</v>
      </c>
      <c r="B5858" s="19" t="s">
        <v>3404</v>
      </c>
      <c r="C5858" s="15">
        <v>397.32</v>
      </c>
      <c r="D5858" s="24" t="s">
        <v>97</v>
      </c>
      <c r="E5858" s="24" t="s">
        <v>6</v>
      </c>
      <c r="F5858" s="25" t="s">
        <v>6</v>
      </c>
      <c r="G5858" s="25" t="s">
        <v>2987</v>
      </c>
      <c r="H5858" s="25" t="s">
        <v>3418</v>
      </c>
      <c r="I5858" s="25" t="s">
        <v>82</v>
      </c>
      <c r="J5858" s="10">
        <v>562</v>
      </c>
      <c r="K5858" s="16">
        <v>12</v>
      </c>
    </row>
    <row r="5859" spans="1:11" x14ac:dyDescent="0.25">
      <c r="A5859" s="19">
        <v>42983</v>
      </c>
      <c r="B5859" s="19" t="s">
        <v>3404</v>
      </c>
      <c r="C5859" s="15">
        <v>4099.62</v>
      </c>
      <c r="D5859" s="24" t="s">
        <v>97</v>
      </c>
      <c r="E5859" s="24" t="s">
        <v>5</v>
      </c>
      <c r="F5859" s="25" t="s">
        <v>2217</v>
      </c>
      <c r="G5859" s="25" t="s">
        <v>2987</v>
      </c>
      <c r="H5859" s="25" t="s">
        <v>3418</v>
      </c>
      <c r="I5859" s="25" t="s">
        <v>82</v>
      </c>
      <c r="J5859" s="10">
        <v>942</v>
      </c>
      <c r="K5859" s="16">
        <v>19</v>
      </c>
    </row>
    <row r="5860" spans="1:11" x14ac:dyDescent="0.25">
      <c r="A5860" s="19">
        <v>42983</v>
      </c>
      <c r="B5860" s="19" t="s">
        <v>3404</v>
      </c>
      <c r="C5860" s="15">
        <v>1200</v>
      </c>
      <c r="D5860" s="24" t="s">
        <v>4</v>
      </c>
      <c r="E5860" s="24" t="s">
        <v>5</v>
      </c>
      <c r="F5860" s="25" t="s">
        <v>2217</v>
      </c>
      <c r="G5860" s="25" t="s">
        <v>2987</v>
      </c>
      <c r="H5860" s="25" t="s">
        <v>3418</v>
      </c>
      <c r="I5860" s="25" t="s">
        <v>82</v>
      </c>
      <c r="J5860" s="10">
        <v>943</v>
      </c>
      <c r="K5860" s="16">
        <v>19</v>
      </c>
    </row>
    <row r="5861" spans="1:11" x14ac:dyDescent="0.25">
      <c r="A5861" s="19">
        <v>42983</v>
      </c>
      <c r="B5861" s="19" t="s">
        <v>3404</v>
      </c>
      <c r="C5861" s="15">
        <v>1886</v>
      </c>
      <c r="D5861" s="24" t="s">
        <v>95</v>
      </c>
      <c r="E5861" s="24" t="s">
        <v>6</v>
      </c>
      <c r="F5861" s="25" t="s">
        <v>6</v>
      </c>
      <c r="G5861" s="25" t="s">
        <v>2987</v>
      </c>
      <c r="H5861" s="25" t="s">
        <v>3418</v>
      </c>
      <c r="I5861" s="25" t="s">
        <v>82</v>
      </c>
      <c r="J5861" s="10">
        <v>1016</v>
      </c>
      <c r="K5861" s="16">
        <v>21</v>
      </c>
    </row>
    <row r="5862" spans="1:11" x14ac:dyDescent="0.25">
      <c r="A5862" s="19">
        <v>42983</v>
      </c>
      <c r="B5862" s="19" t="s">
        <v>3404</v>
      </c>
      <c r="C5862" s="15">
        <v>307.02</v>
      </c>
      <c r="D5862" s="24" t="s">
        <v>97</v>
      </c>
      <c r="E5862" s="24" t="s">
        <v>6</v>
      </c>
      <c r="F5862" s="25" t="s">
        <v>6</v>
      </c>
      <c r="G5862" s="25" t="s">
        <v>2987</v>
      </c>
      <c r="H5862" s="25" t="s">
        <v>3418</v>
      </c>
      <c r="I5862" s="25" t="s">
        <v>82</v>
      </c>
      <c r="J5862" s="10">
        <v>1017</v>
      </c>
      <c r="K5862" s="16">
        <v>21</v>
      </c>
    </row>
    <row r="5863" spans="1:11" x14ac:dyDescent="0.25">
      <c r="A5863" s="19">
        <v>42983</v>
      </c>
      <c r="B5863" s="19" t="s">
        <v>3404</v>
      </c>
      <c r="C5863" s="15">
        <v>300</v>
      </c>
      <c r="D5863" s="24" t="s">
        <v>4</v>
      </c>
      <c r="E5863" s="24" t="s">
        <v>5</v>
      </c>
      <c r="F5863" s="25" t="s">
        <v>2217</v>
      </c>
      <c r="G5863" s="25" t="s">
        <v>2987</v>
      </c>
      <c r="H5863" s="25" t="s">
        <v>3418</v>
      </c>
      <c r="I5863" s="25" t="s">
        <v>82</v>
      </c>
      <c r="J5863" s="10">
        <v>1018</v>
      </c>
      <c r="K5863" s="16">
        <v>21</v>
      </c>
    </row>
    <row r="5864" spans="1:11" x14ac:dyDescent="0.25">
      <c r="A5864" s="19">
        <v>42983</v>
      </c>
      <c r="B5864" s="19" t="s">
        <v>3404</v>
      </c>
      <c r="C5864" s="15">
        <v>1029.4199999999998</v>
      </c>
      <c r="D5864" s="24" t="s">
        <v>97</v>
      </c>
      <c r="E5864" s="24" t="s">
        <v>6</v>
      </c>
      <c r="F5864" s="25" t="s">
        <v>6</v>
      </c>
      <c r="G5864" s="25" t="s">
        <v>2987</v>
      </c>
      <c r="H5864" s="25" t="s">
        <v>3418</v>
      </c>
      <c r="I5864" s="25" t="s">
        <v>82</v>
      </c>
      <c r="J5864" s="10">
        <v>1132</v>
      </c>
      <c r="K5864" s="16">
        <v>23</v>
      </c>
    </row>
    <row r="5865" spans="1:11" x14ac:dyDescent="0.25">
      <c r="A5865" s="19">
        <v>42983</v>
      </c>
      <c r="B5865" s="19" t="s">
        <v>3404</v>
      </c>
      <c r="C5865" s="15">
        <v>1000</v>
      </c>
      <c r="D5865" s="24" t="s">
        <v>4</v>
      </c>
      <c r="E5865" s="24" t="s">
        <v>5</v>
      </c>
      <c r="F5865" s="25" t="s">
        <v>2217</v>
      </c>
      <c r="G5865" s="25" t="s">
        <v>2987</v>
      </c>
      <c r="H5865" s="25" t="s">
        <v>3418</v>
      </c>
      <c r="I5865" s="25" t="s">
        <v>82</v>
      </c>
      <c r="J5865" s="10">
        <v>1133</v>
      </c>
      <c r="K5865" s="16">
        <v>23</v>
      </c>
    </row>
    <row r="5866" spans="1:11" x14ac:dyDescent="0.25">
      <c r="A5866" s="19">
        <v>42983</v>
      </c>
      <c r="B5866" s="19" t="s">
        <v>3404</v>
      </c>
      <c r="C5866" s="15">
        <v>500</v>
      </c>
      <c r="D5866" s="24" t="s">
        <v>4</v>
      </c>
      <c r="E5866" s="24" t="s">
        <v>6</v>
      </c>
      <c r="F5866" s="25" t="s">
        <v>6</v>
      </c>
      <c r="G5866" s="25" t="s">
        <v>2987</v>
      </c>
      <c r="H5866" s="25" t="s">
        <v>3418</v>
      </c>
      <c r="I5866" s="25" t="s">
        <v>82</v>
      </c>
      <c r="J5866" s="10">
        <v>1459</v>
      </c>
      <c r="K5866" s="16">
        <v>30</v>
      </c>
    </row>
    <row r="5867" spans="1:11" x14ac:dyDescent="0.25">
      <c r="A5867" s="19">
        <v>42983</v>
      </c>
      <c r="B5867" s="19" t="s">
        <v>3404</v>
      </c>
      <c r="C5867" s="15">
        <v>20000</v>
      </c>
      <c r="D5867" s="24" t="s">
        <v>7</v>
      </c>
      <c r="E5867" s="24" t="s">
        <v>8</v>
      </c>
      <c r="F5867" s="25"/>
      <c r="G5867" s="25" t="s">
        <v>3314</v>
      </c>
      <c r="H5867" s="25" t="s">
        <v>3314</v>
      </c>
      <c r="I5867" s="27"/>
      <c r="J5867" s="10" t="s">
        <v>2984</v>
      </c>
      <c r="K5867" s="16"/>
    </row>
    <row r="5868" spans="1:11" x14ac:dyDescent="0.25">
      <c r="A5868" s="19">
        <v>42983</v>
      </c>
      <c r="B5868" s="19" t="s">
        <v>3404</v>
      </c>
      <c r="C5868" s="15">
        <v>25000</v>
      </c>
      <c r="D5868" s="24" t="s">
        <v>7</v>
      </c>
      <c r="E5868" s="24" t="s">
        <v>8</v>
      </c>
      <c r="F5868" s="25"/>
      <c r="G5868" s="25" t="s">
        <v>3314</v>
      </c>
      <c r="H5868" s="25" t="s">
        <v>3314</v>
      </c>
      <c r="I5868" s="27"/>
      <c r="J5868" s="10" t="s">
        <v>2984</v>
      </c>
      <c r="K5868" s="16"/>
    </row>
    <row r="5869" spans="1:11" x14ac:dyDescent="0.25">
      <c r="A5869" s="19">
        <v>42984</v>
      </c>
      <c r="B5869" s="19" t="s">
        <v>3404</v>
      </c>
      <c r="C5869" s="15">
        <v>1000</v>
      </c>
      <c r="D5869" s="24" t="s">
        <v>4</v>
      </c>
      <c r="E5869" s="24" t="s">
        <v>6</v>
      </c>
      <c r="F5869" s="25" t="s">
        <v>6</v>
      </c>
      <c r="G5869" s="25" t="s">
        <v>2987</v>
      </c>
      <c r="H5869" s="25" t="s">
        <v>3418</v>
      </c>
      <c r="I5869" s="25" t="s">
        <v>82</v>
      </c>
      <c r="J5869" s="10">
        <v>306</v>
      </c>
      <c r="K5869" s="16">
        <v>7</v>
      </c>
    </row>
    <row r="5870" spans="1:11" x14ac:dyDescent="0.25">
      <c r="A5870" s="19">
        <v>42984</v>
      </c>
      <c r="B5870" s="19" t="s">
        <v>3404</v>
      </c>
      <c r="C5870" s="15">
        <v>500</v>
      </c>
      <c r="D5870" s="24" t="s">
        <v>4</v>
      </c>
      <c r="E5870" s="24" t="s">
        <v>6</v>
      </c>
      <c r="F5870" s="25" t="s">
        <v>6</v>
      </c>
      <c r="G5870" s="25" t="s">
        <v>2987</v>
      </c>
      <c r="H5870" s="25" t="s">
        <v>3418</v>
      </c>
      <c r="I5870" s="25" t="s">
        <v>82</v>
      </c>
      <c r="J5870" s="10">
        <v>307</v>
      </c>
      <c r="K5870" s="16">
        <v>7</v>
      </c>
    </row>
    <row r="5871" spans="1:11" x14ac:dyDescent="0.25">
      <c r="A5871" s="19">
        <v>42984</v>
      </c>
      <c r="B5871" s="19" t="s">
        <v>3404</v>
      </c>
      <c r="C5871" s="15">
        <v>500</v>
      </c>
      <c r="D5871" s="24" t="s">
        <v>4</v>
      </c>
      <c r="E5871" s="24" t="s">
        <v>5</v>
      </c>
      <c r="F5871" s="25" t="s">
        <v>2217</v>
      </c>
      <c r="G5871" s="25" t="s">
        <v>2987</v>
      </c>
      <c r="H5871" s="25" t="s">
        <v>3418</v>
      </c>
      <c r="I5871" s="25" t="s">
        <v>82</v>
      </c>
      <c r="J5871" s="10">
        <v>308</v>
      </c>
      <c r="K5871" s="16">
        <v>7</v>
      </c>
    </row>
    <row r="5872" spans="1:11" x14ac:dyDescent="0.25">
      <c r="A5872" s="19">
        <v>42984</v>
      </c>
      <c r="B5872" s="19" t="s">
        <v>3404</v>
      </c>
      <c r="C5872" s="15">
        <v>100</v>
      </c>
      <c r="D5872" s="24" t="s">
        <v>4</v>
      </c>
      <c r="E5872" s="24" t="s">
        <v>5</v>
      </c>
      <c r="F5872" s="25" t="s">
        <v>2217</v>
      </c>
      <c r="G5872" s="25" t="s">
        <v>2987</v>
      </c>
      <c r="H5872" s="25" t="s">
        <v>3418</v>
      </c>
      <c r="I5872" s="25" t="s">
        <v>82</v>
      </c>
      <c r="J5872" s="10">
        <v>563</v>
      </c>
      <c r="K5872" s="16">
        <v>12</v>
      </c>
    </row>
    <row r="5873" spans="1:11" x14ac:dyDescent="0.25">
      <c r="A5873" s="19">
        <v>42984</v>
      </c>
      <c r="B5873" s="19" t="s">
        <v>3404</v>
      </c>
      <c r="C5873" s="15">
        <v>1000</v>
      </c>
      <c r="D5873" s="24" t="s">
        <v>4</v>
      </c>
      <c r="E5873" s="24" t="s">
        <v>5</v>
      </c>
      <c r="F5873" s="25" t="s">
        <v>2217</v>
      </c>
      <c r="G5873" s="25" t="s">
        <v>2987</v>
      </c>
      <c r="H5873" s="25" t="s">
        <v>3418</v>
      </c>
      <c r="I5873" s="25" t="s">
        <v>82</v>
      </c>
      <c r="J5873" s="10">
        <v>564</v>
      </c>
      <c r="K5873" s="16">
        <v>12</v>
      </c>
    </row>
    <row r="5874" spans="1:11" x14ac:dyDescent="0.25">
      <c r="A5874" s="19">
        <v>42984</v>
      </c>
      <c r="B5874" s="19" t="s">
        <v>3404</v>
      </c>
      <c r="C5874" s="15">
        <v>6000</v>
      </c>
      <c r="D5874" s="24" t="s">
        <v>4</v>
      </c>
      <c r="E5874" s="24" t="s">
        <v>6</v>
      </c>
      <c r="F5874" s="25" t="s">
        <v>6</v>
      </c>
      <c r="G5874" s="25" t="s">
        <v>2987</v>
      </c>
      <c r="H5874" s="25" t="s">
        <v>3418</v>
      </c>
      <c r="I5874" s="25" t="s">
        <v>82</v>
      </c>
      <c r="J5874" s="10">
        <v>565</v>
      </c>
      <c r="K5874" s="16">
        <v>12</v>
      </c>
    </row>
    <row r="5875" spans="1:11" x14ac:dyDescent="0.25">
      <c r="A5875" s="19">
        <v>42984</v>
      </c>
      <c r="B5875" s="19" t="s">
        <v>3404</v>
      </c>
      <c r="C5875" s="15">
        <v>100</v>
      </c>
      <c r="D5875" s="24" t="s">
        <v>4</v>
      </c>
      <c r="E5875" s="24" t="s">
        <v>6</v>
      </c>
      <c r="F5875" s="25" t="s">
        <v>6</v>
      </c>
      <c r="G5875" s="25" t="s">
        <v>2987</v>
      </c>
      <c r="H5875" s="25" t="s">
        <v>3418</v>
      </c>
      <c r="I5875" s="25" t="s">
        <v>82</v>
      </c>
      <c r="J5875" s="10">
        <v>944</v>
      </c>
      <c r="K5875" s="16">
        <v>19</v>
      </c>
    </row>
    <row r="5876" spans="1:11" x14ac:dyDescent="0.25">
      <c r="A5876" s="19">
        <v>42984</v>
      </c>
      <c r="B5876" s="19" t="s">
        <v>3404</v>
      </c>
      <c r="C5876" s="15">
        <v>144.47999999999999</v>
      </c>
      <c r="D5876" s="24" t="s">
        <v>97</v>
      </c>
      <c r="E5876" s="24" t="s">
        <v>5</v>
      </c>
      <c r="F5876" s="25" t="s">
        <v>2217</v>
      </c>
      <c r="G5876" s="25" t="s">
        <v>2987</v>
      </c>
      <c r="H5876" s="25" t="s">
        <v>3418</v>
      </c>
      <c r="I5876" s="25" t="s">
        <v>82</v>
      </c>
      <c r="J5876" s="10">
        <v>945</v>
      </c>
      <c r="K5876" s="16">
        <v>19</v>
      </c>
    </row>
    <row r="5877" spans="1:11" x14ac:dyDescent="0.25">
      <c r="A5877" s="19">
        <v>42984</v>
      </c>
      <c r="B5877" s="19" t="s">
        <v>3404</v>
      </c>
      <c r="C5877" s="15">
        <v>2040.7799999999997</v>
      </c>
      <c r="D5877" s="24" t="s">
        <v>97</v>
      </c>
      <c r="E5877" s="24" t="s">
        <v>5</v>
      </c>
      <c r="F5877" s="25" t="s">
        <v>2217</v>
      </c>
      <c r="G5877" s="25" t="s">
        <v>2987</v>
      </c>
      <c r="H5877" s="25" t="s">
        <v>3418</v>
      </c>
      <c r="I5877" s="25" t="s">
        <v>82</v>
      </c>
      <c r="J5877" s="10">
        <v>946</v>
      </c>
      <c r="K5877" s="16">
        <v>19</v>
      </c>
    </row>
    <row r="5878" spans="1:11" x14ac:dyDescent="0.25">
      <c r="A5878" s="19">
        <v>42984</v>
      </c>
      <c r="B5878" s="19" t="s">
        <v>3404</v>
      </c>
      <c r="C5878" s="15">
        <v>5000</v>
      </c>
      <c r="D5878" s="24" t="s">
        <v>4</v>
      </c>
      <c r="E5878" s="24" t="s">
        <v>6</v>
      </c>
      <c r="F5878" s="25" t="s">
        <v>6</v>
      </c>
      <c r="G5878" s="25" t="s">
        <v>2987</v>
      </c>
      <c r="H5878" s="25" t="s">
        <v>3418</v>
      </c>
      <c r="I5878" s="25" t="s">
        <v>82</v>
      </c>
      <c r="J5878" s="10">
        <v>1019</v>
      </c>
      <c r="K5878" s="16">
        <v>21</v>
      </c>
    </row>
    <row r="5879" spans="1:11" x14ac:dyDescent="0.25">
      <c r="A5879" s="19">
        <v>42984</v>
      </c>
      <c r="B5879" s="19" t="s">
        <v>3404</v>
      </c>
      <c r="C5879" s="15">
        <v>2000</v>
      </c>
      <c r="D5879" s="24" t="s">
        <v>4</v>
      </c>
      <c r="E5879" s="24" t="s">
        <v>6</v>
      </c>
      <c r="F5879" s="25" t="s">
        <v>6</v>
      </c>
      <c r="G5879" s="25" t="s">
        <v>2987</v>
      </c>
      <c r="H5879" s="25" t="s">
        <v>3418</v>
      </c>
      <c r="I5879" s="25" t="s">
        <v>82</v>
      </c>
      <c r="J5879" s="10">
        <v>1020</v>
      </c>
      <c r="K5879" s="16">
        <v>21</v>
      </c>
    </row>
    <row r="5880" spans="1:11" x14ac:dyDescent="0.25">
      <c r="A5880" s="19">
        <v>42984</v>
      </c>
      <c r="B5880" s="19" t="s">
        <v>3404</v>
      </c>
      <c r="C5880" s="15">
        <v>1805.9999999999998</v>
      </c>
      <c r="D5880" s="24" t="s">
        <v>97</v>
      </c>
      <c r="E5880" s="24" t="s">
        <v>6</v>
      </c>
      <c r="F5880" s="25" t="s">
        <v>6</v>
      </c>
      <c r="G5880" s="25" t="s">
        <v>2987</v>
      </c>
      <c r="H5880" s="25" t="s">
        <v>3418</v>
      </c>
      <c r="I5880" s="25" t="s">
        <v>82</v>
      </c>
      <c r="J5880" s="10">
        <v>1021</v>
      </c>
      <c r="K5880" s="16">
        <v>21</v>
      </c>
    </row>
    <row r="5881" spans="1:11" x14ac:dyDescent="0.25">
      <c r="A5881" s="19">
        <v>42984</v>
      </c>
      <c r="B5881" s="19" t="s">
        <v>3404</v>
      </c>
      <c r="C5881" s="15">
        <v>800</v>
      </c>
      <c r="D5881" s="24" t="s">
        <v>4</v>
      </c>
      <c r="E5881" s="24" t="s">
        <v>5</v>
      </c>
      <c r="F5881" s="25" t="s">
        <v>2217</v>
      </c>
      <c r="G5881" s="25" t="s">
        <v>2987</v>
      </c>
      <c r="H5881" s="25" t="s">
        <v>3418</v>
      </c>
      <c r="I5881" s="25" t="s">
        <v>82</v>
      </c>
      <c r="J5881" s="10">
        <v>1022</v>
      </c>
      <c r="K5881" s="16">
        <v>21</v>
      </c>
    </row>
    <row r="5882" spans="1:11" x14ac:dyDescent="0.25">
      <c r="A5882" s="19">
        <v>42984</v>
      </c>
      <c r="B5882" s="19" t="s">
        <v>3404</v>
      </c>
      <c r="C5882" s="15">
        <v>500</v>
      </c>
      <c r="D5882" s="24" t="s">
        <v>4</v>
      </c>
      <c r="E5882" s="24" t="s">
        <v>5</v>
      </c>
      <c r="F5882" s="25" t="s">
        <v>2217</v>
      </c>
      <c r="G5882" s="25" t="s">
        <v>2987</v>
      </c>
      <c r="H5882" s="25" t="s">
        <v>3418</v>
      </c>
      <c r="I5882" s="25" t="s">
        <v>82</v>
      </c>
      <c r="J5882" s="10">
        <v>1023</v>
      </c>
      <c r="K5882" s="16">
        <v>21</v>
      </c>
    </row>
    <row r="5883" spans="1:11" x14ac:dyDescent="0.25">
      <c r="A5883" s="19">
        <v>42984</v>
      </c>
      <c r="B5883" s="19" t="s">
        <v>3404</v>
      </c>
      <c r="C5883" s="15">
        <v>3400</v>
      </c>
      <c r="D5883" s="24" t="s">
        <v>4</v>
      </c>
      <c r="E5883" s="24" t="s">
        <v>6</v>
      </c>
      <c r="F5883" s="25" t="s">
        <v>6</v>
      </c>
      <c r="G5883" s="25" t="s">
        <v>2987</v>
      </c>
      <c r="H5883" s="25" t="s">
        <v>3418</v>
      </c>
      <c r="I5883" s="25" t="s">
        <v>82</v>
      </c>
      <c r="J5883" s="10">
        <v>1355</v>
      </c>
      <c r="K5883" s="16">
        <v>28</v>
      </c>
    </row>
    <row r="5884" spans="1:11" x14ac:dyDescent="0.25">
      <c r="A5884" s="19">
        <v>42984</v>
      </c>
      <c r="B5884" s="19" t="s">
        <v>3404</v>
      </c>
      <c r="C5884" s="15">
        <v>350</v>
      </c>
      <c r="D5884" s="24" t="s">
        <v>4</v>
      </c>
      <c r="E5884" s="24" t="s">
        <v>5</v>
      </c>
      <c r="F5884" s="25" t="s">
        <v>2217</v>
      </c>
      <c r="G5884" s="25" t="s">
        <v>2987</v>
      </c>
      <c r="H5884" s="25" t="s">
        <v>3418</v>
      </c>
      <c r="I5884" s="25" t="s">
        <v>82</v>
      </c>
      <c r="J5884" s="10">
        <v>1356</v>
      </c>
      <c r="K5884" s="16">
        <v>28</v>
      </c>
    </row>
    <row r="5885" spans="1:11" x14ac:dyDescent="0.25">
      <c r="A5885" s="19">
        <v>42984</v>
      </c>
      <c r="B5885" s="19" t="s">
        <v>3404</v>
      </c>
      <c r="C5885" s="15">
        <v>10000</v>
      </c>
      <c r="D5885" s="24" t="s">
        <v>4</v>
      </c>
      <c r="E5885" s="24" t="s">
        <v>5</v>
      </c>
      <c r="F5885" s="25" t="s">
        <v>2217</v>
      </c>
      <c r="G5885" s="25" t="s">
        <v>2987</v>
      </c>
      <c r="H5885" s="25" t="s">
        <v>3418</v>
      </c>
      <c r="I5885" s="25" t="s">
        <v>82</v>
      </c>
      <c r="J5885" s="10">
        <v>1510</v>
      </c>
      <c r="K5885" s="16">
        <v>31</v>
      </c>
    </row>
    <row r="5886" spans="1:11" x14ac:dyDescent="0.25">
      <c r="A5886" s="19">
        <v>42984</v>
      </c>
      <c r="B5886" s="19" t="s">
        <v>3404</v>
      </c>
      <c r="C5886" s="15">
        <v>6146.25</v>
      </c>
      <c r="D5886" s="24" t="s">
        <v>7</v>
      </c>
      <c r="E5886" s="24" t="s">
        <v>8</v>
      </c>
      <c r="F5886" s="25"/>
      <c r="G5886" s="25" t="s">
        <v>3314</v>
      </c>
      <c r="H5886" s="25" t="s">
        <v>3314</v>
      </c>
      <c r="I5886" s="27"/>
      <c r="J5886" s="10" t="s">
        <v>2984</v>
      </c>
      <c r="K5886" s="16"/>
    </row>
    <row r="5887" spans="1:11" x14ac:dyDescent="0.25">
      <c r="A5887" s="19">
        <v>42984</v>
      </c>
      <c r="B5887" s="19" t="s">
        <v>3404</v>
      </c>
      <c r="C5887" s="15">
        <v>500</v>
      </c>
      <c r="D5887" s="24" t="s">
        <v>7</v>
      </c>
      <c r="E5887" s="24" t="s">
        <v>8</v>
      </c>
      <c r="F5887" s="25"/>
      <c r="G5887" s="25" t="s">
        <v>3314</v>
      </c>
      <c r="H5887" s="25" t="s">
        <v>3314</v>
      </c>
      <c r="I5887" s="27"/>
      <c r="J5887" s="10" t="s">
        <v>2984</v>
      </c>
      <c r="K5887" s="16"/>
    </row>
    <row r="5888" spans="1:11" x14ac:dyDescent="0.25">
      <c r="A5888" s="19">
        <v>42984</v>
      </c>
      <c r="B5888" s="19" t="s">
        <v>3404</v>
      </c>
      <c r="C5888" s="15">
        <v>3000</v>
      </c>
      <c r="D5888" s="24" t="s">
        <v>7</v>
      </c>
      <c r="E5888" s="24" t="s">
        <v>8</v>
      </c>
      <c r="F5888" s="25"/>
      <c r="G5888" s="25" t="s">
        <v>3314</v>
      </c>
      <c r="H5888" s="25" t="s">
        <v>3314</v>
      </c>
      <c r="I5888" s="27"/>
      <c r="J5888" s="10" t="s">
        <v>2984</v>
      </c>
      <c r="K5888" s="16"/>
    </row>
    <row r="5889" spans="1:11" x14ac:dyDescent="0.25">
      <c r="A5889" s="19">
        <v>42985</v>
      </c>
      <c r="B5889" s="19" t="s">
        <v>3404</v>
      </c>
      <c r="C5889" s="15">
        <v>7000</v>
      </c>
      <c r="D5889" s="24" t="s">
        <v>4</v>
      </c>
      <c r="E5889" s="24" t="s">
        <v>6</v>
      </c>
      <c r="F5889" s="25" t="s">
        <v>6</v>
      </c>
      <c r="G5889" s="25" t="s">
        <v>2987</v>
      </c>
      <c r="H5889" s="25" t="s">
        <v>3418</v>
      </c>
      <c r="I5889" s="25" t="s">
        <v>82</v>
      </c>
      <c r="J5889" s="10">
        <v>309</v>
      </c>
      <c r="K5889" s="16">
        <v>7</v>
      </c>
    </row>
    <row r="5890" spans="1:11" x14ac:dyDescent="0.25">
      <c r="A5890" s="19">
        <v>42985</v>
      </c>
      <c r="B5890" s="19" t="s">
        <v>3404</v>
      </c>
      <c r="C5890" s="15">
        <v>800</v>
      </c>
      <c r="D5890" s="24" t="s">
        <v>4</v>
      </c>
      <c r="E5890" s="24" t="s">
        <v>6</v>
      </c>
      <c r="F5890" s="25" t="s">
        <v>6</v>
      </c>
      <c r="G5890" s="25" t="s">
        <v>2987</v>
      </c>
      <c r="H5890" s="25" t="s">
        <v>3418</v>
      </c>
      <c r="I5890" s="25" t="s">
        <v>82</v>
      </c>
      <c r="J5890" s="10">
        <v>310</v>
      </c>
      <c r="K5890" s="16">
        <v>7</v>
      </c>
    </row>
    <row r="5891" spans="1:11" x14ac:dyDescent="0.25">
      <c r="A5891" s="19">
        <v>42985</v>
      </c>
      <c r="B5891" s="19" t="s">
        <v>3404</v>
      </c>
      <c r="C5891" s="15">
        <v>750</v>
      </c>
      <c r="D5891" s="24" t="s">
        <v>4</v>
      </c>
      <c r="E5891" s="24" t="s">
        <v>6</v>
      </c>
      <c r="F5891" s="25" t="s">
        <v>6</v>
      </c>
      <c r="G5891" s="25" t="s">
        <v>2987</v>
      </c>
      <c r="H5891" s="25" t="s">
        <v>3418</v>
      </c>
      <c r="I5891" s="25" t="s">
        <v>82</v>
      </c>
      <c r="J5891" s="10">
        <v>311</v>
      </c>
      <c r="K5891" s="16">
        <v>7</v>
      </c>
    </row>
    <row r="5892" spans="1:11" x14ac:dyDescent="0.25">
      <c r="A5892" s="19">
        <v>42985</v>
      </c>
      <c r="B5892" s="19" t="s">
        <v>3404</v>
      </c>
      <c r="C5892" s="15">
        <v>10000</v>
      </c>
      <c r="D5892" s="24" t="s">
        <v>4</v>
      </c>
      <c r="E5892" s="24" t="s">
        <v>6</v>
      </c>
      <c r="F5892" s="25" t="s">
        <v>6</v>
      </c>
      <c r="G5892" s="25" t="s">
        <v>2987</v>
      </c>
      <c r="H5892" s="25" t="s">
        <v>3418</v>
      </c>
      <c r="I5892" s="25" t="s">
        <v>82</v>
      </c>
      <c r="J5892" s="10">
        <v>566</v>
      </c>
      <c r="K5892" s="16">
        <v>12</v>
      </c>
    </row>
    <row r="5893" spans="1:11" x14ac:dyDescent="0.25">
      <c r="A5893" s="19">
        <v>42985</v>
      </c>
      <c r="B5893" s="19" t="s">
        <v>3404</v>
      </c>
      <c r="C5893" s="15">
        <v>100</v>
      </c>
      <c r="D5893" s="24" t="s">
        <v>4</v>
      </c>
      <c r="E5893" s="24" t="s">
        <v>5</v>
      </c>
      <c r="F5893" s="25" t="s">
        <v>2217</v>
      </c>
      <c r="G5893" s="25" t="s">
        <v>2987</v>
      </c>
      <c r="H5893" s="25" t="s">
        <v>3418</v>
      </c>
      <c r="I5893" s="25" t="s">
        <v>82</v>
      </c>
      <c r="J5893" s="10">
        <v>567</v>
      </c>
      <c r="K5893" s="16">
        <v>12</v>
      </c>
    </row>
    <row r="5894" spans="1:11" x14ac:dyDescent="0.25">
      <c r="A5894" s="19">
        <v>42985</v>
      </c>
      <c r="B5894" s="19" t="s">
        <v>3404</v>
      </c>
      <c r="C5894" s="15">
        <v>1550</v>
      </c>
      <c r="D5894" s="24" t="s">
        <v>4</v>
      </c>
      <c r="E5894" s="24" t="s">
        <v>5</v>
      </c>
      <c r="F5894" s="25" t="s">
        <v>2217</v>
      </c>
      <c r="G5894" s="25" t="s">
        <v>2987</v>
      </c>
      <c r="H5894" s="25" t="s">
        <v>3418</v>
      </c>
      <c r="I5894" s="25" t="s">
        <v>82</v>
      </c>
      <c r="J5894" s="10">
        <v>1024</v>
      </c>
      <c r="K5894" s="16">
        <v>21</v>
      </c>
    </row>
    <row r="5895" spans="1:11" x14ac:dyDescent="0.25">
      <c r="A5895" s="19">
        <v>42985</v>
      </c>
      <c r="B5895" s="19" t="s">
        <v>3404</v>
      </c>
      <c r="C5895" s="15">
        <v>2100</v>
      </c>
      <c r="D5895" s="24" t="s">
        <v>4</v>
      </c>
      <c r="E5895" s="24" t="s">
        <v>6</v>
      </c>
      <c r="F5895" s="25" t="s">
        <v>6</v>
      </c>
      <c r="G5895" s="25" t="s">
        <v>2987</v>
      </c>
      <c r="H5895" s="25" t="s">
        <v>3418</v>
      </c>
      <c r="I5895" s="25" t="s">
        <v>82</v>
      </c>
      <c r="J5895" s="10">
        <v>1025</v>
      </c>
      <c r="K5895" s="16">
        <v>21</v>
      </c>
    </row>
    <row r="5896" spans="1:11" x14ac:dyDescent="0.25">
      <c r="A5896" s="19">
        <v>42985</v>
      </c>
      <c r="B5896" s="19" t="s">
        <v>3404</v>
      </c>
      <c r="C5896" s="15">
        <v>200</v>
      </c>
      <c r="D5896" s="24" t="s">
        <v>4</v>
      </c>
      <c r="E5896" s="24" t="s">
        <v>6</v>
      </c>
      <c r="F5896" s="25" t="s">
        <v>6</v>
      </c>
      <c r="G5896" s="25" t="s">
        <v>2987</v>
      </c>
      <c r="H5896" s="25" t="s">
        <v>3418</v>
      </c>
      <c r="I5896" s="25" t="s">
        <v>82</v>
      </c>
      <c r="J5896" s="10">
        <v>1069</v>
      </c>
      <c r="K5896" s="16">
        <v>22</v>
      </c>
    </row>
    <row r="5897" spans="1:11" x14ac:dyDescent="0.25">
      <c r="A5897" s="19">
        <v>42985</v>
      </c>
      <c r="B5897" s="19" t="s">
        <v>3404</v>
      </c>
      <c r="C5897" s="15">
        <v>20000</v>
      </c>
      <c r="D5897" s="24" t="s">
        <v>4</v>
      </c>
      <c r="E5897" s="24" t="s">
        <v>6</v>
      </c>
      <c r="F5897" s="25" t="s">
        <v>6</v>
      </c>
      <c r="G5897" s="25" t="s">
        <v>2987</v>
      </c>
      <c r="H5897" s="25" t="s">
        <v>3418</v>
      </c>
      <c r="I5897" s="25" t="s">
        <v>82</v>
      </c>
      <c r="J5897" s="10">
        <v>1070</v>
      </c>
      <c r="K5897" s="16">
        <v>22</v>
      </c>
    </row>
    <row r="5898" spans="1:11" x14ac:dyDescent="0.25">
      <c r="A5898" s="19">
        <v>42985</v>
      </c>
      <c r="B5898" s="19" t="s">
        <v>3404</v>
      </c>
      <c r="C5898" s="15">
        <v>15000</v>
      </c>
      <c r="D5898" s="24" t="s">
        <v>4</v>
      </c>
      <c r="E5898" s="24" t="s">
        <v>5</v>
      </c>
      <c r="F5898" s="25" t="s">
        <v>2217</v>
      </c>
      <c r="G5898" s="25" t="s">
        <v>2987</v>
      </c>
      <c r="H5898" s="25" t="s">
        <v>3418</v>
      </c>
      <c r="I5898" s="25" t="s">
        <v>82</v>
      </c>
      <c r="J5898" s="10">
        <v>1071</v>
      </c>
      <c r="K5898" s="16">
        <v>22</v>
      </c>
    </row>
    <row r="5899" spans="1:11" x14ac:dyDescent="0.25">
      <c r="A5899" s="19">
        <v>42985</v>
      </c>
      <c r="B5899" s="19" t="s">
        <v>3404</v>
      </c>
      <c r="C5899" s="15">
        <v>5000</v>
      </c>
      <c r="D5899" s="24" t="s">
        <v>4</v>
      </c>
      <c r="E5899" s="24" t="s">
        <v>6</v>
      </c>
      <c r="F5899" s="25" t="s">
        <v>6</v>
      </c>
      <c r="G5899" s="25" t="s">
        <v>2987</v>
      </c>
      <c r="H5899" s="25" t="s">
        <v>3418</v>
      </c>
      <c r="I5899" s="25" t="s">
        <v>82</v>
      </c>
      <c r="J5899" s="10">
        <v>1074</v>
      </c>
      <c r="K5899" s="16">
        <v>22</v>
      </c>
    </row>
    <row r="5900" spans="1:11" x14ac:dyDescent="0.25">
      <c r="A5900" s="19">
        <v>42985</v>
      </c>
      <c r="B5900" s="19" t="s">
        <v>3404</v>
      </c>
      <c r="C5900" s="15">
        <v>15000</v>
      </c>
      <c r="D5900" s="24" t="s">
        <v>4</v>
      </c>
      <c r="E5900" s="24" t="s">
        <v>5</v>
      </c>
      <c r="F5900" s="25" t="s">
        <v>2217</v>
      </c>
      <c r="G5900" s="25" t="s">
        <v>2987</v>
      </c>
      <c r="H5900" s="25" t="s">
        <v>3418</v>
      </c>
      <c r="I5900" s="25" t="s">
        <v>82</v>
      </c>
      <c r="J5900" s="10">
        <v>1075</v>
      </c>
      <c r="K5900" s="16">
        <v>22</v>
      </c>
    </row>
    <row r="5901" spans="1:11" x14ac:dyDescent="0.25">
      <c r="A5901" s="19">
        <v>42985</v>
      </c>
      <c r="B5901" s="19" t="s">
        <v>3404</v>
      </c>
      <c r="C5901" s="15">
        <v>6685.4160000000002</v>
      </c>
      <c r="D5901" s="24" t="s">
        <v>4</v>
      </c>
      <c r="E5901" s="24" t="s">
        <v>5</v>
      </c>
      <c r="F5901" s="25" t="s">
        <v>2217</v>
      </c>
      <c r="G5901" s="25" t="s">
        <v>2987</v>
      </c>
      <c r="H5901" s="25" t="s">
        <v>3418</v>
      </c>
      <c r="I5901" s="25" t="s">
        <v>82</v>
      </c>
      <c r="J5901" s="10">
        <v>1134</v>
      </c>
      <c r="K5901" s="16">
        <v>23</v>
      </c>
    </row>
    <row r="5902" spans="1:11" x14ac:dyDescent="0.25">
      <c r="A5902" s="19">
        <v>42985</v>
      </c>
      <c r="B5902" s="19" t="s">
        <v>3404</v>
      </c>
      <c r="C5902" s="15">
        <v>6685.4160000000002</v>
      </c>
      <c r="D5902" s="24" t="s">
        <v>4</v>
      </c>
      <c r="E5902" s="24" t="s">
        <v>5</v>
      </c>
      <c r="F5902" s="25" t="s">
        <v>2217</v>
      </c>
      <c r="G5902" s="25" t="s">
        <v>2987</v>
      </c>
      <c r="H5902" s="25" t="s">
        <v>3418</v>
      </c>
      <c r="I5902" s="25" t="s">
        <v>82</v>
      </c>
      <c r="J5902" s="10">
        <v>1135</v>
      </c>
      <c r="K5902" s="16">
        <v>23</v>
      </c>
    </row>
    <row r="5903" spans="1:11" x14ac:dyDescent="0.25">
      <c r="A5903" s="19">
        <v>42985</v>
      </c>
      <c r="B5903" s="19" t="s">
        <v>3404</v>
      </c>
      <c r="C5903" s="15">
        <v>6685.4160000000002</v>
      </c>
      <c r="D5903" s="24" t="s">
        <v>4</v>
      </c>
      <c r="E5903" s="24" t="s">
        <v>5</v>
      </c>
      <c r="F5903" s="25" t="s">
        <v>2217</v>
      </c>
      <c r="G5903" s="25" t="s">
        <v>2987</v>
      </c>
      <c r="H5903" s="25" t="s">
        <v>3418</v>
      </c>
      <c r="I5903" s="25" t="s">
        <v>82</v>
      </c>
      <c r="J5903" s="10">
        <v>1136</v>
      </c>
      <c r="K5903" s="16">
        <v>23</v>
      </c>
    </row>
    <row r="5904" spans="1:11" x14ac:dyDescent="0.25">
      <c r="A5904" s="19">
        <v>42985</v>
      </c>
      <c r="B5904" s="19" t="s">
        <v>3404</v>
      </c>
      <c r="C5904" s="15">
        <v>5453.8919999999998</v>
      </c>
      <c r="D5904" s="24" t="s">
        <v>4</v>
      </c>
      <c r="E5904" s="24" t="s">
        <v>5</v>
      </c>
      <c r="F5904" s="25" t="s">
        <v>2217</v>
      </c>
      <c r="G5904" s="25" t="s">
        <v>2987</v>
      </c>
      <c r="H5904" s="25" t="s">
        <v>3418</v>
      </c>
      <c r="I5904" s="25" t="s">
        <v>82</v>
      </c>
      <c r="J5904" s="10">
        <v>1137</v>
      </c>
      <c r="K5904" s="16">
        <v>23</v>
      </c>
    </row>
    <row r="5905" spans="1:11" x14ac:dyDescent="0.25">
      <c r="A5905" s="19">
        <v>42985</v>
      </c>
      <c r="B5905" s="19" t="s">
        <v>3404</v>
      </c>
      <c r="C5905" s="15">
        <v>5453.8919999999998</v>
      </c>
      <c r="D5905" s="24" t="s">
        <v>4</v>
      </c>
      <c r="E5905" s="24" t="s">
        <v>5</v>
      </c>
      <c r="F5905" s="25" t="s">
        <v>2217</v>
      </c>
      <c r="G5905" s="25" t="s">
        <v>2987</v>
      </c>
      <c r="H5905" s="25" t="s">
        <v>3418</v>
      </c>
      <c r="I5905" s="25" t="s">
        <v>82</v>
      </c>
      <c r="J5905" s="10">
        <v>1138</v>
      </c>
      <c r="K5905" s="16">
        <v>23</v>
      </c>
    </row>
    <row r="5906" spans="1:11" x14ac:dyDescent="0.25">
      <c r="A5906" s="19">
        <v>42985</v>
      </c>
      <c r="B5906" s="19" t="s">
        <v>3404</v>
      </c>
      <c r="C5906" s="15">
        <v>1500</v>
      </c>
      <c r="D5906" s="24" t="s">
        <v>4</v>
      </c>
      <c r="E5906" s="24" t="s">
        <v>6</v>
      </c>
      <c r="F5906" s="25" t="s">
        <v>6</v>
      </c>
      <c r="G5906" s="25" t="s">
        <v>2987</v>
      </c>
      <c r="H5906" s="25" t="s">
        <v>3418</v>
      </c>
      <c r="I5906" s="25" t="s">
        <v>82</v>
      </c>
      <c r="J5906" s="10">
        <v>1139</v>
      </c>
      <c r="K5906" s="16">
        <v>23</v>
      </c>
    </row>
    <row r="5907" spans="1:11" x14ac:dyDescent="0.25">
      <c r="A5907" s="19">
        <v>42985</v>
      </c>
      <c r="B5907" s="19" t="s">
        <v>3404</v>
      </c>
      <c r="C5907" s="15">
        <v>1400</v>
      </c>
      <c r="D5907" s="24" t="s">
        <v>4</v>
      </c>
      <c r="E5907" s="24" t="s">
        <v>6</v>
      </c>
      <c r="F5907" s="25" t="s">
        <v>6</v>
      </c>
      <c r="G5907" s="25" t="s">
        <v>2987</v>
      </c>
      <c r="H5907" s="25" t="s">
        <v>3418</v>
      </c>
      <c r="I5907" s="25" t="s">
        <v>82</v>
      </c>
      <c r="J5907" s="10">
        <v>1511</v>
      </c>
      <c r="K5907" s="16">
        <v>31</v>
      </c>
    </row>
    <row r="5908" spans="1:11" x14ac:dyDescent="0.25">
      <c r="A5908" s="19">
        <v>42985</v>
      </c>
      <c r="B5908" s="19" t="s">
        <v>3404</v>
      </c>
      <c r="C5908" s="15">
        <v>2600</v>
      </c>
      <c r="D5908" s="24" t="s">
        <v>4</v>
      </c>
      <c r="E5908" s="24" t="s">
        <v>6</v>
      </c>
      <c r="F5908" s="25" t="s">
        <v>6</v>
      </c>
      <c r="G5908" s="25" t="s">
        <v>2987</v>
      </c>
      <c r="H5908" s="25" t="s">
        <v>3418</v>
      </c>
      <c r="I5908" s="25" t="s">
        <v>82</v>
      </c>
      <c r="J5908" s="10">
        <v>1512</v>
      </c>
      <c r="K5908" s="16">
        <v>31</v>
      </c>
    </row>
    <row r="5909" spans="1:11" x14ac:dyDescent="0.25">
      <c r="A5909" s="19">
        <v>42985</v>
      </c>
      <c r="B5909" s="19" t="s">
        <v>3404</v>
      </c>
      <c r="C5909" s="15">
        <v>20</v>
      </c>
      <c r="D5909" s="24" t="s">
        <v>7</v>
      </c>
      <c r="E5909" s="24" t="s">
        <v>8</v>
      </c>
      <c r="F5909" s="25"/>
      <c r="G5909" s="25" t="s">
        <v>3314</v>
      </c>
      <c r="H5909" s="25" t="s">
        <v>3314</v>
      </c>
      <c r="I5909" s="27"/>
      <c r="J5909" s="10" t="s">
        <v>2984</v>
      </c>
      <c r="K5909" s="16"/>
    </row>
    <row r="5910" spans="1:11" x14ac:dyDescent="0.25">
      <c r="A5910" s="19">
        <v>42985</v>
      </c>
      <c r="B5910" s="19" t="s">
        <v>3404</v>
      </c>
      <c r="C5910" s="15">
        <v>405</v>
      </c>
      <c r="D5910" s="24" t="s">
        <v>7</v>
      </c>
      <c r="E5910" s="24" t="s">
        <v>8</v>
      </c>
      <c r="F5910" s="25"/>
      <c r="G5910" s="25" t="s">
        <v>3314</v>
      </c>
      <c r="H5910" s="25" t="s">
        <v>3314</v>
      </c>
      <c r="I5910" s="27"/>
      <c r="J5910" s="10" t="s">
        <v>2984</v>
      </c>
      <c r="K5910" s="16"/>
    </row>
    <row r="5911" spans="1:11" x14ac:dyDescent="0.25">
      <c r="A5911" s="19">
        <v>42985</v>
      </c>
      <c r="B5911" s="19" t="s">
        <v>3404</v>
      </c>
      <c r="C5911" s="15">
        <v>4290</v>
      </c>
      <c r="D5911" s="24" t="s">
        <v>7</v>
      </c>
      <c r="E5911" s="24" t="s">
        <v>8</v>
      </c>
      <c r="F5911" s="25"/>
      <c r="G5911" s="25" t="s">
        <v>3314</v>
      </c>
      <c r="H5911" s="25" t="s">
        <v>3314</v>
      </c>
      <c r="I5911" s="27"/>
      <c r="J5911" s="10" t="s">
        <v>2984</v>
      </c>
      <c r="K5911" s="16"/>
    </row>
    <row r="5912" spans="1:11" x14ac:dyDescent="0.25">
      <c r="A5912" s="19">
        <v>42985</v>
      </c>
      <c r="B5912" s="19" t="s">
        <v>3404</v>
      </c>
      <c r="C5912" s="15">
        <v>3157.75</v>
      </c>
      <c r="D5912" s="24" t="s">
        <v>7</v>
      </c>
      <c r="E5912" s="24" t="s">
        <v>8</v>
      </c>
      <c r="F5912" s="25"/>
      <c r="G5912" s="25" t="s">
        <v>3314</v>
      </c>
      <c r="H5912" s="25" t="s">
        <v>3314</v>
      </c>
      <c r="I5912" s="27"/>
      <c r="J5912" s="10" t="s">
        <v>2984</v>
      </c>
      <c r="K5912" s="16"/>
    </row>
    <row r="5913" spans="1:11" x14ac:dyDescent="0.25">
      <c r="A5913" s="19">
        <v>42985</v>
      </c>
      <c r="B5913" s="19" t="s">
        <v>3404</v>
      </c>
      <c r="C5913" s="15">
        <v>450</v>
      </c>
      <c r="D5913" s="24" t="s">
        <v>7</v>
      </c>
      <c r="E5913" s="24" t="s">
        <v>8</v>
      </c>
      <c r="F5913" s="25"/>
      <c r="G5913" s="25" t="s">
        <v>3314</v>
      </c>
      <c r="H5913" s="25" t="s">
        <v>3314</v>
      </c>
      <c r="I5913" s="27"/>
      <c r="J5913" s="10" t="s">
        <v>2984</v>
      </c>
      <c r="K5913" s="16"/>
    </row>
    <row r="5914" spans="1:11" x14ac:dyDescent="0.25">
      <c r="A5914" s="19">
        <v>42985</v>
      </c>
      <c r="B5914" s="19" t="s">
        <v>3404</v>
      </c>
      <c r="C5914" s="15">
        <v>3820</v>
      </c>
      <c r="D5914" s="24" t="s">
        <v>7</v>
      </c>
      <c r="E5914" s="24" t="s">
        <v>8</v>
      </c>
      <c r="F5914" s="25"/>
      <c r="G5914" s="25" t="s">
        <v>3314</v>
      </c>
      <c r="H5914" s="25" t="s">
        <v>3314</v>
      </c>
      <c r="I5914" s="27"/>
      <c r="J5914" s="10" t="s">
        <v>2984</v>
      </c>
      <c r="K5914" s="16"/>
    </row>
    <row r="5915" spans="1:11" x14ac:dyDescent="0.25">
      <c r="A5915" s="19">
        <v>42985</v>
      </c>
      <c r="B5915" s="19" t="s">
        <v>3404</v>
      </c>
      <c r="C5915" s="15">
        <v>50</v>
      </c>
      <c r="D5915" s="24" t="s">
        <v>7</v>
      </c>
      <c r="E5915" s="24" t="s">
        <v>8</v>
      </c>
      <c r="F5915" s="25"/>
      <c r="G5915" s="25" t="s">
        <v>3314</v>
      </c>
      <c r="H5915" s="25" t="s">
        <v>3314</v>
      </c>
      <c r="I5915" s="27"/>
      <c r="J5915" s="10" t="s">
        <v>2984</v>
      </c>
      <c r="K5915" s="16"/>
    </row>
    <row r="5916" spans="1:11" x14ac:dyDescent="0.25">
      <c r="A5916" s="19">
        <v>42987</v>
      </c>
      <c r="B5916" s="19" t="s">
        <v>3404</v>
      </c>
      <c r="C5916" s="15">
        <v>100</v>
      </c>
      <c r="D5916" s="24" t="s">
        <v>4</v>
      </c>
      <c r="E5916" s="24" t="s">
        <v>5</v>
      </c>
      <c r="F5916" s="25" t="s">
        <v>2217</v>
      </c>
      <c r="G5916" s="25" t="s">
        <v>2987</v>
      </c>
      <c r="H5916" s="25" t="s">
        <v>3418</v>
      </c>
      <c r="I5916" s="25" t="s">
        <v>82</v>
      </c>
      <c r="J5916" s="10">
        <v>312</v>
      </c>
      <c r="K5916" s="16">
        <v>7</v>
      </c>
    </row>
    <row r="5917" spans="1:11" x14ac:dyDescent="0.25">
      <c r="A5917" s="19">
        <v>42987</v>
      </c>
      <c r="B5917" s="19" t="s">
        <v>3404</v>
      </c>
      <c r="C5917" s="15">
        <v>108.35999999999999</v>
      </c>
      <c r="D5917" s="24" t="s">
        <v>97</v>
      </c>
      <c r="E5917" s="24" t="s">
        <v>6</v>
      </c>
      <c r="F5917" s="25" t="s">
        <v>6</v>
      </c>
      <c r="G5917" s="25" t="s">
        <v>2987</v>
      </c>
      <c r="H5917" s="25" t="s">
        <v>3418</v>
      </c>
      <c r="I5917" s="25" t="s">
        <v>82</v>
      </c>
      <c r="J5917" s="10">
        <v>313</v>
      </c>
      <c r="K5917" s="16">
        <v>7</v>
      </c>
    </row>
    <row r="5918" spans="1:11" x14ac:dyDescent="0.25">
      <c r="A5918" s="19">
        <v>42987</v>
      </c>
      <c r="B5918" s="19" t="s">
        <v>3404</v>
      </c>
      <c r="C5918" s="15">
        <v>10000</v>
      </c>
      <c r="D5918" s="24" t="s">
        <v>4</v>
      </c>
      <c r="E5918" s="24" t="s">
        <v>6</v>
      </c>
      <c r="F5918" s="25" t="s">
        <v>6</v>
      </c>
      <c r="G5918" s="25" t="s">
        <v>2987</v>
      </c>
      <c r="H5918" s="25" t="s">
        <v>3418</v>
      </c>
      <c r="I5918" s="25" t="s">
        <v>82</v>
      </c>
      <c r="J5918" s="10">
        <v>314</v>
      </c>
      <c r="K5918" s="16">
        <v>7</v>
      </c>
    </row>
    <row r="5919" spans="1:11" x14ac:dyDescent="0.25">
      <c r="A5919" s="19">
        <v>42987</v>
      </c>
      <c r="B5919" s="19" t="s">
        <v>3404</v>
      </c>
      <c r="C5919" s="15">
        <v>20000</v>
      </c>
      <c r="D5919" s="24" t="s">
        <v>4</v>
      </c>
      <c r="E5919" s="24" t="s">
        <v>6</v>
      </c>
      <c r="F5919" s="25" t="s">
        <v>6</v>
      </c>
      <c r="G5919" s="25" t="s">
        <v>2987</v>
      </c>
      <c r="H5919" s="25" t="s">
        <v>3418</v>
      </c>
      <c r="I5919" s="25" t="s">
        <v>82</v>
      </c>
      <c r="J5919" s="10">
        <v>987</v>
      </c>
      <c r="K5919" s="16">
        <v>20</v>
      </c>
    </row>
    <row r="5920" spans="1:11" x14ac:dyDescent="0.25">
      <c r="A5920" s="19">
        <v>42987</v>
      </c>
      <c r="B5920" s="19" t="s">
        <v>3404</v>
      </c>
      <c r="C5920" s="15">
        <v>54.179999999999993</v>
      </c>
      <c r="D5920" s="24" t="s">
        <v>97</v>
      </c>
      <c r="E5920" s="24" t="s">
        <v>5</v>
      </c>
      <c r="F5920" s="25" t="s">
        <v>2217</v>
      </c>
      <c r="G5920" s="25" t="s">
        <v>2987</v>
      </c>
      <c r="H5920" s="25" t="s">
        <v>3418</v>
      </c>
      <c r="I5920" s="25" t="s">
        <v>82</v>
      </c>
      <c r="J5920" s="10">
        <v>1026</v>
      </c>
      <c r="K5920" s="16">
        <v>21</v>
      </c>
    </row>
    <row r="5921" spans="1:11" x14ac:dyDescent="0.25">
      <c r="A5921" s="19">
        <v>42987</v>
      </c>
      <c r="B5921" s="19" t="s">
        <v>3404</v>
      </c>
      <c r="C5921" s="15">
        <v>45000</v>
      </c>
      <c r="D5921" s="24" t="s">
        <v>4</v>
      </c>
      <c r="E5921" s="24" t="s">
        <v>6</v>
      </c>
      <c r="F5921" s="25" t="s">
        <v>6</v>
      </c>
      <c r="G5921" s="25" t="s">
        <v>2987</v>
      </c>
      <c r="H5921" s="25" t="s">
        <v>3418</v>
      </c>
      <c r="I5921" s="25" t="s">
        <v>82</v>
      </c>
      <c r="J5921" s="10">
        <v>1076</v>
      </c>
      <c r="K5921" s="16">
        <v>22</v>
      </c>
    </row>
    <row r="5922" spans="1:11" x14ac:dyDescent="0.25">
      <c r="A5922" s="19">
        <v>42987</v>
      </c>
      <c r="B5922" s="19" t="s">
        <v>3404</v>
      </c>
      <c r="C5922" s="15">
        <v>200</v>
      </c>
      <c r="D5922" s="24" t="s">
        <v>4</v>
      </c>
      <c r="E5922" s="24" t="s">
        <v>5</v>
      </c>
      <c r="F5922" s="25" t="s">
        <v>2217</v>
      </c>
      <c r="G5922" s="25" t="s">
        <v>2987</v>
      </c>
      <c r="H5922" s="25" t="s">
        <v>3418</v>
      </c>
      <c r="I5922" s="25" t="s">
        <v>82</v>
      </c>
      <c r="J5922" s="10">
        <v>1077</v>
      </c>
      <c r="K5922" s="16">
        <v>22</v>
      </c>
    </row>
    <row r="5923" spans="1:11" x14ac:dyDescent="0.25">
      <c r="A5923" s="19">
        <v>42987</v>
      </c>
      <c r="B5923" s="19" t="s">
        <v>3404</v>
      </c>
      <c r="C5923" s="15">
        <v>2022.7199999999998</v>
      </c>
      <c r="D5923" s="24" t="s">
        <v>97</v>
      </c>
      <c r="E5923" s="24" t="s">
        <v>5</v>
      </c>
      <c r="F5923" s="25" t="s">
        <v>2217</v>
      </c>
      <c r="G5923" s="25" t="s">
        <v>2987</v>
      </c>
      <c r="H5923" s="25" t="s">
        <v>3418</v>
      </c>
      <c r="I5923" s="25" t="s">
        <v>82</v>
      </c>
      <c r="J5923" s="10">
        <v>1078</v>
      </c>
      <c r="K5923" s="16">
        <v>22</v>
      </c>
    </row>
    <row r="5924" spans="1:11" x14ac:dyDescent="0.25">
      <c r="A5924" s="19">
        <v>42987</v>
      </c>
      <c r="B5924" s="19" t="s">
        <v>3404</v>
      </c>
      <c r="C5924" s="15">
        <v>200</v>
      </c>
      <c r="D5924" s="24" t="s">
        <v>4</v>
      </c>
      <c r="E5924" s="24" t="s">
        <v>6</v>
      </c>
      <c r="F5924" s="25" t="s">
        <v>6</v>
      </c>
      <c r="G5924" s="25" t="s">
        <v>2987</v>
      </c>
      <c r="H5924" s="25" t="s">
        <v>3418</v>
      </c>
      <c r="I5924" s="25" t="s">
        <v>82</v>
      </c>
      <c r="J5924" s="10">
        <v>1140</v>
      </c>
      <c r="K5924" s="16">
        <v>23</v>
      </c>
    </row>
    <row r="5925" spans="1:11" x14ac:dyDescent="0.25">
      <c r="A5925" s="19">
        <v>42987</v>
      </c>
      <c r="B5925" s="19" t="s">
        <v>3404</v>
      </c>
      <c r="C5925" s="15">
        <v>5000</v>
      </c>
      <c r="D5925" s="24" t="s">
        <v>4</v>
      </c>
      <c r="E5925" s="24" t="s">
        <v>6</v>
      </c>
      <c r="F5925" s="25" t="s">
        <v>6</v>
      </c>
      <c r="G5925" s="25" t="s">
        <v>2987</v>
      </c>
      <c r="H5925" s="25" t="s">
        <v>3418</v>
      </c>
      <c r="I5925" s="25" t="s">
        <v>82</v>
      </c>
      <c r="J5925" s="10">
        <v>1141</v>
      </c>
      <c r="K5925" s="16">
        <v>23</v>
      </c>
    </row>
    <row r="5926" spans="1:11" x14ac:dyDescent="0.25">
      <c r="A5926" s="19">
        <v>42987</v>
      </c>
      <c r="B5926" s="19" t="s">
        <v>3404</v>
      </c>
      <c r="C5926" s="15">
        <v>200</v>
      </c>
      <c r="D5926" s="24" t="s">
        <v>4</v>
      </c>
      <c r="E5926" s="24" t="s">
        <v>5</v>
      </c>
      <c r="F5926" s="25" t="s">
        <v>2217</v>
      </c>
      <c r="G5926" s="25" t="s">
        <v>2987</v>
      </c>
      <c r="H5926" s="25" t="s">
        <v>3418</v>
      </c>
      <c r="I5926" s="25" t="s">
        <v>82</v>
      </c>
      <c r="J5926" s="10">
        <v>1460</v>
      </c>
      <c r="K5926" s="16">
        <v>30</v>
      </c>
    </row>
    <row r="5927" spans="1:11" x14ac:dyDescent="0.25">
      <c r="A5927" s="19">
        <v>42987</v>
      </c>
      <c r="B5927" s="19" t="s">
        <v>3404</v>
      </c>
      <c r="C5927" s="15">
        <v>4785.8999999999996</v>
      </c>
      <c r="D5927" s="24" t="s">
        <v>97</v>
      </c>
      <c r="E5927" s="24" t="s">
        <v>6</v>
      </c>
      <c r="F5927" s="25" t="s">
        <v>6</v>
      </c>
      <c r="G5927" s="25" t="s">
        <v>2987</v>
      </c>
      <c r="H5927" s="25" t="s">
        <v>3418</v>
      </c>
      <c r="I5927" s="25" t="s">
        <v>82</v>
      </c>
      <c r="J5927" s="10">
        <v>1461</v>
      </c>
      <c r="K5927" s="16">
        <v>30</v>
      </c>
    </row>
    <row r="5928" spans="1:11" x14ac:dyDescent="0.25">
      <c r="A5928" s="19">
        <v>42988</v>
      </c>
      <c r="B5928" s="19" t="s">
        <v>3404</v>
      </c>
      <c r="C5928" s="15">
        <v>10000</v>
      </c>
      <c r="D5928" s="24" t="s">
        <v>4</v>
      </c>
      <c r="E5928" s="24" t="s">
        <v>6</v>
      </c>
      <c r="F5928" s="25" t="s">
        <v>6</v>
      </c>
      <c r="G5928" s="25" t="s">
        <v>2987</v>
      </c>
      <c r="H5928" s="25" t="s">
        <v>3418</v>
      </c>
      <c r="I5928" s="25" t="s">
        <v>82</v>
      </c>
      <c r="J5928" s="10">
        <v>315</v>
      </c>
      <c r="K5928" s="16">
        <v>7</v>
      </c>
    </row>
    <row r="5929" spans="1:11" x14ac:dyDescent="0.25">
      <c r="A5929" s="19">
        <v>42988</v>
      </c>
      <c r="B5929" s="19" t="s">
        <v>3404</v>
      </c>
      <c r="C5929" s="15">
        <v>2100</v>
      </c>
      <c r="D5929" s="24" t="s">
        <v>4</v>
      </c>
      <c r="E5929" s="24" t="s">
        <v>6</v>
      </c>
      <c r="F5929" s="25" t="s">
        <v>6</v>
      </c>
      <c r="G5929" s="25" t="s">
        <v>2987</v>
      </c>
      <c r="H5929" s="25" t="s">
        <v>3418</v>
      </c>
      <c r="I5929" s="25" t="s">
        <v>82</v>
      </c>
      <c r="J5929" s="10">
        <v>316</v>
      </c>
      <c r="K5929" s="16">
        <v>7</v>
      </c>
    </row>
    <row r="5930" spans="1:11" x14ac:dyDescent="0.25">
      <c r="A5930" s="19">
        <v>42988</v>
      </c>
      <c r="B5930" s="19" t="s">
        <v>3404</v>
      </c>
      <c r="C5930" s="15">
        <v>2040.7799999999997</v>
      </c>
      <c r="D5930" s="24" t="s">
        <v>97</v>
      </c>
      <c r="E5930" s="24" t="s">
        <v>5</v>
      </c>
      <c r="F5930" s="25" t="s">
        <v>2217</v>
      </c>
      <c r="G5930" s="25" t="s">
        <v>2987</v>
      </c>
      <c r="H5930" s="25" t="s">
        <v>3418</v>
      </c>
      <c r="I5930" s="25" t="s">
        <v>82</v>
      </c>
      <c r="J5930" s="10">
        <v>862</v>
      </c>
      <c r="K5930" s="16">
        <v>18</v>
      </c>
    </row>
    <row r="5931" spans="1:11" x14ac:dyDescent="0.25">
      <c r="A5931" s="19">
        <v>42988</v>
      </c>
      <c r="B5931" s="19" t="s">
        <v>3404</v>
      </c>
      <c r="C5931" s="15">
        <v>1000</v>
      </c>
      <c r="D5931" s="24" t="s">
        <v>4</v>
      </c>
      <c r="E5931" s="24" t="s">
        <v>5</v>
      </c>
      <c r="F5931" s="25" t="s">
        <v>2217</v>
      </c>
      <c r="G5931" s="25" t="s">
        <v>2987</v>
      </c>
      <c r="H5931" s="25" t="s">
        <v>3418</v>
      </c>
      <c r="I5931" s="25" t="s">
        <v>82</v>
      </c>
      <c r="J5931" s="10">
        <v>863</v>
      </c>
      <c r="K5931" s="16">
        <v>18</v>
      </c>
    </row>
    <row r="5932" spans="1:11" x14ac:dyDescent="0.25">
      <c r="A5932" s="19">
        <v>42988</v>
      </c>
      <c r="B5932" s="19" t="s">
        <v>3404</v>
      </c>
      <c r="C5932" s="15">
        <v>100</v>
      </c>
      <c r="D5932" s="24" t="s">
        <v>4</v>
      </c>
      <c r="E5932" s="24" t="s">
        <v>6</v>
      </c>
      <c r="F5932" s="25" t="s">
        <v>6</v>
      </c>
      <c r="G5932" s="25" t="s">
        <v>2987</v>
      </c>
      <c r="H5932" s="25" t="s">
        <v>3418</v>
      </c>
      <c r="I5932" s="25" t="s">
        <v>82</v>
      </c>
      <c r="J5932" s="10">
        <v>864</v>
      </c>
      <c r="K5932" s="16">
        <v>18</v>
      </c>
    </row>
    <row r="5933" spans="1:11" x14ac:dyDescent="0.25">
      <c r="A5933" s="19">
        <v>42988</v>
      </c>
      <c r="B5933" s="19" t="s">
        <v>3404</v>
      </c>
      <c r="C5933" s="15">
        <v>800</v>
      </c>
      <c r="D5933" s="24" t="s">
        <v>4</v>
      </c>
      <c r="E5933" s="24" t="s">
        <v>5</v>
      </c>
      <c r="F5933" s="25" t="s">
        <v>2217</v>
      </c>
      <c r="G5933" s="25" t="s">
        <v>2987</v>
      </c>
      <c r="H5933" s="25" t="s">
        <v>3418</v>
      </c>
      <c r="I5933" s="25" t="s">
        <v>82</v>
      </c>
      <c r="J5933" s="10">
        <v>947</v>
      </c>
      <c r="K5933" s="16">
        <v>19</v>
      </c>
    </row>
    <row r="5934" spans="1:11" x14ac:dyDescent="0.25">
      <c r="A5934" s="19">
        <v>42988</v>
      </c>
      <c r="B5934" s="19" t="s">
        <v>3404</v>
      </c>
      <c r="C5934" s="15">
        <v>500</v>
      </c>
      <c r="D5934" s="24" t="s">
        <v>4</v>
      </c>
      <c r="E5934" s="24" t="s">
        <v>6</v>
      </c>
      <c r="F5934" s="25" t="s">
        <v>6</v>
      </c>
      <c r="G5934" s="25" t="s">
        <v>2987</v>
      </c>
      <c r="H5934" s="25" t="s">
        <v>3418</v>
      </c>
      <c r="I5934" s="25" t="s">
        <v>82</v>
      </c>
      <c r="J5934" s="10">
        <v>988</v>
      </c>
      <c r="K5934" s="16">
        <v>20</v>
      </c>
    </row>
    <row r="5935" spans="1:11" x14ac:dyDescent="0.25">
      <c r="A5935" s="19">
        <v>42988</v>
      </c>
      <c r="B5935" s="19" t="s">
        <v>3404</v>
      </c>
      <c r="C5935" s="15">
        <v>500</v>
      </c>
      <c r="D5935" s="24" t="s">
        <v>4</v>
      </c>
      <c r="E5935" s="24" t="s">
        <v>6</v>
      </c>
      <c r="F5935" s="25" t="s">
        <v>6</v>
      </c>
      <c r="G5935" s="25" t="s">
        <v>2987</v>
      </c>
      <c r="H5935" s="25" t="s">
        <v>3418</v>
      </c>
      <c r="I5935" s="25" t="s">
        <v>82</v>
      </c>
      <c r="J5935" s="10">
        <v>989</v>
      </c>
      <c r="K5935" s="16">
        <v>20</v>
      </c>
    </row>
    <row r="5936" spans="1:11" x14ac:dyDescent="0.25">
      <c r="A5936" s="19">
        <v>42988</v>
      </c>
      <c r="B5936" s="19" t="s">
        <v>3404</v>
      </c>
      <c r="C5936" s="15">
        <v>27089.999999999996</v>
      </c>
      <c r="D5936" s="24" t="s">
        <v>97</v>
      </c>
      <c r="E5936" s="24" t="s">
        <v>6</v>
      </c>
      <c r="F5936" s="25" t="s">
        <v>6</v>
      </c>
      <c r="G5936" s="25" t="s">
        <v>2987</v>
      </c>
      <c r="H5936" s="25" t="s">
        <v>3418</v>
      </c>
      <c r="I5936" s="25" t="s">
        <v>82</v>
      </c>
      <c r="J5936" s="10">
        <v>990</v>
      </c>
      <c r="K5936" s="16">
        <v>20</v>
      </c>
    </row>
    <row r="5937" spans="1:11" x14ac:dyDescent="0.25">
      <c r="A5937" s="19">
        <v>42988</v>
      </c>
      <c r="B5937" s="19" t="s">
        <v>3404</v>
      </c>
      <c r="C5937" s="15">
        <v>200</v>
      </c>
      <c r="D5937" s="24" t="s">
        <v>4</v>
      </c>
      <c r="E5937" s="24" t="s">
        <v>5</v>
      </c>
      <c r="F5937" s="25" t="s">
        <v>2217</v>
      </c>
      <c r="G5937" s="25" t="s">
        <v>2987</v>
      </c>
      <c r="H5937" s="25" t="s">
        <v>3418</v>
      </c>
      <c r="I5937" s="25" t="s">
        <v>82</v>
      </c>
      <c r="J5937" s="10">
        <v>991</v>
      </c>
      <c r="K5937" s="16">
        <v>20</v>
      </c>
    </row>
    <row r="5938" spans="1:11" x14ac:dyDescent="0.25">
      <c r="A5938" s="19">
        <v>42988</v>
      </c>
      <c r="B5938" s="19" t="s">
        <v>3404</v>
      </c>
      <c r="C5938" s="15">
        <v>5500</v>
      </c>
      <c r="D5938" s="24" t="s">
        <v>4</v>
      </c>
      <c r="E5938" s="24" t="s">
        <v>5</v>
      </c>
      <c r="F5938" s="25" t="s">
        <v>2217</v>
      </c>
      <c r="G5938" s="25" t="s">
        <v>2987</v>
      </c>
      <c r="H5938" s="25" t="s">
        <v>3418</v>
      </c>
      <c r="I5938" s="25" t="s">
        <v>82</v>
      </c>
      <c r="J5938" s="10">
        <v>1079</v>
      </c>
      <c r="K5938" s="16">
        <v>22</v>
      </c>
    </row>
    <row r="5939" spans="1:11" x14ac:dyDescent="0.25">
      <c r="A5939" s="19">
        <v>42988</v>
      </c>
      <c r="B5939" s="19" t="s">
        <v>3404</v>
      </c>
      <c r="C5939" s="15">
        <v>5000</v>
      </c>
      <c r="D5939" s="24" t="s">
        <v>4</v>
      </c>
      <c r="E5939" s="24" t="s">
        <v>5</v>
      </c>
      <c r="F5939" s="25" t="s">
        <v>2217</v>
      </c>
      <c r="G5939" s="25" t="s">
        <v>2987</v>
      </c>
      <c r="H5939" s="25" t="s">
        <v>3418</v>
      </c>
      <c r="I5939" s="25" t="s">
        <v>82</v>
      </c>
      <c r="J5939" s="10">
        <v>1080</v>
      </c>
      <c r="K5939" s="16">
        <v>22</v>
      </c>
    </row>
    <row r="5940" spans="1:11" x14ac:dyDescent="0.25">
      <c r="A5940" s="19">
        <v>42988</v>
      </c>
      <c r="B5940" s="19" t="s">
        <v>3404</v>
      </c>
      <c r="C5940" s="15">
        <v>300</v>
      </c>
      <c r="D5940" s="24" t="s">
        <v>4</v>
      </c>
      <c r="E5940" s="24" t="s">
        <v>6</v>
      </c>
      <c r="F5940" s="25" t="s">
        <v>6</v>
      </c>
      <c r="G5940" s="25" t="s">
        <v>2987</v>
      </c>
      <c r="H5940" s="25" t="s">
        <v>3418</v>
      </c>
      <c r="I5940" s="25" t="s">
        <v>82</v>
      </c>
      <c r="J5940" s="10">
        <v>1082</v>
      </c>
      <c r="K5940" s="16">
        <v>22</v>
      </c>
    </row>
    <row r="5941" spans="1:11" x14ac:dyDescent="0.25">
      <c r="A5941" s="19">
        <v>42988</v>
      </c>
      <c r="B5941" s="19" t="s">
        <v>3404</v>
      </c>
      <c r="C5941" s="15">
        <v>200</v>
      </c>
      <c r="D5941" s="24" t="s">
        <v>4</v>
      </c>
      <c r="E5941" s="24" t="s">
        <v>5</v>
      </c>
      <c r="F5941" s="25" t="s">
        <v>2217</v>
      </c>
      <c r="G5941" s="25" t="s">
        <v>2987</v>
      </c>
      <c r="H5941" s="25" t="s">
        <v>3418</v>
      </c>
      <c r="I5941" s="25" t="s">
        <v>82</v>
      </c>
      <c r="J5941" s="10">
        <v>1083</v>
      </c>
      <c r="K5941" s="16">
        <v>22</v>
      </c>
    </row>
    <row r="5942" spans="1:11" x14ac:dyDescent="0.25">
      <c r="A5942" s="19">
        <v>42988</v>
      </c>
      <c r="B5942" s="19" t="s">
        <v>3404</v>
      </c>
      <c r="C5942" s="15">
        <v>200</v>
      </c>
      <c r="D5942" s="24" t="s">
        <v>4</v>
      </c>
      <c r="E5942" s="24" t="s">
        <v>5</v>
      </c>
      <c r="F5942" s="25" t="s">
        <v>2217</v>
      </c>
      <c r="G5942" s="25" t="s">
        <v>2987</v>
      </c>
      <c r="H5942" s="25" t="s">
        <v>3418</v>
      </c>
      <c r="I5942" s="25" t="s">
        <v>82</v>
      </c>
      <c r="J5942" s="10">
        <v>1084</v>
      </c>
      <c r="K5942" s="16">
        <v>22</v>
      </c>
    </row>
    <row r="5943" spans="1:11" x14ac:dyDescent="0.25">
      <c r="A5943" s="19">
        <v>42988</v>
      </c>
      <c r="B5943" s="19" t="s">
        <v>3404</v>
      </c>
      <c r="C5943" s="15">
        <v>10000</v>
      </c>
      <c r="D5943" s="24" t="s">
        <v>4</v>
      </c>
      <c r="E5943" s="24" t="s">
        <v>6</v>
      </c>
      <c r="F5943" s="25" t="s">
        <v>6</v>
      </c>
      <c r="G5943" s="25" t="s">
        <v>2987</v>
      </c>
      <c r="H5943" s="25" t="s">
        <v>3418</v>
      </c>
      <c r="I5943" s="25" t="s">
        <v>82</v>
      </c>
      <c r="J5943" s="10">
        <v>1085</v>
      </c>
      <c r="K5943" s="16">
        <v>22</v>
      </c>
    </row>
    <row r="5944" spans="1:11" x14ac:dyDescent="0.25">
      <c r="A5944" s="19">
        <v>42988</v>
      </c>
      <c r="B5944" s="19" t="s">
        <v>3404</v>
      </c>
      <c r="C5944" s="15">
        <v>6075</v>
      </c>
      <c r="D5944" s="24" t="s">
        <v>4</v>
      </c>
      <c r="E5944" s="24" t="s">
        <v>5</v>
      </c>
      <c r="F5944" s="25" t="s">
        <v>2217</v>
      </c>
      <c r="G5944" s="25" t="s">
        <v>2987</v>
      </c>
      <c r="H5944" s="25" t="s">
        <v>3418</v>
      </c>
      <c r="I5944" s="25" t="s">
        <v>82</v>
      </c>
      <c r="J5944" s="10">
        <v>1142</v>
      </c>
      <c r="K5944" s="16">
        <v>23</v>
      </c>
    </row>
    <row r="5945" spans="1:11" x14ac:dyDescent="0.25">
      <c r="A5945" s="19">
        <v>42988</v>
      </c>
      <c r="B5945" s="19" t="s">
        <v>3404</v>
      </c>
      <c r="C5945" s="15">
        <v>100</v>
      </c>
      <c r="D5945" s="24" t="s">
        <v>4</v>
      </c>
      <c r="E5945" s="24" t="s">
        <v>5</v>
      </c>
      <c r="F5945" s="25" t="s">
        <v>2217</v>
      </c>
      <c r="G5945" s="25" t="s">
        <v>2987</v>
      </c>
      <c r="H5945" s="25" t="s">
        <v>3418</v>
      </c>
      <c r="I5945" s="25" t="s">
        <v>82</v>
      </c>
      <c r="J5945" s="10">
        <v>1143</v>
      </c>
      <c r="K5945" s="16">
        <v>23</v>
      </c>
    </row>
    <row r="5946" spans="1:11" x14ac:dyDescent="0.25">
      <c r="A5946" s="19">
        <v>42988</v>
      </c>
      <c r="B5946" s="19" t="s">
        <v>3404</v>
      </c>
      <c r="C5946" s="15">
        <v>5000</v>
      </c>
      <c r="D5946" s="24" t="s">
        <v>7</v>
      </c>
      <c r="E5946" s="24" t="s">
        <v>8</v>
      </c>
      <c r="F5946" s="25"/>
      <c r="G5946" s="25" t="s">
        <v>3314</v>
      </c>
      <c r="H5946" s="25" t="s">
        <v>3314</v>
      </c>
      <c r="I5946" s="27"/>
      <c r="J5946" s="10" t="s">
        <v>2984</v>
      </c>
      <c r="K5946" s="16"/>
    </row>
    <row r="5947" spans="1:11" x14ac:dyDescent="0.25">
      <c r="A5947" s="19">
        <v>42988</v>
      </c>
      <c r="B5947" s="19" t="s">
        <v>3404</v>
      </c>
      <c r="C5947" s="15">
        <v>30</v>
      </c>
      <c r="D5947" s="24" t="s">
        <v>7</v>
      </c>
      <c r="E5947" s="24" t="s">
        <v>8</v>
      </c>
      <c r="F5947" s="25"/>
      <c r="G5947" s="25" t="s">
        <v>3314</v>
      </c>
      <c r="H5947" s="25" t="s">
        <v>3314</v>
      </c>
      <c r="I5947" s="27"/>
      <c r="J5947" s="10" t="s">
        <v>2984</v>
      </c>
      <c r="K5947" s="16"/>
    </row>
    <row r="5948" spans="1:11" x14ac:dyDescent="0.25">
      <c r="A5948" s="19">
        <v>42989</v>
      </c>
      <c r="B5948" s="19" t="s">
        <v>3404</v>
      </c>
      <c r="C5948" s="15">
        <v>10000</v>
      </c>
      <c r="D5948" s="24" t="s">
        <v>4</v>
      </c>
      <c r="E5948" s="24" t="s">
        <v>5</v>
      </c>
      <c r="F5948" s="25" t="s">
        <v>2217</v>
      </c>
      <c r="G5948" s="25" t="s">
        <v>2987</v>
      </c>
      <c r="H5948" s="25" t="s">
        <v>3418</v>
      </c>
      <c r="I5948" s="25" t="s">
        <v>82</v>
      </c>
      <c r="J5948" s="10">
        <v>317</v>
      </c>
      <c r="K5948" s="16">
        <v>7</v>
      </c>
    </row>
    <row r="5949" spans="1:11" x14ac:dyDescent="0.25">
      <c r="A5949" s="19">
        <v>42989</v>
      </c>
      <c r="B5949" s="19" t="s">
        <v>3404</v>
      </c>
      <c r="C5949" s="15">
        <v>10000</v>
      </c>
      <c r="D5949" s="24" t="s">
        <v>4</v>
      </c>
      <c r="E5949" s="24" t="s">
        <v>5</v>
      </c>
      <c r="F5949" s="25" t="s">
        <v>2217</v>
      </c>
      <c r="G5949" s="25" t="s">
        <v>2987</v>
      </c>
      <c r="H5949" s="25" t="s">
        <v>3418</v>
      </c>
      <c r="I5949" s="25" t="s">
        <v>82</v>
      </c>
      <c r="J5949" s="10">
        <v>318</v>
      </c>
      <c r="K5949" s="16">
        <v>7</v>
      </c>
    </row>
    <row r="5950" spans="1:11" x14ac:dyDescent="0.25">
      <c r="A5950" s="19">
        <v>42989</v>
      </c>
      <c r="B5950" s="19" t="s">
        <v>3404</v>
      </c>
      <c r="C5950" s="15">
        <v>5000</v>
      </c>
      <c r="D5950" s="24" t="s">
        <v>4</v>
      </c>
      <c r="E5950" s="24" t="s">
        <v>5</v>
      </c>
      <c r="F5950" s="25" t="s">
        <v>2217</v>
      </c>
      <c r="G5950" s="25" t="s">
        <v>2987</v>
      </c>
      <c r="H5950" s="25" t="s">
        <v>3418</v>
      </c>
      <c r="I5950" s="25" t="s">
        <v>82</v>
      </c>
      <c r="J5950" s="10">
        <v>319</v>
      </c>
      <c r="K5950" s="16">
        <v>7</v>
      </c>
    </row>
    <row r="5951" spans="1:11" x14ac:dyDescent="0.25">
      <c r="A5951" s="19">
        <v>42989</v>
      </c>
      <c r="B5951" s="19" t="s">
        <v>3404</v>
      </c>
      <c r="C5951" s="15">
        <v>500</v>
      </c>
      <c r="D5951" s="24" t="s">
        <v>4</v>
      </c>
      <c r="E5951" s="24" t="s">
        <v>6</v>
      </c>
      <c r="F5951" s="25" t="s">
        <v>6</v>
      </c>
      <c r="G5951" s="25" t="s">
        <v>2987</v>
      </c>
      <c r="H5951" s="25" t="s">
        <v>3418</v>
      </c>
      <c r="I5951" s="25" t="s">
        <v>82</v>
      </c>
      <c r="J5951" s="10">
        <v>568</v>
      </c>
      <c r="K5951" s="16">
        <v>12</v>
      </c>
    </row>
    <row r="5952" spans="1:11" x14ac:dyDescent="0.25">
      <c r="A5952" s="19">
        <v>42989</v>
      </c>
      <c r="B5952" s="19" t="s">
        <v>3404</v>
      </c>
      <c r="C5952" s="15">
        <v>3000</v>
      </c>
      <c r="D5952" s="24" t="s">
        <v>4</v>
      </c>
      <c r="E5952" s="24" t="s">
        <v>5</v>
      </c>
      <c r="F5952" s="25" t="s">
        <v>2217</v>
      </c>
      <c r="G5952" s="25" t="s">
        <v>2987</v>
      </c>
      <c r="H5952" s="25" t="s">
        <v>3418</v>
      </c>
      <c r="I5952" s="25" t="s">
        <v>82</v>
      </c>
      <c r="J5952" s="10">
        <v>569</v>
      </c>
      <c r="K5952" s="16">
        <v>12</v>
      </c>
    </row>
    <row r="5953" spans="1:11" x14ac:dyDescent="0.25">
      <c r="A5953" s="19">
        <v>42989</v>
      </c>
      <c r="B5953" s="19" t="s">
        <v>3404</v>
      </c>
      <c r="C5953" s="15">
        <v>1400</v>
      </c>
      <c r="D5953" s="24" t="s">
        <v>4</v>
      </c>
      <c r="E5953" s="24" t="s">
        <v>5</v>
      </c>
      <c r="F5953" s="25" t="s">
        <v>2217</v>
      </c>
      <c r="G5953" s="25" t="s">
        <v>2987</v>
      </c>
      <c r="H5953" s="25" t="s">
        <v>3418</v>
      </c>
      <c r="I5953" s="25" t="s">
        <v>82</v>
      </c>
      <c r="J5953" s="10">
        <v>570</v>
      </c>
      <c r="K5953" s="16">
        <v>12</v>
      </c>
    </row>
    <row r="5954" spans="1:11" x14ac:dyDescent="0.25">
      <c r="A5954" s="19">
        <v>42989</v>
      </c>
      <c r="B5954" s="19" t="s">
        <v>3404</v>
      </c>
      <c r="C5954" s="15">
        <v>500</v>
      </c>
      <c r="D5954" s="24" t="s">
        <v>4</v>
      </c>
      <c r="E5954" s="24" t="s">
        <v>5</v>
      </c>
      <c r="F5954" s="25" t="s">
        <v>2217</v>
      </c>
      <c r="G5954" s="25" t="s">
        <v>2987</v>
      </c>
      <c r="H5954" s="25" t="s">
        <v>3418</v>
      </c>
      <c r="I5954" s="25" t="s">
        <v>82</v>
      </c>
      <c r="J5954" s="10">
        <v>948</v>
      </c>
      <c r="K5954" s="16">
        <v>19</v>
      </c>
    </row>
    <row r="5955" spans="1:11" x14ac:dyDescent="0.25">
      <c r="A5955" s="19">
        <v>42989</v>
      </c>
      <c r="B5955" s="19" t="s">
        <v>3404</v>
      </c>
      <c r="C5955" s="15">
        <v>5000</v>
      </c>
      <c r="D5955" s="24" t="s">
        <v>4</v>
      </c>
      <c r="E5955" s="24" t="s">
        <v>5</v>
      </c>
      <c r="F5955" s="25" t="s">
        <v>2217</v>
      </c>
      <c r="G5955" s="25" t="s">
        <v>2987</v>
      </c>
      <c r="H5955" s="25" t="s">
        <v>3418</v>
      </c>
      <c r="I5955" s="25" t="s">
        <v>82</v>
      </c>
      <c r="J5955" s="10">
        <v>949</v>
      </c>
      <c r="K5955" s="16">
        <v>19</v>
      </c>
    </row>
    <row r="5956" spans="1:11" x14ac:dyDescent="0.25">
      <c r="A5956" s="19">
        <v>42989</v>
      </c>
      <c r="B5956" s="19" t="s">
        <v>3404</v>
      </c>
      <c r="C5956" s="15">
        <v>200</v>
      </c>
      <c r="D5956" s="24" t="s">
        <v>4</v>
      </c>
      <c r="E5956" s="24" t="s">
        <v>6</v>
      </c>
      <c r="F5956" s="25" t="s">
        <v>6</v>
      </c>
      <c r="G5956" s="25" t="s">
        <v>2987</v>
      </c>
      <c r="H5956" s="25" t="s">
        <v>3418</v>
      </c>
      <c r="I5956" s="25" t="s">
        <v>82</v>
      </c>
      <c r="J5956" s="10">
        <v>992</v>
      </c>
      <c r="K5956" s="16">
        <v>20</v>
      </c>
    </row>
    <row r="5957" spans="1:11" x14ac:dyDescent="0.25">
      <c r="A5957" s="19">
        <v>42989</v>
      </c>
      <c r="B5957" s="19" t="s">
        <v>3404</v>
      </c>
      <c r="C5957" s="15">
        <v>450</v>
      </c>
      <c r="D5957" s="24" t="s">
        <v>4</v>
      </c>
      <c r="E5957" s="24" t="s">
        <v>5</v>
      </c>
      <c r="F5957" s="25" t="s">
        <v>2217</v>
      </c>
      <c r="G5957" s="25" t="s">
        <v>2987</v>
      </c>
      <c r="H5957" s="25" t="s">
        <v>3418</v>
      </c>
      <c r="I5957" s="25" t="s">
        <v>82</v>
      </c>
      <c r="J5957" s="10">
        <v>993</v>
      </c>
      <c r="K5957" s="16">
        <v>20</v>
      </c>
    </row>
    <row r="5958" spans="1:11" x14ac:dyDescent="0.25">
      <c r="A5958" s="19">
        <v>42989</v>
      </c>
      <c r="B5958" s="19" t="s">
        <v>3404</v>
      </c>
      <c r="C5958" s="15">
        <v>10000</v>
      </c>
      <c r="D5958" s="24" t="s">
        <v>4</v>
      </c>
      <c r="E5958" s="24" t="s">
        <v>5</v>
      </c>
      <c r="F5958" s="25" t="s">
        <v>2217</v>
      </c>
      <c r="G5958" s="25" t="s">
        <v>2987</v>
      </c>
      <c r="H5958" s="25" t="s">
        <v>3418</v>
      </c>
      <c r="I5958" s="25" t="s">
        <v>82</v>
      </c>
      <c r="J5958" s="10">
        <v>994</v>
      </c>
      <c r="K5958" s="16">
        <v>20</v>
      </c>
    </row>
    <row r="5959" spans="1:11" x14ac:dyDescent="0.25">
      <c r="A5959" s="19">
        <v>42989</v>
      </c>
      <c r="B5959" s="19" t="s">
        <v>3404</v>
      </c>
      <c r="C5959" s="15">
        <v>10203.9</v>
      </c>
      <c r="D5959" s="24" t="s">
        <v>97</v>
      </c>
      <c r="E5959" s="24" t="s">
        <v>5</v>
      </c>
      <c r="F5959" s="25" t="s">
        <v>2217</v>
      </c>
      <c r="G5959" s="25" t="s">
        <v>2987</v>
      </c>
      <c r="H5959" s="25" t="s">
        <v>3418</v>
      </c>
      <c r="I5959" s="25" t="s">
        <v>82</v>
      </c>
      <c r="J5959" s="10">
        <v>995</v>
      </c>
      <c r="K5959" s="16">
        <v>20</v>
      </c>
    </row>
    <row r="5960" spans="1:11" x14ac:dyDescent="0.25">
      <c r="A5960" s="19">
        <v>42989</v>
      </c>
      <c r="B5960" s="19" t="s">
        <v>3404</v>
      </c>
      <c r="C5960" s="15">
        <v>10203.9</v>
      </c>
      <c r="D5960" s="24" t="s">
        <v>97</v>
      </c>
      <c r="E5960" s="24" t="s">
        <v>5</v>
      </c>
      <c r="F5960" s="25" t="s">
        <v>2217</v>
      </c>
      <c r="G5960" s="25" t="s">
        <v>2987</v>
      </c>
      <c r="H5960" s="25" t="s">
        <v>3418</v>
      </c>
      <c r="I5960" s="25" t="s">
        <v>82</v>
      </c>
      <c r="J5960" s="10">
        <v>996</v>
      </c>
      <c r="K5960" s="16">
        <v>20</v>
      </c>
    </row>
    <row r="5961" spans="1:11" x14ac:dyDescent="0.25">
      <c r="A5961" s="19">
        <v>42989</v>
      </c>
      <c r="B5961" s="19" t="s">
        <v>3404</v>
      </c>
      <c r="C5961" s="15">
        <v>10203.9</v>
      </c>
      <c r="D5961" s="24" t="s">
        <v>97</v>
      </c>
      <c r="E5961" s="24" t="s">
        <v>6</v>
      </c>
      <c r="F5961" s="25" t="s">
        <v>6</v>
      </c>
      <c r="G5961" s="25" t="s">
        <v>2987</v>
      </c>
      <c r="H5961" s="25" t="s">
        <v>3418</v>
      </c>
      <c r="I5961" s="25" t="s">
        <v>82</v>
      </c>
      <c r="J5961" s="10">
        <v>997</v>
      </c>
      <c r="K5961" s="16">
        <v>20</v>
      </c>
    </row>
    <row r="5962" spans="1:11" x14ac:dyDescent="0.25">
      <c r="A5962" s="19">
        <v>42989</v>
      </c>
      <c r="B5962" s="19" t="s">
        <v>3404</v>
      </c>
      <c r="C5962" s="15">
        <v>5000</v>
      </c>
      <c r="D5962" s="24" t="s">
        <v>4</v>
      </c>
      <c r="E5962" s="24" t="s">
        <v>6</v>
      </c>
      <c r="F5962" s="25" t="s">
        <v>6</v>
      </c>
      <c r="G5962" s="25" t="s">
        <v>2987</v>
      </c>
      <c r="H5962" s="25" t="s">
        <v>3418</v>
      </c>
      <c r="I5962" s="25" t="s">
        <v>82</v>
      </c>
      <c r="J5962" s="10">
        <v>998</v>
      </c>
      <c r="K5962" s="16">
        <v>20</v>
      </c>
    </row>
    <row r="5963" spans="1:11" x14ac:dyDescent="0.25">
      <c r="A5963" s="19">
        <v>42989</v>
      </c>
      <c r="B5963" s="19" t="s">
        <v>3404</v>
      </c>
      <c r="C5963" s="15">
        <v>500</v>
      </c>
      <c r="D5963" s="24" t="s">
        <v>4</v>
      </c>
      <c r="E5963" s="24" t="s">
        <v>6</v>
      </c>
      <c r="F5963" s="25" t="s">
        <v>6</v>
      </c>
      <c r="G5963" s="25" t="s">
        <v>2987</v>
      </c>
      <c r="H5963" s="25" t="s">
        <v>3418</v>
      </c>
      <c r="I5963" s="25" t="s">
        <v>82</v>
      </c>
      <c r="J5963" s="10">
        <v>999</v>
      </c>
      <c r="K5963" s="16">
        <v>20</v>
      </c>
    </row>
    <row r="5964" spans="1:11" x14ac:dyDescent="0.25">
      <c r="A5964" s="19">
        <v>42989</v>
      </c>
      <c r="B5964" s="19" t="s">
        <v>3404</v>
      </c>
      <c r="C5964" s="15">
        <v>6000</v>
      </c>
      <c r="D5964" s="24" t="s">
        <v>4</v>
      </c>
      <c r="E5964" s="24" t="s">
        <v>5</v>
      </c>
      <c r="F5964" s="25" t="s">
        <v>2217</v>
      </c>
      <c r="G5964" s="25" t="s">
        <v>2987</v>
      </c>
      <c r="H5964" s="25" t="s">
        <v>3418</v>
      </c>
      <c r="I5964" s="25" t="s">
        <v>82</v>
      </c>
      <c r="J5964" s="10">
        <v>1081</v>
      </c>
      <c r="K5964" s="16">
        <v>22</v>
      </c>
    </row>
    <row r="5965" spans="1:11" x14ac:dyDescent="0.25">
      <c r="A5965" s="19">
        <v>42989</v>
      </c>
      <c r="B5965" s="19" t="s">
        <v>3404</v>
      </c>
      <c r="C5965" s="15">
        <v>100</v>
      </c>
      <c r="D5965" s="24" t="s">
        <v>4</v>
      </c>
      <c r="E5965" s="24" t="s">
        <v>5</v>
      </c>
      <c r="F5965" s="25" t="s">
        <v>2217</v>
      </c>
      <c r="G5965" s="25" t="s">
        <v>2987</v>
      </c>
      <c r="H5965" s="25" t="s">
        <v>3418</v>
      </c>
      <c r="I5965" s="25" t="s">
        <v>82</v>
      </c>
      <c r="J5965" s="10">
        <v>1086</v>
      </c>
      <c r="K5965" s="16">
        <v>22</v>
      </c>
    </row>
    <row r="5966" spans="1:11" x14ac:dyDescent="0.25">
      <c r="A5966" s="19">
        <v>42989</v>
      </c>
      <c r="B5966" s="19" t="s">
        <v>3404</v>
      </c>
      <c r="C5966" s="15">
        <v>2000</v>
      </c>
      <c r="D5966" s="24" t="s">
        <v>4</v>
      </c>
      <c r="E5966" s="24" t="s">
        <v>6</v>
      </c>
      <c r="F5966" s="25" t="s">
        <v>6</v>
      </c>
      <c r="G5966" s="25" t="s">
        <v>2987</v>
      </c>
      <c r="H5966" s="25" t="s">
        <v>3418</v>
      </c>
      <c r="I5966" s="25" t="s">
        <v>82</v>
      </c>
      <c r="J5966" s="10">
        <v>1087</v>
      </c>
      <c r="K5966" s="16">
        <v>22</v>
      </c>
    </row>
    <row r="5967" spans="1:11" x14ac:dyDescent="0.25">
      <c r="A5967" s="19">
        <v>42989</v>
      </c>
      <c r="B5967" s="19" t="s">
        <v>3404</v>
      </c>
      <c r="C5967" s="15">
        <v>100</v>
      </c>
      <c r="D5967" s="24" t="s">
        <v>4</v>
      </c>
      <c r="E5967" s="24" t="s">
        <v>6</v>
      </c>
      <c r="F5967" s="25" t="s">
        <v>6</v>
      </c>
      <c r="G5967" s="25" t="s">
        <v>2987</v>
      </c>
      <c r="H5967" s="25" t="s">
        <v>3418</v>
      </c>
      <c r="I5967" s="25" t="s">
        <v>82</v>
      </c>
      <c r="J5967" s="10">
        <v>1088</v>
      </c>
      <c r="K5967" s="16">
        <v>22</v>
      </c>
    </row>
    <row r="5968" spans="1:11" x14ac:dyDescent="0.25">
      <c r="A5968" s="19">
        <v>42989</v>
      </c>
      <c r="B5968" s="19" t="s">
        <v>3404</v>
      </c>
      <c r="C5968" s="15">
        <v>200</v>
      </c>
      <c r="D5968" s="24" t="s">
        <v>4</v>
      </c>
      <c r="E5968" s="24" t="s">
        <v>6</v>
      </c>
      <c r="F5968" s="25" t="s">
        <v>6</v>
      </c>
      <c r="G5968" s="25" t="s">
        <v>2987</v>
      </c>
      <c r="H5968" s="25" t="s">
        <v>3418</v>
      </c>
      <c r="I5968" s="25" t="s">
        <v>82</v>
      </c>
      <c r="J5968" s="10">
        <v>1089</v>
      </c>
      <c r="K5968" s="16">
        <v>22</v>
      </c>
    </row>
    <row r="5969" spans="1:11" x14ac:dyDescent="0.25">
      <c r="A5969" s="19">
        <v>42989</v>
      </c>
      <c r="B5969" s="19" t="s">
        <v>3404</v>
      </c>
      <c r="C5969" s="15">
        <v>200</v>
      </c>
      <c r="D5969" s="24" t="s">
        <v>4</v>
      </c>
      <c r="E5969" s="24" t="s">
        <v>5</v>
      </c>
      <c r="F5969" s="25" t="s">
        <v>2217</v>
      </c>
      <c r="G5969" s="25" t="s">
        <v>2987</v>
      </c>
      <c r="H5969" s="25" t="s">
        <v>3418</v>
      </c>
      <c r="I5969" s="25" t="s">
        <v>82</v>
      </c>
      <c r="J5969" s="10">
        <v>1090</v>
      </c>
      <c r="K5969" s="16">
        <v>22</v>
      </c>
    </row>
    <row r="5970" spans="1:11" x14ac:dyDescent="0.25">
      <c r="A5970" s="19">
        <v>42989</v>
      </c>
      <c r="B5970" s="19" t="s">
        <v>3404</v>
      </c>
      <c r="C5970" s="15">
        <v>100</v>
      </c>
      <c r="D5970" s="24" t="s">
        <v>4</v>
      </c>
      <c r="E5970" s="24" t="s">
        <v>5</v>
      </c>
      <c r="F5970" s="25" t="s">
        <v>2217</v>
      </c>
      <c r="G5970" s="25" t="s">
        <v>2987</v>
      </c>
      <c r="H5970" s="25" t="s">
        <v>3418</v>
      </c>
      <c r="I5970" s="25" t="s">
        <v>82</v>
      </c>
      <c r="J5970" s="10">
        <v>1091</v>
      </c>
      <c r="K5970" s="16">
        <v>22</v>
      </c>
    </row>
    <row r="5971" spans="1:11" x14ac:dyDescent="0.25">
      <c r="A5971" s="19">
        <v>42989</v>
      </c>
      <c r="B5971" s="19" t="s">
        <v>3404</v>
      </c>
      <c r="C5971" s="15">
        <v>2860</v>
      </c>
      <c r="D5971" s="24" t="s">
        <v>4</v>
      </c>
      <c r="E5971" s="24" t="s">
        <v>6</v>
      </c>
      <c r="F5971" s="25" t="s">
        <v>6</v>
      </c>
      <c r="G5971" s="25" t="s">
        <v>2987</v>
      </c>
      <c r="H5971" s="25" t="s">
        <v>3418</v>
      </c>
      <c r="I5971" s="25" t="s">
        <v>82</v>
      </c>
      <c r="J5971" s="10">
        <v>1462</v>
      </c>
      <c r="K5971" s="16">
        <v>30</v>
      </c>
    </row>
    <row r="5972" spans="1:11" x14ac:dyDescent="0.25">
      <c r="A5972" s="19">
        <v>42989</v>
      </c>
      <c r="B5972" s="19" t="s">
        <v>3404</v>
      </c>
      <c r="C5972" s="15">
        <v>1570</v>
      </c>
      <c r="D5972" s="24" t="s">
        <v>4</v>
      </c>
      <c r="E5972" s="24" t="s">
        <v>5</v>
      </c>
      <c r="F5972" s="25" t="s">
        <v>2217</v>
      </c>
      <c r="G5972" s="25" t="s">
        <v>2987</v>
      </c>
      <c r="H5972" s="25" t="s">
        <v>3418</v>
      </c>
      <c r="I5972" s="25" t="s">
        <v>82</v>
      </c>
      <c r="J5972" s="10">
        <v>1463</v>
      </c>
      <c r="K5972" s="16">
        <v>30</v>
      </c>
    </row>
    <row r="5973" spans="1:11" x14ac:dyDescent="0.25">
      <c r="A5973" s="19">
        <v>42989</v>
      </c>
      <c r="B5973" s="19" t="s">
        <v>3404</v>
      </c>
      <c r="C5973" s="15">
        <v>1000</v>
      </c>
      <c r="D5973" s="24" t="s">
        <v>4</v>
      </c>
      <c r="E5973" s="24" t="s">
        <v>6</v>
      </c>
      <c r="F5973" s="25" t="s">
        <v>6</v>
      </c>
      <c r="G5973" s="25" t="s">
        <v>2987</v>
      </c>
      <c r="H5973" s="25" t="s">
        <v>3418</v>
      </c>
      <c r="I5973" s="25" t="s">
        <v>82</v>
      </c>
      <c r="J5973" s="10">
        <v>1464</v>
      </c>
      <c r="K5973" s="16">
        <v>30</v>
      </c>
    </row>
    <row r="5974" spans="1:11" x14ac:dyDescent="0.25">
      <c r="A5974" s="19">
        <v>42989</v>
      </c>
      <c r="B5974" s="19" t="s">
        <v>3404</v>
      </c>
      <c r="C5974" s="15">
        <v>100</v>
      </c>
      <c r="D5974" s="24" t="s">
        <v>4</v>
      </c>
      <c r="E5974" s="24" t="s">
        <v>6</v>
      </c>
      <c r="F5974" s="25" t="s">
        <v>6</v>
      </c>
      <c r="G5974" s="25" t="s">
        <v>2987</v>
      </c>
      <c r="H5974" s="25" t="s">
        <v>3418</v>
      </c>
      <c r="I5974" s="25" t="s">
        <v>82</v>
      </c>
      <c r="J5974" s="10">
        <v>1465</v>
      </c>
      <c r="K5974" s="16">
        <v>30</v>
      </c>
    </row>
    <row r="5975" spans="1:11" x14ac:dyDescent="0.25">
      <c r="A5975" s="19">
        <v>42989</v>
      </c>
      <c r="B5975" s="19" t="s">
        <v>3404</v>
      </c>
      <c r="C5975" s="15">
        <v>1600</v>
      </c>
      <c r="D5975" s="24" t="s">
        <v>4</v>
      </c>
      <c r="E5975" s="24" t="s">
        <v>5</v>
      </c>
      <c r="F5975" s="25" t="s">
        <v>2217</v>
      </c>
      <c r="G5975" s="25" t="s">
        <v>2987</v>
      </c>
      <c r="H5975" s="25" t="s">
        <v>3418</v>
      </c>
      <c r="I5975" s="25" t="s">
        <v>82</v>
      </c>
      <c r="J5975" s="10">
        <v>1513</v>
      </c>
      <c r="K5975" s="16">
        <v>31</v>
      </c>
    </row>
    <row r="5976" spans="1:11" x14ac:dyDescent="0.25">
      <c r="A5976" s="19">
        <v>42989</v>
      </c>
      <c r="B5976" s="19" t="s">
        <v>3404</v>
      </c>
      <c r="C5976" s="15">
        <v>2000</v>
      </c>
      <c r="D5976" s="24" t="s">
        <v>4</v>
      </c>
      <c r="E5976" s="24" t="s">
        <v>6</v>
      </c>
      <c r="F5976" s="25" t="s">
        <v>6</v>
      </c>
      <c r="G5976" s="25" t="s">
        <v>2987</v>
      </c>
      <c r="H5976" s="25" t="s">
        <v>3418</v>
      </c>
      <c r="I5976" s="25" t="s">
        <v>82</v>
      </c>
      <c r="J5976" s="10">
        <v>1514</v>
      </c>
      <c r="K5976" s="16">
        <v>31</v>
      </c>
    </row>
    <row r="5977" spans="1:11" x14ac:dyDescent="0.25">
      <c r="A5977" s="19">
        <v>42989</v>
      </c>
      <c r="B5977" s="19" t="s">
        <v>3404</v>
      </c>
      <c r="C5977" s="15">
        <v>2000</v>
      </c>
      <c r="D5977" s="24" t="s">
        <v>4</v>
      </c>
      <c r="E5977" s="24" t="s">
        <v>6</v>
      </c>
      <c r="F5977" s="25" t="s">
        <v>6</v>
      </c>
      <c r="G5977" s="25" t="s">
        <v>2987</v>
      </c>
      <c r="H5977" s="25" t="s">
        <v>3418</v>
      </c>
      <c r="I5977" s="25" t="s">
        <v>82</v>
      </c>
      <c r="J5977" s="10">
        <v>1515</v>
      </c>
      <c r="K5977" s="16">
        <v>31</v>
      </c>
    </row>
    <row r="5978" spans="1:11" x14ac:dyDescent="0.25">
      <c r="A5978" s="19">
        <v>42989</v>
      </c>
      <c r="B5978" s="19" t="s">
        <v>3404</v>
      </c>
      <c r="C5978" s="15">
        <v>100</v>
      </c>
      <c r="D5978" s="24" t="s">
        <v>4</v>
      </c>
      <c r="E5978" s="24" t="s">
        <v>6</v>
      </c>
      <c r="F5978" s="25" t="s">
        <v>6</v>
      </c>
      <c r="G5978" s="25" t="s">
        <v>2987</v>
      </c>
      <c r="H5978" s="25" t="s">
        <v>3418</v>
      </c>
      <c r="I5978" s="25" t="s">
        <v>82</v>
      </c>
      <c r="J5978" s="10">
        <v>1516</v>
      </c>
      <c r="K5978" s="16">
        <v>31</v>
      </c>
    </row>
    <row r="5979" spans="1:11" x14ac:dyDescent="0.25">
      <c r="A5979" s="19">
        <v>42989</v>
      </c>
      <c r="B5979" s="19" t="s">
        <v>3404</v>
      </c>
      <c r="C5979" s="15">
        <v>1015</v>
      </c>
      <c r="D5979" s="24" t="s">
        <v>7</v>
      </c>
      <c r="E5979" s="24" t="s">
        <v>8</v>
      </c>
      <c r="F5979" s="25"/>
      <c r="G5979" s="25" t="s">
        <v>3314</v>
      </c>
      <c r="H5979" s="25" t="s">
        <v>3314</v>
      </c>
      <c r="I5979" s="27"/>
      <c r="J5979" s="10" t="s">
        <v>2984</v>
      </c>
      <c r="K5979" s="16"/>
    </row>
    <row r="5980" spans="1:11" x14ac:dyDescent="0.25">
      <c r="A5980" s="19">
        <v>42989</v>
      </c>
      <c r="B5980" s="19" t="s">
        <v>3404</v>
      </c>
      <c r="C5980" s="15">
        <v>155</v>
      </c>
      <c r="D5980" s="24" t="s">
        <v>7</v>
      </c>
      <c r="E5980" s="24" t="s">
        <v>8</v>
      </c>
      <c r="F5980" s="25"/>
      <c r="G5980" s="25" t="s">
        <v>3314</v>
      </c>
      <c r="H5980" s="25" t="s">
        <v>3314</v>
      </c>
      <c r="I5980" s="27"/>
      <c r="J5980" s="10" t="s">
        <v>2984</v>
      </c>
      <c r="K5980" s="16"/>
    </row>
    <row r="5981" spans="1:11" x14ac:dyDescent="0.25">
      <c r="A5981" s="19">
        <v>42989</v>
      </c>
      <c r="B5981" s="19" t="s">
        <v>3404</v>
      </c>
      <c r="C5981" s="15">
        <v>3000</v>
      </c>
      <c r="D5981" s="24" t="s">
        <v>7</v>
      </c>
      <c r="E5981" s="24" t="s">
        <v>8</v>
      </c>
      <c r="F5981" s="25"/>
      <c r="G5981" s="25" t="s">
        <v>3314</v>
      </c>
      <c r="H5981" s="25" t="s">
        <v>3314</v>
      </c>
      <c r="I5981" s="27"/>
      <c r="J5981" s="10" t="s">
        <v>2984</v>
      </c>
      <c r="K5981" s="16"/>
    </row>
    <row r="5982" spans="1:11" x14ac:dyDescent="0.25">
      <c r="A5982" s="19">
        <v>42990</v>
      </c>
      <c r="B5982" s="19" t="s">
        <v>3404</v>
      </c>
      <c r="C5982" s="15">
        <v>500</v>
      </c>
      <c r="D5982" s="24" t="s">
        <v>4</v>
      </c>
      <c r="E5982" s="24" t="s">
        <v>5</v>
      </c>
      <c r="F5982" s="25" t="s">
        <v>2217</v>
      </c>
      <c r="G5982" s="25" t="s">
        <v>2987</v>
      </c>
      <c r="H5982" s="25" t="s">
        <v>3418</v>
      </c>
      <c r="I5982" s="25" t="s">
        <v>82</v>
      </c>
      <c r="J5982" s="10">
        <v>320</v>
      </c>
      <c r="K5982" s="16">
        <v>7</v>
      </c>
    </row>
    <row r="5983" spans="1:11" x14ac:dyDescent="0.25">
      <c r="A5983" s="19">
        <v>42990</v>
      </c>
      <c r="B5983" s="19" t="s">
        <v>3404</v>
      </c>
      <c r="C5983" s="15">
        <v>7000</v>
      </c>
      <c r="D5983" s="24" t="s">
        <v>4</v>
      </c>
      <c r="E5983" s="24" t="s">
        <v>5</v>
      </c>
      <c r="F5983" s="25" t="s">
        <v>2217</v>
      </c>
      <c r="G5983" s="25" t="s">
        <v>2987</v>
      </c>
      <c r="H5983" s="25" t="s">
        <v>3418</v>
      </c>
      <c r="I5983" s="25" t="s">
        <v>82</v>
      </c>
      <c r="J5983" s="10">
        <v>571</v>
      </c>
      <c r="K5983" s="16">
        <v>12</v>
      </c>
    </row>
    <row r="5984" spans="1:11" x14ac:dyDescent="0.25">
      <c r="A5984" s="19">
        <v>42990</v>
      </c>
      <c r="B5984" s="19" t="s">
        <v>3404</v>
      </c>
      <c r="C5984" s="15">
        <v>250</v>
      </c>
      <c r="D5984" s="24" t="s">
        <v>4</v>
      </c>
      <c r="E5984" s="24" t="s">
        <v>6</v>
      </c>
      <c r="F5984" s="25" t="s">
        <v>6</v>
      </c>
      <c r="G5984" s="25" t="s">
        <v>2987</v>
      </c>
      <c r="H5984" s="25" t="s">
        <v>3418</v>
      </c>
      <c r="I5984" s="25" t="s">
        <v>82</v>
      </c>
      <c r="J5984" s="10">
        <v>1027</v>
      </c>
      <c r="K5984" s="16">
        <v>21</v>
      </c>
    </row>
    <row r="5985" spans="1:11" x14ac:dyDescent="0.25">
      <c r="A5985" s="19">
        <v>42990</v>
      </c>
      <c r="B5985" s="19" t="s">
        <v>3404</v>
      </c>
      <c r="C5985" s="15">
        <v>600</v>
      </c>
      <c r="D5985" s="24" t="s">
        <v>4</v>
      </c>
      <c r="E5985" s="24" t="s">
        <v>5</v>
      </c>
      <c r="F5985" s="25" t="s">
        <v>2217</v>
      </c>
      <c r="G5985" s="25" t="s">
        <v>2987</v>
      </c>
      <c r="H5985" s="25" t="s">
        <v>3418</v>
      </c>
      <c r="I5985" s="25" t="s">
        <v>82</v>
      </c>
      <c r="J5985" s="10">
        <v>1092</v>
      </c>
      <c r="K5985" s="16">
        <v>22</v>
      </c>
    </row>
    <row r="5986" spans="1:11" x14ac:dyDescent="0.25">
      <c r="A5986" s="19">
        <v>42990</v>
      </c>
      <c r="B5986" s="19" t="s">
        <v>3404</v>
      </c>
      <c r="C5986" s="15">
        <v>902.99999999999989</v>
      </c>
      <c r="D5986" s="24" t="s">
        <v>97</v>
      </c>
      <c r="E5986" s="24" t="s">
        <v>5</v>
      </c>
      <c r="F5986" s="25" t="s">
        <v>2217</v>
      </c>
      <c r="G5986" s="25" t="s">
        <v>2987</v>
      </c>
      <c r="H5986" s="25" t="s">
        <v>3418</v>
      </c>
      <c r="I5986" s="25" t="s">
        <v>82</v>
      </c>
      <c r="J5986" s="10">
        <v>1144</v>
      </c>
      <c r="K5986" s="16">
        <v>23</v>
      </c>
    </row>
    <row r="5987" spans="1:11" x14ac:dyDescent="0.25">
      <c r="A5987" s="19">
        <v>42990</v>
      </c>
      <c r="B5987" s="19" t="s">
        <v>3404</v>
      </c>
      <c r="C5987" s="15">
        <v>700</v>
      </c>
      <c r="D5987" s="24" t="s">
        <v>4</v>
      </c>
      <c r="E5987" s="24" t="s">
        <v>5</v>
      </c>
      <c r="F5987" s="25" t="s">
        <v>2217</v>
      </c>
      <c r="G5987" s="25" t="s">
        <v>2987</v>
      </c>
      <c r="H5987" s="25" t="s">
        <v>3418</v>
      </c>
      <c r="I5987" s="25" t="s">
        <v>82</v>
      </c>
      <c r="J5987" s="10">
        <v>1145</v>
      </c>
      <c r="K5987" s="16">
        <v>23</v>
      </c>
    </row>
    <row r="5988" spans="1:11" x14ac:dyDescent="0.25">
      <c r="A5988" s="19">
        <v>42990</v>
      </c>
      <c r="B5988" s="19" t="s">
        <v>3404</v>
      </c>
      <c r="C5988" s="15">
        <v>252.83999999999997</v>
      </c>
      <c r="D5988" s="24" t="s">
        <v>97</v>
      </c>
      <c r="E5988" s="24" t="s">
        <v>5</v>
      </c>
      <c r="F5988" s="25" t="s">
        <v>2217</v>
      </c>
      <c r="G5988" s="25" t="s">
        <v>2987</v>
      </c>
      <c r="H5988" s="25" t="s">
        <v>3418</v>
      </c>
      <c r="I5988" s="25" t="s">
        <v>82</v>
      </c>
      <c r="J5988" s="10">
        <v>1357</v>
      </c>
      <c r="K5988" s="16">
        <v>28</v>
      </c>
    </row>
    <row r="5989" spans="1:11" x14ac:dyDescent="0.25">
      <c r="A5989" s="19">
        <v>42990</v>
      </c>
      <c r="B5989" s="19" t="s">
        <v>3404</v>
      </c>
      <c r="C5989" s="15">
        <v>7000</v>
      </c>
      <c r="D5989" s="24" t="s">
        <v>4</v>
      </c>
      <c r="E5989" s="24" t="s">
        <v>5</v>
      </c>
      <c r="F5989" s="25" t="s">
        <v>2217</v>
      </c>
      <c r="G5989" s="25" t="s">
        <v>2987</v>
      </c>
      <c r="H5989" s="25" t="s">
        <v>3418</v>
      </c>
      <c r="I5989" s="25" t="s">
        <v>82</v>
      </c>
      <c r="J5989" s="10">
        <v>1466</v>
      </c>
      <c r="K5989" s="16">
        <v>30</v>
      </c>
    </row>
    <row r="5990" spans="1:11" x14ac:dyDescent="0.25">
      <c r="A5990" s="19">
        <v>42990</v>
      </c>
      <c r="B5990" s="19" t="s">
        <v>3404</v>
      </c>
      <c r="C5990" s="15">
        <v>100</v>
      </c>
      <c r="D5990" s="24" t="s">
        <v>4</v>
      </c>
      <c r="E5990" s="24" t="s">
        <v>6</v>
      </c>
      <c r="F5990" s="25" t="s">
        <v>6</v>
      </c>
      <c r="G5990" s="25" t="s">
        <v>2987</v>
      </c>
      <c r="H5990" s="25" t="s">
        <v>3418</v>
      </c>
      <c r="I5990" s="25" t="s">
        <v>82</v>
      </c>
      <c r="J5990" s="10">
        <v>1468</v>
      </c>
      <c r="K5990" s="16">
        <v>30</v>
      </c>
    </row>
    <row r="5991" spans="1:11" x14ac:dyDescent="0.25">
      <c r="A5991" s="19">
        <v>42990</v>
      </c>
      <c r="B5991" s="19" t="s">
        <v>3404</v>
      </c>
      <c r="C5991" s="15">
        <v>300</v>
      </c>
      <c r="D5991" s="24" t="s">
        <v>4</v>
      </c>
      <c r="E5991" s="24" t="s">
        <v>5</v>
      </c>
      <c r="F5991" s="25" t="s">
        <v>2217</v>
      </c>
      <c r="G5991" s="25" t="s">
        <v>2987</v>
      </c>
      <c r="H5991" s="25" t="s">
        <v>3418</v>
      </c>
      <c r="I5991" s="25" t="s">
        <v>82</v>
      </c>
      <c r="J5991" s="10">
        <v>1469</v>
      </c>
      <c r="K5991" s="16">
        <v>30</v>
      </c>
    </row>
    <row r="5992" spans="1:11" x14ac:dyDescent="0.25">
      <c r="A5992" s="19">
        <v>42990</v>
      </c>
      <c r="B5992" s="19" t="s">
        <v>3404</v>
      </c>
      <c r="C5992" s="15">
        <v>200</v>
      </c>
      <c r="D5992" s="24" t="s">
        <v>4</v>
      </c>
      <c r="E5992" s="24" t="s">
        <v>5</v>
      </c>
      <c r="F5992" s="25" t="s">
        <v>2217</v>
      </c>
      <c r="G5992" s="25" t="s">
        <v>2987</v>
      </c>
      <c r="H5992" s="25" t="s">
        <v>3418</v>
      </c>
      <c r="I5992" s="25" t="s">
        <v>82</v>
      </c>
      <c r="J5992" s="10">
        <v>1517</v>
      </c>
      <c r="K5992" s="16">
        <v>31</v>
      </c>
    </row>
    <row r="5993" spans="1:11" x14ac:dyDescent="0.25">
      <c r="A5993" s="19">
        <v>42990</v>
      </c>
      <c r="B5993" s="19" t="s">
        <v>3404</v>
      </c>
      <c r="C5993" s="15">
        <v>1000</v>
      </c>
      <c r="D5993" s="24" t="s">
        <v>4</v>
      </c>
      <c r="E5993" s="24" t="s">
        <v>6</v>
      </c>
      <c r="F5993" s="25" t="s">
        <v>6</v>
      </c>
      <c r="G5993" s="25" t="s">
        <v>2987</v>
      </c>
      <c r="H5993" s="25" t="s">
        <v>3418</v>
      </c>
      <c r="I5993" s="25" t="s">
        <v>82</v>
      </c>
      <c r="J5993" s="10">
        <v>1518</v>
      </c>
      <c r="K5993" s="16">
        <v>31</v>
      </c>
    </row>
    <row r="5994" spans="1:11" x14ac:dyDescent="0.25">
      <c r="A5994" s="19">
        <v>42990</v>
      </c>
      <c r="B5994" s="19" t="s">
        <v>3404</v>
      </c>
      <c r="C5994" s="15">
        <v>200</v>
      </c>
      <c r="D5994" s="24" t="s">
        <v>4</v>
      </c>
      <c r="E5994" s="24" t="s">
        <v>5</v>
      </c>
      <c r="F5994" s="25" t="s">
        <v>2217</v>
      </c>
      <c r="G5994" s="25" t="s">
        <v>2987</v>
      </c>
      <c r="H5994" s="25" t="s">
        <v>3418</v>
      </c>
      <c r="I5994" s="25" t="s">
        <v>82</v>
      </c>
      <c r="J5994" s="10">
        <v>1519</v>
      </c>
      <c r="K5994" s="16">
        <v>31</v>
      </c>
    </row>
    <row r="5995" spans="1:11" x14ac:dyDescent="0.25">
      <c r="A5995" s="19">
        <v>42990</v>
      </c>
      <c r="B5995" s="19" t="s">
        <v>3404</v>
      </c>
      <c r="C5995" s="15">
        <v>58</v>
      </c>
      <c r="D5995" s="24" t="s">
        <v>7</v>
      </c>
      <c r="E5995" s="24" t="s">
        <v>8</v>
      </c>
      <c r="F5995" s="25"/>
      <c r="G5995" s="25" t="s">
        <v>3314</v>
      </c>
      <c r="H5995" s="25" t="s">
        <v>3314</v>
      </c>
      <c r="I5995" s="27"/>
      <c r="J5995" s="10" t="s">
        <v>2984</v>
      </c>
      <c r="K5995" s="16"/>
    </row>
    <row r="5996" spans="1:11" x14ac:dyDescent="0.25">
      <c r="A5996" s="19">
        <v>42990</v>
      </c>
      <c r="B5996" s="19" t="s">
        <v>3404</v>
      </c>
      <c r="C5996" s="15">
        <v>30200</v>
      </c>
      <c r="D5996" s="24" t="s">
        <v>7</v>
      </c>
      <c r="E5996" s="24" t="s">
        <v>8</v>
      </c>
      <c r="F5996" s="25"/>
      <c r="G5996" s="25" t="s">
        <v>3314</v>
      </c>
      <c r="H5996" s="25" t="s">
        <v>3314</v>
      </c>
      <c r="I5996" s="27"/>
      <c r="J5996" s="10" t="s">
        <v>2984</v>
      </c>
      <c r="K5996" s="16"/>
    </row>
    <row r="5997" spans="1:11" x14ac:dyDescent="0.25">
      <c r="A5997" s="19">
        <v>42991</v>
      </c>
      <c r="B5997" s="19" t="s">
        <v>3404</v>
      </c>
      <c r="C5997" s="15">
        <v>10000</v>
      </c>
      <c r="D5997" s="24" t="s">
        <v>4</v>
      </c>
      <c r="E5997" s="24" t="s">
        <v>6</v>
      </c>
      <c r="F5997" s="25" t="s">
        <v>6</v>
      </c>
      <c r="G5997" s="25" t="s">
        <v>2987</v>
      </c>
      <c r="H5997" s="25" t="s">
        <v>3418</v>
      </c>
      <c r="I5997" s="25" t="s">
        <v>82</v>
      </c>
      <c r="J5997" s="10">
        <v>572</v>
      </c>
      <c r="K5997" s="16">
        <v>12</v>
      </c>
    </row>
    <row r="5998" spans="1:11" x14ac:dyDescent="0.25">
      <c r="A5998" s="19">
        <v>42991</v>
      </c>
      <c r="B5998" s="19" t="s">
        <v>3404</v>
      </c>
      <c r="C5998" s="15">
        <v>100</v>
      </c>
      <c r="D5998" s="24" t="s">
        <v>4</v>
      </c>
      <c r="E5998" s="24" t="s">
        <v>5</v>
      </c>
      <c r="F5998" s="25" t="s">
        <v>2217</v>
      </c>
      <c r="G5998" s="25" t="s">
        <v>2987</v>
      </c>
      <c r="H5998" s="25" t="s">
        <v>3418</v>
      </c>
      <c r="I5998" s="25" t="s">
        <v>82</v>
      </c>
      <c r="J5998" s="10">
        <v>573</v>
      </c>
      <c r="K5998" s="16">
        <v>12</v>
      </c>
    </row>
    <row r="5999" spans="1:11" x14ac:dyDescent="0.25">
      <c r="A5999" s="19">
        <v>42991</v>
      </c>
      <c r="B5999" s="19" t="s">
        <v>3404</v>
      </c>
      <c r="C5999" s="15">
        <v>397.32</v>
      </c>
      <c r="D5999" s="24" t="s">
        <v>97</v>
      </c>
      <c r="E5999" s="24" t="s">
        <v>5</v>
      </c>
      <c r="F5999" s="25" t="s">
        <v>2217</v>
      </c>
      <c r="G5999" s="25" t="s">
        <v>2987</v>
      </c>
      <c r="H5999" s="25" t="s">
        <v>3418</v>
      </c>
      <c r="I5999" s="25" t="s">
        <v>82</v>
      </c>
      <c r="J5999" s="10">
        <v>1000</v>
      </c>
      <c r="K5999" s="16">
        <v>20</v>
      </c>
    </row>
    <row r="6000" spans="1:11" x14ac:dyDescent="0.25">
      <c r="A6000" s="19">
        <v>42991</v>
      </c>
      <c r="B6000" s="19" t="s">
        <v>3404</v>
      </c>
      <c r="C6000" s="15">
        <v>2800</v>
      </c>
      <c r="D6000" s="24" t="s">
        <v>4</v>
      </c>
      <c r="E6000" s="24" t="s">
        <v>6</v>
      </c>
      <c r="F6000" s="25" t="s">
        <v>6</v>
      </c>
      <c r="G6000" s="25" t="s">
        <v>2987</v>
      </c>
      <c r="H6000" s="25" t="s">
        <v>3418</v>
      </c>
      <c r="I6000" s="25" t="s">
        <v>82</v>
      </c>
      <c r="J6000" s="10">
        <v>1028</v>
      </c>
      <c r="K6000" s="16">
        <v>21</v>
      </c>
    </row>
    <row r="6001" spans="1:11" x14ac:dyDescent="0.25">
      <c r="A6001" s="19">
        <v>42991</v>
      </c>
      <c r="B6001" s="19" t="s">
        <v>3404</v>
      </c>
      <c r="C6001" s="15">
        <v>2000</v>
      </c>
      <c r="D6001" s="24" t="s">
        <v>4</v>
      </c>
      <c r="E6001" s="24" t="s">
        <v>6</v>
      </c>
      <c r="F6001" s="25" t="s">
        <v>6</v>
      </c>
      <c r="G6001" s="25" t="s">
        <v>2987</v>
      </c>
      <c r="H6001" s="25" t="s">
        <v>3418</v>
      </c>
      <c r="I6001" s="25" t="s">
        <v>82</v>
      </c>
      <c r="J6001" s="10">
        <v>1029</v>
      </c>
      <c r="K6001" s="16">
        <v>21</v>
      </c>
    </row>
    <row r="6002" spans="1:11" x14ac:dyDescent="0.25">
      <c r="A6002" s="19">
        <v>42991</v>
      </c>
      <c r="B6002" s="19" t="s">
        <v>3404</v>
      </c>
      <c r="C6002" s="15">
        <v>300</v>
      </c>
      <c r="D6002" s="24" t="s">
        <v>4</v>
      </c>
      <c r="E6002" s="24" t="s">
        <v>5</v>
      </c>
      <c r="F6002" s="25" t="s">
        <v>2217</v>
      </c>
      <c r="G6002" s="25" t="s">
        <v>2987</v>
      </c>
      <c r="H6002" s="25" t="s">
        <v>3418</v>
      </c>
      <c r="I6002" s="25" t="s">
        <v>82</v>
      </c>
      <c r="J6002" s="10">
        <v>1358</v>
      </c>
      <c r="K6002" s="16">
        <v>28</v>
      </c>
    </row>
    <row r="6003" spans="1:11" x14ac:dyDescent="0.25">
      <c r="A6003" s="19">
        <v>42991</v>
      </c>
      <c r="B6003" s="19" t="s">
        <v>3404</v>
      </c>
      <c r="C6003" s="15">
        <v>200</v>
      </c>
      <c r="D6003" s="24" t="s">
        <v>4</v>
      </c>
      <c r="E6003" s="24" t="s">
        <v>5</v>
      </c>
      <c r="F6003" s="25" t="s">
        <v>2217</v>
      </c>
      <c r="G6003" s="25" t="s">
        <v>2987</v>
      </c>
      <c r="H6003" s="25" t="s">
        <v>3418</v>
      </c>
      <c r="I6003" s="25" t="s">
        <v>82</v>
      </c>
      <c r="J6003" s="10">
        <v>1359</v>
      </c>
      <c r="K6003" s="16">
        <v>28</v>
      </c>
    </row>
    <row r="6004" spans="1:11" x14ac:dyDescent="0.25">
      <c r="A6004" s="19">
        <v>42991</v>
      </c>
      <c r="B6004" s="19" t="s">
        <v>3404</v>
      </c>
      <c r="C6004" s="15">
        <v>300</v>
      </c>
      <c r="D6004" s="24" t="s">
        <v>4</v>
      </c>
      <c r="E6004" s="24" t="s">
        <v>5</v>
      </c>
      <c r="F6004" s="25" t="s">
        <v>2217</v>
      </c>
      <c r="G6004" s="25" t="s">
        <v>2987</v>
      </c>
      <c r="H6004" s="25" t="s">
        <v>3418</v>
      </c>
      <c r="I6004" s="25" t="s">
        <v>82</v>
      </c>
      <c r="J6004" s="10">
        <v>1401</v>
      </c>
      <c r="K6004" s="16">
        <v>29</v>
      </c>
    </row>
    <row r="6005" spans="1:11" x14ac:dyDescent="0.25">
      <c r="A6005" s="19">
        <v>42991</v>
      </c>
      <c r="B6005" s="19" t="s">
        <v>3404</v>
      </c>
      <c r="C6005" s="15">
        <v>2000</v>
      </c>
      <c r="D6005" s="24" t="s">
        <v>4</v>
      </c>
      <c r="E6005" s="24" t="s">
        <v>5</v>
      </c>
      <c r="F6005" s="25" t="s">
        <v>2217</v>
      </c>
      <c r="G6005" s="25" t="s">
        <v>2987</v>
      </c>
      <c r="H6005" s="25" t="s">
        <v>3418</v>
      </c>
      <c r="I6005" s="25" t="s">
        <v>82</v>
      </c>
      <c r="J6005" s="10">
        <v>1402</v>
      </c>
      <c r="K6005" s="16">
        <v>29</v>
      </c>
    </row>
    <row r="6006" spans="1:11" x14ac:dyDescent="0.25">
      <c r="A6006" s="19">
        <v>42991</v>
      </c>
      <c r="B6006" s="19" t="s">
        <v>3404</v>
      </c>
      <c r="C6006" s="15">
        <v>2000</v>
      </c>
      <c r="D6006" s="24" t="s">
        <v>4</v>
      </c>
      <c r="E6006" s="24" t="s">
        <v>6</v>
      </c>
      <c r="F6006" s="25" t="s">
        <v>6</v>
      </c>
      <c r="G6006" s="25" t="s">
        <v>2987</v>
      </c>
      <c r="H6006" s="25" t="s">
        <v>3418</v>
      </c>
      <c r="I6006" s="25" t="s">
        <v>82</v>
      </c>
      <c r="J6006" s="10">
        <v>1470</v>
      </c>
      <c r="K6006" s="16">
        <v>30</v>
      </c>
    </row>
    <row r="6007" spans="1:11" x14ac:dyDescent="0.25">
      <c r="A6007" s="19">
        <v>42991</v>
      </c>
      <c r="B6007" s="19" t="s">
        <v>3404</v>
      </c>
      <c r="C6007" s="15">
        <v>700</v>
      </c>
      <c r="D6007" s="24" t="s">
        <v>4</v>
      </c>
      <c r="E6007" s="24" t="s">
        <v>5</v>
      </c>
      <c r="F6007" s="25" t="s">
        <v>2217</v>
      </c>
      <c r="G6007" s="25" t="s">
        <v>2987</v>
      </c>
      <c r="H6007" s="25" t="s">
        <v>3418</v>
      </c>
      <c r="I6007" s="25" t="s">
        <v>82</v>
      </c>
      <c r="J6007" s="10">
        <v>1471</v>
      </c>
      <c r="K6007" s="16">
        <v>30</v>
      </c>
    </row>
    <row r="6008" spans="1:11" x14ac:dyDescent="0.25">
      <c r="A6008" s="19">
        <v>42991</v>
      </c>
      <c r="B6008" s="19" t="s">
        <v>3404</v>
      </c>
      <c r="C6008" s="15">
        <v>300</v>
      </c>
      <c r="D6008" s="24" t="s">
        <v>4</v>
      </c>
      <c r="E6008" s="24" t="s">
        <v>6</v>
      </c>
      <c r="F6008" s="25" t="s">
        <v>6</v>
      </c>
      <c r="G6008" s="25" t="s">
        <v>2987</v>
      </c>
      <c r="H6008" s="25" t="s">
        <v>3418</v>
      </c>
      <c r="I6008" s="25" t="s">
        <v>82</v>
      </c>
      <c r="J6008" s="10">
        <v>1472</v>
      </c>
      <c r="K6008" s="16">
        <v>30</v>
      </c>
    </row>
    <row r="6009" spans="1:11" x14ac:dyDescent="0.25">
      <c r="A6009" s="19">
        <v>42991</v>
      </c>
      <c r="B6009" s="19" t="s">
        <v>3404</v>
      </c>
      <c r="C6009" s="15">
        <v>1000</v>
      </c>
      <c r="D6009" s="24" t="s">
        <v>4</v>
      </c>
      <c r="E6009" s="24" t="s">
        <v>5</v>
      </c>
      <c r="F6009" s="25" t="s">
        <v>2217</v>
      </c>
      <c r="G6009" s="25" t="s">
        <v>2987</v>
      </c>
      <c r="H6009" s="25" t="s">
        <v>3418</v>
      </c>
      <c r="I6009" s="25" t="s">
        <v>82</v>
      </c>
      <c r="J6009" s="10">
        <v>1520</v>
      </c>
      <c r="K6009" s="16">
        <v>31</v>
      </c>
    </row>
    <row r="6010" spans="1:11" x14ac:dyDescent="0.25">
      <c r="A6010" s="19">
        <v>42991</v>
      </c>
      <c r="B6010" s="19" t="s">
        <v>3404</v>
      </c>
      <c r="C6010" s="15">
        <v>200</v>
      </c>
      <c r="D6010" s="24" t="s">
        <v>4</v>
      </c>
      <c r="E6010" s="24" t="s">
        <v>6</v>
      </c>
      <c r="F6010" s="25" t="s">
        <v>6</v>
      </c>
      <c r="G6010" s="25" t="s">
        <v>2987</v>
      </c>
      <c r="H6010" s="25" t="s">
        <v>3418</v>
      </c>
      <c r="I6010" s="25" t="s">
        <v>82</v>
      </c>
      <c r="J6010" s="10">
        <v>1521</v>
      </c>
      <c r="K6010" s="16">
        <v>31</v>
      </c>
    </row>
    <row r="6011" spans="1:11" x14ac:dyDescent="0.25">
      <c r="A6011" s="19">
        <v>42991</v>
      </c>
      <c r="B6011" s="19" t="s">
        <v>3404</v>
      </c>
      <c r="C6011" s="15">
        <v>500</v>
      </c>
      <c r="D6011" s="24" t="s">
        <v>4</v>
      </c>
      <c r="E6011" s="24" t="s">
        <v>5</v>
      </c>
      <c r="F6011" s="25" t="s">
        <v>2217</v>
      </c>
      <c r="G6011" s="25" t="s">
        <v>2987</v>
      </c>
      <c r="H6011" s="25" t="s">
        <v>3418</v>
      </c>
      <c r="I6011" s="25" t="s">
        <v>82</v>
      </c>
      <c r="J6011" s="10">
        <v>1601</v>
      </c>
      <c r="K6011" s="16">
        <v>33</v>
      </c>
    </row>
    <row r="6012" spans="1:11" x14ac:dyDescent="0.25">
      <c r="A6012" s="19">
        <v>42991</v>
      </c>
      <c r="B6012" s="19" t="s">
        <v>3404</v>
      </c>
      <c r="C6012" s="15">
        <v>10000</v>
      </c>
      <c r="D6012" s="24" t="s">
        <v>7</v>
      </c>
      <c r="E6012" s="24" t="s">
        <v>8</v>
      </c>
      <c r="F6012" s="25"/>
      <c r="G6012" s="25" t="s">
        <v>3314</v>
      </c>
      <c r="H6012" s="25" t="s">
        <v>3314</v>
      </c>
      <c r="I6012" s="27"/>
      <c r="J6012" s="10" t="s">
        <v>2984</v>
      </c>
      <c r="K6012" s="16"/>
    </row>
    <row r="6013" spans="1:11" x14ac:dyDescent="0.25">
      <c r="A6013" s="19">
        <v>42991</v>
      </c>
      <c r="B6013" s="19" t="s">
        <v>3404</v>
      </c>
      <c r="C6013" s="15">
        <v>10000</v>
      </c>
      <c r="D6013" s="24" t="s">
        <v>7</v>
      </c>
      <c r="E6013" s="24" t="s">
        <v>8</v>
      </c>
      <c r="F6013" s="25"/>
      <c r="G6013" s="25" t="s">
        <v>3314</v>
      </c>
      <c r="H6013" s="25" t="s">
        <v>3314</v>
      </c>
      <c r="I6013" s="27"/>
      <c r="J6013" s="10" t="s">
        <v>2984</v>
      </c>
      <c r="K6013" s="16"/>
    </row>
    <row r="6014" spans="1:11" x14ac:dyDescent="0.25">
      <c r="A6014" s="19">
        <v>42991</v>
      </c>
      <c r="B6014" s="19" t="s">
        <v>3404</v>
      </c>
      <c r="C6014" s="15">
        <v>2000</v>
      </c>
      <c r="D6014" s="24" t="s">
        <v>7</v>
      </c>
      <c r="E6014" s="24" t="s">
        <v>8</v>
      </c>
      <c r="F6014" s="25"/>
      <c r="G6014" s="25" t="s">
        <v>3314</v>
      </c>
      <c r="H6014" s="25" t="s">
        <v>3314</v>
      </c>
      <c r="I6014" s="27"/>
      <c r="J6014" s="10" t="s">
        <v>2984</v>
      </c>
      <c r="K6014" s="16"/>
    </row>
    <row r="6015" spans="1:11" x14ac:dyDescent="0.25">
      <c r="A6015" s="19">
        <v>42991</v>
      </c>
      <c r="B6015" s="19" t="s">
        <v>3404</v>
      </c>
      <c r="C6015" s="15">
        <v>600</v>
      </c>
      <c r="D6015" s="24" t="s">
        <v>7</v>
      </c>
      <c r="E6015" s="24" t="s">
        <v>8</v>
      </c>
      <c r="F6015" s="25"/>
      <c r="G6015" s="25" t="s">
        <v>3314</v>
      </c>
      <c r="H6015" s="25" t="s">
        <v>3314</v>
      </c>
      <c r="I6015" s="27"/>
      <c r="J6015" s="10" t="s">
        <v>2984</v>
      </c>
      <c r="K6015" s="16"/>
    </row>
    <row r="6016" spans="1:11" x14ac:dyDescent="0.25">
      <c r="A6016" s="19">
        <v>42992</v>
      </c>
      <c r="B6016" s="19" t="s">
        <v>3404</v>
      </c>
      <c r="C6016" s="15">
        <v>100</v>
      </c>
      <c r="D6016" s="24" t="s">
        <v>4</v>
      </c>
      <c r="E6016" s="24" t="s">
        <v>6</v>
      </c>
      <c r="F6016" s="25" t="s">
        <v>6</v>
      </c>
      <c r="G6016" s="25" t="s">
        <v>2987</v>
      </c>
      <c r="H6016" s="25" t="s">
        <v>3418</v>
      </c>
      <c r="I6016" s="25" t="s">
        <v>82</v>
      </c>
      <c r="J6016" s="10">
        <v>321</v>
      </c>
      <c r="K6016" s="16">
        <v>7</v>
      </c>
    </row>
    <row r="6017" spans="1:11" x14ac:dyDescent="0.25">
      <c r="A6017" s="19">
        <v>42992</v>
      </c>
      <c r="B6017" s="19" t="s">
        <v>3404</v>
      </c>
      <c r="C6017" s="15">
        <v>100</v>
      </c>
      <c r="D6017" s="24" t="s">
        <v>4</v>
      </c>
      <c r="E6017" s="24" t="s">
        <v>5</v>
      </c>
      <c r="F6017" s="25" t="s">
        <v>2217</v>
      </c>
      <c r="G6017" s="25" t="s">
        <v>2987</v>
      </c>
      <c r="H6017" s="25" t="s">
        <v>3418</v>
      </c>
      <c r="I6017" s="25" t="s">
        <v>82</v>
      </c>
      <c r="J6017" s="10">
        <v>322</v>
      </c>
      <c r="K6017" s="16">
        <v>7</v>
      </c>
    </row>
    <row r="6018" spans="1:11" x14ac:dyDescent="0.25">
      <c r="A6018" s="19">
        <v>42992</v>
      </c>
      <c r="B6018" s="19" t="s">
        <v>3404</v>
      </c>
      <c r="C6018" s="15">
        <v>1000</v>
      </c>
      <c r="D6018" s="24" t="s">
        <v>4</v>
      </c>
      <c r="E6018" s="24" t="s">
        <v>5</v>
      </c>
      <c r="F6018" s="25" t="s">
        <v>2217</v>
      </c>
      <c r="G6018" s="25" t="s">
        <v>2987</v>
      </c>
      <c r="H6018" s="25" t="s">
        <v>3418</v>
      </c>
      <c r="I6018" s="25" t="s">
        <v>82</v>
      </c>
      <c r="J6018" s="10">
        <v>323</v>
      </c>
      <c r="K6018" s="16">
        <v>7</v>
      </c>
    </row>
    <row r="6019" spans="1:11" x14ac:dyDescent="0.25">
      <c r="A6019" s="19">
        <v>42992</v>
      </c>
      <c r="B6019" s="19" t="s">
        <v>3404</v>
      </c>
      <c r="C6019" s="15">
        <v>5400</v>
      </c>
      <c r="D6019" s="24" t="s">
        <v>4</v>
      </c>
      <c r="E6019" s="24" t="s">
        <v>5</v>
      </c>
      <c r="F6019" s="25" t="s">
        <v>2217</v>
      </c>
      <c r="G6019" s="25" t="s">
        <v>2987</v>
      </c>
      <c r="H6019" s="25" t="s">
        <v>3418</v>
      </c>
      <c r="I6019" s="25" t="s">
        <v>82</v>
      </c>
      <c r="J6019" s="10">
        <v>574</v>
      </c>
      <c r="K6019" s="16">
        <v>12</v>
      </c>
    </row>
    <row r="6020" spans="1:11" x14ac:dyDescent="0.25">
      <c r="A6020" s="19">
        <v>42992</v>
      </c>
      <c r="B6020" s="19" t="s">
        <v>3404</v>
      </c>
      <c r="C6020" s="15">
        <v>800</v>
      </c>
      <c r="D6020" s="24" t="s">
        <v>4</v>
      </c>
      <c r="E6020" s="24" t="s">
        <v>6</v>
      </c>
      <c r="F6020" s="25" t="s">
        <v>6</v>
      </c>
      <c r="G6020" s="25" t="s">
        <v>2987</v>
      </c>
      <c r="H6020" s="25" t="s">
        <v>3418</v>
      </c>
      <c r="I6020" s="25" t="s">
        <v>82</v>
      </c>
      <c r="J6020" s="10">
        <v>1030</v>
      </c>
      <c r="K6020" s="16">
        <v>21</v>
      </c>
    </row>
    <row r="6021" spans="1:11" x14ac:dyDescent="0.25">
      <c r="A6021" s="19">
        <v>42992</v>
      </c>
      <c r="B6021" s="19" t="s">
        <v>3404</v>
      </c>
      <c r="C6021" s="15">
        <v>400</v>
      </c>
      <c r="D6021" s="24" t="s">
        <v>4</v>
      </c>
      <c r="E6021" s="24" t="s">
        <v>5</v>
      </c>
      <c r="F6021" s="25" t="s">
        <v>2217</v>
      </c>
      <c r="G6021" s="25" t="s">
        <v>2987</v>
      </c>
      <c r="H6021" s="25" t="s">
        <v>3418</v>
      </c>
      <c r="I6021" s="25" t="s">
        <v>82</v>
      </c>
      <c r="J6021" s="10">
        <v>1031</v>
      </c>
      <c r="K6021" s="16">
        <v>21</v>
      </c>
    </row>
    <row r="6022" spans="1:11" x14ac:dyDescent="0.25">
      <c r="A6022" s="19">
        <v>42992</v>
      </c>
      <c r="B6022" s="19" t="s">
        <v>3404</v>
      </c>
      <c r="C6022" s="15">
        <v>800</v>
      </c>
      <c r="D6022" s="24" t="s">
        <v>4</v>
      </c>
      <c r="E6022" s="24" t="s">
        <v>5</v>
      </c>
      <c r="F6022" s="25" t="s">
        <v>2217</v>
      </c>
      <c r="G6022" s="25" t="s">
        <v>2987</v>
      </c>
      <c r="H6022" s="25" t="s">
        <v>3418</v>
      </c>
      <c r="I6022" s="25" t="s">
        <v>82</v>
      </c>
      <c r="J6022" s="10">
        <v>1032</v>
      </c>
      <c r="K6022" s="16">
        <v>21</v>
      </c>
    </row>
    <row r="6023" spans="1:11" x14ac:dyDescent="0.25">
      <c r="A6023" s="19">
        <v>42992</v>
      </c>
      <c r="B6023" s="19" t="s">
        <v>3404</v>
      </c>
      <c r="C6023" s="15">
        <v>5000</v>
      </c>
      <c r="D6023" s="24" t="s">
        <v>4</v>
      </c>
      <c r="E6023" s="24" t="s">
        <v>5</v>
      </c>
      <c r="F6023" s="25" t="s">
        <v>2217</v>
      </c>
      <c r="G6023" s="25" t="s">
        <v>2987</v>
      </c>
      <c r="H6023" s="25" t="s">
        <v>3418</v>
      </c>
      <c r="I6023" s="25" t="s">
        <v>82</v>
      </c>
      <c r="J6023" s="10">
        <v>1146</v>
      </c>
      <c r="K6023" s="16">
        <v>23</v>
      </c>
    </row>
    <row r="6024" spans="1:11" x14ac:dyDescent="0.25">
      <c r="A6024" s="19">
        <v>42992</v>
      </c>
      <c r="B6024" s="19" t="s">
        <v>3404</v>
      </c>
      <c r="C6024" s="15">
        <v>5000</v>
      </c>
      <c r="D6024" s="24" t="s">
        <v>4</v>
      </c>
      <c r="E6024" s="24" t="s">
        <v>5</v>
      </c>
      <c r="F6024" s="25" t="s">
        <v>2217</v>
      </c>
      <c r="G6024" s="25" t="s">
        <v>2987</v>
      </c>
      <c r="H6024" s="25" t="s">
        <v>3418</v>
      </c>
      <c r="I6024" s="25" t="s">
        <v>82</v>
      </c>
      <c r="J6024" s="10">
        <v>1147</v>
      </c>
      <c r="K6024" s="16">
        <v>23</v>
      </c>
    </row>
    <row r="6025" spans="1:11" x14ac:dyDescent="0.25">
      <c r="A6025" s="19">
        <v>42992</v>
      </c>
      <c r="B6025" s="19" t="s">
        <v>3404</v>
      </c>
      <c r="C6025" s="15">
        <v>550</v>
      </c>
      <c r="D6025" s="24" t="s">
        <v>4</v>
      </c>
      <c r="E6025" s="24" t="s">
        <v>6</v>
      </c>
      <c r="F6025" s="25" t="s">
        <v>6</v>
      </c>
      <c r="G6025" s="25" t="s">
        <v>2987</v>
      </c>
      <c r="H6025" s="25" t="s">
        <v>3418</v>
      </c>
      <c r="I6025" s="25" t="s">
        <v>82</v>
      </c>
      <c r="J6025" s="10">
        <v>1522</v>
      </c>
      <c r="K6025" s="16">
        <v>31</v>
      </c>
    </row>
    <row r="6026" spans="1:11" x14ac:dyDescent="0.25">
      <c r="A6026" s="19">
        <v>42992</v>
      </c>
      <c r="B6026" s="19" t="s">
        <v>3404</v>
      </c>
      <c r="C6026" s="15">
        <v>300</v>
      </c>
      <c r="D6026" s="24" t="s">
        <v>4</v>
      </c>
      <c r="E6026" s="24" t="s">
        <v>6</v>
      </c>
      <c r="F6026" s="25" t="s">
        <v>6</v>
      </c>
      <c r="G6026" s="25" t="s">
        <v>2987</v>
      </c>
      <c r="H6026" s="25" t="s">
        <v>3418</v>
      </c>
      <c r="I6026" s="25" t="s">
        <v>82</v>
      </c>
      <c r="J6026" s="10">
        <v>1523</v>
      </c>
      <c r="K6026" s="16">
        <v>31</v>
      </c>
    </row>
    <row r="6027" spans="1:11" x14ac:dyDescent="0.25">
      <c r="A6027" s="19">
        <v>42992</v>
      </c>
      <c r="B6027" s="19" t="s">
        <v>3404</v>
      </c>
      <c r="C6027" s="15">
        <v>2900</v>
      </c>
      <c r="D6027" s="24" t="s">
        <v>4</v>
      </c>
      <c r="E6027" s="24" t="s">
        <v>6</v>
      </c>
      <c r="F6027" s="25" t="s">
        <v>6</v>
      </c>
      <c r="G6027" s="25" t="s">
        <v>2987</v>
      </c>
      <c r="H6027" s="25" t="s">
        <v>3418</v>
      </c>
      <c r="I6027" s="25" t="s">
        <v>82</v>
      </c>
      <c r="J6027" s="10">
        <v>1524</v>
      </c>
      <c r="K6027" s="16">
        <v>31</v>
      </c>
    </row>
    <row r="6028" spans="1:11" x14ac:dyDescent="0.25">
      <c r="A6028" s="19">
        <v>42992</v>
      </c>
      <c r="B6028" s="19" t="s">
        <v>3404</v>
      </c>
      <c r="C6028" s="15">
        <v>500</v>
      </c>
      <c r="D6028" s="24" t="s">
        <v>4</v>
      </c>
      <c r="E6028" s="24" t="s">
        <v>6</v>
      </c>
      <c r="F6028" s="25" t="s">
        <v>6</v>
      </c>
      <c r="G6028" s="25" t="s">
        <v>2987</v>
      </c>
      <c r="H6028" s="25" t="s">
        <v>3418</v>
      </c>
      <c r="I6028" s="25" t="s">
        <v>82</v>
      </c>
      <c r="J6028" s="10">
        <v>1525</v>
      </c>
      <c r="K6028" s="16">
        <v>31</v>
      </c>
    </row>
    <row r="6029" spans="1:11" x14ac:dyDescent="0.25">
      <c r="A6029" s="19">
        <v>42992</v>
      </c>
      <c r="B6029" s="19" t="s">
        <v>3404</v>
      </c>
      <c r="C6029" s="15">
        <v>9030</v>
      </c>
      <c r="D6029" s="24" t="s">
        <v>97</v>
      </c>
      <c r="E6029" s="24" t="s">
        <v>6</v>
      </c>
      <c r="F6029" s="25" t="s">
        <v>6</v>
      </c>
      <c r="G6029" s="25" t="s">
        <v>2987</v>
      </c>
      <c r="H6029" s="25" t="s">
        <v>3418</v>
      </c>
      <c r="I6029" s="25" t="s">
        <v>82</v>
      </c>
      <c r="J6029" s="10">
        <v>1602</v>
      </c>
      <c r="K6029" s="16">
        <v>33</v>
      </c>
    </row>
    <row r="6030" spans="1:11" x14ac:dyDescent="0.25">
      <c r="A6030" s="19">
        <v>42992</v>
      </c>
      <c r="B6030" s="19" t="s">
        <v>3404</v>
      </c>
      <c r="C6030" s="15">
        <v>20</v>
      </c>
      <c r="D6030" s="24" t="s">
        <v>7</v>
      </c>
      <c r="E6030" s="24" t="s">
        <v>8</v>
      </c>
      <c r="F6030" s="25"/>
      <c r="G6030" s="25" t="s">
        <v>3314</v>
      </c>
      <c r="H6030" s="25" t="s">
        <v>3314</v>
      </c>
      <c r="I6030" s="27"/>
      <c r="J6030" s="10" t="s">
        <v>2984</v>
      </c>
      <c r="K6030" s="16"/>
    </row>
    <row r="6031" spans="1:11" x14ac:dyDescent="0.25">
      <c r="A6031" s="19">
        <v>42992</v>
      </c>
      <c r="B6031" s="19" t="s">
        <v>3404</v>
      </c>
      <c r="C6031" s="15">
        <v>20000</v>
      </c>
      <c r="D6031" s="24" t="s">
        <v>7</v>
      </c>
      <c r="E6031" s="24" t="s">
        <v>8</v>
      </c>
      <c r="F6031" s="25"/>
      <c r="G6031" s="25" t="s">
        <v>3314</v>
      </c>
      <c r="H6031" s="25" t="s">
        <v>3314</v>
      </c>
      <c r="I6031" s="27"/>
      <c r="J6031" s="10"/>
      <c r="K6031" s="16"/>
    </row>
    <row r="6032" spans="1:11" x14ac:dyDescent="0.25">
      <c r="A6032" s="19">
        <v>42992</v>
      </c>
      <c r="B6032" s="19" t="s">
        <v>3404</v>
      </c>
      <c r="C6032" s="15">
        <v>15000</v>
      </c>
      <c r="D6032" s="24" t="s">
        <v>7</v>
      </c>
      <c r="E6032" s="24" t="s">
        <v>8</v>
      </c>
      <c r="F6032" s="25"/>
      <c r="G6032" s="25" t="s">
        <v>3314</v>
      </c>
      <c r="H6032" s="25" t="s">
        <v>3314</v>
      </c>
      <c r="I6032" s="27"/>
      <c r="J6032" s="10"/>
      <c r="K6032" s="16"/>
    </row>
    <row r="6033" spans="1:11" x14ac:dyDescent="0.25">
      <c r="A6033" s="19">
        <v>42992</v>
      </c>
      <c r="B6033" s="19" t="s">
        <v>3404</v>
      </c>
      <c r="C6033" s="15">
        <v>5000</v>
      </c>
      <c r="D6033" s="24" t="s">
        <v>7</v>
      </c>
      <c r="E6033" s="24" t="s">
        <v>8</v>
      </c>
      <c r="F6033" s="25"/>
      <c r="G6033" s="25" t="s">
        <v>3314</v>
      </c>
      <c r="H6033" s="25" t="s">
        <v>3314</v>
      </c>
      <c r="I6033" s="27"/>
      <c r="J6033" s="10"/>
      <c r="K6033" s="16"/>
    </row>
    <row r="6034" spans="1:11" x14ac:dyDescent="0.25">
      <c r="A6034" s="19">
        <v>42992</v>
      </c>
      <c r="B6034" s="19" t="s">
        <v>3404</v>
      </c>
      <c r="C6034" s="15">
        <v>15000</v>
      </c>
      <c r="D6034" s="24" t="s">
        <v>7</v>
      </c>
      <c r="E6034" s="24" t="s">
        <v>8</v>
      </c>
      <c r="F6034" s="25"/>
      <c r="G6034" s="25" t="s">
        <v>3314</v>
      </c>
      <c r="H6034" s="25" t="s">
        <v>3314</v>
      </c>
      <c r="I6034" s="27"/>
      <c r="J6034" s="10"/>
      <c r="K6034" s="16"/>
    </row>
    <row r="6035" spans="1:11" x14ac:dyDescent="0.25">
      <c r="A6035" s="19">
        <v>42992</v>
      </c>
      <c r="B6035" s="19" t="s">
        <v>3404</v>
      </c>
      <c r="C6035" s="15">
        <v>1000</v>
      </c>
      <c r="D6035" s="24" t="s">
        <v>7</v>
      </c>
      <c r="E6035" s="24" t="s">
        <v>8</v>
      </c>
      <c r="F6035" s="25"/>
      <c r="G6035" s="25" t="s">
        <v>3314</v>
      </c>
      <c r="H6035" s="25" t="s">
        <v>3314</v>
      </c>
      <c r="I6035" s="27"/>
      <c r="J6035" s="10" t="s">
        <v>2984</v>
      </c>
      <c r="K6035" s="16"/>
    </row>
    <row r="6036" spans="1:11" x14ac:dyDescent="0.25">
      <c r="A6036" s="19">
        <v>42994</v>
      </c>
      <c r="B6036" s="19" t="s">
        <v>3404</v>
      </c>
      <c r="C6036" s="15">
        <v>1000</v>
      </c>
      <c r="D6036" s="24" t="s">
        <v>4</v>
      </c>
      <c r="E6036" s="24" t="s">
        <v>6</v>
      </c>
      <c r="F6036" s="25" t="s">
        <v>6</v>
      </c>
      <c r="G6036" s="25" t="s">
        <v>2987</v>
      </c>
      <c r="H6036" s="25" t="s">
        <v>3418</v>
      </c>
      <c r="I6036" s="25" t="s">
        <v>82</v>
      </c>
      <c r="J6036" s="10">
        <v>324</v>
      </c>
      <c r="K6036" s="16">
        <v>7</v>
      </c>
    </row>
    <row r="6037" spans="1:11" x14ac:dyDescent="0.25">
      <c r="A6037" s="19">
        <v>42994</v>
      </c>
      <c r="B6037" s="19" t="s">
        <v>3404</v>
      </c>
      <c r="C6037" s="15">
        <v>1000</v>
      </c>
      <c r="D6037" s="24" t="s">
        <v>4</v>
      </c>
      <c r="E6037" s="24" t="s">
        <v>6</v>
      </c>
      <c r="F6037" s="25" t="s">
        <v>6</v>
      </c>
      <c r="G6037" s="25" t="s">
        <v>2987</v>
      </c>
      <c r="H6037" s="25" t="s">
        <v>3418</v>
      </c>
      <c r="I6037" s="25" t="s">
        <v>82</v>
      </c>
      <c r="J6037" s="10">
        <v>325</v>
      </c>
      <c r="K6037" s="16">
        <v>7</v>
      </c>
    </row>
    <row r="6038" spans="1:11" x14ac:dyDescent="0.25">
      <c r="A6038" s="19">
        <v>42994</v>
      </c>
      <c r="B6038" s="19" t="s">
        <v>3404</v>
      </c>
      <c r="C6038" s="15">
        <v>2000</v>
      </c>
      <c r="D6038" s="24" t="s">
        <v>4</v>
      </c>
      <c r="E6038" s="24" t="s">
        <v>6</v>
      </c>
      <c r="F6038" s="25" t="s">
        <v>6</v>
      </c>
      <c r="G6038" s="25" t="s">
        <v>2987</v>
      </c>
      <c r="H6038" s="25" t="s">
        <v>3418</v>
      </c>
      <c r="I6038" s="25" t="s">
        <v>82</v>
      </c>
      <c r="J6038" s="10">
        <v>326</v>
      </c>
      <c r="K6038" s="16">
        <v>7</v>
      </c>
    </row>
    <row r="6039" spans="1:11" x14ac:dyDescent="0.25">
      <c r="A6039" s="19">
        <v>42994</v>
      </c>
      <c r="B6039" s="19" t="s">
        <v>3404</v>
      </c>
      <c r="C6039" s="15">
        <v>10000</v>
      </c>
      <c r="D6039" s="24" t="s">
        <v>4</v>
      </c>
      <c r="E6039" s="24" t="s">
        <v>6</v>
      </c>
      <c r="F6039" s="25" t="s">
        <v>6</v>
      </c>
      <c r="G6039" s="25" t="s">
        <v>2987</v>
      </c>
      <c r="H6039" s="25" t="s">
        <v>3418</v>
      </c>
      <c r="I6039" s="25" t="s">
        <v>82</v>
      </c>
      <c r="J6039" s="10">
        <v>327</v>
      </c>
      <c r="K6039" s="16">
        <v>7</v>
      </c>
    </row>
    <row r="6040" spans="1:11" x14ac:dyDescent="0.25">
      <c r="A6040" s="19">
        <v>42994</v>
      </c>
      <c r="B6040" s="19" t="s">
        <v>3404</v>
      </c>
      <c r="C6040" s="15">
        <v>5000</v>
      </c>
      <c r="D6040" s="24" t="s">
        <v>4</v>
      </c>
      <c r="E6040" s="24" t="s">
        <v>6</v>
      </c>
      <c r="F6040" s="25" t="s">
        <v>6</v>
      </c>
      <c r="G6040" s="25" t="s">
        <v>2987</v>
      </c>
      <c r="H6040" s="25" t="s">
        <v>3418</v>
      </c>
      <c r="I6040" s="25" t="s">
        <v>82</v>
      </c>
      <c r="J6040" s="10">
        <v>328</v>
      </c>
      <c r="K6040" s="16">
        <v>7</v>
      </c>
    </row>
    <row r="6041" spans="1:11" x14ac:dyDescent="0.25">
      <c r="A6041" s="19">
        <v>42994</v>
      </c>
      <c r="B6041" s="19" t="s">
        <v>3404</v>
      </c>
      <c r="C6041" s="15">
        <v>2000</v>
      </c>
      <c r="D6041" s="24" t="s">
        <v>4</v>
      </c>
      <c r="E6041" s="24" t="s">
        <v>6</v>
      </c>
      <c r="F6041" s="25" t="s">
        <v>6</v>
      </c>
      <c r="G6041" s="25" t="s">
        <v>2987</v>
      </c>
      <c r="H6041" s="25" t="s">
        <v>3418</v>
      </c>
      <c r="I6041" s="25" t="s">
        <v>82</v>
      </c>
      <c r="J6041" s="10">
        <v>575</v>
      </c>
      <c r="K6041" s="16">
        <v>12</v>
      </c>
    </row>
    <row r="6042" spans="1:11" x14ac:dyDescent="0.25">
      <c r="A6042" s="19">
        <v>42994</v>
      </c>
      <c r="B6042" s="19" t="s">
        <v>3404</v>
      </c>
      <c r="C6042" s="15">
        <v>3000</v>
      </c>
      <c r="D6042" s="24" t="s">
        <v>4</v>
      </c>
      <c r="E6042" s="24" t="s">
        <v>6</v>
      </c>
      <c r="F6042" s="25" t="s">
        <v>6</v>
      </c>
      <c r="G6042" s="25" t="s">
        <v>2987</v>
      </c>
      <c r="H6042" s="25" t="s">
        <v>3418</v>
      </c>
      <c r="I6042" s="25" t="s">
        <v>82</v>
      </c>
      <c r="J6042" s="10">
        <v>576</v>
      </c>
      <c r="K6042" s="16">
        <v>12</v>
      </c>
    </row>
    <row r="6043" spans="1:11" x14ac:dyDescent="0.25">
      <c r="A6043" s="19">
        <v>42994</v>
      </c>
      <c r="B6043" s="19" t="s">
        <v>3404</v>
      </c>
      <c r="C6043" s="15">
        <v>450</v>
      </c>
      <c r="D6043" s="24" t="s">
        <v>4</v>
      </c>
      <c r="E6043" s="24" t="s">
        <v>6</v>
      </c>
      <c r="F6043" s="25" t="s">
        <v>6</v>
      </c>
      <c r="G6043" s="25" t="s">
        <v>2987</v>
      </c>
      <c r="H6043" s="25" t="s">
        <v>3418</v>
      </c>
      <c r="I6043" s="25" t="s">
        <v>82</v>
      </c>
      <c r="J6043" s="10">
        <v>1033</v>
      </c>
      <c r="K6043" s="16">
        <v>21</v>
      </c>
    </row>
    <row r="6044" spans="1:11" x14ac:dyDescent="0.25">
      <c r="A6044" s="19">
        <v>42994</v>
      </c>
      <c r="B6044" s="19" t="s">
        <v>3404</v>
      </c>
      <c r="C6044" s="15">
        <v>500</v>
      </c>
      <c r="D6044" s="24" t="s">
        <v>4</v>
      </c>
      <c r="E6044" s="24" t="s">
        <v>6</v>
      </c>
      <c r="F6044" s="25" t="s">
        <v>6</v>
      </c>
      <c r="G6044" s="25" t="s">
        <v>2987</v>
      </c>
      <c r="H6044" s="25" t="s">
        <v>3418</v>
      </c>
      <c r="I6044" s="25" t="s">
        <v>82</v>
      </c>
      <c r="J6044" s="10">
        <v>1148</v>
      </c>
      <c r="K6044" s="16">
        <v>23</v>
      </c>
    </row>
    <row r="6045" spans="1:11" x14ac:dyDescent="0.25">
      <c r="A6045" s="19">
        <v>42994</v>
      </c>
      <c r="B6045" s="19" t="s">
        <v>3404</v>
      </c>
      <c r="C6045" s="15">
        <v>19000</v>
      </c>
      <c r="D6045" s="24" t="s">
        <v>4</v>
      </c>
      <c r="E6045" s="24" t="s">
        <v>6</v>
      </c>
      <c r="F6045" s="25" t="s">
        <v>6</v>
      </c>
      <c r="G6045" s="25" t="s">
        <v>2987</v>
      </c>
      <c r="H6045" s="25" t="s">
        <v>3418</v>
      </c>
      <c r="I6045" s="25" t="s">
        <v>82</v>
      </c>
      <c r="J6045" s="10">
        <v>1363</v>
      </c>
      <c r="K6045" s="16">
        <v>28</v>
      </c>
    </row>
    <row r="6046" spans="1:11" x14ac:dyDescent="0.25">
      <c r="A6046" s="19">
        <v>42994</v>
      </c>
      <c r="B6046" s="19" t="s">
        <v>3404</v>
      </c>
      <c r="C6046" s="15">
        <v>1100</v>
      </c>
      <c r="D6046" s="24" t="s">
        <v>4</v>
      </c>
      <c r="E6046" s="24" t="s">
        <v>6</v>
      </c>
      <c r="F6046" s="25" t="s">
        <v>6</v>
      </c>
      <c r="G6046" s="25" t="s">
        <v>2987</v>
      </c>
      <c r="H6046" s="25" t="s">
        <v>3418</v>
      </c>
      <c r="I6046" s="25" t="s">
        <v>82</v>
      </c>
      <c r="J6046" s="10">
        <v>1364</v>
      </c>
      <c r="K6046" s="16">
        <v>28</v>
      </c>
    </row>
    <row r="6047" spans="1:11" x14ac:dyDescent="0.25">
      <c r="A6047" s="19">
        <v>42995</v>
      </c>
      <c r="B6047" s="19" t="s">
        <v>3404</v>
      </c>
      <c r="C6047" s="15">
        <v>200</v>
      </c>
      <c r="D6047" s="24" t="s">
        <v>4</v>
      </c>
      <c r="E6047" s="24" t="s">
        <v>6</v>
      </c>
      <c r="F6047" s="25" t="s">
        <v>6</v>
      </c>
      <c r="G6047" s="25" t="s">
        <v>2987</v>
      </c>
      <c r="H6047" s="25" t="s">
        <v>3418</v>
      </c>
      <c r="I6047" s="25" t="s">
        <v>82</v>
      </c>
      <c r="J6047" s="10">
        <v>329</v>
      </c>
      <c r="K6047" s="16">
        <v>7</v>
      </c>
    </row>
    <row r="6048" spans="1:11" x14ac:dyDescent="0.25">
      <c r="A6048" s="19">
        <v>42995</v>
      </c>
      <c r="B6048" s="19" t="s">
        <v>3404</v>
      </c>
      <c r="C6048" s="15">
        <v>100</v>
      </c>
      <c r="D6048" s="24" t="s">
        <v>4</v>
      </c>
      <c r="E6048" s="24" t="s">
        <v>6</v>
      </c>
      <c r="F6048" s="25" t="s">
        <v>6</v>
      </c>
      <c r="G6048" s="25" t="s">
        <v>2987</v>
      </c>
      <c r="H6048" s="25" t="s">
        <v>3418</v>
      </c>
      <c r="I6048" s="25" t="s">
        <v>82</v>
      </c>
      <c r="J6048" s="10">
        <v>330</v>
      </c>
      <c r="K6048" s="16">
        <v>7</v>
      </c>
    </row>
    <row r="6049" spans="1:11" x14ac:dyDescent="0.25">
      <c r="A6049" s="19">
        <v>42995</v>
      </c>
      <c r="B6049" s="19" t="s">
        <v>3404</v>
      </c>
      <c r="C6049" s="15">
        <v>10000</v>
      </c>
      <c r="D6049" s="24" t="s">
        <v>4</v>
      </c>
      <c r="E6049" s="24" t="s">
        <v>6</v>
      </c>
      <c r="F6049" s="25" t="s">
        <v>6</v>
      </c>
      <c r="G6049" s="25" t="s">
        <v>2987</v>
      </c>
      <c r="H6049" s="25" t="s">
        <v>3418</v>
      </c>
      <c r="I6049" s="25" t="s">
        <v>82</v>
      </c>
      <c r="J6049" s="10">
        <v>577</v>
      </c>
      <c r="K6049" s="16">
        <v>12</v>
      </c>
    </row>
    <row r="6050" spans="1:11" x14ac:dyDescent="0.25">
      <c r="A6050" s="19">
        <v>42995</v>
      </c>
      <c r="B6050" s="19" t="s">
        <v>3404</v>
      </c>
      <c r="C6050" s="15">
        <v>10000</v>
      </c>
      <c r="D6050" s="24" t="s">
        <v>4</v>
      </c>
      <c r="E6050" s="24" t="s">
        <v>6</v>
      </c>
      <c r="F6050" s="25" t="s">
        <v>6</v>
      </c>
      <c r="G6050" s="25" t="s">
        <v>2987</v>
      </c>
      <c r="H6050" s="25" t="s">
        <v>3418</v>
      </c>
      <c r="I6050" s="25" t="s">
        <v>82</v>
      </c>
      <c r="J6050" s="10">
        <v>578</v>
      </c>
      <c r="K6050" s="16">
        <v>12</v>
      </c>
    </row>
    <row r="6051" spans="1:11" x14ac:dyDescent="0.25">
      <c r="A6051" s="19">
        <v>42995</v>
      </c>
      <c r="B6051" s="19" t="s">
        <v>3404</v>
      </c>
      <c r="C6051" s="15">
        <v>10000</v>
      </c>
      <c r="D6051" s="24" t="s">
        <v>4</v>
      </c>
      <c r="E6051" s="24" t="s">
        <v>6</v>
      </c>
      <c r="F6051" s="25" t="s">
        <v>6</v>
      </c>
      <c r="G6051" s="25" t="s">
        <v>2987</v>
      </c>
      <c r="H6051" s="25" t="s">
        <v>3418</v>
      </c>
      <c r="I6051" s="25" t="s">
        <v>82</v>
      </c>
      <c r="J6051" s="10">
        <v>579</v>
      </c>
      <c r="K6051" s="16">
        <v>12</v>
      </c>
    </row>
    <row r="6052" spans="1:11" x14ac:dyDescent="0.25">
      <c r="A6052" s="19">
        <v>42995</v>
      </c>
      <c r="B6052" s="19" t="s">
        <v>3404</v>
      </c>
      <c r="C6052" s="15">
        <v>100</v>
      </c>
      <c r="D6052" s="24" t="s">
        <v>4</v>
      </c>
      <c r="E6052" s="24" t="s">
        <v>6</v>
      </c>
      <c r="F6052" s="25" t="s">
        <v>6</v>
      </c>
      <c r="G6052" s="25" t="s">
        <v>2987</v>
      </c>
      <c r="H6052" s="25" t="s">
        <v>3418</v>
      </c>
      <c r="I6052" s="25" t="s">
        <v>82</v>
      </c>
      <c r="J6052" s="10">
        <v>580</v>
      </c>
      <c r="K6052" s="16">
        <v>12</v>
      </c>
    </row>
    <row r="6053" spans="1:11" x14ac:dyDescent="0.25">
      <c r="A6053" s="19">
        <v>42995</v>
      </c>
      <c r="B6053" s="19" t="s">
        <v>3404</v>
      </c>
      <c r="C6053" s="15">
        <v>1000</v>
      </c>
      <c r="D6053" s="24" t="s">
        <v>4</v>
      </c>
      <c r="E6053" s="24" t="s">
        <v>6</v>
      </c>
      <c r="F6053" s="25" t="s">
        <v>6</v>
      </c>
      <c r="G6053" s="25" t="s">
        <v>2987</v>
      </c>
      <c r="H6053" s="25" t="s">
        <v>3418</v>
      </c>
      <c r="I6053" s="25" t="s">
        <v>82</v>
      </c>
      <c r="J6053" s="10">
        <v>581</v>
      </c>
      <c r="K6053" s="16">
        <v>12</v>
      </c>
    </row>
    <row r="6054" spans="1:11" x14ac:dyDescent="0.25">
      <c r="A6054" s="19">
        <v>42995</v>
      </c>
      <c r="B6054" s="19" t="s">
        <v>3404</v>
      </c>
      <c r="C6054" s="15">
        <v>50</v>
      </c>
      <c r="D6054" s="24" t="s">
        <v>4</v>
      </c>
      <c r="E6054" s="24" t="s">
        <v>5</v>
      </c>
      <c r="F6054" s="25" t="s">
        <v>2217</v>
      </c>
      <c r="G6054" s="25" t="s">
        <v>2987</v>
      </c>
      <c r="H6054" s="25" t="s">
        <v>3418</v>
      </c>
      <c r="I6054" s="25" t="s">
        <v>82</v>
      </c>
      <c r="J6054" s="10">
        <v>582</v>
      </c>
      <c r="K6054" s="16">
        <v>12</v>
      </c>
    </row>
    <row r="6055" spans="1:11" x14ac:dyDescent="0.25">
      <c r="A6055" s="19">
        <v>42995</v>
      </c>
      <c r="B6055" s="19" t="s">
        <v>3404</v>
      </c>
      <c r="C6055" s="15">
        <v>100</v>
      </c>
      <c r="D6055" s="24" t="s">
        <v>4</v>
      </c>
      <c r="E6055" s="24" t="s">
        <v>5</v>
      </c>
      <c r="F6055" s="25" t="s">
        <v>2217</v>
      </c>
      <c r="G6055" s="25" t="s">
        <v>2987</v>
      </c>
      <c r="H6055" s="25" t="s">
        <v>3418</v>
      </c>
      <c r="I6055" s="25" t="s">
        <v>82</v>
      </c>
      <c r="J6055" s="10">
        <v>583</v>
      </c>
      <c r="K6055" s="16">
        <v>12</v>
      </c>
    </row>
    <row r="6056" spans="1:11" x14ac:dyDescent="0.25">
      <c r="A6056" s="19">
        <v>42995</v>
      </c>
      <c r="B6056" s="19" t="s">
        <v>3404</v>
      </c>
      <c r="C6056" s="15">
        <v>50</v>
      </c>
      <c r="D6056" s="24" t="s">
        <v>4</v>
      </c>
      <c r="E6056" s="24" t="s">
        <v>5</v>
      </c>
      <c r="F6056" s="25" t="s">
        <v>2217</v>
      </c>
      <c r="G6056" s="25" t="s">
        <v>2987</v>
      </c>
      <c r="H6056" s="25" t="s">
        <v>3418</v>
      </c>
      <c r="I6056" s="25" t="s">
        <v>82</v>
      </c>
      <c r="J6056" s="10">
        <v>584</v>
      </c>
      <c r="K6056" s="16">
        <v>12</v>
      </c>
    </row>
    <row r="6057" spans="1:11" x14ac:dyDescent="0.25">
      <c r="A6057" s="19">
        <v>42995</v>
      </c>
      <c r="B6057" s="19" t="s">
        <v>3404</v>
      </c>
      <c r="C6057" s="15">
        <v>1000</v>
      </c>
      <c r="D6057" s="24" t="s">
        <v>4</v>
      </c>
      <c r="E6057" s="24" t="s">
        <v>6</v>
      </c>
      <c r="F6057" s="25" t="s">
        <v>6</v>
      </c>
      <c r="G6057" s="25" t="s">
        <v>2987</v>
      </c>
      <c r="H6057" s="25" t="s">
        <v>3418</v>
      </c>
      <c r="I6057" s="25" t="s">
        <v>82</v>
      </c>
      <c r="J6057" s="10">
        <v>865</v>
      </c>
      <c r="K6057" s="16">
        <v>18</v>
      </c>
    </row>
    <row r="6058" spans="1:11" x14ac:dyDescent="0.25">
      <c r="A6058" s="19">
        <v>42995</v>
      </c>
      <c r="B6058" s="19" t="s">
        <v>3404</v>
      </c>
      <c r="C6058" s="15">
        <v>1444.8</v>
      </c>
      <c r="D6058" s="24" t="s">
        <v>97</v>
      </c>
      <c r="E6058" s="24" t="s">
        <v>6</v>
      </c>
      <c r="F6058" s="25" t="s">
        <v>6</v>
      </c>
      <c r="G6058" s="25" t="s">
        <v>2987</v>
      </c>
      <c r="H6058" s="25" t="s">
        <v>3418</v>
      </c>
      <c r="I6058" s="25" t="s">
        <v>82</v>
      </c>
      <c r="J6058" s="10">
        <v>1034</v>
      </c>
      <c r="K6058" s="16">
        <v>21</v>
      </c>
    </row>
    <row r="6059" spans="1:11" x14ac:dyDescent="0.25">
      <c r="A6059" s="19">
        <v>42995</v>
      </c>
      <c r="B6059" s="19" t="s">
        <v>3404</v>
      </c>
      <c r="C6059" s="15">
        <v>300</v>
      </c>
      <c r="D6059" s="24" t="s">
        <v>4</v>
      </c>
      <c r="E6059" s="24" t="s">
        <v>5</v>
      </c>
      <c r="F6059" s="25" t="s">
        <v>2217</v>
      </c>
      <c r="G6059" s="25" t="s">
        <v>2987</v>
      </c>
      <c r="H6059" s="25" t="s">
        <v>3418</v>
      </c>
      <c r="I6059" s="25" t="s">
        <v>82</v>
      </c>
      <c r="J6059" s="10">
        <v>1093</v>
      </c>
      <c r="K6059" s="16">
        <v>22</v>
      </c>
    </row>
    <row r="6060" spans="1:11" x14ac:dyDescent="0.25">
      <c r="A6060" s="19">
        <v>42995</v>
      </c>
      <c r="B6060" s="19" t="s">
        <v>3404</v>
      </c>
      <c r="C6060" s="15">
        <v>100</v>
      </c>
      <c r="D6060" s="24" t="s">
        <v>4</v>
      </c>
      <c r="E6060" s="24" t="s">
        <v>5</v>
      </c>
      <c r="F6060" s="25" t="s">
        <v>2217</v>
      </c>
      <c r="G6060" s="25" t="s">
        <v>2987</v>
      </c>
      <c r="H6060" s="25" t="s">
        <v>3418</v>
      </c>
      <c r="I6060" s="25" t="s">
        <v>82</v>
      </c>
      <c r="J6060" s="10">
        <v>1094</v>
      </c>
      <c r="K6060" s="16">
        <v>22</v>
      </c>
    </row>
    <row r="6061" spans="1:11" x14ac:dyDescent="0.25">
      <c r="A6061" s="19">
        <v>42995</v>
      </c>
      <c r="B6061" s="19" t="s">
        <v>3404</v>
      </c>
      <c r="C6061" s="15">
        <v>400</v>
      </c>
      <c r="D6061" s="24" t="s">
        <v>4</v>
      </c>
      <c r="E6061" s="24" t="s">
        <v>6</v>
      </c>
      <c r="F6061" s="25" t="s">
        <v>6</v>
      </c>
      <c r="G6061" s="25" t="s">
        <v>2987</v>
      </c>
      <c r="H6061" s="25" t="s">
        <v>3418</v>
      </c>
      <c r="I6061" s="25" t="s">
        <v>82</v>
      </c>
      <c r="J6061" s="10">
        <v>1095</v>
      </c>
      <c r="K6061" s="16">
        <v>22</v>
      </c>
    </row>
    <row r="6062" spans="1:11" x14ac:dyDescent="0.25">
      <c r="A6062" s="19">
        <v>42995</v>
      </c>
      <c r="B6062" s="19" t="s">
        <v>3404</v>
      </c>
      <c r="C6062" s="15">
        <v>100</v>
      </c>
      <c r="D6062" s="24" t="s">
        <v>4</v>
      </c>
      <c r="E6062" s="24" t="s">
        <v>5</v>
      </c>
      <c r="F6062" s="25" t="s">
        <v>2217</v>
      </c>
      <c r="G6062" s="25" t="s">
        <v>2987</v>
      </c>
      <c r="H6062" s="25" t="s">
        <v>3418</v>
      </c>
      <c r="I6062" s="25" t="s">
        <v>82</v>
      </c>
      <c r="J6062" s="10">
        <v>1096</v>
      </c>
      <c r="K6062" s="16">
        <v>22</v>
      </c>
    </row>
    <row r="6063" spans="1:11" x14ac:dyDescent="0.25">
      <c r="A6063" s="19">
        <v>42995</v>
      </c>
      <c r="B6063" s="19" t="s">
        <v>3404</v>
      </c>
      <c r="C6063" s="15">
        <v>200</v>
      </c>
      <c r="D6063" s="24" t="s">
        <v>4</v>
      </c>
      <c r="E6063" s="24" t="s">
        <v>6</v>
      </c>
      <c r="F6063" s="25" t="s">
        <v>6</v>
      </c>
      <c r="G6063" s="25" t="s">
        <v>2987</v>
      </c>
      <c r="H6063" s="25" t="s">
        <v>3418</v>
      </c>
      <c r="I6063" s="25" t="s">
        <v>82</v>
      </c>
      <c r="J6063" s="10">
        <v>1097</v>
      </c>
      <c r="K6063" s="16">
        <v>22</v>
      </c>
    </row>
    <row r="6064" spans="1:11" x14ac:dyDescent="0.25">
      <c r="A6064" s="19">
        <v>42995</v>
      </c>
      <c r="B6064" s="19" t="s">
        <v>3404</v>
      </c>
      <c r="C6064" s="15">
        <v>200</v>
      </c>
      <c r="D6064" s="24" t="s">
        <v>4</v>
      </c>
      <c r="E6064" s="24" t="s">
        <v>5</v>
      </c>
      <c r="F6064" s="25" t="s">
        <v>2217</v>
      </c>
      <c r="G6064" s="25" t="s">
        <v>2987</v>
      </c>
      <c r="H6064" s="25" t="s">
        <v>3418</v>
      </c>
      <c r="I6064" s="25" t="s">
        <v>82</v>
      </c>
      <c r="J6064" s="10">
        <v>1098</v>
      </c>
      <c r="K6064" s="16">
        <v>22</v>
      </c>
    </row>
    <row r="6065" spans="1:11" x14ac:dyDescent="0.25">
      <c r="A6065" s="19">
        <v>42995</v>
      </c>
      <c r="B6065" s="19" t="s">
        <v>3404</v>
      </c>
      <c r="C6065" s="15">
        <v>300</v>
      </c>
      <c r="D6065" s="24" t="s">
        <v>4</v>
      </c>
      <c r="E6065" s="24" t="s">
        <v>6</v>
      </c>
      <c r="F6065" s="25" t="s">
        <v>6</v>
      </c>
      <c r="G6065" s="25" t="s">
        <v>2987</v>
      </c>
      <c r="H6065" s="25" t="s">
        <v>3418</v>
      </c>
      <c r="I6065" s="25" t="s">
        <v>82</v>
      </c>
      <c r="J6065" s="10">
        <v>1099</v>
      </c>
      <c r="K6065" s="16">
        <v>22</v>
      </c>
    </row>
    <row r="6066" spans="1:11" x14ac:dyDescent="0.25">
      <c r="A6066" s="19">
        <v>42995</v>
      </c>
      <c r="B6066" s="19" t="s">
        <v>3404</v>
      </c>
      <c r="C6066" s="15">
        <v>200</v>
      </c>
      <c r="D6066" s="24" t="s">
        <v>4</v>
      </c>
      <c r="E6066" s="24" t="s">
        <v>5</v>
      </c>
      <c r="F6066" s="25" t="s">
        <v>2217</v>
      </c>
      <c r="G6066" s="25" t="s">
        <v>2987</v>
      </c>
      <c r="H6066" s="25" t="s">
        <v>3418</v>
      </c>
      <c r="I6066" s="25" t="s">
        <v>82</v>
      </c>
      <c r="J6066" s="10">
        <v>1100</v>
      </c>
      <c r="K6066" s="16">
        <v>22</v>
      </c>
    </row>
    <row r="6067" spans="1:11" x14ac:dyDescent="0.25">
      <c r="A6067" s="19">
        <v>42995</v>
      </c>
      <c r="B6067" s="19" t="s">
        <v>3404</v>
      </c>
      <c r="C6067" s="15">
        <v>4180</v>
      </c>
      <c r="D6067" s="24" t="s">
        <v>4</v>
      </c>
      <c r="E6067" s="24" t="s">
        <v>5</v>
      </c>
      <c r="F6067" s="25" t="s">
        <v>2217</v>
      </c>
      <c r="G6067" s="25" t="s">
        <v>2987</v>
      </c>
      <c r="H6067" s="25" t="s">
        <v>3418</v>
      </c>
      <c r="I6067" s="25" t="s">
        <v>82</v>
      </c>
      <c r="J6067" s="10">
        <v>1365</v>
      </c>
      <c r="K6067" s="16">
        <v>28</v>
      </c>
    </row>
    <row r="6068" spans="1:11" x14ac:dyDescent="0.25">
      <c r="A6068" s="19">
        <v>42995</v>
      </c>
      <c r="B6068" s="19" t="s">
        <v>3404</v>
      </c>
      <c r="C6068" s="15">
        <v>600</v>
      </c>
      <c r="D6068" s="24" t="s">
        <v>4</v>
      </c>
      <c r="E6068" s="24" t="s">
        <v>5</v>
      </c>
      <c r="F6068" s="25" t="s">
        <v>2217</v>
      </c>
      <c r="G6068" s="25" t="s">
        <v>2987</v>
      </c>
      <c r="H6068" s="25" t="s">
        <v>3418</v>
      </c>
      <c r="I6068" s="25" t="s">
        <v>82</v>
      </c>
      <c r="J6068" s="10">
        <v>1403</v>
      </c>
      <c r="K6068" s="16">
        <v>29</v>
      </c>
    </row>
    <row r="6069" spans="1:11" x14ac:dyDescent="0.25">
      <c r="A6069" s="19">
        <v>42995</v>
      </c>
      <c r="B6069" s="19" t="s">
        <v>3404</v>
      </c>
      <c r="C6069" s="15">
        <v>7050</v>
      </c>
      <c r="D6069" s="24" t="s">
        <v>4</v>
      </c>
      <c r="E6069" s="24" t="s">
        <v>6</v>
      </c>
      <c r="F6069" s="25" t="s">
        <v>6</v>
      </c>
      <c r="G6069" s="25" t="s">
        <v>2987</v>
      </c>
      <c r="H6069" s="25" t="s">
        <v>3418</v>
      </c>
      <c r="I6069" s="25" t="s">
        <v>82</v>
      </c>
      <c r="J6069" s="10">
        <v>1404</v>
      </c>
      <c r="K6069" s="16">
        <v>29</v>
      </c>
    </row>
    <row r="6070" spans="1:11" x14ac:dyDescent="0.25">
      <c r="A6070" s="19">
        <v>42995</v>
      </c>
      <c r="B6070" s="19" t="s">
        <v>3404</v>
      </c>
      <c r="C6070" s="15">
        <v>200</v>
      </c>
      <c r="D6070" s="24" t="s">
        <v>4</v>
      </c>
      <c r="E6070" s="24" t="s">
        <v>6</v>
      </c>
      <c r="F6070" s="25" t="s">
        <v>6</v>
      </c>
      <c r="G6070" s="25" t="s">
        <v>2987</v>
      </c>
      <c r="H6070" s="25" t="s">
        <v>3418</v>
      </c>
      <c r="I6070" s="25" t="s">
        <v>82</v>
      </c>
      <c r="J6070" s="10">
        <v>1405</v>
      </c>
      <c r="K6070" s="16">
        <v>29</v>
      </c>
    </row>
    <row r="6071" spans="1:11" x14ac:dyDescent="0.25">
      <c r="A6071" s="19">
        <v>42995</v>
      </c>
      <c r="B6071" s="19" t="s">
        <v>3404</v>
      </c>
      <c r="C6071" s="15">
        <v>100</v>
      </c>
      <c r="D6071" s="24" t="s">
        <v>4</v>
      </c>
      <c r="E6071" s="24" t="s">
        <v>6</v>
      </c>
      <c r="F6071" s="25" t="s">
        <v>6</v>
      </c>
      <c r="G6071" s="25" t="s">
        <v>2987</v>
      </c>
      <c r="H6071" s="25" t="s">
        <v>3418</v>
      </c>
      <c r="I6071" s="25" t="s">
        <v>82</v>
      </c>
      <c r="J6071" s="10">
        <v>1406</v>
      </c>
      <c r="K6071" s="16">
        <v>29</v>
      </c>
    </row>
    <row r="6072" spans="1:11" x14ac:dyDescent="0.25">
      <c r="A6072" s="19">
        <v>42995</v>
      </c>
      <c r="B6072" s="19" t="s">
        <v>3404</v>
      </c>
      <c r="C6072" s="15">
        <v>18060</v>
      </c>
      <c r="D6072" s="24" t="s">
        <v>97</v>
      </c>
      <c r="E6072" s="24" t="s">
        <v>6</v>
      </c>
      <c r="F6072" s="25" t="s">
        <v>6</v>
      </c>
      <c r="G6072" s="25" t="s">
        <v>2987</v>
      </c>
      <c r="H6072" s="25" t="s">
        <v>3418</v>
      </c>
      <c r="I6072" s="25" t="s">
        <v>82</v>
      </c>
      <c r="J6072" s="10">
        <v>1407</v>
      </c>
      <c r="K6072" s="16">
        <v>29</v>
      </c>
    </row>
    <row r="6073" spans="1:11" x14ac:dyDescent="0.25">
      <c r="A6073" s="19">
        <v>42995</v>
      </c>
      <c r="B6073" s="19" t="s">
        <v>3404</v>
      </c>
      <c r="C6073" s="15">
        <v>700</v>
      </c>
      <c r="D6073" s="24" t="s">
        <v>4</v>
      </c>
      <c r="E6073" s="24" t="s">
        <v>5</v>
      </c>
      <c r="F6073" s="25" t="s">
        <v>2217</v>
      </c>
      <c r="G6073" s="25" t="s">
        <v>2987</v>
      </c>
      <c r="H6073" s="25" t="s">
        <v>3418</v>
      </c>
      <c r="I6073" s="25" t="s">
        <v>82</v>
      </c>
      <c r="J6073" s="10">
        <v>1473</v>
      </c>
      <c r="K6073" s="16">
        <v>30</v>
      </c>
    </row>
    <row r="6074" spans="1:11" x14ac:dyDescent="0.25">
      <c r="A6074" s="19">
        <v>42995</v>
      </c>
      <c r="B6074" s="19" t="s">
        <v>3404</v>
      </c>
      <c r="C6074" s="15">
        <v>3000</v>
      </c>
      <c r="D6074" s="24" t="s">
        <v>4</v>
      </c>
      <c r="E6074" s="24" t="s">
        <v>5</v>
      </c>
      <c r="F6074" s="25" t="s">
        <v>2217</v>
      </c>
      <c r="G6074" s="25" t="s">
        <v>2987</v>
      </c>
      <c r="H6074" s="25" t="s">
        <v>3418</v>
      </c>
      <c r="I6074" s="25" t="s">
        <v>82</v>
      </c>
      <c r="J6074" s="10">
        <v>1474</v>
      </c>
      <c r="K6074" s="16">
        <v>30</v>
      </c>
    </row>
    <row r="6075" spans="1:11" x14ac:dyDescent="0.25">
      <c r="A6075" s="19">
        <v>42995</v>
      </c>
      <c r="B6075" s="19" t="s">
        <v>3404</v>
      </c>
      <c r="C6075" s="15">
        <v>100</v>
      </c>
      <c r="D6075" s="24" t="s">
        <v>4</v>
      </c>
      <c r="E6075" s="24" t="s">
        <v>6</v>
      </c>
      <c r="F6075" s="25" t="s">
        <v>6</v>
      </c>
      <c r="G6075" s="25" t="s">
        <v>2987</v>
      </c>
      <c r="H6075" s="25" t="s">
        <v>3418</v>
      </c>
      <c r="I6075" s="25" t="s">
        <v>82</v>
      </c>
      <c r="J6075" s="10">
        <v>1475</v>
      </c>
      <c r="K6075" s="16">
        <v>30</v>
      </c>
    </row>
    <row r="6076" spans="1:11" x14ac:dyDescent="0.25">
      <c r="A6076" s="19">
        <v>42995</v>
      </c>
      <c r="B6076" s="19" t="s">
        <v>3404</v>
      </c>
      <c r="C6076" s="15">
        <v>200</v>
      </c>
      <c r="D6076" s="24" t="s">
        <v>4</v>
      </c>
      <c r="E6076" s="24" t="s">
        <v>6</v>
      </c>
      <c r="F6076" s="25" t="s">
        <v>6</v>
      </c>
      <c r="G6076" s="25" t="s">
        <v>2987</v>
      </c>
      <c r="H6076" s="25" t="s">
        <v>3418</v>
      </c>
      <c r="I6076" s="25" t="s">
        <v>82</v>
      </c>
      <c r="J6076" s="10">
        <v>1526</v>
      </c>
      <c r="K6076" s="16">
        <v>31</v>
      </c>
    </row>
    <row r="6077" spans="1:11" x14ac:dyDescent="0.25">
      <c r="A6077" s="19">
        <v>42995</v>
      </c>
      <c r="B6077" s="19" t="s">
        <v>3404</v>
      </c>
      <c r="C6077" s="15">
        <v>3000</v>
      </c>
      <c r="D6077" s="24" t="s">
        <v>4</v>
      </c>
      <c r="E6077" s="24" t="s">
        <v>6</v>
      </c>
      <c r="F6077" s="25" t="s">
        <v>6</v>
      </c>
      <c r="G6077" s="25" t="s">
        <v>2987</v>
      </c>
      <c r="H6077" s="25" t="s">
        <v>3418</v>
      </c>
      <c r="I6077" s="25" t="s">
        <v>82</v>
      </c>
      <c r="J6077" s="10">
        <v>1527</v>
      </c>
      <c r="K6077" s="16">
        <v>31</v>
      </c>
    </row>
    <row r="6078" spans="1:11" x14ac:dyDescent="0.25">
      <c r="A6078" s="19">
        <v>42995</v>
      </c>
      <c r="B6078" s="19" t="s">
        <v>3404</v>
      </c>
      <c r="C6078" s="15">
        <v>500</v>
      </c>
      <c r="D6078" s="24" t="s">
        <v>4</v>
      </c>
      <c r="E6078" s="24" t="s">
        <v>6</v>
      </c>
      <c r="F6078" s="25" t="s">
        <v>6</v>
      </c>
      <c r="G6078" s="25" t="s">
        <v>2987</v>
      </c>
      <c r="H6078" s="25" t="s">
        <v>3418</v>
      </c>
      <c r="I6078" s="25" t="s">
        <v>82</v>
      </c>
      <c r="J6078" s="10">
        <v>1528</v>
      </c>
      <c r="K6078" s="16">
        <v>31</v>
      </c>
    </row>
    <row r="6079" spans="1:11" x14ac:dyDescent="0.25">
      <c r="A6079" s="19">
        <v>42995</v>
      </c>
      <c r="B6079" s="19" t="s">
        <v>3404</v>
      </c>
      <c r="C6079" s="15">
        <v>12000</v>
      </c>
      <c r="D6079" s="24" t="s">
        <v>4</v>
      </c>
      <c r="E6079" s="24" t="s">
        <v>6</v>
      </c>
      <c r="F6079" s="25" t="s">
        <v>6</v>
      </c>
      <c r="G6079" s="25" t="s">
        <v>2987</v>
      </c>
      <c r="H6079" s="25" t="s">
        <v>3418</v>
      </c>
      <c r="I6079" s="25" t="s">
        <v>82</v>
      </c>
      <c r="J6079" s="10">
        <v>1529</v>
      </c>
      <c r="K6079" s="16">
        <v>31</v>
      </c>
    </row>
    <row r="6080" spans="1:11" x14ac:dyDescent="0.25">
      <c r="A6080" s="19">
        <v>42995</v>
      </c>
      <c r="B6080" s="19" t="s">
        <v>3404</v>
      </c>
      <c r="C6080" s="15">
        <v>500</v>
      </c>
      <c r="D6080" s="24" t="s">
        <v>4</v>
      </c>
      <c r="E6080" s="24" t="s">
        <v>5</v>
      </c>
      <c r="F6080" s="25" t="s">
        <v>2217</v>
      </c>
      <c r="G6080" s="25" t="s">
        <v>2987</v>
      </c>
      <c r="H6080" s="25" t="s">
        <v>3418</v>
      </c>
      <c r="I6080" s="25" t="s">
        <v>82</v>
      </c>
      <c r="J6080" s="10">
        <v>1530</v>
      </c>
      <c r="K6080" s="16">
        <v>31</v>
      </c>
    </row>
    <row r="6081" spans="1:11" x14ac:dyDescent="0.25">
      <c r="A6081" s="19">
        <v>42995</v>
      </c>
      <c r="B6081" s="19" t="s">
        <v>3404</v>
      </c>
      <c r="C6081" s="15">
        <v>400</v>
      </c>
      <c r="D6081" s="24" t="s">
        <v>4</v>
      </c>
      <c r="E6081" s="24" t="s">
        <v>5</v>
      </c>
      <c r="F6081" s="25" t="s">
        <v>2217</v>
      </c>
      <c r="G6081" s="25" t="s">
        <v>2987</v>
      </c>
      <c r="H6081" s="25" t="s">
        <v>3418</v>
      </c>
      <c r="I6081" s="25" t="s">
        <v>82</v>
      </c>
      <c r="J6081" s="10">
        <v>1531</v>
      </c>
      <c r="K6081" s="16">
        <v>31</v>
      </c>
    </row>
    <row r="6082" spans="1:11" x14ac:dyDescent="0.25">
      <c r="A6082" s="19">
        <v>42995</v>
      </c>
      <c r="B6082" s="19" t="s">
        <v>3404</v>
      </c>
      <c r="C6082" s="15">
        <v>300</v>
      </c>
      <c r="D6082" s="24" t="s">
        <v>4</v>
      </c>
      <c r="E6082" s="24" t="s">
        <v>5</v>
      </c>
      <c r="F6082" s="25" t="s">
        <v>2217</v>
      </c>
      <c r="G6082" s="25" t="s">
        <v>2987</v>
      </c>
      <c r="H6082" s="25" t="s">
        <v>3418</v>
      </c>
      <c r="I6082" s="25" t="s">
        <v>82</v>
      </c>
      <c r="J6082" s="10">
        <v>1532</v>
      </c>
      <c r="K6082" s="16">
        <v>31</v>
      </c>
    </row>
    <row r="6083" spans="1:11" x14ac:dyDescent="0.25">
      <c r="A6083" s="19">
        <v>42995</v>
      </c>
      <c r="B6083" s="19" t="s">
        <v>3404</v>
      </c>
      <c r="C6083" s="15">
        <v>200</v>
      </c>
      <c r="D6083" s="24" t="s">
        <v>4</v>
      </c>
      <c r="E6083" s="24" t="s">
        <v>6</v>
      </c>
      <c r="F6083" s="25" t="s">
        <v>6</v>
      </c>
      <c r="G6083" s="25" t="s">
        <v>2987</v>
      </c>
      <c r="H6083" s="25" t="s">
        <v>3418</v>
      </c>
      <c r="I6083" s="25" t="s">
        <v>82</v>
      </c>
      <c r="J6083" s="10">
        <v>1533</v>
      </c>
      <c r="K6083" s="16">
        <v>31</v>
      </c>
    </row>
    <row r="6084" spans="1:11" x14ac:dyDescent="0.25">
      <c r="A6084" s="19">
        <v>42995</v>
      </c>
      <c r="B6084" s="19" t="s">
        <v>3404</v>
      </c>
      <c r="C6084" s="15">
        <v>400</v>
      </c>
      <c r="D6084" s="24" t="s">
        <v>4</v>
      </c>
      <c r="E6084" s="24" t="s">
        <v>6</v>
      </c>
      <c r="F6084" s="25" t="s">
        <v>6</v>
      </c>
      <c r="G6084" s="25" t="s">
        <v>2987</v>
      </c>
      <c r="H6084" s="25" t="s">
        <v>3418</v>
      </c>
      <c r="I6084" s="25" t="s">
        <v>82</v>
      </c>
      <c r="J6084" s="10">
        <v>1534</v>
      </c>
      <c r="K6084" s="16">
        <v>31</v>
      </c>
    </row>
    <row r="6085" spans="1:11" x14ac:dyDescent="0.25">
      <c r="A6085" s="19">
        <v>42995</v>
      </c>
      <c r="B6085" s="19" t="s">
        <v>3404</v>
      </c>
      <c r="C6085" s="15">
        <v>100</v>
      </c>
      <c r="D6085" s="24" t="s">
        <v>4</v>
      </c>
      <c r="E6085" s="24" t="s">
        <v>5</v>
      </c>
      <c r="F6085" s="25" t="s">
        <v>2217</v>
      </c>
      <c r="G6085" s="25" t="s">
        <v>2987</v>
      </c>
      <c r="H6085" s="25" t="s">
        <v>3418</v>
      </c>
      <c r="I6085" s="25" t="s">
        <v>82</v>
      </c>
      <c r="J6085" s="10">
        <v>1535</v>
      </c>
      <c r="K6085" s="16">
        <v>31</v>
      </c>
    </row>
    <row r="6086" spans="1:11" x14ac:dyDescent="0.25">
      <c r="A6086" s="19">
        <v>42995</v>
      </c>
      <c r="B6086" s="19" t="s">
        <v>3404</v>
      </c>
      <c r="C6086" s="15">
        <v>50</v>
      </c>
      <c r="D6086" s="24" t="s">
        <v>4</v>
      </c>
      <c r="E6086" s="24" t="s">
        <v>6</v>
      </c>
      <c r="F6086" s="25" t="s">
        <v>6</v>
      </c>
      <c r="G6086" s="25" t="s">
        <v>2987</v>
      </c>
      <c r="H6086" s="25" t="s">
        <v>3418</v>
      </c>
      <c r="I6086" s="25" t="s">
        <v>82</v>
      </c>
      <c r="J6086" s="10">
        <v>1536</v>
      </c>
      <c r="K6086" s="16">
        <v>31</v>
      </c>
    </row>
    <row r="6087" spans="1:11" x14ac:dyDescent="0.25">
      <c r="A6087" s="19">
        <v>42995</v>
      </c>
      <c r="B6087" s="19" t="s">
        <v>3404</v>
      </c>
      <c r="C6087" s="15">
        <v>400</v>
      </c>
      <c r="D6087" s="24" t="s">
        <v>7</v>
      </c>
      <c r="E6087" s="24" t="s">
        <v>8</v>
      </c>
      <c r="F6087" s="25"/>
      <c r="G6087" s="25" t="s">
        <v>3314</v>
      </c>
      <c r="H6087" s="25" t="s">
        <v>3314</v>
      </c>
      <c r="I6087" s="27"/>
      <c r="J6087" s="10" t="s">
        <v>2984</v>
      </c>
      <c r="K6087" s="16"/>
    </row>
    <row r="6088" spans="1:11" x14ac:dyDescent="0.25">
      <c r="A6088" s="19">
        <v>42996</v>
      </c>
      <c r="B6088" s="19" t="s">
        <v>3404</v>
      </c>
      <c r="C6088" s="15">
        <v>800</v>
      </c>
      <c r="D6088" s="24" t="s">
        <v>4</v>
      </c>
      <c r="E6088" s="24" t="s">
        <v>6</v>
      </c>
      <c r="F6088" s="25" t="s">
        <v>6</v>
      </c>
      <c r="G6088" s="25" t="s">
        <v>2987</v>
      </c>
      <c r="H6088" s="25" t="s">
        <v>3418</v>
      </c>
      <c r="I6088" s="25" t="s">
        <v>82</v>
      </c>
      <c r="J6088" s="10">
        <v>585</v>
      </c>
      <c r="K6088" s="16">
        <v>12</v>
      </c>
    </row>
    <row r="6089" spans="1:11" x14ac:dyDescent="0.25">
      <c r="A6089" s="19">
        <v>42996</v>
      </c>
      <c r="B6089" s="19" t="s">
        <v>3404</v>
      </c>
      <c r="C6089" s="15">
        <v>200</v>
      </c>
      <c r="D6089" s="24" t="s">
        <v>4</v>
      </c>
      <c r="E6089" s="24" t="s">
        <v>5</v>
      </c>
      <c r="F6089" s="25" t="s">
        <v>2217</v>
      </c>
      <c r="G6089" s="25" t="s">
        <v>2987</v>
      </c>
      <c r="H6089" s="25" t="s">
        <v>3418</v>
      </c>
      <c r="I6089" s="25" t="s">
        <v>82</v>
      </c>
      <c r="J6089" s="10">
        <v>586</v>
      </c>
      <c r="K6089" s="16">
        <v>12</v>
      </c>
    </row>
    <row r="6090" spans="1:11" x14ac:dyDescent="0.25">
      <c r="A6090" s="19">
        <v>42996</v>
      </c>
      <c r="B6090" s="19" t="s">
        <v>3404</v>
      </c>
      <c r="C6090" s="15">
        <v>2150</v>
      </c>
      <c r="D6090" s="24" t="s">
        <v>4</v>
      </c>
      <c r="E6090" s="24" t="s">
        <v>6</v>
      </c>
      <c r="F6090" s="25" t="s">
        <v>6</v>
      </c>
      <c r="G6090" s="25" t="s">
        <v>2987</v>
      </c>
      <c r="H6090" s="25" t="s">
        <v>3418</v>
      </c>
      <c r="I6090" s="25" t="s">
        <v>82</v>
      </c>
      <c r="J6090" s="10">
        <v>1035</v>
      </c>
      <c r="K6090" s="16">
        <v>21</v>
      </c>
    </row>
    <row r="6091" spans="1:11" x14ac:dyDescent="0.25">
      <c r="A6091" s="19">
        <v>42996</v>
      </c>
      <c r="B6091" s="19" t="s">
        <v>3404</v>
      </c>
      <c r="C6091" s="15">
        <v>100</v>
      </c>
      <c r="D6091" s="24" t="s">
        <v>4</v>
      </c>
      <c r="E6091" s="24" t="s">
        <v>6</v>
      </c>
      <c r="F6091" s="25" t="s">
        <v>6</v>
      </c>
      <c r="G6091" s="25" t="s">
        <v>2987</v>
      </c>
      <c r="H6091" s="25" t="s">
        <v>3418</v>
      </c>
      <c r="I6091" s="25" t="s">
        <v>82</v>
      </c>
      <c r="J6091" s="10">
        <v>1149</v>
      </c>
      <c r="K6091" s="16">
        <v>23</v>
      </c>
    </row>
    <row r="6092" spans="1:11" x14ac:dyDescent="0.25">
      <c r="A6092" s="19">
        <v>42996</v>
      </c>
      <c r="B6092" s="19" t="s">
        <v>3404</v>
      </c>
      <c r="C6092" s="15">
        <v>100</v>
      </c>
      <c r="D6092" s="24" t="s">
        <v>4</v>
      </c>
      <c r="E6092" s="24" t="s">
        <v>6</v>
      </c>
      <c r="F6092" s="25" t="s">
        <v>6</v>
      </c>
      <c r="G6092" s="25" t="s">
        <v>2987</v>
      </c>
      <c r="H6092" s="25" t="s">
        <v>3418</v>
      </c>
      <c r="I6092" s="25" t="s">
        <v>82</v>
      </c>
      <c r="J6092" s="10">
        <v>1150</v>
      </c>
      <c r="K6092" s="16">
        <v>23</v>
      </c>
    </row>
    <row r="6093" spans="1:11" x14ac:dyDescent="0.25">
      <c r="A6093" s="19">
        <v>42996</v>
      </c>
      <c r="B6093" s="19" t="s">
        <v>3404</v>
      </c>
      <c r="C6093" s="15">
        <v>3900</v>
      </c>
      <c r="D6093" s="24" t="s">
        <v>4</v>
      </c>
      <c r="E6093" s="24" t="s">
        <v>5</v>
      </c>
      <c r="F6093" s="25" t="s">
        <v>2217</v>
      </c>
      <c r="G6093" s="25" t="s">
        <v>2987</v>
      </c>
      <c r="H6093" s="25" t="s">
        <v>3418</v>
      </c>
      <c r="I6093" s="25" t="s">
        <v>82</v>
      </c>
      <c r="J6093" s="10">
        <v>1366</v>
      </c>
      <c r="K6093" s="16">
        <v>28</v>
      </c>
    </row>
    <row r="6094" spans="1:11" x14ac:dyDescent="0.25">
      <c r="A6094" s="19">
        <v>42996</v>
      </c>
      <c r="B6094" s="19" t="s">
        <v>3404</v>
      </c>
      <c r="C6094" s="15">
        <v>2500</v>
      </c>
      <c r="D6094" s="24" t="s">
        <v>4</v>
      </c>
      <c r="E6094" s="24" t="s">
        <v>5</v>
      </c>
      <c r="F6094" s="25" t="s">
        <v>2217</v>
      </c>
      <c r="G6094" s="25" t="s">
        <v>2987</v>
      </c>
      <c r="H6094" s="25" t="s">
        <v>3418</v>
      </c>
      <c r="I6094" s="25" t="s">
        <v>82</v>
      </c>
      <c r="J6094" s="10">
        <v>1367</v>
      </c>
      <c r="K6094" s="16">
        <v>28</v>
      </c>
    </row>
    <row r="6095" spans="1:11" x14ac:dyDescent="0.25">
      <c r="A6095" s="19">
        <v>42996</v>
      </c>
      <c r="B6095" s="19" t="s">
        <v>3404</v>
      </c>
      <c r="C6095" s="15">
        <v>1500</v>
      </c>
      <c r="D6095" s="24" t="s">
        <v>4</v>
      </c>
      <c r="E6095" s="24" t="s">
        <v>5</v>
      </c>
      <c r="F6095" s="25" t="s">
        <v>2217</v>
      </c>
      <c r="G6095" s="25" t="s">
        <v>2987</v>
      </c>
      <c r="H6095" s="25" t="s">
        <v>3418</v>
      </c>
      <c r="I6095" s="25" t="s">
        <v>82</v>
      </c>
      <c r="J6095" s="10">
        <v>1368</v>
      </c>
      <c r="K6095" s="16">
        <v>28</v>
      </c>
    </row>
    <row r="6096" spans="1:11" x14ac:dyDescent="0.25">
      <c r="A6096" s="19">
        <v>42996</v>
      </c>
      <c r="B6096" s="19" t="s">
        <v>3404</v>
      </c>
      <c r="C6096" s="15">
        <v>100</v>
      </c>
      <c r="D6096" s="24" t="s">
        <v>4</v>
      </c>
      <c r="E6096" s="24" t="s">
        <v>5</v>
      </c>
      <c r="F6096" s="25" t="s">
        <v>2217</v>
      </c>
      <c r="G6096" s="25" t="s">
        <v>2987</v>
      </c>
      <c r="H6096" s="25" t="s">
        <v>3418</v>
      </c>
      <c r="I6096" s="25" t="s">
        <v>82</v>
      </c>
      <c r="J6096" s="10">
        <v>1408</v>
      </c>
      <c r="K6096" s="16">
        <v>29</v>
      </c>
    </row>
    <row r="6097" spans="1:11" x14ac:dyDescent="0.25">
      <c r="A6097" s="19">
        <v>42996</v>
      </c>
      <c r="B6097" s="19" t="s">
        <v>3404</v>
      </c>
      <c r="C6097" s="15">
        <v>100</v>
      </c>
      <c r="D6097" s="24" t="s">
        <v>4</v>
      </c>
      <c r="E6097" s="24" t="s">
        <v>6</v>
      </c>
      <c r="F6097" s="25" t="s">
        <v>6</v>
      </c>
      <c r="G6097" s="25" t="s">
        <v>2987</v>
      </c>
      <c r="H6097" s="25" t="s">
        <v>3418</v>
      </c>
      <c r="I6097" s="25" t="s">
        <v>82</v>
      </c>
      <c r="J6097" s="10">
        <v>1409</v>
      </c>
      <c r="K6097" s="16">
        <v>29</v>
      </c>
    </row>
    <row r="6098" spans="1:11" x14ac:dyDescent="0.25">
      <c r="A6098" s="19">
        <v>42996</v>
      </c>
      <c r="B6098" s="19" t="s">
        <v>3404</v>
      </c>
      <c r="C6098" s="15">
        <v>500</v>
      </c>
      <c r="D6098" s="24" t="s">
        <v>4</v>
      </c>
      <c r="E6098" s="24" t="s">
        <v>6</v>
      </c>
      <c r="F6098" s="25" t="s">
        <v>6</v>
      </c>
      <c r="G6098" s="25" t="s">
        <v>2987</v>
      </c>
      <c r="H6098" s="25" t="s">
        <v>3418</v>
      </c>
      <c r="I6098" s="25" t="s">
        <v>82</v>
      </c>
      <c r="J6098" s="10">
        <v>1410</v>
      </c>
      <c r="K6098" s="16">
        <v>29</v>
      </c>
    </row>
    <row r="6099" spans="1:11" x14ac:dyDescent="0.25">
      <c r="A6099" s="19">
        <v>42996</v>
      </c>
      <c r="B6099" s="19" t="s">
        <v>3404</v>
      </c>
      <c r="C6099" s="15">
        <v>400</v>
      </c>
      <c r="D6099" s="24" t="s">
        <v>4</v>
      </c>
      <c r="E6099" s="24" t="s">
        <v>6</v>
      </c>
      <c r="F6099" s="25" t="s">
        <v>6</v>
      </c>
      <c r="G6099" s="25" t="s">
        <v>2987</v>
      </c>
      <c r="H6099" s="25" t="s">
        <v>3418</v>
      </c>
      <c r="I6099" s="25" t="s">
        <v>82</v>
      </c>
      <c r="J6099" s="10">
        <v>1476</v>
      </c>
      <c r="K6099" s="16">
        <v>30</v>
      </c>
    </row>
    <row r="6100" spans="1:11" x14ac:dyDescent="0.25">
      <c r="A6100" s="19">
        <v>42996</v>
      </c>
      <c r="B6100" s="19" t="s">
        <v>3404</v>
      </c>
      <c r="C6100" s="15">
        <v>100</v>
      </c>
      <c r="D6100" s="24" t="s">
        <v>4</v>
      </c>
      <c r="E6100" s="24" t="s">
        <v>6</v>
      </c>
      <c r="F6100" s="25" t="s">
        <v>6</v>
      </c>
      <c r="G6100" s="25" t="s">
        <v>2987</v>
      </c>
      <c r="H6100" s="25" t="s">
        <v>3418</v>
      </c>
      <c r="I6100" s="25" t="s">
        <v>82</v>
      </c>
      <c r="J6100" s="10">
        <v>1477</v>
      </c>
      <c r="K6100" s="16">
        <v>30</v>
      </c>
    </row>
    <row r="6101" spans="1:11" x14ac:dyDescent="0.25">
      <c r="A6101" s="19">
        <v>42996</v>
      </c>
      <c r="B6101" s="19" t="s">
        <v>3404</v>
      </c>
      <c r="C6101" s="15">
        <v>392</v>
      </c>
      <c r="D6101" s="24" t="s">
        <v>4</v>
      </c>
      <c r="E6101" s="24" t="s">
        <v>6</v>
      </c>
      <c r="F6101" s="25" t="s">
        <v>6</v>
      </c>
      <c r="G6101" s="25" t="s">
        <v>2987</v>
      </c>
      <c r="H6101" s="25" t="s">
        <v>3418</v>
      </c>
      <c r="I6101" s="25" t="s">
        <v>82</v>
      </c>
      <c r="J6101" s="10">
        <v>1537</v>
      </c>
      <c r="K6101" s="16">
        <v>31</v>
      </c>
    </row>
    <row r="6102" spans="1:11" x14ac:dyDescent="0.25">
      <c r="A6102" s="19">
        <v>42996</v>
      </c>
      <c r="B6102" s="19" t="s">
        <v>3404</v>
      </c>
      <c r="C6102" s="15">
        <v>600</v>
      </c>
      <c r="D6102" s="24" t="s">
        <v>4</v>
      </c>
      <c r="E6102" s="24" t="s">
        <v>5</v>
      </c>
      <c r="F6102" s="25" t="s">
        <v>2217</v>
      </c>
      <c r="G6102" s="25" t="s">
        <v>2987</v>
      </c>
      <c r="H6102" s="25" t="s">
        <v>3418</v>
      </c>
      <c r="I6102" s="25" t="s">
        <v>82</v>
      </c>
      <c r="J6102" s="10">
        <v>1538</v>
      </c>
      <c r="K6102" s="16">
        <v>31</v>
      </c>
    </row>
    <row r="6103" spans="1:11" x14ac:dyDescent="0.25">
      <c r="A6103" s="19">
        <v>42996</v>
      </c>
      <c r="B6103" s="19" t="s">
        <v>3404</v>
      </c>
      <c r="C6103" s="15">
        <v>6000</v>
      </c>
      <c r="D6103" s="24" t="s">
        <v>4</v>
      </c>
      <c r="E6103" s="24" t="s">
        <v>6</v>
      </c>
      <c r="F6103" s="25" t="s">
        <v>6</v>
      </c>
      <c r="G6103" s="25" t="s">
        <v>2987</v>
      </c>
      <c r="H6103" s="25" t="s">
        <v>3418</v>
      </c>
      <c r="I6103" s="25" t="s">
        <v>82</v>
      </c>
      <c r="J6103" s="10">
        <v>1651</v>
      </c>
      <c r="K6103" s="16">
        <v>34</v>
      </c>
    </row>
    <row r="6104" spans="1:11" x14ac:dyDescent="0.25">
      <c r="A6104" s="19">
        <v>42996</v>
      </c>
      <c r="B6104" s="19" t="s">
        <v>3404</v>
      </c>
      <c r="C6104" s="15">
        <v>600</v>
      </c>
      <c r="D6104" s="24" t="s">
        <v>4</v>
      </c>
      <c r="E6104" s="24" t="s">
        <v>6</v>
      </c>
      <c r="F6104" s="25" t="s">
        <v>6</v>
      </c>
      <c r="G6104" s="25" t="s">
        <v>2987</v>
      </c>
      <c r="H6104" s="25" t="s">
        <v>3418</v>
      </c>
      <c r="I6104" s="25" t="s">
        <v>82</v>
      </c>
      <c r="J6104" s="10">
        <v>1652</v>
      </c>
      <c r="K6104" s="16">
        <v>34</v>
      </c>
    </row>
    <row r="6105" spans="1:11" x14ac:dyDescent="0.25">
      <c r="A6105" s="19">
        <v>42996</v>
      </c>
      <c r="B6105" s="19" t="s">
        <v>3404</v>
      </c>
      <c r="C6105" s="15">
        <v>200</v>
      </c>
      <c r="D6105" s="24" t="s">
        <v>4</v>
      </c>
      <c r="E6105" s="24" t="s">
        <v>6</v>
      </c>
      <c r="F6105" s="25" t="s">
        <v>6</v>
      </c>
      <c r="G6105" s="25" t="s">
        <v>2987</v>
      </c>
      <c r="H6105" s="25" t="s">
        <v>3418</v>
      </c>
      <c r="I6105" s="25" t="s">
        <v>82</v>
      </c>
      <c r="J6105" s="10">
        <v>1653</v>
      </c>
      <c r="K6105" s="16">
        <v>34</v>
      </c>
    </row>
    <row r="6106" spans="1:11" x14ac:dyDescent="0.25">
      <c r="A6106" s="19">
        <v>42996</v>
      </c>
      <c r="B6106" s="19" t="s">
        <v>3404</v>
      </c>
      <c r="C6106" s="15">
        <v>15000</v>
      </c>
      <c r="D6106" s="24" t="s">
        <v>4</v>
      </c>
      <c r="E6106" s="24" t="s">
        <v>5</v>
      </c>
      <c r="F6106" s="25" t="s">
        <v>2217</v>
      </c>
      <c r="G6106" s="25" t="s">
        <v>2987</v>
      </c>
      <c r="H6106" s="25" t="s">
        <v>3418</v>
      </c>
      <c r="I6106" s="25" t="s">
        <v>82</v>
      </c>
      <c r="J6106" s="10">
        <v>1654</v>
      </c>
      <c r="K6106" s="16">
        <v>34</v>
      </c>
    </row>
    <row r="6107" spans="1:11" x14ac:dyDescent="0.25">
      <c r="A6107" s="19">
        <v>42996</v>
      </c>
      <c r="B6107" s="19" t="s">
        <v>3404</v>
      </c>
      <c r="C6107" s="15">
        <v>50</v>
      </c>
      <c r="D6107" s="24" t="s">
        <v>7</v>
      </c>
      <c r="E6107" s="24" t="s">
        <v>8</v>
      </c>
      <c r="F6107" s="25"/>
      <c r="G6107" s="25" t="s">
        <v>3314</v>
      </c>
      <c r="H6107" s="25" t="s">
        <v>3314</v>
      </c>
      <c r="I6107" s="27"/>
      <c r="J6107" s="10" t="s">
        <v>2984</v>
      </c>
      <c r="K6107" s="16"/>
    </row>
    <row r="6108" spans="1:11" x14ac:dyDescent="0.25">
      <c r="A6108" s="19">
        <v>42996</v>
      </c>
      <c r="B6108" s="19" t="s">
        <v>3404</v>
      </c>
      <c r="C6108" s="15">
        <v>45</v>
      </c>
      <c r="D6108" s="24" t="s">
        <v>7</v>
      </c>
      <c r="E6108" s="24" t="s">
        <v>8</v>
      </c>
      <c r="F6108" s="25"/>
      <c r="G6108" s="25" t="s">
        <v>3314</v>
      </c>
      <c r="H6108" s="25" t="s">
        <v>3314</v>
      </c>
      <c r="I6108" s="27"/>
      <c r="J6108" s="10" t="s">
        <v>2984</v>
      </c>
      <c r="K6108" s="16"/>
    </row>
    <row r="6109" spans="1:11" x14ac:dyDescent="0.25">
      <c r="A6109" s="19">
        <v>42996</v>
      </c>
      <c r="B6109" s="19" t="s">
        <v>3404</v>
      </c>
      <c r="C6109" s="15">
        <v>100</v>
      </c>
      <c r="D6109" s="24" t="s">
        <v>7</v>
      </c>
      <c r="E6109" s="24" t="s">
        <v>8</v>
      </c>
      <c r="F6109" s="25"/>
      <c r="G6109" s="25" t="s">
        <v>3314</v>
      </c>
      <c r="H6109" s="25" t="s">
        <v>3314</v>
      </c>
      <c r="I6109" s="27"/>
      <c r="J6109" s="10" t="s">
        <v>2984</v>
      </c>
      <c r="K6109" s="16"/>
    </row>
    <row r="6110" spans="1:11" x14ac:dyDescent="0.25">
      <c r="A6110" s="19">
        <v>42996</v>
      </c>
      <c r="B6110" s="19" t="s">
        <v>3404</v>
      </c>
      <c r="C6110" s="15">
        <v>5255</v>
      </c>
      <c r="D6110" s="24" t="s">
        <v>7</v>
      </c>
      <c r="E6110" s="24" t="s">
        <v>8</v>
      </c>
      <c r="F6110" s="25"/>
      <c r="G6110" s="25" t="s">
        <v>3314</v>
      </c>
      <c r="H6110" s="25" t="s">
        <v>3314</v>
      </c>
      <c r="I6110" s="27"/>
      <c r="J6110" s="10" t="s">
        <v>2984</v>
      </c>
      <c r="K6110" s="16"/>
    </row>
    <row r="6111" spans="1:11" x14ac:dyDescent="0.25">
      <c r="A6111" s="19">
        <v>42996</v>
      </c>
      <c r="B6111" s="19" t="s">
        <v>3404</v>
      </c>
      <c r="C6111" s="15">
        <v>600</v>
      </c>
      <c r="D6111" s="24" t="s">
        <v>7</v>
      </c>
      <c r="E6111" s="24" t="s">
        <v>8</v>
      </c>
      <c r="F6111" s="25"/>
      <c r="G6111" s="25" t="s">
        <v>3314</v>
      </c>
      <c r="H6111" s="25" t="s">
        <v>3314</v>
      </c>
      <c r="I6111" s="27"/>
      <c r="J6111" s="10" t="s">
        <v>2984</v>
      </c>
      <c r="K6111" s="16"/>
    </row>
    <row r="6112" spans="1:11" x14ac:dyDescent="0.25">
      <c r="A6112" s="19">
        <v>42996</v>
      </c>
      <c r="B6112" s="19" t="s">
        <v>3404</v>
      </c>
      <c r="C6112" s="15">
        <v>1000</v>
      </c>
      <c r="D6112" s="24" t="s">
        <v>7</v>
      </c>
      <c r="E6112" s="24" t="s">
        <v>8</v>
      </c>
      <c r="F6112" s="25"/>
      <c r="G6112" s="25" t="s">
        <v>3314</v>
      </c>
      <c r="H6112" s="25" t="s">
        <v>3314</v>
      </c>
      <c r="I6112" s="27"/>
      <c r="J6112" s="10" t="s">
        <v>2984</v>
      </c>
      <c r="K6112" s="16"/>
    </row>
    <row r="6113" spans="1:11" x14ac:dyDescent="0.25">
      <c r="A6113" s="19">
        <v>42997</v>
      </c>
      <c r="B6113" s="19" t="s">
        <v>3404</v>
      </c>
      <c r="C6113" s="15">
        <v>4000</v>
      </c>
      <c r="D6113" s="24" t="s">
        <v>4</v>
      </c>
      <c r="E6113" s="24" t="s">
        <v>5</v>
      </c>
      <c r="F6113" s="25" t="s">
        <v>2217</v>
      </c>
      <c r="G6113" s="25" t="s">
        <v>2987</v>
      </c>
      <c r="H6113" s="25" t="s">
        <v>3418</v>
      </c>
      <c r="I6113" s="25" t="s">
        <v>82</v>
      </c>
      <c r="J6113" s="10">
        <v>331</v>
      </c>
      <c r="K6113" s="16">
        <v>7</v>
      </c>
    </row>
    <row r="6114" spans="1:11" x14ac:dyDescent="0.25">
      <c r="A6114" s="19">
        <v>42997</v>
      </c>
      <c r="B6114" s="19" t="s">
        <v>3404</v>
      </c>
      <c r="C6114" s="15">
        <v>1000</v>
      </c>
      <c r="D6114" s="24" t="s">
        <v>4</v>
      </c>
      <c r="E6114" s="24" t="s">
        <v>6</v>
      </c>
      <c r="F6114" s="25" t="s">
        <v>6</v>
      </c>
      <c r="G6114" s="25" t="s">
        <v>2987</v>
      </c>
      <c r="H6114" s="25" t="s">
        <v>3418</v>
      </c>
      <c r="I6114" s="25" t="s">
        <v>82</v>
      </c>
      <c r="J6114" s="10">
        <v>587</v>
      </c>
      <c r="K6114" s="16">
        <v>12</v>
      </c>
    </row>
    <row r="6115" spans="1:11" x14ac:dyDescent="0.25">
      <c r="A6115" s="19">
        <v>42997</v>
      </c>
      <c r="B6115" s="19" t="s">
        <v>3404</v>
      </c>
      <c r="C6115" s="15">
        <v>4063.4999999999995</v>
      </c>
      <c r="D6115" s="24" t="s">
        <v>97</v>
      </c>
      <c r="E6115" s="24" t="s">
        <v>5</v>
      </c>
      <c r="F6115" s="25" t="s">
        <v>2217</v>
      </c>
      <c r="G6115" s="25" t="s">
        <v>2987</v>
      </c>
      <c r="H6115" s="25" t="s">
        <v>3418</v>
      </c>
      <c r="I6115" s="25" t="s">
        <v>82</v>
      </c>
      <c r="J6115" s="10">
        <v>1036</v>
      </c>
      <c r="K6115" s="16">
        <v>21</v>
      </c>
    </row>
    <row r="6116" spans="1:11" x14ac:dyDescent="0.25">
      <c r="A6116" s="19">
        <v>42997</v>
      </c>
      <c r="B6116" s="19" t="s">
        <v>3404</v>
      </c>
      <c r="C6116" s="15">
        <v>2000</v>
      </c>
      <c r="D6116" s="24" t="s">
        <v>4</v>
      </c>
      <c r="E6116" s="24" t="s">
        <v>5</v>
      </c>
      <c r="F6116" s="25" t="s">
        <v>2217</v>
      </c>
      <c r="G6116" s="25" t="s">
        <v>2987</v>
      </c>
      <c r="H6116" s="25" t="s">
        <v>3418</v>
      </c>
      <c r="I6116" s="25" t="s">
        <v>82</v>
      </c>
      <c r="J6116" s="10">
        <v>1037</v>
      </c>
      <c r="K6116" s="16">
        <v>21</v>
      </c>
    </row>
    <row r="6117" spans="1:11" x14ac:dyDescent="0.25">
      <c r="A6117" s="19">
        <v>42997</v>
      </c>
      <c r="B6117" s="19" t="s">
        <v>3404</v>
      </c>
      <c r="C6117" s="15">
        <v>150</v>
      </c>
      <c r="D6117" s="24" t="s">
        <v>4</v>
      </c>
      <c r="E6117" s="24" t="s">
        <v>6</v>
      </c>
      <c r="F6117" s="25" t="s">
        <v>6</v>
      </c>
      <c r="G6117" s="25" t="s">
        <v>2987</v>
      </c>
      <c r="H6117" s="25" t="s">
        <v>3418</v>
      </c>
      <c r="I6117" s="25" t="s">
        <v>82</v>
      </c>
      <c r="J6117" s="10">
        <v>1038</v>
      </c>
      <c r="K6117" s="16">
        <v>21</v>
      </c>
    </row>
    <row r="6118" spans="1:11" x14ac:dyDescent="0.25">
      <c r="A6118" s="19">
        <v>42997</v>
      </c>
      <c r="B6118" s="19" t="s">
        <v>3404</v>
      </c>
      <c r="C6118" s="15">
        <v>400</v>
      </c>
      <c r="D6118" s="24" t="s">
        <v>4</v>
      </c>
      <c r="E6118" s="24" t="s">
        <v>6</v>
      </c>
      <c r="F6118" s="25" t="s">
        <v>6</v>
      </c>
      <c r="G6118" s="25" t="s">
        <v>2987</v>
      </c>
      <c r="H6118" s="25" t="s">
        <v>3418</v>
      </c>
      <c r="I6118" s="25" t="s">
        <v>82</v>
      </c>
      <c r="J6118" s="10">
        <v>1039</v>
      </c>
      <c r="K6118" s="16">
        <v>21</v>
      </c>
    </row>
    <row r="6119" spans="1:11" x14ac:dyDescent="0.25">
      <c r="A6119" s="19">
        <v>42997</v>
      </c>
      <c r="B6119" s="19" t="s">
        <v>3404</v>
      </c>
      <c r="C6119" s="15">
        <v>1200</v>
      </c>
      <c r="D6119" s="24" t="s">
        <v>4</v>
      </c>
      <c r="E6119" s="24" t="s">
        <v>5</v>
      </c>
      <c r="F6119" s="25" t="s">
        <v>2217</v>
      </c>
      <c r="G6119" s="25" t="s">
        <v>2987</v>
      </c>
      <c r="H6119" s="25" t="s">
        <v>3418</v>
      </c>
      <c r="I6119" s="25" t="s">
        <v>82</v>
      </c>
      <c r="J6119" s="10">
        <v>1157</v>
      </c>
      <c r="K6119" s="16">
        <v>24</v>
      </c>
    </row>
    <row r="6120" spans="1:11" x14ac:dyDescent="0.25">
      <c r="A6120" s="19">
        <v>42997</v>
      </c>
      <c r="B6120" s="19" t="s">
        <v>3404</v>
      </c>
      <c r="C6120" s="15">
        <v>3000</v>
      </c>
      <c r="D6120" s="24" t="s">
        <v>4</v>
      </c>
      <c r="E6120" s="24" t="s">
        <v>5</v>
      </c>
      <c r="F6120" s="25" t="s">
        <v>2217</v>
      </c>
      <c r="G6120" s="25" t="s">
        <v>2987</v>
      </c>
      <c r="H6120" s="25" t="s">
        <v>3418</v>
      </c>
      <c r="I6120" s="25" t="s">
        <v>82</v>
      </c>
      <c r="J6120" s="10">
        <v>1369</v>
      </c>
      <c r="K6120" s="16">
        <v>28</v>
      </c>
    </row>
    <row r="6121" spans="1:11" x14ac:dyDescent="0.25">
      <c r="A6121" s="19">
        <v>42997</v>
      </c>
      <c r="B6121" s="19" t="s">
        <v>3404</v>
      </c>
      <c r="C6121" s="15">
        <v>300</v>
      </c>
      <c r="D6121" s="24" t="s">
        <v>4</v>
      </c>
      <c r="E6121" s="24" t="s">
        <v>6</v>
      </c>
      <c r="F6121" s="25" t="s">
        <v>6</v>
      </c>
      <c r="G6121" s="25" t="s">
        <v>2987</v>
      </c>
      <c r="H6121" s="25" t="s">
        <v>3418</v>
      </c>
      <c r="I6121" s="25" t="s">
        <v>82</v>
      </c>
      <c r="J6121" s="10">
        <v>1370</v>
      </c>
      <c r="K6121" s="16">
        <v>28</v>
      </c>
    </row>
    <row r="6122" spans="1:11" x14ac:dyDescent="0.25">
      <c r="A6122" s="19">
        <v>42997</v>
      </c>
      <c r="B6122" s="19" t="s">
        <v>3404</v>
      </c>
      <c r="C6122" s="15">
        <v>4081.5599999999995</v>
      </c>
      <c r="D6122" s="24" t="s">
        <v>97</v>
      </c>
      <c r="E6122" s="24" t="s">
        <v>5</v>
      </c>
      <c r="F6122" s="25" t="s">
        <v>2217</v>
      </c>
      <c r="G6122" s="25" t="s">
        <v>2987</v>
      </c>
      <c r="H6122" s="25" t="s">
        <v>3418</v>
      </c>
      <c r="I6122" s="25" t="s">
        <v>82</v>
      </c>
      <c r="J6122" s="10">
        <v>1411</v>
      </c>
      <c r="K6122" s="16">
        <v>29</v>
      </c>
    </row>
    <row r="6123" spans="1:11" x14ac:dyDescent="0.25">
      <c r="A6123" s="19">
        <v>42997</v>
      </c>
      <c r="B6123" s="19" t="s">
        <v>3404</v>
      </c>
      <c r="C6123" s="15">
        <v>1000</v>
      </c>
      <c r="D6123" s="24" t="s">
        <v>4</v>
      </c>
      <c r="E6123" s="24" t="s">
        <v>5</v>
      </c>
      <c r="F6123" s="25" t="s">
        <v>2217</v>
      </c>
      <c r="G6123" s="25" t="s">
        <v>2987</v>
      </c>
      <c r="H6123" s="25" t="s">
        <v>3418</v>
      </c>
      <c r="I6123" s="25" t="s">
        <v>82</v>
      </c>
      <c r="J6123" s="10">
        <v>1412</v>
      </c>
      <c r="K6123" s="16">
        <v>29</v>
      </c>
    </row>
    <row r="6124" spans="1:11" x14ac:dyDescent="0.25">
      <c r="A6124" s="19">
        <v>42997</v>
      </c>
      <c r="B6124" s="19" t="s">
        <v>3404</v>
      </c>
      <c r="C6124" s="15">
        <v>1000</v>
      </c>
      <c r="D6124" s="24" t="s">
        <v>4</v>
      </c>
      <c r="E6124" s="24" t="s">
        <v>5</v>
      </c>
      <c r="F6124" s="25" t="s">
        <v>2217</v>
      </c>
      <c r="G6124" s="25" t="s">
        <v>2987</v>
      </c>
      <c r="H6124" s="25" t="s">
        <v>3418</v>
      </c>
      <c r="I6124" s="25" t="s">
        <v>82</v>
      </c>
      <c r="J6124" s="10">
        <v>1413</v>
      </c>
      <c r="K6124" s="16">
        <v>29</v>
      </c>
    </row>
    <row r="6125" spans="1:11" x14ac:dyDescent="0.25">
      <c r="A6125" s="19">
        <v>42997</v>
      </c>
      <c r="B6125" s="19" t="s">
        <v>3404</v>
      </c>
      <c r="C6125" s="15">
        <v>1000</v>
      </c>
      <c r="D6125" s="24" t="s">
        <v>4</v>
      </c>
      <c r="E6125" s="24" t="s">
        <v>5</v>
      </c>
      <c r="F6125" s="25" t="s">
        <v>2217</v>
      </c>
      <c r="G6125" s="25" t="s">
        <v>2987</v>
      </c>
      <c r="H6125" s="25" t="s">
        <v>3418</v>
      </c>
      <c r="I6125" s="25" t="s">
        <v>82</v>
      </c>
      <c r="J6125" s="10">
        <v>1414</v>
      </c>
      <c r="K6125" s="16">
        <v>29</v>
      </c>
    </row>
    <row r="6126" spans="1:11" x14ac:dyDescent="0.25">
      <c r="A6126" s="19">
        <v>42997</v>
      </c>
      <c r="B6126" s="19" t="s">
        <v>3404</v>
      </c>
      <c r="C6126" s="15">
        <v>1000</v>
      </c>
      <c r="D6126" s="24" t="s">
        <v>4</v>
      </c>
      <c r="E6126" s="24" t="s">
        <v>5</v>
      </c>
      <c r="F6126" s="25" t="s">
        <v>2217</v>
      </c>
      <c r="G6126" s="25" t="s">
        <v>2987</v>
      </c>
      <c r="H6126" s="25" t="s">
        <v>3418</v>
      </c>
      <c r="I6126" s="25" t="s">
        <v>82</v>
      </c>
      <c r="J6126" s="10">
        <v>1415</v>
      </c>
      <c r="K6126" s="16">
        <v>29</v>
      </c>
    </row>
    <row r="6127" spans="1:11" x14ac:dyDescent="0.25">
      <c r="A6127" s="19">
        <v>42997</v>
      </c>
      <c r="B6127" s="19" t="s">
        <v>3404</v>
      </c>
      <c r="C6127" s="15">
        <v>1500</v>
      </c>
      <c r="D6127" s="24" t="s">
        <v>4</v>
      </c>
      <c r="E6127" s="24" t="s">
        <v>5</v>
      </c>
      <c r="F6127" s="25" t="s">
        <v>2217</v>
      </c>
      <c r="G6127" s="25" t="s">
        <v>2987</v>
      </c>
      <c r="H6127" s="25" t="s">
        <v>3418</v>
      </c>
      <c r="I6127" s="25" t="s">
        <v>82</v>
      </c>
      <c r="J6127" s="10">
        <v>1416</v>
      </c>
      <c r="K6127" s="16">
        <v>29</v>
      </c>
    </row>
    <row r="6128" spans="1:11" x14ac:dyDescent="0.25">
      <c r="A6128" s="19">
        <v>42997</v>
      </c>
      <c r="B6128" s="19" t="s">
        <v>3404</v>
      </c>
      <c r="C6128" s="15">
        <v>500</v>
      </c>
      <c r="D6128" s="24" t="s">
        <v>4</v>
      </c>
      <c r="E6128" s="24" t="s">
        <v>5</v>
      </c>
      <c r="F6128" s="25" t="s">
        <v>2217</v>
      </c>
      <c r="G6128" s="25" t="s">
        <v>2987</v>
      </c>
      <c r="H6128" s="25" t="s">
        <v>3418</v>
      </c>
      <c r="I6128" s="25" t="s">
        <v>82</v>
      </c>
      <c r="J6128" s="10">
        <v>1417</v>
      </c>
      <c r="K6128" s="16">
        <v>29</v>
      </c>
    </row>
    <row r="6129" spans="1:11" x14ac:dyDescent="0.25">
      <c r="A6129" s="19">
        <v>42997</v>
      </c>
      <c r="B6129" s="19" t="s">
        <v>3404</v>
      </c>
      <c r="C6129" s="15">
        <v>500</v>
      </c>
      <c r="D6129" s="24" t="s">
        <v>4</v>
      </c>
      <c r="E6129" s="24" t="s">
        <v>6</v>
      </c>
      <c r="F6129" s="25" t="s">
        <v>6</v>
      </c>
      <c r="G6129" s="25" t="s">
        <v>2987</v>
      </c>
      <c r="H6129" s="25" t="s">
        <v>3418</v>
      </c>
      <c r="I6129" s="25" t="s">
        <v>82</v>
      </c>
      <c r="J6129" s="10">
        <v>1418</v>
      </c>
      <c r="K6129" s="16">
        <v>29</v>
      </c>
    </row>
    <row r="6130" spans="1:11" x14ac:dyDescent="0.25">
      <c r="A6130" s="19">
        <v>42997</v>
      </c>
      <c r="B6130" s="19" t="s">
        <v>3404</v>
      </c>
      <c r="C6130" s="15">
        <v>50</v>
      </c>
      <c r="D6130" s="24" t="s">
        <v>4</v>
      </c>
      <c r="E6130" s="24" t="s">
        <v>5</v>
      </c>
      <c r="F6130" s="25" t="s">
        <v>2217</v>
      </c>
      <c r="G6130" s="25" t="s">
        <v>2987</v>
      </c>
      <c r="H6130" s="25" t="s">
        <v>3418</v>
      </c>
      <c r="I6130" s="25" t="s">
        <v>82</v>
      </c>
      <c r="J6130" s="10">
        <v>1478</v>
      </c>
      <c r="K6130" s="16">
        <v>30</v>
      </c>
    </row>
    <row r="6131" spans="1:11" x14ac:dyDescent="0.25">
      <c r="A6131" s="19">
        <v>42997</v>
      </c>
      <c r="B6131" s="19" t="s">
        <v>3404</v>
      </c>
      <c r="C6131" s="15">
        <v>13963</v>
      </c>
      <c r="D6131" s="24" t="s">
        <v>4</v>
      </c>
      <c r="E6131" s="24" t="s">
        <v>5</v>
      </c>
      <c r="F6131" s="25" t="s">
        <v>2217</v>
      </c>
      <c r="G6131" s="25" t="s">
        <v>2987</v>
      </c>
      <c r="H6131" s="25" t="s">
        <v>3418</v>
      </c>
      <c r="I6131" s="25" t="s">
        <v>82</v>
      </c>
      <c r="J6131" s="10">
        <v>1479</v>
      </c>
      <c r="K6131" s="16">
        <v>30</v>
      </c>
    </row>
    <row r="6132" spans="1:11" x14ac:dyDescent="0.25">
      <c r="A6132" s="19">
        <v>42997</v>
      </c>
      <c r="B6132" s="19" t="s">
        <v>3404</v>
      </c>
      <c r="C6132" s="15">
        <v>21672</v>
      </c>
      <c r="D6132" s="24" t="s">
        <v>97</v>
      </c>
      <c r="E6132" s="24" t="s">
        <v>6</v>
      </c>
      <c r="F6132" s="25" t="s">
        <v>6</v>
      </c>
      <c r="G6132" s="25" t="s">
        <v>2987</v>
      </c>
      <c r="H6132" s="25" t="s">
        <v>3418</v>
      </c>
      <c r="I6132" s="25" t="s">
        <v>82</v>
      </c>
      <c r="J6132" s="10">
        <v>1480</v>
      </c>
      <c r="K6132" s="16">
        <v>30</v>
      </c>
    </row>
    <row r="6133" spans="1:11" x14ac:dyDescent="0.25">
      <c r="A6133" s="19">
        <v>42997</v>
      </c>
      <c r="B6133" s="19" t="s">
        <v>3404</v>
      </c>
      <c r="C6133" s="15">
        <v>200</v>
      </c>
      <c r="D6133" s="24" t="s">
        <v>4</v>
      </c>
      <c r="E6133" s="24" t="s">
        <v>6</v>
      </c>
      <c r="F6133" s="25" t="s">
        <v>6</v>
      </c>
      <c r="G6133" s="25" t="s">
        <v>2987</v>
      </c>
      <c r="H6133" s="25" t="s">
        <v>3418</v>
      </c>
      <c r="I6133" s="25" t="s">
        <v>82</v>
      </c>
      <c r="J6133" s="10">
        <v>1481</v>
      </c>
      <c r="K6133" s="16">
        <v>30</v>
      </c>
    </row>
    <row r="6134" spans="1:11" x14ac:dyDescent="0.25">
      <c r="A6134" s="19">
        <v>42997</v>
      </c>
      <c r="B6134" s="19" t="s">
        <v>3404</v>
      </c>
      <c r="C6134" s="15">
        <v>100</v>
      </c>
      <c r="D6134" s="24" t="s">
        <v>4</v>
      </c>
      <c r="E6134" s="24" t="s">
        <v>6</v>
      </c>
      <c r="F6134" s="25" t="s">
        <v>6</v>
      </c>
      <c r="G6134" s="25" t="s">
        <v>2987</v>
      </c>
      <c r="H6134" s="25" t="s">
        <v>3418</v>
      </c>
      <c r="I6134" s="25" t="s">
        <v>82</v>
      </c>
      <c r="J6134" s="10">
        <v>1482</v>
      </c>
      <c r="K6134" s="16">
        <v>30</v>
      </c>
    </row>
    <row r="6135" spans="1:11" x14ac:dyDescent="0.25">
      <c r="A6135" s="19">
        <v>42997</v>
      </c>
      <c r="B6135" s="19" t="s">
        <v>3404</v>
      </c>
      <c r="C6135" s="15">
        <v>800</v>
      </c>
      <c r="D6135" s="24" t="s">
        <v>4</v>
      </c>
      <c r="E6135" s="24" t="s">
        <v>5</v>
      </c>
      <c r="F6135" s="25" t="s">
        <v>2217</v>
      </c>
      <c r="G6135" s="25" t="s">
        <v>2987</v>
      </c>
      <c r="H6135" s="25" t="s">
        <v>3418</v>
      </c>
      <c r="I6135" s="25" t="s">
        <v>82</v>
      </c>
      <c r="J6135" s="10">
        <v>1655</v>
      </c>
      <c r="K6135" s="16">
        <v>34</v>
      </c>
    </row>
    <row r="6136" spans="1:11" x14ac:dyDescent="0.25">
      <c r="A6136" s="19">
        <v>42997</v>
      </c>
      <c r="B6136" s="19" t="s">
        <v>3404</v>
      </c>
      <c r="C6136" s="15">
        <v>5000</v>
      </c>
      <c r="D6136" s="24" t="s">
        <v>4</v>
      </c>
      <c r="E6136" s="24" t="s">
        <v>6</v>
      </c>
      <c r="F6136" s="25" t="s">
        <v>6</v>
      </c>
      <c r="G6136" s="25" t="s">
        <v>2987</v>
      </c>
      <c r="H6136" s="25" t="s">
        <v>3418</v>
      </c>
      <c r="I6136" s="25" t="s">
        <v>82</v>
      </c>
      <c r="J6136" s="10">
        <v>1656</v>
      </c>
      <c r="K6136" s="16">
        <v>34</v>
      </c>
    </row>
    <row r="6137" spans="1:11" x14ac:dyDescent="0.25">
      <c r="A6137" s="19">
        <v>42997</v>
      </c>
      <c r="B6137" s="19" t="s">
        <v>3404</v>
      </c>
      <c r="C6137" s="15">
        <v>7200</v>
      </c>
      <c r="D6137" s="24" t="s">
        <v>4</v>
      </c>
      <c r="E6137" s="24" t="s">
        <v>6</v>
      </c>
      <c r="F6137" s="25" t="s">
        <v>6</v>
      </c>
      <c r="G6137" s="25" t="s">
        <v>2987</v>
      </c>
      <c r="H6137" s="25" t="s">
        <v>3418</v>
      </c>
      <c r="I6137" s="25" t="s">
        <v>82</v>
      </c>
      <c r="J6137" s="10">
        <v>1657</v>
      </c>
      <c r="K6137" s="16">
        <v>34</v>
      </c>
    </row>
    <row r="6138" spans="1:11" x14ac:dyDescent="0.25">
      <c r="A6138" s="19">
        <v>42997</v>
      </c>
      <c r="B6138" s="19" t="s">
        <v>3404</v>
      </c>
      <c r="C6138" s="15">
        <v>75</v>
      </c>
      <c r="D6138" s="24" t="s">
        <v>7</v>
      </c>
      <c r="E6138" s="24" t="s">
        <v>8</v>
      </c>
      <c r="F6138" s="25"/>
      <c r="G6138" s="25" t="s">
        <v>3314</v>
      </c>
      <c r="H6138" s="25" t="s">
        <v>3314</v>
      </c>
      <c r="I6138" s="27"/>
      <c r="J6138" s="10" t="s">
        <v>2984</v>
      </c>
      <c r="K6138" s="16"/>
    </row>
    <row r="6139" spans="1:11" x14ac:dyDescent="0.25">
      <c r="A6139" s="19">
        <v>42997</v>
      </c>
      <c r="B6139" s="19" t="s">
        <v>3404</v>
      </c>
      <c r="C6139" s="15">
        <v>6500</v>
      </c>
      <c r="D6139" s="24" t="s">
        <v>7</v>
      </c>
      <c r="E6139" s="24" t="s">
        <v>8</v>
      </c>
      <c r="F6139" s="25"/>
      <c r="G6139" s="25" t="s">
        <v>3314</v>
      </c>
      <c r="H6139" s="25" t="s">
        <v>3314</v>
      </c>
      <c r="I6139" s="27"/>
      <c r="J6139" s="10" t="s">
        <v>2984</v>
      </c>
      <c r="K6139" s="16"/>
    </row>
    <row r="6140" spans="1:11" x14ac:dyDescent="0.25">
      <c r="A6140" s="19">
        <v>42997</v>
      </c>
      <c r="B6140" s="19" t="s">
        <v>3404</v>
      </c>
      <c r="C6140" s="15">
        <v>4100</v>
      </c>
      <c r="D6140" s="24" t="s">
        <v>7</v>
      </c>
      <c r="E6140" s="24" t="s">
        <v>8</v>
      </c>
      <c r="F6140" s="25"/>
      <c r="G6140" s="25" t="s">
        <v>3314</v>
      </c>
      <c r="H6140" s="25" t="s">
        <v>3314</v>
      </c>
      <c r="I6140" s="27"/>
      <c r="J6140" s="10" t="s">
        <v>2984</v>
      </c>
      <c r="K6140" s="16"/>
    </row>
    <row r="6141" spans="1:11" x14ac:dyDescent="0.25">
      <c r="A6141" s="19">
        <v>42998</v>
      </c>
      <c r="B6141" s="19" t="s">
        <v>3404</v>
      </c>
      <c r="C6141" s="15">
        <v>1000</v>
      </c>
      <c r="D6141" s="24" t="s">
        <v>4</v>
      </c>
      <c r="E6141" s="24" t="s">
        <v>6</v>
      </c>
      <c r="F6141" s="25" t="s">
        <v>6</v>
      </c>
      <c r="G6141" s="25" t="s">
        <v>2987</v>
      </c>
      <c r="H6141" s="25" t="s">
        <v>3418</v>
      </c>
      <c r="I6141" s="25" t="s">
        <v>82</v>
      </c>
      <c r="J6141" s="10">
        <v>332</v>
      </c>
      <c r="K6141" s="16">
        <v>7</v>
      </c>
    </row>
    <row r="6142" spans="1:11" x14ac:dyDescent="0.25">
      <c r="A6142" s="19">
        <v>42998</v>
      </c>
      <c r="B6142" s="19" t="s">
        <v>3404</v>
      </c>
      <c r="C6142" s="15">
        <v>1000</v>
      </c>
      <c r="D6142" s="24" t="s">
        <v>4</v>
      </c>
      <c r="E6142" s="24" t="s">
        <v>6</v>
      </c>
      <c r="F6142" s="25" t="s">
        <v>6</v>
      </c>
      <c r="G6142" s="25" t="s">
        <v>2987</v>
      </c>
      <c r="H6142" s="25" t="s">
        <v>3418</v>
      </c>
      <c r="I6142" s="25" t="s">
        <v>82</v>
      </c>
      <c r="J6142" s="10">
        <v>333</v>
      </c>
      <c r="K6142" s="16">
        <v>7</v>
      </c>
    </row>
    <row r="6143" spans="1:11" x14ac:dyDescent="0.25">
      <c r="A6143" s="19">
        <v>42998</v>
      </c>
      <c r="B6143" s="19" t="s">
        <v>3404</v>
      </c>
      <c r="C6143" s="15">
        <v>4100</v>
      </c>
      <c r="D6143" s="24" t="s">
        <v>4</v>
      </c>
      <c r="E6143" s="24" t="s">
        <v>6</v>
      </c>
      <c r="F6143" s="25" t="s">
        <v>6</v>
      </c>
      <c r="G6143" s="25" t="s">
        <v>2987</v>
      </c>
      <c r="H6143" s="25" t="s">
        <v>3418</v>
      </c>
      <c r="I6143" s="25" t="s">
        <v>82</v>
      </c>
      <c r="J6143" s="10">
        <v>334</v>
      </c>
      <c r="K6143" s="16">
        <v>7</v>
      </c>
    </row>
    <row r="6144" spans="1:11" x14ac:dyDescent="0.25">
      <c r="A6144" s="19">
        <v>42998</v>
      </c>
      <c r="B6144" s="19" t="s">
        <v>3404</v>
      </c>
      <c r="C6144" s="15">
        <v>200</v>
      </c>
      <c r="D6144" s="24" t="s">
        <v>4</v>
      </c>
      <c r="E6144" s="24" t="s">
        <v>6</v>
      </c>
      <c r="F6144" s="25" t="s">
        <v>6</v>
      </c>
      <c r="G6144" s="25" t="s">
        <v>2987</v>
      </c>
      <c r="H6144" s="25" t="s">
        <v>3418</v>
      </c>
      <c r="I6144" s="25" t="s">
        <v>82</v>
      </c>
      <c r="J6144" s="10">
        <v>335</v>
      </c>
      <c r="K6144" s="16">
        <v>7</v>
      </c>
    </row>
    <row r="6145" spans="1:11" x14ac:dyDescent="0.25">
      <c r="A6145" s="19">
        <v>42998</v>
      </c>
      <c r="B6145" s="19" t="s">
        <v>3404</v>
      </c>
      <c r="C6145" s="15">
        <v>200</v>
      </c>
      <c r="D6145" s="24" t="s">
        <v>4</v>
      </c>
      <c r="E6145" s="24" t="s">
        <v>6</v>
      </c>
      <c r="F6145" s="25" t="s">
        <v>6</v>
      </c>
      <c r="G6145" s="25" t="s">
        <v>2987</v>
      </c>
      <c r="H6145" s="25" t="s">
        <v>3418</v>
      </c>
      <c r="I6145" s="25" t="s">
        <v>82</v>
      </c>
      <c r="J6145" s="10">
        <v>336</v>
      </c>
      <c r="K6145" s="16">
        <v>7</v>
      </c>
    </row>
    <row r="6146" spans="1:11" x14ac:dyDescent="0.25">
      <c r="A6146" s="19">
        <v>42998</v>
      </c>
      <c r="B6146" s="19" t="s">
        <v>3404</v>
      </c>
      <c r="C6146" s="15">
        <v>1000</v>
      </c>
      <c r="D6146" s="24" t="s">
        <v>4</v>
      </c>
      <c r="E6146" s="24" t="s">
        <v>6</v>
      </c>
      <c r="F6146" s="25" t="s">
        <v>6</v>
      </c>
      <c r="G6146" s="25" t="s">
        <v>2987</v>
      </c>
      <c r="H6146" s="25" t="s">
        <v>3418</v>
      </c>
      <c r="I6146" s="25" t="s">
        <v>82</v>
      </c>
      <c r="J6146" s="10">
        <v>588</v>
      </c>
      <c r="K6146" s="16">
        <v>12</v>
      </c>
    </row>
    <row r="6147" spans="1:11" x14ac:dyDescent="0.25">
      <c r="A6147" s="19">
        <v>42998</v>
      </c>
      <c r="B6147" s="19" t="s">
        <v>3404</v>
      </c>
      <c r="C6147" s="15">
        <v>1100</v>
      </c>
      <c r="D6147" s="24" t="s">
        <v>4</v>
      </c>
      <c r="E6147" s="24" t="s">
        <v>5</v>
      </c>
      <c r="F6147" s="25" t="s">
        <v>2217</v>
      </c>
      <c r="G6147" s="25" t="s">
        <v>2987</v>
      </c>
      <c r="H6147" s="25" t="s">
        <v>3418</v>
      </c>
      <c r="I6147" s="25" t="s">
        <v>82</v>
      </c>
      <c r="J6147" s="10">
        <v>589</v>
      </c>
      <c r="K6147" s="16">
        <v>12</v>
      </c>
    </row>
    <row r="6148" spans="1:11" x14ac:dyDescent="0.25">
      <c r="A6148" s="19">
        <v>42998</v>
      </c>
      <c r="B6148" s="19" t="s">
        <v>3404</v>
      </c>
      <c r="C6148" s="15">
        <v>2500</v>
      </c>
      <c r="D6148" s="24" t="s">
        <v>4</v>
      </c>
      <c r="E6148" s="24" t="s">
        <v>5</v>
      </c>
      <c r="F6148" s="25" t="s">
        <v>2217</v>
      </c>
      <c r="G6148" s="25" t="s">
        <v>2987</v>
      </c>
      <c r="H6148" s="25" t="s">
        <v>3418</v>
      </c>
      <c r="I6148" s="25" t="s">
        <v>82</v>
      </c>
      <c r="J6148" s="10">
        <v>866</v>
      </c>
      <c r="K6148" s="16">
        <v>18</v>
      </c>
    </row>
    <row r="6149" spans="1:11" x14ac:dyDescent="0.25">
      <c r="A6149" s="19">
        <v>42998</v>
      </c>
      <c r="B6149" s="19" t="s">
        <v>3404</v>
      </c>
      <c r="C6149" s="15">
        <v>1000</v>
      </c>
      <c r="D6149" s="24" t="s">
        <v>4</v>
      </c>
      <c r="E6149" s="24" t="s">
        <v>5</v>
      </c>
      <c r="F6149" s="25" t="s">
        <v>2217</v>
      </c>
      <c r="G6149" s="25" t="s">
        <v>2987</v>
      </c>
      <c r="H6149" s="25" t="s">
        <v>3418</v>
      </c>
      <c r="I6149" s="25" t="s">
        <v>82</v>
      </c>
      <c r="J6149" s="10">
        <v>1040</v>
      </c>
      <c r="K6149" s="16">
        <v>21</v>
      </c>
    </row>
    <row r="6150" spans="1:11" x14ac:dyDescent="0.25">
      <c r="A6150" s="19">
        <v>42998</v>
      </c>
      <c r="B6150" s="19" t="s">
        <v>3404</v>
      </c>
      <c r="C6150" s="15">
        <v>500</v>
      </c>
      <c r="D6150" s="24" t="s">
        <v>4</v>
      </c>
      <c r="E6150" s="24" t="s">
        <v>5</v>
      </c>
      <c r="F6150" s="25" t="s">
        <v>2217</v>
      </c>
      <c r="G6150" s="25" t="s">
        <v>2987</v>
      </c>
      <c r="H6150" s="25" t="s">
        <v>3418</v>
      </c>
      <c r="I6150" s="25" t="s">
        <v>82</v>
      </c>
      <c r="J6150" s="10">
        <v>1371</v>
      </c>
      <c r="K6150" s="16">
        <v>28</v>
      </c>
    </row>
    <row r="6151" spans="1:11" x14ac:dyDescent="0.25">
      <c r="A6151" s="19">
        <v>42998</v>
      </c>
      <c r="B6151" s="19" t="s">
        <v>3404</v>
      </c>
      <c r="C6151" s="15">
        <v>200</v>
      </c>
      <c r="D6151" s="24" t="s">
        <v>4</v>
      </c>
      <c r="E6151" s="24" t="s">
        <v>5</v>
      </c>
      <c r="F6151" s="25" t="s">
        <v>2217</v>
      </c>
      <c r="G6151" s="25" t="s">
        <v>2987</v>
      </c>
      <c r="H6151" s="25" t="s">
        <v>3418</v>
      </c>
      <c r="I6151" s="25" t="s">
        <v>82</v>
      </c>
      <c r="J6151" s="10">
        <v>1419</v>
      </c>
      <c r="K6151" s="16">
        <v>29</v>
      </c>
    </row>
    <row r="6152" spans="1:11" x14ac:dyDescent="0.25">
      <c r="A6152" s="19">
        <v>42998</v>
      </c>
      <c r="B6152" s="19" t="s">
        <v>3404</v>
      </c>
      <c r="C6152" s="15">
        <v>200</v>
      </c>
      <c r="D6152" s="24" t="s">
        <v>4</v>
      </c>
      <c r="E6152" s="24" t="s">
        <v>5</v>
      </c>
      <c r="F6152" s="25" t="s">
        <v>2217</v>
      </c>
      <c r="G6152" s="25" t="s">
        <v>2987</v>
      </c>
      <c r="H6152" s="25" t="s">
        <v>3418</v>
      </c>
      <c r="I6152" s="25" t="s">
        <v>82</v>
      </c>
      <c r="J6152" s="10">
        <v>1420</v>
      </c>
      <c r="K6152" s="16">
        <v>29</v>
      </c>
    </row>
    <row r="6153" spans="1:11" x14ac:dyDescent="0.25">
      <c r="A6153" s="19">
        <v>42998</v>
      </c>
      <c r="B6153" s="19" t="s">
        <v>3404</v>
      </c>
      <c r="C6153" s="15">
        <v>1000</v>
      </c>
      <c r="D6153" s="24" t="s">
        <v>4</v>
      </c>
      <c r="E6153" s="24" t="s">
        <v>6</v>
      </c>
      <c r="F6153" s="25" t="s">
        <v>6</v>
      </c>
      <c r="G6153" s="25" t="s">
        <v>2987</v>
      </c>
      <c r="H6153" s="25" t="s">
        <v>3418</v>
      </c>
      <c r="I6153" s="25" t="s">
        <v>82</v>
      </c>
      <c r="J6153" s="10">
        <v>1421</v>
      </c>
      <c r="K6153" s="16">
        <v>29</v>
      </c>
    </row>
    <row r="6154" spans="1:11" x14ac:dyDescent="0.25">
      <c r="A6154" s="19">
        <v>42998</v>
      </c>
      <c r="B6154" s="19" t="s">
        <v>3404</v>
      </c>
      <c r="C6154" s="15">
        <v>50</v>
      </c>
      <c r="D6154" s="24" t="s">
        <v>4</v>
      </c>
      <c r="E6154" s="24" t="s">
        <v>5</v>
      </c>
      <c r="F6154" s="25" t="s">
        <v>2217</v>
      </c>
      <c r="G6154" s="25" t="s">
        <v>2987</v>
      </c>
      <c r="H6154" s="25" t="s">
        <v>3418</v>
      </c>
      <c r="I6154" s="25" t="s">
        <v>82</v>
      </c>
      <c r="J6154" s="10">
        <v>1483</v>
      </c>
      <c r="K6154" s="16">
        <v>30</v>
      </c>
    </row>
    <row r="6155" spans="1:11" x14ac:dyDescent="0.25">
      <c r="A6155" s="19">
        <v>42998</v>
      </c>
      <c r="B6155" s="19" t="s">
        <v>3404</v>
      </c>
      <c r="C6155" s="15">
        <v>100</v>
      </c>
      <c r="D6155" s="24" t="s">
        <v>4</v>
      </c>
      <c r="E6155" s="24" t="s">
        <v>5</v>
      </c>
      <c r="F6155" s="25" t="s">
        <v>2217</v>
      </c>
      <c r="G6155" s="25" t="s">
        <v>2987</v>
      </c>
      <c r="H6155" s="25" t="s">
        <v>3418</v>
      </c>
      <c r="I6155" s="25" t="s">
        <v>82</v>
      </c>
      <c r="J6155" s="10">
        <v>1484</v>
      </c>
      <c r="K6155" s="16">
        <v>30</v>
      </c>
    </row>
    <row r="6156" spans="1:11" x14ac:dyDescent="0.25">
      <c r="A6156" s="19">
        <v>42998</v>
      </c>
      <c r="B6156" s="19" t="s">
        <v>3404</v>
      </c>
      <c r="C6156" s="15">
        <v>2000</v>
      </c>
      <c r="D6156" s="24" t="s">
        <v>4</v>
      </c>
      <c r="E6156" s="24" t="s">
        <v>6</v>
      </c>
      <c r="F6156" s="25" t="s">
        <v>6</v>
      </c>
      <c r="G6156" s="25" t="s">
        <v>2987</v>
      </c>
      <c r="H6156" s="25" t="s">
        <v>3418</v>
      </c>
      <c r="I6156" s="25" t="s">
        <v>82</v>
      </c>
      <c r="J6156" s="10">
        <v>1539</v>
      </c>
      <c r="K6156" s="16">
        <v>31</v>
      </c>
    </row>
    <row r="6157" spans="1:11" x14ac:dyDescent="0.25">
      <c r="A6157" s="19">
        <v>42998</v>
      </c>
      <c r="B6157" s="19" t="s">
        <v>3404</v>
      </c>
      <c r="C6157" s="15">
        <v>100</v>
      </c>
      <c r="D6157" s="24" t="s">
        <v>4</v>
      </c>
      <c r="E6157" s="24" t="s">
        <v>6</v>
      </c>
      <c r="F6157" s="25" t="s">
        <v>6</v>
      </c>
      <c r="G6157" s="25" t="s">
        <v>2987</v>
      </c>
      <c r="H6157" s="25" t="s">
        <v>3418</v>
      </c>
      <c r="I6157" s="25" t="s">
        <v>82</v>
      </c>
      <c r="J6157" s="10">
        <v>1540</v>
      </c>
      <c r="K6157" s="16">
        <v>31</v>
      </c>
    </row>
    <row r="6158" spans="1:11" x14ac:dyDescent="0.25">
      <c r="A6158" s="19">
        <v>42998</v>
      </c>
      <c r="B6158" s="19" t="s">
        <v>3404</v>
      </c>
      <c r="C6158" s="15">
        <v>500</v>
      </c>
      <c r="D6158" s="24" t="s">
        <v>4</v>
      </c>
      <c r="E6158" s="24" t="s">
        <v>6</v>
      </c>
      <c r="F6158" s="25" t="s">
        <v>6</v>
      </c>
      <c r="G6158" s="25" t="s">
        <v>2987</v>
      </c>
      <c r="H6158" s="25" t="s">
        <v>3418</v>
      </c>
      <c r="I6158" s="25" t="s">
        <v>82</v>
      </c>
      <c r="J6158" s="10">
        <v>1541</v>
      </c>
      <c r="K6158" s="16">
        <v>31</v>
      </c>
    </row>
    <row r="6159" spans="1:11" x14ac:dyDescent="0.25">
      <c r="A6159" s="19">
        <v>42998</v>
      </c>
      <c r="B6159" s="19" t="s">
        <v>3404</v>
      </c>
      <c r="C6159" s="15">
        <v>300</v>
      </c>
      <c r="D6159" s="24" t="s">
        <v>4</v>
      </c>
      <c r="E6159" s="24" t="s">
        <v>5</v>
      </c>
      <c r="F6159" s="25" t="s">
        <v>2217</v>
      </c>
      <c r="G6159" s="25" t="s">
        <v>2987</v>
      </c>
      <c r="H6159" s="25" t="s">
        <v>3418</v>
      </c>
      <c r="I6159" s="25" t="s">
        <v>82</v>
      </c>
      <c r="J6159" s="10">
        <v>1542</v>
      </c>
      <c r="K6159" s="16">
        <v>31</v>
      </c>
    </row>
    <row r="6160" spans="1:11" x14ac:dyDescent="0.25">
      <c r="A6160" s="19">
        <v>42998</v>
      </c>
      <c r="B6160" s="19" t="s">
        <v>3404</v>
      </c>
      <c r="C6160" s="15">
        <v>5418</v>
      </c>
      <c r="D6160" s="24" t="s">
        <v>97</v>
      </c>
      <c r="E6160" s="24" t="s">
        <v>6</v>
      </c>
      <c r="F6160" s="25" t="s">
        <v>6</v>
      </c>
      <c r="G6160" s="25" t="s">
        <v>2987</v>
      </c>
      <c r="H6160" s="25" t="s">
        <v>3418</v>
      </c>
      <c r="I6160" s="25" t="s">
        <v>82</v>
      </c>
      <c r="J6160" s="10">
        <v>1543</v>
      </c>
      <c r="K6160" s="16">
        <v>31</v>
      </c>
    </row>
    <row r="6161" spans="1:11" x14ac:dyDescent="0.25">
      <c r="A6161" s="19">
        <v>42998</v>
      </c>
      <c r="B6161" s="19" t="s">
        <v>3404</v>
      </c>
      <c r="C6161" s="15">
        <v>400</v>
      </c>
      <c r="D6161" s="24" t="s">
        <v>4</v>
      </c>
      <c r="E6161" s="24" t="s">
        <v>6</v>
      </c>
      <c r="F6161" s="25" t="s">
        <v>6</v>
      </c>
      <c r="G6161" s="25" t="s">
        <v>2987</v>
      </c>
      <c r="H6161" s="25" t="s">
        <v>3418</v>
      </c>
      <c r="I6161" s="25" t="s">
        <v>82</v>
      </c>
      <c r="J6161" s="10">
        <v>1544</v>
      </c>
      <c r="K6161" s="16">
        <v>31</v>
      </c>
    </row>
    <row r="6162" spans="1:11" x14ac:dyDescent="0.25">
      <c r="A6162" s="19">
        <v>42999</v>
      </c>
      <c r="B6162" s="19" t="s">
        <v>3404</v>
      </c>
      <c r="C6162" s="15">
        <v>1000</v>
      </c>
      <c r="D6162" s="24" t="s">
        <v>4</v>
      </c>
      <c r="E6162" s="24" t="s">
        <v>5</v>
      </c>
      <c r="F6162" s="25" t="s">
        <v>2217</v>
      </c>
      <c r="G6162" s="25" t="s">
        <v>2987</v>
      </c>
      <c r="H6162" s="25" t="s">
        <v>3418</v>
      </c>
      <c r="I6162" s="25" t="s">
        <v>82</v>
      </c>
      <c r="J6162" s="10">
        <v>337</v>
      </c>
      <c r="K6162" s="16">
        <v>7</v>
      </c>
    </row>
    <row r="6163" spans="1:11" x14ac:dyDescent="0.25">
      <c r="A6163" s="19">
        <v>42999</v>
      </c>
      <c r="B6163" s="19" t="s">
        <v>3404</v>
      </c>
      <c r="C6163" s="15">
        <v>200</v>
      </c>
      <c r="D6163" s="24" t="s">
        <v>4</v>
      </c>
      <c r="E6163" s="24" t="s">
        <v>5</v>
      </c>
      <c r="F6163" s="25" t="s">
        <v>2217</v>
      </c>
      <c r="G6163" s="25" t="s">
        <v>2987</v>
      </c>
      <c r="H6163" s="25" t="s">
        <v>3418</v>
      </c>
      <c r="I6163" s="25" t="s">
        <v>82</v>
      </c>
      <c r="J6163" s="10">
        <v>338</v>
      </c>
      <c r="K6163" s="16">
        <v>7</v>
      </c>
    </row>
    <row r="6164" spans="1:11" x14ac:dyDescent="0.25">
      <c r="A6164" s="19">
        <v>42999</v>
      </c>
      <c r="B6164" s="19" t="s">
        <v>3404</v>
      </c>
      <c r="C6164" s="15">
        <v>2500</v>
      </c>
      <c r="D6164" s="24" t="s">
        <v>4</v>
      </c>
      <c r="E6164" s="24" t="s">
        <v>6</v>
      </c>
      <c r="F6164" s="25" t="s">
        <v>6</v>
      </c>
      <c r="G6164" s="25" t="s">
        <v>2987</v>
      </c>
      <c r="H6164" s="25" t="s">
        <v>3418</v>
      </c>
      <c r="I6164" s="25" t="s">
        <v>82</v>
      </c>
      <c r="J6164" s="10">
        <v>339</v>
      </c>
      <c r="K6164" s="16">
        <v>7</v>
      </c>
    </row>
    <row r="6165" spans="1:11" x14ac:dyDescent="0.25">
      <c r="A6165" s="19">
        <v>42999</v>
      </c>
      <c r="B6165" s="19" t="s">
        <v>3404</v>
      </c>
      <c r="C6165" s="15">
        <v>2000</v>
      </c>
      <c r="D6165" s="24" t="s">
        <v>4</v>
      </c>
      <c r="E6165" s="24" t="s">
        <v>5</v>
      </c>
      <c r="F6165" s="25" t="s">
        <v>2217</v>
      </c>
      <c r="G6165" s="25" t="s">
        <v>2987</v>
      </c>
      <c r="H6165" s="25" t="s">
        <v>3418</v>
      </c>
      <c r="I6165" s="25" t="s">
        <v>82</v>
      </c>
      <c r="J6165" s="10">
        <v>590</v>
      </c>
      <c r="K6165" s="16">
        <v>12</v>
      </c>
    </row>
    <row r="6166" spans="1:11" x14ac:dyDescent="0.25">
      <c r="A6166" s="19">
        <v>42999</v>
      </c>
      <c r="B6166" s="19" t="s">
        <v>3404</v>
      </c>
      <c r="C6166" s="15">
        <v>3000</v>
      </c>
      <c r="D6166" s="24" t="s">
        <v>4</v>
      </c>
      <c r="E6166" s="24" t="s">
        <v>5</v>
      </c>
      <c r="F6166" s="25" t="s">
        <v>2217</v>
      </c>
      <c r="G6166" s="25" t="s">
        <v>2987</v>
      </c>
      <c r="H6166" s="25" t="s">
        <v>3418</v>
      </c>
      <c r="I6166" s="25" t="s">
        <v>82</v>
      </c>
      <c r="J6166" s="10">
        <v>591</v>
      </c>
      <c r="K6166" s="16">
        <v>12</v>
      </c>
    </row>
    <row r="6167" spans="1:11" x14ac:dyDescent="0.25">
      <c r="A6167" s="19">
        <v>42999</v>
      </c>
      <c r="B6167" s="19" t="s">
        <v>3404</v>
      </c>
      <c r="C6167" s="15">
        <v>300</v>
      </c>
      <c r="D6167" s="24" t="s">
        <v>4</v>
      </c>
      <c r="E6167" s="24" t="s">
        <v>6</v>
      </c>
      <c r="F6167" s="25" t="s">
        <v>6</v>
      </c>
      <c r="G6167" s="25" t="s">
        <v>2987</v>
      </c>
      <c r="H6167" s="25" t="s">
        <v>3418</v>
      </c>
      <c r="I6167" s="25" t="s">
        <v>82</v>
      </c>
      <c r="J6167" s="10">
        <v>1158</v>
      </c>
      <c r="K6167" s="16">
        <v>24</v>
      </c>
    </row>
    <row r="6168" spans="1:11" x14ac:dyDescent="0.25">
      <c r="A6168" s="19">
        <v>42999</v>
      </c>
      <c r="B6168" s="19" t="s">
        <v>3404</v>
      </c>
      <c r="C6168" s="15">
        <v>10203.9</v>
      </c>
      <c r="D6168" s="24" t="s">
        <v>97</v>
      </c>
      <c r="E6168" s="24" t="s">
        <v>5</v>
      </c>
      <c r="F6168" s="25" t="s">
        <v>2217</v>
      </c>
      <c r="G6168" s="25" t="s">
        <v>2987</v>
      </c>
      <c r="H6168" s="25" t="s">
        <v>3418</v>
      </c>
      <c r="I6168" s="25" t="s">
        <v>82</v>
      </c>
      <c r="J6168" s="10">
        <v>1372</v>
      </c>
      <c r="K6168" s="16">
        <v>28</v>
      </c>
    </row>
    <row r="6169" spans="1:11" x14ac:dyDescent="0.25">
      <c r="A6169" s="19">
        <v>42999</v>
      </c>
      <c r="B6169" s="19" t="s">
        <v>3404</v>
      </c>
      <c r="C6169" s="15">
        <v>5000</v>
      </c>
      <c r="D6169" s="24" t="s">
        <v>4</v>
      </c>
      <c r="E6169" s="24" t="s">
        <v>5</v>
      </c>
      <c r="F6169" s="25" t="s">
        <v>2217</v>
      </c>
      <c r="G6169" s="25" t="s">
        <v>2987</v>
      </c>
      <c r="H6169" s="25" t="s">
        <v>3418</v>
      </c>
      <c r="I6169" s="25" t="s">
        <v>82</v>
      </c>
      <c r="J6169" s="10">
        <v>1374</v>
      </c>
      <c r="K6169" s="16">
        <v>28</v>
      </c>
    </row>
    <row r="6170" spans="1:11" x14ac:dyDescent="0.25">
      <c r="A6170" s="19">
        <v>42999</v>
      </c>
      <c r="B6170" s="19" t="s">
        <v>3404</v>
      </c>
      <c r="C6170" s="15">
        <v>10203.9</v>
      </c>
      <c r="D6170" s="24" t="s">
        <v>97</v>
      </c>
      <c r="E6170" s="24" t="s">
        <v>5</v>
      </c>
      <c r="F6170" s="25" t="s">
        <v>2217</v>
      </c>
      <c r="G6170" s="25" t="s">
        <v>2987</v>
      </c>
      <c r="H6170" s="25" t="s">
        <v>3418</v>
      </c>
      <c r="I6170" s="25" t="s">
        <v>82</v>
      </c>
      <c r="J6170" s="10">
        <v>1375</v>
      </c>
      <c r="K6170" s="16">
        <v>28</v>
      </c>
    </row>
    <row r="6171" spans="1:11" x14ac:dyDescent="0.25">
      <c r="A6171" s="19">
        <v>42999</v>
      </c>
      <c r="B6171" s="19" t="s">
        <v>3404</v>
      </c>
      <c r="C6171" s="15">
        <v>7000</v>
      </c>
      <c r="D6171" s="24" t="s">
        <v>4</v>
      </c>
      <c r="E6171" s="24" t="s">
        <v>5</v>
      </c>
      <c r="F6171" s="25" t="s">
        <v>2217</v>
      </c>
      <c r="G6171" s="25" t="s">
        <v>2987</v>
      </c>
      <c r="H6171" s="25" t="s">
        <v>3418</v>
      </c>
      <c r="I6171" s="25" t="s">
        <v>82</v>
      </c>
      <c r="J6171" s="10">
        <v>1376</v>
      </c>
      <c r="K6171" s="16">
        <v>28</v>
      </c>
    </row>
    <row r="6172" spans="1:11" x14ac:dyDescent="0.25">
      <c r="A6172" s="19">
        <v>42999</v>
      </c>
      <c r="B6172" s="19" t="s">
        <v>3404</v>
      </c>
      <c r="C6172" s="15">
        <v>10203.9</v>
      </c>
      <c r="D6172" s="24" t="s">
        <v>97</v>
      </c>
      <c r="E6172" s="24" t="s">
        <v>5</v>
      </c>
      <c r="F6172" s="25" t="s">
        <v>2217</v>
      </c>
      <c r="G6172" s="25" t="s">
        <v>2987</v>
      </c>
      <c r="H6172" s="25" t="s">
        <v>3418</v>
      </c>
      <c r="I6172" s="25" t="s">
        <v>82</v>
      </c>
      <c r="J6172" s="10">
        <v>1377</v>
      </c>
      <c r="K6172" s="16">
        <v>28</v>
      </c>
    </row>
    <row r="6173" spans="1:11" x14ac:dyDescent="0.25">
      <c r="A6173" s="19">
        <v>42999</v>
      </c>
      <c r="B6173" s="19" t="s">
        <v>3404</v>
      </c>
      <c r="C6173" s="15">
        <v>10203.9</v>
      </c>
      <c r="D6173" s="24" t="s">
        <v>97</v>
      </c>
      <c r="E6173" s="24" t="s">
        <v>5</v>
      </c>
      <c r="F6173" s="25" t="s">
        <v>2217</v>
      </c>
      <c r="G6173" s="25" t="s">
        <v>2987</v>
      </c>
      <c r="H6173" s="25" t="s">
        <v>3418</v>
      </c>
      <c r="I6173" s="25" t="s">
        <v>82</v>
      </c>
      <c r="J6173" s="10">
        <v>1378</v>
      </c>
      <c r="K6173" s="16">
        <v>28</v>
      </c>
    </row>
    <row r="6174" spans="1:11" x14ac:dyDescent="0.25">
      <c r="A6174" s="19">
        <v>42999</v>
      </c>
      <c r="B6174" s="19" t="s">
        <v>3404</v>
      </c>
      <c r="C6174" s="15">
        <v>10000</v>
      </c>
      <c r="D6174" s="24" t="s">
        <v>4</v>
      </c>
      <c r="E6174" s="24" t="s">
        <v>5</v>
      </c>
      <c r="F6174" s="25" t="s">
        <v>2217</v>
      </c>
      <c r="G6174" s="25" t="s">
        <v>2987</v>
      </c>
      <c r="H6174" s="25" t="s">
        <v>3418</v>
      </c>
      <c r="I6174" s="25" t="s">
        <v>82</v>
      </c>
      <c r="J6174" s="10">
        <v>1379</v>
      </c>
      <c r="K6174" s="16">
        <v>28</v>
      </c>
    </row>
    <row r="6175" spans="1:11" x14ac:dyDescent="0.25">
      <c r="A6175" s="19">
        <v>42999</v>
      </c>
      <c r="B6175" s="19" t="s">
        <v>3404</v>
      </c>
      <c r="C6175" s="15">
        <v>5000</v>
      </c>
      <c r="D6175" s="24" t="s">
        <v>4</v>
      </c>
      <c r="E6175" s="24" t="s">
        <v>5</v>
      </c>
      <c r="F6175" s="25" t="s">
        <v>2217</v>
      </c>
      <c r="G6175" s="25" t="s">
        <v>2987</v>
      </c>
      <c r="H6175" s="25" t="s">
        <v>3418</v>
      </c>
      <c r="I6175" s="25" t="s">
        <v>82</v>
      </c>
      <c r="J6175" s="10">
        <v>1380</v>
      </c>
      <c r="K6175" s="16">
        <v>28</v>
      </c>
    </row>
    <row r="6176" spans="1:11" x14ac:dyDescent="0.25">
      <c r="A6176" s="19">
        <v>42999</v>
      </c>
      <c r="B6176" s="19" t="s">
        <v>3404</v>
      </c>
      <c r="C6176" s="15">
        <v>300</v>
      </c>
      <c r="D6176" s="24" t="s">
        <v>4</v>
      </c>
      <c r="E6176" s="24" t="s">
        <v>5</v>
      </c>
      <c r="F6176" s="25" t="s">
        <v>2217</v>
      </c>
      <c r="G6176" s="25" t="s">
        <v>2987</v>
      </c>
      <c r="H6176" s="25" t="s">
        <v>3418</v>
      </c>
      <c r="I6176" s="25" t="s">
        <v>82</v>
      </c>
      <c r="J6176" s="10">
        <v>1381</v>
      </c>
      <c r="K6176" s="16">
        <v>28</v>
      </c>
    </row>
    <row r="6177" spans="1:11" x14ac:dyDescent="0.25">
      <c r="A6177" s="19">
        <v>42999</v>
      </c>
      <c r="B6177" s="19" t="s">
        <v>3404</v>
      </c>
      <c r="C6177" s="15">
        <v>10000</v>
      </c>
      <c r="D6177" s="24" t="s">
        <v>4</v>
      </c>
      <c r="E6177" s="24" t="s">
        <v>5</v>
      </c>
      <c r="F6177" s="25" t="s">
        <v>2217</v>
      </c>
      <c r="G6177" s="25" t="s">
        <v>2987</v>
      </c>
      <c r="H6177" s="25" t="s">
        <v>3418</v>
      </c>
      <c r="I6177" s="25" t="s">
        <v>82</v>
      </c>
      <c r="J6177" s="10">
        <v>1382</v>
      </c>
      <c r="K6177" s="16">
        <v>28</v>
      </c>
    </row>
    <row r="6178" spans="1:11" x14ac:dyDescent="0.25">
      <c r="A6178" s="19">
        <v>42999</v>
      </c>
      <c r="B6178" s="19" t="s">
        <v>3404</v>
      </c>
      <c r="C6178" s="15">
        <v>5000</v>
      </c>
      <c r="D6178" s="24" t="s">
        <v>4</v>
      </c>
      <c r="E6178" s="24" t="s">
        <v>5</v>
      </c>
      <c r="F6178" s="25" t="s">
        <v>2217</v>
      </c>
      <c r="G6178" s="25" t="s">
        <v>2987</v>
      </c>
      <c r="H6178" s="25" t="s">
        <v>3418</v>
      </c>
      <c r="I6178" s="25" t="s">
        <v>82</v>
      </c>
      <c r="J6178" s="10">
        <v>1383</v>
      </c>
      <c r="K6178" s="16">
        <v>28</v>
      </c>
    </row>
    <row r="6179" spans="1:11" x14ac:dyDescent="0.25">
      <c r="A6179" s="19">
        <v>42999</v>
      </c>
      <c r="B6179" s="19" t="s">
        <v>3404</v>
      </c>
      <c r="C6179" s="15">
        <v>10000</v>
      </c>
      <c r="D6179" s="24" t="s">
        <v>4</v>
      </c>
      <c r="E6179" s="24" t="s">
        <v>5</v>
      </c>
      <c r="F6179" s="25" t="s">
        <v>2217</v>
      </c>
      <c r="G6179" s="25" t="s">
        <v>2987</v>
      </c>
      <c r="H6179" s="25" t="s">
        <v>3418</v>
      </c>
      <c r="I6179" s="25" t="s">
        <v>82</v>
      </c>
      <c r="J6179" s="10">
        <v>1384</v>
      </c>
      <c r="K6179" s="16">
        <v>28</v>
      </c>
    </row>
    <row r="6180" spans="1:11" x14ac:dyDescent="0.25">
      <c r="A6180" s="19">
        <v>42999</v>
      </c>
      <c r="B6180" s="19" t="s">
        <v>3404</v>
      </c>
      <c r="C6180" s="15">
        <v>8000</v>
      </c>
      <c r="D6180" s="24" t="s">
        <v>4</v>
      </c>
      <c r="E6180" s="24" t="s">
        <v>5</v>
      </c>
      <c r="F6180" s="25" t="s">
        <v>2217</v>
      </c>
      <c r="G6180" s="25" t="s">
        <v>2987</v>
      </c>
      <c r="H6180" s="25" t="s">
        <v>3418</v>
      </c>
      <c r="I6180" s="25" t="s">
        <v>82</v>
      </c>
      <c r="J6180" s="10">
        <v>1385</v>
      </c>
      <c r="K6180" s="16">
        <v>28</v>
      </c>
    </row>
    <row r="6181" spans="1:11" x14ac:dyDescent="0.25">
      <c r="A6181" s="19">
        <v>42999</v>
      </c>
      <c r="B6181" s="19" t="s">
        <v>3404</v>
      </c>
      <c r="C6181" s="15">
        <v>200</v>
      </c>
      <c r="D6181" s="24" t="s">
        <v>4</v>
      </c>
      <c r="E6181" s="24" t="s">
        <v>6</v>
      </c>
      <c r="F6181" s="25" t="s">
        <v>6</v>
      </c>
      <c r="G6181" s="25" t="s">
        <v>2987</v>
      </c>
      <c r="H6181" s="25" t="s">
        <v>3418</v>
      </c>
      <c r="I6181" s="25" t="s">
        <v>82</v>
      </c>
      <c r="J6181" s="10">
        <v>1422</v>
      </c>
      <c r="K6181" s="16">
        <v>29</v>
      </c>
    </row>
    <row r="6182" spans="1:11" x14ac:dyDescent="0.25">
      <c r="A6182" s="19">
        <v>42999</v>
      </c>
      <c r="B6182" s="19" t="s">
        <v>3404</v>
      </c>
      <c r="C6182" s="15">
        <v>300</v>
      </c>
      <c r="D6182" s="24" t="s">
        <v>4</v>
      </c>
      <c r="E6182" s="24" t="s">
        <v>6</v>
      </c>
      <c r="F6182" s="25" t="s">
        <v>6</v>
      </c>
      <c r="G6182" s="25" t="s">
        <v>2987</v>
      </c>
      <c r="H6182" s="25" t="s">
        <v>3418</v>
      </c>
      <c r="I6182" s="25" t="s">
        <v>82</v>
      </c>
      <c r="J6182" s="10">
        <v>1423</v>
      </c>
      <c r="K6182" s="16">
        <v>29</v>
      </c>
    </row>
    <row r="6183" spans="1:11" x14ac:dyDescent="0.25">
      <c r="A6183" s="19">
        <v>42999</v>
      </c>
      <c r="B6183" s="19" t="s">
        <v>3404</v>
      </c>
      <c r="C6183" s="15">
        <v>300</v>
      </c>
      <c r="D6183" s="24" t="s">
        <v>4</v>
      </c>
      <c r="E6183" s="24" t="s">
        <v>6</v>
      </c>
      <c r="F6183" s="25" t="s">
        <v>6</v>
      </c>
      <c r="G6183" s="25" t="s">
        <v>2987</v>
      </c>
      <c r="H6183" s="25" t="s">
        <v>3418</v>
      </c>
      <c r="I6183" s="25" t="s">
        <v>82</v>
      </c>
      <c r="J6183" s="10">
        <v>1545</v>
      </c>
      <c r="K6183" s="16">
        <v>31</v>
      </c>
    </row>
    <row r="6184" spans="1:11" x14ac:dyDescent="0.25">
      <c r="A6184" s="19">
        <v>42999</v>
      </c>
      <c r="B6184" s="19" t="s">
        <v>3404</v>
      </c>
      <c r="C6184" s="15">
        <v>200</v>
      </c>
      <c r="D6184" s="24" t="s">
        <v>4</v>
      </c>
      <c r="E6184" s="24" t="s">
        <v>6</v>
      </c>
      <c r="F6184" s="25" t="s">
        <v>6</v>
      </c>
      <c r="G6184" s="25" t="s">
        <v>2987</v>
      </c>
      <c r="H6184" s="25" t="s">
        <v>3418</v>
      </c>
      <c r="I6184" s="25" t="s">
        <v>82</v>
      </c>
      <c r="J6184" s="10">
        <v>1546</v>
      </c>
      <c r="K6184" s="16">
        <v>31</v>
      </c>
    </row>
    <row r="6185" spans="1:11" x14ac:dyDescent="0.25">
      <c r="A6185" s="19">
        <v>42999</v>
      </c>
      <c r="B6185" s="19" t="s">
        <v>3404</v>
      </c>
      <c r="C6185" s="15">
        <v>500</v>
      </c>
      <c r="D6185" s="24" t="s">
        <v>4</v>
      </c>
      <c r="E6185" s="24" t="s">
        <v>5</v>
      </c>
      <c r="F6185" s="25" t="s">
        <v>2217</v>
      </c>
      <c r="G6185" s="25" t="s">
        <v>2987</v>
      </c>
      <c r="H6185" s="25" t="s">
        <v>3418</v>
      </c>
      <c r="I6185" s="25" t="s">
        <v>82</v>
      </c>
      <c r="J6185" s="10">
        <v>1658</v>
      </c>
      <c r="K6185" s="16">
        <v>34</v>
      </c>
    </row>
    <row r="6186" spans="1:11" x14ac:dyDescent="0.25">
      <c r="A6186" s="19">
        <v>42999</v>
      </c>
      <c r="B6186" s="19" t="s">
        <v>3404</v>
      </c>
      <c r="C6186" s="15">
        <v>1000</v>
      </c>
      <c r="D6186" s="24" t="s">
        <v>4</v>
      </c>
      <c r="E6186" s="24" t="s">
        <v>6</v>
      </c>
      <c r="F6186" s="25" t="s">
        <v>6</v>
      </c>
      <c r="G6186" s="25" t="s">
        <v>2987</v>
      </c>
      <c r="H6186" s="25" t="s">
        <v>3418</v>
      </c>
      <c r="I6186" s="25" t="s">
        <v>82</v>
      </c>
      <c r="J6186" s="10">
        <v>1659</v>
      </c>
      <c r="K6186" s="16">
        <v>34</v>
      </c>
    </row>
    <row r="6187" spans="1:11" x14ac:dyDescent="0.25">
      <c r="A6187" s="19">
        <v>43001</v>
      </c>
      <c r="B6187" s="19" t="s">
        <v>3404</v>
      </c>
      <c r="C6187" s="15">
        <v>10836</v>
      </c>
      <c r="D6187" s="24" t="s">
        <v>97</v>
      </c>
      <c r="E6187" s="24" t="s">
        <v>6</v>
      </c>
      <c r="F6187" s="25" t="s">
        <v>6</v>
      </c>
      <c r="G6187" s="25" t="s">
        <v>2987</v>
      </c>
      <c r="H6187" s="25" t="s">
        <v>3418</v>
      </c>
      <c r="I6187" s="25" t="s">
        <v>82</v>
      </c>
      <c r="J6187" s="10">
        <v>340</v>
      </c>
      <c r="K6187" s="16">
        <v>7</v>
      </c>
    </row>
    <row r="6188" spans="1:11" x14ac:dyDescent="0.25">
      <c r="A6188" s="19">
        <v>43001</v>
      </c>
      <c r="B6188" s="19" t="s">
        <v>3404</v>
      </c>
      <c r="C6188" s="15">
        <v>10836</v>
      </c>
      <c r="D6188" s="24" t="s">
        <v>97</v>
      </c>
      <c r="E6188" s="24" t="s">
        <v>6</v>
      </c>
      <c r="F6188" s="25" t="s">
        <v>6</v>
      </c>
      <c r="G6188" s="25" t="s">
        <v>2987</v>
      </c>
      <c r="H6188" s="25" t="s">
        <v>3418</v>
      </c>
      <c r="I6188" s="25" t="s">
        <v>82</v>
      </c>
      <c r="J6188" s="10">
        <v>341</v>
      </c>
      <c r="K6188" s="16">
        <v>7</v>
      </c>
    </row>
    <row r="6189" spans="1:11" x14ac:dyDescent="0.25">
      <c r="A6189" s="19">
        <v>43001</v>
      </c>
      <c r="B6189" s="19" t="s">
        <v>3404</v>
      </c>
      <c r="C6189" s="15">
        <v>500</v>
      </c>
      <c r="D6189" s="24" t="s">
        <v>4</v>
      </c>
      <c r="E6189" s="24" t="s">
        <v>5</v>
      </c>
      <c r="F6189" s="25" t="s">
        <v>2217</v>
      </c>
      <c r="G6189" s="25" t="s">
        <v>2987</v>
      </c>
      <c r="H6189" s="25" t="s">
        <v>3418</v>
      </c>
      <c r="I6189" s="25" t="s">
        <v>82</v>
      </c>
      <c r="J6189" s="10">
        <v>342</v>
      </c>
      <c r="K6189" s="16">
        <v>7</v>
      </c>
    </row>
    <row r="6190" spans="1:11" x14ac:dyDescent="0.25">
      <c r="A6190" s="19">
        <v>43001</v>
      </c>
      <c r="B6190" s="19" t="s">
        <v>3404</v>
      </c>
      <c r="C6190" s="15">
        <v>800</v>
      </c>
      <c r="D6190" s="24" t="s">
        <v>4</v>
      </c>
      <c r="E6190" s="24" t="s">
        <v>6</v>
      </c>
      <c r="F6190" s="25" t="s">
        <v>6</v>
      </c>
      <c r="G6190" s="25" t="s">
        <v>2987</v>
      </c>
      <c r="H6190" s="25" t="s">
        <v>3418</v>
      </c>
      <c r="I6190" s="25" t="s">
        <v>82</v>
      </c>
      <c r="J6190" s="10">
        <v>343</v>
      </c>
      <c r="K6190" s="16">
        <v>7</v>
      </c>
    </row>
    <row r="6191" spans="1:11" x14ac:dyDescent="0.25">
      <c r="A6191" s="19">
        <v>43001</v>
      </c>
      <c r="B6191" s="19" t="s">
        <v>3404</v>
      </c>
      <c r="C6191" s="15">
        <v>6000</v>
      </c>
      <c r="D6191" s="24" t="s">
        <v>4</v>
      </c>
      <c r="E6191" s="24" t="s">
        <v>6</v>
      </c>
      <c r="F6191" s="25" t="s">
        <v>6</v>
      </c>
      <c r="G6191" s="25" t="s">
        <v>2987</v>
      </c>
      <c r="H6191" s="25" t="s">
        <v>3418</v>
      </c>
      <c r="I6191" s="25" t="s">
        <v>82</v>
      </c>
      <c r="J6191" s="10">
        <v>592</v>
      </c>
      <c r="K6191" s="16">
        <v>12</v>
      </c>
    </row>
    <row r="6192" spans="1:11" x14ac:dyDescent="0.25">
      <c r="A6192" s="19">
        <v>43001</v>
      </c>
      <c r="B6192" s="19" t="s">
        <v>3404</v>
      </c>
      <c r="C6192" s="15">
        <v>500</v>
      </c>
      <c r="D6192" s="24" t="s">
        <v>4</v>
      </c>
      <c r="E6192" s="24" t="s">
        <v>6</v>
      </c>
      <c r="F6192" s="25" t="s">
        <v>6</v>
      </c>
      <c r="G6192" s="25" t="s">
        <v>2987</v>
      </c>
      <c r="H6192" s="25" t="s">
        <v>3418</v>
      </c>
      <c r="I6192" s="25" t="s">
        <v>82</v>
      </c>
      <c r="J6192" s="10">
        <v>593</v>
      </c>
      <c r="K6192" s="16">
        <v>12</v>
      </c>
    </row>
    <row r="6193" spans="1:11" x14ac:dyDescent="0.25">
      <c r="A6193" s="19">
        <v>43001</v>
      </c>
      <c r="B6193" s="19" t="s">
        <v>3404</v>
      </c>
      <c r="C6193" s="15">
        <v>4885</v>
      </c>
      <c r="D6193" s="24" t="s">
        <v>4</v>
      </c>
      <c r="E6193" s="24" t="s">
        <v>5</v>
      </c>
      <c r="F6193" s="25" t="s">
        <v>2217</v>
      </c>
      <c r="G6193" s="25" t="s">
        <v>2987</v>
      </c>
      <c r="H6193" s="25" t="s">
        <v>3418</v>
      </c>
      <c r="I6193" s="25" t="s">
        <v>82</v>
      </c>
      <c r="J6193" s="10">
        <v>594</v>
      </c>
      <c r="K6193" s="16">
        <v>12</v>
      </c>
    </row>
    <row r="6194" spans="1:11" x14ac:dyDescent="0.25">
      <c r="A6194" s="19">
        <v>43001</v>
      </c>
      <c r="B6194" s="19" t="s">
        <v>3404</v>
      </c>
      <c r="C6194" s="15">
        <v>5000</v>
      </c>
      <c r="D6194" s="24" t="s">
        <v>4</v>
      </c>
      <c r="E6194" s="24" t="s">
        <v>5</v>
      </c>
      <c r="F6194" s="25" t="s">
        <v>2217</v>
      </c>
      <c r="G6194" s="25" t="s">
        <v>2987</v>
      </c>
      <c r="H6194" s="25" t="s">
        <v>3418</v>
      </c>
      <c r="I6194" s="25" t="s">
        <v>82</v>
      </c>
      <c r="J6194" s="10">
        <v>595</v>
      </c>
      <c r="K6194" s="16">
        <v>12</v>
      </c>
    </row>
    <row r="6195" spans="1:11" x14ac:dyDescent="0.25">
      <c r="A6195" s="19">
        <v>43001</v>
      </c>
      <c r="B6195" s="19" t="s">
        <v>3404</v>
      </c>
      <c r="C6195" s="15">
        <v>5000</v>
      </c>
      <c r="D6195" s="24" t="s">
        <v>4</v>
      </c>
      <c r="E6195" s="24" t="s">
        <v>5</v>
      </c>
      <c r="F6195" s="25" t="s">
        <v>2217</v>
      </c>
      <c r="G6195" s="25" t="s">
        <v>2987</v>
      </c>
      <c r="H6195" s="25" t="s">
        <v>3418</v>
      </c>
      <c r="I6195" s="25" t="s">
        <v>82</v>
      </c>
      <c r="J6195" s="10">
        <v>596</v>
      </c>
      <c r="K6195" s="16">
        <v>12</v>
      </c>
    </row>
    <row r="6196" spans="1:11" x14ac:dyDescent="0.25">
      <c r="A6196" s="19">
        <v>43001</v>
      </c>
      <c r="B6196" s="19" t="s">
        <v>3404</v>
      </c>
      <c r="C6196" s="15">
        <v>5000</v>
      </c>
      <c r="D6196" s="24" t="s">
        <v>4</v>
      </c>
      <c r="E6196" s="24" t="s">
        <v>5</v>
      </c>
      <c r="F6196" s="25" t="s">
        <v>2217</v>
      </c>
      <c r="G6196" s="25" t="s">
        <v>2987</v>
      </c>
      <c r="H6196" s="25" t="s">
        <v>3418</v>
      </c>
      <c r="I6196" s="25" t="s">
        <v>82</v>
      </c>
      <c r="J6196" s="10">
        <v>597</v>
      </c>
      <c r="K6196" s="16">
        <v>12</v>
      </c>
    </row>
    <row r="6197" spans="1:11" x14ac:dyDescent="0.25">
      <c r="A6197" s="19">
        <v>43001</v>
      </c>
      <c r="B6197" s="19" t="s">
        <v>3404</v>
      </c>
      <c r="C6197" s="15">
        <v>200</v>
      </c>
      <c r="D6197" s="24" t="s">
        <v>4</v>
      </c>
      <c r="E6197" s="24" t="s">
        <v>5</v>
      </c>
      <c r="F6197" s="25" t="s">
        <v>2217</v>
      </c>
      <c r="G6197" s="25" t="s">
        <v>2987</v>
      </c>
      <c r="H6197" s="25" t="s">
        <v>3418</v>
      </c>
      <c r="I6197" s="25" t="s">
        <v>82</v>
      </c>
      <c r="J6197" s="10">
        <v>598</v>
      </c>
      <c r="K6197" s="16">
        <v>12</v>
      </c>
    </row>
    <row r="6198" spans="1:11" x14ac:dyDescent="0.25">
      <c r="A6198" s="19">
        <v>43001</v>
      </c>
      <c r="B6198" s="19" t="s">
        <v>3404</v>
      </c>
      <c r="C6198" s="15">
        <v>600</v>
      </c>
      <c r="D6198" s="24" t="s">
        <v>4</v>
      </c>
      <c r="E6198" s="24" t="s">
        <v>6</v>
      </c>
      <c r="F6198" s="25" t="s">
        <v>6</v>
      </c>
      <c r="G6198" s="25" t="s">
        <v>2987</v>
      </c>
      <c r="H6198" s="25" t="s">
        <v>3418</v>
      </c>
      <c r="I6198" s="25" t="s">
        <v>82</v>
      </c>
      <c r="J6198" s="10">
        <v>1159</v>
      </c>
      <c r="K6198" s="16">
        <v>24</v>
      </c>
    </row>
    <row r="6199" spans="1:11" x14ac:dyDescent="0.25">
      <c r="A6199" s="19">
        <v>43001</v>
      </c>
      <c r="B6199" s="19" t="s">
        <v>3404</v>
      </c>
      <c r="C6199" s="15">
        <v>2600</v>
      </c>
      <c r="D6199" s="24" t="s">
        <v>4</v>
      </c>
      <c r="E6199" s="24" t="s">
        <v>6</v>
      </c>
      <c r="F6199" s="25" t="s">
        <v>6</v>
      </c>
      <c r="G6199" s="25" t="s">
        <v>2987</v>
      </c>
      <c r="H6199" s="25" t="s">
        <v>3418</v>
      </c>
      <c r="I6199" s="25" t="s">
        <v>82</v>
      </c>
      <c r="J6199" s="10">
        <v>1160</v>
      </c>
      <c r="K6199" s="16">
        <v>24</v>
      </c>
    </row>
    <row r="6200" spans="1:11" x14ac:dyDescent="0.25">
      <c r="A6200" s="19">
        <v>43001</v>
      </c>
      <c r="B6200" s="19" t="s">
        <v>3404</v>
      </c>
      <c r="C6200" s="15">
        <v>1000</v>
      </c>
      <c r="D6200" s="24" t="s">
        <v>4</v>
      </c>
      <c r="E6200" s="24" t="s">
        <v>5</v>
      </c>
      <c r="F6200" s="25" t="s">
        <v>2217</v>
      </c>
      <c r="G6200" s="25" t="s">
        <v>2987</v>
      </c>
      <c r="H6200" s="25" t="s">
        <v>3418</v>
      </c>
      <c r="I6200" s="25" t="s">
        <v>82</v>
      </c>
      <c r="J6200" s="10">
        <v>1386</v>
      </c>
      <c r="K6200" s="16">
        <v>28</v>
      </c>
    </row>
    <row r="6201" spans="1:11" x14ac:dyDescent="0.25">
      <c r="A6201" s="19">
        <v>43001</v>
      </c>
      <c r="B6201" s="19" t="s">
        <v>3404</v>
      </c>
      <c r="C6201" s="15">
        <v>500</v>
      </c>
      <c r="D6201" s="24" t="s">
        <v>4</v>
      </c>
      <c r="E6201" s="24" t="s">
        <v>6</v>
      </c>
      <c r="F6201" s="25" t="s">
        <v>6</v>
      </c>
      <c r="G6201" s="25" t="s">
        <v>2987</v>
      </c>
      <c r="H6201" s="25" t="s">
        <v>3418</v>
      </c>
      <c r="I6201" s="25" t="s">
        <v>82</v>
      </c>
      <c r="J6201" s="10">
        <v>1424</v>
      </c>
      <c r="K6201" s="16">
        <v>29</v>
      </c>
    </row>
    <row r="6202" spans="1:11" x14ac:dyDescent="0.25">
      <c r="A6202" s="19">
        <v>43001</v>
      </c>
      <c r="B6202" s="19" t="s">
        <v>3404</v>
      </c>
      <c r="C6202" s="15">
        <v>400</v>
      </c>
      <c r="D6202" s="24" t="s">
        <v>4</v>
      </c>
      <c r="E6202" s="24" t="s">
        <v>6</v>
      </c>
      <c r="F6202" s="25" t="s">
        <v>6</v>
      </c>
      <c r="G6202" s="25" t="s">
        <v>2987</v>
      </c>
      <c r="H6202" s="25" t="s">
        <v>3418</v>
      </c>
      <c r="I6202" s="25" t="s">
        <v>82</v>
      </c>
      <c r="J6202" s="10">
        <v>1425</v>
      </c>
      <c r="K6202" s="16">
        <v>29</v>
      </c>
    </row>
    <row r="6203" spans="1:11" x14ac:dyDescent="0.25">
      <c r="A6203" s="19">
        <v>43001</v>
      </c>
      <c r="B6203" s="19" t="s">
        <v>3404</v>
      </c>
      <c r="C6203" s="15">
        <v>300</v>
      </c>
      <c r="D6203" s="24" t="s">
        <v>4</v>
      </c>
      <c r="E6203" s="24" t="s">
        <v>6</v>
      </c>
      <c r="F6203" s="25" t="s">
        <v>6</v>
      </c>
      <c r="G6203" s="25" t="s">
        <v>2987</v>
      </c>
      <c r="H6203" s="25" t="s">
        <v>3418</v>
      </c>
      <c r="I6203" s="25" t="s">
        <v>82</v>
      </c>
      <c r="J6203" s="10">
        <v>1426</v>
      </c>
      <c r="K6203" s="16">
        <v>29</v>
      </c>
    </row>
    <row r="6204" spans="1:11" x14ac:dyDescent="0.25">
      <c r="A6204" s="19">
        <v>43002</v>
      </c>
      <c r="B6204" s="19" t="s">
        <v>3404</v>
      </c>
      <c r="C6204" s="15">
        <v>500</v>
      </c>
      <c r="D6204" s="24" t="s">
        <v>4</v>
      </c>
      <c r="E6204" s="24" t="s">
        <v>6</v>
      </c>
      <c r="F6204" s="25" t="s">
        <v>6</v>
      </c>
      <c r="G6204" s="25" t="s">
        <v>2987</v>
      </c>
      <c r="H6204" s="25" t="s">
        <v>3418</v>
      </c>
      <c r="I6204" s="25" t="s">
        <v>82</v>
      </c>
      <c r="J6204" s="10">
        <v>344</v>
      </c>
      <c r="K6204" s="16">
        <v>7</v>
      </c>
    </row>
    <row r="6205" spans="1:11" x14ac:dyDescent="0.25">
      <c r="A6205" s="19">
        <v>43002</v>
      </c>
      <c r="B6205" s="19" t="s">
        <v>3404</v>
      </c>
      <c r="C6205" s="15">
        <v>200</v>
      </c>
      <c r="D6205" s="24" t="s">
        <v>4</v>
      </c>
      <c r="E6205" s="24" t="s">
        <v>6</v>
      </c>
      <c r="F6205" s="25" t="s">
        <v>6</v>
      </c>
      <c r="G6205" s="25" t="s">
        <v>2987</v>
      </c>
      <c r="H6205" s="25" t="s">
        <v>3418</v>
      </c>
      <c r="I6205" s="25" t="s">
        <v>82</v>
      </c>
      <c r="J6205" s="10">
        <v>346</v>
      </c>
      <c r="K6205" s="16">
        <v>7</v>
      </c>
    </row>
    <row r="6206" spans="1:11" x14ac:dyDescent="0.25">
      <c r="A6206" s="19">
        <v>43002</v>
      </c>
      <c r="B6206" s="19" t="s">
        <v>3404</v>
      </c>
      <c r="C6206" s="15">
        <v>500</v>
      </c>
      <c r="D6206" s="24" t="s">
        <v>4</v>
      </c>
      <c r="E6206" s="24" t="s">
        <v>6</v>
      </c>
      <c r="F6206" s="25" t="s">
        <v>6</v>
      </c>
      <c r="G6206" s="25" t="s">
        <v>2987</v>
      </c>
      <c r="H6206" s="25" t="s">
        <v>3418</v>
      </c>
      <c r="I6206" s="25" t="s">
        <v>82</v>
      </c>
      <c r="J6206" s="10">
        <v>347</v>
      </c>
      <c r="K6206" s="16">
        <v>7</v>
      </c>
    </row>
    <row r="6207" spans="1:11" x14ac:dyDescent="0.25">
      <c r="A6207" s="19">
        <v>43002</v>
      </c>
      <c r="B6207" s="19" t="s">
        <v>3404</v>
      </c>
      <c r="C6207" s="15">
        <v>5000</v>
      </c>
      <c r="D6207" s="24" t="s">
        <v>4</v>
      </c>
      <c r="E6207" s="24" t="s">
        <v>6</v>
      </c>
      <c r="F6207" s="25" t="s">
        <v>6</v>
      </c>
      <c r="G6207" s="25" t="s">
        <v>2987</v>
      </c>
      <c r="H6207" s="25" t="s">
        <v>3418</v>
      </c>
      <c r="I6207" s="25" t="s">
        <v>82</v>
      </c>
      <c r="J6207" s="10">
        <v>599</v>
      </c>
      <c r="K6207" s="16">
        <v>12</v>
      </c>
    </row>
    <row r="6208" spans="1:11" x14ac:dyDescent="0.25">
      <c r="A6208" s="19">
        <v>43002</v>
      </c>
      <c r="B6208" s="19" t="s">
        <v>3404</v>
      </c>
      <c r="C6208" s="15">
        <v>2000</v>
      </c>
      <c r="D6208" s="24" t="s">
        <v>4</v>
      </c>
      <c r="E6208" s="24" t="s">
        <v>6</v>
      </c>
      <c r="F6208" s="25" t="s">
        <v>6</v>
      </c>
      <c r="G6208" s="25" t="s">
        <v>2987</v>
      </c>
      <c r="H6208" s="25" t="s">
        <v>3418</v>
      </c>
      <c r="I6208" s="25" t="s">
        <v>82</v>
      </c>
      <c r="J6208" s="10">
        <v>600</v>
      </c>
      <c r="K6208" s="16">
        <v>12</v>
      </c>
    </row>
    <row r="6209" spans="1:11" x14ac:dyDescent="0.25">
      <c r="A6209" s="19">
        <v>43002</v>
      </c>
      <c r="B6209" s="19" t="s">
        <v>3404</v>
      </c>
      <c r="C6209" s="15">
        <v>7465</v>
      </c>
      <c r="D6209" s="24" t="s">
        <v>4</v>
      </c>
      <c r="E6209" s="24" t="s">
        <v>6</v>
      </c>
      <c r="F6209" s="25" t="s">
        <v>6</v>
      </c>
      <c r="G6209" s="25" t="s">
        <v>2987</v>
      </c>
      <c r="H6209" s="25" t="s">
        <v>3418</v>
      </c>
      <c r="I6209" s="25" t="s">
        <v>82</v>
      </c>
      <c r="J6209" s="10">
        <v>1041</v>
      </c>
      <c r="K6209" s="16">
        <v>21</v>
      </c>
    </row>
    <row r="6210" spans="1:11" x14ac:dyDescent="0.25">
      <c r="A6210" s="19">
        <v>43002</v>
      </c>
      <c r="B6210" s="19" t="s">
        <v>3404</v>
      </c>
      <c r="C6210" s="15">
        <v>7000</v>
      </c>
      <c r="D6210" s="24" t="s">
        <v>4</v>
      </c>
      <c r="E6210" s="24" t="s">
        <v>6</v>
      </c>
      <c r="F6210" s="25" t="s">
        <v>6</v>
      </c>
      <c r="G6210" s="25" t="s">
        <v>2987</v>
      </c>
      <c r="H6210" s="25" t="s">
        <v>3418</v>
      </c>
      <c r="I6210" s="25" t="s">
        <v>82</v>
      </c>
      <c r="J6210" s="10">
        <v>1042</v>
      </c>
      <c r="K6210" s="16">
        <v>21</v>
      </c>
    </row>
    <row r="6211" spans="1:11" x14ac:dyDescent="0.25">
      <c r="A6211" s="19">
        <v>43002</v>
      </c>
      <c r="B6211" s="19" t="s">
        <v>3404</v>
      </c>
      <c r="C6211" s="15">
        <v>500</v>
      </c>
      <c r="D6211" s="24" t="s">
        <v>4</v>
      </c>
      <c r="E6211" s="24" t="s">
        <v>6</v>
      </c>
      <c r="F6211" s="25" t="s">
        <v>6</v>
      </c>
      <c r="G6211" s="25" t="s">
        <v>2987</v>
      </c>
      <c r="H6211" s="25" t="s">
        <v>3418</v>
      </c>
      <c r="I6211" s="25" t="s">
        <v>82</v>
      </c>
      <c r="J6211" s="10">
        <v>1043</v>
      </c>
      <c r="K6211" s="16">
        <v>21</v>
      </c>
    </row>
    <row r="6212" spans="1:11" x14ac:dyDescent="0.25">
      <c r="A6212" s="19">
        <v>43002</v>
      </c>
      <c r="B6212" s="19" t="s">
        <v>3404</v>
      </c>
      <c r="C6212" s="15">
        <v>4250</v>
      </c>
      <c r="D6212" s="24" t="s">
        <v>4</v>
      </c>
      <c r="E6212" s="24" t="s">
        <v>5</v>
      </c>
      <c r="F6212" s="25" t="s">
        <v>2217</v>
      </c>
      <c r="G6212" s="25" t="s">
        <v>2987</v>
      </c>
      <c r="H6212" s="25" t="s">
        <v>3418</v>
      </c>
      <c r="I6212" s="25" t="s">
        <v>82</v>
      </c>
      <c r="J6212" s="10">
        <v>1044</v>
      </c>
      <c r="K6212" s="16">
        <v>21</v>
      </c>
    </row>
    <row r="6213" spans="1:11" x14ac:dyDescent="0.25">
      <c r="A6213" s="19">
        <v>43002</v>
      </c>
      <c r="B6213" s="19" t="s">
        <v>3404</v>
      </c>
      <c r="C6213" s="15">
        <v>600</v>
      </c>
      <c r="D6213" s="24" t="s">
        <v>4</v>
      </c>
      <c r="E6213" s="24" t="s">
        <v>6</v>
      </c>
      <c r="F6213" s="25" t="s">
        <v>6</v>
      </c>
      <c r="G6213" s="25" t="s">
        <v>2987</v>
      </c>
      <c r="H6213" s="25" t="s">
        <v>3418</v>
      </c>
      <c r="I6213" s="25" t="s">
        <v>82</v>
      </c>
      <c r="J6213" s="10">
        <v>1427</v>
      </c>
      <c r="K6213" s="16">
        <v>29</v>
      </c>
    </row>
    <row r="6214" spans="1:11" x14ac:dyDescent="0.25">
      <c r="A6214" s="19">
        <v>43002</v>
      </c>
      <c r="B6214" s="19" t="s">
        <v>3404</v>
      </c>
      <c r="C6214" s="15">
        <v>1200</v>
      </c>
      <c r="D6214" s="24" t="s">
        <v>4</v>
      </c>
      <c r="E6214" s="24" t="s">
        <v>6</v>
      </c>
      <c r="F6214" s="25" t="s">
        <v>6</v>
      </c>
      <c r="G6214" s="25" t="s">
        <v>2987</v>
      </c>
      <c r="H6214" s="25" t="s">
        <v>3418</v>
      </c>
      <c r="I6214" s="25" t="s">
        <v>82</v>
      </c>
      <c r="J6214" s="10">
        <v>1428</v>
      </c>
      <c r="K6214" s="16">
        <v>29</v>
      </c>
    </row>
    <row r="6215" spans="1:11" x14ac:dyDescent="0.25">
      <c r="A6215" s="19">
        <v>43002</v>
      </c>
      <c r="B6215" s="19" t="s">
        <v>3404</v>
      </c>
      <c r="C6215" s="15">
        <v>1500</v>
      </c>
      <c r="D6215" s="24" t="s">
        <v>4</v>
      </c>
      <c r="E6215" s="24" t="s">
        <v>6</v>
      </c>
      <c r="F6215" s="25" t="s">
        <v>6</v>
      </c>
      <c r="G6215" s="25" t="s">
        <v>2987</v>
      </c>
      <c r="H6215" s="25" t="s">
        <v>3418</v>
      </c>
      <c r="I6215" s="25" t="s">
        <v>82</v>
      </c>
      <c r="J6215" s="10">
        <v>1485</v>
      </c>
      <c r="K6215" s="16">
        <v>30</v>
      </c>
    </row>
    <row r="6216" spans="1:11" x14ac:dyDescent="0.25">
      <c r="A6216" s="19">
        <v>43002</v>
      </c>
      <c r="B6216" s="19" t="s">
        <v>3404</v>
      </c>
      <c r="C6216" s="15">
        <v>500</v>
      </c>
      <c r="D6216" s="24" t="s">
        <v>4</v>
      </c>
      <c r="E6216" s="24" t="s">
        <v>6</v>
      </c>
      <c r="F6216" s="25" t="s">
        <v>6</v>
      </c>
      <c r="G6216" s="25" t="s">
        <v>2987</v>
      </c>
      <c r="H6216" s="25" t="s">
        <v>3418</v>
      </c>
      <c r="I6216" s="25" t="s">
        <v>82</v>
      </c>
      <c r="J6216" s="10">
        <v>1486</v>
      </c>
      <c r="K6216" s="16">
        <v>30</v>
      </c>
    </row>
    <row r="6217" spans="1:11" x14ac:dyDescent="0.25">
      <c r="A6217" s="19">
        <v>43002</v>
      </c>
      <c r="B6217" s="19" t="s">
        <v>3404</v>
      </c>
      <c r="C6217" s="15">
        <v>500</v>
      </c>
      <c r="D6217" s="24" t="s">
        <v>4</v>
      </c>
      <c r="E6217" s="24" t="s">
        <v>6</v>
      </c>
      <c r="F6217" s="25" t="s">
        <v>6</v>
      </c>
      <c r="G6217" s="25" t="s">
        <v>2987</v>
      </c>
      <c r="H6217" s="25" t="s">
        <v>3418</v>
      </c>
      <c r="I6217" s="25" t="s">
        <v>82</v>
      </c>
      <c r="J6217" s="10">
        <v>1487</v>
      </c>
      <c r="K6217" s="16">
        <v>30</v>
      </c>
    </row>
    <row r="6218" spans="1:11" x14ac:dyDescent="0.25">
      <c r="A6218" s="19">
        <v>43002</v>
      </c>
      <c r="B6218" s="19" t="s">
        <v>3404</v>
      </c>
      <c r="C6218" s="15">
        <v>4500</v>
      </c>
      <c r="D6218" s="24" t="s">
        <v>4</v>
      </c>
      <c r="E6218" s="24" t="s">
        <v>6</v>
      </c>
      <c r="F6218" s="25" t="s">
        <v>6</v>
      </c>
      <c r="G6218" s="25" t="s">
        <v>2987</v>
      </c>
      <c r="H6218" s="25" t="s">
        <v>3418</v>
      </c>
      <c r="I6218" s="25" t="s">
        <v>82</v>
      </c>
      <c r="J6218" s="10">
        <v>1488</v>
      </c>
      <c r="K6218" s="16">
        <v>30</v>
      </c>
    </row>
    <row r="6219" spans="1:11" x14ac:dyDescent="0.25">
      <c r="A6219" s="19">
        <v>43002</v>
      </c>
      <c r="B6219" s="19" t="s">
        <v>3404</v>
      </c>
      <c r="C6219" s="15">
        <v>700</v>
      </c>
      <c r="D6219" s="24" t="s">
        <v>4</v>
      </c>
      <c r="E6219" s="24" t="s">
        <v>6</v>
      </c>
      <c r="F6219" s="25" t="s">
        <v>6</v>
      </c>
      <c r="G6219" s="25" t="s">
        <v>2987</v>
      </c>
      <c r="H6219" s="25" t="s">
        <v>3418</v>
      </c>
      <c r="I6219" s="25" t="s">
        <v>82</v>
      </c>
      <c r="J6219" s="10">
        <v>1489</v>
      </c>
      <c r="K6219" s="16">
        <v>30</v>
      </c>
    </row>
    <row r="6220" spans="1:11" x14ac:dyDescent="0.25">
      <c r="A6220" s="19">
        <v>43002</v>
      </c>
      <c r="B6220" s="19" t="s">
        <v>3404</v>
      </c>
      <c r="C6220" s="15">
        <v>1000</v>
      </c>
      <c r="D6220" s="24" t="s">
        <v>4</v>
      </c>
      <c r="E6220" s="24" t="s">
        <v>5</v>
      </c>
      <c r="F6220" s="25" t="s">
        <v>2217</v>
      </c>
      <c r="G6220" s="25" t="s">
        <v>2987</v>
      </c>
      <c r="H6220" s="25" t="s">
        <v>3418</v>
      </c>
      <c r="I6220" s="25" t="s">
        <v>82</v>
      </c>
      <c r="J6220" s="10">
        <v>1660</v>
      </c>
      <c r="K6220" s="16">
        <v>34</v>
      </c>
    </row>
    <row r="6221" spans="1:11" x14ac:dyDescent="0.25">
      <c r="A6221" s="19">
        <v>43002</v>
      </c>
      <c r="B6221" s="19" t="s">
        <v>3404</v>
      </c>
      <c r="C6221" s="15">
        <v>500</v>
      </c>
      <c r="D6221" s="24" t="s">
        <v>4</v>
      </c>
      <c r="E6221" s="24" t="s">
        <v>6</v>
      </c>
      <c r="F6221" s="25" t="s">
        <v>6</v>
      </c>
      <c r="G6221" s="25" t="s">
        <v>2987</v>
      </c>
      <c r="H6221" s="25" t="s">
        <v>3418</v>
      </c>
      <c r="I6221" s="25" t="s">
        <v>82</v>
      </c>
      <c r="J6221" s="10">
        <v>1661</v>
      </c>
      <c r="K6221" s="16">
        <v>34</v>
      </c>
    </row>
    <row r="6222" spans="1:11" x14ac:dyDescent="0.25">
      <c r="A6222" s="19">
        <v>43002</v>
      </c>
      <c r="B6222" s="19" t="s">
        <v>3404</v>
      </c>
      <c r="C6222" s="15">
        <v>41538</v>
      </c>
      <c r="D6222" s="24" t="s">
        <v>97</v>
      </c>
      <c r="E6222" s="24" t="s">
        <v>6</v>
      </c>
      <c r="F6222" s="25" t="s">
        <v>6</v>
      </c>
      <c r="G6222" s="25" t="s">
        <v>2987</v>
      </c>
      <c r="H6222" s="25" t="s">
        <v>3418</v>
      </c>
      <c r="I6222" s="25" t="s">
        <v>82</v>
      </c>
      <c r="J6222" s="10">
        <v>1663</v>
      </c>
      <c r="K6222" s="16">
        <v>34</v>
      </c>
    </row>
    <row r="6223" spans="1:11" x14ac:dyDescent="0.25">
      <c r="A6223" s="19">
        <v>43002</v>
      </c>
      <c r="B6223" s="19" t="s">
        <v>3404</v>
      </c>
      <c r="C6223" s="15">
        <v>1000</v>
      </c>
      <c r="D6223" s="24" t="s">
        <v>4</v>
      </c>
      <c r="E6223" s="24" t="s">
        <v>5</v>
      </c>
      <c r="F6223" s="25" t="s">
        <v>2217</v>
      </c>
      <c r="G6223" s="25" t="s">
        <v>2987</v>
      </c>
      <c r="H6223" s="25" t="s">
        <v>3418</v>
      </c>
      <c r="I6223" s="25" t="s">
        <v>82</v>
      </c>
      <c r="J6223" s="10">
        <v>1665</v>
      </c>
      <c r="K6223" s="16">
        <v>34</v>
      </c>
    </row>
    <row r="6224" spans="1:11" x14ac:dyDescent="0.25">
      <c r="A6224" s="19">
        <v>43002</v>
      </c>
      <c r="B6224" s="19" t="s">
        <v>3404</v>
      </c>
      <c r="C6224" s="15">
        <v>400</v>
      </c>
      <c r="D6224" s="24" t="s">
        <v>7</v>
      </c>
      <c r="E6224" s="24" t="s">
        <v>8</v>
      </c>
      <c r="F6224" s="25"/>
      <c r="G6224" s="25" t="s">
        <v>3314</v>
      </c>
      <c r="H6224" s="25" t="s">
        <v>3314</v>
      </c>
      <c r="I6224" s="27"/>
      <c r="J6224" s="10" t="s">
        <v>2984</v>
      </c>
      <c r="K6224" s="16"/>
    </row>
    <row r="6225" spans="1:11" x14ac:dyDescent="0.25">
      <c r="A6225" s="19">
        <v>43002</v>
      </c>
      <c r="B6225" s="19" t="s">
        <v>3404</v>
      </c>
      <c r="C6225" s="15">
        <v>27146</v>
      </c>
      <c r="D6225" s="24" t="s">
        <v>7</v>
      </c>
      <c r="E6225" s="24" t="s">
        <v>8</v>
      </c>
      <c r="F6225" s="25"/>
      <c r="G6225" s="25" t="s">
        <v>3314</v>
      </c>
      <c r="H6225" s="25" t="s">
        <v>3314</v>
      </c>
      <c r="I6225" s="27"/>
      <c r="J6225" s="10" t="s">
        <v>2984</v>
      </c>
      <c r="K6225" s="16"/>
    </row>
    <row r="6226" spans="1:11" x14ac:dyDescent="0.25">
      <c r="A6226" s="19">
        <v>43002</v>
      </c>
      <c r="B6226" s="19" t="s">
        <v>3404</v>
      </c>
      <c r="C6226" s="15">
        <v>500</v>
      </c>
      <c r="D6226" s="24" t="s">
        <v>7</v>
      </c>
      <c r="E6226" s="24" t="s">
        <v>8</v>
      </c>
      <c r="F6226" s="25"/>
      <c r="G6226" s="25" t="s">
        <v>3314</v>
      </c>
      <c r="H6226" s="25" t="s">
        <v>3314</v>
      </c>
      <c r="I6226" s="27"/>
      <c r="J6226" s="10" t="s">
        <v>2984</v>
      </c>
      <c r="K6226" s="16"/>
    </row>
    <row r="6227" spans="1:11" x14ac:dyDescent="0.25">
      <c r="A6227" s="19">
        <v>43002</v>
      </c>
      <c r="B6227" s="19" t="s">
        <v>3404</v>
      </c>
      <c r="C6227" s="15">
        <v>1100</v>
      </c>
      <c r="D6227" s="24" t="s">
        <v>7</v>
      </c>
      <c r="E6227" s="24" t="s">
        <v>8</v>
      </c>
      <c r="F6227" s="25"/>
      <c r="G6227" s="25" t="s">
        <v>3314</v>
      </c>
      <c r="H6227" s="25" t="s">
        <v>3314</v>
      </c>
      <c r="I6227" s="27"/>
      <c r="J6227" s="10" t="s">
        <v>2984</v>
      </c>
      <c r="K6227" s="16"/>
    </row>
    <row r="6228" spans="1:11" x14ac:dyDescent="0.25">
      <c r="A6228" s="19">
        <v>43002</v>
      </c>
      <c r="B6228" s="19" t="s">
        <v>3404</v>
      </c>
      <c r="C6228" s="15">
        <v>100</v>
      </c>
      <c r="D6228" s="24" t="s">
        <v>7</v>
      </c>
      <c r="E6228" s="24" t="s">
        <v>8</v>
      </c>
      <c r="F6228" s="25"/>
      <c r="G6228" s="25" t="s">
        <v>3314</v>
      </c>
      <c r="H6228" s="25" t="s">
        <v>3314</v>
      </c>
      <c r="I6228" s="27"/>
      <c r="J6228" s="10" t="s">
        <v>2984</v>
      </c>
      <c r="K6228" s="16"/>
    </row>
    <row r="6229" spans="1:11" x14ac:dyDescent="0.25">
      <c r="A6229" s="19">
        <v>43002</v>
      </c>
      <c r="B6229" s="19" t="s">
        <v>3404</v>
      </c>
      <c r="C6229" s="15">
        <v>1320</v>
      </c>
      <c r="D6229" s="24" t="s">
        <v>7</v>
      </c>
      <c r="E6229" s="24" t="s">
        <v>8</v>
      </c>
      <c r="F6229" s="25"/>
      <c r="G6229" s="25" t="s">
        <v>3314</v>
      </c>
      <c r="H6229" s="25" t="s">
        <v>3314</v>
      </c>
      <c r="I6229" s="27"/>
      <c r="J6229" s="10" t="s">
        <v>2984</v>
      </c>
      <c r="K6229" s="16"/>
    </row>
    <row r="6230" spans="1:11" x14ac:dyDescent="0.25">
      <c r="A6230" s="19">
        <v>43002</v>
      </c>
      <c r="B6230" s="19" t="s">
        <v>3404</v>
      </c>
      <c r="C6230" s="15">
        <v>190</v>
      </c>
      <c r="D6230" s="24" t="s">
        <v>7</v>
      </c>
      <c r="E6230" s="24" t="s">
        <v>8</v>
      </c>
      <c r="F6230" s="25"/>
      <c r="G6230" s="25" t="s">
        <v>3314</v>
      </c>
      <c r="H6230" s="25" t="s">
        <v>3314</v>
      </c>
      <c r="I6230" s="27"/>
      <c r="J6230" s="10" t="s">
        <v>2984</v>
      </c>
      <c r="K6230" s="16"/>
    </row>
    <row r="6231" spans="1:11" x14ac:dyDescent="0.25">
      <c r="A6231" s="19">
        <v>43002</v>
      </c>
      <c r="B6231" s="19" t="s">
        <v>3404</v>
      </c>
      <c r="C6231" s="15">
        <v>2700</v>
      </c>
      <c r="D6231" s="24" t="s">
        <v>7</v>
      </c>
      <c r="E6231" s="24" t="s">
        <v>8</v>
      </c>
      <c r="F6231" s="25"/>
      <c r="G6231" s="25" t="s">
        <v>3314</v>
      </c>
      <c r="H6231" s="25" t="s">
        <v>3314</v>
      </c>
      <c r="I6231" s="27"/>
      <c r="J6231" s="10" t="s">
        <v>2984</v>
      </c>
      <c r="K6231" s="16"/>
    </row>
    <row r="6232" spans="1:11" x14ac:dyDescent="0.25">
      <c r="A6232" s="19">
        <v>43002</v>
      </c>
      <c r="B6232" s="19" t="s">
        <v>3404</v>
      </c>
      <c r="C6232" s="15">
        <v>1825</v>
      </c>
      <c r="D6232" s="24" t="s">
        <v>7</v>
      </c>
      <c r="E6232" s="24" t="s">
        <v>8</v>
      </c>
      <c r="F6232" s="25"/>
      <c r="G6232" s="25" t="s">
        <v>3314</v>
      </c>
      <c r="H6232" s="25" t="s">
        <v>3314</v>
      </c>
      <c r="I6232" s="27"/>
      <c r="J6232" s="10" t="s">
        <v>2984</v>
      </c>
      <c r="K6232" s="16"/>
    </row>
    <row r="6233" spans="1:11" x14ac:dyDescent="0.25">
      <c r="A6233" s="19">
        <v>43003</v>
      </c>
      <c r="B6233" s="19" t="s">
        <v>3404</v>
      </c>
      <c r="C6233" s="15">
        <v>600</v>
      </c>
      <c r="D6233" s="24" t="s">
        <v>4</v>
      </c>
      <c r="E6233" s="24" t="s">
        <v>5</v>
      </c>
      <c r="F6233" s="25" t="s">
        <v>2217</v>
      </c>
      <c r="G6233" s="25" t="s">
        <v>2987</v>
      </c>
      <c r="H6233" s="25" t="s">
        <v>3418</v>
      </c>
      <c r="I6233" s="25" t="s">
        <v>82</v>
      </c>
      <c r="J6233" s="10">
        <v>601</v>
      </c>
      <c r="K6233" s="16">
        <v>13</v>
      </c>
    </row>
    <row r="6234" spans="1:11" x14ac:dyDescent="0.25">
      <c r="A6234" s="19">
        <v>43003</v>
      </c>
      <c r="B6234" s="19" t="s">
        <v>3404</v>
      </c>
      <c r="C6234" s="15">
        <v>750</v>
      </c>
      <c r="D6234" s="24" t="s">
        <v>4</v>
      </c>
      <c r="E6234" s="24" t="s">
        <v>5</v>
      </c>
      <c r="F6234" s="25" t="s">
        <v>2217</v>
      </c>
      <c r="G6234" s="25" t="s">
        <v>2987</v>
      </c>
      <c r="H6234" s="25" t="s">
        <v>3418</v>
      </c>
      <c r="I6234" s="25" t="s">
        <v>82</v>
      </c>
      <c r="J6234" s="10">
        <v>602</v>
      </c>
      <c r="K6234" s="16">
        <v>13</v>
      </c>
    </row>
    <row r="6235" spans="1:11" x14ac:dyDescent="0.25">
      <c r="A6235" s="19">
        <v>43003</v>
      </c>
      <c r="B6235" s="19" t="s">
        <v>3404</v>
      </c>
      <c r="C6235" s="15">
        <v>1000</v>
      </c>
      <c r="D6235" s="24" t="s">
        <v>4</v>
      </c>
      <c r="E6235" s="24" t="s">
        <v>5</v>
      </c>
      <c r="F6235" s="25" t="s">
        <v>2217</v>
      </c>
      <c r="G6235" s="25" t="s">
        <v>2987</v>
      </c>
      <c r="H6235" s="25" t="s">
        <v>3418</v>
      </c>
      <c r="I6235" s="25" t="s">
        <v>82</v>
      </c>
      <c r="J6235" s="10">
        <v>603</v>
      </c>
      <c r="K6235" s="16">
        <v>13</v>
      </c>
    </row>
    <row r="6236" spans="1:11" x14ac:dyDescent="0.25">
      <c r="A6236" s="19">
        <v>43003</v>
      </c>
      <c r="B6236" s="19" t="s">
        <v>3404</v>
      </c>
      <c r="C6236" s="15">
        <v>2638.5</v>
      </c>
      <c r="D6236" s="24" t="s">
        <v>4</v>
      </c>
      <c r="E6236" s="24" t="s">
        <v>6</v>
      </c>
      <c r="F6236" s="25" t="s">
        <v>6</v>
      </c>
      <c r="G6236" s="25" t="s">
        <v>2987</v>
      </c>
      <c r="H6236" s="25" t="s">
        <v>3418</v>
      </c>
      <c r="I6236" s="25" t="s">
        <v>82</v>
      </c>
      <c r="J6236" s="10">
        <v>867</v>
      </c>
      <c r="K6236" s="16">
        <v>18</v>
      </c>
    </row>
    <row r="6237" spans="1:11" x14ac:dyDescent="0.25">
      <c r="A6237" s="19">
        <v>43003</v>
      </c>
      <c r="B6237" s="19" t="s">
        <v>3404</v>
      </c>
      <c r="C6237" s="15">
        <v>505.67999999999995</v>
      </c>
      <c r="D6237" s="24" t="s">
        <v>97</v>
      </c>
      <c r="E6237" s="24" t="s">
        <v>5</v>
      </c>
      <c r="F6237" s="25" t="s">
        <v>2217</v>
      </c>
      <c r="G6237" s="25" t="s">
        <v>2987</v>
      </c>
      <c r="H6237" s="25" t="s">
        <v>3418</v>
      </c>
      <c r="I6237" s="25" t="s">
        <v>82</v>
      </c>
      <c r="J6237" s="10">
        <v>1045</v>
      </c>
      <c r="K6237" s="16">
        <v>21</v>
      </c>
    </row>
    <row r="6238" spans="1:11" x14ac:dyDescent="0.25">
      <c r="A6238" s="19">
        <v>43003</v>
      </c>
      <c r="B6238" s="19" t="s">
        <v>3404</v>
      </c>
      <c r="C6238" s="15">
        <v>800</v>
      </c>
      <c r="D6238" s="24" t="s">
        <v>4</v>
      </c>
      <c r="E6238" s="24" t="s">
        <v>5</v>
      </c>
      <c r="F6238" s="25" t="s">
        <v>2217</v>
      </c>
      <c r="G6238" s="25" t="s">
        <v>2987</v>
      </c>
      <c r="H6238" s="25" t="s">
        <v>3418</v>
      </c>
      <c r="I6238" s="25" t="s">
        <v>82</v>
      </c>
      <c r="J6238" s="10">
        <v>1046</v>
      </c>
      <c r="K6238" s="16">
        <v>21</v>
      </c>
    </row>
    <row r="6239" spans="1:11" x14ac:dyDescent="0.25">
      <c r="A6239" s="19">
        <v>43003</v>
      </c>
      <c r="B6239" s="19" t="s">
        <v>3404</v>
      </c>
      <c r="C6239" s="15">
        <v>1500</v>
      </c>
      <c r="D6239" s="24" t="s">
        <v>4</v>
      </c>
      <c r="E6239" s="24" t="s">
        <v>5</v>
      </c>
      <c r="F6239" s="25" t="s">
        <v>2217</v>
      </c>
      <c r="G6239" s="25" t="s">
        <v>2987</v>
      </c>
      <c r="H6239" s="25" t="s">
        <v>3418</v>
      </c>
      <c r="I6239" s="25" t="s">
        <v>82</v>
      </c>
      <c r="J6239" s="10">
        <v>1047</v>
      </c>
      <c r="K6239" s="16">
        <v>21</v>
      </c>
    </row>
    <row r="6240" spans="1:11" x14ac:dyDescent="0.25">
      <c r="A6240" s="19">
        <v>43003</v>
      </c>
      <c r="B6240" s="19" t="s">
        <v>3404</v>
      </c>
      <c r="C6240" s="15">
        <v>4500</v>
      </c>
      <c r="D6240" s="24" t="s">
        <v>4</v>
      </c>
      <c r="E6240" s="24" t="s">
        <v>5</v>
      </c>
      <c r="F6240" s="25" t="s">
        <v>2217</v>
      </c>
      <c r="G6240" s="25" t="s">
        <v>2987</v>
      </c>
      <c r="H6240" s="25" t="s">
        <v>3418</v>
      </c>
      <c r="I6240" s="25" t="s">
        <v>82</v>
      </c>
      <c r="J6240" s="10">
        <v>1048</v>
      </c>
      <c r="K6240" s="16">
        <v>21</v>
      </c>
    </row>
    <row r="6241" spans="1:11" x14ac:dyDescent="0.25">
      <c r="A6241" s="19">
        <v>43003</v>
      </c>
      <c r="B6241" s="19" t="s">
        <v>3404</v>
      </c>
      <c r="C6241" s="15">
        <v>3500</v>
      </c>
      <c r="D6241" s="24" t="s">
        <v>4</v>
      </c>
      <c r="E6241" s="24" t="s">
        <v>6</v>
      </c>
      <c r="F6241" s="25" t="s">
        <v>6</v>
      </c>
      <c r="G6241" s="25" t="s">
        <v>2987</v>
      </c>
      <c r="H6241" s="25" t="s">
        <v>3418</v>
      </c>
      <c r="I6241" s="25" t="s">
        <v>82</v>
      </c>
      <c r="J6241" s="10">
        <v>1491</v>
      </c>
      <c r="K6241" s="16">
        <v>30</v>
      </c>
    </row>
    <row r="6242" spans="1:11" x14ac:dyDescent="0.25">
      <c r="A6242" s="19">
        <v>43003</v>
      </c>
      <c r="B6242" s="19" t="s">
        <v>3404</v>
      </c>
      <c r="C6242" s="15">
        <v>1000</v>
      </c>
      <c r="D6242" s="24" t="s">
        <v>4</v>
      </c>
      <c r="E6242" s="24" t="s">
        <v>6</v>
      </c>
      <c r="F6242" s="25" t="s">
        <v>6</v>
      </c>
      <c r="G6242" s="25" t="s">
        <v>2987</v>
      </c>
      <c r="H6242" s="25" t="s">
        <v>3418</v>
      </c>
      <c r="I6242" s="25" t="s">
        <v>82</v>
      </c>
      <c r="J6242" s="10">
        <v>1492</v>
      </c>
      <c r="K6242" s="16">
        <v>30</v>
      </c>
    </row>
    <row r="6243" spans="1:11" x14ac:dyDescent="0.25">
      <c r="A6243" s="19">
        <v>43003</v>
      </c>
      <c r="B6243" s="19" t="s">
        <v>3404</v>
      </c>
      <c r="C6243" s="15">
        <v>100</v>
      </c>
      <c r="D6243" s="24" t="s">
        <v>7</v>
      </c>
      <c r="E6243" s="24" t="s">
        <v>8</v>
      </c>
      <c r="F6243" s="25"/>
      <c r="G6243" s="25" t="s">
        <v>3314</v>
      </c>
      <c r="H6243" s="25" t="s">
        <v>3314</v>
      </c>
      <c r="I6243" s="27"/>
      <c r="J6243" s="10" t="s">
        <v>2984</v>
      </c>
      <c r="K6243" s="16"/>
    </row>
    <row r="6244" spans="1:11" x14ac:dyDescent="0.25">
      <c r="A6244" s="19">
        <v>43003</v>
      </c>
      <c r="B6244" s="19" t="s">
        <v>3404</v>
      </c>
      <c r="C6244" s="15">
        <v>200</v>
      </c>
      <c r="D6244" s="24" t="s">
        <v>7</v>
      </c>
      <c r="E6244" s="24" t="s">
        <v>8</v>
      </c>
      <c r="F6244" s="25"/>
      <c r="G6244" s="25" t="s">
        <v>3314</v>
      </c>
      <c r="H6244" s="25" t="s">
        <v>3314</v>
      </c>
      <c r="I6244" s="27"/>
      <c r="J6244" s="10" t="s">
        <v>2984</v>
      </c>
      <c r="K6244" s="16"/>
    </row>
    <row r="6245" spans="1:11" x14ac:dyDescent="0.25">
      <c r="A6245" s="19">
        <v>43004</v>
      </c>
      <c r="B6245" s="19" t="s">
        <v>3404</v>
      </c>
      <c r="C6245" s="15">
        <v>10000</v>
      </c>
      <c r="D6245" s="24" t="s">
        <v>4</v>
      </c>
      <c r="E6245" s="24" t="s">
        <v>6</v>
      </c>
      <c r="F6245" s="25" t="s">
        <v>6</v>
      </c>
      <c r="G6245" s="25" t="s">
        <v>2987</v>
      </c>
      <c r="H6245" s="25" t="s">
        <v>3418</v>
      </c>
      <c r="I6245" s="25" t="s">
        <v>82</v>
      </c>
      <c r="J6245" s="10">
        <v>348</v>
      </c>
      <c r="K6245" s="16">
        <v>7</v>
      </c>
    </row>
    <row r="6246" spans="1:11" x14ac:dyDescent="0.25">
      <c r="A6246" s="19">
        <v>43004</v>
      </c>
      <c r="B6246" s="19" t="s">
        <v>3404</v>
      </c>
      <c r="C6246" s="15">
        <v>10000</v>
      </c>
      <c r="D6246" s="24" t="s">
        <v>4</v>
      </c>
      <c r="E6246" s="24" t="s">
        <v>6</v>
      </c>
      <c r="F6246" s="25" t="s">
        <v>6</v>
      </c>
      <c r="G6246" s="25" t="s">
        <v>2987</v>
      </c>
      <c r="H6246" s="25" t="s">
        <v>3418</v>
      </c>
      <c r="I6246" s="25" t="s">
        <v>82</v>
      </c>
      <c r="J6246" s="10">
        <v>349</v>
      </c>
      <c r="K6246" s="16">
        <v>7</v>
      </c>
    </row>
    <row r="6247" spans="1:11" x14ac:dyDescent="0.25">
      <c r="A6247" s="19">
        <v>43004</v>
      </c>
      <c r="B6247" s="19" t="s">
        <v>3404</v>
      </c>
      <c r="C6247" s="15">
        <v>10000</v>
      </c>
      <c r="D6247" s="24" t="s">
        <v>4</v>
      </c>
      <c r="E6247" s="24" t="s">
        <v>6</v>
      </c>
      <c r="F6247" s="25" t="s">
        <v>6</v>
      </c>
      <c r="G6247" s="25" t="s">
        <v>2987</v>
      </c>
      <c r="H6247" s="25" t="s">
        <v>3418</v>
      </c>
      <c r="I6247" s="25" t="s">
        <v>82</v>
      </c>
      <c r="J6247" s="10">
        <v>350</v>
      </c>
      <c r="K6247" s="16">
        <v>7</v>
      </c>
    </row>
    <row r="6248" spans="1:11" x14ac:dyDescent="0.25">
      <c r="A6248" s="19">
        <v>43004</v>
      </c>
      <c r="B6248" s="19" t="s">
        <v>3404</v>
      </c>
      <c r="C6248" s="15">
        <v>10203.9</v>
      </c>
      <c r="D6248" s="24" t="s">
        <v>97</v>
      </c>
      <c r="E6248" s="24" t="s">
        <v>6</v>
      </c>
      <c r="F6248" s="25" t="s">
        <v>6</v>
      </c>
      <c r="G6248" s="25" t="s">
        <v>2987</v>
      </c>
      <c r="H6248" s="25" t="s">
        <v>3418</v>
      </c>
      <c r="I6248" s="25" t="s">
        <v>82</v>
      </c>
      <c r="J6248" s="10">
        <v>351</v>
      </c>
      <c r="K6248" s="16">
        <v>8</v>
      </c>
    </row>
    <row r="6249" spans="1:11" x14ac:dyDescent="0.25">
      <c r="A6249" s="19">
        <v>43004</v>
      </c>
      <c r="B6249" s="19" t="s">
        <v>3404</v>
      </c>
      <c r="C6249" s="15">
        <v>5092.92</v>
      </c>
      <c r="D6249" s="24" t="s">
        <v>97</v>
      </c>
      <c r="E6249" s="24" t="s">
        <v>6</v>
      </c>
      <c r="F6249" s="25" t="s">
        <v>6</v>
      </c>
      <c r="G6249" s="25" t="s">
        <v>2987</v>
      </c>
      <c r="H6249" s="25" t="s">
        <v>3418</v>
      </c>
      <c r="I6249" s="25" t="s">
        <v>82</v>
      </c>
      <c r="J6249" s="10">
        <v>352</v>
      </c>
      <c r="K6249" s="16">
        <v>8</v>
      </c>
    </row>
    <row r="6250" spans="1:11" x14ac:dyDescent="0.25">
      <c r="A6250" s="19">
        <v>43004</v>
      </c>
      <c r="B6250" s="19" t="s">
        <v>3404</v>
      </c>
      <c r="C6250" s="15">
        <v>10000</v>
      </c>
      <c r="D6250" s="24" t="s">
        <v>4</v>
      </c>
      <c r="E6250" s="24" t="s">
        <v>6</v>
      </c>
      <c r="F6250" s="25" t="s">
        <v>6</v>
      </c>
      <c r="G6250" s="25" t="s">
        <v>2987</v>
      </c>
      <c r="H6250" s="25" t="s">
        <v>3418</v>
      </c>
      <c r="I6250" s="25" t="s">
        <v>82</v>
      </c>
      <c r="J6250" s="10">
        <v>604</v>
      </c>
      <c r="K6250" s="16">
        <v>13</v>
      </c>
    </row>
    <row r="6251" spans="1:11" x14ac:dyDescent="0.25">
      <c r="A6251" s="19">
        <v>43004</v>
      </c>
      <c r="B6251" s="19" t="s">
        <v>3404</v>
      </c>
      <c r="C6251" s="15">
        <v>10000</v>
      </c>
      <c r="D6251" s="24" t="s">
        <v>4</v>
      </c>
      <c r="E6251" s="24" t="s">
        <v>6</v>
      </c>
      <c r="F6251" s="25" t="s">
        <v>6</v>
      </c>
      <c r="G6251" s="25" t="s">
        <v>2987</v>
      </c>
      <c r="H6251" s="25" t="s">
        <v>3418</v>
      </c>
      <c r="I6251" s="25" t="s">
        <v>82</v>
      </c>
      <c r="J6251" s="10">
        <v>605</v>
      </c>
      <c r="K6251" s="16">
        <v>13</v>
      </c>
    </row>
    <row r="6252" spans="1:11" x14ac:dyDescent="0.25">
      <c r="A6252" s="19">
        <v>43004</v>
      </c>
      <c r="B6252" s="19" t="s">
        <v>3404</v>
      </c>
      <c r="C6252" s="15">
        <v>10000</v>
      </c>
      <c r="D6252" s="24" t="s">
        <v>4</v>
      </c>
      <c r="E6252" s="24" t="s">
        <v>6</v>
      </c>
      <c r="F6252" s="25" t="s">
        <v>6</v>
      </c>
      <c r="G6252" s="25" t="s">
        <v>2987</v>
      </c>
      <c r="H6252" s="25" t="s">
        <v>3418</v>
      </c>
      <c r="I6252" s="25" t="s">
        <v>82</v>
      </c>
      <c r="J6252" s="10">
        <v>606</v>
      </c>
      <c r="K6252" s="16">
        <v>13</v>
      </c>
    </row>
    <row r="6253" spans="1:11" x14ac:dyDescent="0.25">
      <c r="A6253" s="19">
        <v>43004</v>
      </c>
      <c r="B6253" s="19" t="s">
        <v>3404</v>
      </c>
      <c r="C6253" s="15">
        <v>10000</v>
      </c>
      <c r="D6253" s="24" t="s">
        <v>4</v>
      </c>
      <c r="E6253" s="24" t="s">
        <v>6</v>
      </c>
      <c r="F6253" s="25" t="s">
        <v>6</v>
      </c>
      <c r="G6253" s="25" t="s">
        <v>2987</v>
      </c>
      <c r="H6253" s="25" t="s">
        <v>3418</v>
      </c>
      <c r="I6253" s="25" t="s">
        <v>82</v>
      </c>
      <c r="J6253" s="10">
        <v>607</v>
      </c>
      <c r="K6253" s="16">
        <v>13</v>
      </c>
    </row>
    <row r="6254" spans="1:11" x14ac:dyDescent="0.25">
      <c r="A6254" s="19">
        <v>43004</v>
      </c>
      <c r="B6254" s="19" t="s">
        <v>3404</v>
      </c>
      <c r="C6254" s="15">
        <v>10000</v>
      </c>
      <c r="D6254" s="24" t="s">
        <v>4</v>
      </c>
      <c r="E6254" s="24" t="s">
        <v>6</v>
      </c>
      <c r="F6254" s="25" t="s">
        <v>6</v>
      </c>
      <c r="G6254" s="25" t="s">
        <v>2987</v>
      </c>
      <c r="H6254" s="25" t="s">
        <v>3418</v>
      </c>
      <c r="I6254" s="25" t="s">
        <v>82</v>
      </c>
      <c r="J6254" s="10">
        <v>608</v>
      </c>
      <c r="K6254" s="16">
        <v>13</v>
      </c>
    </row>
    <row r="6255" spans="1:11" x14ac:dyDescent="0.25">
      <c r="A6255" s="19">
        <v>43004</v>
      </c>
      <c r="B6255" s="19" t="s">
        <v>3404</v>
      </c>
      <c r="C6255" s="15">
        <v>10000</v>
      </c>
      <c r="D6255" s="24" t="s">
        <v>4</v>
      </c>
      <c r="E6255" s="24" t="s">
        <v>6</v>
      </c>
      <c r="F6255" s="25" t="s">
        <v>6</v>
      </c>
      <c r="G6255" s="25" t="s">
        <v>2987</v>
      </c>
      <c r="H6255" s="25" t="s">
        <v>3418</v>
      </c>
      <c r="I6255" s="25" t="s">
        <v>82</v>
      </c>
      <c r="J6255" s="10">
        <v>609</v>
      </c>
      <c r="K6255" s="16">
        <v>13</v>
      </c>
    </row>
    <row r="6256" spans="1:11" x14ac:dyDescent="0.25">
      <c r="A6256" s="19">
        <v>43004</v>
      </c>
      <c r="B6256" s="19" t="s">
        <v>3404</v>
      </c>
      <c r="C6256" s="15">
        <v>10000</v>
      </c>
      <c r="D6256" s="24" t="s">
        <v>4</v>
      </c>
      <c r="E6256" s="24" t="s">
        <v>6</v>
      </c>
      <c r="F6256" s="25" t="s">
        <v>6</v>
      </c>
      <c r="G6256" s="25" t="s">
        <v>2987</v>
      </c>
      <c r="H6256" s="25" t="s">
        <v>3418</v>
      </c>
      <c r="I6256" s="25" t="s">
        <v>82</v>
      </c>
      <c r="J6256" s="10">
        <v>610</v>
      </c>
      <c r="K6256" s="16">
        <v>13</v>
      </c>
    </row>
    <row r="6257" spans="1:11" x14ac:dyDescent="0.25">
      <c r="A6257" s="19">
        <v>43004</v>
      </c>
      <c r="B6257" s="19" t="s">
        <v>3404</v>
      </c>
      <c r="C6257" s="15">
        <v>200</v>
      </c>
      <c r="D6257" s="24" t="s">
        <v>4</v>
      </c>
      <c r="E6257" s="24" t="s">
        <v>5</v>
      </c>
      <c r="F6257" s="25" t="s">
        <v>2217</v>
      </c>
      <c r="G6257" s="25" t="s">
        <v>2987</v>
      </c>
      <c r="H6257" s="25" t="s">
        <v>3418</v>
      </c>
      <c r="I6257" s="25" t="s">
        <v>82</v>
      </c>
      <c r="J6257" s="10">
        <v>611</v>
      </c>
      <c r="K6257" s="16">
        <v>13</v>
      </c>
    </row>
    <row r="6258" spans="1:11" x14ac:dyDescent="0.25">
      <c r="A6258" s="19">
        <v>43004</v>
      </c>
      <c r="B6258" s="19" t="s">
        <v>3404</v>
      </c>
      <c r="C6258" s="15">
        <v>100</v>
      </c>
      <c r="D6258" s="24" t="s">
        <v>4</v>
      </c>
      <c r="E6258" s="24" t="s">
        <v>6</v>
      </c>
      <c r="F6258" s="25" t="s">
        <v>6</v>
      </c>
      <c r="G6258" s="25" t="s">
        <v>2987</v>
      </c>
      <c r="H6258" s="25" t="s">
        <v>3418</v>
      </c>
      <c r="I6258" s="25" t="s">
        <v>82</v>
      </c>
      <c r="J6258" s="10">
        <v>868</v>
      </c>
      <c r="K6258" s="16">
        <v>18</v>
      </c>
    </row>
    <row r="6259" spans="1:11" x14ac:dyDescent="0.25">
      <c r="A6259" s="19">
        <v>43004</v>
      </c>
      <c r="B6259" s="19" t="s">
        <v>3404</v>
      </c>
      <c r="C6259" s="15">
        <v>2000</v>
      </c>
      <c r="D6259" s="24" t="s">
        <v>4</v>
      </c>
      <c r="E6259" s="24" t="s">
        <v>5</v>
      </c>
      <c r="F6259" s="25" t="s">
        <v>2217</v>
      </c>
      <c r="G6259" s="25" t="s">
        <v>2987</v>
      </c>
      <c r="H6259" s="25" t="s">
        <v>3418</v>
      </c>
      <c r="I6259" s="25" t="s">
        <v>82</v>
      </c>
      <c r="J6259" s="10">
        <v>1161</v>
      </c>
      <c r="K6259" s="16">
        <v>24</v>
      </c>
    </row>
    <row r="6260" spans="1:11" x14ac:dyDescent="0.25">
      <c r="A6260" s="19">
        <v>43004</v>
      </c>
      <c r="B6260" s="19" t="s">
        <v>3404</v>
      </c>
      <c r="C6260" s="15">
        <v>7500</v>
      </c>
      <c r="D6260" s="24" t="s">
        <v>4</v>
      </c>
      <c r="E6260" s="24" t="s">
        <v>5</v>
      </c>
      <c r="F6260" s="25" t="s">
        <v>2217</v>
      </c>
      <c r="G6260" s="25" t="s">
        <v>2987</v>
      </c>
      <c r="H6260" s="25" t="s">
        <v>3418</v>
      </c>
      <c r="I6260" s="25" t="s">
        <v>82</v>
      </c>
      <c r="J6260" s="10">
        <v>1162</v>
      </c>
      <c r="K6260" s="16">
        <v>24</v>
      </c>
    </row>
    <row r="6261" spans="1:11" x14ac:dyDescent="0.25">
      <c r="A6261" s="19">
        <v>43004</v>
      </c>
      <c r="B6261" s="19" t="s">
        <v>3404</v>
      </c>
      <c r="C6261" s="15">
        <v>7500</v>
      </c>
      <c r="D6261" s="24" t="s">
        <v>4</v>
      </c>
      <c r="E6261" s="24" t="s">
        <v>5</v>
      </c>
      <c r="F6261" s="25" t="s">
        <v>2217</v>
      </c>
      <c r="G6261" s="25" t="s">
        <v>2987</v>
      </c>
      <c r="H6261" s="25" t="s">
        <v>3418</v>
      </c>
      <c r="I6261" s="25" t="s">
        <v>82</v>
      </c>
      <c r="J6261" s="10">
        <v>1163</v>
      </c>
      <c r="K6261" s="16">
        <v>24</v>
      </c>
    </row>
    <row r="6262" spans="1:11" x14ac:dyDescent="0.25">
      <c r="A6262" s="19">
        <v>43004</v>
      </c>
      <c r="B6262" s="19" t="s">
        <v>3404</v>
      </c>
      <c r="C6262" s="15">
        <v>3000</v>
      </c>
      <c r="D6262" s="24" t="s">
        <v>4</v>
      </c>
      <c r="E6262" s="24" t="s">
        <v>5</v>
      </c>
      <c r="F6262" s="25" t="s">
        <v>2217</v>
      </c>
      <c r="G6262" s="25" t="s">
        <v>2987</v>
      </c>
      <c r="H6262" s="25" t="s">
        <v>3418</v>
      </c>
      <c r="I6262" s="25" t="s">
        <v>82</v>
      </c>
      <c r="J6262" s="10">
        <v>1387</v>
      </c>
      <c r="K6262" s="16">
        <v>28</v>
      </c>
    </row>
    <row r="6263" spans="1:11" x14ac:dyDescent="0.25">
      <c r="A6263" s="19">
        <v>43004</v>
      </c>
      <c r="B6263" s="19" t="s">
        <v>3404</v>
      </c>
      <c r="C6263" s="15">
        <v>600</v>
      </c>
      <c r="D6263" s="24" t="s">
        <v>4</v>
      </c>
      <c r="E6263" s="24" t="s">
        <v>5</v>
      </c>
      <c r="F6263" s="25" t="s">
        <v>2217</v>
      </c>
      <c r="G6263" s="25" t="s">
        <v>2987</v>
      </c>
      <c r="H6263" s="25" t="s">
        <v>3418</v>
      </c>
      <c r="I6263" s="25" t="s">
        <v>82</v>
      </c>
      <c r="J6263" s="10">
        <v>1388</v>
      </c>
      <c r="K6263" s="16">
        <v>28</v>
      </c>
    </row>
    <row r="6264" spans="1:11" x14ac:dyDescent="0.25">
      <c r="A6264" s="19">
        <v>43004</v>
      </c>
      <c r="B6264" s="19" t="s">
        <v>3404</v>
      </c>
      <c r="C6264" s="15">
        <v>150</v>
      </c>
      <c r="D6264" s="24" t="s">
        <v>4</v>
      </c>
      <c r="E6264" s="24" t="s">
        <v>6</v>
      </c>
      <c r="F6264" s="25" t="s">
        <v>6</v>
      </c>
      <c r="G6264" s="25" t="s">
        <v>2987</v>
      </c>
      <c r="H6264" s="25" t="s">
        <v>3418</v>
      </c>
      <c r="I6264" s="25" t="s">
        <v>82</v>
      </c>
      <c r="J6264" s="10">
        <v>1389</v>
      </c>
      <c r="K6264" s="16">
        <v>28</v>
      </c>
    </row>
    <row r="6265" spans="1:11" x14ac:dyDescent="0.25">
      <c r="A6265" s="19">
        <v>43004</v>
      </c>
      <c r="B6265" s="19" t="s">
        <v>3404</v>
      </c>
      <c r="C6265" s="15">
        <v>1000</v>
      </c>
      <c r="D6265" s="24" t="s">
        <v>4</v>
      </c>
      <c r="E6265" s="24" t="s">
        <v>5</v>
      </c>
      <c r="F6265" s="25" t="s">
        <v>2217</v>
      </c>
      <c r="G6265" s="25" t="s">
        <v>2987</v>
      </c>
      <c r="H6265" s="25" t="s">
        <v>3418</v>
      </c>
      <c r="I6265" s="25" t="s">
        <v>82</v>
      </c>
      <c r="J6265" s="10">
        <v>1390</v>
      </c>
      <c r="K6265" s="16">
        <v>28</v>
      </c>
    </row>
    <row r="6266" spans="1:11" x14ac:dyDescent="0.25">
      <c r="A6266" s="19">
        <v>43004</v>
      </c>
      <c r="B6266" s="19" t="s">
        <v>3404</v>
      </c>
      <c r="C6266" s="15">
        <v>150</v>
      </c>
      <c r="D6266" s="24" t="s">
        <v>4</v>
      </c>
      <c r="E6266" s="24" t="s">
        <v>6</v>
      </c>
      <c r="F6266" s="25" t="s">
        <v>6</v>
      </c>
      <c r="G6266" s="25" t="s">
        <v>2987</v>
      </c>
      <c r="H6266" s="25" t="s">
        <v>3418</v>
      </c>
      <c r="I6266" s="25" t="s">
        <v>82</v>
      </c>
      <c r="J6266" s="10">
        <v>1493</v>
      </c>
      <c r="K6266" s="16">
        <v>30</v>
      </c>
    </row>
    <row r="6267" spans="1:11" x14ac:dyDescent="0.25">
      <c r="A6267" s="19">
        <v>43004</v>
      </c>
      <c r="B6267" s="19" t="s">
        <v>3404</v>
      </c>
      <c r="C6267" s="15">
        <v>17000</v>
      </c>
      <c r="D6267" s="24" t="s">
        <v>4</v>
      </c>
      <c r="E6267" s="24" t="s">
        <v>6</v>
      </c>
      <c r="F6267" s="25" t="s">
        <v>6</v>
      </c>
      <c r="G6267" s="25" t="s">
        <v>2987</v>
      </c>
      <c r="H6267" s="25" t="s">
        <v>3418</v>
      </c>
      <c r="I6267" s="25" t="s">
        <v>82</v>
      </c>
      <c r="J6267" s="10">
        <v>1547</v>
      </c>
      <c r="K6267" s="16">
        <v>31</v>
      </c>
    </row>
    <row r="6268" spans="1:11" x14ac:dyDescent="0.25">
      <c r="A6268" s="19">
        <v>43004</v>
      </c>
      <c r="B6268" s="19" t="s">
        <v>3404</v>
      </c>
      <c r="C6268" s="15">
        <v>450</v>
      </c>
      <c r="D6268" s="24" t="s">
        <v>4</v>
      </c>
      <c r="E6268" s="24" t="s">
        <v>6</v>
      </c>
      <c r="F6268" s="25" t="s">
        <v>6</v>
      </c>
      <c r="G6268" s="25" t="s">
        <v>2987</v>
      </c>
      <c r="H6268" s="25" t="s">
        <v>3418</v>
      </c>
      <c r="I6268" s="25" t="s">
        <v>82</v>
      </c>
      <c r="J6268" s="10">
        <v>1666</v>
      </c>
      <c r="K6268" s="16">
        <v>34</v>
      </c>
    </row>
    <row r="6269" spans="1:11" x14ac:dyDescent="0.25">
      <c r="A6269" s="19">
        <v>43004</v>
      </c>
      <c r="B6269" s="19" t="s">
        <v>3404</v>
      </c>
      <c r="C6269" s="15">
        <v>300</v>
      </c>
      <c r="D6269" s="24" t="s">
        <v>4</v>
      </c>
      <c r="E6269" s="24" t="s">
        <v>5</v>
      </c>
      <c r="F6269" s="25" t="s">
        <v>2217</v>
      </c>
      <c r="G6269" s="25" t="s">
        <v>2987</v>
      </c>
      <c r="H6269" s="25" t="s">
        <v>3418</v>
      </c>
      <c r="I6269" s="25" t="s">
        <v>82</v>
      </c>
      <c r="J6269" s="10">
        <v>1667</v>
      </c>
      <c r="K6269" s="16">
        <v>34</v>
      </c>
    </row>
    <row r="6270" spans="1:11" x14ac:dyDescent="0.25">
      <c r="A6270" s="19">
        <v>43004</v>
      </c>
      <c r="B6270" s="19" t="s">
        <v>3404</v>
      </c>
      <c r="C6270" s="15">
        <v>610</v>
      </c>
      <c r="D6270" s="24" t="s">
        <v>7</v>
      </c>
      <c r="E6270" s="24" t="s">
        <v>8</v>
      </c>
      <c r="F6270" s="25"/>
      <c r="G6270" s="25" t="s">
        <v>3314</v>
      </c>
      <c r="H6270" s="25" t="s">
        <v>3314</v>
      </c>
      <c r="I6270" s="27"/>
      <c r="J6270" s="10" t="s">
        <v>2984</v>
      </c>
      <c r="K6270" s="16"/>
    </row>
    <row r="6271" spans="1:11" x14ac:dyDescent="0.25">
      <c r="A6271" s="19">
        <v>43004</v>
      </c>
      <c r="B6271" s="19" t="s">
        <v>3404</v>
      </c>
      <c r="C6271" s="15">
        <v>300</v>
      </c>
      <c r="D6271" s="24" t="s">
        <v>7</v>
      </c>
      <c r="E6271" s="24" t="s">
        <v>8</v>
      </c>
      <c r="F6271" s="25"/>
      <c r="G6271" s="25" t="s">
        <v>3314</v>
      </c>
      <c r="H6271" s="25" t="s">
        <v>3314</v>
      </c>
      <c r="I6271" s="27"/>
      <c r="J6271" s="10" t="s">
        <v>2984</v>
      </c>
      <c r="K6271" s="16"/>
    </row>
    <row r="6272" spans="1:11" x14ac:dyDescent="0.25">
      <c r="A6272" s="19">
        <v>43005</v>
      </c>
      <c r="B6272" s="19" t="s">
        <v>3404</v>
      </c>
      <c r="C6272" s="15">
        <v>10000</v>
      </c>
      <c r="D6272" s="24" t="s">
        <v>4</v>
      </c>
      <c r="E6272" s="24" t="s">
        <v>6</v>
      </c>
      <c r="F6272" s="25" t="s">
        <v>6</v>
      </c>
      <c r="G6272" s="25" t="s">
        <v>2987</v>
      </c>
      <c r="H6272" s="25" t="s">
        <v>3418</v>
      </c>
      <c r="I6272" s="25" t="s">
        <v>82</v>
      </c>
      <c r="J6272" s="10">
        <v>353</v>
      </c>
      <c r="K6272" s="16">
        <v>8</v>
      </c>
    </row>
    <row r="6273" spans="1:11" x14ac:dyDescent="0.25">
      <c r="A6273" s="19">
        <v>43005</v>
      </c>
      <c r="B6273" s="19" t="s">
        <v>3404</v>
      </c>
      <c r="C6273" s="15">
        <v>10000</v>
      </c>
      <c r="D6273" s="24" t="s">
        <v>4</v>
      </c>
      <c r="E6273" s="24" t="s">
        <v>6</v>
      </c>
      <c r="F6273" s="25" t="s">
        <v>6</v>
      </c>
      <c r="G6273" s="25" t="s">
        <v>2987</v>
      </c>
      <c r="H6273" s="25" t="s">
        <v>3418</v>
      </c>
      <c r="I6273" s="25" t="s">
        <v>82</v>
      </c>
      <c r="J6273" s="10">
        <v>354</v>
      </c>
      <c r="K6273" s="16">
        <v>8</v>
      </c>
    </row>
    <row r="6274" spans="1:11" x14ac:dyDescent="0.25">
      <c r="A6274" s="19">
        <v>43005</v>
      </c>
      <c r="B6274" s="19" t="s">
        <v>3404</v>
      </c>
      <c r="C6274" s="15">
        <v>10000</v>
      </c>
      <c r="D6274" s="24" t="s">
        <v>4</v>
      </c>
      <c r="E6274" s="24" t="s">
        <v>6</v>
      </c>
      <c r="F6274" s="25" t="s">
        <v>6</v>
      </c>
      <c r="G6274" s="25" t="s">
        <v>2987</v>
      </c>
      <c r="H6274" s="25" t="s">
        <v>3418</v>
      </c>
      <c r="I6274" s="25" t="s">
        <v>82</v>
      </c>
      <c r="J6274" s="10">
        <v>355</v>
      </c>
      <c r="K6274" s="16">
        <v>8</v>
      </c>
    </row>
    <row r="6275" spans="1:11" x14ac:dyDescent="0.25">
      <c r="A6275" s="19">
        <v>43005</v>
      </c>
      <c r="B6275" s="19" t="s">
        <v>3404</v>
      </c>
      <c r="C6275" s="15">
        <v>10000</v>
      </c>
      <c r="D6275" s="24" t="s">
        <v>4</v>
      </c>
      <c r="E6275" s="24" t="s">
        <v>6</v>
      </c>
      <c r="F6275" s="25" t="s">
        <v>6</v>
      </c>
      <c r="G6275" s="25" t="s">
        <v>2987</v>
      </c>
      <c r="H6275" s="25" t="s">
        <v>3418</v>
      </c>
      <c r="I6275" s="25" t="s">
        <v>82</v>
      </c>
      <c r="J6275" s="10">
        <v>356</v>
      </c>
      <c r="K6275" s="16">
        <v>8</v>
      </c>
    </row>
    <row r="6276" spans="1:11" x14ac:dyDescent="0.25">
      <c r="A6276" s="19">
        <v>43005</v>
      </c>
      <c r="B6276" s="19" t="s">
        <v>3404</v>
      </c>
      <c r="C6276" s="15">
        <v>2000</v>
      </c>
      <c r="D6276" s="24" t="s">
        <v>4</v>
      </c>
      <c r="E6276" s="24" t="s">
        <v>6</v>
      </c>
      <c r="F6276" s="25" t="s">
        <v>6</v>
      </c>
      <c r="G6276" s="25" t="s">
        <v>2987</v>
      </c>
      <c r="H6276" s="25" t="s">
        <v>3418</v>
      </c>
      <c r="I6276" s="25" t="s">
        <v>82</v>
      </c>
      <c r="J6276" s="10">
        <v>358</v>
      </c>
      <c r="K6276" s="16">
        <v>8</v>
      </c>
    </row>
    <row r="6277" spans="1:11" x14ac:dyDescent="0.25">
      <c r="A6277" s="19">
        <v>43005</v>
      </c>
      <c r="B6277" s="19" t="s">
        <v>3404</v>
      </c>
      <c r="C6277" s="15">
        <v>500</v>
      </c>
      <c r="D6277" s="24" t="s">
        <v>4</v>
      </c>
      <c r="E6277" s="24" t="s">
        <v>5</v>
      </c>
      <c r="F6277" s="25" t="s">
        <v>2217</v>
      </c>
      <c r="G6277" s="25" t="s">
        <v>2987</v>
      </c>
      <c r="H6277" s="25" t="s">
        <v>3418</v>
      </c>
      <c r="I6277" s="25" t="s">
        <v>82</v>
      </c>
      <c r="J6277" s="10">
        <v>613</v>
      </c>
      <c r="K6277" s="16">
        <v>13</v>
      </c>
    </row>
    <row r="6278" spans="1:11" x14ac:dyDescent="0.25">
      <c r="A6278" s="19">
        <v>43005</v>
      </c>
      <c r="B6278" s="19" t="s">
        <v>3404</v>
      </c>
      <c r="C6278" s="15">
        <v>800</v>
      </c>
      <c r="D6278" s="24" t="s">
        <v>4</v>
      </c>
      <c r="E6278" s="24" t="s">
        <v>6</v>
      </c>
      <c r="F6278" s="25" t="s">
        <v>6</v>
      </c>
      <c r="G6278" s="25" t="s">
        <v>2987</v>
      </c>
      <c r="H6278" s="25" t="s">
        <v>3418</v>
      </c>
      <c r="I6278" s="25" t="s">
        <v>82</v>
      </c>
      <c r="J6278" s="10">
        <v>871</v>
      </c>
      <c r="K6278" s="16">
        <v>18</v>
      </c>
    </row>
    <row r="6279" spans="1:11" x14ac:dyDescent="0.25">
      <c r="A6279" s="19">
        <v>43005</v>
      </c>
      <c r="B6279" s="19" t="s">
        <v>3404</v>
      </c>
      <c r="C6279" s="15">
        <v>200</v>
      </c>
      <c r="D6279" s="24" t="s">
        <v>4</v>
      </c>
      <c r="E6279" s="24" t="s">
        <v>6</v>
      </c>
      <c r="F6279" s="25" t="s">
        <v>6</v>
      </c>
      <c r="G6279" s="25" t="s">
        <v>2987</v>
      </c>
      <c r="H6279" s="25" t="s">
        <v>3418</v>
      </c>
      <c r="I6279" s="25" t="s">
        <v>82</v>
      </c>
      <c r="J6279" s="10">
        <v>872</v>
      </c>
      <c r="K6279" s="16">
        <v>18</v>
      </c>
    </row>
    <row r="6280" spans="1:11" x14ac:dyDescent="0.25">
      <c r="A6280" s="19">
        <v>43005</v>
      </c>
      <c r="B6280" s="19" t="s">
        <v>3404</v>
      </c>
      <c r="C6280" s="15">
        <v>1000</v>
      </c>
      <c r="D6280" s="24" t="s">
        <v>4</v>
      </c>
      <c r="E6280" s="24" t="s">
        <v>6</v>
      </c>
      <c r="F6280" s="25" t="s">
        <v>6</v>
      </c>
      <c r="G6280" s="25" t="s">
        <v>2987</v>
      </c>
      <c r="H6280" s="25" t="s">
        <v>3418</v>
      </c>
      <c r="I6280" s="25" t="s">
        <v>82</v>
      </c>
      <c r="J6280" s="10">
        <v>873</v>
      </c>
      <c r="K6280" s="16">
        <v>18</v>
      </c>
    </row>
    <row r="6281" spans="1:11" x14ac:dyDescent="0.25">
      <c r="A6281" s="19">
        <v>43005</v>
      </c>
      <c r="B6281" s="19" t="s">
        <v>3404</v>
      </c>
      <c r="C6281" s="15">
        <v>100</v>
      </c>
      <c r="D6281" s="24" t="s">
        <v>4</v>
      </c>
      <c r="E6281" s="24" t="s">
        <v>6</v>
      </c>
      <c r="F6281" s="25" t="s">
        <v>6</v>
      </c>
      <c r="G6281" s="25" t="s">
        <v>2987</v>
      </c>
      <c r="H6281" s="25" t="s">
        <v>3418</v>
      </c>
      <c r="I6281" s="25" t="s">
        <v>82</v>
      </c>
      <c r="J6281" s="10">
        <v>874</v>
      </c>
      <c r="K6281" s="16">
        <v>18</v>
      </c>
    </row>
    <row r="6282" spans="1:11" x14ac:dyDescent="0.25">
      <c r="A6282" s="19">
        <v>43005</v>
      </c>
      <c r="B6282" s="19" t="s">
        <v>3404</v>
      </c>
      <c r="C6282" s="15">
        <v>1000</v>
      </c>
      <c r="D6282" s="24" t="s">
        <v>4</v>
      </c>
      <c r="E6282" s="24" t="s">
        <v>5</v>
      </c>
      <c r="F6282" s="25" t="s">
        <v>2217</v>
      </c>
      <c r="G6282" s="25" t="s">
        <v>2987</v>
      </c>
      <c r="H6282" s="25" t="s">
        <v>3418</v>
      </c>
      <c r="I6282" s="25" t="s">
        <v>82</v>
      </c>
      <c r="J6282" s="10">
        <v>1049</v>
      </c>
      <c r="K6282" s="16">
        <v>21</v>
      </c>
    </row>
    <row r="6283" spans="1:11" x14ac:dyDescent="0.25">
      <c r="A6283" s="19">
        <v>43005</v>
      </c>
      <c r="B6283" s="19" t="s">
        <v>3404</v>
      </c>
      <c r="C6283" s="15">
        <v>2000</v>
      </c>
      <c r="D6283" s="24" t="s">
        <v>4</v>
      </c>
      <c r="E6283" s="24" t="s">
        <v>5</v>
      </c>
      <c r="F6283" s="25" t="s">
        <v>2217</v>
      </c>
      <c r="G6283" s="25" t="s">
        <v>2987</v>
      </c>
      <c r="H6283" s="25" t="s">
        <v>3418</v>
      </c>
      <c r="I6283" s="25" t="s">
        <v>82</v>
      </c>
      <c r="J6283" s="10">
        <v>1050</v>
      </c>
      <c r="K6283" s="16">
        <v>21</v>
      </c>
    </row>
    <row r="6284" spans="1:11" x14ac:dyDescent="0.25">
      <c r="A6284" s="19">
        <v>43005</v>
      </c>
      <c r="B6284" s="19" t="s">
        <v>3404</v>
      </c>
      <c r="C6284" s="15">
        <v>1000</v>
      </c>
      <c r="D6284" s="24" t="s">
        <v>4</v>
      </c>
      <c r="E6284" s="24" t="s">
        <v>5</v>
      </c>
      <c r="F6284" s="25" t="s">
        <v>2217</v>
      </c>
      <c r="G6284" s="25" t="s">
        <v>2987</v>
      </c>
      <c r="H6284" s="25" t="s">
        <v>3418</v>
      </c>
      <c r="I6284" s="25" t="s">
        <v>82</v>
      </c>
      <c r="J6284" s="10">
        <v>1164</v>
      </c>
      <c r="K6284" s="16">
        <v>24</v>
      </c>
    </row>
    <row r="6285" spans="1:11" x14ac:dyDescent="0.25">
      <c r="A6285" s="19">
        <v>43005</v>
      </c>
      <c r="B6285" s="19" t="s">
        <v>3404</v>
      </c>
      <c r="C6285" s="15">
        <v>400</v>
      </c>
      <c r="D6285" s="24" t="s">
        <v>4</v>
      </c>
      <c r="E6285" s="24" t="s">
        <v>6</v>
      </c>
      <c r="F6285" s="25" t="s">
        <v>6</v>
      </c>
      <c r="G6285" s="25" t="s">
        <v>2987</v>
      </c>
      <c r="H6285" s="25" t="s">
        <v>3418</v>
      </c>
      <c r="I6285" s="25" t="s">
        <v>82</v>
      </c>
      <c r="J6285" s="10">
        <v>1165</v>
      </c>
      <c r="K6285" s="16">
        <v>24</v>
      </c>
    </row>
    <row r="6286" spans="1:11" x14ac:dyDescent="0.25">
      <c r="A6286" s="19">
        <v>43005</v>
      </c>
      <c r="B6286" s="19" t="s">
        <v>3404</v>
      </c>
      <c r="C6286" s="15">
        <v>500</v>
      </c>
      <c r="D6286" s="24" t="s">
        <v>4</v>
      </c>
      <c r="E6286" s="24" t="s">
        <v>5</v>
      </c>
      <c r="F6286" s="25" t="s">
        <v>2217</v>
      </c>
      <c r="G6286" s="25" t="s">
        <v>2987</v>
      </c>
      <c r="H6286" s="25" t="s">
        <v>3418</v>
      </c>
      <c r="I6286" s="25" t="s">
        <v>82</v>
      </c>
      <c r="J6286" s="10">
        <v>1166</v>
      </c>
      <c r="K6286" s="16">
        <v>24</v>
      </c>
    </row>
    <row r="6287" spans="1:11" x14ac:dyDescent="0.25">
      <c r="A6287" s="19">
        <v>43005</v>
      </c>
      <c r="B6287" s="19" t="s">
        <v>3404</v>
      </c>
      <c r="C6287" s="15">
        <v>200</v>
      </c>
      <c r="D6287" s="24" t="s">
        <v>4</v>
      </c>
      <c r="E6287" s="24" t="s">
        <v>5</v>
      </c>
      <c r="F6287" s="25" t="s">
        <v>2217</v>
      </c>
      <c r="G6287" s="25" t="s">
        <v>2987</v>
      </c>
      <c r="H6287" s="25" t="s">
        <v>3418</v>
      </c>
      <c r="I6287" s="25" t="s">
        <v>82</v>
      </c>
      <c r="J6287" s="10">
        <v>1167</v>
      </c>
      <c r="K6287" s="16">
        <v>24</v>
      </c>
    </row>
    <row r="6288" spans="1:11" x14ac:dyDescent="0.25">
      <c r="A6288" s="19">
        <v>43005</v>
      </c>
      <c r="B6288" s="19" t="s">
        <v>3404</v>
      </c>
      <c r="C6288" s="15">
        <v>3000</v>
      </c>
      <c r="D6288" s="24" t="s">
        <v>4</v>
      </c>
      <c r="E6288" s="24" t="s">
        <v>6</v>
      </c>
      <c r="F6288" s="25" t="s">
        <v>6</v>
      </c>
      <c r="G6288" s="25" t="s">
        <v>2987</v>
      </c>
      <c r="H6288" s="25" t="s">
        <v>3418</v>
      </c>
      <c r="I6288" s="25" t="s">
        <v>82</v>
      </c>
      <c r="J6288" s="10">
        <v>1391</v>
      </c>
      <c r="K6288" s="16">
        <v>28</v>
      </c>
    </row>
    <row r="6289" spans="1:11" x14ac:dyDescent="0.25">
      <c r="A6289" s="19">
        <v>43005</v>
      </c>
      <c r="B6289" s="19" t="s">
        <v>3404</v>
      </c>
      <c r="C6289" s="15">
        <v>4000</v>
      </c>
      <c r="D6289" s="24" t="s">
        <v>4</v>
      </c>
      <c r="E6289" s="24" t="s">
        <v>5</v>
      </c>
      <c r="F6289" s="25" t="s">
        <v>2217</v>
      </c>
      <c r="G6289" s="25" t="s">
        <v>2987</v>
      </c>
      <c r="H6289" s="25" t="s">
        <v>3418</v>
      </c>
      <c r="I6289" s="25" t="s">
        <v>82</v>
      </c>
      <c r="J6289" s="10">
        <v>1494</v>
      </c>
      <c r="K6289" s="16">
        <v>30</v>
      </c>
    </row>
    <row r="6290" spans="1:11" x14ac:dyDescent="0.25">
      <c r="A6290" s="19">
        <v>43005</v>
      </c>
      <c r="B6290" s="19" t="s">
        <v>3404</v>
      </c>
      <c r="C6290" s="15">
        <v>1500</v>
      </c>
      <c r="D6290" s="24" t="s">
        <v>4</v>
      </c>
      <c r="E6290" s="24" t="s">
        <v>6</v>
      </c>
      <c r="F6290" s="25" t="s">
        <v>6</v>
      </c>
      <c r="G6290" s="25" t="s">
        <v>2987</v>
      </c>
      <c r="H6290" s="25" t="s">
        <v>3418</v>
      </c>
      <c r="I6290" s="25" t="s">
        <v>82</v>
      </c>
      <c r="J6290" s="10">
        <v>1495</v>
      </c>
      <c r="K6290" s="16">
        <v>30</v>
      </c>
    </row>
    <row r="6291" spans="1:11" x14ac:dyDescent="0.25">
      <c r="A6291" s="19">
        <v>43005</v>
      </c>
      <c r="B6291" s="19" t="s">
        <v>3404</v>
      </c>
      <c r="C6291" s="15">
        <v>2000</v>
      </c>
      <c r="D6291" s="24" t="s">
        <v>4</v>
      </c>
      <c r="E6291" s="24" t="s">
        <v>6</v>
      </c>
      <c r="F6291" s="25" t="s">
        <v>6</v>
      </c>
      <c r="G6291" s="25" t="s">
        <v>2987</v>
      </c>
      <c r="H6291" s="25" t="s">
        <v>3418</v>
      </c>
      <c r="I6291" s="25" t="s">
        <v>82</v>
      </c>
      <c r="J6291" s="10">
        <v>1668</v>
      </c>
      <c r="K6291" s="16">
        <v>31</v>
      </c>
    </row>
    <row r="6292" spans="1:11" x14ac:dyDescent="0.25">
      <c r="A6292" s="19">
        <v>43005</v>
      </c>
      <c r="B6292" s="19" t="s">
        <v>3404</v>
      </c>
      <c r="C6292" s="15">
        <v>16253.999999999998</v>
      </c>
      <c r="D6292" s="24" t="s">
        <v>97</v>
      </c>
      <c r="E6292" s="24" t="s">
        <v>6</v>
      </c>
      <c r="F6292" s="25" t="s">
        <v>6</v>
      </c>
      <c r="G6292" s="25" t="s">
        <v>2987</v>
      </c>
      <c r="H6292" s="25" t="s">
        <v>3418</v>
      </c>
      <c r="I6292" s="25" t="s">
        <v>82</v>
      </c>
      <c r="J6292" s="10">
        <v>1669</v>
      </c>
      <c r="K6292" s="16">
        <v>34</v>
      </c>
    </row>
    <row r="6293" spans="1:11" x14ac:dyDescent="0.25">
      <c r="A6293" s="19">
        <v>43005</v>
      </c>
      <c r="B6293" s="19" t="s">
        <v>3404</v>
      </c>
      <c r="C6293" s="15">
        <v>10000</v>
      </c>
      <c r="D6293" s="24" t="s">
        <v>4</v>
      </c>
      <c r="E6293" s="24" t="s">
        <v>6</v>
      </c>
      <c r="F6293" s="25" t="s">
        <v>6</v>
      </c>
      <c r="G6293" s="25" t="s">
        <v>2987</v>
      </c>
      <c r="H6293" s="25" t="s">
        <v>3418</v>
      </c>
      <c r="I6293" s="25" t="s">
        <v>82</v>
      </c>
      <c r="J6293" s="10">
        <v>1670</v>
      </c>
      <c r="K6293" s="16">
        <v>34</v>
      </c>
    </row>
    <row r="6294" spans="1:11" x14ac:dyDescent="0.25">
      <c r="A6294" s="19">
        <v>43005</v>
      </c>
      <c r="B6294" s="19" t="s">
        <v>3404</v>
      </c>
      <c r="C6294" s="15">
        <v>47</v>
      </c>
      <c r="D6294" s="24" t="s">
        <v>7</v>
      </c>
      <c r="E6294" s="24" t="s">
        <v>8</v>
      </c>
      <c r="F6294" s="25"/>
      <c r="G6294" s="25" t="s">
        <v>3314</v>
      </c>
      <c r="H6294" s="25" t="s">
        <v>3314</v>
      </c>
      <c r="I6294" s="27"/>
      <c r="J6294" s="10" t="s">
        <v>2984</v>
      </c>
      <c r="K6294" s="16"/>
    </row>
    <row r="6295" spans="1:11" x14ac:dyDescent="0.25">
      <c r="A6295" s="19">
        <v>43005</v>
      </c>
      <c r="B6295" s="19" t="s">
        <v>3404</v>
      </c>
      <c r="C6295" s="15">
        <v>138.75</v>
      </c>
      <c r="D6295" s="24" t="s">
        <v>7</v>
      </c>
      <c r="E6295" s="24" t="s">
        <v>8</v>
      </c>
      <c r="F6295" s="25"/>
      <c r="G6295" s="25" t="s">
        <v>3314</v>
      </c>
      <c r="H6295" s="25" t="s">
        <v>3314</v>
      </c>
      <c r="I6295" s="27"/>
      <c r="J6295" s="10" t="s">
        <v>2984</v>
      </c>
      <c r="K6295" s="16"/>
    </row>
    <row r="6296" spans="1:11" x14ac:dyDescent="0.25">
      <c r="A6296" s="19">
        <v>43005</v>
      </c>
      <c r="B6296" s="19" t="s">
        <v>3404</v>
      </c>
      <c r="C6296" s="15">
        <v>300</v>
      </c>
      <c r="D6296" s="24" t="s">
        <v>7</v>
      </c>
      <c r="E6296" s="24" t="s">
        <v>8</v>
      </c>
      <c r="F6296" s="25"/>
      <c r="G6296" s="25" t="s">
        <v>3314</v>
      </c>
      <c r="H6296" s="25" t="s">
        <v>3314</v>
      </c>
      <c r="I6296" s="27"/>
      <c r="J6296" s="10" t="s">
        <v>2984</v>
      </c>
      <c r="K6296" s="16"/>
    </row>
    <row r="6297" spans="1:11" x14ac:dyDescent="0.25">
      <c r="A6297" s="19">
        <v>43005</v>
      </c>
      <c r="B6297" s="19" t="s">
        <v>3404</v>
      </c>
      <c r="C6297" s="15">
        <v>100</v>
      </c>
      <c r="D6297" s="24" t="s">
        <v>7</v>
      </c>
      <c r="E6297" s="24" t="s">
        <v>8</v>
      </c>
      <c r="F6297" s="25"/>
      <c r="G6297" s="25" t="s">
        <v>3314</v>
      </c>
      <c r="H6297" s="25" t="s">
        <v>3314</v>
      </c>
      <c r="I6297" s="27"/>
      <c r="J6297" s="10" t="s">
        <v>2984</v>
      </c>
      <c r="K6297" s="16"/>
    </row>
    <row r="6298" spans="1:11" x14ac:dyDescent="0.25">
      <c r="A6298" s="19">
        <v>43005</v>
      </c>
      <c r="B6298" s="19" t="s">
        <v>3404</v>
      </c>
      <c r="C6298" s="15">
        <v>4200</v>
      </c>
      <c r="D6298" s="24" t="s">
        <v>7</v>
      </c>
      <c r="E6298" s="24" t="s">
        <v>8</v>
      </c>
      <c r="F6298" s="25"/>
      <c r="G6298" s="25" t="s">
        <v>3314</v>
      </c>
      <c r="H6298" s="25" t="s">
        <v>3314</v>
      </c>
      <c r="I6298" s="27"/>
      <c r="J6298" s="10" t="s">
        <v>2984</v>
      </c>
      <c r="K6298" s="16"/>
    </row>
    <row r="6299" spans="1:11" x14ac:dyDescent="0.25">
      <c r="A6299" s="19">
        <v>43005</v>
      </c>
      <c r="B6299" s="19" t="s">
        <v>3404</v>
      </c>
      <c r="C6299" s="15">
        <v>570</v>
      </c>
      <c r="D6299" s="24" t="s">
        <v>7</v>
      </c>
      <c r="E6299" s="24" t="s">
        <v>8</v>
      </c>
      <c r="F6299" s="25"/>
      <c r="G6299" s="25" t="s">
        <v>3314</v>
      </c>
      <c r="H6299" s="25" t="s">
        <v>3314</v>
      </c>
      <c r="I6299" s="27"/>
      <c r="J6299" s="10" t="s">
        <v>2984</v>
      </c>
      <c r="K6299" s="16"/>
    </row>
    <row r="6300" spans="1:11" x14ac:dyDescent="0.25">
      <c r="A6300" s="19">
        <v>43005</v>
      </c>
      <c r="B6300" s="19" t="s">
        <v>3404</v>
      </c>
      <c r="C6300" s="15">
        <v>15000</v>
      </c>
      <c r="D6300" s="24" t="s">
        <v>7</v>
      </c>
      <c r="E6300" s="24" t="s">
        <v>8</v>
      </c>
      <c r="F6300" s="25"/>
      <c r="G6300" s="25" t="s">
        <v>3314</v>
      </c>
      <c r="H6300" s="25" t="s">
        <v>3314</v>
      </c>
      <c r="I6300" s="27"/>
      <c r="J6300" s="10" t="s">
        <v>2984</v>
      </c>
      <c r="K6300" s="16"/>
    </row>
    <row r="6301" spans="1:11" x14ac:dyDescent="0.25">
      <c r="A6301" s="19">
        <v>43006</v>
      </c>
      <c r="B6301" s="19" t="s">
        <v>3404</v>
      </c>
      <c r="C6301" s="15">
        <v>10000</v>
      </c>
      <c r="D6301" s="24" t="s">
        <v>4</v>
      </c>
      <c r="E6301" s="24" t="s">
        <v>6</v>
      </c>
      <c r="F6301" s="25" t="s">
        <v>6</v>
      </c>
      <c r="G6301" s="25" t="s">
        <v>2987</v>
      </c>
      <c r="H6301" s="25" t="s">
        <v>3418</v>
      </c>
      <c r="I6301" s="25" t="s">
        <v>82</v>
      </c>
      <c r="J6301" s="10">
        <v>359</v>
      </c>
      <c r="K6301" s="16"/>
    </row>
    <row r="6302" spans="1:11" x14ac:dyDescent="0.25">
      <c r="A6302" s="19">
        <v>43006</v>
      </c>
      <c r="B6302" s="19" t="s">
        <v>3404</v>
      </c>
      <c r="C6302" s="15">
        <v>2300</v>
      </c>
      <c r="D6302" s="24" t="s">
        <v>4</v>
      </c>
      <c r="E6302" s="24" t="s">
        <v>5</v>
      </c>
      <c r="F6302" s="25" t="s">
        <v>2217</v>
      </c>
      <c r="G6302" s="25" t="s">
        <v>2987</v>
      </c>
      <c r="H6302" s="25" t="s">
        <v>3418</v>
      </c>
      <c r="I6302" s="25" t="s">
        <v>82</v>
      </c>
      <c r="J6302" s="10">
        <v>360</v>
      </c>
      <c r="K6302" s="16">
        <v>8</v>
      </c>
    </row>
    <row r="6303" spans="1:11" x14ac:dyDescent="0.25">
      <c r="A6303" s="19">
        <v>43006</v>
      </c>
      <c r="B6303" s="19" t="s">
        <v>3404</v>
      </c>
      <c r="C6303" s="15">
        <v>1200</v>
      </c>
      <c r="D6303" s="24" t="s">
        <v>4</v>
      </c>
      <c r="E6303" s="24" t="s">
        <v>5</v>
      </c>
      <c r="F6303" s="25" t="s">
        <v>2217</v>
      </c>
      <c r="G6303" s="25" t="s">
        <v>2987</v>
      </c>
      <c r="H6303" s="25" t="s">
        <v>3418</v>
      </c>
      <c r="I6303" s="25" t="s">
        <v>82</v>
      </c>
      <c r="J6303" s="10">
        <v>614</v>
      </c>
      <c r="K6303" s="16">
        <v>13</v>
      </c>
    </row>
    <row r="6304" spans="1:11" x14ac:dyDescent="0.25">
      <c r="A6304" s="19">
        <v>43006</v>
      </c>
      <c r="B6304" s="19" t="s">
        <v>3404</v>
      </c>
      <c r="C6304" s="15">
        <v>400</v>
      </c>
      <c r="D6304" s="24" t="s">
        <v>4</v>
      </c>
      <c r="E6304" s="24" t="s">
        <v>5</v>
      </c>
      <c r="F6304" s="25" t="s">
        <v>2217</v>
      </c>
      <c r="G6304" s="25" t="s">
        <v>2987</v>
      </c>
      <c r="H6304" s="25" t="s">
        <v>3418</v>
      </c>
      <c r="I6304" s="25" t="s">
        <v>82</v>
      </c>
      <c r="J6304" s="10">
        <v>1168</v>
      </c>
      <c r="K6304" s="16">
        <v>24</v>
      </c>
    </row>
    <row r="6305" spans="1:11" x14ac:dyDescent="0.25">
      <c r="A6305" s="19">
        <v>43006</v>
      </c>
      <c r="B6305" s="19" t="s">
        <v>3404</v>
      </c>
      <c r="C6305" s="15">
        <v>200</v>
      </c>
      <c r="D6305" s="24" t="s">
        <v>4</v>
      </c>
      <c r="E6305" s="24" t="s">
        <v>5</v>
      </c>
      <c r="F6305" s="25" t="s">
        <v>2217</v>
      </c>
      <c r="G6305" s="25" t="s">
        <v>2987</v>
      </c>
      <c r="H6305" s="25" t="s">
        <v>3418</v>
      </c>
      <c r="I6305" s="25" t="s">
        <v>82</v>
      </c>
      <c r="J6305" s="10">
        <v>1169</v>
      </c>
      <c r="K6305" s="16">
        <v>24</v>
      </c>
    </row>
    <row r="6306" spans="1:11" x14ac:dyDescent="0.25">
      <c r="A6306" s="19">
        <v>43006</v>
      </c>
      <c r="B6306" s="19" t="s">
        <v>3404</v>
      </c>
      <c r="C6306" s="15">
        <v>1500</v>
      </c>
      <c r="D6306" s="24" t="s">
        <v>4</v>
      </c>
      <c r="E6306" s="24" t="s">
        <v>6</v>
      </c>
      <c r="F6306" s="25" t="s">
        <v>6</v>
      </c>
      <c r="G6306" s="25" t="s">
        <v>2987</v>
      </c>
      <c r="H6306" s="25" t="s">
        <v>3418</v>
      </c>
      <c r="I6306" s="25" t="s">
        <v>82</v>
      </c>
      <c r="J6306" s="10">
        <v>1429</v>
      </c>
      <c r="K6306" s="16">
        <v>29</v>
      </c>
    </row>
    <row r="6307" spans="1:11" x14ac:dyDescent="0.25">
      <c r="A6307" s="19">
        <v>43006</v>
      </c>
      <c r="B6307" s="19" t="s">
        <v>3404</v>
      </c>
      <c r="C6307" s="15">
        <v>5000</v>
      </c>
      <c r="D6307" s="24" t="s">
        <v>4</v>
      </c>
      <c r="E6307" s="24" t="s">
        <v>6</v>
      </c>
      <c r="F6307" s="25" t="s">
        <v>6</v>
      </c>
      <c r="G6307" s="25" t="s">
        <v>2987</v>
      </c>
      <c r="H6307" s="25" t="s">
        <v>3418</v>
      </c>
      <c r="I6307" s="25" t="s">
        <v>82</v>
      </c>
      <c r="J6307" s="10">
        <v>1430</v>
      </c>
      <c r="K6307" s="16">
        <v>29</v>
      </c>
    </row>
    <row r="6308" spans="1:11" x14ac:dyDescent="0.25">
      <c r="A6308" s="19">
        <v>43006</v>
      </c>
      <c r="B6308" s="19" t="s">
        <v>3404</v>
      </c>
      <c r="C6308" s="15">
        <v>18764</v>
      </c>
      <c r="D6308" s="24" t="s">
        <v>4</v>
      </c>
      <c r="E6308" s="24" t="s">
        <v>6</v>
      </c>
      <c r="F6308" s="25" t="s">
        <v>6</v>
      </c>
      <c r="G6308" s="25" t="s">
        <v>2987</v>
      </c>
      <c r="H6308" s="25" t="s">
        <v>3418</v>
      </c>
      <c r="I6308" s="25" t="s">
        <v>82</v>
      </c>
      <c r="J6308" s="10">
        <v>1671</v>
      </c>
      <c r="K6308" s="16">
        <v>34</v>
      </c>
    </row>
    <row r="6309" spans="1:11" x14ac:dyDescent="0.25">
      <c r="A6309" s="19">
        <v>43006</v>
      </c>
      <c r="B6309" s="19" t="s">
        <v>3404</v>
      </c>
      <c r="C6309" s="15">
        <v>500</v>
      </c>
      <c r="D6309" s="24" t="s">
        <v>4</v>
      </c>
      <c r="E6309" s="24" t="s">
        <v>5</v>
      </c>
      <c r="F6309" s="25" t="s">
        <v>2217</v>
      </c>
      <c r="G6309" s="25" t="s">
        <v>2987</v>
      </c>
      <c r="H6309" s="25" t="s">
        <v>3418</v>
      </c>
      <c r="I6309" s="25" t="s">
        <v>82</v>
      </c>
      <c r="J6309" s="10">
        <v>1672</v>
      </c>
      <c r="K6309" s="16">
        <v>34</v>
      </c>
    </row>
    <row r="6310" spans="1:11" x14ac:dyDescent="0.25">
      <c r="A6310" s="19">
        <v>43006</v>
      </c>
      <c r="B6310" s="19" t="s">
        <v>3404</v>
      </c>
      <c r="C6310" s="15">
        <v>2638.98</v>
      </c>
      <c r="D6310" s="24" t="s">
        <v>4</v>
      </c>
      <c r="E6310" s="24" t="s">
        <v>6</v>
      </c>
      <c r="F6310" s="25" t="s">
        <v>6</v>
      </c>
      <c r="G6310" s="25" t="s">
        <v>2987</v>
      </c>
      <c r="H6310" s="25" t="s">
        <v>3418</v>
      </c>
      <c r="I6310" s="25" t="s">
        <v>82</v>
      </c>
      <c r="J6310" s="10">
        <v>1673</v>
      </c>
      <c r="K6310" s="16">
        <v>34</v>
      </c>
    </row>
    <row r="6311" spans="1:11" x14ac:dyDescent="0.25">
      <c r="A6311" s="19">
        <v>43006</v>
      </c>
      <c r="B6311" s="19" t="s">
        <v>3404</v>
      </c>
      <c r="C6311" s="15">
        <v>200</v>
      </c>
      <c r="D6311" s="24" t="s">
        <v>4</v>
      </c>
      <c r="E6311" s="24" t="s">
        <v>5</v>
      </c>
      <c r="F6311" s="25" t="s">
        <v>2217</v>
      </c>
      <c r="G6311" s="25" t="s">
        <v>2987</v>
      </c>
      <c r="H6311" s="25" t="s">
        <v>3418</v>
      </c>
      <c r="I6311" s="25" t="s">
        <v>82</v>
      </c>
      <c r="J6311" s="10">
        <v>1701</v>
      </c>
      <c r="K6311" s="16">
        <v>34</v>
      </c>
    </row>
    <row r="6312" spans="1:11" x14ac:dyDescent="0.25">
      <c r="A6312" s="19">
        <v>43006</v>
      </c>
      <c r="B6312" s="19" t="s">
        <v>3404</v>
      </c>
      <c r="C6312" s="15">
        <v>300</v>
      </c>
      <c r="D6312" s="24" t="s">
        <v>7</v>
      </c>
      <c r="E6312" s="24" t="s">
        <v>8</v>
      </c>
      <c r="F6312" s="25"/>
      <c r="G6312" s="25" t="s">
        <v>3314</v>
      </c>
      <c r="H6312" s="25" t="s">
        <v>3314</v>
      </c>
      <c r="I6312" s="27"/>
      <c r="J6312" s="10" t="s">
        <v>2984</v>
      </c>
      <c r="K6312" s="16"/>
    </row>
    <row r="6313" spans="1:11" x14ac:dyDescent="0.25">
      <c r="A6313" s="19">
        <v>43006</v>
      </c>
      <c r="B6313" s="19" t="s">
        <v>3404</v>
      </c>
      <c r="C6313" s="15">
        <v>600</v>
      </c>
      <c r="D6313" s="24" t="s">
        <v>7</v>
      </c>
      <c r="E6313" s="24" t="s">
        <v>8</v>
      </c>
      <c r="F6313" s="25"/>
      <c r="G6313" s="25" t="s">
        <v>3314</v>
      </c>
      <c r="H6313" s="25" t="s">
        <v>3314</v>
      </c>
      <c r="I6313" s="27"/>
      <c r="J6313" s="10" t="s">
        <v>2984</v>
      </c>
      <c r="K6313" s="16"/>
    </row>
    <row r="6314" spans="1:11" x14ac:dyDescent="0.25">
      <c r="A6314" s="19">
        <v>43006</v>
      </c>
      <c r="B6314" s="19" t="s">
        <v>3404</v>
      </c>
      <c r="C6314" s="15">
        <v>6590</v>
      </c>
      <c r="D6314" s="24" t="s">
        <v>7</v>
      </c>
      <c r="E6314" s="24" t="s">
        <v>8</v>
      </c>
      <c r="F6314" s="25"/>
      <c r="G6314" s="25" t="s">
        <v>3314</v>
      </c>
      <c r="H6314" s="25" t="s">
        <v>3314</v>
      </c>
      <c r="I6314" s="27"/>
      <c r="J6314" s="10" t="s">
        <v>2984</v>
      </c>
      <c r="K6314" s="16"/>
    </row>
    <row r="6315" spans="1:11" x14ac:dyDescent="0.25">
      <c r="A6315" s="19">
        <v>43006</v>
      </c>
      <c r="B6315" s="19" t="s">
        <v>3404</v>
      </c>
      <c r="C6315" s="15">
        <v>200</v>
      </c>
      <c r="D6315" s="24" t="s">
        <v>7</v>
      </c>
      <c r="E6315" s="24" t="s">
        <v>8</v>
      </c>
      <c r="F6315" s="25"/>
      <c r="G6315" s="25" t="s">
        <v>3314</v>
      </c>
      <c r="H6315" s="25" t="s">
        <v>3314</v>
      </c>
      <c r="I6315" s="27"/>
      <c r="J6315" s="10" t="s">
        <v>2984</v>
      </c>
      <c r="K6315" s="16"/>
    </row>
    <row r="6316" spans="1:11" x14ac:dyDescent="0.25">
      <c r="A6316" s="19">
        <v>43008</v>
      </c>
      <c r="B6316" s="19" t="s">
        <v>3404</v>
      </c>
      <c r="C6316" s="15">
        <v>8000</v>
      </c>
      <c r="D6316" s="24" t="s">
        <v>4</v>
      </c>
      <c r="E6316" s="24" t="s">
        <v>5</v>
      </c>
      <c r="F6316" s="25" t="s">
        <v>2217</v>
      </c>
      <c r="G6316" s="25" t="s">
        <v>2987</v>
      </c>
      <c r="H6316" s="25" t="s">
        <v>3418</v>
      </c>
      <c r="I6316" s="25" t="s">
        <v>82</v>
      </c>
      <c r="J6316" s="10">
        <v>361</v>
      </c>
      <c r="K6316" s="16"/>
    </row>
    <row r="6317" spans="1:11" x14ac:dyDescent="0.25">
      <c r="A6317" s="19">
        <v>43008</v>
      </c>
      <c r="B6317" s="19" t="s">
        <v>3404</v>
      </c>
      <c r="C6317" s="15">
        <v>5000</v>
      </c>
      <c r="D6317" s="24" t="s">
        <v>4</v>
      </c>
      <c r="E6317" s="24" t="s">
        <v>6</v>
      </c>
      <c r="F6317" s="25" t="s">
        <v>6</v>
      </c>
      <c r="G6317" s="25" t="s">
        <v>2987</v>
      </c>
      <c r="H6317" s="25" t="s">
        <v>3418</v>
      </c>
      <c r="I6317" s="25" t="s">
        <v>82</v>
      </c>
      <c r="J6317" s="10">
        <v>616</v>
      </c>
      <c r="K6317" s="16">
        <v>13</v>
      </c>
    </row>
    <row r="6318" spans="1:11" x14ac:dyDescent="0.25">
      <c r="A6318" s="19">
        <v>43008</v>
      </c>
      <c r="B6318" s="19" t="s">
        <v>3404</v>
      </c>
      <c r="C6318" s="15">
        <v>50</v>
      </c>
      <c r="D6318" s="24" t="s">
        <v>4</v>
      </c>
      <c r="E6318" s="24" t="s">
        <v>6</v>
      </c>
      <c r="F6318" s="25" t="s">
        <v>6</v>
      </c>
      <c r="G6318" s="25" t="s">
        <v>2987</v>
      </c>
      <c r="H6318" s="25" t="s">
        <v>3418</v>
      </c>
      <c r="I6318" s="25" t="s">
        <v>82</v>
      </c>
      <c r="J6318" s="10">
        <v>1392</v>
      </c>
      <c r="K6318" s="16">
        <v>28</v>
      </c>
    </row>
    <row r="6319" spans="1:11" x14ac:dyDescent="0.25">
      <c r="A6319" s="19">
        <v>43008</v>
      </c>
      <c r="B6319" s="19" t="s">
        <v>3404</v>
      </c>
      <c r="C6319" s="15">
        <v>500</v>
      </c>
      <c r="D6319" s="24" t="s">
        <v>4</v>
      </c>
      <c r="E6319" s="24" t="s">
        <v>5</v>
      </c>
      <c r="F6319" s="25" t="s">
        <v>2217</v>
      </c>
      <c r="G6319" s="25" t="s">
        <v>2987</v>
      </c>
      <c r="H6319" s="25" t="s">
        <v>3418</v>
      </c>
      <c r="I6319" s="25" t="s">
        <v>82</v>
      </c>
      <c r="J6319" s="10">
        <v>1431</v>
      </c>
      <c r="K6319" s="16">
        <v>29</v>
      </c>
    </row>
    <row r="6320" spans="1:11" x14ac:dyDescent="0.25">
      <c r="A6320" s="19">
        <v>43008</v>
      </c>
      <c r="B6320" s="19" t="s">
        <v>3404</v>
      </c>
      <c r="C6320" s="15">
        <v>200</v>
      </c>
      <c r="D6320" s="24" t="s">
        <v>4</v>
      </c>
      <c r="E6320" s="24" t="s">
        <v>6</v>
      </c>
      <c r="F6320" s="25" t="s">
        <v>6</v>
      </c>
      <c r="G6320" s="25" t="s">
        <v>2987</v>
      </c>
      <c r="H6320" s="25" t="s">
        <v>3418</v>
      </c>
      <c r="I6320" s="25" t="s">
        <v>82</v>
      </c>
      <c r="J6320" s="10">
        <v>1496</v>
      </c>
      <c r="K6320" s="16">
        <v>30</v>
      </c>
    </row>
    <row r="6321" spans="1:11" x14ac:dyDescent="0.25">
      <c r="A6321" s="19">
        <v>43008</v>
      </c>
      <c r="B6321" s="19" t="s">
        <v>3404</v>
      </c>
      <c r="C6321" s="15">
        <v>1000</v>
      </c>
      <c r="D6321" s="24" t="s">
        <v>4</v>
      </c>
      <c r="E6321" s="24" t="s">
        <v>6</v>
      </c>
      <c r="F6321" s="25" t="s">
        <v>6</v>
      </c>
      <c r="G6321" s="25" t="s">
        <v>2987</v>
      </c>
      <c r="H6321" s="25" t="s">
        <v>3418</v>
      </c>
      <c r="I6321" s="25" t="s">
        <v>82</v>
      </c>
      <c r="J6321" s="10">
        <v>1497</v>
      </c>
      <c r="K6321" s="16">
        <v>30</v>
      </c>
    </row>
    <row r="6322" spans="1:11" x14ac:dyDescent="0.25">
      <c r="A6322" s="19">
        <v>43008</v>
      </c>
      <c r="B6322" s="19" t="s">
        <v>3404</v>
      </c>
      <c r="C6322" s="15">
        <v>400000</v>
      </c>
      <c r="D6322" s="24" t="s">
        <v>4</v>
      </c>
      <c r="E6322" s="24" t="s">
        <v>5</v>
      </c>
      <c r="F6322" s="24" t="s">
        <v>5</v>
      </c>
      <c r="G6322" s="25" t="s">
        <v>2987</v>
      </c>
      <c r="H6322" s="25" t="s">
        <v>3418</v>
      </c>
      <c r="I6322" s="25" t="s">
        <v>3459</v>
      </c>
      <c r="J6322" s="25" t="s">
        <v>3459</v>
      </c>
      <c r="K6322" s="25" t="s">
        <v>3459</v>
      </c>
    </row>
    <row r="6323" spans="1:11" x14ac:dyDescent="0.25">
      <c r="A6323" s="19">
        <v>43008</v>
      </c>
      <c r="B6323" s="19" t="s">
        <v>3404</v>
      </c>
      <c r="C6323" s="15">
        <v>5810.63</v>
      </c>
      <c r="D6323" s="24" t="s">
        <v>85</v>
      </c>
      <c r="E6323" s="24" t="s">
        <v>88</v>
      </c>
      <c r="F6323" s="25"/>
      <c r="G6323" s="25" t="s">
        <v>3419</v>
      </c>
      <c r="H6323" s="25" t="s">
        <v>3419</v>
      </c>
      <c r="I6323" s="25"/>
      <c r="J6323" s="10"/>
      <c r="K6323" s="16"/>
    </row>
    <row r="6324" spans="1:11" x14ac:dyDescent="0.25">
      <c r="A6324" s="19">
        <v>43008</v>
      </c>
      <c r="B6324" s="19" t="s">
        <v>3404</v>
      </c>
      <c r="C6324" s="15">
        <v>62040</v>
      </c>
      <c r="D6324" s="24" t="s">
        <v>86</v>
      </c>
      <c r="E6324" s="24" t="s">
        <v>88</v>
      </c>
      <c r="F6324" s="25"/>
      <c r="G6324" s="25" t="s">
        <v>3419</v>
      </c>
      <c r="H6324" s="25" t="s">
        <v>3419</v>
      </c>
      <c r="I6324" s="25"/>
      <c r="J6324" s="10"/>
      <c r="K6324" s="16"/>
    </row>
    <row r="6325" spans="1:11" x14ac:dyDescent="0.25">
      <c r="A6325" s="19">
        <v>43009</v>
      </c>
      <c r="B6325" s="19" t="s">
        <v>3405</v>
      </c>
      <c r="C6325" s="15">
        <v>18060</v>
      </c>
      <c r="D6325" s="24" t="s">
        <v>97</v>
      </c>
      <c r="E6325" s="24" t="s">
        <v>6</v>
      </c>
      <c r="F6325" s="25" t="s">
        <v>6</v>
      </c>
      <c r="G6325" s="25" t="s">
        <v>2987</v>
      </c>
      <c r="H6325" s="25" t="s">
        <v>3418</v>
      </c>
      <c r="I6325" s="25" t="s">
        <v>82</v>
      </c>
      <c r="J6325" s="10">
        <v>1548</v>
      </c>
      <c r="K6325" s="16"/>
    </row>
    <row r="6326" spans="1:11" x14ac:dyDescent="0.25">
      <c r="A6326" s="19">
        <v>43008</v>
      </c>
      <c r="B6326" s="19" t="s">
        <v>3404</v>
      </c>
      <c r="C6326" s="15">
        <v>7053</v>
      </c>
      <c r="D6326" s="24" t="s">
        <v>110</v>
      </c>
      <c r="E6326" s="24" t="s">
        <v>88</v>
      </c>
      <c r="F6326" s="25"/>
      <c r="G6326" s="25" t="s">
        <v>3419</v>
      </c>
      <c r="H6326" s="25" t="s">
        <v>3419</v>
      </c>
      <c r="I6326" s="25"/>
      <c r="J6326" s="10"/>
      <c r="K6326" s="16"/>
    </row>
    <row r="6327" spans="1:11" x14ac:dyDescent="0.25">
      <c r="A6327" s="19">
        <v>43009</v>
      </c>
      <c r="B6327" s="19" t="s">
        <v>3405</v>
      </c>
      <c r="C6327" s="15">
        <v>4800</v>
      </c>
      <c r="D6327" s="24" t="s">
        <v>4</v>
      </c>
      <c r="E6327" s="24" t="s">
        <v>5</v>
      </c>
      <c r="F6327" s="25" t="s">
        <v>2217</v>
      </c>
      <c r="G6327" s="25" t="s">
        <v>2987</v>
      </c>
      <c r="H6327" s="25" t="s">
        <v>3418</v>
      </c>
      <c r="I6327" s="25" t="s">
        <v>82</v>
      </c>
      <c r="J6327" s="10">
        <v>362</v>
      </c>
      <c r="K6327" s="16">
        <v>8</v>
      </c>
    </row>
    <row r="6328" spans="1:11" x14ac:dyDescent="0.25">
      <c r="A6328" s="19">
        <v>43009</v>
      </c>
      <c r="B6328" s="19" t="s">
        <v>3405</v>
      </c>
      <c r="C6328" s="15">
        <v>500</v>
      </c>
      <c r="D6328" s="24" t="s">
        <v>4</v>
      </c>
      <c r="E6328" s="24" t="s">
        <v>6</v>
      </c>
      <c r="F6328" s="25" t="s">
        <v>6</v>
      </c>
      <c r="G6328" s="25" t="s">
        <v>2987</v>
      </c>
      <c r="H6328" s="25" t="s">
        <v>3418</v>
      </c>
      <c r="I6328" s="25" t="s">
        <v>82</v>
      </c>
      <c r="J6328" s="10">
        <v>363</v>
      </c>
      <c r="K6328" s="16">
        <v>8</v>
      </c>
    </row>
    <row r="6329" spans="1:11" x14ac:dyDescent="0.25">
      <c r="A6329" s="19">
        <v>43009</v>
      </c>
      <c r="B6329" s="19" t="s">
        <v>3405</v>
      </c>
      <c r="C6329" s="15">
        <v>1000</v>
      </c>
      <c r="D6329" s="24" t="s">
        <v>4</v>
      </c>
      <c r="E6329" s="24" t="s">
        <v>5</v>
      </c>
      <c r="F6329" s="25" t="s">
        <v>2217</v>
      </c>
      <c r="G6329" s="25" t="s">
        <v>2987</v>
      </c>
      <c r="H6329" s="25" t="s">
        <v>3418</v>
      </c>
      <c r="I6329" s="25" t="s">
        <v>82</v>
      </c>
      <c r="J6329" s="10">
        <v>364</v>
      </c>
      <c r="K6329" s="16">
        <v>8</v>
      </c>
    </row>
    <row r="6330" spans="1:11" x14ac:dyDescent="0.25">
      <c r="A6330" s="19">
        <v>43009</v>
      </c>
      <c r="B6330" s="19" t="s">
        <v>3405</v>
      </c>
      <c r="C6330" s="15">
        <v>5000</v>
      </c>
      <c r="D6330" s="24" t="s">
        <v>4</v>
      </c>
      <c r="E6330" s="24" t="s">
        <v>5</v>
      </c>
      <c r="F6330" s="25" t="s">
        <v>2217</v>
      </c>
      <c r="G6330" s="25" t="s">
        <v>2987</v>
      </c>
      <c r="H6330" s="25" t="s">
        <v>3418</v>
      </c>
      <c r="I6330" s="25" t="s">
        <v>82</v>
      </c>
      <c r="J6330" s="10">
        <v>617</v>
      </c>
      <c r="K6330" s="16">
        <v>13</v>
      </c>
    </row>
    <row r="6331" spans="1:11" x14ac:dyDescent="0.25">
      <c r="A6331" s="19">
        <v>43009</v>
      </c>
      <c r="B6331" s="19" t="s">
        <v>3405</v>
      </c>
      <c r="C6331" s="15">
        <v>200</v>
      </c>
      <c r="D6331" s="24" t="s">
        <v>4</v>
      </c>
      <c r="E6331" s="24" t="s">
        <v>5</v>
      </c>
      <c r="F6331" s="25" t="s">
        <v>2217</v>
      </c>
      <c r="G6331" s="25" t="s">
        <v>2987</v>
      </c>
      <c r="H6331" s="25" t="s">
        <v>3418</v>
      </c>
      <c r="I6331" s="25" t="s">
        <v>82</v>
      </c>
      <c r="J6331" s="10">
        <v>618</v>
      </c>
      <c r="K6331" s="16">
        <v>13</v>
      </c>
    </row>
    <row r="6332" spans="1:11" x14ac:dyDescent="0.25">
      <c r="A6332" s="19">
        <v>43009</v>
      </c>
      <c r="B6332" s="19" t="s">
        <v>3405</v>
      </c>
      <c r="C6332" s="15">
        <v>200</v>
      </c>
      <c r="D6332" s="24" t="s">
        <v>4</v>
      </c>
      <c r="E6332" s="24" t="s">
        <v>5</v>
      </c>
      <c r="F6332" s="25" t="s">
        <v>2217</v>
      </c>
      <c r="G6332" s="25" t="s">
        <v>2987</v>
      </c>
      <c r="H6332" s="25" t="s">
        <v>3418</v>
      </c>
      <c r="I6332" s="25" t="s">
        <v>82</v>
      </c>
      <c r="J6332" s="10">
        <v>619</v>
      </c>
      <c r="K6332" s="16">
        <v>13</v>
      </c>
    </row>
    <row r="6333" spans="1:11" x14ac:dyDescent="0.25">
      <c r="A6333" s="19">
        <v>43009</v>
      </c>
      <c r="B6333" s="19" t="s">
        <v>3405</v>
      </c>
      <c r="C6333" s="15">
        <v>200</v>
      </c>
      <c r="D6333" s="24" t="s">
        <v>4</v>
      </c>
      <c r="E6333" s="24" t="s">
        <v>5</v>
      </c>
      <c r="F6333" s="25" t="s">
        <v>2217</v>
      </c>
      <c r="G6333" s="25" t="s">
        <v>2987</v>
      </c>
      <c r="H6333" s="25" t="s">
        <v>3418</v>
      </c>
      <c r="I6333" s="25" t="s">
        <v>82</v>
      </c>
      <c r="J6333" s="10">
        <v>620</v>
      </c>
      <c r="K6333" s="16">
        <v>13</v>
      </c>
    </row>
    <row r="6334" spans="1:11" x14ac:dyDescent="0.25">
      <c r="A6334" s="19">
        <v>43009</v>
      </c>
      <c r="B6334" s="19" t="s">
        <v>3405</v>
      </c>
      <c r="C6334" s="15">
        <v>4000</v>
      </c>
      <c r="D6334" s="24" t="s">
        <v>4</v>
      </c>
      <c r="E6334" s="24" t="s">
        <v>6</v>
      </c>
      <c r="F6334" s="25" t="s">
        <v>6</v>
      </c>
      <c r="G6334" s="25" t="s">
        <v>2987</v>
      </c>
      <c r="H6334" s="25" t="s">
        <v>3418</v>
      </c>
      <c r="I6334" s="25" t="s">
        <v>82</v>
      </c>
      <c r="J6334" s="10">
        <v>875</v>
      </c>
      <c r="K6334" s="16">
        <v>18</v>
      </c>
    </row>
    <row r="6335" spans="1:11" x14ac:dyDescent="0.25">
      <c r="A6335" s="19">
        <v>43009</v>
      </c>
      <c r="B6335" s="19" t="s">
        <v>3405</v>
      </c>
      <c r="C6335" s="15">
        <v>3000</v>
      </c>
      <c r="D6335" s="24" t="s">
        <v>4</v>
      </c>
      <c r="E6335" s="24" t="s">
        <v>5</v>
      </c>
      <c r="F6335" s="25" t="s">
        <v>2217</v>
      </c>
      <c r="G6335" s="25" t="s">
        <v>2987</v>
      </c>
      <c r="H6335" s="25" t="s">
        <v>3418</v>
      </c>
      <c r="I6335" s="25" t="s">
        <v>82</v>
      </c>
      <c r="J6335" s="10">
        <v>876</v>
      </c>
      <c r="K6335" s="16">
        <v>18</v>
      </c>
    </row>
    <row r="6336" spans="1:11" x14ac:dyDescent="0.25">
      <c r="A6336" s="19">
        <v>43009</v>
      </c>
      <c r="B6336" s="19" t="s">
        <v>3405</v>
      </c>
      <c r="C6336" s="15">
        <v>1000</v>
      </c>
      <c r="D6336" s="24" t="s">
        <v>4</v>
      </c>
      <c r="E6336" s="24" t="s">
        <v>5</v>
      </c>
      <c r="F6336" s="25" t="s">
        <v>2217</v>
      </c>
      <c r="G6336" s="25" t="s">
        <v>2987</v>
      </c>
      <c r="H6336" s="25" t="s">
        <v>3418</v>
      </c>
      <c r="I6336" s="25" t="s">
        <v>82</v>
      </c>
      <c r="J6336" s="10">
        <v>1170</v>
      </c>
      <c r="K6336" s="16">
        <v>24</v>
      </c>
    </row>
    <row r="6337" spans="1:11" x14ac:dyDescent="0.25">
      <c r="A6337" s="19">
        <v>43009</v>
      </c>
      <c r="B6337" s="19" t="s">
        <v>3405</v>
      </c>
      <c r="C6337" s="15">
        <v>500</v>
      </c>
      <c r="D6337" s="24" t="s">
        <v>4</v>
      </c>
      <c r="E6337" s="24" t="s">
        <v>5</v>
      </c>
      <c r="F6337" s="25" t="s">
        <v>2217</v>
      </c>
      <c r="G6337" s="25" t="s">
        <v>2987</v>
      </c>
      <c r="H6337" s="25" t="s">
        <v>3418</v>
      </c>
      <c r="I6337" s="25" t="s">
        <v>82</v>
      </c>
      <c r="J6337" s="10">
        <v>1171</v>
      </c>
      <c r="K6337" s="16">
        <v>24</v>
      </c>
    </row>
    <row r="6338" spans="1:11" x14ac:dyDescent="0.25">
      <c r="A6338" s="19">
        <v>43009</v>
      </c>
      <c r="B6338" s="19" t="s">
        <v>3405</v>
      </c>
      <c r="C6338" s="15">
        <v>5000</v>
      </c>
      <c r="D6338" s="24" t="s">
        <v>4</v>
      </c>
      <c r="E6338" s="24" t="s">
        <v>6</v>
      </c>
      <c r="F6338" s="25" t="s">
        <v>6</v>
      </c>
      <c r="G6338" s="25" t="s">
        <v>2987</v>
      </c>
      <c r="H6338" s="25" t="s">
        <v>3418</v>
      </c>
      <c r="I6338" s="25" t="s">
        <v>82</v>
      </c>
      <c r="J6338" s="10">
        <v>1393</v>
      </c>
      <c r="K6338" s="16">
        <v>28</v>
      </c>
    </row>
    <row r="6339" spans="1:11" x14ac:dyDescent="0.25">
      <c r="A6339" s="19">
        <v>43009</v>
      </c>
      <c r="B6339" s="19" t="s">
        <v>3405</v>
      </c>
      <c r="C6339" s="15">
        <v>1000</v>
      </c>
      <c r="D6339" s="24" t="s">
        <v>4</v>
      </c>
      <c r="E6339" s="24" t="s">
        <v>6</v>
      </c>
      <c r="F6339" s="25" t="s">
        <v>6</v>
      </c>
      <c r="G6339" s="25" t="s">
        <v>2987</v>
      </c>
      <c r="H6339" s="25" t="s">
        <v>3418</v>
      </c>
      <c r="I6339" s="25" t="s">
        <v>82</v>
      </c>
      <c r="J6339" s="10">
        <v>1394</v>
      </c>
      <c r="K6339" s="16">
        <v>28</v>
      </c>
    </row>
    <row r="6340" spans="1:11" x14ac:dyDescent="0.25">
      <c r="A6340" s="19">
        <v>43009</v>
      </c>
      <c r="B6340" s="19" t="s">
        <v>3405</v>
      </c>
      <c r="C6340" s="15">
        <v>2500</v>
      </c>
      <c r="D6340" s="24" t="s">
        <v>4</v>
      </c>
      <c r="E6340" s="24" t="s">
        <v>6</v>
      </c>
      <c r="F6340" s="25" t="s">
        <v>6</v>
      </c>
      <c r="G6340" s="25" t="s">
        <v>2987</v>
      </c>
      <c r="H6340" s="25" t="s">
        <v>3418</v>
      </c>
      <c r="I6340" s="25" t="s">
        <v>82</v>
      </c>
      <c r="J6340" s="10">
        <v>1432</v>
      </c>
      <c r="K6340" s="16">
        <v>29</v>
      </c>
    </row>
    <row r="6341" spans="1:11" x14ac:dyDescent="0.25">
      <c r="A6341" s="19">
        <v>43009</v>
      </c>
      <c r="B6341" s="19" t="s">
        <v>3405</v>
      </c>
      <c r="C6341" s="15">
        <v>10000</v>
      </c>
      <c r="D6341" s="24" t="s">
        <v>4</v>
      </c>
      <c r="E6341" s="24" t="s">
        <v>6</v>
      </c>
      <c r="F6341" s="25" t="s">
        <v>6</v>
      </c>
      <c r="G6341" s="25" t="s">
        <v>2987</v>
      </c>
      <c r="H6341" s="25" t="s">
        <v>3418</v>
      </c>
      <c r="I6341" s="25" t="s">
        <v>82</v>
      </c>
      <c r="J6341" s="10">
        <v>1498</v>
      </c>
      <c r="K6341" s="16">
        <v>30</v>
      </c>
    </row>
    <row r="6342" spans="1:11" x14ac:dyDescent="0.25">
      <c r="A6342" s="19">
        <v>43009</v>
      </c>
      <c r="B6342" s="19" t="s">
        <v>3405</v>
      </c>
      <c r="C6342" s="15">
        <v>100</v>
      </c>
      <c r="D6342" s="24" t="s">
        <v>4</v>
      </c>
      <c r="E6342" s="24" t="s">
        <v>5</v>
      </c>
      <c r="F6342" s="25" t="s">
        <v>2217</v>
      </c>
      <c r="G6342" s="25" t="s">
        <v>2987</v>
      </c>
      <c r="H6342" s="25" t="s">
        <v>3418</v>
      </c>
      <c r="I6342" s="25" t="s">
        <v>82</v>
      </c>
      <c r="J6342" s="10">
        <v>1499</v>
      </c>
      <c r="K6342" s="16">
        <v>30</v>
      </c>
    </row>
    <row r="6343" spans="1:11" x14ac:dyDescent="0.25">
      <c r="A6343" s="19">
        <v>43009</v>
      </c>
      <c r="B6343" s="19" t="s">
        <v>3405</v>
      </c>
      <c r="C6343" s="15">
        <v>1200</v>
      </c>
      <c r="D6343" s="24" t="s">
        <v>4</v>
      </c>
      <c r="E6343" s="24" t="s">
        <v>6</v>
      </c>
      <c r="F6343" s="25" t="s">
        <v>6</v>
      </c>
      <c r="G6343" s="25" t="s">
        <v>2987</v>
      </c>
      <c r="H6343" s="25" t="s">
        <v>3418</v>
      </c>
      <c r="I6343" s="25" t="s">
        <v>82</v>
      </c>
      <c r="J6343" s="10">
        <v>1500</v>
      </c>
      <c r="K6343" s="16">
        <v>30</v>
      </c>
    </row>
    <row r="6344" spans="1:11" x14ac:dyDescent="0.25">
      <c r="A6344" s="19">
        <v>43009</v>
      </c>
      <c r="B6344" s="19" t="s">
        <v>3405</v>
      </c>
      <c r="C6344" s="15">
        <v>200</v>
      </c>
      <c r="D6344" s="24" t="s">
        <v>4</v>
      </c>
      <c r="E6344" s="24" t="s">
        <v>6</v>
      </c>
      <c r="F6344" s="25" t="s">
        <v>6</v>
      </c>
      <c r="G6344" s="25" t="s">
        <v>2987</v>
      </c>
      <c r="H6344" s="25" t="s">
        <v>3418</v>
      </c>
      <c r="I6344" s="25" t="s">
        <v>82</v>
      </c>
      <c r="J6344" s="10">
        <v>1702</v>
      </c>
      <c r="K6344" s="16">
        <v>35</v>
      </c>
    </row>
    <row r="6345" spans="1:11" x14ac:dyDescent="0.25">
      <c r="A6345" s="19">
        <v>43009</v>
      </c>
      <c r="B6345" s="19" t="s">
        <v>3405</v>
      </c>
      <c r="C6345" s="15">
        <v>400</v>
      </c>
      <c r="D6345" s="24" t="s">
        <v>7</v>
      </c>
      <c r="E6345" s="24" t="s">
        <v>8</v>
      </c>
      <c r="F6345" s="25"/>
      <c r="G6345" s="25" t="s">
        <v>3314</v>
      </c>
      <c r="H6345" s="25" t="s">
        <v>3314</v>
      </c>
      <c r="I6345" s="27"/>
      <c r="J6345" s="10" t="s">
        <v>2984</v>
      </c>
      <c r="K6345" s="16"/>
    </row>
    <row r="6346" spans="1:11" x14ac:dyDescent="0.25">
      <c r="A6346" s="19">
        <v>43009</v>
      </c>
      <c r="B6346" s="19" t="s">
        <v>3405</v>
      </c>
      <c r="C6346" s="15">
        <v>4100</v>
      </c>
      <c r="D6346" s="24" t="s">
        <v>7</v>
      </c>
      <c r="E6346" s="24" t="s">
        <v>8</v>
      </c>
      <c r="F6346" s="25"/>
      <c r="G6346" s="25" t="s">
        <v>3314</v>
      </c>
      <c r="H6346" s="25" t="s">
        <v>3314</v>
      </c>
      <c r="I6346" s="27"/>
      <c r="J6346" s="10" t="s">
        <v>2984</v>
      </c>
      <c r="K6346" s="16"/>
    </row>
    <row r="6347" spans="1:11" x14ac:dyDescent="0.25">
      <c r="A6347" s="19">
        <v>43009</v>
      </c>
      <c r="B6347" s="19" t="s">
        <v>3405</v>
      </c>
      <c r="C6347" s="15">
        <v>5800</v>
      </c>
      <c r="D6347" s="24" t="s">
        <v>7</v>
      </c>
      <c r="E6347" s="24" t="s">
        <v>8</v>
      </c>
      <c r="F6347" s="25"/>
      <c r="G6347" s="25" t="s">
        <v>3314</v>
      </c>
      <c r="H6347" s="25" t="s">
        <v>3314</v>
      </c>
      <c r="I6347" s="27"/>
      <c r="J6347" s="10" t="s">
        <v>2984</v>
      </c>
      <c r="K6347" s="16"/>
    </row>
    <row r="6348" spans="1:11" x14ac:dyDescent="0.25">
      <c r="A6348" s="19">
        <v>43009</v>
      </c>
      <c r="B6348" s="19" t="s">
        <v>3405</v>
      </c>
      <c r="C6348" s="15">
        <v>1550</v>
      </c>
      <c r="D6348" s="24" t="s">
        <v>7</v>
      </c>
      <c r="E6348" s="24" t="s">
        <v>8</v>
      </c>
      <c r="F6348" s="25"/>
      <c r="G6348" s="25" t="s">
        <v>3314</v>
      </c>
      <c r="H6348" s="25" t="s">
        <v>3314</v>
      </c>
      <c r="I6348" s="27"/>
      <c r="J6348" s="10" t="s">
        <v>2984</v>
      </c>
      <c r="K6348" s="16"/>
    </row>
    <row r="6349" spans="1:11" x14ac:dyDescent="0.25">
      <c r="A6349" s="19">
        <v>43009</v>
      </c>
      <c r="B6349" s="19" t="s">
        <v>3405</v>
      </c>
      <c r="C6349" s="15">
        <v>350</v>
      </c>
      <c r="D6349" s="24" t="s">
        <v>7</v>
      </c>
      <c r="E6349" s="24" t="s">
        <v>8</v>
      </c>
      <c r="F6349" s="25"/>
      <c r="G6349" s="25" t="s">
        <v>3314</v>
      </c>
      <c r="H6349" s="25" t="s">
        <v>3314</v>
      </c>
      <c r="I6349" s="27"/>
      <c r="J6349" s="10" t="s">
        <v>2984</v>
      </c>
      <c r="K6349" s="16"/>
    </row>
    <row r="6350" spans="1:11" x14ac:dyDescent="0.25">
      <c r="A6350" s="19">
        <v>43010</v>
      </c>
      <c r="B6350" s="19" t="s">
        <v>3405</v>
      </c>
      <c r="C6350" s="15">
        <v>900</v>
      </c>
      <c r="D6350" s="24" t="s">
        <v>4</v>
      </c>
      <c r="E6350" s="24" t="s">
        <v>6</v>
      </c>
      <c r="F6350" s="25" t="s">
        <v>6</v>
      </c>
      <c r="G6350" s="25" t="s">
        <v>2987</v>
      </c>
      <c r="H6350" s="25" t="s">
        <v>3418</v>
      </c>
      <c r="I6350" s="25" t="s">
        <v>82</v>
      </c>
      <c r="J6350" s="10">
        <v>365</v>
      </c>
      <c r="K6350" s="16">
        <v>8</v>
      </c>
    </row>
    <row r="6351" spans="1:11" x14ac:dyDescent="0.25">
      <c r="A6351" s="19">
        <v>43010</v>
      </c>
      <c r="B6351" s="19" t="s">
        <v>3405</v>
      </c>
      <c r="C6351" s="15">
        <v>10000</v>
      </c>
      <c r="D6351" s="24" t="s">
        <v>4</v>
      </c>
      <c r="E6351" s="24" t="s">
        <v>5</v>
      </c>
      <c r="F6351" s="25" t="s">
        <v>2217</v>
      </c>
      <c r="G6351" s="25" t="s">
        <v>2987</v>
      </c>
      <c r="H6351" s="25" t="s">
        <v>3418</v>
      </c>
      <c r="I6351" s="25" t="s">
        <v>82</v>
      </c>
      <c r="J6351" s="10">
        <v>366</v>
      </c>
      <c r="K6351" s="16">
        <v>8</v>
      </c>
    </row>
    <row r="6352" spans="1:11" x14ac:dyDescent="0.25">
      <c r="A6352" s="19">
        <v>43010</v>
      </c>
      <c r="B6352" s="19" t="s">
        <v>3405</v>
      </c>
      <c r="C6352" s="15">
        <v>1000</v>
      </c>
      <c r="D6352" s="24" t="s">
        <v>4</v>
      </c>
      <c r="E6352" s="24" t="s">
        <v>6</v>
      </c>
      <c r="F6352" s="25" t="s">
        <v>6</v>
      </c>
      <c r="G6352" s="25" t="s">
        <v>2987</v>
      </c>
      <c r="H6352" s="25" t="s">
        <v>3418</v>
      </c>
      <c r="I6352" s="25" t="s">
        <v>82</v>
      </c>
      <c r="J6352" s="10">
        <v>367</v>
      </c>
      <c r="K6352" s="16">
        <v>8</v>
      </c>
    </row>
    <row r="6353" spans="1:11" x14ac:dyDescent="0.25">
      <c r="A6353" s="19">
        <v>43010</v>
      </c>
      <c r="B6353" s="19" t="s">
        <v>3405</v>
      </c>
      <c r="C6353" s="15">
        <v>500</v>
      </c>
      <c r="D6353" s="24" t="s">
        <v>4</v>
      </c>
      <c r="E6353" s="24" t="s">
        <v>5</v>
      </c>
      <c r="F6353" s="25" t="s">
        <v>2217</v>
      </c>
      <c r="G6353" s="25" t="s">
        <v>2987</v>
      </c>
      <c r="H6353" s="25" t="s">
        <v>3418</v>
      </c>
      <c r="I6353" s="25" t="s">
        <v>82</v>
      </c>
      <c r="J6353" s="10">
        <v>368</v>
      </c>
      <c r="K6353" s="16">
        <v>8</v>
      </c>
    </row>
    <row r="6354" spans="1:11" x14ac:dyDescent="0.25">
      <c r="A6354" s="19">
        <v>43010</v>
      </c>
      <c r="B6354" s="19" t="s">
        <v>3405</v>
      </c>
      <c r="C6354" s="15">
        <v>750</v>
      </c>
      <c r="D6354" s="24" t="s">
        <v>4</v>
      </c>
      <c r="E6354" s="24" t="s">
        <v>6</v>
      </c>
      <c r="F6354" s="25" t="s">
        <v>6</v>
      </c>
      <c r="G6354" s="25" t="s">
        <v>2987</v>
      </c>
      <c r="H6354" s="25" t="s">
        <v>3418</v>
      </c>
      <c r="I6354" s="25" t="s">
        <v>82</v>
      </c>
      <c r="J6354" s="10">
        <v>621</v>
      </c>
      <c r="K6354" s="16">
        <v>13</v>
      </c>
    </row>
    <row r="6355" spans="1:11" x14ac:dyDescent="0.25">
      <c r="A6355" s="19">
        <v>43010</v>
      </c>
      <c r="B6355" s="19" t="s">
        <v>3405</v>
      </c>
      <c r="C6355" s="15">
        <v>500</v>
      </c>
      <c r="D6355" s="24" t="s">
        <v>4</v>
      </c>
      <c r="E6355" s="24" t="s">
        <v>6</v>
      </c>
      <c r="F6355" s="25" t="s">
        <v>6</v>
      </c>
      <c r="G6355" s="25" t="s">
        <v>2987</v>
      </c>
      <c r="H6355" s="25" t="s">
        <v>3418</v>
      </c>
      <c r="I6355" s="25" t="s">
        <v>82</v>
      </c>
      <c r="J6355" s="10">
        <v>622</v>
      </c>
      <c r="K6355" s="16">
        <v>13</v>
      </c>
    </row>
    <row r="6356" spans="1:11" x14ac:dyDescent="0.25">
      <c r="A6356" s="19">
        <v>43010</v>
      </c>
      <c r="B6356" s="19" t="s">
        <v>3405</v>
      </c>
      <c r="C6356" s="15">
        <v>100</v>
      </c>
      <c r="D6356" s="24" t="s">
        <v>4</v>
      </c>
      <c r="E6356" s="24" t="s">
        <v>6</v>
      </c>
      <c r="F6356" s="25" t="s">
        <v>6</v>
      </c>
      <c r="G6356" s="25" t="s">
        <v>2987</v>
      </c>
      <c r="H6356" s="25" t="s">
        <v>3418</v>
      </c>
      <c r="I6356" s="25" t="s">
        <v>82</v>
      </c>
      <c r="J6356" s="10">
        <v>623</v>
      </c>
      <c r="K6356" s="16">
        <v>13</v>
      </c>
    </row>
    <row r="6357" spans="1:11" x14ac:dyDescent="0.25">
      <c r="A6357" s="19">
        <v>43010</v>
      </c>
      <c r="B6357" s="19" t="s">
        <v>3405</v>
      </c>
      <c r="C6357" s="15">
        <v>100</v>
      </c>
      <c r="D6357" s="24" t="s">
        <v>4</v>
      </c>
      <c r="E6357" s="24" t="s">
        <v>6</v>
      </c>
      <c r="F6357" s="25" t="s">
        <v>6</v>
      </c>
      <c r="G6357" s="25" t="s">
        <v>2987</v>
      </c>
      <c r="H6357" s="25" t="s">
        <v>3418</v>
      </c>
      <c r="I6357" s="25" t="s">
        <v>82</v>
      </c>
      <c r="J6357" s="10">
        <v>624</v>
      </c>
      <c r="K6357" s="16">
        <v>13</v>
      </c>
    </row>
    <row r="6358" spans="1:11" x14ac:dyDescent="0.25">
      <c r="A6358" s="19">
        <v>43010</v>
      </c>
      <c r="B6358" s="19" t="s">
        <v>3405</v>
      </c>
      <c r="C6358" s="15">
        <v>500</v>
      </c>
      <c r="D6358" s="24" t="s">
        <v>4</v>
      </c>
      <c r="E6358" s="24" t="s">
        <v>6</v>
      </c>
      <c r="F6358" s="25" t="s">
        <v>6</v>
      </c>
      <c r="G6358" s="25" t="s">
        <v>2987</v>
      </c>
      <c r="H6358" s="25" t="s">
        <v>3418</v>
      </c>
      <c r="I6358" s="25" t="s">
        <v>82</v>
      </c>
      <c r="J6358" s="10">
        <v>877</v>
      </c>
      <c r="K6358" s="16">
        <v>18</v>
      </c>
    </row>
    <row r="6359" spans="1:11" x14ac:dyDescent="0.25">
      <c r="A6359" s="19">
        <v>43010</v>
      </c>
      <c r="B6359" s="19" t="s">
        <v>3405</v>
      </c>
      <c r="C6359" s="15">
        <v>100</v>
      </c>
      <c r="D6359" s="24" t="s">
        <v>4</v>
      </c>
      <c r="E6359" s="24" t="s">
        <v>5</v>
      </c>
      <c r="F6359" s="25" t="s">
        <v>2217</v>
      </c>
      <c r="G6359" s="25" t="s">
        <v>2987</v>
      </c>
      <c r="H6359" s="25" t="s">
        <v>3418</v>
      </c>
      <c r="I6359" s="25" t="s">
        <v>82</v>
      </c>
      <c r="J6359" s="10">
        <v>878</v>
      </c>
      <c r="K6359" s="16">
        <v>18</v>
      </c>
    </row>
    <row r="6360" spans="1:11" x14ac:dyDescent="0.25">
      <c r="A6360" s="19">
        <v>43010</v>
      </c>
      <c r="B6360" s="19" t="s">
        <v>3405</v>
      </c>
      <c r="C6360" s="15">
        <v>200</v>
      </c>
      <c r="D6360" s="24" t="s">
        <v>4</v>
      </c>
      <c r="E6360" s="24" t="s">
        <v>5</v>
      </c>
      <c r="F6360" s="25" t="s">
        <v>2217</v>
      </c>
      <c r="G6360" s="25" t="s">
        <v>2987</v>
      </c>
      <c r="H6360" s="25" t="s">
        <v>3418</v>
      </c>
      <c r="I6360" s="25" t="s">
        <v>82</v>
      </c>
      <c r="J6360" s="10">
        <v>879</v>
      </c>
      <c r="K6360" s="16">
        <v>18</v>
      </c>
    </row>
    <row r="6361" spans="1:11" x14ac:dyDescent="0.25">
      <c r="A6361" s="19">
        <v>43010</v>
      </c>
      <c r="B6361" s="19" t="s">
        <v>3405</v>
      </c>
      <c r="C6361" s="15">
        <v>2000</v>
      </c>
      <c r="D6361" s="24" t="s">
        <v>4</v>
      </c>
      <c r="E6361" s="24" t="s">
        <v>6</v>
      </c>
      <c r="F6361" s="25" t="s">
        <v>6</v>
      </c>
      <c r="G6361" s="25" t="s">
        <v>2987</v>
      </c>
      <c r="H6361" s="25" t="s">
        <v>3418</v>
      </c>
      <c r="I6361" s="25" t="s">
        <v>82</v>
      </c>
      <c r="J6361" s="10">
        <v>880</v>
      </c>
      <c r="K6361" s="16">
        <v>18</v>
      </c>
    </row>
    <row r="6362" spans="1:11" x14ac:dyDescent="0.25">
      <c r="A6362" s="19">
        <v>43010</v>
      </c>
      <c r="B6362" s="19" t="s">
        <v>3405</v>
      </c>
      <c r="C6362" s="15">
        <v>6000</v>
      </c>
      <c r="D6362" s="24" t="s">
        <v>4</v>
      </c>
      <c r="E6362" s="24" t="s">
        <v>6</v>
      </c>
      <c r="F6362" s="25" t="s">
        <v>6</v>
      </c>
      <c r="G6362" s="25" t="s">
        <v>2987</v>
      </c>
      <c r="H6362" s="25" t="s">
        <v>3418</v>
      </c>
      <c r="I6362" s="25" t="s">
        <v>82</v>
      </c>
      <c r="J6362" s="10">
        <v>881</v>
      </c>
      <c r="K6362" s="16">
        <v>18</v>
      </c>
    </row>
    <row r="6363" spans="1:11" x14ac:dyDescent="0.25">
      <c r="A6363" s="19">
        <v>43010</v>
      </c>
      <c r="B6363" s="19" t="s">
        <v>3405</v>
      </c>
      <c r="C6363" s="15">
        <v>1000</v>
      </c>
      <c r="D6363" s="24" t="s">
        <v>4</v>
      </c>
      <c r="E6363" s="24" t="s">
        <v>5</v>
      </c>
      <c r="F6363" s="25" t="s">
        <v>2217</v>
      </c>
      <c r="G6363" s="25" t="s">
        <v>2987</v>
      </c>
      <c r="H6363" s="25" t="s">
        <v>3418</v>
      </c>
      <c r="I6363" s="25" t="s">
        <v>82</v>
      </c>
      <c r="J6363" s="10">
        <v>1172</v>
      </c>
      <c r="K6363" s="16">
        <v>24</v>
      </c>
    </row>
    <row r="6364" spans="1:11" x14ac:dyDescent="0.25">
      <c r="A6364" s="19">
        <v>43010</v>
      </c>
      <c r="B6364" s="19" t="s">
        <v>3405</v>
      </c>
      <c r="C6364" s="15">
        <v>2709</v>
      </c>
      <c r="D6364" s="24" t="s">
        <v>97</v>
      </c>
      <c r="E6364" s="24" t="s">
        <v>5</v>
      </c>
      <c r="F6364" s="25" t="s">
        <v>2217</v>
      </c>
      <c r="G6364" s="25" t="s">
        <v>2987</v>
      </c>
      <c r="H6364" s="25" t="s">
        <v>3418</v>
      </c>
      <c r="I6364" s="25" t="s">
        <v>82</v>
      </c>
      <c r="J6364" s="10">
        <v>1174</v>
      </c>
      <c r="K6364" s="16">
        <v>24</v>
      </c>
    </row>
    <row r="6365" spans="1:11" x14ac:dyDescent="0.25">
      <c r="A6365" s="19">
        <v>43010</v>
      </c>
      <c r="B6365" s="19" t="s">
        <v>3405</v>
      </c>
      <c r="C6365" s="15">
        <v>5418</v>
      </c>
      <c r="D6365" s="24" t="s">
        <v>97</v>
      </c>
      <c r="E6365" s="24" t="s">
        <v>5</v>
      </c>
      <c r="F6365" s="25" t="s">
        <v>2217</v>
      </c>
      <c r="G6365" s="25" t="s">
        <v>2987</v>
      </c>
      <c r="H6365" s="25" t="s">
        <v>3418</v>
      </c>
      <c r="I6365" s="25" t="s">
        <v>82</v>
      </c>
      <c r="J6365" s="10">
        <v>1175</v>
      </c>
      <c r="K6365" s="16">
        <v>24</v>
      </c>
    </row>
    <row r="6366" spans="1:11" x14ac:dyDescent="0.25">
      <c r="A6366" s="19">
        <v>43010</v>
      </c>
      <c r="B6366" s="19" t="s">
        <v>3405</v>
      </c>
      <c r="C6366" s="15">
        <v>5418</v>
      </c>
      <c r="D6366" s="24" t="s">
        <v>97</v>
      </c>
      <c r="E6366" s="24" t="s">
        <v>5</v>
      </c>
      <c r="F6366" s="25" t="s">
        <v>2217</v>
      </c>
      <c r="G6366" s="25" t="s">
        <v>2987</v>
      </c>
      <c r="H6366" s="25" t="s">
        <v>3418</v>
      </c>
      <c r="I6366" s="25" t="s">
        <v>82</v>
      </c>
      <c r="J6366" s="10">
        <v>1176</v>
      </c>
      <c r="K6366" s="16">
        <v>24</v>
      </c>
    </row>
    <row r="6367" spans="1:11" x14ac:dyDescent="0.25">
      <c r="A6367" s="19">
        <v>43010</v>
      </c>
      <c r="B6367" s="19" t="s">
        <v>3405</v>
      </c>
      <c r="C6367" s="15">
        <v>500</v>
      </c>
      <c r="D6367" s="24" t="s">
        <v>4</v>
      </c>
      <c r="E6367" s="24" t="s">
        <v>5</v>
      </c>
      <c r="F6367" s="25" t="s">
        <v>2217</v>
      </c>
      <c r="G6367" s="25" t="s">
        <v>2987</v>
      </c>
      <c r="H6367" s="25" t="s">
        <v>3418</v>
      </c>
      <c r="I6367" s="25" t="s">
        <v>82</v>
      </c>
      <c r="J6367" s="10">
        <v>1177</v>
      </c>
      <c r="K6367" s="16">
        <v>24</v>
      </c>
    </row>
    <row r="6368" spans="1:11" x14ac:dyDescent="0.25">
      <c r="A6368" s="19">
        <v>43010</v>
      </c>
      <c r="B6368" s="19" t="s">
        <v>3405</v>
      </c>
      <c r="C6368" s="15">
        <v>5418</v>
      </c>
      <c r="D6368" s="24" t="s">
        <v>97</v>
      </c>
      <c r="E6368" s="24" t="s">
        <v>5</v>
      </c>
      <c r="F6368" s="25" t="s">
        <v>2217</v>
      </c>
      <c r="G6368" s="25" t="s">
        <v>2987</v>
      </c>
      <c r="H6368" s="25" t="s">
        <v>3418</v>
      </c>
      <c r="I6368" s="25" t="s">
        <v>82</v>
      </c>
      <c r="J6368" s="10">
        <v>1178</v>
      </c>
      <c r="K6368" s="16">
        <v>24</v>
      </c>
    </row>
    <row r="6369" spans="1:11" x14ac:dyDescent="0.25">
      <c r="A6369" s="19">
        <v>43010</v>
      </c>
      <c r="B6369" s="19" t="s">
        <v>3405</v>
      </c>
      <c r="C6369" s="15">
        <v>5418</v>
      </c>
      <c r="D6369" s="24" t="s">
        <v>97</v>
      </c>
      <c r="E6369" s="24" t="s">
        <v>5</v>
      </c>
      <c r="F6369" s="25" t="s">
        <v>2217</v>
      </c>
      <c r="G6369" s="25" t="s">
        <v>2987</v>
      </c>
      <c r="H6369" s="25" t="s">
        <v>3418</v>
      </c>
      <c r="I6369" s="25" t="s">
        <v>82</v>
      </c>
      <c r="J6369" s="10">
        <v>1179</v>
      </c>
      <c r="K6369" s="16">
        <v>24</v>
      </c>
    </row>
    <row r="6370" spans="1:11" x14ac:dyDescent="0.25">
      <c r="A6370" s="19">
        <v>43010</v>
      </c>
      <c r="B6370" s="19" t="s">
        <v>3405</v>
      </c>
      <c r="C6370" s="15">
        <v>3000</v>
      </c>
      <c r="D6370" s="24" t="s">
        <v>4</v>
      </c>
      <c r="E6370" s="24" t="s">
        <v>5</v>
      </c>
      <c r="F6370" s="25" t="s">
        <v>2217</v>
      </c>
      <c r="G6370" s="25" t="s">
        <v>2987</v>
      </c>
      <c r="H6370" s="25" t="s">
        <v>3418</v>
      </c>
      <c r="I6370" s="25" t="s">
        <v>82</v>
      </c>
      <c r="J6370" s="10">
        <v>1395</v>
      </c>
      <c r="K6370" s="16">
        <v>28</v>
      </c>
    </row>
    <row r="6371" spans="1:11" x14ac:dyDescent="0.25">
      <c r="A6371" s="19">
        <v>43010</v>
      </c>
      <c r="B6371" s="19" t="s">
        <v>3405</v>
      </c>
      <c r="C6371" s="15">
        <v>500</v>
      </c>
      <c r="D6371" s="24" t="s">
        <v>4</v>
      </c>
      <c r="E6371" s="24" t="s">
        <v>5</v>
      </c>
      <c r="F6371" s="25" t="s">
        <v>2217</v>
      </c>
      <c r="G6371" s="25" t="s">
        <v>2987</v>
      </c>
      <c r="H6371" s="25" t="s">
        <v>3418</v>
      </c>
      <c r="I6371" s="25" t="s">
        <v>82</v>
      </c>
      <c r="J6371" s="10">
        <v>1396</v>
      </c>
      <c r="K6371" s="16">
        <v>28</v>
      </c>
    </row>
    <row r="6372" spans="1:11" x14ac:dyDescent="0.25">
      <c r="A6372" s="19">
        <v>43010</v>
      </c>
      <c r="B6372" s="19" t="s">
        <v>3405</v>
      </c>
      <c r="C6372" s="15">
        <v>1000</v>
      </c>
      <c r="D6372" s="24" t="s">
        <v>4</v>
      </c>
      <c r="E6372" s="24" t="s">
        <v>5</v>
      </c>
      <c r="F6372" s="25" t="s">
        <v>2217</v>
      </c>
      <c r="G6372" s="25" t="s">
        <v>2987</v>
      </c>
      <c r="H6372" s="25" t="s">
        <v>3418</v>
      </c>
      <c r="I6372" s="25" t="s">
        <v>82</v>
      </c>
      <c r="J6372" s="10">
        <v>1397</v>
      </c>
      <c r="K6372" s="16">
        <v>28</v>
      </c>
    </row>
    <row r="6373" spans="1:11" x14ac:dyDescent="0.25">
      <c r="A6373" s="19">
        <v>43010</v>
      </c>
      <c r="B6373" s="19" t="s">
        <v>3405</v>
      </c>
      <c r="C6373" s="15">
        <v>2000</v>
      </c>
      <c r="D6373" s="24" t="s">
        <v>4</v>
      </c>
      <c r="E6373" s="24" t="s">
        <v>5</v>
      </c>
      <c r="F6373" s="25" t="s">
        <v>2217</v>
      </c>
      <c r="G6373" s="25" t="s">
        <v>2987</v>
      </c>
      <c r="H6373" s="25" t="s">
        <v>3418</v>
      </c>
      <c r="I6373" s="25" t="s">
        <v>82</v>
      </c>
      <c r="J6373" s="10">
        <v>1433</v>
      </c>
      <c r="K6373" s="16">
        <v>29</v>
      </c>
    </row>
    <row r="6374" spans="1:11" x14ac:dyDescent="0.25">
      <c r="A6374" s="19">
        <v>43010</v>
      </c>
      <c r="B6374" s="19" t="s">
        <v>3405</v>
      </c>
      <c r="C6374" s="15">
        <v>2500</v>
      </c>
      <c r="D6374" s="24" t="s">
        <v>4</v>
      </c>
      <c r="E6374" s="24" t="s">
        <v>6</v>
      </c>
      <c r="F6374" s="25" t="s">
        <v>6</v>
      </c>
      <c r="G6374" s="25" t="s">
        <v>2987</v>
      </c>
      <c r="H6374" s="25" t="s">
        <v>3418</v>
      </c>
      <c r="I6374" s="25" t="s">
        <v>82</v>
      </c>
      <c r="J6374" s="10">
        <v>1434</v>
      </c>
      <c r="K6374" s="16">
        <v>29</v>
      </c>
    </row>
    <row r="6375" spans="1:11" x14ac:dyDescent="0.25">
      <c r="A6375" s="19">
        <v>43010</v>
      </c>
      <c r="B6375" s="19" t="s">
        <v>3405</v>
      </c>
      <c r="C6375" s="15">
        <v>1000</v>
      </c>
      <c r="D6375" s="24" t="s">
        <v>4</v>
      </c>
      <c r="E6375" s="24" t="s">
        <v>6</v>
      </c>
      <c r="F6375" s="25" t="s">
        <v>6</v>
      </c>
      <c r="G6375" s="25" t="s">
        <v>2987</v>
      </c>
      <c r="H6375" s="25" t="s">
        <v>3418</v>
      </c>
      <c r="I6375" s="25" t="s">
        <v>82</v>
      </c>
      <c r="J6375" s="10">
        <v>1435</v>
      </c>
      <c r="K6375" s="16">
        <v>29</v>
      </c>
    </row>
    <row r="6376" spans="1:11" x14ac:dyDescent="0.25">
      <c r="A6376" s="19">
        <v>43010</v>
      </c>
      <c r="B6376" s="19" t="s">
        <v>3405</v>
      </c>
      <c r="C6376" s="15">
        <v>500</v>
      </c>
      <c r="D6376" s="24" t="s">
        <v>4</v>
      </c>
      <c r="E6376" s="24" t="s">
        <v>5</v>
      </c>
      <c r="F6376" s="25" t="s">
        <v>2217</v>
      </c>
      <c r="G6376" s="25" t="s">
        <v>2987</v>
      </c>
      <c r="H6376" s="25" t="s">
        <v>3418</v>
      </c>
      <c r="I6376" s="25" t="s">
        <v>82</v>
      </c>
      <c r="J6376" s="10">
        <v>1436</v>
      </c>
      <c r="K6376" s="16">
        <v>29</v>
      </c>
    </row>
    <row r="6377" spans="1:11" x14ac:dyDescent="0.25">
      <c r="A6377" s="19">
        <v>43010</v>
      </c>
      <c r="B6377" s="19" t="s">
        <v>3405</v>
      </c>
      <c r="C6377" s="15">
        <v>100</v>
      </c>
      <c r="D6377" s="24" t="s">
        <v>4</v>
      </c>
      <c r="E6377" s="24" t="s">
        <v>5</v>
      </c>
      <c r="F6377" s="25" t="s">
        <v>2217</v>
      </c>
      <c r="G6377" s="25" t="s">
        <v>2987</v>
      </c>
      <c r="H6377" s="25" t="s">
        <v>3418</v>
      </c>
      <c r="I6377" s="25" t="s">
        <v>82</v>
      </c>
      <c r="J6377" s="10">
        <v>1703</v>
      </c>
      <c r="K6377" s="16">
        <v>35</v>
      </c>
    </row>
    <row r="6378" spans="1:11" x14ac:dyDescent="0.25">
      <c r="A6378" s="19">
        <v>43010</v>
      </c>
      <c r="B6378" s="19" t="s">
        <v>3405</v>
      </c>
      <c r="C6378" s="15">
        <v>100</v>
      </c>
      <c r="D6378" s="24" t="s">
        <v>4</v>
      </c>
      <c r="E6378" s="24" t="s">
        <v>6</v>
      </c>
      <c r="F6378" s="25" t="s">
        <v>6</v>
      </c>
      <c r="G6378" s="25" t="s">
        <v>2987</v>
      </c>
      <c r="H6378" s="25" t="s">
        <v>3418</v>
      </c>
      <c r="I6378" s="25" t="s">
        <v>82</v>
      </c>
      <c r="J6378" s="10">
        <v>1704</v>
      </c>
      <c r="K6378" s="16">
        <v>35</v>
      </c>
    </row>
    <row r="6379" spans="1:11" x14ac:dyDescent="0.25">
      <c r="A6379" s="19">
        <v>43010</v>
      </c>
      <c r="B6379" s="19" t="s">
        <v>3405</v>
      </c>
      <c r="C6379" s="15">
        <v>300</v>
      </c>
      <c r="D6379" s="24" t="s">
        <v>4</v>
      </c>
      <c r="E6379" s="24" t="s">
        <v>5</v>
      </c>
      <c r="F6379" s="25" t="s">
        <v>2217</v>
      </c>
      <c r="G6379" s="25" t="s">
        <v>2987</v>
      </c>
      <c r="H6379" s="25" t="s">
        <v>3418</v>
      </c>
      <c r="I6379" s="25" t="s">
        <v>82</v>
      </c>
      <c r="J6379" s="10">
        <v>1751</v>
      </c>
      <c r="K6379" s="16">
        <v>36</v>
      </c>
    </row>
    <row r="6380" spans="1:11" x14ac:dyDescent="0.25">
      <c r="A6380" s="19">
        <v>43010</v>
      </c>
      <c r="B6380" s="19" t="s">
        <v>3405</v>
      </c>
      <c r="C6380" s="15">
        <v>100</v>
      </c>
      <c r="D6380" s="24" t="s">
        <v>4</v>
      </c>
      <c r="E6380" s="24" t="s">
        <v>6</v>
      </c>
      <c r="F6380" s="25" t="s">
        <v>6</v>
      </c>
      <c r="G6380" s="25" t="s">
        <v>2987</v>
      </c>
      <c r="H6380" s="25" t="s">
        <v>3418</v>
      </c>
      <c r="I6380" s="25" t="s">
        <v>82</v>
      </c>
      <c r="J6380" s="10">
        <v>1752</v>
      </c>
      <c r="K6380" s="16">
        <v>36</v>
      </c>
    </row>
    <row r="6381" spans="1:11" x14ac:dyDescent="0.25">
      <c r="A6381" s="19">
        <v>43010</v>
      </c>
      <c r="B6381" s="19" t="s">
        <v>3405</v>
      </c>
      <c r="C6381" s="15">
        <v>300</v>
      </c>
      <c r="D6381" s="24" t="s">
        <v>4</v>
      </c>
      <c r="E6381" s="24" t="s">
        <v>6</v>
      </c>
      <c r="F6381" s="25" t="s">
        <v>6</v>
      </c>
      <c r="G6381" s="25" t="s">
        <v>2987</v>
      </c>
      <c r="H6381" s="25" t="s">
        <v>3418</v>
      </c>
      <c r="I6381" s="25" t="s">
        <v>82</v>
      </c>
      <c r="J6381" s="10">
        <v>1753</v>
      </c>
      <c r="K6381" s="16">
        <v>36</v>
      </c>
    </row>
    <row r="6382" spans="1:11" x14ac:dyDescent="0.25">
      <c r="A6382" s="19">
        <v>43010</v>
      </c>
      <c r="B6382" s="19" t="s">
        <v>3405</v>
      </c>
      <c r="C6382" s="15">
        <v>200</v>
      </c>
      <c r="D6382" s="24" t="s">
        <v>4</v>
      </c>
      <c r="E6382" s="24" t="s">
        <v>5</v>
      </c>
      <c r="F6382" s="25" t="s">
        <v>2217</v>
      </c>
      <c r="G6382" s="25" t="s">
        <v>2987</v>
      </c>
      <c r="H6382" s="25" t="s">
        <v>3418</v>
      </c>
      <c r="I6382" s="25" t="s">
        <v>82</v>
      </c>
      <c r="J6382" s="10">
        <v>1754</v>
      </c>
      <c r="K6382" s="16">
        <v>36</v>
      </c>
    </row>
    <row r="6383" spans="1:11" x14ac:dyDescent="0.25">
      <c r="A6383" s="19">
        <v>43010</v>
      </c>
      <c r="B6383" s="19" t="s">
        <v>3405</v>
      </c>
      <c r="C6383" s="15">
        <v>7000</v>
      </c>
      <c r="D6383" s="24" t="s">
        <v>7</v>
      </c>
      <c r="E6383" s="24" t="s">
        <v>8</v>
      </c>
      <c r="F6383" s="25"/>
      <c r="G6383" s="25" t="s">
        <v>3314</v>
      </c>
      <c r="H6383" s="25" t="s">
        <v>3314</v>
      </c>
      <c r="I6383" s="27"/>
      <c r="J6383" s="10" t="s">
        <v>2984</v>
      </c>
      <c r="K6383" s="16"/>
    </row>
    <row r="6384" spans="1:11" x14ac:dyDescent="0.25">
      <c r="A6384" s="19">
        <v>43010</v>
      </c>
      <c r="B6384" s="19" t="s">
        <v>3405</v>
      </c>
      <c r="C6384" s="15">
        <v>400</v>
      </c>
      <c r="D6384" s="24" t="s">
        <v>7</v>
      </c>
      <c r="E6384" s="24" t="s">
        <v>8</v>
      </c>
      <c r="F6384" s="25"/>
      <c r="G6384" s="25" t="s">
        <v>3314</v>
      </c>
      <c r="H6384" s="25" t="s">
        <v>3314</v>
      </c>
      <c r="I6384" s="27"/>
      <c r="J6384" s="10" t="s">
        <v>2984</v>
      </c>
      <c r="K6384" s="16"/>
    </row>
    <row r="6385" spans="1:11" x14ac:dyDescent="0.25">
      <c r="A6385" s="19">
        <v>43010</v>
      </c>
      <c r="B6385" s="19" t="s">
        <v>3405</v>
      </c>
      <c r="C6385" s="15">
        <v>500</v>
      </c>
      <c r="D6385" s="24" t="s">
        <v>7</v>
      </c>
      <c r="E6385" s="24" t="s">
        <v>8</v>
      </c>
      <c r="F6385" s="25"/>
      <c r="G6385" s="25" t="s">
        <v>3314</v>
      </c>
      <c r="H6385" s="25" t="s">
        <v>3314</v>
      </c>
      <c r="I6385" s="27"/>
      <c r="J6385" s="10" t="s">
        <v>2984</v>
      </c>
      <c r="K6385" s="16"/>
    </row>
    <row r="6386" spans="1:11" x14ac:dyDescent="0.25">
      <c r="A6386" s="19">
        <v>43010</v>
      </c>
      <c r="B6386" s="19" t="s">
        <v>3405</v>
      </c>
      <c r="C6386" s="15">
        <v>2575</v>
      </c>
      <c r="D6386" s="24" t="s">
        <v>7</v>
      </c>
      <c r="E6386" s="24" t="s">
        <v>8</v>
      </c>
      <c r="F6386" s="25"/>
      <c r="G6386" s="25" t="s">
        <v>3314</v>
      </c>
      <c r="H6386" s="25" t="s">
        <v>3314</v>
      </c>
      <c r="I6386" s="27"/>
      <c r="J6386" s="10" t="s">
        <v>2984</v>
      </c>
      <c r="K6386" s="16"/>
    </row>
    <row r="6387" spans="1:11" x14ac:dyDescent="0.25">
      <c r="A6387" s="19">
        <v>43011</v>
      </c>
      <c r="B6387" s="19" t="s">
        <v>3405</v>
      </c>
      <c r="C6387" s="15">
        <v>150</v>
      </c>
      <c r="D6387" s="24" t="s">
        <v>4</v>
      </c>
      <c r="E6387" s="24" t="s">
        <v>6</v>
      </c>
      <c r="F6387" s="25" t="s">
        <v>6</v>
      </c>
      <c r="G6387" s="25" t="s">
        <v>2987</v>
      </c>
      <c r="H6387" s="25" t="s">
        <v>3418</v>
      </c>
      <c r="I6387" s="25" t="s">
        <v>82</v>
      </c>
      <c r="J6387" s="10">
        <v>369</v>
      </c>
      <c r="K6387" s="16">
        <v>8</v>
      </c>
    </row>
    <row r="6388" spans="1:11" x14ac:dyDescent="0.25">
      <c r="A6388" s="19">
        <v>43011</v>
      </c>
      <c r="B6388" s="19" t="s">
        <v>3405</v>
      </c>
      <c r="C6388" s="15">
        <v>200</v>
      </c>
      <c r="D6388" s="24" t="s">
        <v>4</v>
      </c>
      <c r="E6388" s="24" t="s">
        <v>5</v>
      </c>
      <c r="F6388" s="25" t="s">
        <v>2217</v>
      </c>
      <c r="G6388" s="25" t="s">
        <v>2987</v>
      </c>
      <c r="H6388" s="25" t="s">
        <v>3418</v>
      </c>
      <c r="I6388" s="25" t="s">
        <v>82</v>
      </c>
      <c r="J6388" s="10">
        <v>370</v>
      </c>
      <c r="K6388" s="16">
        <v>8</v>
      </c>
    </row>
    <row r="6389" spans="1:11" x14ac:dyDescent="0.25">
      <c r="A6389" s="19">
        <v>43011</v>
      </c>
      <c r="B6389" s="19" t="s">
        <v>3405</v>
      </c>
      <c r="C6389" s="15">
        <v>50</v>
      </c>
      <c r="D6389" s="24" t="s">
        <v>4</v>
      </c>
      <c r="E6389" s="24" t="s">
        <v>5</v>
      </c>
      <c r="F6389" s="25" t="s">
        <v>2217</v>
      </c>
      <c r="G6389" s="25" t="s">
        <v>2987</v>
      </c>
      <c r="H6389" s="25" t="s">
        <v>3418</v>
      </c>
      <c r="I6389" s="25" t="s">
        <v>82</v>
      </c>
      <c r="J6389" s="10">
        <v>625</v>
      </c>
      <c r="K6389" s="16">
        <v>13</v>
      </c>
    </row>
    <row r="6390" spans="1:11" x14ac:dyDescent="0.25">
      <c r="A6390" s="19">
        <v>43011</v>
      </c>
      <c r="B6390" s="19" t="s">
        <v>3405</v>
      </c>
      <c r="C6390" s="15">
        <v>2800</v>
      </c>
      <c r="D6390" s="24" t="s">
        <v>4</v>
      </c>
      <c r="E6390" s="24" t="s">
        <v>5</v>
      </c>
      <c r="F6390" s="25" t="s">
        <v>2217</v>
      </c>
      <c r="G6390" s="25" t="s">
        <v>2987</v>
      </c>
      <c r="H6390" s="25" t="s">
        <v>3418</v>
      </c>
      <c r="I6390" s="25" t="s">
        <v>82</v>
      </c>
      <c r="J6390" s="10">
        <v>626</v>
      </c>
      <c r="K6390" s="16">
        <v>13</v>
      </c>
    </row>
    <row r="6391" spans="1:11" x14ac:dyDescent="0.25">
      <c r="A6391" s="19">
        <v>43011</v>
      </c>
      <c r="B6391" s="19" t="s">
        <v>3405</v>
      </c>
      <c r="C6391" s="15">
        <v>1775</v>
      </c>
      <c r="D6391" s="24" t="s">
        <v>4</v>
      </c>
      <c r="E6391" s="24" t="s">
        <v>5</v>
      </c>
      <c r="F6391" s="25" t="s">
        <v>2217</v>
      </c>
      <c r="G6391" s="25" t="s">
        <v>2987</v>
      </c>
      <c r="H6391" s="25" t="s">
        <v>3418</v>
      </c>
      <c r="I6391" s="25" t="s">
        <v>82</v>
      </c>
      <c r="J6391" s="10">
        <v>627</v>
      </c>
      <c r="K6391" s="16">
        <v>13</v>
      </c>
    </row>
    <row r="6392" spans="1:11" x14ac:dyDescent="0.25">
      <c r="A6392" s="19">
        <v>43011</v>
      </c>
      <c r="B6392" s="19" t="s">
        <v>3405</v>
      </c>
      <c r="C6392" s="15">
        <v>200</v>
      </c>
      <c r="D6392" s="24" t="s">
        <v>4</v>
      </c>
      <c r="E6392" s="24" t="s">
        <v>5</v>
      </c>
      <c r="F6392" s="25" t="s">
        <v>2217</v>
      </c>
      <c r="G6392" s="25" t="s">
        <v>2987</v>
      </c>
      <c r="H6392" s="25" t="s">
        <v>3418</v>
      </c>
      <c r="I6392" s="25" t="s">
        <v>82</v>
      </c>
      <c r="J6392" s="10">
        <v>1180</v>
      </c>
      <c r="K6392" s="16">
        <v>24</v>
      </c>
    </row>
    <row r="6393" spans="1:11" x14ac:dyDescent="0.25">
      <c r="A6393" s="19">
        <v>43011</v>
      </c>
      <c r="B6393" s="19" t="s">
        <v>3405</v>
      </c>
      <c r="C6393" s="15">
        <v>500</v>
      </c>
      <c r="D6393" s="24" t="s">
        <v>4</v>
      </c>
      <c r="E6393" s="24" t="s">
        <v>6</v>
      </c>
      <c r="F6393" s="25" t="s">
        <v>6</v>
      </c>
      <c r="G6393" s="25" t="s">
        <v>2987</v>
      </c>
      <c r="H6393" s="25" t="s">
        <v>3418</v>
      </c>
      <c r="I6393" s="25" t="s">
        <v>82</v>
      </c>
      <c r="J6393" s="10">
        <v>1181</v>
      </c>
      <c r="K6393" s="16">
        <v>24</v>
      </c>
    </row>
    <row r="6394" spans="1:11" x14ac:dyDescent="0.25">
      <c r="A6394" s="19">
        <v>43011</v>
      </c>
      <c r="B6394" s="19" t="s">
        <v>3405</v>
      </c>
      <c r="C6394" s="15">
        <v>1000</v>
      </c>
      <c r="D6394" s="24" t="s">
        <v>4</v>
      </c>
      <c r="E6394" s="24" t="s">
        <v>5</v>
      </c>
      <c r="F6394" s="25" t="s">
        <v>2217</v>
      </c>
      <c r="G6394" s="25" t="s">
        <v>2987</v>
      </c>
      <c r="H6394" s="25" t="s">
        <v>3418</v>
      </c>
      <c r="I6394" s="25" t="s">
        <v>82</v>
      </c>
      <c r="J6394" s="10">
        <v>1201</v>
      </c>
      <c r="K6394" s="16">
        <v>25</v>
      </c>
    </row>
    <row r="6395" spans="1:11" x14ac:dyDescent="0.25">
      <c r="A6395" s="19">
        <v>43011</v>
      </c>
      <c r="B6395" s="19" t="s">
        <v>3405</v>
      </c>
      <c r="C6395" s="15">
        <v>100</v>
      </c>
      <c r="D6395" s="24" t="s">
        <v>4</v>
      </c>
      <c r="E6395" s="24" t="s">
        <v>6</v>
      </c>
      <c r="F6395" s="25" t="s">
        <v>6</v>
      </c>
      <c r="G6395" s="25" t="s">
        <v>2987</v>
      </c>
      <c r="H6395" s="25" t="s">
        <v>3418</v>
      </c>
      <c r="I6395" s="25" t="s">
        <v>82</v>
      </c>
      <c r="J6395" s="10">
        <v>1398</v>
      </c>
      <c r="K6395" s="16">
        <v>28</v>
      </c>
    </row>
    <row r="6396" spans="1:11" x14ac:dyDescent="0.25">
      <c r="A6396" s="19">
        <v>43011</v>
      </c>
      <c r="B6396" s="19" t="s">
        <v>3405</v>
      </c>
      <c r="C6396" s="15">
        <v>200</v>
      </c>
      <c r="D6396" s="24" t="s">
        <v>4</v>
      </c>
      <c r="E6396" s="24" t="s">
        <v>5</v>
      </c>
      <c r="F6396" s="25" t="s">
        <v>2217</v>
      </c>
      <c r="G6396" s="25" t="s">
        <v>2987</v>
      </c>
      <c r="H6396" s="25" t="s">
        <v>3418</v>
      </c>
      <c r="I6396" s="25" t="s">
        <v>82</v>
      </c>
      <c r="J6396" s="10">
        <v>1603</v>
      </c>
      <c r="K6396" s="16">
        <v>33</v>
      </c>
    </row>
    <row r="6397" spans="1:11" x14ac:dyDescent="0.25">
      <c r="A6397" s="19">
        <v>43011</v>
      </c>
      <c r="B6397" s="19" t="s">
        <v>3405</v>
      </c>
      <c r="C6397" s="15">
        <v>1000</v>
      </c>
      <c r="D6397" s="24" t="s">
        <v>4</v>
      </c>
      <c r="E6397" s="24" t="s">
        <v>5</v>
      </c>
      <c r="F6397" s="25" t="s">
        <v>2217</v>
      </c>
      <c r="G6397" s="25" t="s">
        <v>2987</v>
      </c>
      <c r="H6397" s="25" t="s">
        <v>3418</v>
      </c>
      <c r="I6397" s="25" t="s">
        <v>82</v>
      </c>
      <c r="J6397" s="10">
        <v>1705</v>
      </c>
      <c r="K6397" s="16">
        <v>35</v>
      </c>
    </row>
    <row r="6398" spans="1:11" x14ac:dyDescent="0.25">
      <c r="A6398" s="19">
        <v>43011</v>
      </c>
      <c r="B6398" s="19" t="s">
        <v>3405</v>
      </c>
      <c r="C6398" s="15">
        <v>800</v>
      </c>
      <c r="D6398" s="24" t="s">
        <v>4</v>
      </c>
      <c r="E6398" s="24" t="s">
        <v>5</v>
      </c>
      <c r="F6398" s="25" t="s">
        <v>2217</v>
      </c>
      <c r="G6398" s="25" t="s">
        <v>2987</v>
      </c>
      <c r="H6398" s="25" t="s">
        <v>3418</v>
      </c>
      <c r="I6398" s="25" t="s">
        <v>82</v>
      </c>
      <c r="J6398" s="10">
        <v>1706</v>
      </c>
      <c r="K6398" s="16">
        <v>35</v>
      </c>
    </row>
    <row r="6399" spans="1:11" x14ac:dyDescent="0.25">
      <c r="A6399" s="19">
        <v>43011</v>
      </c>
      <c r="B6399" s="19" t="s">
        <v>3405</v>
      </c>
      <c r="C6399" s="15">
        <v>500</v>
      </c>
      <c r="D6399" s="24" t="s">
        <v>4</v>
      </c>
      <c r="E6399" s="24" t="s">
        <v>5</v>
      </c>
      <c r="F6399" s="25" t="s">
        <v>2217</v>
      </c>
      <c r="G6399" s="25" t="s">
        <v>2987</v>
      </c>
      <c r="H6399" s="25" t="s">
        <v>3418</v>
      </c>
      <c r="I6399" s="25" t="s">
        <v>82</v>
      </c>
      <c r="J6399" s="10">
        <v>1707</v>
      </c>
      <c r="K6399" s="16">
        <v>35</v>
      </c>
    </row>
    <row r="6400" spans="1:11" x14ac:dyDescent="0.25">
      <c r="A6400" s="19">
        <v>43011</v>
      </c>
      <c r="B6400" s="19" t="s">
        <v>3405</v>
      </c>
      <c r="C6400" s="15">
        <v>300</v>
      </c>
      <c r="D6400" s="24" t="s">
        <v>4</v>
      </c>
      <c r="E6400" s="24" t="s">
        <v>6</v>
      </c>
      <c r="F6400" s="25" t="s">
        <v>6</v>
      </c>
      <c r="G6400" s="25" t="s">
        <v>2987</v>
      </c>
      <c r="H6400" s="25" t="s">
        <v>3418</v>
      </c>
      <c r="I6400" s="25" t="s">
        <v>82</v>
      </c>
      <c r="J6400" s="10">
        <v>1755</v>
      </c>
      <c r="K6400" s="16">
        <v>36</v>
      </c>
    </row>
    <row r="6401" spans="1:11" x14ac:dyDescent="0.25">
      <c r="A6401" s="19">
        <v>43011</v>
      </c>
      <c r="B6401" s="19" t="s">
        <v>3405</v>
      </c>
      <c r="C6401" s="15">
        <v>1000</v>
      </c>
      <c r="D6401" s="24" t="s">
        <v>4</v>
      </c>
      <c r="E6401" s="24" t="s">
        <v>6</v>
      </c>
      <c r="F6401" s="25" t="s">
        <v>6</v>
      </c>
      <c r="G6401" s="25" t="s">
        <v>2987</v>
      </c>
      <c r="H6401" s="25" t="s">
        <v>3418</v>
      </c>
      <c r="I6401" s="25" t="s">
        <v>82</v>
      </c>
      <c r="J6401" s="10">
        <v>1756</v>
      </c>
      <c r="K6401" s="16">
        <v>36</v>
      </c>
    </row>
    <row r="6402" spans="1:11" x14ac:dyDescent="0.25">
      <c r="A6402" s="19">
        <v>43011</v>
      </c>
      <c r="B6402" s="19" t="s">
        <v>3405</v>
      </c>
      <c r="C6402" s="15">
        <v>350</v>
      </c>
      <c r="D6402" s="24" t="s">
        <v>4</v>
      </c>
      <c r="E6402" s="24" t="s">
        <v>6</v>
      </c>
      <c r="F6402" s="25" t="s">
        <v>6</v>
      </c>
      <c r="G6402" s="25" t="s">
        <v>2987</v>
      </c>
      <c r="H6402" s="25" t="s">
        <v>3418</v>
      </c>
      <c r="I6402" s="25" t="s">
        <v>82</v>
      </c>
      <c r="J6402" s="10">
        <v>1757</v>
      </c>
      <c r="K6402" s="16">
        <v>36</v>
      </c>
    </row>
    <row r="6403" spans="1:11" x14ac:dyDescent="0.25">
      <c r="A6403" s="19">
        <v>43011</v>
      </c>
      <c r="B6403" s="19" t="s">
        <v>3405</v>
      </c>
      <c r="C6403" s="15">
        <v>6000</v>
      </c>
      <c r="D6403" s="24" t="s">
        <v>7</v>
      </c>
      <c r="E6403" s="24" t="s">
        <v>8</v>
      </c>
      <c r="F6403" s="25"/>
      <c r="G6403" s="25" t="s">
        <v>3314</v>
      </c>
      <c r="H6403" s="25" t="s">
        <v>3314</v>
      </c>
      <c r="I6403" s="27"/>
      <c r="J6403" s="10" t="s">
        <v>2984</v>
      </c>
      <c r="K6403" s="16"/>
    </row>
    <row r="6404" spans="1:11" x14ac:dyDescent="0.25">
      <c r="A6404" s="19">
        <v>43011</v>
      </c>
      <c r="B6404" s="19" t="s">
        <v>3405</v>
      </c>
      <c r="C6404" s="15">
        <v>170</v>
      </c>
      <c r="D6404" s="24" t="s">
        <v>7</v>
      </c>
      <c r="E6404" s="24" t="s">
        <v>8</v>
      </c>
      <c r="F6404" s="25"/>
      <c r="G6404" s="25" t="s">
        <v>3314</v>
      </c>
      <c r="H6404" s="25" t="s">
        <v>3314</v>
      </c>
      <c r="I6404" s="27"/>
      <c r="J6404" s="10" t="s">
        <v>2984</v>
      </c>
      <c r="K6404" s="16"/>
    </row>
    <row r="6405" spans="1:11" x14ac:dyDescent="0.25">
      <c r="A6405" s="19">
        <v>43011</v>
      </c>
      <c r="B6405" s="19" t="s">
        <v>3405</v>
      </c>
      <c r="C6405" s="15">
        <v>30</v>
      </c>
      <c r="D6405" s="24" t="s">
        <v>7</v>
      </c>
      <c r="E6405" s="24" t="s">
        <v>8</v>
      </c>
      <c r="F6405" s="25"/>
      <c r="G6405" s="25" t="s">
        <v>3314</v>
      </c>
      <c r="H6405" s="25" t="s">
        <v>3314</v>
      </c>
      <c r="I6405" s="27"/>
      <c r="J6405" s="10" t="s">
        <v>2984</v>
      </c>
      <c r="K6405" s="16"/>
    </row>
    <row r="6406" spans="1:11" x14ac:dyDescent="0.25">
      <c r="A6406" s="19">
        <v>43011</v>
      </c>
      <c r="B6406" s="19" t="s">
        <v>3405</v>
      </c>
      <c r="C6406" s="15">
        <v>2500</v>
      </c>
      <c r="D6406" s="24" t="s">
        <v>7</v>
      </c>
      <c r="E6406" s="24" t="s">
        <v>8</v>
      </c>
      <c r="F6406" s="25"/>
      <c r="G6406" s="25" t="s">
        <v>3314</v>
      </c>
      <c r="H6406" s="25" t="s">
        <v>3314</v>
      </c>
      <c r="I6406" s="27"/>
      <c r="J6406" s="10" t="s">
        <v>2984</v>
      </c>
      <c r="K6406" s="16"/>
    </row>
    <row r="6407" spans="1:11" x14ac:dyDescent="0.25">
      <c r="A6407" s="19">
        <v>43012</v>
      </c>
      <c r="B6407" s="19" t="s">
        <v>3405</v>
      </c>
      <c r="C6407" s="15">
        <v>1000</v>
      </c>
      <c r="D6407" s="24" t="s">
        <v>4</v>
      </c>
      <c r="E6407" s="24" t="s">
        <v>5</v>
      </c>
      <c r="F6407" s="25" t="s">
        <v>2217</v>
      </c>
      <c r="G6407" s="25" t="s">
        <v>2987</v>
      </c>
      <c r="H6407" s="25" t="s">
        <v>3418</v>
      </c>
      <c r="I6407" s="25" t="s">
        <v>82</v>
      </c>
      <c r="J6407" s="10">
        <v>371</v>
      </c>
      <c r="K6407" s="16">
        <v>8</v>
      </c>
    </row>
    <row r="6408" spans="1:11" x14ac:dyDescent="0.25">
      <c r="A6408" s="19">
        <v>43012</v>
      </c>
      <c r="B6408" s="19" t="s">
        <v>3405</v>
      </c>
      <c r="C6408" s="15">
        <v>200</v>
      </c>
      <c r="D6408" s="24" t="s">
        <v>4</v>
      </c>
      <c r="E6408" s="24" t="s">
        <v>5</v>
      </c>
      <c r="F6408" s="25" t="s">
        <v>2217</v>
      </c>
      <c r="G6408" s="25" t="s">
        <v>2987</v>
      </c>
      <c r="H6408" s="25" t="s">
        <v>3418</v>
      </c>
      <c r="I6408" s="25" t="s">
        <v>82</v>
      </c>
      <c r="J6408" s="10">
        <v>372</v>
      </c>
      <c r="K6408" s="16">
        <v>8</v>
      </c>
    </row>
    <row r="6409" spans="1:11" x14ac:dyDescent="0.25">
      <c r="A6409" s="19">
        <v>43012</v>
      </c>
      <c r="B6409" s="19" t="s">
        <v>3405</v>
      </c>
      <c r="C6409" s="15">
        <v>100</v>
      </c>
      <c r="D6409" s="24" t="s">
        <v>4</v>
      </c>
      <c r="E6409" s="24" t="s">
        <v>6</v>
      </c>
      <c r="F6409" s="25" t="s">
        <v>6</v>
      </c>
      <c r="G6409" s="25" t="s">
        <v>2987</v>
      </c>
      <c r="H6409" s="25" t="s">
        <v>3418</v>
      </c>
      <c r="I6409" s="25" t="s">
        <v>82</v>
      </c>
      <c r="J6409" s="10">
        <v>373</v>
      </c>
      <c r="K6409" s="16">
        <v>8</v>
      </c>
    </row>
    <row r="6410" spans="1:11" x14ac:dyDescent="0.25">
      <c r="A6410" s="19">
        <v>43012</v>
      </c>
      <c r="B6410" s="19" t="s">
        <v>3405</v>
      </c>
      <c r="C6410" s="15">
        <v>900</v>
      </c>
      <c r="D6410" s="24" t="s">
        <v>4</v>
      </c>
      <c r="E6410" s="24" t="s">
        <v>5</v>
      </c>
      <c r="F6410" s="25" t="s">
        <v>2217</v>
      </c>
      <c r="G6410" s="25" t="s">
        <v>2987</v>
      </c>
      <c r="H6410" s="25" t="s">
        <v>3418</v>
      </c>
      <c r="I6410" s="25" t="s">
        <v>82</v>
      </c>
      <c r="J6410" s="10">
        <v>374</v>
      </c>
      <c r="K6410" s="16">
        <v>8</v>
      </c>
    </row>
    <row r="6411" spans="1:11" x14ac:dyDescent="0.25">
      <c r="A6411" s="19">
        <v>43012</v>
      </c>
      <c r="B6411" s="19" t="s">
        <v>3405</v>
      </c>
      <c r="C6411" s="15">
        <v>9933</v>
      </c>
      <c r="D6411" s="24" t="s">
        <v>97</v>
      </c>
      <c r="E6411" s="24" t="s">
        <v>5</v>
      </c>
      <c r="F6411" s="25" t="s">
        <v>2217</v>
      </c>
      <c r="G6411" s="25" t="s">
        <v>2987</v>
      </c>
      <c r="H6411" s="25" t="s">
        <v>3418</v>
      </c>
      <c r="I6411" s="25" t="s">
        <v>82</v>
      </c>
      <c r="J6411" s="10">
        <v>628</v>
      </c>
      <c r="K6411" s="16">
        <v>13</v>
      </c>
    </row>
    <row r="6412" spans="1:11" x14ac:dyDescent="0.25">
      <c r="A6412" s="19">
        <v>43012</v>
      </c>
      <c r="B6412" s="19" t="s">
        <v>3405</v>
      </c>
      <c r="C6412" s="15">
        <v>10000</v>
      </c>
      <c r="D6412" s="24" t="s">
        <v>4</v>
      </c>
      <c r="E6412" s="24" t="s">
        <v>5</v>
      </c>
      <c r="F6412" s="25" t="s">
        <v>2217</v>
      </c>
      <c r="G6412" s="25" t="s">
        <v>2987</v>
      </c>
      <c r="H6412" s="25" t="s">
        <v>3418</v>
      </c>
      <c r="I6412" s="25" t="s">
        <v>82</v>
      </c>
      <c r="J6412" s="10">
        <v>629</v>
      </c>
      <c r="K6412" s="16">
        <v>13</v>
      </c>
    </row>
    <row r="6413" spans="1:11" x14ac:dyDescent="0.25">
      <c r="A6413" s="19">
        <v>43012</v>
      </c>
      <c r="B6413" s="19" t="s">
        <v>3405</v>
      </c>
      <c r="C6413" s="15">
        <v>10000</v>
      </c>
      <c r="D6413" s="24" t="s">
        <v>4</v>
      </c>
      <c r="E6413" s="24" t="s">
        <v>5</v>
      </c>
      <c r="F6413" s="25" t="s">
        <v>2217</v>
      </c>
      <c r="G6413" s="25" t="s">
        <v>2987</v>
      </c>
      <c r="H6413" s="25" t="s">
        <v>3418</v>
      </c>
      <c r="I6413" s="25" t="s">
        <v>82</v>
      </c>
      <c r="J6413" s="10">
        <v>630</v>
      </c>
      <c r="K6413" s="16">
        <v>13</v>
      </c>
    </row>
    <row r="6414" spans="1:11" x14ac:dyDescent="0.25">
      <c r="A6414" s="19">
        <v>43012</v>
      </c>
      <c r="B6414" s="19" t="s">
        <v>3405</v>
      </c>
      <c r="C6414" s="15">
        <v>3200</v>
      </c>
      <c r="D6414" s="24" t="s">
        <v>4</v>
      </c>
      <c r="E6414" s="24" t="s">
        <v>5</v>
      </c>
      <c r="F6414" s="25" t="s">
        <v>2217</v>
      </c>
      <c r="G6414" s="25" t="s">
        <v>2987</v>
      </c>
      <c r="H6414" s="25" t="s">
        <v>3418</v>
      </c>
      <c r="I6414" s="25" t="s">
        <v>82</v>
      </c>
      <c r="J6414" s="10">
        <v>631</v>
      </c>
      <c r="K6414" s="16">
        <v>13</v>
      </c>
    </row>
    <row r="6415" spans="1:11" x14ac:dyDescent="0.25">
      <c r="A6415" s="19">
        <v>43012</v>
      </c>
      <c r="B6415" s="19" t="s">
        <v>3405</v>
      </c>
      <c r="C6415" s="15">
        <v>100</v>
      </c>
      <c r="D6415" s="24" t="s">
        <v>4</v>
      </c>
      <c r="E6415" s="24" t="s">
        <v>6</v>
      </c>
      <c r="F6415" s="25" t="s">
        <v>6</v>
      </c>
      <c r="G6415" s="25" t="s">
        <v>2987</v>
      </c>
      <c r="H6415" s="25" t="s">
        <v>3418</v>
      </c>
      <c r="I6415" s="25" t="s">
        <v>82</v>
      </c>
      <c r="J6415" s="10">
        <v>882</v>
      </c>
      <c r="K6415" s="16">
        <v>18</v>
      </c>
    </row>
    <row r="6416" spans="1:11" x14ac:dyDescent="0.25">
      <c r="A6416" s="19">
        <v>43012</v>
      </c>
      <c r="B6416" s="19" t="s">
        <v>3405</v>
      </c>
      <c r="C6416" s="15">
        <v>300</v>
      </c>
      <c r="D6416" s="24" t="s">
        <v>4</v>
      </c>
      <c r="E6416" s="24" t="s">
        <v>5</v>
      </c>
      <c r="F6416" s="25" t="s">
        <v>2217</v>
      </c>
      <c r="G6416" s="25" t="s">
        <v>2987</v>
      </c>
      <c r="H6416" s="25" t="s">
        <v>3418</v>
      </c>
      <c r="I6416" s="25" t="s">
        <v>82</v>
      </c>
      <c r="J6416" s="10">
        <v>883</v>
      </c>
      <c r="K6416" s="16">
        <v>18</v>
      </c>
    </row>
    <row r="6417" spans="1:11" x14ac:dyDescent="0.25">
      <c r="A6417" s="19">
        <v>43012</v>
      </c>
      <c r="B6417" s="19" t="s">
        <v>3405</v>
      </c>
      <c r="C6417" s="15">
        <v>200</v>
      </c>
      <c r="D6417" s="24" t="s">
        <v>4</v>
      </c>
      <c r="E6417" s="24" t="s">
        <v>5</v>
      </c>
      <c r="F6417" s="25" t="s">
        <v>2217</v>
      </c>
      <c r="G6417" s="25" t="s">
        <v>2987</v>
      </c>
      <c r="H6417" s="25" t="s">
        <v>3418</v>
      </c>
      <c r="I6417" s="25" t="s">
        <v>82</v>
      </c>
      <c r="J6417" s="10">
        <v>884</v>
      </c>
      <c r="K6417" s="16">
        <v>18</v>
      </c>
    </row>
    <row r="6418" spans="1:11" x14ac:dyDescent="0.25">
      <c r="A6418" s="19">
        <v>43012</v>
      </c>
      <c r="B6418" s="19" t="s">
        <v>3405</v>
      </c>
      <c r="C6418" s="15">
        <v>5000</v>
      </c>
      <c r="D6418" s="24" t="s">
        <v>4</v>
      </c>
      <c r="E6418" s="24" t="s">
        <v>5</v>
      </c>
      <c r="F6418" s="25" t="s">
        <v>2217</v>
      </c>
      <c r="G6418" s="25" t="s">
        <v>2987</v>
      </c>
      <c r="H6418" s="25" t="s">
        <v>3418</v>
      </c>
      <c r="I6418" s="25" t="s">
        <v>82</v>
      </c>
      <c r="J6418" s="10">
        <v>1182</v>
      </c>
      <c r="K6418" s="16">
        <v>24</v>
      </c>
    </row>
    <row r="6419" spans="1:11" x14ac:dyDescent="0.25">
      <c r="A6419" s="19">
        <v>43012</v>
      </c>
      <c r="B6419" s="19" t="s">
        <v>3405</v>
      </c>
      <c r="C6419" s="15">
        <v>150</v>
      </c>
      <c r="D6419" s="24" t="s">
        <v>4</v>
      </c>
      <c r="E6419" s="24" t="s">
        <v>5</v>
      </c>
      <c r="F6419" s="25" t="s">
        <v>2217</v>
      </c>
      <c r="G6419" s="25" t="s">
        <v>2987</v>
      </c>
      <c r="H6419" s="25" t="s">
        <v>3418</v>
      </c>
      <c r="I6419" s="25" t="s">
        <v>82</v>
      </c>
      <c r="J6419" s="10">
        <v>1183</v>
      </c>
      <c r="K6419" s="16">
        <v>24</v>
      </c>
    </row>
    <row r="6420" spans="1:11" x14ac:dyDescent="0.25">
      <c r="A6420" s="19">
        <v>43012</v>
      </c>
      <c r="B6420" s="19" t="s">
        <v>3405</v>
      </c>
      <c r="C6420" s="15">
        <v>200</v>
      </c>
      <c r="D6420" s="24" t="s">
        <v>4</v>
      </c>
      <c r="E6420" s="24" t="s">
        <v>6</v>
      </c>
      <c r="F6420" s="25" t="s">
        <v>6</v>
      </c>
      <c r="G6420" s="25" t="s">
        <v>2987</v>
      </c>
      <c r="H6420" s="25" t="s">
        <v>3418</v>
      </c>
      <c r="I6420" s="25" t="s">
        <v>82</v>
      </c>
      <c r="J6420" s="10">
        <v>1400</v>
      </c>
      <c r="K6420" s="16">
        <v>28</v>
      </c>
    </row>
    <row r="6421" spans="1:11" x14ac:dyDescent="0.25">
      <c r="A6421" s="19">
        <v>43012</v>
      </c>
      <c r="B6421" s="19" t="s">
        <v>3405</v>
      </c>
      <c r="C6421" s="15">
        <v>100</v>
      </c>
      <c r="D6421" s="24" t="s">
        <v>4</v>
      </c>
      <c r="E6421" s="24" t="s">
        <v>6</v>
      </c>
      <c r="F6421" s="25" t="s">
        <v>6</v>
      </c>
      <c r="G6421" s="25" t="s">
        <v>2987</v>
      </c>
      <c r="H6421" s="25" t="s">
        <v>3418</v>
      </c>
      <c r="I6421" s="25" t="s">
        <v>82</v>
      </c>
      <c r="J6421" s="10">
        <v>1437</v>
      </c>
      <c r="K6421" s="16">
        <v>29</v>
      </c>
    </row>
    <row r="6422" spans="1:11" x14ac:dyDescent="0.25">
      <c r="A6422" s="19">
        <v>43012</v>
      </c>
      <c r="B6422" s="19" t="s">
        <v>3405</v>
      </c>
      <c r="C6422" s="15">
        <v>1350</v>
      </c>
      <c r="D6422" s="24" t="s">
        <v>4</v>
      </c>
      <c r="E6422" s="24" t="s">
        <v>6</v>
      </c>
      <c r="F6422" s="25" t="s">
        <v>6</v>
      </c>
      <c r="G6422" s="25" t="s">
        <v>2987</v>
      </c>
      <c r="H6422" s="25" t="s">
        <v>3418</v>
      </c>
      <c r="I6422" s="25" t="s">
        <v>82</v>
      </c>
      <c r="J6422" s="10">
        <v>1438</v>
      </c>
      <c r="K6422" s="16">
        <v>29</v>
      </c>
    </row>
    <row r="6423" spans="1:11" x14ac:dyDescent="0.25">
      <c r="A6423" s="19">
        <v>43012</v>
      </c>
      <c r="B6423" s="19" t="s">
        <v>3405</v>
      </c>
      <c r="C6423" s="15">
        <v>950</v>
      </c>
      <c r="D6423" s="24" t="s">
        <v>4</v>
      </c>
      <c r="E6423" s="24" t="s">
        <v>6</v>
      </c>
      <c r="F6423" s="25" t="s">
        <v>6</v>
      </c>
      <c r="G6423" s="25" t="s">
        <v>2987</v>
      </c>
      <c r="H6423" s="25" t="s">
        <v>3418</v>
      </c>
      <c r="I6423" s="25" t="s">
        <v>82</v>
      </c>
      <c r="J6423" s="10">
        <v>1439</v>
      </c>
      <c r="K6423" s="16">
        <v>29</v>
      </c>
    </row>
    <row r="6424" spans="1:11" x14ac:dyDescent="0.25">
      <c r="A6424" s="19">
        <v>43012</v>
      </c>
      <c r="B6424" s="19" t="s">
        <v>3405</v>
      </c>
      <c r="C6424" s="15">
        <v>100</v>
      </c>
      <c r="D6424" s="24" t="s">
        <v>4</v>
      </c>
      <c r="E6424" s="24" t="s">
        <v>6</v>
      </c>
      <c r="F6424" s="25" t="s">
        <v>6</v>
      </c>
      <c r="G6424" s="25" t="s">
        <v>2987</v>
      </c>
      <c r="H6424" s="25" t="s">
        <v>3418</v>
      </c>
      <c r="I6424" s="25" t="s">
        <v>82</v>
      </c>
      <c r="J6424" s="10">
        <v>1440</v>
      </c>
      <c r="K6424" s="16">
        <v>29</v>
      </c>
    </row>
    <row r="6425" spans="1:11" x14ac:dyDescent="0.25">
      <c r="A6425" s="19">
        <v>43012</v>
      </c>
      <c r="B6425" s="19" t="s">
        <v>3405</v>
      </c>
      <c r="C6425" s="15">
        <v>200</v>
      </c>
      <c r="D6425" s="24" t="s">
        <v>4</v>
      </c>
      <c r="E6425" s="24" t="s">
        <v>5</v>
      </c>
      <c r="F6425" s="25" t="s">
        <v>2217</v>
      </c>
      <c r="G6425" s="25" t="s">
        <v>2987</v>
      </c>
      <c r="H6425" s="25" t="s">
        <v>3418</v>
      </c>
      <c r="I6425" s="25" t="s">
        <v>82</v>
      </c>
      <c r="J6425" s="10">
        <v>1549</v>
      </c>
      <c r="K6425" s="16">
        <v>31</v>
      </c>
    </row>
    <row r="6426" spans="1:11" x14ac:dyDescent="0.25">
      <c r="A6426" s="19">
        <v>43012</v>
      </c>
      <c r="B6426" s="19" t="s">
        <v>3405</v>
      </c>
      <c r="C6426" s="15">
        <v>77</v>
      </c>
      <c r="D6426" s="24" t="s">
        <v>4</v>
      </c>
      <c r="E6426" s="24" t="s">
        <v>6</v>
      </c>
      <c r="F6426" s="25" t="s">
        <v>6</v>
      </c>
      <c r="G6426" s="25" t="s">
        <v>2987</v>
      </c>
      <c r="H6426" s="25" t="s">
        <v>3418</v>
      </c>
      <c r="I6426" s="25" t="s">
        <v>82</v>
      </c>
      <c r="J6426" s="10">
        <v>1550</v>
      </c>
      <c r="K6426" s="16">
        <v>31</v>
      </c>
    </row>
    <row r="6427" spans="1:11" x14ac:dyDescent="0.25">
      <c r="A6427" s="19">
        <v>43012</v>
      </c>
      <c r="B6427" s="19" t="s">
        <v>3405</v>
      </c>
      <c r="C6427" s="15">
        <v>100</v>
      </c>
      <c r="D6427" s="24" t="s">
        <v>4</v>
      </c>
      <c r="E6427" s="24" t="s">
        <v>6</v>
      </c>
      <c r="F6427" s="25" t="s">
        <v>6</v>
      </c>
      <c r="G6427" s="25" t="s">
        <v>2987</v>
      </c>
      <c r="H6427" s="25" t="s">
        <v>3418</v>
      </c>
      <c r="I6427" s="25" t="s">
        <v>82</v>
      </c>
      <c r="J6427" s="10">
        <v>1604</v>
      </c>
      <c r="K6427" s="16">
        <v>33</v>
      </c>
    </row>
    <row r="6428" spans="1:11" x14ac:dyDescent="0.25">
      <c r="A6428" s="19">
        <v>43012</v>
      </c>
      <c r="B6428" s="19" t="s">
        <v>3405</v>
      </c>
      <c r="C6428" s="15">
        <v>300</v>
      </c>
      <c r="D6428" s="24" t="s">
        <v>4</v>
      </c>
      <c r="E6428" s="24" t="s">
        <v>6</v>
      </c>
      <c r="F6428" s="25" t="s">
        <v>6</v>
      </c>
      <c r="G6428" s="25" t="s">
        <v>2987</v>
      </c>
      <c r="H6428" s="25" t="s">
        <v>3418</v>
      </c>
      <c r="I6428" s="25" t="s">
        <v>82</v>
      </c>
      <c r="J6428" s="10">
        <v>1605</v>
      </c>
      <c r="K6428" s="16">
        <v>33</v>
      </c>
    </row>
    <row r="6429" spans="1:11" x14ac:dyDescent="0.25">
      <c r="A6429" s="19">
        <v>43012</v>
      </c>
      <c r="B6429" s="19" t="s">
        <v>3405</v>
      </c>
      <c r="C6429" s="15">
        <v>2000</v>
      </c>
      <c r="D6429" s="24" t="s">
        <v>4</v>
      </c>
      <c r="E6429" s="24" t="s">
        <v>5</v>
      </c>
      <c r="F6429" s="25" t="s">
        <v>2217</v>
      </c>
      <c r="G6429" s="25" t="s">
        <v>2987</v>
      </c>
      <c r="H6429" s="25" t="s">
        <v>3418</v>
      </c>
      <c r="I6429" s="25" t="s">
        <v>82</v>
      </c>
      <c r="J6429" s="10">
        <v>1606</v>
      </c>
      <c r="K6429" s="16">
        <v>33</v>
      </c>
    </row>
    <row r="6430" spans="1:11" x14ac:dyDescent="0.25">
      <c r="A6430" s="19">
        <v>43012</v>
      </c>
      <c r="B6430" s="19" t="s">
        <v>3405</v>
      </c>
      <c r="C6430" s="15">
        <v>100</v>
      </c>
      <c r="D6430" s="24" t="s">
        <v>4</v>
      </c>
      <c r="E6430" s="24" t="s">
        <v>5</v>
      </c>
      <c r="F6430" s="25" t="s">
        <v>2217</v>
      </c>
      <c r="G6430" s="25" t="s">
        <v>2987</v>
      </c>
      <c r="H6430" s="25" t="s">
        <v>3418</v>
      </c>
      <c r="I6430" s="25" t="s">
        <v>82</v>
      </c>
      <c r="J6430" s="10">
        <v>1607</v>
      </c>
      <c r="K6430" s="16">
        <v>33</v>
      </c>
    </row>
    <row r="6431" spans="1:11" x14ac:dyDescent="0.25">
      <c r="A6431" s="19">
        <v>43012</v>
      </c>
      <c r="B6431" s="19" t="s">
        <v>3405</v>
      </c>
      <c r="C6431" s="15">
        <v>3000</v>
      </c>
      <c r="D6431" s="24" t="s">
        <v>4</v>
      </c>
      <c r="E6431" s="24" t="s">
        <v>6</v>
      </c>
      <c r="F6431" s="25" t="s">
        <v>6</v>
      </c>
      <c r="G6431" s="25" t="s">
        <v>2987</v>
      </c>
      <c r="H6431" s="25" t="s">
        <v>3418</v>
      </c>
      <c r="I6431" s="25" t="s">
        <v>82</v>
      </c>
      <c r="J6431" s="10">
        <v>1674</v>
      </c>
      <c r="K6431" s="16">
        <v>34</v>
      </c>
    </row>
    <row r="6432" spans="1:11" x14ac:dyDescent="0.25">
      <c r="A6432" s="19">
        <v>43012</v>
      </c>
      <c r="B6432" s="19" t="s">
        <v>3405</v>
      </c>
      <c r="C6432" s="15">
        <v>2000</v>
      </c>
      <c r="D6432" s="24" t="s">
        <v>4</v>
      </c>
      <c r="E6432" s="24" t="s">
        <v>6</v>
      </c>
      <c r="F6432" s="25" t="s">
        <v>6</v>
      </c>
      <c r="G6432" s="25" t="s">
        <v>2987</v>
      </c>
      <c r="H6432" s="25" t="s">
        <v>3418</v>
      </c>
      <c r="I6432" s="25" t="s">
        <v>82</v>
      </c>
      <c r="J6432" s="10">
        <v>1708</v>
      </c>
      <c r="K6432" s="16">
        <v>35</v>
      </c>
    </row>
    <row r="6433" spans="1:11" x14ac:dyDescent="0.25">
      <c r="A6433" s="19">
        <v>43012</v>
      </c>
      <c r="B6433" s="19" t="s">
        <v>3405</v>
      </c>
      <c r="C6433" s="15">
        <v>220</v>
      </c>
      <c r="D6433" s="24" t="s">
        <v>4</v>
      </c>
      <c r="E6433" s="24" t="s">
        <v>6</v>
      </c>
      <c r="F6433" s="25" t="s">
        <v>6</v>
      </c>
      <c r="G6433" s="25" t="s">
        <v>2987</v>
      </c>
      <c r="H6433" s="25" t="s">
        <v>3418</v>
      </c>
      <c r="I6433" s="25" t="s">
        <v>82</v>
      </c>
      <c r="J6433" s="10">
        <v>1709</v>
      </c>
      <c r="K6433" s="16">
        <v>35</v>
      </c>
    </row>
    <row r="6434" spans="1:11" x14ac:dyDescent="0.25">
      <c r="A6434" s="19">
        <v>43012</v>
      </c>
      <c r="B6434" s="19" t="s">
        <v>3405</v>
      </c>
      <c r="C6434" s="15">
        <v>50</v>
      </c>
      <c r="D6434" s="24" t="s">
        <v>4</v>
      </c>
      <c r="E6434" s="24" t="s">
        <v>6</v>
      </c>
      <c r="F6434" s="25" t="s">
        <v>6</v>
      </c>
      <c r="G6434" s="25" t="s">
        <v>2987</v>
      </c>
      <c r="H6434" s="25" t="s">
        <v>3418</v>
      </c>
      <c r="I6434" s="25" t="s">
        <v>82</v>
      </c>
      <c r="J6434" s="10">
        <v>1710</v>
      </c>
      <c r="K6434" s="16">
        <v>35</v>
      </c>
    </row>
    <row r="6435" spans="1:11" x14ac:dyDescent="0.25">
      <c r="A6435" s="19">
        <v>43012</v>
      </c>
      <c r="B6435" s="19" t="s">
        <v>3405</v>
      </c>
      <c r="C6435" s="15">
        <v>100</v>
      </c>
      <c r="D6435" s="24" t="s">
        <v>4</v>
      </c>
      <c r="E6435" s="24" t="s">
        <v>5</v>
      </c>
      <c r="F6435" s="25" t="s">
        <v>2217</v>
      </c>
      <c r="G6435" s="25" t="s">
        <v>2987</v>
      </c>
      <c r="H6435" s="25" t="s">
        <v>3418</v>
      </c>
      <c r="I6435" s="25" t="s">
        <v>82</v>
      </c>
      <c r="J6435" s="10">
        <v>1722</v>
      </c>
      <c r="K6435" s="16">
        <v>35</v>
      </c>
    </row>
    <row r="6436" spans="1:11" x14ac:dyDescent="0.25">
      <c r="A6436" s="19">
        <v>43012</v>
      </c>
      <c r="B6436" s="19" t="s">
        <v>3405</v>
      </c>
      <c r="C6436" s="15">
        <v>100</v>
      </c>
      <c r="D6436" s="24" t="s">
        <v>4</v>
      </c>
      <c r="E6436" s="24" t="s">
        <v>6</v>
      </c>
      <c r="F6436" s="25" t="s">
        <v>6</v>
      </c>
      <c r="G6436" s="25" t="s">
        <v>2987</v>
      </c>
      <c r="H6436" s="25" t="s">
        <v>3418</v>
      </c>
      <c r="I6436" s="25" t="s">
        <v>82</v>
      </c>
      <c r="J6436" s="10">
        <v>1723</v>
      </c>
      <c r="K6436" s="16">
        <v>35</v>
      </c>
    </row>
    <row r="6437" spans="1:11" x14ac:dyDescent="0.25">
      <c r="A6437" s="19">
        <v>43012</v>
      </c>
      <c r="B6437" s="19" t="s">
        <v>3405</v>
      </c>
      <c r="C6437" s="15">
        <v>300</v>
      </c>
      <c r="D6437" s="24" t="s">
        <v>4</v>
      </c>
      <c r="E6437" s="24" t="s">
        <v>5</v>
      </c>
      <c r="F6437" s="25" t="s">
        <v>2217</v>
      </c>
      <c r="G6437" s="25" t="s">
        <v>2987</v>
      </c>
      <c r="H6437" s="25" t="s">
        <v>3418</v>
      </c>
      <c r="I6437" s="25" t="s">
        <v>82</v>
      </c>
      <c r="J6437" s="10">
        <v>1801</v>
      </c>
      <c r="K6437" s="16">
        <v>37</v>
      </c>
    </row>
    <row r="6438" spans="1:11" x14ac:dyDescent="0.25">
      <c r="A6438" s="19">
        <v>43012</v>
      </c>
      <c r="B6438" s="19" t="s">
        <v>3405</v>
      </c>
      <c r="C6438" s="15">
        <v>100</v>
      </c>
      <c r="D6438" s="24" t="s">
        <v>4</v>
      </c>
      <c r="E6438" s="24" t="s">
        <v>6</v>
      </c>
      <c r="F6438" s="25" t="s">
        <v>6</v>
      </c>
      <c r="G6438" s="25" t="s">
        <v>2987</v>
      </c>
      <c r="H6438" s="25" t="s">
        <v>3418</v>
      </c>
      <c r="I6438" s="25" t="s">
        <v>82</v>
      </c>
      <c r="J6438" s="10">
        <v>1802</v>
      </c>
      <c r="K6438" s="16">
        <v>37</v>
      </c>
    </row>
    <row r="6439" spans="1:11" x14ac:dyDescent="0.25">
      <c r="A6439" s="19">
        <v>43012</v>
      </c>
      <c r="B6439" s="19" t="s">
        <v>3405</v>
      </c>
      <c r="C6439" s="15">
        <v>4000</v>
      </c>
      <c r="D6439" s="24" t="s">
        <v>4</v>
      </c>
      <c r="E6439" s="24" t="s">
        <v>5</v>
      </c>
      <c r="F6439" s="25" t="s">
        <v>2217</v>
      </c>
      <c r="G6439" s="25" t="s">
        <v>2987</v>
      </c>
      <c r="H6439" s="25" t="s">
        <v>3418</v>
      </c>
      <c r="I6439" s="25" t="s">
        <v>82</v>
      </c>
      <c r="J6439" s="10">
        <v>1803</v>
      </c>
      <c r="K6439" s="16">
        <v>37</v>
      </c>
    </row>
    <row r="6440" spans="1:11" x14ac:dyDescent="0.25">
      <c r="A6440" s="19">
        <v>43012</v>
      </c>
      <c r="B6440" s="19" t="s">
        <v>3405</v>
      </c>
      <c r="C6440" s="15">
        <v>1000</v>
      </c>
      <c r="D6440" s="24" t="s">
        <v>4</v>
      </c>
      <c r="E6440" s="24" t="s">
        <v>6</v>
      </c>
      <c r="F6440" s="25" t="s">
        <v>6</v>
      </c>
      <c r="G6440" s="25" t="s">
        <v>2987</v>
      </c>
      <c r="H6440" s="25" t="s">
        <v>3418</v>
      </c>
      <c r="I6440" s="25" t="s">
        <v>82</v>
      </c>
      <c r="J6440" s="10">
        <v>1804</v>
      </c>
      <c r="K6440" s="16">
        <v>37</v>
      </c>
    </row>
    <row r="6441" spans="1:11" x14ac:dyDescent="0.25">
      <c r="A6441" s="19">
        <v>43012</v>
      </c>
      <c r="B6441" s="19" t="s">
        <v>3405</v>
      </c>
      <c r="C6441" s="15">
        <v>1200</v>
      </c>
      <c r="D6441" s="24" t="s">
        <v>4</v>
      </c>
      <c r="E6441" s="24" t="s">
        <v>6</v>
      </c>
      <c r="F6441" s="25" t="s">
        <v>6</v>
      </c>
      <c r="G6441" s="25" t="s">
        <v>2987</v>
      </c>
      <c r="H6441" s="25" t="s">
        <v>3418</v>
      </c>
      <c r="I6441" s="25" t="s">
        <v>82</v>
      </c>
      <c r="J6441" s="10">
        <v>1805</v>
      </c>
      <c r="K6441" s="16">
        <v>37</v>
      </c>
    </row>
    <row r="6442" spans="1:11" x14ac:dyDescent="0.25">
      <c r="A6442" s="19">
        <v>43012</v>
      </c>
      <c r="B6442" s="19" t="s">
        <v>3405</v>
      </c>
      <c r="C6442" s="15">
        <v>2500</v>
      </c>
      <c r="D6442" s="24" t="s">
        <v>4</v>
      </c>
      <c r="E6442" s="24" t="s">
        <v>6</v>
      </c>
      <c r="F6442" s="25" t="s">
        <v>6</v>
      </c>
      <c r="G6442" s="25" t="s">
        <v>2987</v>
      </c>
      <c r="H6442" s="25" t="s">
        <v>3418</v>
      </c>
      <c r="I6442" s="25" t="s">
        <v>82</v>
      </c>
      <c r="J6442" s="10">
        <v>1806</v>
      </c>
      <c r="K6442" s="16">
        <v>37</v>
      </c>
    </row>
    <row r="6443" spans="1:11" x14ac:dyDescent="0.25">
      <c r="A6443" s="19">
        <v>43012</v>
      </c>
      <c r="B6443" s="19" t="s">
        <v>3405</v>
      </c>
      <c r="C6443" s="15">
        <v>1000</v>
      </c>
      <c r="D6443" s="24" t="s">
        <v>4</v>
      </c>
      <c r="E6443" s="24" t="s">
        <v>6</v>
      </c>
      <c r="F6443" s="25" t="s">
        <v>6</v>
      </c>
      <c r="G6443" s="25" t="s">
        <v>2987</v>
      </c>
      <c r="H6443" s="25" t="s">
        <v>3418</v>
      </c>
      <c r="I6443" s="25" t="s">
        <v>82</v>
      </c>
      <c r="J6443" s="10">
        <v>1807</v>
      </c>
      <c r="K6443" s="16">
        <v>37</v>
      </c>
    </row>
    <row r="6444" spans="1:11" x14ac:dyDescent="0.25">
      <c r="A6444" s="19">
        <v>43012</v>
      </c>
      <c r="B6444" s="19" t="s">
        <v>3405</v>
      </c>
      <c r="C6444" s="15">
        <v>200</v>
      </c>
      <c r="D6444" s="24" t="s">
        <v>4</v>
      </c>
      <c r="E6444" s="24" t="s">
        <v>6</v>
      </c>
      <c r="F6444" s="25" t="s">
        <v>6</v>
      </c>
      <c r="G6444" s="25" t="s">
        <v>2987</v>
      </c>
      <c r="H6444" s="25" t="s">
        <v>3418</v>
      </c>
      <c r="I6444" s="25" t="s">
        <v>82</v>
      </c>
      <c r="J6444" s="10">
        <v>1808</v>
      </c>
      <c r="K6444" s="16">
        <v>37</v>
      </c>
    </row>
    <row r="6445" spans="1:11" x14ac:dyDescent="0.25">
      <c r="A6445" s="19">
        <v>43012</v>
      </c>
      <c r="B6445" s="19" t="s">
        <v>3405</v>
      </c>
      <c r="C6445" s="15">
        <v>1200</v>
      </c>
      <c r="D6445" s="24" t="s">
        <v>4</v>
      </c>
      <c r="E6445" s="24" t="s">
        <v>5</v>
      </c>
      <c r="F6445" s="25" t="s">
        <v>2217</v>
      </c>
      <c r="G6445" s="25" t="s">
        <v>2987</v>
      </c>
      <c r="H6445" s="25" t="s">
        <v>3418</v>
      </c>
      <c r="I6445" s="25" t="s">
        <v>82</v>
      </c>
      <c r="J6445" s="10">
        <v>1851</v>
      </c>
      <c r="K6445" s="16">
        <v>38</v>
      </c>
    </row>
    <row r="6446" spans="1:11" x14ac:dyDescent="0.25">
      <c r="A6446" s="19">
        <v>43012</v>
      </c>
      <c r="B6446" s="19" t="s">
        <v>3405</v>
      </c>
      <c r="C6446" s="15">
        <v>3000</v>
      </c>
      <c r="D6446" s="24" t="s">
        <v>4</v>
      </c>
      <c r="E6446" s="24" t="s">
        <v>6</v>
      </c>
      <c r="F6446" s="25" t="s">
        <v>6</v>
      </c>
      <c r="G6446" s="25" t="s">
        <v>2987</v>
      </c>
      <c r="H6446" s="25" t="s">
        <v>3418</v>
      </c>
      <c r="I6446" s="25" t="s">
        <v>82</v>
      </c>
      <c r="J6446" s="10">
        <v>1852</v>
      </c>
      <c r="K6446" s="16">
        <v>38</v>
      </c>
    </row>
    <row r="6447" spans="1:11" x14ac:dyDescent="0.25">
      <c r="A6447" s="19">
        <v>43012</v>
      </c>
      <c r="B6447" s="19" t="s">
        <v>3405</v>
      </c>
      <c r="C6447" s="15">
        <v>9400</v>
      </c>
      <c r="D6447" s="24" t="s">
        <v>7</v>
      </c>
      <c r="E6447" s="24" t="s">
        <v>8</v>
      </c>
      <c r="F6447" s="25"/>
      <c r="G6447" s="25" t="s">
        <v>3314</v>
      </c>
      <c r="H6447" s="25" t="s">
        <v>3314</v>
      </c>
      <c r="I6447" s="27"/>
      <c r="J6447" s="10" t="s">
        <v>2984</v>
      </c>
      <c r="K6447" s="16"/>
    </row>
    <row r="6448" spans="1:11" x14ac:dyDescent="0.25">
      <c r="A6448" s="19">
        <v>43012</v>
      </c>
      <c r="B6448" s="19" t="s">
        <v>3405</v>
      </c>
      <c r="C6448" s="15">
        <v>200</v>
      </c>
      <c r="D6448" s="24" t="s">
        <v>7</v>
      </c>
      <c r="E6448" s="24" t="s">
        <v>8</v>
      </c>
      <c r="F6448" s="25"/>
      <c r="G6448" s="25" t="s">
        <v>3314</v>
      </c>
      <c r="H6448" s="25" t="s">
        <v>3314</v>
      </c>
      <c r="I6448" s="27"/>
      <c r="J6448" s="10" t="s">
        <v>2984</v>
      </c>
      <c r="K6448" s="16"/>
    </row>
    <row r="6449" spans="1:11" x14ac:dyDescent="0.25">
      <c r="A6449" s="19">
        <v>43012</v>
      </c>
      <c r="B6449" s="19" t="s">
        <v>3405</v>
      </c>
      <c r="C6449" s="15">
        <v>1000</v>
      </c>
      <c r="D6449" s="24" t="s">
        <v>7</v>
      </c>
      <c r="E6449" s="24" t="s">
        <v>8</v>
      </c>
      <c r="F6449" s="25"/>
      <c r="G6449" s="25" t="s">
        <v>3314</v>
      </c>
      <c r="H6449" s="25" t="s">
        <v>3314</v>
      </c>
      <c r="I6449" s="27"/>
      <c r="J6449" s="10" t="s">
        <v>2984</v>
      </c>
      <c r="K6449" s="16"/>
    </row>
    <row r="6450" spans="1:11" x14ac:dyDescent="0.25">
      <c r="A6450" s="19">
        <v>43013</v>
      </c>
      <c r="B6450" s="19" t="s">
        <v>3405</v>
      </c>
      <c r="C6450" s="15">
        <v>1200</v>
      </c>
      <c r="D6450" s="24" t="s">
        <v>4</v>
      </c>
      <c r="E6450" s="24" t="s">
        <v>5</v>
      </c>
      <c r="F6450" s="25" t="s">
        <v>2217</v>
      </c>
      <c r="G6450" s="25" t="s">
        <v>2987</v>
      </c>
      <c r="H6450" s="25" t="s">
        <v>3418</v>
      </c>
      <c r="I6450" s="25" t="s">
        <v>82</v>
      </c>
      <c r="J6450" s="10">
        <v>375</v>
      </c>
      <c r="K6450" s="16">
        <v>8</v>
      </c>
    </row>
    <row r="6451" spans="1:11" x14ac:dyDescent="0.25">
      <c r="A6451" s="19">
        <v>43013</v>
      </c>
      <c r="B6451" s="19" t="s">
        <v>3405</v>
      </c>
      <c r="C6451" s="15">
        <v>2600</v>
      </c>
      <c r="D6451" s="24" t="s">
        <v>4</v>
      </c>
      <c r="E6451" s="24" t="s">
        <v>5</v>
      </c>
      <c r="F6451" s="25" t="s">
        <v>2217</v>
      </c>
      <c r="G6451" s="25" t="s">
        <v>2987</v>
      </c>
      <c r="H6451" s="25" t="s">
        <v>3418</v>
      </c>
      <c r="I6451" s="25" t="s">
        <v>82</v>
      </c>
      <c r="J6451" s="10">
        <v>376</v>
      </c>
      <c r="K6451" s="16">
        <v>8</v>
      </c>
    </row>
    <row r="6452" spans="1:11" x14ac:dyDescent="0.25">
      <c r="A6452" s="19">
        <v>43013</v>
      </c>
      <c r="B6452" s="19" t="s">
        <v>3405</v>
      </c>
      <c r="C6452" s="15">
        <v>1800</v>
      </c>
      <c r="D6452" s="24" t="s">
        <v>4</v>
      </c>
      <c r="E6452" s="24" t="s">
        <v>5</v>
      </c>
      <c r="F6452" s="25" t="s">
        <v>2217</v>
      </c>
      <c r="G6452" s="25" t="s">
        <v>2987</v>
      </c>
      <c r="H6452" s="25" t="s">
        <v>3418</v>
      </c>
      <c r="I6452" s="25" t="s">
        <v>82</v>
      </c>
      <c r="J6452" s="10">
        <v>377</v>
      </c>
      <c r="K6452" s="16">
        <v>8</v>
      </c>
    </row>
    <row r="6453" spans="1:11" x14ac:dyDescent="0.25">
      <c r="A6453" s="19">
        <v>43013</v>
      </c>
      <c r="B6453" s="19" t="s">
        <v>3405</v>
      </c>
      <c r="C6453" s="15">
        <v>200</v>
      </c>
      <c r="D6453" s="24" t="s">
        <v>4</v>
      </c>
      <c r="E6453" s="24" t="s">
        <v>6</v>
      </c>
      <c r="F6453" s="25" t="s">
        <v>6</v>
      </c>
      <c r="G6453" s="25" t="s">
        <v>2987</v>
      </c>
      <c r="H6453" s="25" t="s">
        <v>3418</v>
      </c>
      <c r="I6453" s="25" t="s">
        <v>82</v>
      </c>
      <c r="J6453" s="10">
        <v>885</v>
      </c>
      <c r="K6453" s="16">
        <v>18</v>
      </c>
    </row>
    <row r="6454" spans="1:11" x14ac:dyDescent="0.25">
      <c r="A6454" s="19">
        <v>43013</v>
      </c>
      <c r="B6454" s="19" t="s">
        <v>3405</v>
      </c>
      <c r="C6454" s="15">
        <v>200</v>
      </c>
      <c r="D6454" s="24" t="s">
        <v>4</v>
      </c>
      <c r="E6454" s="24" t="s">
        <v>6</v>
      </c>
      <c r="F6454" s="25" t="s">
        <v>6</v>
      </c>
      <c r="G6454" s="25" t="s">
        <v>2987</v>
      </c>
      <c r="H6454" s="25" t="s">
        <v>3418</v>
      </c>
      <c r="I6454" s="25" t="s">
        <v>82</v>
      </c>
      <c r="J6454" s="10">
        <v>886</v>
      </c>
      <c r="K6454" s="16">
        <v>18</v>
      </c>
    </row>
    <row r="6455" spans="1:11" x14ac:dyDescent="0.25">
      <c r="A6455" s="19">
        <v>43013</v>
      </c>
      <c r="B6455" s="19" t="s">
        <v>3405</v>
      </c>
      <c r="C6455" s="15">
        <v>500</v>
      </c>
      <c r="D6455" s="24" t="s">
        <v>4</v>
      </c>
      <c r="E6455" s="24" t="s">
        <v>6</v>
      </c>
      <c r="F6455" s="25" t="s">
        <v>6</v>
      </c>
      <c r="G6455" s="25" t="s">
        <v>2987</v>
      </c>
      <c r="H6455" s="25" t="s">
        <v>3418</v>
      </c>
      <c r="I6455" s="25" t="s">
        <v>82</v>
      </c>
      <c r="J6455" s="10">
        <v>887</v>
      </c>
      <c r="K6455" s="16">
        <v>18</v>
      </c>
    </row>
    <row r="6456" spans="1:11" x14ac:dyDescent="0.25">
      <c r="A6456" s="19">
        <v>43013</v>
      </c>
      <c r="B6456" s="19" t="s">
        <v>3405</v>
      </c>
      <c r="C6456" s="15">
        <v>4000</v>
      </c>
      <c r="D6456" s="24" t="s">
        <v>4</v>
      </c>
      <c r="E6456" s="24" t="s">
        <v>5</v>
      </c>
      <c r="F6456" s="25" t="s">
        <v>2217</v>
      </c>
      <c r="G6456" s="25" t="s">
        <v>2987</v>
      </c>
      <c r="H6456" s="25" t="s">
        <v>3418</v>
      </c>
      <c r="I6456" s="25" t="s">
        <v>82</v>
      </c>
      <c r="J6456" s="10">
        <v>1185</v>
      </c>
      <c r="K6456" s="16">
        <v>24</v>
      </c>
    </row>
    <row r="6457" spans="1:11" x14ac:dyDescent="0.25">
      <c r="A6457" s="19">
        <v>43013</v>
      </c>
      <c r="B6457" s="19" t="s">
        <v>3405</v>
      </c>
      <c r="C6457" s="15">
        <v>200</v>
      </c>
      <c r="D6457" s="24" t="s">
        <v>4</v>
      </c>
      <c r="E6457" s="24" t="s">
        <v>5</v>
      </c>
      <c r="F6457" s="25" t="s">
        <v>2217</v>
      </c>
      <c r="G6457" s="25" t="s">
        <v>2987</v>
      </c>
      <c r="H6457" s="25" t="s">
        <v>3418</v>
      </c>
      <c r="I6457" s="25" t="s">
        <v>82</v>
      </c>
      <c r="J6457" s="10">
        <v>1441</v>
      </c>
      <c r="K6457" s="16">
        <v>29</v>
      </c>
    </row>
    <row r="6458" spans="1:11" x14ac:dyDescent="0.25">
      <c r="A6458" s="19">
        <v>43013</v>
      </c>
      <c r="B6458" s="19" t="s">
        <v>3405</v>
      </c>
      <c r="C6458" s="15">
        <v>150</v>
      </c>
      <c r="D6458" s="24" t="s">
        <v>4</v>
      </c>
      <c r="E6458" s="24" t="s">
        <v>5</v>
      </c>
      <c r="F6458" s="25" t="s">
        <v>2217</v>
      </c>
      <c r="G6458" s="25" t="s">
        <v>2987</v>
      </c>
      <c r="H6458" s="25" t="s">
        <v>3418</v>
      </c>
      <c r="I6458" s="25" t="s">
        <v>82</v>
      </c>
      <c r="J6458" s="10">
        <v>1442</v>
      </c>
      <c r="K6458" s="16">
        <v>29</v>
      </c>
    </row>
    <row r="6459" spans="1:11" x14ac:dyDescent="0.25">
      <c r="A6459" s="19">
        <v>43013</v>
      </c>
      <c r="B6459" s="19" t="s">
        <v>3405</v>
      </c>
      <c r="C6459" s="15">
        <v>300</v>
      </c>
      <c r="D6459" s="24" t="s">
        <v>4</v>
      </c>
      <c r="E6459" s="24" t="s">
        <v>5</v>
      </c>
      <c r="F6459" s="25" t="s">
        <v>2217</v>
      </c>
      <c r="G6459" s="25" t="s">
        <v>2987</v>
      </c>
      <c r="H6459" s="25" t="s">
        <v>3418</v>
      </c>
      <c r="I6459" s="25" t="s">
        <v>82</v>
      </c>
      <c r="J6459" s="10">
        <v>1443</v>
      </c>
      <c r="K6459" s="16">
        <v>29</v>
      </c>
    </row>
    <row r="6460" spans="1:11" x14ac:dyDescent="0.25">
      <c r="A6460" s="19">
        <v>43013</v>
      </c>
      <c r="B6460" s="19" t="s">
        <v>3405</v>
      </c>
      <c r="C6460" s="15">
        <v>400</v>
      </c>
      <c r="D6460" s="24" t="s">
        <v>4</v>
      </c>
      <c r="E6460" s="24" t="s">
        <v>6</v>
      </c>
      <c r="F6460" s="25" t="s">
        <v>6</v>
      </c>
      <c r="G6460" s="25" t="s">
        <v>2987</v>
      </c>
      <c r="H6460" s="25" t="s">
        <v>3418</v>
      </c>
      <c r="I6460" s="25" t="s">
        <v>82</v>
      </c>
      <c r="J6460" s="10">
        <v>1444</v>
      </c>
      <c r="K6460" s="16">
        <v>29</v>
      </c>
    </row>
    <row r="6461" spans="1:11" x14ac:dyDescent="0.25">
      <c r="A6461" s="19">
        <v>43013</v>
      </c>
      <c r="B6461" s="19" t="s">
        <v>3405</v>
      </c>
      <c r="C6461" s="15">
        <v>4400</v>
      </c>
      <c r="D6461" s="24" t="s">
        <v>4</v>
      </c>
      <c r="E6461" s="24" t="s">
        <v>6</v>
      </c>
      <c r="F6461" s="25" t="s">
        <v>6</v>
      </c>
      <c r="G6461" s="25" t="s">
        <v>2987</v>
      </c>
      <c r="H6461" s="25" t="s">
        <v>3418</v>
      </c>
      <c r="I6461" s="25" t="s">
        <v>82</v>
      </c>
      <c r="J6461" s="10">
        <v>1445</v>
      </c>
      <c r="K6461" s="16">
        <v>29</v>
      </c>
    </row>
    <row r="6462" spans="1:11" x14ac:dyDescent="0.25">
      <c r="A6462" s="19">
        <v>43013</v>
      </c>
      <c r="B6462" s="19" t="s">
        <v>3405</v>
      </c>
      <c r="C6462" s="15">
        <v>6000</v>
      </c>
      <c r="D6462" s="24" t="s">
        <v>4</v>
      </c>
      <c r="E6462" s="24" t="s">
        <v>5</v>
      </c>
      <c r="F6462" s="25" t="s">
        <v>2217</v>
      </c>
      <c r="G6462" s="25" t="s">
        <v>2987</v>
      </c>
      <c r="H6462" s="25" t="s">
        <v>3418</v>
      </c>
      <c r="I6462" s="25" t="s">
        <v>82</v>
      </c>
      <c r="J6462" s="10">
        <v>1853</v>
      </c>
      <c r="K6462" s="16">
        <v>38</v>
      </c>
    </row>
    <row r="6463" spans="1:11" x14ac:dyDescent="0.25">
      <c r="A6463" s="19">
        <v>43013</v>
      </c>
      <c r="B6463" s="19" t="s">
        <v>3405</v>
      </c>
      <c r="C6463" s="15">
        <v>1000</v>
      </c>
      <c r="D6463" s="24" t="s">
        <v>4</v>
      </c>
      <c r="E6463" s="24" t="s">
        <v>5</v>
      </c>
      <c r="F6463" s="25" t="s">
        <v>2217</v>
      </c>
      <c r="G6463" s="25" t="s">
        <v>2987</v>
      </c>
      <c r="H6463" s="25" t="s">
        <v>3418</v>
      </c>
      <c r="I6463" s="25" t="s">
        <v>82</v>
      </c>
      <c r="J6463" s="10">
        <v>1854</v>
      </c>
      <c r="K6463" s="16">
        <v>38</v>
      </c>
    </row>
    <row r="6464" spans="1:11" x14ac:dyDescent="0.25">
      <c r="A6464" s="19">
        <v>43015</v>
      </c>
      <c r="B6464" s="19" t="s">
        <v>3405</v>
      </c>
      <c r="C6464" s="15">
        <v>1000</v>
      </c>
      <c r="D6464" s="24" t="s">
        <v>4</v>
      </c>
      <c r="E6464" s="24" t="s">
        <v>5</v>
      </c>
      <c r="F6464" s="25" t="s">
        <v>2217</v>
      </c>
      <c r="G6464" s="25" t="s">
        <v>2987</v>
      </c>
      <c r="H6464" s="25" t="s">
        <v>3418</v>
      </c>
      <c r="I6464" s="25" t="s">
        <v>82</v>
      </c>
      <c r="J6464" s="10">
        <v>378</v>
      </c>
      <c r="K6464" s="16">
        <v>8</v>
      </c>
    </row>
    <row r="6465" spans="1:11" x14ac:dyDescent="0.25">
      <c r="A6465" s="19">
        <v>43015</v>
      </c>
      <c r="B6465" s="19" t="s">
        <v>3405</v>
      </c>
      <c r="C6465" s="15">
        <v>500</v>
      </c>
      <c r="D6465" s="24" t="s">
        <v>4</v>
      </c>
      <c r="E6465" s="24" t="s">
        <v>5</v>
      </c>
      <c r="F6465" s="25" t="s">
        <v>2217</v>
      </c>
      <c r="G6465" s="25" t="s">
        <v>2987</v>
      </c>
      <c r="H6465" s="25" t="s">
        <v>3418</v>
      </c>
      <c r="I6465" s="25" t="s">
        <v>82</v>
      </c>
      <c r="J6465" s="10">
        <v>379</v>
      </c>
      <c r="K6465" s="16">
        <v>8</v>
      </c>
    </row>
    <row r="6466" spans="1:11" x14ac:dyDescent="0.25">
      <c r="A6466" s="19">
        <v>43015</v>
      </c>
      <c r="B6466" s="19" t="s">
        <v>3405</v>
      </c>
      <c r="C6466" s="15">
        <v>5000</v>
      </c>
      <c r="D6466" s="24" t="s">
        <v>4</v>
      </c>
      <c r="E6466" s="24" t="s">
        <v>6</v>
      </c>
      <c r="F6466" s="25" t="s">
        <v>6</v>
      </c>
      <c r="G6466" s="25" t="s">
        <v>2987</v>
      </c>
      <c r="H6466" s="25" t="s">
        <v>3418</v>
      </c>
      <c r="I6466" s="25" t="s">
        <v>82</v>
      </c>
      <c r="J6466" s="10">
        <v>380</v>
      </c>
      <c r="K6466" s="16">
        <v>8</v>
      </c>
    </row>
    <row r="6467" spans="1:11" x14ac:dyDescent="0.25">
      <c r="A6467" s="19">
        <v>43015</v>
      </c>
      <c r="B6467" s="19" t="s">
        <v>3405</v>
      </c>
      <c r="C6467" s="15">
        <v>2000</v>
      </c>
      <c r="D6467" s="24" t="s">
        <v>4</v>
      </c>
      <c r="E6467" s="24" t="s">
        <v>6</v>
      </c>
      <c r="F6467" s="25" t="s">
        <v>6</v>
      </c>
      <c r="G6467" s="25" t="s">
        <v>2987</v>
      </c>
      <c r="H6467" s="25" t="s">
        <v>3418</v>
      </c>
      <c r="I6467" s="25" t="s">
        <v>82</v>
      </c>
      <c r="J6467" s="10">
        <v>381</v>
      </c>
      <c r="K6467" s="16">
        <v>8</v>
      </c>
    </row>
    <row r="6468" spans="1:11" x14ac:dyDescent="0.25">
      <c r="A6468" s="19">
        <v>43015</v>
      </c>
      <c r="B6468" s="19" t="s">
        <v>3405</v>
      </c>
      <c r="C6468" s="15">
        <v>200</v>
      </c>
      <c r="D6468" s="24" t="s">
        <v>4</v>
      </c>
      <c r="E6468" s="24" t="s">
        <v>5</v>
      </c>
      <c r="F6468" s="25" t="s">
        <v>2217</v>
      </c>
      <c r="G6468" s="25" t="s">
        <v>2987</v>
      </c>
      <c r="H6468" s="25" t="s">
        <v>3418</v>
      </c>
      <c r="I6468" s="25" t="s">
        <v>82</v>
      </c>
      <c r="J6468" s="10">
        <v>382</v>
      </c>
      <c r="K6468" s="16">
        <v>8</v>
      </c>
    </row>
    <row r="6469" spans="1:11" x14ac:dyDescent="0.25">
      <c r="A6469" s="19">
        <v>43015</v>
      </c>
      <c r="B6469" s="19" t="s">
        <v>3405</v>
      </c>
      <c r="C6469" s="15">
        <v>3000</v>
      </c>
      <c r="D6469" s="24" t="s">
        <v>4</v>
      </c>
      <c r="E6469" s="24" t="s">
        <v>6</v>
      </c>
      <c r="F6469" s="25" t="s">
        <v>6</v>
      </c>
      <c r="G6469" s="25" t="s">
        <v>2987</v>
      </c>
      <c r="H6469" s="25" t="s">
        <v>3418</v>
      </c>
      <c r="I6469" s="25" t="s">
        <v>82</v>
      </c>
      <c r="J6469" s="10">
        <v>632</v>
      </c>
      <c r="K6469" s="16">
        <v>13</v>
      </c>
    </row>
    <row r="6470" spans="1:11" x14ac:dyDescent="0.25">
      <c r="A6470" s="19">
        <v>43015</v>
      </c>
      <c r="B6470" s="19" t="s">
        <v>3405</v>
      </c>
      <c r="C6470" s="15">
        <v>1000</v>
      </c>
      <c r="D6470" s="24" t="s">
        <v>4</v>
      </c>
      <c r="E6470" s="24" t="s">
        <v>6</v>
      </c>
      <c r="F6470" s="25" t="s">
        <v>6</v>
      </c>
      <c r="G6470" s="25" t="s">
        <v>2987</v>
      </c>
      <c r="H6470" s="25" t="s">
        <v>3418</v>
      </c>
      <c r="I6470" s="25" t="s">
        <v>82</v>
      </c>
      <c r="J6470" s="10">
        <v>633</v>
      </c>
      <c r="K6470" s="16">
        <v>13</v>
      </c>
    </row>
    <row r="6471" spans="1:11" x14ac:dyDescent="0.25">
      <c r="A6471" s="19">
        <v>43015</v>
      </c>
      <c r="B6471" s="19" t="s">
        <v>3405</v>
      </c>
      <c r="C6471" s="15">
        <v>1800</v>
      </c>
      <c r="D6471" s="24" t="s">
        <v>4</v>
      </c>
      <c r="E6471" s="24" t="s">
        <v>5</v>
      </c>
      <c r="F6471" s="25" t="s">
        <v>2217</v>
      </c>
      <c r="G6471" s="25" t="s">
        <v>2987</v>
      </c>
      <c r="H6471" s="25" t="s">
        <v>3418</v>
      </c>
      <c r="I6471" s="25" t="s">
        <v>82</v>
      </c>
      <c r="J6471" s="10">
        <v>634</v>
      </c>
      <c r="K6471" s="16">
        <v>13</v>
      </c>
    </row>
    <row r="6472" spans="1:11" x14ac:dyDescent="0.25">
      <c r="A6472" s="19">
        <v>43015</v>
      </c>
      <c r="B6472" s="19" t="s">
        <v>3405</v>
      </c>
      <c r="C6472" s="15">
        <v>1800</v>
      </c>
      <c r="D6472" s="24" t="s">
        <v>4</v>
      </c>
      <c r="E6472" s="24" t="s">
        <v>5</v>
      </c>
      <c r="F6472" s="25" t="s">
        <v>2217</v>
      </c>
      <c r="G6472" s="25" t="s">
        <v>2987</v>
      </c>
      <c r="H6472" s="25" t="s">
        <v>3418</v>
      </c>
      <c r="I6472" s="25" t="s">
        <v>82</v>
      </c>
      <c r="J6472" s="10">
        <v>635</v>
      </c>
      <c r="K6472" s="16">
        <v>13</v>
      </c>
    </row>
    <row r="6473" spans="1:11" x14ac:dyDescent="0.25">
      <c r="A6473" s="19">
        <v>43015</v>
      </c>
      <c r="B6473" s="19" t="s">
        <v>3405</v>
      </c>
      <c r="C6473" s="15">
        <v>15000</v>
      </c>
      <c r="D6473" s="24" t="s">
        <v>4</v>
      </c>
      <c r="E6473" s="24" t="s">
        <v>6</v>
      </c>
      <c r="F6473" s="25" t="s">
        <v>6</v>
      </c>
      <c r="G6473" s="25" t="s">
        <v>2987</v>
      </c>
      <c r="H6473" s="25" t="s">
        <v>3418</v>
      </c>
      <c r="I6473" s="25" t="s">
        <v>82</v>
      </c>
      <c r="J6473" s="10">
        <v>636</v>
      </c>
      <c r="K6473" s="16">
        <v>13</v>
      </c>
    </row>
    <row r="6474" spans="1:11" x14ac:dyDescent="0.25">
      <c r="A6474" s="19">
        <v>43015</v>
      </c>
      <c r="B6474" s="19" t="s">
        <v>3405</v>
      </c>
      <c r="C6474" s="15">
        <v>2000</v>
      </c>
      <c r="D6474" s="24" t="s">
        <v>4</v>
      </c>
      <c r="E6474" s="24" t="s">
        <v>5</v>
      </c>
      <c r="F6474" s="25" t="s">
        <v>2217</v>
      </c>
      <c r="G6474" s="25" t="s">
        <v>2987</v>
      </c>
      <c r="H6474" s="25" t="s">
        <v>3418</v>
      </c>
      <c r="I6474" s="25" t="s">
        <v>82</v>
      </c>
      <c r="J6474" s="10">
        <v>1186</v>
      </c>
      <c r="K6474" s="16">
        <v>24</v>
      </c>
    </row>
    <row r="6475" spans="1:11" x14ac:dyDescent="0.25">
      <c r="A6475" s="19">
        <v>43015</v>
      </c>
      <c r="B6475" s="19" t="s">
        <v>3405</v>
      </c>
      <c r="C6475" s="15">
        <v>300</v>
      </c>
      <c r="D6475" s="24" t="s">
        <v>4</v>
      </c>
      <c r="E6475" s="24" t="s">
        <v>5</v>
      </c>
      <c r="F6475" s="25" t="s">
        <v>2217</v>
      </c>
      <c r="G6475" s="25" t="s">
        <v>2987</v>
      </c>
      <c r="H6475" s="25" t="s">
        <v>3418</v>
      </c>
      <c r="I6475" s="25" t="s">
        <v>82</v>
      </c>
      <c r="J6475" s="10">
        <v>1608</v>
      </c>
      <c r="K6475" s="16">
        <v>33</v>
      </c>
    </row>
    <row r="6476" spans="1:11" x14ac:dyDescent="0.25">
      <c r="A6476" s="19">
        <v>43015</v>
      </c>
      <c r="B6476" s="19" t="s">
        <v>3405</v>
      </c>
      <c r="C6476" s="15">
        <v>2000</v>
      </c>
      <c r="D6476" s="24" t="s">
        <v>4</v>
      </c>
      <c r="E6476" s="24" t="s">
        <v>5</v>
      </c>
      <c r="F6476" s="25" t="s">
        <v>2217</v>
      </c>
      <c r="G6476" s="25" t="s">
        <v>2987</v>
      </c>
      <c r="H6476" s="25" t="s">
        <v>3418</v>
      </c>
      <c r="I6476" s="25" t="s">
        <v>82</v>
      </c>
      <c r="J6476" s="10">
        <v>1609</v>
      </c>
      <c r="K6476" s="16">
        <v>33</v>
      </c>
    </row>
    <row r="6477" spans="1:11" x14ac:dyDescent="0.25">
      <c r="A6477" s="19">
        <v>43015</v>
      </c>
      <c r="B6477" s="19" t="s">
        <v>3405</v>
      </c>
      <c r="C6477" s="15">
        <v>500</v>
      </c>
      <c r="D6477" s="24" t="s">
        <v>4</v>
      </c>
      <c r="E6477" s="24" t="s">
        <v>5</v>
      </c>
      <c r="F6477" s="25" t="s">
        <v>2217</v>
      </c>
      <c r="G6477" s="25" t="s">
        <v>2987</v>
      </c>
      <c r="H6477" s="25" t="s">
        <v>3418</v>
      </c>
      <c r="I6477" s="25" t="s">
        <v>82</v>
      </c>
      <c r="J6477" s="10">
        <v>1610</v>
      </c>
      <c r="K6477" s="16">
        <v>33</v>
      </c>
    </row>
    <row r="6478" spans="1:11" x14ac:dyDescent="0.25">
      <c r="A6478" s="19">
        <v>43015</v>
      </c>
      <c r="B6478" s="19" t="s">
        <v>3405</v>
      </c>
      <c r="C6478" s="15">
        <v>400</v>
      </c>
      <c r="D6478" s="24" t="s">
        <v>4</v>
      </c>
      <c r="E6478" s="24" t="s">
        <v>5</v>
      </c>
      <c r="F6478" s="25" t="s">
        <v>2217</v>
      </c>
      <c r="G6478" s="25" t="s">
        <v>2987</v>
      </c>
      <c r="H6478" s="25" t="s">
        <v>3418</v>
      </c>
      <c r="I6478" s="25" t="s">
        <v>82</v>
      </c>
      <c r="J6478" s="10">
        <v>1611</v>
      </c>
      <c r="K6478" s="16">
        <v>33</v>
      </c>
    </row>
    <row r="6479" spans="1:11" x14ac:dyDescent="0.25">
      <c r="A6479" s="19">
        <v>43015</v>
      </c>
      <c r="B6479" s="19" t="s">
        <v>3405</v>
      </c>
      <c r="C6479" s="15">
        <v>300</v>
      </c>
      <c r="D6479" s="24" t="s">
        <v>4</v>
      </c>
      <c r="E6479" s="24" t="s">
        <v>5</v>
      </c>
      <c r="F6479" s="25" t="s">
        <v>2217</v>
      </c>
      <c r="G6479" s="25" t="s">
        <v>2987</v>
      </c>
      <c r="H6479" s="25" t="s">
        <v>3418</v>
      </c>
      <c r="I6479" s="25" t="s">
        <v>82</v>
      </c>
      <c r="J6479" s="10">
        <v>1612</v>
      </c>
      <c r="K6479" s="16">
        <v>33</v>
      </c>
    </row>
    <row r="6480" spans="1:11" x14ac:dyDescent="0.25">
      <c r="A6480" s="19">
        <v>43015</v>
      </c>
      <c r="B6480" s="19" t="s">
        <v>3405</v>
      </c>
      <c r="C6480" s="15">
        <v>200</v>
      </c>
      <c r="D6480" s="24" t="s">
        <v>4</v>
      </c>
      <c r="E6480" s="24" t="s">
        <v>5</v>
      </c>
      <c r="F6480" s="25" t="s">
        <v>2217</v>
      </c>
      <c r="G6480" s="25" t="s">
        <v>2987</v>
      </c>
      <c r="H6480" s="25" t="s">
        <v>3418</v>
      </c>
      <c r="I6480" s="25" t="s">
        <v>82</v>
      </c>
      <c r="J6480" s="10">
        <v>1613</v>
      </c>
      <c r="K6480" s="16">
        <v>33</v>
      </c>
    </row>
    <row r="6481" spans="1:11" x14ac:dyDescent="0.25">
      <c r="A6481" s="19">
        <v>43015</v>
      </c>
      <c r="B6481" s="19" t="s">
        <v>3405</v>
      </c>
      <c r="C6481" s="15">
        <v>14104</v>
      </c>
      <c r="D6481" s="24" t="s">
        <v>4</v>
      </c>
      <c r="E6481" s="24" t="s">
        <v>6</v>
      </c>
      <c r="F6481" s="25" t="s">
        <v>6</v>
      </c>
      <c r="G6481" s="25" t="s">
        <v>2987</v>
      </c>
      <c r="H6481" s="25" t="s">
        <v>3418</v>
      </c>
      <c r="I6481" s="25" t="s">
        <v>82</v>
      </c>
      <c r="J6481" s="10">
        <v>1711</v>
      </c>
      <c r="K6481" s="16">
        <v>35</v>
      </c>
    </row>
    <row r="6482" spans="1:11" x14ac:dyDescent="0.25">
      <c r="A6482" s="19">
        <v>43015</v>
      </c>
      <c r="B6482" s="19" t="s">
        <v>3405</v>
      </c>
      <c r="C6482" s="15">
        <v>100</v>
      </c>
      <c r="D6482" s="24" t="s">
        <v>4</v>
      </c>
      <c r="E6482" s="24" t="s">
        <v>6</v>
      </c>
      <c r="F6482" s="25" t="s">
        <v>6</v>
      </c>
      <c r="G6482" s="25" t="s">
        <v>2987</v>
      </c>
      <c r="H6482" s="25" t="s">
        <v>3418</v>
      </c>
      <c r="I6482" s="25" t="s">
        <v>82</v>
      </c>
      <c r="J6482" s="10">
        <v>1758</v>
      </c>
      <c r="K6482" s="16">
        <v>36</v>
      </c>
    </row>
    <row r="6483" spans="1:11" x14ac:dyDescent="0.25">
      <c r="A6483" s="19">
        <v>43015</v>
      </c>
      <c r="B6483" s="19" t="s">
        <v>3405</v>
      </c>
      <c r="C6483" s="15">
        <v>3520</v>
      </c>
      <c r="D6483" s="24" t="s">
        <v>4</v>
      </c>
      <c r="E6483" s="24" t="s">
        <v>5</v>
      </c>
      <c r="F6483" s="25" t="s">
        <v>2217</v>
      </c>
      <c r="G6483" s="25" t="s">
        <v>2987</v>
      </c>
      <c r="H6483" s="25" t="s">
        <v>3418</v>
      </c>
      <c r="I6483" s="25" t="s">
        <v>82</v>
      </c>
      <c r="J6483" s="10">
        <v>1855</v>
      </c>
      <c r="K6483" s="16">
        <v>38</v>
      </c>
    </row>
    <row r="6484" spans="1:11" x14ac:dyDescent="0.25">
      <c r="A6484" s="19">
        <v>43015</v>
      </c>
      <c r="B6484" s="19" t="s">
        <v>3405</v>
      </c>
      <c r="C6484" s="15">
        <v>1000</v>
      </c>
      <c r="D6484" s="24" t="s">
        <v>4</v>
      </c>
      <c r="E6484" s="24" t="s">
        <v>5</v>
      </c>
      <c r="F6484" s="25" t="s">
        <v>2217</v>
      </c>
      <c r="G6484" s="25" t="s">
        <v>2987</v>
      </c>
      <c r="H6484" s="25" t="s">
        <v>3418</v>
      </c>
      <c r="I6484" s="25" t="s">
        <v>82</v>
      </c>
      <c r="J6484" s="10">
        <v>1856</v>
      </c>
      <c r="K6484" s="16">
        <v>38</v>
      </c>
    </row>
    <row r="6485" spans="1:11" x14ac:dyDescent="0.25">
      <c r="A6485" s="19">
        <v>43015</v>
      </c>
      <c r="B6485" s="19" t="s">
        <v>3405</v>
      </c>
      <c r="C6485" s="15">
        <v>450</v>
      </c>
      <c r="D6485" s="24" t="s">
        <v>4</v>
      </c>
      <c r="E6485" s="24" t="s">
        <v>6</v>
      </c>
      <c r="F6485" s="25" t="s">
        <v>6</v>
      </c>
      <c r="G6485" s="25" t="s">
        <v>2987</v>
      </c>
      <c r="H6485" s="25" t="s">
        <v>3418</v>
      </c>
      <c r="I6485" s="25" t="s">
        <v>82</v>
      </c>
      <c r="J6485" s="10">
        <v>1857</v>
      </c>
      <c r="K6485" s="16">
        <v>38</v>
      </c>
    </row>
    <row r="6486" spans="1:11" x14ac:dyDescent="0.25">
      <c r="A6486" s="19">
        <v>43015</v>
      </c>
      <c r="B6486" s="19" t="s">
        <v>3405</v>
      </c>
      <c r="C6486" s="15">
        <v>1000</v>
      </c>
      <c r="D6486" s="24" t="s">
        <v>4</v>
      </c>
      <c r="E6486" s="24" t="s">
        <v>5</v>
      </c>
      <c r="F6486" s="25" t="s">
        <v>2217</v>
      </c>
      <c r="G6486" s="25" t="s">
        <v>2987</v>
      </c>
      <c r="H6486" s="25" t="s">
        <v>3418</v>
      </c>
      <c r="I6486" s="25" t="s">
        <v>82</v>
      </c>
      <c r="J6486" s="10">
        <v>1858</v>
      </c>
      <c r="K6486" s="16">
        <v>38</v>
      </c>
    </row>
    <row r="6487" spans="1:11" x14ac:dyDescent="0.25">
      <c r="A6487" s="19">
        <v>43016</v>
      </c>
      <c r="B6487" s="19" t="s">
        <v>3405</v>
      </c>
      <c r="C6487" s="15">
        <v>500</v>
      </c>
      <c r="D6487" s="24" t="s">
        <v>4</v>
      </c>
      <c r="E6487" s="24" t="s">
        <v>5</v>
      </c>
      <c r="F6487" s="25" t="s">
        <v>2217</v>
      </c>
      <c r="G6487" s="25" t="s">
        <v>2987</v>
      </c>
      <c r="H6487" s="25" t="s">
        <v>3418</v>
      </c>
      <c r="I6487" s="25" t="s">
        <v>82</v>
      </c>
      <c r="J6487" s="10">
        <v>383</v>
      </c>
      <c r="K6487" s="16">
        <v>8</v>
      </c>
    </row>
    <row r="6488" spans="1:11" x14ac:dyDescent="0.25">
      <c r="A6488" s="19">
        <v>43016</v>
      </c>
      <c r="B6488" s="19" t="s">
        <v>3405</v>
      </c>
      <c r="C6488" s="15">
        <v>100</v>
      </c>
      <c r="D6488" s="24" t="s">
        <v>4</v>
      </c>
      <c r="E6488" s="24" t="s">
        <v>6</v>
      </c>
      <c r="F6488" s="25" t="s">
        <v>6</v>
      </c>
      <c r="G6488" s="25" t="s">
        <v>2987</v>
      </c>
      <c r="H6488" s="25" t="s">
        <v>3418</v>
      </c>
      <c r="I6488" s="25" t="s">
        <v>82</v>
      </c>
      <c r="J6488" s="10">
        <v>638</v>
      </c>
      <c r="K6488" s="16">
        <v>13</v>
      </c>
    </row>
    <row r="6489" spans="1:11" x14ac:dyDescent="0.25">
      <c r="A6489" s="19">
        <v>43016</v>
      </c>
      <c r="B6489" s="19" t="s">
        <v>3405</v>
      </c>
      <c r="C6489" s="15">
        <v>1000</v>
      </c>
      <c r="D6489" s="24" t="s">
        <v>4</v>
      </c>
      <c r="E6489" s="24" t="s">
        <v>6</v>
      </c>
      <c r="F6489" s="25" t="s">
        <v>6</v>
      </c>
      <c r="G6489" s="25" t="s">
        <v>2987</v>
      </c>
      <c r="H6489" s="25" t="s">
        <v>3418</v>
      </c>
      <c r="I6489" s="25" t="s">
        <v>82</v>
      </c>
      <c r="J6489" s="10">
        <v>888</v>
      </c>
      <c r="K6489" s="16">
        <v>18</v>
      </c>
    </row>
    <row r="6490" spans="1:11" x14ac:dyDescent="0.25">
      <c r="A6490" s="19">
        <v>43016</v>
      </c>
      <c r="B6490" s="19" t="s">
        <v>3405</v>
      </c>
      <c r="C6490" s="15">
        <v>1000</v>
      </c>
      <c r="D6490" s="24" t="s">
        <v>4</v>
      </c>
      <c r="E6490" s="24" t="s">
        <v>6</v>
      </c>
      <c r="F6490" s="25" t="s">
        <v>6</v>
      </c>
      <c r="G6490" s="25" t="s">
        <v>2987</v>
      </c>
      <c r="H6490" s="25" t="s">
        <v>3418</v>
      </c>
      <c r="I6490" s="25" t="s">
        <v>82</v>
      </c>
      <c r="J6490" s="10">
        <v>889</v>
      </c>
      <c r="K6490" s="16">
        <v>18</v>
      </c>
    </row>
    <row r="6491" spans="1:11" x14ac:dyDescent="0.25">
      <c r="A6491" s="19">
        <v>43016</v>
      </c>
      <c r="B6491" s="19" t="s">
        <v>3405</v>
      </c>
      <c r="C6491" s="15">
        <v>200</v>
      </c>
      <c r="D6491" s="24" t="s">
        <v>4</v>
      </c>
      <c r="E6491" s="24" t="s">
        <v>5</v>
      </c>
      <c r="F6491" s="25" t="s">
        <v>2217</v>
      </c>
      <c r="G6491" s="25" t="s">
        <v>2987</v>
      </c>
      <c r="H6491" s="25" t="s">
        <v>3418</v>
      </c>
      <c r="I6491" s="25" t="s">
        <v>82</v>
      </c>
      <c r="J6491" s="10">
        <v>1187</v>
      </c>
      <c r="K6491" s="16">
        <v>24</v>
      </c>
    </row>
    <row r="6492" spans="1:11" x14ac:dyDescent="0.25">
      <c r="A6492" s="19">
        <v>43016</v>
      </c>
      <c r="B6492" s="19" t="s">
        <v>3405</v>
      </c>
      <c r="C6492" s="15">
        <v>500</v>
      </c>
      <c r="D6492" s="24" t="s">
        <v>4</v>
      </c>
      <c r="E6492" s="24" t="s">
        <v>6</v>
      </c>
      <c r="F6492" s="25" t="s">
        <v>6</v>
      </c>
      <c r="G6492" s="25" t="s">
        <v>2987</v>
      </c>
      <c r="H6492" s="25" t="s">
        <v>3418</v>
      </c>
      <c r="I6492" s="25" t="s">
        <v>82</v>
      </c>
      <c r="J6492" s="10">
        <v>1446</v>
      </c>
      <c r="K6492" s="16">
        <v>29</v>
      </c>
    </row>
    <row r="6493" spans="1:11" x14ac:dyDescent="0.25">
      <c r="A6493" s="19">
        <v>43016</v>
      </c>
      <c r="B6493" s="19" t="s">
        <v>3405</v>
      </c>
      <c r="C6493" s="15">
        <v>500</v>
      </c>
      <c r="D6493" s="24" t="s">
        <v>4</v>
      </c>
      <c r="E6493" s="24" t="s">
        <v>5</v>
      </c>
      <c r="F6493" s="25" t="s">
        <v>2217</v>
      </c>
      <c r="G6493" s="25" t="s">
        <v>2987</v>
      </c>
      <c r="H6493" s="25" t="s">
        <v>3418</v>
      </c>
      <c r="I6493" s="25" t="s">
        <v>82</v>
      </c>
      <c r="J6493" s="10">
        <v>1447</v>
      </c>
      <c r="K6493" s="16">
        <v>29</v>
      </c>
    </row>
    <row r="6494" spans="1:11" x14ac:dyDescent="0.25">
      <c r="A6494" s="19">
        <v>43016</v>
      </c>
      <c r="B6494" s="19" t="s">
        <v>3405</v>
      </c>
      <c r="C6494" s="15">
        <v>1000</v>
      </c>
      <c r="D6494" s="24" t="s">
        <v>4</v>
      </c>
      <c r="E6494" s="24" t="s">
        <v>5</v>
      </c>
      <c r="F6494" s="25" t="s">
        <v>2217</v>
      </c>
      <c r="G6494" s="25" t="s">
        <v>2987</v>
      </c>
      <c r="H6494" s="25" t="s">
        <v>3418</v>
      </c>
      <c r="I6494" s="25" t="s">
        <v>82</v>
      </c>
      <c r="J6494" s="10">
        <v>1448</v>
      </c>
      <c r="K6494" s="16">
        <v>29</v>
      </c>
    </row>
    <row r="6495" spans="1:11" x14ac:dyDescent="0.25">
      <c r="A6495" s="19">
        <v>43016</v>
      </c>
      <c r="B6495" s="19" t="s">
        <v>3405</v>
      </c>
      <c r="C6495" s="15">
        <v>100</v>
      </c>
      <c r="D6495" s="24" t="s">
        <v>4</v>
      </c>
      <c r="E6495" s="24" t="s">
        <v>6</v>
      </c>
      <c r="F6495" s="25" t="s">
        <v>6</v>
      </c>
      <c r="G6495" s="25" t="s">
        <v>2987</v>
      </c>
      <c r="H6495" s="25" t="s">
        <v>3418</v>
      </c>
      <c r="I6495" s="25" t="s">
        <v>82</v>
      </c>
      <c r="J6495" s="10">
        <v>1449</v>
      </c>
      <c r="K6495" s="16">
        <v>29</v>
      </c>
    </row>
    <row r="6496" spans="1:11" x14ac:dyDescent="0.25">
      <c r="A6496" s="19">
        <v>43016</v>
      </c>
      <c r="B6496" s="19" t="s">
        <v>3405</v>
      </c>
      <c r="C6496" s="15">
        <v>4617</v>
      </c>
      <c r="D6496" s="24" t="s">
        <v>4</v>
      </c>
      <c r="E6496" s="24" t="s">
        <v>6</v>
      </c>
      <c r="F6496" s="25" t="s">
        <v>6</v>
      </c>
      <c r="G6496" s="25" t="s">
        <v>2987</v>
      </c>
      <c r="H6496" s="25" t="s">
        <v>3418</v>
      </c>
      <c r="I6496" s="25" t="s">
        <v>82</v>
      </c>
      <c r="J6496" s="10">
        <v>1615</v>
      </c>
      <c r="K6496" s="16">
        <v>33</v>
      </c>
    </row>
    <row r="6497" spans="1:11" x14ac:dyDescent="0.25">
      <c r="A6497" s="19">
        <v>43016</v>
      </c>
      <c r="B6497" s="19" t="s">
        <v>3405</v>
      </c>
      <c r="C6497" s="15">
        <v>6000</v>
      </c>
      <c r="D6497" s="24" t="s">
        <v>4</v>
      </c>
      <c r="E6497" s="24" t="s">
        <v>5</v>
      </c>
      <c r="F6497" s="25" t="s">
        <v>2217</v>
      </c>
      <c r="G6497" s="25" t="s">
        <v>2987</v>
      </c>
      <c r="H6497" s="25" t="s">
        <v>3418</v>
      </c>
      <c r="I6497" s="25" t="s">
        <v>82</v>
      </c>
      <c r="J6497" s="10">
        <v>1616</v>
      </c>
      <c r="K6497" s="16">
        <v>33</v>
      </c>
    </row>
    <row r="6498" spans="1:11" x14ac:dyDescent="0.25">
      <c r="A6498" s="19">
        <v>43016</v>
      </c>
      <c r="B6498" s="19" t="s">
        <v>3405</v>
      </c>
      <c r="C6498" s="15">
        <v>100</v>
      </c>
      <c r="D6498" s="24" t="s">
        <v>4</v>
      </c>
      <c r="E6498" s="24" t="s">
        <v>5</v>
      </c>
      <c r="F6498" s="25" t="s">
        <v>2217</v>
      </c>
      <c r="G6498" s="25" t="s">
        <v>2987</v>
      </c>
      <c r="H6498" s="25" t="s">
        <v>3418</v>
      </c>
      <c r="I6498" s="25" t="s">
        <v>82</v>
      </c>
      <c r="J6498" s="10">
        <v>1617</v>
      </c>
      <c r="K6498" s="16">
        <v>33</v>
      </c>
    </row>
    <row r="6499" spans="1:11" x14ac:dyDescent="0.25">
      <c r="A6499" s="19">
        <v>43016</v>
      </c>
      <c r="B6499" s="19" t="s">
        <v>3405</v>
      </c>
      <c r="C6499" s="15">
        <v>100</v>
      </c>
      <c r="D6499" s="24" t="s">
        <v>4</v>
      </c>
      <c r="E6499" s="24" t="s">
        <v>5</v>
      </c>
      <c r="F6499" s="25" t="s">
        <v>2217</v>
      </c>
      <c r="G6499" s="25" t="s">
        <v>2987</v>
      </c>
      <c r="H6499" s="25" t="s">
        <v>3418</v>
      </c>
      <c r="I6499" s="25" t="s">
        <v>82</v>
      </c>
      <c r="J6499" s="10">
        <v>1618</v>
      </c>
      <c r="K6499" s="16">
        <v>33</v>
      </c>
    </row>
    <row r="6500" spans="1:11" x14ac:dyDescent="0.25">
      <c r="A6500" s="19">
        <v>43016</v>
      </c>
      <c r="B6500" s="19" t="s">
        <v>3405</v>
      </c>
      <c r="C6500" s="15">
        <v>9030</v>
      </c>
      <c r="D6500" s="24" t="s">
        <v>97</v>
      </c>
      <c r="E6500" s="24" t="s">
        <v>6</v>
      </c>
      <c r="F6500" s="25" t="s">
        <v>6</v>
      </c>
      <c r="G6500" s="25" t="s">
        <v>2987</v>
      </c>
      <c r="H6500" s="25" t="s">
        <v>3418</v>
      </c>
      <c r="I6500" s="25" t="s">
        <v>82</v>
      </c>
      <c r="J6500" s="10">
        <v>1619</v>
      </c>
      <c r="K6500" s="16">
        <v>33</v>
      </c>
    </row>
    <row r="6501" spans="1:11" x14ac:dyDescent="0.25">
      <c r="A6501" s="19">
        <v>43016</v>
      </c>
      <c r="B6501" s="19" t="s">
        <v>3405</v>
      </c>
      <c r="C6501" s="15">
        <v>2000</v>
      </c>
      <c r="D6501" s="24" t="s">
        <v>4</v>
      </c>
      <c r="E6501" s="24" t="s">
        <v>6</v>
      </c>
      <c r="F6501" s="25" t="s">
        <v>6</v>
      </c>
      <c r="G6501" s="25" t="s">
        <v>2987</v>
      </c>
      <c r="H6501" s="25" t="s">
        <v>3418</v>
      </c>
      <c r="I6501" s="25" t="s">
        <v>82</v>
      </c>
      <c r="J6501" s="10">
        <v>1712</v>
      </c>
      <c r="K6501" s="16">
        <v>35</v>
      </c>
    </row>
    <row r="6502" spans="1:11" x14ac:dyDescent="0.25">
      <c r="A6502" s="19">
        <v>43016</v>
      </c>
      <c r="B6502" s="19" t="s">
        <v>3405</v>
      </c>
      <c r="C6502" s="15">
        <v>200</v>
      </c>
      <c r="D6502" s="24" t="s">
        <v>4</v>
      </c>
      <c r="E6502" s="24" t="s">
        <v>6</v>
      </c>
      <c r="F6502" s="25" t="s">
        <v>6</v>
      </c>
      <c r="G6502" s="25" t="s">
        <v>2987</v>
      </c>
      <c r="H6502" s="25" t="s">
        <v>3418</v>
      </c>
      <c r="I6502" s="25" t="s">
        <v>82</v>
      </c>
      <c r="J6502" s="10">
        <v>1713</v>
      </c>
      <c r="K6502" s="16">
        <v>35</v>
      </c>
    </row>
    <row r="6503" spans="1:11" x14ac:dyDescent="0.25">
      <c r="A6503" s="19">
        <v>43016</v>
      </c>
      <c r="B6503" s="19" t="s">
        <v>3405</v>
      </c>
      <c r="C6503" s="15">
        <v>400</v>
      </c>
      <c r="D6503" s="24" t="s">
        <v>4</v>
      </c>
      <c r="E6503" s="24" t="s">
        <v>6</v>
      </c>
      <c r="F6503" s="25" t="s">
        <v>6</v>
      </c>
      <c r="G6503" s="25" t="s">
        <v>2987</v>
      </c>
      <c r="H6503" s="25" t="s">
        <v>3418</v>
      </c>
      <c r="I6503" s="25" t="s">
        <v>82</v>
      </c>
      <c r="J6503" s="10">
        <v>1714</v>
      </c>
      <c r="K6503" s="16">
        <v>35</v>
      </c>
    </row>
    <row r="6504" spans="1:11" x14ac:dyDescent="0.25">
      <c r="A6504" s="19">
        <v>43016</v>
      </c>
      <c r="B6504" s="19" t="s">
        <v>3405</v>
      </c>
      <c r="C6504" s="15">
        <v>100</v>
      </c>
      <c r="D6504" s="24" t="s">
        <v>4</v>
      </c>
      <c r="E6504" s="24" t="s">
        <v>6</v>
      </c>
      <c r="F6504" s="25" t="s">
        <v>6</v>
      </c>
      <c r="G6504" s="25" t="s">
        <v>2987</v>
      </c>
      <c r="H6504" s="25" t="s">
        <v>3418</v>
      </c>
      <c r="I6504" s="25" t="s">
        <v>82</v>
      </c>
      <c r="J6504" s="10">
        <v>1759</v>
      </c>
      <c r="K6504" s="16">
        <v>36</v>
      </c>
    </row>
    <row r="6505" spans="1:11" x14ac:dyDescent="0.25">
      <c r="A6505" s="19">
        <v>43016</v>
      </c>
      <c r="B6505" s="19" t="s">
        <v>3405</v>
      </c>
      <c r="C6505" s="15">
        <v>200</v>
      </c>
      <c r="D6505" s="24" t="s">
        <v>4</v>
      </c>
      <c r="E6505" s="24" t="s">
        <v>6</v>
      </c>
      <c r="F6505" s="25" t="s">
        <v>6</v>
      </c>
      <c r="G6505" s="25" t="s">
        <v>2987</v>
      </c>
      <c r="H6505" s="25" t="s">
        <v>3418</v>
      </c>
      <c r="I6505" s="25" t="s">
        <v>82</v>
      </c>
      <c r="J6505" s="10">
        <v>1760</v>
      </c>
      <c r="K6505" s="16">
        <v>36</v>
      </c>
    </row>
    <row r="6506" spans="1:11" x14ac:dyDescent="0.25">
      <c r="A6506" s="19">
        <v>43016</v>
      </c>
      <c r="B6506" s="19" t="s">
        <v>3405</v>
      </c>
      <c r="C6506" s="15">
        <v>200</v>
      </c>
      <c r="D6506" s="24" t="s">
        <v>4</v>
      </c>
      <c r="E6506" s="24" t="s">
        <v>6</v>
      </c>
      <c r="F6506" s="25" t="s">
        <v>6</v>
      </c>
      <c r="G6506" s="25" t="s">
        <v>2987</v>
      </c>
      <c r="H6506" s="25" t="s">
        <v>3418</v>
      </c>
      <c r="I6506" s="25" t="s">
        <v>82</v>
      </c>
      <c r="J6506" s="10">
        <v>1761</v>
      </c>
      <c r="K6506" s="16">
        <v>36</v>
      </c>
    </row>
    <row r="6507" spans="1:11" x14ac:dyDescent="0.25">
      <c r="A6507" s="19">
        <v>43016</v>
      </c>
      <c r="B6507" s="19" t="s">
        <v>3405</v>
      </c>
      <c r="C6507" s="15">
        <v>300</v>
      </c>
      <c r="D6507" s="24" t="s">
        <v>4</v>
      </c>
      <c r="E6507" s="24" t="s">
        <v>5</v>
      </c>
      <c r="F6507" s="25" t="s">
        <v>2217</v>
      </c>
      <c r="G6507" s="25" t="s">
        <v>2987</v>
      </c>
      <c r="H6507" s="25" t="s">
        <v>3418</v>
      </c>
      <c r="I6507" s="25" t="s">
        <v>82</v>
      </c>
      <c r="J6507" s="10">
        <v>1762</v>
      </c>
      <c r="K6507" s="16">
        <v>36</v>
      </c>
    </row>
    <row r="6508" spans="1:11" x14ac:dyDescent="0.25">
      <c r="A6508" s="19">
        <v>43016</v>
      </c>
      <c r="B6508" s="19" t="s">
        <v>3405</v>
      </c>
      <c r="C6508" s="15">
        <v>500</v>
      </c>
      <c r="D6508" s="24" t="s">
        <v>4</v>
      </c>
      <c r="E6508" s="24" t="s">
        <v>6</v>
      </c>
      <c r="F6508" s="25" t="s">
        <v>6</v>
      </c>
      <c r="G6508" s="25" t="s">
        <v>2987</v>
      </c>
      <c r="H6508" s="25" t="s">
        <v>3418</v>
      </c>
      <c r="I6508" s="25" t="s">
        <v>82</v>
      </c>
      <c r="J6508" s="10">
        <v>1763</v>
      </c>
      <c r="K6508" s="16">
        <v>36</v>
      </c>
    </row>
    <row r="6509" spans="1:11" x14ac:dyDescent="0.25">
      <c r="A6509" s="19">
        <v>43016</v>
      </c>
      <c r="B6509" s="19" t="s">
        <v>3405</v>
      </c>
      <c r="C6509" s="15">
        <v>300</v>
      </c>
      <c r="D6509" s="24" t="s">
        <v>4</v>
      </c>
      <c r="E6509" s="24" t="s">
        <v>6</v>
      </c>
      <c r="F6509" s="25" t="s">
        <v>6</v>
      </c>
      <c r="G6509" s="25" t="s">
        <v>2987</v>
      </c>
      <c r="H6509" s="25" t="s">
        <v>3418</v>
      </c>
      <c r="I6509" s="25" t="s">
        <v>82</v>
      </c>
      <c r="J6509" s="10">
        <v>1764</v>
      </c>
      <c r="K6509" s="16">
        <v>36</v>
      </c>
    </row>
    <row r="6510" spans="1:11" x14ac:dyDescent="0.25">
      <c r="A6510" s="19">
        <v>43016</v>
      </c>
      <c r="B6510" s="19" t="s">
        <v>3405</v>
      </c>
      <c r="C6510" s="15">
        <v>100</v>
      </c>
      <c r="D6510" s="24" t="s">
        <v>4</v>
      </c>
      <c r="E6510" s="24" t="s">
        <v>6</v>
      </c>
      <c r="F6510" s="25" t="s">
        <v>6</v>
      </c>
      <c r="G6510" s="25" t="s">
        <v>2987</v>
      </c>
      <c r="H6510" s="25" t="s">
        <v>3418</v>
      </c>
      <c r="I6510" s="25" t="s">
        <v>82</v>
      </c>
      <c r="J6510" s="10">
        <v>1809</v>
      </c>
      <c r="K6510" s="16">
        <v>37</v>
      </c>
    </row>
    <row r="6511" spans="1:11" x14ac:dyDescent="0.25">
      <c r="A6511" s="19">
        <v>43016</v>
      </c>
      <c r="B6511" s="19" t="s">
        <v>3405</v>
      </c>
      <c r="C6511" s="15">
        <v>200</v>
      </c>
      <c r="D6511" s="24" t="s">
        <v>4</v>
      </c>
      <c r="E6511" s="24" t="s">
        <v>5</v>
      </c>
      <c r="F6511" s="25" t="s">
        <v>2217</v>
      </c>
      <c r="G6511" s="25" t="s">
        <v>2987</v>
      </c>
      <c r="H6511" s="25" t="s">
        <v>3418</v>
      </c>
      <c r="I6511" s="25" t="s">
        <v>82</v>
      </c>
      <c r="J6511" s="10">
        <v>1810</v>
      </c>
      <c r="K6511" s="16">
        <v>37</v>
      </c>
    </row>
    <row r="6512" spans="1:11" x14ac:dyDescent="0.25">
      <c r="A6512" s="19">
        <v>43016</v>
      </c>
      <c r="B6512" s="19" t="s">
        <v>3405</v>
      </c>
      <c r="C6512" s="15">
        <v>200</v>
      </c>
      <c r="D6512" s="24" t="s">
        <v>4</v>
      </c>
      <c r="E6512" s="24" t="s">
        <v>5</v>
      </c>
      <c r="F6512" s="25" t="s">
        <v>2217</v>
      </c>
      <c r="G6512" s="25" t="s">
        <v>2987</v>
      </c>
      <c r="H6512" s="25" t="s">
        <v>3418</v>
      </c>
      <c r="I6512" s="25" t="s">
        <v>82</v>
      </c>
      <c r="J6512" s="10">
        <v>1811</v>
      </c>
      <c r="K6512" s="16">
        <v>37</v>
      </c>
    </row>
    <row r="6513" spans="1:11" x14ac:dyDescent="0.25">
      <c r="A6513" s="19">
        <v>43016</v>
      </c>
      <c r="B6513" s="19" t="s">
        <v>3405</v>
      </c>
      <c r="C6513" s="15">
        <v>1000</v>
      </c>
      <c r="D6513" s="24" t="s">
        <v>4</v>
      </c>
      <c r="E6513" s="24" t="s">
        <v>6</v>
      </c>
      <c r="F6513" s="25" t="s">
        <v>6</v>
      </c>
      <c r="G6513" s="25" t="s">
        <v>2987</v>
      </c>
      <c r="H6513" s="25" t="s">
        <v>3418</v>
      </c>
      <c r="I6513" s="25" t="s">
        <v>82</v>
      </c>
      <c r="J6513" s="10">
        <v>1812</v>
      </c>
      <c r="K6513" s="16">
        <v>37</v>
      </c>
    </row>
    <row r="6514" spans="1:11" x14ac:dyDescent="0.25">
      <c r="A6514" s="19">
        <v>43016</v>
      </c>
      <c r="B6514" s="19" t="s">
        <v>3405</v>
      </c>
      <c r="C6514" s="15">
        <v>3000</v>
      </c>
      <c r="D6514" s="24" t="s">
        <v>4</v>
      </c>
      <c r="E6514" s="24" t="s">
        <v>5</v>
      </c>
      <c r="F6514" s="25" t="s">
        <v>2217</v>
      </c>
      <c r="G6514" s="25" t="s">
        <v>2987</v>
      </c>
      <c r="H6514" s="25" t="s">
        <v>3418</v>
      </c>
      <c r="I6514" s="25" t="s">
        <v>82</v>
      </c>
      <c r="J6514" s="10">
        <v>1813</v>
      </c>
      <c r="K6514" s="16">
        <v>37</v>
      </c>
    </row>
    <row r="6515" spans="1:11" x14ac:dyDescent="0.25">
      <c r="A6515" s="19">
        <v>43016</v>
      </c>
      <c r="B6515" s="19" t="s">
        <v>3405</v>
      </c>
      <c r="C6515" s="15">
        <v>150</v>
      </c>
      <c r="D6515" s="24" t="s">
        <v>4</v>
      </c>
      <c r="E6515" s="24" t="s">
        <v>5</v>
      </c>
      <c r="F6515" s="25" t="s">
        <v>2217</v>
      </c>
      <c r="G6515" s="25" t="s">
        <v>2987</v>
      </c>
      <c r="H6515" s="25" t="s">
        <v>3418</v>
      </c>
      <c r="I6515" s="25" t="s">
        <v>82</v>
      </c>
      <c r="J6515" s="10">
        <v>1814</v>
      </c>
      <c r="K6515" s="16">
        <v>37</v>
      </c>
    </row>
    <row r="6516" spans="1:11" x14ac:dyDescent="0.25">
      <c r="A6516" s="19">
        <v>43016</v>
      </c>
      <c r="B6516" s="19" t="s">
        <v>3405</v>
      </c>
      <c r="C6516" s="15">
        <v>5000</v>
      </c>
      <c r="D6516" s="24" t="s">
        <v>4</v>
      </c>
      <c r="E6516" s="24" t="s">
        <v>6</v>
      </c>
      <c r="F6516" s="25" t="s">
        <v>6</v>
      </c>
      <c r="G6516" s="25" t="s">
        <v>2987</v>
      </c>
      <c r="H6516" s="25" t="s">
        <v>3418</v>
      </c>
      <c r="I6516" s="25" t="s">
        <v>82</v>
      </c>
      <c r="J6516" s="10">
        <v>1860</v>
      </c>
      <c r="K6516" s="16">
        <v>38</v>
      </c>
    </row>
    <row r="6517" spans="1:11" x14ac:dyDescent="0.25">
      <c r="A6517" s="19">
        <v>43016</v>
      </c>
      <c r="B6517" s="19" t="s">
        <v>3405</v>
      </c>
      <c r="C6517" s="15">
        <v>100</v>
      </c>
      <c r="D6517" s="24" t="s">
        <v>7</v>
      </c>
      <c r="E6517" s="24" t="s">
        <v>8</v>
      </c>
      <c r="F6517" s="25"/>
      <c r="G6517" s="25" t="s">
        <v>3314</v>
      </c>
      <c r="H6517" s="25" t="s">
        <v>3314</v>
      </c>
      <c r="I6517" s="27"/>
      <c r="J6517" s="10" t="s">
        <v>2984</v>
      </c>
      <c r="K6517" s="16"/>
    </row>
    <row r="6518" spans="1:11" x14ac:dyDescent="0.25">
      <c r="A6518" s="19">
        <v>43016</v>
      </c>
      <c r="B6518" s="19" t="s">
        <v>3405</v>
      </c>
      <c r="C6518" s="15">
        <v>50</v>
      </c>
      <c r="D6518" s="24" t="s">
        <v>7</v>
      </c>
      <c r="E6518" s="24" t="s">
        <v>8</v>
      </c>
      <c r="F6518" s="25"/>
      <c r="G6518" s="25" t="s">
        <v>3314</v>
      </c>
      <c r="H6518" s="25" t="s">
        <v>3314</v>
      </c>
      <c r="I6518" s="27"/>
      <c r="J6518" s="10" t="s">
        <v>2984</v>
      </c>
      <c r="K6518" s="16"/>
    </row>
    <row r="6519" spans="1:11" x14ac:dyDescent="0.25">
      <c r="A6519" s="19">
        <v>43016</v>
      </c>
      <c r="B6519" s="19" t="s">
        <v>3405</v>
      </c>
      <c r="C6519" s="15">
        <v>500</v>
      </c>
      <c r="D6519" s="24" t="s">
        <v>7</v>
      </c>
      <c r="E6519" s="24" t="s">
        <v>8</v>
      </c>
      <c r="F6519" s="25"/>
      <c r="G6519" s="25" t="s">
        <v>3314</v>
      </c>
      <c r="H6519" s="25" t="s">
        <v>3314</v>
      </c>
      <c r="I6519" s="27"/>
      <c r="J6519" s="10" t="s">
        <v>2984</v>
      </c>
      <c r="K6519" s="16"/>
    </row>
    <row r="6520" spans="1:11" x14ac:dyDescent="0.25">
      <c r="A6520" s="19">
        <v>43016</v>
      </c>
      <c r="B6520" s="19" t="s">
        <v>3405</v>
      </c>
      <c r="C6520" s="15">
        <v>700</v>
      </c>
      <c r="D6520" s="24" t="s">
        <v>7</v>
      </c>
      <c r="E6520" s="24" t="s">
        <v>8</v>
      </c>
      <c r="F6520" s="25"/>
      <c r="G6520" s="25" t="s">
        <v>3314</v>
      </c>
      <c r="H6520" s="25" t="s">
        <v>3314</v>
      </c>
      <c r="I6520" s="27"/>
      <c r="J6520" s="10" t="s">
        <v>2984</v>
      </c>
      <c r="K6520" s="16"/>
    </row>
    <row r="6521" spans="1:11" x14ac:dyDescent="0.25">
      <c r="A6521" s="19">
        <v>43016</v>
      </c>
      <c r="B6521" s="19" t="s">
        <v>3405</v>
      </c>
      <c r="C6521" s="15">
        <v>3760</v>
      </c>
      <c r="D6521" s="24" t="s">
        <v>7</v>
      </c>
      <c r="E6521" s="24" t="s">
        <v>8</v>
      </c>
      <c r="F6521" s="25"/>
      <c r="G6521" s="25" t="s">
        <v>3314</v>
      </c>
      <c r="H6521" s="25" t="s">
        <v>3314</v>
      </c>
      <c r="I6521" s="27"/>
      <c r="J6521" s="10" t="s">
        <v>2984</v>
      </c>
      <c r="K6521" s="16"/>
    </row>
    <row r="6522" spans="1:11" x14ac:dyDescent="0.25">
      <c r="A6522" s="19">
        <v>43016</v>
      </c>
      <c r="B6522" s="19" t="s">
        <v>3405</v>
      </c>
      <c r="C6522" s="15">
        <v>150</v>
      </c>
      <c r="D6522" s="24" t="s">
        <v>7</v>
      </c>
      <c r="E6522" s="24" t="s">
        <v>8</v>
      </c>
      <c r="F6522" s="25"/>
      <c r="G6522" s="25" t="s">
        <v>3314</v>
      </c>
      <c r="H6522" s="25" t="s">
        <v>3314</v>
      </c>
      <c r="I6522" s="27"/>
      <c r="J6522" s="10" t="s">
        <v>2984</v>
      </c>
      <c r="K6522" s="16"/>
    </row>
    <row r="6523" spans="1:11" x14ac:dyDescent="0.25">
      <c r="A6523" s="19">
        <v>43016</v>
      </c>
      <c r="B6523" s="19" t="s">
        <v>3405</v>
      </c>
      <c r="C6523" s="15">
        <v>1664</v>
      </c>
      <c r="D6523" s="24" t="s">
        <v>7</v>
      </c>
      <c r="E6523" s="24" t="s">
        <v>8</v>
      </c>
      <c r="F6523" s="25"/>
      <c r="G6523" s="25" t="s">
        <v>3314</v>
      </c>
      <c r="H6523" s="25" t="s">
        <v>3314</v>
      </c>
      <c r="I6523" s="27"/>
      <c r="J6523" s="10" t="s">
        <v>2984</v>
      </c>
      <c r="K6523" s="16"/>
    </row>
    <row r="6524" spans="1:11" x14ac:dyDescent="0.25">
      <c r="A6524" s="19">
        <v>43017</v>
      </c>
      <c r="B6524" s="19" t="s">
        <v>3405</v>
      </c>
      <c r="C6524" s="15">
        <v>2500</v>
      </c>
      <c r="D6524" s="24" t="s">
        <v>4</v>
      </c>
      <c r="E6524" s="24" t="s">
        <v>6</v>
      </c>
      <c r="F6524" s="25" t="s">
        <v>6</v>
      </c>
      <c r="G6524" s="25" t="s">
        <v>2987</v>
      </c>
      <c r="H6524" s="25" t="s">
        <v>3418</v>
      </c>
      <c r="I6524" s="25" t="s">
        <v>82</v>
      </c>
      <c r="J6524" s="10">
        <v>384</v>
      </c>
      <c r="K6524" s="16">
        <v>8</v>
      </c>
    </row>
    <row r="6525" spans="1:11" x14ac:dyDescent="0.25">
      <c r="A6525" s="19">
        <v>43017</v>
      </c>
      <c r="B6525" s="19" t="s">
        <v>3405</v>
      </c>
      <c r="C6525" s="15">
        <v>5000</v>
      </c>
      <c r="D6525" s="24" t="s">
        <v>4</v>
      </c>
      <c r="E6525" s="24" t="s">
        <v>6</v>
      </c>
      <c r="F6525" s="25" t="s">
        <v>6</v>
      </c>
      <c r="G6525" s="25" t="s">
        <v>2987</v>
      </c>
      <c r="H6525" s="25" t="s">
        <v>3418</v>
      </c>
      <c r="I6525" s="25" t="s">
        <v>82</v>
      </c>
      <c r="J6525" s="10">
        <v>385</v>
      </c>
      <c r="K6525" s="16">
        <v>8</v>
      </c>
    </row>
    <row r="6526" spans="1:11" x14ac:dyDescent="0.25">
      <c r="A6526" s="19">
        <v>43017</v>
      </c>
      <c r="B6526" s="19" t="s">
        <v>3405</v>
      </c>
      <c r="C6526" s="15">
        <v>5000</v>
      </c>
      <c r="D6526" s="24" t="s">
        <v>4</v>
      </c>
      <c r="E6526" s="24" t="s">
        <v>5</v>
      </c>
      <c r="F6526" s="25" t="s">
        <v>2217</v>
      </c>
      <c r="G6526" s="25" t="s">
        <v>2987</v>
      </c>
      <c r="H6526" s="25" t="s">
        <v>3418</v>
      </c>
      <c r="I6526" s="25" t="s">
        <v>82</v>
      </c>
      <c r="J6526" s="10">
        <v>386</v>
      </c>
      <c r="K6526" s="16">
        <v>8</v>
      </c>
    </row>
    <row r="6527" spans="1:11" x14ac:dyDescent="0.25">
      <c r="A6527" s="19">
        <v>43017</v>
      </c>
      <c r="B6527" s="19" t="s">
        <v>3405</v>
      </c>
      <c r="C6527" s="15">
        <v>1000</v>
      </c>
      <c r="D6527" s="24" t="s">
        <v>4</v>
      </c>
      <c r="E6527" s="24" t="s">
        <v>6</v>
      </c>
      <c r="F6527" s="25" t="s">
        <v>6</v>
      </c>
      <c r="G6527" s="25" t="s">
        <v>2987</v>
      </c>
      <c r="H6527" s="25" t="s">
        <v>3418</v>
      </c>
      <c r="I6527" s="25" t="s">
        <v>82</v>
      </c>
      <c r="J6527" s="10">
        <v>387</v>
      </c>
      <c r="K6527" s="16">
        <v>8</v>
      </c>
    </row>
    <row r="6528" spans="1:11" x14ac:dyDescent="0.25">
      <c r="A6528" s="19">
        <v>43017</v>
      </c>
      <c r="B6528" s="19" t="s">
        <v>3405</v>
      </c>
      <c r="C6528" s="15">
        <v>1000</v>
      </c>
      <c r="D6528" s="24" t="s">
        <v>4</v>
      </c>
      <c r="E6528" s="24" t="s">
        <v>6</v>
      </c>
      <c r="F6528" s="25" t="s">
        <v>6</v>
      </c>
      <c r="G6528" s="25" t="s">
        <v>2987</v>
      </c>
      <c r="H6528" s="25" t="s">
        <v>3418</v>
      </c>
      <c r="I6528" s="25" t="s">
        <v>82</v>
      </c>
      <c r="J6528" s="10">
        <v>388</v>
      </c>
      <c r="K6528" s="16">
        <v>8</v>
      </c>
    </row>
    <row r="6529" spans="1:11" x14ac:dyDescent="0.25">
      <c r="A6529" s="19">
        <v>43017</v>
      </c>
      <c r="B6529" s="19" t="s">
        <v>3405</v>
      </c>
      <c r="C6529" s="15">
        <v>7000</v>
      </c>
      <c r="D6529" s="24" t="s">
        <v>4</v>
      </c>
      <c r="E6529" s="24" t="s">
        <v>6</v>
      </c>
      <c r="F6529" s="25" t="s">
        <v>6</v>
      </c>
      <c r="G6529" s="25" t="s">
        <v>2987</v>
      </c>
      <c r="H6529" s="25" t="s">
        <v>3418</v>
      </c>
      <c r="I6529" s="25" t="s">
        <v>82</v>
      </c>
      <c r="J6529" s="10">
        <v>389</v>
      </c>
      <c r="K6529" s="16">
        <v>8</v>
      </c>
    </row>
    <row r="6530" spans="1:11" x14ac:dyDescent="0.25">
      <c r="A6530" s="19">
        <v>43017</v>
      </c>
      <c r="B6530" s="19" t="s">
        <v>3405</v>
      </c>
      <c r="C6530" s="15">
        <v>100</v>
      </c>
      <c r="D6530" s="24" t="s">
        <v>4</v>
      </c>
      <c r="E6530" s="24" t="s">
        <v>6</v>
      </c>
      <c r="F6530" s="25" t="s">
        <v>6</v>
      </c>
      <c r="G6530" s="25" t="s">
        <v>2987</v>
      </c>
      <c r="H6530" s="25" t="s">
        <v>3418</v>
      </c>
      <c r="I6530" s="25" t="s">
        <v>82</v>
      </c>
      <c r="J6530" s="10">
        <v>639</v>
      </c>
      <c r="K6530" s="16">
        <v>13</v>
      </c>
    </row>
    <row r="6531" spans="1:11" x14ac:dyDescent="0.25">
      <c r="A6531" s="19">
        <v>43017</v>
      </c>
      <c r="B6531" s="19" t="s">
        <v>3405</v>
      </c>
      <c r="C6531" s="15">
        <v>1000</v>
      </c>
      <c r="D6531" s="24" t="s">
        <v>4</v>
      </c>
      <c r="E6531" s="24" t="s">
        <v>6</v>
      </c>
      <c r="F6531" s="25" t="s">
        <v>6</v>
      </c>
      <c r="G6531" s="25" t="s">
        <v>2987</v>
      </c>
      <c r="H6531" s="25" t="s">
        <v>3418</v>
      </c>
      <c r="I6531" s="25" t="s">
        <v>82</v>
      </c>
      <c r="J6531" s="10">
        <v>890</v>
      </c>
      <c r="K6531" s="16">
        <v>18</v>
      </c>
    </row>
    <row r="6532" spans="1:11" x14ac:dyDescent="0.25">
      <c r="A6532" s="19">
        <v>43017</v>
      </c>
      <c r="B6532" s="19" t="s">
        <v>3405</v>
      </c>
      <c r="C6532" s="15">
        <v>1000</v>
      </c>
      <c r="D6532" s="24" t="s">
        <v>4</v>
      </c>
      <c r="E6532" s="24" t="s">
        <v>5</v>
      </c>
      <c r="F6532" s="25" t="s">
        <v>2217</v>
      </c>
      <c r="G6532" s="25" t="s">
        <v>2987</v>
      </c>
      <c r="H6532" s="25" t="s">
        <v>3418</v>
      </c>
      <c r="I6532" s="25" t="s">
        <v>82</v>
      </c>
      <c r="J6532" s="10">
        <v>891</v>
      </c>
      <c r="K6532" s="16">
        <v>18</v>
      </c>
    </row>
    <row r="6533" spans="1:11" x14ac:dyDescent="0.25">
      <c r="A6533" s="19">
        <v>43017</v>
      </c>
      <c r="B6533" s="19" t="s">
        <v>3405</v>
      </c>
      <c r="C6533" s="15">
        <v>4500</v>
      </c>
      <c r="D6533" s="24" t="s">
        <v>4</v>
      </c>
      <c r="E6533" s="24" t="s">
        <v>5</v>
      </c>
      <c r="F6533" s="25" t="s">
        <v>2217</v>
      </c>
      <c r="G6533" s="25" t="s">
        <v>2987</v>
      </c>
      <c r="H6533" s="25" t="s">
        <v>3418</v>
      </c>
      <c r="I6533" s="25" t="s">
        <v>82</v>
      </c>
      <c r="J6533" s="10">
        <v>1188</v>
      </c>
      <c r="K6533" s="16">
        <v>24</v>
      </c>
    </row>
    <row r="6534" spans="1:11" x14ac:dyDescent="0.25">
      <c r="A6534" s="19">
        <v>43017</v>
      </c>
      <c r="B6534" s="19" t="s">
        <v>3405</v>
      </c>
      <c r="C6534" s="15">
        <v>6000</v>
      </c>
      <c r="D6534" s="24" t="s">
        <v>4</v>
      </c>
      <c r="E6534" s="24" t="s">
        <v>6</v>
      </c>
      <c r="F6534" s="25" t="s">
        <v>6</v>
      </c>
      <c r="G6534" s="25" t="s">
        <v>2987</v>
      </c>
      <c r="H6534" s="25" t="s">
        <v>3418</v>
      </c>
      <c r="I6534" s="25" t="s">
        <v>82</v>
      </c>
      <c r="J6534" s="10">
        <v>1450</v>
      </c>
      <c r="K6534" s="16">
        <v>29</v>
      </c>
    </row>
    <row r="6535" spans="1:11" x14ac:dyDescent="0.25">
      <c r="A6535" s="19">
        <v>43017</v>
      </c>
      <c r="B6535" s="19" t="s">
        <v>3405</v>
      </c>
      <c r="C6535" s="15">
        <v>200</v>
      </c>
      <c r="D6535" s="24" t="s">
        <v>4</v>
      </c>
      <c r="E6535" s="24" t="s">
        <v>6</v>
      </c>
      <c r="F6535" s="25" t="s">
        <v>6</v>
      </c>
      <c r="G6535" s="25" t="s">
        <v>2987</v>
      </c>
      <c r="H6535" s="25" t="s">
        <v>3418</v>
      </c>
      <c r="I6535" s="25" t="s">
        <v>82</v>
      </c>
      <c r="J6535" s="10">
        <v>1620</v>
      </c>
      <c r="K6535" s="16">
        <v>33</v>
      </c>
    </row>
    <row r="6536" spans="1:11" x14ac:dyDescent="0.25">
      <c r="A6536" s="19">
        <v>43017</v>
      </c>
      <c r="B6536" s="19" t="s">
        <v>3405</v>
      </c>
      <c r="C6536" s="15">
        <v>200</v>
      </c>
      <c r="D6536" s="24" t="s">
        <v>4</v>
      </c>
      <c r="E6536" s="24" t="s">
        <v>5</v>
      </c>
      <c r="F6536" s="25" t="s">
        <v>2217</v>
      </c>
      <c r="G6536" s="25" t="s">
        <v>2987</v>
      </c>
      <c r="H6536" s="25" t="s">
        <v>3418</v>
      </c>
      <c r="I6536" s="25" t="s">
        <v>82</v>
      </c>
      <c r="J6536" s="10">
        <v>1765</v>
      </c>
      <c r="K6536" s="16">
        <v>36</v>
      </c>
    </row>
    <row r="6537" spans="1:11" x14ac:dyDescent="0.25">
      <c r="A6537" s="19">
        <v>43017</v>
      </c>
      <c r="B6537" s="19" t="s">
        <v>3405</v>
      </c>
      <c r="C6537" s="15">
        <v>100</v>
      </c>
      <c r="D6537" s="24" t="s">
        <v>4</v>
      </c>
      <c r="E6537" s="24" t="s">
        <v>6</v>
      </c>
      <c r="F6537" s="25" t="s">
        <v>6</v>
      </c>
      <c r="G6537" s="25" t="s">
        <v>2987</v>
      </c>
      <c r="H6537" s="25" t="s">
        <v>3418</v>
      </c>
      <c r="I6537" s="25" t="s">
        <v>82</v>
      </c>
      <c r="J6537" s="10">
        <v>1815</v>
      </c>
      <c r="K6537" s="16">
        <v>37</v>
      </c>
    </row>
    <row r="6538" spans="1:11" x14ac:dyDescent="0.25">
      <c r="A6538" s="19">
        <v>43017</v>
      </c>
      <c r="B6538" s="19" t="s">
        <v>3405</v>
      </c>
      <c r="C6538" s="15">
        <v>2000</v>
      </c>
      <c r="D6538" s="24" t="s">
        <v>4</v>
      </c>
      <c r="E6538" s="24" t="s">
        <v>6</v>
      </c>
      <c r="F6538" s="25" t="s">
        <v>6</v>
      </c>
      <c r="G6538" s="25" t="s">
        <v>2987</v>
      </c>
      <c r="H6538" s="25" t="s">
        <v>3418</v>
      </c>
      <c r="I6538" s="25" t="s">
        <v>82</v>
      </c>
      <c r="J6538" s="10">
        <v>1816</v>
      </c>
      <c r="K6538" s="16">
        <v>37</v>
      </c>
    </row>
    <row r="6539" spans="1:11" x14ac:dyDescent="0.25">
      <c r="A6539" s="19">
        <v>43017</v>
      </c>
      <c r="B6539" s="19" t="s">
        <v>3405</v>
      </c>
      <c r="C6539" s="15">
        <v>300</v>
      </c>
      <c r="D6539" s="24" t="s">
        <v>4</v>
      </c>
      <c r="E6539" s="24" t="s">
        <v>6</v>
      </c>
      <c r="F6539" s="25" t="s">
        <v>6</v>
      </c>
      <c r="G6539" s="25" t="s">
        <v>2987</v>
      </c>
      <c r="H6539" s="25" t="s">
        <v>3418</v>
      </c>
      <c r="I6539" s="25" t="s">
        <v>82</v>
      </c>
      <c r="J6539" s="10">
        <v>1817</v>
      </c>
      <c r="K6539" s="16">
        <v>37</v>
      </c>
    </row>
    <row r="6540" spans="1:11" x14ac:dyDescent="0.25">
      <c r="A6540" s="19">
        <v>43017</v>
      </c>
      <c r="B6540" s="19" t="s">
        <v>3405</v>
      </c>
      <c r="C6540" s="15">
        <v>13000</v>
      </c>
      <c r="D6540" s="24" t="s">
        <v>4</v>
      </c>
      <c r="E6540" s="24" t="s">
        <v>6</v>
      </c>
      <c r="F6540" s="25" t="s">
        <v>6</v>
      </c>
      <c r="G6540" s="25" t="s">
        <v>2987</v>
      </c>
      <c r="H6540" s="25" t="s">
        <v>3418</v>
      </c>
      <c r="I6540" s="25" t="s">
        <v>82</v>
      </c>
      <c r="J6540" s="10">
        <v>1820</v>
      </c>
      <c r="K6540" s="16">
        <v>37</v>
      </c>
    </row>
    <row r="6541" spans="1:11" x14ac:dyDescent="0.25">
      <c r="A6541" s="19">
        <v>43017</v>
      </c>
      <c r="B6541" s="19" t="s">
        <v>3405</v>
      </c>
      <c r="C6541" s="15">
        <v>36120</v>
      </c>
      <c r="D6541" s="24" t="s">
        <v>97</v>
      </c>
      <c r="E6541" s="24" t="s">
        <v>6</v>
      </c>
      <c r="F6541" s="25" t="s">
        <v>6</v>
      </c>
      <c r="G6541" s="25" t="s">
        <v>2987</v>
      </c>
      <c r="H6541" s="25" t="s">
        <v>3418</v>
      </c>
      <c r="I6541" s="25" t="s">
        <v>82</v>
      </c>
      <c r="J6541" s="10">
        <v>1859</v>
      </c>
      <c r="K6541" s="16">
        <v>38</v>
      </c>
    </row>
    <row r="6542" spans="1:11" x14ac:dyDescent="0.25">
      <c r="A6542" s="19">
        <v>43017</v>
      </c>
      <c r="B6542" s="19" t="s">
        <v>3405</v>
      </c>
      <c r="C6542" s="15">
        <v>600</v>
      </c>
      <c r="D6542" s="24" t="s">
        <v>4</v>
      </c>
      <c r="E6542" s="24" t="s">
        <v>6</v>
      </c>
      <c r="F6542" s="25" t="s">
        <v>6</v>
      </c>
      <c r="G6542" s="25" t="s">
        <v>2987</v>
      </c>
      <c r="H6542" s="25" t="s">
        <v>3418</v>
      </c>
      <c r="I6542" s="25" t="s">
        <v>82</v>
      </c>
      <c r="J6542" s="10">
        <v>1861</v>
      </c>
      <c r="K6542" s="16">
        <v>38</v>
      </c>
    </row>
    <row r="6543" spans="1:11" x14ac:dyDescent="0.25">
      <c r="A6543" s="19">
        <v>43017</v>
      </c>
      <c r="B6543" s="19" t="s">
        <v>3405</v>
      </c>
      <c r="C6543" s="15">
        <v>5000</v>
      </c>
      <c r="D6543" s="24" t="s">
        <v>4</v>
      </c>
      <c r="E6543" s="24" t="s">
        <v>5</v>
      </c>
      <c r="F6543" s="25" t="s">
        <v>2217</v>
      </c>
      <c r="G6543" s="25" t="s">
        <v>2987</v>
      </c>
      <c r="H6543" s="25" t="s">
        <v>3418</v>
      </c>
      <c r="I6543" s="25" t="s">
        <v>82</v>
      </c>
      <c r="J6543" s="10">
        <v>1862</v>
      </c>
      <c r="K6543" s="16">
        <v>38</v>
      </c>
    </row>
    <row r="6544" spans="1:11" x14ac:dyDescent="0.25">
      <c r="A6544" s="19">
        <v>43017</v>
      </c>
      <c r="B6544" s="19" t="s">
        <v>3405</v>
      </c>
      <c r="C6544" s="15">
        <v>100</v>
      </c>
      <c r="D6544" s="24" t="s">
        <v>4</v>
      </c>
      <c r="E6544" s="24" t="s">
        <v>6</v>
      </c>
      <c r="F6544" s="25" t="s">
        <v>6</v>
      </c>
      <c r="G6544" s="25" t="s">
        <v>2987</v>
      </c>
      <c r="H6544" s="25" t="s">
        <v>3418</v>
      </c>
      <c r="I6544" s="25" t="s">
        <v>82</v>
      </c>
      <c r="J6544" s="10">
        <v>1864</v>
      </c>
      <c r="K6544" s="16">
        <v>38</v>
      </c>
    </row>
    <row r="6545" spans="1:11" x14ac:dyDescent="0.25">
      <c r="A6545" s="19">
        <v>43017</v>
      </c>
      <c r="B6545" s="19" t="s">
        <v>3405</v>
      </c>
      <c r="C6545" s="15">
        <v>100</v>
      </c>
      <c r="D6545" s="24" t="s">
        <v>4</v>
      </c>
      <c r="E6545" s="24" t="s">
        <v>6</v>
      </c>
      <c r="F6545" s="25" t="s">
        <v>6</v>
      </c>
      <c r="G6545" s="25" t="s">
        <v>2987</v>
      </c>
      <c r="H6545" s="25" t="s">
        <v>3418</v>
      </c>
      <c r="I6545" s="25" t="s">
        <v>82</v>
      </c>
      <c r="J6545" s="10">
        <v>1865</v>
      </c>
      <c r="K6545" s="16">
        <v>38</v>
      </c>
    </row>
    <row r="6546" spans="1:11" x14ac:dyDescent="0.25">
      <c r="A6546" s="19">
        <v>43017</v>
      </c>
      <c r="B6546" s="19" t="s">
        <v>3405</v>
      </c>
      <c r="C6546" s="15">
        <v>100</v>
      </c>
      <c r="D6546" s="24" t="s">
        <v>4</v>
      </c>
      <c r="E6546" s="24" t="s">
        <v>5</v>
      </c>
      <c r="F6546" s="25" t="s">
        <v>2217</v>
      </c>
      <c r="G6546" s="25" t="s">
        <v>2987</v>
      </c>
      <c r="H6546" s="25" t="s">
        <v>3418</v>
      </c>
      <c r="I6546" s="25" t="s">
        <v>82</v>
      </c>
      <c r="J6546" s="10">
        <v>1866</v>
      </c>
      <c r="K6546" s="16">
        <v>38</v>
      </c>
    </row>
    <row r="6547" spans="1:11" x14ac:dyDescent="0.25">
      <c r="A6547" s="19">
        <v>43017</v>
      </c>
      <c r="B6547" s="19" t="s">
        <v>3405</v>
      </c>
      <c r="C6547" s="15">
        <v>4000</v>
      </c>
      <c r="D6547" s="24" t="s">
        <v>4</v>
      </c>
      <c r="E6547" s="24" t="s">
        <v>6</v>
      </c>
      <c r="F6547" s="25" t="s">
        <v>6</v>
      </c>
      <c r="G6547" s="25" t="s">
        <v>2987</v>
      </c>
      <c r="H6547" s="25" t="s">
        <v>3418</v>
      </c>
      <c r="I6547" s="25" t="s">
        <v>82</v>
      </c>
      <c r="J6547" s="10">
        <v>1867</v>
      </c>
      <c r="K6547" s="16">
        <v>38</v>
      </c>
    </row>
    <row r="6548" spans="1:11" x14ac:dyDescent="0.25">
      <c r="A6548" s="19">
        <v>43017</v>
      </c>
      <c r="B6548" s="19" t="s">
        <v>3405</v>
      </c>
      <c r="C6548" s="15">
        <v>2750</v>
      </c>
      <c r="D6548" s="24" t="s">
        <v>4</v>
      </c>
      <c r="E6548" s="24" t="s">
        <v>5</v>
      </c>
      <c r="F6548" s="25" t="s">
        <v>2217</v>
      </c>
      <c r="G6548" s="25" t="s">
        <v>2987</v>
      </c>
      <c r="H6548" s="25" t="s">
        <v>3418</v>
      </c>
      <c r="I6548" s="25" t="s">
        <v>82</v>
      </c>
      <c r="J6548" s="10">
        <v>1868</v>
      </c>
      <c r="K6548" s="16">
        <v>38</v>
      </c>
    </row>
    <row r="6549" spans="1:11" x14ac:dyDescent="0.25">
      <c r="A6549" s="19">
        <v>43017</v>
      </c>
      <c r="B6549" s="19" t="s">
        <v>3405</v>
      </c>
      <c r="C6549" s="15">
        <v>2300</v>
      </c>
      <c r="D6549" s="24" t="s">
        <v>4</v>
      </c>
      <c r="E6549" s="24" t="s">
        <v>6</v>
      </c>
      <c r="F6549" s="25" t="s">
        <v>6</v>
      </c>
      <c r="G6549" s="25" t="s">
        <v>2987</v>
      </c>
      <c r="H6549" s="25" t="s">
        <v>3418</v>
      </c>
      <c r="I6549" s="25" t="s">
        <v>82</v>
      </c>
      <c r="J6549" s="10">
        <v>1901</v>
      </c>
      <c r="K6549" s="16">
        <v>39</v>
      </c>
    </row>
    <row r="6550" spans="1:11" x14ac:dyDescent="0.25">
      <c r="A6550" s="19">
        <v>43017</v>
      </c>
      <c r="B6550" s="19" t="s">
        <v>3405</v>
      </c>
      <c r="C6550" s="15">
        <v>1000</v>
      </c>
      <c r="D6550" s="24" t="s">
        <v>4</v>
      </c>
      <c r="E6550" s="24" t="s">
        <v>6</v>
      </c>
      <c r="F6550" s="25" t="s">
        <v>6</v>
      </c>
      <c r="G6550" s="25" t="s">
        <v>2987</v>
      </c>
      <c r="H6550" s="25" t="s">
        <v>3418</v>
      </c>
      <c r="I6550" s="25" t="s">
        <v>82</v>
      </c>
      <c r="J6550" s="10">
        <v>1902</v>
      </c>
      <c r="K6550" s="16">
        <v>39</v>
      </c>
    </row>
    <row r="6551" spans="1:11" x14ac:dyDescent="0.25">
      <c r="A6551" s="19">
        <v>43017</v>
      </c>
      <c r="B6551" s="19" t="s">
        <v>3405</v>
      </c>
      <c r="C6551" s="15">
        <v>100</v>
      </c>
      <c r="D6551" s="24" t="s">
        <v>4</v>
      </c>
      <c r="E6551" s="24" t="s">
        <v>5</v>
      </c>
      <c r="F6551" s="25" t="s">
        <v>2217</v>
      </c>
      <c r="G6551" s="25" t="s">
        <v>2987</v>
      </c>
      <c r="H6551" s="25" t="s">
        <v>3418</v>
      </c>
      <c r="I6551" s="25" t="s">
        <v>82</v>
      </c>
      <c r="J6551" s="10">
        <v>1903</v>
      </c>
      <c r="K6551" s="16">
        <v>39</v>
      </c>
    </row>
    <row r="6552" spans="1:11" x14ac:dyDescent="0.25">
      <c r="A6552" s="19">
        <v>43017</v>
      </c>
      <c r="B6552" s="19" t="s">
        <v>3405</v>
      </c>
      <c r="C6552" s="15">
        <v>2300</v>
      </c>
      <c r="D6552" s="24" t="s">
        <v>4</v>
      </c>
      <c r="E6552" s="24" t="s">
        <v>6</v>
      </c>
      <c r="F6552" s="25" t="s">
        <v>6</v>
      </c>
      <c r="G6552" s="25" t="s">
        <v>2987</v>
      </c>
      <c r="H6552" s="25" t="s">
        <v>3418</v>
      </c>
      <c r="I6552" s="25" t="s">
        <v>82</v>
      </c>
      <c r="J6552" s="10">
        <v>1904</v>
      </c>
      <c r="K6552" s="16">
        <v>39</v>
      </c>
    </row>
    <row r="6553" spans="1:11" x14ac:dyDescent="0.25">
      <c r="A6553" s="19">
        <v>43017</v>
      </c>
      <c r="B6553" s="19" t="s">
        <v>3405</v>
      </c>
      <c r="C6553" s="15">
        <v>148</v>
      </c>
      <c r="D6553" s="24" t="s">
        <v>7</v>
      </c>
      <c r="E6553" s="24" t="s">
        <v>8</v>
      </c>
      <c r="F6553" s="25"/>
      <c r="G6553" s="25" t="s">
        <v>3314</v>
      </c>
      <c r="H6553" s="25" t="s">
        <v>3314</v>
      </c>
      <c r="I6553" s="27"/>
      <c r="J6553" s="10" t="s">
        <v>2984</v>
      </c>
      <c r="K6553" s="16"/>
    </row>
    <row r="6554" spans="1:11" x14ac:dyDescent="0.25">
      <c r="A6554" s="19">
        <v>43017</v>
      </c>
      <c r="B6554" s="19" t="s">
        <v>3405</v>
      </c>
      <c r="C6554" s="15">
        <v>1447</v>
      </c>
      <c r="D6554" s="24" t="s">
        <v>7</v>
      </c>
      <c r="E6554" s="24" t="s">
        <v>8</v>
      </c>
      <c r="F6554" s="25"/>
      <c r="G6554" s="25" t="s">
        <v>3314</v>
      </c>
      <c r="H6554" s="25" t="s">
        <v>3314</v>
      </c>
      <c r="I6554" s="27"/>
      <c r="J6554" s="10" t="s">
        <v>2984</v>
      </c>
      <c r="K6554" s="16"/>
    </row>
    <row r="6555" spans="1:11" x14ac:dyDescent="0.25">
      <c r="A6555" s="19">
        <v>43017</v>
      </c>
      <c r="B6555" s="19" t="s">
        <v>3405</v>
      </c>
      <c r="C6555" s="15">
        <v>70</v>
      </c>
      <c r="D6555" s="24" t="s">
        <v>7</v>
      </c>
      <c r="E6555" s="24" t="s">
        <v>8</v>
      </c>
      <c r="F6555" s="25"/>
      <c r="G6555" s="25" t="s">
        <v>3314</v>
      </c>
      <c r="H6555" s="25" t="s">
        <v>3314</v>
      </c>
      <c r="I6555" s="27"/>
      <c r="J6555" s="10" t="s">
        <v>2984</v>
      </c>
      <c r="K6555" s="16"/>
    </row>
    <row r="6556" spans="1:11" x14ac:dyDescent="0.25">
      <c r="A6556" s="19">
        <v>43017</v>
      </c>
      <c r="B6556" s="19" t="s">
        <v>3405</v>
      </c>
      <c r="C6556" s="15">
        <v>30</v>
      </c>
      <c r="D6556" s="24" t="s">
        <v>7</v>
      </c>
      <c r="E6556" s="24" t="s">
        <v>8</v>
      </c>
      <c r="F6556" s="25"/>
      <c r="G6556" s="25" t="s">
        <v>3314</v>
      </c>
      <c r="H6556" s="25" t="s">
        <v>3314</v>
      </c>
      <c r="I6556" s="27"/>
      <c r="J6556" s="10" t="s">
        <v>2984</v>
      </c>
      <c r="K6556" s="16"/>
    </row>
    <row r="6557" spans="1:11" x14ac:dyDescent="0.25">
      <c r="A6557" s="19">
        <v>43018</v>
      </c>
      <c r="B6557" s="19" t="s">
        <v>3405</v>
      </c>
      <c r="C6557" s="15">
        <v>100</v>
      </c>
      <c r="D6557" s="24" t="s">
        <v>4</v>
      </c>
      <c r="E6557" s="24" t="s">
        <v>6</v>
      </c>
      <c r="F6557" s="25" t="s">
        <v>6</v>
      </c>
      <c r="G6557" s="25" t="s">
        <v>2987</v>
      </c>
      <c r="H6557" s="25" t="s">
        <v>3418</v>
      </c>
      <c r="I6557" s="25" t="s">
        <v>82</v>
      </c>
      <c r="J6557" s="10">
        <v>390</v>
      </c>
      <c r="K6557" s="16">
        <v>8</v>
      </c>
    </row>
    <row r="6558" spans="1:11" x14ac:dyDescent="0.25">
      <c r="A6558" s="19">
        <v>43018</v>
      </c>
      <c r="B6558" s="19" t="s">
        <v>3405</v>
      </c>
      <c r="C6558" s="15">
        <v>10000</v>
      </c>
      <c r="D6558" s="24" t="s">
        <v>4</v>
      </c>
      <c r="E6558" s="24" t="s">
        <v>6</v>
      </c>
      <c r="F6558" s="25" t="s">
        <v>6</v>
      </c>
      <c r="G6558" s="25" t="s">
        <v>2987</v>
      </c>
      <c r="H6558" s="25" t="s">
        <v>3418</v>
      </c>
      <c r="I6558" s="25" t="s">
        <v>82</v>
      </c>
      <c r="J6558" s="10">
        <v>391</v>
      </c>
      <c r="K6558" s="16">
        <v>8</v>
      </c>
    </row>
    <row r="6559" spans="1:11" x14ac:dyDescent="0.25">
      <c r="A6559" s="19">
        <v>43018</v>
      </c>
      <c r="B6559" s="19" t="s">
        <v>3405</v>
      </c>
      <c r="C6559" s="15">
        <v>100</v>
      </c>
      <c r="D6559" s="24" t="s">
        <v>4</v>
      </c>
      <c r="E6559" s="24" t="s">
        <v>5</v>
      </c>
      <c r="F6559" s="25" t="s">
        <v>2217</v>
      </c>
      <c r="G6559" s="25" t="s">
        <v>2987</v>
      </c>
      <c r="H6559" s="25" t="s">
        <v>3418</v>
      </c>
      <c r="I6559" s="25" t="s">
        <v>82</v>
      </c>
      <c r="J6559" s="10">
        <v>640</v>
      </c>
      <c r="K6559" s="16">
        <v>13</v>
      </c>
    </row>
    <row r="6560" spans="1:11" x14ac:dyDescent="0.25">
      <c r="A6560" s="19">
        <v>43018</v>
      </c>
      <c r="B6560" s="19" t="s">
        <v>3405</v>
      </c>
      <c r="C6560" s="15">
        <v>1000</v>
      </c>
      <c r="D6560" s="24" t="s">
        <v>4</v>
      </c>
      <c r="E6560" s="24" t="s">
        <v>5</v>
      </c>
      <c r="F6560" s="25" t="s">
        <v>2217</v>
      </c>
      <c r="G6560" s="25" t="s">
        <v>2987</v>
      </c>
      <c r="H6560" s="25" t="s">
        <v>3418</v>
      </c>
      <c r="I6560" s="25" t="s">
        <v>82</v>
      </c>
      <c r="J6560" s="10">
        <v>641</v>
      </c>
      <c r="K6560" s="16">
        <v>13</v>
      </c>
    </row>
    <row r="6561" spans="1:11" x14ac:dyDescent="0.25">
      <c r="A6561" s="19">
        <v>43018</v>
      </c>
      <c r="B6561" s="19" t="s">
        <v>3405</v>
      </c>
      <c r="C6561" s="15">
        <v>700</v>
      </c>
      <c r="D6561" s="24" t="s">
        <v>4</v>
      </c>
      <c r="E6561" s="24" t="s">
        <v>5</v>
      </c>
      <c r="F6561" s="25" t="s">
        <v>2217</v>
      </c>
      <c r="G6561" s="25" t="s">
        <v>2987</v>
      </c>
      <c r="H6561" s="25" t="s">
        <v>3418</v>
      </c>
      <c r="I6561" s="25" t="s">
        <v>82</v>
      </c>
      <c r="J6561" s="10">
        <v>642</v>
      </c>
      <c r="K6561" s="16">
        <v>13</v>
      </c>
    </row>
    <row r="6562" spans="1:11" x14ac:dyDescent="0.25">
      <c r="A6562" s="19">
        <v>43018</v>
      </c>
      <c r="B6562" s="19" t="s">
        <v>3405</v>
      </c>
      <c r="C6562" s="15">
        <v>400</v>
      </c>
      <c r="D6562" s="24" t="s">
        <v>4</v>
      </c>
      <c r="E6562" s="24" t="s">
        <v>6</v>
      </c>
      <c r="F6562" s="25" t="s">
        <v>6</v>
      </c>
      <c r="G6562" s="25" t="s">
        <v>2987</v>
      </c>
      <c r="H6562" s="25" t="s">
        <v>3418</v>
      </c>
      <c r="I6562" s="25" t="s">
        <v>82</v>
      </c>
      <c r="J6562" s="10">
        <v>643</v>
      </c>
      <c r="K6562" s="16">
        <v>13</v>
      </c>
    </row>
    <row r="6563" spans="1:11" x14ac:dyDescent="0.25">
      <c r="A6563" s="19">
        <v>43018</v>
      </c>
      <c r="B6563" s="19" t="s">
        <v>3405</v>
      </c>
      <c r="C6563" s="15">
        <v>1000</v>
      </c>
      <c r="D6563" s="24" t="s">
        <v>4</v>
      </c>
      <c r="E6563" s="24" t="s">
        <v>6</v>
      </c>
      <c r="F6563" s="25" t="s">
        <v>6</v>
      </c>
      <c r="G6563" s="25" t="s">
        <v>2987</v>
      </c>
      <c r="H6563" s="25" t="s">
        <v>3418</v>
      </c>
      <c r="I6563" s="25" t="s">
        <v>82</v>
      </c>
      <c r="J6563" s="10">
        <v>892</v>
      </c>
      <c r="K6563" s="16">
        <v>18</v>
      </c>
    </row>
    <row r="6564" spans="1:11" x14ac:dyDescent="0.25">
      <c r="A6564" s="19">
        <v>43018</v>
      </c>
      <c r="B6564" s="19" t="s">
        <v>3405</v>
      </c>
      <c r="C6564" s="15">
        <v>100</v>
      </c>
      <c r="D6564" s="24" t="s">
        <v>4</v>
      </c>
      <c r="E6564" s="24" t="s">
        <v>6</v>
      </c>
      <c r="F6564" s="25" t="s">
        <v>6</v>
      </c>
      <c r="G6564" s="25" t="s">
        <v>2987</v>
      </c>
      <c r="H6564" s="25" t="s">
        <v>3418</v>
      </c>
      <c r="I6564" s="25" t="s">
        <v>82</v>
      </c>
      <c r="J6564" s="10">
        <v>893</v>
      </c>
      <c r="K6564" s="16">
        <v>18</v>
      </c>
    </row>
    <row r="6565" spans="1:11" x14ac:dyDescent="0.25">
      <c r="A6565" s="19">
        <v>43018</v>
      </c>
      <c r="B6565" s="19" t="s">
        <v>3405</v>
      </c>
      <c r="C6565" s="15">
        <v>200</v>
      </c>
      <c r="D6565" s="24" t="s">
        <v>4</v>
      </c>
      <c r="E6565" s="24" t="s">
        <v>5</v>
      </c>
      <c r="F6565" s="25" t="s">
        <v>2217</v>
      </c>
      <c r="G6565" s="25" t="s">
        <v>2987</v>
      </c>
      <c r="H6565" s="25" t="s">
        <v>3418</v>
      </c>
      <c r="I6565" s="25" t="s">
        <v>82</v>
      </c>
      <c r="J6565" s="10">
        <v>1189</v>
      </c>
      <c r="K6565" s="16">
        <v>24</v>
      </c>
    </row>
    <row r="6566" spans="1:11" x14ac:dyDescent="0.25">
      <c r="A6566" s="19">
        <v>43018</v>
      </c>
      <c r="B6566" s="19" t="s">
        <v>3405</v>
      </c>
      <c r="C6566" s="15">
        <v>500</v>
      </c>
      <c r="D6566" s="24" t="s">
        <v>4</v>
      </c>
      <c r="E6566" s="24" t="s">
        <v>5</v>
      </c>
      <c r="F6566" s="25" t="s">
        <v>2217</v>
      </c>
      <c r="G6566" s="25" t="s">
        <v>2987</v>
      </c>
      <c r="H6566" s="25" t="s">
        <v>3418</v>
      </c>
      <c r="I6566" s="25" t="s">
        <v>82</v>
      </c>
      <c r="J6566" s="10">
        <v>1621</v>
      </c>
      <c r="K6566" s="16">
        <v>33</v>
      </c>
    </row>
    <row r="6567" spans="1:11" x14ac:dyDescent="0.25">
      <c r="A6567" s="19">
        <v>43018</v>
      </c>
      <c r="B6567" s="19" t="s">
        <v>3405</v>
      </c>
      <c r="C6567" s="15">
        <v>900</v>
      </c>
      <c r="D6567" s="24" t="s">
        <v>4</v>
      </c>
      <c r="E6567" s="24" t="s">
        <v>6</v>
      </c>
      <c r="F6567" s="25" t="s">
        <v>6</v>
      </c>
      <c r="G6567" s="25" t="s">
        <v>2987</v>
      </c>
      <c r="H6567" s="25" t="s">
        <v>3418</v>
      </c>
      <c r="I6567" s="25" t="s">
        <v>82</v>
      </c>
      <c r="J6567" s="10">
        <v>1622</v>
      </c>
      <c r="K6567" s="16">
        <v>33</v>
      </c>
    </row>
    <row r="6568" spans="1:11" x14ac:dyDescent="0.25">
      <c r="A6568" s="19">
        <v>43018</v>
      </c>
      <c r="B6568" s="19" t="s">
        <v>3405</v>
      </c>
      <c r="C6568" s="15">
        <v>400</v>
      </c>
      <c r="D6568" s="24" t="s">
        <v>4</v>
      </c>
      <c r="E6568" s="24" t="s">
        <v>6</v>
      </c>
      <c r="F6568" s="25" t="s">
        <v>6</v>
      </c>
      <c r="G6568" s="25" t="s">
        <v>2987</v>
      </c>
      <c r="H6568" s="25" t="s">
        <v>3418</v>
      </c>
      <c r="I6568" s="25" t="s">
        <v>82</v>
      </c>
      <c r="J6568" s="10">
        <v>1715</v>
      </c>
      <c r="K6568" s="16">
        <v>35</v>
      </c>
    </row>
    <row r="6569" spans="1:11" x14ac:dyDescent="0.25">
      <c r="A6569" s="19">
        <v>43018</v>
      </c>
      <c r="B6569" s="19" t="s">
        <v>3405</v>
      </c>
      <c r="C6569" s="15">
        <v>300</v>
      </c>
      <c r="D6569" s="24" t="s">
        <v>4</v>
      </c>
      <c r="E6569" s="24" t="s">
        <v>6</v>
      </c>
      <c r="F6569" s="25" t="s">
        <v>6</v>
      </c>
      <c r="G6569" s="25" t="s">
        <v>2987</v>
      </c>
      <c r="H6569" s="25" t="s">
        <v>3418</v>
      </c>
      <c r="I6569" s="25" t="s">
        <v>82</v>
      </c>
      <c r="J6569" s="10">
        <v>1716</v>
      </c>
      <c r="K6569" s="16">
        <v>35</v>
      </c>
    </row>
    <row r="6570" spans="1:11" x14ac:dyDescent="0.25">
      <c r="A6570" s="19">
        <v>43018</v>
      </c>
      <c r="B6570" s="19" t="s">
        <v>3405</v>
      </c>
      <c r="C6570" s="15">
        <v>200</v>
      </c>
      <c r="D6570" s="24" t="s">
        <v>4</v>
      </c>
      <c r="E6570" s="24" t="s">
        <v>6</v>
      </c>
      <c r="F6570" s="25" t="s">
        <v>6</v>
      </c>
      <c r="G6570" s="25" t="s">
        <v>2987</v>
      </c>
      <c r="H6570" s="25" t="s">
        <v>3418</v>
      </c>
      <c r="I6570" s="25" t="s">
        <v>82</v>
      </c>
      <c r="J6570" s="10">
        <v>1766</v>
      </c>
      <c r="K6570" s="16">
        <v>36</v>
      </c>
    </row>
    <row r="6571" spans="1:11" x14ac:dyDescent="0.25">
      <c r="A6571" s="19">
        <v>43018</v>
      </c>
      <c r="B6571" s="19" t="s">
        <v>3405</v>
      </c>
      <c r="C6571" s="15">
        <v>100</v>
      </c>
      <c r="D6571" s="24" t="s">
        <v>4</v>
      </c>
      <c r="E6571" s="24" t="s">
        <v>5</v>
      </c>
      <c r="F6571" s="25" t="s">
        <v>2217</v>
      </c>
      <c r="G6571" s="25" t="s">
        <v>2987</v>
      </c>
      <c r="H6571" s="25" t="s">
        <v>3418</v>
      </c>
      <c r="I6571" s="25" t="s">
        <v>82</v>
      </c>
      <c r="J6571" s="10">
        <v>1767</v>
      </c>
      <c r="K6571" s="16">
        <v>36</v>
      </c>
    </row>
    <row r="6572" spans="1:11" x14ac:dyDescent="0.25">
      <c r="A6572" s="19">
        <v>43018</v>
      </c>
      <c r="B6572" s="19" t="s">
        <v>3405</v>
      </c>
      <c r="C6572" s="15">
        <v>100</v>
      </c>
      <c r="D6572" s="24" t="s">
        <v>4</v>
      </c>
      <c r="E6572" s="24" t="s">
        <v>6</v>
      </c>
      <c r="F6572" s="25" t="s">
        <v>6</v>
      </c>
      <c r="G6572" s="25" t="s">
        <v>2987</v>
      </c>
      <c r="H6572" s="25" t="s">
        <v>3418</v>
      </c>
      <c r="I6572" s="25" t="s">
        <v>82</v>
      </c>
      <c r="J6572" s="10">
        <v>1768</v>
      </c>
      <c r="K6572" s="16">
        <v>36</v>
      </c>
    </row>
    <row r="6573" spans="1:11" x14ac:dyDescent="0.25">
      <c r="A6573" s="19">
        <v>43018</v>
      </c>
      <c r="B6573" s="19" t="s">
        <v>3405</v>
      </c>
      <c r="C6573" s="15">
        <v>22000</v>
      </c>
      <c r="D6573" s="24" t="s">
        <v>4</v>
      </c>
      <c r="E6573" s="24" t="s">
        <v>6</v>
      </c>
      <c r="F6573" s="25" t="s">
        <v>6</v>
      </c>
      <c r="G6573" s="25" t="s">
        <v>2987</v>
      </c>
      <c r="H6573" s="25" t="s">
        <v>3418</v>
      </c>
      <c r="I6573" s="25" t="s">
        <v>82</v>
      </c>
      <c r="J6573" s="10">
        <v>1769</v>
      </c>
      <c r="K6573" s="16">
        <v>36</v>
      </c>
    </row>
    <row r="6574" spans="1:11" x14ac:dyDescent="0.25">
      <c r="A6574" s="19">
        <v>43018</v>
      </c>
      <c r="B6574" s="19" t="s">
        <v>3405</v>
      </c>
      <c r="C6574" s="15">
        <v>300</v>
      </c>
      <c r="D6574" s="24" t="s">
        <v>4</v>
      </c>
      <c r="E6574" s="24" t="s">
        <v>6</v>
      </c>
      <c r="F6574" s="25" t="s">
        <v>6</v>
      </c>
      <c r="G6574" s="25" t="s">
        <v>2987</v>
      </c>
      <c r="H6574" s="25" t="s">
        <v>3418</v>
      </c>
      <c r="I6574" s="25" t="s">
        <v>82</v>
      </c>
      <c r="J6574" s="10">
        <v>1818</v>
      </c>
      <c r="K6574" s="16">
        <v>37</v>
      </c>
    </row>
    <row r="6575" spans="1:11" x14ac:dyDescent="0.25">
      <c r="A6575" s="19">
        <v>43018</v>
      </c>
      <c r="B6575" s="19" t="s">
        <v>3405</v>
      </c>
      <c r="C6575" s="15">
        <v>150</v>
      </c>
      <c r="D6575" s="24" t="s">
        <v>4</v>
      </c>
      <c r="E6575" s="24" t="s">
        <v>6</v>
      </c>
      <c r="F6575" s="25" t="s">
        <v>6</v>
      </c>
      <c r="G6575" s="25" t="s">
        <v>2987</v>
      </c>
      <c r="H6575" s="25" t="s">
        <v>3418</v>
      </c>
      <c r="I6575" s="25" t="s">
        <v>82</v>
      </c>
      <c r="J6575" s="10">
        <v>1819</v>
      </c>
      <c r="K6575" s="16">
        <v>37</v>
      </c>
    </row>
    <row r="6576" spans="1:11" x14ac:dyDescent="0.25">
      <c r="A6576" s="19">
        <v>43018</v>
      </c>
      <c r="B6576" s="19" t="s">
        <v>3405</v>
      </c>
      <c r="C6576" s="15">
        <v>1000</v>
      </c>
      <c r="D6576" s="24" t="s">
        <v>4</v>
      </c>
      <c r="E6576" s="24" t="s">
        <v>5</v>
      </c>
      <c r="F6576" s="25" t="s">
        <v>2217</v>
      </c>
      <c r="G6576" s="25" t="s">
        <v>2987</v>
      </c>
      <c r="H6576" s="25" t="s">
        <v>3418</v>
      </c>
      <c r="I6576" s="25" t="s">
        <v>82</v>
      </c>
      <c r="J6576" s="10">
        <v>1869</v>
      </c>
      <c r="K6576" s="16">
        <v>38</v>
      </c>
    </row>
    <row r="6577" spans="1:11" x14ac:dyDescent="0.25">
      <c r="A6577" s="19">
        <v>43018</v>
      </c>
      <c r="B6577" s="19" t="s">
        <v>3405</v>
      </c>
      <c r="C6577" s="15">
        <v>16200</v>
      </c>
      <c r="D6577" s="24" t="s">
        <v>4</v>
      </c>
      <c r="E6577" s="24" t="s">
        <v>6</v>
      </c>
      <c r="F6577" s="25" t="s">
        <v>6</v>
      </c>
      <c r="G6577" s="25" t="s">
        <v>2987</v>
      </c>
      <c r="H6577" s="25" t="s">
        <v>3418</v>
      </c>
      <c r="I6577" s="25" t="s">
        <v>82</v>
      </c>
      <c r="J6577" s="10">
        <v>1870</v>
      </c>
      <c r="K6577" s="16">
        <v>38</v>
      </c>
    </row>
    <row r="6578" spans="1:11" x14ac:dyDescent="0.25">
      <c r="A6578" s="19">
        <v>43018</v>
      </c>
      <c r="B6578" s="19" t="s">
        <v>3405</v>
      </c>
      <c r="C6578" s="15">
        <v>200</v>
      </c>
      <c r="D6578" s="24" t="s">
        <v>4</v>
      </c>
      <c r="E6578" s="24" t="s">
        <v>5</v>
      </c>
      <c r="F6578" s="25" t="s">
        <v>2217</v>
      </c>
      <c r="G6578" s="25" t="s">
        <v>2987</v>
      </c>
      <c r="H6578" s="25" t="s">
        <v>3418</v>
      </c>
      <c r="I6578" s="25" t="s">
        <v>82</v>
      </c>
      <c r="J6578" s="10">
        <v>1871</v>
      </c>
      <c r="K6578" s="16">
        <v>38</v>
      </c>
    </row>
    <row r="6579" spans="1:11" x14ac:dyDescent="0.25">
      <c r="A6579" s="19">
        <v>43018</v>
      </c>
      <c r="B6579" s="19" t="s">
        <v>3405</v>
      </c>
      <c r="C6579" s="15">
        <v>100</v>
      </c>
      <c r="D6579" s="24" t="s">
        <v>7</v>
      </c>
      <c r="E6579" s="24" t="s">
        <v>8</v>
      </c>
      <c r="F6579" s="25"/>
      <c r="G6579" s="25" t="s">
        <v>3314</v>
      </c>
      <c r="H6579" s="25" t="s">
        <v>3314</v>
      </c>
      <c r="I6579" s="27"/>
      <c r="J6579" s="10" t="s">
        <v>2984</v>
      </c>
      <c r="K6579" s="16"/>
    </row>
    <row r="6580" spans="1:11" x14ac:dyDescent="0.25">
      <c r="A6580" s="19">
        <v>43018</v>
      </c>
      <c r="B6580" s="19" t="s">
        <v>3405</v>
      </c>
      <c r="C6580" s="15">
        <v>1500</v>
      </c>
      <c r="D6580" s="24" t="s">
        <v>7</v>
      </c>
      <c r="E6580" s="24" t="s">
        <v>8</v>
      </c>
      <c r="F6580" s="25"/>
      <c r="G6580" s="25" t="s">
        <v>3314</v>
      </c>
      <c r="H6580" s="25" t="s">
        <v>3314</v>
      </c>
      <c r="I6580" s="27"/>
      <c r="J6580" s="10" t="s">
        <v>2984</v>
      </c>
      <c r="K6580" s="16"/>
    </row>
    <row r="6581" spans="1:11" x14ac:dyDescent="0.25">
      <c r="A6581" s="19">
        <v>43018</v>
      </c>
      <c r="B6581" s="19" t="s">
        <v>3405</v>
      </c>
      <c r="C6581" s="15">
        <v>2640</v>
      </c>
      <c r="D6581" s="24" t="s">
        <v>7</v>
      </c>
      <c r="E6581" s="24" t="s">
        <v>8</v>
      </c>
      <c r="F6581" s="25"/>
      <c r="G6581" s="25" t="s">
        <v>3314</v>
      </c>
      <c r="H6581" s="25" t="s">
        <v>3314</v>
      </c>
      <c r="I6581" s="27"/>
      <c r="J6581" s="10" t="s">
        <v>2984</v>
      </c>
      <c r="K6581" s="16"/>
    </row>
    <row r="6582" spans="1:11" x14ac:dyDescent="0.25">
      <c r="A6582" s="19">
        <v>43018</v>
      </c>
      <c r="B6582" s="19" t="s">
        <v>3405</v>
      </c>
      <c r="C6582" s="15">
        <v>1000</v>
      </c>
      <c r="D6582" s="24" t="s">
        <v>7</v>
      </c>
      <c r="E6582" s="24" t="s">
        <v>8</v>
      </c>
      <c r="F6582" s="25"/>
      <c r="G6582" s="25" t="s">
        <v>3314</v>
      </c>
      <c r="H6582" s="25" t="s">
        <v>3314</v>
      </c>
      <c r="I6582" s="27"/>
      <c r="J6582" s="10" t="s">
        <v>2984</v>
      </c>
      <c r="K6582" s="16"/>
    </row>
    <row r="6583" spans="1:11" x14ac:dyDescent="0.25">
      <c r="A6583" s="19">
        <v>43018</v>
      </c>
      <c r="B6583" s="19" t="s">
        <v>3405</v>
      </c>
      <c r="C6583" s="15">
        <v>4000</v>
      </c>
      <c r="D6583" s="24" t="s">
        <v>7</v>
      </c>
      <c r="E6583" s="24" t="s">
        <v>8</v>
      </c>
      <c r="F6583" s="25"/>
      <c r="G6583" s="25" t="s">
        <v>3314</v>
      </c>
      <c r="H6583" s="25" t="s">
        <v>3314</v>
      </c>
      <c r="I6583" s="27"/>
      <c r="J6583" s="10" t="s">
        <v>2984</v>
      </c>
      <c r="K6583" s="16"/>
    </row>
    <row r="6584" spans="1:11" x14ac:dyDescent="0.25">
      <c r="A6584" s="19">
        <v>43018</v>
      </c>
      <c r="B6584" s="19" t="s">
        <v>3405</v>
      </c>
      <c r="C6584" s="15">
        <v>1650</v>
      </c>
      <c r="D6584" s="24" t="s">
        <v>7</v>
      </c>
      <c r="E6584" s="24" t="s">
        <v>8</v>
      </c>
      <c r="F6584" s="25"/>
      <c r="G6584" s="25" t="s">
        <v>3314</v>
      </c>
      <c r="H6584" s="25" t="s">
        <v>3314</v>
      </c>
      <c r="I6584" s="27"/>
      <c r="J6584" s="10" t="s">
        <v>2984</v>
      </c>
      <c r="K6584" s="16"/>
    </row>
    <row r="6585" spans="1:11" x14ac:dyDescent="0.25">
      <c r="A6585" s="19">
        <v>43019</v>
      </c>
      <c r="B6585" s="19" t="s">
        <v>3405</v>
      </c>
      <c r="C6585" s="15">
        <v>10000</v>
      </c>
      <c r="D6585" s="24" t="s">
        <v>4</v>
      </c>
      <c r="E6585" s="24" t="s">
        <v>6</v>
      </c>
      <c r="F6585" s="25" t="s">
        <v>6</v>
      </c>
      <c r="G6585" s="25" t="s">
        <v>2987</v>
      </c>
      <c r="H6585" s="25" t="s">
        <v>3418</v>
      </c>
      <c r="I6585" s="25" t="s">
        <v>82</v>
      </c>
      <c r="J6585" s="10">
        <v>392</v>
      </c>
      <c r="K6585" s="16">
        <v>8</v>
      </c>
    </row>
    <row r="6586" spans="1:11" x14ac:dyDescent="0.25">
      <c r="A6586" s="19">
        <v>43019</v>
      </c>
      <c r="B6586" s="19" t="s">
        <v>3405</v>
      </c>
      <c r="C6586" s="15">
        <v>8500</v>
      </c>
      <c r="D6586" s="24" t="s">
        <v>4</v>
      </c>
      <c r="E6586" s="24" t="s">
        <v>6</v>
      </c>
      <c r="F6586" s="25" t="s">
        <v>6</v>
      </c>
      <c r="G6586" s="25" t="s">
        <v>2987</v>
      </c>
      <c r="H6586" s="25" t="s">
        <v>3418</v>
      </c>
      <c r="I6586" s="25" t="s">
        <v>82</v>
      </c>
      <c r="J6586" s="10">
        <v>393</v>
      </c>
      <c r="K6586" s="16">
        <v>8</v>
      </c>
    </row>
    <row r="6587" spans="1:11" x14ac:dyDescent="0.25">
      <c r="A6587" s="19">
        <v>43019</v>
      </c>
      <c r="B6587" s="19" t="s">
        <v>3405</v>
      </c>
      <c r="C6587" s="15">
        <v>10000</v>
      </c>
      <c r="D6587" s="24" t="s">
        <v>4</v>
      </c>
      <c r="E6587" s="24" t="s">
        <v>6</v>
      </c>
      <c r="F6587" s="25" t="s">
        <v>6</v>
      </c>
      <c r="G6587" s="25" t="s">
        <v>2987</v>
      </c>
      <c r="H6587" s="25" t="s">
        <v>3418</v>
      </c>
      <c r="I6587" s="25" t="s">
        <v>82</v>
      </c>
      <c r="J6587" s="10">
        <v>394</v>
      </c>
      <c r="K6587" s="16">
        <v>8</v>
      </c>
    </row>
    <row r="6588" spans="1:11" x14ac:dyDescent="0.25">
      <c r="A6588" s="19">
        <v>43019</v>
      </c>
      <c r="B6588" s="19" t="s">
        <v>3405</v>
      </c>
      <c r="C6588" s="15">
        <v>10000</v>
      </c>
      <c r="D6588" s="24" t="s">
        <v>4</v>
      </c>
      <c r="E6588" s="24" t="s">
        <v>6</v>
      </c>
      <c r="F6588" s="25" t="s">
        <v>6</v>
      </c>
      <c r="G6588" s="25" t="s">
        <v>2987</v>
      </c>
      <c r="H6588" s="25" t="s">
        <v>3418</v>
      </c>
      <c r="I6588" s="25" t="s">
        <v>82</v>
      </c>
      <c r="J6588" s="10">
        <v>395</v>
      </c>
      <c r="K6588" s="16">
        <v>8</v>
      </c>
    </row>
    <row r="6589" spans="1:11" x14ac:dyDescent="0.25">
      <c r="A6589" s="19">
        <v>43019</v>
      </c>
      <c r="B6589" s="19" t="s">
        <v>3405</v>
      </c>
      <c r="C6589" s="15">
        <v>2000</v>
      </c>
      <c r="D6589" s="24" t="s">
        <v>4</v>
      </c>
      <c r="E6589" s="24" t="s">
        <v>6</v>
      </c>
      <c r="F6589" s="25" t="s">
        <v>6</v>
      </c>
      <c r="G6589" s="25" t="s">
        <v>2987</v>
      </c>
      <c r="H6589" s="25" t="s">
        <v>3418</v>
      </c>
      <c r="I6589" s="25" t="s">
        <v>82</v>
      </c>
      <c r="J6589" s="10">
        <v>396</v>
      </c>
      <c r="K6589" s="16">
        <v>8</v>
      </c>
    </row>
    <row r="6590" spans="1:11" x14ac:dyDescent="0.25">
      <c r="A6590" s="19">
        <v>43019</v>
      </c>
      <c r="B6590" s="19" t="s">
        <v>3405</v>
      </c>
      <c r="C6590" s="15">
        <v>1000</v>
      </c>
      <c r="D6590" s="24" t="s">
        <v>4</v>
      </c>
      <c r="E6590" s="24" t="s">
        <v>5</v>
      </c>
      <c r="F6590" s="25" t="s">
        <v>2217</v>
      </c>
      <c r="G6590" s="25" t="s">
        <v>2987</v>
      </c>
      <c r="H6590" s="25" t="s">
        <v>3418</v>
      </c>
      <c r="I6590" s="25" t="s">
        <v>82</v>
      </c>
      <c r="J6590" s="10">
        <v>397</v>
      </c>
      <c r="K6590" s="16">
        <v>8</v>
      </c>
    </row>
    <row r="6591" spans="1:11" x14ac:dyDescent="0.25">
      <c r="A6591" s="19">
        <v>43019</v>
      </c>
      <c r="B6591" s="19" t="s">
        <v>3405</v>
      </c>
      <c r="C6591" s="15">
        <v>1050</v>
      </c>
      <c r="D6591" s="24" t="s">
        <v>4</v>
      </c>
      <c r="E6591" s="24" t="s">
        <v>5</v>
      </c>
      <c r="F6591" s="25" t="s">
        <v>2217</v>
      </c>
      <c r="G6591" s="25" t="s">
        <v>2987</v>
      </c>
      <c r="H6591" s="25" t="s">
        <v>3418</v>
      </c>
      <c r="I6591" s="25" t="s">
        <v>82</v>
      </c>
      <c r="J6591" s="10">
        <v>644</v>
      </c>
      <c r="K6591" s="16">
        <v>13</v>
      </c>
    </row>
    <row r="6592" spans="1:11" x14ac:dyDescent="0.25">
      <c r="A6592" s="19">
        <v>43019</v>
      </c>
      <c r="B6592" s="19" t="s">
        <v>3405</v>
      </c>
      <c r="C6592" s="15">
        <v>1050</v>
      </c>
      <c r="D6592" s="24" t="s">
        <v>4</v>
      </c>
      <c r="E6592" s="24" t="s">
        <v>6</v>
      </c>
      <c r="F6592" s="25" t="s">
        <v>6</v>
      </c>
      <c r="G6592" s="25" t="s">
        <v>2987</v>
      </c>
      <c r="H6592" s="25" t="s">
        <v>3418</v>
      </c>
      <c r="I6592" s="25" t="s">
        <v>82</v>
      </c>
      <c r="J6592" s="10">
        <v>645</v>
      </c>
      <c r="K6592" s="16">
        <v>13</v>
      </c>
    </row>
    <row r="6593" spans="1:11" x14ac:dyDescent="0.25">
      <c r="A6593" s="19">
        <v>43019</v>
      </c>
      <c r="B6593" s="19" t="s">
        <v>3405</v>
      </c>
      <c r="C6593" s="15">
        <v>6000</v>
      </c>
      <c r="D6593" s="24" t="s">
        <v>4</v>
      </c>
      <c r="E6593" s="24" t="s">
        <v>6</v>
      </c>
      <c r="F6593" s="25" t="s">
        <v>6</v>
      </c>
      <c r="G6593" s="25" t="s">
        <v>2987</v>
      </c>
      <c r="H6593" s="25" t="s">
        <v>3418</v>
      </c>
      <c r="I6593" s="25" t="s">
        <v>82</v>
      </c>
      <c r="J6593" s="10">
        <v>646</v>
      </c>
      <c r="K6593" s="16">
        <v>13</v>
      </c>
    </row>
    <row r="6594" spans="1:11" x14ac:dyDescent="0.25">
      <c r="A6594" s="19">
        <v>43019</v>
      </c>
      <c r="B6594" s="19" t="s">
        <v>3405</v>
      </c>
      <c r="C6594" s="15">
        <v>300</v>
      </c>
      <c r="D6594" s="24" t="s">
        <v>4</v>
      </c>
      <c r="E6594" s="24" t="s">
        <v>6</v>
      </c>
      <c r="F6594" s="25" t="s">
        <v>6</v>
      </c>
      <c r="G6594" s="25" t="s">
        <v>2987</v>
      </c>
      <c r="H6594" s="25" t="s">
        <v>3418</v>
      </c>
      <c r="I6594" s="25" t="s">
        <v>82</v>
      </c>
      <c r="J6594" s="10">
        <v>1717</v>
      </c>
      <c r="K6594" s="16">
        <v>35</v>
      </c>
    </row>
    <row r="6595" spans="1:11" x14ac:dyDescent="0.25">
      <c r="A6595" s="19">
        <v>43019</v>
      </c>
      <c r="B6595" s="19" t="s">
        <v>3405</v>
      </c>
      <c r="C6595" s="15">
        <v>6000</v>
      </c>
      <c r="D6595" s="24" t="s">
        <v>4</v>
      </c>
      <c r="E6595" s="24" t="s">
        <v>5</v>
      </c>
      <c r="F6595" s="25" t="s">
        <v>2217</v>
      </c>
      <c r="G6595" s="25" t="s">
        <v>2987</v>
      </c>
      <c r="H6595" s="25" t="s">
        <v>3418</v>
      </c>
      <c r="I6595" s="25" t="s">
        <v>82</v>
      </c>
      <c r="J6595" s="10">
        <v>1770</v>
      </c>
      <c r="K6595" s="16">
        <v>36</v>
      </c>
    </row>
    <row r="6596" spans="1:11" x14ac:dyDescent="0.25">
      <c r="A6596" s="19">
        <v>43019</v>
      </c>
      <c r="B6596" s="19" t="s">
        <v>3405</v>
      </c>
      <c r="C6596" s="15">
        <v>1000</v>
      </c>
      <c r="D6596" s="24" t="s">
        <v>4</v>
      </c>
      <c r="E6596" s="24" t="s">
        <v>6</v>
      </c>
      <c r="F6596" s="25" t="s">
        <v>6</v>
      </c>
      <c r="G6596" s="25" t="s">
        <v>2987</v>
      </c>
      <c r="H6596" s="25" t="s">
        <v>3418</v>
      </c>
      <c r="I6596" s="25" t="s">
        <v>82</v>
      </c>
      <c r="J6596" s="10">
        <v>1821</v>
      </c>
      <c r="K6596" s="16">
        <v>37</v>
      </c>
    </row>
    <row r="6597" spans="1:11" x14ac:dyDescent="0.25">
      <c r="A6597" s="19">
        <v>43019</v>
      </c>
      <c r="B6597" s="19" t="s">
        <v>3405</v>
      </c>
      <c r="C6597" s="15">
        <v>27089.999999999996</v>
      </c>
      <c r="D6597" s="24" t="s">
        <v>97</v>
      </c>
      <c r="E6597" s="24" t="s">
        <v>6</v>
      </c>
      <c r="F6597" s="25" t="s">
        <v>6</v>
      </c>
      <c r="G6597" s="25" t="s">
        <v>2987</v>
      </c>
      <c r="H6597" s="25" t="s">
        <v>3418</v>
      </c>
      <c r="I6597" s="25" t="s">
        <v>82</v>
      </c>
      <c r="J6597" s="10">
        <v>1872</v>
      </c>
      <c r="K6597" s="16">
        <v>38</v>
      </c>
    </row>
    <row r="6598" spans="1:11" x14ac:dyDescent="0.25">
      <c r="A6598" s="19">
        <v>43019</v>
      </c>
      <c r="B6598" s="19" t="s">
        <v>3405</v>
      </c>
      <c r="C6598" s="15">
        <v>1000</v>
      </c>
      <c r="D6598" s="24" t="s">
        <v>4</v>
      </c>
      <c r="E6598" s="24" t="s">
        <v>6</v>
      </c>
      <c r="F6598" s="25" t="s">
        <v>6</v>
      </c>
      <c r="G6598" s="25" t="s">
        <v>2987</v>
      </c>
      <c r="H6598" s="25" t="s">
        <v>3418</v>
      </c>
      <c r="I6598" s="25" t="s">
        <v>82</v>
      </c>
      <c r="J6598" s="10">
        <v>1873</v>
      </c>
      <c r="K6598" s="16">
        <v>38</v>
      </c>
    </row>
    <row r="6599" spans="1:11" x14ac:dyDescent="0.25">
      <c r="A6599" s="19">
        <v>43019</v>
      </c>
      <c r="B6599" s="19" t="s">
        <v>3405</v>
      </c>
      <c r="C6599" s="15">
        <v>200</v>
      </c>
      <c r="D6599" s="24" t="s">
        <v>4</v>
      </c>
      <c r="E6599" s="24" t="s">
        <v>6</v>
      </c>
      <c r="F6599" s="25" t="s">
        <v>6</v>
      </c>
      <c r="G6599" s="25" t="s">
        <v>2987</v>
      </c>
      <c r="H6599" s="25" t="s">
        <v>3418</v>
      </c>
      <c r="I6599" s="25" t="s">
        <v>82</v>
      </c>
      <c r="J6599" s="10">
        <v>1874</v>
      </c>
      <c r="K6599" s="16">
        <v>38</v>
      </c>
    </row>
    <row r="6600" spans="1:11" x14ac:dyDescent="0.25">
      <c r="A6600" s="19">
        <v>43019</v>
      </c>
      <c r="B6600" s="19" t="s">
        <v>3405</v>
      </c>
      <c r="C6600" s="15">
        <v>600</v>
      </c>
      <c r="D6600" s="24" t="s">
        <v>4</v>
      </c>
      <c r="E6600" s="24" t="s">
        <v>6</v>
      </c>
      <c r="F6600" s="25" t="s">
        <v>6</v>
      </c>
      <c r="G6600" s="25" t="s">
        <v>2987</v>
      </c>
      <c r="H6600" s="25" t="s">
        <v>3418</v>
      </c>
      <c r="I6600" s="25" t="s">
        <v>82</v>
      </c>
      <c r="J6600" s="10">
        <v>1875</v>
      </c>
      <c r="K6600" s="16">
        <v>38</v>
      </c>
    </row>
    <row r="6601" spans="1:11" x14ac:dyDescent="0.25">
      <c r="A6601" s="19">
        <v>43019</v>
      </c>
      <c r="B6601" s="19" t="s">
        <v>3405</v>
      </c>
      <c r="C6601" s="15">
        <v>800</v>
      </c>
      <c r="D6601" s="24" t="s">
        <v>4</v>
      </c>
      <c r="E6601" s="24" t="s">
        <v>5</v>
      </c>
      <c r="F6601" s="25" t="s">
        <v>2217</v>
      </c>
      <c r="G6601" s="25" t="s">
        <v>2987</v>
      </c>
      <c r="H6601" s="25" t="s">
        <v>3418</v>
      </c>
      <c r="I6601" s="25" t="s">
        <v>82</v>
      </c>
      <c r="J6601" s="10">
        <v>1876</v>
      </c>
      <c r="K6601" s="16">
        <v>38</v>
      </c>
    </row>
    <row r="6602" spans="1:11" x14ac:dyDescent="0.25">
      <c r="A6602" s="19">
        <v>43019</v>
      </c>
      <c r="B6602" s="19" t="s">
        <v>3405</v>
      </c>
      <c r="C6602" s="15">
        <v>1200</v>
      </c>
      <c r="D6602" s="24" t="s">
        <v>4</v>
      </c>
      <c r="E6602" s="24" t="s">
        <v>6</v>
      </c>
      <c r="F6602" s="25" t="s">
        <v>6</v>
      </c>
      <c r="G6602" s="25" t="s">
        <v>2987</v>
      </c>
      <c r="H6602" s="25" t="s">
        <v>3418</v>
      </c>
      <c r="I6602" s="25" t="s">
        <v>82</v>
      </c>
      <c r="J6602" s="10">
        <v>1905</v>
      </c>
      <c r="K6602" s="16">
        <v>39</v>
      </c>
    </row>
    <row r="6603" spans="1:11" x14ac:dyDescent="0.25">
      <c r="A6603" s="19">
        <v>43019</v>
      </c>
      <c r="B6603" s="19" t="s">
        <v>3405</v>
      </c>
      <c r="C6603" s="15">
        <v>200</v>
      </c>
      <c r="D6603" s="24" t="s">
        <v>4</v>
      </c>
      <c r="E6603" s="24" t="s">
        <v>5</v>
      </c>
      <c r="F6603" s="25" t="s">
        <v>2217</v>
      </c>
      <c r="G6603" s="25" t="s">
        <v>2987</v>
      </c>
      <c r="H6603" s="25" t="s">
        <v>3418</v>
      </c>
      <c r="I6603" s="25" t="s">
        <v>82</v>
      </c>
      <c r="J6603" s="10">
        <v>1906</v>
      </c>
      <c r="K6603" s="16">
        <v>39</v>
      </c>
    </row>
    <row r="6604" spans="1:11" x14ac:dyDescent="0.25">
      <c r="A6604" s="19">
        <v>43019</v>
      </c>
      <c r="B6604" s="19" t="s">
        <v>3405</v>
      </c>
      <c r="C6604" s="15">
        <v>100</v>
      </c>
      <c r="D6604" s="24" t="s">
        <v>7</v>
      </c>
      <c r="E6604" s="24" t="s">
        <v>8</v>
      </c>
      <c r="F6604" s="25"/>
      <c r="G6604" s="25" t="s">
        <v>3314</v>
      </c>
      <c r="H6604" s="25" t="s">
        <v>3314</v>
      </c>
      <c r="I6604" s="27"/>
      <c r="J6604" s="10" t="s">
        <v>2984</v>
      </c>
      <c r="K6604" s="16"/>
    </row>
    <row r="6605" spans="1:11" x14ac:dyDescent="0.25">
      <c r="A6605" s="19">
        <v>43019</v>
      </c>
      <c r="B6605" s="19" t="s">
        <v>3405</v>
      </c>
      <c r="C6605" s="15">
        <v>400</v>
      </c>
      <c r="D6605" s="24" t="s">
        <v>7</v>
      </c>
      <c r="E6605" s="24" t="s">
        <v>8</v>
      </c>
      <c r="F6605" s="25"/>
      <c r="G6605" s="25" t="s">
        <v>3314</v>
      </c>
      <c r="H6605" s="25" t="s">
        <v>3314</v>
      </c>
      <c r="I6605" s="27"/>
      <c r="J6605" s="10" t="s">
        <v>2984</v>
      </c>
      <c r="K6605" s="16"/>
    </row>
    <row r="6606" spans="1:11" x14ac:dyDescent="0.25">
      <c r="A6606" s="19">
        <v>43019</v>
      </c>
      <c r="B6606" s="19" t="s">
        <v>3405</v>
      </c>
      <c r="C6606" s="15">
        <v>100000</v>
      </c>
      <c r="D6606" s="24" t="s">
        <v>7</v>
      </c>
      <c r="E6606" s="24" t="s">
        <v>8</v>
      </c>
      <c r="F6606" s="25"/>
      <c r="G6606" s="25" t="s">
        <v>3314</v>
      </c>
      <c r="H6606" s="25" t="s">
        <v>3314</v>
      </c>
      <c r="I6606" s="27"/>
      <c r="J6606" s="10" t="s">
        <v>2984</v>
      </c>
      <c r="K6606" s="16"/>
    </row>
    <row r="6607" spans="1:11" x14ac:dyDescent="0.25">
      <c r="A6607" s="19">
        <v>43019</v>
      </c>
      <c r="B6607" s="19" t="s">
        <v>3405</v>
      </c>
      <c r="C6607" s="15">
        <v>3000</v>
      </c>
      <c r="D6607" s="24" t="s">
        <v>7</v>
      </c>
      <c r="E6607" s="24" t="s">
        <v>8</v>
      </c>
      <c r="F6607" s="25"/>
      <c r="G6607" s="25" t="s">
        <v>3314</v>
      </c>
      <c r="H6607" s="25" t="s">
        <v>3314</v>
      </c>
      <c r="I6607" s="27"/>
      <c r="J6607" s="10" t="s">
        <v>2984</v>
      </c>
      <c r="K6607" s="16"/>
    </row>
    <row r="6608" spans="1:11" x14ac:dyDescent="0.25">
      <c r="A6608" s="19">
        <v>43019</v>
      </c>
      <c r="B6608" s="19" t="s">
        <v>3405</v>
      </c>
      <c r="C6608" s="15">
        <v>2400</v>
      </c>
      <c r="D6608" s="24" t="s">
        <v>7</v>
      </c>
      <c r="E6608" s="24" t="s">
        <v>8</v>
      </c>
      <c r="F6608" s="25"/>
      <c r="G6608" s="25" t="s">
        <v>3314</v>
      </c>
      <c r="H6608" s="25" t="s">
        <v>3314</v>
      </c>
      <c r="I6608" s="27"/>
      <c r="J6608" s="10" t="s">
        <v>2984</v>
      </c>
      <c r="K6608" s="16"/>
    </row>
    <row r="6609" spans="1:11" x14ac:dyDescent="0.25">
      <c r="A6609" s="19">
        <v>43019</v>
      </c>
      <c r="B6609" s="19" t="s">
        <v>3405</v>
      </c>
      <c r="C6609" s="15">
        <v>98.25</v>
      </c>
      <c r="D6609" s="24" t="s">
        <v>7</v>
      </c>
      <c r="E6609" s="24" t="s">
        <v>8</v>
      </c>
      <c r="F6609" s="25"/>
      <c r="G6609" s="25" t="s">
        <v>3314</v>
      </c>
      <c r="H6609" s="25" t="s">
        <v>3314</v>
      </c>
      <c r="I6609" s="27"/>
      <c r="J6609" s="10" t="s">
        <v>2984</v>
      </c>
      <c r="K6609" s="16"/>
    </row>
    <row r="6610" spans="1:11" x14ac:dyDescent="0.25">
      <c r="A6610" s="19">
        <v>43020</v>
      </c>
      <c r="B6610" s="19" t="s">
        <v>3405</v>
      </c>
      <c r="C6610" s="15">
        <v>500</v>
      </c>
      <c r="D6610" s="24" t="s">
        <v>4</v>
      </c>
      <c r="E6610" s="24" t="s">
        <v>6</v>
      </c>
      <c r="F6610" s="25" t="s">
        <v>6</v>
      </c>
      <c r="G6610" s="25" t="s">
        <v>2987</v>
      </c>
      <c r="H6610" s="25" t="s">
        <v>3418</v>
      </c>
      <c r="I6610" s="25" t="s">
        <v>82</v>
      </c>
      <c r="J6610" s="10">
        <v>398</v>
      </c>
      <c r="K6610" s="16">
        <v>8</v>
      </c>
    </row>
    <row r="6611" spans="1:11" x14ac:dyDescent="0.25">
      <c r="A6611" s="19">
        <v>43020</v>
      </c>
      <c r="B6611" s="19" t="s">
        <v>3405</v>
      </c>
      <c r="C6611" s="15">
        <v>50</v>
      </c>
      <c r="D6611" s="24" t="s">
        <v>4</v>
      </c>
      <c r="E6611" s="24" t="s">
        <v>5</v>
      </c>
      <c r="F6611" s="25" t="s">
        <v>2217</v>
      </c>
      <c r="G6611" s="25" t="s">
        <v>2987</v>
      </c>
      <c r="H6611" s="25" t="s">
        <v>3418</v>
      </c>
      <c r="I6611" s="25" t="s">
        <v>82</v>
      </c>
      <c r="J6611" s="10">
        <v>400</v>
      </c>
      <c r="K6611" s="16">
        <v>8</v>
      </c>
    </row>
    <row r="6612" spans="1:11" x14ac:dyDescent="0.25">
      <c r="A6612" s="19">
        <v>43020</v>
      </c>
      <c r="B6612" s="19" t="s">
        <v>3405</v>
      </c>
      <c r="C6612" s="15">
        <v>1000</v>
      </c>
      <c r="D6612" s="24" t="s">
        <v>4</v>
      </c>
      <c r="E6612" s="24" t="s">
        <v>6</v>
      </c>
      <c r="F6612" s="25" t="s">
        <v>6</v>
      </c>
      <c r="G6612" s="25" t="s">
        <v>2987</v>
      </c>
      <c r="H6612" s="25" t="s">
        <v>3418</v>
      </c>
      <c r="I6612" s="25" t="s">
        <v>82</v>
      </c>
      <c r="J6612" s="10">
        <v>401</v>
      </c>
      <c r="K6612" s="16">
        <v>9</v>
      </c>
    </row>
    <row r="6613" spans="1:11" x14ac:dyDescent="0.25">
      <c r="A6613" s="19">
        <v>43020</v>
      </c>
      <c r="B6613" s="19" t="s">
        <v>3405</v>
      </c>
      <c r="C6613" s="15">
        <v>2000</v>
      </c>
      <c r="D6613" s="24" t="s">
        <v>4</v>
      </c>
      <c r="E6613" s="24" t="s">
        <v>6</v>
      </c>
      <c r="F6613" s="25" t="s">
        <v>6</v>
      </c>
      <c r="G6613" s="25" t="s">
        <v>2987</v>
      </c>
      <c r="H6613" s="25" t="s">
        <v>3418</v>
      </c>
      <c r="I6613" s="25" t="s">
        <v>82</v>
      </c>
      <c r="J6613" s="10">
        <v>402</v>
      </c>
      <c r="K6613" s="16">
        <v>9</v>
      </c>
    </row>
    <row r="6614" spans="1:11" x14ac:dyDescent="0.25">
      <c r="A6614" s="19">
        <v>43020</v>
      </c>
      <c r="B6614" s="19" t="s">
        <v>3405</v>
      </c>
      <c r="C6614" s="15">
        <v>200</v>
      </c>
      <c r="D6614" s="24" t="s">
        <v>4</v>
      </c>
      <c r="E6614" s="24" t="s">
        <v>5</v>
      </c>
      <c r="F6614" s="25" t="s">
        <v>2217</v>
      </c>
      <c r="G6614" s="25" t="s">
        <v>2987</v>
      </c>
      <c r="H6614" s="25" t="s">
        <v>3418</v>
      </c>
      <c r="I6614" s="25" t="s">
        <v>82</v>
      </c>
      <c r="J6614" s="10">
        <v>647</v>
      </c>
      <c r="K6614" s="16">
        <v>13</v>
      </c>
    </row>
    <row r="6615" spans="1:11" x14ac:dyDescent="0.25">
      <c r="A6615" s="19">
        <v>43020</v>
      </c>
      <c r="B6615" s="19" t="s">
        <v>3405</v>
      </c>
      <c r="C6615" s="15">
        <v>1400</v>
      </c>
      <c r="D6615" s="24" t="s">
        <v>4</v>
      </c>
      <c r="E6615" s="24" t="s">
        <v>5</v>
      </c>
      <c r="F6615" s="25" t="s">
        <v>2217</v>
      </c>
      <c r="G6615" s="25" t="s">
        <v>2987</v>
      </c>
      <c r="H6615" s="25" t="s">
        <v>3418</v>
      </c>
      <c r="I6615" s="25" t="s">
        <v>82</v>
      </c>
      <c r="J6615" s="10">
        <v>648</v>
      </c>
      <c r="K6615" s="16">
        <v>13</v>
      </c>
    </row>
    <row r="6616" spans="1:11" x14ac:dyDescent="0.25">
      <c r="A6616" s="19">
        <v>43020</v>
      </c>
      <c r="B6616" s="19" t="s">
        <v>3405</v>
      </c>
      <c r="C6616" s="15">
        <v>3000</v>
      </c>
      <c r="D6616" s="24" t="s">
        <v>4</v>
      </c>
      <c r="E6616" s="24" t="s">
        <v>6</v>
      </c>
      <c r="F6616" s="25" t="s">
        <v>6</v>
      </c>
      <c r="G6616" s="25" t="s">
        <v>2987</v>
      </c>
      <c r="H6616" s="25" t="s">
        <v>3418</v>
      </c>
      <c r="I6616" s="25" t="s">
        <v>82</v>
      </c>
      <c r="J6616" s="10">
        <v>649</v>
      </c>
      <c r="K6616" s="16">
        <v>13</v>
      </c>
    </row>
    <row r="6617" spans="1:11" x14ac:dyDescent="0.25">
      <c r="A6617" s="19">
        <v>43020</v>
      </c>
      <c r="B6617" s="19" t="s">
        <v>3405</v>
      </c>
      <c r="C6617" s="15">
        <v>800</v>
      </c>
      <c r="D6617" s="24" t="s">
        <v>4</v>
      </c>
      <c r="E6617" s="24" t="s">
        <v>6</v>
      </c>
      <c r="F6617" s="25" t="s">
        <v>6</v>
      </c>
      <c r="G6617" s="25" t="s">
        <v>2987</v>
      </c>
      <c r="H6617" s="25" t="s">
        <v>3418</v>
      </c>
      <c r="I6617" s="25" t="s">
        <v>82</v>
      </c>
      <c r="J6617" s="10">
        <v>650</v>
      </c>
      <c r="K6617" s="16">
        <v>13</v>
      </c>
    </row>
    <row r="6618" spans="1:11" x14ac:dyDescent="0.25">
      <c r="A6618" s="19">
        <v>43020</v>
      </c>
      <c r="B6618" s="19" t="s">
        <v>3405</v>
      </c>
      <c r="C6618" s="15">
        <v>300</v>
      </c>
      <c r="D6618" s="24" t="s">
        <v>4</v>
      </c>
      <c r="E6618" s="24" t="s">
        <v>6</v>
      </c>
      <c r="F6618" s="25" t="s">
        <v>6</v>
      </c>
      <c r="G6618" s="25" t="s">
        <v>2987</v>
      </c>
      <c r="H6618" s="25" t="s">
        <v>3418</v>
      </c>
      <c r="I6618" s="25" t="s">
        <v>82</v>
      </c>
      <c r="J6618" s="10">
        <v>894</v>
      </c>
      <c r="K6618" s="16">
        <v>18</v>
      </c>
    </row>
    <row r="6619" spans="1:11" x14ac:dyDescent="0.25">
      <c r="A6619" s="19">
        <v>43020</v>
      </c>
      <c r="B6619" s="19" t="s">
        <v>3405</v>
      </c>
      <c r="C6619" s="15">
        <v>10000</v>
      </c>
      <c r="D6619" s="24" t="s">
        <v>4</v>
      </c>
      <c r="E6619" s="24" t="s">
        <v>6</v>
      </c>
      <c r="F6619" s="25" t="s">
        <v>6</v>
      </c>
      <c r="G6619" s="25" t="s">
        <v>2987</v>
      </c>
      <c r="H6619" s="25" t="s">
        <v>3418</v>
      </c>
      <c r="I6619" s="25" t="s">
        <v>82</v>
      </c>
      <c r="J6619" s="10">
        <v>895</v>
      </c>
      <c r="K6619" s="16">
        <v>18</v>
      </c>
    </row>
    <row r="6620" spans="1:11" x14ac:dyDescent="0.25">
      <c r="A6620" s="19">
        <v>43020</v>
      </c>
      <c r="B6620" s="19" t="s">
        <v>3405</v>
      </c>
      <c r="C6620" s="15">
        <v>200</v>
      </c>
      <c r="D6620" s="24" t="s">
        <v>4</v>
      </c>
      <c r="E6620" s="24" t="s">
        <v>6</v>
      </c>
      <c r="F6620" s="25" t="s">
        <v>6</v>
      </c>
      <c r="G6620" s="25" t="s">
        <v>2987</v>
      </c>
      <c r="H6620" s="25" t="s">
        <v>3418</v>
      </c>
      <c r="I6620" s="25" t="s">
        <v>82</v>
      </c>
      <c r="J6620" s="10">
        <v>896</v>
      </c>
      <c r="K6620" s="16">
        <v>18</v>
      </c>
    </row>
    <row r="6621" spans="1:11" x14ac:dyDescent="0.25">
      <c r="A6621" s="19">
        <v>43020</v>
      </c>
      <c r="B6621" s="19" t="s">
        <v>3405</v>
      </c>
      <c r="C6621" s="15">
        <v>200</v>
      </c>
      <c r="D6621" s="24" t="s">
        <v>4</v>
      </c>
      <c r="E6621" s="24" t="s">
        <v>6</v>
      </c>
      <c r="F6621" s="25" t="s">
        <v>6</v>
      </c>
      <c r="G6621" s="25" t="s">
        <v>2987</v>
      </c>
      <c r="H6621" s="25" t="s">
        <v>3418</v>
      </c>
      <c r="I6621" s="25" t="s">
        <v>82</v>
      </c>
      <c r="J6621" s="10">
        <v>897</v>
      </c>
      <c r="K6621" s="16">
        <v>18</v>
      </c>
    </row>
    <row r="6622" spans="1:11" x14ac:dyDescent="0.25">
      <c r="A6622" s="19">
        <v>43020</v>
      </c>
      <c r="B6622" s="19" t="s">
        <v>3405</v>
      </c>
      <c r="C6622" s="15">
        <v>1000</v>
      </c>
      <c r="D6622" s="24" t="s">
        <v>4</v>
      </c>
      <c r="E6622" s="24" t="s">
        <v>6</v>
      </c>
      <c r="F6622" s="25" t="s">
        <v>6</v>
      </c>
      <c r="G6622" s="25" t="s">
        <v>2987</v>
      </c>
      <c r="H6622" s="25" t="s">
        <v>3418</v>
      </c>
      <c r="I6622" s="25" t="s">
        <v>82</v>
      </c>
      <c r="J6622" s="10">
        <v>898</v>
      </c>
      <c r="K6622" s="16">
        <v>18</v>
      </c>
    </row>
    <row r="6623" spans="1:11" x14ac:dyDescent="0.25">
      <c r="A6623" s="19">
        <v>43020</v>
      </c>
      <c r="B6623" s="19" t="s">
        <v>3405</v>
      </c>
      <c r="C6623" s="15">
        <v>300</v>
      </c>
      <c r="D6623" s="24" t="s">
        <v>4</v>
      </c>
      <c r="E6623" s="24" t="s">
        <v>5</v>
      </c>
      <c r="F6623" s="25" t="s">
        <v>2217</v>
      </c>
      <c r="G6623" s="25" t="s">
        <v>2987</v>
      </c>
      <c r="H6623" s="25" t="s">
        <v>3418</v>
      </c>
      <c r="I6623" s="25" t="s">
        <v>82</v>
      </c>
      <c r="J6623" s="10">
        <v>1190</v>
      </c>
      <c r="K6623" s="16">
        <v>24</v>
      </c>
    </row>
    <row r="6624" spans="1:11" x14ac:dyDescent="0.25">
      <c r="A6624" s="19">
        <v>43020</v>
      </c>
      <c r="B6624" s="19" t="s">
        <v>3405</v>
      </c>
      <c r="C6624" s="15">
        <v>2000</v>
      </c>
      <c r="D6624" s="24" t="s">
        <v>4</v>
      </c>
      <c r="E6624" s="24" t="s">
        <v>5</v>
      </c>
      <c r="F6624" s="25" t="s">
        <v>2217</v>
      </c>
      <c r="G6624" s="25" t="s">
        <v>2987</v>
      </c>
      <c r="H6624" s="25" t="s">
        <v>3418</v>
      </c>
      <c r="I6624" s="25" t="s">
        <v>82</v>
      </c>
      <c r="J6624" s="10">
        <v>1623</v>
      </c>
      <c r="K6624" s="16">
        <v>33</v>
      </c>
    </row>
    <row r="6625" spans="1:11" x14ac:dyDescent="0.25">
      <c r="A6625" s="19">
        <v>43020</v>
      </c>
      <c r="B6625" s="19" t="s">
        <v>3405</v>
      </c>
      <c r="C6625" s="15">
        <v>700</v>
      </c>
      <c r="D6625" s="24" t="s">
        <v>4</v>
      </c>
      <c r="E6625" s="24" t="s">
        <v>5</v>
      </c>
      <c r="F6625" s="25" t="s">
        <v>2217</v>
      </c>
      <c r="G6625" s="25" t="s">
        <v>2987</v>
      </c>
      <c r="H6625" s="25" t="s">
        <v>3418</v>
      </c>
      <c r="I6625" s="25" t="s">
        <v>82</v>
      </c>
      <c r="J6625" s="10">
        <v>1624</v>
      </c>
      <c r="K6625" s="16">
        <v>33</v>
      </c>
    </row>
    <row r="6626" spans="1:11" x14ac:dyDescent="0.25">
      <c r="A6626" s="19">
        <v>43020</v>
      </c>
      <c r="B6626" s="19" t="s">
        <v>3405</v>
      </c>
      <c r="C6626" s="15">
        <v>500</v>
      </c>
      <c r="D6626" s="24" t="s">
        <v>4</v>
      </c>
      <c r="E6626" s="24" t="s">
        <v>6</v>
      </c>
      <c r="F6626" s="25" t="s">
        <v>6</v>
      </c>
      <c r="G6626" s="25" t="s">
        <v>2987</v>
      </c>
      <c r="H6626" s="25" t="s">
        <v>3418</v>
      </c>
      <c r="I6626" s="25" t="s">
        <v>82</v>
      </c>
      <c r="J6626" s="10">
        <v>1625</v>
      </c>
      <c r="K6626" s="16">
        <v>33</v>
      </c>
    </row>
    <row r="6627" spans="1:11" x14ac:dyDescent="0.25">
      <c r="A6627" s="19">
        <v>43020</v>
      </c>
      <c r="B6627" s="19" t="s">
        <v>3405</v>
      </c>
      <c r="C6627" s="15">
        <v>150</v>
      </c>
      <c r="D6627" s="24" t="s">
        <v>4</v>
      </c>
      <c r="E6627" s="24" t="s">
        <v>6</v>
      </c>
      <c r="F6627" s="25" t="s">
        <v>6</v>
      </c>
      <c r="G6627" s="25" t="s">
        <v>2987</v>
      </c>
      <c r="H6627" s="25" t="s">
        <v>3418</v>
      </c>
      <c r="I6627" s="25" t="s">
        <v>82</v>
      </c>
      <c r="J6627" s="10">
        <v>1626</v>
      </c>
      <c r="K6627" s="16">
        <v>33</v>
      </c>
    </row>
    <row r="6628" spans="1:11" x14ac:dyDescent="0.25">
      <c r="A6628" s="19">
        <v>43020</v>
      </c>
      <c r="B6628" s="19" t="s">
        <v>3405</v>
      </c>
      <c r="C6628" s="15">
        <v>3000</v>
      </c>
      <c r="D6628" s="24" t="s">
        <v>4</v>
      </c>
      <c r="E6628" s="24" t="s">
        <v>6</v>
      </c>
      <c r="F6628" s="25" t="s">
        <v>6</v>
      </c>
      <c r="G6628" s="25" t="s">
        <v>2987</v>
      </c>
      <c r="H6628" s="25" t="s">
        <v>3418</v>
      </c>
      <c r="I6628" s="25" t="s">
        <v>82</v>
      </c>
      <c r="J6628" s="10">
        <v>1627</v>
      </c>
      <c r="K6628" s="16">
        <v>33</v>
      </c>
    </row>
    <row r="6629" spans="1:11" x14ac:dyDescent="0.25">
      <c r="A6629" s="19">
        <v>43020</v>
      </c>
      <c r="B6629" s="19" t="s">
        <v>3405</v>
      </c>
      <c r="C6629" s="15">
        <v>500</v>
      </c>
      <c r="D6629" s="24" t="s">
        <v>4</v>
      </c>
      <c r="E6629" s="24" t="s">
        <v>6</v>
      </c>
      <c r="F6629" s="25" t="s">
        <v>6</v>
      </c>
      <c r="G6629" s="25" t="s">
        <v>2987</v>
      </c>
      <c r="H6629" s="25" t="s">
        <v>3418</v>
      </c>
      <c r="I6629" s="25" t="s">
        <v>82</v>
      </c>
      <c r="J6629" s="10">
        <v>1628</v>
      </c>
      <c r="K6629" s="16">
        <v>33</v>
      </c>
    </row>
    <row r="6630" spans="1:11" x14ac:dyDescent="0.25">
      <c r="A6630" s="19">
        <v>43020</v>
      </c>
      <c r="B6630" s="19" t="s">
        <v>3405</v>
      </c>
      <c r="C6630" s="15">
        <v>400</v>
      </c>
      <c r="D6630" s="24" t="s">
        <v>4</v>
      </c>
      <c r="E6630" s="24" t="s">
        <v>5</v>
      </c>
      <c r="F6630" s="25" t="s">
        <v>2217</v>
      </c>
      <c r="G6630" s="25" t="s">
        <v>2987</v>
      </c>
      <c r="H6630" s="25" t="s">
        <v>3418</v>
      </c>
      <c r="I6630" s="25" t="s">
        <v>82</v>
      </c>
      <c r="J6630" s="10">
        <v>1718</v>
      </c>
      <c r="K6630" s="16">
        <v>35</v>
      </c>
    </row>
    <row r="6631" spans="1:11" x14ac:dyDescent="0.25">
      <c r="A6631" s="19">
        <v>43020</v>
      </c>
      <c r="B6631" s="19" t="s">
        <v>3405</v>
      </c>
      <c r="C6631" s="15">
        <v>400</v>
      </c>
      <c r="D6631" s="24" t="s">
        <v>4</v>
      </c>
      <c r="E6631" s="24" t="s">
        <v>6</v>
      </c>
      <c r="F6631" s="25" t="s">
        <v>6</v>
      </c>
      <c r="G6631" s="25" t="s">
        <v>2987</v>
      </c>
      <c r="H6631" s="25" t="s">
        <v>3418</v>
      </c>
      <c r="I6631" s="25" t="s">
        <v>82</v>
      </c>
      <c r="J6631" s="10">
        <v>1719</v>
      </c>
      <c r="K6631" s="16">
        <v>35</v>
      </c>
    </row>
    <row r="6632" spans="1:11" x14ac:dyDescent="0.25">
      <c r="A6632" s="19">
        <v>43020</v>
      </c>
      <c r="B6632" s="19" t="s">
        <v>3405</v>
      </c>
      <c r="C6632" s="15">
        <v>500</v>
      </c>
      <c r="D6632" s="24" t="s">
        <v>4</v>
      </c>
      <c r="E6632" s="24" t="s">
        <v>5</v>
      </c>
      <c r="F6632" s="25" t="s">
        <v>2217</v>
      </c>
      <c r="G6632" s="25" t="s">
        <v>2987</v>
      </c>
      <c r="H6632" s="25" t="s">
        <v>3418</v>
      </c>
      <c r="I6632" s="25" t="s">
        <v>82</v>
      </c>
      <c r="J6632" s="10">
        <v>1822</v>
      </c>
      <c r="K6632" s="16">
        <v>37</v>
      </c>
    </row>
    <row r="6633" spans="1:11" x14ac:dyDescent="0.25">
      <c r="A6633" s="19">
        <v>43020</v>
      </c>
      <c r="B6633" s="19" t="s">
        <v>3405</v>
      </c>
      <c r="C6633" s="15">
        <v>1000</v>
      </c>
      <c r="D6633" s="24" t="s">
        <v>4</v>
      </c>
      <c r="E6633" s="24" t="s">
        <v>5</v>
      </c>
      <c r="F6633" s="25" t="s">
        <v>2217</v>
      </c>
      <c r="G6633" s="25" t="s">
        <v>2987</v>
      </c>
      <c r="H6633" s="25" t="s">
        <v>3418</v>
      </c>
      <c r="I6633" s="25" t="s">
        <v>82</v>
      </c>
      <c r="J6633" s="10">
        <v>1823</v>
      </c>
      <c r="K6633" s="16">
        <v>37</v>
      </c>
    </row>
    <row r="6634" spans="1:11" x14ac:dyDescent="0.25">
      <c r="A6634" s="19">
        <v>43020</v>
      </c>
      <c r="B6634" s="19" t="s">
        <v>3405</v>
      </c>
      <c r="C6634" s="15">
        <v>250</v>
      </c>
      <c r="D6634" s="24" t="s">
        <v>4</v>
      </c>
      <c r="E6634" s="24" t="s">
        <v>6</v>
      </c>
      <c r="F6634" s="25" t="s">
        <v>6</v>
      </c>
      <c r="G6634" s="25" t="s">
        <v>2987</v>
      </c>
      <c r="H6634" s="25" t="s">
        <v>3418</v>
      </c>
      <c r="I6634" s="25" t="s">
        <v>82</v>
      </c>
      <c r="J6634" s="10">
        <v>1824</v>
      </c>
      <c r="K6634" s="16">
        <v>37</v>
      </c>
    </row>
    <row r="6635" spans="1:11" x14ac:dyDescent="0.25">
      <c r="A6635" s="19">
        <v>43020</v>
      </c>
      <c r="B6635" s="19" t="s">
        <v>3405</v>
      </c>
      <c r="C6635" s="15">
        <v>5000</v>
      </c>
      <c r="D6635" s="24" t="s">
        <v>4</v>
      </c>
      <c r="E6635" s="24" t="s">
        <v>6</v>
      </c>
      <c r="F6635" s="25" t="s">
        <v>6</v>
      </c>
      <c r="G6635" s="25" t="s">
        <v>2987</v>
      </c>
      <c r="H6635" s="25" t="s">
        <v>3418</v>
      </c>
      <c r="I6635" s="25" t="s">
        <v>82</v>
      </c>
      <c r="J6635" s="10">
        <v>1825</v>
      </c>
      <c r="K6635" s="16">
        <v>37</v>
      </c>
    </row>
    <row r="6636" spans="1:11" x14ac:dyDescent="0.25">
      <c r="A6636" s="19">
        <v>43020</v>
      </c>
      <c r="B6636" s="19" t="s">
        <v>3405</v>
      </c>
      <c r="C6636" s="15">
        <v>400</v>
      </c>
      <c r="D6636" s="24" t="s">
        <v>4</v>
      </c>
      <c r="E6636" s="24" t="s">
        <v>5</v>
      </c>
      <c r="F6636" s="25" t="s">
        <v>2217</v>
      </c>
      <c r="G6636" s="25" t="s">
        <v>2987</v>
      </c>
      <c r="H6636" s="25" t="s">
        <v>3418</v>
      </c>
      <c r="I6636" s="25" t="s">
        <v>82</v>
      </c>
      <c r="J6636" s="10">
        <v>1826</v>
      </c>
      <c r="K6636" s="16">
        <v>37</v>
      </c>
    </row>
    <row r="6637" spans="1:11" x14ac:dyDescent="0.25">
      <c r="A6637" s="19">
        <v>43020</v>
      </c>
      <c r="B6637" s="19" t="s">
        <v>3405</v>
      </c>
      <c r="C6637" s="15">
        <v>200</v>
      </c>
      <c r="D6637" s="24" t="s">
        <v>4</v>
      </c>
      <c r="E6637" s="24" t="s">
        <v>6</v>
      </c>
      <c r="F6637" s="25" t="s">
        <v>6</v>
      </c>
      <c r="G6637" s="25" t="s">
        <v>2987</v>
      </c>
      <c r="H6637" s="25" t="s">
        <v>3418</v>
      </c>
      <c r="I6637" s="25" t="s">
        <v>82</v>
      </c>
      <c r="J6637" s="10">
        <v>1877</v>
      </c>
      <c r="K6637" s="16">
        <v>38</v>
      </c>
    </row>
    <row r="6638" spans="1:11" x14ac:dyDescent="0.25">
      <c r="A6638" s="19">
        <v>43020</v>
      </c>
      <c r="B6638" s="19" t="s">
        <v>3405</v>
      </c>
      <c r="C6638" s="15">
        <v>400</v>
      </c>
      <c r="D6638" s="24" t="s">
        <v>4</v>
      </c>
      <c r="E6638" s="24" t="s">
        <v>5</v>
      </c>
      <c r="F6638" s="25" t="s">
        <v>2217</v>
      </c>
      <c r="G6638" s="25" t="s">
        <v>2987</v>
      </c>
      <c r="H6638" s="25" t="s">
        <v>3418</v>
      </c>
      <c r="I6638" s="25" t="s">
        <v>82</v>
      </c>
      <c r="J6638" s="10">
        <v>1907</v>
      </c>
      <c r="K6638" s="16">
        <v>39</v>
      </c>
    </row>
    <row r="6639" spans="1:11" x14ac:dyDescent="0.25">
      <c r="A6639" s="19">
        <v>43020</v>
      </c>
      <c r="B6639" s="19" t="s">
        <v>3405</v>
      </c>
      <c r="C6639" s="15">
        <v>100</v>
      </c>
      <c r="D6639" s="24" t="s">
        <v>4</v>
      </c>
      <c r="E6639" s="24" t="s">
        <v>5</v>
      </c>
      <c r="F6639" s="25" t="s">
        <v>2217</v>
      </c>
      <c r="G6639" s="25" t="s">
        <v>2987</v>
      </c>
      <c r="H6639" s="25" t="s">
        <v>3418</v>
      </c>
      <c r="I6639" s="25" t="s">
        <v>82</v>
      </c>
      <c r="J6639" s="10">
        <v>1908</v>
      </c>
      <c r="K6639" s="16">
        <v>39</v>
      </c>
    </row>
    <row r="6640" spans="1:11" x14ac:dyDescent="0.25">
      <c r="A6640" s="19">
        <v>43020</v>
      </c>
      <c r="B6640" s="19" t="s">
        <v>3405</v>
      </c>
      <c r="C6640" s="15">
        <v>500</v>
      </c>
      <c r="D6640" s="24" t="s">
        <v>7</v>
      </c>
      <c r="E6640" s="24" t="s">
        <v>8</v>
      </c>
      <c r="F6640" s="25"/>
      <c r="G6640" s="25" t="s">
        <v>3314</v>
      </c>
      <c r="H6640" s="25" t="s">
        <v>3314</v>
      </c>
      <c r="I6640" s="27"/>
      <c r="J6640" s="10" t="s">
        <v>2984</v>
      </c>
      <c r="K6640" s="16"/>
    </row>
    <row r="6641" spans="1:11" x14ac:dyDescent="0.25">
      <c r="A6641" s="19">
        <v>43020</v>
      </c>
      <c r="B6641" s="19" t="s">
        <v>3405</v>
      </c>
      <c r="C6641" s="15">
        <v>20</v>
      </c>
      <c r="D6641" s="24" t="s">
        <v>7</v>
      </c>
      <c r="E6641" s="24" t="s">
        <v>8</v>
      </c>
      <c r="F6641" s="25"/>
      <c r="G6641" s="25" t="s">
        <v>3314</v>
      </c>
      <c r="H6641" s="25" t="s">
        <v>3314</v>
      </c>
      <c r="I6641" s="27"/>
      <c r="J6641" s="10" t="s">
        <v>2984</v>
      </c>
      <c r="K6641" s="16"/>
    </row>
    <row r="6642" spans="1:11" x14ac:dyDescent="0.25">
      <c r="A6642" s="19">
        <v>43020</v>
      </c>
      <c r="B6642" s="19" t="s">
        <v>3405</v>
      </c>
      <c r="C6642" s="15">
        <v>100</v>
      </c>
      <c r="D6642" s="24" t="s">
        <v>7</v>
      </c>
      <c r="E6642" s="24" t="s">
        <v>8</v>
      </c>
      <c r="F6642" s="25"/>
      <c r="G6642" s="25" t="s">
        <v>3314</v>
      </c>
      <c r="H6642" s="25" t="s">
        <v>3314</v>
      </c>
      <c r="I6642" s="27"/>
      <c r="J6642" s="10" t="s">
        <v>2984</v>
      </c>
      <c r="K6642" s="16"/>
    </row>
    <row r="6643" spans="1:11" x14ac:dyDescent="0.25">
      <c r="A6643" s="19">
        <v>43021</v>
      </c>
      <c r="B6643" s="19" t="s">
        <v>3405</v>
      </c>
      <c r="C6643" s="15">
        <v>300</v>
      </c>
      <c r="D6643" s="24" t="s">
        <v>4</v>
      </c>
      <c r="E6643" s="24" t="s">
        <v>5</v>
      </c>
      <c r="F6643" s="25" t="s">
        <v>2217</v>
      </c>
      <c r="G6643" s="25" t="s">
        <v>2987</v>
      </c>
      <c r="H6643" s="25" t="s">
        <v>3418</v>
      </c>
      <c r="I6643" s="25" t="s">
        <v>82</v>
      </c>
      <c r="J6643" s="10">
        <v>403</v>
      </c>
      <c r="K6643" s="16">
        <v>9</v>
      </c>
    </row>
    <row r="6644" spans="1:11" x14ac:dyDescent="0.25">
      <c r="A6644" s="19">
        <v>43021</v>
      </c>
      <c r="B6644" s="19" t="s">
        <v>3405</v>
      </c>
      <c r="C6644" s="15">
        <v>200</v>
      </c>
      <c r="D6644" s="24" t="s">
        <v>4</v>
      </c>
      <c r="E6644" s="24" t="s">
        <v>6</v>
      </c>
      <c r="F6644" s="25" t="s">
        <v>6</v>
      </c>
      <c r="G6644" s="25" t="s">
        <v>2987</v>
      </c>
      <c r="H6644" s="25" t="s">
        <v>3418</v>
      </c>
      <c r="I6644" s="25" t="s">
        <v>82</v>
      </c>
      <c r="J6644" s="10">
        <v>404</v>
      </c>
      <c r="K6644" s="16">
        <v>9</v>
      </c>
    </row>
    <row r="6645" spans="1:11" x14ac:dyDescent="0.25">
      <c r="A6645" s="19">
        <v>43021</v>
      </c>
      <c r="B6645" s="19" t="s">
        <v>3405</v>
      </c>
      <c r="C6645" s="15">
        <v>20</v>
      </c>
      <c r="D6645" s="24" t="s">
        <v>4</v>
      </c>
      <c r="E6645" s="24" t="s">
        <v>6</v>
      </c>
      <c r="F6645" s="25" t="s">
        <v>6</v>
      </c>
      <c r="G6645" s="25" t="s">
        <v>2987</v>
      </c>
      <c r="H6645" s="25" t="s">
        <v>3418</v>
      </c>
      <c r="I6645" s="25" t="s">
        <v>82</v>
      </c>
      <c r="J6645" s="10">
        <v>405</v>
      </c>
      <c r="K6645" s="16">
        <v>9</v>
      </c>
    </row>
    <row r="6646" spans="1:11" x14ac:dyDescent="0.25">
      <c r="A6646" s="19">
        <v>43022</v>
      </c>
      <c r="B6646" s="19" t="s">
        <v>3405</v>
      </c>
      <c r="C6646" s="15">
        <v>1500</v>
      </c>
      <c r="D6646" s="24" t="s">
        <v>4</v>
      </c>
      <c r="E6646" s="24" t="s">
        <v>5</v>
      </c>
      <c r="F6646" s="25" t="s">
        <v>2217</v>
      </c>
      <c r="G6646" s="25" t="s">
        <v>2987</v>
      </c>
      <c r="H6646" s="25" t="s">
        <v>3418</v>
      </c>
      <c r="I6646" s="25" t="s">
        <v>82</v>
      </c>
      <c r="J6646" s="10">
        <v>406</v>
      </c>
      <c r="K6646" s="16">
        <v>9</v>
      </c>
    </row>
    <row r="6647" spans="1:11" x14ac:dyDescent="0.25">
      <c r="A6647" s="19">
        <v>43022</v>
      </c>
      <c r="B6647" s="19" t="s">
        <v>3405</v>
      </c>
      <c r="C6647" s="15">
        <v>300</v>
      </c>
      <c r="D6647" s="24" t="s">
        <v>4</v>
      </c>
      <c r="E6647" s="24" t="s">
        <v>5</v>
      </c>
      <c r="F6647" s="25" t="s">
        <v>2217</v>
      </c>
      <c r="G6647" s="25" t="s">
        <v>2987</v>
      </c>
      <c r="H6647" s="25" t="s">
        <v>3418</v>
      </c>
      <c r="I6647" s="25" t="s">
        <v>82</v>
      </c>
      <c r="J6647" s="10">
        <v>407</v>
      </c>
      <c r="K6647" s="16">
        <v>9</v>
      </c>
    </row>
    <row r="6648" spans="1:11" x14ac:dyDescent="0.25">
      <c r="A6648" s="19">
        <v>43022</v>
      </c>
      <c r="B6648" s="19" t="s">
        <v>3405</v>
      </c>
      <c r="C6648" s="15">
        <v>300</v>
      </c>
      <c r="D6648" s="24" t="s">
        <v>4</v>
      </c>
      <c r="E6648" s="24" t="s">
        <v>6</v>
      </c>
      <c r="F6648" s="25" t="s">
        <v>6</v>
      </c>
      <c r="G6648" s="25" t="s">
        <v>2987</v>
      </c>
      <c r="H6648" s="25" t="s">
        <v>3418</v>
      </c>
      <c r="I6648" s="25" t="s">
        <v>82</v>
      </c>
      <c r="J6648" s="10">
        <v>408</v>
      </c>
      <c r="K6648" s="16">
        <v>9</v>
      </c>
    </row>
    <row r="6649" spans="1:11" x14ac:dyDescent="0.25">
      <c r="A6649" s="19">
        <v>43022</v>
      </c>
      <c r="B6649" s="19" t="s">
        <v>3405</v>
      </c>
      <c r="C6649" s="15">
        <v>85</v>
      </c>
      <c r="D6649" s="24" t="s">
        <v>4</v>
      </c>
      <c r="E6649" s="24" t="s">
        <v>5</v>
      </c>
      <c r="F6649" s="25" t="s">
        <v>2217</v>
      </c>
      <c r="G6649" s="25" t="s">
        <v>2987</v>
      </c>
      <c r="H6649" s="25" t="s">
        <v>3418</v>
      </c>
      <c r="I6649" s="25" t="s">
        <v>82</v>
      </c>
      <c r="J6649" s="10">
        <v>651</v>
      </c>
      <c r="K6649" s="16">
        <v>14</v>
      </c>
    </row>
    <row r="6650" spans="1:11" x14ac:dyDescent="0.25">
      <c r="A6650" s="19">
        <v>43022</v>
      </c>
      <c r="B6650" s="19" t="s">
        <v>3405</v>
      </c>
      <c r="C6650" s="15">
        <v>2000</v>
      </c>
      <c r="D6650" s="24" t="s">
        <v>4</v>
      </c>
      <c r="E6650" s="24" t="s">
        <v>6</v>
      </c>
      <c r="F6650" s="25" t="s">
        <v>6</v>
      </c>
      <c r="G6650" s="25" t="s">
        <v>2987</v>
      </c>
      <c r="H6650" s="25" t="s">
        <v>3418</v>
      </c>
      <c r="I6650" s="25" t="s">
        <v>82</v>
      </c>
      <c r="J6650" s="10">
        <v>652</v>
      </c>
      <c r="K6650" s="16">
        <v>14</v>
      </c>
    </row>
    <row r="6651" spans="1:11" x14ac:dyDescent="0.25">
      <c r="A6651" s="19">
        <v>43022</v>
      </c>
      <c r="B6651" s="19" t="s">
        <v>3405</v>
      </c>
      <c r="C6651" s="15">
        <v>2250</v>
      </c>
      <c r="D6651" s="24" t="s">
        <v>4</v>
      </c>
      <c r="E6651" s="24" t="s">
        <v>5</v>
      </c>
      <c r="F6651" s="25" t="s">
        <v>2217</v>
      </c>
      <c r="G6651" s="25" t="s">
        <v>2987</v>
      </c>
      <c r="H6651" s="25" t="s">
        <v>3418</v>
      </c>
      <c r="I6651" s="25" t="s">
        <v>82</v>
      </c>
      <c r="J6651" s="10">
        <v>1191</v>
      </c>
      <c r="K6651" s="16">
        <v>24</v>
      </c>
    </row>
    <row r="6652" spans="1:11" x14ac:dyDescent="0.25">
      <c r="A6652" s="19">
        <v>43022</v>
      </c>
      <c r="B6652" s="19" t="s">
        <v>3405</v>
      </c>
      <c r="C6652" s="15">
        <v>1000</v>
      </c>
      <c r="D6652" s="24" t="s">
        <v>4</v>
      </c>
      <c r="E6652" s="24" t="s">
        <v>5</v>
      </c>
      <c r="F6652" s="25" t="s">
        <v>2217</v>
      </c>
      <c r="G6652" s="25" t="s">
        <v>2987</v>
      </c>
      <c r="H6652" s="25" t="s">
        <v>3418</v>
      </c>
      <c r="I6652" s="25" t="s">
        <v>82</v>
      </c>
      <c r="J6652" s="10">
        <v>1192</v>
      </c>
      <c r="K6652" s="16">
        <v>24</v>
      </c>
    </row>
    <row r="6653" spans="1:11" x14ac:dyDescent="0.25">
      <c r="A6653" s="19">
        <v>43022</v>
      </c>
      <c r="B6653" s="19" t="s">
        <v>3405</v>
      </c>
      <c r="C6653" s="15">
        <v>1500</v>
      </c>
      <c r="D6653" s="24" t="s">
        <v>4</v>
      </c>
      <c r="E6653" s="24" t="s">
        <v>6</v>
      </c>
      <c r="F6653" s="25" t="s">
        <v>6</v>
      </c>
      <c r="G6653" s="25" t="s">
        <v>2987</v>
      </c>
      <c r="H6653" s="25" t="s">
        <v>3418</v>
      </c>
      <c r="I6653" s="25" t="s">
        <v>82</v>
      </c>
      <c r="J6653" s="10">
        <v>1554</v>
      </c>
      <c r="K6653" s="16">
        <v>32</v>
      </c>
    </row>
    <row r="6654" spans="1:11" x14ac:dyDescent="0.25">
      <c r="A6654" s="19">
        <v>43022</v>
      </c>
      <c r="B6654" s="19" t="s">
        <v>3405</v>
      </c>
      <c r="C6654" s="15">
        <v>4300</v>
      </c>
      <c r="D6654" s="24" t="s">
        <v>4</v>
      </c>
      <c r="E6654" s="24" t="s">
        <v>6</v>
      </c>
      <c r="F6654" s="25" t="s">
        <v>6</v>
      </c>
      <c r="G6654" s="25" t="s">
        <v>2987</v>
      </c>
      <c r="H6654" s="25" t="s">
        <v>3418</v>
      </c>
      <c r="I6654" s="25" t="s">
        <v>82</v>
      </c>
      <c r="J6654" s="10">
        <v>1629</v>
      </c>
      <c r="K6654" s="16">
        <v>33</v>
      </c>
    </row>
    <row r="6655" spans="1:11" x14ac:dyDescent="0.25">
      <c r="A6655" s="19">
        <v>43022</v>
      </c>
      <c r="B6655" s="19" t="s">
        <v>3405</v>
      </c>
      <c r="C6655" s="15">
        <v>150</v>
      </c>
      <c r="D6655" s="24" t="s">
        <v>4</v>
      </c>
      <c r="E6655" s="24" t="s">
        <v>5</v>
      </c>
      <c r="F6655" s="25" t="s">
        <v>2217</v>
      </c>
      <c r="G6655" s="25" t="s">
        <v>2987</v>
      </c>
      <c r="H6655" s="25" t="s">
        <v>3418</v>
      </c>
      <c r="I6655" s="25" t="s">
        <v>82</v>
      </c>
      <c r="J6655" s="10">
        <v>1724</v>
      </c>
      <c r="K6655" s="16">
        <v>35</v>
      </c>
    </row>
    <row r="6656" spans="1:11" x14ac:dyDescent="0.25">
      <c r="A6656" s="19">
        <v>43022</v>
      </c>
      <c r="B6656" s="19" t="s">
        <v>3405</v>
      </c>
      <c r="C6656" s="15">
        <v>300</v>
      </c>
      <c r="D6656" s="24" t="s">
        <v>4</v>
      </c>
      <c r="E6656" s="24" t="s">
        <v>5</v>
      </c>
      <c r="F6656" s="25" t="s">
        <v>2217</v>
      </c>
      <c r="G6656" s="25" t="s">
        <v>2987</v>
      </c>
      <c r="H6656" s="25" t="s">
        <v>3418</v>
      </c>
      <c r="I6656" s="25" t="s">
        <v>82</v>
      </c>
      <c r="J6656" s="10">
        <v>1725</v>
      </c>
      <c r="K6656" s="16">
        <v>35</v>
      </c>
    </row>
    <row r="6657" spans="1:11" x14ac:dyDescent="0.25">
      <c r="A6657" s="19">
        <v>43022</v>
      </c>
      <c r="B6657" s="19" t="s">
        <v>3405</v>
      </c>
      <c r="C6657" s="15">
        <v>2000</v>
      </c>
      <c r="D6657" s="24" t="s">
        <v>4</v>
      </c>
      <c r="E6657" s="24" t="s">
        <v>5</v>
      </c>
      <c r="F6657" s="25" t="s">
        <v>2217</v>
      </c>
      <c r="G6657" s="25" t="s">
        <v>2987</v>
      </c>
      <c r="H6657" s="25" t="s">
        <v>3418</v>
      </c>
      <c r="I6657" s="25" t="s">
        <v>82</v>
      </c>
      <c r="J6657" s="10">
        <v>1726</v>
      </c>
      <c r="K6657" s="16">
        <v>35</v>
      </c>
    </row>
    <row r="6658" spans="1:11" x14ac:dyDescent="0.25">
      <c r="A6658" s="19">
        <v>43022</v>
      </c>
      <c r="B6658" s="19" t="s">
        <v>3405</v>
      </c>
      <c r="C6658" s="15">
        <v>200</v>
      </c>
      <c r="D6658" s="24" t="s">
        <v>4</v>
      </c>
      <c r="E6658" s="24" t="s">
        <v>5</v>
      </c>
      <c r="F6658" s="25" t="s">
        <v>2217</v>
      </c>
      <c r="G6658" s="25" t="s">
        <v>2987</v>
      </c>
      <c r="H6658" s="25" t="s">
        <v>3418</v>
      </c>
      <c r="I6658" s="25" t="s">
        <v>82</v>
      </c>
      <c r="J6658" s="10">
        <v>1878</v>
      </c>
      <c r="K6658" s="16">
        <v>38</v>
      </c>
    </row>
    <row r="6659" spans="1:11" x14ac:dyDescent="0.25">
      <c r="A6659" s="19">
        <v>43022</v>
      </c>
      <c r="B6659" s="19" t="s">
        <v>3405</v>
      </c>
      <c r="C6659" s="15">
        <v>200</v>
      </c>
      <c r="D6659" s="24" t="s">
        <v>4</v>
      </c>
      <c r="E6659" s="24" t="s">
        <v>6</v>
      </c>
      <c r="F6659" s="25" t="s">
        <v>6</v>
      </c>
      <c r="G6659" s="25" t="s">
        <v>2987</v>
      </c>
      <c r="H6659" s="25" t="s">
        <v>3418</v>
      </c>
      <c r="I6659" s="25" t="s">
        <v>82</v>
      </c>
      <c r="J6659" s="10">
        <v>1909</v>
      </c>
      <c r="K6659" s="16">
        <v>39</v>
      </c>
    </row>
    <row r="6660" spans="1:11" x14ac:dyDescent="0.25">
      <c r="A6660" s="19">
        <v>43022</v>
      </c>
      <c r="B6660" s="19" t="s">
        <v>3405</v>
      </c>
      <c r="C6660" s="15">
        <v>100</v>
      </c>
      <c r="D6660" s="24" t="s">
        <v>4</v>
      </c>
      <c r="E6660" s="24" t="s">
        <v>5</v>
      </c>
      <c r="F6660" s="25" t="s">
        <v>2217</v>
      </c>
      <c r="G6660" s="25" t="s">
        <v>2987</v>
      </c>
      <c r="H6660" s="25" t="s">
        <v>3418</v>
      </c>
      <c r="I6660" s="25" t="s">
        <v>82</v>
      </c>
      <c r="J6660" s="10">
        <v>1910</v>
      </c>
      <c r="K6660" s="16">
        <v>39</v>
      </c>
    </row>
    <row r="6661" spans="1:11" x14ac:dyDescent="0.25">
      <c r="A6661" s="19">
        <v>43022</v>
      </c>
      <c r="B6661" s="19" t="s">
        <v>3405</v>
      </c>
      <c r="C6661" s="15">
        <v>500</v>
      </c>
      <c r="D6661" s="24" t="s">
        <v>4</v>
      </c>
      <c r="E6661" s="24" t="s">
        <v>5</v>
      </c>
      <c r="F6661" s="25" t="s">
        <v>2217</v>
      </c>
      <c r="G6661" s="25" t="s">
        <v>2987</v>
      </c>
      <c r="H6661" s="25" t="s">
        <v>3418</v>
      </c>
      <c r="I6661" s="25" t="s">
        <v>82</v>
      </c>
      <c r="J6661" s="10">
        <v>1911</v>
      </c>
      <c r="K6661" s="16">
        <v>39</v>
      </c>
    </row>
    <row r="6662" spans="1:11" x14ac:dyDescent="0.25">
      <c r="A6662" s="19">
        <v>43022</v>
      </c>
      <c r="B6662" s="19" t="s">
        <v>3405</v>
      </c>
      <c r="C6662" s="15">
        <v>5000</v>
      </c>
      <c r="D6662" s="24" t="s">
        <v>4</v>
      </c>
      <c r="E6662" s="24" t="s">
        <v>6</v>
      </c>
      <c r="F6662" s="25" t="s">
        <v>6</v>
      </c>
      <c r="G6662" s="25" t="s">
        <v>2987</v>
      </c>
      <c r="H6662" s="25" t="s">
        <v>3418</v>
      </c>
      <c r="I6662" s="25" t="s">
        <v>82</v>
      </c>
      <c r="J6662" s="10">
        <v>1912</v>
      </c>
      <c r="K6662" s="16">
        <v>39</v>
      </c>
    </row>
    <row r="6663" spans="1:11" x14ac:dyDescent="0.25">
      <c r="A6663" s="19">
        <v>43023</v>
      </c>
      <c r="B6663" s="19" t="s">
        <v>3405</v>
      </c>
      <c r="C6663" s="15">
        <v>150</v>
      </c>
      <c r="D6663" s="24" t="s">
        <v>4</v>
      </c>
      <c r="E6663" s="24" t="s">
        <v>6</v>
      </c>
      <c r="F6663" s="25" t="s">
        <v>6</v>
      </c>
      <c r="G6663" s="25" t="s">
        <v>2987</v>
      </c>
      <c r="H6663" s="25" t="s">
        <v>3418</v>
      </c>
      <c r="I6663" s="25" t="s">
        <v>82</v>
      </c>
      <c r="J6663" s="10">
        <v>409</v>
      </c>
      <c r="K6663" s="16">
        <v>9</v>
      </c>
    </row>
    <row r="6664" spans="1:11" x14ac:dyDescent="0.25">
      <c r="A6664" s="19">
        <v>43023</v>
      </c>
      <c r="B6664" s="19" t="s">
        <v>3405</v>
      </c>
      <c r="C6664" s="15">
        <v>110</v>
      </c>
      <c r="D6664" s="24" t="s">
        <v>4</v>
      </c>
      <c r="E6664" s="24" t="s">
        <v>6</v>
      </c>
      <c r="F6664" s="25" t="s">
        <v>6</v>
      </c>
      <c r="G6664" s="25" t="s">
        <v>2987</v>
      </c>
      <c r="H6664" s="25" t="s">
        <v>3418</v>
      </c>
      <c r="I6664" s="25" t="s">
        <v>82</v>
      </c>
      <c r="J6664" s="10">
        <v>653</v>
      </c>
      <c r="K6664" s="16">
        <v>14</v>
      </c>
    </row>
    <row r="6665" spans="1:11" x14ac:dyDescent="0.25">
      <c r="A6665" s="19">
        <v>43023</v>
      </c>
      <c r="B6665" s="19" t="s">
        <v>3405</v>
      </c>
      <c r="C6665" s="15">
        <v>200</v>
      </c>
      <c r="D6665" s="24" t="s">
        <v>4</v>
      </c>
      <c r="E6665" s="24" t="s">
        <v>5</v>
      </c>
      <c r="F6665" s="25" t="s">
        <v>2217</v>
      </c>
      <c r="G6665" s="25" t="s">
        <v>2987</v>
      </c>
      <c r="H6665" s="25" t="s">
        <v>3418</v>
      </c>
      <c r="I6665" s="25" t="s">
        <v>82</v>
      </c>
      <c r="J6665" s="10">
        <v>899</v>
      </c>
      <c r="K6665" s="16">
        <v>18</v>
      </c>
    </row>
    <row r="6666" spans="1:11" x14ac:dyDescent="0.25">
      <c r="A6666" s="19">
        <v>43023</v>
      </c>
      <c r="B6666" s="19" t="s">
        <v>3405</v>
      </c>
      <c r="C6666" s="15">
        <v>100</v>
      </c>
      <c r="D6666" s="24" t="s">
        <v>4</v>
      </c>
      <c r="E6666" s="24" t="s">
        <v>5</v>
      </c>
      <c r="F6666" s="25" t="s">
        <v>2217</v>
      </c>
      <c r="G6666" s="25" t="s">
        <v>2987</v>
      </c>
      <c r="H6666" s="25" t="s">
        <v>3418</v>
      </c>
      <c r="I6666" s="25" t="s">
        <v>82</v>
      </c>
      <c r="J6666" s="10">
        <v>900</v>
      </c>
      <c r="K6666" s="16">
        <v>18</v>
      </c>
    </row>
    <row r="6667" spans="1:11" x14ac:dyDescent="0.25">
      <c r="A6667" s="19">
        <v>43023</v>
      </c>
      <c r="B6667" s="19" t="s">
        <v>3405</v>
      </c>
      <c r="C6667" s="15">
        <v>500</v>
      </c>
      <c r="D6667" s="24" t="s">
        <v>4</v>
      </c>
      <c r="E6667" s="24" t="s">
        <v>5</v>
      </c>
      <c r="F6667" s="25" t="s">
        <v>2217</v>
      </c>
      <c r="G6667" s="25" t="s">
        <v>2987</v>
      </c>
      <c r="H6667" s="25" t="s">
        <v>3418</v>
      </c>
      <c r="I6667" s="25" t="s">
        <v>82</v>
      </c>
      <c r="J6667" s="10">
        <v>1193</v>
      </c>
      <c r="K6667" s="16">
        <v>24</v>
      </c>
    </row>
    <row r="6668" spans="1:11" x14ac:dyDescent="0.25">
      <c r="A6668" s="19">
        <v>43023</v>
      </c>
      <c r="B6668" s="19" t="s">
        <v>3405</v>
      </c>
      <c r="C6668" s="15">
        <v>200</v>
      </c>
      <c r="D6668" s="24" t="s">
        <v>4</v>
      </c>
      <c r="E6668" s="24" t="s">
        <v>6</v>
      </c>
      <c r="F6668" s="25" t="s">
        <v>6</v>
      </c>
      <c r="G6668" s="25" t="s">
        <v>2987</v>
      </c>
      <c r="H6668" s="25" t="s">
        <v>3418</v>
      </c>
      <c r="I6668" s="25" t="s">
        <v>82</v>
      </c>
      <c r="J6668" s="10">
        <v>1630</v>
      </c>
      <c r="K6668" s="16">
        <v>33</v>
      </c>
    </row>
    <row r="6669" spans="1:11" x14ac:dyDescent="0.25">
      <c r="A6669" s="19">
        <v>43023</v>
      </c>
      <c r="B6669" s="19" t="s">
        <v>3405</v>
      </c>
      <c r="C6669" s="15">
        <v>200</v>
      </c>
      <c r="D6669" s="24" t="s">
        <v>4</v>
      </c>
      <c r="E6669" s="24" t="s">
        <v>6</v>
      </c>
      <c r="F6669" s="25" t="s">
        <v>6</v>
      </c>
      <c r="G6669" s="25" t="s">
        <v>2987</v>
      </c>
      <c r="H6669" s="25" t="s">
        <v>3418</v>
      </c>
      <c r="I6669" s="25" t="s">
        <v>82</v>
      </c>
      <c r="J6669" s="10">
        <v>1631</v>
      </c>
      <c r="K6669" s="16">
        <v>33</v>
      </c>
    </row>
    <row r="6670" spans="1:11" x14ac:dyDescent="0.25">
      <c r="A6670" s="19">
        <v>43023</v>
      </c>
      <c r="B6670" s="19" t="s">
        <v>3405</v>
      </c>
      <c r="C6670" s="15">
        <v>1000</v>
      </c>
      <c r="D6670" s="24" t="s">
        <v>4</v>
      </c>
      <c r="E6670" s="24" t="s">
        <v>5</v>
      </c>
      <c r="F6670" s="25" t="s">
        <v>2217</v>
      </c>
      <c r="G6670" s="25" t="s">
        <v>2987</v>
      </c>
      <c r="H6670" s="25" t="s">
        <v>3418</v>
      </c>
      <c r="I6670" s="25" t="s">
        <v>82</v>
      </c>
      <c r="J6670" s="10">
        <v>1727</v>
      </c>
      <c r="K6670" s="16">
        <v>35</v>
      </c>
    </row>
    <row r="6671" spans="1:11" x14ac:dyDescent="0.25">
      <c r="A6671" s="19">
        <v>43023</v>
      </c>
      <c r="B6671" s="19" t="s">
        <v>3405</v>
      </c>
      <c r="C6671" s="15">
        <v>50</v>
      </c>
      <c r="D6671" s="24" t="s">
        <v>4</v>
      </c>
      <c r="E6671" s="24" t="s">
        <v>6</v>
      </c>
      <c r="F6671" s="25" t="s">
        <v>6</v>
      </c>
      <c r="G6671" s="25" t="s">
        <v>2987</v>
      </c>
      <c r="H6671" s="25" t="s">
        <v>3418</v>
      </c>
      <c r="I6671" s="25" t="s">
        <v>82</v>
      </c>
      <c r="J6671" s="10">
        <v>1728</v>
      </c>
      <c r="K6671" s="16">
        <v>35</v>
      </c>
    </row>
    <row r="6672" spans="1:11" x14ac:dyDescent="0.25">
      <c r="A6672" s="19">
        <v>43023</v>
      </c>
      <c r="B6672" s="19" t="s">
        <v>3405</v>
      </c>
      <c r="C6672" s="15">
        <v>600</v>
      </c>
      <c r="D6672" s="24" t="s">
        <v>4</v>
      </c>
      <c r="E6672" s="24" t="s">
        <v>6</v>
      </c>
      <c r="F6672" s="25" t="s">
        <v>6</v>
      </c>
      <c r="G6672" s="25" t="s">
        <v>2987</v>
      </c>
      <c r="H6672" s="25" t="s">
        <v>3418</v>
      </c>
      <c r="I6672" s="25" t="s">
        <v>82</v>
      </c>
      <c r="J6672" s="10">
        <v>1827</v>
      </c>
      <c r="K6672" s="16">
        <v>37</v>
      </c>
    </row>
    <row r="6673" spans="1:11" x14ac:dyDescent="0.25">
      <c r="A6673" s="19">
        <v>43023</v>
      </c>
      <c r="B6673" s="19" t="s">
        <v>3405</v>
      </c>
      <c r="C6673" s="15">
        <v>850</v>
      </c>
      <c r="D6673" s="24" t="s">
        <v>4</v>
      </c>
      <c r="E6673" s="24" t="s">
        <v>6</v>
      </c>
      <c r="F6673" s="25" t="s">
        <v>6</v>
      </c>
      <c r="G6673" s="25" t="s">
        <v>2987</v>
      </c>
      <c r="H6673" s="25" t="s">
        <v>3418</v>
      </c>
      <c r="I6673" s="25" t="s">
        <v>82</v>
      </c>
      <c r="J6673" s="10">
        <v>1828</v>
      </c>
      <c r="K6673" s="16">
        <v>37</v>
      </c>
    </row>
    <row r="6674" spans="1:11" x14ac:dyDescent="0.25">
      <c r="A6674" s="19">
        <v>43023</v>
      </c>
      <c r="B6674" s="19" t="s">
        <v>3405</v>
      </c>
      <c r="C6674" s="15">
        <v>1000</v>
      </c>
      <c r="D6674" s="24" t="s">
        <v>4</v>
      </c>
      <c r="E6674" s="24" t="s">
        <v>6</v>
      </c>
      <c r="F6674" s="25" t="s">
        <v>6</v>
      </c>
      <c r="G6674" s="25" t="s">
        <v>2987</v>
      </c>
      <c r="H6674" s="25" t="s">
        <v>3418</v>
      </c>
      <c r="I6674" s="25" t="s">
        <v>82</v>
      </c>
      <c r="J6674" s="10">
        <v>1913</v>
      </c>
      <c r="K6674" s="16">
        <v>39</v>
      </c>
    </row>
    <row r="6675" spans="1:11" x14ac:dyDescent="0.25">
      <c r="A6675" s="19">
        <v>43023</v>
      </c>
      <c r="B6675" s="19" t="s">
        <v>3405</v>
      </c>
      <c r="C6675" s="15">
        <v>2000</v>
      </c>
      <c r="D6675" s="24" t="s">
        <v>4</v>
      </c>
      <c r="E6675" s="24" t="s">
        <v>6</v>
      </c>
      <c r="F6675" s="25" t="s">
        <v>6</v>
      </c>
      <c r="G6675" s="25" t="s">
        <v>2987</v>
      </c>
      <c r="H6675" s="25" t="s">
        <v>3418</v>
      </c>
      <c r="I6675" s="25" t="s">
        <v>82</v>
      </c>
      <c r="J6675" s="10">
        <v>1914</v>
      </c>
      <c r="K6675" s="16">
        <v>39</v>
      </c>
    </row>
    <row r="6676" spans="1:11" x14ac:dyDescent="0.25">
      <c r="A6676" s="19">
        <v>43023</v>
      </c>
      <c r="B6676" s="19" t="s">
        <v>3405</v>
      </c>
      <c r="C6676" s="15">
        <v>2900</v>
      </c>
      <c r="D6676" s="24" t="s">
        <v>4</v>
      </c>
      <c r="E6676" s="24" t="s">
        <v>6</v>
      </c>
      <c r="F6676" s="25" t="s">
        <v>6</v>
      </c>
      <c r="G6676" s="25" t="s">
        <v>2987</v>
      </c>
      <c r="H6676" s="25" t="s">
        <v>3418</v>
      </c>
      <c r="I6676" s="25" t="s">
        <v>82</v>
      </c>
      <c r="J6676" s="10">
        <v>1915</v>
      </c>
      <c r="K6676" s="16">
        <v>39</v>
      </c>
    </row>
    <row r="6677" spans="1:11" x14ac:dyDescent="0.25">
      <c r="A6677" s="19">
        <v>43023</v>
      </c>
      <c r="B6677" s="19" t="s">
        <v>3405</v>
      </c>
      <c r="C6677" s="15">
        <v>100</v>
      </c>
      <c r="D6677" s="24" t="s">
        <v>4</v>
      </c>
      <c r="E6677" s="24" t="s">
        <v>6</v>
      </c>
      <c r="F6677" s="25" t="s">
        <v>6</v>
      </c>
      <c r="G6677" s="25" t="s">
        <v>2987</v>
      </c>
      <c r="H6677" s="25" t="s">
        <v>3418</v>
      </c>
      <c r="I6677" s="25" t="s">
        <v>82</v>
      </c>
      <c r="J6677" s="10">
        <v>1916</v>
      </c>
      <c r="K6677" s="16">
        <v>39</v>
      </c>
    </row>
    <row r="6678" spans="1:11" x14ac:dyDescent="0.25">
      <c r="A6678" s="19">
        <v>43023</v>
      </c>
      <c r="B6678" s="19" t="s">
        <v>3405</v>
      </c>
      <c r="C6678" s="15">
        <v>100</v>
      </c>
      <c r="D6678" s="24" t="s">
        <v>4</v>
      </c>
      <c r="E6678" s="24" t="s">
        <v>5</v>
      </c>
      <c r="F6678" s="25" t="s">
        <v>2217</v>
      </c>
      <c r="G6678" s="25" t="s">
        <v>2987</v>
      </c>
      <c r="H6678" s="25" t="s">
        <v>3418</v>
      </c>
      <c r="I6678" s="25" t="s">
        <v>82</v>
      </c>
      <c r="J6678" s="10">
        <v>1917</v>
      </c>
      <c r="K6678" s="16">
        <v>39</v>
      </c>
    </row>
    <row r="6679" spans="1:11" x14ac:dyDescent="0.25">
      <c r="A6679" s="19">
        <v>43023</v>
      </c>
      <c r="B6679" s="19" t="s">
        <v>3405</v>
      </c>
      <c r="C6679" s="15">
        <v>400</v>
      </c>
      <c r="D6679" s="24" t="s">
        <v>7</v>
      </c>
      <c r="E6679" s="24" t="s">
        <v>8</v>
      </c>
      <c r="F6679" s="25"/>
      <c r="G6679" s="25" t="s">
        <v>3314</v>
      </c>
      <c r="H6679" s="25" t="s">
        <v>3314</v>
      </c>
      <c r="I6679" s="27"/>
      <c r="J6679" s="10" t="s">
        <v>2984</v>
      </c>
      <c r="K6679" s="16"/>
    </row>
    <row r="6680" spans="1:11" x14ac:dyDescent="0.25">
      <c r="A6680" s="19">
        <v>43023</v>
      </c>
      <c r="B6680" s="19" t="s">
        <v>3405</v>
      </c>
      <c r="C6680" s="15">
        <v>200</v>
      </c>
      <c r="D6680" s="24" t="s">
        <v>7</v>
      </c>
      <c r="E6680" s="24" t="s">
        <v>8</v>
      </c>
      <c r="F6680" s="25"/>
      <c r="G6680" s="25" t="s">
        <v>3314</v>
      </c>
      <c r="H6680" s="25" t="s">
        <v>3314</v>
      </c>
      <c r="I6680" s="27"/>
      <c r="J6680" s="10" t="s">
        <v>2984</v>
      </c>
      <c r="K6680" s="16"/>
    </row>
    <row r="6681" spans="1:11" x14ac:dyDescent="0.25">
      <c r="A6681" s="19">
        <v>43023</v>
      </c>
      <c r="B6681" s="19" t="s">
        <v>3405</v>
      </c>
      <c r="C6681" s="15">
        <v>179</v>
      </c>
      <c r="D6681" s="24" t="s">
        <v>7</v>
      </c>
      <c r="E6681" s="24" t="s">
        <v>8</v>
      </c>
      <c r="F6681" s="25"/>
      <c r="G6681" s="25" t="s">
        <v>3314</v>
      </c>
      <c r="H6681" s="25" t="s">
        <v>3314</v>
      </c>
      <c r="I6681" s="27"/>
      <c r="J6681" s="10" t="s">
        <v>2984</v>
      </c>
      <c r="K6681" s="16"/>
    </row>
    <row r="6682" spans="1:11" x14ac:dyDescent="0.25">
      <c r="A6682" s="19">
        <v>43023</v>
      </c>
      <c r="B6682" s="19" t="s">
        <v>3405</v>
      </c>
      <c r="C6682" s="15">
        <v>60</v>
      </c>
      <c r="D6682" s="24" t="s">
        <v>7</v>
      </c>
      <c r="E6682" s="24" t="s">
        <v>8</v>
      </c>
      <c r="F6682" s="25"/>
      <c r="G6682" s="25" t="s">
        <v>3314</v>
      </c>
      <c r="H6682" s="25" t="s">
        <v>3314</v>
      </c>
      <c r="I6682" s="27"/>
      <c r="J6682" s="10" t="s">
        <v>2984</v>
      </c>
      <c r="K6682" s="16"/>
    </row>
    <row r="6683" spans="1:11" x14ac:dyDescent="0.25">
      <c r="A6683" s="19">
        <v>43023</v>
      </c>
      <c r="B6683" s="19" t="s">
        <v>3405</v>
      </c>
      <c r="C6683" s="15">
        <v>200</v>
      </c>
      <c r="D6683" s="24" t="s">
        <v>7</v>
      </c>
      <c r="E6683" s="24" t="s">
        <v>8</v>
      </c>
      <c r="F6683" s="25"/>
      <c r="G6683" s="25" t="s">
        <v>3314</v>
      </c>
      <c r="H6683" s="25" t="s">
        <v>3314</v>
      </c>
      <c r="I6683" s="27"/>
      <c r="J6683" s="10" t="s">
        <v>2984</v>
      </c>
      <c r="K6683" s="16"/>
    </row>
    <row r="6684" spans="1:11" x14ac:dyDescent="0.25">
      <c r="A6684" s="19">
        <v>43024</v>
      </c>
      <c r="B6684" s="19" t="s">
        <v>3405</v>
      </c>
      <c r="C6684" s="15">
        <v>10000</v>
      </c>
      <c r="D6684" s="24" t="s">
        <v>4</v>
      </c>
      <c r="E6684" s="24" t="s">
        <v>6</v>
      </c>
      <c r="F6684" s="25" t="s">
        <v>6</v>
      </c>
      <c r="G6684" s="25" t="s">
        <v>2987</v>
      </c>
      <c r="H6684" s="25" t="s">
        <v>3418</v>
      </c>
      <c r="I6684" s="25" t="s">
        <v>82</v>
      </c>
      <c r="J6684" s="10">
        <v>410</v>
      </c>
      <c r="K6684" s="16">
        <v>9</v>
      </c>
    </row>
    <row r="6685" spans="1:11" x14ac:dyDescent="0.25">
      <c r="A6685" s="19">
        <v>43024</v>
      </c>
      <c r="B6685" s="19" t="s">
        <v>3405</v>
      </c>
      <c r="C6685" s="15">
        <v>10000</v>
      </c>
      <c r="D6685" s="24" t="s">
        <v>4</v>
      </c>
      <c r="E6685" s="24" t="s">
        <v>6</v>
      </c>
      <c r="F6685" s="25" t="s">
        <v>6</v>
      </c>
      <c r="G6685" s="25" t="s">
        <v>2987</v>
      </c>
      <c r="H6685" s="25" t="s">
        <v>3418</v>
      </c>
      <c r="I6685" s="25" t="s">
        <v>82</v>
      </c>
      <c r="J6685" s="10">
        <v>411</v>
      </c>
      <c r="K6685" s="16">
        <v>9</v>
      </c>
    </row>
    <row r="6686" spans="1:11" x14ac:dyDescent="0.25">
      <c r="A6686" s="19">
        <v>43024</v>
      </c>
      <c r="B6686" s="19" t="s">
        <v>3405</v>
      </c>
      <c r="C6686" s="15">
        <v>10000</v>
      </c>
      <c r="D6686" s="24" t="s">
        <v>4</v>
      </c>
      <c r="E6686" s="24" t="s">
        <v>6</v>
      </c>
      <c r="F6686" s="25" t="s">
        <v>6</v>
      </c>
      <c r="G6686" s="25" t="s">
        <v>2987</v>
      </c>
      <c r="H6686" s="25" t="s">
        <v>3418</v>
      </c>
      <c r="I6686" s="25" t="s">
        <v>82</v>
      </c>
      <c r="J6686" s="10">
        <v>412</v>
      </c>
      <c r="K6686" s="16">
        <v>9</v>
      </c>
    </row>
    <row r="6687" spans="1:11" x14ac:dyDescent="0.25">
      <c r="A6687" s="19">
        <v>43024</v>
      </c>
      <c r="B6687" s="19" t="s">
        <v>3405</v>
      </c>
      <c r="C6687" s="15">
        <v>10000</v>
      </c>
      <c r="D6687" s="24" t="s">
        <v>4</v>
      </c>
      <c r="E6687" s="24" t="s">
        <v>6</v>
      </c>
      <c r="F6687" s="25" t="s">
        <v>6</v>
      </c>
      <c r="G6687" s="25" t="s">
        <v>2987</v>
      </c>
      <c r="H6687" s="25" t="s">
        <v>3418</v>
      </c>
      <c r="I6687" s="25" t="s">
        <v>82</v>
      </c>
      <c r="J6687" s="10">
        <v>413</v>
      </c>
      <c r="K6687" s="16">
        <v>9</v>
      </c>
    </row>
    <row r="6688" spans="1:11" x14ac:dyDescent="0.25">
      <c r="A6688" s="19">
        <v>43024</v>
      </c>
      <c r="B6688" s="19" t="s">
        <v>3405</v>
      </c>
      <c r="C6688" s="15">
        <v>10000</v>
      </c>
      <c r="D6688" s="24" t="s">
        <v>4</v>
      </c>
      <c r="E6688" s="24" t="s">
        <v>6</v>
      </c>
      <c r="F6688" s="25" t="s">
        <v>6</v>
      </c>
      <c r="G6688" s="25" t="s">
        <v>2987</v>
      </c>
      <c r="H6688" s="25" t="s">
        <v>3418</v>
      </c>
      <c r="I6688" s="25" t="s">
        <v>82</v>
      </c>
      <c r="J6688" s="10">
        <v>414</v>
      </c>
      <c r="K6688" s="16">
        <v>9</v>
      </c>
    </row>
    <row r="6689" spans="1:11" x14ac:dyDescent="0.25">
      <c r="A6689" s="19">
        <v>43024</v>
      </c>
      <c r="B6689" s="19" t="s">
        <v>3405</v>
      </c>
      <c r="C6689" s="15">
        <v>10000</v>
      </c>
      <c r="D6689" s="24" t="s">
        <v>4</v>
      </c>
      <c r="E6689" s="24" t="s">
        <v>6</v>
      </c>
      <c r="F6689" s="25" t="s">
        <v>6</v>
      </c>
      <c r="G6689" s="25" t="s">
        <v>2987</v>
      </c>
      <c r="H6689" s="25" t="s">
        <v>3418</v>
      </c>
      <c r="I6689" s="25" t="s">
        <v>82</v>
      </c>
      <c r="J6689" s="10">
        <v>415</v>
      </c>
      <c r="K6689" s="16">
        <v>9</v>
      </c>
    </row>
    <row r="6690" spans="1:11" x14ac:dyDescent="0.25">
      <c r="A6690" s="19">
        <v>43024</v>
      </c>
      <c r="B6690" s="19" t="s">
        <v>3405</v>
      </c>
      <c r="C6690" s="15">
        <v>10000</v>
      </c>
      <c r="D6690" s="24" t="s">
        <v>4</v>
      </c>
      <c r="E6690" s="24" t="s">
        <v>6</v>
      </c>
      <c r="F6690" s="25" t="s">
        <v>6</v>
      </c>
      <c r="G6690" s="25" t="s">
        <v>2987</v>
      </c>
      <c r="H6690" s="25" t="s">
        <v>3418</v>
      </c>
      <c r="I6690" s="25" t="s">
        <v>82</v>
      </c>
      <c r="J6690" s="10">
        <v>416</v>
      </c>
      <c r="K6690" s="16">
        <v>9</v>
      </c>
    </row>
    <row r="6691" spans="1:11" x14ac:dyDescent="0.25">
      <c r="A6691" s="19">
        <v>43024</v>
      </c>
      <c r="B6691" s="19" t="s">
        <v>3405</v>
      </c>
      <c r="C6691" s="15">
        <v>10000</v>
      </c>
      <c r="D6691" s="24" t="s">
        <v>4</v>
      </c>
      <c r="E6691" s="24" t="s">
        <v>6</v>
      </c>
      <c r="F6691" s="25" t="s">
        <v>6</v>
      </c>
      <c r="G6691" s="25" t="s">
        <v>2987</v>
      </c>
      <c r="H6691" s="25" t="s">
        <v>3418</v>
      </c>
      <c r="I6691" s="25" t="s">
        <v>82</v>
      </c>
      <c r="J6691" s="10">
        <v>417</v>
      </c>
      <c r="K6691" s="16">
        <v>9</v>
      </c>
    </row>
    <row r="6692" spans="1:11" x14ac:dyDescent="0.25">
      <c r="A6692" s="19">
        <v>43024</v>
      </c>
      <c r="B6692" s="19" t="s">
        <v>3405</v>
      </c>
      <c r="C6692" s="15">
        <v>10000</v>
      </c>
      <c r="D6692" s="24" t="s">
        <v>4</v>
      </c>
      <c r="E6692" s="24" t="s">
        <v>6</v>
      </c>
      <c r="F6692" s="25" t="s">
        <v>6</v>
      </c>
      <c r="G6692" s="25" t="s">
        <v>2987</v>
      </c>
      <c r="H6692" s="25" t="s">
        <v>3418</v>
      </c>
      <c r="I6692" s="25" t="s">
        <v>82</v>
      </c>
      <c r="J6692" s="10">
        <v>418</v>
      </c>
      <c r="K6692" s="16">
        <v>9</v>
      </c>
    </row>
    <row r="6693" spans="1:11" x14ac:dyDescent="0.25">
      <c r="A6693" s="19">
        <v>43024</v>
      </c>
      <c r="B6693" s="19" t="s">
        <v>3405</v>
      </c>
      <c r="C6693" s="15">
        <v>10000</v>
      </c>
      <c r="D6693" s="24" t="s">
        <v>4</v>
      </c>
      <c r="E6693" s="24" t="s">
        <v>6</v>
      </c>
      <c r="F6693" s="25" t="s">
        <v>6</v>
      </c>
      <c r="G6693" s="25" t="s">
        <v>2987</v>
      </c>
      <c r="H6693" s="25" t="s">
        <v>3418</v>
      </c>
      <c r="I6693" s="25" t="s">
        <v>82</v>
      </c>
      <c r="J6693" s="10">
        <v>419</v>
      </c>
      <c r="K6693" s="16">
        <v>9</v>
      </c>
    </row>
    <row r="6694" spans="1:11" x14ac:dyDescent="0.25">
      <c r="A6694" s="19">
        <v>43024</v>
      </c>
      <c r="B6694" s="19" t="s">
        <v>3405</v>
      </c>
      <c r="C6694" s="15">
        <v>1400</v>
      </c>
      <c r="D6694" s="24" t="s">
        <v>4</v>
      </c>
      <c r="E6694" s="24" t="s">
        <v>5</v>
      </c>
      <c r="F6694" s="25" t="s">
        <v>2217</v>
      </c>
      <c r="G6694" s="25" t="s">
        <v>2987</v>
      </c>
      <c r="H6694" s="25" t="s">
        <v>3418</v>
      </c>
      <c r="I6694" s="25" t="s">
        <v>82</v>
      </c>
      <c r="J6694" s="10">
        <v>420</v>
      </c>
      <c r="K6694" s="16">
        <v>9</v>
      </c>
    </row>
    <row r="6695" spans="1:11" x14ac:dyDescent="0.25">
      <c r="A6695" s="19">
        <v>43024</v>
      </c>
      <c r="B6695" s="19" t="s">
        <v>3405</v>
      </c>
      <c r="C6695" s="15">
        <v>1300</v>
      </c>
      <c r="D6695" s="24" t="s">
        <v>4</v>
      </c>
      <c r="E6695" s="24" t="s">
        <v>5</v>
      </c>
      <c r="F6695" s="25" t="s">
        <v>2217</v>
      </c>
      <c r="G6695" s="25" t="s">
        <v>2987</v>
      </c>
      <c r="H6695" s="25" t="s">
        <v>3418</v>
      </c>
      <c r="I6695" s="25" t="s">
        <v>82</v>
      </c>
      <c r="J6695" s="10">
        <v>421</v>
      </c>
      <c r="K6695" s="16">
        <v>9</v>
      </c>
    </row>
    <row r="6696" spans="1:11" x14ac:dyDescent="0.25">
      <c r="A6696" s="19">
        <v>43024</v>
      </c>
      <c r="B6696" s="19" t="s">
        <v>3405</v>
      </c>
      <c r="C6696" s="15">
        <v>4000</v>
      </c>
      <c r="D6696" s="24" t="s">
        <v>4</v>
      </c>
      <c r="E6696" s="24" t="s">
        <v>5</v>
      </c>
      <c r="F6696" s="25" t="s">
        <v>2217</v>
      </c>
      <c r="G6696" s="25" t="s">
        <v>2987</v>
      </c>
      <c r="H6696" s="25" t="s">
        <v>3418</v>
      </c>
      <c r="I6696" s="25" t="s">
        <v>82</v>
      </c>
      <c r="J6696" s="10">
        <v>422</v>
      </c>
      <c r="K6696" s="16">
        <v>9</v>
      </c>
    </row>
    <row r="6697" spans="1:11" x14ac:dyDescent="0.25">
      <c r="A6697" s="19">
        <v>43024</v>
      </c>
      <c r="B6697" s="19" t="s">
        <v>3405</v>
      </c>
      <c r="C6697" s="15">
        <v>4000</v>
      </c>
      <c r="D6697" s="24" t="s">
        <v>4</v>
      </c>
      <c r="E6697" s="24" t="s">
        <v>5</v>
      </c>
      <c r="F6697" s="25" t="s">
        <v>2217</v>
      </c>
      <c r="G6697" s="25" t="s">
        <v>2987</v>
      </c>
      <c r="H6697" s="25" t="s">
        <v>3418</v>
      </c>
      <c r="I6697" s="25" t="s">
        <v>82</v>
      </c>
      <c r="J6697" s="10">
        <v>654</v>
      </c>
      <c r="K6697" s="16">
        <v>14</v>
      </c>
    </row>
    <row r="6698" spans="1:11" x14ac:dyDescent="0.25">
      <c r="A6698" s="19">
        <v>43024</v>
      </c>
      <c r="B6698" s="19" t="s">
        <v>3405</v>
      </c>
      <c r="C6698" s="15">
        <v>302</v>
      </c>
      <c r="D6698" s="24" t="s">
        <v>4</v>
      </c>
      <c r="E6698" s="24" t="s">
        <v>5</v>
      </c>
      <c r="F6698" s="25" t="s">
        <v>2217</v>
      </c>
      <c r="G6698" s="25" t="s">
        <v>2987</v>
      </c>
      <c r="H6698" s="25" t="s">
        <v>3418</v>
      </c>
      <c r="I6698" s="25" t="s">
        <v>82</v>
      </c>
      <c r="J6698" s="10">
        <v>655</v>
      </c>
      <c r="K6698" s="16">
        <v>14</v>
      </c>
    </row>
    <row r="6699" spans="1:11" x14ac:dyDescent="0.25">
      <c r="A6699" s="19">
        <v>43024</v>
      </c>
      <c r="B6699" s="19" t="s">
        <v>3405</v>
      </c>
      <c r="C6699" s="15">
        <v>3000</v>
      </c>
      <c r="D6699" s="24" t="s">
        <v>4</v>
      </c>
      <c r="E6699" s="24" t="s">
        <v>5</v>
      </c>
      <c r="F6699" s="25" t="s">
        <v>2217</v>
      </c>
      <c r="G6699" s="25" t="s">
        <v>2987</v>
      </c>
      <c r="H6699" s="25" t="s">
        <v>3418</v>
      </c>
      <c r="I6699" s="25" t="s">
        <v>82</v>
      </c>
      <c r="J6699" s="10">
        <v>1632</v>
      </c>
      <c r="K6699" s="16">
        <v>33</v>
      </c>
    </row>
    <row r="6700" spans="1:11" x14ac:dyDescent="0.25">
      <c r="A6700" s="19">
        <v>43024</v>
      </c>
      <c r="B6700" s="19" t="s">
        <v>3405</v>
      </c>
      <c r="C6700" s="15">
        <v>150</v>
      </c>
      <c r="D6700" s="24" t="s">
        <v>4</v>
      </c>
      <c r="E6700" s="24" t="s">
        <v>6</v>
      </c>
      <c r="F6700" s="25" t="s">
        <v>6</v>
      </c>
      <c r="G6700" s="25" t="s">
        <v>2987</v>
      </c>
      <c r="H6700" s="25" t="s">
        <v>3418</v>
      </c>
      <c r="I6700" s="25" t="s">
        <v>82</v>
      </c>
      <c r="J6700" s="10">
        <v>1633</v>
      </c>
      <c r="K6700" s="16">
        <v>33</v>
      </c>
    </row>
    <row r="6701" spans="1:11" x14ac:dyDescent="0.25">
      <c r="A6701" s="19">
        <v>43024</v>
      </c>
      <c r="B6701" s="19" t="s">
        <v>3405</v>
      </c>
      <c r="C6701" s="15">
        <v>400</v>
      </c>
      <c r="D6701" s="24" t="s">
        <v>4</v>
      </c>
      <c r="E6701" s="24" t="s">
        <v>5</v>
      </c>
      <c r="F6701" s="25" t="s">
        <v>2217</v>
      </c>
      <c r="G6701" s="25" t="s">
        <v>2987</v>
      </c>
      <c r="H6701" s="25" t="s">
        <v>3418</v>
      </c>
      <c r="I6701" s="25" t="s">
        <v>82</v>
      </c>
      <c r="J6701" s="10">
        <v>1634</v>
      </c>
      <c r="K6701" s="16">
        <v>33</v>
      </c>
    </row>
    <row r="6702" spans="1:11" x14ac:dyDescent="0.25">
      <c r="A6702" s="19">
        <v>43024</v>
      </c>
      <c r="B6702" s="19" t="s">
        <v>3405</v>
      </c>
      <c r="C6702" s="15">
        <v>5000</v>
      </c>
      <c r="D6702" s="24" t="s">
        <v>4</v>
      </c>
      <c r="E6702" s="24" t="s">
        <v>6</v>
      </c>
      <c r="F6702" s="25" t="s">
        <v>6</v>
      </c>
      <c r="G6702" s="25" t="s">
        <v>2987</v>
      </c>
      <c r="H6702" s="25" t="s">
        <v>3418</v>
      </c>
      <c r="I6702" s="25" t="s">
        <v>82</v>
      </c>
      <c r="J6702" s="10">
        <v>1635</v>
      </c>
      <c r="K6702" s="16">
        <v>33</v>
      </c>
    </row>
    <row r="6703" spans="1:11" x14ac:dyDescent="0.25">
      <c r="A6703" s="19">
        <v>43024</v>
      </c>
      <c r="B6703" s="19" t="s">
        <v>3405</v>
      </c>
      <c r="C6703" s="15">
        <v>500</v>
      </c>
      <c r="D6703" s="24" t="s">
        <v>4</v>
      </c>
      <c r="E6703" s="24" t="s">
        <v>5</v>
      </c>
      <c r="F6703" s="25" t="s">
        <v>2217</v>
      </c>
      <c r="G6703" s="25" t="s">
        <v>2987</v>
      </c>
      <c r="H6703" s="25" t="s">
        <v>3418</v>
      </c>
      <c r="I6703" s="25" t="s">
        <v>82</v>
      </c>
      <c r="J6703" s="10">
        <v>1729</v>
      </c>
      <c r="K6703" s="16">
        <v>35</v>
      </c>
    </row>
    <row r="6704" spans="1:11" x14ac:dyDescent="0.25">
      <c r="A6704" s="19">
        <v>43024</v>
      </c>
      <c r="B6704" s="19" t="s">
        <v>3405</v>
      </c>
      <c r="C6704" s="15">
        <v>2500</v>
      </c>
      <c r="D6704" s="24" t="s">
        <v>4</v>
      </c>
      <c r="E6704" s="24" t="s">
        <v>5</v>
      </c>
      <c r="F6704" s="25" t="s">
        <v>2217</v>
      </c>
      <c r="G6704" s="25" t="s">
        <v>2987</v>
      </c>
      <c r="H6704" s="25" t="s">
        <v>3418</v>
      </c>
      <c r="I6704" s="25" t="s">
        <v>82</v>
      </c>
      <c r="J6704" s="10">
        <v>1730</v>
      </c>
      <c r="K6704" s="16">
        <v>35</v>
      </c>
    </row>
    <row r="6705" spans="1:11" x14ac:dyDescent="0.25">
      <c r="A6705" s="19">
        <v>43024</v>
      </c>
      <c r="B6705" s="19" t="s">
        <v>3405</v>
      </c>
      <c r="C6705" s="15">
        <v>50</v>
      </c>
      <c r="D6705" s="24" t="s">
        <v>4</v>
      </c>
      <c r="E6705" s="24" t="s">
        <v>6</v>
      </c>
      <c r="F6705" s="25" t="s">
        <v>6</v>
      </c>
      <c r="G6705" s="25" t="s">
        <v>2987</v>
      </c>
      <c r="H6705" s="25" t="s">
        <v>3418</v>
      </c>
      <c r="I6705" s="25" t="s">
        <v>82</v>
      </c>
      <c r="J6705" s="10">
        <v>1829</v>
      </c>
      <c r="K6705" s="16">
        <v>37</v>
      </c>
    </row>
    <row r="6706" spans="1:11" x14ac:dyDescent="0.25">
      <c r="A6706" s="19">
        <v>43024</v>
      </c>
      <c r="B6706" s="19" t="s">
        <v>3405</v>
      </c>
      <c r="C6706" s="15">
        <v>100</v>
      </c>
      <c r="D6706" s="24" t="s">
        <v>4</v>
      </c>
      <c r="E6706" s="24" t="s">
        <v>6</v>
      </c>
      <c r="F6706" s="25" t="s">
        <v>6</v>
      </c>
      <c r="G6706" s="25" t="s">
        <v>2987</v>
      </c>
      <c r="H6706" s="25" t="s">
        <v>3418</v>
      </c>
      <c r="I6706" s="25" t="s">
        <v>82</v>
      </c>
      <c r="J6706" s="10">
        <v>1918</v>
      </c>
      <c r="K6706" s="16">
        <v>39</v>
      </c>
    </row>
    <row r="6707" spans="1:11" x14ac:dyDescent="0.25">
      <c r="A6707" s="19">
        <v>43024</v>
      </c>
      <c r="B6707" s="19" t="s">
        <v>3405</v>
      </c>
      <c r="C6707" s="15">
        <v>200</v>
      </c>
      <c r="D6707" s="24" t="s">
        <v>4</v>
      </c>
      <c r="E6707" s="24" t="s">
        <v>5</v>
      </c>
      <c r="F6707" s="25" t="s">
        <v>2217</v>
      </c>
      <c r="G6707" s="25" t="s">
        <v>2987</v>
      </c>
      <c r="H6707" s="25" t="s">
        <v>3418</v>
      </c>
      <c r="I6707" s="25" t="s">
        <v>82</v>
      </c>
      <c r="J6707" s="10">
        <v>1919</v>
      </c>
      <c r="K6707" s="16">
        <v>39</v>
      </c>
    </row>
    <row r="6708" spans="1:11" x14ac:dyDescent="0.25">
      <c r="A6708" s="19">
        <v>43024</v>
      </c>
      <c r="B6708" s="19" t="s">
        <v>3405</v>
      </c>
      <c r="C6708" s="15">
        <v>200</v>
      </c>
      <c r="D6708" s="24" t="s">
        <v>4</v>
      </c>
      <c r="E6708" s="24" t="s">
        <v>5</v>
      </c>
      <c r="F6708" s="25" t="s">
        <v>2217</v>
      </c>
      <c r="G6708" s="25" t="s">
        <v>2987</v>
      </c>
      <c r="H6708" s="25" t="s">
        <v>3418</v>
      </c>
      <c r="I6708" s="25" t="s">
        <v>82</v>
      </c>
      <c r="J6708" s="10">
        <v>1920</v>
      </c>
      <c r="K6708" s="16">
        <v>39</v>
      </c>
    </row>
    <row r="6709" spans="1:11" x14ac:dyDescent="0.25">
      <c r="A6709" s="19">
        <v>43024</v>
      </c>
      <c r="B6709" s="19" t="s">
        <v>3405</v>
      </c>
      <c r="C6709" s="15">
        <v>1000</v>
      </c>
      <c r="D6709" s="24" t="s">
        <v>4</v>
      </c>
      <c r="E6709" s="24" t="s">
        <v>6</v>
      </c>
      <c r="F6709" s="25" t="s">
        <v>6</v>
      </c>
      <c r="G6709" s="25" t="s">
        <v>2987</v>
      </c>
      <c r="H6709" s="25" t="s">
        <v>3418</v>
      </c>
      <c r="I6709" s="25" t="s">
        <v>82</v>
      </c>
      <c r="J6709" s="10">
        <v>1921</v>
      </c>
      <c r="K6709" s="16">
        <v>39</v>
      </c>
    </row>
    <row r="6710" spans="1:11" x14ac:dyDescent="0.25">
      <c r="A6710" s="19">
        <v>43024</v>
      </c>
      <c r="B6710" s="19" t="s">
        <v>3405</v>
      </c>
      <c r="C6710" s="15">
        <v>3800</v>
      </c>
      <c r="D6710" s="24" t="s">
        <v>4</v>
      </c>
      <c r="E6710" s="24" t="s">
        <v>6</v>
      </c>
      <c r="F6710" s="25" t="s">
        <v>6</v>
      </c>
      <c r="G6710" s="25" t="s">
        <v>2987</v>
      </c>
      <c r="H6710" s="25" t="s">
        <v>3418</v>
      </c>
      <c r="I6710" s="25" t="s">
        <v>82</v>
      </c>
      <c r="J6710" s="10">
        <v>1951</v>
      </c>
      <c r="K6710" s="16">
        <v>40</v>
      </c>
    </row>
    <row r="6711" spans="1:11" x14ac:dyDescent="0.25">
      <c r="A6711" s="19">
        <v>43024</v>
      </c>
      <c r="B6711" s="19" t="s">
        <v>3405</v>
      </c>
      <c r="C6711" s="15">
        <v>1000</v>
      </c>
      <c r="D6711" s="24" t="s">
        <v>7</v>
      </c>
      <c r="E6711" s="24" t="s">
        <v>8</v>
      </c>
      <c r="F6711" s="25"/>
      <c r="G6711" s="25" t="s">
        <v>3314</v>
      </c>
      <c r="H6711" s="25" t="s">
        <v>3314</v>
      </c>
      <c r="I6711" s="27"/>
      <c r="J6711" s="10" t="s">
        <v>2984</v>
      </c>
      <c r="K6711" s="16"/>
    </row>
    <row r="6712" spans="1:11" x14ac:dyDescent="0.25">
      <c r="A6712" s="19">
        <v>43024</v>
      </c>
      <c r="B6712" s="19" t="s">
        <v>3405</v>
      </c>
      <c r="C6712" s="15">
        <v>400</v>
      </c>
      <c r="D6712" s="24" t="s">
        <v>7</v>
      </c>
      <c r="E6712" s="24" t="s">
        <v>8</v>
      </c>
      <c r="F6712" s="25"/>
      <c r="G6712" s="25" t="s">
        <v>3314</v>
      </c>
      <c r="H6712" s="25" t="s">
        <v>3314</v>
      </c>
      <c r="I6712" s="27"/>
      <c r="J6712" s="10" t="s">
        <v>2984</v>
      </c>
      <c r="K6712" s="16"/>
    </row>
    <row r="6713" spans="1:11" x14ac:dyDescent="0.25">
      <c r="A6713" s="19">
        <v>43024</v>
      </c>
      <c r="B6713" s="19" t="s">
        <v>3405</v>
      </c>
      <c r="C6713" s="15">
        <v>1019</v>
      </c>
      <c r="D6713" s="24" t="s">
        <v>7</v>
      </c>
      <c r="E6713" s="24" t="s">
        <v>8</v>
      </c>
      <c r="F6713" s="25"/>
      <c r="G6713" s="25" t="s">
        <v>3314</v>
      </c>
      <c r="H6713" s="25" t="s">
        <v>3314</v>
      </c>
      <c r="I6713" s="27"/>
      <c r="J6713" s="10" t="s">
        <v>2984</v>
      </c>
      <c r="K6713" s="16"/>
    </row>
    <row r="6714" spans="1:11" x14ac:dyDescent="0.25">
      <c r="A6714" s="19">
        <v>43024</v>
      </c>
      <c r="B6714" s="19" t="s">
        <v>3405</v>
      </c>
      <c r="C6714" s="15">
        <v>5050</v>
      </c>
      <c r="D6714" s="24" t="s">
        <v>7</v>
      </c>
      <c r="E6714" s="24" t="s">
        <v>8</v>
      </c>
      <c r="F6714" s="25"/>
      <c r="G6714" s="25" t="s">
        <v>3314</v>
      </c>
      <c r="H6714" s="25" t="s">
        <v>3314</v>
      </c>
      <c r="I6714" s="27"/>
      <c r="J6714" s="10" t="s">
        <v>2984</v>
      </c>
      <c r="K6714" s="16"/>
    </row>
    <row r="6715" spans="1:11" x14ac:dyDescent="0.25">
      <c r="A6715" s="19">
        <v>43024</v>
      </c>
      <c r="B6715" s="19" t="s">
        <v>3405</v>
      </c>
      <c r="C6715" s="15">
        <v>200</v>
      </c>
      <c r="D6715" s="24" t="s">
        <v>7</v>
      </c>
      <c r="E6715" s="24" t="s">
        <v>8</v>
      </c>
      <c r="F6715" s="25"/>
      <c r="G6715" s="25" t="s">
        <v>3314</v>
      </c>
      <c r="H6715" s="25" t="s">
        <v>3314</v>
      </c>
      <c r="I6715" s="27"/>
      <c r="J6715" s="10" t="s">
        <v>2984</v>
      </c>
      <c r="K6715" s="16"/>
    </row>
    <row r="6716" spans="1:11" x14ac:dyDescent="0.25">
      <c r="A6716" s="19">
        <v>43025</v>
      </c>
      <c r="B6716" s="19" t="s">
        <v>3405</v>
      </c>
      <c r="C6716" s="15">
        <v>1500</v>
      </c>
      <c r="D6716" s="24" t="s">
        <v>4</v>
      </c>
      <c r="E6716" s="24" t="s">
        <v>5</v>
      </c>
      <c r="F6716" s="25" t="s">
        <v>2217</v>
      </c>
      <c r="G6716" s="25" t="s">
        <v>2987</v>
      </c>
      <c r="H6716" s="25" t="s">
        <v>3418</v>
      </c>
      <c r="I6716" s="25" t="s">
        <v>82</v>
      </c>
      <c r="J6716" s="10">
        <v>423</v>
      </c>
      <c r="K6716" s="16">
        <v>9</v>
      </c>
    </row>
    <row r="6717" spans="1:11" x14ac:dyDescent="0.25">
      <c r="A6717" s="19">
        <v>43025</v>
      </c>
      <c r="B6717" s="19" t="s">
        <v>3405</v>
      </c>
      <c r="C6717" s="15">
        <v>100</v>
      </c>
      <c r="D6717" s="24" t="s">
        <v>4</v>
      </c>
      <c r="E6717" s="24" t="s">
        <v>6</v>
      </c>
      <c r="F6717" s="25" t="s">
        <v>6</v>
      </c>
      <c r="G6717" s="25" t="s">
        <v>2987</v>
      </c>
      <c r="H6717" s="25" t="s">
        <v>3418</v>
      </c>
      <c r="I6717" s="25" t="s">
        <v>82</v>
      </c>
      <c r="J6717" s="10">
        <v>1555</v>
      </c>
      <c r="K6717" s="16">
        <v>32</v>
      </c>
    </row>
    <row r="6718" spans="1:11" x14ac:dyDescent="0.25">
      <c r="A6718" s="19">
        <v>43025</v>
      </c>
      <c r="B6718" s="19" t="s">
        <v>3405</v>
      </c>
      <c r="C6718" s="15">
        <v>400</v>
      </c>
      <c r="D6718" s="24" t="s">
        <v>4</v>
      </c>
      <c r="E6718" s="24" t="s">
        <v>5</v>
      </c>
      <c r="F6718" s="25" t="s">
        <v>2217</v>
      </c>
      <c r="G6718" s="25" t="s">
        <v>2987</v>
      </c>
      <c r="H6718" s="25" t="s">
        <v>3418</v>
      </c>
      <c r="I6718" s="25" t="s">
        <v>82</v>
      </c>
      <c r="J6718" s="10">
        <v>1636</v>
      </c>
      <c r="K6718" s="16">
        <v>33</v>
      </c>
    </row>
    <row r="6719" spans="1:11" x14ac:dyDescent="0.25">
      <c r="A6719" s="19">
        <v>43025</v>
      </c>
      <c r="B6719" s="19" t="s">
        <v>3405</v>
      </c>
      <c r="C6719" s="15">
        <v>1200</v>
      </c>
      <c r="D6719" s="24" t="s">
        <v>4</v>
      </c>
      <c r="E6719" s="24" t="s">
        <v>6</v>
      </c>
      <c r="F6719" s="25" t="s">
        <v>6</v>
      </c>
      <c r="G6719" s="25" t="s">
        <v>2987</v>
      </c>
      <c r="H6719" s="25" t="s">
        <v>3418</v>
      </c>
      <c r="I6719" s="25" t="s">
        <v>82</v>
      </c>
      <c r="J6719" s="10">
        <v>1637</v>
      </c>
      <c r="K6719" s="16">
        <v>33</v>
      </c>
    </row>
    <row r="6720" spans="1:11" x14ac:dyDescent="0.25">
      <c r="A6720" s="19">
        <v>43025</v>
      </c>
      <c r="B6720" s="19" t="s">
        <v>3405</v>
      </c>
      <c r="C6720" s="15">
        <v>100</v>
      </c>
      <c r="D6720" s="24" t="s">
        <v>4</v>
      </c>
      <c r="E6720" s="24" t="s">
        <v>5</v>
      </c>
      <c r="F6720" s="25" t="s">
        <v>2217</v>
      </c>
      <c r="G6720" s="25" t="s">
        <v>2987</v>
      </c>
      <c r="H6720" s="25" t="s">
        <v>3418</v>
      </c>
      <c r="I6720" s="25" t="s">
        <v>82</v>
      </c>
      <c r="J6720" s="10">
        <v>1638</v>
      </c>
      <c r="K6720" s="16">
        <v>33</v>
      </c>
    </row>
    <row r="6721" spans="1:11" x14ac:dyDescent="0.25">
      <c r="A6721" s="19">
        <v>43025</v>
      </c>
      <c r="B6721" s="19" t="s">
        <v>3405</v>
      </c>
      <c r="C6721" s="15">
        <v>1000</v>
      </c>
      <c r="D6721" s="24" t="s">
        <v>4</v>
      </c>
      <c r="E6721" s="24" t="s">
        <v>6</v>
      </c>
      <c r="F6721" s="25" t="s">
        <v>6</v>
      </c>
      <c r="G6721" s="25" t="s">
        <v>2987</v>
      </c>
      <c r="H6721" s="25" t="s">
        <v>3418</v>
      </c>
      <c r="I6721" s="25" t="s">
        <v>82</v>
      </c>
      <c r="J6721" s="10">
        <v>1639</v>
      </c>
      <c r="K6721" s="16">
        <v>33</v>
      </c>
    </row>
    <row r="6722" spans="1:11" x14ac:dyDescent="0.25">
      <c r="A6722" s="19">
        <v>43025</v>
      </c>
      <c r="B6722" s="19" t="s">
        <v>3405</v>
      </c>
      <c r="C6722" s="15">
        <v>600</v>
      </c>
      <c r="D6722" s="24" t="s">
        <v>4</v>
      </c>
      <c r="E6722" s="24" t="s">
        <v>5</v>
      </c>
      <c r="F6722" s="25" t="s">
        <v>2217</v>
      </c>
      <c r="G6722" s="25" t="s">
        <v>2987</v>
      </c>
      <c r="H6722" s="25" t="s">
        <v>3418</v>
      </c>
      <c r="I6722" s="25" t="s">
        <v>82</v>
      </c>
      <c r="J6722" s="10">
        <v>1731</v>
      </c>
      <c r="K6722" s="16">
        <v>35</v>
      </c>
    </row>
    <row r="6723" spans="1:11" x14ac:dyDescent="0.25">
      <c r="A6723" s="19">
        <v>43025</v>
      </c>
      <c r="B6723" s="19" t="s">
        <v>3405</v>
      </c>
      <c r="C6723" s="15">
        <v>500</v>
      </c>
      <c r="D6723" s="24" t="s">
        <v>4</v>
      </c>
      <c r="E6723" s="24" t="s">
        <v>5</v>
      </c>
      <c r="F6723" s="25" t="s">
        <v>2217</v>
      </c>
      <c r="G6723" s="25" t="s">
        <v>2987</v>
      </c>
      <c r="H6723" s="25" t="s">
        <v>3418</v>
      </c>
      <c r="I6723" s="25" t="s">
        <v>82</v>
      </c>
      <c r="J6723" s="10">
        <v>1732</v>
      </c>
      <c r="K6723" s="16">
        <v>35</v>
      </c>
    </row>
    <row r="6724" spans="1:11" x14ac:dyDescent="0.25">
      <c r="A6724" s="19">
        <v>43025</v>
      </c>
      <c r="B6724" s="19" t="s">
        <v>3405</v>
      </c>
      <c r="C6724" s="15">
        <v>20</v>
      </c>
      <c r="D6724" s="24" t="s">
        <v>4</v>
      </c>
      <c r="E6724" s="24" t="s">
        <v>5</v>
      </c>
      <c r="F6724" s="25" t="s">
        <v>2217</v>
      </c>
      <c r="G6724" s="25" t="s">
        <v>2987</v>
      </c>
      <c r="H6724" s="25" t="s">
        <v>3418</v>
      </c>
      <c r="I6724" s="25" t="s">
        <v>82</v>
      </c>
      <c r="J6724" s="10">
        <v>1830</v>
      </c>
      <c r="K6724" s="16">
        <v>37</v>
      </c>
    </row>
    <row r="6725" spans="1:11" x14ac:dyDescent="0.25">
      <c r="A6725" s="19">
        <v>43025</v>
      </c>
      <c r="B6725" s="19" t="s">
        <v>3405</v>
      </c>
      <c r="C6725" s="15">
        <v>200</v>
      </c>
      <c r="D6725" s="24" t="s">
        <v>4</v>
      </c>
      <c r="E6725" s="24" t="s">
        <v>5</v>
      </c>
      <c r="F6725" s="25" t="s">
        <v>2217</v>
      </c>
      <c r="G6725" s="25" t="s">
        <v>2987</v>
      </c>
      <c r="H6725" s="25" t="s">
        <v>3418</v>
      </c>
      <c r="I6725" s="25" t="s">
        <v>82</v>
      </c>
      <c r="J6725" s="10">
        <v>1831</v>
      </c>
      <c r="K6725" s="16">
        <v>37</v>
      </c>
    </row>
    <row r="6726" spans="1:11" x14ac:dyDescent="0.25">
      <c r="A6726" s="19">
        <v>43025</v>
      </c>
      <c r="B6726" s="19" t="s">
        <v>3405</v>
      </c>
      <c r="C6726" s="15">
        <v>150</v>
      </c>
      <c r="D6726" s="24" t="s">
        <v>4</v>
      </c>
      <c r="E6726" s="24" t="s">
        <v>6</v>
      </c>
      <c r="F6726" s="25" t="s">
        <v>6</v>
      </c>
      <c r="G6726" s="25" t="s">
        <v>2987</v>
      </c>
      <c r="H6726" s="25" t="s">
        <v>3418</v>
      </c>
      <c r="I6726" s="25" t="s">
        <v>82</v>
      </c>
      <c r="J6726" s="10">
        <v>2001</v>
      </c>
      <c r="K6726" s="16">
        <v>41</v>
      </c>
    </row>
    <row r="6727" spans="1:11" x14ac:dyDescent="0.25">
      <c r="A6727" s="19">
        <v>43025</v>
      </c>
      <c r="B6727" s="19" t="s">
        <v>3405</v>
      </c>
      <c r="C6727" s="15">
        <v>902.99999999999989</v>
      </c>
      <c r="D6727" s="24" t="s">
        <v>97</v>
      </c>
      <c r="E6727" s="24" t="s">
        <v>6</v>
      </c>
      <c r="F6727" s="25" t="s">
        <v>6</v>
      </c>
      <c r="G6727" s="25" t="s">
        <v>2987</v>
      </c>
      <c r="H6727" s="25" t="s">
        <v>3418</v>
      </c>
      <c r="I6727" s="25" t="s">
        <v>82</v>
      </c>
      <c r="J6727" s="10">
        <v>2002</v>
      </c>
      <c r="K6727" s="16">
        <v>41</v>
      </c>
    </row>
    <row r="6728" spans="1:11" x14ac:dyDescent="0.25">
      <c r="A6728" s="19">
        <v>43025</v>
      </c>
      <c r="B6728" s="19" t="s">
        <v>3405</v>
      </c>
      <c r="C6728" s="15">
        <v>2350</v>
      </c>
      <c r="D6728" s="24" t="s">
        <v>4</v>
      </c>
      <c r="E6728" s="24" t="s">
        <v>6</v>
      </c>
      <c r="F6728" s="25" t="s">
        <v>6</v>
      </c>
      <c r="G6728" s="25" t="s">
        <v>2987</v>
      </c>
      <c r="H6728" s="25" t="s">
        <v>3418</v>
      </c>
      <c r="I6728" s="25" t="s">
        <v>82</v>
      </c>
      <c r="J6728" s="10">
        <v>2003</v>
      </c>
      <c r="K6728" s="16">
        <v>41</v>
      </c>
    </row>
    <row r="6729" spans="1:11" x14ac:dyDescent="0.25">
      <c r="A6729" s="19">
        <v>43025</v>
      </c>
      <c r="B6729" s="19" t="s">
        <v>3405</v>
      </c>
      <c r="C6729" s="15">
        <v>500</v>
      </c>
      <c r="D6729" s="24" t="s">
        <v>7</v>
      </c>
      <c r="E6729" s="24" t="s">
        <v>8</v>
      </c>
      <c r="F6729" s="25"/>
      <c r="G6729" s="25" t="s">
        <v>3314</v>
      </c>
      <c r="H6729" s="25" t="s">
        <v>3314</v>
      </c>
      <c r="I6729" s="27"/>
      <c r="J6729" s="10" t="s">
        <v>2984</v>
      </c>
      <c r="K6729" s="16"/>
    </row>
    <row r="6730" spans="1:11" x14ac:dyDescent="0.25">
      <c r="A6730" s="19">
        <v>43025</v>
      </c>
      <c r="B6730" s="19" t="s">
        <v>3405</v>
      </c>
      <c r="C6730" s="15">
        <v>10</v>
      </c>
      <c r="D6730" s="24" t="s">
        <v>7</v>
      </c>
      <c r="E6730" s="24" t="s">
        <v>8</v>
      </c>
      <c r="F6730" s="25"/>
      <c r="G6730" s="25" t="s">
        <v>3314</v>
      </c>
      <c r="H6730" s="25" t="s">
        <v>3314</v>
      </c>
      <c r="I6730" s="27"/>
      <c r="J6730" s="10" t="s">
        <v>2984</v>
      </c>
      <c r="K6730" s="16"/>
    </row>
    <row r="6731" spans="1:11" x14ac:dyDescent="0.25">
      <c r="A6731" s="19">
        <v>43025</v>
      </c>
      <c r="B6731" s="19" t="s">
        <v>3405</v>
      </c>
      <c r="C6731" s="15">
        <v>498.75</v>
      </c>
      <c r="D6731" s="24" t="s">
        <v>7</v>
      </c>
      <c r="E6731" s="24" t="s">
        <v>8</v>
      </c>
      <c r="F6731" s="25"/>
      <c r="G6731" s="25" t="s">
        <v>3314</v>
      </c>
      <c r="H6731" s="25" t="s">
        <v>3314</v>
      </c>
      <c r="I6731" s="27"/>
      <c r="J6731" s="10" t="s">
        <v>2984</v>
      </c>
      <c r="K6731" s="16"/>
    </row>
    <row r="6732" spans="1:11" x14ac:dyDescent="0.25">
      <c r="A6732" s="19">
        <v>43026</v>
      </c>
      <c r="B6732" s="19" t="s">
        <v>3405</v>
      </c>
      <c r="C6732" s="15">
        <v>50</v>
      </c>
      <c r="D6732" s="24" t="s">
        <v>4</v>
      </c>
      <c r="E6732" s="24" t="s">
        <v>6</v>
      </c>
      <c r="F6732" s="25" t="s">
        <v>6</v>
      </c>
      <c r="G6732" s="25" t="s">
        <v>2987</v>
      </c>
      <c r="H6732" s="25" t="s">
        <v>3418</v>
      </c>
      <c r="I6732" s="25" t="s">
        <v>82</v>
      </c>
      <c r="J6732" s="10">
        <v>656</v>
      </c>
      <c r="K6732" s="16">
        <v>14</v>
      </c>
    </row>
    <row r="6733" spans="1:11" x14ac:dyDescent="0.25">
      <c r="A6733" s="19">
        <v>43026</v>
      </c>
      <c r="B6733" s="19" t="s">
        <v>3405</v>
      </c>
      <c r="C6733" s="15">
        <v>4000</v>
      </c>
      <c r="D6733" s="24" t="s">
        <v>4</v>
      </c>
      <c r="E6733" s="24" t="s">
        <v>6</v>
      </c>
      <c r="F6733" s="25" t="s">
        <v>6</v>
      </c>
      <c r="G6733" s="25" t="s">
        <v>2987</v>
      </c>
      <c r="H6733" s="25" t="s">
        <v>3418</v>
      </c>
      <c r="I6733" s="25" t="s">
        <v>82</v>
      </c>
      <c r="J6733" s="10">
        <v>1194</v>
      </c>
      <c r="K6733" s="16">
        <v>24</v>
      </c>
    </row>
    <row r="6734" spans="1:11" x14ac:dyDescent="0.25">
      <c r="A6734" s="19">
        <v>43026</v>
      </c>
      <c r="B6734" s="19" t="s">
        <v>3405</v>
      </c>
      <c r="C6734" s="15">
        <v>5000</v>
      </c>
      <c r="D6734" s="24" t="s">
        <v>4</v>
      </c>
      <c r="E6734" s="24" t="s">
        <v>5</v>
      </c>
      <c r="F6734" s="25" t="s">
        <v>2217</v>
      </c>
      <c r="G6734" s="25" t="s">
        <v>2987</v>
      </c>
      <c r="H6734" s="25" t="s">
        <v>3418</v>
      </c>
      <c r="I6734" s="25" t="s">
        <v>82</v>
      </c>
      <c r="J6734" s="10">
        <v>1195</v>
      </c>
      <c r="K6734" s="16">
        <v>24</v>
      </c>
    </row>
    <row r="6735" spans="1:11" x14ac:dyDescent="0.25">
      <c r="A6735" s="19">
        <v>43026</v>
      </c>
      <c r="B6735" s="19" t="s">
        <v>3405</v>
      </c>
      <c r="C6735" s="15">
        <v>600</v>
      </c>
      <c r="D6735" s="24" t="s">
        <v>4</v>
      </c>
      <c r="E6735" s="24" t="s">
        <v>6</v>
      </c>
      <c r="F6735" s="25" t="s">
        <v>6</v>
      </c>
      <c r="G6735" s="25" t="s">
        <v>2987</v>
      </c>
      <c r="H6735" s="25" t="s">
        <v>3418</v>
      </c>
      <c r="I6735" s="25" t="s">
        <v>82</v>
      </c>
      <c r="J6735" s="10">
        <v>1640</v>
      </c>
      <c r="K6735" s="16">
        <v>33</v>
      </c>
    </row>
    <row r="6736" spans="1:11" x14ac:dyDescent="0.25">
      <c r="A6736" s="19">
        <v>43026</v>
      </c>
      <c r="B6736" s="19" t="s">
        <v>3405</v>
      </c>
      <c r="C6736" s="15">
        <v>200</v>
      </c>
      <c r="D6736" s="24" t="s">
        <v>4</v>
      </c>
      <c r="E6736" s="24" t="s">
        <v>6</v>
      </c>
      <c r="F6736" s="25" t="s">
        <v>6</v>
      </c>
      <c r="G6736" s="25" t="s">
        <v>2987</v>
      </c>
      <c r="H6736" s="25" t="s">
        <v>3418</v>
      </c>
      <c r="I6736" s="25" t="s">
        <v>82</v>
      </c>
      <c r="J6736" s="10">
        <v>1641</v>
      </c>
      <c r="K6736" s="16">
        <v>33</v>
      </c>
    </row>
    <row r="6737" spans="1:11" x14ac:dyDescent="0.25">
      <c r="A6737" s="19">
        <v>43026</v>
      </c>
      <c r="B6737" s="19" t="s">
        <v>3405</v>
      </c>
      <c r="C6737" s="15">
        <v>800</v>
      </c>
      <c r="D6737" s="24" t="s">
        <v>4</v>
      </c>
      <c r="E6737" s="24" t="s">
        <v>5</v>
      </c>
      <c r="F6737" s="25" t="s">
        <v>2217</v>
      </c>
      <c r="G6737" s="25" t="s">
        <v>2987</v>
      </c>
      <c r="H6737" s="25" t="s">
        <v>3418</v>
      </c>
      <c r="I6737" s="25" t="s">
        <v>82</v>
      </c>
      <c r="J6737" s="10">
        <v>1642</v>
      </c>
      <c r="K6737" s="16">
        <v>33</v>
      </c>
    </row>
    <row r="6738" spans="1:11" x14ac:dyDescent="0.25">
      <c r="A6738" s="19">
        <v>43026</v>
      </c>
      <c r="B6738" s="19" t="s">
        <v>3405</v>
      </c>
      <c r="C6738" s="15">
        <v>100</v>
      </c>
      <c r="D6738" s="24" t="s">
        <v>4</v>
      </c>
      <c r="E6738" s="24" t="s">
        <v>5</v>
      </c>
      <c r="F6738" s="25" t="s">
        <v>2217</v>
      </c>
      <c r="G6738" s="25" t="s">
        <v>2987</v>
      </c>
      <c r="H6738" s="25" t="s">
        <v>3418</v>
      </c>
      <c r="I6738" s="25" t="s">
        <v>82</v>
      </c>
      <c r="J6738" s="10">
        <v>1832</v>
      </c>
      <c r="K6738" s="16">
        <v>37</v>
      </c>
    </row>
    <row r="6739" spans="1:11" x14ac:dyDescent="0.25">
      <c r="A6739" s="19">
        <v>43026</v>
      </c>
      <c r="B6739" s="19" t="s">
        <v>3405</v>
      </c>
      <c r="C6739" s="15">
        <v>150</v>
      </c>
      <c r="D6739" s="24" t="s">
        <v>4</v>
      </c>
      <c r="E6739" s="24" t="s">
        <v>6</v>
      </c>
      <c r="F6739" s="25" t="s">
        <v>6</v>
      </c>
      <c r="G6739" s="25" t="s">
        <v>2987</v>
      </c>
      <c r="H6739" s="25" t="s">
        <v>3418</v>
      </c>
      <c r="I6739" s="25" t="s">
        <v>82</v>
      </c>
      <c r="J6739" s="10">
        <v>1833</v>
      </c>
      <c r="K6739" s="16">
        <v>37</v>
      </c>
    </row>
    <row r="6740" spans="1:11" x14ac:dyDescent="0.25">
      <c r="A6740" s="19">
        <v>43026</v>
      </c>
      <c r="B6740" s="19" t="s">
        <v>3405</v>
      </c>
      <c r="C6740" s="15">
        <v>200</v>
      </c>
      <c r="D6740" s="24" t="s">
        <v>4</v>
      </c>
      <c r="E6740" s="24" t="s">
        <v>5</v>
      </c>
      <c r="F6740" s="25" t="s">
        <v>2217</v>
      </c>
      <c r="G6740" s="25" t="s">
        <v>2987</v>
      </c>
      <c r="H6740" s="25" t="s">
        <v>3418</v>
      </c>
      <c r="I6740" s="25" t="s">
        <v>82</v>
      </c>
      <c r="J6740" s="10">
        <v>1834</v>
      </c>
      <c r="K6740" s="16">
        <v>37</v>
      </c>
    </row>
    <row r="6741" spans="1:11" x14ac:dyDescent="0.25">
      <c r="A6741" s="19">
        <v>43026</v>
      </c>
      <c r="B6741" s="19" t="s">
        <v>3405</v>
      </c>
      <c r="C6741" s="15">
        <v>500</v>
      </c>
      <c r="D6741" s="24" t="s">
        <v>4</v>
      </c>
      <c r="E6741" s="24" t="s">
        <v>5</v>
      </c>
      <c r="F6741" s="25" t="s">
        <v>2217</v>
      </c>
      <c r="G6741" s="25" t="s">
        <v>2987</v>
      </c>
      <c r="H6741" s="25" t="s">
        <v>3418</v>
      </c>
      <c r="I6741" s="25" t="s">
        <v>82</v>
      </c>
      <c r="J6741" s="10">
        <v>1835</v>
      </c>
      <c r="K6741" s="16">
        <v>37</v>
      </c>
    </row>
    <row r="6742" spans="1:11" x14ac:dyDescent="0.25">
      <c r="A6742" s="19">
        <v>43026</v>
      </c>
      <c r="B6742" s="19" t="s">
        <v>3405</v>
      </c>
      <c r="C6742" s="15">
        <v>2000</v>
      </c>
      <c r="D6742" s="24" t="s">
        <v>4</v>
      </c>
      <c r="E6742" s="24" t="s">
        <v>6</v>
      </c>
      <c r="F6742" s="25" t="s">
        <v>6</v>
      </c>
      <c r="G6742" s="25" t="s">
        <v>2987</v>
      </c>
      <c r="H6742" s="25" t="s">
        <v>3418</v>
      </c>
      <c r="I6742" s="25" t="s">
        <v>82</v>
      </c>
      <c r="J6742" s="10">
        <v>1836</v>
      </c>
      <c r="K6742" s="16">
        <v>37</v>
      </c>
    </row>
    <row r="6743" spans="1:11" x14ac:dyDescent="0.25">
      <c r="A6743" s="19">
        <v>43026</v>
      </c>
      <c r="B6743" s="19" t="s">
        <v>3405</v>
      </c>
      <c r="C6743" s="15">
        <v>3000</v>
      </c>
      <c r="D6743" s="24" t="s">
        <v>4</v>
      </c>
      <c r="E6743" s="24" t="s">
        <v>5</v>
      </c>
      <c r="F6743" s="25" t="s">
        <v>2217</v>
      </c>
      <c r="G6743" s="25" t="s">
        <v>2987</v>
      </c>
      <c r="H6743" s="25" t="s">
        <v>3418</v>
      </c>
      <c r="I6743" s="25" t="s">
        <v>82</v>
      </c>
      <c r="J6743" s="10">
        <v>1879</v>
      </c>
      <c r="K6743" s="16">
        <v>38</v>
      </c>
    </row>
    <row r="6744" spans="1:11" x14ac:dyDescent="0.25">
      <c r="A6744" s="19">
        <v>43026</v>
      </c>
      <c r="B6744" s="19" t="s">
        <v>3405</v>
      </c>
      <c r="C6744" s="15">
        <v>500</v>
      </c>
      <c r="D6744" s="24" t="s">
        <v>4</v>
      </c>
      <c r="E6744" s="24" t="s">
        <v>5</v>
      </c>
      <c r="F6744" s="25" t="s">
        <v>2217</v>
      </c>
      <c r="G6744" s="25" t="s">
        <v>2987</v>
      </c>
      <c r="H6744" s="25" t="s">
        <v>3418</v>
      </c>
      <c r="I6744" s="25" t="s">
        <v>82</v>
      </c>
      <c r="J6744" s="10">
        <v>1922</v>
      </c>
      <c r="K6744" s="16">
        <v>39</v>
      </c>
    </row>
    <row r="6745" spans="1:11" x14ac:dyDescent="0.25">
      <c r="A6745" s="19">
        <v>43026</v>
      </c>
      <c r="B6745" s="19" t="s">
        <v>3405</v>
      </c>
      <c r="C6745" s="15">
        <v>500</v>
      </c>
      <c r="D6745" s="24" t="s">
        <v>4</v>
      </c>
      <c r="E6745" s="24" t="s">
        <v>6</v>
      </c>
      <c r="F6745" s="25" t="s">
        <v>6</v>
      </c>
      <c r="G6745" s="25" t="s">
        <v>2987</v>
      </c>
      <c r="H6745" s="25" t="s">
        <v>3418</v>
      </c>
      <c r="I6745" s="25" t="s">
        <v>82</v>
      </c>
      <c r="J6745" s="10">
        <v>1923</v>
      </c>
      <c r="K6745" s="16">
        <v>39</v>
      </c>
    </row>
    <row r="6746" spans="1:11" x14ac:dyDescent="0.25">
      <c r="A6746" s="19">
        <v>43026</v>
      </c>
      <c r="B6746" s="19" t="s">
        <v>3405</v>
      </c>
      <c r="C6746" s="15">
        <v>150</v>
      </c>
      <c r="D6746" s="24" t="s">
        <v>4</v>
      </c>
      <c r="E6746" s="24" t="s">
        <v>5</v>
      </c>
      <c r="F6746" s="25" t="s">
        <v>2217</v>
      </c>
      <c r="G6746" s="25" t="s">
        <v>2987</v>
      </c>
      <c r="H6746" s="25" t="s">
        <v>3418</v>
      </c>
      <c r="I6746" s="25" t="s">
        <v>82</v>
      </c>
      <c r="J6746" s="10">
        <v>1924</v>
      </c>
      <c r="K6746" s="16">
        <v>39</v>
      </c>
    </row>
    <row r="6747" spans="1:11" x14ac:dyDescent="0.25">
      <c r="A6747" s="19">
        <v>43026</v>
      </c>
      <c r="B6747" s="19" t="s">
        <v>3405</v>
      </c>
      <c r="C6747" s="15">
        <v>250</v>
      </c>
      <c r="D6747" s="24" t="s">
        <v>4</v>
      </c>
      <c r="E6747" s="24" t="s">
        <v>6</v>
      </c>
      <c r="F6747" s="25" t="s">
        <v>6</v>
      </c>
      <c r="G6747" s="25" t="s">
        <v>2987</v>
      </c>
      <c r="H6747" s="25" t="s">
        <v>3418</v>
      </c>
      <c r="I6747" s="25" t="s">
        <v>82</v>
      </c>
      <c r="J6747" s="10">
        <v>1925</v>
      </c>
      <c r="K6747" s="16">
        <v>39</v>
      </c>
    </row>
    <row r="6748" spans="1:11" x14ac:dyDescent="0.25">
      <c r="A6748" s="19">
        <v>43026</v>
      </c>
      <c r="B6748" s="19" t="s">
        <v>3405</v>
      </c>
      <c r="C6748" s="15">
        <v>3000</v>
      </c>
      <c r="D6748" s="24" t="s">
        <v>4</v>
      </c>
      <c r="E6748" s="24" t="s">
        <v>5</v>
      </c>
      <c r="F6748" s="25" t="s">
        <v>2217</v>
      </c>
      <c r="G6748" s="25" t="s">
        <v>2987</v>
      </c>
      <c r="H6748" s="25" t="s">
        <v>3418</v>
      </c>
      <c r="I6748" s="25" t="s">
        <v>82</v>
      </c>
      <c r="J6748" s="10">
        <v>1952</v>
      </c>
      <c r="K6748" s="16">
        <v>40</v>
      </c>
    </row>
    <row r="6749" spans="1:11" x14ac:dyDescent="0.25">
      <c r="A6749" s="19">
        <v>43026</v>
      </c>
      <c r="B6749" s="19" t="s">
        <v>3405</v>
      </c>
      <c r="C6749" s="15">
        <v>1000</v>
      </c>
      <c r="D6749" s="24" t="s">
        <v>4</v>
      </c>
      <c r="E6749" s="24" t="s">
        <v>5</v>
      </c>
      <c r="F6749" s="25" t="s">
        <v>2217</v>
      </c>
      <c r="G6749" s="25" t="s">
        <v>2987</v>
      </c>
      <c r="H6749" s="25" t="s">
        <v>3418</v>
      </c>
      <c r="I6749" s="25" t="s">
        <v>82</v>
      </c>
      <c r="J6749" s="10">
        <v>1953</v>
      </c>
      <c r="K6749" s="16">
        <v>40</v>
      </c>
    </row>
    <row r="6750" spans="1:11" x14ac:dyDescent="0.25">
      <c r="A6750" s="19">
        <v>43026</v>
      </c>
      <c r="B6750" s="19" t="s">
        <v>3405</v>
      </c>
      <c r="C6750" s="15">
        <v>1000</v>
      </c>
      <c r="D6750" s="24" t="s">
        <v>4</v>
      </c>
      <c r="E6750" s="24" t="s">
        <v>5</v>
      </c>
      <c r="F6750" s="25" t="s">
        <v>2217</v>
      </c>
      <c r="G6750" s="25" t="s">
        <v>2987</v>
      </c>
      <c r="H6750" s="25" t="s">
        <v>3418</v>
      </c>
      <c r="I6750" s="25" t="s">
        <v>82</v>
      </c>
      <c r="J6750" s="10">
        <v>1954</v>
      </c>
      <c r="K6750" s="16">
        <v>40</v>
      </c>
    </row>
    <row r="6751" spans="1:11" x14ac:dyDescent="0.25">
      <c r="A6751" s="19">
        <v>43026</v>
      </c>
      <c r="B6751" s="19" t="s">
        <v>3405</v>
      </c>
      <c r="C6751" s="15">
        <v>3000</v>
      </c>
      <c r="D6751" s="24" t="s">
        <v>4</v>
      </c>
      <c r="E6751" s="24" t="s">
        <v>5</v>
      </c>
      <c r="F6751" s="25" t="s">
        <v>2217</v>
      </c>
      <c r="G6751" s="25" t="s">
        <v>2987</v>
      </c>
      <c r="H6751" s="25" t="s">
        <v>3418</v>
      </c>
      <c r="I6751" s="25" t="s">
        <v>82</v>
      </c>
      <c r="J6751" s="10">
        <v>1955</v>
      </c>
      <c r="K6751" s="16">
        <v>40</v>
      </c>
    </row>
    <row r="6752" spans="1:11" x14ac:dyDescent="0.25">
      <c r="A6752" s="19">
        <v>43026</v>
      </c>
      <c r="B6752" s="19" t="s">
        <v>3405</v>
      </c>
      <c r="C6752" s="15">
        <v>1500</v>
      </c>
      <c r="D6752" s="24" t="s">
        <v>4</v>
      </c>
      <c r="E6752" s="24" t="s">
        <v>6</v>
      </c>
      <c r="F6752" s="25" t="s">
        <v>6</v>
      </c>
      <c r="G6752" s="25" t="s">
        <v>2987</v>
      </c>
      <c r="H6752" s="25" t="s">
        <v>3418</v>
      </c>
      <c r="I6752" s="25" t="s">
        <v>82</v>
      </c>
      <c r="J6752" s="10">
        <v>1956</v>
      </c>
      <c r="K6752" s="16">
        <v>40</v>
      </c>
    </row>
    <row r="6753" spans="1:11" x14ac:dyDescent="0.25">
      <c r="A6753" s="19">
        <v>43026</v>
      </c>
      <c r="B6753" s="19" t="s">
        <v>3405</v>
      </c>
      <c r="C6753" s="15">
        <v>1500</v>
      </c>
      <c r="D6753" s="24" t="s">
        <v>4</v>
      </c>
      <c r="E6753" s="24" t="s">
        <v>6</v>
      </c>
      <c r="F6753" s="25" t="s">
        <v>6</v>
      </c>
      <c r="G6753" s="25" t="s">
        <v>2987</v>
      </c>
      <c r="H6753" s="25" t="s">
        <v>3418</v>
      </c>
      <c r="I6753" s="25" t="s">
        <v>82</v>
      </c>
      <c r="J6753" s="10">
        <v>2004</v>
      </c>
      <c r="K6753" s="16">
        <v>41</v>
      </c>
    </row>
    <row r="6754" spans="1:11" x14ac:dyDescent="0.25">
      <c r="A6754" s="19">
        <v>43026</v>
      </c>
      <c r="B6754" s="19" t="s">
        <v>3405</v>
      </c>
      <c r="C6754" s="15">
        <v>1000</v>
      </c>
      <c r="D6754" s="24" t="s">
        <v>4</v>
      </c>
      <c r="E6754" s="24" t="s">
        <v>6</v>
      </c>
      <c r="F6754" s="25" t="s">
        <v>6</v>
      </c>
      <c r="G6754" s="25" t="s">
        <v>2987</v>
      </c>
      <c r="H6754" s="25" t="s">
        <v>3418</v>
      </c>
      <c r="I6754" s="25" t="s">
        <v>82</v>
      </c>
      <c r="J6754" s="10">
        <v>2005</v>
      </c>
      <c r="K6754" s="16">
        <v>41</v>
      </c>
    </row>
    <row r="6755" spans="1:11" x14ac:dyDescent="0.25">
      <c r="A6755" s="19">
        <v>43026</v>
      </c>
      <c r="B6755" s="19" t="s">
        <v>3405</v>
      </c>
      <c r="C6755" s="15">
        <v>200</v>
      </c>
      <c r="D6755" s="24" t="s">
        <v>4</v>
      </c>
      <c r="E6755" s="24" t="s">
        <v>6</v>
      </c>
      <c r="F6755" s="25" t="s">
        <v>6</v>
      </c>
      <c r="G6755" s="25" t="s">
        <v>2987</v>
      </c>
      <c r="H6755" s="25" t="s">
        <v>3418</v>
      </c>
      <c r="I6755" s="25" t="s">
        <v>82</v>
      </c>
      <c r="J6755" s="10">
        <v>2006</v>
      </c>
      <c r="K6755" s="16">
        <v>41</v>
      </c>
    </row>
    <row r="6756" spans="1:11" x14ac:dyDescent="0.25">
      <c r="A6756" s="19">
        <v>43026</v>
      </c>
      <c r="B6756" s="19" t="s">
        <v>3405</v>
      </c>
      <c r="C6756" s="15">
        <v>500</v>
      </c>
      <c r="D6756" s="24" t="s">
        <v>4</v>
      </c>
      <c r="E6756" s="24" t="s">
        <v>6</v>
      </c>
      <c r="F6756" s="25" t="s">
        <v>6</v>
      </c>
      <c r="G6756" s="25" t="s">
        <v>2987</v>
      </c>
      <c r="H6756" s="25" t="s">
        <v>3418</v>
      </c>
      <c r="I6756" s="25" t="s">
        <v>82</v>
      </c>
      <c r="J6756" s="10">
        <v>2007</v>
      </c>
      <c r="K6756" s="16">
        <v>41</v>
      </c>
    </row>
    <row r="6757" spans="1:11" x14ac:dyDescent="0.25">
      <c r="A6757" s="19">
        <v>43026</v>
      </c>
      <c r="B6757" s="19" t="s">
        <v>3405</v>
      </c>
      <c r="C6757" s="15">
        <v>300</v>
      </c>
      <c r="D6757" s="24" t="s">
        <v>4</v>
      </c>
      <c r="E6757" s="24" t="s">
        <v>6</v>
      </c>
      <c r="F6757" s="25" t="s">
        <v>6</v>
      </c>
      <c r="G6757" s="25" t="s">
        <v>2987</v>
      </c>
      <c r="H6757" s="25" t="s">
        <v>3418</v>
      </c>
      <c r="I6757" s="25" t="s">
        <v>82</v>
      </c>
      <c r="J6757" s="10">
        <v>2008</v>
      </c>
      <c r="K6757" s="16">
        <v>41</v>
      </c>
    </row>
    <row r="6758" spans="1:11" x14ac:dyDescent="0.25">
      <c r="A6758" s="19">
        <v>43026</v>
      </c>
      <c r="B6758" s="19" t="s">
        <v>3405</v>
      </c>
      <c r="C6758" s="15">
        <v>1000</v>
      </c>
      <c r="D6758" s="24" t="s">
        <v>7</v>
      </c>
      <c r="E6758" s="24" t="s">
        <v>8</v>
      </c>
      <c r="F6758" s="25"/>
      <c r="G6758" s="25" t="s">
        <v>3314</v>
      </c>
      <c r="H6758" s="25" t="s">
        <v>3314</v>
      </c>
      <c r="I6758" s="27"/>
      <c r="J6758" s="10" t="s">
        <v>2984</v>
      </c>
      <c r="K6758" s="16"/>
    </row>
    <row r="6759" spans="1:11" x14ac:dyDescent="0.25">
      <c r="A6759" s="19">
        <v>43026</v>
      </c>
      <c r="B6759" s="19" t="s">
        <v>3405</v>
      </c>
      <c r="C6759" s="15">
        <v>398.25</v>
      </c>
      <c r="D6759" s="24" t="s">
        <v>7</v>
      </c>
      <c r="E6759" s="24" t="s">
        <v>8</v>
      </c>
      <c r="F6759" s="25"/>
      <c r="G6759" s="25" t="s">
        <v>3314</v>
      </c>
      <c r="H6759" s="25" t="s">
        <v>3314</v>
      </c>
      <c r="I6759" s="27"/>
      <c r="J6759" s="10" t="s">
        <v>2984</v>
      </c>
      <c r="K6759" s="16"/>
    </row>
    <row r="6760" spans="1:11" x14ac:dyDescent="0.25">
      <c r="A6760" s="19">
        <v>43026</v>
      </c>
      <c r="B6760" s="19" t="s">
        <v>3405</v>
      </c>
      <c r="C6760" s="15">
        <v>810</v>
      </c>
      <c r="D6760" s="24" t="s">
        <v>7</v>
      </c>
      <c r="E6760" s="24" t="s">
        <v>8</v>
      </c>
      <c r="F6760" s="25"/>
      <c r="G6760" s="25" t="s">
        <v>3314</v>
      </c>
      <c r="H6760" s="25" t="s">
        <v>3314</v>
      </c>
      <c r="I6760" s="27"/>
      <c r="J6760" s="10" t="s">
        <v>2984</v>
      </c>
      <c r="K6760" s="16"/>
    </row>
    <row r="6761" spans="1:11" x14ac:dyDescent="0.25">
      <c r="A6761" s="19">
        <v>43027</v>
      </c>
      <c r="B6761" s="19" t="s">
        <v>3405</v>
      </c>
      <c r="C6761" s="15">
        <v>500</v>
      </c>
      <c r="D6761" s="24" t="s">
        <v>4</v>
      </c>
      <c r="E6761" s="24" t="s">
        <v>6</v>
      </c>
      <c r="F6761" s="25" t="s">
        <v>6</v>
      </c>
      <c r="G6761" s="25" t="s">
        <v>2987</v>
      </c>
      <c r="H6761" s="25" t="s">
        <v>3418</v>
      </c>
      <c r="I6761" s="25" t="s">
        <v>82</v>
      </c>
      <c r="J6761" s="10">
        <v>424</v>
      </c>
      <c r="K6761" s="16">
        <v>9</v>
      </c>
    </row>
    <row r="6762" spans="1:11" x14ac:dyDescent="0.25">
      <c r="A6762" s="19">
        <v>43027</v>
      </c>
      <c r="B6762" s="19" t="s">
        <v>3405</v>
      </c>
      <c r="C6762" s="15">
        <v>200</v>
      </c>
      <c r="D6762" s="24" t="s">
        <v>4</v>
      </c>
      <c r="E6762" s="24" t="s">
        <v>5</v>
      </c>
      <c r="F6762" s="25" t="s">
        <v>2217</v>
      </c>
      <c r="G6762" s="25" t="s">
        <v>2987</v>
      </c>
      <c r="H6762" s="25" t="s">
        <v>3418</v>
      </c>
      <c r="I6762" s="25" t="s">
        <v>82</v>
      </c>
      <c r="J6762" s="10">
        <v>425</v>
      </c>
      <c r="K6762" s="16">
        <v>9</v>
      </c>
    </row>
    <row r="6763" spans="1:11" x14ac:dyDescent="0.25">
      <c r="A6763" s="19">
        <v>43027</v>
      </c>
      <c r="B6763" s="19" t="s">
        <v>3405</v>
      </c>
      <c r="C6763" s="15">
        <v>600</v>
      </c>
      <c r="D6763" s="24" t="s">
        <v>4</v>
      </c>
      <c r="E6763" s="24" t="s">
        <v>6</v>
      </c>
      <c r="F6763" s="25" t="s">
        <v>6</v>
      </c>
      <c r="G6763" s="25" t="s">
        <v>2987</v>
      </c>
      <c r="H6763" s="25" t="s">
        <v>3418</v>
      </c>
      <c r="I6763" s="25" t="s">
        <v>82</v>
      </c>
      <c r="J6763" s="10">
        <v>426</v>
      </c>
      <c r="K6763" s="16">
        <v>9</v>
      </c>
    </row>
    <row r="6764" spans="1:11" x14ac:dyDescent="0.25">
      <c r="A6764" s="19">
        <v>43027</v>
      </c>
      <c r="B6764" s="19" t="s">
        <v>3405</v>
      </c>
      <c r="C6764" s="15">
        <v>5000</v>
      </c>
      <c r="D6764" s="24" t="s">
        <v>4</v>
      </c>
      <c r="E6764" s="24" t="s">
        <v>5</v>
      </c>
      <c r="F6764" s="25" t="s">
        <v>2217</v>
      </c>
      <c r="G6764" s="25" t="s">
        <v>2987</v>
      </c>
      <c r="H6764" s="25" t="s">
        <v>3418</v>
      </c>
      <c r="I6764" s="25" t="s">
        <v>82</v>
      </c>
      <c r="J6764" s="10">
        <v>427</v>
      </c>
      <c r="K6764" s="16">
        <v>9</v>
      </c>
    </row>
    <row r="6765" spans="1:11" x14ac:dyDescent="0.25">
      <c r="A6765" s="19">
        <v>43027</v>
      </c>
      <c r="B6765" s="19" t="s">
        <v>3405</v>
      </c>
      <c r="C6765" s="15">
        <v>5000</v>
      </c>
      <c r="D6765" s="24" t="s">
        <v>4</v>
      </c>
      <c r="E6765" s="24" t="s">
        <v>6</v>
      </c>
      <c r="F6765" s="25" t="s">
        <v>6</v>
      </c>
      <c r="G6765" s="25" t="s">
        <v>2987</v>
      </c>
      <c r="H6765" s="25" t="s">
        <v>3418</v>
      </c>
      <c r="I6765" s="25" t="s">
        <v>82</v>
      </c>
      <c r="J6765" s="10">
        <v>657</v>
      </c>
      <c r="K6765" s="16">
        <v>14</v>
      </c>
    </row>
    <row r="6766" spans="1:11" x14ac:dyDescent="0.25">
      <c r="A6766" s="19">
        <v>43027</v>
      </c>
      <c r="B6766" s="19" t="s">
        <v>3405</v>
      </c>
      <c r="C6766" s="15">
        <v>200</v>
      </c>
      <c r="D6766" s="24" t="s">
        <v>4</v>
      </c>
      <c r="E6766" s="24" t="s">
        <v>6</v>
      </c>
      <c r="F6766" s="25" t="s">
        <v>6</v>
      </c>
      <c r="G6766" s="25" t="s">
        <v>2987</v>
      </c>
      <c r="H6766" s="25" t="s">
        <v>3418</v>
      </c>
      <c r="I6766" s="25" t="s">
        <v>82</v>
      </c>
      <c r="J6766" s="10">
        <v>1643</v>
      </c>
      <c r="K6766" s="16">
        <v>33</v>
      </c>
    </row>
    <row r="6767" spans="1:11" x14ac:dyDescent="0.25">
      <c r="A6767" s="19">
        <v>43027</v>
      </c>
      <c r="B6767" s="19" t="s">
        <v>3405</v>
      </c>
      <c r="C6767" s="15">
        <v>10000</v>
      </c>
      <c r="D6767" s="24" t="s">
        <v>4</v>
      </c>
      <c r="E6767" s="24" t="s">
        <v>5</v>
      </c>
      <c r="F6767" s="25" t="s">
        <v>2217</v>
      </c>
      <c r="G6767" s="25" t="s">
        <v>2987</v>
      </c>
      <c r="H6767" s="25" t="s">
        <v>3418</v>
      </c>
      <c r="I6767" s="25" t="s">
        <v>82</v>
      </c>
      <c r="J6767" s="10">
        <v>1644</v>
      </c>
      <c r="K6767" s="16">
        <v>33</v>
      </c>
    </row>
    <row r="6768" spans="1:11" x14ac:dyDescent="0.25">
      <c r="A6768" s="19">
        <v>43027</v>
      </c>
      <c r="B6768" s="19" t="s">
        <v>3405</v>
      </c>
      <c r="C6768" s="15">
        <v>10000</v>
      </c>
      <c r="D6768" s="24" t="s">
        <v>4</v>
      </c>
      <c r="E6768" s="24" t="s">
        <v>5</v>
      </c>
      <c r="F6768" s="25" t="s">
        <v>2217</v>
      </c>
      <c r="G6768" s="25" t="s">
        <v>2987</v>
      </c>
      <c r="H6768" s="25" t="s">
        <v>3418</v>
      </c>
      <c r="I6768" s="25" t="s">
        <v>82</v>
      </c>
      <c r="J6768" s="10">
        <v>1645</v>
      </c>
      <c r="K6768" s="16">
        <v>33</v>
      </c>
    </row>
    <row r="6769" spans="1:11" x14ac:dyDescent="0.25">
      <c r="A6769" s="19">
        <v>43027</v>
      </c>
      <c r="B6769" s="19" t="s">
        <v>3405</v>
      </c>
      <c r="C6769" s="15">
        <v>5000</v>
      </c>
      <c r="D6769" s="24" t="s">
        <v>4</v>
      </c>
      <c r="E6769" s="24" t="s">
        <v>5</v>
      </c>
      <c r="F6769" s="25" t="s">
        <v>2217</v>
      </c>
      <c r="G6769" s="25" t="s">
        <v>2987</v>
      </c>
      <c r="H6769" s="25" t="s">
        <v>3418</v>
      </c>
      <c r="I6769" s="25" t="s">
        <v>82</v>
      </c>
      <c r="J6769" s="10">
        <v>1646</v>
      </c>
      <c r="K6769" s="16">
        <v>33</v>
      </c>
    </row>
    <row r="6770" spans="1:11" x14ac:dyDescent="0.25">
      <c r="A6770" s="19">
        <v>43027</v>
      </c>
      <c r="B6770" s="19" t="s">
        <v>3405</v>
      </c>
      <c r="C6770" s="15">
        <v>2000</v>
      </c>
      <c r="D6770" s="24" t="s">
        <v>4</v>
      </c>
      <c r="E6770" s="24" t="s">
        <v>5</v>
      </c>
      <c r="F6770" s="25" t="s">
        <v>2217</v>
      </c>
      <c r="G6770" s="25" t="s">
        <v>2987</v>
      </c>
      <c r="H6770" s="25" t="s">
        <v>3418</v>
      </c>
      <c r="I6770" s="25" t="s">
        <v>82</v>
      </c>
      <c r="J6770" s="10">
        <v>1647</v>
      </c>
      <c r="K6770" s="16">
        <v>33</v>
      </c>
    </row>
    <row r="6771" spans="1:11" x14ac:dyDescent="0.25">
      <c r="A6771" s="19">
        <v>43027</v>
      </c>
      <c r="B6771" s="19" t="s">
        <v>3405</v>
      </c>
      <c r="C6771" s="15">
        <v>2000</v>
      </c>
      <c r="D6771" s="24" t="s">
        <v>4</v>
      </c>
      <c r="E6771" s="24" t="s">
        <v>6</v>
      </c>
      <c r="F6771" s="25" t="s">
        <v>6</v>
      </c>
      <c r="G6771" s="25" t="s">
        <v>2987</v>
      </c>
      <c r="H6771" s="25" t="s">
        <v>3418</v>
      </c>
      <c r="I6771" s="25" t="s">
        <v>82</v>
      </c>
      <c r="J6771" s="10">
        <v>1648</v>
      </c>
      <c r="K6771" s="16">
        <v>33</v>
      </c>
    </row>
    <row r="6772" spans="1:11" x14ac:dyDescent="0.25">
      <c r="A6772" s="19">
        <v>43027</v>
      </c>
      <c r="B6772" s="19" t="s">
        <v>3405</v>
      </c>
      <c r="C6772" s="15">
        <v>2000</v>
      </c>
      <c r="D6772" s="24" t="s">
        <v>4</v>
      </c>
      <c r="E6772" s="24" t="s">
        <v>6</v>
      </c>
      <c r="F6772" s="25" t="s">
        <v>6</v>
      </c>
      <c r="G6772" s="25" t="s">
        <v>2987</v>
      </c>
      <c r="H6772" s="25" t="s">
        <v>3418</v>
      </c>
      <c r="I6772" s="25" t="s">
        <v>82</v>
      </c>
      <c r="J6772" s="10">
        <v>1649</v>
      </c>
      <c r="K6772" s="16">
        <v>33</v>
      </c>
    </row>
    <row r="6773" spans="1:11" x14ac:dyDescent="0.25">
      <c r="A6773" s="19">
        <v>43027</v>
      </c>
      <c r="B6773" s="19" t="s">
        <v>3405</v>
      </c>
      <c r="C6773" s="15">
        <v>150</v>
      </c>
      <c r="D6773" s="24" t="s">
        <v>4</v>
      </c>
      <c r="E6773" s="24" t="s">
        <v>5</v>
      </c>
      <c r="F6773" s="25" t="s">
        <v>2217</v>
      </c>
      <c r="G6773" s="25" t="s">
        <v>2987</v>
      </c>
      <c r="H6773" s="25" t="s">
        <v>3418</v>
      </c>
      <c r="I6773" s="25" t="s">
        <v>82</v>
      </c>
      <c r="J6773" s="10">
        <v>1733</v>
      </c>
      <c r="K6773" s="16">
        <v>35</v>
      </c>
    </row>
    <row r="6774" spans="1:11" x14ac:dyDescent="0.25">
      <c r="A6774" s="19">
        <v>43027</v>
      </c>
      <c r="B6774" s="19" t="s">
        <v>3405</v>
      </c>
      <c r="C6774" s="15">
        <v>300</v>
      </c>
      <c r="D6774" s="24" t="s">
        <v>4</v>
      </c>
      <c r="E6774" s="24" t="s">
        <v>5</v>
      </c>
      <c r="F6774" s="25" t="s">
        <v>2217</v>
      </c>
      <c r="G6774" s="25" t="s">
        <v>2987</v>
      </c>
      <c r="H6774" s="25" t="s">
        <v>3418</v>
      </c>
      <c r="I6774" s="25" t="s">
        <v>82</v>
      </c>
      <c r="J6774" s="10">
        <v>1734</v>
      </c>
      <c r="K6774" s="16">
        <v>35</v>
      </c>
    </row>
    <row r="6775" spans="1:11" x14ac:dyDescent="0.25">
      <c r="A6775" s="19">
        <v>43027</v>
      </c>
      <c r="B6775" s="19" t="s">
        <v>3405</v>
      </c>
      <c r="C6775" s="15">
        <v>1800</v>
      </c>
      <c r="D6775" s="24" t="s">
        <v>4</v>
      </c>
      <c r="E6775" s="24" t="s">
        <v>6</v>
      </c>
      <c r="F6775" s="25" t="s">
        <v>6</v>
      </c>
      <c r="G6775" s="25" t="s">
        <v>2987</v>
      </c>
      <c r="H6775" s="25" t="s">
        <v>3418</v>
      </c>
      <c r="I6775" s="25" t="s">
        <v>82</v>
      </c>
      <c r="J6775" s="10">
        <v>1735</v>
      </c>
      <c r="K6775" s="16">
        <v>35</v>
      </c>
    </row>
    <row r="6776" spans="1:11" x14ac:dyDescent="0.25">
      <c r="A6776" s="19">
        <v>43027</v>
      </c>
      <c r="B6776" s="19" t="s">
        <v>3405</v>
      </c>
      <c r="C6776" s="15">
        <v>800</v>
      </c>
      <c r="D6776" s="24" t="s">
        <v>4</v>
      </c>
      <c r="E6776" s="24" t="s">
        <v>6</v>
      </c>
      <c r="F6776" s="25" t="s">
        <v>6</v>
      </c>
      <c r="G6776" s="25" t="s">
        <v>2987</v>
      </c>
      <c r="H6776" s="25" t="s">
        <v>3418</v>
      </c>
      <c r="I6776" s="25" t="s">
        <v>82</v>
      </c>
      <c r="J6776" s="10">
        <v>1736</v>
      </c>
      <c r="K6776" s="16">
        <v>35</v>
      </c>
    </row>
    <row r="6777" spans="1:11" x14ac:dyDescent="0.25">
      <c r="A6777" s="19">
        <v>43027</v>
      </c>
      <c r="B6777" s="19" t="s">
        <v>3405</v>
      </c>
      <c r="C6777" s="15">
        <v>500</v>
      </c>
      <c r="D6777" s="24" t="s">
        <v>4</v>
      </c>
      <c r="E6777" s="24" t="s">
        <v>5</v>
      </c>
      <c r="F6777" s="25" t="s">
        <v>2217</v>
      </c>
      <c r="G6777" s="25" t="s">
        <v>2987</v>
      </c>
      <c r="H6777" s="25" t="s">
        <v>3418</v>
      </c>
      <c r="I6777" s="25" t="s">
        <v>82</v>
      </c>
      <c r="J6777" s="10">
        <v>1737</v>
      </c>
      <c r="K6777" s="16">
        <v>35</v>
      </c>
    </row>
    <row r="6778" spans="1:11" x14ac:dyDescent="0.25">
      <c r="A6778" s="19">
        <v>43027</v>
      </c>
      <c r="B6778" s="19" t="s">
        <v>3405</v>
      </c>
      <c r="C6778" s="15">
        <v>1400</v>
      </c>
      <c r="D6778" s="24" t="s">
        <v>4</v>
      </c>
      <c r="E6778" s="24" t="s">
        <v>6</v>
      </c>
      <c r="F6778" s="25" t="s">
        <v>6</v>
      </c>
      <c r="G6778" s="25" t="s">
        <v>2987</v>
      </c>
      <c r="H6778" s="25" t="s">
        <v>3418</v>
      </c>
      <c r="I6778" s="25" t="s">
        <v>82</v>
      </c>
      <c r="J6778" s="10">
        <v>1738</v>
      </c>
      <c r="K6778" s="16">
        <v>35</v>
      </c>
    </row>
    <row r="6779" spans="1:11" x14ac:dyDescent="0.25">
      <c r="A6779" s="19">
        <v>43027</v>
      </c>
      <c r="B6779" s="19" t="s">
        <v>3405</v>
      </c>
      <c r="C6779" s="15">
        <v>1500</v>
      </c>
      <c r="D6779" s="24" t="s">
        <v>4</v>
      </c>
      <c r="E6779" s="24" t="s">
        <v>6</v>
      </c>
      <c r="F6779" s="25" t="s">
        <v>6</v>
      </c>
      <c r="G6779" s="25" t="s">
        <v>2987</v>
      </c>
      <c r="H6779" s="25" t="s">
        <v>3418</v>
      </c>
      <c r="I6779" s="25" t="s">
        <v>82</v>
      </c>
      <c r="J6779" s="10">
        <v>1837</v>
      </c>
      <c r="K6779" s="16">
        <v>37</v>
      </c>
    </row>
    <row r="6780" spans="1:11" x14ac:dyDescent="0.25">
      <c r="A6780" s="19">
        <v>43027</v>
      </c>
      <c r="B6780" s="19" t="s">
        <v>3405</v>
      </c>
      <c r="C6780" s="15">
        <v>970</v>
      </c>
      <c r="D6780" s="24" t="s">
        <v>4</v>
      </c>
      <c r="E6780" s="24" t="s">
        <v>5</v>
      </c>
      <c r="F6780" s="25" t="s">
        <v>2217</v>
      </c>
      <c r="G6780" s="25" t="s">
        <v>2987</v>
      </c>
      <c r="H6780" s="25" t="s">
        <v>3418</v>
      </c>
      <c r="I6780" s="25" t="s">
        <v>82</v>
      </c>
      <c r="J6780" s="10">
        <v>1838</v>
      </c>
      <c r="K6780" s="16">
        <v>37</v>
      </c>
    </row>
    <row r="6781" spans="1:11" x14ac:dyDescent="0.25">
      <c r="A6781" s="19">
        <v>43027</v>
      </c>
      <c r="B6781" s="19" t="s">
        <v>3405</v>
      </c>
      <c r="C6781" s="15">
        <v>1600</v>
      </c>
      <c r="D6781" s="24" t="s">
        <v>4</v>
      </c>
      <c r="E6781" s="24" t="s">
        <v>5</v>
      </c>
      <c r="F6781" s="25" t="s">
        <v>2217</v>
      </c>
      <c r="G6781" s="25" t="s">
        <v>2987</v>
      </c>
      <c r="H6781" s="25" t="s">
        <v>3418</v>
      </c>
      <c r="I6781" s="25" t="s">
        <v>82</v>
      </c>
      <c r="J6781" s="10">
        <v>1839</v>
      </c>
      <c r="K6781" s="16">
        <v>37</v>
      </c>
    </row>
    <row r="6782" spans="1:11" x14ac:dyDescent="0.25">
      <c r="A6782" s="19">
        <v>43027</v>
      </c>
      <c r="B6782" s="19" t="s">
        <v>3405</v>
      </c>
      <c r="C6782" s="15">
        <v>1000</v>
      </c>
      <c r="D6782" s="24" t="s">
        <v>4</v>
      </c>
      <c r="E6782" s="24" t="s">
        <v>6</v>
      </c>
      <c r="F6782" s="25" t="s">
        <v>6</v>
      </c>
      <c r="G6782" s="25" t="s">
        <v>2987</v>
      </c>
      <c r="H6782" s="25" t="s">
        <v>3418</v>
      </c>
      <c r="I6782" s="25" t="s">
        <v>82</v>
      </c>
      <c r="J6782" s="10">
        <v>1840</v>
      </c>
      <c r="K6782" s="16">
        <v>37</v>
      </c>
    </row>
    <row r="6783" spans="1:11" x14ac:dyDescent="0.25">
      <c r="A6783" s="19">
        <v>43027</v>
      </c>
      <c r="B6783" s="19" t="s">
        <v>3405</v>
      </c>
      <c r="C6783" s="15">
        <v>10000</v>
      </c>
      <c r="D6783" s="24" t="s">
        <v>4</v>
      </c>
      <c r="E6783" s="24" t="s">
        <v>6</v>
      </c>
      <c r="F6783" s="25" t="s">
        <v>6</v>
      </c>
      <c r="G6783" s="25" t="s">
        <v>2987</v>
      </c>
      <c r="H6783" s="25" t="s">
        <v>3418</v>
      </c>
      <c r="I6783" s="25" t="s">
        <v>82</v>
      </c>
      <c r="J6783" s="10">
        <v>1841</v>
      </c>
      <c r="K6783" s="16">
        <v>37</v>
      </c>
    </row>
    <row r="6784" spans="1:11" x14ac:dyDescent="0.25">
      <c r="A6784" s="19">
        <v>43027</v>
      </c>
      <c r="B6784" s="19" t="s">
        <v>3405</v>
      </c>
      <c r="C6784" s="15">
        <v>34600</v>
      </c>
      <c r="D6784" s="24" t="s">
        <v>4</v>
      </c>
      <c r="E6784" s="24" t="s">
        <v>6</v>
      </c>
      <c r="F6784" s="25" t="s">
        <v>6</v>
      </c>
      <c r="G6784" s="25" t="s">
        <v>2987</v>
      </c>
      <c r="H6784" s="25" t="s">
        <v>3418</v>
      </c>
      <c r="I6784" s="25" t="s">
        <v>82</v>
      </c>
      <c r="J6784" s="10">
        <v>1842</v>
      </c>
      <c r="K6784" s="16">
        <v>37</v>
      </c>
    </row>
    <row r="6785" spans="1:11" x14ac:dyDescent="0.25">
      <c r="A6785" s="19">
        <v>43027</v>
      </c>
      <c r="B6785" s="19" t="s">
        <v>3405</v>
      </c>
      <c r="C6785" s="15">
        <v>2000</v>
      </c>
      <c r="D6785" s="24" t="s">
        <v>4</v>
      </c>
      <c r="E6785" s="24" t="s">
        <v>6</v>
      </c>
      <c r="F6785" s="25" t="s">
        <v>6</v>
      </c>
      <c r="G6785" s="25" t="s">
        <v>2987</v>
      </c>
      <c r="H6785" s="25" t="s">
        <v>3418</v>
      </c>
      <c r="I6785" s="25" t="s">
        <v>82</v>
      </c>
      <c r="J6785" s="10">
        <v>1843</v>
      </c>
      <c r="K6785" s="16">
        <v>37</v>
      </c>
    </row>
    <row r="6786" spans="1:11" x14ac:dyDescent="0.25">
      <c r="A6786" s="19">
        <v>43027</v>
      </c>
      <c r="B6786" s="19" t="s">
        <v>3405</v>
      </c>
      <c r="C6786" s="15">
        <v>400</v>
      </c>
      <c r="D6786" s="24" t="s">
        <v>4</v>
      </c>
      <c r="E6786" s="24" t="s">
        <v>5</v>
      </c>
      <c r="F6786" s="25" t="s">
        <v>2217</v>
      </c>
      <c r="G6786" s="25" t="s">
        <v>2987</v>
      </c>
      <c r="H6786" s="25" t="s">
        <v>3418</v>
      </c>
      <c r="I6786" s="25" t="s">
        <v>82</v>
      </c>
      <c r="J6786" s="10">
        <v>1880</v>
      </c>
      <c r="K6786" s="16">
        <v>38</v>
      </c>
    </row>
    <row r="6787" spans="1:11" x14ac:dyDescent="0.25">
      <c r="A6787" s="19">
        <v>43027</v>
      </c>
      <c r="B6787" s="19" t="s">
        <v>3405</v>
      </c>
      <c r="C6787" s="15">
        <v>25000</v>
      </c>
      <c r="D6787" s="24" t="s">
        <v>4</v>
      </c>
      <c r="E6787" s="24" t="s">
        <v>6</v>
      </c>
      <c r="F6787" s="25" t="s">
        <v>6</v>
      </c>
      <c r="G6787" s="25" t="s">
        <v>2987</v>
      </c>
      <c r="H6787" s="25" t="s">
        <v>3418</v>
      </c>
      <c r="I6787" s="25" t="s">
        <v>82</v>
      </c>
      <c r="J6787" s="10">
        <v>1881</v>
      </c>
      <c r="K6787" s="16">
        <v>38</v>
      </c>
    </row>
    <row r="6788" spans="1:11" x14ac:dyDescent="0.25">
      <c r="A6788" s="19">
        <v>43027</v>
      </c>
      <c r="B6788" s="19" t="s">
        <v>3405</v>
      </c>
      <c r="C6788" s="15">
        <v>15000</v>
      </c>
      <c r="D6788" s="24" t="s">
        <v>4</v>
      </c>
      <c r="E6788" s="24" t="s">
        <v>6</v>
      </c>
      <c r="F6788" s="25" t="s">
        <v>6</v>
      </c>
      <c r="G6788" s="25" t="s">
        <v>2987</v>
      </c>
      <c r="H6788" s="25" t="s">
        <v>3418</v>
      </c>
      <c r="I6788" s="25" t="s">
        <v>82</v>
      </c>
      <c r="J6788" s="10">
        <v>1882</v>
      </c>
      <c r="K6788" s="16">
        <v>38</v>
      </c>
    </row>
    <row r="6789" spans="1:11" x14ac:dyDescent="0.25">
      <c r="A6789" s="19">
        <v>43027</v>
      </c>
      <c r="B6789" s="19" t="s">
        <v>3405</v>
      </c>
      <c r="C6789" s="15">
        <v>3500</v>
      </c>
      <c r="D6789" s="24" t="s">
        <v>4</v>
      </c>
      <c r="E6789" s="24" t="s">
        <v>6</v>
      </c>
      <c r="F6789" s="25" t="s">
        <v>6</v>
      </c>
      <c r="G6789" s="25" t="s">
        <v>2987</v>
      </c>
      <c r="H6789" s="25" t="s">
        <v>3418</v>
      </c>
      <c r="I6789" s="25" t="s">
        <v>82</v>
      </c>
      <c r="J6789" s="10">
        <v>1926</v>
      </c>
      <c r="K6789" s="16">
        <v>39</v>
      </c>
    </row>
    <row r="6790" spans="1:11" x14ac:dyDescent="0.25">
      <c r="A6790" s="19">
        <v>43027</v>
      </c>
      <c r="B6790" s="19" t="s">
        <v>3405</v>
      </c>
      <c r="C6790" s="15">
        <v>1000</v>
      </c>
      <c r="D6790" s="24" t="s">
        <v>4</v>
      </c>
      <c r="E6790" s="24" t="s">
        <v>5</v>
      </c>
      <c r="F6790" s="25" t="s">
        <v>2217</v>
      </c>
      <c r="G6790" s="25" t="s">
        <v>2987</v>
      </c>
      <c r="H6790" s="25" t="s">
        <v>3418</v>
      </c>
      <c r="I6790" s="25" t="s">
        <v>82</v>
      </c>
      <c r="J6790" s="10">
        <v>1957</v>
      </c>
      <c r="K6790" s="16">
        <v>40</v>
      </c>
    </row>
    <row r="6791" spans="1:11" x14ac:dyDescent="0.25">
      <c r="A6791" s="19">
        <v>43027</v>
      </c>
      <c r="B6791" s="19" t="s">
        <v>3405</v>
      </c>
      <c r="C6791" s="15">
        <v>2000</v>
      </c>
      <c r="D6791" s="24" t="s">
        <v>4</v>
      </c>
      <c r="E6791" s="24" t="s">
        <v>6</v>
      </c>
      <c r="F6791" s="25" t="s">
        <v>6</v>
      </c>
      <c r="G6791" s="25" t="s">
        <v>2987</v>
      </c>
      <c r="H6791" s="25" t="s">
        <v>3418</v>
      </c>
      <c r="I6791" s="25" t="s">
        <v>82</v>
      </c>
      <c r="J6791" s="10">
        <v>1958</v>
      </c>
      <c r="K6791" s="16">
        <v>40</v>
      </c>
    </row>
    <row r="6792" spans="1:11" x14ac:dyDescent="0.25">
      <c r="A6792" s="19">
        <v>43027</v>
      </c>
      <c r="B6792" s="19" t="s">
        <v>3405</v>
      </c>
      <c r="C6792" s="15">
        <v>450</v>
      </c>
      <c r="D6792" s="24" t="s">
        <v>7</v>
      </c>
      <c r="E6792" s="24" t="s">
        <v>8</v>
      </c>
      <c r="F6792" s="25"/>
      <c r="G6792" s="25" t="s">
        <v>3314</v>
      </c>
      <c r="H6792" s="25" t="s">
        <v>3314</v>
      </c>
      <c r="I6792" s="27"/>
      <c r="J6792" s="10" t="s">
        <v>2984</v>
      </c>
      <c r="K6792" s="16"/>
    </row>
    <row r="6793" spans="1:11" x14ac:dyDescent="0.25">
      <c r="A6793" s="19">
        <v>43027</v>
      </c>
      <c r="B6793" s="19" t="s">
        <v>3405</v>
      </c>
      <c r="C6793" s="15">
        <v>700</v>
      </c>
      <c r="D6793" s="24" t="s">
        <v>7</v>
      </c>
      <c r="E6793" s="24" t="s">
        <v>8</v>
      </c>
      <c r="F6793" s="25"/>
      <c r="G6793" s="25" t="s">
        <v>3314</v>
      </c>
      <c r="H6793" s="25" t="s">
        <v>3314</v>
      </c>
      <c r="I6793" s="27"/>
      <c r="J6793" s="10" t="s">
        <v>2984</v>
      </c>
      <c r="K6793" s="16"/>
    </row>
    <row r="6794" spans="1:11" x14ac:dyDescent="0.25">
      <c r="A6794" s="19">
        <v>43028</v>
      </c>
      <c r="B6794" s="19" t="s">
        <v>3405</v>
      </c>
      <c r="C6794" s="15">
        <v>20</v>
      </c>
      <c r="D6794" s="24" t="s">
        <v>4</v>
      </c>
      <c r="E6794" s="24" t="s">
        <v>6</v>
      </c>
      <c r="F6794" s="25" t="s">
        <v>6</v>
      </c>
      <c r="G6794" s="25" t="s">
        <v>2987</v>
      </c>
      <c r="H6794" s="25" t="s">
        <v>3418</v>
      </c>
      <c r="I6794" s="25" t="s">
        <v>82</v>
      </c>
      <c r="J6794" s="10">
        <v>1739</v>
      </c>
      <c r="K6794" s="16">
        <v>35</v>
      </c>
    </row>
    <row r="6795" spans="1:11" x14ac:dyDescent="0.25">
      <c r="A6795" s="19">
        <v>43028</v>
      </c>
      <c r="B6795" s="19" t="s">
        <v>3405</v>
      </c>
      <c r="C6795" s="15">
        <v>50</v>
      </c>
      <c r="D6795" s="24" t="s">
        <v>4</v>
      </c>
      <c r="E6795" s="24" t="s">
        <v>5</v>
      </c>
      <c r="F6795" s="25" t="s">
        <v>2217</v>
      </c>
      <c r="G6795" s="25" t="s">
        <v>2987</v>
      </c>
      <c r="H6795" s="25" t="s">
        <v>3418</v>
      </c>
      <c r="I6795" s="25" t="s">
        <v>82</v>
      </c>
      <c r="J6795" s="10">
        <v>1740</v>
      </c>
      <c r="K6795" s="16">
        <v>35</v>
      </c>
    </row>
    <row r="6796" spans="1:11" x14ac:dyDescent="0.25">
      <c r="A6796" s="19">
        <v>43028</v>
      </c>
      <c r="B6796" s="19" t="s">
        <v>3405</v>
      </c>
      <c r="C6796" s="15">
        <v>100</v>
      </c>
      <c r="D6796" s="24" t="s">
        <v>4</v>
      </c>
      <c r="E6796" s="24" t="s">
        <v>6</v>
      </c>
      <c r="F6796" s="25" t="s">
        <v>6</v>
      </c>
      <c r="G6796" s="25" t="s">
        <v>2987</v>
      </c>
      <c r="H6796" s="25" t="s">
        <v>3418</v>
      </c>
      <c r="I6796" s="25" t="s">
        <v>82</v>
      </c>
      <c r="J6796" s="10">
        <v>1741</v>
      </c>
      <c r="K6796" s="16">
        <v>35</v>
      </c>
    </row>
    <row r="6797" spans="1:11" x14ac:dyDescent="0.25">
      <c r="A6797" s="19">
        <v>43028</v>
      </c>
      <c r="B6797" s="19" t="s">
        <v>3405</v>
      </c>
      <c r="C6797" s="15">
        <v>150</v>
      </c>
      <c r="D6797" s="24" t="s">
        <v>4</v>
      </c>
      <c r="E6797" s="24" t="s">
        <v>6</v>
      </c>
      <c r="F6797" s="25" t="s">
        <v>6</v>
      </c>
      <c r="G6797" s="25" t="s">
        <v>2987</v>
      </c>
      <c r="H6797" s="25" t="s">
        <v>3418</v>
      </c>
      <c r="I6797" s="25" t="s">
        <v>82</v>
      </c>
      <c r="J6797" s="10">
        <v>1742</v>
      </c>
      <c r="K6797" s="16">
        <v>35</v>
      </c>
    </row>
    <row r="6798" spans="1:11" x14ac:dyDescent="0.25">
      <c r="A6798" s="19">
        <v>43028</v>
      </c>
      <c r="B6798" s="19" t="s">
        <v>3405</v>
      </c>
      <c r="C6798" s="15">
        <v>100</v>
      </c>
      <c r="D6798" s="24" t="s">
        <v>4</v>
      </c>
      <c r="E6798" s="24" t="s">
        <v>6</v>
      </c>
      <c r="F6798" s="25" t="s">
        <v>6</v>
      </c>
      <c r="G6798" s="25" t="s">
        <v>2987</v>
      </c>
      <c r="H6798" s="25" t="s">
        <v>3418</v>
      </c>
      <c r="I6798" s="25" t="s">
        <v>82</v>
      </c>
      <c r="J6798" s="10">
        <v>1743</v>
      </c>
      <c r="K6798" s="16">
        <v>35</v>
      </c>
    </row>
    <row r="6799" spans="1:11" x14ac:dyDescent="0.25">
      <c r="A6799" s="19">
        <v>43028</v>
      </c>
      <c r="B6799" s="19" t="s">
        <v>3405</v>
      </c>
      <c r="C6799" s="15">
        <v>50</v>
      </c>
      <c r="D6799" s="24" t="s">
        <v>4</v>
      </c>
      <c r="E6799" s="24" t="s">
        <v>6</v>
      </c>
      <c r="F6799" s="25" t="s">
        <v>6</v>
      </c>
      <c r="G6799" s="25" t="s">
        <v>2987</v>
      </c>
      <c r="H6799" s="25" t="s">
        <v>3418</v>
      </c>
      <c r="I6799" s="25" t="s">
        <v>82</v>
      </c>
      <c r="J6799" s="10">
        <v>1744</v>
      </c>
      <c r="K6799" s="16">
        <v>35</v>
      </c>
    </row>
    <row r="6800" spans="1:11" x14ac:dyDescent="0.25">
      <c r="A6800" s="19">
        <v>43028</v>
      </c>
      <c r="B6800" s="19" t="s">
        <v>3405</v>
      </c>
      <c r="C6800" s="15">
        <v>300</v>
      </c>
      <c r="D6800" s="24" t="s">
        <v>4</v>
      </c>
      <c r="E6800" s="24" t="s">
        <v>6</v>
      </c>
      <c r="F6800" s="25" t="s">
        <v>6</v>
      </c>
      <c r="G6800" s="25" t="s">
        <v>2987</v>
      </c>
      <c r="H6800" s="25" t="s">
        <v>3418</v>
      </c>
      <c r="I6800" s="25" t="s">
        <v>82</v>
      </c>
      <c r="J6800" s="10">
        <v>1745</v>
      </c>
      <c r="K6800" s="16">
        <v>35</v>
      </c>
    </row>
    <row r="6801" spans="1:11" x14ac:dyDescent="0.25">
      <c r="A6801" s="19">
        <v>43028</v>
      </c>
      <c r="B6801" s="19" t="s">
        <v>3405</v>
      </c>
      <c r="C6801" s="15">
        <v>10</v>
      </c>
      <c r="D6801" s="24" t="s">
        <v>4</v>
      </c>
      <c r="E6801" s="24" t="s">
        <v>6</v>
      </c>
      <c r="F6801" s="25" t="s">
        <v>6</v>
      </c>
      <c r="G6801" s="25" t="s">
        <v>2987</v>
      </c>
      <c r="H6801" s="25" t="s">
        <v>3418</v>
      </c>
      <c r="I6801" s="25" t="s">
        <v>82</v>
      </c>
      <c r="J6801" s="10">
        <v>1746</v>
      </c>
      <c r="K6801" s="16">
        <v>35</v>
      </c>
    </row>
    <row r="6802" spans="1:11" x14ac:dyDescent="0.25">
      <c r="A6802" s="19">
        <v>43028</v>
      </c>
      <c r="B6802" s="19" t="s">
        <v>3405</v>
      </c>
      <c r="C6802" s="15">
        <v>300</v>
      </c>
      <c r="D6802" s="24" t="s">
        <v>4</v>
      </c>
      <c r="E6802" s="24" t="s">
        <v>6</v>
      </c>
      <c r="F6802" s="25" t="s">
        <v>6</v>
      </c>
      <c r="G6802" s="25" t="s">
        <v>2987</v>
      </c>
      <c r="H6802" s="25" t="s">
        <v>3418</v>
      </c>
      <c r="I6802" s="25" t="s">
        <v>82</v>
      </c>
      <c r="J6802" s="10">
        <v>1747</v>
      </c>
      <c r="K6802" s="16">
        <v>35</v>
      </c>
    </row>
    <row r="6803" spans="1:11" x14ac:dyDescent="0.25">
      <c r="A6803" s="19">
        <v>43028</v>
      </c>
      <c r="B6803" s="19" t="s">
        <v>3405</v>
      </c>
      <c r="C6803" s="15">
        <v>100</v>
      </c>
      <c r="D6803" s="24" t="s">
        <v>4</v>
      </c>
      <c r="E6803" s="24" t="s">
        <v>6</v>
      </c>
      <c r="F6803" s="25" t="s">
        <v>6</v>
      </c>
      <c r="G6803" s="25" t="s">
        <v>2987</v>
      </c>
      <c r="H6803" s="25" t="s">
        <v>3418</v>
      </c>
      <c r="I6803" s="25" t="s">
        <v>82</v>
      </c>
      <c r="J6803" s="10">
        <v>1748</v>
      </c>
      <c r="K6803" s="16">
        <v>35</v>
      </c>
    </row>
    <row r="6804" spans="1:11" x14ac:dyDescent="0.25">
      <c r="A6804" s="19">
        <v>43028</v>
      </c>
      <c r="B6804" s="19" t="s">
        <v>3405</v>
      </c>
      <c r="C6804" s="15">
        <v>40</v>
      </c>
      <c r="D6804" s="24" t="s">
        <v>4</v>
      </c>
      <c r="E6804" s="24" t="s">
        <v>6</v>
      </c>
      <c r="F6804" s="25" t="s">
        <v>6</v>
      </c>
      <c r="G6804" s="25" t="s">
        <v>2987</v>
      </c>
      <c r="H6804" s="25" t="s">
        <v>3418</v>
      </c>
      <c r="I6804" s="25" t="s">
        <v>82</v>
      </c>
      <c r="J6804" s="10">
        <v>1749</v>
      </c>
      <c r="K6804" s="16">
        <v>35</v>
      </c>
    </row>
    <row r="6805" spans="1:11" x14ac:dyDescent="0.25">
      <c r="A6805" s="19">
        <v>43028</v>
      </c>
      <c r="B6805" s="19" t="s">
        <v>3405</v>
      </c>
      <c r="C6805" s="15">
        <v>100</v>
      </c>
      <c r="D6805" s="24" t="s">
        <v>4</v>
      </c>
      <c r="E6805" s="24" t="s">
        <v>6</v>
      </c>
      <c r="F6805" s="25" t="s">
        <v>6</v>
      </c>
      <c r="G6805" s="25" t="s">
        <v>2987</v>
      </c>
      <c r="H6805" s="25" t="s">
        <v>3418</v>
      </c>
      <c r="I6805" s="25" t="s">
        <v>82</v>
      </c>
      <c r="J6805" s="10">
        <v>1750</v>
      </c>
      <c r="K6805" s="16">
        <v>35</v>
      </c>
    </row>
    <row r="6806" spans="1:11" x14ac:dyDescent="0.25">
      <c r="A6806" s="19">
        <v>43029</v>
      </c>
      <c r="B6806" s="19" t="s">
        <v>3405</v>
      </c>
      <c r="C6806" s="15">
        <v>200</v>
      </c>
      <c r="D6806" s="24" t="s">
        <v>4</v>
      </c>
      <c r="E6806" s="24" t="s">
        <v>6</v>
      </c>
      <c r="F6806" s="25" t="s">
        <v>6</v>
      </c>
      <c r="G6806" s="25" t="s">
        <v>2987</v>
      </c>
      <c r="H6806" s="25" t="s">
        <v>3418</v>
      </c>
      <c r="I6806" s="25" t="s">
        <v>82</v>
      </c>
      <c r="J6806" s="10">
        <v>428</v>
      </c>
      <c r="K6806" s="16">
        <v>9</v>
      </c>
    </row>
    <row r="6807" spans="1:11" x14ac:dyDescent="0.25">
      <c r="A6807" s="19">
        <v>43029</v>
      </c>
      <c r="B6807" s="19" t="s">
        <v>3405</v>
      </c>
      <c r="C6807" s="15">
        <v>1000</v>
      </c>
      <c r="D6807" s="24" t="s">
        <v>4</v>
      </c>
      <c r="E6807" s="24" t="s">
        <v>6</v>
      </c>
      <c r="F6807" s="25" t="s">
        <v>6</v>
      </c>
      <c r="G6807" s="25" t="s">
        <v>2987</v>
      </c>
      <c r="H6807" s="25" t="s">
        <v>3418</v>
      </c>
      <c r="I6807" s="25" t="s">
        <v>82</v>
      </c>
      <c r="J6807" s="10">
        <v>429</v>
      </c>
      <c r="K6807" s="16">
        <v>9</v>
      </c>
    </row>
    <row r="6808" spans="1:11" x14ac:dyDescent="0.25">
      <c r="A6808" s="19">
        <v>43029</v>
      </c>
      <c r="B6808" s="19" t="s">
        <v>3405</v>
      </c>
      <c r="C6808" s="15">
        <v>1000</v>
      </c>
      <c r="D6808" s="24" t="s">
        <v>4</v>
      </c>
      <c r="E6808" s="24" t="s">
        <v>5</v>
      </c>
      <c r="F6808" s="25" t="s">
        <v>2217</v>
      </c>
      <c r="G6808" s="25" t="s">
        <v>2987</v>
      </c>
      <c r="H6808" s="25" t="s">
        <v>3418</v>
      </c>
      <c r="I6808" s="25" t="s">
        <v>82</v>
      </c>
      <c r="J6808" s="10">
        <v>430</v>
      </c>
      <c r="K6808" s="16">
        <v>9</v>
      </c>
    </row>
    <row r="6809" spans="1:11" x14ac:dyDescent="0.25">
      <c r="A6809" s="19">
        <v>43029</v>
      </c>
      <c r="B6809" s="19" t="s">
        <v>3405</v>
      </c>
      <c r="C6809" s="15">
        <v>5100</v>
      </c>
      <c r="D6809" s="24" t="s">
        <v>4</v>
      </c>
      <c r="E6809" s="24" t="s">
        <v>6</v>
      </c>
      <c r="F6809" s="25" t="s">
        <v>6</v>
      </c>
      <c r="G6809" s="25" t="s">
        <v>2987</v>
      </c>
      <c r="H6809" s="25" t="s">
        <v>3418</v>
      </c>
      <c r="I6809" s="25" t="s">
        <v>82</v>
      </c>
      <c r="J6809" s="10">
        <v>658</v>
      </c>
      <c r="K6809" s="16">
        <v>14</v>
      </c>
    </row>
    <row r="6810" spans="1:11" x14ac:dyDescent="0.25">
      <c r="A6810" s="19">
        <v>43029</v>
      </c>
      <c r="B6810" s="19" t="s">
        <v>3405</v>
      </c>
      <c r="C6810" s="15">
        <v>550</v>
      </c>
      <c r="D6810" s="24" t="s">
        <v>4</v>
      </c>
      <c r="E6810" s="24" t="s">
        <v>6</v>
      </c>
      <c r="F6810" s="25" t="s">
        <v>6</v>
      </c>
      <c r="G6810" s="25" t="s">
        <v>2987</v>
      </c>
      <c r="H6810" s="25" t="s">
        <v>3418</v>
      </c>
      <c r="I6810" s="25" t="s">
        <v>82</v>
      </c>
      <c r="J6810" s="10">
        <v>1650</v>
      </c>
      <c r="K6810" s="16">
        <v>33</v>
      </c>
    </row>
    <row r="6811" spans="1:11" x14ac:dyDescent="0.25">
      <c r="A6811" s="19">
        <v>43029</v>
      </c>
      <c r="B6811" s="19" t="s">
        <v>3405</v>
      </c>
      <c r="C6811" s="15">
        <v>1000</v>
      </c>
      <c r="D6811" s="24" t="s">
        <v>4</v>
      </c>
      <c r="E6811" s="24" t="s">
        <v>5</v>
      </c>
      <c r="F6811" s="25" t="s">
        <v>2217</v>
      </c>
      <c r="G6811" s="25" t="s">
        <v>2987</v>
      </c>
      <c r="H6811" s="25" t="s">
        <v>3418</v>
      </c>
      <c r="I6811" s="25" t="s">
        <v>82</v>
      </c>
      <c r="J6811" s="10">
        <v>1883</v>
      </c>
      <c r="K6811" s="16">
        <v>38</v>
      </c>
    </row>
    <row r="6812" spans="1:11" x14ac:dyDescent="0.25">
      <c r="A6812" s="19">
        <v>43029</v>
      </c>
      <c r="B6812" s="19" t="s">
        <v>3405</v>
      </c>
      <c r="C6812" s="15">
        <v>100</v>
      </c>
      <c r="D6812" s="24" t="s">
        <v>4</v>
      </c>
      <c r="E6812" s="24" t="s">
        <v>5</v>
      </c>
      <c r="F6812" s="25" t="s">
        <v>2217</v>
      </c>
      <c r="G6812" s="25" t="s">
        <v>2987</v>
      </c>
      <c r="H6812" s="25" t="s">
        <v>3418</v>
      </c>
      <c r="I6812" s="25" t="s">
        <v>82</v>
      </c>
      <c r="J6812" s="10">
        <v>1927</v>
      </c>
      <c r="K6812" s="16">
        <v>39</v>
      </c>
    </row>
    <row r="6813" spans="1:11" x14ac:dyDescent="0.25">
      <c r="A6813" s="19">
        <v>43029</v>
      </c>
      <c r="B6813" s="19" t="s">
        <v>3405</v>
      </c>
      <c r="C6813" s="15">
        <v>1000</v>
      </c>
      <c r="D6813" s="24" t="s">
        <v>4</v>
      </c>
      <c r="E6813" s="24" t="s">
        <v>5</v>
      </c>
      <c r="F6813" s="25" t="s">
        <v>2217</v>
      </c>
      <c r="G6813" s="25" t="s">
        <v>2987</v>
      </c>
      <c r="H6813" s="25" t="s">
        <v>3418</v>
      </c>
      <c r="I6813" s="25" t="s">
        <v>82</v>
      </c>
      <c r="J6813" s="10">
        <v>1928</v>
      </c>
      <c r="K6813" s="16">
        <v>39</v>
      </c>
    </row>
    <row r="6814" spans="1:11" x14ac:dyDescent="0.25">
      <c r="A6814" s="19">
        <v>43029</v>
      </c>
      <c r="B6814" s="19" t="s">
        <v>3405</v>
      </c>
      <c r="C6814" s="15">
        <v>5000</v>
      </c>
      <c r="D6814" s="24" t="s">
        <v>4</v>
      </c>
      <c r="E6814" s="24" t="s">
        <v>6</v>
      </c>
      <c r="F6814" s="25" t="s">
        <v>6</v>
      </c>
      <c r="G6814" s="25" t="s">
        <v>2987</v>
      </c>
      <c r="H6814" s="25" t="s">
        <v>3418</v>
      </c>
      <c r="I6814" s="25" t="s">
        <v>82</v>
      </c>
      <c r="J6814" s="10">
        <v>1959</v>
      </c>
      <c r="K6814" s="16">
        <v>40</v>
      </c>
    </row>
    <row r="6815" spans="1:11" x14ac:dyDescent="0.25">
      <c r="A6815" s="19">
        <v>43029</v>
      </c>
      <c r="B6815" s="19" t="s">
        <v>3405</v>
      </c>
      <c r="C6815" s="15">
        <v>300</v>
      </c>
      <c r="D6815" s="24" t="s">
        <v>4</v>
      </c>
      <c r="E6815" s="24" t="s">
        <v>6</v>
      </c>
      <c r="F6815" s="25" t="s">
        <v>6</v>
      </c>
      <c r="G6815" s="25" t="s">
        <v>2987</v>
      </c>
      <c r="H6815" s="25" t="s">
        <v>3418</v>
      </c>
      <c r="I6815" s="25" t="s">
        <v>82</v>
      </c>
      <c r="J6815" s="10">
        <v>2051</v>
      </c>
      <c r="K6815" s="16">
        <v>42</v>
      </c>
    </row>
    <row r="6816" spans="1:11" x14ac:dyDescent="0.25">
      <c r="A6816" s="19">
        <v>43029</v>
      </c>
      <c r="B6816" s="19" t="s">
        <v>3405</v>
      </c>
      <c r="C6816" s="15">
        <v>3500</v>
      </c>
      <c r="D6816" s="24" t="s">
        <v>4</v>
      </c>
      <c r="E6816" s="24" t="s">
        <v>6</v>
      </c>
      <c r="F6816" s="25" t="s">
        <v>6</v>
      </c>
      <c r="G6816" s="25" t="s">
        <v>2987</v>
      </c>
      <c r="H6816" s="25" t="s">
        <v>3418</v>
      </c>
      <c r="I6816" s="25" t="s">
        <v>82</v>
      </c>
      <c r="J6816" s="10">
        <v>2052</v>
      </c>
      <c r="K6816" s="16">
        <v>42</v>
      </c>
    </row>
    <row r="6817" spans="1:11" x14ac:dyDescent="0.25">
      <c r="A6817" s="19">
        <v>43029</v>
      </c>
      <c r="B6817" s="19" t="s">
        <v>3405</v>
      </c>
      <c r="C6817" s="15">
        <v>100</v>
      </c>
      <c r="D6817" s="24" t="s">
        <v>4</v>
      </c>
      <c r="E6817" s="24" t="s">
        <v>6</v>
      </c>
      <c r="F6817" s="25" t="s">
        <v>6</v>
      </c>
      <c r="G6817" s="25" t="s">
        <v>2987</v>
      </c>
      <c r="H6817" s="25" t="s">
        <v>3418</v>
      </c>
      <c r="I6817" s="25" t="s">
        <v>82</v>
      </c>
      <c r="J6817" s="10">
        <v>2053</v>
      </c>
      <c r="K6817" s="16">
        <v>42</v>
      </c>
    </row>
    <row r="6818" spans="1:11" x14ac:dyDescent="0.25">
      <c r="A6818" s="19">
        <v>43030</v>
      </c>
      <c r="B6818" s="19" t="s">
        <v>3405</v>
      </c>
      <c r="C6818" s="15">
        <v>5000</v>
      </c>
      <c r="D6818" s="24" t="s">
        <v>4</v>
      </c>
      <c r="E6818" s="24" t="s">
        <v>5</v>
      </c>
      <c r="F6818" s="25" t="s">
        <v>2217</v>
      </c>
      <c r="G6818" s="25" t="s">
        <v>2987</v>
      </c>
      <c r="H6818" s="25" t="s">
        <v>3418</v>
      </c>
      <c r="I6818" s="25" t="s">
        <v>82</v>
      </c>
      <c r="J6818" s="10">
        <v>431</v>
      </c>
      <c r="K6818" s="16">
        <v>9</v>
      </c>
    </row>
    <row r="6819" spans="1:11" x14ac:dyDescent="0.25">
      <c r="A6819" s="19">
        <v>43030</v>
      </c>
      <c r="B6819" s="19" t="s">
        <v>3405</v>
      </c>
      <c r="C6819" s="15">
        <v>1000</v>
      </c>
      <c r="D6819" s="24" t="s">
        <v>4</v>
      </c>
      <c r="E6819" s="24" t="s">
        <v>5</v>
      </c>
      <c r="F6819" s="25" t="s">
        <v>2217</v>
      </c>
      <c r="G6819" s="25" t="s">
        <v>2987</v>
      </c>
      <c r="H6819" s="25" t="s">
        <v>3418</v>
      </c>
      <c r="I6819" s="25" t="s">
        <v>82</v>
      </c>
      <c r="J6819" s="10">
        <v>432</v>
      </c>
      <c r="K6819" s="16">
        <v>9</v>
      </c>
    </row>
    <row r="6820" spans="1:11" x14ac:dyDescent="0.25">
      <c r="A6820" s="19">
        <v>43030</v>
      </c>
      <c r="B6820" s="19" t="s">
        <v>3405</v>
      </c>
      <c r="C6820" s="15">
        <v>200</v>
      </c>
      <c r="D6820" s="24" t="s">
        <v>4</v>
      </c>
      <c r="E6820" s="24" t="s">
        <v>5</v>
      </c>
      <c r="F6820" s="25" t="s">
        <v>2217</v>
      </c>
      <c r="G6820" s="25" t="s">
        <v>2987</v>
      </c>
      <c r="H6820" s="25" t="s">
        <v>3418</v>
      </c>
      <c r="I6820" s="25" t="s">
        <v>82</v>
      </c>
      <c r="J6820" s="10">
        <v>1675</v>
      </c>
      <c r="K6820" s="16">
        <v>34</v>
      </c>
    </row>
    <row r="6821" spans="1:11" x14ac:dyDescent="0.25">
      <c r="A6821" s="19">
        <v>43030</v>
      </c>
      <c r="B6821" s="19" t="s">
        <v>3405</v>
      </c>
      <c r="C6821" s="15">
        <v>7500</v>
      </c>
      <c r="D6821" s="24" t="s">
        <v>4</v>
      </c>
      <c r="E6821" s="24" t="s">
        <v>6</v>
      </c>
      <c r="F6821" s="25" t="s">
        <v>6</v>
      </c>
      <c r="G6821" s="25" t="s">
        <v>2987</v>
      </c>
      <c r="H6821" s="25" t="s">
        <v>3418</v>
      </c>
      <c r="I6821" s="25" t="s">
        <v>82</v>
      </c>
      <c r="J6821" s="10">
        <v>1884</v>
      </c>
      <c r="K6821" s="16">
        <v>38</v>
      </c>
    </row>
    <row r="6822" spans="1:11" x14ac:dyDescent="0.25">
      <c r="A6822" s="19">
        <v>43030</v>
      </c>
      <c r="B6822" s="19" t="s">
        <v>3405</v>
      </c>
      <c r="C6822" s="15">
        <v>500</v>
      </c>
      <c r="D6822" s="24" t="s">
        <v>4</v>
      </c>
      <c r="E6822" s="24" t="s">
        <v>6</v>
      </c>
      <c r="F6822" s="25" t="s">
        <v>6</v>
      </c>
      <c r="G6822" s="25" t="s">
        <v>2987</v>
      </c>
      <c r="H6822" s="25" t="s">
        <v>3418</v>
      </c>
      <c r="I6822" s="25" t="s">
        <v>82</v>
      </c>
      <c r="J6822" s="10">
        <v>1962</v>
      </c>
      <c r="K6822" s="16">
        <v>40</v>
      </c>
    </row>
    <row r="6823" spans="1:11" x14ac:dyDescent="0.25">
      <c r="A6823" s="19">
        <v>43030</v>
      </c>
      <c r="B6823" s="19" t="s">
        <v>3405</v>
      </c>
      <c r="C6823" s="15">
        <v>500</v>
      </c>
      <c r="D6823" s="24" t="s">
        <v>4</v>
      </c>
      <c r="E6823" s="24" t="s">
        <v>6</v>
      </c>
      <c r="F6823" s="25" t="s">
        <v>6</v>
      </c>
      <c r="G6823" s="25" t="s">
        <v>2987</v>
      </c>
      <c r="H6823" s="25" t="s">
        <v>3418</v>
      </c>
      <c r="I6823" s="25" t="s">
        <v>82</v>
      </c>
      <c r="J6823" s="10">
        <v>2009</v>
      </c>
      <c r="K6823" s="16">
        <v>41</v>
      </c>
    </row>
    <row r="6824" spans="1:11" x14ac:dyDescent="0.25">
      <c r="A6824" s="19">
        <v>43030</v>
      </c>
      <c r="B6824" s="19" t="s">
        <v>3405</v>
      </c>
      <c r="C6824" s="15">
        <v>200</v>
      </c>
      <c r="D6824" s="24" t="s">
        <v>4</v>
      </c>
      <c r="E6824" s="24" t="s">
        <v>6</v>
      </c>
      <c r="F6824" s="25" t="s">
        <v>6</v>
      </c>
      <c r="G6824" s="25" t="s">
        <v>2987</v>
      </c>
      <c r="H6824" s="25" t="s">
        <v>3418</v>
      </c>
      <c r="I6824" s="25" t="s">
        <v>82</v>
      </c>
      <c r="J6824" s="10">
        <v>2010</v>
      </c>
      <c r="K6824" s="16">
        <v>41</v>
      </c>
    </row>
    <row r="6825" spans="1:11" x14ac:dyDescent="0.25">
      <c r="A6825" s="19">
        <v>43030</v>
      </c>
      <c r="B6825" s="19" t="s">
        <v>3405</v>
      </c>
      <c r="C6825" s="15">
        <v>9000</v>
      </c>
      <c r="D6825" s="24" t="s">
        <v>4</v>
      </c>
      <c r="E6825" s="24" t="s">
        <v>6</v>
      </c>
      <c r="F6825" s="25" t="s">
        <v>6</v>
      </c>
      <c r="G6825" s="25" t="s">
        <v>2987</v>
      </c>
      <c r="H6825" s="25" t="s">
        <v>3418</v>
      </c>
      <c r="I6825" s="25" t="s">
        <v>82</v>
      </c>
      <c r="J6825" s="10">
        <v>2011</v>
      </c>
      <c r="K6825" s="16">
        <v>41</v>
      </c>
    </row>
    <row r="6826" spans="1:11" x14ac:dyDescent="0.25">
      <c r="A6826" s="19">
        <v>43030</v>
      </c>
      <c r="B6826" s="19" t="s">
        <v>3405</v>
      </c>
      <c r="C6826" s="15">
        <v>1500</v>
      </c>
      <c r="D6826" s="24" t="s">
        <v>4</v>
      </c>
      <c r="E6826" s="24" t="s">
        <v>5</v>
      </c>
      <c r="F6826" s="25" t="s">
        <v>2217</v>
      </c>
      <c r="G6826" s="25" t="s">
        <v>2987</v>
      </c>
      <c r="H6826" s="25" t="s">
        <v>3418</v>
      </c>
      <c r="I6826" s="25" t="s">
        <v>82</v>
      </c>
      <c r="J6826" s="10">
        <v>2054</v>
      </c>
      <c r="K6826" s="16">
        <v>42</v>
      </c>
    </row>
    <row r="6827" spans="1:11" x14ac:dyDescent="0.25">
      <c r="A6827" s="19">
        <v>43030</v>
      </c>
      <c r="B6827" s="19" t="s">
        <v>3405</v>
      </c>
      <c r="C6827" s="15">
        <v>2000</v>
      </c>
      <c r="D6827" s="24" t="s">
        <v>4</v>
      </c>
      <c r="E6827" s="24" t="s">
        <v>6</v>
      </c>
      <c r="F6827" s="25" t="s">
        <v>6</v>
      </c>
      <c r="G6827" s="25" t="s">
        <v>2987</v>
      </c>
      <c r="H6827" s="25" t="s">
        <v>3418</v>
      </c>
      <c r="I6827" s="25" t="s">
        <v>82</v>
      </c>
      <c r="J6827" s="10">
        <v>2055</v>
      </c>
      <c r="K6827" s="16">
        <v>42</v>
      </c>
    </row>
    <row r="6828" spans="1:11" x14ac:dyDescent="0.25">
      <c r="A6828" s="19">
        <v>43030</v>
      </c>
      <c r="B6828" s="19" t="s">
        <v>3405</v>
      </c>
      <c r="C6828" s="15">
        <v>50</v>
      </c>
      <c r="D6828" s="24" t="s">
        <v>4</v>
      </c>
      <c r="E6828" s="24" t="s">
        <v>6</v>
      </c>
      <c r="F6828" s="25" t="s">
        <v>6</v>
      </c>
      <c r="G6828" s="25" t="s">
        <v>2987</v>
      </c>
      <c r="H6828" s="25" t="s">
        <v>3418</v>
      </c>
      <c r="I6828" s="25" t="s">
        <v>82</v>
      </c>
      <c r="J6828" s="10">
        <v>2101</v>
      </c>
      <c r="K6828" s="16">
        <v>43</v>
      </c>
    </row>
    <row r="6829" spans="1:11" x14ac:dyDescent="0.25">
      <c r="A6829" s="19">
        <v>43030</v>
      </c>
      <c r="B6829" s="19" t="s">
        <v>3405</v>
      </c>
      <c r="C6829" s="15">
        <v>500</v>
      </c>
      <c r="D6829" s="24" t="s">
        <v>4</v>
      </c>
      <c r="E6829" s="24" t="s">
        <v>6</v>
      </c>
      <c r="F6829" s="25" t="s">
        <v>6</v>
      </c>
      <c r="G6829" s="25" t="s">
        <v>2987</v>
      </c>
      <c r="H6829" s="25" t="s">
        <v>3418</v>
      </c>
      <c r="I6829" s="25" t="s">
        <v>82</v>
      </c>
      <c r="J6829" s="10">
        <v>2102</v>
      </c>
      <c r="K6829" s="16">
        <v>43</v>
      </c>
    </row>
    <row r="6830" spans="1:11" x14ac:dyDescent="0.25">
      <c r="A6830" s="19">
        <v>43030</v>
      </c>
      <c r="B6830" s="19" t="s">
        <v>3405</v>
      </c>
      <c r="C6830" s="15">
        <v>1600</v>
      </c>
      <c r="D6830" s="24" t="s">
        <v>7</v>
      </c>
      <c r="E6830" s="24" t="s">
        <v>8</v>
      </c>
      <c r="F6830" s="25"/>
      <c r="G6830" s="25" t="s">
        <v>3314</v>
      </c>
      <c r="H6830" s="25" t="s">
        <v>3314</v>
      </c>
      <c r="I6830" s="27"/>
      <c r="J6830" s="10" t="s">
        <v>2984</v>
      </c>
      <c r="K6830" s="16"/>
    </row>
    <row r="6831" spans="1:11" x14ac:dyDescent="0.25">
      <c r="A6831" s="19">
        <v>43030</v>
      </c>
      <c r="B6831" s="19" t="s">
        <v>3405</v>
      </c>
      <c r="C6831" s="15">
        <v>100</v>
      </c>
      <c r="D6831" s="24" t="s">
        <v>7</v>
      </c>
      <c r="E6831" s="24" t="s">
        <v>8</v>
      </c>
      <c r="F6831" s="25"/>
      <c r="G6831" s="25" t="s">
        <v>3314</v>
      </c>
      <c r="H6831" s="25" t="s">
        <v>3314</v>
      </c>
      <c r="I6831" s="27"/>
      <c r="J6831" s="10" t="s">
        <v>2984</v>
      </c>
      <c r="K6831" s="16"/>
    </row>
    <row r="6832" spans="1:11" x14ac:dyDescent="0.25">
      <c r="A6832" s="19">
        <v>43030</v>
      </c>
      <c r="B6832" s="19" t="s">
        <v>3405</v>
      </c>
      <c r="C6832" s="15">
        <v>550</v>
      </c>
      <c r="D6832" s="24" t="s">
        <v>7</v>
      </c>
      <c r="E6832" s="24" t="s">
        <v>8</v>
      </c>
      <c r="F6832" s="25"/>
      <c r="G6832" s="25" t="s">
        <v>3314</v>
      </c>
      <c r="H6832" s="25" t="s">
        <v>3314</v>
      </c>
      <c r="I6832" s="27"/>
      <c r="J6832" s="10" t="s">
        <v>2984</v>
      </c>
      <c r="K6832" s="16"/>
    </row>
    <row r="6833" spans="1:11" x14ac:dyDescent="0.25">
      <c r="A6833" s="19">
        <v>43030</v>
      </c>
      <c r="B6833" s="19" t="s">
        <v>3405</v>
      </c>
      <c r="C6833" s="15">
        <v>160</v>
      </c>
      <c r="D6833" s="24" t="s">
        <v>7</v>
      </c>
      <c r="E6833" s="24" t="s">
        <v>8</v>
      </c>
      <c r="F6833" s="25"/>
      <c r="G6833" s="25" t="s">
        <v>3314</v>
      </c>
      <c r="H6833" s="25" t="s">
        <v>3314</v>
      </c>
      <c r="I6833" s="27"/>
      <c r="J6833" s="10" t="s">
        <v>2984</v>
      </c>
      <c r="K6833" s="16"/>
    </row>
    <row r="6834" spans="1:11" x14ac:dyDescent="0.25">
      <c r="A6834" s="19">
        <v>43030</v>
      </c>
      <c r="B6834" s="19" t="s">
        <v>3405</v>
      </c>
      <c r="C6834" s="15">
        <v>180</v>
      </c>
      <c r="D6834" s="24" t="s">
        <v>7</v>
      </c>
      <c r="E6834" s="24" t="s">
        <v>8</v>
      </c>
      <c r="F6834" s="25"/>
      <c r="G6834" s="25" t="s">
        <v>3314</v>
      </c>
      <c r="H6834" s="25" t="s">
        <v>3314</v>
      </c>
      <c r="I6834" s="27"/>
      <c r="J6834" s="10" t="s">
        <v>2984</v>
      </c>
      <c r="K6834" s="16"/>
    </row>
    <row r="6835" spans="1:11" x14ac:dyDescent="0.25">
      <c r="A6835" s="19">
        <v>43030</v>
      </c>
      <c r="B6835" s="19" t="s">
        <v>3405</v>
      </c>
      <c r="C6835" s="15">
        <v>6000</v>
      </c>
      <c r="D6835" s="24" t="s">
        <v>7</v>
      </c>
      <c r="E6835" s="24" t="s">
        <v>8</v>
      </c>
      <c r="F6835" s="25"/>
      <c r="G6835" s="25" t="s">
        <v>3314</v>
      </c>
      <c r="H6835" s="25" t="s">
        <v>3314</v>
      </c>
      <c r="I6835" s="27"/>
      <c r="J6835" s="10" t="s">
        <v>2984</v>
      </c>
      <c r="K6835" s="16"/>
    </row>
    <row r="6836" spans="1:11" x14ac:dyDescent="0.25">
      <c r="A6836" s="19">
        <v>43030</v>
      </c>
      <c r="B6836" s="19" t="s">
        <v>3405</v>
      </c>
      <c r="C6836" s="15">
        <v>250</v>
      </c>
      <c r="D6836" s="24" t="s">
        <v>7</v>
      </c>
      <c r="E6836" s="24" t="s">
        <v>8</v>
      </c>
      <c r="F6836" s="25"/>
      <c r="G6836" s="25" t="s">
        <v>3314</v>
      </c>
      <c r="H6836" s="25" t="s">
        <v>3314</v>
      </c>
      <c r="I6836" s="27"/>
      <c r="J6836" s="10" t="s">
        <v>2984</v>
      </c>
      <c r="K6836" s="16"/>
    </row>
    <row r="6837" spans="1:11" x14ac:dyDescent="0.25">
      <c r="A6837" s="19">
        <v>43031</v>
      </c>
      <c r="B6837" s="19" t="s">
        <v>3405</v>
      </c>
      <c r="C6837" s="15">
        <v>2000</v>
      </c>
      <c r="D6837" s="24" t="s">
        <v>4</v>
      </c>
      <c r="E6837" s="24" t="s">
        <v>5</v>
      </c>
      <c r="F6837" s="25" t="s">
        <v>2217</v>
      </c>
      <c r="G6837" s="25" t="s">
        <v>2987</v>
      </c>
      <c r="H6837" s="25" t="s">
        <v>3418</v>
      </c>
      <c r="I6837" s="25" t="s">
        <v>82</v>
      </c>
      <c r="J6837" s="10">
        <v>433</v>
      </c>
      <c r="K6837" s="16">
        <v>9</v>
      </c>
    </row>
    <row r="6838" spans="1:11" x14ac:dyDescent="0.25">
      <c r="A6838" s="19">
        <v>43031</v>
      </c>
      <c r="B6838" s="19" t="s">
        <v>3405</v>
      </c>
      <c r="C6838" s="15">
        <v>10000</v>
      </c>
      <c r="D6838" s="24" t="s">
        <v>4</v>
      </c>
      <c r="E6838" s="24" t="s">
        <v>5</v>
      </c>
      <c r="F6838" s="25" t="s">
        <v>2217</v>
      </c>
      <c r="G6838" s="25" t="s">
        <v>2987</v>
      </c>
      <c r="H6838" s="25" t="s">
        <v>3418</v>
      </c>
      <c r="I6838" s="25" t="s">
        <v>82</v>
      </c>
      <c r="J6838" s="10">
        <v>434</v>
      </c>
      <c r="K6838" s="16">
        <v>9</v>
      </c>
    </row>
    <row r="6839" spans="1:11" x14ac:dyDescent="0.25">
      <c r="A6839" s="19">
        <v>43031</v>
      </c>
      <c r="B6839" s="19" t="s">
        <v>3405</v>
      </c>
      <c r="C6839" s="15">
        <v>5000</v>
      </c>
      <c r="D6839" s="24" t="s">
        <v>4</v>
      </c>
      <c r="E6839" s="24" t="s">
        <v>5</v>
      </c>
      <c r="F6839" s="25" t="s">
        <v>2217</v>
      </c>
      <c r="G6839" s="25" t="s">
        <v>2987</v>
      </c>
      <c r="H6839" s="25" t="s">
        <v>3418</v>
      </c>
      <c r="I6839" s="25" t="s">
        <v>82</v>
      </c>
      <c r="J6839" s="10">
        <v>435</v>
      </c>
      <c r="K6839" s="16">
        <v>9</v>
      </c>
    </row>
    <row r="6840" spans="1:11" x14ac:dyDescent="0.25">
      <c r="A6840" s="19">
        <v>43031</v>
      </c>
      <c r="B6840" s="19" t="s">
        <v>3405</v>
      </c>
      <c r="C6840" s="15">
        <v>400</v>
      </c>
      <c r="D6840" s="24" t="s">
        <v>4</v>
      </c>
      <c r="E6840" s="24" t="s">
        <v>6</v>
      </c>
      <c r="F6840" s="25" t="s">
        <v>6</v>
      </c>
      <c r="G6840" s="25" t="s">
        <v>2987</v>
      </c>
      <c r="H6840" s="25" t="s">
        <v>3418</v>
      </c>
      <c r="I6840" s="25" t="s">
        <v>82</v>
      </c>
      <c r="J6840" s="10">
        <v>660</v>
      </c>
      <c r="K6840" s="16">
        <v>14</v>
      </c>
    </row>
    <row r="6841" spans="1:11" x14ac:dyDescent="0.25">
      <c r="A6841" s="19">
        <v>43031</v>
      </c>
      <c r="B6841" s="19" t="s">
        <v>3405</v>
      </c>
      <c r="C6841" s="15">
        <v>900</v>
      </c>
      <c r="D6841" s="24" t="s">
        <v>4</v>
      </c>
      <c r="E6841" s="24" t="s">
        <v>5</v>
      </c>
      <c r="F6841" s="25" t="s">
        <v>2217</v>
      </c>
      <c r="G6841" s="25" t="s">
        <v>2987</v>
      </c>
      <c r="H6841" s="25" t="s">
        <v>3418</v>
      </c>
      <c r="I6841" s="25" t="s">
        <v>82</v>
      </c>
      <c r="J6841" s="10">
        <v>661</v>
      </c>
      <c r="K6841" s="16">
        <v>14</v>
      </c>
    </row>
    <row r="6842" spans="1:11" x14ac:dyDescent="0.25">
      <c r="A6842" s="19">
        <v>43031</v>
      </c>
      <c r="B6842" s="19" t="s">
        <v>3405</v>
      </c>
      <c r="C6842" s="15">
        <v>500</v>
      </c>
      <c r="D6842" s="24" t="s">
        <v>4</v>
      </c>
      <c r="E6842" s="24" t="s">
        <v>5</v>
      </c>
      <c r="F6842" s="25" t="s">
        <v>2217</v>
      </c>
      <c r="G6842" s="25" t="s">
        <v>2987</v>
      </c>
      <c r="H6842" s="25" t="s">
        <v>3418</v>
      </c>
      <c r="I6842" s="25" t="s">
        <v>82</v>
      </c>
      <c r="J6842" s="10">
        <v>1196</v>
      </c>
      <c r="K6842" s="16">
        <v>24</v>
      </c>
    </row>
    <row r="6843" spans="1:11" x14ac:dyDescent="0.25">
      <c r="A6843" s="19">
        <v>43031</v>
      </c>
      <c r="B6843" s="19" t="s">
        <v>3405</v>
      </c>
      <c r="C6843" s="15">
        <v>500</v>
      </c>
      <c r="D6843" s="24" t="s">
        <v>4</v>
      </c>
      <c r="E6843" s="24" t="s">
        <v>6</v>
      </c>
      <c r="F6843" s="25" t="s">
        <v>6</v>
      </c>
      <c r="G6843" s="25" t="s">
        <v>2987</v>
      </c>
      <c r="H6843" s="25" t="s">
        <v>3418</v>
      </c>
      <c r="I6843" s="25" t="s">
        <v>82</v>
      </c>
      <c r="J6843" s="10">
        <v>1885</v>
      </c>
      <c r="K6843" s="16">
        <v>38</v>
      </c>
    </row>
    <row r="6844" spans="1:11" x14ac:dyDescent="0.25">
      <c r="A6844" s="19">
        <v>43031</v>
      </c>
      <c r="B6844" s="19" t="s">
        <v>3405</v>
      </c>
      <c r="C6844" s="15">
        <v>500</v>
      </c>
      <c r="D6844" s="24" t="s">
        <v>4</v>
      </c>
      <c r="E6844" s="24" t="s">
        <v>5</v>
      </c>
      <c r="F6844" s="25" t="s">
        <v>2217</v>
      </c>
      <c r="G6844" s="25" t="s">
        <v>2987</v>
      </c>
      <c r="H6844" s="25" t="s">
        <v>3418</v>
      </c>
      <c r="I6844" s="25" t="s">
        <v>82</v>
      </c>
      <c r="J6844" s="10">
        <v>1886</v>
      </c>
      <c r="K6844" s="16">
        <v>38</v>
      </c>
    </row>
    <row r="6845" spans="1:11" x14ac:dyDescent="0.25">
      <c r="A6845" s="19">
        <v>43031</v>
      </c>
      <c r="B6845" s="19" t="s">
        <v>3405</v>
      </c>
      <c r="C6845" s="15">
        <v>500</v>
      </c>
      <c r="D6845" s="24" t="s">
        <v>4</v>
      </c>
      <c r="E6845" s="24" t="s">
        <v>5</v>
      </c>
      <c r="F6845" s="25" t="s">
        <v>2217</v>
      </c>
      <c r="G6845" s="25" t="s">
        <v>2987</v>
      </c>
      <c r="H6845" s="25" t="s">
        <v>3418</v>
      </c>
      <c r="I6845" s="25" t="s">
        <v>82</v>
      </c>
      <c r="J6845" s="10">
        <v>1887</v>
      </c>
      <c r="K6845" s="16">
        <v>38</v>
      </c>
    </row>
    <row r="6846" spans="1:11" x14ac:dyDescent="0.25">
      <c r="A6846" s="19">
        <v>43031</v>
      </c>
      <c r="B6846" s="19" t="s">
        <v>3405</v>
      </c>
      <c r="C6846" s="15">
        <v>2000</v>
      </c>
      <c r="D6846" s="24" t="s">
        <v>4</v>
      </c>
      <c r="E6846" s="24" t="s">
        <v>6</v>
      </c>
      <c r="F6846" s="25" t="s">
        <v>6</v>
      </c>
      <c r="G6846" s="25" t="s">
        <v>2987</v>
      </c>
      <c r="H6846" s="25" t="s">
        <v>3418</v>
      </c>
      <c r="I6846" s="25" t="s">
        <v>82</v>
      </c>
      <c r="J6846" s="10">
        <v>1929</v>
      </c>
      <c r="K6846" s="16">
        <v>39</v>
      </c>
    </row>
    <row r="6847" spans="1:11" x14ac:dyDescent="0.25">
      <c r="A6847" s="19">
        <v>43031</v>
      </c>
      <c r="B6847" s="19" t="s">
        <v>3405</v>
      </c>
      <c r="C6847" s="15">
        <v>500</v>
      </c>
      <c r="D6847" s="24" t="s">
        <v>4</v>
      </c>
      <c r="E6847" s="24" t="s">
        <v>6</v>
      </c>
      <c r="F6847" s="25" t="s">
        <v>6</v>
      </c>
      <c r="G6847" s="25" t="s">
        <v>2987</v>
      </c>
      <c r="H6847" s="25" t="s">
        <v>3418</v>
      </c>
      <c r="I6847" s="25" t="s">
        <v>82</v>
      </c>
      <c r="J6847" s="10">
        <v>1930</v>
      </c>
      <c r="K6847" s="16">
        <v>39</v>
      </c>
    </row>
    <row r="6848" spans="1:11" x14ac:dyDescent="0.25">
      <c r="A6848" s="19">
        <v>43031</v>
      </c>
      <c r="B6848" s="19" t="s">
        <v>3405</v>
      </c>
      <c r="C6848" s="15">
        <v>40000</v>
      </c>
      <c r="D6848" s="24" t="s">
        <v>4</v>
      </c>
      <c r="E6848" s="24" t="s">
        <v>6</v>
      </c>
      <c r="F6848" s="25" t="s">
        <v>6</v>
      </c>
      <c r="G6848" s="25" t="s">
        <v>2987</v>
      </c>
      <c r="H6848" s="25" t="s">
        <v>3418</v>
      </c>
      <c r="I6848" s="25" t="s">
        <v>82</v>
      </c>
      <c r="J6848" s="10">
        <v>1931</v>
      </c>
      <c r="K6848" s="16">
        <v>39</v>
      </c>
    </row>
    <row r="6849" spans="1:11" x14ac:dyDescent="0.25">
      <c r="A6849" s="19">
        <v>43031</v>
      </c>
      <c r="B6849" s="19" t="s">
        <v>3405</v>
      </c>
      <c r="C6849" s="15">
        <v>200</v>
      </c>
      <c r="D6849" s="24" t="s">
        <v>4</v>
      </c>
      <c r="E6849" s="24" t="s">
        <v>6</v>
      </c>
      <c r="F6849" s="25" t="s">
        <v>6</v>
      </c>
      <c r="G6849" s="25" t="s">
        <v>2987</v>
      </c>
      <c r="H6849" s="25" t="s">
        <v>3418</v>
      </c>
      <c r="I6849" s="25" t="s">
        <v>82</v>
      </c>
      <c r="J6849" s="10">
        <v>2056</v>
      </c>
      <c r="K6849" s="16">
        <v>42</v>
      </c>
    </row>
    <row r="6850" spans="1:11" x14ac:dyDescent="0.25">
      <c r="A6850" s="19">
        <v>43031</v>
      </c>
      <c r="B6850" s="19" t="s">
        <v>3405</v>
      </c>
      <c r="C6850" s="15">
        <v>1200</v>
      </c>
      <c r="D6850" s="24" t="s">
        <v>4</v>
      </c>
      <c r="E6850" s="24" t="s">
        <v>6</v>
      </c>
      <c r="F6850" s="25" t="s">
        <v>6</v>
      </c>
      <c r="G6850" s="25" t="s">
        <v>2987</v>
      </c>
      <c r="H6850" s="25" t="s">
        <v>3418</v>
      </c>
      <c r="I6850" s="25" t="s">
        <v>82</v>
      </c>
      <c r="J6850" s="10">
        <v>2103</v>
      </c>
      <c r="K6850" s="16">
        <v>43</v>
      </c>
    </row>
    <row r="6851" spans="1:11" x14ac:dyDescent="0.25">
      <c r="A6851" s="19">
        <v>43031</v>
      </c>
      <c r="B6851" s="19" t="s">
        <v>3405</v>
      </c>
      <c r="C6851" s="15">
        <v>800</v>
      </c>
      <c r="D6851" s="24" t="s">
        <v>4</v>
      </c>
      <c r="E6851" s="24" t="s">
        <v>6</v>
      </c>
      <c r="F6851" s="25" t="s">
        <v>6</v>
      </c>
      <c r="G6851" s="25" t="s">
        <v>2987</v>
      </c>
      <c r="H6851" s="25" t="s">
        <v>3418</v>
      </c>
      <c r="I6851" s="25" t="s">
        <v>82</v>
      </c>
      <c r="J6851" s="10">
        <v>2104</v>
      </c>
      <c r="K6851" s="16">
        <v>43</v>
      </c>
    </row>
    <row r="6852" spans="1:11" x14ac:dyDescent="0.25">
      <c r="A6852" s="19">
        <v>43031</v>
      </c>
      <c r="B6852" s="19" t="s">
        <v>3405</v>
      </c>
      <c r="C6852" s="15">
        <v>1000</v>
      </c>
      <c r="D6852" s="24" t="s">
        <v>4</v>
      </c>
      <c r="E6852" s="24" t="s">
        <v>5</v>
      </c>
      <c r="F6852" s="25" t="s">
        <v>2217</v>
      </c>
      <c r="G6852" s="25" t="s">
        <v>2987</v>
      </c>
      <c r="H6852" s="25" t="s">
        <v>3418</v>
      </c>
      <c r="I6852" s="25" t="s">
        <v>82</v>
      </c>
      <c r="J6852" s="10">
        <v>2105</v>
      </c>
      <c r="K6852" s="16">
        <v>43</v>
      </c>
    </row>
    <row r="6853" spans="1:11" x14ac:dyDescent="0.25">
      <c r="A6853" s="19">
        <v>43031</v>
      </c>
      <c r="B6853" s="19" t="s">
        <v>3405</v>
      </c>
      <c r="C6853" s="15">
        <v>5500</v>
      </c>
      <c r="D6853" s="24" t="s">
        <v>7</v>
      </c>
      <c r="E6853" s="24" t="s">
        <v>8</v>
      </c>
      <c r="F6853" s="25"/>
      <c r="G6853" s="25" t="s">
        <v>3314</v>
      </c>
      <c r="H6853" s="25" t="s">
        <v>3314</v>
      </c>
      <c r="I6853" s="27"/>
      <c r="J6853" s="10" t="s">
        <v>2984</v>
      </c>
      <c r="K6853" s="16"/>
    </row>
    <row r="6854" spans="1:11" x14ac:dyDescent="0.25">
      <c r="A6854" s="19">
        <v>43031</v>
      </c>
      <c r="B6854" s="19" t="s">
        <v>3405</v>
      </c>
      <c r="C6854" s="15">
        <v>85610</v>
      </c>
      <c r="D6854" s="24" t="s">
        <v>7</v>
      </c>
      <c r="E6854" s="24" t="s">
        <v>8</v>
      </c>
      <c r="F6854" s="25"/>
      <c r="G6854" s="25" t="s">
        <v>3314</v>
      </c>
      <c r="H6854" s="25" t="s">
        <v>3314</v>
      </c>
      <c r="I6854" s="27"/>
      <c r="J6854" s="10" t="s">
        <v>2984</v>
      </c>
      <c r="K6854" s="16"/>
    </row>
    <row r="6855" spans="1:11" x14ac:dyDescent="0.25">
      <c r="A6855" s="19">
        <v>43031</v>
      </c>
      <c r="B6855" s="19" t="s">
        <v>3405</v>
      </c>
      <c r="C6855" s="15">
        <v>510</v>
      </c>
      <c r="D6855" s="24" t="s">
        <v>7</v>
      </c>
      <c r="E6855" s="24" t="s">
        <v>8</v>
      </c>
      <c r="F6855" s="25"/>
      <c r="G6855" s="25" t="s">
        <v>3314</v>
      </c>
      <c r="H6855" s="25" t="s">
        <v>3314</v>
      </c>
      <c r="I6855" s="27"/>
      <c r="J6855" s="10" t="s">
        <v>2984</v>
      </c>
      <c r="K6855" s="16"/>
    </row>
    <row r="6856" spans="1:11" x14ac:dyDescent="0.25">
      <c r="A6856" s="19">
        <v>43032</v>
      </c>
      <c r="B6856" s="19" t="s">
        <v>3405</v>
      </c>
      <c r="C6856" s="15">
        <v>2000</v>
      </c>
      <c r="D6856" s="24" t="s">
        <v>4</v>
      </c>
      <c r="E6856" s="24" t="s">
        <v>5</v>
      </c>
      <c r="F6856" s="25" t="s">
        <v>2217</v>
      </c>
      <c r="G6856" s="25" t="s">
        <v>2987</v>
      </c>
      <c r="H6856" s="25" t="s">
        <v>3418</v>
      </c>
      <c r="I6856" s="25" t="s">
        <v>82</v>
      </c>
      <c r="J6856" s="10">
        <v>662</v>
      </c>
      <c r="K6856" s="16">
        <v>14</v>
      </c>
    </row>
    <row r="6857" spans="1:11" x14ac:dyDescent="0.25">
      <c r="A6857" s="19">
        <v>43032</v>
      </c>
      <c r="B6857" s="19" t="s">
        <v>3405</v>
      </c>
      <c r="C6857" s="15">
        <v>3000</v>
      </c>
      <c r="D6857" s="24" t="s">
        <v>4</v>
      </c>
      <c r="E6857" s="24" t="s">
        <v>5</v>
      </c>
      <c r="F6857" s="25" t="s">
        <v>2217</v>
      </c>
      <c r="G6857" s="25" t="s">
        <v>2987</v>
      </c>
      <c r="H6857" s="25" t="s">
        <v>3418</v>
      </c>
      <c r="I6857" s="25" t="s">
        <v>82</v>
      </c>
      <c r="J6857" s="10">
        <v>663</v>
      </c>
      <c r="K6857" s="16">
        <v>14</v>
      </c>
    </row>
    <row r="6858" spans="1:11" x14ac:dyDescent="0.25">
      <c r="A6858" s="19">
        <v>43032</v>
      </c>
      <c r="B6858" s="19" t="s">
        <v>3405</v>
      </c>
      <c r="C6858" s="15">
        <v>100</v>
      </c>
      <c r="D6858" s="24" t="s">
        <v>4</v>
      </c>
      <c r="E6858" s="24" t="s">
        <v>6</v>
      </c>
      <c r="F6858" s="25" t="s">
        <v>6</v>
      </c>
      <c r="G6858" s="25" t="s">
        <v>2987</v>
      </c>
      <c r="H6858" s="25" t="s">
        <v>3418</v>
      </c>
      <c r="I6858" s="25" t="s">
        <v>82</v>
      </c>
      <c r="J6858" s="10">
        <v>664</v>
      </c>
      <c r="K6858" s="16">
        <v>14</v>
      </c>
    </row>
    <row r="6859" spans="1:11" x14ac:dyDescent="0.25">
      <c r="A6859" s="19">
        <v>43032</v>
      </c>
      <c r="B6859" s="19" t="s">
        <v>3405</v>
      </c>
      <c r="C6859" s="15">
        <v>600</v>
      </c>
      <c r="D6859" s="24" t="s">
        <v>4</v>
      </c>
      <c r="E6859" s="24" t="s">
        <v>5</v>
      </c>
      <c r="F6859" s="25" t="s">
        <v>2217</v>
      </c>
      <c r="G6859" s="25" t="s">
        <v>2987</v>
      </c>
      <c r="H6859" s="25" t="s">
        <v>3418</v>
      </c>
      <c r="I6859" s="25" t="s">
        <v>82</v>
      </c>
      <c r="J6859" s="10">
        <v>665</v>
      </c>
      <c r="K6859" s="16">
        <v>14</v>
      </c>
    </row>
    <row r="6860" spans="1:11" x14ac:dyDescent="0.25">
      <c r="A6860" s="19">
        <v>43032</v>
      </c>
      <c r="B6860" s="19" t="s">
        <v>3405</v>
      </c>
      <c r="C6860" s="15">
        <v>1150</v>
      </c>
      <c r="D6860" s="24" t="s">
        <v>4</v>
      </c>
      <c r="E6860" s="24" t="s">
        <v>6</v>
      </c>
      <c r="F6860" s="25" t="s">
        <v>6</v>
      </c>
      <c r="G6860" s="25" t="s">
        <v>2987</v>
      </c>
      <c r="H6860" s="25" t="s">
        <v>3418</v>
      </c>
      <c r="I6860" s="25" t="s">
        <v>82</v>
      </c>
      <c r="J6860" s="10">
        <v>1197</v>
      </c>
      <c r="K6860" s="16">
        <v>24</v>
      </c>
    </row>
    <row r="6861" spans="1:11" x14ac:dyDescent="0.25">
      <c r="A6861" s="19">
        <v>43032</v>
      </c>
      <c r="B6861" s="19" t="s">
        <v>3405</v>
      </c>
      <c r="C6861" s="15">
        <v>300</v>
      </c>
      <c r="D6861" s="24" t="s">
        <v>4</v>
      </c>
      <c r="E6861" s="24" t="s">
        <v>6</v>
      </c>
      <c r="F6861" s="25" t="s">
        <v>6</v>
      </c>
      <c r="G6861" s="25" t="s">
        <v>2987</v>
      </c>
      <c r="H6861" s="25" t="s">
        <v>3418</v>
      </c>
      <c r="I6861" s="25" t="s">
        <v>82</v>
      </c>
      <c r="J6861" s="10">
        <v>1198</v>
      </c>
      <c r="K6861" s="16">
        <v>24</v>
      </c>
    </row>
    <row r="6862" spans="1:11" x14ac:dyDescent="0.25">
      <c r="A6862" s="19">
        <v>43032</v>
      </c>
      <c r="B6862" s="19" t="s">
        <v>3405</v>
      </c>
      <c r="C6862" s="15">
        <v>5418</v>
      </c>
      <c r="D6862" s="24" t="s">
        <v>97</v>
      </c>
      <c r="E6862" s="24" t="s">
        <v>5</v>
      </c>
      <c r="F6862" s="25" t="s">
        <v>2217</v>
      </c>
      <c r="G6862" s="25" t="s">
        <v>2987</v>
      </c>
      <c r="H6862" s="25" t="s">
        <v>3418</v>
      </c>
      <c r="I6862" s="25" t="s">
        <v>82</v>
      </c>
      <c r="J6862" s="10">
        <v>1199</v>
      </c>
      <c r="K6862" s="16">
        <v>24</v>
      </c>
    </row>
    <row r="6863" spans="1:11" x14ac:dyDescent="0.25">
      <c r="A6863" s="19">
        <v>43032</v>
      </c>
      <c r="B6863" s="19" t="s">
        <v>3405</v>
      </c>
      <c r="C6863" s="15">
        <v>1500</v>
      </c>
      <c r="D6863" s="24" t="s">
        <v>4</v>
      </c>
      <c r="E6863" s="24" t="s">
        <v>6</v>
      </c>
      <c r="F6863" s="25" t="s">
        <v>6</v>
      </c>
      <c r="G6863" s="25" t="s">
        <v>2987</v>
      </c>
      <c r="H6863" s="25" t="s">
        <v>3418</v>
      </c>
      <c r="I6863" s="25" t="s">
        <v>82</v>
      </c>
      <c r="J6863" s="10">
        <v>1200</v>
      </c>
      <c r="K6863" s="16">
        <v>24</v>
      </c>
    </row>
    <row r="6864" spans="1:11" x14ac:dyDescent="0.25">
      <c r="A6864" s="19">
        <v>43032</v>
      </c>
      <c r="B6864" s="19" t="s">
        <v>3405</v>
      </c>
      <c r="C6864" s="15">
        <v>1761</v>
      </c>
      <c r="D6864" s="24" t="s">
        <v>4</v>
      </c>
      <c r="E6864" s="24" t="s">
        <v>5</v>
      </c>
      <c r="F6864" s="25" t="s">
        <v>2217</v>
      </c>
      <c r="G6864" s="25" t="s">
        <v>2987</v>
      </c>
      <c r="H6864" s="25" t="s">
        <v>3418</v>
      </c>
      <c r="I6864" s="25" t="s">
        <v>82</v>
      </c>
      <c r="J6864" s="10">
        <v>1202</v>
      </c>
      <c r="K6864" s="16">
        <v>25</v>
      </c>
    </row>
    <row r="6865" spans="1:11" x14ac:dyDescent="0.25">
      <c r="A6865" s="19">
        <v>43032</v>
      </c>
      <c r="B6865" s="19" t="s">
        <v>3405</v>
      </c>
      <c r="C6865" s="15">
        <v>2500</v>
      </c>
      <c r="D6865" s="24" t="s">
        <v>4</v>
      </c>
      <c r="E6865" s="24" t="s">
        <v>5</v>
      </c>
      <c r="F6865" s="25" t="s">
        <v>2217</v>
      </c>
      <c r="G6865" s="25" t="s">
        <v>2987</v>
      </c>
      <c r="H6865" s="25" t="s">
        <v>3418</v>
      </c>
      <c r="I6865" s="25" t="s">
        <v>82</v>
      </c>
      <c r="J6865" s="10">
        <v>1203</v>
      </c>
      <c r="K6865" s="16">
        <v>25</v>
      </c>
    </row>
    <row r="6866" spans="1:11" x14ac:dyDescent="0.25">
      <c r="A6866" s="19">
        <v>43032</v>
      </c>
      <c r="B6866" s="19" t="s">
        <v>3405</v>
      </c>
      <c r="C6866" s="15">
        <v>5000</v>
      </c>
      <c r="D6866" s="24" t="s">
        <v>4</v>
      </c>
      <c r="E6866" s="24" t="s">
        <v>5</v>
      </c>
      <c r="F6866" s="25" t="s">
        <v>2217</v>
      </c>
      <c r="G6866" s="25" t="s">
        <v>2987</v>
      </c>
      <c r="H6866" s="25" t="s">
        <v>3418</v>
      </c>
      <c r="I6866" s="25" t="s">
        <v>82</v>
      </c>
      <c r="J6866" s="10">
        <v>1205</v>
      </c>
      <c r="K6866" s="16">
        <v>25</v>
      </c>
    </row>
    <row r="6867" spans="1:11" x14ac:dyDescent="0.25">
      <c r="A6867" s="19">
        <v>43032</v>
      </c>
      <c r="B6867" s="19" t="s">
        <v>3405</v>
      </c>
      <c r="C6867" s="15">
        <v>760</v>
      </c>
      <c r="D6867" s="24" t="s">
        <v>4</v>
      </c>
      <c r="E6867" s="24" t="s">
        <v>5</v>
      </c>
      <c r="F6867" s="25" t="s">
        <v>2217</v>
      </c>
      <c r="G6867" s="25" t="s">
        <v>2987</v>
      </c>
      <c r="H6867" s="25" t="s">
        <v>3418</v>
      </c>
      <c r="I6867" s="25" t="s">
        <v>82</v>
      </c>
      <c r="J6867" s="10">
        <v>1206</v>
      </c>
      <c r="K6867" s="16">
        <v>25</v>
      </c>
    </row>
    <row r="6868" spans="1:11" x14ac:dyDescent="0.25">
      <c r="A6868" s="19">
        <v>43032</v>
      </c>
      <c r="B6868" s="19" t="s">
        <v>3405</v>
      </c>
      <c r="C6868" s="15">
        <v>2350</v>
      </c>
      <c r="D6868" s="24" t="s">
        <v>4</v>
      </c>
      <c r="E6868" s="24" t="s">
        <v>5</v>
      </c>
      <c r="F6868" s="25" t="s">
        <v>2217</v>
      </c>
      <c r="G6868" s="25" t="s">
        <v>2987</v>
      </c>
      <c r="H6868" s="25" t="s">
        <v>3418</v>
      </c>
      <c r="I6868" s="25" t="s">
        <v>82</v>
      </c>
      <c r="J6868" s="10">
        <v>1207</v>
      </c>
      <c r="K6868" s="16">
        <v>25</v>
      </c>
    </row>
    <row r="6869" spans="1:11" x14ac:dyDescent="0.25">
      <c r="A6869" s="19">
        <v>43032</v>
      </c>
      <c r="B6869" s="19" t="s">
        <v>3405</v>
      </c>
      <c r="C6869" s="15">
        <v>2103.9899999999998</v>
      </c>
      <c r="D6869" s="24" t="s">
        <v>97</v>
      </c>
      <c r="E6869" s="24" t="s">
        <v>5</v>
      </c>
      <c r="F6869" s="25" t="s">
        <v>2217</v>
      </c>
      <c r="G6869" s="25" t="s">
        <v>2987</v>
      </c>
      <c r="H6869" s="25" t="s">
        <v>3418</v>
      </c>
      <c r="I6869" s="25" t="s">
        <v>82</v>
      </c>
      <c r="J6869" s="10">
        <v>1208</v>
      </c>
      <c r="K6869" s="16">
        <v>25</v>
      </c>
    </row>
    <row r="6870" spans="1:11" x14ac:dyDescent="0.25">
      <c r="A6870" s="19">
        <v>43032</v>
      </c>
      <c r="B6870" s="19" t="s">
        <v>3405</v>
      </c>
      <c r="C6870" s="15">
        <v>400</v>
      </c>
      <c r="D6870" s="24" t="s">
        <v>4</v>
      </c>
      <c r="E6870" s="24" t="s">
        <v>5</v>
      </c>
      <c r="F6870" s="25" t="s">
        <v>2217</v>
      </c>
      <c r="G6870" s="25" t="s">
        <v>2987</v>
      </c>
      <c r="H6870" s="25" t="s">
        <v>3418</v>
      </c>
      <c r="I6870" s="25" t="s">
        <v>82</v>
      </c>
      <c r="J6870" s="10">
        <v>1844</v>
      </c>
      <c r="K6870" s="16">
        <v>37</v>
      </c>
    </row>
    <row r="6871" spans="1:11" x14ac:dyDescent="0.25">
      <c r="A6871" s="19">
        <v>43032</v>
      </c>
      <c r="B6871" s="19" t="s">
        <v>3405</v>
      </c>
      <c r="C6871" s="15">
        <v>3000</v>
      </c>
      <c r="D6871" s="24" t="s">
        <v>4</v>
      </c>
      <c r="E6871" s="24" t="s">
        <v>6</v>
      </c>
      <c r="F6871" s="25" t="s">
        <v>6</v>
      </c>
      <c r="G6871" s="25" t="s">
        <v>2987</v>
      </c>
      <c r="H6871" s="25" t="s">
        <v>3418</v>
      </c>
      <c r="I6871" s="25" t="s">
        <v>82</v>
      </c>
      <c r="J6871" s="10">
        <v>1845</v>
      </c>
      <c r="K6871" s="16">
        <v>37</v>
      </c>
    </row>
    <row r="6872" spans="1:11" x14ac:dyDescent="0.25">
      <c r="A6872" s="19">
        <v>43032</v>
      </c>
      <c r="B6872" s="19" t="s">
        <v>3405</v>
      </c>
      <c r="C6872" s="15">
        <v>1000</v>
      </c>
      <c r="D6872" s="24" t="s">
        <v>4</v>
      </c>
      <c r="E6872" s="24" t="s">
        <v>6</v>
      </c>
      <c r="F6872" s="25" t="s">
        <v>6</v>
      </c>
      <c r="G6872" s="25" t="s">
        <v>2987</v>
      </c>
      <c r="H6872" s="25" t="s">
        <v>3418</v>
      </c>
      <c r="I6872" s="25" t="s">
        <v>82</v>
      </c>
      <c r="J6872" s="10">
        <v>1846</v>
      </c>
      <c r="K6872" s="16">
        <v>37</v>
      </c>
    </row>
    <row r="6873" spans="1:11" x14ac:dyDescent="0.25">
      <c r="A6873" s="19">
        <v>43032</v>
      </c>
      <c r="B6873" s="19" t="s">
        <v>3405</v>
      </c>
      <c r="C6873" s="15">
        <v>3000</v>
      </c>
      <c r="D6873" s="24" t="s">
        <v>4</v>
      </c>
      <c r="E6873" s="24" t="s">
        <v>5</v>
      </c>
      <c r="F6873" s="25" t="s">
        <v>2217</v>
      </c>
      <c r="G6873" s="25" t="s">
        <v>2987</v>
      </c>
      <c r="H6873" s="25" t="s">
        <v>3418</v>
      </c>
      <c r="I6873" s="25" t="s">
        <v>82</v>
      </c>
      <c r="J6873" s="10">
        <v>1888</v>
      </c>
      <c r="K6873" s="16">
        <v>38</v>
      </c>
    </row>
    <row r="6874" spans="1:11" x14ac:dyDescent="0.25">
      <c r="A6874" s="19">
        <v>43032</v>
      </c>
      <c r="B6874" s="19" t="s">
        <v>3405</v>
      </c>
      <c r="C6874" s="15">
        <v>1100</v>
      </c>
      <c r="D6874" s="24" t="s">
        <v>4</v>
      </c>
      <c r="E6874" s="24" t="s">
        <v>6</v>
      </c>
      <c r="F6874" s="25" t="s">
        <v>6</v>
      </c>
      <c r="G6874" s="25" t="s">
        <v>2987</v>
      </c>
      <c r="H6874" s="25" t="s">
        <v>3418</v>
      </c>
      <c r="I6874" s="25" t="s">
        <v>82</v>
      </c>
      <c r="J6874" s="10">
        <v>1889</v>
      </c>
      <c r="K6874" s="16">
        <v>38</v>
      </c>
    </row>
    <row r="6875" spans="1:11" x14ac:dyDescent="0.25">
      <c r="A6875" s="19">
        <v>43032</v>
      </c>
      <c r="B6875" s="19" t="s">
        <v>3405</v>
      </c>
      <c r="C6875" s="15">
        <v>100</v>
      </c>
      <c r="D6875" s="24" t="s">
        <v>4</v>
      </c>
      <c r="E6875" s="24" t="s">
        <v>6</v>
      </c>
      <c r="F6875" s="25" t="s">
        <v>6</v>
      </c>
      <c r="G6875" s="25" t="s">
        <v>2987</v>
      </c>
      <c r="H6875" s="25" t="s">
        <v>3418</v>
      </c>
      <c r="I6875" s="25" t="s">
        <v>82</v>
      </c>
      <c r="J6875" s="10">
        <v>1932</v>
      </c>
      <c r="K6875" s="16">
        <v>39</v>
      </c>
    </row>
    <row r="6876" spans="1:11" x14ac:dyDescent="0.25">
      <c r="A6876" s="19">
        <v>43032</v>
      </c>
      <c r="B6876" s="19" t="s">
        <v>3405</v>
      </c>
      <c r="C6876" s="15">
        <v>8000</v>
      </c>
      <c r="D6876" s="24" t="s">
        <v>4</v>
      </c>
      <c r="E6876" s="24" t="s">
        <v>6</v>
      </c>
      <c r="F6876" s="25" t="s">
        <v>6</v>
      </c>
      <c r="G6876" s="25" t="s">
        <v>2987</v>
      </c>
      <c r="H6876" s="25" t="s">
        <v>3418</v>
      </c>
      <c r="I6876" s="25" t="s">
        <v>82</v>
      </c>
      <c r="J6876" s="10">
        <v>2014</v>
      </c>
      <c r="K6876" s="16">
        <v>41</v>
      </c>
    </row>
    <row r="6877" spans="1:11" x14ac:dyDescent="0.25">
      <c r="A6877" s="19">
        <v>43032</v>
      </c>
      <c r="B6877" s="19" t="s">
        <v>3405</v>
      </c>
      <c r="C6877" s="15">
        <v>500</v>
      </c>
      <c r="D6877" s="24" t="s">
        <v>4</v>
      </c>
      <c r="E6877" s="24" t="s">
        <v>6</v>
      </c>
      <c r="F6877" s="25" t="s">
        <v>6</v>
      </c>
      <c r="G6877" s="25" t="s">
        <v>2987</v>
      </c>
      <c r="H6877" s="25" t="s">
        <v>3418</v>
      </c>
      <c r="I6877" s="25" t="s">
        <v>82</v>
      </c>
      <c r="J6877" s="10">
        <v>2015</v>
      </c>
      <c r="K6877" s="16">
        <v>41</v>
      </c>
    </row>
    <row r="6878" spans="1:11" x14ac:dyDescent="0.25">
      <c r="A6878" s="19">
        <v>43032</v>
      </c>
      <c r="B6878" s="19" t="s">
        <v>3405</v>
      </c>
      <c r="C6878" s="15">
        <v>3648.12</v>
      </c>
      <c r="D6878" s="24" t="s">
        <v>97</v>
      </c>
      <c r="E6878" s="24" t="s">
        <v>6</v>
      </c>
      <c r="F6878" s="25" t="s">
        <v>6</v>
      </c>
      <c r="G6878" s="25" t="s">
        <v>2987</v>
      </c>
      <c r="H6878" s="25" t="s">
        <v>3418</v>
      </c>
      <c r="I6878" s="25" t="s">
        <v>82</v>
      </c>
      <c r="J6878" s="10">
        <v>2057</v>
      </c>
      <c r="K6878" s="16">
        <v>42</v>
      </c>
    </row>
    <row r="6879" spans="1:11" x14ac:dyDescent="0.25">
      <c r="A6879" s="19">
        <v>43032</v>
      </c>
      <c r="B6879" s="19" t="s">
        <v>3405</v>
      </c>
      <c r="C6879" s="15">
        <v>250</v>
      </c>
      <c r="D6879" s="24" t="s">
        <v>4</v>
      </c>
      <c r="E6879" s="24" t="s">
        <v>5</v>
      </c>
      <c r="F6879" s="25" t="s">
        <v>2217</v>
      </c>
      <c r="G6879" s="25" t="s">
        <v>2987</v>
      </c>
      <c r="H6879" s="25" t="s">
        <v>3418</v>
      </c>
      <c r="I6879" s="25" t="s">
        <v>82</v>
      </c>
      <c r="J6879" s="10">
        <v>2058</v>
      </c>
      <c r="K6879" s="16">
        <v>42</v>
      </c>
    </row>
    <row r="6880" spans="1:11" x14ac:dyDescent="0.25">
      <c r="A6880" s="19">
        <v>43032</v>
      </c>
      <c r="B6880" s="19" t="s">
        <v>3405</v>
      </c>
      <c r="C6880" s="15">
        <v>2000</v>
      </c>
      <c r="D6880" s="24" t="s">
        <v>4</v>
      </c>
      <c r="E6880" s="24" t="s">
        <v>6</v>
      </c>
      <c r="F6880" s="25" t="s">
        <v>6</v>
      </c>
      <c r="G6880" s="25" t="s">
        <v>2987</v>
      </c>
      <c r="H6880" s="25" t="s">
        <v>3418</v>
      </c>
      <c r="I6880" s="25" t="s">
        <v>82</v>
      </c>
      <c r="J6880" s="10">
        <v>2059</v>
      </c>
      <c r="K6880" s="16">
        <v>42</v>
      </c>
    </row>
    <row r="6881" spans="1:11" x14ac:dyDescent="0.25">
      <c r="A6881" s="19">
        <v>43032</v>
      </c>
      <c r="B6881" s="19" t="s">
        <v>3405</v>
      </c>
      <c r="C6881" s="15">
        <v>600</v>
      </c>
      <c r="D6881" s="24" t="s">
        <v>4</v>
      </c>
      <c r="E6881" s="24" t="s">
        <v>6</v>
      </c>
      <c r="F6881" s="25" t="s">
        <v>6</v>
      </c>
      <c r="G6881" s="25" t="s">
        <v>2987</v>
      </c>
      <c r="H6881" s="25" t="s">
        <v>3418</v>
      </c>
      <c r="I6881" s="25" t="s">
        <v>82</v>
      </c>
      <c r="J6881" s="10">
        <v>2106</v>
      </c>
      <c r="K6881" s="16">
        <v>43</v>
      </c>
    </row>
    <row r="6882" spans="1:11" x14ac:dyDescent="0.25">
      <c r="A6882" s="19">
        <v>43032</v>
      </c>
      <c r="B6882" s="19" t="s">
        <v>3405</v>
      </c>
      <c r="C6882" s="15">
        <v>1000</v>
      </c>
      <c r="D6882" s="24" t="s">
        <v>4</v>
      </c>
      <c r="E6882" s="24" t="s">
        <v>5</v>
      </c>
      <c r="F6882" s="25" t="s">
        <v>2217</v>
      </c>
      <c r="G6882" s="25" t="s">
        <v>2987</v>
      </c>
      <c r="H6882" s="25" t="s">
        <v>3418</v>
      </c>
      <c r="I6882" s="25" t="s">
        <v>82</v>
      </c>
      <c r="J6882" s="10">
        <v>2107</v>
      </c>
      <c r="K6882" s="16">
        <v>43</v>
      </c>
    </row>
    <row r="6883" spans="1:11" x14ac:dyDescent="0.25">
      <c r="A6883" s="19">
        <v>43032</v>
      </c>
      <c r="B6883" s="19" t="s">
        <v>3405</v>
      </c>
      <c r="C6883" s="15">
        <v>4380</v>
      </c>
      <c r="D6883" s="24" t="s">
        <v>4</v>
      </c>
      <c r="E6883" s="24" t="s">
        <v>5</v>
      </c>
      <c r="F6883" s="25" t="s">
        <v>2217</v>
      </c>
      <c r="G6883" s="25" t="s">
        <v>2987</v>
      </c>
      <c r="H6883" s="25" t="s">
        <v>3418</v>
      </c>
      <c r="I6883" s="25" t="s">
        <v>82</v>
      </c>
      <c r="J6883" s="10">
        <v>2108</v>
      </c>
      <c r="K6883" s="16">
        <v>43</v>
      </c>
    </row>
    <row r="6884" spans="1:11" x14ac:dyDescent="0.25">
      <c r="A6884" s="19">
        <v>43032</v>
      </c>
      <c r="B6884" s="19" t="s">
        <v>3405</v>
      </c>
      <c r="C6884" s="15">
        <v>300</v>
      </c>
      <c r="D6884" s="24" t="s">
        <v>4</v>
      </c>
      <c r="E6884" s="24" t="s">
        <v>5</v>
      </c>
      <c r="F6884" s="25" t="s">
        <v>2217</v>
      </c>
      <c r="G6884" s="25" t="s">
        <v>2987</v>
      </c>
      <c r="H6884" s="25" t="s">
        <v>3418</v>
      </c>
      <c r="I6884" s="25" t="s">
        <v>82</v>
      </c>
      <c r="J6884" s="10">
        <v>2109</v>
      </c>
      <c r="K6884" s="16">
        <v>43</v>
      </c>
    </row>
    <row r="6885" spans="1:11" x14ac:dyDescent="0.25">
      <c r="A6885" s="19">
        <v>43032</v>
      </c>
      <c r="B6885" s="19" t="s">
        <v>3405</v>
      </c>
      <c r="C6885" s="15">
        <v>3000</v>
      </c>
      <c r="D6885" s="24" t="s">
        <v>4</v>
      </c>
      <c r="E6885" s="24" t="s">
        <v>5</v>
      </c>
      <c r="F6885" s="25" t="s">
        <v>2217</v>
      </c>
      <c r="G6885" s="25" t="s">
        <v>2987</v>
      </c>
      <c r="H6885" s="25" t="s">
        <v>3418</v>
      </c>
      <c r="I6885" s="25" t="s">
        <v>82</v>
      </c>
      <c r="J6885" s="10">
        <v>2110</v>
      </c>
      <c r="K6885" s="16">
        <v>43</v>
      </c>
    </row>
    <row r="6886" spans="1:11" x14ac:dyDescent="0.25">
      <c r="A6886" s="19">
        <v>43032</v>
      </c>
      <c r="B6886" s="19" t="s">
        <v>3405</v>
      </c>
      <c r="C6886" s="15">
        <v>1400</v>
      </c>
      <c r="D6886" s="24" t="s">
        <v>7</v>
      </c>
      <c r="E6886" s="24" t="s">
        <v>8</v>
      </c>
      <c r="F6886" s="25"/>
      <c r="G6886" s="25" t="s">
        <v>3314</v>
      </c>
      <c r="H6886" s="25" t="s">
        <v>3314</v>
      </c>
      <c r="I6886" s="27"/>
      <c r="J6886" s="10" t="s">
        <v>2984</v>
      </c>
      <c r="K6886" s="16"/>
    </row>
    <row r="6887" spans="1:11" x14ac:dyDescent="0.25">
      <c r="A6887" s="19">
        <v>43032</v>
      </c>
      <c r="B6887" s="19" t="s">
        <v>3405</v>
      </c>
      <c r="C6887" s="15">
        <v>25000</v>
      </c>
      <c r="D6887" s="24" t="s">
        <v>7</v>
      </c>
      <c r="E6887" s="24" t="s">
        <v>8</v>
      </c>
      <c r="F6887" s="25"/>
      <c r="G6887" s="25" t="s">
        <v>3314</v>
      </c>
      <c r="H6887" s="25" t="s">
        <v>3314</v>
      </c>
      <c r="I6887" s="27"/>
      <c r="J6887" s="10"/>
      <c r="K6887" s="16"/>
    </row>
    <row r="6888" spans="1:11" x14ac:dyDescent="0.25">
      <c r="A6888" s="19">
        <v>43032</v>
      </c>
      <c r="B6888" s="19" t="s">
        <v>3405</v>
      </c>
      <c r="C6888" s="15">
        <v>670</v>
      </c>
      <c r="D6888" s="24" t="s">
        <v>7</v>
      </c>
      <c r="E6888" s="24" t="s">
        <v>8</v>
      </c>
      <c r="F6888" s="25"/>
      <c r="G6888" s="25" t="s">
        <v>3314</v>
      </c>
      <c r="H6888" s="25" t="s">
        <v>3314</v>
      </c>
      <c r="I6888" s="27"/>
      <c r="J6888" s="10" t="s">
        <v>2984</v>
      </c>
      <c r="K6888" s="16"/>
    </row>
    <row r="6889" spans="1:11" x14ac:dyDescent="0.25">
      <c r="A6889" s="19">
        <v>43033</v>
      </c>
      <c r="B6889" s="19" t="s">
        <v>3405</v>
      </c>
      <c r="C6889" s="15">
        <v>200</v>
      </c>
      <c r="D6889" s="24" t="s">
        <v>4</v>
      </c>
      <c r="E6889" s="24" t="s">
        <v>6</v>
      </c>
      <c r="F6889" s="25" t="s">
        <v>6</v>
      </c>
      <c r="G6889" s="25" t="s">
        <v>2987</v>
      </c>
      <c r="H6889" s="25" t="s">
        <v>3418</v>
      </c>
      <c r="I6889" s="25" t="s">
        <v>82</v>
      </c>
      <c r="J6889" s="10">
        <v>666</v>
      </c>
      <c r="K6889" s="16">
        <v>14</v>
      </c>
    </row>
    <row r="6890" spans="1:11" x14ac:dyDescent="0.25">
      <c r="A6890" s="19">
        <v>43033</v>
      </c>
      <c r="B6890" s="19" t="s">
        <v>3405</v>
      </c>
      <c r="C6890" s="15">
        <v>5000</v>
      </c>
      <c r="D6890" s="24" t="s">
        <v>4</v>
      </c>
      <c r="E6890" s="24" t="s">
        <v>6</v>
      </c>
      <c r="F6890" s="25" t="s">
        <v>6</v>
      </c>
      <c r="G6890" s="25" t="s">
        <v>2987</v>
      </c>
      <c r="H6890" s="25" t="s">
        <v>3418</v>
      </c>
      <c r="I6890" s="25" t="s">
        <v>82</v>
      </c>
      <c r="J6890" s="10">
        <v>667</v>
      </c>
      <c r="K6890" s="16">
        <v>14</v>
      </c>
    </row>
    <row r="6891" spans="1:11" x14ac:dyDescent="0.25">
      <c r="A6891" s="19">
        <v>43033</v>
      </c>
      <c r="B6891" s="19" t="s">
        <v>3405</v>
      </c>
      <c r="C6891" s="15">
        <v>1400</v>
      </c>
      <c r="D6891" s="24" t="s">
        <v>4</v>
      </c>
      <c r="E6891" s="24" t="s">
        <v>5</v>
      </c>
      <c r="F6891" s="25" t="s">
        <v>2217</v>
      </c>
      <c r="G6891" s="25" t="s">
        <v>2987</v>
      </c>
      <c r="H6891" s="25" t="s">
        <v>3418</v>
      </c>
      <c r="I6891" s="25" t="s">
        <v>82</v>
      </c>
      <c r="J6891" s="10">
        <v>1209</v>
      </c>
      <c r="K6891" s="16">
        <v>25</v>
      </c>
    </row>
    <row r="6892" spans="1:11" x14ac:dyDescent="0.25">
      <c r="A6892" s="19">
        <v>43033</v>
      </c>
      <c r="B6892" s="19" t="s">
        <v>3405</v>
      </c>
      <c r="C6892" s="15">
        <v>1500</v>
      </c>
      <c r="D6892" s="24" t="s">
        <v>4</v>
      </c>
      <c r="E6892" s="24" t="s">
        <v>6</v>
      </c>
      <c r="F6892" s="25" t="s">
        <v>6</v>
      </c>
      <c r="G6892" s="25" t="s">
        <v>2987</v>
      </c>
      <c r="H6892" s="25" t="s">
        <v>3418</v>
      </c>
      <c r="I6892" s="25" t="s">
        <v>82</v>
      </c>
      <c r="J6892" s="10">
        <v>1210</v>
      </c>
      <c r="K6892" s="16">
        <v>25</v>
      </c>
    </row>
    <row r="6893" spans="1:11" x14ac:dyDescent="0.25">
      <c r="A6893" s="19">
        <v>43033</v>
      </c>
      <c r="B6893" s="19" t="s">
        <v>3405</v>
      </c>
      <c r="C6893" s="15">
        <v>200</v>
      </c>
      <c r="D6893" s="24" t="s">
        <v>4</v>
      </c>
      <c r="E6893" s="24" t="s">
        <v>5</v>
      </c>
      <c r="F6893" s="25" t="s">
        <v>2217</v>
      </c>
      <c r="G6893" s="25" t="s">
        <v>2987</v>
      </c>
      <c r="H6893" s="25" t="s">
        <v>3418</v>
      </c>
      <c r="I6893" s="25" t="s">
        <v>82</v>
      </c>
      <c r="J6893" s="10">
        <v>1211</v>
      </c>
      <c r="K6893" s="16">
        <v>25</v>
      </c>
    </row>
    <row r="6894" spans="1:11" x14ac:dyDescent="0.25">
      <c r="A6894" s="19">
        <v>43033</v>
      </c>
      <c r="B6894" s="19" t="s">
        <v>3405</v>
      </c>
      <c r="C6894" s="15">
        <v>5000</v>
      </c>
      <c r="D6894" s="24" t="s">
        <v>4</v>
      </c>
      <c r="E6894" s="24" t="s">
        <v>6</v>
      </c>
      <c r="F6894" s="25" t="s">
        <v>6</v>
      </c>
      <c r="G6894" s="25" t="s">
        <v>2987</v>
      </c>
      <c r="H6894" s="25" t="s">
        <v>3418</v>
      </c>
      <c r="I6894" s="25" t="s">
        <v>82</v>
      </c>
      <c r="J6894" s="10">
        <v>1212</v>
      </c>
      <c r="K6894" s="16">
        <v>25</v>
      </c>
    </row>
    <row r="6895" spans="1:11" x14ac:dyDescent="0.25">
      <c r="A6895" s="19">
        <v>43033</v>
      </c>
      <c r="B6895" s="19" t="s">
        <v>3405</v>
      </c>
      <c r="C6895" s="15">
        <v>5000</v>
      </c>
      <c r="D6895" s="24" t="s">
        <v>4</v>
      </c>
      <c r="E6895" s="24" t="s">
        <v>5</v>
      </c>
      <c r="F6895" s="25" t="s">
        <v>2217</v>
      </c>
      <c r="G6895" s="25" t="s">
        <v>2987</v>
      </c>
      <c r="H6895" s="25" t="s">
        <v>3418</v>
      </c>
      <c r="I6895" s="25" t="s">
        <v>82</v>
      </c>
      <c r="J6895" s="10">
        <v>1213</v>
      </c>
      <c r="K6895" s="16">
        <v>25</v>
      </c>
    </row>
    <row r="6896" spans="1:11" x14ac:dyDescent="0.25">
      <c r="A6896" s="19">
        <v>43033</v>
      </c>
      <c r="B6896" s="19" t="s">
        <v>3405</v>
      </c>
      <c r="C6896" s="15">
        <v>500</v>
      </c>
      <c r="D6896" s="24" t="s">
        <v>4</v>
      </c>
      <c r="E6896" s="24" t="s">
        <v>6</v>
      </c>
      <c r="F6896" s="25" t="s">
        <v>6</v>
      </c>
      <c r="G6896" s="25" t="s">
        <v>2987</v>
      </c>
      <c r="H6896" s="25" t="s">
        <v>3418</v>
      </c>
      <c r="I6896" s="25" t="s">
        <v>82</v>
      </c>
      <c r="J6896" s="10">
        <v>1251</v>
      </c>
      <c r="K6896" s="16">
        <v>26</v>
      </c>
    </row>
    <row r="6897" spans="1:11" x14ac:dyDescent="0.25">
      <c r="A6897" s="19">
        <v>43033</v>
      </c>
      <c r="B6897" s="19" t="s">
        <v>3405</v>
      </c>
      <c r="C6897" s="15">
        <v>1310</v>
      </c>
      <c r="D6897" s="24" t="s">
        <v>4</v>
      </c>
      <c r="E6897" s="24" t="s">
        <v>5</v>
      </c>
      <c r="F6897" s="25" t="s">
        <v>2217</v>
      </c>
      <c r="G6897" s="25" t="s">
        <v>2987</v>
      </c>
      <c r="H6897" s="25" t="s">
        <v>3418</v>
      </c>
      <c r="I6897" s="25" t="s">
        <v>82</v>
      </c>
      <c r="J6897" s="10">
        <v>1252</v>
      </c>
      <c r="K6897" s="16">
        <v>26</v>
      </c>
    </row>
    <row r="6898" spans="1:11" x14ac:dyDescent="0.25">
      <c r="A6898" s="19">
        <v>43033</v>
      </c>
      <c r="B6898" s="19" t="s">
        <v>3405</v>
      </c>
      <c r="C6898" s="15">
        <v>3000</v>
      </c>
      <c r="D6898" s="24" t="s">
        <v>4</v>
      </c>
      <c r="E6898" s="24" t="s">
        <v>6</v>
      </c>
      <c r="F6898" s="25" t="s">
        <v>6</v>
      </c>
      <c r="G6898" s="25" t="s">
        <v>2987</v>
      </c>
      <c r="H6898" s="25" t="s">
        <v>3418</v>
      </c>
      <c r="I6898" s="25" t="s">
        <v>82</v>
      </c>
      <c r="J6898" s="10">
        <v>1847</v>
      </c>
      <c r="K6898" s="16">
        <v>37</v>
      </c>
    </row>
    <row r="6899" spans="1:11" x14ac:dyDescent="0.25">
      <c r="A6899" s="19">
        <v>43033</v>
      </c>
      <c r="B6899" s="19" t="s">
        <v>3405</v>
      </c>
      <c r="C6899" s="15">
        <v>200</v>
      </c>
      <c r="D6899" s="24" t="s">
        <v>4</v>
      </c>
      <c r="E6899" s="24" t="s">
        <v>6</v>
      </c>
      <c r="F6899" s="25" t="s">
        <v>6</v>
      </c>
      <c r="G6899" s="25" t="s">
        <v>2987</v>
      </c>
      <c r="H6899" s="25" t="s">
        <v>3418</v>
      </c>
      <c r="I6899" s="25" t="s">
        <v>82</v>
      </c>
      <c r="J6899" s="10">
        <v>1933</v>
      </c>
      <c r="K6899" s="16">
        <v>39</v>
      </c>
    </row>
    <row r="6900" spans="1:11" x14ac:dyDescent="0.25">
      <c r="A6900" s="19">
        <v>43033</v>
      </c>
      <c r="B6900" s="19" t="s">
        <v>3405</v>
      </c>
      <c r="C6900" s="15">
        <v>200</v>
      </c>
      <c r="D6900" s="24" t="s">
        <v>4</v>
      </c>
      <c r="E6900" s="24" t="s">
        <v>6</v>
      </c>
      <c r="F6900" s="25" t="s">
        <v>6</v>
      </c>
      <c r="G6900" s="25" t="s">
        <v>2987</v>
      </c>
      <c r="H6900" s="25" t="s">
        <v>3418</v>
      </c>
      <c r="I6900" s="25" t="s">
        <v>82</v>
      </c>
      <c r="J6900" s="10">
        <v>1934</v>
      </c>
      <c r="K6900" s="16">
        <v>39</v>
      </c>
    </row>
    <row r="6901" spans="1:11" x14ac:dyDescent="0.25">
      <c r="A6901" s="19">
        <v>43033</v>
      </c>
      <c r="B6901" s="19" t="s">
        <v>3405</v>
      </c>
      <c r="C6901" s="15">
        <v>200</v>
      </c>
      <c r="D6901" s="24" t="s">
        <v>4</v>
      </c>
      <c r="E6901" s="24" t="s">
        <v>6</v>
      </c>
      <c r="F6901" s="25" t="s">
        <v>6</v>
      </c>
      <c r="G6901" s="25" t="s">
        <v>2987</v>
      </c>
      <c r="H6901" s="25" t="s">
        <v>3418</v>
      </c>
      <c r="I6901" s="25" t="s">
        <v>82</v>
      </c>
      <c r="J6901" s="10">
        <v>1935</v>
      </c>
      <c r="K6901" s="16">
        <v>39</v>
      </c>
    </row>
    <row r="6902" spans="1:11" x14ac:dyDescent="0.25">
      <c r="A6902" s="19">
        <v>43033</v>
      </c>
      <c r="B6902" s="19" t="s">
        <v>3405</v>
      </c>
      <c r="C6902" s="15">
        <v>200</v>
      </c>
      <c r="D6902" s="24" t="s">
        <v>4</v>
      </c>
      <c r="E6902" s="24" t="s">
        <v>6</v>
      </c>
      <c r="F6902" s="25" t="s">
        <v>6</v>
      </c>
      <c r="G6902" s="25" t="s">
        <v>2987</v>
      </c>
      <c r="H6902" s="25" t="s">
        <v>3418</v>
      </c>
      <c r="I6902" s="25" t="s">
        <v>82</v>
      </c>
      <c r="J6902" s="10">
        <v>1936</v>
      </c>
      <c r="K6902" s="16">
        <v>39</v>
      </c>
    </row>
    <row r="6903" spans="1:11" x14ac:dyDescent="0.25">
      <c r="A6903" s="19">
        <v>43033</v>
      </c>
      <c r="B6903" s="19" t="s">
        <v>3405</v>
      </c>
      <c r="C6903" s="15">
        <v>956.8</v>
      </c>
      <c r="D6903" s="24" t="s">
        <v>4</v>
      </c>
      <c r="E6903" s="24" t="s">
        <v>6</v>
      </c>
      <c r="F6903" s="25" t="s">
        <v>6</v>
      </c>
      <c r="G6903" s="25" t="s">
        <v>2987</v>
      </c>
      <c r="H6903" s="25" t="s">
        <v>3418</v>
      </c>
      <c r="I6903" s="25" t="s">
        <v>82</v>
      </c>
      <c r="J6903" s="10">
        <v>1937</v>
      </c>
      <c r="K6903" s="16">
        <v>39</v>
      </c>
    </row>
    <row r="6904" spans="1:11" x14ac:dyDescent="0.25">
      <c r="A6904" s="19">
        <v>43033</v>
      </c>
      <c r="B6904" s="19" t="s">
        <v>3405</v>
      </c>
      <c r="C6904" s="15">
        <v>200</v>
      </c>
      <c r="D6904" s="24" t="s">
        <v>4</v>
      </c>
      <c r="E6904" s="24" t="s">
        <v>5</v>
      </c>
      <c r="F6904" s="25" t="s">
        <v>2217</v>
      </c>
      <c r="G6904" s="25" t="s">
        <v>2987</v>
      </c>
      <c r="H6904" s="25" t="s">
        <v>3418</v>
      </c>
      <c r="I6904" s="25" t="s">
        <v>82</v>
      </c>
      <c r="J6904" s="10">
        <v>1938</v>
      </c>
      <c r="K6904" s="16">
        <v>39</v>
      </c>
    </row>
    <row r="6905" spans="1:11" x14ac:dyDescent="0.25">
      <c r="A6905" s="19">
        <v>43033</v>
      </c>
      <c r="B6905" s="19" t="s">
        <v>3405</v>
      </c>
      <c r="C6905" s="15">
        <v>2000</v>
      </c>
      <c r="D6905" s="24" t="s">
        <v>4</v>
      </c>
      <c r="E6905" s="24" t="s">
        <v>6</v>
      </c>
      <c r="F6905" s="25" t="s">
        <v>6</v>
      </c>
      <c r="G6905" s="25" t="s">
        <v>2987</v>
      </c>
      <c r="H6905" s="25" t="s">
        <v>3418</v>
      </c>
      <c r="I6905" s="25" t="s">
        <v>82</v>
      </c>
      <c r="J6905" s="10">
        <v>1963</v>
      </c>
      <c r="K6905" s="16">
        <v>40</v>
      </c>
    </row>
    <row r="6906" spans="1:11" x14ac:dyDescent="0.25">
      <c r="A6906" s="19">
        <v>43033</v>
      </c>
      <c r="B6906" s="19" t="s">
        <v>3405</v>
      </c>
      <c r="C6906" s="15">
        <v>600</v>
      </c>
      <c r="D6906" s="24" t="s">
        <v>4</v>
      </c>
      <c r="E6906" s="24" t="s">
        <v>6</v>
      </c>
      <c r="F6906" s="25" t="s">
        <v>6</v>
      </c>
      <c r="G6906" s="25" t="s">
        <v>2987</v>
      </c>
      <c r="H6906" s="25" t="s">
        <v>3418</v>
      </c>
      <c r="I6906" s="25" t="s">
        <v>82</v>
      </c>
      <c r="J6906" s="10">
        <v>1964</v>
      </c>
      <c r="K6906" s="16">
        <v>40</v>
      </c>
    </row>
    <row r="6907" spans="1:11" x14ac:dyDescent="0.25">
      <c r="A6907" s="19">
        <v>43033</v>
      </c>
      <c r="B6907" s="19" t="s">
        <v>3405</v>
      </c>
      <c r="C6907" s="15">
        <v>500</v>
      </c>
      <c r="D6907" s="24" t="s">
        <v>4</v>
      </c>
      <c r="E6907" s="24" t="s">
        <v>6</v>
      </c>
      <c r="F6907" s="25" t="s">
        <v>6</v>
      </c>
      <c r="G6907" s="25" t="s">
        <v>2987</v>
      </c>
      <c r="H6907" s="25" t="s">
        <v>3418</v>
      </c>
      <c r="I6907" s="25" t="s">
        <v>82</v>
      </c>
      <c r="J6907" s="10">
        <v>1965</v>
      </c>
      <c r="K6907" s="16">
        <v>40</v>
      </c>
    </row>
    <row r="6908" spans="1:11" x14ac:dyDescent="0.25">
      <c r="A6908" s="19">
        <v>43033</v>
      </c>
      <c r="B6908" s="19" t="s">
        <v>3405</v>
      </c>
      <c r="C6908" s="15">
        <v>1000</v>
      </c>
      <c r="D6908" s="24" t="s">
        <v>4</v>
      </c>
      <c r="E6908" s="24" t="s">
        <v>6</v>
      </c>
      <c r="F6908" s="25" t="s">
        <v>6</v>
      </c>
      <c r="G6908" s="25" t="s">
        <v>2987</v>
      </c>
      <c r="H6908" s="25" t="s">
        <v>3418</v>
      </c>
      <c r="I6908" s="25" t="s">
        <v>82</v>
      </c>
      <c r="J6908" s="10">
        <v>2060</v>
      </c>
      <c r="K6908" s="16">
        <v>42</v>
      </c>
    </row>
    <row r="6909" spans="1:11" x14ac:dyDescent="0.25">
      <c r="A6909" s="19">
        <v>43033</v>
      </c>
      <c r="B6909" s="19" t="s">
        <v>3405</v>
      </c>
      <c r="C6909" s="15">
        <v>3000</v>
      </c>
      <c r="D6909" s="24" t="s">
        <v>4</v>
      </c>
      <c r="E6909" s="24" t="s">
        <v>6</v>
      </c>
      <c r="F6909" s="25" t="s">
        <v>6</v>
      </c>
      <c r="G6909" s="25" t="s">
        <v>2987</v>
      </c>
      <c r="H6909" s="25" t="s">
        <v>3418</v>
      </c>
      <c r="I6909" s="25" t="s">
        <v>82</v>
      </c>
      <c r="J6909" s="10">
        <v>2111</v>
      </c>
      <c r="K6909" s="16">
        <v>43</v>
      </c>
    </row>
    <row r="6910" spans="1:11" x14ac:dyDescent="0.25">
      <c r="A6910" s="19">
        <v>43033</v>
      </c>
      <c r="B6910" s="19" t="s">
        <v>3405</v>
      </c>
      <c r="C6910" s="15">
        <v>1000</v>
      </c>
      <c r="D6910" s="24" t="s">
        <v>4</v>
      </c>
      <c r="E6910" s="24" t="s">
        <v>6</v>
      </c>
      <c r="F6910" s="25" t="s">
        <v>6</v>
      </c>
      <c r="G6910" s="25" t="s">
        <v>2987</v>
      </c>
      <c r="H6910" s="25" t="s">
        <v>3418</v>
      </c>
      <c r="I6910" s="25" t="s">
        <v>82</v>
      </c>
      <c r="J6910" s="10">
        <v>2399</v>
      </c>
      <c r="K6910" s="16">
        <v>48</v>
      </c>
    </row>
    <row r="6911" spans="1:11" x14ac:dyDescent="0.25">
      <c r="A6911" s="19">
        <v>43033</v>
      </c>
      <c r="B6911" s="19" t="s">
        <v>3405</v>
      </c>
      <c r="C6911" s="15">
        <v>3000</v>
      </c>
      <c r="D6911" s="24" t="s">
        <v>4</v>
      </c>
      <c r="E6911" s="24" t="s">
        <v>6</v>
      </c>
      <c r="F6911" s="25" t="s">
        <v>6</v>
      </c>
      <c r="G6911" s="25" t="s">
        <v>2987</v>
      </c>
      <c r="H6911" s="25" t="s">
        <v>3418</v>
      </c>
      <c r="I6911" s="25" t="s">
        <v>82</v>
      </c>
      <c r="J6911" s="10">
        <v>2400</v>
      </c>
      <c r="K6911" s="16">
        <v>48</v>
      </c>
    </row>
    <row r="6912" spans="1:11" x14ac:dyDescent="0.25">
      <c r="A6912" s="19">
        <v>43033</v>
      </c>
      <c r="B6912" s="19" t="s">
        <v>3405</v>
      </c>
      <c r="C6912" s="15">
        <v>1600</v>
      </c>
      <c r="D6912" s="24" t="s">
        <v>7</v>
      </c>
      <c r="E6912" s="24" t="s">
        <v>8</v>
      </c>
      <c r="F6912" s="25"/>
      <c r="G6912" s="25" t="s">
        <v>3314</v>
      </c>
      <c r="H6912" s="25" t="s">
        <v>3314</v>
      </c>
      <c r="I6912" s="27"/>
      <c r="J6912" s="10" t="s">
        <v>2984</v>
      </c>
      <c r="K6912" s="16"/>
    </row>
    <row r="6913" spans="1:11" x14ac:dyDescent="0.25">
      <c r="A6913" s="19">
        <v>43034</v>
      </c>
      <c r="B6913" s="19" t="s">
        <v>3405</v>
      </c>
      <c r="C6913" s="15">
        <v>10000</v>
      </c>
      <c r="D6913" s="24" t="s">
        <v>4</v>
      </c>
      <c r="E6913" s="24" t="s">
        <v>5</v>
      </c>
      <c r="F6913" s="25" t="s">
        <v>2217</v>
      </c>
      <c r="G6913" s="25" t="s">
        <v>2987</v>
      </c>
      <c r="H6913" s="25" t="s">
        <v>3418</v>
      </c>
      <c r="I6913" s="25" t="s">
        <v>82</v>
      </c>
      <c r="J6913" s="10">
        <v>436</v>
      </c>
      <c r="K6913" s="16">
        <v>9</v>
      </c>
    </row>
    <row r="6914" spans="1:11" x14ac:dyDescent="0.25">
      <c r="A6914" s="19">
        <v>43034</v>
      </c>
      <c r="B6914" s="19" t="s">
        <v>3405</v>
      </c>
      <c r="C6914" s="15">
        <v>900</v>
      </c>
      <c r="D6914" s="24" t="s">
        <v>4</v>
      </c>
      <c r="E6914" s="24" t="s">
        <v>5</v>
      </c>
      <c r="F6914" s="25" t="s">
        <v>2217</v>
      </c>
      <c r="G6914" s="25" t="s">
        <v>2987</v>
      </c>
      <c r="H6914" s="25" t="s">
        <v>3418</v>
      </c>
      <c r="I6914" s="25" t="s">
        <v>82</v>
      </c>
      <c r="J6914" s="10">
        <v>437</v>
      </c>
      <c r="K6914" s="16">
        <v>9</v>
      </c>
    </row>
    <row r="6915" spans="1:11" x14ac:dyDescent="0.25">
      <c r="A6915" s="19">
        <v>43034</v>
      </c>
      <c r="B6915" s="19" t="s">
        <v>3405</v>
      </c>
      <c r="C6915" s="15">
        <v>500</v>
      </c>
      <c r="D6915" s="24" t="s">
        <v>4</v>
      </c>
      <c r="E6915" s="24" t="s">
        <v>5</v>
      </c>
      <c r="F6915" s="25" t="s">
        <v>2217</v>
      </c>
      <c r="G6915" s="25" t="s">
        <v>2987</v>
      </c>
      <c r="H6915" s="25" t="s">
        <v>3418</v>
      </c>
      <c r="I6915" s="25" t="s">
        <v>82</v>
      </c>
      <c r="J6915" s="10">
        <v>438</v>
      </c>
      <c r="K6915" s="16">
        <v>9</v>
      </c>
    </row>
    <row r="6916" spans="1:11" x14ac:dyDescent="0.25">
      <c r="A6916" s="19">
        <v>43034</v>
      </c>
      <c r="B6916" s="19" t="s">
        <v>3405</v>
      </c>
      <c r="C6916" s="15">
        <v>2000</v>
      </c>
      <c r="D6916" s="24" t="s">
        <v>4</v>
      </c>
      <c r="E6916" s="24" t="s">
        <v>5</v>
      </c>
      <c r="F6916" s="25" t="s">
        <v>2217</v>
      </c>
      <c r="G6916" s="25" t="s">
        <v>2987</v>
      </c>
      <c r="H6916" s="25" t="s">
        <v>3418</v>
      </c>
      <c r="I6916" s="25" t="s">
        <v>82</v>
      </c>
      <c r="J6916" s="10">
        <v>668</v>
      </c>
      <c r="K6916" s="16">
        <v>14</v>
      </c>
    </row>
    <row r="6917" spans="1:11" x14ac:dyDescent="0.25">
      <c r="A6917" s="19">
        <v>43034</v>
      </c>
      <c r="B6917" s="19" t="s">
        <v>3405</v>
      </c>
      <c r="C6917" s="15">
        <v>500</v>
      </c>
      <c r="D6917" s="24" t="s">
        <v>4</v>
      </c>
      <c r="E6917" s="24" t="s">
        <v>6</v>
      </c>
      <c r="F6917" s="25" t="s">
        <v>6</v>
      </c>
      <c r="G6917" s="25" t="s">
        <v>2987</v>
      </c>
      <c r="H6917" s="25" t="s">
        <v>3418</v>
      </c>
      <c r="I6917" s="25" t="s">
        <v>82</v>
      </c>
      <c r="J6917" s="10">
        <v>669</v>
      </c>
      <c r="K6917" s="16">
        <v>14</v>
      </c>
    </row>
    <row r="6918" spans="1:11" x14ac:dyDescent="0.25">
      <c r="A6918" s="19">
        <v>43034</v>
      </c>
      <c r="B6918" s="19" t="s">
        <v>3405</v>
      </c>
      <c r="C6918" s="15">
        <v>500</v>
      </c>
      <c r="D6918" s="24" t="s">
        <v>4</v>
      </c>
      <c r="E6918" s="24" t="s">
        <v>5</v>
      </c>
      <c r="F6918" s="25" t="s">
        <v>2217</v>
      </c>
      <c r="G6918" s="25" t="s">
        <v>2987</v>
      </c>
      <c r="H6918" s="25" t="s">
        <v>3418</v>
      </c>
      <c r="I6918" s="25" t="s">
        <v>82</v>
      </c>
      <c r="J6918" s="10">
        <v>1890</v>
      </c>
      <c r="K6918" s="16">
        <v>38</v>
      </c>
    </row>
    <row r="6919" spans="1:11" x14ac:dyDescent="0.25">
      <c r="A6919" s="19">
        <v>43034</v>
      </c>
      <c r="B6919" s="19" t="s">
        <v>3405</v>
      </c>
      <c r="C6919" s="15">
        <v>10000</v>
      </c>
      <c r="D6919" s="24" t="s">
        <v>4</v>
      </c>
      <c r="E6919" s="24" t="s">
        <v>5</v>
      </c>
      <c r="F6919" s="25" t="s">
        <v>2217</v>
      </c>
      <c r="G6919" s="25" t="s">
        <v>2987</v>
      </c>
      <c r="H6919" s="25" t="s">
        <v>3418</v>
      </c>
      <c r="I6919" s="25" t="s">
        <v>82</v>
      </c>
      <c r="J6919" s="10">
        <v>1891</v>
      </c>
      <c r="K6919" s="16">
        <v>38</v>
      </c>
    </row>
    <row r="6920" spans="1:11" x14ac:dyDescent="0.25">
      <c r="A6920" s="19">
        <v>43034</v>
      </c>
      <c r="B6920" s="19" t="s">
        <v>3405</v>
      </c>
      <c r="C6920" s="15">
        <v>10000</v>
      </c>
      <c r="D6920" s="24" t="s">
        <v>4</v>
      </c>
      <c r="E6920" s="24" t="s">
        <v>5</v>
      </c>
      <c r="F6920" s="25" t="s">
        <v>2217</v>
      </c>
      <c r="G6920" s="25" t="s">
        <v>2987</v>
      </c>
      <c r="H6920" s="25" t="s">
        <v>3418</v>
      </c>
      <c r="I6920" s="25" t="s">
        <v>82</v>
      </c>
      <c r="J6920" s="10">
        <v>1892</v>
      </c>
      <c r="K6920" s="16">
        <v>38</v>
      </c>
    </row>
    <row r="6921" spans="1:11" x14ac:dyDescent="0.25">
      <c r="A6921" s="19">
        <v>43034</v>
      </c>
      <c r="B6921" s="19" t="s">
        <v>3405</v>
      </c>
      <c r="C6921" s="15">
        <v>10000</v>
      </c>
      <c r="D6921" s="24" t="s">
        <v>4</v>
      </c>
      <c r="E6921" s="24" t="s">
        <v>5</v>
      </c>
      <c r="F6921" s="25" t="s">
        <v>2217</v>
      </c>
      <c r="G6921" s="25" t="s">
        <v>2987</v>
      </c>
      <c r="H6921" s="25" t="s">
        <v>3418</v>
      </c>
      <c r="I6921" s="25" t="s">
        <v>82</v>
      </c>
      <c r="J6921" s="10">
        <v>1893</v>
      </c>
      <c r="K6921" s="16">
        <v>38</v>
      </c>
    </row>
    <row r="6922" spans="1:11" x14ac:dyDescent="0.25">
      <c r="A6922" s="19">
        <v>43034</v>
      </c>
      <c r="B6922" s="19" t="s">
        <v>3405</v>
      </c>
      <c r="C6922" s="15">
        <v>10000</v>
      </c>
      <c r="D6922" s="24" t="s">
        <v>4</v>
      </c>
      <c r="E6922" s="24" t="s">
        <v>6</v>
      </c>
      <c r="F6922" s="25" t="s">
        <v>6</v>
      </c>
      <c r="G6922" s="25" t="s">
        <v>2987</v>
      </c>
      <c r="H6922" s="25" t="s">
        <v>3418</v>
      </c>
      <c r="I6922" s="25" t="s">
        <v>82</v>
      </c>
      <c r="J6922" s="10">
        <v>1894</v>
      </c>
      <c r="K6922" s="16">
        <v>38</v>
      </c>
    </row>
    <row r="6923" spans="1:11" x14ac:dyDescent="0.25">
      <c r="A6923" s="19">
        <v>43034</v>
      </c>
      <c r="B6923" s="19" t="s">
        <v>3405</v>
      </c>
      <c r="C6923" s="15">
        <v>10000</v>
      </c>
      <c r="D6923" s="24" t="s">
        <v>4</v>
      </c>
      <c r="E6923" s="24" t="s">
        <v>6</v>
      </c>
      <c r="F6923" s="25" t="s">
        <v>6</v>
      </c>
      <c r="G6923" s="25" t="s">
        <v>2987</v>
      </c>
      <c r="H6923" s="25" t="s">
        <v>3418</v>
      </c>
      <c r="I6923" s="25" t="s">
        <v>82</v>
      </c>
      <c r="J6923" s="10">
        <v>1895</v>
      </c>
      <c r="K6923" s="16">
        <v>38</v>
      </c>
    </row>
    <row r="6924" spans="1:11" x14ac:dyDescent="0.25">
      <c r="A6924" s="19">
        <v>43034</v>
      </c>
      <c r="B6924" s="19" t="s">
        <v>3405</v>
      </c>
      <c r="C6924" s="15">
        <v>10000</v>
      </c>
      <c r="D6924" s="24" t="s">
        <v>4</v>
      </c>
      <c r="E6924" s="24" t="s">
        <v>6</v>
      </c>
      <c r="F6924" s="25" t="s">
        <v>6</v>
      </c>
      <c r="G6924" s="25" t="s">
        <v>2987</v>
      </c>
      <c r="H6924" s="25" t="s">
        <v>3418</v>
      </c>
      <c r="I6924" s="25" t="s">
        <v>82</v>
      </c>
      <c r="J6924" s="10">
        <v>1896</v>
      </c>
      <c r="K6924" s="16">
        <v>38</v>
      </c>
    </row>
    <row r="6925" spans="1:11" x14ac:dyDescent="0.25">
      <c r="A6925" s="19">
        <v>43034</v>
      </c>
      <c r="B6925" s="19" t="s">
        <v>3405</v>
      </c>
      <c r="C6925" s="15">
        <v>10000</v>
      </c>
      <c r="D6925" s="24" t="s">
        <v>4</v>
      </c>
      <c r="E6925" s="24" t="s">
        <v>6</v>
      </c>
      <c r="F6925" s="25" t="s">
        <v>6</v>
      </c>
      <c r="G6925" s="25" t="s">
        <v>2987</v>
      </c>
      <c r="H6925" s="25" t="s">
        <v>3418</v>
      </c>
      <c r="I6925" s="25" t="s">
        <v>82</v>
      </c>
      <c r="J6925" s="10">
        <v>1897</v>
      </c>
      <c r="K6925" s="16">
        <v>38</v>
      </c>
    </row>
    <row r="6926" spans="1:11" x14ac:dyDescent="0.25">
      <c r="A6926" s="19">
        <v>43034</v>
      </c>
      <c r="B6926" s="19" t="s">
        <v>3405</v>
      </c>
      <c r="C6926" s="15">
        <v>10000</v>
      </c>
      <c r="D6926" s="24" t="s">
        <v>4</v>
      </c>
      <c r="E6926" s="24" t="s">
        <v>6</v>
      </c>
      <c r="F6926" s="25" t="s">
        <v>6</v>
      </c>
      <c r="G6926" s="25" t="s">
        <v>2987</v>
      </c>
      <c r="H6926" s="25" t="s">
        <v>3418</v>
      </c>
      <c r="I6926" s="25" t="s">
        <v>82</v>
      </c>
      <c r="J6926" s="10">
        <v>1898</v>
      </c>
      <c r="K6926" s="16">
        <v>38</v>
      </c>
    </row>
    <row r="6927" spans="1:11" x14ac:dyDescent="0.25">
      <c r="A6927" s="19">
        <v>43034</v>
      </c>
      <c r="B6927" s="19" t="s">
        <v>3405</v>
      </c>
      <c r="C6927" s="15">
        <v>10000</v>
      </c>
      <c r="D6927" s="24" t="s">
        <v>4</v>
      </c>
      <c r="E6927" s="24" t="s">
        <v>6</v>
      </c>
      <c r="F6927" s="25" t="s">
        <v>6</v>
      </c>
      <c r="G6927" s="25" t="s">
        <v>2987</v>
      </c>
      <c r="H6927" s="25" t="s">
        <v>3418</v>
      </c>
      <c r="I6927" s="25" t="s">
        <v>82</v>
      </c>
      <c r="J6927" s="10">
        <v>1899</v>
      </c>
      <c r="K6927" s="16">
        <v>38</v>
      </c>
    </row>
    <row r="6928" spans="1:11" x14ac:dyDescent="0.25">
      <c r="A6928" s="19">
        <v>43034</v>
      </c>
      <c r="B6928" s="19" t="s">
        <v>3405</v>
      </c>
      <c r="C6928" s="15">
        <v>10000</v>
      </c>
      <c r="D6928" s="24" t="s">
        <v>4</v>
      </c>
      <c r="E6928" s="24" t="s">
        <v>6</v>
      </c>
      <c r="F6928" s="25" t="s">
        <v>6</v>
      </c>
      <c r="G6928" s="25" t="s">
        <v>2987</v>
      </c>
      <c r="H6928" s="25" t="s">
        <v>3418</v>
      </c>
      <c r="I6928" s="25" t="s">
        <v>82</v>
      </c>
      <c r="J6928" s="10">
        <v>1900</v>
      </c>
      <c r="K6928" s="16">
        <v>38</v>
      </c>
    </row>
    <row r="6929" spans="1:11" x14ac:dyDescent="0.25">
      <c r="A6929" s="19">
        <v>43034</v>
      </c>
      <c r="B6929" s="19" t="s">
        <v>3405</v>
      </c>
      <c r="C6929" s="15">
        <v>300</v>
      </c>
      <c r="D6929" s="24" t="s">
        <v>4</v>
      </c>
      <c r="E6929" s="24" t="s">
        <v>5</v>
      </c>
      <c r="F6929" s="25" t="s">
        <v>2217</v>
      </c>
      <c r="G6929" s="25" t="s">
        <v>2987</v>
      </c>
      <c r="H6929" s="25" t="s">
        <v>3418</v>
      </c>
      <c r="I6929" s="25" t="s">
        <v>82</v>
      </c>
      <c r="J6929" s="10">
        <v>1939</v>
      </c>
      <c r="K6929" s="16">
        <v>39</v>
      </c>
    </row>
    <row r="6930" spans="1:11" x14ac:dyDescent="0.25">
      <c r="A6930" s="19">
        <v>43034</v>
      </c>
      <c r="B6930" s="19" t="s">
        <v>3405</v>
      </c>
      <c r="C6930" s="15">
        <v>1000</v>
      </c>
      <c r="D6930" s="24" t="s">
        <v>4</v>
      </c>
      <c r="E6930" s="24" t="s">
        <v>5</v>
      </c>
      <c r="F6930" s="25" t="s">
        <v>2217</v>
      </c>
      <c r="G6930" s="25" t="s">
        <v>2987</v>
      </c>
      <c r="H6930" s="25" t="s">
        <v>3418</v>
      </c>
      <c r="I6930" s="25" t="s">
        <v>82</v>
      </c>
      <c r="J6930" s="10">
        <v>1940</v>
      </c>
      <c r="K6930" s="16">
        <v>39</v>
      </c>
    </row>
    <row r="6931" spans="1:11" x14ac:dyDescent="0.25">
      <c r="A6931" s="19">
        <v>43034</v>
      </c>
      <c r="B6931" s="19" t="s">
        <v>3405</v>
      </c>
      <c r="C6931" s="15">
        <v>10000</v>
      </c>
      <c r="D6931" s="24" t="s">
        <v>4</v>
      </c>
      <c r="E6931" s="24" t="s">
        <v>6</v>
      </c>
      <c r="F6931" s="25" t="s">
        <v>6</v>
      </c>
      <c r="G6931" s="25" t="s">
        <v>2987</v>
      </c>
      <c r="H6931" s="25" t="s">
        <v>3418</v>
      </c>
      <c r="I6931" s="25" t="s">
        <v>82</v>
      </c>
      <c r="J6931" s="10">
        <v>1942</v>
      </c>
      <c r="K6931" s="16">
        <v>39</v>
      </c>
    </row>
    <row r="6932" spans="1:11" x14ac:dyDescent="0.25">
      <c r="A6932" s="19">
        <v>43034</v>
      </c>
      <c r="B6932" s="19" t="s">
        <v>3405</v>
      </c>
      <c r="C6932" s="15">
        <v>200</v>
      </c>
      <c r="D6932" s="24" t="s">
        <v>4</v>
      </c>
      <c r="E6932" s="24" t="s">
        <v>5</v>
      </c>
      <c r="F6932" s="25" t="s">
        <v>2217</v>
      </c>
      <c r="G6932" s="25" t="s">
        <v>2987</v>
      </c>
      <c r="H6932" s="25" t="s">
        <v>3418</v>
      </c>
      <c r="I6932" s="25" t="s">
        <v>82</v>
      </c>
      <c r="J6932" s="10">
        <v>2061</v>
      </c>
      <c r="K6932" s="16">
        <v>42</v>
      </c>
    </row>
    <row r="6933" spans="1:11" x14ac:dyDescent="0.25">
      <c r="A6933" s="19">
        <v>43034</v>
      </c>
      <c r="B6933" s="19" t="s">
        <v>3405</v>
      </c>
      <c r="C6933" s="15">
        <v>250</v>
      </c>
      <c r="D6933" s="24" t="s">
        <v>4</v>
      </c>
      <c r="E6933" s="24" t="s">
        <v>6</v>
      </c>
      <c r="F6933" s="25" t="s">
        <v>6</v>
      </c>
      <c r="G6933" s="25" t="s">
        <v>2987</v>
      </c>
      <c r="H6933" s="25" t="s">
        <v>3418</v>
      </c>
      <c r="I6933" s="25" t="s">
        <v>82</v>
      </c>
      <c r="J6933" s="10">
        <v>2062</v>
      </c>
      <c r="K6933" s="16">
        <v>42</v>
      </c>
    </row>
    <row r="6934" spans="1:11" x14ac:dyDescent="0.25">
      <c r="A6934" s="19">
        <v>43034</v>
      </c>
      <c r="B6934" s="19" t="s">
        <v>3405</v>
      </c>
      <c r="C6934" s="15">
        <v>5000</v>
      </c>
      <c r="D6934" s="24" t="s">
        <v>4</v>
      </c>
      <c r="E6934" s="24" t="s">
        <v>5</v>
      </c>
      <c r="F6934" s="25" t="s">
        <v>2217</v>
      </c>
      <c r="G6934" s="25" t="s">
        <v>2987</v>
      </c>
      <c r="H6934" s="25" t="s">
        <v>3418</v>
      </c>
      <c r="I6934" s="25" t="s">
        <v>82</v>
      </c>
      <c r="J6934" s="10">
        <v>2112</v>
      </c>
      <c r="K6934" s="16">
        <v>43</v>
      </c>
    </row>
    <row r="6935" spans="1:11" x14ac:dyDescent="0.25">
      <c r="A6935" s="19">
        <v>43034</v>
      </c>
      <c r="B6935" s="19" t="s">
        <v>3405</v>
      </c>
      <c r="C6935" s="15">
        <v>500</v>
      </c>
      <c r="D6935" s="24" t="s">
        <v>4</v>
      </c>
      <c r="E6935" s="24" t="s">
        <v>5</v>
      </c>
      <c r="F6935" s="25" t="s">
        <v>2217</v>
      </c>
      <c r="G6935" s="25" t="s">
        <v>2987</v>
      </c>
      <c r="H6935" s="25" t="s">
        <v>3418</v>
      </c>
      <c r="I6935" s="25" t="s">
        <v>82</v>
      </c>
      <c r="J6935" s="10">
        <v>2113</v>
      </c>
      <c r="K6935" s="16">
        <v>43</v>
      </c>
    </row>
    <row r="6936" spans="1:11" x14ac:dyDescent="0.25">
      <c r="A6936" s="19">
        <v>43034</v>
      </c>
      <c r="B6936" s="19" t="s">
        <v>3405</v>
      </c>
      <c r="C6936" s="15">
        <v>53800</v>
      </c>
      <c r="D6936" s="24" t="s">
        <v>7</v>
      </c>
      <c r="E6936" s="24" t="s">
        <v>8</v>
      </c>
      <c r="F6936" s="25"/>
      <c r="G6936" s="25" t="s">
        <v>3314</v>
      </c>
      <c r="H6936" s="25" t="s">
        <v>3314</v>
      </c>
      <c r="I6936" s="27"/>
      <c r="J6936" s="10" t="s">
        <v>2984</v>
      </c>
      <c r="K6936" s="16"/>
    </row>
    <row r="6937" spans="1:11" x14ac:dyDescent="0.25">
      <c r="A6937" s="19">
        <v>43034</v>
      </c>
      <c r="B6937" s="19" t="s">
        <v>3405</v>
      </c>
      <c r="C6937" s="15">
        <v>30</v>
      </c>
      <c r="D6937" s="24" t="s">
        <v>7</v>
      </c>
      <c r="E6937" s="24" t="s">
        <v>8</v>
      </c>
      <c r="F6937" s="25"/>
      <c r="G6937" s="25" t="s">
        <v>3314</v>
      </c>
      <c r="H6937" s="25" t="s">
        <v>3314</v>
      </c>
      <c r="I6937" s="27"/>
      <c r="J6937" s="10" t="s">
        <v>2984</v>
      </c>
      <c r="K6937" s="16"/>
    </row>
    <row r="6938" spans="1:11" x14ac:dyDescent="0.25">
      <c r="A6938" s="19">
        <v>43034</v>
      </c>
      <c r="B6938" s="19" t="s">
        <v>3405</v>
      </c>
      <c r="C6938" s="15">
        <v>1000</v>
      </c>
      <c r="D6938" s="24" t="s">
        <v>7</v>
      </c>
      <c r="E6938" s="24" t="s">
        <v>8</v>
      </c>
      <c r="F6938" s="25"/>
      <c r="G6938" s="25" t="s">
        <v>3314</v>
      </c>
      <c r="H6938" s="25" t="s">
        <v>3314</v>
      </c>
      <c r="I6938" s="27"/>
      <c r="J6938" s="10" t="s">
        <v>2984</v>
      </c>
      <c r="K6938" s="16"/>
    </row>
    <row r="6939" spans="1:11" x14ac:dyDescent="0.25">
      <c r="A6939" s="19">
        <v>43034</v>
      </c>
      <c r="B6939" s="19" t="s">
        <v>3405</v>
      </c>
      <c r="C6939" s="15">
        <v>500</v>
      </c>
      <c r="D6939" s="24" t="s">
        <v>7</v>
      </c>
      <c r="E6939" s="24" t="s">
        <v>8</v>
      </c>
      <c r="F6939" s="25"/>
      <c r="G6939" s="25" t="s">
        <v>3314</v>
      </c>
      <c r="H6939" s="25" t="s">
        <v>3314</v>
      </c>
      <c r="I6939" s="27"/>
      <c r="J6939" s="10" t="s">
        <v>2984</v>
      </c>
      <c r="K6939" s="16"/>
    </row>
    <row r="6940" spans="1:11" x14ac:dyDescent="0.25">
      <c r="A6940" s="19">
        <v>43034</v>
      </c>
      <c r="B6940" s="19" t="s">
        <v>3405</v>
      </c>
      <c r="C6940" s="15">
        <v>630</v>
      </c>
      <c r="D6940" s="24" t="s">
        <v>7</v>
      </c>
      <c r="E6940" s="24" t="s">
        <v>8</v>
      </c>
      <c r="F6940" s="25"/>
      <c r="G6940" s="25" t="s">
        <v>3314</v>
      </c>
      <c r="H6940" s="25" t="s">
        <v>3314</v>
      </c>
      <c r="I6940" s="27"/>
      <c r="J6940" s="10" t="s">
        <v>2984</v>
      </c>
      <c r="K6940" s="16"/>
    </row>
    <row r="6941" spans="1:11" x14ac:dyDescent="0.25">
      <c r="A6941" s="19">
        <v>43034</v>
      </c>
      <c r="B6941" s="19" t="s">
        <v>3405</v>
      </c>
      <c r="C6941" s="15">
        <v>700</v>
      </c>
      <c r="D6941" s="24" t="s">
        <v>7</v>
      </c>
      <c r="E6941" s="24" t="s">
        <v>8</v>
      </c>
      <c r="F6941" s="25"/>
      <c r="G6941" s="25" t="s">
        <v>3314</v>
      </c>
      <c r="H6941" s="25" t="s">
        <v>3314</v>
      </c>
      <c r="I6941" s="27"/>
      <c r="J6941" s="10" t="s">
        <v>2984</v>
      </c>
      <c r="K6941" s="16"/>
    </row>
    <row r="6942" spans="1:11" x14ac:dyDescent="0.25">
      <c r="A6942" s="19">
        <v>43036</v>
      </c>
      <c r="B6942" s="19" t="s">
        <v>3405</v>
      </c>
      <c r="C6942" s="15">
        <v>5000</v>
      </c>
      <c r="D6942" s="24" t="s">
        <v>4</v>
      </c>
      <c r="E6942" s="24" t="s">
        <v>6</v>
      </c>
      <c r="F6942" s="25" t="s">
        <v>6</v>
      </c>
      <c r="G6942" s="25" t="s">
        <v>2987</v>
      </c>
      <c r="H6942" s="25" t="s">
        <v>3418</v>
      </c>
      <c r="I6942" s="25" t="s">
        <v>82</v>
      </c>
      <c r="J6942" s="10">
        <v>670</v>
      </c>
      <c r="K6942" s="16">
        <v>14</v>
      </c>
    </row>
    <row r="6943" spans="1:11" x14ac:dyDescent="0.25">
      <c r="A6943" s="19">
        <v>43036</v>
      </c>
      <c r="B6943" s="19" t="s">
        <v>3405</v>
      </c>
      <c r="C6943" s="15">
        <v>6000</v>
      </c>
      <c r="D6943" s="24" t="s">
        <v>4</v>
      </c>
      <c r="E6943" s="24" t="s">
        <v>5</v>
      </c>
      <c r="F6943" s="25" t="s">
        <v>2217</v>
      </c>
      <c r="G6943" s="25" t="s">
        <v>2987</v>
      </c>
      <c r="H6943" s="25" t="s">
        <v>3418</v>
      </c>
      <c r="I6943" s="25" t="s">
        <v>82</v>
      </c>
      <c r="J6943" s="10">
        <v>1214</v>
      </c>
      <c r="K6943" s="16">
        <v>25</v>
      </c>
    </row>
    <row r="6944" spans="1:11" x14ac:dyDescent="0.25">
      <c r="A6944" s="19">
        <v>43036</v>
      </c>
      <c r="B6944" s="19" t="s">
        <v>3405</v>
      </c>
      <c r="C6944" s="15">
        <v>1000</v>
      </c>
      <c r="D6944" s="24" t="s">
        <v>4</v>
      </c>
      <c r="E6944" s="24" t="s">
        <v>6</v>
      </c>
      <c r="F6944" s="25" t="s">
        <v>6</v>
      </c>
      <c r="G6944" s="25" t="s">
        <v>2987</v>
      </c>
      <c r="H6944" s="25" t="s">
        <v>3418</v>
      </c>
      <c r="I6944" s="25" t="s">
        <v>82</v>
      </c>
      <c r="J6944" s="10">
        <v>1943</v>
      </c>
      <c r="K6944" s="16">
        <v>39</v>
      </c>
    </row>
    <row r="6945" spans="1:11" x14ac:dyDescent="0.25">
      <c r="A6945" s="19">
        <v>43036</v>
      </c>
      <c r="B6945" s="19" t="s">
        <v>3405</v>
      </c>
      <c r="C6945" s="15">
        <v>100</v>
      </c>
      <c r="D6945" s="24" t="s">
        <v>4</v>
      </c>
      <c r="E6945" s="24" t="s">
        <v>6</v>
      </c>
      <c r="F6945" s="25" t="s">
        <v>6</v>
      </c>
      <c r="G6945" s="25" t="s">
        <v>2987</v>
      </c>
      <c r="H6945" s="25" t="s">
        <v>3418</v>
      </c>
      <c r="I6945" s="25" t="s">
        <v>82</v>
      </c>
      <c r="J6945" s="10">
        <v>1944</v>
      </c>
      <c r="K6945" s="16">
        <v>39</v>
      </c>
    </row>
    <row r="6946" spans="1:11" x14ac:dyDescent="0.25">
      <c r="A6946" s="19">
        <v>43036</v>
      </c>
      <c r="B6946" s="19" t="s">
        <v>3405</v>
      </c>
      <c r="C6946" s="15">
        <v>2300</v>
      </c>
      <c r="D6946" s="24" t="s">
        <v>4</v>
      </c>
      <c r="E6946" s="24" t="s">
        <v>6</v>
      </c>
      <c r="F6946" s="25" t="s">
        <v>6</v>
      </c>
      <c r="G6946" s="25" t="s">
        <v>2987</v>
      </c>
      <c r="H6946" s="25" t="s">
        <v>3418</v>
      </c>
      <c r="I6946" s="25" t="s">
        <v>82</v>
      </c>
      <c r="J6946" s="10">
        <v>2063</v>
      </c>
      <c r="K6946" s="16">
        <v>42</v>
      </c>
    </row>
    <row r="6947" spans="1:11" x14ac:dyDescent="0.25">
      <c r="A6947" s="19">
        <v>43036</v>
      </c>
      <c r="B6947" s="19" t="s">
        <v>3405</v>
      </c>
      <c r="C6947" s="15">
        <v>300</v>
      </c>
      <c r="D6947" s="24" t="s">
        <v>4</v>
      </c>
      <c r="E6947" s="24" t="s">
        <v>6</v>
      </c>
      <c r="F6947" s="25" t="s">
        <v>6</v>
      </c>
      <c r="G6947" s="25" t="s">
        <v>2987</v>
      </c>
      <c r="H6947" s="25" t="s">
        <v>3418</v>
      </c>
      <c r="I6947" s="25" t="s">
        <v>82</v>
      </c>
      <c r="J6947" s="10">
        <v>2064</v>
      </c>
      <c r="K6947" s="16">
        <v>42</v>
      </c>
    </row>
    <row r="6948" spans="1:11" x14ac:dyDescent="0.25">
      <c r="A6948" s="19">
        <v>43037</v>
      </c>
      <c r="B6948" s="19" t="s">
        <v>3405</v>
      </c>
      <c r="C6948" s="15">
        <v>8000</v>
      </c>
      <c r="D6948" s="24" t="s">
        <v>4</v>
      </c>
      <c r="E6948" s="24" t="s">
        <v>6</v>
      </c>
      <c r="F6948" s="25" t="s">
        <v>6</v>
      </c>
      <c r="G6948" s="25" t="s">
        <v>2987</v>
      </c>
      <c r="H6948" s="25" t="s">
        <v>3418</v>
      </c>
      <c r="I6948" s="25" t="s">
        <v>82</v>
      </c>
      <c r="J6948" s="10">
        <v>671</v>
      </c>
      <c r="K6948" s="16">
        <v>14</v>
      </c>
    </row>
    <row r="6949" spans="1:11" x14ac:dyDescent="0.25">
      <c r="A6949" s="19">
        <v>43037</v>
      </c>
      <c r="B6949" s="19" t="s">
        <v>3405</v>
      </c>
      <c r="C6949" s="15">
        <v>1444.8</v>
      </c>
      <c r="D6949" s="24" t="s">
        <v>97</v>
      </c>
      <c r="E6949" s="24" t="s">
        <v>5</v>
      </c>
      <c r="F6949" s="25" t="s">
        <v>2217</v>
      </c>
      <c r="G6949" s="25" t="s">
        <v>2987</v>
      </c>
      <c r="H6949" s="25" t="s">
        <v>3418</v>
      </c>
      <c r="I6949" s="25" t="s">
        <v>82</v>
      </c>
      <c r="J6949" s="10">
        <v>672</v>
      </c>
      <c r="K6949" s="16">
        <v>14</v>
      </c>
    </row>
    <row r="6950" spans="1:11" x14ac:dyDescent="0.25">
      <c r="A6950" s="19">
        <v>43037</v>
      </c>
      <c r="B6950" s="19" t="s">
        <v>3405</v>
      </c>
      <c r="C6950" s="15">
        <v>400</v>
      </c>
      <c r="D6950" s="24" t="s">
        <v>4</v>
      </c>
      <c r="E6950" s="24" t="s">
        <v>5</v>
      </c>
      <c r="F6950" s="25" t="s">
        <v>2217</v>
      </c>
      <c r="G6950" s="25" t="s">
        <v>2987</v>
      </c>
      <c r="H6950" s="25" t="s">
        <v>3418</v>
      </c>
      <c r="I6950" s="25" t="s">
        <v>82</v>
      </c>
      <c r="J6950" s="10">
        <v>673</v>
      </c>
      <c r="K6950" s="16">
        <v>14</v>
      </c>
    </row>
    <row r="6951" spans="1:11" x14ac:dyDescent="0.25">
      <c r="A6951" s="19">
        <v>43037</v>
      </c>
      <c r="B6951" s="19" t="s">
        <v>3405</v>
      </c>
      <c r="C6951" s="15">
        <v>63.209999999999994</v>
      </c>
      <c r="D6951" s="24" t="s">
        <v>97</v>
      </c>
      <c r="E6951" s="24" t="s">
        <v>6</v>
      </c>
      <c r="F6951" s="25" t="s">
        <v>6</v>
      </c>
      <c r="G6951" s="25" t="s">
        <v>2987</v>
      </c>
      <c r="H6951" s="25" t="s">
        <v>3418</v>
      </c>
      <c r="I6951" s="25" t="s">
        <v>82</v>
      </c>
      <c r="J6951" s="10">
        <v>674</v>
      </c>
      <c r="K6951" s="16">
        <v>14</v>
      </c>
    </row>
    <row r="6952" spans="1:11" x14ac:dyDescent="0.25">
      <c r="A6952" s="19">
        <v>43037</v>
      </c>
      <c r="B6952" s="19" t="s">
        <v>3405</v>
      </c>
      <c r="C6952" s="15">
        <v>600</v>
      </c>
      <c r="D6952" s="24" t="s">
        <v>4</v>
      </c>
      <c r="E6952" s="24" t="s">
        <v>5</v>
      </c>
      <c r="F6952" s="25" t="s">
        <v>2217</v>
      </c>
      <c r="G6952" s="25" t="s">
        <v>2987</v>
      </c>
      <c r="H6952" s="25" t="s">
        <v>3418</v>
      </c>
      <c r="I6952" s="25" t="s">
        <v>82</v>
      </c>
      <c r="J6952" s="10">
        <v>1215</v>
      </c>
      <c r="K6952" s="16">
        <v>25</v>
      </c>
    </row>
    <row r="6953" spans="1:11" x14ac:dyDescent="0.25">
      <c r="A6953" s="19">
        <v>43037</v>
      </c>
      <c r="B6953" s="19" t="s">
        <v>3405</v>
      </c>
      <c r="C6953" s="15">
        <v>300</v>
      </c>
      <c r="D6953" s="24" t="s">
        <v>4</v>
      </c>
      <c r="E6953" s="24" t="s">
        <v>5</v>
      </c>
      <c r="F6953" s="25" t="s">
        <v>2217</v>
      </c>
      <c r="G6953" s="25" t="s">
        <v>2987</v>
      </c>
      <c r="H6953" s="25" t="s">
        <v>3418</v>
      </c>
      <c r="I6953" s="25" t="s">
        <v>82</v>
      </c>
      <c r="J6953" s="10">
        <v>1216</v>
      </c>
      <c r="K6953" s="16">
        <v>25</v>
      </c>
    </row>
    <row r="6954" spans="1:11" x14ac:dyDescent="0.25">
      <c r="A6954" s="19">
        <v>43037</v>
      </c>
      <c r="B6954" s="19" t="s">
        <v>3405</v>
      </c>
      <c r="C6954" s="15">
        <v>3000</v>
      </c>
      <c r="D6954" s="24" t="s">
        <v>4</v>
      </c>
      <c r="E6954" s="24" t="s">
        <v>5</v>
      </c>
      <c r="F6954" s="25" t="s">
        <v>2217</v>
      </c>
      <c r="G6954" s="25" t="s">
        <v>2987</v>
      </c>
      <c r="H6954" s="25" t="s">
        <v>3418</v>
      </c>
      <c r="I6954" s="25" t="s">
        <v>82</v>
      </c>
      <c r="J6954" s="10">
        <v>1966</v>
      </c>
      <c r="K6954" s="16">
        <v>40</v>
      </c>
    </row>
    <row r="6955" spans="1:11" x14ac:dyDescent="0.25">
      <c r="A6955" s="19">
        <v>43037</v>
      </c>
      <c r="B6955" s="19" t="s">
        <v>3405</v>
      </c>
      <c r="C6955" s="15">
        <v>5000</v>
      </c>
      <c r="D6955" s="24" t="s">
        <v>4</v>
      </c>
      <c r="E6955" s="24" t="s">
        <v>6</v>
      </c>
      <c r="F6955" s="25" t="s">
        <v>6</v>
      </c>
      <c r="G6955" s="25" t="s">
        <v>2987</v>
      </c>
      <c r="H6955" s="25" t="s">
        <v>3418</v>
      </c>
      <c r="I6955" s="25" t="s">
        <v>82</v>
      </c>
      <c r="J6955" s="10">
        <v>1967</v>
      </c>
      <c r="K6955" s="16">
        <v>40</v>
      </c>
    </row>
    <row r="6956" spans="1:11" x14ac:dyDescent="0.25">
      <c r="A6956" s="19">
        <v>43037</v>
      </c>
      <c r="B6956" s="19" t="s">
        <v>3405</v>
      </c>
      <c r="C6956" s="15">
        <v>2000</v>
      </c>
      <c r="D6956" s="24" t="s">
        <v>4</v>
      </c>
      <c r="E6956" s="24" t="s">
        <v>6</v>
      </c>
      <c r="F6956" s="25" t="s">
        <v>6</v>
      </c>
      <c r="G6956" s="25" t="s">
        <v>2987</v>
      </c>
      <c r="H6956" s="25" t="s">
        <v>3418</v>
      </c>
      <c r="I6956" s="25" t="s">
        <v>82</v>
      </c>
      <c r="J6956" s="10">
        <v>1968</v>
      </c>
      <c r="K6956" s="16">
        <v>40</v>
      </c>
    </row>
    <row r="6957" spans="1:11" x14ac:dyDescent="0.25">
      <c r="A6957" s="19">
        <v>43037</v>
      </c>
      <c r="B6957" s="19" t="s">
        <v>3405</v>
      </c>
      <c r="C6957" s="15">
        <v>400</v>
      </c>
      <c r="D6957" s="24" t="s">
        <v>4</v>
      </c>
      <c r="E6957" s="24" t="s">
        <v>5</v>
      </c>
      <c r="F6957" s="25" t="s">
        <v>2217</v>
      </c>
      <c r="G6957" s="25" t="s">
        <v>2987</v>
      </c>
      <c r="H6957" s="25" t="s">
        <v>3418</v>
      </c>
      <c r="I6957" s="25" t="s">
        <v>82</v>
      </c>
      <c r="J6957" s="10">
        <v>2065</v>
      </c>
      <c r="K6957" s="16">
        <v>42</v>
      </c>
    </row>
    <row r="6958" spans="1:11" x14ac:dyDescent="0.25">
      <c r="A6958" s="19">
        <v>43037</v>
      </c>
      <c r="B6958" s="19" t="s">
        <v>3405</v>
      </c>
      <c r="C6958" s="15">
        <v>500</v>
      </c>
      <c r="D6958" s="24" t="s">
        <v>4</v>
      </c>
      <c r="E6958" s="24" t="s">
        <v>5</v>
      </c>
      <c r="F6958" s="25" t="s">
        <v>2217</v>
      </c>
      <c r="G6958" s="25" t="s">
        <v>2987</v>
      </c>
      <c r="H6958" s="25" t="s">
        <v>3418</v>
      </c>
      <c r="I6958" s="25" t="s">
        <v>82</v>
      </c>
      <c r="J6958" s="10">
        <v>2351</v>
      </c>
      <c r="K6958" s="16">
        <v>48</v>
      </c>
    </row>
    <row r="6959" spans="1:11" x14ac:dyDescent="0.25">
      <c r="A6959" s="19">
        <v>43037</v>
      </c>
      <c r="B6959" s="19" t="s">
        <v>3405</v>
      </c>
      <c r="C6959" s="15">
        <v>10</v>
      </c>
      <c r="D6959" s="24" t="s">
        <v>7</v>
      </c>
      <c r="E6959" s="24" t="s">
        <v>8</v>
      </c>
      <c r="F6959" s="25"/>
      <c r="G6959" s="25" t="s">
        <v>3314</v>
      </c>
      <c r="H6959" s="25" t="s">
        <v>3314</v>
      </c>
      <c r="I6959" s="27"/>
      <c r="J6959" s="10" t="s">
        <v>2984</v>
      </c>
      <c r="K6959" s="16"/>
    </row>
    <row r="6960" spans="1:11" x14ac:dyDescent="0.25">
      <c r="A6960" s="19">
        <v>43037</v>
      </c>
      <c r="B6960" s="19" t="s">
        <v>3405</v>
      </c>
      <c r="C6960" s="15">
        <v>1968.75</v>
      </c>
      <c r="D6960" s="24" t="s">
        <v>7</v>
      </c>
      <c r="E6960" s="24" t="s">
        <v>8</v>
      </c>
      <c r="F6960" s="25"/>
      <c r="G6960" s="25" t="s">
        <v>3314</v>
      </c>
      <c r="H6960" s="25" t="s">
        <v>3314</v>
      </c>
      <c r="I6960" s="27"/>
      <c r="J6960" s="10" t="s">
        <v>2984</v>
      </c>
      <c r="K6960" s="16"/>
    </row>
    <row r="6961" spans="1:11" x14ac:dyDescent="0.25">
      <c r="A6961" s="19">
        <v>43037</v>
      </c>
      <c r="B6961" s="19" t="s">
        <v>3405</v>
      </c>
      <c r="C6961" s="15">
        <v>810</v>
      </c>
      <c r="D6961" s="24" t="s">
        <v>7</v>
      </c>
      <c r="E6961" s="24" t="s">
        <v>8</v>
      </c>
      <c r="F6961" s="25"/>
      <c r="G6961" s="25" t="s">
        <v>3314</v>
      </c>
      <c r="H6961" s="25" t="s">
        <v>3314</v>
      </c>
      <c r="I6961" s="27"/>
      <c r="J6961" s="10" t="s">
        <v>2984</v>
      </c>
      <c r="K6961" s="16"/>
    </row>
    <row r="6962" spans="1:11" x14ac:dyDescent="0.25">
      <c r="A6962" s="19">
        <v>43037</v>
      </c>
      <c r="B6962" s="19" t="s">
        <v>3405</v>
      </c>
      <c r="C6962" s="15">
        <v>2110</v>
      </c>
      <c r="D6962" s="24" t="s">
        <v>7</v>
      </c>
      <c r="E6962" s="24" t="s">
        <v>8</v>
      </c>
      <c r="F6962" s="25"/>
      <c r="G6962" s="25" t="s">
        <v>3314</v>
      </c>
      <c r="H6962" s="25" t="s">
        <v>3314</v>
      </c>
      <c r="I6962" s="27"/>
      <c r="J6962" s="10" t="s">
        <v>2984</v>
      </c>
      <c r="K6962" s="16"/>
    </row>
    <row r="6963" spans="1:11" x14ac:dyDescent="0.25">
      <c r="A6963" s="19">
        <v>43037</v>
      </c>
      <c r="B6963" s="19" t="s">
        <v>3405</v>
      </c>
      <c r="C6963" s="15">
        <v>360</v>
      </c>
      <c r="D6963" s="24" t="s">
        <v>7</v>
      </c>
      <c r="E6963" s="24" t="s">
        <v>8</v>
      </c>
      <c r="F6963" s="25"/>
      <c r="G6963" s="25" t="s">
        <v>3314</v>
      </c>
      <c r="H6963" s="25" t="s">
        <v>3314</v>
      </c>
      <c r="I6963" s="27"/>
      <c r="J6963" s="10" t="s">
        <v>2984</v>
      </c>
      <c r="K6963" s="16"/>
    </row>
    <row r="6964" spans="1:11" x14ac:dyDescent="0.25">
      <c r="A6964" s="19">
        <v>43037</v>
      </c>
      <c r="B6964" s="19" t="s">
        <v>3405</v>
      </c>
      <c r="C6964" s="15">
        <v>140</v>
      </c>
      <c r="D6964" s="24" t="s">
        <v>7</v>
      </c>
      <c r="E6964" s="24" t="s">
        <v>8</v>
      </c>
      <c r="F6964" s="25"/>
      <c r="G6964" s="25" t="s">
        <v>3314</v>
      </c>
      <c r="H6964" s="25" t="s">
        <v>3314</v>
      </c>
      <c r="I6964" s="27"/>
      <c r="J6964" s="10" t="s">
        <v>2984</v>
      </c>
      <c r="K6964" s="16"/>
    </row>
    <row r="6965" spans="1:11" x14ac:dyDescent="0.25">
      <c r="A6965" s="19">
        <v>43038</v>
      </c>
      <c r="B6965" s="19" t="s">
        <v>3405</v>
      </c>
      <c r="C6965" s="15">
        <v>1000</v>
      </c>
      <c r="D6965" s="24" t="s">
        <v>4</v>
      </c>
      <c r="E6965" s="24" t="s">
        <v>5</v>
      </c>
      <c r="F6965" s="25" t="s">
        <v>2217</v>
      </c>
      <c r="G6965" s="25" t="s">
        <v>2987</v>
      </c>
      <c r="H6965" s="25" t="s">
        <v>3418</v>
      </c>
      <c r="I6965" s="25" t="s">
        <v>82</v>
      </c>
      <c r="J6965" s="10">
        <v>439</v>
      </c>
      <c r="K6965" s="16">
        <v>9</v>
      </c>
    </row>
    <row r="6966" spans="1:11" x14ac:dyDescent="0.25">
      <c r="A6966" s="19">
        <v>43038</v>
      </c>
      <c r="B6966" s="19" t="s">
        <v>3405</v>
      </c>
      <c r="C6966" s="15">
        <v>1000</v>
      </c>
      <c r="D6966" s="24" t="s">
        <v>4</v>
      </c>
      <c r="E6966" s="24" t="s">
        <v>6</v>
      </c>
      <c r="F6966" s="25" t="s">
        <v>6</v>
      </c>
      <c r="G6966" s="25" t="s">
        <v>2987</v>
      </c>
      <c r="H6966" s="25" t="s">
        <v>3418</v>
      </c>
      <c r="I6966" s="25" t="s">
        <v>82</v>
      </c>
      <c r="J6966" s="10">
        <v>440</v>
      </c>
      <c r="K6966" s="16">
        <v>9</v>
      </c>
    </row>
    <row r="6967" spans="1:11" x14ac:dyDescent="0.25">
      <c r="A6967" s="19">
        <v>43038</v>
      </c>
      <c r="B6967" s="19" t="s">
        <v>3405</v>
      </c>
      <c r="C6967" s="15">
        <v>550</v>
      </c>
      <c r="D6967" s="24" t="s">
        <v>4</v>
      </c>
      <c r="E6967" s="24" t="s">
        <v>5</v>
      </c>
      <c r="F6967" s="25" t="s">
        <v>2217</v>
      </c>
      <c r="G6967" s="25" t="s">
        <v>2987</v>
      </c>
      <c r="H6967" s="25" t="s">
        <v>3418</v>
      </c>
      <c r="I6967" s="25" t="s">
        <v>82</v>
      </c>
      <c r="J6967" s="10">
        <v>1217</v>
      </c>
      <c r="K6967" s="16">
        <v>25</v>
      </c>
    </row>
    <row r="6968" spans="1:11" x14ac:dyDescent="0.25">
      <c r="A6968" s="19">
        <v>43038</v>
      </c>
      <c r="B6968" s="19" t="s">
        <v>3405</v>
      </c>
      <c r="C6968" s="15">
        <v>200</v>
      </c>
      <c r="D6968" s="24" t="s">
        <v>4</v>
      </c>
      <c r="E6968" s="24" t="s">
        <v>5</v>
      </c>
      <c r="F6968" s="25" t="s">
        <v>2217</v>
      </c>
      <c r="G6968" s="25" t="s">
        <v>2987</v>
      </c>
      <c r="H6968" s="25" t="s">
        <v>3418</v>
      </c>
      <c r="I6968" s="25" t="s">
        <v>82</v>
      </c>
      <c r="J6968" s="10">
        <v>1218</v>
      </c>
      <c r="K6968" s="16">
        <v>25</v>
      </c>
    </row>
    <row r="6969" spans="1:11" x14ac:dyDescent="0.25">
      <c r="A6969" s="19">
        <v>43038</v>
      </c>
      <c r="B6969" s="19" t="s">
        <v>3405</v>
      </c>
      <c r="C6969" s="15">
        <v>1000</v>
      </c>
      <c r="D6969" s="24" t="s">
        <v>4</v>
      </c>
      <c r="E6969" s="24" t="s">
        <v>5</v>
      </c>
      <c r="F6969" s="25" t="s">
        <v>2217</v>
      </c>
      <c r="G6969" s="25" t="s">
        <v>2987</v>
      </c>
      <c r="H6969" s="25" t="s">
        <v>3418</v>
      </c>
      <c r="I6969" s="25" t="s">
        <v>82</v>
      </c>
      <c r="J6969" s="10">
        <v>1219</v>
      </c>
      <c r="K6969" s="16">
        <v>25</v>
      </c>
    </row>
    <row r="6970" spans="1:11" x14ac:dyDescent="0.25">
      <c r="A6970" s="19">
        <v>43038</v>
      </c>
      <c r="B6970" s="19" t="s">
        <v>3405</v>
      </c>
      <c r="C6970" s="15">
        <v>5000</v>
      </c>
      <c r="D6970" s="24" t="s">
        <v>4</v>
      </c>
      <c r="E6970" s="24" t="s">
        <v>6</v>
      </c>
      <c r="F6970" s="25" t="s">
        <v>6</v>
      </c>
      <c r="G6970" s="25" t="s">
        <v>2987</v>
      </c>
      <c r="H6970" s="25" t="s">
        <v>3418</v>
      </c>
      <c r="I6970" s="25" t="s">
        <v>82</v>
      </c>
      <c r="J6970" s="10">
        <v>1771</v>
      </c>
      <c r="K6970" s="16">
        <v>36</v>
      </c>
    </row>
    <row r="6971" spans="1:11" x14ac:dyDescent="0.25">
      <c r="A6971" s="19">
        <v>43038</v>
      </c>
      <c r="B6971" s="19" t="s">
        <v>3405</v>
      </c>
      <c r="C6971" s="15">
        <v>4000</v>
      </c>
      <c r="D6971" s="24" t="s">
        <v>4</v>
      </c>
      <c r="E6971" s="24" t="s">
        <v>6</v>
      </c>
      <c r="F6971" s="25" t="s">
        <v>6</v>
      </c>
      <c r="G6971" s="25" t="s">
        <v>2987</v>
      </c>
      <c r="H6971" s="25" t="s">
        <v>3418</v>
      </c>
      <c r="I6971" s="25" t="s">
        <v>82</v>
      </c>
      <c r="J6971" s="10">
        <v>1772</v>
      </c>
      <c r="K6971" s="16">
        <v>36</v>
      </c>
    </row>
    <row r="6972" spans="1:11" x14ac:dyDescent="0.25">
      <c r="A6972" s="19">
        <v>43038</v>
      </c>
      <c r="B6972" s="19" t="s">
        <v>3405</v>
      </c>
      <c r="C6972" s="15">
        <v>100</v>
      </c>
      <c r="D6972" s="24" t="s">
        <v>4</v>
      </c>
      <c r="E6972" s="24" t="s">
        <v>5</v>
      </c>
      <c r="F6972" s="25" t="s">
        <v>2217</v>
      </c>
      <c r="G6972" s="25" t="s">
        <v>2987</v>
      </c>
      <c r="H6972" s="25" t="s">
        <v>3418</v>
      </c>
      <c r="I6972" s="25" t="s">
        <v>82</v>
      </c>
      <c r="J6972" s="10">
        <v>1945</v>
      </c>
      <c r="K6972" s="16">
        <v>39</v>
      </c>
    </row>
    <row r="6973" spans="1:11" x14ac:dyDescent="0.25">
      <c r="A6973" s="19">
        <v>43038</v>
      </c>
      <c r="B6973" s="19" t="s">
        <v>3405</v>
      </c>
      <c r="C6973" s="15">
        <v>10000</v>
      </c>
      <c r="D6973" s="24" t="s">
        <v>4</v>
      </c>
      <c r="E6973" s="24" t="s">
        <v>6</v>
      </c>
      <c r="F6973" s="25" t="s">
        <v>6</v>
      </c>
      <c r="G6973" s="25" t="s">
        <v>2987</v>
      </c>
      <c r="H6973" s="25" t="s">
        <v>3418</v>
      </c>
      <c r="I6973" s="25" t="s">
        <v>82</v>
      </c>
      <c r="J6973" s="10">
        <v>1946</v>
      </c>
      <c r="K6973" s="16">
        <v>39</v>
      </c>
    </row>
    <row r="6974" spans="1:11" x14ac:dyDescent="0.25">
      <c r="A6974" s="19">
        <v>43038</v>
      </c>
      <c r="B6974" s="19" t="s">
        <v>3405</v>
      </c>
      <c r="C6974" s="15">
        <v>1700</v>
      </c>
      <c r="D6974" s="24" t="s">
        <v>4</v>
      </c>
      <c r="E6974" s="24" t="s">
        <v>6</v>
      </c>
      <c r="F6974" s="25" t="s">
        <v>6</v>
      </c>
      <c r="G6974" s="25" t="s">
        <v>2987</v>
      </c>
      <c r="H6974" s="25" t="s">
        <v>3418</v>
      </c>
      <c r="I6974" s="25" t="s">
        <v>82</v>
      </c>
      <c r="J6974" s="10">
        <v>1969</v>
      </c>
      <c r="K6974" s="16">
        <v>40</v>
      </c>
    </row>
    <row r="6975" spans="1:11" x14ac:dyDescent="0.25">
      <c r="A6975" s="19">
        <v>43038</v>
      </c>
      <c r="B6975" s="19" t="s">
        <v>3405</v>
      </c>
      <c r="C6975" s="15">
        <v>4200</v>
      </c>
      <c r="D6975" s="24" t="s">
        <v>4</v>
      </c>
      <c r="E6975" s="24" t="s">
        <v>6</v>
      </c>
      <c r="F6975" s="25" t="s">
        <v>6</v>
      </c>
      <c r="G6975" s="25" t="s">
        <v>2987</v>
      </c>
      <c r="H6975" s="25" t="s">
        <v>3418</v>
      </c>
      <c r="I6975" s="25" t="s">
        <v>82</v>
      </c>
      <c r="J6975" s="10">
        <v>1970</v>
      </c>
      <c r="K6975" s="16">
        <v>40</v>
      </c>
    </row>
    <row r="6976" spans="1:11" x14ac:dyDescent="0.25">
      <c r="A6976" s="19">
        <v>43038</v>
      </c>
      <c r="B6976" s="19" t="s">
        <v>3405</v>
      </c>
      <c r="C6976" s="15">
        <v>500</v>
      </c>
      <c r="D6976" s="24" t="s">
        <v>4</v>
      </c>
      <c r="E6976" s="24" t="s">
        <v>6</v>
      </c>
      <c r="F6976" s="25" t="s">
        <v>6</v>
      </c>
      <c r="G6976" s="25" t="s">
        <v>2987</v>
      </c>
      <c r="H6976" s="25" t="s">
        <v>3418</v>
      </c>
      <c r="I6976" s="25" t="s">
        <v>82</v>
      </c>
      <c r="J6976" s="10">
        <v>1971</v>
      </c>
      <c r="K6976" s="16">
        <v>40</v>
      </c>
    </row>
    <row r="6977" spans="1:11" x14ac:dyDescent="0.25">
      <c r="A6977" s="19">
        <v>43038</v>
      </c>
      <c r="B6977" s="19" t="s">
        <v>3405</v>
      </c>
      <c r="C6977" s="15">
        <v>10000</v>
      </c>
      <c r="D6977" s="24" t="s">
        <v>4</v>
      </c>
      <c r="E6977" s="24" t="s">
        <v>6</v>
      </c>
      <c r="F6977" s="25" t="s">
        <v>6</v>
      </c>
      <c r="G6977" s="25" t="s">
        <v>2987</v>
      </c>
      <c r="H6977" s="25" t="s">
        <v>3418</v>
      </c>
      <c r="I6977" s="25" t="s">
        <v>82</v>
      </c>
      <c r="J6977" s="10">
        <v>2066</v>
      </c>
      <c r="K6977" s="16">
        <v>42</v>
      </c>
    </row>
    <row r="6978" spans="1:11" x14ac:dyDescent="0.25">
      <c r="A6978" s="19">
        <v>43038</v>
      </c>
      <c r="B6978" s="19" t="s">
        <v>3405</v>
      </c>
      <c r="C6978" s="15">
        <v>4200</v>
      </c>
      <c r="D6978" s="24" t="s">
        <v>4</v>
      </c>
      <c r="E6978" s="24" t="s">
        <v>6</v>
      </c>
      <c r="F6978" s="25" t="s">
        <v>6</v>
      </c>
      <c r="G6978" s="25" t="s">
        <v>2987</v>
      </c>
      <c r="H6978" s="25" t="s">
        <v>3418</v>
      </c>
      <c r="I6978" s="25" t="s">
        <v>82</v>
      </c>
      <c r="J6978" s="10">
        <v>2067</v>
      </c>
      <c r="K6978" s="16">
        <v>42</v>
      </c>
    </row>
    <row r="6979" spans="1:11" x14ac:dyDescent="0.25">
      <c r="A6979" s="19">
        <v>43038</v>
      </c>
      <c r="B6979" s="19" t="s">
        <v>3405</v>
      </c>
      <c r="C6979" s="15">
        <v>1500</v>
      </c>
      <c r="D6979" s="24" t="s">
        <v>4</v>
      </c>
      <c r="E6979" s="24" t="s">
        <v>5</v>
      </c>
      <c r="F6979" s="25" t="s">
        <v>2217</v>
      </c>
      <c r="G6979" s="25" t="s">
        <v>2987</v>
      </c>
      <c r="H6979" s="25" t="s">
        <v>3418</v>
      </c>
      <c r="I6979" s="25" t="s">
        <v>82</v>
      </c>
      <c r="J6979" s="10">
        <v>2114</v>
      </c>
      <c r="K6979" s="16">
        <v>43</v>
      </c>
    </row>
    <row r="6980" spans="1:11" x14ac:dyDescent="0.25">
      <c r="A6980" s="19">
        <v>43038</v>
      </c>
      <c r="B6980" s="19" t="s">
        <v>3405</v>
      </c>
      <c r="C6980" s="15">
        <v>1000</v>
      </c>
      <c r="D6980" s="24" t="s">
        <v>4</v>
      </c>
      <c r="E6980" s="24" t="s">
        <v>5</v>
      </c>
      <c r="F6980" s="25" t="s">
        <v>2217</v>
      </c>
      <c r="G6980" s="25" t="s">
        <v>2987</v>
      </c>
      <c r="H6980" s="25" t="s">
        <v>3418</v>
      </c>
      <c r="I6980" s="25" t="s">
        <v>82</v>
      </c>
      <c r="J6980" s="10">
        <v>2115</v>
      </c>
      <c r="K6980" s="16">
        <v>43</v>
      </c>
    </row>
    <row r="6981" spans="1:11" x14ac:dyDescent="0.25">
      <c r="A6981" s="19">
        <v>43038</v>
      </c>
      <c r="B6981" s="19" t="s">
        <v>3405</v>
      </c>
      <c r="C6981" s="15">
        <v>10000</v>
      </c>
      <c r="D6981" s="24" t="s">
        <v>4</v>
      </c>
      <c r="E6981" s="24" t="s">
        <v>6</v>
      </c>
      <c r="F6981" s="25" t="s">
        <v>6</v>
      </c>
      <c r="G6981" s="25" t="s">
        <v>2987</v>
      </c>
      <c r="H6981" s="25" t="s">
        <v>3418</v>
      </c>
      <c r="I6981" s="25" t="s">
        <v>82</v>
      </c>
      <c r="J6981" s="10">
        <v>2116</v>
      </c>
      <c r="K6981" s="16">
        <v>43</v>
      </c>
    </row>
    <row r="6982" spans="1:11" x14ac:dyDescent="0.25">
      <c r="A6982" s="19">
        <v>43038</v>
      </c>
      <c r="B6982" s="19" t="s">
        <v>3405</v>
      </c>
      <c r="C6982" s="15">
        <v>4670</v>
      </c>
      <c r="D6982" s="24" t="s">
        <v>4</v>
      </c>
      <c r="E6982" s="24" t="s">
        <v>5</v>
      </c>
      <c r="F6982" s="25" t="s">
        <v>2217</v>
      </c>
      <c r="G6982" s="25" t="s">
        <v>2987</v>
      </c>
      <c r="H6982" s="25" t="s">
        <v>3418</v>
      </c>
      <c r="I6982" s="25" t="s">
        <v>82</v>
      </c>
      <c r="J6982" s="10">
        <v>2117</v>
      </c>
      <c r="K6982" s="16">
        <v>43</v>
      </c>
    </row>
    <row r="6983" spans="1:11" x14ac:dyDescent="0.25">
      <c r="A6983" s="19">
        <v>43038</v>
      </c>
      <c r="B6983" s="19" t="s">
        <v>3405</v>
      </c>
      <c r="C6983" s="15">
        <v>1500</v>
      </c>
      <c r="D6983" s="24" t="s">
        <v>4</v>
      </c>
      <c r="E6983" s="24" t="s">
        <v>6</v>
      </c>
      <c r="F6983" s="25" t="s">
        <v>6</v>
      </c>
      <c r="G6983" s="25" t="s">
        <v>2987</v>
      </c>
      <c r="H6983" s="25" t="s">
        <v>3418</v>
      </c>
      <c r="I6983" s="25" t="s">
        <v>82</v>
      </c>
      <c r="J6983" s="10">
        <v>2352</v>
      </c>
      <c r="K6983" s="16">
        <v>48</v>
      </c>
    </row>
    <row r="6984" spans="1:11" x14ac:dyDescent="0.25">
      <c r="A6984" s="19">
        <v>43038</v>
      </c>
      <c r="B6984" s="19" t="s">
        <v>3405</v>
      </c>
      <c r="C6984" s="15">
        <v>10250</v>
      </c>
      <c r="D6984" s="24" t="s">
        <v>7</v>
      </c>
      <c r="E6984" s="24" t="s">
        <v>8</v>
      </c>
      <c r="F6984" s="25"/>
      <c r="G6984" s="25" t="s">
        <v>3314</v>
      </c>
      <c r="H6984" s="25" t="s">
        <v>3314</v>
      </c>
      <c r="I6984" s="27"/>
      <c r="J6984" s="10" t="s">
        <v>2984</v>
      </c>
      <c r="K6984" s="16"/>
    </row>
    <row r="6985" spans="1:11" x14ac:dyDescent="0.25">
      <c r="A6985" s="19">
        <v>43038</v>
      </c>
      <c r="B6985" s="19" t="s">
        <v>3405</v>
      </c>
      <c r="C6985" s="15">
        <v>9000</v>
      </c>
      <c r="D6985" s="24" t="s">
        <v>7</v>
      </c>
      <c r="E6985" s="24" t="s">
        <v>8</v>
      </c>
      <c r="F6985" s="25"/>
      <c r="G6985" s="25" t="s">
        <v>3314</v>
      </c>
      <c r="H6985" s="25" t="s">
        <v>3314</v>
      </c>
      <c r="I6985" s="27"/>
      <c r="J6985" s="10" t="s">
        <v>2984</v>
      </c>
      <c r="K6985" s="16"/>
    </row>
    <row r="6986" spans="1:11" x14ac:dyDescent="0.25">
      <c r="A6986" s="19">
        <v>43038</v>
      </c>
      <c r="B6986" s="19" t="s">
        <v>3405</v>
      </c>
      <c r="C6986" s="15">
        <v>1000</v>
      </c>
      <c r="D6986" s="24" t="s">
        <v>7</v>
      </c>
      <c r="E6986" s="24" t="s">
        <v>8</v>
      </c>
      <c r="F6986" s="25"/>
      <c r="G6986" s="25" t="s">
        <v>3314</v>
      </c>
      <c r="H6986" s="25" t="s">
        <v>3314</v>
      </c>
      <c r="I6986" s="27"/>
      <c r="J6986" s="10" t="s">
        <v>2984</v>
      </c>
      <c r="K6986" s="16"/>
    </row>
    <row r="6987" spans="1:11" x14ac:dyDescent="0.25">
      <c r="A6987" s="19">
        <v>43038</v>
      </c>
      <c r="B6987" s="19" t="s">
        <v>3405</v>
      </c>
      <c r="C6987" s="15">
        <v>356</v>
      </c>
      <c r="D6987" s="24" t="s">
        <v>7</v>
      </c>
      <c r="E6987" s="24" t="s">
        <v>8</v>
      </c>
      <c r="F6987" s="25"/>
      <c r="G6987" s="25" t="s">
        <v>3314</v>
      </c>
      <c r="H6987" s="25" t="s">
        <v>3314</v>
      </c>
      <c r="I6987" s="27"/>
      <c r="J6987" s="10" t="s">
        <v>2984</v>
      </c>
      <c r="K6987" s="16"/>
    </row>
    <row r="6988" spans="1:11" x14ac:dyDescent="0.25">
      <c r="A6988" s="19">
        <v>43038</v>
      </c>
      <c r="B6988" s="19" t="s">
        <v>3405</v>
      </c>
      <c r="C6988" s="15">
        <v>1400</v>
      </c>
      <c r="D6988" s="24" t="s">
        <v>7</v>
      </c>
      <c r="E6988" s="24" t="s">
        <v>8</v>
      </c>
      <c r="F6988" s="25"/>
      <c r="G6988" s="25" t="s">
        <v>3314</v>
      </c>
      <c r="H6988" s="25" t="s">
        <v>3314</v>
      </c>
      <c r="I6988" s="27"/>
      <c r="J6988" s="10" t="s">
        <v>2984</v>
      </c>
      <c r="K6988" s="16"/>
    </row>
    <row r="6989" spans="1:11" x14ac:dyDescent="0.25">
      <c r="A6989" s="19">
        <v>43038</v>
      </c>
      <c r="B6989" s="19" t="s">
        <v>3405</v>
      </c>
      <c r="C6989" s="15">
        <v>460</v>
      </c>
      <c r="D6989" s="24" t="s">
        <v>7</v>
      </c>
      <c r="E6989" s="24" t="s">
        <v>8</v>
      </c>
      <c r="F6989" s="25"/>
      <c r="G6989" s="25" t="s">
        <v>3314</v>
      </c>
      <c r="H6989" s="25" t="s">
        <v>3314</v>
      </c>
      <c r="I6989" s="27"/>
      <c r="J6989" s="10" t="s">
        <v>2984</v>
      </c>
      <c r="K6989" s="16"/>
    </row>
    <row r="6990" spans="1:11" x14ac:dyDescent="0.25">
      <c r="A6990" s="19">
        <v>43039</v>
      </c>
      <c r="B6990" s="19" t="s">
        <v>3405</v>
      </c>
      <c r="C6990" s="15">
        <v>3000</v>
      </c>
      <c r="D6990" s="24" t="s">
        <v>4</v>
      </c>
      <c r="E6990" s="24" t="s">
        <v>5</v>
      </c>
      <c r="F6990" s="25" t="s">
        <v>2217</v>
      </c>
      <c r="G6990" s="25" t="s">
        <v>2987</v>
      </c>
      <c r="H6990" s="25" t="s">
        <v>3418</v>
      </c>
      <c r="I6990" s="25" t="s">
        <v>82</v>
      </c>
      <c r="J6990" s="10">
        <v>675</v>
      </c>
      <c r="K6990" s="16">
        <v>14</v>
      </c>
    </row>
    <row r="6991" spans="1:11" x14ac:dyDescent="0.25">
      <c r="A6991" s="19">
        <v>43039</v>
      </c>
      <c r="B6991" s="19" t="s">
        <v>3405</v>
      </c>
      <c r="C6991" s="15">
        <v>2000</v>
      </c>
      <c r="D6991" s="24" t="s">
        <v>4</v>
      </c>
      <c r="E6991" s="24" t="s">
        <v>5</v>
      </c>
      <c r="F6991" s="25" t="s">
        <v>2217</v>
      </c>
      <c r="G6991" s="25" t="s">
        <v>2987</v>
      </c>
      <c r="H6991" s="25" t="s">
        <v>3418</v>
      </c>
      <c r="I6991" s="25" t="s">
        <v>82</v>
      </c>
      <c r="J6991" s="10">
        <v>676</v>
      </c>
      <c r="K6991" s="16">
        <v>14</v>
      </c>
    </row>
    <row r="6992" spans="1:11" x14ac:dyDescent="0.25">
      <c r="A6992" s="19">
        <v>43039</v>
      </c>
      <c r="B6992" s="19" t="s">
        <v>3405</v>
      </c>
      <c r="C6992" s="15">
        <v>150</v>
      </c>
      <c r="D6992" s="24" t="s">
        <v>4</v>
      </c>
      <c r="E6992" s="24" t="s">
        <v>5</v>
      </c>
      <c r="F6992" s="25" t="s">
        <v>2217</v>
      </c>
      <c r="G6992" s="25" t="s">
        <v>2987</v>
      </c>
      <c r="H6992" s="25" t="s">
        <v>3418</v>
      </c>
      <c r="I6992" s="25" t="s">
        <v>82</v>
      </c>
      <c r="J6992" s="10">
        <v>677</v>
      </c>
      <c r="K6992" s="16">
        <v>14</v>
      </c>
    </row>
    <row r="6993" spans="1:11" x14ac:dyDescent="0.25">
      <c r="A6993" s="19">
        <v>43039</v>
      </c>
      <c r="B6993" s="19" t="s">
        <v>3405</v>
      </c>
      <c r="C6993" s="15">
        <v>700</v>
      </c>
      <c r="D6993" s="24" t="s">
        <v>4</v>
      </c>
      <c r="E6993" s="24" t="s">
        <v>6</v>
      </c>
      <c r="F6993" s="25" t="s">
        <v>6</v>
      </c>
      <c r="G6993" s="25" t="s">
        <v>2987</v>
      </c>
      <c r="H6993" s="25" t="s">
        <v>3418</v>
      </c>
      <c r="I6993" s="25" t="s">
        <v>82</v>
      </c>
      <c r="J6993" s="10">
        <v>678</v>
      </c>
      <c r="K6993" s="16">
        <v>14</v>
      </c>
    </row>
    <row r="6994" spans="1:11" x14ac:dyDescent="0.25">
      <c r="A6994" s="19">
        <v>43039</v>
      </c>
      <c r="B6994" s="19" t="s">
        <v>3405</v>
      </c>
      <c r="C6994" s="15">
        <v>700</v>
      </c>
      <c r="D6994" s="24" t="s">
        <v>4</v>
      </c>
      <c r="E6994" s="24" t="s">
        <v>6</v>
      </c>
      <c r="F6994" s="25" t="s">
        <v>6</v>
      </c>
      <c r="G6994" s="25" t="s">
        <v>2987</v>
      </c>
      <c r="H6994" s="25" t="s">
        <v>3418</v>
      </c>
      <c r="I6994" s="25" t="s">
        <v>82</v>
      </c>
      <c r="J6994" s="10">
        <v>1773</v>
      </c>
      <c r="K6994" s="16">
        <v>36</v>
      </c>
    </row>
    <row r="6995" spans="1:11" x14ac:dyDescent="0.25">
      <c r="A6995" s="19">
        <v>43039</v>
      </c>
      <c r="B6995" s="19" t="s">
        <v>3405</v>
      </c>
      <c r="C6995" s="15">
        <v>700</v>
      </c>
      <c r="D6995" s="24" t="s">
        <v>4</v>
      </c>
      <c r="E6995" s="24" t="s">
        <v>6</v>
      </c>
      <c r="F6995" s="25" t="s">
        <v>6</v>
      </c>
      <c r="G6995" s="25" t="s">
        <v>2987</v>
      </c>
      <c r="H6995" s="25" t="s">
        <v>3418</v>
      </c>
      <c r="I6995" s="25" t="s">
        <v>82</v>
      </c>
      <c r="J6995" s="10">
        <v>2016</v>
      </c>
      <c r="K6995" s="16">
        <v>41</v>
      </c>
    </row>
    <row r="6996" spans="1:11" x14ac:dyDescent="0.25">
      <c r="A6996" s="19">
        <v>43039</v>
      </c>
      <c r="B6996" s="19" t="s">
        <v>3405</v>
      </c>
      <c r="C6996" s="15">
        <v>3000</v>
      </c>
      <c r="D6996" s="24" t="s">
        <v>4</v>
      </c>
      <c r="E6996" s="24" t="s">
        <v>6</v>
      </c>
      <c r="F6996" s="25" t="s">
        <v>6</v>
      </c>
      <c r="G6996" s="25" t="s">
        <v>2987</v>
      </c>
      <c r="H6996" s="25" t="s">
        <v>3418</v>
      </c>
      <c r="I6996" s="25" t="s">
        <v>82</v>
      </c>
      <c r="J6996" s="10">
        <v>2017</v>
      </c>
      <c r="K6996" s="16">
        <v>41</v>
      </c>
    </row>
    <row r="6997" spans="1:11" x14ac:dyDescent="0.25">
      <c r="A6997" s="19">
        <v>43039</v>
      </c>
      <c r="B6997" s="19" t="s">
        <v>3405</v>
      </c>
      <c r="C6997" s="15">
        <v>6000</v>
      </c>
      <c r="D6997" s="24" t="s">
        <v>4</v>
      </c>
      <c r="E6997" s="24" t="s">
        <v>6</v>
      </c>
      <c r="F6997" s="25" t="s">
        <v>6</v>
      </c>
      <c r="G6997" s="25" t="s">
        <v>2987</v>
      </c>
      <c r="H6997" s="25" t="s">
        <v>3418</v>
      </c>
      <c r="I6997" s="25" t="s">
        <v>82</v>
      </c>
      <c r="J6997" s="10">
        <v>2018</v>
      </c>
      <c r="K6997" s="16">
        <v>41</v>
      </c>
    </row>
    <row r="6998" spans="1:11" x14ac:dyDescent="0.25">
      <c r="A6998" s="19">
        <v>43039</v>
      </c>
      <c r="B6998" s="19" t="s">
        <v>3405</v>
      </c>
      <c r="C6998" s="15">
        <v>400</v>
      </c>
      <c r="D6998" s="24" t="s">
        <v>4</v>
      </c>
      <c r="E6998" s="24" t="s">
        <v>5</v>
      </c>
      <c r="F6998" s="25" t="s">
        <v>2217</v>
      </c>
      <c r="G6998" s="25" t="s">
        <v>2987</v>
      </c>
      <c r="H6998" s="25" t="s">
        <v>3418</v>
      </c>
      <c r="I6998" s="25" t="s">
        <v>82</v>
      </c>
      <c r="J6998" s="10">
        <v>2068</v>
      </c>
      <c r="K6998" s="16">
        <v>42</v>
      </c>
    </row>
    <row r="6999" spans="1:11" x14ac:dyDescent="0.25">
      <c r="A6999" s="19">
        <v>43039</v>
      </c>
      <c r="B6999" s="19" t="s">
        <v>3405</v>
      </c>
      <c r="C6999" s="15">
        <v>1000</v>
      </c>
      <c r="D6999" s="24" t="s">
        <v>4</v>
      </c>
      <c r="E6999" s="24" t="s">
        <v>5</v>
      </c>
      <c r="F6999" s="25" t="s">
        <v>2217</v>
      </c>
      <c r="G6999" s="25" t="s">
        <v>2987</v>
      </c>
      <c r="H6999" s="25" t="s">
        <v>3418</v>
      </c>
      <c r="I6999" s="25" t="s">
        <v>82</v>
      </c>
      <c r="J6999" s="10">
        <v>2069</v>
      </c>
      <c r="K6999" s="16">
        <v>42</v>
      </c>
    </row>
    <row r="7000" spans="1:11" x14ac:dyDescent="0.25">
      <c r="A7000" s="19">
        <v>43039</v>
      </c>
      <c r="B7000" s="19" t="s">
        <v>3405</v>
      </c>
      <c r="C7000" s="15">
        <v>100</v>
      </c>
      <c r="D7000" s="24" t="s">
        <v>4</v>
      </c>
      <c r="E7000" s="24" t="s">
        <v>5</v>
      </c>
      <c r="F7000" s="25" t="s">
        <v>2217</v>
      </c>
      <c r="G7000" s="25" t="s">
        <v>2987</v>
      </c>
      <c r="H7000" s="25" t="s">
        <v>3418</v>
      </c>
      <c r="I7000" s="25" t="s">
        <v>82</v>
      </c>
      <c r="J7000" s="10">
        <v>2070</v>
      </c>
      <c r="K7000" s="16">
        <v>42</v>
      </c>
    </row>
    <row r="7001" spans="1:11" x14ac:dyDescent="0.25">
      <c r="A7001" s="19">
        <v>43039</v>
      </c>
      <c r="B7001" s="19" t="s">
        <v>3405</v>
      </c>
      <c r="C7001" s="15">
        <v>542971.78</v>
      </c>
      <c r="D7001" s="24" t="s">
        <v>4</v>
      </c>
      <c r="E7001" s="24" t="s">
        <v>5</v>
      </c>
      <c r="F7001" s="25" t="s">
        <v>2217</v>
      </c>
      <c r="G7001" s="25" t="s">
        <v>2987</v>
      </c>
      <c r="H7001" s="25" t="s">
        <v>3418</v>
      </c>
      <c r="I7001" s="25" t="s">
        <v>3459</v>
      </c>
      <c r="J7001" s="10" t="s">
        <v>3459</v>
      </c>
      <c r="K7001" s="16" t="s">
        <v>3459</v>
      </c>
    </row>
    <row r="7002" spans="1:11" x14ac:dyDescent="0.25">
      <c r="A7002" s="19">
        <v>43039</v>
      </c>
      <c r="B7002" s="19" t="s">
        <v>3405</v>
      </c>
      <c r="C7002" s="15">
        <v>3388.2999999999997</v>
      </c>
      <c r="D7002" s="24" t="s">
        <v>85</v>
      </c>
      <c r="E7002" s="24" t="s">
        <v>88</v>
      </c>
      <c r="F7002" s="25"/>
      <c r="G7002" s="25" t="s">
        <v>3419</v>
      </c>
      <c r="H7002" s="25" t="s">
        <v>3419</v>
      </c>
      <c r="I7002" s="25"/>
      <c r="J7002" s="10"/>
      <c r="K7002" s="16"/>
    </row>
    <row r="7003" spans="1:11" x14ac:dyDescent="0.25">
      <c r="A7003" s="19">
        <v>43039</v>
      </c>
      <c r="B7003" s="19" t="s">
        <v>3405</v>
      </c>
      <c r="C7003" s="15">
        <v>114975</v>
      </c>
      <c r="D7003" s="24" t="s">
        <v>86</v>
      </c>
      <c r="E7003" s="24" t="s">
        <v>88</v>
      </c>
      <c r="F7003" s="25"/>
      <c r="G7003" s="25" t="s">
        <v>3419</v>
      </c>
      <c r="H7003" s="25" t="s">
        <v>3419</v>
      </c>
      <c r="I7003" s="25"/>
      <c r="J7003" s="10"/>
      <c r="K7003" s="16"/>
    </row>
    <row r="7004" spans="1:11" x14ac:dyDescent="0.25">
      <c r="A7004" s="19">
        <v>43039</v>
      </c>
      <c r="B7004" s="19" t="s">
        <v>3405</v>
      </c>
      <c r="C7004" s="15">
        <v>4724</v>
      </c>
      <c r="D7004" s="24" t="s">
        <v>7</v>
      </c>
      <c r="E7004" s="24" t="s">
        <v>8</v>
      </c>
      <c r="F7004" s="25"/>
      <c r="G7004" s="25" t="s">
        <v>3314</v>
      </c>
      <c r="H7004" s="25" t="s">
        <v>3314</v>
      </c>
      <c r="I7004" s="27"/>
      <c r="J7004" s="10" t="s">
        <v>2984</v>
      </c>
      <c r="K7004" s="16"/>
    </row>
    <row r="7005" spans="1:11" x14ac:dyDescent="0.25">
      <c r="A7005" s="19">
        <v>43040</v>
      </c>
      <c r="B7005" s="19" t="s">
        <v>3406</v>
      </c>
      <c r="C7005" s="15">
        <v>100</v>
      </c>
      <c r="D7005" s="24" t="s">
        <v>4</v>
      </c>
      <c r="E7005" s="24" t="s">
        <v>6</v>
      </c>
      <c r="F7005" s="25" t="s">
        <v>6</v>
      </c>
      <c r="G7005" s="25" t="s">
        <v>2987</v>
      </c>
      <c r="H7005" s="25" t="s">
        <v>3418</v>
      </c>
      <c r="I7005" s="25" t="s">
        <v>82</v>
      </c>
      <c r="J7005" s="10">
        <v>441</v>
      </c>
      <c r="K7005" s="16">
        <v>9</v>
      </c>
    </row>
    <row r="7006" spans="1:11" x14ac:dyDescent="0.25">
      <c r="A7006" s="19">
        <v>43039</v>
      </c>
      <c r="B7006" s="19" t="s">
        <v>3405</v>
      </c>
      <c r="C7006" s="15">
        <v>8380</v>
      </c>
      <c r="D7006" s="24" t="s">
        <v>110</v>
      </c>
      <c r="E7006" s="24" t="s">
        <v>88</v>
      </c>
      <c r="F7006" s="25"/>
      <c r="G7006" s="25" t="s">
        <v>3419</v>
      </c>
      <c r="H7006" s="25" t="s">
        <v>3419</v>
      </c>
      <c r="I7006" s="25"/>
      <c r="J7006" s="10"/>
      <c r="K7006" s="16"/>
    </row>
    <row r="7007" spans="1:11" x14ac:dyDescent="0.25">
      <c r="A7007" s="19">
        <v>43040</v>
      </c>
      <c r="B7007" s="19" t="s">
        <v>3406</v>
      </c>
      <c r="C7007" s="15">
        <v>3500</v>
      </c>
      <c r="D7007" s="24" t="s">
        <v>4</v>
      </c>
      <c r="E7007" s="24" t="s">
        <v>6</v>
      </c>
      <c r="F7007" s="25" t="s">
        <v>6</v>
      </c>
      <c r="G7007" s="25" t="s">
        <v>2987</v>
      </c>
      <c r="H7007" s="25" t="s">
        <v>3418</v>
      </c>
      <c r="I7007" s="25" t="s">
        <v>82</v>
      </c>
      <c r="J7007" s="10">
        <v>680</v>
      </c>
      <c r="K7007" s="16">
        <v>14</v>
      </c>
    </row>
    <row r="7008" spans="1:11" x14ac:dyDescent="0.25">
      <c r="A7008" s="19">
        <v>43040</v>
      </c>
      <c r="B7008" s="19" t="s">
        <v>3406</v>
      </c>
      <c r="C7008" s="15">
        <v>150</v>
      </c>
      <c r="D7008" s="24" t="s">
        <v>4</v>
      </c>
      <c r="E7008" s="24" t="s">
        <v>6</v>
      </c>
      <c r="F7008" s="25" t="s">
        <v>6</v>
      </c>
      <c r="G7008" s="25" t="s">
        <v>2987</v>
      </c>
      <c r="H7008" s="25" t="s">
        <v>3418</v>
      </c>
      <c r="I7008" s="25" t="s">
        <v>82</v>
      </c>
      <c r="J7008" s="10">
        <v>1220</v>
      </c>
      <c r="K7008" s="16">
        <v>25</v>
      </c>
    </row>
    <row r="7009" spans="1:11" x14ac:dyDescent="0.25">
      <c r="A7009" s="19">
        <v>43040</v>
      </c>
      <c r="B7009" s="19" t="s">
        <v>3406</v>
      </c>
      <c r="C7009" s="15">
        <v>500</v>
      </c>
      <c r="D7009" s="24" t="s">
        <v>4</v>
      </c>
      <c r="E7009" s="24" t="s">
        <v>6</v>
      </c>
      <c r="F7009" s="25" t="s">
        <v>6</v>
      </c>
      <c r="G7009" s="25" t="s">
        <v>2987</v>
      </c>
      <c r="H7009" s="25" t="s">
        <v>3418</v>
      </c>
      <c r="I7009" s="25" t="s">
        <v>82</v>
      </c>
      <c r="J7009" s="10">
        <v>1221</v>
      </c>
      <c r="K7009" s="16">
        <v>25</v>
      </c>
    </row>
    <row r="7010" spans="1:11" x14ac:dyDescent="0.25">
      <c r="A7010" s="19">
        <v>43040</v>
      </c>
      <c r="B7010" s="19" t="s">
        <v>3406</v>
      </c>
      <c r="C7010" s="15">
        <v>200</v>
      </c>
      <c r="D7010" s="24" t="s">
        <v>4</v>
      </c>
      <c r="E7010" s="24" t="s">
        <v>6</v>
      </c>
      <c r="F7010" s="25" t="s">
        <v>6</v>
      </c>
      <c r="G7010" s="25" t="s">
        <v>2987</v>
      </c>
      <c r="H7010" s="25" t="s">
        <v>3418</v>
      </c>
      <c r="I7010" s="25" t="s">
        <v>82</v>
      </c>
      <c r="J7010" s="10">
        <v>1947</v>
      </c>
      <c r="K7010" s="16">
        <v>39</v>
      </c>
    </row>
    <row r="7011" spans="1:11" x14ac:dyDescent="0.25">
      <c r="A7011" s="19">
        <v>43040</v>
      </c>
      <c r="B7011" s="19" t="s">
        <v>3406</v>
      </c>
      <c r="C7011" s="15">
        <v>2100</v>
      </c>
      <c r="D7011" s="24" t="s">
        <v>4</v>
      </c>
      <c r="E7011" s="24" t="s">
        <v>6</v>
      </c>
      <c r="F7011" s="25" t="s">
        <v>6</v>
      </c>
      <c r="G7011" s="25" t="s">
        <v>2987</v>
      </c>
      <c r="H7011" s="25" t="s">
        <v>3418</v>
      </c>
      <c r="I7011" s="25" t="s">
        <v>82</v>
      </c>
      <c r="J7011" s="10">
        <v>1972</v>
      </c>
      <c r="K7011" s="16">
        <v>40</v>
      </c>
    </row>
    <row r="7012" spans="1:11" x14ac:dyDescent="0.25">
      <c r="A7012" s="19">
        <v>43040</v>
      </c>
      <c r="B7012" s="19" t="s">
        <v>3406</v>
      </c>
      <c r="C7012" s="15">
        <v>200</v>
      </c>
      <c r="D7012" s="24" t="s">
        <v>4</v>
      </c>
      <c r="E7012" s="24" t="s">
        <v>6</v>
      </c>
      <c r="F7012" s="25" t="s">
        <v>6</v>
      </c>
      <c r="G7012" s="25" t="s">
        <v>2987</v>
      </c>
      <c r="H7012" s="25" t="s">
        <v>3418</v>
      </c>
      <c r="I7012" s="25" t="s">
        <v>82</v>
      </c>
      <c r="J7012" s="10">
        <v>2019</v>
      </c>
      <c r="K7012" s="16">
        <v>41</v>
      </c>
    </row>
    <row r="7013" spans="1:11" x14ac:dyDescent="0.25">
      <c r="A7013" s="19">
        <v>43040</v>
      </c>
      <c r="B7013" s="19" t="s">
        <v>3406</v>
      </c>
      <c r="C7013" s="15">
        <v>300</v>
      </c>
      <c r="D7013" s="24" t="s">
        <v>4</v>
      </c>
      <c r="E7013" s="24" t="s">
        <v>6</v>
      </c>
      <c r="F7013" s="25" t="s">
        <v>6</v>
      </c>
      <c r="G7013" s="25" t="s">
        <v>2987</v>
      </c>
      <c r="H7013" s="25" t="s">
        <v>3418</v>
      </c>
      <c r="I7013" s="25" t="s">
        <v>82</v>
      </c>
      <c r="J7013" s="10">
        <v>2020</v>
      </c>
      <c r="K7013" s="16">
        <v>41</v>
      </c>
    </row>
    <row r="7014" spans="1:11" x14ac:dyDescent="0.25">
      <c r="A7014" s="19">
        <v>43040</v>
      </c>
      <c r="B7014" s="19" t="s">
        <v>3406</v>
      </c>
      <c r="C7014" s="15">
        <v>1500</v>
      </c>
      <c r="D7014" s="24" t="s">
        <v>4</v>
      </c>
      <c r="E7014" s="24" t="s">
        <v>5</v>
      </c>
      <c r="F7014" s="25" t="s">
        <v>2217</v>
      </c>
      <c r="G7014" s="25" t="s">
        <v>2987</v>
      </c>
      <c r="H7014" s="25" t="s">
        <v>3418</v>
      </c>
      <c r="I7014" s="25" t="s">
        <v>82</v>
      </c>
      <c r="J7014" s="10">
        <v>2021</v>
      </c>
      <c r="K7014" s="16">
        <v>41</v>
      </c>
    </row>
    <row r="7015" spans="1:11" x14ac:dyDescent="0.25">
      <c r="A7015" s="19">
        <v>43040</v>
      </c>
      <c r="B7015" s="19" t="s">
        <v>3406</v>
      </c>
      <c r="C7015" s="15">
        <v>500</v>
      </c>
      <c r="D7015" s="24" t="s">
        <v>4</v>
      </c>
      <c r="E7015" s="24" t="s">
        <v>6</v>
      </c>
      <c r="F7015" s="25" t="s">
        <v>6</v>
      </c>
      <c r="G7015" s="25" t="s">
        <v>2987</v>
      </c>
      <c r="H7015" s="25" t="s">
        <v>3418</v>
      </c>
      <c r="I7015" s="25" t="s">
        <v>82</v>
      </c>
      <c r="J7015" s="10">
        <v>2022</v>
      </c>
      <c r="K7015" s="16">
        <v>41</v>
      </c>
    </row>
    <row r="7016" spans="1:11" x14ac:dyDescent="0.25">
      <c r="A7016" s="19">
        <v>43040</v>
      </c>
      <c r="B7016" s="19" t="s">
        <v>3406</v>
      </c>
      <c r="C7016" s="15">
        <v>200</v>
      </c>
      <c r="D7016" s="24" t="s">
        <v>4</v>
      </c>
      <c r="E7016" s="24" t="s">
        <v>6</v>
      </c>
      <c r="F7016" s="25" t="s">
        <v>6</v>
      </c>
      <c r="G7016" s="25" t="s">
        <v>2987</v>
      </c>
      <c r="H7016" s="25" t="s">
        <v>3418</v>
      </c>
      <c r="I7016" s="25" t="s">
        <v>82</v>
      </c>
      <c r="J7016" s="10">
        <v>2023</v>
      </c>
      <c r="K7016" s="16">
        <v>41</v>
      </c>
    </row>
    <row r="7017" spans="1:11" x14ac:dyDescent="0.25">
      <c r="A7017" s="19">
        <v>43040</v>
      </c>
      <c r="B7017" s="19" t="s">
        <v>3406</v>
      </c>
      <c r="C7017" s="15">
        <v>3000</v>
      </c>
      <c r="D7017" s="24" t="s">
        <v>4</v>
      </c>
      <c r="E7017" s="24" t="s">
        <v>5</v>
      </c>
      <c r="F7017" s="25" t="s">
        <v>2217</v>
      </c>
      <c r="G7017" s="25" t="s">
        <v>2987</v>
      </c>
      <c r="H7017" s="25" t="s">
        <v>3418</v>
      </c>
      <c r="I7017" s="25" t="s">
        <v>82</v>
      </c>
      <c r="J7017" s="10">
        <v>2118</v>
      </c>
      <c r="K7017" s="16">
        <v>43</v>
      </c>
    </row>
    <row r="7018" spans="1:11" x14ac:dyDescent="0.25">
      <c r="A7018" s="19">
        <v>43040</v>
      </c>
      <c r="B7018" s="19" t="s">
        <v>3406</v>
      </c>
      <c r="C7018" s="15">
        <v>800</v>
      </c>
      <c r="D7018" s="24" t="s">
        <v>4</v>
      </c>
      <c r="E7018" s="24" t="s">
        <v>5</v>
      </c>
      <c r="F7018" s="25" t="s">
        <v>2217</v>
      </c>
      <c r="G7018" s="25" t="s">
        <v>2987</v>
      </c>
      <c r="H7018" s="25" t="s">
        <v>3418</v>
      </c>
      <c r="I7018" s="25" t="s">
        <v>82</v>
      </c>
      <c r="J7018" s="10">
        <v>2119</v>
      </c>
      <c r="K7018" s="16">
        <v>43</v>
      </c>
    </row>
    <row r="7019" spans="1:11" x14ac:dyDescent="0.25">
      <c r="A7019" s="19">
        <v>43040</v>
      </c>
      <c r="B7019" s="19" t="s">
        <v>3406</v>
      </c>
      <c r="C7019" s="15">
        <v>880</v>
      </c>
      <c r="D7019" s="24" t="s">
        <v>7</v>
      </c>
      <c r="E7019" s="24" t="s">
        <v>8</v>
      </c>
      <c r="F7019" s="25"/>
      <c r="G7019" s="25" t="s">
        <v>3314</v>
      </c>
      <c r="H7019" s="25" t="s">
        <v>3314</v>
      </c>
      <c r="I7019" s="27"/>
      <c r="J7019" s="10" t="s">
        <v>2984</v>
      </c>
      <c r="K7019" s="16"/>
    </row>
    <row r="7020" spans="1:11" x14ac:dyDescent="0.25">
      <c r="A7020" s="19">
        <v>43040</v>
      </c>
      <c r="B7020" s="19" t="s">
        <v>3406</v>
      </c>
      <c r="C7020" s="15">
        <v>100</v>
      </c>
      <c r="D7020" s="24" t="s">
        <v>7</v>
      </c>
      <c r="E7020" s="24" t="s">
        <v>8</v>
      </c>
      <c r="F7020" s="25"/>
      <c r="G7020" s="25" t="s">
        <v>3314</v>
      </c>
      <c r="H7020" s="25" t="s">
        <v>3314</v>
      </c>
      <c r="I7020" s="27"/>
      <c r="J7020" s="10" t="s">
        <v>2984</v>
      </c>
      <c r="K7020" s="16"/>
    </row>
    <row r="7021" spans="1:11" x14ac:dyDescent="0.25">
      <c r="A7021" s="19">
        <v>43040</v>
      </c>
      <c r="B7021" s="19" t="s">
        <v>3406</v>
      </c>
      <c r="C7021" s="15">
        <v>900</v>
      </c>
      <c r="D7021" s="24" t="s">
        <v>7</v>
      </c>
      <c r="E7021" s="24" t="s">
        <v>8</v>
      </c>
      <c r="F7021" s="25"/>
      <c r="G7021" s="25" t="s">
        <v>3314</v>
      </c>
      <c r="H7021" s="25" t="s">
        <v>3314</v>
      </c>
      <c r="I7021" s="27"/>
      <c r="J7021" s="10" t="s">
        <v>2984</v>
      </c>
      <c r="K7021" s="16"/>
    </row>
    <row r="7022" spans="1:11" x14ac:dyDescent="0.25">
      <c r="A7022" s="19">
        <v>43041</v>
      </c>
      <c r="B7022" s="19" t="s">
        <v>3406</v>
      </c>
      <c r="C7022" s="15">
        <v>400</v>
      </c>
      <c r="D7022" s="24" t="s">
        <v>4</v>
      </c>
      <c r="E7022" s="24" t="s">
        <v>6</v>
      </c>
      <c r="F7022" s="25" t="s">
        <v>6</v>
      </c>
      <c r="G7022" s="25" t="s">
        <v>2987</v>
      </c>
      <c r="H7022" s="25" t="s">
        <v>3418</v>
      </c>
      <c r="I7022" s="25" t="s">
        <v>82</v>
      </c>
      <c r="J7022" s="10">
        <v>442</v>
      </c>
      <c r="K7022" s="16">
        <v>9</v>
      </c>
    </row>
    <row r="7023" spans="1:11" x14ac:dyDescent="0.25">
      <c r="A7023" s="19">
        <v>43041</v>
      </c>
      <c r="B7023" s="19" t="s">
        <v>3406</v>
      </c>
      <c r="C7023" s="15">
        <v>200</v>
      </c>
      <c r="D7023" s="24" t="s">
        <v>4</v>
      </c>
      <c r="E7023" s="24" t="s">
        <v>6</v>
      </c>
      <c r="F7023" s="25" t="s">
        <v>6</v>
      </c>
      <c r="G7023" s="25" t="s">
        <v>2987</v>
      </c>
      <c r="H7023" s="25" t="s">
        <v>3418</v>
      </c>
      <c r="I7023" s="25" t="s">
        <v>82</v>
      </c>
      <c r="J7023" s="10">
        <v>443</v>
      </c>
      <c r="K7023" s="16">
        <v>9</v>
      </c>
    </row>
    <row r="7024" spans="1:11" x14ac:dyDescent="0.25">
      <c r="A7024" s="19">
        <v>43041</v>
      </c>
      <c r="B7024" s="19" t="s">
        <v>3406</v>
      </c>
      <c r="C7024" s="15">
        <v>200</v>
      </c>
      <c r="D7024" s="24" t="s">
        <v>4</v>
      </c>
      <c r="E7024" s="24" t="s">
        <v>5</v>
      </c>
      <c r="F7024" s="25" t="s">
        <v>2217</v>
      </c>
      <c r="G7024" s="25" t="s">
        <v>2987</v>
      </c>
      <c r="H7024" s="25" t="s">
        <v>3418</v>
      </c>
      <c r="I7024" s="25" t="s">
        <v>82</v>
      </c>
      <c r="J7024" s="10">
        <v>444</v>
      </c>
      <c r="K7024" s="16">
        <v>9</v>
      </c>
    </row>
    <row r="7025" spans="1:11" x14ac:dyDescent="0.25">
      <c r="A7025" s="19">
        <v>43041</v>
      </c>
      <c r="B7025" s="19" t="s">
        <v>3406</v>
      </c>
      <c r="C7025" s="15">
        <v>100</v>
      </c>
      <c r="D7025" s="24" t="s">
        <v>4</v>
      </c>
      <c r="E7025" s="24" t="s">
        <v>5</v>
      </c>
      <c r="F7025" s="25" t="s">
        <v>2217</v>
      </c>
      <c r="G7025" s="25" t="s">
        <v>2987</v>
      </c>
      <c r="H7025" s="25" t="s">
        <v>3418</v>
      </c>
      <c r="I7025" s="25" t="s">
        <v>82</v>
      </c>
      <c r="J7025" s="10">
        <v>445</v>
      </c>
      <c r="K7025" s="16">
        <v>9</v>
      </c>
    </row>
    <row r="7026" spans="1:11" x14ac:dyDescent="0.25">
      <c r="A7026" s="19">
        <v>43041</v>
      </c>
      <c r="B7026" s="19" t="s">
        <v>3406</v>
      </c>
      <c r="C7026" s="15">
        <v>100</v>
      </c>
      <c r="D7026" s="24" t="s">
        <v>4</v>
      </c>
      <c r="E7026" s="24" t="s">
        <v>6</v>
      </c>
      <c r="F7026" s="25" t="s">
        <v>6</v>
      </c>
      <c r="G7026" s="25" t="s">
        <v>2987</v>
      </c>
      <c r="H7026" s="25" t="s">
        <v>3418</v>
      </c>
      <c r="I7026" s="25" t="s">
        <v>82</v>
      </c>
      <c r="J7026" s="10">
        <v>446</v>
      </c>
      <c r="K7026" s="16">
        <v>9</v>
      </c>
    </row>
    <row r="7027" spans="1:11" x14ac:dyDescent="0.25">
      <c r="A7027" s="19">
        <v>43041</v>
      </c>
      <c r="B7027" s="19" t="s">
        <v>3406</v>
      </c>
      <c r="C7027" s="15">
        <v>500</v>
      </c>
      <c r="D7027" s="24" t="s">
        <v>4</v>
      </c>
      <c r="E7027" s="24" t="s">
        <v>6</v>
      </c>
      <c r="F7027" s="25" t="s">
        <v>6</v>
      </c>
      <c r="G7027" s="25" t="s">
        <v>2987</v>
      </c>
      <c r="H7027" s="25" t="s">
        <v>3418</v>
      </c>
      <c r="I7027" s="25" t="s">
        <v>82</v>
      </c>
      <c r="J7027" s="10">
        <v>681</v>
      </c>
      <c r="K7027" s="16">
        <v>14</v>
      </c>
    </row>
    <row r="7028" spans="1:11" x14ac:dyDescent="0.25">
      <c r="A7028" s="19">
        <v>43041</v>
      </c>
      <c r="B7028" s="19" t="s">
        <v>3406</v>
      </c>
      <c r="C7028" s="15">
        <v>750</v>
      </c>
      <c r="D7028" s="24" t="s">
        <v>4</v>
      </c>
      <c r="E7028" s="24" t="s">
        <v>6</v>
      </c>
      <c r="F7028" s="25" t="s">
        <v>6</v>
      </c>
      <c r="G7028" s="25" t="s">
        <v>2987</v>
      </c>
      <c r="H7028" s="25" t="s">
        <v>3418</v>
      </c>
      <c r="I7028" s="25" t="s">
        <v>82</v>
      </c>
      <c r="J7028" s="10">
        <v>682</v>
      </c>
      <c r="K7028" s="16">
        <v>14</v>
      </c>
    </row>
    <row r="7029" spans="1:11" x14ac:dyDescent="0.25">
      <c r="A7029" s="19">
        <v>43041</v>
      </c>
      <c r="B7029" s="19" t="s">
        <v>3406</v>
      </c>
      <c r="C7029" s="15">
        <v>100</v>
      </c>
      <c r="D7029" s="24" t="s">
        <v>4</v>
      </c>
      <c r="E7029" s="24" t="s">
        <v>6</v>
      </c>
      <c r="F7029" s="25" t="s">
        <v>6</v>
      </c>
      <c r="G7029" s="25" t="s">
        <v>2987</v>
      </c>
      <c r="H7029" s="25" t="s">
        <v>3418</v>
      </c>
      <c r="I7029" s="25" t="s">
        <v>82</v>
      </c>
      <c r="J7029" s="10">
        <v>684</v>
      </c>
      <c r="K7029" s="16">
        <v>14</v>
      </c>
    </row>
    <row r="7030" spans="1:11" x14ac:dyDescent="0.25">
      <c r="A7030" s="19">
        <v>43041</v>
      </c>
      <c r="B7030" s="19" t="s">
        <v>3406</v>
      </c>
      <c r="C7030" s="15">
        <v>120</v>
      </c>
      <c r="D7030" s="24" t="s">
        <v>4</v>
      </c>
      <c r="E7030" s="24" t="s">
        <v>6</v>
      </c>
      <c r="F7030" s="25" t="s">
        <v>6</v>
      </c>
      <c r="G7030" s="25" t="s">
        <v>2987</v>
      </c>
      <c r="H7030" s="25" t="s">
        <v>3418</v>
      </c>
      <c r="I7030" s="25" t="s">
        <v>82</v>
      </c>
      <c r="J7030" s="10">
        <v>685</v>
      </c>
      <c r="K7030" s="16">
        <v>14</v>
      </c>
    </row>
    <row r="7031" spans="1:11" x14ac:dyDescent="0.25">
      <c r="A7031" s="19">
        <v>43041</v>
      </c>
      <c r="B7031" s="19" t="s">
        <v>3406</v>
      </c>
      <c r="C7031" s="15">
        <v>200</v>
      </c>
      <c r="D7031" s="24" t="s">
        <v>4</v>
      </c>
      <c r="E7031" s="24" t="s">
        <v>5</v>
      </c>
      <c r="F7031" s="25" t="s">
        <v>2217</v>
      </c>
      <c r="G7031" s="25" t="s">
        <v>2987</v>
      </c>
      <c r="H7031" s="25" t="s">
        <v>3418</v>
      </c>
      <c r="I7031" s="25" t="s">
        <v>82</v>
      </c>
      <c r="J7031" s="10">
        <v>1222</v>
      </c>
      <c r="K7031" s="16">
        <v>25</v>
      </c>
    </row>
    <row r="7032" spans="1:11" x14ac:dyDescent="0.25">
      <c r="A7032" s="19">
        <v>43041</v>
      </c>
      <c r="B7032" s="19" t="s">
        <v>3406</v>
      </c>
      <c r="C7032" s="15">
        <v>5000</v>
      </c>
      <c r="D7032" s="24" t="s">
        <v>4</v>
      </c>
      <c r="E7032" s="24" t="s">
        <v>5</v>
      </c>
      <c r="F7032" s="25" t="s">
        <v>2217</v>
      </c>
      <c r="G7032" s="25" t="s">
        <v>2987</v>
      </c>
      <c r="H7032" s="25" t="s">
        <v>3418</v>
      </c>
      <c r="I7032" s="25" t="s">
        <v>82</v>
      </c>
      <c r="J7032" s="10">
        <v>1223</v>
      </c>
      <c r="K7032" s="16">
        <v>25</v>
      </c>
    </row>
    <row r="7033" spans="1:11" x14ac:dyDescent="0.25">
      <c r="A7033" s="19">
        <v>43041</v>
      </c>
      <c r="B7033" s="19" t="s">
        <v>3406</v>
      </c>
      <c r="C7033" s="15">
        <v>5000</v>
      </c>
      <c r="D7033" s="24" t="s">
        <v>4</v>
      </c>
      <c r="E7033" s="24" t="s">
        <v>6</v>
      </c>
      <c r="F7033" s="25" t="s">
        <v>6</v>
      </c>
      <c r="G7033" s="25" t="s">
        <v>2987</v>
      </c>
      <c r="H7033" s="25" t="s">
        <v>3418</v>
      </c>
      <c r="I7033" s="25" t="s">
        <v>82</v>
      </c>
      <c r="J7033" s="10">
        <v>1253</v>
      </c>
      <c r="K7033" s="16">
        <v>26</v>
      </c>
    </row>
    <row r="7034" spans="1:11" x14ac:dyDescent="0.25">
      <c r="A7034" s="19">
        <v>43041</v>
      </c>
      <c r="B7034" s="19" t="s">
        <v>3406</v>
      </c>
      <c r="C7034" s="15">
        <v>5000</v>
      </c>
      <c r="D7034" s="24" t="s">
        <v>4</v>
      </c>
      <c r="E7034" s="24" t="s">
        <v>6</v>
      </c>
      <c r="F7034" s="25" t="s">
        <v>6</v>
      </c>
      <c r="G7034" s="25" t="s">
        <v>2987</v>
      </c>
      <c r="H7034" s="25" t="s">
        <v>3418</v>
      </c>
      <c r="I7034" s="25" t="s">
        <v>82</v>
      </c>
      <c r="J7034" s="10">
        <v>1254</v>
      </c>
      <c r="K7034" s="16">
        <v>26</v>
      </c>
    </row>
    <row r="7035" spans="1:11" x14ac:dyDescent="0.25">
      <c r="A7035" s="19">
        <v>43041</v>
      </c>
      <c r="B7035" s="19" t="s">
        <v>3406</v>
      </c>
      <c r="C7035" s="15">
        <v>4200</v>
      </c>
      <c r="D7035" s="24" t="s">
        <v>4</v>
      </c>
      <c r="E7035" s="24" t="s">
        <v>5</v>
      </c>
      <c r="F7035" s="25" t="s">
        <v>2217</v>
      </c>
      <c r="G7035" s="25" t="s">
        <v>2987</v>
      </c>
      <c r="H7035" s="25" t="s">
        <v>3418</v>
      </c>
      <c r="I7035" s="25" t="s">
        <v>82</v>
      </c>
      <c r="J7035" s="10">
        <v>1255</v>
      </c>
      <c r="K7035" s="16">
        <v>26</v>
      </c>
    </row>
    <row r="7036" spans="1:11" x14ac:dyDescent="0.25">
      <c r="A7036" s="19">
        <v>43041</v>
      </c>
      <c r="B7036" s="19" t="s">
        <v>3406</v>
      </c>
      <c r="C7036" s="15">
        <v>800</v>
      </c>
      <c r="D7036" s="24" t="s">
        <v>4</v>
      </c>
      <c r="E7036" s="24" t="s">
        <v>5</v>
      </c>
      <c r="F7036" s="25" t="s">
        <v>2217</v>
      </c>
      <c r="G7036" s="25" t="s">
        <v>2987</v>
      </c>
      <c r="H7036" s="25" t="s">
        <v>3418</v>
      </c>
      <c r="I7036" s="25" t="s">
        <v>82</v>
      </c>
      <c r="J7036" s="10">
        <v>1256</v>
      </c>
      <c r="K7036" s="16">
        <v>26</v>
      </c>
    </row>
    <row r="7037" spans="1:11" x14ac:dyDescent="0.25">
      <c r="A7037" s="19">
        <v>43041</v>
      </c>
      <c r="B7037" s="19" t="s">
        <v>3406</v>
      </c>
      <c r="C7037" s="15">
        <v>2000</v>
      </c>
      <c r="D7037" s="24" t="s">
        <v>4</v>
      </c>
      <c r="E7037" s="24" t="s">
        <v>6</v>
      </c>
      <c r="F7037" s="25" t="s">
        <v>6</v>
      </c>
      <c r="G7037" s="25" t="s">
        <v>2987</v>
      </c>
      <c r="H7037" s="25" t="s">
        <v>3418</v>
      </c>
      <c r="I7037" s="25" t="s">
        <v>82</v>
      </c>
      <c r="J7037" s="10">
        <v>2071</v>
      </c>
      <c r="K7037" s="16">
        <v>42</v>
      </c>
    </row>
    <row r="7038" spans="1:11" x14ac:dyDescent="0.25">
      <c r="A7038" s="19">
        <v>43041</v>
      </c>
      <c r="B7038" s="19" t="s">
        <v>3406</v>
      </c>
      <c r="C7038" s="15">
        <v>22000</v>
      </c>
      <c r="D7038" s="24" t="s">
        <v>4</v>
      </c>
      <c r="E7038" s="24" t="s">
        <v>5</v>
      </c>
      <c r="F7038" s="25" t="s">
        <v>2217</v>
      </c>
      <c r="G7038" s="25" t="s">
        <v>2987</v>
      </c>
      <c r="H7038" s="25" t="s">
        <v>3418</v>
      </c>
      <c r="I7038" s="25" t="s">
        <v>82</v>
      </c>
      <c r="J7038" s="10">
        <v>2072</v>
      </c>
      <c r="K7038" s="16">
        <v>42</v>
      </c>
    </row>
    <row r="7039" spans="1:11" x14ac:dyDescent="0.25">
      <c r="A7039" s="19">
        <v>43041</v>
      </c>
      <c r="B7039" s="19" t="s">
        <v>3406</v>
      </c>
      <c r="C7039" s="15">
        <v>1200</v>
      </c>
      <c r="D7039" s="24" t="s">
        <v>4</v>
      </c>
      <c r="E7039" s="24" t="s">
        <v>6</v>
      </c>
      <c r="F7039" s="25" t="s">
        <v>6</v>
      </c>
      <c r="G7039" s="25" t="s">
        <v>2987</v>
      </c>
      <c r="H7039" s="25" t="s">
        <v>3418</v>
      </c>
      <c r="I7039" s="25" t="s">
        <v>82</v>
      </c>
      <c r="J7039" s="10">
        <v>2073</v>
      </c>
      <c r="K7039" s="16">
        <v>42</v>
      </c>
    </row>
    <row r="7040" spans="1:11" x14ac:dyDescent="0.25">
      <c r="A7040" s="19">
        <v>43041</v>
      </c>
      <c r="B7040" s="19" t="s">
        <v>3406</v>
      </c>
      <c r="C7040" s="15">
        <v>100</v>
      </c>
      <c r="D7040" s="24" t="s">
        <v>4</v>
      </c>
      <c r="E7040" s="24" t="s">
        <v>5</v>
      </c>
      <c r="F7040" s="25" t="s">
        <v>2217</v>
      </c>
      <c r="G7040" s="25" t="s">
        <v>2987</v>
      </c>
      <c r="H7040" s="25" t="s">
        <v>3418</v>
      </c>
      <c r="I7040" s="25" t="s">
        <v>82</v>
      </c>
      <c r="J7040" s="10">
        <v>2120</v>
      </c>
      <c r="K7040" s="16">
        <v>43</v>
      </c>
    </row>
    <row r="7041" spans="1:11" x14ac:dyDescent="0.25">
      <c r="A7041" s="19">
        <v>43041</v>
      </c>
      <c r="B7041" s="19" t="s">
        <v>3406</v>
      </c>
      <c r="C7041" s="15">
        <v>500</v>
      </c>
      <c r="D7041" s="24" t="s">
        <v>4</v>
      </c>
      <c r="E7041" s="24" t="s">
        <v>6</v>
      </c>
      <c r="F7041" s="25" t="s">
        <v>6</v>
      </c>
      <c r="G7041" s="25" t="s">
        <v>2987</v>
      </c>
      <c r="H7041" s="25" t="s">
        <v>3418</v>
      </c>
      <c r="I7041" s="25" t="s">
        <v>82</v>
      </c>
      <c r="J7041" s="10">
        <v>2353</v>
      </c>
      <c r="K7041" s="16">
        <v>48</v>
      </c>
    </row>
    <row r="7042" spans="1:11" x14ac:dyDescent="0.25">
      <c r="A7042" s="19">
        <v>43041</v>
      </c>
      <c r="B7042" s="19" t="s">
        <v>3406</v>
      </c>
      <c r="C7042" s="15">
        <v>400</v>
      </c>
      <c r="D7042" s="24" t="s">
        <v>7</v>
      </c>
      <c r="E7042" s="24" t="s">
        <v>8</v>
      </c>
      <c r="F7042" s="25"/>
      <c r="G7042" s="25" t="s">
        <v>3314</v>
      </c>
      <c r="H7042" s="25" t="s">
        <v>3314</v>
      </c>
      <c r="I7042" s="27"/>
      <c r="J7042" s="10" t="s">
        <v>2984</v>
      </c>
      <c r="K7042" s="16"/>
    </row>
    <row r="7043" spans="1:11" x14ac:dyDescent="0.25">
      <c r="A7043" s="19">
        <v>43041</v>
      </c>
      <c r="B7043" s="19" t="s">
        <v>3406</v>
      </c>
      <c r="C7043" s="15">
        <v>10</v>
      </c>
      <c r="D7043" s="24" t="s">
        <v>7</v>
      </c>
      <c r="E7043" s="24" t="s">
        <v>8</v>
      </c>
      <c r="F7043" s="25"/>
      <c r="G7043" s="25" t="s">
        <v>3314</v>
      </c>
      <c r="H7043" s="25" t="s">
        <v>3314</v>
      </c>
      <c r="I7043" s="27"/>
      <c r="J7043" s="10" t="s">
        <v>2984</v>
      </c>
      <c r="K7043" s="16"/>
    </row>
    <row r="7044" spans="1:11" x14ac:dyDescent="0.25">
      <c r="A7044" s="19">
        <v>43041</v>
      </c>
      <c r="B7044" s="19" t="s">
        <v>3406</v>
      </c>
      <c r="C7044" s="15">
        <v>520</v>
      </c>
      <c r="D7044" s="24" t="s">
        <v>7</v>
      </c>
      <c r="E7044" s="24" t="s">
        <v>8</v>
      </c>
      <c r="F7044" s="25"/>
      <c r="G7044" s="25" t="s">
        <v>3314</v>
      </c>
      <c r="H7044" s="25" t="s">
        <v>3314</v>
      </c>
      <c r="I7044" s="27"/>
      <c r="J7044" s="10" t="s">
        <v>2984</v>
      </c>
      <c r="K7044" s="16"/>
    </row>
    <row r="7045" spans="1:11" x14ac:dyDescent="0.25">
      <c r="A7045" s="19">
        <v>43041</v>
      </c>
      <c r="B7045" s="19" t="s">
        <v>3406</v>
      </c>
      <c r="C7045" s="15">
        <v>7500</v>
      </c>
      <c r="D7045" s="24" t="s">
        <v>7</v>
      </c>
      <c r="E7045" s="24" t="s">
        <v>8</v>
      </c>
      <c r="F7045" s="25"/>
      <c r="G7045" s="25" t="s">
        <v>3314</v>
      </c>
      <c r="H7045" s="25" t="s">
        <v>3314</v>
      </c>
      <c r="I7045" s="27"/>
      <c r="J7045" s="10" t="s">
        <v>2984</v>
      </c>
      <c r="K7045" s="16"/>
    </row>
    <row r="7046" spans="1:11" x14ac:dyDescent="0.25">
      <c r="A7046" s="19">
        <v>43041</v>
      </c>
      <c r="B7046" s="19" t="s">
        <v>3406</v>
      </c>
      <c r="C7046" s="15">
        <v>100</v>
      </c>
      <c r="D7046" s="24" t="s">
        <v>7</v>
      </c>
      <c r="E7046" s="24" t="s">
        <v>8</v>
      </c>
      <c r="F7046" s="25"/>
      <c r="G7046" s="25" t="s">
        <v>3314</v>
      </c>
      <c r="H7046" s="25" t="s">
        <v>3314</v>
      </c>
      <c r="I7046" s="27"/>
      <c r="J7046" s="10" t="s">
        <v>2984</v>
      </c>
      <c r="K7046" s="16"/>
    </row>
    <row r="7047" spans="1:11" x14ac:dyDescent="0.25">
      <c r="A7047" s="19">
        <v>43043</v>
      </c>
      <c r="B7047" s="19" t="s">
        <v>3406</v>
      </c>
      <c r="C7047" s="15">
        <v>200</v>
      </c>
      <c r="D7047" s="24" t="s">
        <v>4</v>
      </c>
      <c r="E7047" s="24" t="s">
        <v>6</v>
      </c>
      <c r="F7047" s="25" t="s">
        <v>6</v>
      </c>
      <c r="G7047" s="25" t="s">
        <v>2987</v>
      </c>
      <c r="H7047" s="25" t="s">
        <v>3418</v>
      </c>
      <c r="I7047" s="25" t="s">
        <v>82</v>
      </c>
      <c r="J7047" s="10">
        <v>447</v>
      </c>
      <c r="K7047" s="16">
        <v>9</v>
      </c>
    </row>
    <row r="7048" spans="1:11" x14ac:dyDescent="0.25">
      <c r="A7048" s="19">
        <v>43043</v>
      </c>
      <c r="B7048" s="19" t="s">
        <v>3406</v>
      </c>
      <c r="C7048" s="15">
        <v>600</v>
      </c>
      <c r="D7048" s="24" t="s">
        <v>4</v>
      </c>
      <c r="E7048" s="24" t="s">
        <v>5</v>
      </c>
      <c r="F7048" s="25" t="s">
        <v>2217</v>
      </c>
      <c r="G7048" s="25" t="s">
        <v>2987</v>
      </c>
      <c r="H7048" s="25" t="s">
        <v>3418</v>
      </c>
      <c r="I7048" s="25" t="s">
        <v>82</v>
      </c>
      <c r="J7048" s="10">
        <v>448</v>
      </c>
      <c r="K7048" s="16">
        <v>9</v>
      </c>
    </row>
    <row r="7049" spans="1:11" x14ac:dyDescent="0.25">
      <c r="A7049" s="19">
        <v>43043</v>
      </c>
      <c r="B7049" s="19" t="s">
        <v>3406</v>
      </c>
      <c r="C7049" s="15">
        <v>10000</v>
      </c>
      <c r="D7049" s="24" t="s">
        <v>4</v>
      </c>
      <c r="E7049" s="24" t="s">
        <v>6</v>
      </c>
      <c r="F7049" s="25" t="s">
        <v>6</v>
      </c>
      <c r="G7049" s="25" t="s">
        <v>2987</v>
      </c>
      <c r="H7049" s="25" t="s">
        <v>3418</v>
      </c>
      <c r="I7049" s="25" t="s">
        <v>82</v>
      </c>
      <c r="J7049" s="10">
        <v>686</v>
      </c>
      <c r="K7049" s="16">
        <v>14</v>
      </c>
    </row>
    <row r="7050" spans="1:11" x14ac:dyDescent="0.25">
      <c r="A7050" s="19">
        <v>43043</v>
      </c>
      <c r="B7050" s="19" t="s">
        <v>3406</v>
      </c>
      <c r="C7050" s="15">
        <v>9000</v>
      </c>
      <c r="D7050" s="24" t="s">
        <v>4</v>
      </c>
      <c r="E7050" s="24" t="s">
        <v>6</v>
      </c>
      <c r="F7050" s="25" t="s">
        <v>6</v>
      </c>
      <c r="G7050" s="25" t="s">
        <v>2987</v>
      </c>
      <c r="H7050" s="25" t="s">
        <v>3418</v>
      </c>
      <c r="I7050" s="25" t="s">
        <v>82</v>
      </c>
      <c r="J7050" s="10">
        <v>687</v>
      </c>
      <c r="K7050" s="16">
        <v>14</v>
      </c>
    </row>
    <row r="7051" spans="1:11" x14ac:dyDescent="0.25">
      <c r="A7051" s="19">
        <v>43043</v>
      </c>
      <c r="B7051" s="19" t="s">
        <v>3406</v>
      </c>
      <c r="C7051" s="15">
        <v>1000</v>
      </c>
      <c r="D7051" s="24" t="s">
        <v>4</v>
      </c>
      <c r="E7051" s="24" t="s">
        <v>6</v>
      </c>
      <c r="F7051" s="25" t="s">
        <v>6</v>
      </c>
      <c r="G7051" s="25" t="s">
        <v>2987</v>
      </c>
      <c r="H7051" s="25" t="s">
        <v>3418</v>
      </c>
      <c r="I7051" s="25" t="s">
        <v>82</v>
      </c>
      <c r="J7051" s="10">
        <v>688</v>
      </c>
      <c r="K7051" s="16">
        <v>14</v>
      </c>
    </row>
    <row r="7052" spans="1:11" x14ac:dyDescent="0.25">
      <c r="A7052" s="19">
        <v>43043</v>
      </c>
      <c r="B7052" s="19" t="s">
        <v>3406</v>
      </c>
      <c r="C7052" s="15">
        <v>100</v>
      </c>
      <c r="D7052" s="24" t="s">
        <v>4</v>
      </c>
      <c r="E7052" s="24" t="s">
        <v>5</v>
      </c>
      <c r="F7052" s="25" t="s">
        <v>2217</v>
      </c>
      <c r="G7052" s="25" t="s">
        <v>2987</v>
      </c>
      <c r="H7052" s="25" t="s">
        <v>3418</v>
      </c>
      <c r="I7052" s="25" t="s">
        <v>82</v>
      </c>
      <c r="J7052" s="10">
        <v>689</v>
      </c>
      <c r="K7052" s="16">
        <v>14</v>
      </c>
    </row>
    <row r="7053" spans="1:11" x14ac:dyDescent="0.25">
      <c r="A7053" s="19">
        <v>43043</v>
      </c>
      <c r="B7053" s="19" t="s">
        <v>3406</v>
      </c>
      <c r="C7053" s="15">
        <v>310</v>
      </c>
      <c r="D7053" s="24" t="s">
        <v>4</v>
      </c>
      <c r="E7053" s="24" t="s">
        <v>5</v>
      </c>
      <c r="F7053" s="25" t="s">
        <v>2217</v>
      </c>
      <c r="G7053" s="25" t="s">
        <v>2987</v>
      </c>
      <c r="H7053" s="25" t="s">
        <v>3418</v>
      </c>
      <c r="I7053" s="25" t="s">
        <v>82</v>
      </c>
      <c r="J7053" s="10">
        <v>1224</v>
      </c>
      <c r="K7053" s="16">
        <v>25</v>
      </c>
    </row>
    <row r="7054" spans="1:11" x14ac:dyDescent="0.25">
      <c r="A7054" s="19">
        <v>43043</v>
      </c>
      <c r="B7054" s="19" t="s">
        <v>3406</v>
      </c>
      <c r="C7054" s="15">
        <v>120</v>
      </c>
      <c r="D7054" s="24" t="s">
        <v>4</v>
      </c>
      <c r="E7054" s="24" t="s">
        <v>5</v>
      </c>
      <c r="F7054" s="25" t="s">
        <v>2217</v>
      </c>
      <c r="G7054" s="25" t="s">
        <v>2987</v>
      </c>
      <c r="H7054" s="25" t="s">
        <v>3418</v>
      </c>
      <c r="I7054" s="25" t="s">
        <v>82</v>
      </c>
      <c r="J7054" s="10">
        <v>1225</v>
      </c>
      <c r="K7054" s="16">
        <v>25</v>
      </c>
    </row>
    <row r="7055" spans="1:11" x14ac:dyDescent="0.25">
      <c r="A7055" s="19">
        <v>43043</v>
      </c>
      <c r="B7055" s="19" t="s">
        <v>3406</v>
      </c>
      <c r="C7055" s="15">
        <v>3000</v>
      </c>
      <c r="D7055" s="24" t="s">
        <v>4</v>
      </c>
      <c r="E7055" s="24" t="s">
        <v>5</v>
      </c>
      <c r="F7055" s="25" t="s">
        <v>2217</v>
      </c>
      <c r="G7055" s="25" t="s">
        <v>2987</v>
      </c>
      <c r="H7055" s="25" t="s">
        <v>3418</v>
      </c>
      <c r="I7055" s="25" t="s">
        <v>82</v>
      </c>
      <c r="J7055" s="10">
        <v>1774</v>
      </c>
      <c r="K7055" s="16">
        <v>36</v>
      </c>
    </row>
    <row r="7056" spans="1:11" x14ac:dyDescent="0.25">
      <c r="A7056" s="19">
        <v>43043</v>
      </c>
      <c r="B7056" s="19" t="s">
        <v>3406</v>
      </c>
      <c r="C7056" s="15">
        <v>500</v>
      </c>
      <c r="D7056" s="24" t="s">
        <v>4</v>
      </c>
      <c r="E7056" s="24" t="s">
        <v>6</v>
      </c>
      <c r="F7056" s="25" t="s">
        <v>6</v>
      </c>
      <c r="G7056" s="25" t="s">
        <v>2987</v>
      </c>
      <c r="H7056" s="25" t="s">
        <v>3418</v>
      </c>
      <c r="I7056" s="25" t="s">
        <v>82</v>
      </c>
      <c r="J7056" s="10">
        <v>1775</v>
      </c>
      <c r="K7056" s="16">
        <v>36</v>
      </c>
    </row>
    <row r="7057" spans="1:11" x14ac:dyDescent="0.25">
      <c r="A7057" s="19">
        <v>43043</v>
      </c>
      <c r="B7057" s="19" t="s">
        <v>3406</v>
      </c>
      <c r="C7057" s="15">
        <v>200</v>
      </c>
      <c r="D7057" s="24" t="s">
        <v>4</v>
      </c>
      <c r="E7057" s="24" t="s">
        <v>6</v>
      </c>
      <c r="F7057" s="25" t="s">
        <v>6</v>
      </c>
      <c r="G7057" s="25" t="s">
        <v>2987</v>
      </c>
      <c r="H7057" s="25" t="s">
        <v>3418</v>
      </c>
      <c r="I7057" s="25" t="s">
        <v>82</v>
      </c>
      <c r="J7057" s="10">
        <v>1948</v>
      </c>
      <c r="K7057" s="16">
        <v>39</v>
      </c>
    </row>
    <row r="7058" spans="1:11" x14ac:dyDescent="0.25">
      <c r="A7058" s="19">
        <v>43043</v>
      </c>
      <c r="B7058" s="19" t="s">
        <v>3406</v>
      </c>
      <c r="C7058" s="15">
        <v>2000</v>
      </c>
      <c r="D7058" s="24" t="s">
        <v>4</v>
      </c>
      <c r="E7058" s="24" t="s">
        <v>6</v>
      </c>
      <c r="F7058" s="25" t="s">
        <v>6</v>
      </c>
      <c r="G7058" s="25" t="s">
        <v>2987</v>
      </c>
      <c r="H7058" s="25" t="s">
        <v>3418</v>
      </c>
      <c r="I7058" s="25" t="s">
        <v>82</v>
      </c>
      <c r="J7058" s="10">
        <v>2024</v>
      </c>
      <c r="K7058" s="16">
        <v>41</v>
      </c>
    </row>
    <row r="7059" spans="1:11" x14ac:dyDescent="0.25">
      <c r="A7059" s="19">
        <v>43043</v>
      </c>
      <c r="B7059" s="19" t="s">
        <v>3406</v>
      </c>
      <c r="C7059" s="15">
        <v>2000</v>
      </c>
      <c r="D7059" s="24" t="s">
        <v>4</v>
      </c>
      <c r="E7059" s="24" t="s">
        <v>6</v>
      </c>
      <c r="F7059" s="25" t="s">
        <v>6</v>
      </c>
      <c r="G7059" s="25" t="s">
        <v>2987</v>
      </c>
      <c r="H7059" s="25" t="s">
        <v>3418</v>
      </c>
      <c r="I7059" s="25" t="s">
        <v>82</v>
      </c>
      <c r="J7059" s="10">
        <v>2025</v>
      </c>
      <c r="K7059" s="16">
        <v>41</v>
      </c>
    </row>
    <row r="7060" spans="1:11" x14ac:dyDescent="0.25">
      <c r="A7060" s="19">
        <v>43043</v>
      </c>
      <c r="B7060" s="19" t="s">
        <v>3406</v>
      </c>
      <c r="C7060" s="15">
        <v>3000</v>
      </c>
      <c r="D7060" s="24" t="s">
        <v>4</v>
      </c>
      <c r="E7060" s="24" t="s">
        <v>5</v>
      </c>
      <c r="F7060" s="25" t="s">
        <v>2217</v>
      </c>
      <c r="G7060" s="25" t="s">
        <v>2987</v>
      </c>
      <c r="H7060" s="25" t="s">
        <v>3418</v>
      </c>
      <c r="I7060" s="25" t="s">
        <v>82</v>
      </c>
      <c r="J7060" s="10">
        <v>2026</v>
      </c>
      <c r="K7060" s="16">
        <v>41</v>
      </c>
    </row>
    <row r="7061" spans="1:11" x14ac:dyDescent="0.25">
      <c r="A7061" s="19">
        <v>43043</v>
      </c>
      <c r="B7061" s="19" t="s">
        <v>3406</v>
      </c>
      <c r="C7061" s="15">
        <v>4000</v>
      </c>
      <c r="D7061" s="24" t="s">
        <v>4</v>
      </c>
      <c r="E7061" s="24" t="s">
        <v>5</v>
      </c>
      <c r="F7061" s="25" t="s">
        <v>2217</v>
      </c>
      <c r="G7061" s="25" t="s">
        <v>2987</v>
      </c>
      <c r="H7061" s="25" t="s">
        <v>3418</v>
      </c>
      <c r="I7061" s="25" t="s">
        <v>82</v>
      </c>
      <c r="J7061" s="10">
        <v>2121</v>
      </c>
      <c r="K7061" s="16">
        <v>43</v>
      </c>
    </row>
    <row r="7062" spans="1:11" x14ac:dyDescent="0.25">
      <c r="A7062" s="19">
        <v>43043</v>
      </c>
      <c r="B7062" s="19" t="s">
        <v>3406</v>
      </c>
      <c r="C7062" s="15">
        <v>200</v>
      </c>
      <c r="D7062" s="24" t="s">
        <v>4</v>
      </c>
      <c r="E7062" s="24" t="s">
        <v>5</v>
      </c>
      <c r="F7062" s="25" t="s">
        <v>2217</v>
      </c>
      <c r="G7062" s="25" t="s">
        <v>2987</v>
      </c>
      <c r="H7062" s="25" t="s">
        <v>3418</v>
      </c>
      <c r="I7062" s="25" t="s">
        <v>82</v>
      </c>
      <c r="J7062" s="10">
        <v>2122</v>
      </c>
      <c r="K7062" s="16">
        <v>43</v>
      </c>
    </row>
    <row r="7063" spans="1:11" x14ac:dyDescent="0.25">
      <c r="A7063" s="19">
        <v>43044</v>
      </c>
      <c r="B7063" s="19" t="s">
        <v>3406</v>
      </c>
      <c r="C7063" s="15">
        <v>10000</v>
      </c>
      <c r="D7063" s="24" t="s">
        <v>4</v>
      </c>
      <c r="E7063" s="24" t="s">
        <v>6</v>
      </c>
      <c r="F7063" s="25" t="s">
        <v>6</v>
      </c>
      <c r="G7063" s="25" t="s">
        <v>2987</v>
      </c>
      <c r="H7063" s="25" t="s">
        <v>3418</v>
      </c>
      <c r="I7063" s="25" t="s">
        <v>82</v>
      </c>
      <c r="J7063" s="10">
        <v>449</v>
      </c>
      <c r="K7063" s="16">
        <v>9</v>
      </c>
    </row>
    <row r="7064" spans="1:11" x14ac:dyDescent="0.25">
      <c r="A7064" s="19">
        <v>43044</v>
      </c>
      <c r="B7064" s="19" t="s">
        <v>3406</v>
      </c>
      <c r="C7064" s="15">
        <v>10000</v>
      </c>
      <c r="D7064" s="24" t="s">
        <v>4</v>
      </c>
      <c r="E7064" s="24" t="s">
        <v>5</v>
      </c>
      <c r="F7064" s="25" t="s">
        <v>2217</v>
      </c>
      <c r="G7064" s="25" t="s">
        <v>2987</v>
      </c>
      <c r="H7064" s="25" t="s">
        <v>3418</v>
      </c>
      <c r="I7064" s="25" t="s">
        <v>82</v>
      </c>
      <c r="J7064" s="10">
        <v>450</v>
      </c>
      <c r="K7064" s="16">
        <v>9</v>
      </c>
    </row>
    <row r="7065" spans="1:11" x14ac:dyDescent="0.25">
      <c r="A7065" s="19">
        <v>43044</v>
      </c>
      <c r="B7065" s="19" t="s">
        <v>3406</v>
      </c>
      <c r="C7065" s="15">
        <v>1000</v>
      </c>
      <c r="D7065" s="24" t="s">
        <v>4</v>
      </c>
      <c r="E7065" s="24" t="s">
        <v>6</v>
      </c>
      <c r="F7065" s="25" t="s">
        <v>6</v>
      </c>
      <c r="G7065" s="25" t="s">
        <v>2987</v>
      </c>
      <c r="H7065" s="25" t="s">
        <v>3418</v>
      </c>
      <c r="I7065" s="25" t="s">
        <v>82</v>
      </c>
      <c r="J7065" s="10">
        <v>690</v>
      </c>
      <c r="K7065" s="16">
        <v>14</v>
      </c>
    </row>
    <row r="7066" spans="1:11" x14ac:dyDescent="0.25">
      <c r="A7066" s="19">
        <v>43044</v>
      </c>
      <c r="B7066" s="19" t="s">
        <v>3406</v>
      </c>
      <c r="C7066" s="15">
        <v>30</v>
      </c>
      <c r="D7066" s="24" t="s">
        <v>4</v>
      </c>
      <c r="E7066" s="24" t="s">
        <v>5</v>
      </c>
      <c r="F7066" s="25" t="s">
        <v>2217</v>
      </c>
      <c r="G7066" s="25" t="s">
        <v>2987</v>
      </c>
      <c r="H7066" s="25" t="s">
        <v>3418</v>
      </c>
      <c r="I7066" s="25" t="s">
        <v>82</v>
      </c>
      <c r="J7066" s="10">
        <v>1226</v>
      </c>
      <c r="K7066" s="16">
        <v>25</v>
      </c>
    </row>
    <row r="7067" spans="1:11" x14ac:dyDescent="0.25">
      <c r="A7067" s="19">
        <v>43044</v>
      </c>
      <c r="B7067" s="19" t="s">
        <v>3406</v>
      </c>
      <c r="C7067" s="15">
        <v>850</v>
      </c>
      <c r="D7067" s="24" t="s">
        <v>4</v>
      </c>
      <c r="E7067" s="24" t="s">
        <v>5</v>
      </c>
      <c r="F7067" s="25" t="s">
        <v>2217</v>
      </c>
      <c r="G7067" s="25" t="s">
        <v>2987</v>
      </c>
      <c r="H7067" s="25" t="s">
        <v>3418</v>
      </c>
      <c r="I7067" s="25" t="s">
        <v>82</v>
      </c>
      <c r="J7067" s="10">
        <v>1227</v>
      </c>
      <c r="K7067" s="16">
        <v>25</v>
      </c>
    </row>
    <row r="7068" spans="1:11" x14ac:dyDescent="0.25">
      <c r="A7068" s="19">
        <v>43044</v>
      </c>
      <c r="B7068" s="19" t="s">
        <v>3406</v>
      </c>
      <c r="C7068" s="15">
        <v>5000</v>
      </c>
      <c r="D7068" s="24" t="s">
        <v>4</v>
      </c>
      <c r="E7068" s="24" t="s">
        <v>5</v>
      </c>
      <c r="F7068" s="25" t="s">
        <v>2217</v>
      </c>
      <c r="G7068" s="25" t="s">
        <v>2987</v>
      </c>
      <c r="H7068" s="25" t="s">
        <v>3418</v>
      </c>
      <c r="I7068" s="25" t="s">
        <v>82</v>
      </c>
      <c r="J7068" s="10">
        <v>1257</v>
      </c>
      <c r="K7068" s="16">
        <v>26</v>
      </c>
    </row>
    <row r="7069" spans="1:11" x14ac:dyDescent="0.25">
      <c r="A7069" s="19">
        <v>43044</v>
      </c>
      <c r="B7069" s="19" t="s">
        <v>3406</v>
      </c>
      <c r="C7069" s="15">
        <v>5000</v>
      </c>
      <c r="D7069" s="24" t="s">
        <v>4</v>
      </c>
      <c r="E7069" s="24" t="s">
        <v>5</v>
      </c>
      <c r="F7069" s="25" t="s">
        <v>2217</v>
      </c>
      <c r="G7069" s="25" t="s">
        <v>2987</v>
      </c>
      <c r="H7069" s="25" t="s">
        <v>3418</v>
      </c>
      <c r="I7069" s="25" t="s">
        <v>82</v>
      </c>
      <c r="J7069" s="10">
        <v>1258</v>
      </c>
      <c r="K7069" s="16">
        <v>26</v>
      </c>
    </row>
    <row r="7070" spans="1:11" x14ac:dyDescent="0.25">
      <c r="A7070" s="19">
        <v>43044</v>
      </c>
      <c r="B7070" s="19" t="s">
        <v>3406</v>
      </c>
      <c r="C7070" s="15">
        <v>5000</v>
      </c>
      <c r="D7070" s="24" t="s">
        <v>4</v>
      </c>
      <c r="E7070" s="24" t="s">
        <v>5</v>
      </c>
      <c r="F7070" s="25" t="s">
        <v>2217</v>
      </c>
      <c r="G7070" s="25" t="s">
        <v>2987</v>
      </c>
      <c r="H7070" s="25" t="s">
        <v>3418</v>
      </c>
      <c r="I7070" s="25" t="s">
        <v>82</v>
      </c>
      <c r="J7070" s="10">
        <v>1259</v>
      </c>
      <c r="K7070" s="16">
        <v>26</v>
      </c>
    </row>
    <row r="7071" spans="1:11" x14ac:dyDescent="0.25">
      <c r="A7071" s="19">
        <v>43044</v>
      </c>
      <c r="B7071" s="19" t="s">
        <v>3406</v>
      </c>
      <c r="C7071" s="15">
        <v>5000</v>
      </c>
      <c r="D7071" s="24" t="s">
        <v>4</v>
      </c>
      <c r="E7071" s="24" t="s">
        <v>5</v>
      </c>
      <c r="F7071" s="25" t="s">
        <v>2217</v>
      </c>
      <c r="G7071" s="25" t="s">
        <v>2987</v>
      </c>
      <c r="H7071" s="25" t="s">
        <v>3418</v>
      </c>
      <c r="I7071" s="25" t="s">
        <v>82</v>
      </c>
      <c r="J7071" s="10">
        <v>1260</v>
      </c>
      <c r="K7071" s="16">
        <v>26</v>
      </c>
    </row>
    <row r="7072" spans="1:11" x14ac:dyDescent="0.25">
      <c r="A7072" s="19">
        <v>43044</v>
      </c>
      <c r="B7072" s="19" t="s">
        <v>3406</v>
      </c>
      <c r="C7072" s="15">
        <v>5000</v>
      </c>
      <c r="D7072" s="24" t="s">
        <v>4</v>
      </c>
      <c r="E7072" s="24" t="s">
        <v>5</v>
      </c>
      <c r="F7072" s="25" t="s">
        <v>2217</v>
      </c>
      <c r="G7072" s="25" t="s">
        <v>2987</v>
      </c>
      <c r="H7072" s="25" t="s">
        <v>3418</v>
      </c>
      <c r="I7072" s="25" t="s">
        <v>82</v>
      </c>
      <c r="J7072" s="10">
        <v>1261</v>
      </c>
      <c r="K7072" s="16">
        <v>26</v>
      </c>
    </row>
    <row r="7073" spans="1:11" x14ac:dyDescent="0.25">
      <c r="A7073" s="19">
        <v>43044</v>
      </c>
      <c r="B7073" s="19" t="s">
        <v>3406</v>
      </c>
      <c r="C7073" s="15">
        <v>50</v>
      </c>
      <c r="D7073" s="24" t="s">
        <v>4</v>
      </c>
      <c r="E7073" s="24" t="s">
        <v>5</v>
      </c>
      <c r="F7073" s="25" t="s">
        <v>2217</v>
      </c>
      <c r="G7073" s="25" t="s">
        <v>2987</v>
      </c>
      <c r="H7073" s="25" t="s">
        <v>3418</v>
      </c>
      <c r="I7073" s="25" t="s">
        <v>82</v>
      </c>
      <c r="J7073" s="10">
        <v>1262</v>
      </c>
      <c r="K7073" s="16">
        <v>26</v>
      </c>
    </row>
    <row r="7074" spans="1:11" x14ac:dyDescent="0.25">
      <c r="A7074" s="19">
        <v>43044</v>
      </c>
      <c r="B7074" s="19" t="s">
        <v>3406</v>
      </c>
      <c r="C7074" s="15">
        <v>1000</v>
      </c>
      <c r="D7074" s="24" t="s">
        <v>4</v>
      </c>
      <c r="E7074" s="24" t="s">
        <v>6</v>
      </c>
      <c r="F7074" s="25" t="s">
        <v>6</v>
      </c>
      <c r="G7074" s="25" t="s">
        <v>2987</v>
      </c>
      <c r="H7074" s="25" t="s">
        <v>3418</v>
      </c>
      <c r="I7074" s="25" t="s">
        <v>82</v>
      </c>
      <c r="J7074" s="10">
        <v>1776</v>
      </c>
      <c r="K7074" s="16">
        <v>36</v>
      </c>
    </row>
    <row r="7075" spans="1:11" x14ac:dyDescent="0.25">
      <c r="A7075" s="19">
        <v>43044</v>
      </c>
      <c r="B7075" s="19" t="s">
        <v>3406</v>
      </c>
      <c r="C7075" s="15">
        <v>2000</v>
      </c>
      <c r="D7075" s="24" t="s">
        <v>4</v>
      </c>
      <c r="E7075" s="24" t="s">
        <v>6</v>
      </c>
      <c r="F7075" s="25" t="s">
        <v>6</v>
      </c>
      <c r="G7075" s="25" t="s">
        <v>2987</v>
      </c>
      <c r="H7075" s="25" t="s">
        <v>3418</v>
      </c>
      <c r="I7075" s="25" t="s">
        <v>82</v>
      </c>
      <c r="J7075" s="10">
        <v>1777</v>
      </c>
      <c r="K7075" s="16">
        <v>36</v>
      </c>
    </row>
    <row r="7076" spans="1:11" x14ac:dyDescent="0.25">
      <c r="A7076" s="19">
        <v>43044</v>
      </c>
      <c r="B7076" s="19" t="s">
        <v>3406</v>
      </c>
      <c r="C7076" s="15">
        <v>800</v>
      </c>
      <c r="D7076" s="24" t="s">
        <v>4</v>
      </c>
      <c r="E7076" s="24" t="s">
        <v>6</v>
      </c>
      <c r="F7076" s="25" t="s">
        <v>6</v>
      </c>
      <c r="G7076" s="25" t="s">
        <v>2987</v>
      </c>
      <c r="H7076" s="25" t="s">
        <v>3418</v>
      </c>
      <c r="I7076" s="25" t="s">
        <v>82</v>
      </c>
      <c r="J7076" s="10">
        <v>1949</v>
      </c>
      <c r="K7076" s="16">
        <v>39</v>
      </c>
    </row>
    <row r="7077" spans="1:11" x14ac:dyDescent="0.25">
      <c r="A7077" s="19">
        <v>43044</v>
      </c>
      <c r="B7077" s="19" t="s">
        <v>3406</v>
      </c>
      <c r="C7077" s="15">
        <v>100</v>
      </c>
      <c r="D7077" s="24" t="s">
        <v>4</v>
      </c>
      <c r="E7077" s="24" t="s">
        <v>5</v>
      </c>
      <c r="F7077" s="25" t="s">
        <v>2217</v>
      </c>
      <c r="G7077" s="25" t="s">
        <v>2987</v>
      </c>
      <c r="H7077" s="25" t="s">
        <v>3418</v>
      </c>
      <c r="I7077" s="25" t="s">
        <v>82</v>
      </c>
      <c r="J7077" s="10">
        <v>1950</v>
      </c>
      <c r="K7077" s="16">
        <v>39</v>
      </c>
    </row>
    <row r="7078" spans="1:11" x14ac:dyDescent="0.25">
      <c r="A7078" s="19">
        <v>43044</v>
      </c>
      <c r="B7078" s="19" t="s">
        <v>3406</v>
      </c>
      <c r="C7078" s="15">
        <v>200</v>
      </c>
      <c r="D7078" s="24" t="s">
        <v>4</v>
      </c>
      <c r="E7078" s="24" t="s">
        <v>5</v>
      </c>
      <c r="F7078" s="25" t="s">
        <v>2217</v>
      </c>
      <c r="G7078" s="25" t="s">
        <v>2987</v>
      </c>
      <c r="H7078" s="25" t="s">
        <v>3418</v>
      </c>
      <c r="I7078" s="25" t="s">
        <v>82</v>
      </c>
      <c r="J7078" s="10">
        <v>1973</v>
      </c>
      <c r="K7078" s="16">
        <v>40</v>
      </c>
    </row>
    <row r="7079" spans="1:11" x14ac:dyDescent="0.25">
      <c r="A7079" s="19">
        <v>43044</v>
      </c>
      <c r="B7079" s="19" t="s">
        <v>3406</v>
      </c>
      <c r="C7079" s="15">
        <v>100</v>
      </c>
      <c r="D7079" s="24" t="s">
        <v>4</v>
      </c>
      <c r="E7079" s="24" t="s">
        <v>6</v>
      </c>
      <c r="F7079" s="25" t="s">
        <v>6</v>
      </c>
      <c r="G7079" s="25" t="s">
        <v>2987</v>
      </c>
      <c r="H7079" s="25" t="s">
        <v>3418</v>
      </c>
      <c r="I7079" s="25" t="s">
        <v>82</v>
      </c>
      <c r="J7079" s="10">
        <v>1974</v>
      </c>
      <c r="K7079" s="16">
        <v>40</v>
      </c>
    </row>
    <row r="7080" spans="1:11" x14ac:dyDescent="0.25">
      <c r="A7080" s="19">
        <v>43044</v>
      </c>
      <c r="B7080" s="19" t="s">
        <v>3406</v>
      </c>
      <c r="C7080" s="15">
        <v>1200</v>
      </c>
      <c r="D7080" s="24" t="s">
        <v>4</v>
      </c>
      <c r="E7080" s="24" t="s">
        <v>6</v>
      </c>
      <c r="F7080" s="25" t="s">
        <v>6</v>
      </c>
      <c r="G7080" s="25" t="s">
        <v>2987</v>
      </c>
      <c r="H7080" s="25" t="s">
        <v>3418</v>
      </c>
      <c r="I7080" s="25" t="s">
        <v>82</v>
      </c>
      <c r="J7080" s="10">
        <v>1975</v>
      </c>
      <c r="K7080" s="16">
        <v>40</v>
      </c>
    </row>
    <row r="7081" spans="1:11" x14ac:dyDescent="0.25">
      <c r="A7081" s="19">
        <v>43044</v>
      </c>
      <c r="B7081" s="19" t="s">
        <v>3406</v>
      </c>
      <c r="C7081" s="15">
        <v>300</v>
      </c>
      <c r="D7081" s="24" t="s">
        <v>4</v>
      </c>
      <c r="E7081" s="24" t="s">
        <v>6</v>
      </c>
      <c r="F7081" s="25" t="s">
        <v>6</v>
      </c>
      <c r="G7081" s="25" t="s">
        <v>2987</v>
      </c>
      <c r="H7081" s="25" t="s">
        <v>3418</v>
      </c>
      <c r="I7081" s="25" t="s">
        <v>82</v>
      </c>
      <c r="J7081" s="10">
        <v>1976</v>
      </c>
      <c r="K7081" s="16">
        <v>40</v>
      </c>
    </row>
    <row r="7082" spans="1:11" x14ac:dyDescent="0.25">
      <c r="A7082" s="19">
        <v>43044</v>
      </c>
      <c r="B7082" s="19" t="s">
        <v>3406</v>
      </c>
      <c r="C7082" s="15">
        <v>2000</v>
      </c>
      <c r="D7082" s="24" t="s">
        <v>4</v>
      </c>
      <c r="E7082" s="24" t="s">
        <v>5</v>
      </c>
      <c r="F7082" s="25" t="s">
        <v>2217</v>
      </c>
      <c r="G7082" s="25" t="s">
        <v>2987</v>
      </c>
      <c r="H7082" s="25" t="s">
        <v>3418</v>
      </c>
      <c r="I7082" s="25" t="s">
        <v>82</v>
      </c>
      <c r="J7082" s="10">
        <v>2027</v>
      </c>
      <c r="K7082" s="16">
        <v>41</v>
      </c>
    </row>
    <row r="7083" spans="1:11" x14ac:dyDescent="0.25">
      <c r="A7083" s="19">
        <v>43044</v>
      </c>
      <c r="B7083" s="19" t="s">
        <v>3406</v>
      </c>
      <c r="C7083" s="15">
        <v>100</v>
      </c>
      <c r="D7083" s="24" t="s">
        <v>4</v>
      </c>
      <c r="E7083" s="24" t="s">
        <v>5</v>
      </c>
      <c r="F7083" s="25" t="s">
        <v>2217</v>
      </c>
      <c r="G7083" s="25" t="s">
        <v>2987</v>
      </c>
      <c r="H7083" s="25" t="s">
        <v>3418</v>
      </c>
      <c r="I7083" s="25" t="s">
        <v>82</v>
      </c>
      <c r="J7083" s="10">
        <v>2028</v>
      </c>
      <c r="K7083" s="16">
        <v>41</v>
      </c>
    </row>
    <row r="7084" spans="1:11" x14ac:dyDescent="0.25">
      <c r="A7084" s="19">
        <v>43044</v>
      </c>
      <c r="B7084" s="19" t="s">
        <v>3406</v>
      </c>
      <c r="C7084" s="15">
        <v>100</v>
      </c>
      <c r="D7084" s="24" t="s">
        <v>4</v>
      </c>
      <c r="E7084" s="24" t="s">
        <v>5</v>
      </c>
      <c r="F7084" s="25" t="s">
        <v>2217</v>
      </c>
      <c r="G7084" s="25" t="s">
        <v>2987</v>
      </c>
      <c r="H7084" s="25" t="s">
        <v>3418</v>
      </c>
      <c r="I7084" s="25" t="s">
        <v>82</v>
      </c>
      <c r="J7084" s="10">
        <v>2029</v>
      </c>
      <c r="K7084" s="16">
        <v>41</v>
      </c>
    </row>
    <row r="7085" spans="1:11" x14ac:dyDescent="0.25">
      <c r="A7085" s="19">
        <v>43044</v>
      </c>
      <c r="B7085" s="19" t="s">
        <v>3406</v>
      </c>
      <c r="C7085" s="15">
        <v>200</v>
      </c>
      <c r="D7085" s="24" t="s">
        <v>4</v>
      </c>
      <c r="E7085" s="24" t="s">
        <v>6</v>
      </c>
      <c r="F7085" s="25" t="s">
        <v>6</v>
      </c>
      <c r="G7085" s="25" t="s">
        <v>2987</v>
      </c>
      <c r="H7085" s="25" t="s">
        <v>3418</v>
      </c>
      <c r="I7085" s="25" t="s">
        <v>82</v>
      </c>
      <c r="J7085" s="10">
        <v>2074</v>
      </c>
      <c r="K7085" s="16">
        <v>42</v>
      </c>
    </row>
    <row r="7086" spans="1:11" x14ac:dyDescent="0.25">
      <c r="A7086" s="19">
        <v>43044</v>
      </c>
      <c r="B7086" s="19" t="s">
        <v>3406</v>
      </c>
      <c r="C7086" s="15">
        <v>250</v>
      </c>
      <c r="D7086" s="24" t="s">
        <v>4</v>
      </c>
      <c r="E7086" s="24" t="s">
        <v>6</v>
      </c>
      <c r="F7086" s="25" t="s">
        <v>6</v>
      </c>
      <c r="G7086" s="25" t="s">
        <v>2987</v>
      </c>
      <c r="H7086" s="25" t="s">
        <v>3418</v>
      </c>
      <c r="I7086" s="25" t="s">
        <v>82</v>
      </c>
      <c r="J7086" s="10">
        <v>2123</v>
      </c>
      <c r="K7086" s="16">
        <v>43</v>
      </c>
    </row>
    <row r="7087" spans="1:11" x14ac:dyDescent="0.25">
      <c r="A7087" s="19">
        <v>43044</v>
      </c>
      <c r="B7087" s="19" t="s">
        <v>3406</v>
      </c>
      <c r="C7087" s="15">
        <v>500</v>
      </c>
      <c r="D7087" s="24" t="s">
        <v>4</v>
      </c>
      <c r="E7087" s="24" t="s">
        <v>6</v>
      </c>
      <c r="F7087" s="25" t="s">
        <v>6</v>
      </c>
      <c r="G7087" s="25" t="s">
        <v>2987</v>
      </c>
      <c r="H7087" s="25" t="s">
        <v>3418</v>
      </c>
      <c r="I7087" s="25" t="s">
        <v>82</v>
      </c>
      <c r="J7087" s="10">
        <v>2124</v>
      </c>
      <c r="K7087" s="16">
        <v>43</v>
      </c>
    </row>
    <row r="7088" spans="1:11" x14ac:dyDescent="0.25">
      <c r="A7088" s="19">
        <v>43044</v>
      </c>
      <c r="B7088" s="19" t="s">
        <v>3406</v>
      </c>
      <c r="C7088" s="15">
        <v>1000</v>
      </c>
      <c r="D7088" s="24" t="s">
        <v>4</v>
      </c>
      <c r="E7088" s="24" t="s">
        <v>5</v>
      </c>
      <c r="F7088" s="25" t="s">
        <v>2217</v>
      </c>
      <c r="G7088" s="25" t="s">
        <v>2987</v>
      </c>
      <c r="H7088" s="25" t="s">
        <v>3418</v>
      </c>
      <c r="I7088" s="25" t="s">
        <v>82</v>
      </c>
      <c r="J7088" s="10">
        <v>2125</v>
      </c>
      <c r="K7088" s="16">
        <v>43</v>
      </c>
    </row>
    <row r="7089" spans="1:11" x14ac:dyDescent="0.25">
      <c r="A7089" s="19">
        <v>43044</v>
      </c>
      <c r="B7089" s="19" t="s">
        <v>3406</v>
      </c>
      <c r="C7089" s="15">
        <v>100</v>
      </c>
      <c r="D7089" s="24" t="s">
        <v>4</v>
      </c>
      <c r="E7089" s="24" t="s">
        <v>6</v>
      </c>
      <c r="F7089" s="25" t="s">
        <v>6</v>
      </c>
      <c r="G7089" s="25" t="s">
        <v>2987</v>
      </c>
      <c r="H7089" s="25" t="s">
        <v>3418</v>
      </c>
      <c r="I7089" s="25" t="s">
        <v>82</v>
      </c>
      <c r="J7089" s="10">
        <v>2126</v>
      </c>
      <c r="K7089" s="16">
        <v>43</v>
      </c>
    </row>
    <row r="7090" spans="1:11" x14ac:dyDescent="0.25">
      <c r="A7090" s="19">
        <v>43044</v>
      </c>
      <c r="B7090" s="19" t="s">
        <v>3406</v>
      </c>
      <c r="C7090" s="15">
        <v>10000</v>
      </c>
      <c r="D7090" s="24" t="s">
        <v>4</v>
      </c>
      <c r="E7090" s="24" t="s">
        <v>6</v>
      </c>
      <c r="F7090" s="25" t="s">
        <v>6</v>
      </c>
      <c r="G7090" s="25" t="s">
        <v>2987</v>
      </c>
      <c r="H7090" s="25" t="s">
        <v>3418</v>
      </c>
      <c r="I7090" s="25" t="s">
        <v>82</v>
      </c>
      <c r="J7090" s="10">
        <v>2151</v>
      </c>
      <c r="K7090" s="16">
        <v>44</v>
      </c>
    </row>
    <row r="7091" spans="1:11" x14ac:dyDescent="0.25">
      <c r="A7091" s="19">
        <v>43044</v>
      </c>
      <c r="B7091" s="19" t="s">
        <v>3406</v>
      </c>
      <c r="C7091" s="15">
        <v>10000</v>
      </c>
      <c r="D7091" s="24" t="s">
        <v>4</v>
      </c>
      <c r="E7091" s="24" t="s">
        <v>6</v>
      </c>
      <c r="F7091" s="25" t="s">
        <v>6</v>
      </c>
      <c r="G7091" s="25" t="s">
        <v>2987</v>
      </c>
      <c r="H7091" s="25" t="s">
        <v>3418</v>
      </c>
      <c r="I7091" s="25" t="s">
        <v>82</v>
      </c>
      <c r="J7091" s="10">
        <v>2152</v>
      </c>
      <c r="K7091" s="16">
        <v>44</v>
      </c>
    </row>
    <row r="7092" spans="1:11" x14ac:dyDescent="0.25">
      <c r="A7092" s="19">
        <v>43044</v>
      </c>
      <c r="B7092" s="19" t="s">
        <v>3406</v>
      </c>
      <c r="C7092" s="15">
        <v>10000</v>
      </c>
      <c r="D7092" s="24" t="s">
        <v>4</v>
      </c>
      <c r="E7092" s="24" t="s">
        <v>6</v>
      </c>
      <c r="F7092" s="25" t="s">
        <v>6</v>
      </c>
      <c r="G7092" s="25" t="s">
        <v>2987</v>
      </c>
      <c r="H7092" s="25" t="s">
        <v>3418</v>
      </c>
      <c r="I7092" s="25" t="s">
        <v>82</v>
      </c>
      <c r="J7092" s="10">
        <v>2153</v>
      </c>
      <c r="K7092" s="16">
        <v>44</v>
      </c>
    </row>
    <row r="7093" spans="1:11" x14ac:dyDescent="0.25">
      <c r="A7093" s="19">
        <v>43044</v>
      </c>
      <c r="B7093" s="19" t="s">
        <v>3406</v>
      </c>
      <c r="C7093" s="15">
        <v>10000</v>
      </c>
      <c r="D7093" s="24" t="s">
        <v>4</v>
      </c>
      <c r="E7093" s="24" t="s">
        <v>5</v>
      </c>
      <c r="F7093" s="25" t="s">
        <v>2217</v>
      </c>
      <c r="G7093" s="25" t="s">
        <v>2987</v>
      </c>
      <c r="H7093" s="25" t="s">
        <v>3418</v>
      </c>
      <c r="I7093" s="25" t="s">
        <v>82</v>
      </c>
      <c r="J7093" s="10">
        <v>2154</v>
      </c>
      <c r="K7093" s="16">
        <v>44</v>
      </c>
    </row>
    <row r="7094" spans="1:11" x14ac:dyDescent="0.25">
      <c r="A7094" s="19">
        <v>43044</v>
      </c>
      <c r="B7094" s="19" t="s">
        <v>3406</v>
      </c>
      <c r="C7094" s="15">
        <v>10000</v>
      </c>
      <c r="D7094" s="24" t="s">
        <v>4</v>
      </c>
      <c r="E7094" s="24" t="s">
        <v>5</v>
      </c>
      <c r="F7094" s="25" t="s">
        <v>2217</v>
      </c>
      <c r="G7094" s="25" t="s">
        <v>2987</v>
      </c>
      <c r="H7094" s="25" t="s">
        <v>3418</v>
      </c>
      <c r="I7094" s="25" t="s">
        <v>82</v>
      </c>
      <c r="J7094" s="10">
        <v>2155</v>
      </c>
      <c r="K7094" s="16">
        <v>44</v>
      </c>
    </row>
    <row r="7095" spans="1:11" x14ac:dyDescent="0.25">
      <c r="A7095" s="19">
        <v>43044</v>
      </c>
      <c r="B7095" s="19" t="s">
        <v>3406</v>
      </c>
      <c r="C7095" s="15">
        <v>5000</v>
      </c>
      <c r="D7095" s="24" t="s">
        <v>4</v>
      </c>
      <c r="E7095" s="24" t="s">
        <v>5</v>
      </c>
      <c r="F7095" s="25" t="s">
        <v>2217</v>
      </c>
      <c r="G7095" s="25" t="s">
        <v>2987</v>
      </c>
      <c r="H7095" s="25" t="s">
        <v>3418</v>
      </c>
      <c r="I7095" s="25" t="s">
        <v>82</v>
      </c>
      <c r="J7095" s="10">
        <v>2156</v>
      </c>
      <c r="K7095" s="16">
        <v>44</v>
      </c>
    </row>
    <row r="7096" spans="1:11" x14ac:dyDescent="0.25">
      <c r="A7096" s="19">
        <v>43044</v>
      </c>
      <c r="B7096" s="19" t="s">
        <v>3406</v>
      </c>
      <c r="C7096" s="15">
        <v>15000</v>
      </c>
      <c r="D7096" s="24" t="s">
        <v>4</v>
      </c>
      <c r="E7096" s="24" t="s">
        <v>5</v>
      </c>
      <c r="F7096" s="25" t="s">
        <v>2217</v>
      </c>
      <c r="G7096" s="25" t="s">
        <v>2987</v>
      </c>
      <c r="H7096" s="25" t="s">
        <v>3418</v>
      </c>
      <c r="I7096" s="25" t="s">
        <v>82</v>
      </c>
      <c r="J7096" s="10">
        <v>2354</v>
      </c>
      <c r="K7096" s="16">
        <v>48</v>
      </c>
    </row>
    <row r="7097" spans="1:11" x14ac:dyDescent="0.25">
      <c r="A7097" s="19">
        <v>43044</v>
      </c>
      <c r="B7097" s="19" t="s">
        <v>3406</v>
      </c>
      <c r="C7097" s="15">
        <v>100</v>
      </c>
      <c r="D7097" s="24" t="s">
        <v>4</v>
      </c>
      <c r="E7097" s="24" t="s">
        <v>6</v>
      </c>
      <c r="F7097" s="25" t="s">
        <v>6</v>
      </c>
      <c r="G7097" s="25" t="s">
        <v>2987</v>
      </c>
      <c r="H7097" s="25" t="s">
        <v>3418</v>
      </c>
      <c r="I7097" s="25" t="s">
        <v>82</v>
      </c>
      <c r="J7097" s="10">
        <v>2355</v>
      </c>
      <c r="K7097" s="16">
        <v>48</v>
      </c>
    </row>
    <row r="7098" spans="1:11" x14ac:dyDescent="0.25">
      <c r="A7098" s="19">
        <v>43044</v>
      </c>
      <c r="B7098" s="19" t="s">
        <v>3406</v>
      </c>
      <c r="C7098" s="15">
        <v>5000</v>
      </c>
      <c r="D7098" s="24" t="s">
        <v>7</v>
      </c>
      <c r="E7098" s="24" t="s">
        <v>8</v>
      </c>
      <c r="F7098" s="25"/>
      <c r="G7098" s="25" t="s">
        <v>3314</v>
      </c>
      <c r="H7098" s="25" t="s">
        <v>3314</v>
      </c>
      <c r="I7098" s="27"/>
      <c r="J7098" s="10" t="s">
        <v>2984</v>
      </c>
      <c r="K7098" s="16"/>
    </row>
    <row r="7099" spans="1:11" x14ac:dyDescent="0.25">
      <c r="A7099" s="19">
        <v>43044</v>
      </c>
      <c r="B7099" s="19" t="s">
        <v>3406</v>
      </c>
      <c r="C7099" s="15">
        <v>500</v>
      </c>
      <c r="D7099" s="24" t="s">
        <v>7</v>
      </c>
      <c r="E7099" s="24" t="s">
        <v>8</v>
      </c>
      <c r="F7099" s="25"/>
      <c r="G7099" s="25" t="s">
        <v>3314</v>
      </c>
      <c r="H7099" s="25" t="s">
        <v>3314</v>
      </c>
      <c r="I7099" s="27"/>
      <c r="J7099" s="10" t="s">
        <v>2984</v>
      </c>
      <c r="K7099" s="16"/>
    </row>
    <row r="7100" spans="1:11" x14ac:dyDescent="0.25">
      <c r="A7100" s="19">
        <v>43044</v>
      </c>
      <c r="B7100" s="19" t="s">
        <v>3406</v>
      </c>
      <c r="C7100" s="15">
        <v>1750</v>
      </c>
      <c r="D7100" s="24" t="s">
        <v>7</v>
      </c>
      <c r="E7100" s="24" t="s">
        <v>8</v>
      </c>
      <c r="F7100" s="25"/>
      <c r="G7100" s="25" t="s">
        <v>3314</v>
      </c>
      <c r="H7100" s="25" t="s">
        <v>3314</v>
      </c>
      <c r="I7100" s="27"/>
      <c r="J7100" s="10" t="s">
        <v>2984</v>
      </c>
      <c r="K7100" s="16"/>
    </row>
    <row r="7101" spans="1:11" x14ac:dyDescent="0.25">
      <c r="A7101" s="19">
        <v>43045</v>
      </c>
      <c r="B7101" s="19" t="s">
        <v>3406</v>
      </c>
      <c r="C7101" s="15">
        <v>35</v>
      </c>
      <c r="D7101" s="24" t="s">
        <v>4</v>
      </c>
      <c r="E7101" s="24" t="s">
        <v>6</v>
      </c>
      <c r="F7101" s="25" t="s">
        <v>6</v>
      </c>
      <c r="G7101" s="25" t="s">
        <v>2987</v>
      </c>
      <c r="H7101" s="25" t="s">
        <v>3418</v>
      </c>
      <c r="I7101" s="25" t="s">
        <v>82</v>
      </c>
      <c r="J7101" s="10">
        <v>691</v>
      </c>
      <c r="K7101" s="16">
        <v>14</v>
      </c>
    </row>
    <row r="7102" spans="1:11" x14ac:dyDescent="0.25">
      <c r="A7102" s="19">
        <v>43045</v>
      </c>
      <c r="B7102" s="19" t="s">
        <v>3406</v>
      </c>
      <c r="C7102" s="15">
        <v>3611.9999999999995</v>
      </c>
      <c r="D7102" s="24" t="s">
        <v>97</v>
      </c>
      <c r="E7102" s="24" t="s">
        <v>5</v>
      </c>
      <c r="F7102" s="25" t="s">
        <v>2217</v>
      </c>
      <c r="G7102" s="25" t="s">
        <v>2987</v>
      </c>
      <c r="H7102" s="25" t="s">
        <v>3418</v>
      </c>
      <c r="I7102" s="25" t="s">
        <v>82</v>
      </c>
      <c r="J7102" s="10">
        <v>1228</v>
      </c>
      <c r="K7102" s="16">
        <v>25</v>
      </c>
    </row>
    <row r="7103" spans="1:11" x14ac:dyDescent="0.25">
      <c r="A7103" s="19">
        <v>43045</v>
      </c>
      <c r="B7103" s="19" t="s">
        <v>3406</v>
      </c>
      <c r="C7103" s="15">
        <v>1000</v>
      </c>
      <c r="D7103" s="24" t="s">
        <v>4</v>
      </c>
      <c r="E7103" s="24" t="s">
        <v>5</v>
      </c>
      <c r="F7103" s="25" t="s">
        <v>2217</v>
      </c>
      <c r="G7103" s="25" t="s">
        <v>2987</v>
      </c>
      <c r="H7103" s="25" t="s">
        <v>3418</v>
      </c>
      <c r="I7103" s="25" t="s">
        <v>82</v>
      </c>
      <c r="J7103" s="10">
        <v>1229</v>
      </c>
      <c r="K7103" s="16">
        <v>25</v>
      </c>
    </row>
    <row r="7104" spans="1:11" x14ac:dyDescent="0.25">
      <c r="A7104" s="19">
        <v>43045</v>
      </c>
      <c r="B7104" s="19" t="s">
        <v>3406</v>
      </c>
      <c r="C7104" s="15">
        <v>11000</v>
      </c>
      <c r="D7104" s="24" t="s">
        <v>4</v>
      </c>
      <c r="E7104" s="24" t="s">
        <v>6</v>
      </c>
      <c r="F7104" s="25" t="s">
        <v>6</v>
      </c>
      <c r="G7104" s="25" t="s">
        <v>2987</v>
      </c>
      <c r="H7104" s="25" t="s">
        <v>3418</v>
      </c>
      <c r="I7104" s="25" t="s">
        <v>82</v>
      </c>
      <c r="J7104" s="10">
        <v>1778</v>
      </c>
      <c r="K7104" s="16">
        <v>36</v>
      </c>
    </row>
    <row r="7105" spans="1:11" x14ac:dyDescent="0.25">
      <c r="A7105" s="19">
        <v>43045</v>
      </c>
      <c r="B7105" s="19" t="s">
        <v>3406</v>
      </c>
      <c r="C7105" s="15">
        <v>500</v>
      </c>
      <c r="D7105" s="24" t="s">
        <v>4</v>
      </c>
      <c r="E7105" s="24" t="s">
        <v>6</v>
      </c>
      <c r="F7105" s="25" t="s">
        <v>6</v>
      </c>
      <c r="G7105" s="25" t="s">
        <v>2987</v>
      </c>
      <c r="H7105" s="25" t="s">
        <v>3418</v>
      </c>
      <c r="I7105" s="25" t="s">
        <v>82</v>
      </c>
      <c r="J7105" s="10">
        <v>1779</v>
      </c>
      <c r="K7105" s="16">
        <v>36</v>
      </c>
    </row>
    <row r="7106" spans="1:11" x14ac:dyDescent="0.25">
      <c r="A7106" s="19">
        <v>43045</v>
      </c>
      <c r="B7106" s="19" t="s">
        <v>3406</v>
      </c>
      <c r="C7106" s="15">
        <v>200</v>
      </c>
      <c r="D7106" s="24" t="s">
        <v>4</v>
      </c>
      <c r="E7106" s="24" t="s">
        <v>6</v>
      </c>
      <c r="F7106" s="25" t="s">
        <v>6</v>
      </c>
      <c r="G7106" s="25" t="s">
        <v>2987</v>
      </c>
      <c r="H7106" s="25" t="s">
        <v>3418</v>
      </c>
      <c r="I7106" s="25" t="s">
        <v>82</v>
      </c>
      <c r="J7106" s="10">
        <v>1977</v>
      </c>
      <c r="K7106" s="16">
        <v>40</v>
      </c>
    </row>
    <row r="7107" spans="1:11" x14ac:dyDescent="0.25">
      <c r="A7107" s="19">
        <v>43045</v>
      </c>
      <c r="B7107" s="19" t="s">
        <v>3406</v>
      </c>
      <c r="C7107" s="15">
        <v>300</v>
      </c>
      <c r="D7107" s="24" t="s">
        <v>4</v>
      </c>
      <c r="E7107" s="24" t="s">
        <v>5</v>
      </c>
      <c r="F7107" s="25" t="s">
        <v>2217</v>
      </c>
      <c r="G7107" s="25" t="s">
        <v>2987</v>
      </c>
      <c r="H7107" s="25" t="s">
        <v>3418</v>
      </c>
      <c r="I7107" s="25" t="s">
        <v>82</v>
      </c>
      <c r="J7107" s="10">
        <v>2030</v>
      </c>
      <c r="K7107" s="16">
        <v>41</v>
      </c>
    </row>
    <row r="7108" spans="1:11" x14ac:dyDescent="0.25">
      <c r="A7108" s="19">
        <v>43045</v>
      </c>
      <c r="B7108" s="19" t="s">
        <v>3406</v>
      </c>
      <c r="C7108" s="15">
        <v>200</v>
      </c>
      <c r="D7108" s="24" t="s">
        <v>4</v>
      </c>
      <c r="E7108" s="24" t="s">
        <v>5</v>
      </c>
      <c r="F7108" s="25" t="s">
        <v>2217</v>
      </c>
      <c r="G7108" s="25" t="s">
        <v>2987</v>
      </c>
      <c r="H7108" s="25" t="s">
        <v>3418</v>
      </c>
      <c r="I7108" s="25" t="s">
        <v>82</v>
      </c>
      <c r="J7108" s="10">
        <v>2075</v>
      </c>
      <c r="K7108" s="16">
        <v>42</v>
      </c>
    </row>
    <row r="7109" spans="1:11" x14ac:dyDescent="0.25">
      <c r="A7109" s="19">
        <v>43045</v>
      </c>
      <c r="B7109" s="19" t="s">
        <v>3406</v>
      </c>
      <c r="C7109" s="15">
        <v>100</v>
      </c>
      <c r="D7109" s="24" t="s">
        <v>4</v>
      </c>
      <c r="E7109" s="24" t="s">
        <v>6</v>
      </c>
      <c r="F7109" s="25" t="s">
        <v>6</v>
      </c>
      <c r="G7109" s="25" t="s">
        <v>2987</v>
      </c>
      <c r="H7109" s="25" t="s">
        <v>3418</v>
      </c>
      <c r="I7109" s="25" t="s">
        <v>82</v>
      </c>
      <c r="J7109" s="10">
        <v>2076</v>
      </c>
      <c r="K7109" s="16">
        <v>42</v>
      </c>
    </row>
    <row r="7110" spans="1:11" x14ac:dyDescent="0.25">
      <c r="A7110" s="19">
        <v>43045</v>
      </c>
      <c r="B7110" s="19" t="s">
        <v>3406</v>
      </c>
      <c r="C7110" s="15">
        <v>100</v>
      </c>
      <c r="D7110" s="24" t="s">
        <v>4</v>
      </c>
      <c r="E7110" s="24" t="s">
        <v>6</v>
      </c>
      <c r="F7110" s="25" t="s">
        <v>6</v>
      </c>
      <c r="G7110" s="25" t="s">
        <v>2987</v>
      </c>
      <c r="H7110" s="25" t="s">
        <v>3418</v>
      </c>
      <c r="I7110" s="25" t="s">
        <v>82</v>
      </c>
      <c r="J7110" s="10">
        <v>2077</v>
      </c>
      <c r="K7110" s="16">
        <v>42</v>
      </c>
    </row>
    <row r="7111" spans="1:11" x14ac:dyDescent="0.25">
      <c r="A7111" s="19">
        <v>43045</v>
      </c>
      <c r="B7111" s="19" t="s">
        <v>3406</v>
      </c>
      <c r="C7111" s="15">
        <v>300</v>
      </c>
      <c r="D7111" s="24" t="s">
        <v>4</v>
      </c>
      <c r="E7111" s="24" t="s">
        <v>6</v>
      </c>
      <c r="F7111" s="25" t="s">
        <v>6</v>
      </c>
      <c r="G7111" s="25" t="s">
        <v>2987</v>
      </c>
      <c r="H7111" s="25" t="s">
        <v>3418</v>
      </c>
      <c r="I7111" s="25" t="s">
        <v>82</v>
      </c>
      <c r="J7111" s="10">
        <v>2078</v>
      </c>
      <c r="K7111" s="16">
        <v>42</v>
      </c>
    </row>
    <row r="7112" spans="1:11" x14ac:dyDescent="0.25">
      <c r="A7112" s="19">
        <v>43045</v>
      </c>
      <c r="B7112" s="19" t="s">
        <v>3406</v>
      </c>
      <c r="C7112" s="15">
        <v>100</v>
      </c>
      <c r="D7112" s="24" t="s">
        <v>4</v>
      </c>
      <c r="E7112" s="24" t="s">
        <v>5</v>
      </c>
      <c r="F7112" s="25" t="s">
        <v>2217</v>
      </c>
      <c r="G7112" s="25" t="s">
        <v>2987</v>
      </c>
      <c r="H7112" s="25" t="s">
        <v>3418</v>
      </c>
      <c r="I7112" s="25" t="s">
        <v>82</v>
      </c>
      <c r="J7112" s="10">
        <v>2079</v>
      </c>
      <c r="K7112" s="16">
        <v>42</v>
      </c>
    </row>
    <row r="7113" spans="1:11" x14ac:dyDescent="0.25">
      <c r="A7113" s="19">
        <v>43045</v>
      </c>
      <c r="B7113" s="19" t="s">
        <v>3406</v>
      </c>
      <c r="C7113" s="15">
        <v>100</v>
      </c>
      <c r="D7113" s="24" t="s">
        <v>4</v>
      </c>
      <c r="E7113" s="24" t="s">
        <v>6</v>
      </c>
      <c r="F7113" s="25" t="s">
        <v>6</v>
      </c>
      <c r="G7113" s="25" t="s">
        <v>2987</v>
      </c>
      <c r="H7113" s="25" t="s">
        <v>3418</v>
      </c>
      <c r="I7113" s="25" t="s">
        <v>82</v>
      </c>
      <c r="J7113" s="10">
        <v>2080</v>
      </c>
      <c r="K7113" s="16">
        <v>42</v>
      </c>
    </row>
    <row r="7114" spans="1:11" x14ac:dyDescent="0.25">
      <c r="A7114" s="19">
        <v>43045</v>
      </c>
      <c r="B7114" s="19" t="s">
        <v>3406</v>
      </c>
      <c r="C7114" s="15">
        <v>100</v>
      </c>
      <c r="D7114" s="24" t="s">
        <v>4</v>
      </c>
      <c r="E7114" s="24" t="s">
        <v>6</v>
      </c>
      <c r="F7114" s="25" t="s">
        <v>6</v>
      </c>
      <c r="G7114" s="25" t="s">
        <v>2987</v>
      </c>
      <c r="H7114" s="25" t="s">
        <v>3418</v>
      </c>
      <c r="I7114" s="25" t="s">
        <v>82</v>
      </c>
      <c r="J7114" s="10">
        <v>2127</v>
      </c>
      <c r="K7114" s="16">
        <v>43</v>
      </c>
    </row>
    <row r="7115" spans="1:11" x14ac:dyDescent="0.25">
      <c r="A7115" s="19">
        <v>43045</v>
      </c>
      <c r="B7115" s="19" t="s">
        <v>3406</v>
      </c>
      <c r="C7115" s="15">
        <v>100</v>
      </c>
      <c r="D7115" s="24" t="s">
        <v>4</v>
      </c>
      <c r="E7115" s="24" t="s">
        <v>6</v>
      </c>
      <c r="F7115" s="25" t="s">
        <v>6</v>
      </c>
      <c r="G7115" s="25" t="s">
        <v>2987</v>
      </c>
      <c r="H7115" s="25" t="s">
        <v>3418</v>
      </c>
      <c r="I7115" s="25" t="s">
        <v>82</v>
      </c>
      <c r="J7115" s="10">
        <v>2128</v>
      </c>
      <c r="K7115" s="16">
        <v>43</v>
      </c>
    </row>
    <row r="7116" spans="1:11" x14ac:dyDescent="0.25">
      <c r="A7116" s="19">
        <v>43045</v>
      </c>
      <c r="B7116" s="19" t="s">
        <v>3406</v>
      </c>
      <c r="C7116" s="15">
        <v>50</v>
      </c>
      <c r="D7116" s="24" t="s">
        <v>4</v>
      </c>
      <c r="E7116" s="24" t="s">
        <v>6</v>
      </c>
      <c r="F7116" s="25" t="s">
        <v>6</v>
      </c>
      <c r="G7116" s="25" t="s">
        <v>2987</v>
      </c>
      <c r="H7116" s="25" t="s">
        <v>3418</v>
      </c>
      <c r="I7116" s="25" t="s">
        <v>82</v>
      </c>
      <c r="J7116" s="10">
        <v>2129</v>
      </c>
      <c r="K7116" s="16">
        <v>43</v>
      </c>
    </row>
    <row r="7117" spans="1:11" x14ac:dyDescent="0.25">
      <c r="A7117" s="19">
        <v>43045</v>
      </c>
      <c r="B7117" s="19" t="s">
        <v>3406</v>
      </c>
      <c r="C7117" s="15">
        <v>200</v>
      </c>
      <c r="D7117" s="24" t="s">
        <v>4</v>
      </c>
      <c r="E7117" s="24" t="s">
        <v>6</v>
      </c>
      <c r="F7117" s="25" t="s">
        <v>6</v>
      </c>
      <c r="G7117" s="25" t="s">
        <v>2987</v>
      </c>
      <c r="H7117" s="25" t="s">
        <v>3418</v>
      </c>
      <c r="I7117" s="25" t="s">
        <v>82</v>
      </c>
      <c r="J7117" s="10">
        <v>2131</v>
      </c>
      <c r="K7117" s="16">
        <v>43</v>
      </c>
    </row>
    <row r="7118" spans="1:11" x14ac:dyDescent="0.25">
      <c r="A7118" s="19">
        <v>43045</v>
      </c>
      <c r="B7118" s="19" t="s">
        <v>3406</v>
      </c>
      <c r="C7118" s="15">
        <v>10000</v>
      </c>
      <c r="D7118" s="24" t="s">
        <v>4</v>
      </c>
      <c r="E7118" s="24" t="s">
        <v>5</v>
      </c>
      <c r="F7118" s="25" t="s">
        <v>2217</v>
      </c>
      <c r="G7118" s="25" t="s">
        <v>2987</v>
      </c>
      <c r="H7118" s="25" t="s">
        <v>3418</v>
      </c>
      <c r="I7118" s="25" t="s">
        <v>82</v>
      </c>
      <c r="J7118" s="10">
        <v>2157</v>
      </c>
      <c r="K7118" s="16">
        <v>44</v>
      </c>
    </row>
    <row r="7119" spans="1:11" x14ac:dyDescent="0.25">
      <c r="A7119" s="19">
        <v>43045</v>
      </c>
      <c r="B7119" s="19" t="s">
        <v>3406</v>
      </c>
      <c r="C7119" s="15">
        <v>1000</v>
      </c>
      <c r="D7119" s="24" t="s">
        <v>4</v>
      </c>
      <c r="E7119" s="24" t="s">
        <v>5</v>
      </c>
      <c r="F7119" s="25" t="s">
        <v>2217</v>
      </c>
      <c r="G7119" s="25" t="s">
        <v>2987</v>
      </c>
      <c r="H7119" s="25" t="s">
        <v>3418</v>
      </c>
      <c r="I7119" s="25" t="s">
        <v>82</v>
      </c>
      <c r="J7119" s="10">
        <v>2158</v>
      </c>
      <c r="K7119" s="16">
        <v>44</v>
      </c>
    </row>
    <row r="7120" spans="1:11" x14ac:dyDescent="0.25">
      <c r="A7120" s="19">
        <v>43045</v>
      </c>
      <c r="B7120" s="19" t="s">
        <v>3406</v>
      </c>
      <c r="C7120" s="15">
        <v>5000</v>
      </c>
      <c r="D7120" s="24" t="s">
        <v>4</v>
      </c>
      <c r="E7120" s="24" t="s">
        <v>5</v>
      </c>
      <c r="F7120" s="25" t="s">
        <v>2217</v>
      </c>
      <c r="G7120" s="25" t="s">
        <v>2987</v>
      </c>
      <c r="H7120" s="25" t="s">
        <v>3418</v>
      </c>
      <c r="I7120" s="25" t="s">
        <v>82</v>
      </c>
      <c r="J7120" s="10">
        <v>2356</v>
      </c>
      <c r="K7120" s="16">
        <v>48</v>
      </c>
    </row>
    <row r="7121" spans="1:11" x14ac:dyDescent="0.25">
      <c r="A7121" s="19">
        <v>43045</v>
      </c>
      <c r="B7121" s="19" t="s">
        <v>3406</v>
      </c>
      <c r="C7121" s="15">
        <v>2000</v>
      </c>
      <c r="D7121" s="24" t="s">
        <v>4</v>
      </c>
      <c r="E7121" s="24" t="s">
        <v>5</v>
      </c>
      <c r="F7121" s="25" t="s">
        <v>2217</v>
      </c>
      <c r="G7121" s="25" t="s">
        <v>2987</v>
      </c>
      <c r="H7121" s="25" t="s">
        <v>3418</v>
      </c>
      <c r="I7121" s="25" t="s">
        <v>82</v>
      </c>
      <c r="J7121" s="10">
        <v>2401</v>
      </c>
      <c r="K7121" s="16">
        <v>49</v>
      </c>
    </row>
    <row r="7122" spans="1:11" x14ac:dyDescent="0.25">
      <c r="A7122" s="19">
        <v>43045</v>
      </c>
      <c r="B7122" s="19" t="s">
        <v>3406</v>
      </c>
      <c r="C7122" s="15">
        <v>200</v>
      </c>
      <c r="D7122" s="24" t="s">
        <v>4</v>
      </c>
      <c r="E7122" s="24" t="s">
        <v>6</v>
      </c>
      <c r="F7122" s="25" t="s">
        <v>6</v>
      </c>
      <c r="G7122" s="25" t="s">
        <v>2987</v>
      </c>
      <c r="H7122" s="25" t="s">
        <v>3418</v>
      </c>
      <c r="I7122" s="25" t="s">
        <v>82</v>
      </c>
      <c r="J7122" s="10">
        <v>2705</v>
      </c>
      <c r="K7122" s="16">
        <v>35</v>
      </c>
    </row>
    <row r="7123" spans="1:11" x14ac:dyDescent="0.25">
      <c r="A7123" s="19">
        <v>43045</v>
      </c>
      <c r="B7123" s="19" t="s">
        <v>3406</v>
      </c>
      <c r="C7123" s="15">
        <v>100</v>
      </c>
      <c r="D7123" s="24" t="s">
        <v>7</v>
      </c>
      <c r="E7123" s="24" t="s">
        <v>8</v>
      </c>
      <c r="F7123" s="25"/>
      <c r="G7123" s="25" t="s">
        <v>3314</v>
      </c>
      <c r="H7123" s="25" t="s">
        <v>3314</v>
      </c>
      <c r="I7123" s="27"/>
      <c r="J7123" s="10" t="s">
        <v>2984</v>
      </c>
      <c r="K7123" s="16"/>
    </row>
    <row r="7124" spans="1:11" x14ac:dyDescent="0.25">
      <c r="A7124" s="19">
        <v>43045</v>
      </c>
      <c r="B7124" s="19" t="s">
        <v>3406</v>
      </c>
      <c r="C7124" s="15">
        <v>1500</v>
      </c>
      <c r="D7124" s="24" t="s">
        <v>7</v>
      </c>
      <c r="E7124" s="24" t="s">
        <v>8</v>
      </c>
      <c r="F7124" s="25"/>
      <c r="G7124" s="25" t="s">
        <v>3314</v>
      </c>
      <c r="H7124" s="25" t="s">
        <v>3314</v>
      </c>
      <c r="I7124" s="27"/>
      <c r="J7124" s="10" t="s">
        <v>2984</v>
      </c>
      <c r="K7124" s="16"/>
    </row>
    <row r="7125" spans="1:11" x14ac:dyDescent="0.25">
      <c r="A7125" s="19">
        <v>43045</v>
      </c>
      <c r="B7125" s="19" t="s">
        <v>3406</v>
      </c>
      <c r="C7125" s="15">
        <v>5000</v>
      </c>
      <c r="D7125" s="24" t="s">
        <v>7</v>
      </c>
      <c r="E7125" s="24" t="s">
        <v>8</v>
      </c>
      <c r="F7125" s="25"/>
      <c r="G7125" s="25" t="s">
        <v>3314</v>
      </c>
      <c r="H7125" s="25" t="s">
        <v>3314</v>
      </c>
      <c r="I7125" s="27"/>
      <c r="J7125" s="10" t="s">
        <v>2984</v>
      </c>
      <c r="K7125" s="16"/>
    </row>
    <row r="7126" spans="1:11" x14ac:dyDescent="0.25">
      <c r="A7126" s="19">
        <v>43045</v>
      </c>
      <c r="B7126" s="19" t="s">
        <v>3406</v>
      </c>
      <c r="C7126" s="15">
        <v>1130</v>
      </c>
      <c r="D7126" s="24" t="s">
        <v>7</v>
      </c>
      <c r="E7126" s="24" t="s">
        <v>8</v>
      </c>
      <c r="F7126" s="25"/>
      <c r="G7126" s="25" t="s">
        <v>3314</v>
      </c>
      <c r="H7126" s="25" t="s">
        <v>3314</v>
      </c>
      <c r="I7126" s="27"/>
      <c r="J7126" s="10" t="s">
        <v>2984</v>
      </c>
      <c r="K7126" s="16"/>
    </row>
    <row r="7127" spans="1:11" x14ac:dyDescent="0.25">
      <c r="A7127" s="19">
        <v>43045</v>
      </c>
      <c r="B7127" s="19" t="s">
        <v>3406</v>
      </c>
      <c r="C7127" s="15">
        <v>1002</v>
      </c>
      <c r="D7127" s="24" t="s">
        <v>7</v>
      </c>
      <c r="E7127" s="24" t="s">
        <v>8</v>
      </c>
      <c r="F7127" s="25"/>
      <c r="G7127" s="25" t="s">
        <v>3314</v>
      </c>
      <c r="H7127" s="25" t="s">
        <v>3314</v>
      </c>
      <c r="I7127" s="27"/>
      <c r="J7127" s="10" t="s">
        <v>2984</v>
      </c>
      <c r="K7127" s="16"/>
    </row>
    <row r="7128" spans="1:11" x14ac:dyDescent="0.25">
      <c r="A7128" s="19">
        <v>43045</v>
      </c>
      <c r="B7128" s="19" t="s">
        <v>3406</v>
      </c>
      <c r="C7128" s="15">
        <v>315</v>
      </c>
      <c r="D7128" s="24" t="s">
        <v>7</v>
      </c>
      <c r="E7128" s="24" t="s">
        <v>8</v>
      </c>
      <c r="F7128" s="25"/>
      <c r="G7128" s="25" t="s">
        <v>3314</v>
      </c>
      <c r="H7128" s="25" t="s">
        <v>3314</v>
      </c>
      <c r="I7128" s="27"/>
      <c r="J7128" s="10" t="s">
        <v>2984</v>
      </c>
      <c r="K7128" s="16"/>
    </row>
    <row r="7129" spans="1:11" x14ac:dyDescent="0.25">
      <c r="A7129" s="19">
        <v>43045</v>
      </c>
      <c r="B7129" s="19" t="s">
        <v>3406</v>
      </c>
      <c r="C7129" s="15">
        <v>159</v>
      </c>
      <c r="D7129" s="24" t="s">
        <v>7</v>
      </c>
      <c r="E7129" s="24" t="s">
        <v>8</v>
      </c>
      <c r="F7129" s="25"/>
      <c r="G7129" s="25" t="s">
        <v>3314</v>
      </c>
      <c r="H7129" s="25" t="s">
        <v>3314</v>
      </c>
      <c r="I7129" s="27"/>
      <c r="J7129" s="10" t="s">
        <v>2984</v>
      </c>
      <c r="K7129" s="16"/>
    </row>
    <row r="7130" spans="1:11" x14ac:dyDescent="0.25">
      <c r="A7130" s="19">
        <v>43045</v>
      </c>
      <c r="B7130" s="19" t="s">
        <v>3406</v>
      </c>
      <c r="C7130" s="15">
        <v>2300</v>
      </c>
      <c r="D7130" s="24" t="s">
        <v>7</v>
      </c>
      <c r="E7130" s="24" t="s">
        <v>8</v>
      </c>
      <c r="F7130" s="25"/>
      <c r="G7130" s="25" t="s">
        <v>3314</v>
      </c>
      <c r="H7130" s="25" t="s">
        <v>3314</v>
      </c>
      <c r="I7130" s="27"/>
      <c r="J7130" s="10" t="s">
        <v>2984</v>
      </c>
      <c r="K7130" s="16"/>
    </row>
    <row r="7131" spans="1:11" x14ac:dyDescent="0.25">
      <c r="A7131" s="19">
        <v>43046</v>
      </c>
      <c r="B7131" s="19" t="s">
        <v>3406</v>
      </c>
      <c r="C7131" s="15">
        <v>7500</v>
      </c>
      <c r="D7131" s="24" t="s">
        <v>4</v>
      </c>
      <c r="E7131" s="24" t="s">
        <v>6</v>
      </c>
      <c r="F7131" s="25" t="s">
        <v>6</v>
      </c>
      <c r="G7131" s="25" t="s">
        <v>2987</v>
      </c>
      <c r="H7131" s="25" t="s">
        <v>3418</v>
      </c>
      <c r="I7131" s="25" t="s">
        <v>82</v>
      </c>
      <c r="J7131" s="10">
        <v>692</v>
      </c>
      <c r="K7131" s="16">
        <v>14</v>
      </c>
    </row>
    <row r="7132" spans="1:11" x14ac:dyDescent="0.25">
      <c r="A7132" s="19">
        <v>43046</v>
      </c>
      <c r="B7132" s="19" t="s">
        <v>3406</v>
      </c>
      <c r="C7132" s="15">
        <v>1200</v>
      </c>
      <c r="D7132" s="24" t="s">
        <v>4</v>
      </c>
      <c r="E7132" s="24" t="s">
        <v>6</v>
      </c>
      <c r="F7132" s="25" t="s">
        <v>6</v>
      </c>
      <c r="G7132" s="25" t="s">
        <v>2987</v>
      </c>
      <c r="H7132" s="25" t="s">
        <v>3418</v>
      </c>
      <c r="I7132" s="25" t="s">
        <v>82</v>
      </c>
      <c r="J7132" s="10">
        <v>1978</v>
      </c>
      <c r="K7132" s="16">
        <v>40</v>
      </c>
    </row>
    <row r="7133" spans="1:11" x14ac:dyDescent="0.25">
      <c r="A7133" s="19">
        <v>43046</v>
      </c>
      <c r="B7133" s="19" t="s">
        <v>3406</v>
      </c>
      <c r="C7133" s="15">
        <v>12875</v>
      </c>
      <c r="D7133" s="24" t="s">
        <v>4</v>
      </c>
      <c r="E7133" s="24" t="s">
        <v>6</v>
      </c>
      <c r="F7133" s="25" t="s">
        <v>6</v>
      </c>
      <c r="G7133" s="25" t="s">
        <v>2987</v>
      </c>
      <c r="H7133" s="25" t="s">
        <v>3418</v>
      </c>
      <c r="I7133" s="25" t="s">
        <v>82</v>
      </c>
      <c r="J7133" s="10">
        <v>1980</v>
      </c>
      <c r="K7133" s="16">
        <v>40</v>
      </c>
    </row>
    <row r="7134" spans="1:11" x14ac:dyDescent="0.25">
      <c r="A7134" s="19">
        <v>43046</v>
      </c>
      <c r="B7134" s="19" t="s">
        <v>3406</v>
      </c>
      <c r="C7134" s="15">
        <v>200</v>
      </c>
      <c r="D7134" s="24" t="s">
        <v>4</v>
      </c>
      <c r="E7134" s="24" t="s">
        <v>5</v>
      </c>
      <c r="F7134" s="25" t="s">
        <v>2217</v>
      </c>
      <c r="G7134" s="25" t="s">
        <v>2987</v>
      </c>
      <c r="H7134" s="25" t="s">
        <v>3418</v>
      </c>
      <c r="I7134" s="25" t="s">
        <v>82</v>
      </c>
      <c r="J7134" s="10">
        <v>1981</v>
      </c>
      <c r="K7134" s="16">
        <v>40</v>
      </c>
    </row>
    <row r="7135" spans="1:11" x14ac:dyDescent="0.25">
      <c r="A7135" s="19">
        <v>43046</v>
      </c>
      <c r="B7135" s="19" t="s">
        <v>3406</v>
      </c>
      <c r="C7135" s="15">
        <v>10000</v>
      </c>
      <c r="D7135" s="24" t="s">
        <v>4</v>
      </c>
      <c r="E7135" s="24" t="s">
        <v>5</v>
      </c>
      <c r="F7135" s="25" t="s">
        <v>2217</v>
      </c>
      <c r="G7135" s="25" t="s">
        <v>2987</v>
      </c>
      <c r="H7135" s="25" t="s">
        <v>3418</v>
      </c>
      <c r="I7135" s="25" t="s">
        <v>82</v>
      </c>
      <c r="J7135" s="10">
        <v>2032</v>
      </c>
      <c r="K7135" s="16">
        <v>41</v>
      </c>
    </row>
    <row r="7136" spans="1:11" x14ac:dyDescent="0.25">
      <c r="A7136" s="19">
        <v>43046</v>
      </c>
      <c r="B7136" s="19" t="s">
        <v>3406</v>
      </c>
      <c r="C7136" s="15">
        <v>2000</v>
      </c>
      <c r="D7136" s="24" t="s">
        <v>4</v>
      </c>
      <c r="E7136" s="24" t="s">
        <v>6</v>
      </c>
      <c r="F7136" s="25" t="s">
        <v>6</v>
      </c>
      <c r="G7136" s="25" t="s">
        <v>2987</v>
      </c>
      <c r="H7136" s="25" t="s">
        <v>3418</v>
      </c>
      <c r="I7136" s="25" t="s">
        <v>82</v>
      </c>
      <c r="J7136" s="10">
        <v>2033</v>
      </c>
      <c r="K7136" s="16">
        <v>41</v>
      </c>
    </row>
    <row r="7137" spans="1:11" x14ac:dyDescent="0.25">
      <c r="A7137" s="19">
        <v>43046</v>
      </c>
      <c r="B7137" s="19" t="s">
        <v>3406</v>
      </c>
      <c r="C7137" s="15">
        <v>500</v>
      </c>
      <c r="D7137" s="24" t="s">
        <v>4</v>
      </c>
      <c r="E7137" s="24" t="s">
        <v>6</v>
      </c>
      <c r="F7137" s="25" t="s">
        <v>6</v>
      </c>
      <c r="G7137" s="25" t="s">
        <v>2987</v>
      </c>
      <c r="H7137" s="25" t="s">
        <v>3418</v>
      </c>
      <c r="I7137" s="25" t="s">
        <v>82</v>
      </c>
      <c r="J7137" s="10">
        <v>2081</v>
      </c>
      <c r="K7137" s="16">
        <v>42</v>
      </c>
    </row>
    <row r="7138" spans="1:11" x14ac:dyDescent="0.25">
      <c r="A7138" s="19">
        <v>43046</v>
      </c>
      <c r="B7138" s="19" t="s">
        <v>3406</v>
      </c>
      <c r="C7138" s="15">
        <v>300</v>
      </c>
      <c r="D7138" s="24" t="s">
        <v>4</v>
      </c>
      <c r="E7138" s="24" t="s">
        <v>5</v>
      </c>
      <c r="F7138" s="25" t="s">
        <v>2217</v>
      </c>
      <c r="G7138" s="25" t="s">
        <v>2987</v>
      </c>
      <c r="H7138" s="25" t="s">
        <v>3418</v>
      </c>
      <c r="I7138" s="25" t="s">
        <v>82</v>
      </c>
      <c r="J7138" s="10">
        <v>2082</v>
      </c>
      <c r="K7138" s="16">
        <v>42</v>
      </c>
    </row>
    <row r="7139" spans="1:11" x14ac:dyDescent="0.25">
      <c r="A7139" s="19">
        <v>43046</v>
      </c>
      <c r="B7139" s="19" t="s">
        <v>3406</v>
      </c>
      <c r="C7139" s="15">
        <v>1100</v>
      </c>
      <c r="D7139" s="24" t="s">
        <v>4</v>
      </c>
      <c r="E7139" s="24" t="s">
        <v>5</v>
      </c>
      <c r="F7139" s="25" t="s">
        <v>2217</v>
      </c>
      <c r="G7139" s="25" t="s">
        <v>2987</v>
      </c>
      <c r="H7139" s="25" t="s">
        <v>3418</v>
      </c>
      <c r="I7139" s="25" t="s">
        <v>82</v>
      </c>
      <c r="J7139" s="10">
        <v>2083</v>
      </c>
      <c r="K7139" s="16">
        <v>42</v>
      </c>
    </row>
    <row r="7140" spans="1:11" x14ac:dyDescent="0.25">
      <c r="A7140" s="19">
        <v>43046</v>
      </c>
      <c r="B7140" s="19" t="s">
        <v>3406</v>
      </c>
      <c r="C7140" s="15">
        <v>100</v>
      </c>
      <c r="D7140" s="24" t="s">
        <v>4</v>
      </c>
      <c r="E7140" s="24" t="s">
        <v>6</v>
      </c>
      <c r="F7140" s="25" t="s">
        <v>6</v>
      </c>
      <c r="G7140" s="25" t="s">
        <v>2987</v>
      </c>
      <c r="H7140" s="25" t="s">
        <v>3418</v>
      </c>
      <c r="I7140" s="25" t="s">
        <v>82</v>
      </c>
      <c r="J7140" s="10">
        <v>2084</v>
      </c>
      <c r="K7140" s="16">
        <v>42</v>
      </c>
    </row>
    <row r="7141" spans="1:11" x14ac:dyDescent="0.25">
      <c r="A7141" s="19">
        <v>43046</v>
      </c>
      <c r="B7141" s="19" t="s">
        <v>3406</v>
      </c>
      <c r="C7141" s="15">
        <v>1000</v>
      </c>
      <c r="D7141" s="24" t="s">
        <v>4</v>
      </c>
      <c r="E7141" s="24" t="s">
        <v>5</v>
      </c>
      <c r="F7141" s="25" t="s">
        <v>2217</v>
      </c>
      <c r="G7141" s="25" t="s">
        <v>2987</v>
      </c>
      <c r="H7141" s="25" t="s">
        <v>3418</v>
      </c>
      <c r="I7141" s="25" t="s">
        <v>82</v>
      </c>
      <c r="J7141" s="10">
        <v>2085</v>
      </c>
      <c r="K7141" s="16">
        <v>42</v>
      </c>
    </row>
    <row r="7142" spans="1:11" x14ac:dyDescent="0.25">
      <c r="A7142" s="19">
        <v>43046</v>
      </c>
      <c r="B7142" s="19" t="s">
        <v>3406</v>
      </c>
      <c r="C7142" s="15">
        <v>200</v>
      </c>
      <c r="D7142" s="24" t="s">
        <v>4</v>
      </c>
      <c r="E7142" s="24" t="s">
        <v>5</v>
      </c>
      <c r="F7142" s="25" t="s">
        <v>2217</v>
      </c>
      <c r="G7142" s="25" t="s">
        <v>2987</v>
      </c>
      <c r="H7142" s="25" t="s">
        <v>3418</v>
      </c>
      <c r="I7142" s="25" t="s">
        <v>82</v>
      </c>
      <c r="J7142" s="10">
        <v>2086</v>
      </c>
      <c r="K7142" s="16">
        <v>42</v>
      </c>
    </row>
    <row r="7143" spans="1:11" x14ac:dyDescent="0.25">
      <c r="A7143" s="19">
        <v>43046</v>
      </c>
      <c r="B7143" s="19" t="s">
        <v>3406</v>
      </c>
      <c r="C7143" s="15">
        <v>1200</v>
      </c>
      <c r="D7143" s="24" t="s">
        <v>4</v>
      </c>
      <c r="E7143" s="24" t="s">
        <v>5</v>
      </c>
      <c r="F7143" s="25" t="s">
        <v>2217</v>
      </c>
      <c r="G7143" s="25" t="s">
        <v>2987</v>
      </c>
      <c r="H7143" s="25" t="s">
        <v>3418</v>
      </c>
      <c r="I7143" s="25" t="s">
        <v>82</v>
      </c>
      <c r="J7143" s="10">
        <v>2133</v>
      </c>
      <c r="K7143" s="16">
        <v>43</v>
      </c>
    </row>
    <row r="7144" spans="1:11" x14ac:dyDescent="0.25">
      <c r="A7144" s="19">
        <v>43046</v>
      </c>
      <c r="B7144" s="19" t="s">
        <v>3406</v>
      </c>
      <c r="C7144" s="15">
        <v>4500</v>
      </c>
      <c r="D7144" s="24" t="s">
        <v>4</v>
      </c>
      <c r="E7144" s="24" t="s">
        <v>6</v>
      </c>
      <c r="F7144" s="25" t="s">
        <v>6</v>
      </c>
      <c r="G7144" s="25" t="s">
        <v>2987</v>
      </c>
      <c r="H7144" s="25" t="s">
        <v>3418</v>
      </c>
      <c r="I7144" s="25" t="s">
        <v>82</v>
      </c>
      <c r="J7144" s="10">
        <v>2159</v>
      </c>
      <c r="K7144" s="16">
        <v>44</v>
      </c>
    </row>
    <row r="7145" spans="1:11" x14ac:dyDescent="0.25">
      <c r="A7145" s="19">
        <v>43046</v>
      </c>
      <c r="B7145" s="19" t="s">
        <v>3406</v>
      </c>
      <c r="C7145" s="15">
        <v>500</v>
      </c>
      <c r="D7145" s="24" t="s">
        <v>4</v>
      </c>
      <c r="E7145" s="24" t="s">
        <v>6</v>
      </c>
      <c r="F7145" s="25" t="s">
        <v>6</v>
      </c>
      <c r="G7145" s="25" t="s">
        <v>2987</v>
      </c>
      <c r="H7145" s="25" t="s">
        <v>3418</v>
      </c>
      <c r="I7145" s="25" t="s">
        <v>82</v>
      </c>
      <c r="J7145" s="10">
        <v>2403</v>
      </c>
      <c r="K7145" s="16">
        <v>49</v>
      </c>
    </row>
    <row r="7146" spans="1:11" x14ac:dyDescent="0.25">
      <c r="A7146" s="19">
        <v>43046</v>
      </c>
      <c r="B7146" s="19" t="s">
        <v>3406</v>
      </c>
      <c r="C7146" s="15">
        <v>300</v>
      </c>
      <c r="D7146" s="24" t="s">
        <v>4</v>
      </c>
      <c r="E7146" s="24" t="s">
        <v>6</v>
      </c>
      <c r="F7146" s="25" t="s">
        <v>6</v>
      </c>
      <c r="G7146" s="25" t="s">
        <v>2987</v>
      </c>
      <c r="H7146" s="25" t="s">
        <v>3418</v>
      </c>
      <c r="I7146" s="25" t="s">
        <v>82</v>
      </c>
      <c r="J7146" s="10">
        <v>2404</v>
      </c>
      <c r="K7146" s="16">
        <v>49</v>
      </c>
    </row>
    <row r="7147" spans="1:11" x14ac:dyDescent="0.25">
      <c r="A7147" s="19">
        <v>43046</v>
      </c>
      <c r="B7147" s="19" t="s">
        <v>3406</v>
      </c>
      <c r="C7147" s="15">
        <v>1450</v>
      </c>
      <c r="D7147" s="24" t="s">
        <v>7</v>
      </c>
      <c r="E7147" s="24" t="s">
        <v>8</v>
      </c>
      <c r="F7147" s="25"/>
      <c r="G7147" s="25" t="s">
        <v>3314</v>
      </c>
      <c r="H7147" s="25" t="s">
        <v>3314</v>
      </c>
      <c r="I7147" s="27"/>
      <c r="J7147" s="10" t="s">
        <v>2984</v>
      </c>
      <c r="K7147" s="16"/>
    </row>
    <row r="7148" spans="1:11" x14ac:dyDescent="0.25">
      <c r="A7148" s="19">
        <v>43046</v>
      </c>
      <c r="B7148" s="19" t="s">
        <v>3406</v>
      </c>
      <c r="C7148" s="15">
        <v>6000</v>
      </c>
      <c r="D7148" s="24" t="s">
        <v>7</v>
      </c>
      <c r="E7148" s="24" t="s">
        <v>8</v>
      </c>
      <c r="F7148" s="25"/>
      <c r="G7148" s="25" t="s">
        <v>3314</v>
      </c>
      <c r="H7148" s="25" t="s">
        <v>3314</v>
      </c>
      <c r="I7148" s="27"/>
      <c r="J7148" s="10" t="s">
        <v>2984</v>
      </c>
      <c r="K7148" s="16"/>
    </row>
    <row r="7149" spans="1:11" x14ac:dyDescent="0.25">
      <c r="A7149" s="19">
        <v>43046</v>
      </c>
      <c r="B7149" s="19" t="s">
        <v>3406</v>
      </c>
      <c r="C7149" s="15">
        <v>650</v>
      </c>
      <c r="D7149" s="24" t="s">
        <v>7</v>
      </c>
      <c r="E7149" s="24" t="s">
        <v>8</v>
      </c>
      <c r="F7149" s="25"/>
      <c r="G7149" s="25" t="s">
        <v>3314</v>
      </c>
      <c r="H7149" s="25" t="s">
        <v>3314</v>
      </c>
      <c r="I7149" s="27"/>
      <c r="J7149" s="10" t="s">
        <v>2984</v>
      </c>
      <c r="K7149" s="16"/>
    </row>
    <row r="7150" spans="1:11" x14ac:dyDescent="0.25">
      <c r="A7150" s="19">
        <v>43046</v>
      </c>
      <c r="B7150" s="19" t="s">
        <v>3406</v>
      </c>
      <c r="C7150" s="15">
        <v>10000</v>
      </c>
      <c r="D7150" s="24" t="s">
        <v>7</v>
      </c>
      <c r="E7150" s="24" t="s">
        <v>8</v>
      </c>
      <c r="F7150" s="25"/>
      <c r="G7150" s="25" t="s">
        <v>3314</v>
      </c>
      <c r="H7150" s="25" t="s">
        <v>3314</v>
      </c>
      <c r="I7150" s="27"/>
      <c r="J7150" s="10" t="s">
        <v>2984</v>
      </c>
      <c r="K7150" s="16"/>
    </row>
    <row r="7151" spans="1:11" x14ac:dyDescent="0.25">
      <c r="A7151" s="19">
        <v>43046</v>
      </c>
      <c r="B7151" s="19" t="s">
        <v>3406</v>
      </c>
      <c r="C7151" s="15">
        <v>300</v>
      </c>
      <c r="D7151" s="24" t="s">
        <v>7</v>
      </c>
      <c r="E7151" s="24" t="s">
        <v>8</v>
      </c>
      <c r="F7151" s="25"/>
      <c r="G7151" s="25" t="s">
        <v>3314</v>
      </c>
      <c r="H7151" s="25" t="s">
        <v>3314</v>
      </c>
      <c r="I7151" s="27"/>
      <c r="J7151" s="10" t="s">
        <v>2984</v>
      </c>
      <c r="K7151" s="16"/>
    </row>
    <row r="7152" spans="1:11" x14ac:dyDescent="0.25">
      <c r="A7152" s="19">
        <v>43047</v>
      </c>
      <c r="B7152" s="19" t="s">
        <v>3406</v>
      </c>
      <c r="C7152" s="15">
        <v>500</v>
      </c>
      <c r="D7152" s="24" t="s">
        <v>4</v>
      </c>
      <c r="E7152" s="24" t="s">
        <v>5</v>
      </c>
      <c r="F7152" s="25" t="s">
        <v>2217</v>
      </c>
      <c r="G7152" s="25" t="s">
        <v>2987</v>
      </c>
      <c r="H7152" s="25" t="s">
        <v>3418</v>
      </c>
      <c r="I7152" s="25" t="s">
        <v>82</v>
      </c>
      <c r="J7152" s="10">
        <v>1230</v>
      </c>
      <c r="K7152" s="16">
        <v>25</v>
      </c>
    </row>
    <row r="7153" spans="1:11" x14ac:dyDescent="0.25">
      <c r="A7153" s="19">
        <v>43047</v>
      </c>
      <c r="B7153" s="19" t="s">
        <v>3406</v>
      </c>
      <c r="C7153" s="15">
        <v>500</v>
      </c>
      <c r="D7153" s="24" t="s">
        <v>4</v>
      </c>
      <c r="E7153" s="24" t="s">
        <v>5</v>
      </c>
      <c r="F7153" s="25" t="s">
        <v>2217</v>
      </c>
      <c r="G7153" s="25" t="s">
        <v>2987</v>
      </c>
      <c r="H7153" s="25" t="s">
        <v>3418</v>
      </c>
      <c r="I7153" s="25" t="s">
        <v>82</v>
      </c>
      <c r="J7153" s="10">
        <v>1231</v>
      </c>
      <c r="K7153" s="16">
        <v>25</v>
      </c>
    </row>
    <row r="7154" spans="1:11" x14ac:dyDescent="0.25">
      <c r="A7154" s="19">
        <v>43047</v>
      </c>
      <c r="B7154" s="19" t="s">
        <v>3406</v>
      </c>
      <c r="C7154" s="15">
        <v>400</v>
      </c>
      <c r="D7154" s="24" t="s">
        <v>4</v>
      </c>
      <c r="E7154" s="24" t="s">
        <v>5</v>
      </c>
      <c r="F7154" s="25" t="s">
        <v>2217</v>
      </c>
      <c r="G7154" s="25" t="s">
        <v>2987</v>
      </c>
      <c r="H7154" s="25" t="s">
        <v>3418</v>
      </c>
      <c r="I7154" s="25" t="s">
        <v>82</v>
      </c>
      <c r="J7154" s="10">
        <v>1232</v>
      </c>
      <c r="K7154" s="16">
        <v>25</v>
      </c>
    </row>
    <row r="7155" spans="1:11" x14ac:dyDescent="0.25">
      <c r="A7155" s="19">
        <v>43047</v>
      </c>
      <c r="B7155" s="19" t="s">
        <v>3406</v>
      </c>
      <c r="C7155" s="15">
        <v>2650</v>
      </c>
      <c r="D7155" s="24" t="s">
        <v>4</v>
      </c>
      <c r="E7155" s="24" t="s">
        <v>6</v>
      </c>
      <c r="F7155" s="25" t="s">
        <v>6</v>
      </c>
      <c r="G7155" s="25" t="s">
        <v>2987</v>
      </c>
      <c r="H7155" s="25" t="s">
        <v>3418</v>
      </c>
      <c r="I7155" s="25" t="s">
        <v>82</v>
      </c>
      <c r="J7155" s="10">
        <v>1982</v>
      </c>
      <c r="K7155" s="16">
        <v>40</v>
      </c>
    </row>
    <row r="7156" spans="1:11" x14ac:dyDescent="0.25">
      <c r="A7156" s="19">
        <v>43047</v>
      </c>
      <c r="B7156" s="19" t="s">
        <v>3406</v>
      </c>
      <c r="C7156" s="15">
        <v>400</v>
      </c>
      <c r="D7156" s="24" t="s">
        <v>4</v>
      </c>
      <c r="E7156" s="24" t="s">
        <v>5</v>
      </c>
      <c r="F7156" s="25" t="s">
        <v>2217</v>
      </c>
      <c r="G7156" s="25" t="s">
        <v>2987</v>
      </c>
      <c r="H7156" s="25" t="s">
        <v>3418</v>
      </c>
      <c r="I7156" s="25" t="s">
        <v>82</v>
      </c>
      <c r="J7156" s="10">
        <v>1983</v>
      </c>
      <c r="K7156" s="16">
        <v>40</v>
      </c>
    </row>
    <row r="7157" spans="1:11" x14ac:dyDescent="0.25">
      <c r="A7157" s="19">
        <v>43047</v>
      </c>
      <c r="B7157" s="19" t="s">
        <v>3406</v>
      </c>
      <c r="C7157" s="15">
        <v>100</v>
      </c>
      <c r="D7157" s="24" t="s">
        <v>4</v>
      </c>
      <c r="E7157" s="24" t="s">
        <v>6</v>
      </c>
      <c r="F7157" s="25" t="s">
        <v>6</v>
      </c>
      <c r="G7157" s="25" t="s">
        <v>2987</v>
      </c>
      <c r="H7157" s="25" t="s">
        <v>3418</v>
      </c>
      <c r="I7157" s="25" t="s">
        <v>82</v>
      </c>
      <c r="J7157" s="10">
        <v>2034</v>
      </c>
      <c r="K7157" s="16">
        <v>41</v>
      </c>
    </row>
    <row r="7158" spans="1:11" x14ac:dyDescent="0.25">
      <c r="A7158" s="19">
        <v>43047</v>
      </c>
      <c r="B7158" s="19" t="s">
        <v>3406</v>
      </c>
      <c r="C7158" s="15">
        <v>550</v>
      </c>
      <c r="D7158" s="24" t="s">
        <v>4</v>
      </c>
      <c r="E7158" s="24" t="s">
        <v>6</v>
      </c>
      <c r="F7158" s="25" t="s">
        <v>6</v>
      </c>
      <c r="G7158" s="25" t="s">
        <v>2987</v>
      </c>
      <c r="H7158" s="25" t="s">
        <v>3418</v>
      </c>
      <c r="I7158" s="25" t="s">
        <v>82</v>
      </c>
      <c r="J7158" s="10">
        <v>2035</v>
      </c>
      <c r="K7158" s="16">
        <v>41</v>
      </c>
    </row>
    <row r="7159" spans="1:11" x14ac:dyDescent="0.25">
      <c r="A7159" s="19">
        <v>43047</v>
      </c>
      <c r="B7159" s="19" t="s">
        <v>3406</v>
      </c>
      <c r="C7159" s="15">
        <v>300</v>
      </c>
      <c r="D7159" s="24" t="s">
        <v>4</v>
      </c>
      <c r="E7159" s="24" t="s">
        <v>6</v>
      </c>
      <c r="F7159" s="25" t="s">
        <v>6</v>
      </c>
      <c r="G7159" s="25" t="s">
        <v>2987</v>
      </c>
      <c r="H7159" s="25" t="s">
        <v>3418</v>
      </c>
      <c r="I7159" s="25" t="s">
        <v>82</v>
      </c>
      <c r="J7159" s="10">
        <v>2036</v>
      </c>
      <c r="K7159" s="16">
        <v>41</v>
      </c>
    </row>
    <row r="7160" spans="1:11" x14ac:dyDescent="0.25">
      <c r="A7160" s="19">
        <v>43047</v>
      </c>
      <c r="B7160" s="19" t="s">
        <v>3406</v>
      </c>
      <c r="C7160" s="15">
        <v>500</v>
      </c>
      <c r="D7160" s="24" t="s">
        <v>4</v>
      </c>
      <c r="E7160" s="24" t="s">
        <v>5</v>
      </c>
      <c r="F7160" s="25" t="s">
        <v>2217</v>
      </c>
      <c r="G7160" s="25" t="s">
        <v>2987</v>
      </c>
      <c r="H7160" s="25" t="s">
        <v>3418</v>
      </c>
      <c r="I7160" s="25" t="s">
        <v>82</v>
      </c>
      <c r="J7160" s="10">
        <v>2037</v>
      </c>
      <c r="K7160" s="16">
        <v>41</v>
      </c>
    </row>
    <row r="7161" spans="1:11" x14ac:dyDescent="0.25">
      <c r="A7161" s="19">
        <v>43047</v>
      </c>
      <c r="B7161" s="19" t="s">
        <v>3406</v>
      </c>
      <c r="C7161" s="15">
        <v>300</v>
      </c>
      <c r="D7161" s="24" t="s">
        <v>4</v>
      </c>
      <c r="E7161" s="24" t="s">
        <v>5</v>
      </c>
      <c r="F7161" s="25" t="s">
        <v>2217</v>
      </c>
      <c r="G7161" s="25" t="s">
        <v>2987</v>
      </c>
      <c r="H7161" s="25" t="s">
        <v>3418</v>
      </c>
      <c r="I7161" s="25" t="s">
        <v>82</v>
      </c>
      <c r="J7161" s="10">
        <v>2038</v>
      </c>
      <c r="K7161" s="16">
        <v>41</v>
      </c>
    </row>
    <row r="7162" spans="1:11" x14ac:dyDescent="0.25">
      <c r="A7162" s="19">
        <v>43047</v>
      </c>
      <c r="B7162" s="19" t="s">
        <v>3406</v>
      </c>
      <c r="C7162" s="15">
        <v>400</v>
      </c>
      <c r="D7162" s="24" t="s">
        <v>4</v>
      </c>
      <c r="E7162" s="24" t="s">
        <v>5</v>
      </c>
      <c r="F7162" s="25" t="s">
        <v>2217</v>
      </c>
      <c r="G7162" s="25" t="s">
        <v>2987</v>
      </c>
      <c r="H7162" s="25" t="s">
        <v>3418</v>
      </c>
      <c r="I7162" s="25" t="s">
        <v>82</v>
      </c>
      <c r="J7162" s="10">
        <v>2039</v>
      </c>
      <c r="K7162" s="16">
        <v>41</v>
      </c>
    </row>
    <row r="7163" spans="1:11" x14ac:dyDescent="0.25">
      <c r="A7163" s="19">
        <v>43047</v>
      </c>
      <c r="B7163" s="19" t="s">
        <v>3406</v>
      </c>
      <c r="C7163" s="15">
        <v>200</v>
      </c>
      <c r="D7163" s="24" t="s">
        <v>4</v>
      </c>
      <c r="E7163" s="24" t="s">
        <v>6</v>
      </c>
      <c r="F7163" s="25" t="s">
        <v>6</v>
      </c>
      <c r="G7163" s="25" t="s">
        <v>2987</v>
      </c>
      <c r="H7163" s="25" t="s">
        <v>3418</v>
      </c>
      <c r="I7163" s="25" t="s">
        <v>82</v>
      </c>
      <c r="J7163" s="10">
        <v>2040</v>
      </c>
      <c r="K7163" s="16">
        <v>41</v>
      </c>
    </row>
    <row r="7164" spans="1:11" x14ac:dyDescent="0.25">
      <c r="A7164" s="19">
        <v>43047</v>
      </c>
      <c r="B7164" s="19" t="s">
        <v>3406</v>
      </c>
      <c r="C7164" s="15">
        <v>1000</v>
      </c>
      <c r="D7164" s="24" t="s">
        <v>4</v>
      </c>
      <c r="E7164" s="24" t="s">
        <v>6</v>
      </c>
      <c r="F7164" s="25" t="s">
        <v>6</v>
      </c>
      <c r="G7164" s="25" t="s">
        <v>2987</v>
      </c>
      <c r="H7164" s="25" t="s">
        <v>3418</v>
      </c>
      <c r="I7164" s="25" t="s">
        <v>82</v>
      </c>
      <c r="J7164" s="10">
        <v>2041</v>
      </c>
      <c r="K7164" s="16">
        <v>41</v>
      </c>
    </row>
    <row r="7165" spans="1:11" x14ac:dyDescent="0.25">
      <c r="A7165" s="19">
        <v>43047</v>
      </c>
      <c r="B7165" s="19" t="s">
        <v>3406</v>
      </c>
      <c r="C7165" s="15">
        <v>10000</v>
      </c>
      <c r="D7165" s="24" t="s">
        <v>4</v>
      </c>
      <c r="E7165" s="24" t="s">
        <v>5</v>
      </c>
      <c r="F7165" s="25" t="s">
        <v>2217</v>
      </c>
      <c r="G7165" s="25" t="s">
        <v>2987</v>
      </c>
      <c r="H7165" s="25" t="s">
        <v>3418</v>
      </c>
      <c r="I7165" s="25" t="s">
        <v>82</v>
      </c>
      <c r="J7165" s="10">
        <v>2135</v>
      </c>
      <c r="K7165" s="16">
        <v>43</v>
      </c>
    </row>
    <row r="7166" spans="1:11" x14ac:dyDescent="0.25">
      <c r="A7166" s="19">
        <v>43047</v>
      </c>
      <c r="B7166" s="19" t="s">
        <v>3406</v>
      </c>
      <c r="C7166" s="15">
        <v>200</v>
      </c>
      <c r="D7166" s="24" t="s">
        <v>4</v>
      </c>
      <c r="E7166" s="24" t="s">
        <v>5</v>
      </c>
      <c r="F7166" s="25" t="s">
        <v>2217</v>
      </c>
      <c r="G7166" s="25" t="s">
        <v>2987</v>
      </c>
      <c r="H7166" s="25" t="s">
        <v>3418</v>
      </c>
      <c r="I7166" s="25" t="s">
        <v>82</v>
      </c>
      <c r="J7166" s="10">
        <v>2136</v>
      </c>
      <c r="K7166" s="16">
        <v>43</v>
      </c>
    </row>
    <row r="7167" spans="1:11" x14ac:dyDescent="0.25">
      <c r="A7167" s="19">
        <v>43047</v>
      </c>
      <c r="B7167" s="19" t="s">
        <v>3406</v>
      </c>
      <c r="C7167" s="15">
        <v>200</v>
      </c>
      <c r="D7167" s="24" t="s">
        <v>4</v>
      </c>
      <c r="E7167" s="24" t="s">
        <v>6</v>
      </c>
      <c r="F7167" s="25" t="s">
        <v>6</v>
      </c>
      <c r="G7167" s="25" t="s">
        <v>2987</v>
      </c>
      <c r="H7167" s="25" t="s">
        <v>3418</v>
      </c>
      <c r="I7167" s="25" t="s">
        <v>82</v>
      </c>
      <c r="J7167" s="10">
        <v>2137</v>
      </c>
      <c r="K7167" s="16">
        <v>43</v>
      </c>
    </row>
    <row r="7168" spans="1:11" x14ac:dyDescent="0.25">
      <c r="A7168" s="19">
        <v>43047</v>
      </c>
      <c r="B7168" s="19" t="s">
        <v>3406</v>
      </c>
      <c r="C7168" s="15">
        <v>100</v>
      </c>
      <c r="D7168" s="24" t="s">
        <v>4</v>
      </c>
      <c r="E7168" s="24" t="s">
        <v>5</v>
      </c>
      <c r="F7168" s="25" t="s">
        <v>2217</v>
      </c>
      <c r="G7168" s="25" t="s">
        <v>2987</v>
      </c>
      <c r="H7168" s="25" t="s">
        <v>3418</v>
      </c>
      <c r="I7168" s="25" t="s">
        <v>82</v>
      </c>
      <c r="J7168" s="10">
        <v>2138</v>
      </c>
      <c r="K7168" s="16">
        <v>43</v>
      </c>
    </row>
    <row r="7169" spans="1:11" x14ac:dyDescent="0.25">
      <c r="A7169" s="19">
        <v>43047</v>
      </c>
      <c r="B7169" s="19" t="s">
        <v>3406</v>
      </c>
      <c r="C7169" s="15">
        <v>100</v>
      </c>
      <c r="D7169" s="24" t="s">
        <v>4</v>
      </c>
      <c r="E7169" s="24" t="s">
        <v>6</v>
      </c>
      <c r="F7169" s="25" t="s">
        <v>6</v>
      </c>
      <c r="G7169" s="25" t="s">
        <v>2987</v>
      </c>
      <c r="H7169" s="25" t="s">
        <v>3418</v>
      </c>
      <c r="I7169" s="25" t="s">
        <v>82</v>
      </c>
      <c r="J7169" s="10">
        <v>2139</v>
      </c>
      <c r="K7169" s="16">
        <v>43</v>
      </c>
    </row>
    <row r="7170" spans="1:11" x14ac:dyDescent="0.25">
      <c r="A7170" s="19">
        <v>43047</v>
      </c>
      <c r="B7170" s="19" t="s">
        <v>3406</v>
      </c>
      <c r="C7170" s="15">
        <v>100</v>
      </c>
      <c r="D7170" s="24" t="s">
        <v>4</v>
      </c>
      <c r="E7170" s="24" t="s">
        <v>5</v>
      </c>
      <c r="F7170" s="25" t="s">
        <v>2217</v>
      </c>
      <c r="G7170" s="25" t="s">
        <v>2987</v>
      </c>
      <c r="H7170" s="25" t="s">
        <v>3418</v>
      </c>
      <c r="I7170" s="25" t="s">
        <v>82</v>
      </c>
      <c r="J7170" s="10">
        <v>2140</v>
      </c>
      <c r="K7170" s="16">
        <v>43</v>
      </c>
    </row>
    <row r="7171" spans="1:11" x14ac:dyDescent="0.25">
      <c r="A7171" s="19">
        <v>43047</v>
      </c>
      <c r="B7171" s="19" t="s">
        <v>3406</v>
      </c>
      <c r="C7171" s="15">
        <v>200</v>
      </c>
      <c r="D7171" s="24" t="s">
        <v>4</v>
      </c>
      <c r="E7171" s="24" t="s">
        <v>6</v>
      </c>
      <c r="F7171" s="25" t="s">
        <v>6</v>
      </c>
      <c r="G7171" s="25" t="s">
        <v>2987</v>
      </c>
      <c r="H7171" s="25" t="s">
        <v>3418</v>
      </c>
      <c r="I7171" s="25" t="s">
        <v>82</v>
      </c>
      <c r="J7171" s="10">
        <v>2141</v>
      </c>
      <c r="K7171" s="16">
        <v>43</v>
      </c>
    </row>
    <row r="7172" spans="1:11" x14ac:dyDescent="0.25">
      <c r="A7172" s="19">
        <v>43047</v>
      </c>
      <c r="B7172" s="19" t="s">
        <v>3406</v>
      </c>
      <c r="C7172" s="15">
        <v>4000</v>
      </c>
      <c r="D7172" s="24" t="s">
        <v>4</v>
      </c>
      <c r="E7172" s="24" t="s">
        <v>5</v>
      </c>
      <c r="F7172" s="25" t="s">
        <v>2217</v>
      </c>
      <c r="G7172" s="25" t="s">
        <v>2987</v>
      </c>
      <c r="H7172" s="25" t="s">
        <v>3418</v>
      </c>
      <c r="I7172" s="25" t="s">
        <v>82</v>
      </c>
      <c r="J7172" s="10">
        <v>2142</v>
      </c>
      <c r="K7172" s="16">
        <v>43</v>
      </c>
    </row>
    <row r="7173" spans="1:11" x14ac:dyDescent="0.25">
      <c r="A7173" s="19">
        <v>43047</v>
      </c>
      <c r="B7173" s="19" t="s">
        <v>3406</v>
      </c>
      <c r="C7173" s="15">
        <v>5000</v>
      </c>
      <c r="D7173" s="24" t="s">
        <v>4</v>
      </c>
      <c r="E7173" s="24" t="s">
        <v>5</v>
      </c>
      <c r="F7173" s="25" t="s">
        <v>2217</v>
      </c>
      <c r="G7173" s="25" t="s">
        <v>2987</v>
      </c>
      <c r="H7173" s="25" t="s">
        <v>3418</v>
      </c>
      <c r="I7173" s="25" t="s">
        <v>82</v>
      </c>
      <c r="J7173" s="10">
        <v>2160</v>
      </c>
      <c r="K7173" s="16">
        <v>44</v>
      </c>
    </row>
    <row r="7174" spans="1:11" x14ac:dyDescent="0.25">
      <c r="A7174" s="19">
        <v>43047</v>
      </c>
      <c r="B7174" s="19" t="s">
        <v>3406</v>
      </c>
      <c r="C7174" s="15">
        <v>40</v>
      </c>
      <c r="D7174" s="24" t="s">
        <v>4</v>
      </c>
      <c r="E7174" s="24" t="s">
        <v>6</v>
      </c>
      <c r="F7174" s="25" t="s">
        <v>6</v>
      </c>
      <c r="G7174" s="25" t="s">
        <v>2987</v>
      </c>
      <c r="H7174" s="25" t="s">
        <v>3418</v>
      </c>
      <c r="I7174" s="25" t="s">
        <v>82</v>
      </c>
      <c r="J7174" s="10">
        <v>2161</v>
      </c>
      <c r="K7174" s="16">
        <v>44</v>
      </c>
    </row>
    <row r="7175" spans="1:11" x14ac:dyDescent="0.25">
      <c r="A7175" s="19">
        <v>43047</v>
      </c>
      <c r="B7175" s="19" t="s">
        <v>3406</v>
      </c>
      <c r="C7175" s="15">
        <v>2600</v>
      </c>
      <c r="D7175" s="24" t="s">
        <v>4</v>
      </c>
      <c r="E7175" s="24" t="s">
        <v>5</v>
      </c>
      <c r="F7175" s="25" t="s">
        <v>2217</v>
      </c>
      <c r="G7175" s="25" t="s">
        <v>2987</v>
      </c>
      <c r="H7175" s="25" t="s">
        <v>3418</v>
      </c>
      <c r="I7175" s="25" t="s">
        <v>82</v>
      </c>
      <c r="J7175" s="10">
        <v>2162</v>
      </c>
      <c r="K7175" s="16">
        <v>44</v>
      </c>
    </row>
    <row r="7176" spans="1:11" x14ac:dyDescent="0.25">
      <c r="A7176" s="19">
        <v>43047</v>
      </c>
      <c r="B7176" s="19" t="s">
        <v>3406</v>
      </c>
      <c r="C7176" s="15">
        <v>10000</v>
      </c>
      <c r="D7176" s="24" t="s">
        <v>4</v>
      </c>
      <c r="E7176" s="24" t="s">
        <v>5</v>
      </c>
      <c r="F7176" s="25" t="s">
        <v>2217</v>
      </c>
      <c r="G7176" s="25" t="s">
        <v>2987</v>
      </c>
      <c r="H7176" s="25" t="s">
        <v>3418</v>
      </c>
      <c r="I7176" s="25" t="s">
        <v>82</v>
      </c>
      <c r="J7176" s="10">
        <v>2357</v>
      </c>
      <c r="K7176" s="16">
        <v>48</v>
      </c>
    </row>
    <row r="7177" spans="1:11" x14ac:dyDescent="0.25">
      <c r="A7177" s="19">
        <v>43047</v>
      </c>
      <c r="B7177" s="19" t="s">
        <v>3406</v>
      </c>
      <c r="C7177" s="15">
        <v>10000</v>
      </c>
      <c r="D7177" s="24" t="s">
        <v>4</v>
      </c>
      <c r="E7177" s="24" t="s">
        <v>5</v>
      </c>
      <c r="F7177" s="25" t="s">
        <v>2217</v>
      </c>
      <c r="G7177" s="25" t="s">
        <v>2987</v>
      </c>
      <c r="H7177" s="25" t="s">
        <v>3418</v>
      </c>
      <c r="I7177" s="25" t="s">
        <v>82</v>
      </c>
      <c r="J7177" s="10">
        <v>2358</v>
      </c>
      <c r="K7177" s="16">
        <v>48</v>
      </c>
    </row>
    <row r="7178" spans="1:11" x14ac:dyDescent="0.25">
      <c r="A7178" s="19">
        <v>43047</v>
      </c>
      <c r="B7178" s="19" t="s">
        <v>3406</v>
      </c>
      <c r="C7178" s="15">
        <v>5000</v>
      </c>
      <c r="D7178" s="24" t="s">
        <v>4</v>
      </c>
      <c r="E7178" s="24" t="s">
        <v>5</v>
      </c>
      <c r="F7178" s="25" t="s">
        <v>2217</v>
      </c>
      <c r="G7178" s="25" t="s">
        <v>2987</v>
      </c>
      <c r="H7178" s="25" t="s">
        <v>3418</v>
      </c>
      <c r="I7178" s="25" t="s">
        <v>82</v>
      </c>
      <c r="J7178" s="10">
        <v>2360</v>
      </c>
      <c r="K7178" s="16">
        <v>48</v>
      </c>
    </row>
    <row r="7179" spans="1:11" x14ac:dyDescent="0.25">
      <c r="A7179" s="19">
        <v>43047</v>
      </c>
      <c r="B7179" s="19" t="s">
        <v>3406</v>
      </c>
      <c r="C7179" s="15">
        <v>1120</v>
      </c>
      <c r="D7179" s="24" t="s">
        <v>4</v>
      </c>
      <c r="E7179" s="24" t="s">
        <v>5</v>
      </c>
      <c r="F7179" s="25" t="s">
        <v>2217</v>
      </c>
      <c r="G7179" s="25" t="s">
        <v>2987</v>
      </c>
      <c r="H7179" s="25" t="s">
        <v>3418</v>
      </c>
      <c r="I7179" s="25" t="s">
        <v>82</v>
      </c>
      <c r="J7179" s="10">
        <v>2405</v>
      </c>
      <c r="K7179" s="16">
        <v>49</v>
      </c>
    </row>
    <row r="7180" spans="1:11" x14ac:dyDescent="0.25">
      <c r="A7180" s="19">
        <v>43047</v>
      </c>
      <c r="B7180" s="19" t="s">
        <v>3406</v>
      </c>
      <c r="C7180" s="15">
        <v>200</v>
      </c>
      <c r="D7180" s="24" t="s">
        <v>4</v>
      </c>
      <c r="E7180" s="24" t="s">
        <v>5</v>
      </c>
      <c r="F7180" s="25" t="s">
        <v>2217</v>
      </c>
      <c r="G7180" s="25" t="s">
        <v>2987</v>
      </c>
      <c r="H7180" s="25" t="s">
        <v>3418</v>
      </c>
      <c r="I7180" s="25" t="s">
        <v>82</v>
      </c>
      <c r="J7180" s="10">
        <v>2406</v>
      </c>
      <c r="K7180" s="16">
        <v>49</v>
      </c>
    </row>
    <row r="7181" spans="1:11" x14ac:dyDescent="0.25">
      <c r="A7181" s="19">
        <v>43047</v>
      </c>
      <c r="B7181" s="19" t="s">
        <v>3406</v>
      </c>
      <c r="C7181" s="15">
        <v>100</v>
      </c>
      <c r="D7181" s="24" t="s">
        <v>4</v>
      </c>
      <c r="E7181" s="24" t="s">
        <v>5</v>
      </c>
      <c r="F7181" s="25" t="s">
        <v>2217</v>
      </c>
      <c r="G7181" s="25" t="s">
        <v>2987</v>
      </c>
      <c r="H7181" s="25" t="s">
        <v>3418</v>
      </c>
      <c r="I7181" s="25" t="s">
        <v>82</v>
      </c>
      <c r="J7181" s="10">
        <v>2407</v>
      </c>
      <c r="K7181" s="16">
        <v>49</v>
      </c>
    </row>
    <row r="7182" spans="1:11" x14ac:dyDescent="0.25">
      <c r="A7182" s="19">
        <v>43047</v>
      </c>
      <c r="B7182" s="19" t="s">
        <v>3406</v>
      </c>
      <c r="C7182" s="15">
        <v>150</v>
      </c>
      <c r="D7182" s="24" t="s">
        <v>4</v>
      </c>
      <c r="E7182" s="24" t="s">
        <v>5</v>
      </c>
      <c r="F7182" s="25" t="s">
        <v>2217</v>
      </c>
      <c r="G7182" s="25" t="s">
        <v>2987</v>
      </c>
      <c r="H7182" s="25" t="s">
        <v>3418</v>
      </c>
      <c r="I7182" s="25" t="s">
        <v>82</v>
      </c>
      <c r="J7182" s="10">
        <v>2408</v>
      </c>
      <c r="K7182" s="16">
        <v>49</v>
      </c>
    </row>
    <row r="7183" spans="1:11" x14ac:dyDescent="0.25">
      <c r="A7183" s="19">
        <v>43047</v>
      </c>
      <c r="B7183" s="19" t="s">
        <v>3406</v>
      </c>
      <c r="C7183" s="15">
        <v>10000</v>
      </c>
      <c r="D7183" s="24" t="s">
        <v>7</v>
      </c>
      <c r="E7183" s="24" t="s">
        <v>8</v>
      </c>
      <c r="F7183" s="25"/>
      <c r="G7183" s="25" t="s">
        <v>3314</v>
      </c>
      <c r="H7183" s="25" t="s">
        <v>3314</v>
      </c>
      <c r="I7183" s="27"/>
      <c r="J7183" s="10" t="s">
        <v>2984</v>
      </c>
      <c r="K7183" s="16"/>
    </row>
    <row r="7184" spans="1:11" x14ac:dyDescent="0.25">
      <c r="A7184" s="19">
        <v>43047</v>
      </c>
      <c r="B7184" s="19" t="s">
        <v>3406</v>
      </c>
      <c r="C7184" s="15">
        <v>20000</v>
      </c>
      <c r="D7184" s="24" t="s">
        <v>7</v>
      </c>
      <c r="E7184" s="24" t="s">
        <v>8</v>
      </c>
      <c r="F7184" s="25"/>
      <c r="G7184" s="25" t="s">
        <v>3314</v>
      </c>
      <c r="H7184" s="25" t="s">
        <v>3314</v>
      </c>
      <c r="I7184" s="27"/>
      <c r="J7184" s="10" t="s">
        <v>2984</v>
      </c>
      <c r="K7184" s="16"/>
    </row>
    <row r="7185" spans="1:11" x14ac:dyDescent="0.25">
      <c r="A7185" s="19">
        <v>43047</v>
      </c>
      <c r="B7185" s="19" t="s">
        <v>3406</v>
      </c>
      <c r="C7185" s="15">
        <v>3000</v>
      </c>
      <c r="D7185" s="24" t="s">
        <v>7</v>
      </c>
      <c r="E7185" s="24" t="s">
        <v>8</v>
      </c>
      <c r="F7185" s="25"/>
      <c r="G7185" s="25" t="s">
        <v>3314</v>
      </c>
      <c r="H7185" s="25" t="s">
        <v>3314</v>
      </c>
      <c r="I7185" s="27"/>
      <c r="J7185" s="10" t="s">
        <v>2984</v>
      </c>
      <c r="K7185" s="16"/>
    </row>
    <row r="7186" spans="1:11" x14ac:dyDescent="0.25">
      <c r="A7186" s="19">
        <v>43047</v>
      </c>
      <c r="B7186" s="19" t="s">
        <v>3406</v>
      </c>
      <c r="C7186" s="15">
        <v>10</v>
      </c>
      <c r="D7186" s="24" t="s">
        <v>7</v>
      </c>
      <c r="E7186" s="24" t="s">
        <v>8</v>
      </c>
      <c r="F7186" s="25"/>
      <c r="G7186" s="25" t="s">
        <v>3314</v>
      </c>
      <c r="H7186" s="25" t="s">
        <v>3314</v>
      </c>
      <c r="I7186" s="27"/>
      <c r="J7186" s="10" t="s">
        <v>2984</v>
      </c>
      <c r="K7186" s="16"/>
    </row>
    <row r="7187" spans="1:11" x14ac:dyDescent="0.25">
      <c r="A7187" s="19">
        <v>43047</v>
      </c>
      <c r="B7187" s="19" t="s">
        <v>3406</v>
      </c>
      <c r="C7187" s="15">
        <v>310</v>
      </c>
      <c r="D7187" s="24" t="s">
        <v>7</v>
      </c>
      <c r="E7187" s="24" t="s">
        <v>8</v>
      </c>
      <c r="F7187" s="25"/>
      <c r="G7187" s="25" t="s">
        <v>3314</v>
      </c>
      <c r="H7187" s="25" t="s">
        <v>3314</v>
      </c>
      <c r="I7187" s="27"/>
      <c r="J7187" s="10" t="s">
        <v>2984</v>
      </c>
      <c r="K7187" s="16"/>
    </row>
    <row r="7188" spans="1:11" x14ac:dyDescent="0.25">
      <c r="A7188" s="19">
        <v>43048</v>
      </c>
      <c r="B7188" s="19" t="s">
        <v>3406</v>
      </c>
      <c r="C7188" s="15">
        <v>300</v>
      </c>
      <c r="D7188" s="24" t="s">
        <v>4</v>
      </c>
      <c r="E7188" s="24" t="s">
        <v>5</v>
      </c>
      <c r="F7188" s="25" t="s">
        <v>2217</v>
      </c>
      <c r="G7188" s="25" t="s">
        <v>2987</v>
      </c>
      <c r="H7188" s="25" t="s">
        <v>3418</v>
      </c>
      <c r="I7188" s="25" t="s">
        <v>82</v>
      </c>
      <c r="J7188" s="10">
        <v>693</v>
      </c>
      <c r="K7188" s="16">
        <v>14</v>
      </c>
    </row>
    <row r="7189" spans="1:11" x14ac:dyDescent="0.25">
      <c r="A7189" s="19">
        <v>43048</v>
      </c>
      <c r="B7189" s="19" t="s">
        <v>3406</v>
      </c>
      <c r="C7189" s="15">
        <v>1000</v>
      </c>
      <c r="D7189" s="24" t="s">
        <v>4</v>
      </c>
      <c r="E7189" s="24" t="s">
        <v>6</v>
      </c>
      <c r="F7189" s="25" t="s">
        <v>6</v>
      </c>
      <c r="G7189" s="25" t="s">
        <v>2987</v>
      </c>
      <c r="H7189" s="25" t="s">
        <v>3418</v>
      </c>
      <c r="I7189" s="25" t="s">
        <v>82</v>
      </c>
      <c r="J7189" s="10">
        <v>694</v>
      </c>
      <c r="K7189" s="16">
        <v>14</v>
      </c>
    </row>
    <row r="7190" spans="1:11" x14ac:dyDescent="0.25">
      <c r="A7190" s="19">
        <v>43048</v>
      </c>
      <c r="B7190" s="19" t="s">
        <v>3406</v>
      </c>
      <c r="C7190" s="15">
        <v>6700</v>
      </c>
      <c r="D7190" s="24" t="s">
        <v>4</v>
      </c>
      <c r="E7190" s="24" t="s">
        <v>5</v>
      </c>
      <c r="F7190" s="25" t="s">
        <v>2217</v>
      </c>
      <c r="G7190" s="25" t="s">
        <v>2987</v>
      </c>
      <c r="H7190" s="25" t="s">
        <v>3418</v>
      </c>
      <c r="I7190" s="25" t="s">
        <v>82</v>
      </c>
      <c r="J7190" s="10">
        <v>695</v>
      </c>
      <c r="K7190" s="16">
        <v>14</v>
      </c>
    </row>
    <row r="7191" spans="1:11" x14ac:dyDescent="0.25">
      <c r="A7191" s="19">
        <v>43048</v>
      </c>
      <c r="B7191" s="19" t="s">
        <v>3406</v>
      </c>
      <c r="C7191" s="15">
        <v>1000</v>
      </c>
      <c r="D7191" s="24" t="s">
        <v>4</v>
      </c>
      <c r="E7191" s="24" t="s">
        <v>5</v>
      </c>
      <c r="F7191" s="25" t="s">
        <v>2217</v>
      </c>
      <c r="G7191" s="25" t="s">
        <v>2987</v>
      </c>
      <c r="H7191" s="25" t="s">
        <v>3418</v>
      </c>
      <c r="I7191" s="25" t="s">
        <v>82</v>
      </c>
      <c r="J7191" s="10">
        <v>696</v>
      </c>
      <c r="K7191" s="16">
        <v>14</v>
      </c>
    </row>
    <row r="7192" spans="1:11" x14ac:dyDescent="0.25">
      <c r="A7192" s="19">
        <v>43048</v>
      </c>
      <c r="B7192" s="19" t="s">
        <v>3406</v>
      </c>
      <c r="C7192" s="15">
        <v>1000</v>
      </c>
      <c r="D7192" s="24" t="s">
        <v>4</v>
      </c>
      <c r="E7192" s="24" t="s">
        <v>5</v>
      </c>
      <c r="F7192" s="25" t="s">
        <v>2217</v>
      </c>
      <c r="G7192" s="25" t="s">
        <v>2987</v>
      </c>
      <c r="H7192" s="25" t="s">
        <v>3418</v>
      </c>
      <c r="I7192" s="25" t="s">
        <v>82</v>
      </c>
      <c r="J7192" s="10">
        <v>697</v>
      </c>
      <c r="K7192" s="16">
        <v>14</v>
      </c>
    </row>
    <row r="7193" spans="1:11" x14ac:dyDescent="0.25">
      <c r="A7193" s="19">
        <v>43048</v>
      </c>
      <c r="B7193" s="19" t="s">
        <v>3406</v>
      </c>
      <c r="C7193" s="15">
        <v>1100</v>
      </c>
      <c r="D7193" s="24" t="s">
        <v>4</v>
      </c>
      <c r="E7193" s="24" t="s">
        <v>5</v>
      </c>
      <c r="F7193" s="25" t="s">
        <v>2217</v>
      </c>
      <c r="G7193" s="25" t="s">
        <v>2987</v>
      </c>
      <c r="H7193" s="25" t="s">
        <v>3418</v>
      </c>
      <c r="I7193" s="25" t="s">
        <v>82</v>
      </c>
      <c r="J7193" s="10">
        <v>698</v>
      </c>
      <c r="K7193" s="16">
        <v>14</v>
      </c>
    </row>
    <row r="7194" spans="1:11" x14ac:dyDescent="0.25">
      <c r="A7194" s="19">
        <v>43048</v>
      </c>
      <c r="B7194" s="19" t="s">
        <v>3406</v>
      </c>
      <c r="C7194" s="15">
        <v>200</v>
      </c>
      <c r="D7194" s="24" t="s">
        <v>4</v>
      </c>
      <c r="E7194" s="24" t="s">
        <v>5</v>
      </c>
      <c r="F7194" s="25" t="s">
        <v>2217</v>
      </c>
      <c r="G7194" s="25" t="s">
        <v>2987</v>
      </c>
      <c r="H7194" s="25" t="s">
        <v>3418</v>
      </c>
      <c r="I7194" s="25" t="s">
        <v>82</v>
      </c>
      <c r="J7194" s="10">
        <v>699</v>
      </c>
      <c r="K7194" s="16">
        <v>14</v>
      </c>
    </row>
    <row r="7195" spans="1:11" x14ac:dyDescent="0.25">
      <c r="A7195" s="19">
        <v>43048</v>
      </c>
      <c r="B7195" s="19" t="s">
        <v>3406</v>
      </c>
      <c r="C7195" s="15">
        <v>6000</v>
      </c>
      <c r="D7195" s="24" t="s">
        <v>4</v>
      </c>
      <c r="E7195" s="24" t="s">
        <v>5</v>
      </c>
      <c r="F7195" s="25" t="s">
        <v>2217</v>
      </c>
      <c r="G7195" s="25" t="s">
        <v>2987</v>
      </c>
      <c r="H7195" s="25" t="s">
        <v>3418</v>
      </c>
      <c r="I7195" s="25" t="s">
        <v>82</v>
      </c>
      <c r="J7195" s="10">
        <v>700</v>
      </c>
      <c r="K7195" s="16">
        <v>14</v>
      </c>
    </row>
    <row r="7196" spans="1:11" x14ac:dyDescent="0.25">
      <c r="A7196" s="19">
        <v>43048</v>
      </c>
      <c r="B7196" s="19" t="s">
        <v>3406</v>
      </c>
      <c r="C7196" s="15">
        <v>3611.9999999999995</v>
      </c>
      <c r="D7196" s="24" t="s">
        <v>97</v>
      </c>
      <c r="E7196" s="24" t="s">
        <v>5</v>
      </c>
      <c r="F7196" s="25" t="s">
        <v>2217</v>
      </c>
      <c r="G7196" s="25" t="s">
        <v>2987</v>
      </c>
      <c r="H7196" s="25" t="s">
        <v>3418</v>
      </c>
      <c r="I7196" s="25" t="s">
        <v>82</v>
      </c>
      <c r="J7196" s="10">
        <v>1233</v>
      </c>
      <c r="K7196" s="16">
        <v>25</v>
      </c>
    </row>
    <row r="7197" spans="1:11" x14ac:dyDescent="0.25">
      <c r="A7197" s="19">
        <v>43048</v>
      </c>
      <c r="B7197" s="19" t="s">
        <v>3406</v>
      </c>
      <c r="C7197" s="15">
        <v>1000</v>
      </c>
      <c r="D7197" s="24" t="s">
        <v>4</v>
      </c>
      <c r="E7197" s="24" t="s">
        <v>5</v>
      </c>
      <c r="F7197" s="25" t="s">
        <v>2217</v>
      </c>
      <c r="G7197" s="25" t="s">
        <v>2987</v>
      </c>
      <c r="H7197" s="25" t="s">
        <v>3418</v>
      </c>
      <c r="I7197" s="25" t="s">
        <v>82</v>
      </c>
      <c r="J7197" s="10">
        <v>1234</v>
      </c>
      <c r="K7197" s="16">
        <v>25</v>
      </c>
    </row>
    <row r="7198" spans="1:11" x14ac:dyDescent="0.25">
      <c r="A7198" s="19">
        <v>43048</v>
      </c>
      <c r="B7198" s="19" t="s">
        <v>3406</v>
      </c>
      <c r="C7198" s="15">
        <v>1000</v>
      </c>
      <c r="D7198" s="24" t="s">
        <v>4</v>
      </c>
      <c r="E7198" s="24" t="s">
        <v>5</v>
      </c>
      <c r="F7198" s="25" t="s">
        <v>2217</v>
      </c>
      <c r="G7198" s="25" t="s">
        <v>2987</v>
      </c>
      <c r="H7198" s="25" t="s">
        <v>3418</v>
      </c>
      <c r="I7198" s="25" t="s">
        <v>82</v>
      </c>
      <c r="J7198" s="10">
        <v>1235</v>
      </c>
      <c r="K7198" s="16">
        <v>25</v>
      </c>
    </row>
    <row r="7199" spans="1:11" x14ac:dyDescent="0.25">
      <c r="A7199" s="19">
        <v>43048</v>
      </c>
      <c r="B7199" s="19" t="s">
        <v>3406</v>
      </c>
      <c r="C7199" s="15">
        <v>250</v>
      </c>
      <c r="D7199" s="24" t="s">
        <v>4</v>
      </c>
      <c r="E7199" s="24" t="s">
        <v>6</v>
      </c>
      <c r="F7199" s="25" t="s">
        <v>6</v>
      </c>
      <c r="G7199" s="25" t="s">
        <v>2987</v>
      </c>
      <c r="H7199" s="25" t="s">
        <v>3418</v>
      </c>
      <c r="I7199" s="25" t="s">
        <v>82</v>
      </c>
      <c r="J7199" s="10">
        <v>1781</v>
      </c>
      <c r="K7199" s="16">
        <v>36</v>
      </c>
    </row>
    <row r="7200" spans="1:11" x14ac:dyDescent="0.25">
      <c r="A7200" s="19">
        <v>43048</v>
      </c>
      <c r="B7200" s="19" t="s">
        <v>3406</v>
      </c>
      <c r="C7200" s="15">
        <v>500</v>
      </c>
      <c r="D7200" s="24" t="s">
        <v>4</v>
      </c>
      <c r="E7200" s="24" t="s">
        <v>6</v>
      </c>
      <c r="F7200" s="25" t="s">
        <v>6</v>
      </c>
      <c r="G7200" s="25" t="s">
        <v>2987</v>
      </c>
      <c r="H7200" s="25" t="s">
        <v>3418</v>
      </c>
      <c r="I7200" s="25" t="s">
        <v>82</v>
      </c>
      <c r="J7200" s="10">
        <v>1984</v>
      </c>
      <c r="K7200" s="16">
        <v>40</v>
      </c>
    </row>
    <row r="7201" spans="1:11" x14ac:dyDescent="0.25">
      <c r="A7201" s="19">
        <v>43048</v>
      </c>
      <c r="B7201" s="19" t="s">
        <v>3406</v>
      </c>
      <c r="C7201" s="15">
        <v>400</v>
      </c>
      <c r="D7201" s="24" t="s">
        <v>4</v>
      </c>
      <c r="E7201" s="24" t="s">
        <v>5</v>
      </c>
      <c r="F7201" s="25" t="s">
        <v>2217</v>
      </c>
      <c r="G7201" s="25" t="s">
        <v>2987</v>
      </c>
      <c r="H7201" s="25" t="s">
        <v>3418</v>
      </c>
      <c r="I7201" s="25" t="s">
        <v>82</v>
      </c>
      <c r="J7201" s="10">
        <v>2087</v>
      </c>
      <c r="K7201" s="16">
        <v>42</v>
      </c>
    </row>
    <row r="7202" spans="1:11" x14ac:dyDescent="0.25">
      <c r="A7202" s="19">
        <v>43048</v>
      </c>
      <c r="B7202" s="19" t="s">
        <v>3406</v>
      </c>
      <c r="C7202" s="15">
        <v>200</v>
      </c>
      <c r="D7202" s="24" t="s">
        <v>4</v>
      </c>
      <c r="E7202" s="24" t="s">
        <v>5</v>
      </c>
      <c r="F7202" s="25" t="s">
        <v>2217</v>
      </c>
      <c r="G7202" s="25" t="s">
        <v>2987</v>
      </c>
      <c r="H7202" s="25" t="s">
        <v>3418</v>
      </c>
      <c r="I7202" s="25" t="s">
        <v>82</v>
      </c>
      <c r="J7202" s="10">
        <v>2088</v>
      </c>
      <c r="K7202" s="16">
        <v>42</v>
      </c>
    </row>
    <row r="7203" spans="1:11" x14ac:dyDescent="0.25">
      <c r="A7203" s="19">
        <v>43048</v>
      </c>
      <c r="B7203" s="19" t="s">
        <v>3406</v>
      </c>
      <c r="C7203" s="15">
        <v>200</v>
      </c>
      <c r="D7203" s="24" t="s">
        <v>4</v>
      </c>
      <c r="E7203" s="24" t="s">
        <v>6</v>
      </c>
      <c r="F7203" s="25" t="s">
        <v>6</v>
      </c>
      <c r="G7203" s="25" t="s">
        <v>2987</v>
      </c>
      <c r="H7203" s="25" t="s">
        <v>3418</v>
      </c>
      <c r="I7203" s="25" t="s">
        <v>82</v>
      </c>
      <c r="J7203" s="10">
        <v>2089</v>
      </c>
      <c r="K7203" s="16">
        <v>42</v>
      </c>
    </row>
    <row r="7204" spans="1:11" x14ac:dyDescent="0.25">
      <c r="A7204" s="19">
        <v>43048</v>
      </c>
      <c r="B7204" s="19" t="s">
        <v>3406</v>
      </c>
      <c r="C7204" s="15">
        <v>2000</v>
      </c>
      <c r="D7204" s="24" t="s">
        <v>4</v>
      </c>
      <c r="E7204" s="24" t="s">
        <v>6</v>
      </c>
      <c r="F7204" s="25" t="s">
        <v>6</v>
      </c>
      <c r="G7204" s="25" t="s">
        <v>2987</v>
      </c>
      <c r="H7204" s="25" t="s">
        <v>3418</v>
      </c>
      <c r="I7204" s="25" t="s">
        <v>82</v>
      </c>
      <c r="J7204" s="10">
        <v>2090</v>
      </c>
      <c r="K7204" s="16">
        <v>42</v>
      </c>
    </row>
    <row r="7205" spans="1:11" x14ac:dyDescent="0.25">
      <c r="A7205" s="19">
        <v>43048</v>
      </c>
      <c r="B7205" s="19" t="s">
        <v>3406</v>
      </c>
      <c r="C7205" s="15">
        <v>600</v>
      </c>
      <c r="D7205" s="24" t="s">
        <v>4</v>
      </c>
      <c r="E7205" s="24" t="s">
        <v>6</v>
      </c>
      <c r="F7205" s="25" t="s">
        <v>6</v>
      </c>
      <c r="G7205" s="25" t="s">
        <v>2987</v>
      </c>
      <c r="H7205" s="25" t="s">
        <v>3418</v>
      </c>
      <c r="I7205" s="25" t="s">
        <v>82</v>
      </c>
      <c r="J7205" s="10">
        <v>2143</v>
      </c>
      <c r="K7205" s="16">
        <v>43</v>
      </c>
    </row>
    <row r="7206" spans="1:11" x14ac:dyDescent="0.25">
      <c r="A7206" s="19">
        <v>43048</v>
      </c>
      <c r="B7206" s="19" t="s">
        <v>3406</v>
      </c>
      <c r="C7206" s="15">
        <v>100</v>
      </c>
      <c r="D7206" s="24" t="s">
        <v>4</v>
      </c>
      <c r="E7206" s="24" t="s">
        <v>6</v>
      </c>
      <c r="F7206" s="25" t="s">
        <v>6</v>
      </c>
      <c r="G7206" s="25" t="s">
        <v>2987</v>
      </c>
      <c r="H7206" s="25" t="s">
        <v>3418</v>
      </c>
      <c r="I7206" s="25" t="s">
        <v>82</v>
      </c>
      <c r="J7206" s="10">
        <v>2144</v>
      </c>
      <c r="K7206" s="16">
        <v>43</v>
      </c>
    </row>
    <row r="7207" spans="1:11" x14ac:dyDescent="0.25">
      <c r="A7207" s="19">
        <v>43048</v>
      </c>
      <c r="B7207" s="19" t="s">
        <v>3406</v>
      </c>
      <c r="C7207" s="15">
        <v>4200</v>
      </c>
      <c r="D7207" s="24" t="s">
        <v>4</v>
      </c>
      <c r="E7207" s="24" t="s">
        <v>6</v>
      </c>
      <c r="F7207" s="25" t="s">
        <v>6</v>
      </c>
      <c r="G7207" s="25" t="s">
        <v>2987</v>
      </c>
      <c r="H7207" s="25" t="s">
        <v>3418</v>
      </c>
      <c r="I7207" s="25" t="s">
        <v>82</v>
      </c>
      <c r="J7207" s="10">
        <v>2145</v>
      </c>
      <c r="K7207" s="16">
        <v>43</v>
      </c>
    </row>
    <row r="7208" spans="1:11" x14ac:dyDescent="0.25">
      <c r="A7208" s="19">
        <v>43048</v>
      </c>
      <c r="B7208" s="19" t="s">
        <v>3406</v>
      </c>
      <c r="C7208" s="15">
        <v>2500</v>
      </c>
      <c r="D7208" s="24" t="s">
        <v>4</v>
      </c>
      <c r="E7208" s="24" t="s">
        <v>6</v>
      </c>
      <c r="F7208" s="25" t="s">
        <v>6</v>
      </c>
      <c r="G7208" s="25" t="s">
        <v>2987</v>
      </c>
      <c r="H7208" s="25" t="s">
        <v>3418</v>
      </c>
      <c r="I7208" s="25" t="s">
        <v>82</v>
      </c>
      <c r="J7208" s="10">
        <v>2163</v>
      </c>
      <c r="K7208" s="16">
        <v>44</v>
      </c>
    </row>
    <row r="7209" spans="1:11" x14ac:dyDescent="0.25">
      <c r="A7209" s="19">
        <v>43048</v>
      </c>
      <c r="B7209" s="19" t="s">
        <v>3406</v>
      </c>
      <c r="C7209" s="15">
        <v>1000</v>
      </c>
      <c r="D7209" s="24" t="s">
        <v>4</v>
      </c>
      <c r="E7209" s="24" t="s">
        <v>5</v>
      </c>
      <c r="F7209" s="25" t="s">
        <v>2217</v>
      </c>
      <c r="G7209" s="25" t="s">
        <v>2987</v>
      </c>
      <c r="H7209" s="25" t="s">
        <v>3418</v>
      </c>
      <c r="I7209" s="25" t="s">
        <v>82</v>
      </c>
      <c r="J7209" s="10">
        <v>2164</v>
      </c>
      <c r="K7209" s="16">
        <v>44</v>
      </c>
    </row>
    <row r="7210" spans="1:11" x14ac:dyDescent="0.25">
      <c r="A7210" s="19">
        <v>43048</v>
      </c>
      <c r="B7210" s="19" t="s">
        <v>3406</v>
      </c>
      <c r="C7210" s="15">
        <v>9030</v>
      </c>
      <c r="D7210" s="24" t="s">
        <v>97</v>
      </c>
      <c r="E7210" s="24" t="s">
        <v>6</v>
      </c>
      <c r="F7210" s="25" t="s">
        <v>6</v>
      </c>
      <c r="G7210" s="25" t="s">
        <v>2987</v>
      </c>
      <c r="H7210" s="25" t="s">
        <v>3418</v>
      </c>
      <c r="I7210" s="25" t="s">
        <v>82</v>
      </c>
      <c r="J7210" s="10">
        <v>2165</v>
      </c>
      <c r="K7210" s="16">
        <v>44</v>
      </c>
    </row>
    <row r="7211" spans="1:11" x14ac:dyDescent="0.25">
      <c r="A7211" s="19">
        <v>43048</v>
      </c>
      <c r="B7211" s="19" t="s">
        <v>3406</v>
      </c>
      <c r="C7211" s="15">
        <v>2709</v>
      </c>
      <c r="D7211" s="24" t="s">
        <v>97</v>
      </c>
      <c r="E7211" s="24" t="s">
        <v>6</v>
      </c>
      <c r="F7211" s="25" t="s">
        <v>6</v>
      </c>
      <c r="G7211" s="25" t="s">
        <v>2987</v>
      </c>
      <c r="H7211" s="25" t="s">
        <v>3418</v>
      </c>
      <c r="I7211" s="25" t="s">
        <v>82</v>
      </c>
      <c r="J7211" s="10">
        <v>2166</v>
      </c>
      <c r="K7211" s="16">
        <v>44</v>
      </c>
    </row>
    <row r="7212" spans="1:11" x14ac:dyDescent="0.25">
      <c r="A7212" s="19">
        <v>43048</v>
      </c>
      <c r="B7212" s="19" t="s">
        <v>3406</v>
      </c>
      <c r="C7212" s="15">
        <v>100</v>
      </c>
      <c r="D7212" s="24" t="s">
        <v>4</v>
      </c>
      <c r="E7212" s="24" t="s">
        <v>5</v>
      </c>
      <c r="F7212" s="25" t="s">
        <v>2217</v>
      </c>
      <c r="G7212" s="25" t="s">
        <v>2987</v>
      </c>
      <c r="H7212" s="25" t="s">
        <v>3418</v>
      </c>
      <c r="I7212" s="25" t="s">
        <v>82</v>
      </c>
      <c r="J7212" s="10">
        <v>2167</v>
      </c>
      <c r="K7212" s="16">
        <v>44</v>
      </c>
    </row>
    <row r="7213" spans="1:11" x14ac:dyDescent="0.25">
      <c r="A7213" s="19">
        <v>43048</v>
      </c>
      <c r="B7213" s="19" t="s">
        <v>3406</v>
      </c>
      <c r="C7213" s="15">
        <v>2300</v>
      </c>
      <c r="D7213" s="24" t="s">
        <v>4</v>
      </c>
      <c r="E7213" s="24" t="s">
        <v>5</v>
      </c>
      <c r="F7213" s="25" t="s">
        <v>2217</v>
      </c>
      <c r="G7213" s="25" t="s">
        <v>2987</v>
      </c>
      <c r="H7213" s="25" t="s">
        <v>3418</v>
      </c>
      <c r="I7213" s="25" t="s">
        <v>82</v>
      </c>
      <c r="J7213" s="10">
        <v>2251</v>
      </c>
      <c r="K7213" s="16">
        <v>46</v>
      </c>
    </row>
    <row r="7214" spans="1:11" x14ac:dyDescent="0.25">
      <c r="A7214" s="19">
        <v>43048</v>
      </c>
      <c r="B7214" s="19" t="s">
        <v>3406</v>
      </c>
      <c r="C7214" s="15">
        <v>200</v>
      </c>
      <c r="D7214" s="24" t="s">
        <v>4</v>
      </c>
      <c r="E7214" s="24" t="s">
        <v>6</v>
      </c>
      <c r="F7214" s="25" t="s">
        <v>6</v>
      </c>
      <c r="G7214" s="25" t="s">
        <v>2987</v>
      </c>
      <c r="H7214" s="25" t="s">
        <v>3418</v>
      </c>
      <c r="I7214" s="25" t="s">
        <v>82</v>
      </c>
      <c r="J7214" s="10">
        <v>2361</v>
      </c>
      <c r="K7214" s="16">
        <v>48</v>
      </c>
    </row>
    <row r="7215" spans="1:11" x14ac:dyDescent="0.25">
      <c r="A7215" s="19">
        <v>43048</v>
      </c>
      <c r="B7215" s="19" t="s">
        <v>3406</v>
      </c>
      <c r="C7215" s="15">
        <v>30</v>
      </c>
      <c r="D7215" s="24" t="s">
        <v>7</v>
      </c>
      <c r="E7215" s="24" t="s">
        <v>8</v>
      </c>
      <c r="F7215" s="25"/>
      <c r="G7215" s="25" t="s">
        <v>3314</v>
      </c>
      <c r="H7215" s="25" t="s">
        <v>3314</v>
      </c>
      <c r="I7215" s="27"/>
      <c r="J7215" s="10" t="s">
        <v>2984</v>
      </c>
      <c r="K7215" s="16"/>
    </row>
    <row r="7216" spans="1:11" x14ac:dyDescent="0.25">
      <c r="A7216" s="19">
        <v>43048</v>
      </c>
      <c r="B7216" s="19" t="s">
        <v>3406</v>
      </c>
      <c r="C7216" s="15">
        <v>1000</v>
      </c>
      <c r="D7216" s="24" t="s">
        <v>7</v>
      </c>
      <c r="E7216" s="24" t="s">
        <v>8</v>
      </c>
      <c r="F7216" s="25"/>
      <c r="G7216" s="25" t="s">
        <v>3314</v>
      </c>
      <c r="H7216" s="25" t="s">
        <v>3314</v>
      </c>
      <c r="I7216" s="27"/>
      <c r="J7216" s="10" t="s">
        <v>2984</v>
      </c>
      <c r="K7216" s="16"/>
    </row>
    <row r="7217" spans="1:11" x14ac:dyDescent="0.25">
      <c r="A7217" s="19">
        <v>43048</v>
      </c>
      <c r="B7217" s="19" t="s">
        <v>3406</v>
      </c>
      <c r="C7217" s="15">
        <v>800</v>
      </c>
      <c r="D7217" s="24" t="s">
        <v>7</v>
      </c>
      <c r="E7217" s="24" t="s">
        <v>8</v>
      </c>
      <c r="F7217" s="25"/>
      <c r="G7217" s="25" t="s">
        <v>3314</v>
      </c>
      <c r="H7217" s="25" t="s">
        <v>3314</v>
      </c>
      <c r="I7217" s="27"/>
      <c r="J7217" s="10" t="s">
        <v>2984</v>
      </c>
      <c r="K7217" s="16"/>
    </row>
    <row r="7218" spans="1:11" x14ac:dyDescent="0.25">
      <c r="A7218" s="19">
        <v>43049</v>
      </c>
      <c r="B7218" s="19" t="s">
        <v>3406</v>
      </c>
      <c r="C7218" s="15">
        <v>50</v>
      </c>
      <c r="D7218" s="24" t="s">
        <v>4</v>
      </c>
      <c r="E7218" s="24" t="s">
        <v>6</v>
      </c>
      <c r="F7218" s="25" t="s">
        <v>6</v>
      </c>
      <c r="G7218" s="25" t="s">
        <v>2987</v>
      </c>
      <c r="H7218" s="25" t="s">
        <v>3418</v>
      </c>
      <c r="I7218" s="25" t="s">
        <v>82</v>
      </c>
      <c r="J7218" s="10">
        <v>2168</v>
      </c>
      <c r="K7218" s="16">
        <v>44</v>
      </c>
    </row>
    <row r="7219" spans="1:11" x14ac:dyDescent="0.25">
      <c r="A7219" s="19">
        <v>43049</v>
      </c>
      <c r="B7219" s="19" t="s">
        <v>3406</v>
      </c>
      <c r="C7219" s="15">
        <v>2000</v>
      </c>
      <c r="D7219" s="24" t="s">
        <v>4</v>
      </c>
      <c r="E7219" s="24" t="s">
        <v>6</v>
      </c>
      <c r="F7219" s="25" t="s">
        <v>6</v>
      </c>
      <c r="G7219" s="25" t="s">
        <v>2987</v>
      </c>
      <c r="H7219" s="25" t="s">
        <v>3418</v>
      </c>
      <c r="I7219" s="25" t="s">
        <v>82</v>
      </c>
      <c r="J7219" s="10">
        <v>2169</v>
      </c>
      <c r="K7219" s="16">
        <v>44</v>
      </c>
    </row>
    <row r="7220" spans="1:11" x14ac:dyDescent="0.25">
      <c r="A7220" s="19">
        <v>43050</v>
      </c>
      <c r="B7220" s="19" t="s">
        <v>3406</v>
      </c>
      <c r="C7220" s="15">
        <v>320</v>
      </c>
      <c r="D7220" s="24" t="s">
        <v>4</v>
      </c>
      <c r="E7220" s="24" t="s">
        <v>5</v>
      </c>
      <c r="F7220" s="25" t="s">
        <v>2217</v>
      </c>
      <c r="G7220" s="25" t="s">
        <v>2987</v>
      </c>
      <c r="H7220" s="25" t="s">
        <v>3418</v>
      </c>
      <c r="I7220" s="25" t="s">
        <v>82</v>
      </c>
      <c r="J7220" s="10">
        <v>1236</v>
      </c>
      <c r="K7220" s="16">
        <v>25</v>
      </c>
    </row>
    <row r="7221" spans="1:11" x14ac:dyDescent="0.25">
      <c r="A7221" s="19">
        <v>43050</v>
      </c>
      <c r="B7221" s="19" t="s">
        <v>3406</v>
      </c>
      <c r="C7221" s="15">
        <v>500</v>
      </c>
      <c r="D7221" s="24" t="s">
        <v>4</v>
      </c>
      <c r="E7221" s="24" t="s">
        <v>5</v>
      </c>
      <c r="F7221" s="25" t="s">
        <v>2217</v>
      </c>
      <c r="G7221" s="25" t="s">
        <v>2987</v>
      </c>
      <c r="H7221" s="25" t="s">
        <v>3418</v>
      </c>
      <c r="I7221" s="25" t="s">
        <v>82</v>
      </c>
      <c r="J7221" s="10">
        <v>1263</v>
      </c>
      <c r="K7221" s="16">
        <v>26</v>
      </c>
    </row>
    <row r="7222" spans="1:11" x14ac:dyDescent="0.25">
      <c r="A7222" s="19">
        <v>43050</v>
      </c>
      <c r="B7222" s="19" t="s">
        <v>3406</v>
      </c>
      <c r="C7222" s="15">
        <v>1500</v>
      </c>
      <c r="D7222" s="24" t="s">
        <v>4</v>
      </c>
      <c r="E7222" s="24" t="s">
        <v>5</v>
      </c>
      <c r="F7222" s="25" t="s">
        <v>2217</v>
      </c>
      <c r="G7222" s="25" t="s">
        <v>2987</v>
      </c>
      <c r="H7222" s="25" t="s">
        <v>3418</v>
      </c>
      <c r="I7222" s="25" t="s">
        <v>82</v>
      </c>
      <c r="J7222" s="10">
        <v>1782</v>
      </c>
      <c r="K7222" s="16">
        <v>36</v>
      </c>
    </row>
    <row r="7223" spans="1:11" x14ac:dyDescent="0.25">
      <c r="A7223" s="19">
        <v>43050</v>
      </c>
      <c r="B7223" s="19" t="s">
        <v>3406</v>
      </c>
      <c r="C7223" s="15">
        <v>6000</v>
      </c>
      <c r="D7223" s="24" t="s">
        <v>4</v>
      </c>
      <c r="E7223" s="24" t="s">
        <v>6</v>
      </c>
      <c r="F7223" s="25" t="s">
        <v>6</v>
      </c>
      <c r="G7223" s="25" t="s">
        <v>2987</v>
      </c>
      <c r="H7223" s="25" t="s">
        <v>3418</v>
      </c>
      <c r="I7223" s="25" t="s">
        <v>82</v>
      </c>
      <c r="J7223" s="10">
        <v>2042</v>
      </c>
      <c r="K7223" s="16">
        <v>41</v>
      </c>
    </row>
    <row r="7224" spans="1:11" x14ac:dyDescent="0.25">
      <c r="A7224" s="19">
        <v>43050</v>
      </c>
      <c r="B7224" s="19" t="s">
        <v>3406</v>
      </c>
      <c r="C7224" s="15">
        <v>6000</v>
      </c>
      <c r="D7224" s="24" t="s">
        <v>4</v>
      </c>
      <c r="E7224" s="24" t="s">
        <v>6</v>
      </c>
      <c r="F7224" s="25" t="s">
        <v>6</v>
      </c>
      <c r="G7224" s="25" t="s">
        <v>2987</v>
      </c>
      <c r="H7224" s="25" t="s">
        <v>3418</v>
      </c>
      <c r="I7224" s="25" t="s">
        <v>82</v>
      </c>
      <c r="J7224" s="10">
        <v>2043</v>
      </c>
      <c r="K7224" s="16">
        <v>41</v>
      </c>
    </row>
    <row r="7225" spans="1:11" x14ac:dyDescent="0.25">
      <c r="A7225" s="19">
        <v>43050</v>
      </c>
      <c r="B7225" s="19" t="s">
        <v>3406</v>
      </c>
      <c r="C7225" s="15">
        <v>200</v>
      </c>
      <c r="D7225" s="24" t="s">
        <v>4</v>
      </c>
      <c r="E7225" s="24" t="s">
        <v>6</v>
      </c>
      <c r="F7225" s="25" t="s">
        <v>6</v>
      </c>
      <c r="G7225" s="25" t="s">
        <v>2987</v>
      </c>
      <c r="H7225" s="25" t="s">
        <v>3418</v>
      </c>
      <c r="I7225" s="25" t="s">
        <v>82</v>
      </c>
      <c r="J7225" s="10">
        <v>2044</v>
      </c>
      <c r="K7225" s="16">
        <v>41</v>
      </c>
    </row>
    <row r="7226" spans="1:11" x14ac:dyDescent="0.25">
      <c r="A7226" s="19">
        <v>43050</v>
      </c>
      <c r="B7226" s="19" t="s">
        <v>3406</v>
      </c>
      <c r="C7226" s="15">
        <v>450</v>
      </c>
      <c r="D7226" s="24" t="s">
        <v>4</v>
      </c>
      <c r="E7226" s="24" t="s">
        <v>6</v>
      </c>
      <c r="F7226" s="25" t="s">
        <v>6</v>
      </c>
      <c r="G7226" s="25" t="s">
        <v>2987</v>
      </c>
      <c r="H7226" s="25" t="s">
        <v>3418</v>
      </c>
      <c r="I7226" s="25" t="s">
        <v>82</v>
      </c>
      <c r="J7226" s="10">
        <v>2146</v>
      </c>
      <c r="K7226" s="16">
        <v>43</v>
      </c>
    </row>
    <row r="7227" spans="1:11" x14ac:dyDescent="0.25">
      <c r="A7227" s="19">
        <v>43050</v>
      </c>
      <c r="B7227" s="19" t="s">
        <v>3406</v>
      </c>
      <c r="C7227" s="15">
        <v>150</v>
      </c>
      <c r="D7227" s="24" t="s">
        <v>4</v>
      </c>
      <c r="E7227" s="24" t="s">
        <v>5</v>
      </c>
      <c r="F7227" s="25" t="s">
        <v>2217</v>
      </c>
      <c r="G7227" s="25" t="s">
        <v>2987</v>
      </c>
      <c r="H7227" s="25" t="s">
        <v>3418</v>
      </c>
      <c r="I7227" s="25" t="s">
        <v>82</v>
      </c>
      <c r="J7227" s="10">
        <v>2147</v>
      </c>
      <c r="K7227" s="16">
        <v>43</v>
      </c>
    </row>
    <row r="7228" spans="1:11" x14ac:dyDescent="0.25">
      <c r="A7228" s="19">
        <v>43050</v>
      </c>
      <c r="B7228" s="19" t="s">
        <v>3406</v>
      </c>
      <c r="C7228" s="15">
        <v>10000</v>
      </c>
      <c r="D7228" s="24" t="s">
        <v>4</v>
      </c>
      <c r="E7228" s="24" t="s">
        <v>6</v>
      </c>
      <c r="F7228" s="25" t="s">
        <v>6</v>
      </c>
      <c r="G7228" s="25" t="s">
        <v>2987</v>
      </c>
      <c r="H7228" s="25" t="s">
        <v>3418</v>
      </c>
      <c r="I7228" s="25" t="s">
        <v>82</v>
      </c>
      <c r="J7228" s="10">
        <v>2148</v>
      </c>
      <c r="K7228" s="16">
        <v>43</v>
      </c>
    </row>
    <row r="7229" spans="1:11" x14ac:dyDescent="0.25">
      <c r="A7229" s="19">
        <v>43050</v>
      </c>
      <c r="B7229" s="19" t="s">
        <v>3406</v>
      </c>
      <c r="C7229" s="15">
        <v>1000</v>
      </c>
      <c r="D7229" s="24" t="s">
        <v>4</v>
      </c>
      <c r="E7229" s="24" t="s">
        <v>6</v>
      </c>
      <c r="F7229" s="25" t="s">
        <v>6</v>
      </c>
      <c r="G7229" s="25" t="s">
        <v>2987</v>
      </c>
      <c r="H7229" s="25" t="s">
        <v>3418</v>
      </c>
      <c r="I7229" s="25" t="s">
        <v>82</v>
      </c>
      <c r="J7229" s="10">
        <v>2149</v>
      </c>
      <c r="K7229" s="16">
        <v>43</v>
      </c>
    </row>
    <row r="7230" spans="1:11" x14ac:dyDescent="0.25">
      <c r="A7230" s="19">
        <v>43050</v>
      </c>
      <c r="B7230" s="19" t="s">
        <v>3406</v>
      </c>
      <c r="C7230" s="15">
        <v>200</v>
      </c>
      <c r="D7230" s="24" t="s">
        <v>4</v>
      </c>
      <c r="E7230" s="24" t="s">
        <v>6</v>
      </c>
      <c r="F7230" s="25" t="s">
        <v>6</v>
      </c>
      <c r="G7230" s="25" t="s">
        <v>2987</v>
      </c>
      <c r="H7230" s="25" t="s">
        <v>3418</v>
      </c>
      <c r="I7230" s="25" t="s">
        <v>82</v>
      </c>
      <c r="J7230" s="10">
        <v>2252</v>
      </c>
      <c r="K7230" s="16">
        <v>46</v>
      </c>
    </row>
    <row r="7231" spans="1:11" x14ac:dyDescent="0.25">
      <c r="A7231" s="19">
        <v>43050</v>
      </c>
      <c r="B7231" s="19" t="s">
        <v>3406</v>
      </c>
      <c r="C7231" s="15">
        <v>5000</v>
      </c>
      <c r="D7231" s="24" t="s">
        <v>4</v>
      </c>
      <c r="E7231" s="24" t="s">
        <v>6</v>
      </c>
      <c r="F7231" s="25" t="s">
        <v>6</v>
      </c>
      <c r="G7231" s="25" t="s">
        <v>2987</v>
      </c>
      <c r="H7231" s="25" t="s">
        <v>3418</v>
      </c>
      <c r="I7231" s="25" t="s">
        <v>82</v>
      </c>
      <c r="J7231" s="10">
        <v>2253</v>
      </c>
      <c r="K7231" s="16">
        <v>46</v>
      </c>
    </row>
    <row r="7232" spans="1:11" x14ac:dyDescent="0.25">
      <c r="A7232" s="19">
        <v>43050</v>
      </c>
      <c r="B7232" s="19" t="s">
        <v>3406</v>
      </c>
      <c r="C7232" s="15">
        <v>500</v>
      </c>
      <c r="D7232" s="24" t="s">
        <v>4</v>
      </c>
      <c r="E7232" s="24" t="s">
        <v>5</v>
      </c>
      <c r="F7232" s="25" t="s">
        <v>2217</v>
      </c>
      <c r="G7232" s="25" t="s">
        <v>2987</v>
      </c>
      <c r="H7232" s="25" t="s">
        <v>3418</v>
      </c>
      <c r="I7232" s="25" t="s">
        <v>82</v>
      </c>
      <c r="J7232" s="10">
        <v>2254</v>
      </c>
      <c r="K7232" s="16">
        <v>46</v>
      </c>
    </row>
    <row r="7233" spans="1:11" x14ac:dyDescent="0.25">
      <c r="A7233" s="19">
        <v>43050</v>
      </c>
      <c r="B7233" s="19" t="s">
        <v>3406</v>
      </c>
      <c r="C7233" s="15">
        <v>500</v>
      </c>
      <c r="D7233" s="24" t="s">
        <v>4</v>
      </c>
      <c r="E7233" s="24" t="s">
        <v>5</v>
      </c>
      <c r="F7233" s="25" t="s">
        <v>2217</v>
      </c>
      <c r="G7233" s="25" t="s">
        <v>2987</v>
      </c>
      <c r="H7233" s="25" t="s">
        <v>3418</v>
      </c>
      <c r="I7233" s="25" t="s">
        <v>82</v>
      </c>
      <c r="J7233" s="10">
        <v>2255</v>
      </c>
      <c r="K7233" s="16">
        <v>46</v>
      </c>
    </row>
    <row r="7234" spans="1:11" x14ac:dyDescent="0.25">
      <c r="A7234" s="19">
        <v>43050</v>
      </c>
      <c r="B7234" s="19" t="s">
        <v>3406</v>
      </c>
      <c r="C7234" s="15">
        <v>1000</v>
      </c>
      <c r="D7234" s="24" t="s">
        <v>4</v>
      </c>
      <c r="E7234" s="24" t="s">
        <v>6</v>
      </c>
      <c r="F7234" s="25" t="s">
        <v>6</v>
      </c>
      <c r="G7234" s="25" t="s">
        <v>2987</v>
      </c>
      <c r="H7234" s="25" t="s">
        <v>3418</v>
      </c>
      <c r="I7234" s="25" t="s">
        <v>82</v>
      </c>
      <c r="J7234" s="10">
        <v>2256</v>
      </c>
      <c r="K7234" s="16">
        <v>46</v>
      </c>
    </row>
    <row r="7235" spans="1:11" x14ac:dyDescent="0.25">
      <c r="A7235" s="19">
        <v>43050</v>
      </c>
      <c r="B7235" s="19" t="s">
        <v>3406</v>
      </c>
      <c r="C7235" s="15">
        <v>10000</v>
      </c>
      <c r="D7235" s="24" t="s">
        <v>4</v>
      </c>
      <c r="E7235" s="24" t="s">
        <v>5</v>
      </c>
      <c r="F7235" s="25" t="s">
        <v>2217</v>
      </c>
      <c r="G7235" s="25" t="s">
        <v>2987</v>
      </c>
      <c r="H7235" s="25" t="s">
        <v>3418</v>
      </c>
      <c r="I7235" s="25" t="s">
        <v>82</v>
      </c>
      <c r="J7235" s="10">
        <v>2257</v>
      </c>
      <c r="K7235" s="16">
        <v>46</v>
      </c>
    </row>
    <row r="7236" spans="1:11" x14ac:dyDescent="0.25">
      <c r="A7236" s="19">
        <v>43050</v>
      </c>
      <c r="B7236" s="19" t="s">
        <v>3406</v>
      </c>
      <c r="C7236" s="15">
        <v>10000</v>
      </c>
      <c r="D7236" s="24" t="s">
        <v>4</v>
      </c>
      <c r="E7236" s="24" t="s">
        <v>5</v>
      </c>
      <c r="F7236" s="25" t="s">
        <v>2217</v>
      </c>
      <c r="G7236" s="25" t="s">
        <v>2987</v>
      </c>
      <c r="H7236" s="25" t="s">
        <v>3418</v>
      </c>
      <c r="I7236" s="25" t="s">
        <v>82</v>
      </c>
      <c r="J7236" s="10">
        <v>2258</v>
      </c>
      <c r="K7236" s="16">
        <v>46</v>
      </c>
    </row>
    <row r="7237" spans="1:11" x14ac:dyDescent="0.25">
      <c r="A7237" s="19">
        <v>43050</v>
      </c>
      <c r="B7237" s="19" t="s">
        <v>3406</v>
      </c>
      <c r="C7237" s="15">
        <v>10000</v>
      </c>
      <c r="D7237" s="24" t="s">
        <v>4</v>
      </c>
      <c r="E7237" s="24" t="s">
        <v>5</v>
      </c>
      <c r="F7237" s="25" t="s">
        <v>2217</v>
      </c>
      <c r="G7237" s="25" t="s">
        <v>2987</v>
      </c>
      <c r="H7237" s="25" t="s">
        <v>3418</v>
      </c>
      <c r="I7237" s="25" t="s">
        <v>82</v>
      </c>
      <c r="J7237" s="10">
        <v>2259</v>
      </c>
      <c r="K7237" s="16">
        <v>46</v>
      </c>
    </row>
    <row r="7238" spans="1:11" x14ac:dyDescent="0.25">
      <c r="A7238" s="19">
        <v>43050</v>
      </c>
      <c r="B7238" s="19" t="s">
        <v>3406</v>
      </c>
      <c r="C7238" s="15">
        <v>4450</v>
      </c>
      <c r="D7238" s="24" t="s">
        <v>4</v>
      </c>
      <c r="E7238" s="24" t="s">
        <v>5</v>
      </c>
      <c r="F7238" s="25" t="s">
        <v>2217</v>
      </c>
      <c r="G7238" s="25" t="s">
        <v>2987</v>
      </c>
      <c r="H7238" s="25" t="s">
        <v>3418</v>
      </c>
      <c r="I7238" s="25" t="s">
        <v>82</v>
      </c>
      <c r="J7238" s="10">
        <v>2260</v>
      </c>
      <c r="K7238" s="16">
        <v>46</v>
      </c>
    </row>
    <row r="7239" spans="1:11" x14ac:dyDescent="0.25">
      <c r="A7239" s="19">
        <v>43050</v>
      </c>
      <c r="B7239" s="19" t="s">
        <v>3406</v>
      </c>
      <c r="C7239" s="15">
        <v>300</v>
      </c>
      <c r="D7239" s="24" t="s">
        <v>4</v>
      </c>
      <c r="E7239" s="24" t="s">
        <v>5</v>
      </c>
      <c r="F7239" s="25" t="s">
        <v>2217</v>
      </c>
      <c r="G7239" s="25" t="s">
        <v>2987</v>
      </c>
      <c r="H7239" s="25" t="s">
        <v>3418</v>
      </c>
      <c r="I7239" s="25" t="s">
        <v>82</v>
      </c>
      <c r="J7239" s="10">
        <v>2362</v>
      </c>
      <c r="K7239" s="16">
        <v>48</v>
      </c>
    </row>
    <row r="7240" spans="1:11" x14ac:dyDescent="0.25">
      <c r="A7240" s="19">
        <v>43050</v>
      </c>
      <c r="B7240" s="19" t="s">
        <v>3406</v>
      </c>
      <c r="C7240" s="15">
        <v>4000</v>
      </c>
      <c r="D7240" s="24" t="s">
        <v>4</v>
      </c>
      <c r="E7240" s="24" t="s">
        <v>5</v>
      </c>
      <c r="F7240" s="25" t="s">
        <v>2217</v>
      </c>
      <c r="G7240" s="25" t="s">
        <v>2987</v>
      </c>
      <c r="H7240" s="25" t="s">
        <v>3418</v>
      </c>
      <c r="I7240" s="25" t="s">
        <v>82</v>
      </c>
      <c r="J7240" s="10">
        <v>2363</v>
      </c>
      <c r="K7240" s="16">
        <v>48</v>
      </c>
    </row>
    <row r="7241" spans="1:11" x14ac:dyDescent="0.25">
      <c r="A7241" s="19">
        <v>43050</v>
      </c>
      <c r="B7241" s="19" t="s">
        <v>3406</v>
      </c>
      <c r="C7241" s="15">
        <v>2500</v>
      </c>
      <c r="D7241" s="24" t="s">
        <v>4</v>
      </c>
      <c r="E7241" s="24" t="s">
        <v>6</v>
      </c>
      <c r="F7241" s="25" t="s">
        <v>6</v>
      </c>
      <c r="G7241" s="25" t="s">
        <v>2987</v>
      </c>
      <c r="H7241" s="25" t="s">
        <v>3418</v>
      </c>
      <c r="I7241" s="25" t="s">
        <v>82</v>
      </c>
      <c r="J7241" s="10">
        <v>2364</v>
      </c>
      <c r="K7241" s="16">
        <v>48</v>
      </c>
    </row>
    <row r="7242" spans="1:11" x14ac:dyDescent="0.25">
      <c r="A7242" s="19">
        <v>43050</v>
      </c>
      <c r="B7242" s="19" t="s">
        <v>3406</v>
      </c>
      <c r="C7242" s="15">
        <v>100</v>
      </c>
      <c r="D7242" s="24" t="s">
        <v>4</v>
      </c>
      <c r="E7242" s="24" t="s">
        <v>5</v>
      </c>
      <c r="F7242" s="25" t="s">
        <v>2217</v>
      </c>
      <c r="G7242" s="25" t="s">
        <v>2987</v>
      </c>
      <c r="H7242" s="25" t="s">
        <v>3418</v>
      </c>
      <c r="I7242" s="25" t="s">
        <v>82</v>
      </c>
      <c r="J7242" s="10">
        <v>2409</v>
      </c>
      <c r="K7242" s="16">
        <v>49</v>
      </c>
    </row>
    <row r="7243" spans="1:11" x14ac:dyDescent="0.25">
      <c r="A7243" s="19">
        <v>43051</v>
      </c>
      <c r="B7243" s="19" t="s">
        <v>3406</v>
      </c>
      <c r="C7243" s="15">
        <v>1000</v>
      </c>
      <c r="D7243" s="24" t="s">
        <v>4</v>
      </c>
      <c r="E7243" s="24" t="s">
        <v>5</v>
      </c>
      <c r="F7243" s="25" t="s">
        <v>2217</v>
      </c>
      <c r="G7243" s="25" t="s">
        <v>2987</v>
      </c>
      <c r="H7243" s="25" t="s">
        <v>3418</v>
      </c>
      <c r="I7243" s="25" t="s">
        <v>82</v>
      </c>
      <c r="J7243" s="10">
        <v>1237</v>
      </c>
      <c r="K7243" s="16">
        <v>25</v>
      </c>
    </row>
    <row r="7244" spans="1:11" x14ac:dyDescent="0.25">
      <c r="A7244" s="19">
        <v>43051</v>
      </c>
      <c r="B7244" s="19" t="s">
        <v>3406</v>
      </c>
      <c r="C7244" s="15">
        <v>3000</v>
      </c>
      <c r="D7244" s="24" t="s">
        <v>4</v>
      </c>
      <c r="E7244" s="24" t="s">
        <v>5</v>
      </c>
      <c r="F7244" s="25" t="s">
        <v>2217</v>
      </c>
      <c r="G7244" s="25" t="s">
        <v>2987</v>
      </c>
      <c r="H7244" s="25" t="s">
        <v>3418</v>
      </c>
      <c r="I7244" s="25" t="s">
        <v>82</v>
      </c>
      <c r="J7244" s="10">
        <v>1238</v>
      </c>
      <c r="K7244" s="16">
        <v>25</v>
      </c>
    </row>
    <row r="7245" spans="1:11" x14ac:dyDescent="0.25">
      <c r="A7245" s="19">
        <v>43051</v>
      </c>
      <c r="B7245" s="19" t="s">
        <v>3406</v>
      </c>
      <c r="C7245" s="15">
        <v>300</v>
      </c>
      <c r="D7245" s="24" t="s">
        <v>4</v>
      </c>
      <c r="E7245" s="24" t="s">
        <v>5</v>
      </c>
      <c r="F7245" s="25" t="s">
        <v>2217</v>
      </c>
      <c r="G7245" s="25" t="s">
        <v>2987</v>
      </c>
      <c r="H7245" s="25" t="s">
        <v>3418</v>
      </c>
      <c r="I7245" s="25" t="s">
        <v>82</v>
      </c>
      <c r="J7245" s="10">
        <v>1239</v>
      </c>
      <c r="K7245" s="16">
        <v>25</v>
      </c>
    </row>
    <row r="7246" spans="1:11" x14ac:dyDescent="0.25">
      <c r="A7246" s="19">
        <v>43051</v>
      </c>
      <c r="B7246" s="19" t="s">
        <v>3406</v>
      </c>
      <c r="C7246" s="15">
        <v>750</v>
      </c>
      <c r="D7246" s="24" t="s">
        <v>4</v>
      </c>
      <c r="E7246" s="24" t="s">
        <v>6</v>
      </c>
      <c r="F7246" s="25" t="s">
        <v>6</v>
      </c>
      <c r="G7246" s="25" t="s">
        <v>2987</v>
      </c>
      <c r="H7246" s="25" t="s">
        <v>3418</v>
      </c>
      <c r="I7246" s="25" t="s">
        <v>82</v>
      </c>
      <c r="J7246" s="10">
        <v>1783</v>
      </c>
      <c r="K7246" s="16">
        <v>36</v>
      </c>
    </row>
    <row r="7247" spans="1:11" x14ac:dyDescent="0.25">
      <c r="A7247" s="19">
        <v>43051</v>
      </c>
      <c r="B7247" s="19" t="s">
        <v>3406</v>
      </c>
      <c r="C7247" s="15">
        <v>400</v>
      </c>
      <c r="D7247" s="24" t="s">
        <v>4</v>
      </c>
      <c r="E7247" s="24" t="s">
        <v>6</v>
      </c>
      <c r="F7247" s="25" t="s">
        <v>6</v>
      </c>
      <c r="G7247" s="25" t="s">
        <v>2987</v>
      </c>
      <c r="H7247" s="25" t="s">
        <v>3418</v>
      </c>
      <c r="I7247" s="25" t="s">
        <v>82</v>
      </c>
      <c r="J7247" s="10">
        <v>1985</v>
      </c>
      <c r="K7247" s="16">
        <v>40</v>
      </c>
    </row>
    <row r="7248" spans="1:11" x14ac:dyDescent="0.25">
      <c r="A7248" s="19">
        <v>43051</v>
      </c>
      <c r="B7248" s="19" t="s">
        <v>3406</v>
      </c>
      <c r="C7248" s="15">
        <v>100</v>
      </c>
      <c r="D7248" s="24" t="s">
        <v>4</v>
      </c>
      <c r="E7248" s="24" t="s">
        <v>6</v>
      </c>
      <c r="F7248" s="25" t="s">
        <v>6</v>
      </c>
      <c r="G7248" s="25" t="s">
        <v>2987</v>
      </c>
      <c r="H7248" s="25" t="s">
        <v>3418</v>
      </c>
      <c r="I7248" s="25" t="s">
        <v>82</v>
      </c>
      <c r="J7248" s="10">
        <v>1986</v>
      </c>
      <c r="K7248" s="16">
        <v>40</v>
      </c>
    </row>
    <row r="7249" spans="1:11" x14ac:dyDescent="0.25">
      <c r="A7249" s="19">
        <v>43051</v>
      </c>
      <c r="B7249" s="19" t="s">
        <v>3406</v>
      </c>
      <c r="C7249" s="15">
        <v>1620</v>
      </c>
      <c r="D7249" s="24" t="s">
        <v>4</v>
      </c>
      <c r="E7249" s="24" t="s">
        <v>5</v>
      </c>
      <c r="F7249" s="25" t="s">
        <v>2217</v>
      </c>
      <c r="G7249" s="25" t="s">
        <v>2987</v>
      </c>
      <c r="H7249" s="25" t="s">
        <v>3418</v>
      </c>
      <c r="I7249" s="25" t="s">
        <v>82</v>
      </c>
      <c r="J7249" s="10">
        <v>1987</v>
      </c>
      <c r="K7249" s="16">
        <v>40</v>
      </c>
    </row>
    <row r="7250" spans="1:11" x14ac:dyDescent="0.25">
      <c r="A7250" s="19">
        <v>43051</v>
      </c>
      <c r="B7250" s="19" t="s">
        <v>3406</v>
      </c>
      <c r="C7250" s="15">
        <v>1200</v>
      </c>
      <c r="D7250" s="24" t="s">
        <v>4</v>
      </c>
      <c r="E7250" s="24" t="s">
        <v>5</v>
      </c>
      <c r="F7250" s="25" t="s">
        <v>2217</v>
      </c>
      <c r="G7250" s="25" t="s">
        <v>2987</v>
      </c>
      <c r="H7250" s="25" t="s">
        <v>3418</v>
      </c>
      <c r="I7250" s="25" t="s">
        <v>82</v>
      </c>
      <c r="J7250" s="10">
        <v>1988</v>
      </c>
      <c r="K7250" s="16">
        <v>40</v>
      </c>
    </row>
    <row r="7251" spans="1:11" x14ac:dyDescent="0.25">
      <c r="A7251" s="19">
        <v>43051</v>
      </c>
      <c r="B7251" s="19" t="s">
        <v>3406</v>
      </c>
      <c r="C7251" s="15">
        <v>5150</v>
      </c>
      <c r="D7251" s="24" t="s">
        <v>4</v>
      </c>
      <c r="E7251" s="24" t="s">
        <v>6</v>
      </c>
      <c r="F7251" s="25" t="s">
        <v>6</v>
      </c>
      <c r="G7251" s="25" t="s">
        <v>2987</v>
      </c>
      <c r="H7251" s="25" t="s">
        <v>3418</v>
      </c>
      <c r="I7251" s="25" t="s">
        <v>82</v>
      </c>
      <c r="J7251" s="10">
        <v>2045</v>
      </c>
      <c r="K7251" s="16">
        <v>41</v>
      </c>
    </row>
    <row r="7252" spans="1:11" x14ac:dyDescent="0.25">
      <c r="A7252" s="19">
        <v>43051</v>
      </c>
      <c r="B7252" s="19" t="s">
        <v>3406</v>
      </c>
      <c r="C7252" s="15">
        <v>100</v>
      </c>
      <c r="D7252" s="24" t="s">
        <v>4</v>
      </c>
      <c r="E7252" s="24" t="s">
        <v>6</v>
      </c>
      <c r="F7252" s="25" t="s">
        <v>6</v>
      </c>
      <c r="G7252" s="25" t="s">
        <v>2987</v>
      </c>
      <c r="H7252" s="25" t="s">
        <v>3418</v>
      </c>
      <c r="I7252" s="25" t="s">
        <v>82</v>
      </c>
      <c r="J7252" s="10">
        <v>2091</v>
      </c>
      <c r="K7252" s="16">
        <v>42</v>
      </c>
    </row>
    <row r="7253" spans="1:11" x14ac:dyDescent="0.25">
      <c r="A7253" s="19">
        <v>43051</v>
      </c>
      <c r="B7253" s="19" t="s">
        <v>3406</v>
      </c>
      <c r="C7253" s="15">
        <v>100</v>
      </c>
      <c r="D7253" s="24" t="s">
        <v>4</v>
      </c>
      <c r="E7253" s="24" t="s">
        <v>5</v>
      </c>
      <c r="F7253" s="25" t="s">
        <v>2217</v>
      </c>
      <c r="G7253" s="25" t="s">
        <v>2987</v>
      </c>
      <c r="H7253" s="25" t="s">
        <v>3418</v>
      </c>
      <c r="I7253" s="25" t="s">
        <v>82</v>
      </c>
      <c r="J7253" s="10">
        <v>2092</v>
      </c>
      <c r="K7253" s="16">
        <v>42</v>
      </c>
    </row>
    <row r="7254" spans="1:11" x14ac:dyDescent="0.25">
      <c r="A7254" s="19">
        <v>43051</v>
      </c>
      <c r="B7254" s="19" t="s">
        <v>3406</v>
      </c>
      <c r="C7254" s="15">
        <v>1000</v>
      </c>
      <c r="D7254" s="24" t="s">
        <v>4</v>
      </c>
      <c r="E7254" s="24" t="s">
        <v>6</v>
      </c>
      <c r="F7254" s="25" t="s">
        <v>6</v>
      </c>
      <c r="G7254" s="25" t="s">
        <v>2987</v>
      </c>
      <c r="H7254" s="25" t="s">
        <v>3418</v>
      </c>
      <c r="I7254" s="25" t="s">
        <v>82</v>
      </c>
      <c r="J7254" s="10">
        <v>2093</v>
      </c>
      <c r="K7254" s="16">
        <v>42</v>
      </c>
    </row>
    <row r="7255" spans="1:11" x14ac:dyDescent="0.25">
      <c r="A7255" s="19">
        <v>43051</v>
      </c>
      <c r="B7255" s="19" t="s">
        <v>3406</v>
      </c>
      <c r="C7255" s="15">
        <v>400</v>
      </c>
      <c r="D7255" s="24" t="s">
        <v>4</v>
      </c>
      <c r="E7255" s="24" t="s">
        <v>5</v>
      </c>
      <c r="F7255" s="25" t="s">
        <v>2217</v>
      </c>
      <c r="G7255" s="25" t="s">
        <v>2987</v>
      </c>
      <c r="H7255" s="25" t="s">
        <v>3418</v>
      </c>
      <c r="I7255" s="25" t="s">
        <v>82</v>
      </c>
      <c r="J7255" s="10">
        <v>2095</v>
      </c>
      <c r="K7255" s="16">
        <v>42</v>
      </c>
    </row>
    <row r="7256" spans="1:11" x14ac:dyDescent="0.25">
      <c r="A7256" s="19">
        <v>43051</v>
      </c>
      <c r="B7256" s="19" t="s">
        <v>3406</v>
      </c>
      <c r="C7256" s="15">
        <v>1000</v>
      </c>
      <c r="D7256" s="24" t="s">
        <v>4</v>
      </c>
      <c r="E7256" s="24" t="s">
        <v>5</v>
      </c>
      <c r="F7256" s="25" t="s">
        <v>2217</v>
      </c>
      <c r="G7256" s="25" t="s">
        <v>2987</v>
      </c>
      <c r="H7256" s="25" t="s">
        <v>3418</v>
      </c>
      <c r="I7256" s="25" t="s">
        <v>82</v>
      </c>
      <c r="J7256" s="10">
        <v>2150</v>
      </c>
      <c r="K7256" s="16">
        <v>43</v>
      </c>
    </row>
    <row r="7257" spans="1:11" x14ac:dyDescent="0.25">
      <c r="A7257" s="19">
        <v>43051</v>
      </c>
      <c r="B7257" s="19" t="s">
        <v>3406</v>
      </c>
      <c r="C7257" s="15">
        <v>24200</v>
      </c>
      <c r="D7257" s="24" t="s">
        <v>4</v>
      </c>
      <c r="E7257" s="24" t="s">
        <v>6</v>
      </c>
      <c r="F7257" s="25" t="s">
        <v>6</v>
      </c>
      <c r="G7257" s="25" t="s">
        <v>2987</v>
      </c>
      <c r="H7257" s="25" t="s">
        <v>3418</v>
      </c>
      <c r="I7257" s="25" t="s">
        <v>82</v>
      </c>
      <c r="J7257" s="10">
        <v>2170</v>
      </c>
      <c r="K7257" s="16">
        <v>44</v>
      </c>
    </row>
    <row r="7258" spans="1:11" x14ac:dyDescent="0.25">
      <c r="A7258" s="19">
        <v>43051</v>
      </c>
      <c r="B7258" s="19" t="s">
        <v>3406</v>
      </c>
      <c r="C7258" s="15">
        <v>500</v>
      </c>
      <c r="D7258" s="24" t="s">
        <v>4</v>
      </c>
      <c r="E7258" s="24" t="s">
        <v>5</v>
      </c>
      <c r="F7258" s="25" t="s">
        <v>2217</v>
      </c>
      <c r="G7258" s="25" t="s">
        <v>2987</v>
      </c>
      <c r="H7258" s="25" t="s">
        <v>3418</v>
      </c>
      <c r="I7258" s="25" t="s">
        <v>82</v>
      </c>
      <c r="J7258" s="10">
        <v>2171</v>
      </c>
      <c r="K7258" s="16">
        <v>44</v>
      </c>
    </row>
    <row r="7259" spans="1:11" x14ac:dyDescent="0.25">
      <c r="A7259" s="19">
        <v>43051</v>
      </c>
      <c r="B7259" s="19" t="s">
        <v>3406</v>
      </c>
      <c r="C7259" s="15">
        <v>200</v>
      </c>
      <c r="D7259" s="24" t="s">
        <v>4</v>
      </c>
      <c r="E7259" s="24" t="s">
        <v>6</v>
      </c>
      <c r="F7259" s="25" t="s">
        <v>6</v>
      </c>
      <c r="G7259" s="25" t="s">
        <v>2987</v>
      </c>
      <c r="H7259" s="25" t="s">
        <v>3418</v>
      </c>
      <c r="I7259" s="25" t="s">
        <v>82</v>
      </c>
      <c r="J7259" s="10">
        <v>2261</v>
      </c>
      <c r="K7259" s="16">
        <v>46</v>
      </c>
    </row>
    <row r="7260" spans="1:11" x14ac:dyDescent="0.25">
      <c r="A7260" s="19">
        <v>43051</v>
      </c>
      <c r="B7260" s="19" t="s">
        <v>3406</v>
      </c>
      <c r="C7260" s="15">
        <v>250</v>
      </c>
      <c r="D7260" s="24" t="s">
        <v>4</v>
      </c>
      <c r="E7260" s="24" t="s">
        <v>5</v>
      </c>
      <c r="F7260" s="25" t="s">
        <v>2217</v>
      </c>
      <c r="G7260" s="25" t="s">
        <v>2987</v>
      </c>
      <c r="H7260" s="25" t="s">
        <v>3418</v>
      </c>
      <c r="I7260" s="25" t="s">
        <v>82</v>
      </c>
      <c r="J7260" s="10">
        <v>2262</v>
      </c>
      <c r="K7260" s="16">
        <v>46</v>
      </c>
    </row>
    <row r="7261" spans="1:11" x14ac:dyDescent="0.25">
      <c r="A7261" s="19">
        <v>43051</v>
      </c>
      <c r="B7261" s="19" t="s">
        <v>3406</v>
      </c>
      <c r="C7261" s="15">
        <v>2800</v>
      </c>
      <c r="D7261" s="24" t="s">
        <v>4</v>
      </c>
      <c r="E7261" s="24" t="s">
        <v>5</v>
      </c>
      <c r="F7261" s="25" t="s">
        <v>2217</v>
      </c>
      <c r="G7261" s="25" t="s">
        <v>2987</v>
      </c>
      <c r="H7261" s="25" t="s">
        <v>3418</v>
      </c>
      <c r="I7261" s="25" t="s">
        <v>82</v>
      </c>
      <c r="J7261" s="10">
        <v>2365</v>
      </c>
      <c r="K7261" s="16">
        <v>48</v>
      </c>
    </row>
    <row r="7262" spans="1:11" x14ac:dyDescent="0.25">
      <c r="A7262" s="19">
        <v>43051</v>
      </c>
      <c r="B7262" s="19" t="s">
        <v>3406</v>
      </c>
      <c r="C7262" s="15">
        <v>500</v>
      </c>
      <c r="D7262" s="24" t="s">
        <v>4</v>
      </c>
      <c r="E7262" s="24" t="s">
        <v>6</v>
      </c>
      <c r="F7262" s="25" t="s">
        <v>6</v>
      </c>
      <c r="G7262" s="25" t="s">
        <v>2987</v>
      </c>
      <c r="H7262" s="25" t="s">
        <v>3418</v>
      </c>
      <c r="I7262" s="25" t="s">
        <v>82</v>
      </c>
      <c r="J7262" s="10">
        <v>2410</v>
      </c>
      <c r="K7262" s="16">
        <v>49</v>
      </c>
    </row>
    <row r="7263" spans="1:11" x14ac:dyDescent="0.25">
      <c r="A7263" s="19">
        <v>43051</v>
      </c>
      <c r="B7263" s="19" t="s">
        <v>3406</v>
      </c>
      <c r="C7263" s="15">
        <v>300</v>
      </c>
      <c r="D7263" s="24" t="s">
        <v>4</v>
      </c>
      <c r="E7263" s="24" t="s">
        <v>6</v>
      </c>
      <c r="F7263" s="25" t="s">
        <v>6</v>
      </c>
      <c r="G7263" s="25" t="s">
        <v>2987</v>
      </c>
      <c r="H7263" s="25" t="s">
        <v>3418</v>
      </c>
      <c r="I7263" s="25" t="s">
        <v>82</v>
      </c>
      <c r="J7263" s="10">
        <v>2411</v>
      </c>
      <c r="K7263" s="16">
        <v>49</v>
      </c>
    </row>
    <row r="7264" spans="1:11" x14ac:dyDescent="0.25">
      <c r="A7264" s="19">
        <v>43051</v>
      </c>
      <c r="B7264" s="19" t="s">
        <v>3406</v>
      </c>
      <c r="C7264" s="15">
        <v>610</v>
      </c>
      <c r="D7264" s="24" t="s">
        <v>7</v>
      </c>
      <c r="E7264" s="24" t="s">
        <v>8</v>
      </c>
      <c r="F7264" s="25"/>
      <c r="G7264" s="25" t="s">
        <v>3314</v>
      </c>
      <c r="H7264" s="25" t="s">
        <v>3314</v>
      </c>
      <c r="I7264" s="27"/>
      <c r="J7264" s="10" t="s">
        <v>2984</v>
      </c>
      <c r="K7264" s="16"/>
    </row>
    <row r="7265" spans="1:11" x14ac:dyDescent="0.25">
      <c r="A7265" s="19">
        <v>43051</v>
      </c>
      <c r="B7265" s="19" t="s">
        <v>3406</v>
      </c>
      <c r="C7265" s="15">
        <v>520</v>
      </c>
      <c r="D7265" s="24" t="s">
        <v>7</v>
      </c>
      <c r="E7265" s="24" t="s">
        <v>8</v>
      </c>
      <c r="F7265" s="25"/>
      <c r="G7265" s="25" t="s">
        <v>3314</v>
      </c>
      <c r="H7265" s="25" t="s">
        <v>3314</v>
      </c>
      <c r="I7265" s="27"/>
      <c r="J7265" s="10" t="s">
        <v>2984</v>
      </c>
      <c r="K7265" s="16"/>
    </row>
    <row r="7266" spans="1:11" x14ac:dyDescent="0.25">
      <c r="A7266" s="19">
        <v>43051</v>
      </c>
      <c r="B7266" s="19" t="s">
        <v>3406</v>
      </c>
      <c r="C7266" s="15">
        <v>150</v>
      </c>
      <c r="D7266" s="24" t="s">
        <v>7</v>
      </c>
      <c r="E7266" s="24" t="s">
        <v>8</v>
      </c>
      <c r="F7266" s="25"/>
      <c r="G7266" s="25" t="s">
        <v>3314</v>
      </c>
      <c r="H7266" s="25" t="s">
        <v>3314</v>
      </c>
      <c r="I7266" s="27"/>
      <c r="J7266" s="10" t="s">
        <v>2984</v>
      </c>
      <c r="K7266" s="16"/>
    </row>
    <row r="7267" spans="1:11" x14ac:dyDescent="0.25">
      <c r="A7267" s="19">
        <v>43051</v>
      </c>
      <c r="B7267" s="19" t="s">
        <v>3406</v>
      </c>
      <c r="C7267" s="15">
        <v>50</v>
      </c>
      <c r="D7267" s="24" t="s">
        <v>7</v>
      </c>
      <c r="E7267" s="24" t="s">
        <v>8</v>
      </c>
      <c r="F7267" s="25"/>
      <c r="G7267" s="25" t="s">
        <v>3314</v>
      </c>
      <c r="H7267" s="25" t="s">
        <v>3314</v>
      </c>
      <c r="I7267" s="27"/>
      <c r="J7267" s="10" t="s">
        <v>2984</v>
      </c>
      <c r="K7267" s="16"/>
    </row>
    <row r="7268" spans="1:11" x14ac:dyDescent="0.25">
      <c r="A7268" s="19">
        <v>43052</v>
      </c>
      <c r="B7268" s="19" t="s">
        <v>3406</v>
      </c>
      <c r="C7268" s="15">
        <v>5000</v>
      </c>
      <c r="D7268" s="24" t="s">
        <v>4</v>
      </c>
      <c r="E7268" s="24" t="s">
        <v>6</v>
      </c>
      <c r="F7268" s="25" t="s">
        <v>6</v>
      </c>
      <c r="G7268" s="25" t="s">
        <v>2987</v>
      </c>
      <c r="H7268" s="25" t="s">
        <v>3418</v>
      </c>
      <c r="I7268" s="25" t="s">
        <v>82</v>
      </c>
      <c r="J7268" s="10">
        <v>1784</v>
      </c>
      <c r="K7268" s="16">
        <v>36</v>
      </c>
    </row>
    <row r="7269" spans="1:11" x14ac:dyDescent="0.25">
      <c r="A7269" s="19">
        <v>43052</v>
      </c>
      <c r="B7269" s="19" t="s">
        <v>3406</v>
      </c>
      <c r="C7269" s="15">
        <v>800</v>
      </c>
      <c r="D7269" s="24" t="s">
        <v>4</v>
      </c>
      <c r="E7269" s="24" t="s">
        <v>6</v>
      </c>
      <c r="F7269" s="25" t="s">
        <v>6</v>
      </c>
      <c r="G7269" s="25" t="s">
        <v>2987</v>
      </c>
      <c r="H7269" s="25" t="s">
        <v>3418</v>
      </c>
      <c r="I7269" s="25" t="s">
        <v>82</v>
      </c>
      <c r="J7269" s="10">
        <v>1990</v>
      </c>
      <c r="K7269" s="16">
        <v>40</v>
      </c>
    </row>
    <row r="7270" spans="1:11" x14ac:dyDescent="0.25">
      <c r="A7270" s="19">
        <v>43052</v>
      </c>
      <c r="B7270" s="19" t="s">
        <v>3406</v>
      </c>
      <c r="C7270" s="15">
        <v>200</v>
      </c>
      <c r="D7270" s="24" t="s">
        <v>4</v>
      </c>
      <c r="E7270" s="24" t="s">
        <v>6</v>
      </c>
      <c r="F7270" s="25" t="s">
        <v>6</v>
      </c>
      <c r="G7270" s="25" t="s">
        <v>2987</v>
      </c>
      <c r="H7270" s="25" t="s">
        <v>3418</v>
      </c>
      <c r="I7270" s="25" t="s">
        <v>82</v>
      </c>
      <c r="J7270" s="10">
        <v>1991</v>
      </c>
      <c r="K7270" s="16">
        <v>40</v>
      </c>
    </row>
    <row r="7271" spans="1:11" x14ac:dyDescent="0.25">
      <c r="A7271" s="19">
        <v>43052</v>
      </c>
      <c r="B7271" s="19" t="s">
        <v>3406</v>
      </c>
      <c r="C7271" s="15">
        <v>200</v>
      </c>
      <c r="D7271" s="24" t="s">
        <v>4</v>
      </c>
      <c r="E7271" s="24" t="s">
        <v>5</v>
      </c>
      <c r="F7271" s="25" t="s">
        <v>2217</v>
      </c>
      <c r="G7271" s="25" t="s">
        <v>2987</v>
      </c>
      <c r="H7271" s="25" t="s">
        <v>3418</v>
      </c>
      <c r="I7271" s="25" t="s">
        <v>82</v>
      </c>
      <c r="J7271" s="10">
        <v>2046</v>
      </c>
      <c r="K7271" s="16">
        <v>41</v>
      </c>
    </row>
    <row r="7272" spans="1:11" x14ac:dyDescent="0.25">
      <c r="A7272" s="19">
        <v>43052</v>
      </c>
      <c r="B7272" s="19" t="s">
        <v>3406</v>
      </c>
      <c r="C7272" s="15">
        <v>430</v>
      </c>
      <c r="D7272" s="24" t="s">
        <v>4</v>
      </c>
      <c r="E7272" s="24" t="s">
        <v>5</v>
      </c>
      <c r="F7272" s="25" t="s">
        <v>2217</v>
      </c>
      <c r="G7272" s="25" t="s">
        <v>2987</v>
      </c>
      <c r="H7272" s="25" t="s">
        <v>3418</v>
      </c>
      <c r="I7272" s="25" t="s">
        <v>82</v>
      </c>
      <c r="J7272" s="10">
        <v>2047</v>
      </c>
      <c r="K7272" s="16">
        <v>41</v>
      </c>
    </row>
    <row r="7273" spans="1:11" x14ac:dyDescent="0.25">
      <c r="A7273" s="19">
        <v>43052</v>
      </c>
      <c r="B7273" s="19" t="s">
        <v>3406</v>
      </c>
      <c r="C7273" s="15">
        <v>200</v>
      </c>
      <c r="D7273" s="24" t="s">
        <v>4</v>
      </c>
      <c r="E7273" s="24" t="s">
        <v>6</v>
      </c>
      <c r="F7273" s="25" t="s">
        <v>6</v>
      </c>
      <c r="G7273" s="25" t="s">
        <v>2987</v>
      </c>
      <c r="H7273" s="25" t="s">
        <v>3418</v>
      </c>
      <c r="I7273" s="25" t="s">
        <v>82</v>
      </c>
      <c r="J7273" s="10">
        <v>2048</v>
      </c>
      <c r="K7273" s="16">
        <v>41</v>
      </c>
    </row>
    <row r="7274" spans="1:11" x14ac:dyDescent="0.25">
      <c r="A7274" s="19">
        <v>43052</v>
      </c>
      <c r="B7274" s="19" t="s">
        <v>3406</v>
      </c>
      <c r="C7274" s="15">
        <v>2500</v>
      </c>
      <c r="D7274" s="24" t="s">
        <v>4</v>
      </c>
      <c r="E7274" s="24" t="s">
        <v>5</v>
      </c>
      <c r="F7274" s="25" t="s">
        <v>2217</v>
      </c>
      <c r="G7274" s="25" t="s">
        <v>2987</v>
      </c>
      <c r="H7274" s="25" t="s">
        <v>3418</v>
      </c>
      <c r="I7274" s="25" t="s">
        <v>82</v>
      </c>
      <c r="J7274" s="10">
        <v>2049</v>
      </c>
      <c r="K7274" s="16">
        <v>41</v>
      </c>
    </row>
    <row r="7275" spans="1:11" x14ac:dyDescent="0.25">
      <c r="A7275" s="19">
        <v>43052</v>
      </c>
      <c r="B7275" s="19" t="s">
        <v>3406</v>
      </c>
      <c r="C7275" s="15">
        <v>500</v>
      </c>
      <c r="D7275" s="24" t="s">
        <v>4</v>
      </c>
      <c r="E7275" s="24" t="s">
        <v>5</v>
      </c>
      <c r="F7275" s="25" t="s">
        <v>2217</v>
      </c>
      <c r="G7275" s="25" t="s">
        <v>2987</v>
      </c>
      <c r="H7275" s="25" t="s">
        <v>3418</v>
      </c>
      <c r="I7275" s="25" t="s">
        <v>82</v>
      </c>
      <c r="J7275" s="10">
        <v>2050</v>
      </c>
      <c r="K7275" s="16">
        <v>41</v>
      </c>
    </row>
    <row r="7276" spans="1:11" x14ac:dyDescent="0.25">
      <c r="A7276" s="19">
        <v>43052</v>
      </c>
      <c r="B7276" s="19" t="s">
        <v>3406</v>
      </c>
      <c r="C7276" s="15">
        <v>17187.5</v>
      </c>
      <c r="D7276" s="24" t="s">
        <v>4</v>
      </c>
      <c r="E7276" s="24" t="s">
        <v>6</v>
      </c>
      <c r="F7276" s="25" t="s">
        <v>6</v>
      </c>
      <c r="G7276" s="25" t="s">
        <v>2987</v>
      </c>
      <c r="H7276" s="25" t="s">
        <v>3418</v>
      </c>
      <c r="I7276" s="25" t="s">
        <v>82</v>
      </c>
      <c r="J7276" s="10">
        <v>2097</v>
      </c>
      <c r="K7276" s="16">
        <v>42</v>
      </c>
    </row>
    <row r="7277" spans="1:11" x14ac:dyDescent="0.25">
      <c r="A7277" s="19">
        <v>43052</v>
      </c>
      <c r="B7277" s="19" t="s">
        <v>3406</v>
      </c>
      <c r="C7277" s="15">
        <v>5000</v>
      </c>
      <c r="D7277" s="24" t="s">
        <v>4</v>
      </c>
      <c r="E7277" s="24" t="s">
        <v>6</v>
      </c>
      <c r="F7277" s="25" t="s">
        <v>6</v>
      </c>
      <c r="G7277" s="25" t="s">
        <v>2987</v>
      </c>
      <c r="H7277" s="25" t="s">
        <v>3418</v>
      </c>
      <c r="I7277" s="25" t="s">
        <v>82</v>
      </c>
      <c r="J7277" s="10">
        <v>2172</v>
      </c>
      <c r="K7277" s="16">
        <v>44</v>
      </c>
    </row>
    <row r="7278" spans="1:11" x14ac:dyDescent="0.25">
      <c r="A7278" s="19">
        <v>43052</v>
      </c>
      <c r="B7278" s="19" t="s">
        <v>3406</v>
      </c>
      <c r="C7278" s="15">
        <v>10000</v>
      </c>
      <c r="D7278" s="24" t="s">
        <v>4</v>
      </c>
      <c r="E7278" s="24" t="s">
        <v>6</v>
      </c>
      <c r="F7278" s="25" t="s">
        <v>6</v>
      </c>
      <c r="G7278" s="25" t="s">
        <v>2987</v>
      </c>
      <c r="H7278" s="25" t="s">
        <v>3418</v>
      </c>
      <c r="I7278" s="25" t="s">
        <v>82</v>
      </c>
      <c r="J7278" s="10">
        <v>2173</v>
      </c>
      <c r="K7278" s="16">
        <v>44</v>
      </c>
    </row>
    <row r="7279" spans="1:11" x14ac:dyDescent="0.25">
      <c r="A7279" s="19">
        <v>43052</v>
      </c>
      <c r="B7279" s="19" t="s">
        <v>3406</v>
      </c>
      <c r="C7279" s="15">
        <v>10000</v>
      </c>
      <c r="D7279" s="24" t="s">
        <v>4</v>
      </c>
      <c r="E7279" s="24" t="s">
        <v>6</v>
      </c>
      <c r="F7279" s="25" t="s">
        <v>6</v>
      </c>
      <c r="G7279" s="25" t="s">
        <v>2987</v>
      </c>
      <c r="H7279" s="25" t="s">
        <v>3418</v>
      </c>
      <c r="I7279" s="25" t="s">
        <v>82</v>
      </c>
      <c r="J7279" s="10">
        <v>2174</v>
      </c>
      <c r="K7279" s="16">
        <v>44</v>
      </c>
    </row>
    <row r="7280" spans="1:11" x14ac:dyDescent="0.25">
      <c r="A7280" s="19">
        <v>43052</v>
      </c>
      <c r="B7280" s="19" t="s">
        <v>3406</v>
      </c>
      <c r="C7280" s="15">
        <v>10000</v>
      </c>
      <c r="D7280" s="24" t="s">
        <v>4</v>
      </c>
      <c r="E7280" s="24" t="s">
        <v>6</v>
      </c>
      <c r="F7280" s="25" t="s">
        <v>6</v>
      </c>
      <c r="G7280" s="25" t="s">
        <v>2987</v>
      </c>
      <c r="H7280" s="25" t="s">
        <v>3418</v>
      </c>
      <c r="I7280" s="25" t="s">
        <v>82</v>
      </c>
      <c r="J7280" s="10">
        <v>2175</v>
      </c>
      <c r="K7280" s="16">
        <v>44</v>
      </c>
    </row>
    <row r="7281" spans="1:11" x14ac:dyDescent="0.25">
      <c r="A7281" s="19">
        <v>43052</v>
      </c>
      <c r="B7281" s="19" t="s">
        <v>3406</v>
      </c>
      <c r="C7281" s="15">
        <v>7800</v>
      </c>
      <c r="D7281" s="24" t="s">
        <v>4</v>
      </c>
      <c r="E7281" s="24" t="s">
        <v>6</v>
      </c>
      <c r="F7281" s="25" t="s">
        <v>6</v>
      </c>
      <c r="G7281" s="25" t="s">
        <v>2987</v>
      </c>
      <c r="H7281" s="25" t="s">
        <v>3418</v>
      </c>
      <c r="I7281" s="25" t="s">
        <v>82</v>
      </c>
      <c r="J7281" s="10">
        <v>2176</v>
      </c>
      <c r="K7281" s="16">
        <v>44</v>
      </c>
    </row>
    <row r="7282" spans="1:11" x14ac:dyDescent="0.25">
      <c r="A7282" s="19">
        <v>43052</v>
      </c>
      <c r="B7282" s="19" t="s">
        <v>3406</v>
      </c>
      <c r="C7282" s="15">
        <v>2000</v>
      </c>
      <c r="D7282" s="24" t="s">
        <v>4</v>
      </c>
      <c r="E7282" s="24" t="s">
        <v>6</v>
      </c>
      <c r="F7282" s="25" t="s">
        <v>6</v>
      </c>
      <c r="G7282" s="25" t="s">
        <v>2987</v>
      </c>
      <c r="H7282" s="25" t="s">
        <v>3418</v>
      </c>
      <c r="I7282" s="25" t="s">
        <v>82</v>
      </c>
      <c r="J7282" s="10">
        <v>2263</v>
      </c>
      <c r="K7282" s="16">
        <v>46</v>
      </c>
    </row>
    <row r="7283" spans="1:11" x14ac:dyDescent="0.25">
      <c r="A7283" s="19">
        <v>43052</v>
      </c>
      <c r="B7283" s="19" t="s">
        <v>3406</v>
      </c>
      <c r="C7283" s="15">
        <v>100</v>
      </c>
      <c r="D7283" s="24" t="s">
        <v>4</v>
      </c>
      <c r="E7283" s="24" t="s">
        <v>6</v>
      </c>
      <c r="F7283" s="25" t="s">
        <v>6</v>
      </c>
      <c r="G7283" s="25" t="s">
        <v>2987</v>
      </c>
      <c r="H7283" s="25" t="s">
        <v>3418</v>
      </c>
      <c r="I7283" s="25" t="s">
        <v>82</v>
      </c>
      <c r="J7283" s="10">
        <v>2412</v>
      </c>
      <c r="K7283" s="16">
        <v>49</v>
      </c>
    </row>
    <row r="7284" spans="1:11" x14ac:dyDescent="0.25">
      <c r="A7284" s="19">
        <v>43052</v>
      </c>
      <c r="B7284" s="19" t="s">
        <v>3406</v>
      </c>
      <c r="C7284" s="15">
        <v>1200</v>
      </c>
      <c r="D7284" s="24" t="s">
        <v>4</v>
      </c>
      <c r="E7284" s="24" t="s">
        <v>5</v>
      </c>
      <c r="F7284" s="25" t="s">
        <v>2217</v>
      </c>
      <c r="G7284" s="25" t="s">
        <v>2987</v>
      </c>
      <c r="H7284" s="25" t="s">
        <v>3418</v>
      </c>
      <c r="I7284" s="25" t="s">
        <v>82</v>
      </c>
      <c r="J7284" s="10">
        <v>2413</v>
      </c>
      <c r="K7284" s="16">
        <v>49</v>
      </c>
    </row>
    <row r="7285" spans="1:11" x14ac:dyDescent="0.25">
      <c r="A7285" s="19">
        <v>43052</v>
      </c>
      <c r="B7285" s="19" t="s">
        <v>3406</v>
      </c>
      <c r="C7285" s="15">
        <v>100</v>
      </c>
      <c r="D7285" s="24" t="s">
        <v>4</v>
      </c>
      <c r="E7285" s="24" t="s">
        <v>6</v>
      </c>
      <c r="F7285" s="25" t="s">
        <v>6</v>
      </c>
      <c r="G7285" s="25" t="s">
        <v>2987</v>
      </c>
      <c r="H7285" s="25" t="s">
        <v>3418</v>
      </c>
      <c r="I7285" s="25" t="s">
        <v>82</v>
      </c>
      <c r="J7285" s="10">
        <v>2414</v>
      </c>
      <c r="K7285" s="16">
        <v>49</v>
      </c>
    </row>
    <row r="7286" spans="1:11" x14ac:dyDescent="0.25">
      <c r="A7286" s="19">
        <v>43052</v>
      </c>
      <c r="B7286" s="19" t="s">
        <v>3406</v>
      </c>
      <c r="C7286" s="15">
        <v>100</v>
      </c>
      <c r="D7286" s="24" t="s">
        <v>4</v>
      </c>
      <c r="E7286" s="24" t="s">
        <v>6</v>
      </c>
      <c r="F7286" s="25" t="s">
        <v>6</v>
      </c>
      <c r="G7286" s="25" t="s">
        <v>2987</v>
      </c>
      <c r="H7286" s="25" t="s">
        <v>3418</v>
      </c>
      <c r="I7286" s="25" t="s">
        <v>82</v>
      </c>
      <c r="J7286" s="10">
        <v>2415</v>
      </c>
      <c r="K7286" s="16">
        <v>49</v>
      </c>
    </row>
    <row r="7287" spans="1:11" x14ac:dyDescent="0.25">
      <c r="A7287" s="19">
        <v>43052</v>
      </c>
      <c r="B7287" s="19" t="s">
        <v>3406</v>
      </c>
      <c r="C7287" s="15">
        <v>300</v>
      </c>
      <c r="D7287" s="24" t="s">
        <v>4</v>
      </c>
      <c r="E7287" s="24" t="s">
        <v>6</v>
      </c>
      <c r="F7287" s="25" t="s">
        <v>6</v>
      </c>
      <c r="G7287" s="25" t="s">
        <v>2987</v>
      </c>
      <c r="H7287" s="25" t="s">
        <v>3418</v>
      </c>
      <c r="I7287" s="25" t="s">
        <v>82</v>
      </c>
      <c r="J7287" s="10">
        <v>2451</v>
      </c>
      <c r="K7287" s="16">
        <v>50</v>
      </c>
    </row>
    <row r="7288" spans="1:11" x14ac:dyDescent="0.25">
      <c r="A7288" s="19">
        <v>43052</v>
      </c>
      <c r="B7288" s="19" t="s">
        <v>3406</v>
      </c>
      <c r="C7288" s="15">
        <v>5000</v>
      </c>
      <c r="D7288" s="24" t="s">
        <v>4</v>
      </c>
      <c r="E7288" s="24" t="s">
        <v>6</v>
      </c>
      <c r="F7288" s="25" t="s">
        <v>6</v>
      </c>
      <c r="G7288" s="25" t="s">
        <v>2987</v>
      </c>
      <c r="H7288" s="25" t="s">
        <v>3418</v>
      </c>
      <c r="I7288" s="25" t="s">
        <v>82</v>
      </c>
      <c r="J7288" s="10">
        <v>2452</v>
      </c>
      <c r="K7288" s="16">
        <v>50</v>
      </c>
    </row>
    <row r="7289" spans="1:11" x14ac:dyDescent="0.25">
      <c r="A7289" s="19">
        <v>43052</v>
      </c>
      <c r="B7289" s="19" t="s">
        <v>3406</v>
      </c>
      <c r="C7289" s="15">
        <v>10000</v>
      </c>
      <c r="D7289" s="24" t="s">
        <v>7</v>
      </c>
      <c r="E7289" s="24" t="s">
        <v>8</v>
      </c>
      <c r="F7289" s="25"/>
      <c r="G7289" s="25" t="s">
        <v>3314</v>
      </c>
      <c r="H7289" s="25" t="s">
        <v>3314</v>
      </c>
      <c r="I7289" s="27"/>
      <c r="J7289" s="10" t="s">
        <v>2984</v>
      </c>
      <c r="K7289" s="16"/>
    </row>
    <row r="7290" spans="1:11" x14ac:dyDescent="0.25">
      <c r="A7290" s="19">
        <v>43052</v>
      </c>
      <c r="B7290" s="19" t="s">
        <v>3406</v>
      </c>
      <c r="C7290" s="15">
        <v>3000</v>
      </c>
      <c r="D7290" s="24" t="s">
        <v>7</v>
      </c>
      <c r="E7290" s="24" t="s">
        <v>8</v>
      </c>
      <c r="F7290" s="25"/>
      <c r="G7290" s="25" t="s">
        <v>3314</v>
      </c>
      <c r="H7290" s="25" t="s">
        <v>3314</v>
      </c>
      <c r="I7290" s="27"/>
      <c r="J7290" s="10" t="s">
        <v>2984</v>
      </c>
      <c r="K7290" s="16"/>
    </row>
    <row r="7291" spans="1:11" x14ac:dyDescent="0.25">
      <c r="A7291" s="19">
        <v>43052</v>
      </c>
      <c r="B7291" s="19" t="s">
        <v>3406</v>
      </c>
      <c r="C7291" s="15">
        <v>110</v>
      </c>
      <c r="D7291" s="24" t="s">
        <v>7</v>
      </c>
      <c r="E7291" s="24" t="s">
        <v>8</v>
      </c>
      <c r="F7291" s="25"/>
      <c r="G7291" s="25" t="s">
        <v>3314</v>
      </c>
      <c r="H7291" s="25" t="s">
        <v>3314</v>
      </c>
      <c r="I7291" s="27"/>
      <c r="J7291" s="10" t="s">
        <v>2984</v>
      </c>
      <c r="K7291" s="16"/>
    </row>
    <row r="7292" spans="1:11" x14ac:dyDescent="0.25">
      <c r="A7292" s="19">
        <v>43053</v>
      </c>
      <c r="B7292" s="19" t="s">
        <v>3406</v>
      </c>
      <c r="C7292" s="15">
        <v>200</v>
      </c>
      <c r="D7292" s="24" t="s">
        <v>4</v>
      </c>
      <c r="E7292" s="24" t="s">
        <v>6</v>
      </c>
      <c r="F7292" s="25" t="s">
        <v>6</v>
      </c>
      <c r="G7292" s="25" t="s">
        <v>2987</v>
      </c>
      <c r="H7292" s="25" t="s">
        <v>3418</v>
      </c>
      <c r="I7292" s="25" t="s">
        <v>82</v>
      </c>
      <c r="J7292" s="10">
        <v>1240</v>
      </c>
      <c r="K7292" s="16">
        <v>25</v>
      </c>
    </row>
    <row r="7293" spans="1:11" x14ac:dyDescent="0.25">
      <c r="A7293" s="19">
        <v>43053</v>
      </c>
      <c r="B7293" s="19" t="s">
        <v>3406</v>
      </c>
      <c r="C7293" s="15">
        <v>200</v>
      </c>
      <c r="D7293" s="24" t="s">
        <v>4</v>
      </c>
      <c r="E7293" s="24" t="s">
        <v>6</v>
      </c>
      <c r="F7293" s="25" t="s">
        <v>6</v>
      </c>
      <c r="G7293" s="25" t="s">
        <v>2987</v>
      </c>
      <c r="H7293" s="25" t="s">
        <v>3418</v>
      </c>
      <c r="I7293" s="25" t="s">
        <v>82</v>
      </c>
      <c r="J7293" s="10">
        <v>1676</v>
      </c>
      <c r="K7293" s="16">
        <v>34</v>
      </c>
    </row>
    <row r="7294" spans="1:11" x14ac:dyDescent="0.25">
      <c r="A7294" s="19">
        <v>43053</v>
      </c>
      <c r="B7294" s="19" t="s">
        <v>3406</v>
      </c>
      <c r="C7294" s="15">
        <v>6000</v>
      </c>
      <c r="D7294" s="24" t="s">
        <v>4</v>
      </c>
      <c r="E7294" s="24" t="s">
        <v>6</v>
      </c>
      <c r="F7294" s="25" t="s">
        <v>6</v>
      </c>
      <c r="G7294" s="25" t="s">
        <v>2987</v>
      </c>
      <c r="H7294" s="25" t="s">
        <v>3418</v>
      </c>
      <c r="I7294" s="25" t="s">
        <v>82</v>
      </c>
      <c r="J7294" s="10">
        <v>1677</v>
      </c>
      <c r="K7294" s="16">
        <v>34</v>
      </c>
    </row>
    <row r="7295" spans="1:11" x14ac:dyDescent="0.25">
      <c r="A7295" s="19">
        <v>43053</v>
      </c>
      <c r="B7295" s="19" t="s">
        <v>3406</v>
      </c>
      <c r="C7295" s="15">
        <v>200</v>
      </c>
      <c r="D7295" s="24" t="s">
        <v>4</v>
      </c>
      <c r="E7295" s="24" t="s">
        <v>6</v>
      </c>
      <c r="F7295" s="25" t="s">
        <v>6</v>
      </c>
      <c r="G7295" s="25" t="s">
        <v>2987</v>
      </c>
      <c r="H7295" s="25" t="s">
        <v>3418</v>
      </c>
      <c r="I7295" s="25" t="s">
        <v>82</v>
      </c>
      <c r="J7295" s="10">
        <v>1992</v>
      </c>
      <c r="K7295" s="16">
        <v>40</v>
      </c>
    </row>
    <row r="7296" spans="1:11" x14ac:dyDescent="0.25">
      <c r="A7296" s="19">
        <v>43053</v>
      </c>
      <c r="B7296" s="19" t="s">
        <v>3406</v>
      </c>
      <c r="C7296" s="15">
        <v>700</v>
      </c>
      <c r="D7296" s="24" t="s">
        <v>4</v>
      </c>
      <c r="E7296" s="24" t="s">
        <v>5</v>
      </c>
      <c r="F7296" s="25" t="s">
        <v>2217</v>
      </c>
      <c r="G7296" s="25" t="s">
        <v>2987</v>
      </c>
      <c r="H7296" s="25" t="s">
        <v>3418</v>
      </c>
      <c r="I7296" s="25" t="s">
        <v>82</v>
      </c>
      <c r="J7296" s="10">
        <v>2098</v>
      </c>
      <c r="K7296" s="16">
        <v>42</v>
      </c>
    </row>
    <row r="7297" spans="1:11" x14ac:dyDescent="0.25">
      <c r="A7297" s="19">
        <v>43053</v>
      </c>
      <c r="B7297" s="19" t="s">
        <v>3406</v>
      </c>
      <c r="C7297" s="15">
        <v>5000</v>
      </c>
      <c r="D7297" s="24" t="s">
        <v>4</v>
      </c>
      <c r="E7297" s="24" t="s">
        <v>5</v>
      </c>
      <c r="F7297" s="25" t="s">
        <v>2217</v>
      </c>
      <c r="G7297" s="25" t="s">
        <v>2987</v>
      </c>
      <c r="H7297" s="25" t="s">
        <v>3418</v>
      </c>
      <c r="I7297" s="25" t="s">
        <v>82</v>
      </c>
      <c r="J7297" s="10">
        <v>2177</v>
      </c>
      <c r="K7297" s="16">
        <v>44</v>
      </c>
    </row>
    <row r="7298" spans="1:11" x14ac:dyDescent="0.25">
      <c r="A7298" s="19">
        <v>43053</v>
      </c>
      <c r="B7298" s="19" t="s">
        <v>3406</v>
      </c>
      <c r="C7298" s="15">
        <v>10000</v>
      </c>
      <c r="D7298" s="24" t="s">
        <v>4</v>
      </c>
      <c r="E7298" s="24" t="s">
        <v>5</v>
      </c>
      <c r="F7298" s="25" t="s">
        <v>2217</v>
      </c>
      <c r="G7298" s="25" t="s">
        <v>2987</v>
      </c>
      <c r="H7298" s="25" t="s">
        <v>3418</v>
      </c>
      <c r="I7298" s="25" t="s">
        <v>82</v>
      </c>
      <c r="J7298" s="10">
        <v>2178</v>
      </c>
      <c r="K7298" s="16">
        <v>44</v>
      </c>
    </row>
    <row r="7299" spans="1:11" x14ac:dyDescent="0.25">
      <c r="A7299" s="19">
        <v>43053</v>
      </c>
      <c r="B7299" s="19" t="s">
        <v>3406</v>
      </c>
      <c r="C7299" s="15">
        <v>5000</v>
      </c>
      <c r="D7299" s="24" t="s">
        <v>4</v>
      </c>
      <c r="E7299" s="24" t="s">
        <v>5</v>
      </c>
      <c r="F7299" s="25" t="s">
        <v>2217</v>
      </c>
      <c r="G7299" s="25" t="s">
        <v>2987</v>
      </c>
      <c r="H7299" s="25" t="s">
        <v>3418</v>
      </c>
      <c r="I7299" s="25" t="s">
        <v>82</v>
      </c>
      <c r="J7299" s="10">
        <v>2179</v>
      </c>
      <c r="K7299" s="16">
        <v>44</v>
      </c>
    </row>
    <row r="7300" spans="1:11" x14ac:dyDescent="0.25">
      <c r="A7300" s="19">
        <v>43053</v>
      </c>
      <c r="B7300" s="19" t="s">
        <v>3406</v>
      </c>
      <c r="C7300" s="15">
        <v>1000</v>
      </c>
      <c r="D7300" s="24" t="s">
        <v>4</v>
      </c>
      <c r="E7300" s="24" t="s">
        <v>5</v>
      </c>
      <c r="F7300" s="25" t="s">
        <v>2217</v>
      </c>
      <c r="G7300" s="25" t="s">
        <v>2987</v>
      </c>
      <c r="H7300" s="25" t="s">
        <v>3418</v>
      </c>
      <c r="I7300" s="25" t="s">
        <v>82</v>
      </c>
      <c r="J7300" s="10">
        <v>2180</v>
      </c>
      <c r="K7300" s="16">
        <v>44</v>
      </c>
    </row>
    <row r="7301" spans="1:11" x14ac:dyDescent="0.25">
      <c r="A7301" s="19">
        <v>43053</v>
      </c>
      <c r="B7301" s="19" t="s">
        <v>3406</v>
      </c>
      <c r="C7301" s="15">
        <v>1000</v>
      </c>
      <c r="D7301" s="24" t="s">
        <v>4</v>
      </c>
      <c r="E7301" s="24" t="s">
        <v>5</v>
      </c>
      <c r="F7301" s="25" t="s">
        <v>2217</v>
      </c>
      <c r="G7301" s="25" t="s">
        <v>2987</v>
      </c>
      <c r="H7301" s="25" t="s">
        <v>3418</v>
      </c>
      <c r="I7301" s="25" t="s">
        <v>82</v>
      </c>
      <c r="J7301" s="10">
        <v>2181</v>
      </c>
      <c r="K7301" s="16">
        <v>44</v>
      </c>
    </row>
    <row r="7302" spans="1:11" x14ac:dyDescent="0.25">
      <c r="A7302" s="19">
        <v>43053</v>
      </c>
      <c r="B7302" s="19" t="s">
        <v>3406</v>
      </c>
      <c r="C7302" s="15">
        <v>902.99999999999989</v>
      </c>
      <c r="D7302" s="24" t="s">
        <v>97</v>
      </c>
      <c r="E7302" s="24" t="s">
        <v>5</v>
      </c>
      <c r="F7302" s="25" t="s">
        <v>2217</v>
      </c>
      <c r="G7302" s="25" t="s">
        <v>2987</v>
      </c>
      <c r="H7302" s="25" t="s">
        <v>3418</v>
      </c>
      <c r="I7302" s="25" t="s">
        <v>82</v>
      </c>
      <c r="J7302" s="10">
        <v>2182</v>
      </c>
      <c r="K7302" s="16">
        <v>44</v>
      </c>
    </row>
    <row r="7303" spans="1:11" x14ac:dyDescent="0.25">
      <c r="A7303" s="19">
        <v>43053</v>
      </c>
      <c r="B7303" s="19" t="s">
        <v>3406</v>
      </c>
      <c r="C7303" s="15">
        <v>500</v>
      </c>
      <c r="D7303" s="24" t="s">
        <v>4</v>
      </c>
      <c r="E7303" s="24" t="s">
        <v>6</v>
      </c>
      <c r="F7303" s="25" t="s">
        <v>6</v>
      </c>
      <c r="G7303" s="25" t="s">
        <v>2987</v>
      </c>
      <c r="H7303" s="25" t="s">
        <v>3418</v>
      </c>
      <c r="I7303" s="25" t="s">
        <v>82</v>
      </c>
      <c r="J7303" s="10">
        <v>2183</v>
      </c>
      <c r="K7303" s="16">
        <v>44</v>
      </c>
    </row>
    <row r="7304" spans="1:11" x14ac:dyDescent="0.25">
      <c r="A7304" s="19">
        <v>43053</v>
      </c>
      <c r="B7304" s="19" t="s">
        <v>3406</v>
      </c>
      <c r="C7304" s="15">
        <v>550</v>
      </c>
      <c r="D7304" s="24" t="s">
        <v>4</v>
      </c>
      <c r="E7304" s="24" t="s">
        <v>5</v>
      </c>
      <c r="F7304" s="25" t="s">
        <v>2217</v>
      </c>
      <c r="G7304" s="25" t="s">
        <v>2987</v>
      </c>
      <c r="H7304" s="25" t="s">
        <v>3418</v>
      </c>
      <c r="I7304" s="25" t="s">
        <v>82</v>
      </c>
      <c r="J7304" s="10">
        <v>2184</v>
      </c>
      <c r="K7304" s="16">
        <v>44</v>
      </c>
    </row>
    <row r="7305" spans="1:11" x14ac:dyDescent="0.25">
      <c r="A7305" s="19">
        <v>43053</v>
      </c>
      <c r="B7305" s="19" t="s">
        <v>3406</v>
      </c>
      <c r="C7305" s="15">
        <v>352.09800000000001</v>
      </c>
      <c r="D7305" s="24" t="s">
        <v>4</v>
      </c>
      <c r="E7305" s="24" t="s">
        <v>5</v>
      </c>
      <c r="F7305" s="25" t="s">
        <v>2217</v>
      </c>
      <c r="G7305" s="25" t="s">
        <v>2987</v>
      </c>
      <c r="H7305" s="25" t="s">
        <v>3418</v>
      </c>
      <c r="I7305" s="25" t="s">
        <v>82</v>
      </c>
      <c r="J7305" s="10">
        <v>2264</v>
      </c>
      <c r="K7305" s="16">
        <v>46</v>
      </c>
    </row>
    <row r="7306" spans="1:11" x14ac:dyDescent="0.25">
      <c r="A7306" s="19">
        <v>43053</v>
      </c>
      <c r="B7306" s="19" t="s">
        <v>3406</v>
      </c>
      <c r="C7306" s="15">
        <v>20</v>
      </c>
      <c r="D7306" s="24" t="s">
        <v>4</v>
      </c>
      <c r="E7306" s="24" t="s">
        <v>6</v>
      </c>
      <c r="F7306" s="25" t="s">
        <v>6</v>
      </c>
      <c r="G7306" s="25" t="s">
        <v>2987</v>
      </c>
      <c r="H7306" s="25" t="s">
        <v>3418</v>
      </c>
      <c r="I7306" s="25" t="s">
        <v>82</v>
      </c>
      <c r="J7306" s="10">
        <v>2265</v>
      </c>
      <c r="K7306" s="16">
        <v>46</v>
      </c>
    </row>
    <row r="7307" spans="1:11" x14ac:dyDescent="0.25">
      <c r="A7307" s="19">
        <v>43053</v>
      </c>
      <c r="B7307" s="19" t="s">
        <v>3406</v>
      </c>
      <c r="C7307" s="15">
        <v>100</v>
      </c>
      <c r="D7307" s="24" t="s">
        <v>4</v>
      </c>
      <c r="E7307" s="24" t="s">
        <v>6</v>
      </c>
      <c r="F7307" s="25" t="s">
        <v>6</v>
      </c>
      <c r="G7307" s="25" t="s">
        <v>2987</v>
      </c>
      <c r="H7307" s="25" t="s">
        <v>3418</v>
      </c>
      <c r="I7307" s="25" t="s">
        <v>82</v>
      </c>
      <c r="J7307" s="10">
        <v>2266</v>
      </c>
      <c r="K7307" s="16">
        <v>46</v>
      </c>
    </row>
    <row r="7308" spans="1:11" x14ac:dyDescent="0.25">
      <c r="A7308" s="19">
        <v>43053</v>
      </c>
      <c r="B7308" s="19" t="s">
        <v>3406</v>
      </c>
      <c r="C7308" s="15">
        <v>200</v>
      </c>
      <c r="D7308" s="24" t="s">
        <v>4</v>
      </c>
      <c r="E7308" s="24" t="s">
        <v>5</v>
      </c>
      <c r="F7308" s="25" t="s">
        <v>2217</v>
      </c>
      <c r="G7308" s="25" t="s">
        <v>2987</v>
      </c>
      <c r="H7308" s="25" t="s">
        <v>3418</v>
      </c>
      <c r="I7308" s="25" t="s">
        <v>82</v>
      </c>
      <c r="J7308" s="10">
        <v>2267</v>
      </c>
      <c r="K7308" s="16">
        <v>46</v>
      </c>
    </row>
    <row r="7309" spans="1:11" x14ac:dyDescent="0.25">
      <c r="A7309" s="19">
        <v>43053</v>
      </c>
      <c r="B7309" s="19" t="s">
        <v>3406</v>
      </c>
      <c r="C7309" s="15">
        <v>100</v>
      </c>
      <c r="D7309" s="24" t="s">
        <v>4</v>
      </c>
      <c r="E7309" s="24" t="s">
        <v>6</v>
      </c>
      <c r="F7309" s="25" t="s">
        <v>6</v>
      </c>
      <c r="G7309" s="25" t="s">
        <v>2987</v>
      </c>
      <c r="H7309" s="25" t="s">
        <v>3418</v>
      </c>
      <c r="I7309" s="25" t="s">
        <v>82</v>
      </c>
      <c r="J7309" s="10">
        <v>2268</v>
      </c>
      <c r="K7309" s="16">
        <v>46</v>
      </c>
    </row>
    <row r="7310" spans="1:11" x14ac:dyDescent="0.25">
      <c r="A7310" s="19">
        <v>43053</v>
      </c>
      <c r="B7310" s="19" t="s">
        <v>3406</v>
      </c>
      <c r="C7310" s="15">
        <v>2150</v>
      </c>
      <c r="D7310" s="24" t="s">
        <v>4</v>
      </c>
      <c r="E7310" s="24" t="s">
        <v>6</v>
      </c>
      <c r="F7310" s="25" t="s">
        <v>6</v>
      </c>
      <c r="G7310" s="25" t="s">
        <v>2987</v>
      </c>
      <c r="H7310" s="25" t="s">
        <v>3418</v>
      </c>
      <c r="I7310" s="25" t="s">
        <v>82</v>
      </c>
      <c r="J7310" s="10">
        <v>2366</v>
      </c>
      <c r="K7310" s="16">
        <v>48</v>
      </c>
    </row>
    <row r="7311" spans="1:11" x14ac:dyDescent="0.25">
      <c r="A7311" s="19">
        <v>43053</v>
      </c>
      <c r="B7311" s="19" t="s">
        <v>3406</v>
      </c>
      <c r="C7311" s="15">
        <v>200</v>
      </c>
      <c r="D7311" s="24" t="s">
        <v>4</v>
      </c>
      <c r="E7311" s="24" t="s">
        <v>6</v>
      </c>
      <c r="F7311" s="25" t="s">
        <v>6</v>
      </c>
      <c r="G7311" s="25" t="s">
        <v>2987</v>
      </c>
      <c r="H7311" s="25" t="s">
        <v>3418</v>
      </c>
      <c r="I7311" s="25" t="s">
        <v>82</v>
      </c>
      <c r="J7311" s="10">
        <v>2367</v>
      </c>
      <c r="K7311" s="16">
        <v>48</v>
      </c>
    </row>
    <row r="7312" spans="1:11" x14ac:dyDescent="0.25">
      <c r="A7312" s="19">
        <v>43053</v>
      </c>
      <c r="B7312" s="19" t="s">
        <v>3406</v>
      </c>
      <c r="C7312" s="15">
        <v>200</v>
      </c>
      <c r="D7312" s="24" t="s">
        <v>4</v>
      </c>
      <c r="E7312" s="24" t="s">
        <v>6</v>
      </c>
      <c r="F7312" s="25" t="s">
        <v>6</v>
      </c>
      <c r="G7312" s="25" t="s">
        <v>2987</v>
      </c>
      <c r="H7312" s="25" t="s">
        <v>3418</v>
      </c>
      <c r="I7312" s="25" t="s">
        <v>82</v>
      </c>
      <c r="J7312" s="10">
        <v>2368</v>
      </c>
      <c r="K7312" s="16">
        <v>48</v>
      </c>
    </row>
    <row r="7313" spans="1:11" x14ac:dyDescent="0.25">
      <c r="A7313" s="19">
        <v>43053</v>
      </c>
      <c r="B7313" s="19" t="s">
        <v>3406</v>
      </c>
      <c r="C7313" s="15">
        <v>150</v>
      </c>
      <c r="D7313" s="24" t="s">
        <v>4</v>
      </c>
      <c r="E7313" s="24" t="s">
        <v>6</v>
      </c>
      <c r="F7313" s="25" t="s">
        <v>6</v>
      </c>
      <c r="G7313" s="25" t="s">
        <v>2987</v>
      </c>
      <c r="H7313" s="25" t="s">
        <v>3418</v>
      </c>
      <c r="I7313" s="25" t="s">
        <v>82</v>
      </c>
      <c r="J7313" s="10">
        <v>2453</v>
      </c>
      <c r="K7313" s="16">
        <v>50</v>
      </c>
    </row>
    <row r="7314" spans="1:11" x14ac:dyDescent="0.25">
      <c r="A7314" s="19">
        <v>43053</v>
      </c>
      <c r="B7314" s="19" t="s">
        <v>3406</v>
      </c>
      <c r="C7314" s="15">
        <v>125</v>
      </c>
      <c r="D7314" s="24" t="s">
        <v>4</v>
      </c>
      <c r="E7314" s="24" t="s">
        <v>5</v>
      </c>
      <c r="F7314" s="25" t="s">
        <v>2217</v>
      </c>
      <c r="G7314" s="25" t="s">
        <v>2987</v>
      </c>
      <c r="H7314" s="25" t="s">
        <v>3418</v>
      </c>
      <c r="I7314" s="25" t="s">
        <v>82</v>
      </c>
      <c r="J7314" s="10">
        <v>2454</v>
      </c>
      <c r="K7314" s="16">
        <v>50</v>
      </c>
    </row>
    <row r="7315" spans="1:11" x14ac:dyDescent="0.25">
      <c r="A7315" s="19">
        <v>43053</v>
      </c>
      <c r="B7315" s="19" t="s">
        <v>3406</v>
      </c>
      <c r="C7315" s="15">
        <v>250</v>
      </c>
      <c r="D7315" s="24" t="s">
        <v>7</v>
      </c>
      <c r="E7315" s="24" t="s">
        <v>8</v>
      </c>
      <c r="F7315" s="25"/>
      <c r="G7315" s="25" t="s">
        <v>3314</v>
      </c>
      <c r="H7315" s="25" t="s">
        <v>3314</v>
      </c>
      <c r="I7315" s="27"/>
      <c r="J7315" s="10" t="s">
        <v>2984</v>
      </c>
      <c r="K7315" s="16"/>
    </row>
    <row r="7316" spans="1:11" x14ac:dyDescent="0.25">
      <c r="A7316" s="19">
        <v>43053</v>
      </c>
      <c r="B7316" s="19" t="s">
        <v>3406</v>
      </c>
      <c r="C7316" s="15">
        <v>2000</v>
      </c>
      <c r="D7316" s="24" t="s">
        <v>7</v>
      </c>
      <c r="E7316" s="24" t="s">
        <v>8</v>
      </c>
      <c r="F7316" s="25"/>
      <c r="G7316" s="25" t="s">
        <v>3314</v>
      </c>
      <c r="H7316" s="25" t="s">
        <v>3314</v>
      </c>
      <c r="I7316" s="27"/>
      <c r="J7316" s="10" t="s">
        <v>2984</v>
      </c>
      <c r="K7316" s="16"/>
    </row>
    <row r="7317" spans="1:11" x14ac:dyDescent="0.25">
      <c r="A7317" s="19">
        <v>43053</v>
      </c>
      <c r="B7317" s="19" t="s">
        <v>3406</v>
      </c>
      <c r="C7317" s="15">
        <v>1260</v>
      </c>
      <c r="D7317" s="24" t="s">
        <v>7</v>
      </c>
      <c r="E7317" s="24" t="s">
        <v>8</v>
      </c>
      <c r="F7317" s="25"/>
      <c r="G7317" s="25" t="s">
        <v>3314</v>
      </c>
      <c r="H7317" s="25" t="s">
        <v>3314</v>
      </c>
      <c r="I7317" s="27"/>
      <c r="J7317" s="10" t="s">
        <v>2984</v>
      </c>
      <c r="K7317" s="16"/>
    </row>
    <row r="7318" spans="1:11" x14ac:dyDescent="0.25">
      <c r="A7318" s="19">
        <v>43054</v>
      </c>
      <c r="B7318" s="19" t="s">
        <v>3406</v>
      </c>
      <c r="C7318" s="15">
        <v>300</v>
      </c>
      <c r="D7318" s="24" t="s">
        <v>4</v>
      </c>
      <c r="E7318" s="24" t="s">
        <v>5</v>
      </c>
      <c r="F7318" s="25" t="s">
        <v>2217</v>
      </c>
      <c r="G7318" s="25" t="s">
        <v>2987</v>
      </c>
      <c r="H7318" s="25" t="s">
        <v>3418</v>
      </c>
      <c r="I7318" s="25" t="s">
        <v>82</v>
      </c>
      <c r="J7318" s="10">
        <v>1678</v>
      </c>
      <c r="K7318" s="16">
        <v>34</v>
      </c>
    </row>
    <row r="7319" spans="1:11" x14ac:dyDescent="0.25">
      <c r="A7319" s="19">
        <v>43054</v>
      </c>
      <c r="B7319" s="19" t="s">
        <v>3406</v>
      </c>
      <c r="C7319" s="15">
        <v>1500</v>
      </c>
      <c r="D7319" s="24" t="s">
        <v>4</v>
      </c>
      <c r="E7319" s="24" t="s">
        <v>6</v>
      </c>
      <c r="F7319" s="25" t="s">
        <v>6</v>
      </c>
      <c r="G7319" s="25" t="s">
        <v>2987</v>
      </c>
      <c r="H7319" s="25" t="s">
        <v>3418</v>
      </c>
      <c r="I7319" s="25" t="s">
        <v>82</v>
      </c>
      <c r="J7319" s="10">
        <v>1679</v>
      </c>
      <c r="K7319" s="16">
        <v>34</v>
      </c>
    </row>
    <row r="7320" spans="1:11" x14ac:dyDescent="0.25">
      <c r="A7320" s="19">
        <v>43054</v>
      </c>
      <c r="B7320" s="19" t="s">
        <v>3406</v>
      </c>
      <c r="C7320" s="15">
        <v>100</v>
      </c>
      <c r="D7320" s="24" t="s">
        <v>4</v>
      </c>
      <c r="E7320" s="24" t="s">
        <v>6</v>
      </c>
      <c r="F7320" s="25" t="s">
        <v>6</v>
      </c>
      <c r="G7320" s="25" t="s">
        <v>2987</v>
      </c>
      <c r="H7320" s="25" t="s">
        <v>3418</v>
      </c>
      <c r="I7320" s="25" t="s">
        <v>82</v>
      </c>
      <c r="J7320" s="10">
        <v>1680</v>
      </c>
      <c r="K7320" s="16">
        <v>34</v>
      </c>
    </row>
    <row r="7321" spans="1:11" x14ac:dyDescent="0.25">
      <c r="A7321" s="19">
        <v>43054</v>
      </c>
      <c r="B7321" s="19" t="s">
        <v>3406</v>
      </c>
      <c r="C7321" s="15">
        <v>20000</v>
      </c>
      <c r="D7321" s="24" t="s">
        <v>4</v>
      </c>
      <c r="E7321" s="24" t="s">
        <v>5</v>
      </c>
      <c r="F7321" s="25" t="s">
        <v>2217</v>
      </c>
      <c r="G7321" s="25" t="s">
        <v>2987</v>
      </c>
      <c r="H7321" s="25" t="s">
        <v>3418</v>
      </c>
      <c r="I7321" s="25" t="s">
        <v>82</v>
      </c>
      <c r="J7321" s="10">
        <v>1785</v>
      </c>
      <c r="K7321" s="16">
        <v>36</v>
      </c>
    </row>
    <row r="7322" spans="1:11" x14ac:dyDescent="0.25">
      <c r="A7322" s="19">
        <v>43054</v>
      </c>
      <c r="B7322" s="19" t="s">
        <v>3406</v>
      </c>
      <c r="C7322" s="15">
        <v>100</v>
      </c>
      <c r="D7322" s="24" t="s">
        <v>4</v>
      </c>
      <c r="E7322" s="24" t="s">
        <v>6</v>
      </c>
      <c r="F7322" s="25" t="s">
        <v>6</v>
      </c>
      <c r="G7322" s="25" t="s">
        <v>2987</v>
      </c>
      <c r="H7322" s="25" t="s">
        <v>3418</v>
      </c>
      <c r="I7322" s="25" t="s">
        <v>82</v>
      </c>
      <c r="J7322" s="10">
        <v>1786</v>
      </c>
      <c r="K7322" s="16">
        <v>36</v>
      </c>
    </row>
    <row r="7323" spans="1:11" x14ac:dyDescent="0.25">
      <c r="A7323" s="19">
        <v>43054</v>
      </c>
      <c r="B7323" s="19" t="s">
        <v>3406</v>
      </c>
      <c r="C7323" s="15">
        <v>300</v>
      </c>
      <c r="D7323" s="24" t="s">
        <v>4</v>
      </c>
      <c r="E7323" s="24" t="s">
        <v>6</v>
      </c>
      <c r="F7323" s="25" t="s">
        <v>6</v>
      </c>
      <c r="G7323" s="25" t="s">
        <v>2987</v>
      </c>
      <c r="H7323" s="25" t="s">
        <v>3418</v>
      </c>
      <c r="I7323" s="25" t="s">
        <v>82</v>
      </c>
      <c r="J7323" s="10">
        <v>1993</v>
      </c>
      <c r="K7323" s="16">
        <v>40</v>
      </c>
    </row>
    <row r="7324" spans="1:11" x14ac:dyDescent="0.25">
      <c r="A7324" s="19">
        <v>43054</v>
      </c>
      <c r="B7324" s="19" t="s">
        <v>3406</v>
      </c>
      <c r="C7324" s="15">
        <v>400</v>
      </c>
      <c r="D7324" s="24" t="s">
        <v>4</v>
      </c>
      <c r="E7324" s="24" t="s">
        <v>6</v>
      </c>
      <c r="F7324" s="25" t="s">
        <v>6</v>
      </c>
      <c r="G7324" s="25" t="s">
        <v>2987</v>
      </c>
      <c r="H7324" s="25" t="s">
        <v>3418</v>
      </c>
      <c r="I7324" s="25" t="s">
        <v>82</v>
      </c>
      <c r="J7324" s="10">
        <v>1994</v>
      </c>
      <c r="K7324" s="16">
        <v>40</v>
      </c>
    </row>
    <row r="7325" spans="1:11" x14ac:dyDescent="0.25">
      <c r="A7325" s="19">
        <v>43054</v>
      </c>
      <c r="B7325" s="19" t="s">
        <v>3406</v>
      </c>
      <c r="C7325" s="15">
        <v>1000</v>
      </c>
      <c r="D7325" s="24" t="s">
        <v>4</v>
      </c>
      <c r="E7325" s="24" t="s">
        <v>6</v>
      </c>
      <c r="F7325" s="25" t="s">
        <v>6</v>
      </c>
      <c r="G7325" s="25" t="s">
        <v>2987</v>
      </c>
      <c r="H7325" s="25" t="s">
        <v>3418</v>
      </c>
      <c r="I7325" s="25" t="s">
        <v>82</v>
      </c>
      <c r="J7325" s="10">
        <v>1995</v>
      </c>
      <c r="K7325" s="16">
        <v>40</v>
      </c>
    </row>
    <row r="7326" spans="1:11" x14ac:dyDescent="0.25">
      <c r="A7326" s="19">
        <v>43054</v>
      </c>
      <c r="B7326" s="19" t="s">
        <v>3406</v>
      </c>
      <c r="C7326" s="15">
        <v>1500</v>
      </c>
      <c r="D7326" s="24" t="s">
        <v>4</v>
      </c>
      <c r="E7326" s="24" t="s">
        <v>6</v>
      </c>
      <c r="F7326" s="25" t="s">
        <v>6</v>
      </c>
      <c r="G7326" s="25" t="s">
        <v>2987</v>
      </c>
      <c r="H7326" s="25" t="s">
        <v>3418</v>
      </c>
      <c r="I7326" s="25" t="s">
        <v>82</v>
      </c>
      <c r="J7326" s="10">
        <v>1996</v>
      </c>
      <c r="K7326" s="16">
        <v>40</v>
      </c>
    </row>
    <row r="7327" spans="1:11" x14ac:dyDescent="0.25">
      <c r="A7327" s="19">
        <v>43054</v>
      </c>
      <c r="B7327" s="19" t="s">
        <v>3406</v>
      </c>
      <c r="C7327" s="15">
        <v>150</v>
      </c>
      <c r="D7327" s="24" t="s">
        <v>4</v>
      </c>
      <c r="E7327" s="24" t="s">
        <v>6</v>
      </c>
      <c r="F7327" s="25" t="s">
        <v>6</v>
      </c>
      <c r="G7327" s="25" t="s">
        <v>2987</v>
      </c>
      <c r="H7327" s="25" t="s">
        <v>3418</v>
      </c>
      <c r="I7327" s="25" t="s">
        <v>82</v>
      </c>
      <c r="J7327" s="10">
        <v>1997</v>
      </c>
      <c r="K7327" s="16">
        <v>40</v>
      </c>
    </row>
    <row r="7328" spans="1:11" x14ac:dyDescent="0.25">
      <c r="A7328" s="19">
        <v>43054</v>
      </c>
      <c r="B7328" s="19" t="s">
        <v>3406</v>
      </c>
      <c r="C7328" s="15">
        <v>7000</v>
      </c>
      <c r="D7328" s="24" t="s">
        <v>4</v>
      </c>
      <c r="E7328" s="24" t="s">
        <v>5</v>
      </c>
      <c r="F7328" s="25" t="s">
        <v>2217</v>
      </c>
      <c r="G7328" s="25" t="s">
        <v>2987</v>
      </c>
      <c r="H7328" s="25" t="s">
        <v>3418</v>
      </c>
      <c r="I7328" s="25" t="s">
        <v>82</v>
      </c>
      <c r="J7328" s="10">
        <v>2185</v>
      </c>
      <c r="K7328" s="16">
        <v>44</v>
      </c>
    </row>
    <row r="7329" spans="1:11" x14ac:dyDescent="0.25">
      <c r="A7329" s="19">
        <v>43054</v>
      </c>
      <c r="B7329" s="19" t="s">
        <v>3406</v>
      </c>
      <c r="C7329" s="15">
        <v>500</v>
      </c>
      <c r="D7329" s="24" t="s">
        <v>4</v>
      </c>
      <c r="E7329" s="24" t="s">
        <v>6</v>
      </c>
      <c r="F7329" s="25" t="s">
        <v>6</v>
      </c>
      <c r="G7329" s="25" t="s">
        <v>2987</v>
      </c>
      <c r="H7329" s="25" t="s">
        <v>3418</v>
      </c>
      <c r="I7329" s="25" t="s">
        <v>82</v>
      </c>
      <c r="J7329" s="10">
        <v>2186</v>
      </c>
      <c r="K7329" s="16">
        <v>44</v>
      </c>
    </row>
    <row r="7330" spans="1:11" x14ac:dyDescent="0.25">
      <c r="A7330" s="19">
        <v>43054</v>
      </c>
      <c r="B7330" s="19" t="s">
        <v>3406</v>
      </c>
      <c r="C7330" s="15">
        <v>100</v>
      </c>
      <c r="D7330" s="24" t="s">
        <v>4</v>
      </c>
      <c r="E7330" s="24" t="s">
        <v>5</v>
      </c>
      <c r="F7330" s="25" t="s">
        <v>2217</v>
      </c>
      <c r="G7330" s="25" t="s">
        <v>2987</v>
      </c>
      <c r="H7330" s="25" t="s">
        <v>3418</v>
      </c>
      <c r="I7330" s="25" t="s">
        <v>82</v>
      </c>
      <c r="J7330" s="10">
        <v>2269</v>
      </c>
      <c r="K7330" s="16">
        <v>46</v>
      </c>
    </row>
    <row r="7331" spans="1:11" x14ac:dyDescent="0.25">
      <c r="A7331" s="19">
        <v>43054</v>
      </c>
      <c r="B7331" s="19" t="s">
        <v>3406</v>
      </c>
      <c r="C7331" s="15">
        <v>250</v>
      </c>
      <c r="D7331" s="24" t="s">
        <v>4</v>
      </c>
      <c r="E7331" s="24" t="s">
        <v>5</v>
      </c>
      <c r="F7331" s="25" t="s">
        <v>2217</v>
      </c>
      <c r="G7331" s="25" t="s">
        <v>2987</v>
      </c>
      <c r="H7331" s="25" t="s">
        <v>3418</v>
      </c>
      <c r="I7331" s="25" t="s">
        <v>82</v>
      </c>
      <c r="J7331" s="10">
        <v>2270</v>
      </c>
      <c r="K7331" s="16">
        <v>46</v>
      </c>
    </row>
    <row r="7332" spans="1:11" x14ac:dyDescent="0.25">
      <c r="A7332" s="19">
        <v>43054</v>
      </c>
      <c r="B7332" s="19" t="s">
        <v>3406</v>
      </c>
      <c r="C7332" s="15">
        <v>250</v>
      </c>
      <c r="D7332" s="24" t="s">
        <v>4</v>
      </c>
      <c r="E7332" s="24" t="s">
        <v>5</v>
      </c>
      <c r="F7332" s="25" t="s">
        <v>2217</v>
      </c>
      <c r="G7332" s="25" t="s">
        <v>2987</v>
      </c>
      <c r="H7332" s="25" t="s">
        <v>3418</v>
      </c>
      <c r="I7332" s="25" t="s">
        <v>82</v>
      </c>
      <c r="J7332" s="10">
        <v>2271</v>
      </c>
      <c r="K7332" s="16">
        <v>46</v>
      </c>
    </row>
    <row r="7333" spans="1:11" x14ac:dyDescent="0.25">
      <c r="A7333" s="19">
        <v>43054</v>
      </c>
      <c r="B7333" s="19" t="s">
        <v>3406</v>
      </c>
      <c r="C7333" s="15">
        <v>10000</v>
      </c>
      <c r="D7333" s="24" t="s">
        <v>4</v>
      </c>
      <c r="E7333" s="24" t="s">
        <v>5</v>
      </c>
      <c r="F7333" s="25" t="s">
        <v>2217</v>
      </c>
      <c r="G7333" s="25" t="s">
        <v>2987</v>
      </c>
      <c r="H7333" s="25" t="s">
        <v>3418</v>
      </c>
      <c r="I7333" s="25" t="s">
        <v>82</v>
      </c>
      <c r="J7333" s="10">
        <v>2369</v>
      </c>
      <c r="K7333" s="16">
        <v>48</v>
      </c>
    </row>
    <row r="7334" spans="1:11" x14ac:dyDescent="0.25">
      <c r="A7334" s="19">
        <v>43054</v>
      </c>
      <c r="B7334" s="19" t="s">
        <v>3406</v>
      </c>
      <c r="C7334" s="15">
        <v>10000</v>
      </c>
      <c r="D7334" s="24" t="s">
        <v>4</v>
      </c>
      <c r="E7334" s="24" t="s">
        <v>5</v>
      </c>
      <c r="F7334" s="25" t="s">
        <v>2217</v>
      </c>
      <c r="G7334" s="25" t="s">
        <v>2987</v>
      </c>
      <c r="H7334" s="25" t="s">
        <v>3418</v>
      </c>
      <c r="I7334" s="25" t="s">
        <v>82</v>
      </c>
      <c r="J7334" s="10">
        <v>2370</v>
      </c>
      <c r="K7334" s="16">
        <v>48</v>
      </c>
    </row>
    <row r="7335" spans="1:11" x14ac:dyDescent="0.25">
      <c r="A7335" s="19">
        <v>43054</v>
      </c>
      <c r="B7335" s="19" t="s">
        <v>3406</v>
      </c>
      <c r="C7335" s="15">
        <v>10000</v>
      </c>
      <c r="D7335" s="24" t="s">
        <v>4</v>
      </c>
      <c r="E7335" s="24" t="s">
        <v>5</v>
      </c>
      <c r="F7335" s="25" t="s">
        <v>2217</v>
      </c>
      <c r="G7335" s="25" t="s">
        <v>2987</v>
      </c>
      <c r="H7335" s="25" t="s">
        <v>3418</v>
      </c>
      <c r="I7335" s="25" t="s">
        <v>82</v>
      </c>
      <c r="J7335" s="10">
        <v>2371</v>
      </c>
      <c r="K7335" s="16">
        <v>48</v>
      </c>
    </row>
    <row r="7336" spans="1:11" x14ac:dyDescent="0.25">
      <c r="A7336" s="19">
        <v>43054</v>
      </c>
      <c r="B7336" s="19" t="s">
        <v>3406</v>
      </c>
      <c r="C7336" s="15">
        <v>10000</v>
      </c>
      <c r="D7336" s="24" t="s">
        <v>4</v>
      </c>
      <c r="E7336" s="24" t="s">
        <v>5</v>
      </c>
      <c r="F7336" s="25" t="s">
        <v>2217</v>
      </c>
      <c r="G7336" s="25" t="s">
        <v>2987</v>
      </c>
      <c r="H7336" s="25" t="s">
        <v>3418</v>
      </c>
      <c r="I7336" s="25" t="s">
        <v>82</v>
      </c>
      <c r="J7336" s="10">
        <v>2372</v>
      </c>
      <c r="K7336" s="16">
        <v>48</v>
      </c>
    </row>
    <row r="7337" spans="1:11" x14ac:dyDescent="0.25">
      <c r="A7337" s="19">
        <v>43054</v>
      </c>
      <c r="B7337" s="19" t="s">
        <v>3406</v>
      </c>
      <c r="C7337" s="15">
        <v>10000</v>
      </c>
      <c r="D7337" s="24" t="s">
        <v>4</v>
      </c>
      <c r="E7337" s="24" t="s">
        <v>5</v>
      </c>
      <c r="F7337" s="25" t="s">
        <v>2217</v>
      </c>
      <c r="G7337" s="25" t="s">
        <v>2987</v>
      </c>
      <c r="H7337" s="25" t="s">
        <v>3418</v>
      </c>
      <c r="I7337" s="25" t="s">
        <v>82</v>
      </c>
      <c r="J7337" s="10">
        <v>2373</v>
      </c>
      <c r="K7337" s="16">
        <v>48</v>
      </c>
    </row>
    <row r="7338" spans="1:11" x14ac:dyDescent="0.25">
      <c r="A7338" s="19">
        <v>43054</v>
      </c>
      <c r="B7338" s="19" t="s">
        <v>3406</v>
      </c>
      <c r="C7338" s="15">
        <v>10000</v>
      </c>
      <c r="D7338" s="24" t="s">
        <v>4</v>
      </c>
      <c r="E7338" s="24" t="s">
        <v>5</v>
      </c>
      <c r="F7338" s="25" t="s">
        <v>2217</v>
      </c>
      <c r="G7338" s="25" t="s">
        <v>2987</v>
      </c>
      <c r="H7338" s="25" t="s">
        <v>3418</v>
      </c>
      <c r="I7338" s="25" t="s">
        <v>82</v>
      </c>
      <c r="J7338" s="10">
        <v>2374</v>
      </c>
      <c r="K7338" s="16">
        <v>48</v>
      </c>
    </row>
    <row r="7339" spans="1:11" x14ac:dyDescent="0.25">
      <c r="A7339" s="19">
        <v>43054</v>
      </c>
      <c r="B7339" s="19" t="s">
        <v>3406</v>
      </c>
      <c r="C7339" s="15">
        <v>10000</v>
      </c>
      <c r="D7339" s="24" t="s">
        <v>4</v>
      </c>
      <c r="E7339" s="24" t="s">
        <v>5</v>
      </c>
      <c r="F7339" s="25" t="s">
        <v>2217</v>
      </c>
      <c r="G7339" s="25" t="s">
        <v>2987</v>
      </c>
      <c r="H7339" s="25" t="s">
        <v>3418</v>
      </c>
      <c r="I7339" s="25" t="s">
        <v>82</v>
      </c>
      <c r="J7339" s="10">
        <v>2375</v>
      </c>
      <c r="K7339" s="16">
        <v>48</v>
      </c>
    </row>
    <row r="7340" spans="1:11" x14ac:dyDescent="0.25">
      <c r="A7340" s="19">
        <v>43054</v>
      </c>
      <c r="B7340" s="19" t="s">
        <v>3406</v>
      </c>
      <c r="C7340" s="15">
        <v>10000</v>
      </c>
      <c r="D7340" s="24" t="s">
        <v>4</v>
      </c>
      <c r="E7340" s="24" t="s">
        <v>5</v>
      </c>
      <c r="F7340" s="25" t="s">
        <v>2217</v>
      </c>
      <c r="G7340" s="25" t="s">
        <v>2987</v>
      </c>
      <c r="H7340" s="25" t="s">
        <v>3418</v>
      </c>
      <c r="I7340" s="25" t="s">
        <v>82</v>
      </c>
      <c r="J7340" s="10">
        <v>2376</v>
      </c>
      <c r="K7340" s="16">
        <v>48</v>
      </c>
    </row>
    <row r="7341" spans="1:11" x14ac:dyDescent="0.25">
      <c r="A7341" s="19">
        <v>43054</v>
      </c>
      <c r="B7341" s="19" t="s">
        <v>3406</v>
      </c>
      <c r="C7341" s="15">
        <v>10000</v>
      </c>
      <c r="D7341" s="24" t="s">
        <v>4</v>
      </c>
      <c r="E7341" s="24" t="s">
        <v>5</v>
      </c>
      <c r="F7341" s="25" t="s">
        <v>2217</v>
      </c>
      <c r="G7341" s="25" t="s">
        <v>2987</v>
      </c>
      <c r="H7341" s="25" t="s">
        <v>3418</v>
      </c>
      <c r="I7341" s="25" t="s">
        <v>82</v>
      </c>
      <c r="J7341" s="10">
        <v>2377</v>
      </c>
      <c r="K7341" s="16">
        <v>48</v>
      </c>
    </row>
    <row r="7342" spans="1:11" x14ac:dyDescent="0.25">
      <c r="A7342" s="19">
        <v>43054</v>
      </c>
      <c r="B7342" s="19" t="s">
        <v>3406</v>
      </c>
      <c r="C7342" s="15">
        <v>10000</v>
      </c>
      <c r="D7342" s="24" t="s">
        <v>4</v>
      </c>
      <c r="E7342" s="24" t="s">
        <v>5</v>
      </c>
      <c r="F7342" s="25" t="s">
        <v>2217</v>
      </c>
      <c r="G7342" s="25" t="s">
        <v>2987</v>
      </c>
      <c r="H7342" s="25" t="s">
        <v>3418</v>
      </c>
      <c r="I7342" s="25" t="s">
        <v>82</v>
      </c>
      <c r="J7342" s="10">
        <v>2378</v>
      </c>
      <c r="K7342" s="16">
        <v>48</v>
      </c>
    </row>
    <row r="7343" spans="1:11" x14ac:dyDescent="0.25">
      <c r="A7343" s="19">
        <v>43054</v>
      </c>
      <c r="B7343" s="19" t="s">
        <v>3406</v>
      </c>
      <c r="C7343" s="15">
        <v>150</v>
      </c>
      <c r="D7343" s="24" t="s">
        <v>4</v>
      </c>
      <c r="E7343" s="24" t="s">
        <v>5</v>
      </c>
      <c r="F7343" s="25" t="s">
        <v>2217</v>
      </c>
      <c r="G7343" s="25" t="s">
        <v>2987</v>
      </c>
      <c r="H7343" s="25" t="s">
        <v>3418</v>
      </c>
      <c r="I7343" s="25" t="s">
        <v>82</v>
      </c>
      <c r="J7343" s="10">
        <v>2379</v>
      </c>
      <c r="K7343" s="16">
        <v>48</v>
      </c>
    </row>
    <row r="7344" spans="1:11" x14ac:dyDescent="0.25">
      <c r="A7344" s="19">
        <v>43054</v>
      </c>
      <c r="B7344" s="19" t="s">
        <v>3406</v>
      </c>
      <c r="C7344" s="15">
        <v>300</v>
      </c>
      <c r="D7344" s="24" t="s">
        <v>4</v>
      </c>
      <c r="E7344" s="24" t="s">
        <v>5</v>
      </c>
      <c r="F7344" s="25" t="s">
        <v>2217</v>
      </c>
      <c r="G7344" s="25" t="s">
        <v>2987</v>
      </c>
      <c r="H7344" s="25" t="s">
        <v>3418</v>
      </c>
      <c r="I7344" s="25" t="s">
        <v>82</v>
      </c>
      <c r="J7344" s="10">
        <v>2380</v>
      </c>
      <c r="K7344" s="16">
        <v>48</v>
      </c>
    </row>
    <row r="7345" spans="1:11" x14ac:dyDescent="0.25">
      <c r="A7345" s="19">
        <v>43054</v>
      </c>
      <c r="B7345" s="19" t="s">
        <v>3406</v>
      </c>
      <c r="C7345" s="15">
        <v>5000</v>
      </c>
      <c r="D7345" s="24" t="s">
        <v>4</v>
      </c>
      <c r="E7345" s="24" t="s">
        <v>6</v>
      </c>
      <c r="F7345" s="25" t="s">
        <v>6</v>
      </c>
      <c r="G7345" s="25" t="s">
        <v>2987</v>
      </c>
      <c r="H7345" s="25" t="s">
        <v>3418</v>
      </c>
      <c r="I7345" s="25" t="s">
        <v>82</v>
      </c>
      <c r="J7345" s="10">
        <v>2416</v>
      </c>
      <c r="K7345" s="16">
        <v>49</v>
      </c>
    </row>
    <row r="7346" spans="1:11" x14ac:dyDescent="0.25">
      <c r="A7346" s="19">
        <v>43054</v>
      </c>
      <c r="B7346" s="19" t="s">
        <v>3406</v>
      </c>
      <c r="C7346" s="15">
        <v>100</v>
      </c>
      <c r="D7346" s="24" t="s">
        <v>4</v>
      </c>
      <c r="E7346" s="24" t="s">
        <v>6</v>
      </c>
      <c r="F7346" s="25" t="s">
        <v>6</v>
      </c>
      <c r="G7346" s="25" t="s">
        <v>2987</v>
      </c>
      <c r="H7346" s="25" t="s">
        <v>3418</v>
      </c>
      <c r="I7346" s="25" t="s">
        <v>82</v>
      </c>
      <c r="J7346" s="10">
        <v>2417</v>
      </c>
      <c r="K7346" s="16">
        <v>49</v>
      </c>
    </row>
    <row r="7347" spans="1:11" x14ac:dyDescent="0.25">
      <c r="A7347" s="19">
        <v>43054</v>
      </c>
      <c r="B7347" s="19" t="s">
        <v>3406</v>
      </c>
      <c r="C7347" s="15">
        <v>100</v>
      </c>
      <c r="D7347" s="24" t="s">
        <v>4</v>
      </c>
      <c r="E7347" s="24" t="s">
        <v>6</v>
      </c>
      <c r="F7347" s="25" t="s">
        <v>6</v>
      </c>
      <c r="G7347" s="25" t="s">
        <v>2987</v>
      </c>
      <c r="H7347" s="25" t="s">
        <v>3418</v>
      </c>
      <c r="I7347" s="25" t="s">
        <v>82</v>
      </c>
      <c r="J7347" s="10">
        <v>2418</v>
      </c>
      <c r="K7347" s="16">
        <v>49</v>
      </c>
    </row>
    <row r="7348" spans="1:11" x14ac:dyDescent="0.25">
      <c r="A7348" s="19">
        <v>43054</v>
      </c>
      <c r="B7348" s="19" t="s">
        <v>3406</v>
      </c>
      <c r="C7348" s="15">
        <v>800</v>
      </c>
      <c r="D7348" s="24" t="s">
        <v>4</v>
      </c>
      <c r="E7348" s="24" t="s">
        <v>5</v>
      </c>
      <c r="F7348" s="25" t="s">
        <v>2217</v>
      </c>
      <c r="G7348" s="25" t="s">
        <v>2987</v>
      </c>
      <c r="H7348" s="25" t="s">
        <v>3418</v>
      </c>
      <c r="I7348" s="25" t="s">
        <v>82</v>
      </c>
      <c r="J7348" s="10">
        <v>2502</v>
      </c>
      <c r="K7348" s="16">
        <v>51</v>
      </c>
    </row>
    <row r="7349" spans="1:11" x14ac:dyDescent="0.25">
      <c r="A7349" s="19">
        <v>43054</v>
      </c>
      <c r="B7349" s="19" t="s">
        <v>3406</v>
      </c>
      <c r="C7349" s="15">
        <v>500</v>
      </c>
      <c r="D7349" s="24" t="s">
        <v>4</v>
      </c>
      <c r="E7349" s="24" t="s">
        <v>5</v>
      </c>
      <c r="F7349" s="25" t="s">
        <v>2217</v>
      </c>
      <c r="G7349" s="25" t="s">
        <v>2987</v>
      </c>
      <c r="H7349" s="25" t="s">
        <v>3418</v>
      </c>
      <c r="I7349" s="25" t="s">
        <v>82</v>
      </c>
      <c r="J7349" s="10">
        <v>2503</v>
      </c>
      <c r="K7349" s="16">
        <v>51</v>
      </c>
    </row>
    <row r="7350" spans="1:11" x14ac:dyDescent="0.25">
      <c r="A7350" s="19">
        <v>43054</v>
      </c>
      <c r="B7350" s="19" t="s">
        <v>3406</v>
      </c>
      <c r="C7350" s="15">
        <v>10000</v>
      </c>
      <c r="D7350" s="24" t="s">
        <v>4</v>
      </c>
      <c r="E7350" s="24" t="s">
        <v>6</v>
      </c>
      <c r="F7350" s="25" t="s">
        <v>6</v>
      </c>
      <c r="G7350" s="25" t="s">
        <v>2987</v>
      </c>
      <c r="H7350" s="25" t="s">
        <v>3418</v>
      </c>
      <c r="I7350" s="25" t="s">
        <v>82</v>
      </c>
      <c r="J7350" s="10">
        <v>2504</v>
      </c>
      <c r="K7350" s="16">
        <v>51</v>
      </c>
    </row>
    <row r="7351" spans="1:11" x14ac:dyDescent="0.25">
      <c r="A7351" s="19">
        <v>43054</v>
      </c>
      <c r="B7351" s="19" t="s">
        <v>3406</v>
      </c>
      <c r="C7351" s="15">
        <v>150</v>
      </c>
      <c r="D7351" s="24" t="s">
        <v>7</v>
      </c>
      <c r="E7351" s="24" t="s">
        <v>8</v>
      </c>
      <c r="F7351" s="25"/>
      <c r="G7351" s="25" t="s">
        <v>3314</v>
      </c>
      <c r="H7351" s="25" t="s">
        <v>3314</v>
      </c>
      <c r="I7351" s="27"/>
      <c r="J7351" s="10" t="s">
        <v>2984</v>
      </c>
      <c r="K7351" s="16"/>
    </row>
    <row r="7352" spans="1:11" x14ac:dyDescent="0.25">
      <c r="A7352" s="19">
        <v>43054</v>
      </c>
      <c r="B7352" s="19" t="s">
        <v>3406</v>
      </c>
      <c r="C7352" s="15">
        <v>980</v>
      </c>
      <c r="D7352" s="24" t="s">
        <v>7</v>
      </c>
      <c r="E7352" s="24" t="s">
        <v>8</v>
      </c>
      <c r="F7352" s="25"/>
      <c r="G7352" s="25" t="s">
        <v>3314</v>
      </c>
      <c r="H7352" s="25" t="s">
        <v>3314</v>
      </c>
      <c r="I7352" s="27"/>
      <c r="J7352" s="10" t="s">
        <v>2984</v>
      </c>
      <c r="K7352" s="16"/>
    </row>
    <row r="7353" spans="1:11" x14ac:dyDescent="0.25">
      <c r="A7353" s="19">
        <v>43055</v>
      </c>
      <c r="B7353" s="19" t="s">
        <v>3406</v>
      </c>
      <c r="C7353" s="15">
        <v>100</v>
      </c>
      <c r="D7353" s="24" t="s">
        <v>4</v>
      </c>
      <c r="E7353" s="24" t="s">
        <v>6</v>
      </c>
      <c r="F7353" s="25" t="s">
        <v>6</v>
      </c>
      <c r="G7353" s="25" t="s">
        <v>2987</v>
      </c>
      <c r="H7353" s="25" t="s">
        <v>3418</v>
      </c>
      <c r="I7353" s="25" t="s">
        <v>82</v>
      </c>
      <c r="J7353" s="10">
        <v>1681</v>
      </c>
      <c r="K7353" s="16">
        <v>34</v>
      </c>
    </row>
    <row r="7354" spans="1:11" x14ac:dyDescent="0.25">
      <c r="A7354" s="19">
        <v>43055</v>
      </c>
      <c r="B7354" s="19" t="s">
        <v>3406</v>
      </c>
      <c r="C7354" s="15">
        <v>150</v>
      </c>
      <c r="D7354" s="24" t="s">
        <v>4</v>
      </c>
      <c r="E7354" s="24" t="s">
        <v>6</v>
      </c>
      <c r="F7354" s="25" t="s">
        <v>6</v>
      </c>
      <c r="G7354" s="25" t="s">
        <v>2987</v>
      </c>
      <c r="H7354" s="25" t="s">
        <v>3418</v>
      </c>
      <c r="I7354" s="25" t="s">
        <v>82</v>
      </c>
      <c r="J7354" s="10">
        <v>1787</v>
      </c>
      <c r="K7354" s="16">
        <v>36</v>
      </c>
    </row>
    <row r="7355" spans="1:11" x14ac:dyDescent="0.25">
      <c r="A7355" s="19">
        <v>43055</v>
      </c>
      <c r="B7355" s="19" t="s">
        <v>3406</v>
      </c>
      <c r="C7355" s="15">
        <v>930</v>
      </c>
      <c r="D7355" s="24" t="s">
        <v>4</v>
      </c>
      <c r="E7355" s="24" t="s">
        <v>6</v>
      </c>
      <c r="F7355" s="25" t="s">
        <v>6</v>
      </c>
      <c r="G7355" s="25" t="s">
        <v>2987</v>
      </c>
      <c r="H7355" s="25" t="s">
        <v>3418</v>
      </c>
      <c r="I7355" s="25" t="s">
        <v>82</v>
      </c>
      <c r="J7355" s="10">
        <v>1788</v>
      </c>
      <c r="K7355" s="16">
        <v>36</v>
      </c>
    </row>
    <row r="7356" spans="1:11" x14ac:dyDescent="0.25">
      <c r="A7356" s="19">
        <v>43055</v>
      </c>
      <c r="B7356" s="19" t="s">
        <v>3406</v>
      </c>
      <c r="C7356" s="15">
        <v>850</v>
      </c>
      <c r="D7356" s="24" t="s">
        <v>4</v>
      </c>
      <c r="E7356" s="24" t="s">
        <v>6</v>
      </c>
      <c r="F7356" s="25" t="s">
        <v>6</v>
      </c>
      <c r="G7356" s="25" t="s">
        <v>2987</v>
      </c>
      <c r="H7356" s="25" t="s">
        <v>3418</v>
      </c>
      <c r="I7356" s="25" t="s">
        <v>82</v>
      </c>
      <c r="J7356" s="10">
        <v>1998</v>
      </c>
      <c r="K7356" s="16">
        <v>40</v>
      </c>
    </row>
    <row r="7357" spans="1:11" x14ac:dyDescent="0.25">
      <c r="A7357" s="19">
        <v>43055</v>
      </c>
      <c r="B7357" s="19" t="s">
        <v>3406</v>
      </c>
      <c r="C7357" s="15">
        <v>1000</v>
      </c>
      <c r="D7357" s="24" t="s">
        <v>4</v>
      </c>
      <c r="E7357" s="24" t="s">
        <v>5</v>
      </c>
      <c r="F7357" s="25" t="s">
        <v>2217</v>
      </c>
      <c r="G7357" s="25" t="s">
        <v>2987</v>
      </c>
      <c r="H7357" s="25" t="s">
        <v>3418</v>
      </c>
      <c r="I7357" s="25" t="s">
        <v>82</v>
      </c>
      <c r="J7357" s="10">
        <v>1999</v>
      </c>
      <c r="K7357" s="16">
        <v>40</v>
      </c>
    </row>
    <row r="7358" spans="1:11" x14ac:dyDescent="0.25">
      <c r="A7358" s="19">
        <v>43055</v>
      </c>
      <c r="B7358" s="19" t="s">
        <v>3406</v>
      </c>
      <c r="C7358" s="15">
        <v>2700</v>
      </c>
      <c r="D7358" s="24" t="s">
        <v>4</v>
      </c>
      <c r="E7358" s="24" t="s">
        <v>5</v>
      </c>
      <c r="F7358" s="25" t="s">
        <v>2217</v>
      </c>
      <c r="G7358" s="25" t="s">
        <v>2987</v>
      </c>
      <c r="H7358" s="25" t="s">
        <v>3418</v>
      </c>
      <c r="I7358" s="25" t="s">
        <v>82</v>
      </c>
      <c r="J7358" s="10">
        <v>2187</v>
      </c>
      <c r="K7358" s="16">
        <v>44</v>
      </c>
    </row>
    <row r="7359" spans="1:11" x14ac:dyDescent="0.25">
      <c r="A7359" s="19">
        <v>43055</v>
      </c>
      <c r="B7359" s="19" t="s">
        <v>3406</v>
      </c>
      <c r="C7359" s="15">
        <v>200</v>
      </c>
      <c r="D7359" s="24" t="s">
        <v>4</v>
      </c>
      <c r="E7359" s="24" t="s">
        <v>5</v>
      </c>
      <c r="F7359" s="25" t="s">
        <v>2217</v>
      </c>
      <c r="G7359" s="25" t="s">
        <v>2987</v>
      </c>
      <c r="H7359" s="25" t="s">
        <v>3418</v>
      </c>
      <c r="I7359" s="25" t="s">
        <v>82</v>
      </c>
      <c r="J7359" s="10">
        <v>2188</v>
      </c>
      <c r="K7359" s="16">
        <v>44</v>
      </c>
    </row>
    <row r="7360" spans="1:11" x14ac:dyDescent="0.25">
      <c r="A7360" s="19">
        <v>43055</v>
      </c>
      <c r="B7360" s="19" t="s">
        <v>3406</v>
      </c>
      <c r="C7360" s="15">
        <v>400</v>
      </c>
      <c r="D7360" s="24" t="s">
        <v>4</v>
      </c>
      <c r="E7360" s="24" t="s">
        <v>5</v>
      </c>
      <c r="F7360" s="25" t="s">
        <v>2217</v>
      </c>
      <c r="G7360" s="25" t="s">
        <v>2987</v>
      </c>
      <c r="H7360" s="25" t="s">
        <v>3418</v>
      </c>
      <c r="I7360" s="25" t="s">
        <v>82</v>
      </c>
      <c r="J7360" s="10">
        <v>2272</v>
      </c>
      <c r="K7360" s="16">
        <v>46</v>
      </c>
    </row>
    <row r="7361" spans="1:11" x14ac:dyDescent="0.25">
      <c r="A7361" s="19">
        <v>43055</v>
      </c>
      <c r="B7361" s="19" t="s">
        <v>3406</v>
      </c>
      <c r="C7361" s="15">
        <v>10000</v>
      </c>
      <c r="D7361" s="24" t="s">
        <v>4</v>
      </c>
      <c r="E7361" s="24" t="s">
        <v>6</v>
      </c>
      <c r="F7361" s="25" t="s">
        <v>6</v>
      </c>
      <c r="G7361" s="25" t="s">
        <v>2987</v>
      </c>
      <c r="H7361" s="25" t="s">
        <v>3418</v>
      </c>
      <c r="I7361" s="25" t="s">
        <v>82</v>
      </c>
      <c r="J7361" s="10">
        <v>2273</v>
      </c>
      <c r="K7361" s="16">
        <v>46</v>
      </c>
    </row>
    <row r="7362" spans="1:11" x14ac:dyDescent="0.25">
      <c r="A7362" s="19">
        <v>43055</v>
      </c>
      <c r="B7362" s="19" t="s">
        <v>3406</v>
      </c>
      <c r="C7362" s="15">
        <v>2000</v>
      </c>
      <c r="D7362" s="24" t="s">
        <v>4</v>
      </c>
      <c r="E7362" s="24" t="s">
        <v>6</v>
      </c>
      <c r="F7362" s="25" t="s">
        <v>6</v>
      </c>
      <c r="G7362" s="25" t="s">
        <v>2987</v>
      </c>
      <c r="H7362" s="25" t="s">
        <v>3418</v>
      </c>
      <c r="I7362" s="25" t="s">
        <v>82</v>
      </c>
      <c r="J7362" s="10">
        <v>2274</v>
      </c>
      <c r="K7362" s="16">
        <v>46</v>
      </c>
    </row>
    <row r="7363" spans="1:11" x14ac:dyDescent="0.25">
      <c r="A7363" s="19">
        <v>43055</v>
      </c>
      <c r="B7363" s="19" t="s">
        <v>3406</v>
      </c>
      <c r="C7363" s="15">
        <v>675</v>
      </c>
      <c r="D7363" s="24" t="s">
        <v>4</v>
      </c>
      <c r="E7363" s="24" t="s">
        <v>5</v>
      </c>
      <c r="F7363" s="25" t="s">
        <v>2217</v>
      </c>
      <c r="G7363" s="25" t="s">
        <v>2987</v>
      </c>
      <c r="H7363" s="25" t="s">
        <v>3418</v>
      </c>
      <c r="I7363" s="25" t="s">
        <v>82</v>
      </c>
      <c r="J7363" s="10">
        <v>2381</v>
      </c>
      <c r="K7363" s="16">
        <v>48</v>
      </c>
    </row>
    <row r="7364" spans="1:11" x14ac:dyDescent="0.25">
      <c r="A7364" s="19">
        <v>43055</v>
      </c>
      <c r="B7364" s="19" t="s">
        <v>3406</v>
      </c>
      <c r="C7364" s="15">
        <v>1886</v>
      </c>
      <c r="D7364" s="24" t="s">
        <v>95</v>
      </c>
      <c r="E7364" s="24" t="s">
        <v>5</v>
      </c>
      <c r="F7364" s="25" t="s">
        <v>2217</v>
      </c>
      <c r="G7364" s="25" t="s">
        <v>2987</v>
      </c>
      <c r="H7364" s="25" t="s">
        <v>3418</v>
      </c>
      <c r="I7364" s="25" t="s">
        <v>82</v>
      </c>
      <c r="J7364" s="10">
        <v>2505</v>
      </c>
      <c r="K7364" s="16">
        <v>51</v>
      </c>
    </row>
    <row r="7365" spans="1:11" x14ac:dyDescent="0.25">
      <c r="A7365" s="19">
        <v>43055</v>
      </c>
      <c r="B7365" s="19" t="s">
        <v>3406</v>
      </c>
      <c r="C7365" s="15">
        <v>1000</v>
      </c>
      <c r="D7365" s="24" t="s">
        <v>7</v>
      </c>
      <c r="E7365" s="24" t="s">
        <v>8</v>
      </c>
      <c r="F7365" s="25"/>
      <c r="G7365" s="25" t="s">
        <v>3314</v>
      </c>
      <c r="H7365" s="25" t="s">
        <v>3314</v>
      </c>
      <c r="I7365" s="27"/>
      <c r="J7365" s="10" t="s">
        <v>2984</v>
      </c>
      <c r="K7365" s="16"/>
    </row>
    <row r="7366" spans="1:11" x14ac:dyDescent="0.25">
      <c r="A7366" s="19">
        <v>43055</v>
      </c>
      <c r="B7366" s="19" t="s">
        <v>3406</v>
      </c>
      <c r="C7366" s="15">
        <v>195</v>
      </c>
      <c r="D7366" s="24" t="s">
        <v>7</v>
      </c>
      <c r="E7366" s="24" t="s">
        <v>8</v>
      </c>
      <c r="F7366" s="25"/>
      <c r="G7366" s="25" t="s">
        <v>3314</v>
      </c>
      <c r="H7366" s="25" t="s">
        <v>3314</v>
      </c>
      <c r="I7366" s="27"/>
      <c r="J7366" s="10" t="s">
        <v>2984</v>
      </c>
      <c r="K7366" s="16"/>
    </row>
    <row r="7367" spans="1:11" x14ac:dyDescent="0.25">
      <c r="A7367" s="19">
        <v>43057</v>
      </c>
      <c r="B7367" s="19" t="s">
        <v>3406</v>
      </c>
      <c r="C7367" s="15">
        <v>1010</v>
      </c>
      <c r="D7367" s="24" t="s">
        <v>4</v>
      </c>
      <c r="E7367" s="24" t="s">
        <v>5</v>
      </c>
      <c r="F7367" s="25" t="s">
        <v>2217</v>
      </c>
      <c r="G7367" s="25" t="s">
        <v>2987</v>
      </c>
      <c r="H7367" s="25" t="s">
        <v>3418</v>
      </c>
      <c r="I7367" s="25" t="s">
        <v>82</v>
      </c>
      <c r="J7367" s="10">
        <v>1241</v>
      </c>
      <c r="K7367" s="16">
        <v>25</v>
      </c>
    </row>
    <row r="7368" spans="1:11" x14ac:dyDescent="0.25">
      <c r="A7368" s="19">
        <v>43057</v>
      </c>
      <c r="B7368" s="19" t="s">
        <v>3406</v>
      </c>
      <c r="C7368" s="15">
        <v>1160</v>
      </c>
      <c r="D7368" s="24" t="s">
        <v>4</v>
      </c>
      <c r="E7368" s="24" t="s">
        <v>5</v>
      </c>
      <c r="F7368" s="25" t="s">
        <v>2217</v>
      </c>
      <c r="G7368" s="25" t="s">
        <v>2987</v>
      </c>
      <c r="H7368" s="25" t="s">
        <v>3418</v>
      </c>
      <c r="I7368" s="25" t="s">
        <v>82</v>
      </c>
      <c r="J7368" s="10">
        <v>1242</v>
      </c>
      <c r="K7368" s="16">
        <v>25</v>
      </c>
    </row>
    <row r="7369" spans="1:11" x14ac:dyDescent="0.25">
      <c r="A7369" s="19">
        <v>43057</v>
      </c>
      <c r="B7369" s="19" t="s">
        <v>3406</v>
      </c>
      <c r="C7369" s="15">
        <v>500</v>
      </c>
      <c r="D7369" s="24" t="s">
        <v>4</v>
      </c>
      <c r="E7369" s="24" t="s">
        <v>6</v>
      </c>
      <c r="F7369" s="25" t="s">
        <v>6</v>
      </c>
      <c r="G7369" s="25" t="s">
        <v>2987</v>
      </c>
      <c r="H7369" s="25" t="s">
        <v>3418</v>
      </c>
      <c r="I7369" s="25" t="s">
        <v>82</v>
      </c>
      <c r="J7369" s="10">
        <v>1243</v>
      </c>
      <c r="K7369" s="16">
        <v>25</v>
      </c>
    </row>
    <row r="7370" spans="1:11" x14ac:dyDescent="0.25">
      <c r="A7370" s="19">
        <v>43057</v>
      </c>
      <c r="B7370" s="19" t="s">
        <v>3406</v>
      </c>
      <c r="C7370" s="15">
        <v>500</v>
      </c>
      <c r="D7370" s="24" t="s">
        <v>4</v>
      </c>
      <c r="E7370" s="24" t="s">
        <v>6</v>
      </c>
      <c r="F7370" s="25" t="s">
        <v>6</v>
      </c>
      <c r="G7370" s="25" t="s">
        <v>2987</v>
      </c>
      <c r="H7370" s="25" t="s">
        <v>3418</v>
      </c>
      <c r="I7370" s="25" t="s">
        <v>82</v>
      </c>
      <c r="J7370" s="10">
        <v>1244</v>
      </c>
      <c r="K7370" s="16">
        <v>25</v>
      </c>
    </row>
    <row r="7371" spans="1:11" x14ac:dyDescent="0.25">
      <c r="A7371" s="19">
        <v>43057</v>
      </c>
      <c r="B7371" s="19" t="s">
        <v>3406</v>
      </c>
      <c r="C7371" s="15">
        <v>400</v>
      </c>
      <c r="D7371" s="24" t="s">
        <v>4</v>
      </c>
      <c r="E7371" s="24" t="s">
        <v>6</v>
      </c>
      <c r="F7371" s="25" t="s">
        <v>6</v>
      </c>
      <c r="G7371" s="25" t="s">
        <v>2987</v>
      </c>
      <c r="H7371" s="25" t="s">
        <v>3418</v>
      </c>
      <c r="I7371" s="25" t="s">
        <v>82</v>
      </c>
      <c r="J7371" s="10">
        <v>1682</v>
      </c>
      <c r="K7371" s="16">
        <v>34</v>
      </c>
    </row>
    <row r="7372" spans="1:11" x14ac:dyDescent="0.25">
      <c r="A7372" s="19">
        <v>43057</v>
      </c>
      <c r="B7372" s="19" t="s">
        <v>3406</v>
      </c>
      <c r="C7372" s="15">
        <v>200</v>
      </c>
      <c r="D7372" s="24" t="s">
        <v>4</v>
      </c>
      <c r="E7372" s="24" t="s">
        <v>6</v>
      </c>
      <c r="F7372" s="25" t="s">
        <v>6</v>
      </c>
      <c r="G7372" s="25" t="s">
        <v>2987</v>
      </c>
      <c r="H7372" s="25" t="s">
        <v>3418</v>
      </c>
      <c r="I7372" s="25" t="s">
        <v>82</v>
      </c>
      <c r="J7372" s="10">
        <v>1683</v>
      </c>
      <c r="K7372" s="16">
        <v>34</v>
      </c>
    </row>
    <row r="7373" spans="1:11" x14ac:dyDescent="0.25">
      <c r="A7373" s="19">
        <v>43057</v>
      </c>
      <c r="B7373" s="19" t="s">
        <v>3406</v>
      </c>
      <c r="C7373" s="15">
        <v>200</v>
      </c>
      <c r="D7373" s="24" t="s">
        <v>4</v>
      </c>
      <c r="E7373" s="24" t="s">
        <v>5</v>
      </c>
      <c r="F7373" s="25" t="s">
        <v>2217</v>
      </c>
      <c r="G7373" s="25" t="s">
        <v>2987</v>
      </c>
      <c r="H7373" s="25" t="s">
        <v>3418</v>
      </c>
      <c r="I7373" s="25" t="s">
        <v>82</v>
      </c>
      <c r="J7373" s="10">
        <v>1684</v>
      </c>
      <c r="K7373" s="16">
        <v>34</v>
      </c>
    </row>
    <row r="7374" spans="1:11" x14ac:dyDescent="0.25">
      <c r="A7374" s="19">
        <v>43057</v>
      </c>
      <c r="B7374" s="19" t="s">
        <v>3406</v>
      </c>
      <c r="C7374" s="15">
        <v>10000</v>
      </c>
      <c r="D7374" s="24" t="s">
        <v>4</v>
      </c>
      <c r="E7374" s="24" t="s">
        <v>5</v>
      </c>
      <c r="F7374" s="25" t="s">
        <v>2217</v>
      </c>
      <c r="G7374" s="25" t="s">
        <v>2987</v>
      </c>
      <c r="H7374" s="25" t="s">
        <v>3418</v>
      </c>
      <c r="I7374" s="25" t="s">
        <v>82</v>
      </c>
      <c r="J7374" s="10">
        <v>1685</v>
      </c>
      <c r="K7374" s="16">
        <v>34</v>
      </c>
    </row>
    <row r="7375" spans="1:11" x14ac:dyDescent="0.25">
      <c r="A7375" s="19">
        <v>43057</v>
      </c>
      <c r="B7375" s="19" t="s">
        <v>3406</v>
      </c>
      <c r="C7375" s="15">
        <v>10000</v>
      </c>
      <c r="D7375" s="24" t="s">
        <v>4</v>
      </c>
      <c r="E7375" s="24" t="s">
        <v>5</v>
      </c>
      <c r="F7375" s="25" t="s">
        <v>2217</v>
      </c>
      <c r="G7375" s="25" t="s">
        <v>2987</v>
      </c>
      <c r="H7375" s="25" t="s">
        <v>3418</v>
      </c>
      <c r="I7375" s="25" t="s">
        <v>82</v>
      </c>
      <c r="J7375" s="10">
        <v>1686</v>
      </c>
      <c r="K7375" s="16">
        <v>34</v>
      </c>
    </row>
    <row r="7376" spans="1:11" x14ac:dyDescent="0.25">
      <c r="A7376" s="19">
        <v>43057</v>
      </c>
      <c r="B7376" s="19" t="s">
        <v>3406</v>
      </c>
      <c r="C7376" s="15">
        <v>2000</v>
      </c>
      <c r="D7376" s="24" t="s">
        <v>4</v>
      </c>
      <c r="E7376" s="24" t="s">
        <v>5</v>
      </c>
      <c r="F7376" s="25" t="s">
        <v>2217</v>
      </c>
      <c r="G7376" s="25" t="s">
        <v>2987</v>
      </c>
      <c r="H7376" s="25" t="s">
        <v>3418</v>
      </c>
      <c r="I7376" s="25" t="s">
        <v>82</v>
      </c>
      <c r="J7376" s="10">
        <v>1687</v>
      </c>
      <c r="K7376" s="16">
        <v>34</v>
      </c>
    </row>
    <row r="7377" spans="1:11" x14ac:dyDescent="0.25">
      <c r="A7377" s="19">
        <v>43057</v>
      </c>
      <c r="B7377" s="19" t="s">
        <v>3406</v>
      </c>
      <c r="C7377" s="15">
        <v>250</v>
      </c>
      <c r="D7377" s="24" t="s">
        <v>4</v>
      </c>
      <c r="E7377" s="24" t="s">
        <v>6</v>
      </c>
      <c r="F7377" s="25" t="s">
        <v>6</v>
      </c>
      <c r="G7377" s="25" t="s">
        <v>2987</v>
      </c>
      <c r="H7377" s="25" t="s">
        <v>3418</v>
      </c>
      <c r="I7377" s="25" t="s">
        <v>82</v>
      </c>
      <c r="J7377" s="10">
        <v>1789</v>
      </c>
      <c r="K7377" s="16">
        <v>36</v>
      </c>
    </row>
    <row r="7378" spans="1:11" x14ac:dyDescent="0.25">
      <c r="A7378" s="19">
        <v>43057</v>
      </c>
      <c r="B7378" s="19" t="s">
        <v>3406</v>
      </c>
      <c r="C7378" s="15">
        <v>100</v>
      </c>
      <c r="D7378" s="24" t="s">
        <v>4</v>
      </c>
      <c r="E7378" s="24" t="s">
        <v>6</v>
      </c>
      <c r="F7378" s="25" t="s">
        <v>6</v>
      </c>
      <c r="G7378" s="25" t="s">
        <v>2987</v>
      </c>
      <c r="H7378" s="25" t="s">
        <v>3418</v>
      </c>
      <c r="I7378" s="25" t="s">
        <v>82</v>
      </c>
      <c r="J7378" s="10">
        <v>1790</v>
      </c>
      <c r="K7378" s="16">
        <v>36</v>
      </c>
    </row>
    <row r="7379" spans="1:11" x14ac:dyDescent="0.25">
      <c r="A7379" s="19">
        <v>43057</v>
      </c>
      <c r="B7379" s="19" t="s">
        <v>3406</v>
      </c>
      <c r="C7379" s="15">
        <v>100</v>
      </c>
      <c r="D7379" s="24" t="s">
        <v>4</v>
      </c>
      <c r="E7379" s="24" t="s">
        <v>6</v>
      </c>
      <c r="F7379" s="25" t="s">
        <v>6</v>
      </c>
      <c r="G7379" s="25" t="s">
        <v>2987</v>
      </c>
      <c r="H7379" s="25" t="s">
        <v>3418</v>
      </c>
      <c r="I7379" s="25" t="s">
        <v>82</v>
      </c>
      <c r="J7379" s="10">
        <v>2099</v>
      </c>
      <c r="K7379" s="16">
        <v>42</v>
      </c>
    </row>
    <row r="7380" spans="1:11" x14ac:dyDescent="0.25">
      <c r="A7380" s="19">
        <v>43057</v>
      </c>
      <c r="B7380" s="19" t="s">
        <v>3406</v>
      </c>
      <c r="C7380" s="15">
        <v>80</v>
      </c>
      <c r="D7380" s="24" t="s">
        <v>4</v>
      </c>
      <c r="E7380" s="24" t="s">
        <v>5</v>
      </c>
      <c r="F7380" s="25" t="s">
        <v>2217</v>
      </c>
      <c r="G7380" s="25" t="s">
        <v>2987</v>
      </c>
      <c r="H7380" s="25" t="s">
        <v>3418</v>
      </c>
      <c r="I7380" s="25" t="s">
        <v>82</v>
      </c>
      <c r="J7380" s="10">
        <v>2189</v>
      </c>
      <c r="K7380" s="16">
        <v>44</v>
      </c>
    </row>
    <row r="7381" spans="1:11" x14ac:dyDescent="0.25">
      <c r="A7381" s="19">
        <v>43057</v>
      </c>
      <c r="B7381" s="19" t="s">
        <v>3406</v>
      </c>
      <c r="C7381" s="15">
        <v>4652.7519999999995</v>
      </c>
      <c r="D7381" s="24" t="s">
        <v>4</v>
      </c>
      <c r="E7381" s="24" t="s">
        <v>6</v>
      </c>
      <c r="F7381" s="25" t="s">
        <v>6</v>
      </c>
      <c r="G7381" s="25" t="s">
        <v>2987</v>
      </c>
      <c r="H7381" s="25" t="s">
        <v>3418</v>
      </c>
      <c r="I7381" s="25" t="s">
        <v>82</v>
      </c>
      <c r="J7381" s="10">
        <v>2275</v>
      </c>
      <c r="K7381" s="16">
        <v>46</v>
      </c>
    </row>
    <row r="7382" spans="1:11" x14ac:dyDescent="0.25">
      <c r="A7382" s="19">
        <v>43057</v>
      </c>
      <c r="B7382" s="19" t="s">
        <v>3406</v>
      </c>
      <c r="C7382" s="15">
        <v>1000</v>
      </c>
      <c r="D7382" s="24" t="s">
        <v>4</v>
      </c>
      <c r="E7382" s="24" t="s">
        <v>5</v>
      </c>
      <c r="F7382" s="25" t="s">
        <v>2217</v>
      </c>
      <c r="G7382" s="25" t="s">
        <v>2987</v>
      </c>
      <c r="H7382" s="25" t="s">
        <v>3418</v>
      </c>
      <c r="I7382" s="25" t="s">
        <v>82</v>
      </c>
      <c r="J7382" s="10">
        <v>2506</v>
      </c>
      <c r="K7382" s="16">
        <v>51</v>
      </c>
    </row>
    <row r="7383" spans="1:11" x14ac:dyDescent="0.25">
      <c r="A7383" s="19">
        <v>43057</v>
      </c>
      <c r="B7383" s="19" t="s">
        <v>3406</v>
      </c>
      <c r="C7383" s="15">
        <v>200</v>
      </c>
      <c r="D7383" s="24" t="s">
        <v>4</v>
      </c>
      <c r="E7383" s="24" t="s">
        <v>6</v>
      </c>
      <c r="F7383" s="25" t="s">
        <v>6</v>
      </c>
      <c r="G7383" s="25" t="s">
        <v>2987</v>
      </c>
      <c r="H7383" s="25" t="s">
        <v>3418</v>
      </c>
      <c r="I7383" s="25" t="s">
        <v>82</v>
      </c>
      <c r="J7383" s="10">
        <v>2508</v>
      </c>
      <c r="K7383" s="16">
        <v>51</v>
      </c>
    </row>
    <row r="7384" spans="1:11" x14ac:dyDescent="0.25">
      <c r="A7384" s="19">
        <v>43057</v>
      </c>
      <c r="B7384" s="19" t="s">
        <v>3406</v>
      </c>
      <c r="C7384" s="15">
        <v>1600</v>
      </c>
      <c r="D7384" s="24" t="s">
        <v>4</v>
      </c>
      <c r="E7384" s="24" t="s">
        <v>5</v>
      </c>
      <c r="F7384" s="25" t="s">
        <v>2217</v>
      </c>
      <c r="G7384" s="25" t="s">
        <v>2987</v>
      </c>
      <c r="H7384" s="25" t="s">
        <v>3418</v>
      </c>
      <c r="I7384" s="25" t="s">
        <v>82</v>
      </c>
      <c r="J7384" s="10">
        <v>2509</v>
      </c>
      <c r="K7384" s="16">
        <v>51</v>
      </c>
    </row>
    <row r="7385" spans="1:11" x14ac:dyDescent="0.25">
      <c r="A7385" s="19">
        <v>43057</v>
      </c>
      <c r="B7385" s="19" t="s">
        <v>3406</v>
      </c>
      <c r="C7385" s="15">
        <v>100</v>
      </c>
      <c r="D7385" s="24" t="s">
        <v>4</v>
      </c>
      <c r="E7385" s="24" t="s">
        <v>6</v>
      </c>
      <c r="F7385" s="25" t="s">
        <v>6</v>
      </c>
      <c r="G7385" s="25" t="s">
        <v>2987</v>
      </c>
      <c r="H7385" s="25" t="s">
        <v>3418</v>
      </c>
      <c r="I7385" s="25" t="s">
        <v>82</v>
      </c>
      <c r="J7385" s="10">
        <v>2510</v>
      </c>
      <c r="K7385" s="16">
        <v>51</v>
      </c>
    </row>
    <row r="7386" spans="1:11" x14ac:dyDescent="0.25">
      <c r="A7386" s="19">
        <v>43057</v>
      </c>
      <c r="B7386" s="19" t="s">
        <v>3406</v>
      </c>
      <c r="C7386" s="15">
        <v>100</v>
      </c>
      <c r="D7386" s="24" t="s">
        <v>4</v>
      </c>
      <c r="E7386" s="24" t="s">
        <v>6</v>
      </c>
      <c r="F7386" s="25" t="s">
        <v>6</v>
      </c>
      <c r="G7386" s="25" t="s">
        <v>2987</v>
      </c>
      <c r="H7386" s="25" t="s">
        <v>3418</v>
      </c>
      <c r="I7386" s="25" t="s">
        <v>82</v>
      </c>
      <c r="J7386" s="10">
        <v>2511</v>
      </c>
      <c r="K7386" s="16">
        <v>51</v>
      </c>
    </row>
    <row r="7387" spans="1:11" x14ac:dyDescent="0.25">
      <c r="A7387" s="19">
        <v>43057</v>
      </c>
      <c r="B7387" s="19" t="s">
        <v>3406</v>
      </c>
      <c r="C7387" s="15">
        <v>10</v>
      </c>
      <c r="D7387" s="24" t="s">
        <v>4</v>
      </c>
      <c r="E7387" s="24" t="s">
        <v>6</v>
      </c>
      <c r="F7387" s="25" t="s">
        <v>6</v>
      </c>
      <c r="G7387" s="25" t="s">
        <v>2987</v>
      </c>
      <c r="H7387" s="25" t="s">
        <v>3418</v>
      </c>
      <c r="I7387" s="25" t="s">
        <v>82</v>
      </c>
      <c r="J7387" s="10">
        <v>2512</v>
      </c>
      <c r="K7387" s="16">
        <v>51</v>
      </c>
    </row>
    <row r="7388" spans="1:11" x14ac:dyDescent="0.25">
      <c r="A7388" s="19">
        <v>43057</v>
      </c>
      <c r="B7388" s="19" t="s">
        <v>3406</v>
      </c>
      <c r="C7388" s="15">
        <v>4250</v>
      </c>
      <c r="D7388" s="24" t="s">
        <v>4</v>
      </c>
      <c r="E7388" s="24" t="s">
        <v>6</v>
      </c>
      <c r="F7388" s="25" t="s">
        <v>6</v>
      </c>
      <c r="G7388" s="25" t="s">
        <v>2987</v>
      </c>
      <c r="H7388" s="25" t="s">
        <v>3418</v>
      </c>
      <c r="I7388" s="25" t="s">
        <v>82</v>
      </c>
      <c r="J7388" s="10">
        <v>2513</v>
      </c>
      <c r="K7388" s="16">
        <v>51</v>
      </c>
    </row>
    <row r="7389" spans="1:11" x14ac:dyDescent="0.25">
      <c r="A7389" s="19">
        <v>43057</v>
      </c>
      <c r="B7389" s="19" t="s">
        <v>3406</v>
      </c>
      <c r="C7389" s="15">
        <v>100</v>
      </c>
      <c r="D7389" s="24" t="s">
        <v>4</v>
      </c>
      <c r="E7389" s="24" t="s">
        <v>5</v>
      </c>
      <c r="F7389" s="25" t="s">
        <v>2217</v>
      </c>
      <c r="G7389" s="25" t="s">
        <v>2987</v>
      </c>
      <c r="H7389" s="25" t="s">
        <v>3418</v>
      </c>
      <c r="I7389" s="25" t="s">
        <v>82</v>
      </c>
      <c r="J7389" s="10">
        <v>2514</v>
      </c>
      <c r="K7389" s="16">
        <v>51</v>
      </c>
    </row>
    <row r="7390" spans="1:11" x14ac:dyDescent="0.25">
      <c r="A7390" s="19">
        <v>43057</v>
      </c>
      <c r="B7390" s="19" t="s">
        <v>3406</v>
      </c>
      <c r="C7390" s="15">
        <v>50</v>
      </c>
      <c r="D7390" s="24" t="s">
        <v>4</v>
      </c>
      <c r="E7390" s="24" t="s">
        <v>5</v>
      </c>
      <c r="F7390" s="25" t="s">
        <v>2217</v>
      </c>
      <c r="G7390" s="25" t="s">
        <v>2987</v>
      </c>
      <c r="H7390" s="25" t="s">
        <v>3418</v>
      </c>
      <c r="I7390" s="25" t="s">
        <v>82</v>
      </c>
      <c r="J7390" s="10">
        <v>2515</v>
      </c>
      <c r="K7390" s="16">
        <v>51</v>
      </c>
    </row>
    <row r="7391" spans="1:11" x14ac:dyDescent="0.25">
      <c r="A7391" s="19">
        <v>43057</v>
      </c>
      <c r="B7391" s="19" t="s">
        <v>3406</v>
      </c>
      <c r="C7391" s="15">
        <v>100</v>
      </c>
      <c r="D7391" s="24" t="s">
        <v>4</v>
      </c>
      <c r="E7391" s="24" t="s">
        <v>6</v>
      </c>
      <c r="F7391" s="25" t="s">
        <v>6</v>
      </c>
      <c r="G7391" s="25" t="s">
        <v>2987</v>
      </c>
      <c r="H7391" s="25" t="s">
        <v>3418</v>
      </c>
      <c r="I7391" s="25" t="s">
        <v>82</v>
      </c>
      <c r="J7391" s="10">
        <v>2516</v>
      </c>
      <c r="K7391" s="16">
        <v>51</v>
      </c>
    </row>
    <row r="7392" spans="1:11" x14ac:dyDescent="0.25">
      <c r="A7392" s="19">
        <v>43057</v>
      </c>
      <c r="B7392" s="19" t="s">
        <v>3406</v>
      </c>
      <c r="C7392" s="15">
        <v>50</v>
      </c>
      <c r="D7392" s="24" t="s">
        <v>4</v>
      </c>
      <c r="E7392" s="24" t="s">
        <v>5</v>
      </c>
      <c r="F7392" s="25" t="s">
        <v>2217</v>
      </c>
      <c r="G7392" s="25" t="s">
        <v>2987</v>
      </c>
      <c r="H7392" s="25" t="s">
        <v>3418</v>
      </c>
      <c r="I7392" s="25" t="s">
        <v>82</v>
      </c>
      <c r="J7392" s="10">
        <v>2517</v>
      </c>
      <c r="K7392" s="16">
        <v>51</v>
      </c>
    </row>
    <row r="7393" spans="1:11" x14ac:dyDescent="0.25">
      <c r="A7393" s="19">
        <v>43057</v>
      </c>
      <c r="B7393" s="19" t="s">
        <v>3406</v>
      </c>
      <c r="C7393" s="15">
        <v>200</v>
      </c>
      <c r="D7393" s="24" t="s">
        <v>4</v>
      </c>
      <c r="E7393" s="24" t="s">
        <v>6</v>
      </c>
      <c r="F7393" s="25" t="s">
        <v>6</v>
      </c>
      <c r="G7393" s="25" t="s">
        <v>2987</v>
      </c>
      <c r="H7393" s="25" t="s">
        <v>3418</v>
      </c>
      <c r="I7393" s="25" t="s">
        <v>82</v>
      </c>
      <c r="J7393" s="10">
        <v>2518</v>
      </c>
      <c r="K7393" s="16">
        <v>51</v>
      </c>
    </row>
    <row r="7394" spans="1:11" x14ac:dyDescent="0.25">
      <c r="A7394" s="19">
        <v>43057</v>
      </c>
      <c r="B7394" s="19" t="s">
        <v>3406</v>
      </c>
      <c r="C7394" s="15">
        <v>1500</v>
      </c>
      <c r="D7394" s="24" t="s">
        <v>4</v>
      </c>
      <c r="E7394" s="24" t="s">
        <v>6</v>
      </c>
      <c r="F7394" s="25" t="s">
        <v>6</v>
      </c>
      <c r="G7394" s="25" t="s">
        <v>2987</v>
      </c>
      <c r="H7394" s="25" t="s">
        <v>3418</v>
      </c>
      <c r="I7394" s="25" t="s">
        <v>82</v>
      </c>
      <c r="J7394" s="10">
        <v>2519</v>
      </c>
      <c r="K7394" s="16">
        <v>51</v>
      </c>
    </row>
    <row r="7395" spans="1:11" x14ac:dyDescent="0.25">
      <c r="A7395" s="19">
        <v>43057</v>
      </c>
      <c r="B7395" s="19" t="s">
        <v>3406</v>
      </c>
      <c r="C7395" s="15">
        <v>100</v>
      </c>
      <c r="D7395" s="24" t="s">
        <v>4</v>
      </c>
      <c r="E7395" s="24" t="s">
        <v>6</v>
      </c>
      <c r="F7395" s="25" t="s">
        <v>6</v>
      </c>
      <c r="G7395" s="25" t="s">
        <v>2987</v>
      </c>
      <c r="H7395" s="25" t="s">
        <v>3418</v>
      </c>
      <c r="I7395" s="25" t="s">
        <v>82</v>
      </c>
      <c r="J7395" s="10">
        <v>2520</v>
      </c>
      <c r="K7395" s="16">
        <v>51</v>
      </c>
    </row>
    <row r="7396" spans="1:11" x14ac:dyDescent="0.25">
      <c r="A7396" s="19">
        <v>43058</v>
      </c>
      <c r="B7396" s="19" t="s">
        <v>3406</v>
      </c>
      <c r="C7396" s="15">
        <v>500</v>
      </c>
      <c r="D7396" s="24" t="s">
        <v>4</v>
      </c>
      <c r="E7396" s="24" t="s">
        <v>5</v>
      </c>
      <c r="F7396" s="25" t="s">
        <v>2217</v>
      </c>
      <c r="G7396" s="25" t="s">
        <v>2987</v>
      </c>
      <c r="H7396" s="25" t="s">
        <v>3418</v>
      </c>
      <c r="I7396" s="25" t="s">
        <v>82</v>
      </c>
      <c r="J7396" s="10">
        <v>1245</v>
      </c>
      <c r="K7396" s="16">
        <v>25</v>
      </c>
    </row>
    <row r="7397" spans="1:11" x14ac:dyDescent="0.25">
      <c r="A7397" s="19">
        <v>43058</v>
      </c>
      <c r="B7397" s="19" t="s">
        <v>3406</v>
      </c>
      <c r="C7397" s="15">
        <v>1000</v>
      </c>
      <c r="D7397" s="24" t="s">
        <v>4</v>
      </c>
      <c r="E7397" s="24" t="s">
        <v>5</v>
      </c>
      <c r="F7397" s="25" t="s">
        <v>2217</v>
      </c>
      <c r="G7397" s="25" t="s">
        <v>2987</v>
      </c>
      <c r="H7397" s="25" t="s">
        <v>3418</v>
      </c>
      <c r="I7397" s="25" t="s">
        <v>82</v>
      </c>
      <c r="J7397" s="10">
        <v>1246</v>
      </c>
      <c r="K7397" s="16">
        <v>25</v>
      </c>
    </row>
    <row r="7398" spans="1:11" x14ac:dyDescent="0.25">
      <c r="A7398" s="19">
        <v>43058</v>
      </c>
      <c r="B7398" s="19" t="s">
        <v>3406</v>
      </c>
      <c r="C7398" s="15">
        <v>1000</v>
      </c>
      <c r="D7398" s="24" t="s">
        <v>4</v>
      </c>
      <c r="E7398" s="24" t="s">
        <v>5</v>
      </c>
      <c r="F7398" s="25" t="s">
        <v>2217</v>
      </c>
      <c r="G7398" s="25" t="s">
        <v>2987</v>
      </c>
      <c r="H7398" s="25" t="s">
        <v>3418</v>
      </c>
      <c r="I7398" s="25" t="s">
        <v>82</v>
      </c>
      <c r="J7398" s="10">
        <v>1688</v>
      </c>
      <c r="K7398" s="16">
        <v>34</v>
      </c>
    </row>
    <row r="7399" spans="1:11" x14ac:dyDescent="0.25">
      <c r="A7399" s="19">
        <v>43058</v>
      </c>
      <c r="B7399" s="19" t="s">
        <v>3406</v>
      </c>
      <c r="C7399" s="15">
        <v>500</v>
      </c>
      <c r="D7399" s="24" t="s">
        <v>4</v>
      </c>
      <c r="E7399" s="24" t="s">
        <v>5</v>
      </c>
      <c r="F7399" s="25" t="s">
        <v>2217</v>
      </c>
      <c r="G7399" s="25" t="s">
        <v>2987</v>
      </c>
      <c r="H7399" s="25" t="s">
        <v>3418</v>
      </c>
      <c r="I7399" s="25" t="s">
        <v>82</v>
      </c>
      <c r="J7399" s="10">
        <v>1689</v>
      </c>
      <c r="K7399" s="16">
        <v>34</v>
      </c>
    </row>
    <row r="7400" spans="1:11" x14ac:dyDescent="0.25">
      <c r="A7400" s="19">
        <v>43058</v>
      </c>
      <c r="B7400" s="19" t="s">
        <v>3406</v>
      </c>
      <c r="C7400" s="15">
        <v>800</v>
      </c>
      <c r="D7400" s="24" t="s">
        <v>4</v>
      </c>
      <c r="E7400" s="24" t="s">
        <v>5</v>
      </c>
      <c r="F7400" s="25" t="s">
        <v>2217</v>
      </c>
      <c r="G7400" s="25" t="s">
        <v>2987</v>
      </c>
      <c r="H7400" s="25" t="s">
        <v>3418</v>
      </c>
      <c r="I7400" s="25" t="s">
        <v>82</v>
      </c>
      <c r="J7400" s="10">
        <v>1690</v>
      </c>
      <c r="K7400" s="16">
        <v>34</v>
      </c>
    </row>
    <row r="7401" spans="1:11" x14ac:dyDescent="0.25">
      <c r="A7401" s="19">
        <v>43058</v>
      </c>
      <c r="B7401" s="19" t="s">
        <v>3406</v>
      </c>
      <c r="C7401" s="15">
        <v>300</v>
      </c>
      <c r="D7401" s="24" t="s">
        <v>4</v>
      </c>
      <c r="E7401" s="24" t="s">
        <v>6</v>
      </c>
      <c r="F7401" s="25" t="s">
        <v>6</v>
      </c>
      <c r="G7401" s="25" t="s">
        <v>2987</v>
      </c>
      <c r="H7401" s="25" t="s">
        <v>3418</v>
      </c>
      <c r="I7401" s="25" t="s">
        <v>82</v>
      </c>
      <c r="J7401" s="10">
        <v>1791</v>
      </c>
      <c r="K7401" s="16">
        <v>36</v>
      </c>
    </row>
    <row r="7402" spans="1:11" x14ac:dyDescent="0.25">
      <c r="A7402" s="19">
        <v>43058</v>
      </c>
      <c r="B7402" s="19" t="s">
        <v>3406</v>
      </c>
      <c r="C7402" s="15">
        <v>200</v>
      </c>
      <c r="D7402" s="24" t="s">
        <v>4</v>
      </c>
      <c r="E7402" s="24" t="s">
        <v>6</v>
      </c>
      <c r="F7402" s="25" t="s">
        <v>6</v>
      </c>
      <c r="G7402" s="25" t="s">
        <v>2987</v>
      </c>
      <c r="H7402" s="25" t="s">
        <v>3418</v>
      </c>
      <c r="I7402" s="25" t="s">
        <v>82</v>
      </c>
      <c r="J7402" s="10">
        <v>1792</v>
      </c>
      <c r="K7402" s="16">
        <v>36</v>
      </c>
    </row>
    <row r="7403" spans="1:11" x14ac:dyDescent="0.25">
      <c r="A7403" s="19">
        <v>43058</v>
      </c>
      <c r="B7403" s="19" t="s">
        <v>3406</v>
      </c>
      <c r="C7403" s="15">
        <v>1500</v>
      </c>
      <c r="D7403" s="24" t="s">
        <v>4</v>
      </c>
      <c r="E7403" s="24" t="s">
        <v>5</v>
      </c>
      <c r="F7403" s="25" t="s">
        <v>2217</v>
      </c>
      <c r="G7403" s="25" t="s">
        <v>2987</v>
      </c>
      <c r="H7403" s="25" t="s">
        <v>3418</v>
      </c>
      <c r="I7403" s="25" t="s">
        <v>82</v>
      </c>
      <c r="J7403" s="10">
        <v>2190</v>
      </c>
      <c r="K7403" s="16">
        <v>44</v>
      </c>
    </row>
    <row r="7404" spans="1:11" x14ac:dyDescent="0.25">
      <c r="A7404" s="19">
        <v>43058</v>
      </c>
      <c r="B7404" s="19" t="s">
        <v>3406</v>
      </c>
      <c r="C7404" s="15">
        <v>1000</v>
      </c>
      <c r="D7404" s="24" t="s">
        <v>4</v>
      </c>
      <c r="E7404" s="24" t="s">
        <v>5</v>
      </c>
      <c r="F7404" s="25" t="s">
        <v>2217</v>
      </c>
      <c r="G7404" s="25" t="s">
        <v>2987</v>
      </c>
      <c r="H7404" s="25" t="s">
        <v>3418</v>
      </c>
      <c r="I7404" s="25" t="s">
        <v>82</v>
      </c>
      <c r="J7404" s="10">
        <v>2191</v>
      </c>
      <c r="K7404" s="16">
        <v>44</v>
      </c>
    </row>
    <row r="7405" spans="1:11" x14ac:dyDescent="0.25">
      <c r="A7405" s="19">
        <v>43058</v>
      </c>
      <c r="B7405" s="19" t="s">
        <v>3406</v>
      </c>
      <c r="C7405" s="15">
        <v>1000</v>
      </c>
      <c r="D7405" s="24" t="s">
        <v>4</v>
      </c>
      <c r="E7405" s="24" t="s">
        <v>5</v>
      </c>
      <c r="F7405" s="25" t="s">
        <v>2217</v>
      </c>
      <c r="G7405" s="25" t="s">
        <v>2987</v>
      </c>
      <c r="H7405" s="25" t="s">
        <v>3418</v>
      </c>
      <c r="I7405" s="25" t="s">
        <v>82</v>
      </c>
      <c r="J7405" s="10">
        <v>2192</v>
      </c>
      <c r="K7405" s="16">
        <v>44</v>
      </c>
    </row>
    <row r="7406" spans="1:11" x14ac:dyDescent="0.25">
      <c r="A7406" s="19">
        <v>43058</v>
      </c>
      <c r="B7406" s="19" t="s">
        <v>3406</v>
      </c>
      <c r="C7406" s="15">
        <v>3600</v>
      </c>
      <c r="D7406" s="24" t="s">
        <v>4</v>
      </c>
      <c r="E7406" s="24" t="s">
        <v>6</v>
      </c>
      <c r="F7406" s="25" t="s">
        <v>6</v>
      </c>
      <c r="G7406" s="25" t="s">
        <v>2987</v>
      </c>
      <c r="H7406" s="25" t="s">
        <v>3418</v>
      </c>
      <c r="I7406" s="25" t="s">
        <v>82</v>
      </c>
      <c r="J7406" s="10">
        <v>2193</v>
      </c>
      <c r="K7406" s="16">
        <v>44</v>
      </c>
    </row>
    <row r="7407" spans="1:11" x14ac:dyDescent="0.25">
      <c r="A7407" s="19">
        <v>43058</v>
      </c>
      <c r="B7407" s="19" t="s">
        <v>3406</v>
      </c>
      <c r="C7407" s="15">
        <v>1450</v>
      </c>
      <c r="D7407" s="24" t="s">
        <v>4</v>
      </c>
      <c r="E7407" s="24" t="s">
        <v>6</v>
      </c>
      <c r="F7407" s="25" t="s">
        <v>6</v>
      </c>
      <c r="G7407" s="25" t="s">
        <v>2987</v>
      </c>
      <c r="H7407" s="25" t="s">
        <v>3418</v>
      </c>
      <c r="I7407" s="25" t="s">
        <v>82</v>
      </c>
      <c r="J7407" s="10">
        <v>2276</v>
      </c>
      <c r="K7407" s="16">
        <v>46</v>
      </c>
    </row>
    <row r="7408" spans="1:11" x14ac:dyDescent="0.25">
      <c r="A7408" s="19">
        <v>43058</v>
      </c>
      <c r="B7408" s="19" t="s">
        <v>3406</v>
      </c>
      <c r="C7408" s="15">
        <v>1000</v>
      </c>
      <c r="D7408" s="24" t="s">
        <v>4</v>
      </c>
      <c r="E7408" s="24" t="s">
        <v>6</v>
      </c>
      <c r="F7408" s="25" t="s">
        <v>6</v>
      </c>
      <c r="G7408" s="25" t="s">
        <v>2987</v>
      </c>
      <c r="H7408" s="25" t="s">
        <v>3418</v>
      </c>
      <c r="I7408" s="25" t="s">
        <v>82</v>
      </c>
      <c r="J7408" s="10">
        <v>2382</v>
      </c>
      <c r="K7408" s="16">
        <v>48</v>
      </c>
    </row>
    <row r="7409" spans="1:11" x14ac:dyDescent="0.25">
      <c r="A7409" s="19">
        <v>43058</v>
      </c>
      <c r="B7409" s="19" t="s">
        <v>3406</v>
      </c>
      <c r="C7409" s="15">
        <v>400</v>
      </c>
      <c r="D7409" s="24" t="s">
        <v>4</v>
      </c>
      <c r="E7409" s="24" t="s">
        <v>6</v>
      </c>
      <c r="F7409" s="25" t="s">
        <v>6</v>
      </c>
      <c r="G7409" s="25" t="s">
        <v>2987</v>
      </c>
      <c r="H7409" s="25" t="s">
        <v>3418</v>
      </c>
      <c r="I7409" s="25" t="s">
        <v>82</v>
      </c>
      <c r="J7409" s="10">
        <v>2420</v>
      </c>
      <c r="K7409" s="16">
        <v>49</v>
      </c>
    </row>
    <row r="7410" spans="1:11" x14ac:dyDescent="0.25">
      <c r="A7410" s="19">
        <v>43058</v>
      </c>
      <c r="B7410" s="19" t="s">
        <v>3406</v>
      </c>
      <c r="C7410" s="15">
        <v>450</v>
      </c>
      <c r="D7410" s="24" t="s">
        <v>4</v>
      </c>
      <c r="E7410" s="24" t="s">
        <v>5</v>
      </c>
      <c r="F7410" s="25" t="s">
        <v>2217</v>
      </c>
      <c r="G7410" s="25" t="s">
        <v>2987</v>
      </c>
      <c r="H7410" s="25" t="s">
        <v>3418</v>
      </c>
      <c r="I7410" s="25" t="s">
        <v>82</v>
      </c>
      <c r="J7410" s="10">
        <v>2421</v>
      </c>
      <c r="K7410" s="16">
        <v>49</v>
      </c>
    </row>
    <row r="7411" spans="1:11" x14ac:dyDescent="0.25">
      <c r="A7411" s="19">
        <v>43058</v>
      </c>
      <c r="B7411" s="19" t="s">
        <v>3406</v>
      </c>
      <c r="C7411" s="15">
        <v>2500</v>
      </c>
      <c r="D7411" s="24" t="s">
        <v>4</v>
      </c>
      <c r="E7411" s="24" t="s">
        <v>5</v>
      </c>
      <c r="F7411" s="25" t="s">
        <v>2217</v>
      </c>
      <c r="G7411" s="25" t="s">
        <v>2987</v>
      </c>
      <c r="H7411" s="25" t="s">
        <v>3418</v>
      </c>
      <c r="I7411" s="25" t="s">
        <v>82</v>
      </c>
      <c r="J7411" s="10">
        <v>2422</v>
      </c>
      <c r="K7411" s="16">
        <v>49</v>
      </c>
    </row>
    <row r="7412" spans="1:11" x14ac:dyDescent="0.25">
      <c r="A7412" s="19">
        <v>43058</v>
      </c>
      <c r="B7412" s="19" t="s">
        <v>3406</v>
      </c>
      <c r="C7412" s="15">
        <v>5500</v>
      </c>
      <c r="D7412" s="24" t="s">
        <v>4</v>
      </c>
      <c r="E7412" s="24" t="s">
        <v>6</v>
      </c>
      <c r="F7412" s="25" t="s">
        <v>6</v>
      </c>
      <c r="G7412" s="25" t="s">
        <v>2987</v>
      </c>
      <c r="H7412" s="25" t="s">
        <v>3418</v>
      </c>
      <c r="I7412" s="25" t="s">
        <v>82</v>
      </c>
      <c r="J7412" s="10">
        <v>2423</v>
      </c>
      <c r="K7412" s="16">
        <v>49</v>
      </c>
    </row>
    <row r="7413" spans="1:11" x14ac:dyDescent="0.25">
      <c r="A7413" s="19">
        <v>43058</v>
      </c>
      <c r="B7413" s="19" t="s">
        <v>3406</v>
      </c>
      <c r="C7413" s="15">
        <v>10000</v>
      </c>
      <c r="D7413" s="24" t="s">
        <v>4</v>
      </c>
      <c r="E7413" s="24" t="s">
        <v>6</v>
      </c>
      <c r="F7413" s="25" t="s">
        <v>6</v>
      </c>
      <c r="G7413" s="25" t="s">
        <v>2987</v>
      </c>
      <c r="H7413" s="25" t="s">
        <v>3418</v>
      </c>
      <c r="I7413" s="25" t="s">
        <v>82</v>
      </c>
      <c r="J7413" s="10">
        <v>2424</v>
      </c>
      <c r="K7413" s="16">
        <v>49</v>
      </c>
    </row>
    <row r="7414" spans="1:11" x14ac:dyDescent="0.25">
      <c r="A7414" s="19">
        <v>43058</v>
      </c>
      <c r="B7414" s="19" t="s">
        <v>3406</v>
      </c>
      <c r="C7414" s="15">
        <v>500</v>
      </c>
      <c r="D7414" s="24" t="s">
        <v>4</v>
      </c>
      <c r="E7414" s="24" t="s">
        <v>6</v>
      </c>
      <c r="F7414" s="25" t="s">
        <v>6</v>
      </c>
      <c r="G7414" s="25" t="s">
        <v>2987</v>
      </c>
      <c r="H7414" s="25" t="s">
        <v>3418</v>
      </c>
      <c r="I7414" s="25" t="s">
        <v>82</v>
      </c>
      <c r="J7414" s="10">
        <v>2455</v>
      </c>
      <c r="K7414" s="16">
        <v>50</v>
      </c>
    </row>
    <row r="7415" spans="1:11" x14ac:dyDescent="0.25">
      <c r="A7415" s="19">
        <v>43058</v>
      </c>
      <c r="B7415" s="19" t="s">
        <v>3406</v>
      </c>
      <c r="C7415" s="15">
        <v>500</v>
      </c>
      <c r="D7415" s="24" t="s">
        <v>4</v>
      </c>
      <c r="E7415" s="24" t="s">
        <v>6</v>
      </c>
      <c r="F7415" s="25" t="s">
        <v>6</v>
      </c>
      <c r="G7415" s="25" t="s">
        <v>2987</v>
      </c>
      <c r="H7415" s="25" t="s">
        <v>3418</v>
      </c>
      <c r="I7415" s="25" t="s">
        <v>82</v>
      </c>
      <c r="J7415" s="10">
        <v>2456</v>
      </c>
      <c r="K7415" s="16">
        <v>50</v>
      </c>
    </row>
    <row r="7416" spans="1:11" x14ac:dyDescent="0.25">
      <c r="A7416" s="19">
        <v>43058</v>
      </c>
      <c r="B7416" s="19" t="s">
        <v>3406</v>
      </c>
      <c r="C7416" s="15">
        <v>500</v>
      </c>
      <c r="D7416" s="24" t="s">
        <v>4</v>
      </c>
      <c r="E7416" s="24" t="s">
        <v>5</v>
      </c>
      <c r="F7416" s="25" t="s">
        <v>2217</v>
      </c>
      <c r="G7416" s="25" t="s">
        <v>2987</v>
      </c>
      <c r="H7416" s="25" t="s">
        <v>3418</v>
      </c>
      <c r="I7416" s="25" t="s">
        <v>82</v>
      </c>
      <c r="J7416" s="10">
        <v>2457</v>
      </c>
      <c r="K7416" s="16">
        <v>50</v>
      </c>
    </row>
    <row r="7417" spans="1:11" x14ac:dyDescent="0.25">
      <c r="A7417" s="19">
        <v>43058</v>
      </c>
      <c r="B7417" s="19" t="s">
        <v>3406</v>
      </c>
      <c r="C7417" s="15">
        <v>200</v>
      </c>
      <c r="D7417" s="24" t="s">
        <v>4</v>
      </c>
      <c r="E7417" s="24" t="s">
        <v>5</v>
      </c>
      <c r="F7417" s="25" t="s">
        <v>2217</v>
      </c>
      <c r="G7417" s="25" t="s">
        <v>2987</v>
      </c>
      <c r="H7417" s="25" t="s">
        <v>3418</v>
      </c>
      <c r="I7417" s="25" t="s">
        <v>82</v>
      </c>
      <c r="J7417" s="10">
        <v>2458</v>
      </c>
      <c r="K7417" s="16">
        <v>50</v>
      </c>
    </row>
    <row r="7418" spans="1:11" x14ac:dyDescent="0.25">
      <c r="A7418" s="19">
        <v>43058</v>
      </c>
      <c r="B7418" s="19" t="s">
        <v>3406</v>
      </c>
      <c r="C7418" s="15">
        <v>100</v>
      </c>
      <c r="D7418" s="24" t="s">
        <v>4</v>
      </c>
      <c r="E7418" s="24" t="s">
        <v>6</v>
      </c>
      <c r="F7418" s="25" t="s">
        <v>6</v>
      </c>
      <c r="G7418" s="25" t="s">
        <v>2987</v>
      </c>
      <c r="H7418" s="25" t="s">
        <v>3418</v>
      </c>
      <c r="I7418" s="25" t="s">
        <v>82</v>
      </c>
      <c r="J7418" s="10">
        <v>2459</v>
      </c>
      <c r="K7418" s="16">
        <v>50</v>
      </c>
    </row>
    <row r="7419" spans="1:11" x14ac:dyDescent="0.25">
      <c r="A7419" s="19">
        <v>43058</v>
      </c>
      <c r="B7419" s="19" t="s">
        <v>3406</v>
      </c>
      <c r="C7419" s="15">
        <v>9500</v>
      </c>
      <c r="D7419" s="24" t="s">
        <v>4</v>
      </c>
      <c r="E7419" s="24" t="s">
        <v>6</v>
      </c>
      <c r="F7419" s="25" t="s">
        <v>6</v>
      </c>
      <c r="G7419" s="25" t="s">
        <v>2987</v>
      </c>
      <c r="H7419" s="25" t="s">
        <v>3418</v>
      </c>
      <c r="I7419" s="25" t="s">
        <v>82</v>
      </c>
      <c r="J7419" s="10">
        <v>2460</v>
      </c>
      <c r="K7419" s="16">
        <v>50</v>
      </c>
    </row>
    <row r="7420" spans="1:11" x14ac:dyDescent="0.25">
      <c r="A7420" s="19">
        <v>43058</v>
      </c>
      <c r="B7420" s="19" t="s">
        <v>3406</v>
      </c>
      <c r="C7420" s="15">
        <v>200</v>
      </c>
      <c r="D7420" s="24" t="s">
        <v>4</v>
      </c>
      <c r="E7420" s="24" t="s">
        <v>5</v>
      </c>
      <c r="F7420" s="25" t="s">
        <v>2217</v>
      </c>
      <c r="G7420" s="25" t="s">
        <v>2987</v>
      </c>
      <c r="H7420" s="25" t="s">
        <v>3418</v>
      </c>
      <c r="I7420" s="25" t="s">
        <v>82</v>
      </c>
      <c r="J7420" s="10">
        <v>2521</v>
      </c>
      <c r="K7420" s="16">
        <v>51</v>
      </c>
    </row>
    <row r="7421" spans="1:11" x14ac:dyDescent="0.25">
      <c r="A7421" s="19">
        <v>43058</v>
      </c>
      <c r="B7421" s="19" t="s">
        <v>3406</v>
      </c>
      <c r="C7421" s="15">
        <v>200</v>
      </c>
      <c r="D7421" s="24" t="s">
        <v>4</v>
      </c>
      <c r="E7421" s="24" t="s">
        <v>5</v>
      </c>
      <c r="F7421" s="25" t="s">
        <v>2217</v>
      </c>
      <c r="G7421" s="25" t="s">
        <v>2987</v>
      </c>
      <c r="H7421" s="25" t="s">
        <v>3418</v>
      </c>
      <c r="I7421" s="25" t="s">
        <v>82</v>
      </c>
      <c r="J7421" s="10">
        <v>2522</v>
      </c>
      <c r="K7421" s="16">
        <v>51</v>
      </c>
    </row>
    <row r="7422" spans="1:11" x14ac:dyDescent="0.25">
      <c r="A7422" s="19">
        <v>43058</v>
      </c>
      <c r="B7422" s="19" t="s">
        <v>3406</v>
      </c>
      <c r="C7422" s="15">
        <v>2000</v>
      </c>
      <c r="D7422" s="24" t="s">
        <v>4</v>
      </c>
      <c r="E7422" s="24" t="s">
        <v>5</v>
      </c>
      <c r="F7422" s="25" t="s">
        <v>2217</v>
      </c>
      <c r="G7422" s="25" t="s">
        <v>2987</v>
      </c>
      <c r="H7422" s="25" t="s">
        <v>3418</v>
      </c>
      <c r="I7422" s="25" t="s">
        <v>82</v>
      </c>
      <c r="J7422" s="10">
        <v>2551</v>
      </c>
      <c r="K7422" s="16">
        <v>52</v>
      </c>
    </row>
    <row r="7423" spans="1:11" x14ac:dyDescent="0.25">
      <c r="A7423" s="19">
        <v>43058</v>
      </c>
      <c r="B7423" s="19" t="s">
        <v>3406</v>
      </c>
      <c r="C7423" s="15">
        <v>300</v>
      </c>
      <c r="D7423" s="24" t="s">
        <v>4</v>
      </c>
      <c r="E7423" s="24" t="s">
        <v>6</v>
      </c>
      <c r="F7423" s="25" t="s">
        <v>6</v>
      </c>
      <c r="G7423" s="25" t="s">
        <v>2987</v>
      </c>
      <c r="H7423" s="25" t="s">
        <v>3418</v>
      </c>
      <c r="I7423" s="25" t="s">
        <v>82</v>
      </c>
      <c r="J7423" s="10">
        <v>2552</v>
      </c>
      <c r="K7423" s="16">
        <v>52</v>
      </c>
    </row>
    <row r="7424" spans="1:11" x14ac:dyDescent="0.25">
      <c r="A7424" s="19">
        <v>43058</v>
      </c>
      <c r="B7424" s="19" t="s">
        <v>3406</v>
      </c>
      <c r="C7424" s="15">
        <v>3000</v>
      </c>
      <c r="D7424" s="24" t="s">
        <v>7</v>
      </c>
      <c r="E7424" s="24" t="s">
        <v>8</v>
      </c>
      <c r="F7424" s="25"/>
      <c r="G7424" s="25" t="s">
        <v>3314</v>
      </c>
      <c r="H7424" s="25" t="s">
        <v>3314</v>
      </c>
      <c r="I7424" s="27"/>
      <c r="J7424" s="10" t="s">
        <v>2984</v>
      </c>
      <c r="K7424" s="16"/>
    </row>
    <row r="7425" spans="1:11" x14ac:dyDescent="0.25">
      <c r="A7425" s="19">
        <v>43058</v>
      </c>
      <c r="B7425" s="19" t="s">
        <v>3406</v>
      </c>
      <c r="C7425" s="15">
        <v>500</v>
      </c>
      <c r="D7425" s="24" t="s">
        <v>7</v>
      </c>
      <c r="E7425" s="24" t="s">
        <v>8</v>
      </c>
      <c r="F7425" s="25"/>
      <c r="G7425" s="25" t="s">
        <v>3314</v>
      </c>
      <c r="H7425" s="25" t="s">
        <v>3314</v>
      </c>
      <c r="I7425" s="27"/>
      <c r="J7425" s="10" t="s">
        <v>2984</v>
      </c>
      <c r="K7425" s="16"/>
    </row>
    <row r="7426" spans="1:11" x14ac:dyDescent="0.25">
      <c r="A7426" s="19">
        <v>43058</v>
      </c>
      <c r="B7426" s="19" t="s">
        <v>3406</v>
      </c>
      <c r="C7426" s="15">
        <v>1520</v>
      </c>
      <c r="D7426" s="24" t="s">
        <v>7</v>
      </c>
      <c r="E7426" s="24" t="s">
        <v>8</v>
      </c>
      <c r="F7426" s="25"/>
      <c r="G7426" s="25" t="s">
        <v>3314</v>
      </c>
      <c r="H7426" s="25" t="s">
        <v>3314</v>
      </c>
      <c r="I7426" s="27"/>
      <c r="J7426" s="10" t="s">
        <v>2984</v>
      </c>
      <c r="K7426" s="16"/>
    </row>
    <row r="7427" spans="1:11" x14ac:dyDescent="0.25">
      <c r="A7427" s="19">
        <v>43058</v>
      </c>
      <c r="B7427" s="19" t="s">
        <v>3406</v>
      </c>
      <c r="C7427" s="15">
        <v>2570</v>
      </c>
      <c r="D7427" s="24" t="s">
        <v>7</v>
      </c>
      <c r="E7427" s="24" t="s">
        <v>8</v>
      </c>
      <c r="F7427" s="25"/>
      <c r="G7427" s="25" t="s">
        <v>3314</v>
      </c>
      <c r="H7427" s="25" t="s">
        <v>3314</v>
      </c>
      <c r="I7427" s="27"/>
      <c r="J7427" s="10" t="s">
        <v>2984</v>
      </c>
      <c r="K7427" s="16"/>
    </row>
    <row r="7428" spans="1:11" x14ac:dyDescent="0.25">
      <c r="A7428" s="19">
        <v>43058</v>
      </c>
      <c r="B7428" s="19" t="s">
        <v>3406</v>
      </c>
      <c r="C7428" s="15">
        <v>1098.75</v>
      </c>
      <c r="D7428" s="24" t="s">
        <v>7</v>
      </c>
      <c r="E7428" s="24" t="s">
        <v>8</v>
      </c>
      <c r="F7428" s="25"/>
      <c r="G7428" s="25" t="s">
        <v>3314</v>
      </c>
      <c r="H7428" s="25" t="s">
        <v>3314</v>
      </c>
      <c r="I7428" s="27"/>
      <c r="J7428" s="10" t="s">
        <v>2984</v>
      </c>
      <c r="K7428" s="16"/>
    </row>
    <row r="7429" spans="1:11" x14ac:dyDescent="0.25">
      <c r="A7429" s="19">
        <v>43058</v>
      </c>
      <c r="B7429" s="19" t="s">
        <v>3406</v>
      </c>
      <c r="C7429" s="15">
        <v>470</v>
      </c>
      <c r="D7429" s="24" t="s">
        <v>7</v>
      </c>
      <c r="E7429" s="24" t="s">
        <v>8</v>
      </c>
      <c r="F7429" s="25"/>
      <c r="G7429" s="25" t="s">
        <v>3314</v>
      </c>
      <c r="H7429" s="25" t="s">
        <v>3314</v>
      </c>
      <c r="I7429" s="27"/>
      <c r="J7429" s="10" t="s">
        <v>2984</v>
      </c>
      <c r="K7429" s="16"/>
    </row>
    <row r="7430" spans="1:11" x14ac:dyDescent="0.25">
      <c r="A7430" s="19">
        <v>43058</v>
      </c>
      <c r="B7430" s="19" t="s">
        <v>3406</v>
      </c>
      <c r="C7430" s="15">
        <v>498.25</v>
      </c>
      <c r="D7430" s="24" t="s">
        <v>7</v>
      </c>
      <c r="E7430" s="24" t="s">
        <v>8</v>
      </c>
      <c r="F7430" s="25"/>
      <c r="G7430" s="25" t="s">
        <v>3314</v>
      </c>
      <c r="H7430" s="25" t="s">
        <v>3314</v>
      </c>
      <c r="I7430" s="27"/>
      <c r="J7430" s="10" t="s">
        <v>2984</v>
      </c>
      <c r="K7430" s="16"/>
    </row>
    <row r="7431" spans="1:11" x14ac:dyDescent="0.25">
      <c r="A7431" s="19">
        <v>43058</v>
      </c>
      <c r="B7431" s="19" t="s">
        <v>3406</v>
      </c>
      <c r="C7431" s="15">
        <v>100</v>
      </c>
      <c r="D7431" s="24" t="s">
        <v>7</v>
      </c>
      <c r="E7431" s="24" t="s">
        <v>8</v>
      </c>
      <c r="F7431" s="25"/>
      <c r="G7431" s="25" t="s">
        <v>3314</v>
      </c>
      <c r="H7431" s="25" t="s">
        <v>3314</v>
      </c>
      <c r="I7431" s="27"/>
      <c r="J7431" s="10" t="s">
        <v>2984</v>
      </c>
      <c r="K7431" s="16"/>
    </row>
    <row r="7432" spans="1:11" x14ac:dyDescent="0.25">
      <c r="A7432" s="19">
        <v>43059</v>
      </c>
      <c r="B7432" s="19" t="s">
        <v>3406</v>
      </c>
      <c r="C7432" s="15">
        <v>20</v>
      </c>
      <c r="D7432" s="24" t="s">
        <v>4</v>
      </c>
      <c r="E7432" s="24" t="s">
        <v>6</v>
      </c>
      <c r="F7432" s="25" t="s">
        <v>6</v>
      </c>
      <c r="G7432" s="25" t="s">
        <v>2987</v>
      </c>
      <c r="H7432" s="25" t="s">
        <v>3418</v>
      </c>
      <c r="I7432" s="25" t="s">
        <v>82</v>
      </c>
      <c r="J7432" s="10">
        <v>1247</v>
      </c>
      <c r="K7432" s="16">
        <v>25</v>
      </c>
    </row>
    <row r="7433" spans="1:11" x14ac:dyDescent="0.25">
      <c r="A7433" s="19">
        <v>43059</v>
      </c>
      <c r="B7433" s="19" t="s">
        <v>3406</v>
      </c>
      <c r="C7433" s="15">
        <v>10</v>
      </c>
      <c r="D7433" s="24" t="s">
        <v>4</v>
      </c>
      <c r="E7433" s="24" t="s">
        <v>6</v>
      </c>
      <c r="F7433" s="25" t="s">
        <v>6</v>
      </c>
      <c r="G7433" s="25" t="s">
        <v>2987</v>
      </c>
      <c r="H7433" s="25" t="s">
        <v>3418</v>
      </c>
      <c r="I7433" s="25" t="s">
        <v>82</v>
      </c>
      <c r="J7433" s="10">
        <v>1248</v>
      </c>
      <c r="K7433" s="16">
        <v>25</v>
      </c>
    </row>
    <row r="7434" spans="1:11" x14ac:dyDescent="0.25">
      <c r="A7434" s="19">
        <v>43059</v>
      </c>
      <c r="B7434" s="19" t="s">
        <v>3406</v>
      </c>
      <c r="C7434" s="15">
        <v>400</v>
      </c>
      <c r="D7434" s="24" t="s">
        <v>4</v>
      </c>
      <c r="E7434" s="24" t="s">
        <v>5</v>
      </c>
      <c r="F7434" s="25" t="s">
        <v>2217</v>
      </c>
      <c r="G7434" s="25" t="s">
        <v>2987</v>
      </c>
      <c r="H7434" s="25" t="s">
        <v>3418</v>
      </c>
      <c r="I7434" s="25" t="s">
        <v>82</v>
      </c>
      <c r="J7434" s="10">
        <v>1691</v>
      </c>
      <c r="K7434" s="16">
        <v>34</v>
      </c>
    </row>
    <row r="7435" spans="1:11" x14ac:dyDescent="0.25">
      <c r="A7435" s="19">
        <v>43059</v>
      </c>
      <c r="B7435" s="19" t="s">
        <v>3406</v>
      </c>
      <c r="C7435" s="15">
        <v>100</v>
      </c>
      <c r="D7435" s="24" t="s">
        <v>4</v>
      </c>
      <c r="E7435" s="24" t="s">
        <v>6</v>
      </c>
      <c r="F7435" s="25" t="s">
        <v>6</v>
      </c>
      <c r="G7435" s="25" t="s">
        <v>2987</v>
      </c>
      <c r="H7435" s="25" t="s">
        <v>3418</v>
      </c>
      <c r="I7435" s="25" t="s">
        <v>82</v>
      </c>
      <c r="J7435" s="10">
        <v>1793</v>
      </c>
      <c r="K7435" s="16">
        <v>36</v>
      </c>
    </row>
    <row r="7436" spans="1:11" x14ac:dyDescent="0.25">
      <c r="A7436" s="19">
        <v>43059</v>
      </c>
      <c r="B7436" s="19" t="s">
        <v>3406</v>
      </c>
      <c r="C7436" s="15">
        <v>100000</v>
      </c>
      <c r="D7436" s="24" t="s">
        <v>4</v>
      </c>
      <c r="E7436" s="24" t="s">
        <v>5</v>
      </c>
      <c r="F7436" s="25" t="s">
        <v>2217</v>
      </c>
      <c r="G7436" s="25" t="s">
        <v>2987</v>
      </c>
      <c r="H7436" s="25" t="s">
        <v>3418</v>
      </c>
      <c r="I7436" s="25" t="s">
        <v>82</v>
      </c>
      <c r="J7436" s="10">
        <v>1849</v>
      </c>
      <c r="K7436" s="16">
        <v>37</v>
      </c>
    </row>
    <row r="7437" spans="1:11" x14ac:dyDescent="0.25">
      <c r="A7437" s="19">
        <v>43059</v>
      </c>
      <c r="B7437" s="19" t="s">
        <v>3406</v>
      </c>
      <c r="C7437" s="15">
        <v>40</v>
      </c>
      <c r="D7437" s="24" t="s">
        <v>4</v>
      </c>
      <c r="E7437" s="24" t="s">
        <v>6</v>
      </c>
      <c r="F7437" s="25" t="s">
        <v>6</v>
      </c>
      <c r="G7437" s="25" t="s">
        <v>2987</v>
      </c>
      <c r="H7437" s="25" t="s">
        <v>3418</v>
      </c>
      <c r="I7437" s="25" t="s">
        <v>82</v>
      </c>
      <c r="J7437" s="10">
        <v>2194</v>
      </c>
      <c r="K7437" s="16">
        <v>44</v>
      </c>
    </row>
    <row r="7438" spans="1:11" x14ac:dyDescent="0.25">
      <c r="A7438" s="19">
        <v>43059</v>
      </c>
      <c r="B7438" s="19" t="s">
        <v>3406</v>
      </c>
      <c r="C7438" s="15">
        <v>959</v>
      </c>
      <c r="D7438" s="24" t="s">
        <v>4</v>
      </c>
      <c r="E7438" s="24" t="s">
        <v>5</v>
      </c>
      <c r="F7438" s="25" t="s">
        <v>2217</v>
      </c>
      <c r="G7438" s="25" t="s">
        <v>2987</v>
      </c>
      <c r="H7438" s="25" t="s">
        <v>3418</v>
      </c>
      <c r="I7438" s="25" t="s">
        <v>82</v>
      </c>
      <c r="J7438" s="10">
        <v>2195</v>
      </c>
      <c r="K7438" s="16">
        <v>44</v>
      </c>
    </row>
    <row r="7439" spans="1:11" x14ac:dyDescent="0.25">
      <c r="A7439" s="19">
        <v>43059</v>
      </c>
      <c r="B7439" s="19" t="s">
        <v>3406</v>
      </c>
      <c r="C7439" s="15">
        <v>1000</v>
      </c>
      <c r="D7439" s="24" t="s">
        <v>4</v>
      </c>
      <c r="E7439" s="24" t="s">
        <v>6</v>
      </c>
      <c r="F7439" s="25" t="s">
        <v>6</v>
      </c>
      <c r="G7439" s="25" t="s">
        <v>2987</v>
      </c>
      <c r="H7439" s="25" t="s">
        <v>3418</v>
      </c>
      <c r="I7439" s="25" t="s">
        <v>82</v>
      </c>
      <c r="J7439" s="10">
        <v>2196</v>
      </c>
      <c r="K7439" s="16">
        <v>44</v>
      </c>
    </row>
    <row r="7440" spans="1:11" x14ac:dyDescent="0.25">
      <c r="A7440" s="19">
        <v>43059</v>
      </c>
      <c r="B7440" s="19" t="s">
        <v>3406</v>
      </c>
      <c r="C7440" s="15">
        <v>100</v>
      </c>
      <c r="D7440" s="24" t="s">
        <v>4</v>
      </c>
      <c r="E7440" s="24" t="s">
        <v>5</v>
      </c>
      <c r="F7440" s="25" t="s">
        <v>2217</v>
      </c>
      <c r="G7440" s="25" t="s">
        <v>2987</v>
      </c>
      <c r="H7440" s="25" t="s">
        <v>3418</v>
      </c>
      <c r="I7440" s="25" t="s">
        <v>82</v>
      </c>
      <c r="J7440" s="10">
        <v>2197</v>
      </c>
      <c r="K7440" s="16">
        <v>44</v>
      </c>
    </row>
    <row r="7441" spans="1:11" x14ac:dyDescent="0.25">
      <c r="A7441" s="19">
        <v>43059</v>
      </c>
      <c r="B7441" s="19" t="s">
        <v>3406</v>
      </c>
      <c r="C7441" s="15">
        <v>100</v>
      </c>
      <c r="D7441" s="24" t="s">
        <v>4</v>
      </c>
      <c r="E7441" s="24" t="s">
        <v>5</v>
      </c>
      <c r="F7441" s="25" t="s">
        <v>2217</v>
      </c>
      <c r="G7441" s="25" t="s">
        <v>2987</v>
      </c>
      <c r="H7441" s="25" t="s">
        <v>3418</v>
      </c>
      <c r="I7441" s="25" t="s">
        <v>82</v>
      </c>
      <c r="J7441" s="10">
        <v>2198</v>
      </c>
      <c r="K7441" s="16">
        <v>44</v>
      </c>
    </row>
    <row r="7442" spans="1:11" x14ac:dyDescent="0.25">
      <c r="A7442" s="19">
        <v>43059</v>
      </c>
      <c r="B7442" s="19" t="s">
        <v>3406</v>
      </c>
      <c r="C7442" s="15">
        <v>3000</v>
      </c>
      <c r="D7442" s="24" t="s">
        <v>4</v>
      </c>
      <c r="E7442" s="24" t="s">
        <v>5</v>
      </c>
      <c r="F7442" s="25" t="s">
        <v>2217</v>
      </c>
      <c r="G7442" s="25" t="s">
        <v>2987</v>
      </c>
      <c r="H7442" s="25" t="s">
        <v>3418</v>
      </c>
      <c r="I7442" s="25" t="s">
        <v>82</v>
      </c>
      <c r="J7442" s="10">
        <v>2199</v>
      </c>
      <c r="K7442" s="16">
        <v>44</v>
      </c>
    </row>
    <row r="7443" spans="1:11" x14ac:dyDescent="0.25">
      <c r="A7443" s="19">
        <v>43059</v>
      </c>
      <c r="B7443" s="19" t="s">
        <v>3406</v>
      </c>
      <c r="C7443" s="15">
        <v>3000</v>
      </c>
      <c r="D7443" s="24" t="s">
        <v>4</v>
      </c>
      <c r="E7443" s="24" t="s">
        <v>5</v>
      </c>
      <c r="F7443" s="25" t="s">
        <v>2217</v>
      </c>
      <c r="G7443" s="25" t="s">
        <v>2987</v>
      </c>
      <c r="H7443" s="25" t="s">
        <v>3418</v>
      </c>
      <c r="I7443" s="25" t="s">
        <v>82</v>
      </c>
      <c r="J7443" s="10">
        <v>2200</v>
      </c>
      <c r="K7443" s="16">
        <v>44</v>
      </c>
    </row>
    <row r="7444" spans="1:11" x14ac:dyDescent="0.25">
      <c r="A7444" s="19">
        <v>43059</v>
      </c>
      <c r="B7444" s="19" t="s">
        <v>3406</v>
      </c>
      <c r="C7444" s="15">
        <v>100</v>
      </c>
      <c r="D7444" s="24" t="s">
        <v>4</v>
      </c>
      <c r="E7444" s="24" t="s">
        <v>5</v>
      </c>
      <c r="F7444" s="25" t="s">
        <v>2217</v>
      </c>
      <c r="G7444" s="25" t="s">
        <v>2987</v>
      </c>
      <c r="H7444" s="25" t="s">
        <v>3418</v>
      </c>
      <c r="I7444" s="25" t="s">
        <v>82</v>
      </c>
      <c r="J7444" s="10">
        <v>2201</v>
      </c>
      <c r="K7444" s="16">
        <v>45</v>
      </c>
    </row>
    <row r="7445" spans="1:11" x14ac:dyDescent="0.25">
      <c r="A7445" s="19">
        <v>43059</v>
      </c>
      <c r="B7445" s="19" t="s">
        <v>3406</v>
      </c>
      <c r="C7445" s="15">
        <v>400</v>
      </c>
      <c r="D7445" s="24" t="s">
        <v>4</v>
      </c>
      <c r="E7445" s="24" t="s">
        <v>5</v>
      </c>
      <c r="F7445" s="25" t="s">
        <v>2217</v>
      </c>
      <c r="G7445" s="25" t="s">
        <v>2987</v>
      </c>
      <c r="H7445" s="25" t="s">
        <v>3418</v>
      </c>
      <c r="I7445" s="25" t="s">
        <v>82</v>
      </c>
      <c r="J7445" s="10">
        <v>2202</v>
      </c>
      <c r="K7445" s="16">
        <v>45</v>
      </c>
    </row>
    <row r="7446" spans="1:11" x14ac:dyDescent="0.25">
      <c r="A7446" s="19">
        <v>43059</v>
      </c>
      <c r="B7446" s="19" t="s">
        <v>3406</v>
      </c>
      <c r="C7446" s="15">
        <v>10000</v>
      </c>
      <c r="D7446" s="24" t="s">
        <v>4</v>
      </c>
      <c r="E7446" s="24" t="s">
        <v>5</v>
      </c>
      <c r="F7446" s="25" t="s">
        <v>2217</v>
      </c>
      <c r="G7446" s="25" t="s">
        <v>2987</v>
      </c>
      <c r="H7446" s="25" t="s">
        <v>3418</v>
      </c>
      <c r="I7446" s="25" t="s">
        <v>82</v>
      </c>
      <c r="J7446" s="10">
        <v>2277</v>
      </c>
      <c r="K7446" s="16">
        <v>46</v>
      </c>
    </row>
    <row r="7447" spans="1:11" x14ac:dyDescent="0.25">
      <c r="A7447" s="19">
        <v>43059</v>
      </c>
      <c r="B7447" s="19" t="s">
        <v>3406</v>
      </c>
      <c r="C7447" s="15">
        <v>9989.7000000000007</v>
      </c>
      <c r="D7447" s="24" t="s">
        <v>4</v>
      </c>
      <c r="E7447" s="24" t="s">
        <v>5</v>
      </c>
      <c r="F7447" s="25" t="s">
        <v>2217</v>
      </c>
      <c r="G7447" s="25" t="s">
        <v>2987</v>
      </c>
      <c r="H7447" s="25" t="s">
        <v>3418</v>
      </c>
      <c r="I7447" s="25" t="s">
        <v>82</v>
      </c>
      <c r="J7447" s="10">
        <v>2387</v>
      </c>
      <c r="K7447" s="16">
        <v>48</v>
      </c>
    </row>
    <row r="7448" spans="1:11" x14ac:dyDescent="0.25">
      <c r="A7448" s="19">
        <v>43059</v>
      </c>
      <c r="B7448" s="19" t="s">
        <v>3406</v>
      </c>
      <c r="C7448" s="15">
        <v>10013.150000000001</v>
      </c>
      <c r="D7448" s="24" t="s">
        <v>4</v>
      </c>
      <c r="E7448" s="24" t="s">
        <v>5</v>
      </c>
      <c r="F7448" s="25" t="s">
        <v>2217</v>
      </c>
      <c r="G7448" s="25" t="s">
        <v>2987</v>
      </c>
      <c r="H7448" s="25" t="s">
        <v>3418</v>
      </c>
      <c r="I7448" s="25" t="s">
        <v>82</v>
      </c>
      <c r="J7448" s="10">
        <v>2388</v>
      </c>
      <c r="K7448" s="16">
        <v>48</v>
      </c>
    </row>
    <row r="7449" spans="1:11" x14ac:dyDescent="0.25">
      <c r="A7449" s="19">
        <v>43059</v>
      </c>
      <c r="B7449" s="19" t="s">
        <v>3406</v>
      </c>
      <c r="C7449" s="15">
        <v>9989.7000000000007</v>
      </c>
      <c r="D7449" s="24" t="s">
        <v>4</v>
      </c>
      <c r="E7449" s="24" t="s">
        <v>5</v>
      </c>
      <c r="F7449" s="25" t="s">
        <v>2217</v>
      </c>
      <c r="G7449" s="25" t="s">
        <v>2987</v>
      </c>
      <c r="H7449" s="25" t="s">
        <v>3418</v>
      </c>
      <c r="I7449" s="25" t="s">
        <v>82</v>
      </c>
      <c r="J7449" s="10">
        <v>2389</v>
      </c>
      <c r="K7449" s="16">
        <v>48</v>
      </c>
    </row>
    <row r="7450" spans="1:11" x14ac:dyDescent="0.25">
      <c r="A7450" s="19">
        <v>43059</v>
      </c>
      <c r="B7450" s="19" t="s">
        <v>3406</v>
      </c>
      <c r="C7450" s="15">
        <v>10013.150000000001</v>
      </c>
      <c r="D7450" s="24" t="s">
        <v>4</v>
      </c>
      <c r="E7450" s="24" t="s">
        <v>5</v>
      </c>
      <c r="F7450" s="25" t="s">
        <v>2217</v>
      </c>
      <c r="G7450" s="25" t="s">
        <v>2987</v>
      </c>
      <c r="H7450" s="25" t="s">
        <v>3418</v>
      </c>
      <c r="I7450" s="25" t="s">
        <v>82</v>
      </c>
      <c r="J7450" s="10">
        <v>2390</v>
      </c>
      <c r="K7450" s="16">
        <v>48</v>
      </c>
    </row>
    <row r="7451" spans="1:11" x14ac:dyDescent="0.25">
      <c r="A7451" s="19">
        <v>43059</v>
      </c>
      <c r="B7451" s="19" t="s">
        <v>3406</v>
      </c>
      <c r="C7451" s="15">
        <v>9989.7000000000007</v>
      </c>
      <c r="D7451" s="24" t="s">
        <v>4</v>
      </c>
      <c r="E7451" s="24" t="s">
        <v>5</v>
      </c>
      <c r="F7451" s="25" t="s">
        <v>2217</v>
      </c>
      <c r="G7451" s="25" t="s">
        <v>2987</v>
      </c>
      <c r="H7451" s="25" t="s">
        <v>3418</v>
      </c>
      <c r="I7451" s="25" t="s">
        <v>82</v>
      </c>
      <c r="J7451" s="10">
        <v>2391</v>
      </c>
      <c r="K7451" s="16">
        <v>48</v>
      </c>
    </row>
    <row r="7452" spans="1:11" x14ac:dyDescent="0.25">
      <c r="A7452" s="19">
        <v>43059</v>
      </c>
      <c r="B7452" s="19" t="s">
        <v>3406</v>
      </c>
      <c r="C7452" s="15">
        <v>8488.9000000000015</v>
      </c>
      <c r="D7452" s="24" t="s">
        <v>4</v>
      </c>
      <c r="E7452" s="24" t="s">
        <v>5</v>
      </c>
      <c r="F7452" s="25" t="s">
        <v>2217</v>
      </c>
      <c r="G7452" s="25" t="s">
        <v>2987</v>
      </c>
      <c r="H7452" s="25" t="s">
        <v>3418</v>
      </c>
      <c r="I7452" s="25" t="s">
        <v>82</v>
      </c>
      <c r="J7452" s="10">
        <v>2392</v>
      </c>
      <c r="K7452" s="16">
        <v>48</v>
      </c>
    </row>
    <row r="7453" spans="1:11" x14ac:dyDescent="0.25">
      <c r="A7453" s="19">
        <v>43059</v>
      </c>
      <c r="B7453" s="19" t="s">
        <v>3406</v>
      </c>
      <c r="C7453" s="15">
        <v>9989.7000000000007</v>
      </c>
      <c r="D7453" s="24" t="s">
        <v>4</v>
      </c>
      <c r="E7453" s="24" t="s">
        <v>5</v>
      </c>
      <c r="F7453" s="25" t="s">
        <v>2217</v>
      </c>
      <c r="G7453" s="25" t="s">
        <v>2987</v>
      </c>
      <c r="H7453" s="25" t="s">
        <v>3418</v>
      </c>
      <c r="I7453" s="25" t="s">
        <v>82</v>
      </c>
      <c r="J7453" s="10">
        <v>2393</v>
      </c>
      <c r="K7453" s="16">
        <v>48</v>
      </c>
    </row>
    <row r="7454" spans="1:11" x14ac:dyDescent="0.25">
      <c r="A7454" s="19">
        <v>43059</v>
      </c>
      <c r="B7454" s="19" t="s">
        <v>3406</v>
      </c>
      <c r="C7454" s="15">
        <v>1876.0000000000002</v>
      </c>
      <c r="D7454" s="24" t="s">
        <v>4</v>
      </c>
      <c r="E7454" s="24" t="s">
        <v>5</v>
      </c>
      <c r="F7454" s="25" t="s">
        <v>2217</v>
      </c>
      <c r="G7454" s="25" t="s">
        <v>2987</v>
      </c>
      <c r="H7454" s="25" t="s">
        <v>3418</v>
      </c>
      <c r="I7454" s="25" t="s">
        <v>82</v>
      </c>
      <c r="J7454" s="10">
        <v>2394</v>
      </c>
      <c r="K7454" s="16">
        <v>48</v>
      </c>
    </row>
    <row r="7455" spans="1:11" x14ac:dyDescent="0.25">
      <c r="A7455" s="19">
        <v>43059</v>
      </c>
      <c r="B7455" s="19" t="s">
        <v>3406</v>
      </c>
      <c r="C7455" s="15">
        <v>100</v>
      </c>
      <c r="D7455" s="24" t="s">
        <v>4</v>
      </c>
      <c r="E7455" s="24" t="s">
        <v>5</v>
      </c>
      <c r="F7455" s="25" t="s">
        <v>2217</v>
      </c>
      <c r="G7455" s="25" t="s">
        <v>2987</v>
      </c>
      <c r="H7455" s="25" t="s">
        <v>3418</v>
      </c>
      <c r="I7455" s="25" t="s">
        <v>82</v>
      </c>
      <c r="J7455" s="10">
        <v>2425</v>
      </c>
      <c r="K7455" s="16">
        <v>49</v>
      </c>
    </row>
    <row r="7456" spans="1:11" x14ac:dyDescent="0.25">
      <c r="A7456" s="19">
        <v>43059</v>
      </c>
      <c r="B7456" s="19" t="s">
        <v>3406</v>
      </c>
      <c r="C7456" s="15">
        <v>2130</v>
      </c>
      <c r="D7456" s="24" t="s">
        <v>4</v>
      </c>
      <c r="E7456" s="24" t="s">
        <v>5</v>
      </c>
      <c r="F7456" s="25" t="s">
        <v>2217</v>
      </c>
      <c r="G7456" s="25" t="s">
        <v>2987</v>
      </c>
      <c r="H7456" s="25" t="s">
        <v>3418</v>
      </c>
      <c r="I7456" s="25" t="s">
        <v>82</v>
      </c>
      <c r="J7456" s="10">
        <v>2461</v>
      </c>
      <c r="K7456" s="16">
        <v>50</v>
      </c>
    </row>
    <row r="7457" spans="1:11" x14ac:dyDescent="0.25">
      <c r="A7457" s="19">
        <v>43059</v>
      </c>
      <c r="B7457" s="19" t="s">
        <v>3406</v>
      </c>
      <c r="C7457" s="15">
        <v>88024.5</v>
      </c>
      <c r="D7457" s="24" t="s">
        <v>4</v>
      </c>
      <c r="E7457" s="24" t="s">
        <v>6</v>
      </c>
      <c r="F7457" s="25" t="s">
        <v>6</v>
      </c>
      <c r="G7457" s="25" t="s">
        <v>2987</v>
      </c>
      <c r="H7457" s="25" t="s">
        <v>3418</v>
      </c>
      <c r="I7457" s="25" t="s">
        <v>82</v>
      </c>
      <c r="J7457" s="10">
        <v>2462</v>
      </c>
      <c r="K7457" s="16">
        <v>50</v>
      </c>
    </row>
    <row r="7458" spans="1:11" x14ac:dyDescent="0.25">
      <c r="A7458" s="19">
        <v>43059</v>
      </c>
      <c r="B7458" s="19" t="s">
        <v>3406</v>
      </c>
      <c r="C7458" s="15">
        <v>1000</v>
      </c>
      <c r="D7458" s="24" t="s">
        <v>4</v>
      </c>
      <c r="E7458" s="24" t="s">
        <v>5</v>
      </c>
      <c r="F7458" s="25" t="s">
        <v>2217</v>
      </c>
      <c r="G7458" s="25" t="s">
        <v>2987</v>
      </c>
      <c r="H7458" s="25" t="s">
        <v>3418</v>
      </c>
      <c r="I7458" s="25" t="s">
        <v>82</v>
      </c>
      <c r="J7458" s="10">
        <v>2523</v>
      </c>
      <c r="K7458" s="16">
        <v>51</v>
      </c>
    </row>
    <row r="7459" spans="1:11" x14ac:dyDescent="0.25">
      <c r="A7459" s="19">
        <v>43059</v>
      </c>
      <c r="B7459" s="19" t="s">
        <v>3406</v>
      </c>
      <c r="C7459" s="15">
        <v>200</v>
      </c>
      <c r="D7459" s="24" t="s">
        <v>4</v>
      </c>
      <c r="E7459" s="24" t="s">
        <v>5</v>
      </c>
      <c r="F7459" s="25" t="s">
        <v>2217</v>
      </c>
      <c r="G7459" s="25" t="s">
        <v>2987</v>
      </c>
      <c r="H7459" s="25" t="s">
        <v>3418</v>
      </c>
      <c r="I7459" s="25" t="s">
        <v>82</v>
      </c>
      <c r="J7459" s="10">
        <v>2524</v>
      </c>
      <c r="K7459" s="16">
        <v>51</v>
      </c>
    </row>
    <row r="7460" spans="1:11" x14ac:dyDescent="0.25">
      <c r="A7460" s="19">
        <v>43059</v>
      </c>
      <c r="B7460" s="19" t="s">
        <v>3406</v>
      </c>
      <c r="C7460" s="15">
        <v>1500</v>
      </c>
      <c r="D7460" s="24" t="s">
        <v>4</v>
      </c>
      <c r="E7460" s="24" t="s">
        <v>5</v>
      </c>
      <c r="F7460" s="25" t="s">
        <v>2217</v>
      </c>
      <c r="G7460" s="25" t="s">
        <v>2987</v>
      </c>
      <c r="H7460" s="25" t="s">
        <v>3418</v>
      </c>
      <c r="I7460" s="25" t="s">
        <v>82</v>
      </c>
      <c r="J7460" s="10">
        <v>2525</v>
      </c>
      <c r="K7460" s="16">
        <v>51</v>
      </c>
    </row>
    <row r="7461" spans="1:11" x14ac:dyDescent="0.25">
      <c r="A7461" s="19">
        <v>43059</v>
      </c>
      <c r="B7461" s="19" t="s">
        <v>3406</v>
      </c>
      <c r="C7461" s="15">
        <v>9203.68</v>
      </c>
      <c r="D7461" s="24" t="s">
        <v>95</v>
      </c>
      <c r="E7461" s="24" t="s">
        <v>5</v>
      </c>
      <c r="F7461" s="25" t="s">
        <v>2217</v>
      </c>
      <c r="G7461" s="25" t="s">
        <v>2987</v>
      </c>
      <c r="H7461" s="25" t="s">
        <v>3418</v>
      </c>
      <c r="I7461" s="25" t="s">
        <v>82</v>
      </c>
      <c r="J7461" s="10">
        <v>2528</v>
      </c>
      <c r="K7461" s="16">
        <v>51</v>
      </c>
    </row>
    <row r="7462" spans="1:11" x14ac:dyDescent="0.25">
      <c r="A7462" s="19">
        <v>43059</v>
      </c>
      <c r="B7462" s="19" t="s">
        <v>3406</v>
      </c>
      <c r="C7462" s="15">
        <v>2000</v>
      </c>
      <c r="D7462" s="24" t="s">
        <v>4</v>
      </c>
      <c r="E7462" s="24" t="s">
        <v>5</v>
      </c>
      <c r="F7462" s="25" t="s">
        <v>2217</v>
      </c>
      <c r="G7462" s="25" t="s">
        <v>2987</v>
      </c>
      <c r="H7462" s="25" t="s">
        <v>3418</v>
      </c>
      <c r="I7462" s="25" t="s">
        <v>82</v>
      </c>
      <c r="J7462" s="10">
        <v>2529</v>
      </c>
      <c r="K7462" s="16">
        <v>51</v>
      </c>
    </row>
    <row r="7463" spans="1:11" x14ac:dyDescent="0.25">
      <c r="A7463" s="19">
        <v>43059</v>
      </c>
      <c r="B7463" s="19" t="s">
        <v>3406</v>
      </c>
      <c r="C7463" s="15">
        <v>30</v>
      </c>
      <c r="D7463" s="24" t="s">
        <v>7</v>
      </c>
      <c r="E7463" s="24" t="s">
        <v>8</v>
      </c>
      <c r="F7463" s="25"/>
      <c r="G7463" s="25" t="s">
        <v>3314</v>
      </c>
      <c r="H7463" s="25" t="s">
        <v>3314</v>
      </c>
      <c r="I7463" s="27"/>
      <c r="J7463" s="10" t="s">
        <v>2984</v>
      </c>
      <c r="K7463" s="16"/>
    </row>
    <row r="7464" spans="1:11" x14ac:dyDescent="0.25">
      <c r="A7464" s="19">
        <v>43059</v>
      </c>
      <c r="B7464" s="19" t="s">
        <v>3406</v>
      </c>
      <c r="C7464" s="15">
        <v>17187.5</v>
      </c>
      <c r="D7464" s="24" t="s">
        <v>7</v>
      </c>
      <c r="E7464" s="24" t="s">
        <v>8</v>
      </c>
      <c r="F7464" s="25"/>
      <c r="G7464" s="25" t="s">
        <v>3314</v>
      </c>
      <c r="H7464" s="25" t="s">
        <v>3314</v>
      </c>
      <c r="I7464" s="27"/>
      <c r="J7464" s="10"/>
      <c r="K7464" s="16"/>
    </row>
    <row r="7465" spans="1:11" x14ac:dyDescent="0.25">
      <c r="A7465" s="19">
        <v>43059</v>
      </c>
      <c r="B7465" s="19" t="s">
        <v>3406</v>
      </c>
      <c r="C7465" s="15">
        <v>1400</v>
      </c>
      <c r="D7465" s="24" t="s">
        <v>7</v>
      </c>
      <c r="E7465" s="24" t="s">
        <v>8</v>
      </c>
      <c r="F7465" s="25"/>
      <c r="G7465" s="25" t="s">
        <v>3314</v>
      </c>
      <c r="H7465" s="25" t="s">
        <v>3314</v>
      </c>
      <c r="I7465" s="27"/>
      <c r="J7465" s="10" t="s">
        <v>2984</v>
      </c>
      <c r="K7465" s="16"/>
    </row>
    <row r="7466" spans="1:11" x14ac:dyDescent="0.25">
      <c r="A7466" s="19">
        <v>43059</v>
      </c>
      <c r="B7466" s="19" t="s">
        <v>3406</v>
      </c>
      <c r="C7466" s="15">
        <v>458.75</v>
      </c>
      <c r="D7466" s="24" t="s">
        <v>7</v>
      </c>
      <c r="E7466" s="24" t="s">
        <v>8</v>
      </c>
      <c r="F7466" s="25"/>
      <c r="G7466" s="25" t="s">
        <v>3314</v>
      </c>
      <c r="H7466" s="25" t="s">
        <v>3314</v>
      </c>
      <c r="I7466" s="27"/>
      <c r="J7466" s="10" t="s">
        <v>2984</v>
      </c>
      <c r="K7466" s="16"/>
    </row>
    <row r="7467" spans="1:11" x14ac:dyDescent="0.25">
      <c r="A7467" s="19">
        <v>43059</v>
      </c>
      <c r="B7467" s="19" t="s">
        <v>3406</v>
      </c>
      <c r="C7467" s="15">
        <v>200</v>
      </c>
      <c r="D7467" s="24" t="s">
        <v>7</v>
      </c>
      <c r="E7467" s="24" t="s">
        <v>8</v>
      </c>
      <c r="F7467" s="25"/>
      <c r="G7467" s="25" t="s">
        <v>3314</v>
      </c>
      <c r="H7467" s="25" t="s">
        <v>3314</v>
      </c>
      <c r="I7467" s="27"/>
      <c r="J7467" s="10" t="s">
        <v>2984</v>
      </c>
      <c r="K7467" s="16"/>
    </row>
    <row r="7468" spans="1:11" x14ac:dyDescent="0.25">
      <c r="A7468" s="19">
        <v>43059</v>
      </c>
      <c r="B7468" s="19" t="s">
        <v>3406</v>
      </c>
      <c r="C7468" s="15">
        <v>1000</v>
      </c>
      <c r="D7468" s="24" t="s">
        <v>7</v>
      </c>
      <c r="E7468" s="24" t="s">
        <v>8</v>
      </c>
      <c r="F7468" s="25"/>
      <c r="G7468" s="25" t="s">
        <v>3314</v>
      </c>
      <c r="H7468" s="25" t="s">
        <v>3314</v>
      </c>
      <c r="I7468" s="27"/>
      <c r="J7468" s="10" t="s">
        <v>2984</v>
      </c>
      <c r="K7468" s="16"/>
    </row>
    <row r="7469" spans="1:11" x14ac:dyDescent="0.25">
      <c r="A7469" s="19">
        <v>43060</v>
      </c>
      <c r="B7469" s="19" t="s">
        <v>3406</v>
      </c>
      <c r="C7469" s="15">
        <v>600</v>
      </c>
      <c r="D7469" s="24" t="s">
        <v>4</v>
      </c>
      <c r="E7469" s="24" t="s">
        <v>5</v>
      </c>
      <c r="F7469" s="25" t="s">
        <v>2217</v>
      </c>
      <c r="G7469" s="25" t="s">
        <v>2987</v>
      </c>
      <c r="H7469" s="25" t="s">
        <v>3418</v>
      </c>
      <c r="I7469" s="25" t="s">
        <v>82</v>
      </c>
      <c r="J7469" s="10">
        <v>1249</v>
      </c>
      <c r="K7469" s="16">
        <v>25</v>
      </c>
    </row>
    <row r="7470" spans="1:11" x14ac:dyDescent="0.25">
      <c r="A7470" s="19">
        <v>43060</v>
      </c>
      <c r="B7470" s="19" t="s">
        <v>3406</v>
      </c>
      <c r="C7470" s="15">
        <v>1000</v>
      </c>
      <c r="D7470" s="24" t="s">
        <v>4</v>
      </c>
      <c r="E7470" s="24" t="s">
        <v>5</v>
      </c>
      <c r="F7470" s="25" t="s">
        <v>2217</v>
      </c>
      <c r="G7470" s="25" t="s">
        <v>2987</v>
      </c>
      <c r="H7470" s="25" t="s">
        <v>3418</v>
      </c>
      <c r="I7470" s="25" t="s">
        <v>82</v>
      </c>
      <c r="J7470" s="10">
        <v>1250</v>
      </c>
      <c r="K7470" s="16">
        <v>25</v>
      </c>
    </row>
    <row r="7471" spans="1:11" x14ac:dyDescent="0.25">
      <c r="A7471" s="19">
        <v>43060</v>
      </c>
      <c r="B7471" s="19" t="s">
        <v>3406</v>
      </c>
      <c r="C7471" s="15">
        <v>320.62</v>
      </c>
      <c r="D7471" s="24" t="s">
        <v>95</v>
      </c>
      <c r="E7471" s="24" t="s">
        <v>6</v>
      </c>
      <c r="F7471" s="25" t="s">
        <v>6</v>
      </c>
      <c r="G7471" s="25" t="s">
        <v>2987</v>
      </c>
      <c r="H7471" s="25" t="s">
        <v>3418</v>
      </c>
      <c r="I7471" s="25" t="s">
        <v>82</v>
      </c>
      <c r="J7471" s="10">
        <v>1264</v>
      </c>
      <c r="K7471" s="16">
        <v>26</v>
      </c>
    </row>
    <row r="7472" spans="1:11" x14ac:dyDescent="0.25">
      <c r="A7472" s="19">
        <v>43060</v>
      </c>
      <c r="B7472" s="19" t="s">
        <v>3406</v>
      </c>
      <c r="C7472" s="15">
        <v>500</v>
      </c>
      <c r="D7472" s="24" t="s">
        <v>4</v>
      </c>
      <c r="E7472" s="24" t="s">
        <v>5</v>
      </c>
      <c r="F7472" s="25" t="s">
        <v>2217</v>
      </c>
      <c r="G7472" s="25" t="s">
        <v>2987</v>
      </c>
      <c r="H7472" s="25" t="s">
        <v>3418</v>
      </c>
      <c r="I7472" s="25" t="s">
        <v>82</v>
      </c>
      <c r="J7472" s="10">
        <v>1265</v>
      </c>
      <c r="K7472" s="16">
        <v>26</v>
      </c>
    </row>
    <row r="7473" spans="1:11" x14ac:dyDescent="0.25">
      <c r="A7473" s="19">
        <v>43060</v>
      </c>
      <c r="B7473" s="19" t="s">
        <v>3406</v>
      </c>
      <c r="C7473" s="15">
        <v>1805.9999999999998</v>
      </c>
      <c r="D7473" s="24" t="s">
        <v>97</v>
      </c>
      <c r="E7473" s="24" t="s">
        <v>5</v>
      </c>
      <c r="F7473" s="25" t="s">
        <v>2217</v>
      </c>
      <c r="G7473" s="25" t="s">
        <v>2987</v>
      </c>
      <c r="H7473" s="25" t="s">
        <v>3418</v>
      </c>
      <c r="I7473" s="25" t="s">
        <v>82</v>
      </c>
      <c r="J7473" s="10">
        <v>1266</v>
      </c>
      <c r="K7473" s="16">
        <v>26</v>
      </c>
    </row>
    <row r="7474" spans="1:11" x14ac:dyDescent="0.25">
      <c r="A7474" s="19">
        <v>43060</v>
      </c>
      <c r="B7474" s="19" t="s">
        <v>3406</v>
      </c>
      <c r="C7474" s="15">
        <v>3677.7</v>
      </c>
      <c r="D7474" s="24" t="s">
        <v>95</v>
      </c>
      <c r="E7474" s="24" t="s">
        <v>6</v>
      </c>
      <c r="F7474" s="25" t="s">
        <v>6</v>
      </c>
      <c r="G7474" s="25" t="s">
        <v>2987</v>
      </c>
      <c r="H7474" s="25" t="s">
        <v>3418</v>
      </c>
      <c r="I7474" s="25" t="s">
        <v>82</v>
      </c>
      <c r="J7474" s="10">
        <v>1795</v>
      </c>
      <c r="K7474" s="16">
        <v>36</v>
      </c>
    </row>
    <row r="7475" spans="1:11" x14ac:dyDescent="0.25">
      <c r="A7475" s="19">
        <v>43060</v>
      </c>
      <c r="B7475" s="19" t="s">
        <v>3406</v>
      </c>
      <c r="C7475" s="15">
        <v>500</v>
      </c>
      <c r="D7475" s="24" t="s">
        <v>4</v>
      </c>
      <c r="E7475" s="24" t="s">
        <v>5</v>
      </c>
      <c r="F7475" s="25" t="s">
        <v>2217</v>
      </c>
      <c r="G7475" s="25" t="s">
        <v>2987</v>
      </c>
      <c r="H7475" s="25" t="s">
        <v>3418</v>
      </c>
      <c r="I7475" s="25" t="s">
        <v>82</v>
      </c>
      <c r="J7475" s="10">
        <v>1796</v>
      </c>
      <c r="K7475" s="16">
        <v>36</v>
      </c>
    </row>
    <row r="7476" spans="1:11" x14ac:dyDescent="0.25">
      <c r="A7476" s="19">
        <v>43060</v>
      </c>
      <c r="B7476" s="19" t="s">
        <v>3406</v>
      </c>
      <c r="C7476" s="15">
        <v>9030</v>
      </c>
      <c r="D7476" s="24" t="s">
        <v>97</v>
      </c>
      <c r="E7476" s="24" t="s">
        <v>6</v>
      </c>
      <c r="F7476" s="25" t="s">
        <v>6</v>
      </c>
      <c r="G7476" s="25" t="s">
        <v>2987</v>
      </c>
      <c r="H7476" s="25" t="s">
        <v>3418</v>
      </c>
      <c r="I7476" s="25" t="s">
        <v>82</v>
      </c>
      <c r="J7476" s="10">
        <v>1797</v>
      </c>
      <c r="K7476" s="16">
        <v>36</v>
      </c>
    </row>
    <row r="7477" spans="1:11" x14ac:dyDescent="0.25">
      <c r="A7477" s="19">
        <v>43060</v>
      </c>
      <c r="B7477" s="19" t="s">
        <v>3406</v>
      </c>
      <c r="C7477" s="15">
        <v>9030</v>
      </c>
      <c r="D7477" s="24" t="s">
        <v>97</v>
      </c>
      <c r="E7477" s="24" t="s">
        <v>6</v>
      </c>
      <c r="F7477" s="25" t="s">
        <v>6</v>
      </c>
      <c r="G7477" s="25" t="s">
        <v>2987</v>
      </c>
      <c r="H7477" s="25" t="s">
        <v>3418</v>
      </c>
      <c r="I7477" s="25" t="s">
        <v>82</v>
      </c>
      <c r="J7477" s="10">
        <v>1798</v>
      </c>
      <c r="K7477" s="16">
        <v>36</v>
      </c>
    </row>
    <row r="7478" spans="1:11" x14ac:dyDescent="0.25">
      <c r="A7478" s="19">
        <v>43060</v>
      </c>
      <c r="B7478" s="19" t="s">
        <v>3406</v>
      </c>
      <c r="C7478" s="15">
        <v>100</v>
      </c>
      <c r="D7478" s="24" t="s">
        <v>4</v>
      </c>
      <c r="E7478" s="24" t="s">
        <v>6</v>
      </c>
      <c r="F7478" s="25" t="s">
        <v>6</v>
      </c>
      <c r="G7478" s="25" t="s">
        <v>2987</v>
      </c>
      <c r="H7478" s="25" t="s">
        <v>3418</v>
      </c>
      <c r="I7478" s="25" t="s">
        <v>82</v>
      </c>
      <c r="J7478" s="10">
        <v>1799</v>
      </c>
      <c r="K7478" s="16">
        <v>36</v>
      </c>
    </row>
    <row r="7479" spans="1:11" x14ac:dyDescent="0.25">
      <c r="A7479" s="19">
        <v>43060</v>
      </c>
      <c r="B7479" s="19" t="s">
        <v>3406</v>
      </c>
      <c r="C7479" s="15">
        <v>100</v>
      </c>
      <c r="D7479" s="24" t="s">
        <v>4</v>
      </c>
      <c r="E7479" s="24" t="s">
        <v>6</v>
      </c>
      <c r="F7479" s="25" t="s">
        <v>6</v>
      </c>
      <c r="G7479" s="25" t="s">
        <v>2987</v>
      </c>
      <c r="H7479" s="25" t="s">
        <v>3418</v>
      </c>
      <c r="I7479" s="25" t="s">
        <v>82</v>
      </c>
      <c r="J7479" s="10">
        <v>2203</v>
      </c>
      <c r="K7479" s="16">
        <v>45</v>
      </c>
    </row>
    <row r="7480" spans="1:11" x14ac:dyDescent="0.25">
      <c r="A7480" s="19">
        <v>43060</v>
      </c>
      <c r="B7480" s="19" t="s">
        <v>3406</v>
      </c>
      <c r="C7480" s="15">
        <v>600</v>
      </c>
      <c r="D7480" s="24" t="s">
        <v>4</v>
      </c>
      <c r="E7480" s="24" t="s">
        <v>5</v>
      </c>
      <c r="F7480" s="25" t="s">
        <v>2217</v>
      </c>
      <c r="G7480" s="25" t="s">
        <v>2987</v>
      </c>
      <c r="H7480" s="25" t="s">
        <v>3418</v>
      </c>
      <c r="I7480" s="25" t="s">
        <v>82</v>
      </c>
      <c r="J7480" s="10">
        <v>2204</v>
      </c>
      <c r="K7480" s="16">
        <v>45</v>
      </c>
    </row>
    <row r="7481" spans="1:11" x14ac:dyDescent="0.25">
      <c r="A7481" s="19">
        <v>43060</v>
      </c>
      <c r="B7481" s="19" t="s">
        <v>3406</v>
      </c>
      <c r="C7481" s="15">
        <v>700</v>
      </c>
      <c r="D7481" s="24" t="s">
        <v>4</v>
      </c>
      <c r="E7481" s="24" t="s">
        <v>6</v>
      </c>
      <c r="F7481" s="25" t="s">
        <v>6</v>
      </c>
      <c r="G7481" s="25" t="s">
        <v>2987</v>
      </c>
      <c r="H7481" s="25" t="s">
        <v>3418</v>
      </c>
      <c r="I7481" s="25" t="s">
        <v>82</v>
      </c>
      <c r="J7481" s="10">
        <v>2395</v>
      </c>
      <c r="K7481" s="16">
        <v>48</v>
      </c>
    </row>
    <row r="7482" spans="1:11" x14ac:dyDescent="0.25">
      <c r="A7482" s="19">
        <v>43060</v>
      </c>
      <c r="B7482" s="19" t="s">
        <v>3406</v>
      </c>
      <c r="C7482" s="15">
        <v>5000</v>
      </c>
      <c r="D7482" s="24" t="s">
        <v>4</v>
      </c>
      <c r="E7482" s="24" t="s">
        <v>5</v>
      </c>
      <c r="F7482" s="25" t="s">
        <v>2217</v>
      </c>
      <c r="G7482" s="25" t="s">
        <v>2987</v>
      </c>
      <c r="H7482" s="25" t="s">
        <v>3418</v>
      </c>
      <c r="I7482" s="25" t="s">
        <v>82</v>
      </c>
      <c r="J7482" s="10">
        <v>2426</v>
      </c>
      <c r="K7482" s="16">
        <v>49</v>
      </c>
    </row>
    <row r="7483" spans="1:11" x14ac:dyDescent="0.25">
      <c r="A7483" s="19">
        <v>43060</v>
      </c>
      <c r="B7483" s="19" t="s">
        <v>3406</v>
      </c>
      <c r="C7483" s="15">
        <v>100</v>
      </c>
      <c r="D7483" s="24" t="s">
        <v>4</v>
      </c>
      <c r="E7483" s="24" t="s">
        <v>5</v>
      </c>
      <c r="F7483" s="25" t="s">
        <v>2217</v>
      </c>
      <c r="G7483" s="25" t="s">
        <v>2987</v>
      </c>
      <c r="H7483" s="25" t="s">
        <v>3418</v>
      </c>
      <c r="I7483" s="25" t="s">
        <v>82</v>
      </c>
      <c r="J7483" s="10">
        <v>2427</v>
      </c>
      <c r="K7483" s="16">
        <v>49</v>
      </c>
    </row>
    <row r="7484" spans="1:11" x14ac:dyDescent="0.25">
      <c r="A7484" s="19">
        <v>43060</v>
      </c>
      <c r="B7484" s="19" t="s">
        <v>3406</v>
      </c>
      <c r="C7484" s="15">
        <v>450</v>
      </c>
      <c r="D7484" s="24" t="s">
        <v>7</v>
      </c>
      <c r="E7484" s="24" t="s">
        <v>8</v>
      </c>
      <c r="F7484" s="25"/>
      <c r="G7484" s="25" t="s">
        <v>3314</v>
      </c>
      <c r="H7484" s="25" t="s">
        <v>3314</v>
      </c>
      <c r="I7484" s="27"/>
      <c r="J7484" s="10" t="s">
        <v>2984</v>
      </c>
      <c r="K7484" s="16"/>
    </row>
    <row r="7485" spans="1:11" x14ac:dyDescent="0.25">
      <c r="A7485" s="19">
        <v>43060</v>
      </c>
      <c r="B7485" s="19" t="s">
        <v>3406</v>
      </c>
      <c r="C7485" s="15">
        <v>1800</v>
      </c>
      <c r="D7485" s="24" t="s">
        <v>7</v>
      </c>
      <c r="E7485" s="24" t="s">
        <v>8</v>
      </c>
      <c r="F7485" s="25"/>
      <c r="G7485" s="25" t="s">
        <v>3314</v>
      </c>
      <c r="H7485" s="25" t="s">
        <v>3314</v>
      </c>
      <c r="I7485" s="27"/>
      <c r="J7485" s="10" t="s">
        <v>2984</v>
      </c>
      <c r="K7485" s="16"/>
    </row>
    <row r="7486" spans="1:11" x14ac:dyDescent="0.25">
      <c r="A7486" s="19">
        <v>43060</v>
      </c>
      <c r="B7486" s="19" t="s">
        <v>3406</v>
      </c>
      <c r="C7486" s="15">
        <v>225</v>
      </c>
      <c r="D7486" s="24" t="s">
        <v>7</v>
      </c>
      <c r="E7486" s="24" t="s">
        <v>8</v>
      </c>
      <c r="F7486" s="25"/>
      <c r="G7486" s="25" t="s">
        <v>3314</v>
      </c>
      <c r="H7486" s="25" t="s">
        <v>3314</v>
      </c>
      <c r="I7486" s="27"/>
      <c r="J7486" s="10" t="s">
        <v>2984</v>
      </c>
      <c r="K7486" s="16"/>
    </row>
    <row r="7487" spans="1:11" x14ac:dyDescent="0.25">
      <c r="A7487" s="19">
        <v>43060</v>
      </c>
      <c r="B7487" s="19" t="s">
        <v>3406</v>
      </c>
      <c r="C7487" s="15">
        <v>25</v>
      </c>
      <c r="D7487" s="24" t="s">
        <v>7</v>
      </c>
      <c r="E7487" s="24" t="s">
        <v>8</v>
      </c>
      <c r="F7487" s="25"/>
      <c r="G7487" s="25" t="s">
        <v>3314</v>
      </c>
      <c r="H7487" s="25" t="s">
        <v>3314</v>
      </c>
      <c r="I7487" s="27"/>
      <c r="J7487" s="10" t="s">
        <v>2984</v>
      </c>
      <c r="K7487" s="16"/>
    </row>
    <row r="7488" spans="1:11" x14ac:dyDescent="0.25">
      <c r="A7488" s="19">
        <v>43060</v>
      </c>
      <c r="B7488" s="19" t="s">
        <v>3406</v>
      </c>
      <c r="C7488" s="15">
        <v>630</v>
      </c>
      <c r="D7488" s="24" t="s">
        <v>7</v>
      </c>
      <c r="E7488" s="24" t="s">
        <v>8</v>
      </c>
      <c r="F7488" s="25"/>
      <c r="G7488" s="25" t="s">
        <v>3314</v>
      </c>
      <c r="H7488" s="25" t="s">
        <v>3314</v>
      </c>
      <c r="I7488" s="27"/>
      <c r="J7488" s="10" t="s">
        <v>2984</v>
      </c>
      <c r="K7488" s="16"/>
    </row>
    <row r="7489" spans="1:11" x14ac:dyDescent="0.25">
      <c r="A7489" s="19">
        <v>43061</v>
      </c>
      <c r="B7489" s="19" t="s">
        <v>3406</v>
      </c>
      <c r="C7489" s="15">
        <v>100</v>
      </c>
      <c r="D7489" s="24" t="s">
        <v>4</v>
      </c>
      <c r="E7489" s="24" t="s">
        <v>6</v>
      </c>
      <c r="F7489" s="25" t="s">
        <v>6</v>
      </c>
      <c r="G7489" s="25" t="s">
        <v>2987</v>
      </c>
      <c r="H7489" s="25" t="s">
        <v>3418</v>
      </c>
      <c r="I7489" s="25" t="s">
        <v>82</v>
      </c>
      <c r="J7489" s="10">
        <v>1692</v>
      </c>
      <c r="K7489" s="16">
        <v>34</v>
      </c>
    </row>
    <row r="7490" spans="1:11" x14ac:dyDescent="0.25">
      <c r="A7490" s="19">
        <v>43061</v>
      </c>
      <c r="B7490" s="19" t="s">
        <v>3406</v>
      </c>
      <c r="C7490" s="15">
        <v>2000</v>
      </c>
      <c r="D7490" s="24" t="s">
        <v>4</v>
      </c>
      <c r="E7490" s="24" t="s">
        <v>5</v>
      </c>
      <c r="F7490" s="25" t="s">
        <v>2217</v>
      </c>
      <c r="G7490" s="25" t="s">
        <v>2987</v>
      </c>
      <c r="H7490" s="25" t="s">
        <v>3418</v>
      </c>
      <c r="I7490" s="25" t="s">
        <v>82</v>
      </c>
      <c r="J7490" s="10">
        <v>1693</v>
      </c>
      <c r="K7490" s="16">
        <v>34</v>
      </c>
    </row>
    <row r="7491" spans="1:11" x14ac:dyDescent="0.25">
      <c r="A7491" s="19">
        <v>43061</v>
      </c>
      <c r="B7491" s="19" t="s">
        <v>3406</v>
      </c>
      <c r="C7491" s="15">
        <v>800</v>
      </c>
      <c r="D7491" s="24" t="s">
        <v>4</v>
      </c>
      <c r="E7491" s="24" t="s">
        <v>6</v>
      </c>
      <c r="F7491" s="25" t="s">
        <v>6</v>
      </c>
      <c r="G7491" s="25" t="s">
        <v>2987</v>
      </c>
      <c r="H7491" s="25" t="s">
        <v>3418</v>
      </c>
      <c r="I7491" s="25" t="s">
        <v>82</v>
      </c>
      <c r="J7491" s="10">
        <v>1694</v>
      </c>
      <c r="K7491" s="16">
        <v>34</v>
      </c>
    </row>
    <row r="7492" spans="1:11" x14ac:dyDescent="0.25">
      <c r="A7492" s="19">
        <v>43061</v>
      </c>
      <c r="B7492" s="19" t="s">
        <v>3406</v>
      </c>
      <c r="C7492" s="15">
        <v>10000</v>
      </c>
      <c r="D7492" s="24" t="s">
        <v>4</v>
      </c>
      <c r="E7492" s="24" t="s">
        <v>6</v>
      </c>
      <c r="F7492" s="25" t="s">
        <v>6</v>
      </c>
      <c r="G7492" s="25" t="s">
        <v>2987</v>
      </c>
      <c r="H7492" s="25" t="s">
        <v>3418</v>
      </c>
      <c r="I7492" s="25" t="s">
        <v>82</v>
      </c>
      <c r="J7492" s="10">
        <v>1695</v>
      </c>
      <c r="K7492" s="16">
        <v>34</v>
      </c>
    </row>
    <row r="7493" spans="1:11" x14ac:dyDescent="0.25">
      <c r="A7493" s="19">
        <v>43061</v>
      </c>
      <c r="B7493" s="19" t="s">
        <v>3406</v>
      </c>
      <c r="C7493" s="15">
        <v>10000</v>
      </c>
      <c r="D7493" s="24" t="s">
        <v>4</v>
      </c>
      <c r="E7493" s="24" t="s">
        <v>6</v>
      </c>
      <c r="F7493" s="25" t="s">
        <v>6</v>
      </c>
      <c r="G7493" s="25" t="s">
        <v>2987</v>
      </c>
      <c r="H7493" s="25" t="s">
        <v>3418</v>
      </c>
      <c r="I7493" s="25" t="s">
        <v>82</v>
      </c>
      <c r="J7493" s="10">
        <v>1696</v>
      </c>
      <c r="K7493" s="16">
        <v>34</v>
      </c>
    </row>
    <row r="7494" spans="1:11" x14ac:dyDescent="0.25">
      <c r="A7494" s="19">
        <v>43061</v>
      </c>
      <c r="B7494" s="19" t="s">
        <v>3406</v>
      </c>
      <c r="C7494" s="15">
        <v>10000</v>
      </c>
      <c r="D7494" s="24" t="s">
        <v>4</v>
      </c>
      <c r="E7494" s="24" t="s">
        <v>6</v>
      </c>
      <c r="F7494" s="25" t="s">
        <v>6</v>
      </c>
      <c r="G7494" s="25" t="s">
        <v>2987</v>
      </c>
      <c r="H7494" s="25" t="s">
        <v>3418</v>
      </c>
      <c r="I7494" s="25" t="s">
        <v>82</v>
      </c>
      <c r="J7494" s="10">
        <v>1697</v>
      </c>
      <c r="K7494" s="16">
        <v>34</v>
      </c>
    </row>
    <row r="7495" spans="1:11" x14ac:dyDescent="0.25">
      <c r="A7495" s="19">
        <v>43061</v>
      </c>
      <c r="B7495" s="19" t="s">
        <v>3406</v>
      </c>
      <c r="C7495" s="15">
        <v>500</v>
      </c>
      <c r="D7495" s="24" t="s">
        <v>4</v>
      </c>
      <c r="E7495" s="24" t="s">
        <v>6</v>
      </c>
      <c r="F7495" s="25" t="s">
        <v>6</v>
      </c>
      <c r="G7495" s="25" t="s">
        <v>2987</v>
      </c>
      <c r="H7495" s="25" t="s">
        <v>3418</v>
      </c>
      <c r="I7495" s="25" t="s">
        <v>82</v>
      </c>
      <c r="J7495" s="10">
        <v>1698</v>
      </c>
      <c r="K7495" s="16">
        <v>34</v>
      </c>
    </row>
    <row r="7496" spans="1:11" x14ac:dyDescent="0.25">
      <c r="A7496" s="19">
        <v>43061</v>
      </c>
      <c r="B7496" s="19" t="s">
        <v>3406</v>
      </c>
      <c r="C7496" s="15">
        <v>3000</v>
      </c>
      <c r="D7496" s="24" t="s">
        <v>4</v>
      </c>
      <c r="E7496" s="24" t="s">
        <v>6</v>
      </c>
      <c r="F7496" s="25" t="s">
        <v>6</v>
      </c>
      <c r="G7496" s="25" t="s">
        <v>2987</v>
      </c>
      <c r="H7496" s="25" t="s">
        <v>3418</v>
      </c>
      <c r="I7496" s="25" t="s">
        <v>82</v>
      </c>
      <c r="J7496" s="10">
        <v>1699</v>
      </c>
      <c r="K7496" s="16">
        <v>34</v>
      </c>
    </row>
    <row r="7497" spans="1:11" x14ac:dyDescent="0.25">
      <c r="A7497" s="19">
        <v>43061</v>
      </c>
      <c r="B7497" s="19" t="s">
        <v>3406</v>
      </c>
      <c r="C7497" s="15">
        <v>400</v>
      </c>
      <c r="D7497" s="24" t="s">
        <v>4</v>
      </c>
      <c r="E7497" s="24" t="s">
        <v>6</v>
      </c>
      <c r="F7497" s="25" t="s">
        <v>6</v>
      </c>
      <c r="G7497" s="25" t="s">
        <v>2987</v>
      </c>
      <c r="H7497" s="25" t="s">
        <v>3418</v>
      </c>
      <c r="I7497" s="25" t="s">
        <v>82</v>
      </c>
      <c r="J7497" s="10">
        <v>1700</v>
      </c>
      <c r="K7497" s="16">
        <v>34</v>
      </c>
    </row>
    <row r="7498" spans="1:11" x14ac:dyDescent="0.25">
      <c r="A7498" s="19">
        <v>43061</v>
      </c>
      <c r="B7498" s="19" t="s">
        <v>3406</v>
      </c>
      <c r="C7498" s="15">
        <v>1000</v>
      </c>
      <c r="D7498" s="24" t="s">
        <v>4</v>
      </c>
      <c r="E7498" s="24" t="s">
        <v>6</v>
      </c>
      <c r="F7498" s="25" t="s">
        <v>6</v>
      </c>
      <c r="G7498" s="25" t="s">
        <v>2987</v>
      </c>
      <c r="H7498" s="25" t="s">
        <v>3418</v>
      </c>
      <c r="I7498" s="25" t="s">
        <v>82</v>
      </c>
      <c r="J7498" s="10">
        <v>1800</v>
      </c>
      <c r="K7498" s="16">
        <v>36</v>
      </c>
    </row>
    <row r="7499" spans="1:11" x14ac:dyDescent="0.25">
      <c r="A7499" s="19">
        <v>43061</v>
      </c>
      <c r="B7499" s="19" t="s">
        <v>3406</v>
      </c>
      <c r="C7499" s="15">
        <v>100000</v>
      </c>
      <c r="D7499" s="24" t="s">
        <v>4</v>
      </c>
      <c r="E7499" s="24" t="s">
        <v>6</v>
      </c>
      <c r="F7499" s="25" t="s">
        <v>6</v>
      </c>
      <c r="G7499" s="25" t="s">
        <v>2987</v>
      </c>
      <c r="H7499" s="25" t="s">
        <v>3418</v>
      </c>
      <c r="I7499" s="25" t="s">
        <v>82</v>
      </c>
      <c r="J7499" s="10">
        <v>1848</v>
      </c>
      <c r="K7499" s="16">
        <v>37</v>
      </c>
    </row>
    <row r="7500" spans="1:11" x14ac:dyDescent="0.25">
      <c r="A7500" s="19">
        <v>43061</v>
      </c>
      <c r="B7500" s="19" t="s">
        <v>3406</v>
      </c>
      <c r="C7500" s="15">
        <v>360</v>
      </c>
      <c r="D7500" s="24" t="s">
        <v>4</v>
      </c>
      <c r="E7500" s="24" t="s">
        <v>5</v>
      </c>
      <c r="F7500" s="25" t="s">
        <v>2217</v>
      </c>
      <c r="G7500" s="25" t="s">
        <v>2987</v>
      </c>
      <c r="H7500" s="25" t="s">
        <v>3418</v>
      </c>
      <c r="I7500" s="25" t="s">
        <v>82</v>
      </c>
      <c r="J7500" s="10">
        <v>2205</v>
      </c>
      <c r="K7500" s="16">
        <v>45</v>
      </c>
    </row>
    <row r="7501" spans="1:11" x14ac:dyDescent="0.25">
      <c r="A7501" s="19">
        <v>43061</v>
      </c>
      <c r="B7501" s="19" t="s">
        <v>3406</v>
      </c>
      <c r="C7501" s="15">
        <v>400</v>
      </c>
      <c r="D7501" s="24" t="s">
        <v>4</v>
      </c>
      <c r="E7501" s="24" t="s">
        <v>5</v>
      </c>
      <c r="F7501" s="25" t="s">
        <v>2217</v>
      </c>
      <c r="G7501" s="25" t="s">
        <v>2987</v>
      </c>
      <c r="H7501" s="25" t="s">
        <v>3418</v>
      </c>
      <c r="I7501" s="25" t="s">
        <v>82</v>
      </c>
      <c r="J7501" s="10">
        <v>2206</v>
      </c>
      <c r="K7501" s="16">
        <v>45</v>
      </c>
    </row>
    <row r="7502" spans="1:11" x14ac:dyDescent="0.25">
      <c r="A7502" s="19">
        <v>43061</v>
      </c>
      <c r="B7502" s="19" t="s">
        <v>3406</v>
      </c>
      <c r="C7502" s="15">
        <v>1000</v>
      </c>
      <c r="D7502" s="24" t="s">
        <v>4</v>
      </c>
      <c r="E7502" s="24" t="s">
        <v>6</v>
      </c>
      <c r="F7502" s="25" t="s">
        <v>6</v>
      </c>
      <c r="G7502" s="25" t="s">
        <v>2987</v>
      </c>
      <c r="H7502" s="25" t="s">
        <v>3418</v>
      </c>
      <c r="I7502" s="25" t="s">
        <v>82</v>
      </c>
      <c r="J7502" s="10">
        <v>2279</v>
      </c>
      <c r="K7502" s="16">
        <v>46</v>
      </c>
    </row>
    <row r="7503" spans="1:11" x14ac:dyDescent="0.25">
      <c r="A7503" s="19">
        <v>43061</v>
      </c>
      <c r="B7503" s="19" t="s">
        <v>3406</v>
      </c>
      <c r="C7503" s="15">
        <v>2000</v>
      </c>
      <c r="D7503" s="24" t="s">
        <v>4</v>
      </c>
      <c r="E7503" s="24" t="s">
        <v>6</v>
      </c>
      <c r="F7503" s="25" t="s">
        <v>6</v>
      </c>
      <c r="G7503" s="25" t="s">
        <v>2987</v>
      </c>
      <c r="H7503" s="25" t="s">
        <v>3418</v>
      </c>
      <c r="I7503" s="25" t="s">
        <v>82</v>
      </c>
      <c r="J7503" s="10">
        <v>2280</v>
      </c>
      <c r="K7503" s="16">
        <v>46</v>
      </c>
    </row>
    <row r="7504" spans="1:11" x14ac:dyDescent="0.25">
      <c r="A7504" s="19">
        <v>43061</v>
      </c>
      <c r="B7504" s="19" t="s">
        <v>3406</v>
      </c>
      <c r="C7504" s="15">
        <v>500</v>
      </c>
      <c r="D7504" s="24" t="s">
        <v>4</v>
      </c>
      <c r="E7504" s="24" t="s">
        <v>6</v>
      </c>
      <c r="F7504" s="25" t="s">
        <v>6</v>
      </c>
      <c r="G7504" s="25" t="s">
        <v>2987</v>
      </c>
      <c r="H7504" s="25" t="s">
        <v>3418</v>
      </c>
      <c r="I7504" s="25" t="s">
        <v>82</v>
      </c>
      <c r="J7504" s="10">
        <v>2281</v>
      </c>
      <c r="K7504" s="16">
        <v>46</v>
      </c>
    </row>
    <row r="7505" spans="1:11" x14ac:dyDescent="0.25">
      <c r="A7505" s="19">
        <v>43061</v>
      </c>
      <c r="B7505" s="19" t="s">
        <v>3406</v>
      </c>
      <c r="C7505" s="15">
        <v>100</v>
      </c>
      <c r="D7505" s="24" t="s">
        <v>4</v>
      </c>
      <c r="E7505" s="24" t="s">
        <v>5</v>
      </c>
      <c r="F7505" s="25" t="s">
        <v>2217</v>
      </c>
      <c r="G7505" s="25" t="s">
        <v>2987</v>
      </c>
      <c r="H7505" s="25" t="s">
        <v>3418</v>
      </c>
      <c r="I7505" s="25" t="s">
        <v>82</v>
      </c>
      <c r="J7505" s="10">
        <v>2428</v>
      </c>
      <c r="K7505" s="16">
        <v>49</v>
      </c>
    </row>
    <row r="7506" spans="1:11" x14ac:dyDescent="0.25">
      <c r="A7506" s="19">
        <v>43061</v>
      </c>
      <c r="B7506" s="19" t="s">
        <v>3406</v>
      </c>
      <c r="C7506" s="15">
        <v>1000</v>
      </c>
      <c r="D7506" s="24" t="s">
        <v>4</v>
      </c>
      <c r="E7506" s="24" t="s">
        <v>5</v>
      </c>
      <c r="F7506" s="25" t="s">
        <v>2217</v>
      </c>
      <c r="G7506" s="25" t="s">
        <v>2987</v>
      </c>
      <c r="H7506" s="25" t="s">
        <v>3418</v>
      </c>
      <c r="I7506" s="25" t="s">
        <v>82</v>
      </c>
      <c r="J7506" s="10">
        <v>2429</v>
      </c>
      <c r="K7506" s="16">
        <v>49</v>
      </c>
    </row>
    <row r="7507" spans="1:11" x14ac:dyDescent="0.25">
      <c r="A7507" s="19">
        <v>43061</v>
      </c>
      <c r="B7507" s="19" t="s">
        <v>3406</v>
      </c>
      <c r="C7507" s="15">
        <v>2000</v>
      </c>
      <c r="D7507" s="24" t="s">
        <v>4</v>
      </c>
      <c r="E7507" s="24" t="s">
        <v>6</v>
      </c>
      <c r="F7507" s="25" t="s">
        <v>6</v>
      </c>
      <c r="G7507" s="25" t="s">
        <v>2987</v>
      </c>
      <c r="H7507" s="25" t="s">
        <v>3418</v>
      </c>
      <c r="I7507" s="25" t="s">
        <v>82</v>
      </c>
      <c r="J7507" s="10">
        <v>2531</v>
      </c>
      <c r="K7507" s="16">
        <v>51</v>
      </c>
    </row>
    <row r="7508" spans="1:11" x14ac:dyDescent="0.25">
      <c r="A7508" s="19">
        <v>43061</v>
      </c>
      <c r="B7508" s="19" t="s">
        <v>3406</v>
      </c>
      <c r="C7508" s="15">
        <v>100</v>
      </c>
      <c r="D7508" s="24" t="s">
        <v>4</v>
      </c>
      <c r="E7508" s="24" t="s">
        <v>6</v>
      </c>
      <c r="F7508" s="25" t="s">
        <v>6</v>
      </c>
      <c r="G7508" s="25" t="s">
        <v>2987</v>
      </c>
      <c r="H7508" s="25" t="s">
        <v>3418</v>
      </c>
      <c r="I7508" s="25" t="s">
        <v>82</v>
      </c>
      <c r="J7508" s="10">
        <v>2601</v>
      </c>
      <c r="K7508" s="16">
        <v>53</v>
      </c>
    </row>
    <row r="7509" spans="1:11" x14ac:dyDescent="0.25">
      <c r="A7509" s="19">
        <v>43061</v>
      </c>
      <c r="B7509" s="19" t="s">
        <v>3406</v>
      </c>
      <c r="C7509" s="15">
        <v>50</v>
      </c>
      <c r="D7509" s="24" t="s">
        <v>7</v>
      </c>
      <c r="E7509" s="24" t="s">
        <v>8</v>
      </c>
      <c r="F7509" s="25"/>
      <c r="G7509" s="25" t="s">
        <v>3314</v>
      </c>
      <c r="H7509" s="25" t="s">
        <v>3314</v>
      </c>
      <c r="I7509" s="27"/>
      <c r="J7509" s="10" t="s">
        <v>2984</v>
      </c>
      <c r="K7509" s="16"/>
    </row>
    <row r="7510" spans="1:11" x14ac:dyDescent="0.25">
      <c r="A7510" s="19">
        <v>43061</v>
      </c>
      <c r="B7510" s="19" t="s">
        <v>3406</v>
      </c>
      <c r="C7510" s="15">
        <v>10000</v>
      </c>
      <c r="D7510" s="24" t="s">
        <v>7</v>
      </c>
      <c r="E7510" s="24" t="s">
        <v>8</v>
      </c>
      <c r="F7510" s="25"/>
      <c r="G7510" s="25" t="s">
        <v>3314</v>
      </c>
      <c r="H7510" s="25" t="s">
        <v>3314</v>
      </c>
      <c r="I7510" s="27"/>
      <c r="J7510" s="10" t="s">
        <v>2984</v>
      </c>
      <c r="K7510" s="16"/>
    </row>
    <row r="7511" spans="1:11" x14ac:dyDescent="0.25">
      <c r="A7511" s="19">
        <v>43061</v>
      </c>
      <c r="B7511" s="19" t="s">
        <v>3406</v>
      </c>
      <c r="C7511" s="15">
        <v>450</v>
      </c>
      <c r="D7511" s="24" t="s">
        <v>7</v>
      </c>
      <c r="E7511" s="24" t="s">
        <v>8</v>
      </c>
      <c r="F7511" s="25"/>
      <c r="G7511" s="25" t="s">
        <v>3314</v>
      </c>
      <c r="H7511" s="25" t="s">
        <v>3314</v>
      </c>
      <c r="I7511" s="27"/>
      <c r="J7511" s="10" t="s">
        <v>2984</v>
      </c>
      <c r="K7511" s="16"/>
    </row>
    <row r="7512" spans="1:11" x14ac:dyDescent="0.25">
      <c r="A7512" s="19">
        <v>43062</v>
      </c>
      <c r="B7512" s="19" t="s">
        <v>3406</v>
      </c>
      <c r="C7512" s="15">
        <v>28895.999999999996</v>
      </c>
      <c r="D7512" s="24" t="s">
        <v>97</v>
      </c>
      <c r="E7512" s="24" t="s">
        <v>5</v>
      </c>
      <c r="F7512" s="25" t="s">
        <v>2217</v>
      </c>
      <c r="G7512" s="25" t="s">
        <v>2987</v>
      </c>
      <c r="H7512" s="25" t="s">
        <v>3418</v>
      </c>
      <c r="I7512" s="25" t="s">
        <v>82</v>
      </c>
      <c r="J7512" s="10">
        <v>1267</v>
      </c>
      <c r="K7512" s="16">
        <v>26</v>
      </c>
    </row>
    <row r="7513" spans="1:11" x14ac:dyDescent="0.25">
      <c r="A7513" s="19">
        <v>43062</v>
      </c>
      <c r="B7513" s="19" t="s">
        <v>3406</v>
      </c>
      <c r="C7513" s="15">
        <v>1760.49</v>
      </c>
      <c r="D7513" s="24" t="s">
        <v>4</v>
      </c>
      <c r="E7513" s="24" t="s">
        <v>5</v>
      </c>
      <c r="F7513" s="25" t="s">
        <v>2217</v>
      </c>
      <c r="G7513" s="25" t="s">
        <v>2987</v>
      </c>
      <c r="H7513" s="25" t="s">
        <v>3418</v>
      </c>
      <c r="I7513" s="25" t="s">
        <v>82</v>
      </c>
      <c r="J7513" s="10">
        <v>1268</v>
      </c>
      <c r="K7513" s="16">
        <v>26</v>
      </c>
    </row>
    <row r="7514" spans="1:11" x14ac:dyDescent="0.25">
      <c r="A7514" s="19">
        <v>43062</v>
      </c>
      <c r="B7514" s="19" t="s">
        <v>3406</v>
      </c>
      <c r="C7514" s="15">
        <v>7000</v>
      </c>
      <c r="D7514" s="24" t="s">
        <v>4</v>
      </c>
      <c r="E7514" s="24" t="s">
        <v>5</v>
      </c>
      <c r="F7514" s="25" t="s">
        <v>2217</v>
      </c>
      <c r="G7514" s="25" t="s">
        <v>2987</v>
      </c>
      <c r="H7514" s="25" t="s">
        <v>3418</v>
      </c>
      <c r="I7514" s="25" t="s">
        <v>82</v>
      </c>
      <c r="J7514" s="10">
        <v>1269</v>
      </c>
      <c r="K7514" s="16">
        <v>26</v>
      </c>
    </row>
    <row r="7515" spans="1:11" x14ac:dyDescent="0.25">
      <c r="A7515" s="19">
        <v>43062</v>
      </c>
      <c r="B7515" s="19" t="s">
        <v>3406</v>
      </c>
      <c r="C7515" s="15">
        <v>350</v>
      </c>
      <c r="D7515" s="24" t="s">
        <v>4</v>
      </c>
      <c r="E7515" s="24" t="s">
        <v>6</v>
      </c>
      <c r="F7515" s="25" t="s">
        <v>6</v>
      </c>
      <c r="G7515" s="25" t="s">
        <v>2987</v>
      </c>
      <c r="H7515" s="25" t="s">
        <v>3418</v>
      </c>
      <c r="I7515" s="25" t="s">
        <v>82</v>
      </c>
      <c r="J7515" s="10">
        <v>1270</v>
      </c>
      <c r="K7515" s="16">
        <v>26</v>
      </c>
    </row>
    <row r="7516" spans="1:11" x14ac:dyDescent="0.25">
      <c r="A7516" s="19">
        <v>43062</v>
      </c>
      <c r="B7516" s="19" t="s">
        <v>3406</v>
      </c>
      <c r="C7516" s="15">
        <v>150</v>
      </c>
      <c r="D7516" s="24" t="s">
        <v>4</v>
      </c>
      <c r="E7516" s="24" t="s">
        <v>5</v>
      </c>
      <c r="F7516" s="25" t="s">
        <v>2217</v>
      </c>
      <c r="G7516" s="25" t="s">
        <v>2987</v>
      </c>
      <c r="H7516" s="25" t="s">
        <v>3418</v>
      </c>
      <c r="I7516" s="25" t="s">
        <v>82</v>
      </c>
      <c r="J7516" s="10">
        <v>1271</v>
      </c>
      <c r="K7516" s="16">
        <v>26</v>
      </c>
    </row>
    <row r="7517" spans="1:11" x14ac:dyDescent="0.25">
      <c r="A7517" s="19">
        <v>43062</v>
      </c>
      <c r="B7517" s="19" t="s">
        <v>3406</v>
      </c>
      <c r="C7517" s="15">
        <v>500</v>
      </c>
      <c r="D7517" s="24" t="s">
        <v>4</v>
      </c>
      <c r="E7517" s="24" t="s">
        <v>5</v>
      </c>
      <c r="F7517" s="25" t="s">
        <v>2217</v>
      </c>
      <c r="G7517" s="25" t="s">
        <v>2987</v>
      </c>
      <c r="H7517" s="25" t="s">
        <v>3418</v>
      </c>
      <c r="I7517" s="25" t="s">
        <v>82</v>
      </c>
      <c r="J7517" s="10">
        <v>1272</v>
      </c>
      <c r="K7517" s="16">
        <v>26</v>
      </c>
    </row>
    <row r="7518" spans="1:11" x14ac:dyDescent="0.25">
      <c r="A7518" s="19">
        <v>43062</v>
      </c>
      <c r="B7518" s="19" t="s">
        <v>3406</v>
      </c>
      <c r="C7518" s="15">
        <v>2000</v>
      </c>
      <c r="D7518" s="24" t="s">
        <v>4</v>
      </c>
      <c r="E7518" s="24" t="s">
        <v>5</v>
      </c>
      <c r="F7518" s="25" t="s">
        <v>2217</v>
      </c>
      <c r="G7518" s="25" t="s">
        <v>2987</v>
      </c>
      <c r="H7518" s="25" t="s">
        <v>3418</v>
      </c>
      <c r="I7518" s="25" t="s">
        <v>82</v>
      </c>
      <c r="J7518" s="10">
        <v>2207</v>
      </c>
      <c r="K7518" s="16">
        <v>45</v>
      </c>
    </row>
    <row r="7519" spans="1:11" x14ac:dyDescent="0.25">
      <c r="A7519" s="19">
        <v>43062</v>
      </c>
      <c r="B7519" s="19" t="s">
        <v>3406</v>
      </c>
      <c r="C7519" s="15">
        <v>200</v>
      </c>
      <c r="D7519" s="24" t="s">
        <v>4</v>
      </c>
      <c r="E7519" s="24" t="s">
        <v>6</v>
      </c>
      <c r="F7519" s="25" t="s">
        <v>6</v>
      </c>
      <c r="G7519" s="25" t="s">
        <v>2987</v>
      </c>
      <c r="H7519" s="25" t="s">
        <v>3418</v>
      </c>
      <c r="I7519" s="25" t="s">
        <v>82</v>
      </c>
      <c r="J7519" s="10">
        <v>2208</v>
      </c>
      <c r="K7519" s="16">
        <v>45</v>
      </c>
    </row>
    <row r="7520" spans="1:11" x14ac:dyDescent="0.25">
      <c r="A7520" s="19">
        <v>43062</v>
      </c>
      <c r="B7520" s="19" t="s">
        <v>3406</v>
      </c>
      <c r="C7520" s="15">
        <v>2200</v>
      </c>
      <c r="D7520" s="24" t="s">
        <v>4</v>
      </c>
      <c r="E7520" s="24" t="s">
        <v>6</v>
      </c>
      <c r="F7520" s="25" t="s">
        <v>6</v>
      </c>
      <c r="G7520" s="25" t="s">
        <v>2987</v>
      </c>
      <c r="H7520" s="25" t="s">
        <v>3418</v>
      </c>
      <c r="I7520" s="25" t="s">
        <v>82</v>
      </c>
      <c r="J7520" s="10">
        <v>2209</v>
      </c>
      <c r="K7520" s="16">
        <v>45</v>
      </c>
    </row>
    <row r="7521" spans="1:11" x14ac:dyDescent="0.25">
      <c r="A7521" s="19">
        <v>43062</v>
      </c>
      <c r="B7521" s="19" t="s">
        <v>3406</v>
      </c>
      <c r="C7521" s="15">
        <v>500</v>
      </c>
      <c r="D7521" s="24" t="s">
        <v>4</v>
      </c>
      <c r="E7521" s="24" t="s">
        <v>5</v>
      </c>
      <c r="F7521" s="25" t="s">
        <v>2217</v>
      </c>
      <c r="G7521" s="25" t="s">
        <v>2987</v>
      </c>
      <c r="H7521" s="25" t="s">
        <v>3418</v>
      </c>
      <c r="I7521" s="25" t="s">
        <v>82</v>
      </c>
      <c r="J7521" s="10">
        <v>2282</v>
      </c>
      <c r="K7521" s="16">
        <v>46</v>
      </c>
    </row>
    <row r="7522" spans="1:11" x14ac:dyDescent="0.25">
      <c r="A7522" s="19">
        <v>43062</v>
      </c>
      <c r="B7522" s="19" t="s">
        <v>3406</v>
      </c>
      <c r="C7522" s="15">
        <v>100</v>
      </c>
      <c r="D7522" s="24" t="s">
        <v>4</v>
      </c>
      <c r="E7522" s="24" t="s">
        <v>5</v>
      </c>
      <c r="F7522" s="25" t="s">
        <v>2217</v>
      </c>
      <c r="G7522" s="25" t="s">
        <v>2987</v>
      </c>
      <c r="H7522" s="25" t="s">
        <v>3418</v>
      </c>
      <c r="I7522" s="25" t="s">
        <v>82</v>
      </c>
      <c r="J7522" s="10">
        <v>2283</v>
      </c>
      <c r="K7522" s="16">
        <v>46</v>
      </c>
    </row>
    <row r="7523" spans="1:11" x14ac:dyDescent="0.25">
      <c r="A7523" s="19">
        <v>43062</v>
      </c>
      <c r="B7523" s="19" t="s">
        <v>3406</v>
      </c>
      <c r="C7523" s="15">
        <v>1000</v>
      </c>
      <c r="D7523" s="24" t="s">
        <v>4</v>
      </c>
      <c r="E7523" s="24" t="s">
        <v>5</v>
      </c>
      <c r="F7523" s="25" t="s">
        <v>2217</v>
      </c>
      <c r="G7523" s="25" t="s">
        <v>2987</v>
      </c>
      <c r="H7523" s="25" t="s">
        <v>3418</v>
      </c>
      <c r="I7523" s="25" t="s">
        <v>82</v>
      </c>
      <c r="J7523" s="10">
        <v>2430</v>
      </c>
      <c r="K7523" s="16">
        <v>49</v>
      </c>
    </row>
    <row r="7524" spans="1:11" x14ac:dyDescent="0.25">
      <c r="A7524" s="19">
        <v>43062</v>
      </c>
      <c r="B7524" s="19" t="s">
        <v>3406</v>
      </c>
      <c r="C7524" s="15">
        <v>10000</v>
      </c>
      <c r="D7524" s="24" t="s">
        <v>4</v>
      </c>
      <c r="E7524" s="24" t="s">
        <v>5</v>
      </c>
      <c r="F7524" s="25" t="s">
        <v>2217</v>
      </c>
      <c r="G7524" s="25" t="s">
        <v>2987</v>
      </c>
      <c r="H7524" s="25" t="s">
        <v>3418</v>
      </c>
      <c r="I7524" s="25" t="s">
        <v>82</v>
      </c>
      <c r="J7524" s="10">
        <v>2431</v>
      </c>
      <c r="K7524" s="16">
        <v>49</v>
      </c>
    </row>
    <row r="7525" spans="1:11" x14ac:dyDescent="0.25">
      <c r="A7525" s="19">
        <v>43062</v>
      </c>
      <c r="B7525" s="19" t="s">
        <v>3406</v>
      </c>
      <c r="C7525" s="15">
        <v>450</v>
      </c>
      <c r="D7525" s="24" t="s">
        <v>4</v>
      </c>
      <c r="E7525" s="24" t="s">
        <v>5</v>
      </c>
      <c r="F7525" s="25" t="s">
        <v>2217</v>
      </c>
      <c r="G7525" s="25" t="s">
        <v>2987</v>
      </c>
      <c r="H7525" s="25" t="s">
        <v>3418</v>
      </c>
      <c r="I7525" s="25" t="s">
        <v>82</v>
      </c>
      <c r="J7525" s="10">
        <v>2432</v>
      </c>
      <c r="K7525" s="16">
        <v>49</v>
      </c>
    </row>
    <row r="7526" spans="1:11" x14ac:dyDescent="0.25">
      <c r="A7526" s="19">
        <v>43062</v>
      </c>
      <c r="B7526" s="19" t="s">
        <v>3406</v>
      </c>
      <c r="C7526" s="15">
        <v>2000</v>
      </c>
      <c r="D7526" s="24" t="s">
        <v>4</v>
      </c>
      <c r="E7526" s="24" t="s">
        <v>6</v>
      </c>
      <c r="F7526" s="25" t="s">
        <v>6</v>
      </c>
      <c r="G7526" s="25" t="s">
        <v>2987</v>
      </c>
      <c r="H7526" s="25" t="s">
        <v>3418</v>
      </c>
      <c r="I7526" s="25" t="s">
        <v>82</v>
      </c>
      <c r="J7526" s="10">
        <v>2532</v>
      </c>
      <c r="K7526" s="16">
        <v>51</v>
      </c>
    </row>
    <row r="7527" spans="1:11" x14ac:dyDescent="0.25">
      <c r="A7527" s="19">
        <v>43062</v>
      </c>
      <c r="B7527" s="19" t="s">
        <v>3406</v>
      </c>
      <c r="C7527" s="15">
        <v>1500</v>
      </c>
      <c r="D7527" s="24" t="s">
        <v>4</v>
      </c>
      <c r="E7527" s="24" t="s">
        <v>5</v>
      </c>
      <c r="F7527" s="25" t="s">
        <v>2217</v>
      </c>
      <c r="G7527" s="25" t="s">
        <v>2987</v>
      </c>
      <c r="H7527" s="25" t="s">
        <v>3418</v>
      </c>
      <c r="I7527" s="25" t="s">
        <v>82</v>
      </c>
      <c r="J7527" s="10">
        <v>2533</v>
      </c>
      <c r="K7527" s="16">
        <v>51</v>
      </c>
    </row>
    <row r="7528" spans="1:11" x14ac:dyDescent="0.25">
      <c r="A7528" s="19">
        <v>43062</v>
      </c>
      <c r="B7528" s="19" t="s">
        <v>3406</v>
      </c>
      <c r="C7528" s="15">
        <v>100</v>
      </c>
      <c r="D7528" s="24" t="s">
        <v>4</v>
      </c>
      <c r="E7528" s="24" t="s">
        <v>6</v>
      </c>
      <c r="F7528" s="25" t="s">
        <v>6</v>
      </c>
      <c r="G7528" s="25" t="s">
        <v>2987</v>
      </c>
      <c r="H7528" s="25" t="s">
        <v>3418</v>
      </c>
      <c r="I7528" s="25" t="s">
        <v>82</v>
      </c>
      <c r="J7528" s="10">
        <v>2534</v>
      </c>
      <c r="K7528" s="16">
        <v>51</v>
      </c>
    </row>
    <row r="7529" spans="1:11" x14ac:dyDescent="0.25">
      <c r="A7529" s="19">
        <v>43062</v>
      </c>
      <c r="B7529" s="19" t="s">
        <v>3406</v>
      </c>
      <c r="C7529" s="15">
        <v>100</v>
      </c>
      <c r="D7529" s="24" t="s">
        <v>4</v>
      </c>
      <c r="E7529" s="24" t="s">
        <v>6</v>
      </c>
      <c r="F7529" s="25" t="s">
        <v>6</v>
      </c>
      <c r="G7529" s="25" t="s">
        <v>2987</v>
      </c>
      <c r="H7529" s="25" t="s">
        <v>3418</v>
      </c>
      <c r="I7529" s="25" t="s">
        <v>82</v>
      </c>
      <c r="J7529" s="10">
        <v>2535</v>
      </c>
      <c r="K7529" s="16">
        <v>51</v>
      </c>
    </row>
    <row r="7530" spans="1:11" x14ac:dyDescent="0.25">
      <c r="A7530" s="19">
        <v>43062</v>
      </c>
      <c r="B7530" s="19" t="s">
        <v>3406</v>
      </c>
      <c r="C7530" s="15">
        <v>50</v>
      </c>
      <c r="D7530" s="24" t="s">
        <v>4</v>
      </c>
      <c r="E7530" s="24" t="s">
        <v>6</v>
      </c>
      <c r="F7530" s="25" t="s">
        <v>6</v>
      </c>
      <c r="G7530" s="25" t="s">
        <v>2987</v>
      </c>
      <c r="H7530" s="25" t="s">
        <v>3418</v>
      </c>
      <c r="I7530" s="25" t="s">
        <v>82</v>
      </c>
      <c r="J7530" s="10">
        <v>2537</v>
      </c>
      <c r="K7530" s="16">
        <v>51</v>
      </c>
    </row>
    <row r="7531" spans="1:11" x14ac:dyDescent="0.25">
      <c r="A7531" s="19">
        <v>43062</v>
      </c>
      <c r="B7531" s="19" t="s">
        <v>3406</v>
      </c>
      <c r="C7531" s="15">
        <v>1500</v>
      </c>
      <c r="D7531" s="24" t="s">
        <v>4</v>
      </c>
      <c r="E7531" s="24" t="s">
        <v>6</v>
      </c>
      <c r="F7531" s="25" t="s">
        <v>6</v>
      </c>
      <c r="G7531" s="25" t="s">
        <v>2987</v>
      </c>
      <c r="H7531" s="25" t="s">
        <v>3418</v>
      </c>
      <c r="I7531" s="25" t="s">
        <v>82</v>
      </c>
      <c r="J7531" s="10">
        <v>2555</v>
      </c>
      <c r="K7531" s="16">
        <v>52</v>
      </c>
    </row>
    <row r="7532" spans="1:11" x14ac:dyDescent="0.25">
      <c r="A7532" s="19">
        <v>43062</v>
      </c>
      <c r="B7532" s="19" t="s">
        <v>3406</v>
      </c>
      <c r="C7532" s="15">
        <v>10000</v>
      </c>
      <c r="D7532" s="24" t="s">
        <v>4</v>
      </c>
      <c r="E7532" s="24" t="s">
        <v>6</v>
      </c>
      <c r="F7532" s="25" t="s">
        <v>6</v>
      </c>
      <c r="G7532" s="25" t="s">
        <v>2987</v>
      </c>
      <c r="H7532" s="25" t="s">
        <v>3418</v>
      </c>
      <c r="I7532" s="25" t="s">
        <v>82</v>
      </c>
      <c r="J7532" s="10">
        <v>2556</v>
      </c>
      <c r="K7532" s="16">
        <v>52</v>
      </c>
    </row>
    <row r="7533" spans="1:11" x14ac:dyDescent="0.25">
      <c r="A7533" s="19">
        <v>43062</v>
      </c>
      <c r="B7533" s="19" t="s">
        <v>3406</v>
      </c>
      <c r="C7533" s="15">
        <v>400</v>
      </c>
      <c r="D7533" s="24" t="s">
        <v>4</v>
      </c>
      <c r="E7533" s="24" t="s">
        <v>5</v>
      </c>
      <c r="F7533" s="25" t="s">
        <v>2217</v>
      </c>
      <c r="G7533" s="25" t="s">
        <v>2987</v>
      </c>
      <c r="H7533" s="25" t="s">
        <v>3418</v>
      </c>
      <c r="I7533" s="25" t="s">
        <v>82</v>
      </c>
      <c r="J7533" s="10">
        <v>2605</v>
      </c>
      <c r="K7533" s="16">
        <v>53</v>
      </c>
    </row>
    <row r="7534" spans="1:11" x14ac:dyDescent="0.25">
      <c r="A7534" s="19">
        <v>43062</v>
      </c>
      <c r="B7534" s="19" t="s">
        <v>3406</v>
      </c>
      <c r="C7534" s="15">
        <v>100</v>
      </c>
      <c r="D7534" s="24" t="s">
        <v>4</v>
      </c>
      <c r="E7534" s="24" t="s">
        <v>5</v>
      </c>
      <c r="F7534" s="25" t="s">
        <v>2217</v>
      </c>
      <c r="G7534" s="25" t="s">
        <v>2987</v>
      </c>
      <c r="H7534" s="25" t="s">
        <v>3418</v>
      </c>
      <c r="I7534" s="25" t="s">
        <v>82</v>
      </c>
      <c r="J7534" s="10">
        <v>2651</v>
      </c>
      <c r="K7534" s="16">
        <v>54</v>
      </c>
    </row>
    <row r="7535" spans="1:11" x14ac:dyDescent="0.25">
      <c r="A7535" s="19">
        <v>43062</v>
      </c>
      <c r="B7535" s="19" t="s">
        <v>3406</v>
      </c>
      <c r="C7535" s="15">
        <v>9000</v>
      </c>
      <c r="D7535" s="24" t="s">
        <v>4</v>
      </c>
      <c r="E7535" s="24" t="s">
        <v>5</v>
      </c>
      <c r="F7535" s="25" t="s">
        <v>2217</v>
      </c>
      <c r="G7535" s="25" t="s">
        <v>2987</v>
      </c>
      <c r="H7535" s="25" t="s">
        <v>3418</v>
      </c>
      <c r="I7535" s="25" t="s">
        <v>82</v>
      </c>
      <c r="J7535" s="10">
        <v>2652</v>
      </c>
      <c r="K7535" s="16">
        <v>54</v>
      </c>
    </row>
    <row r="7536" spans="1:11" x14ac:dyDescent="0.25">
      <c r="A7536" s="19">
        <v>43062</v>
      </c>
      <c r="B7536" s="19" t="s">
        <v>3406</v>
      </c>
      <c r="C7536" s="15">
        <v>3000</v>
      </c>
      <c r="D7536" s="24" t="s">
        <v>4</v>
      </c>
      <c r="E7536" s="24" t="s">
        <v>5</v>
      </c>
      <c r="F7536" s="25" t="s">
        <v>2217</v>
      </c>
      <c r="G7536" s="25" t="s">
        <v>2987</v>
      </c>
      <c r="H7536" s="25" t="s">
        <v>3418</v>
      </c>
      <c r="I7536" s="25" t="s">
        <v>82</v>
      </c>
      <c r="J7536" s="10">
        <v>2653</v>
      </c>
      <c r="K7536" s="16">
        <v>54</v>
      </c>
    </row>
    <row r="7537" spans="1:11" x14ac:dyDescent="0.25">
      <c r="A7537" s="19">
        <v>43062</v>
      </c>
      <c r="B7537" s="19" t="s">
        <v>3406</v>
      </c>
      <c r="C7537" s="15">
        <v>200</v>
      </c>
      <c r="D7537" s="24" t="s">
        <v>4</v>
      </c>
      <c r="E7537" s="24" t="s">
        <v>5</v>
      </c>
      <c r="F7537" s="25" t="s">
        <v>2217</v>
      </c>
      <c r="G7537" s="25" t="s">
        <v>2987</v>
      </c>
      <c r="H7537" s="25" t="s">
        <v>3418</v>
      </c>
      <c r="I7537" s="25" t="s">
        <v>82</v>
      </c>
      <c r="J7537" s="10">
        <v>2654</v>
      </c>
      <c r="K7537" s="16">
        <v>54</v>
      </c>
    </row>
    <row r="7538" spans="1:11" x14ac:dyDescent="0.25">
      <c r="A7538" s="19">
        <v>43062</v>
      </c>
      <c r="B7538" s="19" t="s">
        <v>3406</v>
      </c>
      <c r="C7538" s="15">
        <v>17650</v>
      </c>
      <c r="D7538" s="24" t="s">
        <v>4</v>
      </c>
      <c r="E7538" s="24" t="s">
        <v>5</v>
      </c>
      <c r="F7538" s="25" t="s">
        <v>2217</v>
      </c>
      <c r="G7538" s="25" t="s">
        <v>2987</v>
      </c>
      <c r="H7538" s="25" t="s">
        <v>3418</v>
      </c>
      <c r="I7538" s="25" t="s">
        <v>82</v>
      </c>
      <c r="J7538" s="10">
        <v>2701</v>
      </c>
      <c r="K7538" s="16">
        <v>55</v>
      </c>
    </row>
    <row r="7539" spans="1:11" x14ac:dyDescent="0.25">
      <c r="A7539" s="19">
        <v>43062</v>
      </c>
      <c r="B7539" s="19" t="s">
        <v>3406</v>
      </c>
      <c r="C7539" s="15">
        <v>600</v>
      </c>
      <c r="D7539" s="24" t="s">
        <v>7</v>
      </c>
      <c r="E7539" s="24" t="s">
        <v>8</v>
      </c>
      <c r="F7539" s="25"/>
      <c r="G7539" s="25" t="s">
        <v>3314</v>
      </c>
      <c r="H7539" s="25" t="s">
        <v>3314</v>
      </c>
      <c r="I7539" s="27"/>
      <c r="J7539" s="10" t="s">
        <v>2984</v>
      </c>
      <c r="K7539" s="16"/>
    </row>
    <row r="7540" spans="1:11" x14ac:dyDescent="0.25">
      <c r="A7540" s="19">
        <v>43064</v>
      </c>
      <c r="B7540" s="19" t="s">
        <v>3406</v>
      </c>
      <c r="C7540" s="15">
        <v>2112.5880000000002</v>
      </c>
      <c r="D7540" s="24" t="s">
        <v>4</v>
      </c>
      <c r="E7540" s="24" t="s">
        <v>5</v>
      </c>
      <c r="F7540" s="25" t="s">
        <v>2217</v>
      </c>
      <c r="G7540" s="25" t="s">
        <v>2987</v>
      </c>
      <c r="H7540" s="25" t="s">
        <v>3418</v>
      </c>
      <c r="I7540" s="25" t="s">
        <v>82</v>
      </c>
      <c r="J7540" s="10">
        <v>1273</v>
      </c>
      <c r="K7540" s="16">
        <v>26</v>
      </c>
    </row>
    <row r="7541" spans="1:11" x14ac:dyDescent="0.25">
      <c r="A7541" s="19">
        <v>43064</v>
      </c>
      <c r="B7541" s="19" t="s">
        <v>3406</v>
      </c>
      <c r="C7541" s="15">
        <v>10</v>
      </c>
      <c r="D7541" s="24" t="s">
        <v>4</v>
      </c>
      <c r="E7541" s="24" t="s">
        <v>6</v>
      </c>
      <c r="F7541" s="25" t="s">
        <v>6</v>
      </c>
      <c r="G7541" s="25" t="s">
        <v>2987</v>
      </c>
      <c r="H7541" s="25" t="s">
        <v>3418</v>
      </c>
      <c r="I7541" s="25" t="s">
        <v>82</v>
      </c>
      <c r="J7541" s="10">
        <v>1275</v>
      </c>
      <c r="K7541" s="16">
        <v>26</v>
      </c>
    </row>
    <row r="7542" spans="1:11" x14ac:dyDescent="0.25">
      <c r="A7542" s="19">
        <v>43064</v>
      </c>
      <c r="B7542" s="19" t="s">
        <v>3406</v>
      </c>
      <c r="C7542" s="15">
        <v>20</v>
      </c>
      <c r="D7542" s="24" t="s">
        <v>4</v>
      </c>
      <c r="E7542" s="24" t="s">
        <v>5</v>
      </c>
      <c r="F7542" s="25" t="s">
        <v>2217</v>
      </c>
      <c r="G7542" s="25" t="s">
        <v>2987</v>
      </c>
      <c r="H7542" s="25" t="s">
        <v>3418</v>
      </c>
      <c r="I7542" s="25" t="s">
        <v>82</v>
      </c>
      <c r="J7542" s="10">
        <v>1276</v>
      </c>
      <c r="K7542" s="16">
        <v>26</v>
      </c>
    </row>
    <row r="7543" spans="1:11" x14ac:dyDescent="0.25">
      <c r="A7543" s="19">
        <v>43064</v>
      </c>
      <c r="B7543" s="19" t="s">
        <v>3406</v>
      </c>
      <c r="C7543" s="15">
        <v>1000</v>
      </c>
      <c r="D7543" s="24" t="s">
        <v>4</v>
      </c>
      <c r="E7543" s="24" t="s">
        <v>6</v>
      </c>
      <c r="F7543" s="25" t="s">
        <v>6</v>
      </c>
      <c r="G7543" s="25" t="s">
        <v>2987</v>
      </c>
      <c r="H7543" s="25" t="s">
        <v>3418</v>
      </c>
      <c r="I7543" s="25" t="s">
        <v>82</v>
      </c>
      <c r="J7543" s="10">
        <v>1556</v>
      </c>
      <c r="K7543" s="16">
        <v>32</v>
      </c>
    </row>
    <row r="7544" spans="1:11" x14ac:dyDescent="0.25">
      <c r="A7544" s="19">
        <v>43064</v>
      </c>
      <c r="B7544" s="19" t="s">
        <v>3406</v>
      </c>
      <c r="C7544" s="15">
        <v>2000</v>
      </c>
      <c r="D7544" s="24" t="s">
        <v>4</v>
      </c>
      <c r="E7544" s="24" t="s">
        <v>6</v>
      </c>
      <c r="F7544" s="25" t="s">
        <v>6</v>
      </c>
      <c r="G7544" s="25" t="s">
        <v>2987</v>
      </c>
      <c r="H7544" s="25" t="s">
        <v>3418</v>
      </c>
      <c r="I7544" s="25" t="s">
        <v>82</v>
      </c>
      <c r="J7544" s="10">
        <v>2210</v>
      </c>
      <c r="K7544" s="16">
        <v>45</v>
      </c>
    </row>
    <row r="7545" spans="1:11" x14ac:dyDescent="0.25">
      <c r="A7545" s="19">
        <v>43064</v>
      </c>
      <c r="B7545" s="19" t="s">
        <v>3406</v>
      </c>
      <c r="C7545" s="15">
        <v>100</v>
      </c>
      <c r="D7545" s="24" t="s">
        <v>4</v>
      </c>
      <c r="E7545" s="24" t="s">
        <v>6</v>
      </c>
      <c r="F7545" s="25" t="s">
        <v>6</v>
      </c>
      <c r="G7545" s="25" t="s">
        <v>2987</v>
      </c>
      <c r="H7545" s="25" t="s">
        <v>3418</v>
      </c>
      <c r="I7545" s="25" t="s">
        <v>82</v>
      </c>
      <c r="J7545" s="10">
        <v>2211</v>
      </c>
      <c r="K7545" s="16">
        <v>45</v>
      </c>
    </row>
    <row r="7546" spans="1:11" x14ac:dyDescent="0.25">
      <c r="A7546" s="19">
        <v>43064</v>
      </c>
      <c r="B7546" s="19" t="s">
        <v>3406</v>
      </c>
      <c r="C7546" s="15">
        <v>50</v>
      </c>
      <c r="D7546" s="24" t="s">
        <v>4</v>
      </c>
      <c r="E7546" s="24" t="s">
        <v>5</v>
      </c>
      <c r="F7546" s="25" t="s">
        <v>2217</v>
      </c>
      <c r="G7546" s="25" t="s">
        <v>2987</v>
      </c>
      <c r="H7546" s="25" t="s">
        <v>3418</v>
      </c>
      <c r="I7546" s="25" t="s">
        <v>82</v>
      </c>
      <c r="J7546" s="10">
        <v>2212</v>
      </c>
      <c r="K7546" s="16">
        <v>45</v>
      </c>
    </row>
    <row r="7547" spans="1:11" x14ac:dyDescent="0.25">
      <c r="A7547" s="19">
        <v>43064</v>
      </c>
      <c r="B7547" s="19" t="s">
        <v>3406</v>
      </c>
      <c r="C7547" s="15">
        <v>500</v>
      </c>
      <c r="D7547" s="24" t="s">
        <v>4</v>
      </c>
      <c r="E7547" s="24" t="s">
        <v>5</v>
      </c>
      <c r="F7547" s="25" t="s">
        <v>2217</v>
      </c>
      <c r="G7547" s="25" t="s">
        <v>2987</v>
      </c>
      <c r="H7547" s="25" t="s">
        <v>3418</v>
      </c>
      <c r="I7547" s="25" t="s">
        <v>82</v>
      </c>
      <c r="J7547" s="10">
        <v>2213</v>
      </c>
      <c r="K7547" s="16">
        <v>45</v>
      </c>
    </row>
    <row r="7548" spans="1:11" x14ac:dyDescent="0.25">
      <c r="A7548" s="19">
        <v>43064</v>
      </c>
      <c r="B7548" s="19" t="s">
        <v>3406</v>
      </c>
      <c r="C7548" s="15">
        <v>35</v>
      </c>
      <c r="D7548" s="24" t="s">
        <v>4</v>
      </c>
      <c r="E7548" s="24" t="s">
        <v>6</v>
      </c>
      <c r="F7548" s="25" t="s">
        <v>6</v>
      </c>
      <c r="G7548" s="25" t="s">
        <v>2987</v>
      </c>
      <c r="H7548" s="25" t="s">
        <v>3418</v>
      </c>
      <c r="I7548" s="25" t="s">
        <v>82</v>
      </c>
      <c r="J7548" s="10">
        <v>2284</v>
      </c>
      <c r="K7548" s="16">
        <v>46</v>
      </c>
    </row>
    <row r="7549" spans="1:11" x14ac:dyDescent="0.25">
      <c r="A7549" s="19">
        <v>43064</v>
      </c>
      <c r="B7549" s="19" t="s">
        <v>3406</v>
      </c>
      <c r="C7549" s="15">
        <v>500</v>
      </c>
      <c r="D7549" s="24" t="s">
        <v>4</v>
      </c>
      <c r="E7549" s="24" t="s">
        <v>6</v>
      </c>
      <c r="F7549" s="25" t="s">
        <v>6</v>
      </c>
      <c r="G7549" s="25" t="s">
        <v>2987</v>
      </c>
      <c r="H7549" s="25" t="s">
        <v>3418</v>
      </c>
      <c r="I7549" s="25" t="s">
        <v>82</v>
      </c>
      <c r="J7549" s="10">
        <v>2285</v>
      </c>
      <c r="K7549" s="16">
        <v>46</v>
      </c>
    </row>
    <row r="7550" spans="1:11" x14ac:dyDescent="0.25">
      <c r="A7550" s="19">
        <v>43064</v>
      </c>
      <c r="B7550" s="19" t="s">
        <v>3406</v>
      </c>
      <c r="C7550" s="15">
        <v>40</v>
      </c>
      <c r="D7550" s="24" t="s">
        <v>4</v>
      </c>
      <c r="E7550" s="24" t="s">
        <v>5</v>
      </c>
      <c r="F7550" s="25" t="s">
        <v>2217</v>
      </c>
      <c r="G7550" s="25" t="s">
        <v>2987</v>
      </c>
      <c r="H7550" s="25" t="s">
        <v>3418</v>
      </c>
      <c r="I7550" s="25" t="s">
        <v>82</v>
      </c>
      <c r="J7550" s="10">
        <v>2286</v>
      </c>
      <c r="K7550" s="16">
        <v>46</v>
      </c>
    </row>
    <row r="7551" spans="1:11" x14ac:dyDescent="0.25">
      <c r="A7551" s="19">
        <v>43064</v>
      </c>
      <c r="B7551" s="19" t="s">
        <v>3406</v>
      </c>
      <c r="C7551" s="15">
        <v>1200</v>
      </c>
      <c r="D7551" s="24" t="s">
        <v>4</v>
      </c>
      <c r="E7551" s="24" t="s">
        <v>6</v>
      </c>
      <c r="F7551" s="25" t="s">
        <v>6</v>
      </c>
      <c r="G7551" s="25" t="s">
        <v>2987</v>
      </c>
      <c r="H7551" s="25" t="s">
        <v>3418</v>
      </c>
      <c r="I7551" s="25" t="s">
        <v>82</v>
      </c>
      <c r="J7551" s="10">
        <v>2396</v>
      </c>
      <c r="K7551" s="16">
        <v>48</v>
      </c>
    </row>
    <row r="7552" spans="1:11" x14ac:dyDescent="0.25">
      <c r="A7552" s="19">
        <v>43064</v>
      </c>
      <c r="B7552" s="19" t="s">
        <v>3406</v>
      </c>
      <c r="C7552" s="15">
        <v>3400</v>
      </c>
      <c r="D7552" s="24" t="s">
        <v>4</v>
      </c>
      <c r="E7552" s="24" t="s">
        <v>5</v>
      </c>
      <c r="F7552" s="25" t="s">
        <v>2217</v>
      </c>
      <c r="G7552" s="25" t="s">
        <v>2987</v>
      </c>
      <c r="H7552" s="25" t="s">
        <v>3418</v>
      </c>
      <c r="I7552" s="25" t="s">
        <v>82</v>
      </c>
      <c r="J7552" s="10">
        <v>2397</v>
      </c>
      <c r="K7552" s="16">
        <v>48</v>
      </c>
    </row>
    <row r="7553" spans="1:11" x14ac:dyDescent="0.25">
      <c r="A7553" s="19">
        <v>43064</v>
      </c>
      <c r="B7553" s="19" t="s">
        <v>3406</v>
      </c>
      <c r="C7553" s="15">
        <v>1000</v>
      </c>
      <c r="D7553" s="24" t="s">
        <v>4</v>
      </c>
      <c r="E7553" s="24" t="s">
        <v>6</v>
      </c>
      <c r="F7553" s="25" t="s">
        <v>6</v>
      </c>
      <c r="G7553" s="25" t="s">
        <v>2987</v>
      </c>
      <c r="H7553" s="25" t="s">
        <v>3418</v>
      </c>
      <c r="I7553" s="25" t="s">
        <v>82</v>
      </c>
      <c r="J7553" s="10">
        <v>2433</v>
      </c>
      <c r="K7553" s="16">
        <v>49</v>
      </c>
    </row>
    <row r="7554" spans="1:11" x14ac:dyDescent="0.25">
      <c r="A7554" s="19">
        <v>43064</v>
      </c>
      <c r="B7554" s="19" t="s">
        <v>3406</v>
      </c>
      <c r="C7554" s="15">
        <v>20</v>
      </c>
      <c r="D7554" s="24" t="s">
        <v>4</v>
      </c>
      <c r="E7554" s="24" t="s">
        <v>5</v>
      </c>
      <c r="F7554" s="25" t="s">
        <v>2217</v>
      </c>
      <c r="G7554" s="25" t="s">
        <v>2987</v>
      </c>
      <c r="H7554" s="25" t="s">
        <v>3418</v>
      </c>
      <c r="I7554" s="25" t="s">
        <v>82</v>
      </c>
      <c r="J7554" s="10">
        <v>2434</v>
      </c>
      <c r="K7554" s="16">
        <v>49</v>
      </c>
    </row>
    <row r="7555" spans="1:11" x14ac:dyDescent="0.25">
      <c r="A7555" s="19">
        <v>43064</v>
      </c>
      <c r="B7555" s="19" t="s">
        <v>3406</v>
      </c>
      <c r="C7555" s="15">
        <v>30</v>
      </c>
      <c r="D7555" s="24" t="s">
        <v>4</v>
      </c>
      <c r="E7555" s="24" t="s">
        <v>5</v>
      </c>
      <c r="F7555" s="25" t="s">
        <v>2217</v>
      </c>
      <c r="G7555" s="25" t="s">
        <v>2987</v>
      </c>
      <c r="H7555" s="25" t="s">
        <v>3418</v>
      </c>
      <c r="I7555" s="25" t="s">
        <v>82</v>
      </c>
      <c r="J7555" s="10">
        <v>2435</v>
      </c>
      <c r="K7555" s="16">
        <v>49</v>
      </c>
    </row>
    <row r="7556" spans="1:11" x14ac:dyDescent="0.25">
      <c r="A7556" s="19">
        <v>43064</v>
      </c>
      <c r="B7556" s="19" t="s">
        <v>3406</v>
      </c>
      <c r="C7556" s="15">
        <v>300</v>
      </c>
      <c r="D7556" s="24" t="s">
        <v>4</v>
      </c>
      <c r="E7556" s="24" t="s">
        <v>6</v>
      </c>
      <c r="F7556" s="25" t="s">
        <v>6</v>
      </c>
      <c r="G7556" s="25" t="s">
        <v>2987</v>
      </c>
      <c r="H7556" s="25" t="s">
        <v>3418</v>
      </c>
      <c r="I7556" s="25" t="s">
        <v>82</v>
      </c>
      <c r="J7556" s="10">
        <v>2463</v>
      </c>
      <c r="K7556" s="16">
        <v>50</v>
      </c>
    </row>
    <row r="7557" spans="1:11" x14ac:dyDescent="0.25">
      <c r="A7557" s="19">
        <v>43064</v>
      </c>
      <c r="B7557" s="19" t="s">
        <v>3406</v>
      </c>
      <c r="C7557" s="15">
        <v>5000</v>
      </c>
      <c r="D7557" s="24" t="s">
        <v>4</v>
      </c>
      <c r="E7557" s="24" t="s">
        <v>6</v>
      </c>
      <c r="F7557" s="25" t="s">
        <v>6</v>
      </c>
      <c r="G7557" s="25" t="s">
        <v>2987</v>
      </c>
      <c r="H7557" s="25" t="s">
        <v>3418</v>
      </c>
      <c r="I7557" s="25" t="s">
        <v>82</v>
      </c>
      <c r="J7557" s="10">
        <v>2538</v>
      </c>
      <c r="K7557" s="16">
        <v>51</v>
      </c>
    </row>
    <row r="7558" spans="1:11" x14ac:dyDescent="0.25">
      <c r="A7558" s="19">
        <v>43064</v>
      </c>
      <c r="B7558" s="19" t="s">
        <v>3406</v>
      </c>
      <c r="C7558" s="15">
        <v>2000</v>
      </c>
      <c r="D7558" s="24" t="s">
        <v>4</v>
      </c>
      <c r="E7558" s="24" t="s">
        <v>5</v>
      </c>
      <c r="F7558" s="25" t="s">
        <v>2217</v>
      </c>
      <c r="G7558" s="25" t="s">
        <v>2987</v>
      </c>
      <c r="H7558" s="25" t="s">
        <v>3418</v>
      </c>
      <c r="I7558" s="25" t="s">
        <v>82</v>
      </c>
      <c r="J7558" s="10">
        <v>2539</v>
      </c>
      <c r="K7558" s="16">
        <v>51</v>
      </c>
    </row>
    <row r="7559" spans="1:11" x14ac:dyDescent="0.25">
      <c r="A7559" s="19">
        <v>43064</v>
      </c>
      <c r="B7559" s="19" t="s">
        <v>3406</v>
      </c>
      <c r="C7559" s="15">
        <v>200</v>
      </c>
      <c r="D7559" s="24" t="s">
        <v>4</v>
      </c>
      <c r="E7559" s="24" t="s">
        <v>6</v>
      </c>
      <c r="F7559" s="25" t="s">
        <v>6</v>
      </c>
      <c r="G7559" s="25" t="s">
        <v>2987</v>
      </c>
      <c r="H7559" s="25" t="s">
        <v>3418</v>
      </c>
      <c r="I7559" s="25" t="s">
        <v>82</v>
      </c>
      <c r="J7559" s="10">
        <v>2557</v>
      </c>
      <c r="K7559" s="16">
        <v>52</v>
      </c>
    </row>
    <row r="7560" spans="1:11" x14ac:dyDescent="0.25">
      <c r="A7560" s="19">
        <v>43064</v>
      </c>
      <c r="B7560" s="19" t="s">
        <v>3406</v>
      </c>
      <c r="C7560" s="15">
        <v>6000</v>
      </c>
      <c r="D7560" s="24" t="s">
        <v>4</v>
      </c>
      <c r="E7560" s="24" t="s">
        <v>6</v>
      </c>
      <c r="F7560" s="25" t="s">
        <v>6</v>
      </c>
      <c r="G7560" s="25" t="s">
        <v>2987</v>
      </c>
      <c r="H7560" s="25" t="s">
        <v>3418</v>
      </c>
      <c r="I7560" s="25" t="s">
        <v>82</v>
      </c>
      <c r="J7560" s="10">
        <v>2603</v>
      </c>
      <c r="K7560" s="16">
        <v>53</v>
      </c>
    </row>
    <row r="7561" spans="1:11" x14ac:dyDescent="0.25">
      <c r="A7561" s="19">
        <v>43064</v>
      </c>
      <c r="B7561" s="19" t="s">
        <v>3406</v>
      </c>
      <c r="C7561" s="15">
        <v>700</v>
      </c>
      <c r="D7561" s="24" t="s">
        <v>4</v>
      </c>
      <c r="E7561" s="24" t="s">
        <v>6</v>
      </c>
      <c r="F7561" s="25" t="s">
        <v>6</v>
      </c>
      <c r="G7561" s="25" t="s">
        <v>2987</v>
      </c>
      <c r="H7561" s="25" t="s">
        <v>3418</v>
      </c>
      <c r="I7561" s="25" t="s">
        <v>82</v>
      </c>
      <c r="J7561" s="10">
        <v>2604</v>
      </c>
      <c r="K7561" s="16">
        <v>53</v>
      </c>
    </row>
    <row r="7562" spans="1:11" x14ac:dyDescent="0.25">
      <c r="A7562" s="19">
        <v>43064</v>
      </c>
      <c r="B7562" s="19" t="s">
        <v>3406</v>
      </c>
      <c r="C7562" s="15">
        <v>670</v>
      </c>
      <c r="D7562" s="24" t="s">
        <v>4</v>
      </c>
      <c r="E7562" s="24" t="s">
        <v>5</v>
      </c>
      <c r="F7562" s="25" t="s">
        <v>2217</v>
      </c>
      <c r="G7562" s="25" t="s">
        <v>2987</v>
      </c>
      <c r="H7562" s="25" t="s">
        <v>3418</v>
      </c>
      <c r="I7562" s="25" t="s">
        <v>82</v>
      </c>
      <c r="J7562" s="10">
        <v>2606</v>
      </c>
      <c r="K7562" s="16">
        <v>53</v>
      </c>
    </row>
    <row r="7563" spans="1:11" x14ac:dyDescent="0.25">
      <c r="A7563" s="19">
        <v>43065</v>
      </c>
      <c r="B7563" s="19" t="s">
        <v>3406</v>
      </c>
      <c r="C7563" s="15">
        <v>1000</v>
      </c>
      <c r="D7563" s="24" t="s">
        <v>4</v>
      </c>
      <c r="E7563" s="24" t="s">
        <v>6</v>
      </c>
      <c r="F7563" s="25" t="s">
        <v>6</v>
      </c>
      <c r="G7563" s="25" t="s">
        <v>2987</v>
      </c>
      <c r="H7563" s="25" t="s">
        <v>3418</v>
      </c>
      <c r="I7563" s="25" t="s">
        <v>82</v>
      </c>
      <c r="J7563" s="10">
        <v>2000</v>
      </c>
      <c r="K7563" s="16">
        <v>40</v>
      </c>
    </row>
    <row r="7564" spans="1:11" x14ac:dyDescent="0.25">
      <c r="A7564" s="19">
        <v>43065</v>
      </c>
      <c r="B7564" s="19" t="s">
        <v>3406</v>
      </c>
      <c r="C7564" s="15">
        <v>9550</v>
      </c>
      <c r="D7564" s="24" t="s">
        <v>4</v>
      </c>
      <c r="E7564" s="24" t="s">
        <v>6</v>
      </c>
      <c r="F7564" s="25" t="s">
        <v>6</v>
      </c>
      <c r="G7564" s="25" t="s">
        <v>2987</v>
      </c>
      <c r="H7564" s="25" t="s">
        <v>3418</v>
      </c>
      <c r="I7564" s="25" t="s">
        <v>82</v>
      </c>
      <c r="J7564" s="10">
        <v>2214</v>
      </c>
      <c r="K7564" s="16">
        <v>45</v>
      </c>
    </row>
    <row r="7565" spans="1:11" x14ac:dyDescent="0.25">
      <c r="A7565" s="19">
        <v>43065</v>
      </c>
      <c r="B7565" s="19" t="s">
        <v>3406</v>
      </c>
      <c r="C7565" s="15">
        <v>300</v>
      </c>
      <c r="D7565" s="24" t="s">
        <v>4</v>
      </c>
      <c r="E7565" s="24" t="s">
        <v>5</v>
      </c>
      <c r="F7565" s="25" t="s">
        <v>2217</v>
      </c>
      <c r="G7565" s="25" t="s">
        <v>2987</v>
      </c>
      <c r="H7565" s="25" t="s">
        <v>3418</v>
      </c>
      <c r="I7565" s="25" t="s">
        <v>82</v>
      </c>
      <c r="J7565" s="10">
        <v>2215</v>
      </c>
      <c r="K7565" s="16">
        <v>45</v>
      </c>
    </row>
    <row r="7566" spans="1:11" x14ac:dyDescent="0.25">
      <c r="A7566" s="19">
        <v>43065</v>
      </c>
      <c r="B7566" s="19" t="s">
        <v>3406</v>
      </c>
      <c r="C7566" s="15">
        <v>200</v>
      </c>
      <c r="D7566" s="24" t="s">
        <v>4</v>
      </c>
      <c r="E7566" s="24" t="s">
        <v>5</v>
      </c>
      <c r="F7566" s="25" t="s">
        <v>2217</v>
      </c>
      <c r="G7566" s="25" t="s">
        <v>2987</v>
      </c>
      <c r="H7566" s="25" t="s">
        <v>3418</v>
      </c>
      <c r="I7566" s="25" t="s">
        <v>82</v>
      </c>
      <c r="J7566" s="10">
        <v>2216</v>
      </c>
      <c r="K7566" s="16">
        <v>45</v>
      </c>
    </row>
    <row r="7567" spans="1:11" x14ac:dyDescent="0.25">
      <c r="A7567" s="19">
        <v>43065</v>
      </c>
      <c r="B7567" s="19" t="s">
        <v>3406</v>
      </c>
      <c r="C7567" s="15">
        <v>1000</v>
      </c>
      <c r="D7567" s="24" t="s">
        <v>4</v>
      </c>
      <c r="E7567" s="24" t="s">
        <v>5</v>
      </c>
      <c r="F7567" s="25" t="s">
        <v>2217</v>
      </c>
      <c r="G7567" s="25" t="s">
        <v>2987</v>
      </c>
      <c r="H7567" s="25" t="s">
        <v>3418</v>
      </c>
      <c r="I7567" s="25" t="s">
        <v>82</v>
      </c>
      <c r="J7567" s="10">
        <v>2287</v>
      </c>
      <c r="K7567" s="16">
        <v>46</v>
      </c>
    </row>
    <row r="7568" spans="1:11" x14ac:dyDescent="0.25">
      <c r="A7568" s="19">
        <v>43065</v>
      </c>
      <c r="B7568" s="19" t="s">
        <v>3406</v>
      </c>
      <c r="C7568" s="15">
        <v>500</v>
      </c>
      <c r="D7568" s="24" t="s">
        <v>4</v>
      </c>
      <c r="E7568" s="24" t="s">
        <v>6</v>
      </c>
      <c r="F7568" s="25" t="s">
        <v>6</v>
      </c>
      <c r="G7568" s="25" t="s">
        <v>2987</v>
      </c>
      <c r="H7568" s="25" t="s">
        <v>3418</v>
      </c>
      <c r="I7568" s="25" t="s">
        <v>82</v>
      </c>
      <c r="J7568" s="10">
        <v>2288</v>
      </c>
      <c r="K7568" s="16">
        <v>46</v>
      </c>
    </row>
    <row r="7569" spans="1:11" x14ac:dyDescent="0.25">
      <c r="A7569" s="19">
        <v>43065</v>
      </c>
      <c r="B7569" s="19" t="s">
        <v>3406</v>
      </c>
      <c r="C7569" s="15">
        <v>10000</v>
      </c>
      <c r="D7569" s="24" t="s">
        <v>4</v>
      </c>
      <c r="E7569" s="24" t="s">
        <v>5</v>
      </c>
      <c r="F7569" s="25" t="s">
        <v>2217</v>
      </c>
      <c r="G7569" s="25" t="s">
        <v>2987</v>
      </c>
      <c r="H7569" s="25" t="s">
        <v>3418</v>
      </c>
      <c r="I7569" s="25" t="s">
        <v>82</v>
      </c>
      <c r="J7569" s="10">
        <v>2289</v>
      </c>
      <c r="K7569" s="16">
        <v>46</v>
      </c>
    </row>
    <row r="7570" spans="1:11" x14ac:dyDescent="0.25">
      <c r="A7570" s="19">
        <v>43065</v>
      </c>
      <c r="B7570" s="19" t="s">
        <v>3406</v>
      </c>
      <c r="C7570" s="15">
        <v>3800</v>
      </c>
      <c r="D7570" s="24" t="s">
        <v>4</v>
      </c>
      <c r="E7570" s="24" t="s">
        <v>5</v>
      </c>
      <c r="F7570" s="25" t="s">
        <v>2217</v>
      </c>
      <c r="G7570" s="25" t="s">
        <v>2987</v>
      </c>
      <c r="H7570" s="25" t="s">
        <v>3418</v>
      </c>
      <c r="I7570" s="25" t="s">
        <v>82</v>
      </c>
      <c r="J7570" s="10">
        <v>2290</v>
      </c>
      <c r="K7570" s="16">
        <v>46</v>
      </c>
    </row>
    <row r="7571" spans="1:11" x14ac:dyDescent="0.25">
      <c r="A7571" s="19">
        <v>43065</v>
      </c>
      <c r="B7571" s="19" t="s">
        <v>3406</v>
      </c>
      <c r="C7571" s="15">
        <v>10000</v>
      </c>
      <c r="D7571" s="24" t="s">
        <v>4</v>
      </c>
      <c r="E7571" s="24" t="s">
        <v>5</v>
      </c>
      <c r="F7571" s="25" t="s">
        <v>2217</v>
      </c>
      <c r="G7571" s="25" t="s">
        <v>2987</v>
      </c>
      <c r="H7571" s="25" t="s">
        <v>3418</v>
      </c>
      <c r="I7571" s="25" t="s">
        <v>82</v>
      </c>
      <c r="J7571" s="10">
        <v>2291</v>
      </c>
      <c r="K7571" s="16">
        <v>46</v>
      </c>
    </row>
    <row r="7572" spans="1:11" x14ac:dyDescent="0.25">
      <c r="A7572" s="19">
        <v>43065</v>
      </c>
      <c r="B7572" s="19" t="s">
        <v>3406</v>
      </c>
      <c r="C7572" s="15">
        <v>4000</v>
      </c>
      <c r="D7572" s="24" t="s">
        <v>4</v>
      </c>
      <c r="E7572" s="24" t="s">
        <v>5</v>
      </c>
      <c r="F7572" s="25" t="s">
        <v>2217</v>
      </c>
      <c r="G7572" s="25" t="s">
        <v>2987</v>
      </c>
      <c r="H7572" s="25" t="s">
        <v>3418</v>
      </c>
      <c r="I7572" s="25" t="s">
        <v>82</v>
      </c>
      <c r="J7572" s="10">
        <v>2292</v>
      </c>
      <c r="K7572" s="16">
        <v>46</v>
      </c>
    </row>
    <row r="7573" spans="1:11" x14ac:dyDescent="0.25">
      <c r="A7573" s="19">
        <v>43065</v>
      </c>
      <c r="B7573" s="19" t="s">
        <v>3406</v>
      </c>
      <c r="C7573" s="15">
        <v>4400</v>
      </c>
      <c r="D7573" s="24" t="s">
        <v>4</v>
      </c>
      <c r="E7573" s="24" t="s">
        <v>5</v>
      </c>
      <c r="F7573" s="25" t="s">
        <v>2217</v>
      </c>
      <c r="G7573" s="25" t="s">
        <v>2987</v>
      </c>
      <c r="H7573" s="25" t="s">
        <v>3418</v>
      </c>
      <c r="I7573" s="25" t="s">
        <v>82</v>
      </c>
      <c r="J7573" s="10">
        <v>2293</v>
      </c>
      <c r="K7573" s="16">
        <v>46</v>
      </c>
    </row>
    <row r="7574" spans="1:11" x14ac:dyDescent="0.25">
      <c r="A7574" s="19">
        <v>43065</v>
      </c>
      <c r="B7574" s="19" t="s">
        <v>3406</v>
      </c>
      <c r="C7574" s="15">
        <v>10000</v>
      </c>
      <c r="D7574" s="24" t="s">
        <v>4</v>
      </c>
      <c r="E7574" s="24" t="s">
        <v>5</v>
      </c>
      <c r="F7574" s="25" t="s">
        <v>2217</v>
      </c>
      <c r="G7574" s="25" t="s">
        <v>2987</v>
      </c>
      <c r="H7574" s="25" t="s">
        <v>3418</v>
      </c>
      <c r="I7574" s="25" t="s">
        <v>82</v>
      </c>
      <c r="J7574" s="10">
        <v>2294</v>
      </c>
      <c r="K7574" s="16">
        <v>46</v>
      </c>
    </row>
    <row r="7575" spans="1:11" x14ac:dyDescent="0.25">
      <c r="A7575" s="19">
        <v>43065</v>
      </c>
      <c r="B7575" s="19" t="s">
        <v>3406</v>
      </c>
      <c r="C7575" s="15">
        <v>10000</v>
      </c>
      <c r="D7575" s="24" t="s">
        <v>4</v>
      </c>
      <c r="E7575" s="24" t="s">
        <v>5</v>
      </c>
      <c r="F7575" s="25" t="s">
        <v>2217</v>
      </c>
      <c r="G7575" s="25" t="s">
        <v>2987</v>
      </c>
      <c r="H7575" s="25" t="s">
        <v>3418</v>
      </c>
      <c r="I7575" s="25" t="s">
        <v>82</v>
      </c>
      <c r="J7575" s="10">
        <v>2295</v>
      </c>
      <c r="K7575" s="16">
        <v>46</v>
      </c>
    </row>
    <row r="7576" spans="1:11" x14ac:dyDescent="0.25">
      <c r="A7576" s="19">
        <v>43065</v>
      </c>
      <c r="B7576" s="19" t="s">
        <v>3406</v>
      </c>
      <c r="C7576" s="15">
        <v>4500</v>
      </c>
      <c r="D7576" s="24" t="s">
        <v>4</v>
      </c>
      <c r="E7576" s="24" t="s">
        <v>5</v>
      </c>
      <c r="F7576" s="25" t="s">
        <v>2217</v>
      </c>
      <c r="G7576" s="25" t="s">
        <v>2987</v>
      </c>
      <c r="H7576" s="25" t="s">
        <v>3418</v>
      </c>
      <c r="I7576" s="25" t="s">
        <v>82</v>
      </c>
      <c r="J7576" s="10">
        <v>2296</v>
      </c>
      <c r="K7576" s="16">
        <v>46</v>
      </c>
    </row>
    <row r="7577" spans="1:11" x14ac:dyDescent="0.25">
      <c r="A7577" s="19">
        <v>43065</v>
      </c>
      <c r="B7577" s="19" t="s">
        <v>3406</v>
      </c>
      <c r="C7577" s="15">
        <v>2000</v>
      </c>
      <c r="D7577" s="24" t="s">
        <v>4</v>
      </c>
      <c r="E7577" s="24" t="s">
        <v>5</v>
      </c>
      <c r="F7577" s="25" t="s">
        <v>2217</v>
      </c>
      <c r="G7577" s="25" t="s">
        <v>2987</v>
      </c>
      <c r="H7577" s="25" t="s">
        <v>3418</v>
      </c>
      <c r="I7577" s="25" t="s">
        <v>82</v>
      </c>
      <c r="J7577" s="10">
        <v>2297</v>
      </c>
      <c r="K7577" s="16">
        <v>46</v>
      </c>
    </row>
    <row r="7578" spans="1:11" x14ac:dyDescent="0.25">
      <c r="A7578" s="19">
        <v>43065</v>
      </c>
      <c r="B7578" s="19" t="s">
        <v>3406</v>
      </c>
      <c r="C7578" s="15">
        <v>10000</v>
      </c>
      <c r="D7578" s="24" t="s">
        <v>4</v>
      </c>
      <c r="E7578" s="24" t="s">
        <v>5</v>
      </c>
      <c r="F7578" s="25" t="s">
        <v>2217</v>
      </c>
      <c r="G7578" s="25" t="s">
        <v>2987</v>
      </c>
      <c r="H7578" s="25" t="s">
        <v>3418</v>
      </c>
      <c r="I7578" s="25" t="s">
        <v>82</v>
      </c>
      <c r="J7578" s="10">
        <v>2436</v>
      </c>
      <c r="K7578" s="16">
        <v>49</v>
      </c>
    </row>
    <row r="7579" spans="1:11" x14ac:dyDescent="0.25">
      <c r="A7579" s="19">
        <v>43065</v>
      </c>
      <c r="B7579" s="19" t="s">
        <v>3406</v>
      </c>
      <c r="C7579" s="15">
        <v>1500</v>
      </c>
      <c r="D7579" s="24" t="s">
        <v>4</v>
      </c>
      <c r="E7579" s="24" t="s">
        <v>6</v>
      </c>
      <c r="F7579" s="25" t="s">
        <v>6</v>
      </c>
      <c r="G7579" s="25" t="s">
        <v>2987</v>
      </c>
      <c r="H7579" s="25" t="s">
        <v>3418</v>
      </c>
      <c r="I7579" s="25" t="s">
        <v>82</v>
      </c>
      <c r="J7579" s="10">
        <v>2464</v>
      </c>
      <c r="K7579" s="16">
        <v>50</v>
      </c>
    </row>
    <row r="7580" spans="1:11" x14ac:dyDescent="0.25">
      <c r="A7580" s="19">
        <v>43065</v>
      </c>
      <c r="B7580" s="19" t="s">
        <v>3406</v>
      </c>
      <c r="C7580" s="15">
        <v>1000</v>
      </c>
      <c r="D7580" s="24" t="s">
        <v>4</v>
      </c>
      <c r="E7580" s="24" t="s">
        <v>6</v>
      </c>
      <c r="F7580" s="25" t="s">
        <v>6</v>
      </c>
      <c r="G7580" s="25" t="s">
        <v>2987</v>
      </c>
      <c r="H7580" s="25" t="s">
        <v>3418</v>
      </c>
      <c r="I7580" s="25" t="s">
        <v>82</v>
      </c>
      <c r="J7580" s="10">
        <v>2540</v>
      </c>
      <c r="K7580" s="16">
        <v>51</v>
      </c>
    </row>
    <row r="7581" spans="1:11" x14ac:dyDescent="0.25">
      <c r="A7581" s="19">
        <v>43065</v>
      </c>
      <c r="B7581" s="19" t="s">
        <v>3406</v>
      </c>
      <c r="C7581" s="15">
        <v>700</v>
      </c>
      <c r="D7581" s="24" t="s">
        <v>4</v>
      </c>
      <c r="E7581" s="24" t="s">
        <v>5</v>
      </c>
      <c r="F7581" s="25" t="s">
        <v>2217</v>
      </c>
      <c r="G7581" s="25" t="s">
        <v>2987</v>
      </c>
      <c r="H7581" s="25" t="s">
        <v>3418</v>
      </c>
      <c r="I7581" s="25" t="s">
        <v>82</v>
      </c>
      <c r="J7581" s="10">
        <v>2541</v>
      </c>
      <c r="K7581" s="16">
        <v>51</v>
      </c>
    </row>
    <row r="7582" spans="1:11" x14ac:dyDescent="0.25">
      <c r="A7582" s="19">
        <v>43065</v>
      </c>
      <c r="B7582" s="19" t="s">
        <v>3406</v>
      </c>
      <c r="C7582" s="15">
        <v>1500</v>
      </c>
      <c r="D7582" s="24" t="s">
        <v>4</v>
      </c>
      <c r="E7582" s="24" t="s">
        <v>6</v>
      </c>
      <c r="F7582" s="25" t="s">
        <v>6</v>
      </c>
      <c r="G7582" s="25" t="s">
        <v>2987</v>
      </c>
      <c r="H7582" s="25" t="s">
        <v>3418</v>
      </c>
      <c r="I7582" s="25" t="s">
        <v>82</v>
      </c>
      <c r="J7582" s="10">
        <v>2542</v>
      </c>
      <c r="K7582" s="16">
        <v>51</v>
      </c>
    </row>
    <row r="7583" spans="1:11" x14ac:dyDescent="0.25">
      <c r="A7583" s="19">
        <v>43065</v>
      </c>
      <c r="B7583" s="19" t="s">
        <v>3406</v>
      </c>
      <c r="C7583" s="15">
        <v>150</v>
      </c>
      <c r="D7583" s="24" t="s">
        <v>4</v>
      </c>
      <c r="E7583" s="24" t="s">
        <v>5</v>
      </c>
      <c r="F7583" s="25" t="s">
        <v>2217</v>
      </c>
      <c r="G7583" s="25" t="s">
        <v>2987</v>
      </c>
      <c r="H7583" s="25" t="s">
        <v>3418</v>
      </c>
      <c r="I7583" s="25" t="s">
        <v>82</v>
      </c>
      <c r="J7583" s="10">
        <v>2543</v>
      </c>
      <c r="K7583" s="16">
        <v>51</v>
      </c>
    </row>
    <row r="7584" spans="1:11" x14ac:dyDescent="0.25">
      <c r="A7584" s="19">
        <v>43065</v>
      </c>
      <c r="B7584" s="19" t="s">
        <v>3406</v>
      </c>
      <c r="C7584" s="15">
        <v>3000</v>
      </c>
      <c r="D7584" s="24" t="s">
        <v>4</v>
      </c>
      <c r="E7584" s="24" t="s">
        <v>5</v>
      </c>
      <c r="F7584" s="25" t="s">
        <v>2217</v>
      </c>
      <c r="G7584" s="25" t="s">
        <v>2987</v>
      </c>
      <c r="H7584" s="25" t="s">
        <v>3418</v>
      </c>
      <c r="I7584" s="25" t="s">
        <v>82</v>
      </c>
      <c r="J7584" s="10">
        <v>2558</v>
      </c>
      <c r="K7584" s="16">
        <v>52</v>
      </c>
    </row>
    <row r="7585" spans="1:11" x14ac:dyDescent="0.25">
      <c r="A7585" s="19">
        <v>43065</v>
      </c>
      <c r="B7585" s="19" t="s">
        <v>3406</v>
      </c>
      <c r="C7585" s="15">
        <v>200</v>
      </c>
      <c r="D7585" s="24" t="s">
        <v>4</v>
      </c>
      <c r="E7585" s="24" t="s">
        <v>6</v>
      </c>
      <c r="F7585" s="25" t="s">
        <v>6</v>
      </c>
      <c r="G7585" s="25" t="s">
        <v>2987</v>
      </c>
      <c r="H7585" s="25" t="s">
        <v>3418</v>
      </c>
      <c r="I7585" s="25" t="s">
        <v>82</v>
      </c>
      <c r="J7585" s="10">
        <v>2559</v>
      </c>
      <c r="K7585" s="16">
        <v>52</v>
      </c>
    </row>
    <row r="7586" spans="1:11" x14ac:dyDescent="0.25">
      <c r="A7586" s="19">
        <v>43065</v>
      </c>
      <c r="B7586" s="19" t="s">
        <v>3406</v>
      </c>
      <c r="C7586" s="15">
        <v>400</v>
      </c>
      <c r="D7586" s="24" t="s">
        <v>4</v>
      </c>
      <c r="E7586" s="24" t="s">
        <v>6</v>
      </c>
      <c r="F7586" s="25" t="s">
        <v>6</v>
      </c>
      <c r="G7586" s="25" t="s">
        <v>2987</v>
      </c>
      <c r="H7586" s="25" t="s">
        <v>3418</v>
      </c>
      <c r="I7586" s="25" t="s">
        <v>82</v>
      </c>
      <c r="J7586" s="10">
        <v>2607</v>
      </c>
      <c r="K7586" s="16">
        <v>53</v>
      </c>
    </row>
    <row r="7587" spans="1:11" x14ac:dyDescent="0.25">
      <c r="A7587" s="19">
        <v>43065</v>
      </c>
      <c r="B7587" s="19" t="s">
        <v>3406</v>
      </c>
      <c r="C7587" s="15">
        <v>900</v>
      </c>
      <c r="D7587" s="24" t="s">
        <v>4</v>
      </c>
      <c r="E7587" s="24" t="s">
        <v>5</v>
      </c>
      <c r="F7587" s="25" t="s">
        <v>2217</v>
      </c>
      <c r="G7587" s="25" t="s">
        <v>2987</v>
      </c>
      <c r="H7587" s="25" t="s">
        <v>3418</v>
      </c>
      <c r="I7587" s="25" t="s">
        <v>82</v>
      </c>
      <c r="J7587" s="10">
        <v>2656</v>
      </c>
      <c r="K7587" s="16">
        <v>54</v>
      </c>
    </row>
    <row r="7588" spans="1:11" x14ac:dyDescent="0.25">
      <c r="A7588" s="19">
        <v>43065</v>
      </c>
      <c r="B7588" s="19" t="s">
        <v>3406</v>
      </c>
      <c r="C7588" s="15">
        <v>1720</v>
      </c>
      <c r="D7588" s="24" t="s">
        <v>7</v>
      </c>
      <c r="E7588" s="24" t="s">
        <v>8</v>
      </c>
      <c r="F7588" s="25"/>
      <c r="G7588" s="25" t="s">
        <v>3314</v>
      </c>
      <c r="H7588" s="25" t="s">
        <v>3314</v>
      </c>
      <c r="I7588" s="27"/>
      <c r="J7588" s="10" t="s">
        <v>2984</v>
      </c>
      <c r="K7588" s="16"/>
    </row>
    <row r="7589" spans="1:11" x14ac:dyDescent="0.25">
      <c r="A7589" s="19">
        <v>43065</v>
      </c>
      <c r="B7589" s="19" t="s">
        <v>3406</v>
      </c>
      <c r="C7589" s="15">
        <v>100000</v>
      </c>
      <c r="D7589" s="24" t="s">
        <v>7</v>
      </c>
      <c r="E7589" s="24" t="s">
        <v>8</v>
      </c>
      <c r="F7589" s="25"/>
      <c r="G7589" s="25" t="s">
        <v>3314</v>
      </c>
      <c r="H7589" s="25" t="s">
        <v>3314</v>
      </c>
      <c r="I7589" s="27"/>
      <c r="J7589" s="10"/>
      <c r="K7589" s="16"/>
    </row>
    <row r="7590" spans="1:11" x14ac:dyDescent="0.25">
      <c r="A7590" s="19">
        <v>43065</v>
      </c>
      <c r="B7590" s="19" t="s">
        <v>3406</v>
      </c>
      <c r="C7590" s="15">
        <v>300</v>
      </c>
      <c r="D7590" s="24" t="s">
        <v>7</v>
      </c>
      <c r="E7590" s="24" t="s">
        <v>8</v>
      </c>
      <c r="F7590" s="25"/>
      <c r="G7590" s="25" t="s">
        <v>3314</v>
      </c>
      <c r="H7590" s="25" t="s">
        <v>3314</v>
      </c>
      <c r="I7590" s="27"/>
      <c r="J7590" s="10" t="s">
        <v>2984</v>
      </c>
      <c r="K7590" s="16"/>
    </row>
    <row r="7591" spans="1:11" x14ac:dyDescent="0.25">
      <c r="A7591" s="19">
        <v>43065</v>
      </c>
      <c r="B7591" s="19" t="s">
        <v>3406</v>
      </c>
      <c r="C7591" s="15">
        <v>220</v>
      </c>
      <c r="D7591" s="24" t="s">
        <v>7</v>
      </c>
      <c r="E7591" s="24" t="s">
        <v>8</v>
      </c>
      <c r="F7591" s="25"/>
      <c r="G7591" s="25" t="s">
        <v>3314</v>
      </c>
      <c r="H7591" s="25" t="s">
        <v>3314</v>
      </c>
      <c r="I7591" s="27"/>
      <c r="J7591" s="10" t="s">
        <v>2984</v>
      </c>
      <c r="K7591" s="16"/>
    </row>
    <row r="7592" spans="1:11" x14ac:dyDescent="0.25">
      <c r="A7592" s="19">
        <v>43065</v>
      </c>
      <c r="B7592" s="19" t="s">
        <v>3406</v>
      </c>
      <c r="C7592" s="15">
        <v>110</v>
      </c>
      <c r="D7592" s="24" t="s">
        <v>7</v>
      </c>
      <c r="E7592" s="24" t="s">
        <v>8</v>
      </c>
      <c r="F7592" s="25"/>
      <c r="G7592" s="25" t="s">
        <v>3314</v>
      </c>
      <c r="H7592" s="25" t="s">
        <v>3314</v>
      </c>
      <c r="I7592" s="27"/>
      <c r="J7592" s="10" t="s">
        <v>2984</v>
      </c>
      <c r="K7592" s="16"/>
    </row>
    <row r="7593" spans="1:11" x14ac:dyDescent="0.25">
      <c r="A7593" s="19">
        <v>43066</v>
      </c>
      <c r="B7593" s="19" t="s">
        <v>3406</v>
      </c>
      <c r="C7593" s="15">
        <v>4500</v>
      </c>
      <c r="D7593" s="24" t="s">
        <v>4</v>
      </c>
      <c r="E7593" s="24" t="s">
        <v>5</v>
      </c>
      <c r="F7593" s="25" t="s">
        <v>2217</v>
      </c>
      <c r="G7593" s="25" t="s">
        <v>2987</v>
      </c>
      <c r="H7593" s="25" t="s">
        <v>3418</v>
      </c>
      <c r="I7593" s="25" t="s">
        <v>82</v>
      </c>
      <c r="J7593" s="10">
        <v>1850</v>
      </c>
      <c r="K7593" s="16">
        <v>37</v>
      </c>
    </row>
    <row r="7594" spans="1:11" x14ac:dyDescent="0.25">
      <c r="A7594" s="19">
        <v>43066</v>
      </c>
      <c r="B7594" s="19" t="s">
        <v>3406</v>
      </c>
      <c r="C7594" s="15">
        <v>500</v>
      </c>
      <c r="D7594" s="24" t="s">
        <v>4</v>
      </c>
      <c r="E7594" s="24" t="s">
        <v>6</v>
      </c>
      <c r="F7594" s="25" t="s">
        <v>6</v>
      </c>
      <c r="G7594" s="25" t="s">
        <v>2987</v>
      </c>
      <c r="H7594" s="25" t="s">
        <v>3418</v>
      </c>
      <c r="I7594" s="25" t="s">
        <v>82</v>
      </c>
      <c r="J7594" s="10">
        <v>2217</v>
      </c>
      <c r="K7594" s="16">
        <v>45</v>
      </c>
    </row>
    <row r="7595" spans="1:11" x14ac:dyDescent="0.25">
      <c r="A7595" s="19">
        <v>43066</v>
      </c>
      <c r="B7595" s="19" t="s">
        <v>3406</v>
      </c>
      <c r="C7595" s="15">
        <v>200</v>
      </c>
      <c r="D7595" s="24" t="s">
        <v>4</v>
      </c>
      <c r="E7595" s="24" t="s">
        <v>5</v>
      </c>
      <c r="F7595" s="25" t="s">
        <v>2217</v>
      </c>
      <c r="G7595" s="25" t="s">
        <v>2987</v>
      </c>
      <c r="H7595" s="25" t="s">
        <v>3418</v>
      </c>
      <c r="I7595" s="25" t="s">
        <v>82</v>
      </c>
      <c r="J7595" s="10">
        <v>2398</v>
      </c>
      <c r="K7595" s="16">
        <v>48</v>
      </c>
    </row>
    <row r="7596" spans="1:11" x14ac:dyDescent="0.25">
      <c r="A7596" s="19">
        <v>43066</v>
      </c>
      <c r="B7596" s="19" t="s">
        <v>3406</v>
      </c>
      <c r="C7596" s="15">
        <v>400</v>
      </c>
      <c r="D7596" s="24" t="s">
        <v>4</v>
      </c>
      <c r="E7596" s="24" t="s">
        <v>6</v>
      </c>
      <c r="F7596" s="25" t="s">
        <v>6</v>
      </c>
      <c r="G7596" s="25" t="s">
        <v>2987</v>
      </c>
      <c r="H7596" s="25" t="s">
        <v>3418</v>
      </c>
      <c r="I7596" s="25" t="s">
        <v>82</v>
      </c>
      <c r="J7596" s="10">
        <v>2465</v>
      </c>
      <c r="K7596" s="16">
        <v>50</v>
      </c>
    </row>
    <row r="7597" spans="1:11" x14ac:dyDescent="0.25">
      <c r="A7597" s="19">
        <v>43066</v>
      </c>
      <c r="B7597" s="19" t="s">
        <v>3406</v>
      </c>
      <c r="C7597" s="15">
        <v>500</v>
      </c>
      <c r="D7597" s="24" t="s">
        <v>4</v>
      </c>
      <c r="E7597" s="24" t="s">
        <v>5</v>
      </c>
      <c r="F7597" s="25" t="s">
        <v>2217</v>
      </c>
      <c r="G7597" s="25" t="s">
        <v>2987</v>
      </c>
      <c r="H7597" s="25" t="s">
        <v>3418</v>
      </c>
      <c r="I7597" s="25" t="s">
        <v>82</v>
      </c>
      <c r="J7597" s="10">
        <v>2544</v>
      </c>
      <c r="K7597" s="16">
        <v>51</v>
      </c>
    </row>
    <row r="7598" spans="1:11" x14ac:dyDescent="0.25">
      <c r="A7598" s="19">
        <v>43066</v>
      </c>
      <c r="B7598" s="19" t="s">
        <v>3406</v>
      </c>
      <c r="C7598" s="15">
        <v>10000</v>
      </c>
      <c r="D7598" s="24" t="s">
        <v>4</v>
      </c>
      <c r="E7598" s="24" t="s">
        <v>5</v>
      </c>
      <c r="F7598" s="25" t="s">
        <v>2217</v>
      </c>
      <c r="G7598" s="25" t="s">
        <v>2987</v>
      </c>
      <c r="H7598" s="25" t="s">
        <v>3418</v>
      </c>
      <c r="I7598" s="25" t="s">
        <v>82</v>
      </c>
      <c r="J7598" s="10">
        <v>2554</v>
      </c>
      <c r="K7598" s="16">
        <v>52</v>
      </c>
    </row>
    <row r="7599" spans="1:11" x14ac:dyDescent="0.25">
      <c r="A7599" s="19">
        <v>43066</v>
      </c>
      <c r="B7599" s="19" t="s">
        <v>3406</v>
      </c>
      <c r="C7599" s="15">
        <v>5000</v>
      </c>
      <c r="D7599" s="24" t="s">
        <v>4</v>
      </c>
      <c r="E7599" s="24" t="s">
        <v>6</v>
      </c>
      <c r="F7599" s="25" t="s">
        <v>6</v>
      </c>
      <c r="G7599" s="25" t="s">
        <v>2987</v>
      </c>
      <c r="H7599" s="25" t="s">
        <v>3418</v>
      </c>
      <c r="I7599" s="25" t="s">
        <v>82</v>
      </c>
      <c r="J7599" s="10">
        <v>2560</v>
      </c>
      <c r="K7599" s="16">
        <v>52</v>
      </c>
    </row>
    <row r="7600" spans="1:11" x14ac:dyDescent="0.25">
      <c r="A7600" s="19">
        <v>43066</v>
      </c>
      <c r="B7600" s="19" t="s">
        <v>3406</v>
      </c>
      <c r="C7600" s="15">
        <v>1900</v>
      </c>
      <c r="D7600" s="24" t="s">
        <v>4</v>
      </c>
      <c r="E7600" s="24" t="s">
        <v>5</v>
      </c>
      <c r="F7600" s="25" t="s">
        <v>2217</v>
      </c>
      <c r="G7600" s="25" t="s">
        <v>2987</v>
      </c>
      <c r="H7600" s="25" t="s">
        <v>3418</v>
      </c>
      <c r="I7600" s="25" t="s">
        <v>82</v>
      </c>
      <c r="J7600" s="10">
        <v>2752</v>
      </c>
      <c r="K7600" s="16">
        <v>56</v>
      </c>
    </row>
    <row r="7601" spans="1:11" x14ac:dyDescent="0.25">
      <c r="A7601" s="19">
        <v>43066</v>
      </c>
      <c r="B7601" s="19" t="s">
        <v>3406</v>
      </c>
      <c r="C7601" s="15">
        <v>1415.2</v>
      </c>
      <c r="D7601" s="24" t="s">
        <v>4</v>
      </c>
      <c r="E7601" s="24" t="s">
        <v>6</v>
      </c>
      <c r="F7601" s="25" t="s">
        <v>6</v>
      </c>
      <c r="G7601" s="25" t="s">
        <v>2987</v>
      </c>
      <c r="H7601" s="25" t="s">
        <v>3418</v>
      </c>
      <c r="I7601" s="25" t="s">
        <v>82</v>
      </c>
      <c r="J7601" s="10">
        <v>2753</v>
      </c>
      <c r="K7601" s="16">
        <v>56</v>
      </c>
    </row>
    <row r="7602" spans="1:11" x14ac:dyDescent="0.25">
      <c r="A7602" s="19">
        <v>43066</v>
      </c>
      <c r="B7602" s="19" t="s">
        <v>3406</v>
      </c>
      <c r="C7602" s="15">
        <v>700</v>
      </c>
      <c r="D7602" s="24" t="s">
        <v>4</v>
      </c>
      <c r="E7602" s="24" t="s">
        <v>6</v>
      </c>
      <c r="F7602" s="25" t="s">
        <v>6</v>
      </c>
      <c r="G7602" s="25" t="s">
        <v>2987</v>
      </c>
      <c r="H7602" s="25" t="s">
        <v>3418</v>
      </c>
      <c r="I7602" s="25" t="s">
        <v>82</v>
      </c>
      <c r="J7602" s="10">
        <v>2756</v>
      </c>
      <c r="K7602" s="16">
        <v>56</v>
      </c>
    </row>
    <row r="7603" spans="1:11" x14ac:dyDescent="0.25">
      <c r="A7603" s="19">
        <v>43066</v>
      </c>
      <c r="B7603" s="19" t="s">
        <v>3406</v>
      </c>
      <c r="C7603" s="15">
        <v>1500</v>
      </c>
      <c r="D7603" s="24" t="s">
        <v>4</v>
      </c>
      <c r="E7603" s="24" t="s">
        <v>5</v>
      </c>
      <c r="F7603" s="25" t="s">
        <v>2217</v>
      </c>
      <c r="G7603" s="25" t="s">
        <v>2987</v>
      </c>
      <c r="H7603" s="25" t="s">
        <v>3418</v>
      </c>
      <c r="I7603" s="25" t="s">
        <v>82</v>
      </c>
      <c r="J7603" s="10">
        <v>2801</v>
      </c>
      <c r="K7603" s="16">
        <v>57</v>
      </c>
    </row>
    <row r="7604" spans="1:11" x14ac:dyDescent="0.25">
      <c r="A7604" s="19">
        <v>43066</v>
      </c>
      <c r="B7604" s="19" t="s">
        <v>3406</v>
      </c>
      <c r="C7604" s="15">
        <v>800</v>
      </c>
      <c r="D7604" s="24" t="s">
        <v>7</v>
      </c>
      <c r="E7604" s="24" t="s">
        <v>8</v>
      </c>
      <c r="F7604" s="25"/>
      <c r="G7604" s="25" t="s">
        <v>3314</v>
      </c>
      <c r="H7604" s="25" t="s">
        <v>3314</v>
      </c>
      <c r="I7604" s="27"/>
      <c r="J7604" s="10" t="s">
        <v>2984</v>
      </c>
      <c r="K7604" s="16"/>
    </row>
    <row r="7605" spans="1:11" x14ac:dyDescent="0.25">
      <c r="A7605" s="19">
        <v>43066</v>
      </c>
      <c r="B7605" s="19" t="s">
        <v>3406</v>
      </c>
      <c r="C7605" s="15">
        <v>220</v>
      </c>
      <c r="D7605" s="24" t="s">
        <v>7</v>
      </c>
      <c r="E7605" s="24" t="s">
        <v>8</v>
      </c>
      <c r="F7605" s="25"/>
      <c r="G7605" s="25" t="s">
        <v>3314</v>
      </c>
      <c r="H7605" s="25" t="s">
        <v>3314</v>
      </c>
      <c r="I7605" s="27"/>
      <c r="J7605" s="10" t="s">
        <v>2984</v>
      </c>
      <c r="K7605" s="16"/>
    </row>
    <row r="7606" spans="1:11" x14ac:dyDescent="0.25">
      <c r="A7606" s="19">
        <v>43067</v>
      </c>
      <c r="B7606" s="19" t="s">
        <v>3406</v>
      </c>
      <c r="C7606" s="15">
        <v>10</v>
      </c>
      <c r="D7606" s="24" t="s">
        <v>4</v>
      </c>
      <c r="E7606" s="24" t="s">
        <v>6</v>
      </c>
      <c r="F7606" s="25" t="s">
        <v>6</v>
      </c>
      <c r="G7606" s="25" t="s">
        <v>2987</v>
      </c>
      <c r="H7606" s="25" t="s">
        <v>3418</v>
      </c>
      <c r="I7606" s="25" t="s">
        <v>82</v>
      </c>
      <c r="J7606" s="10">
        <v>1277</v>
      </c>
      <c r="K7606" s="16">
        <v>26</v>
      </c>
    </row>
    <row r="7607" spans="1:11" x14ac:dyDescent="0.25">
      <c r="A7607" s="19">
        <v>43067</v>
      </c>
      <c r="B7607" s="19" t="s">
        <v>3406</v>
      </c>
      <c r="C7607" s="15">
        <v>500</v>
      </c>
      <c r="D7607" s="24" t="s">
        <v>4</v>
      </c>
      <c r="E7607" s="24" t="s">
        <v>5</v>
      </c>
      <c r="F7607" s="25" t="s">
        <v>2217</v>
      </c>
      <c r="G7607" s="25" t="s">
        <v>2987</v>
      </c>
      <c r="H7607" s="25" t="s">
        <v>3418</v>
      </c>
      <c r="I7607" s="25" t="s">
        <v>82</v>
      </c>
      <c r="J7607" s="10">
        <v>1278</v>
      </c>
      <c r="K7607" s="16">
        <v>26</v>
      </c>
    </row>
    <row r="7608" spans="1:11" x14ac:dyDescent="0.25">
      <c r="A7608" s="19">
        <v>43067</v>
      </c>
      <c r="B7608" s="19" t="s">
        <v>3406</v>
      </c>
      <c r="C7608" s="15">
        <v>3520.98</v>
      </c>
      <c r="D7608" s="24" t="s">
        <v>4</v>
      </c>
      <c r="E7608" s="24" t="s">
        <v>6</v>
      </c>
      <c r="F7608" s="25" t="s">
        <v>6</v>
      </c>
      <c r="G7608" s="25" t="s">
        <v>2987</v>
      </c>
      <c r="H7608" s="25" t="s">
        <v>3418</v>
      </c>
      <c r="I7608" s="25" t="s">
        <v>82</v>
      </c>
      <c r="J7608" s="10">
        <v>1279</v>
      </c>
      <c r="K7608" s="16">
        <v>26</v>
      </c>
    </row>
    <row r="7609" spans="1:11" x14ac:dyDescent="0.25">
      <c r="A7609" s="19">
        <v>43067</v>
      </c>
      <c r="B7609" s="19" t="s">
        <v>3406</v>
      </c>
      <c r="C7609" s="15">
        <v>5000</v>
      </c>
      <c r="D7609" s="24" t="s">
        <v>4</v>
      </c>
      <c r="E7609" s="24" t="s">
        <v>6</v>
      </c>
      <c r="F7609" s="25" t="s">
        <v>6</v>
      </c>
      <c r="G7609" s="25" t="s">
        <v>2987</v>
      </c>
      <c r="H7609" s="25" t="s">
        <v>3418</v>
      </c>
      <c r="I7609" s="25" t="s">
        <v>82</v>
      </c>
      <c r="J7609" s="10">
        <v>1280</v>
      </c>
      <c r="K7609" s="16">
        <v>26</v>
      </c>
    </row>
    <row r="7610" spans="1:11" x14ac:dyDescent="0.25">
      <c r="A7610" s="19">
        <v>43067</v>
      </c>
      <c r="B7610" s="19" t="s">
        <v>3406</v>
      </c>
      <c r="C7610" s="15">
        <v>40</v>
      </c>
      <c r="D7610" s="24" t="s">
        <v>4</v>
      </c>
      <c r="E7610" s="24" t="s">
        <v>6</v>
      </c>
      <c r="F7610" s="25" t="s">
        <v>6</v>
      </c>
      <c r="G7610" s="25" t="s">
        <v>2987</v>
      </c>
      <c r="H7610" s="25" t="s">
        <v>3418</v>
      </c>
      <c r="I7610" s="25" t="s">
        <v>82</v>
      </c>
      <c r="J7610" s="10">
        <v>2218</v>
      </c>
      <c r="K7610" s="16">
        <v>45</v>
      </c>
    </row>
    <row r="7611" spans="1:11" x14ac:dyDescent="0.25">
      <c r="A7611" s="19">
        <v>43067</v>
      </c>
      <c r="B7611" s="19" t="s">
        <v>3406</v>
      </c>
      <c r="C7611" s="15">
        <v>10000</v>
      </c>
      <c r="D7611" s="24" t="s">
        <v>4</v>
      </c>
      <c r="E7611" s="24" t="s">
        <v>6</v>
      </c>
      <c r="F7611" s="25" t="s">
        <v>6</v>
      </c>
      <c r="G7611" s="25" t="s">
        <v>2987</v>
      </c>
      <c r="H7611" s="25" t="s">
        <v>3418</v>
      </c>
      <c r="I7611" s="25" t="s">
        <v>82</v>
      </c>
      <c r="J7611" s="10">
        <v>2219</v>
      </c>
      <c r="K7611" s="16">
        <v>45</v>
      </c>
    </row>
    <row r="7612" spans="1:11" x14ac:dyDescent="0.25">
      <c r="A7612" s="19">
        <v>43067</v>
      </c>
      <c r="B7612" s="19" t="s">
        <v>3406</v>
      </c>
      <c r="C7612" s="15">
        <v>1000</v>
      </c>
      <c r="D7612" s="24" t="s">
        <v>4</v>
      </c>
      <c r="E7612" s="24" t="s">
        <v>5</v>
      </c>
      <c r="F7612" s="25" t="s">
        <v>2217</v>
      </c>
      <c r="G7612" s="25" t="s">
        <v>2987</v>
      </c>
      <c r="H7612" s="25" t="s">
        <v>3418</v>
      </c>
      <c r="I7612" s="25" t="s">
        <v>82</v>
      </c>
      <c r="J7612" s="10">
        <v>2220</v>
      </c>
      <c r="K7612" s="16">
        <v>45</v>
      </c>
    </row>
    <row r="7613" spans="1:11" x14ac:dyDescent="0.25">
      <c r="A7613" s="19">
        <v>43067</v>
      </c>
      <c r="B7613" s="19" t="s">
        <v>3406</v>
      </c>
      <c r="C7613" s="15">
        <v>500</v>
      </c>
      <c r="D7613" s="24" t="s">
        <v>4</v>
      </c>
      <c r="E7613" s="24" t="s">
        <v>5</v>
      </c>
      <c r="F7613" s="25" t="s">
        <v>2217</v>
      </c>
      <c r="G7613" s="25" t="s">
        <v>2987</v>
      </c>
      <c r="H7613" s="25" t="s">
        <v>3418</v>
      </c>
      <c r="I7613" s="25" t="s">
        <v>82</v>
      </c>
      <c r="J7613" s="10">
        <v>2221</v>
      </c>
      <c r="K7613" s="16">
        <v>45</v>
      </c>
    </row>
    <row r="7614" spans="1:11" x14ac:dyDescent="0.25">
      <c r="A7614" s="19">
        <v>43067</v>
      </c>
      <c r="B7614" s="19" t="s">
        <v>3406</v>
      </c>
      <c r="C7614" s="15">
        <v>1000</v>
      </c>
      <c r="D7614" s="24" t="s">
        <v>4</v>
      </c>
      <c r="E7614" s="24" t="s">
        <v>5</v>
      </c>
      <c r="F7614" s="25" t="s">
        <v>2217</v>
      </c>
      <c r="G7614" s="25" t="s">
        <v>2987</v>
      </c>
      <c r="H7614" s="25" t="s">
        <v>3418</v>
      </c>
      <c r="I7614" s="25" t="s">
        <v>82</v>
      </c>
      <c r="J7614" s="10">
        <v>2222</v>
      </c>
      <c r="K7614" s="16">
        <v>45</v>
      </c>
    </row>
    <row r="7615" spans="1:11" x14ac:dyDescent="0.25">
      <c r="A7615" s="19">
        <v>43067</v>
      </c>
      <c r="B7615" s="19" t="s">
        <v>3406</v>
      </c>
      <c r="C7615" s="15">
        <v>100</v>
      </c>
      <c r="D7615" s="24" t="s">
        <v>4</v>
      </c>
      <c r="E7615" s="24" t="s">
        <v>5</v>
      </c>
      <c r="F7615" s="25" t="s">
        <v>2217</v>
      </c>
      <c r="G7615" s="25" t="s">
        <v>2987</v>
      </c>
      <c r="H7615" s="25" t="s">
        <v>3418</v>
      </c>
      <c r="I7615" s="25" t="s">
        <v>82</v>
      </c>
      <c r="J7615" s="10">
        <v>2223</v>
      </c>
      <c r="K7615" s="16">
        <v>45</v>
      </c>
    </row>
    <row r="7616" spans="1:11" x14ac:dyDescent="0.25">
      <c r="A7616" s="19">
        <v>43067</v>
      </c>
      <c r="B7616" s="19" t="s">
        <v>3406</v>
      </c>
      <c r="C7616" s="15">
        <v>250</v>
      </c>
      <c r="D7616" s="24" t="s">
        <v>4</v>
      </c>
      <c r="E7616" s="24" t="s">
        <v>5</v>
      </c>
      <c r="F7616" s="25" t="s">
        <v>2217</v>
      </c>
      <c r="G7616" s="25" t="s">
        <v>2987</v>
      </c>
      <c r="H7616" s="25" t="s">
        <v>3418</v>
      </c>
      <c r="I7616" s="25" t="s">
        <v>82</v>
      </c>
      <c r="J7616" s="10">
        <v>2224</v>
      </c>
      <c r="K7616" s="16">
        <v>45</v>
      </c>
    </row>
    <row r="7617" spans="1:11" x14ac:dyDescent="0.25">
      <c r="A7617" s="19">
        <v>43067</v>
      </c>
      <c r="B7617" s="19" t="s">
        <v>3406</v>
      </c>
      <c r="C7617" s="15">
        <v>100</v>
      </c>
      <c r="D7617" s="24" t="s">
        <v>4</v>
      </c>
      <c r="E7617" s="24" t="s">
        <v>6</v>
      </c>
      <c r="F7617" s="25" t="s">
        <v>6</v>
      </c>
      <c r="G7617" s="25" t="s">
        <v>2987</v>
      </c>
      <c r="H7617" s="25" t="s">
        <v>3418</v>
      </c>
      <c r="I7617" s="25" t="s">
        <v>82</v>
      </c>
      <c r="J7617" s="10">
        <v>2298</v>
      </c>
      <c r="K7617" s="16">
        <v>46</v>
      </c>
    </row>
    <row r="7618" spans="1:11" x14ac:dyDescent="0.25">
      <c r="A7618" s="19">
        <v>43067</v>
      </c>
      <c r="B7618" s="19" t="s">
        <v>3406</v>
      </c>
      <c r="C7618" s="15">
        <v>3000</v>
      </c>
      <c r="D7618" s="24" t="s">
        <v>4</v>
      </c>
      <c r="E7618" s="24" t="s">
        <v>5</v>
      </c>
      <c r="F7618" s="25" t="s">
        <v>2217</v>
      </c>
      <c r="G7618" s="25" t="s">
        <v>2987</v>
      </c>
      <c r="H7618" s="25" t="s">
        <v>3418</v>
      </c>
      <c r="I7618" s="25" t="s">
        <v>82</v>
      </c>
      <c r="J7618" s="10">
        <v>2299</v>
      </c>
      <c r="K7618" s="16">
        <v>46</v>
      </c>
    </row>
    <row r="7619" spans="1:11" x14ac:dyDescent="0.25">
      <c r="A7619" s="19">
        <v>43067</v>
      </c>
      <c r="B7619" s="19" t="s">
        <v>3406</v>
      </c>
      <c r="C7619" s="15">
        <v>1100</v>
      </c>
      <c r="D7619" s="24" t="s">
        <v>4</v>
      </c>
      <c r="E7619" s="24" t="s">
        <v>6</v>
      </c>
      <c r="F7619" s="25" t="s">
        <v>6</v>
      </c>
      <c r="G7619" s="25" t="s">
        <v>2987</v>
      </c>
      <c r="H7619" s="25" t="s">
        <v>3418</v>
      </c>
      <c r="I7619" s="25" t="s">
        <v>82</v>
      </c>
      <c r="J7619" s="10">
        <v>2300</v>
      </c>
      <c r="K7619" s="16">
        <v>46</v>
      </c>
    </row>
    <row r="7620" spans="1:11" x14ac:dyDescent="0.25">
      <c r="A7620" s="19">
        <v>43067</v>
      </c>
      <c r="B7620" s="19" t="s">
        <v>3406</v>
      </c>
      <c r="C7620" s="15">
        <v>500</v>
      </c>
      <c r="D7620" s="24" t="s">
        <v>4</v>
      </c>
      <c r="E7620" s="24" t="s">
        <v>6</v>
      </c>
      <c r="F7620" s="25" t="s">
        <v>6</v>
      </c>
      <c r="G7620" s="25" t="s">
        <v>2987</v>
      </c>
      <c r="H7620" s="25" t="s">
        <v>3418</v>
      </c>
      <c r="I7620" s="25" t="s">
        <v>82</v>
      </c>
      <c r="J7620" s="10">
        <v>2301</v>
      </c>
      <c r="K7620" s="16">
        <v>47</v>
      </c>
    </row>
    <row r="7621" spans="1:11" x14ac:dyDescent="0.25">
      <c r="A7621" s="19">
        <v>43067</v>
      </c>
      <c r="B7621" s="19" t="s">
        <v>3406</v>
      </c>
      <c r="C7621" s="15">
        <v>2500</v>
      </c>
      <c r="D7621" s="24" t="s">
        <v>4</v>
      </c>
      <c r="E7621" s="24" t="s">
        <v>5</v>
      </c>
      <c r="F7621" s="25" t="s">
        <v>2217</v>
      </c>
      <c r="G7621" s="25" t="s">
        <v>2987</v>
      </c>
      <c r="H7621" s="25" t="s">
        <v>3418</v>
      </c>
      <c r="I7621" s="25" t="s">
        <v>82</v>
      </c>
      <c r="J7621" s="10">
        <v>2302</v>
      </c>
      <c r="K7621" s="16">
        <v>47</v>
      </c>
    </row>
    <row r="7622" spans="1:11" x14ac:dyDescent="0.25">
      <c r="A7622" s="19">
        <v>43067</v>
      </c>
      <c r="B7622" s="19" t="s">
        <v>3406</v>
      </c>
      <c r="C7622" s="15">
        <v>100</v>
      </c>
      <c r="D7622" s="24" t="s">
        <v>4</v>
      </c>
      <c r="E7622" s="24" t="s">
        <v>5</v>
      </c>
      <c r="F7622" s="25" t="s">
        <v>2217</v>
      </c>
      <c r="G7622" s="25" t="s">
        <v>2987</v>
      </c>
      <c r="H7622" s="25" t="s">
        <v>3418</v>
      </c>
      <c r="I7622" s="25" t="s">
        <v>82</v>
      </c>
      <c r="J7622" s="10">
        <v>2303</v>
      </c>
      <c r="K7622" s="16">
        <v>47</v>
      </c>
    </row>
    <row r="7623" spans="1:11" x14ac:dyDescent="0.25">
      <c r="A7623" s="19">
        <v>43067</v>
      </c>
      <c r="B7623" s="19" t="s">
        <v>3406</v>
      </c>
      <c r="C7623" s="15">
        <v>500</v>
      </c>
      <c r="D7623" s="24" t="s">
        <v>4</v>
      </c>
      <c r="E7623" s="24" t="s">
        <v>6</v>
      </c>
      <c r="F7623" s="25" t="s">
        <v>6</v>
      </c>
      <c r="G7623" s="25" t="s">
        <v>2987</v>
      </c>
      <c r="H7623" s="25" t="s">
        <v>3418</v>
      </c>
      <c r="I7623" s="25" t="s">
        <v>82</v>
      </c>
      <c r="J7623" s="10">
        <v>2545</v>
      </c>
      <c r="K7623" s="16">
        <v>51</v>
      </c>
    </row>
    <row r="7624" spans="1:11" x14ac:dyDescent="0.25">
      <c r="A7624" s="19">
        <v>43067</v>
      </c>
      <c r="B7624" s="19" t="s">
        <v>3406</v>
      </c>
      <c r="C7624" s="15">
        <v>2000</v>
      </c>
      <c r="D7624" s="24" t="s">
        <v>4</v>
      </c>
      <c r="E7624" s="24" t="s">
        <v>5</v>
      </c>
      <c r="F7624" s="25" t="s">
        <v>2217</v>
      </c>
      <c r="G7624" s="25" t="s">
        <v>2987</v>
      </c>
      <c r="H7624" s="25" t="s">
        <v>3418</v>
      </c>
      <c r="I7624" s="25" t="s">
        <v>82</v>
      </c>
      <c r="J7624" s="10">
        <v>2546</v>
      </c>
      <c r="K7624" s="16">
        <v>51</v>
      </c>
    </row>
    <row r="7625" spans="1:11" x14ac:dyDescent="0.25">
      <c r="A7625" s="19">
        <v>43067</v>
      </c>
      <c r="B7625" s="19" t="s">
        <v>3406</v>
      </c>
      <c r="C7625" s="15">
        <v>200</v>
      </c>
      <c r="D7625" s="24" t="s">
        <v>4</v>
      </c>
      <c r="E7625" s="24" t="s">
        <v>6</v>
      </c>
      <c r="F7625" s="25" t="s">
        <v>6</v>
      </c>
      <c r="G7625" s="25" t="s">
        <v>2987</v>
      </c>
      <c r="H7625" s="25" t="s">
        <v>3418</v>
      </c>
      <c r="I7625" s="25" t="s">
        <v>82</v>
      </c>
      <c r="J7625" s="10">
        <v>2547</v>
      </c>
      <c r="K7625" s="16">
        <v>51</v>
      </c>
    </row>
    <row r="7626" spans="1:11" x14ac:dyDescent="0.25">
      <c r="A7626" s="19">
        <v>43067</v>
      </c>
      <c r="B7626" s="19" t="s">
        <v>3406</v>
      </c>
      <c r="C7626" s="15">
        <v>200</v>
      </c>
      <c r="D7626" s="24" t="s">
        <v>4</v>
      </c>
      <c r="E7626" s="24" t="s">
        <v>6</v>
      </c>
      <c r="F7626" s="25" t="s">
        <v>6</v>
      </c>
      <c r="G7626" s="25" t="s">
        <v>2987</v>
      </c>
      <c r="H7626" s="25" t="s">
        <v>3418</v>
      </c>
      <c r="I7626" s="25" t="s">
        <v>82</v>
      </c>
      <c r="J7626" s="10">
        <v>2548</v>
      </c>
      <c r="K7626" s="16">
        <v>51</v>
      </c>
    </row>
    <row r="7627" spans="1:11" x14ac:dyDescent="0.25">
      <c r="A7627" s="19">
        <v>43067</v>
      </c>
      <c r="B7627" s="19" t="s">
        <v>3406</v>
      </c>
      <c r="C7627" s="15">
        <v>3000</v>
      </c>
      <c r="D7627" s="24" t="s">
        <v>4</v>
      </c>
      <c r="E7627" s="24" t="s">
        <v>5</v>
      </c>
      <c r="F7627" s="25" t="s">
        <v>2217</v>
      </c>
      <c r="G7627" s="25" t="s">
        <v>2987</v>
      </c>
      <c r="H7627" s="25" t="s">
        <v>3418</v>
      </c>
      <c r="I7627" s="25" t="s">
        <v>82</v>
      </c>
      <c r="J7627" s="10">
        <v>2549</v>
      </c>
      <c r="K7627" s="16">
        <v>51</v>
      </c>
    </row>
    <row r="7628" spans="1:11" x14ac:dyDescent="0.25">
      <c r="A7628" s="19">
        <v>43067</v>
      </c>
      <c r="B7628" s="19" t="s">
        <v>3406</v>
      </c>
      <c r="C7628" s="15">
        <v>100</v>
      </c>
      <c r="D7628" s="24" t="s">
        <v>4</v>
      </c>
      <c r="E7628" s="24" t="s">
        <v>5</v>
      </c>
      <c r="F7628" s="25" t="s">
        <v>2217</v>
      </c>
      <c r="G7628" s="25" t="s">
        <v>2987</v>
      </c>
      <c r="H7628" s="25" t="s">
        <v>3418</v>
      </c>
      <c r="I7628" s="25" t="s">
        <v>82</v>
      </c>
      <c r="J7628" s="10">
        <v>2550</v>
      </c>
      <c r="K7628" s="16">
        <v>51</v>
      </c>
    </row>
    <row r="7629" spans="1:11" x14ac:dyDescent="0.25">
      <c r="A7629" s="19">
        <v>43067</v>
      </c>
      <c r="B7629" s="19" t="s">
        <v>3406</v>
      </c>
      <c r="C7629" s="15">
        <v>200</v>
      </c>
      <c r="D7629" s="24" t="s">
        <v>4</v>
      </c>
      <c r="E7629" s="24" t="s">
        <v>6</v>
      </c>
      <c r="F7629" s="25" t="s">
        <v>6</v>
      </c>
      <c r="G7629" s="25" t="s">
        <v>2987</v>
      </c>
      <c r="H7629" s="25" t="s">
        <v>3418</v>
      </c>
      <c r="I7629" s="25" t="s">
        <v>82</v>
      </c>
      <c r="J7629" s="10">
        <v>2561</v>
      </c>
      <c r="K7629" s="16">
        <v>52</v>
      </c>
    </row>
    <row r="7630" spans="1:11" x14ac:dyDescent="0.25">
      <c r="A7630" s="19">
        <v>43067</v>
      </c>
      <c r="B7630" s="19" t="s">
        <v>3406</v>
      </c>
      <c r="C7630" s="15">
        <v>10000</v>
      </c>
      <c r="D7630" s="24" t="s">
        <v>4</v>
      </c>
      <c r="E7630" s="24" t="s">
        <v>6</v>
      </c>
      <c r="F7630" s="25" t="s">
        <v>6</v>
      </c>
      <c r="G7630" s="25" t="s">
        <v>2987</v>
      </c>
      <c r="H7630" s="25" t="s">
        <v>3418</v>
      </c>
      <c r="I7630" s="25" t="s">
        <v>82</v>
      </c>
      <c r="J7630" s="10">
        <v>2562</v>
      </c>
      <c r="K7630" s="16">
        <v>52</v>
      </c>
    </row>
    <row r="7631" spans="1:11" x14ac:dyDescent="0.25">
      <c r="A7631" s="19">
        <v>43067</v>
      </c>
      <c r="B7631" s="19" t="s">
        <v>3406</v>
      </c>
      <c r="C7631" s="15">
        <v>200</v>
      </c>
      <c r="D7631" s="24" t="s">
        <v>4</v>
      </c>
      <c r="E7631" s="24" t="s">
        <v>6</v>
      </c>
      <c r="F7631" s="25" t="s">
        <v>6</v>
      </c>
      <c r="G7631" s="25" t="s">
        <v>2987</v>
      </c>
      <c r="H7631" s="25" t="s">
        <v>3418</v>
      </c>
      <c r="I7631" s="25" t="s">
        <v>82</v>
      </c>
      <c r="J7631" s="10">
        <v>2563</v>
      </c>
      <c r="K7631" s="16">
        <v>52</v>
      </c>
    </row>
    <row r="7632" spans="1:11" x14ac:dyDescent="0.25">
      <c r="A7632" s="19">
        <v>43067</v>
      </c>
      <c r="B7632" s="19" t="s">
        <v>3406</v>
      </c>
      <c r="C7632" s="15">
        <v>100</v>
      </c>
      <c r="D7632" s="24" t="s">
        <v>4</v>
      </c>
      <c r="E7632" s="24" t="s">
        <v>5</v>
      </c>
      <c r="F7632" s="25" t="s">
        <v>2217</v>
      </c>
      <c r="G7632" s="25" t="s">
        <v>2987</v>
      </c>
      <c r="H7632" s="25" t="s">
        <v>3418</v>
      </c>
      <c r="I7632" s="25" t="s">
        <v>82</v>
      </c>
      <c r="J7632" s="10">
        <v>2564</v>
      </c>
      <c r="K7632" s="16">
        <v>52</v>
      </c>
    </row>
    <row r="7633" spans="1:11" x14ac:dyDescent="0.25">
      <c r="A7633" s="19">
        <v>43067</v>
      </c>
      <c r="B7633" s="19" t="s">
        <v>3406</v>
      </c>
      <c r="C7633" s="15">
        <v>100</v>
      </c>
      <c r="D7633" s="24" t="s">
        <v>4</v>
      </c>
      <c r="E7633" s="24" t="s">
        <v>6</v>
      </c>
      <c r="F7633" s="25" t="s">
        <v>6</v>
      </c>
      <c r="G7633" s="25" t="s">
        <v>2987</v>
      </c>
      <c r="H7633" s="25" t="s">
        <v>3418</v>
      </c>
      <c r="I7633" s="25" t="s">
        <v>82</v>
      </c>
      <c r="J7633" s="10">
        <v>2608</v>
      </c>
      <c r="K7633" s="16">
        <v>53</v>
      </c>
    </row>
    <row r="7634" spans="1:11" x14ac:dyDescent="0.25">
      <c r="A7634" s="19">
        <v>43067</v>
      </c>
      <c r="B7634" s="19" t="s">
        <v>3406</v>
      </c>
      <c r="C7634" s="15">
        <v>3055</v>
      </c>
      <c r="D7634" s="24" t="s">
        <v>4</v>
      </c>
      <c r="E7634" s="24" t="s">
        <v>5</v>
      </c>
      <c r="F7634" s="25" t="s">
        <v>2217</v>
      </c>
      <c r="G7634" s="25" t="s">
        <v>2987</v>
      </c>
      <c r="H7634" s="25" t="s">
        <v>3418</v>
      </c>
      <c r="I7634" s="25" t="s">
        <v>82</v>
      </c>
      <c r="J7634" s="10">
        <v>2702</v>
      </c>
      <c r="K7634" s="16">
        <v>55</v>
      </c>
    </row>
    <row r="7635" spans="1:11" x14ac:dyDescent="0.25">
      <c r="A7635" s="19">
        <v>43067</v>
      </c>
      <c r="B7635" s="19" t="s">
        <v>3406</v>
      </c>
      <c r="C7635" s="15">
        <v>2750</v>
      </c>
      <c r="D7635" s="24" t="s">
        <v>4</v>
      </c>
      <c r="E7635" s="24" t="s">
        <v>6</v>
      </c>
      <c r="F7635" s="25" t="s">
        <v>6</v>
      </c>
      <c r="G7635" s="25" t="s">
        <v>2987</v>
      </c>
      <c r="H7635" s="25" t="s">
        <v>3418</v>
      </c>
      <c r="I7635" s="25" t="s">
        <v>82</v>
      </c>
      <c r="J7635" s="10">
        <v>2758</v>
      </c>
      <c r="K7635" s="16">
        <v>56</v>
      </c>
    </row>
    <row r="7636" spans="1:11" x14ac:dyDescent="0.25">
      <c r="A7636" s="19">
        <v>43067</v>
      </c>
      <c r="B7636" s="19" t="s">
        <v>3406</v>
      </c>
      <c r="C7636" s="15">
        <v>240</v>
      </c>
      <c r="D7636" s="24" t="s">
        <v>4</v>
      </c>
      <c r="E7636" s="24" t="s">
        <v>6</v>
      </c>
      <c r="F7636" s="25" t="s">
        <v>6</v>
      </c>
      <c r="G7636" s="25" t="s">
        <v>2987</v>
      </c>
      <c r="H7636" s="25" t="s">
        <v>3418</v>
      </c>
      <c r="I7636" s="25" t="s">
        <v>82</v>
      </c>
      <c r="J7636" s="10">
        <v>2759</v>
      </c>
      <c r="K7636" s="16">
        <v>56</v>
      </c>
    </row>
    <row r="7637" spans="1:11" x14ac:dyDescent="0.25">
      <c r="A7637" s="19">
        <v>43067</v>
      </c>
      <c r="B7637" s="19" t="s">
        <v>3406</v>
      </c>
      <c r="C7637" s="15">
        <v>10000</v>
      </c>
      <c r="D7637" s="24" t="s">
        <v>4</v>
      </c>
      <c r="E7637" s="24" t="s">
        <v>6</v>
      </c>
      <c r="F7637" s="25" t="s">
        <v>6</v>
      </c>
      <c r="G7637" s="25" t="s">
        <v>2987</v>
      </c>
      <c r="H7637" s="25" t="s">
        <v>3418</v>
      </c>
      <c r="I7637" s="25" t="s">
        <v>82</v>
      </c>
      <c r="J7637" s="10">
        <v>2760</v>
      </c>
      <c r="K7637" s="16">
        <v>56</v>
      </c>
    </row>
    <row r="7638" spans="1:11" x14ac:dyDescent="0.25">
      <c r="A7638" s="19">
        <v>43067</v>
      </c>
      <c r="B7638" s="19" t="s">
        <v>3406</v>
      </c>
      <c r="C7638" s="15">
        <v>10000</v>
      </c>
      <c r="D7638" s="24" t="s">
        <v>4</v>
      </c>
      <c r="E7638" s="24" t="s">
        <v>5</v>
      </c>
      <c r="F7638" s="25" t="s">
        <v>2217</v>
      </c>
      <c r="G7638" s="25" t="s">
        <v>2987</v>
      </c>
      <c r="H7638" s="25" t="s">
        <v>3418</v>
      </c>
      <c r="I7638" s="25" t="s">
        <v>82</v>
      </c>
      <c r="J7638" s="10">
        <v>2802</v>
      </c>
      <c r="K7638" s="16">
        <v>57</v>
      </c>
    </row>
    <row r="7639" spans="1:11" x14ac:dyDescent="0.25">
      <c r="A7639" s="19">
        <v>43067</v>
      </c>
      <c r="B7639" s="19" t="s">
        <v>3406</v>
      </c>
      <c r="C7639" s="15">
        <v>5000</v>
      </c>
      <c r="D7639" s="24" t="s">
        <v>4</v>
      </c>
      <c r="E7639" s="24" t="s">
        <v>5</v>
      </c>
      <c r="F7639" s="25" t="s">
        <v>2217</v>
      </c>
      <c r="G7639" s="25" t="s">
        <v>2987</v>
      </c>
      <c r="H7639" s="25" t="s">
        <v>3418</v>
      </c>
      <c r="I7639" s="25" t="s">
        <v>82</v>
      </c>
      <c r="J7639" s="10">
        <v>2803</v>
      </c>
      <c r="K7639" s="16">
        <v>57</v>
      </c>
    </row>
    <row r="7640" spans="1:11" x14ac:dyDescent="0.25">
      <c r="A7640" s="19">
        <v>43067</v>
      </c>
      <c r="B7640" s="19" t="s">
        <v>3406</v>
      </c>
      <c r="C7640" s="15">
        <v>10000</v>
      </c>
      <c r="D7640" s="24" t="s">
        <v>4</v>
      </c>
      <c r="E7640" s="24" t="s">
        <v>5</v>
      </c>
      <c r="F7640" s="25" t="s">
        <v>2217</v>
      </c>
      <c r="G7640" s="25" t="s">
        <v>2987</v>
      </c>
      <c r="H7640" s="25" t="s">
        <v>3418</v>
      </c>
      <c r="I7640" s="25" t="s">
        <v>82</v>
      </c>
      <c r="J7640" s="10">
        <v>2804</v>
      </c>
      <c r="K7640" s="16">
        <v>57</v>
      </c>
    </row>
    <row r="7641" spans="1:11" x14ac:dyDescent="0.25">
      <c r="A7641" s="19">
        <v>43067</v>
      </c>
      <c r="B7641" s="19" t="s">
        <v>3406</v>
      </c>
      <c r="C7641" s="15">
        <v>6000</v>
      </c>
      <c r="D7641" s="24" t="s">
        <v>4</v>
      </c>
      <c r="E7641" s="24" t="s">
        <v>5</v>
      </c>
      <c r="F7641" s="25" t="s">
        <v>2217</v>
      </c>
      <c r="G7641" s="25" t="s">
        <v>2987</v>
      </c>
      <c r="H7641" s="25" t="s">
        <v>3418</v>
      </c>
      <c r="I7641" s="25" t="s">
        <v>82</v>
      </c>
      <c r="J7641" s="10">
        <v>2806</v>
      </c>
      <c r="K7641" s="16">
        <v>57</v>
      </c>
    </row>
    <row r="7642" spans="1:11" x14ac:dyDescent="0.25">
      <c r="A7642" s="19">
        <v>43067</v>
      </c>
      <c r="B7642" s="19" t="s">
        <v>3406</v>
      </c>
      <c r="C7642" s="15">
        <v>1000</v>
      </c>
      <c r="D7642" s="24" t="s">
        <v>4</v>
      </c>
      <c r="E7642" s="24" t="s">
        <v>5</v>
      </c>
      <c r="F7642" s="25" t="s">
        <v>2217</v>
      </c>
      <c r="G7642" s="25" t="s">
        <v>2987</v>
      </c>
      <c r="H7642" s="25" t="s">
        <v>3418</v>
      </c>
      <c r="I7642" s="25" t="s">
        <v>82</v>
      </c>
      <c r="J7642" s="10">
        <v>2807</v>
      </c>
      <c r="K7642" s="16">
        <v>57</v>
      </c>
    </row>
    <row r="7643" spans="1:11" x14ac:dyDescent="0.25">
      <c r="A7643" s="19">
        <v>43067</v>
      </c>
      <c r="B7643" s="19" t="s">
        <v>3406</v>
      </c>
      <c r="C7643" s="15">
        <v>300</v>
      </c>
      <c r="D7643" s="24" t="s">
        <v>4</v>
      </c>
      <c r="E7643" s="24" t="s">
        <v>5</v>
      </c>
      <c r="F7643" s="25" t="s">
        <v>2217</v>
      </c>
      <c r="G7643" s="25" t="s">
        <v>2987</v>
      </c>
      <c r="H7643" s="25" t="s">
        <v>3418</v>
      </c>
      <c r="I7643" s="25" t="s">
        <v>82</v>
      </c>
      <c r="J7643" s="10">
        <v>2851</v>
      </c>
      <c r="K7643" s="16">
        <v>58</v>
      </c>
    </row>
    <row r="7644" spans="1:11" x14ac:dyDescent="0.25">
      <c r="A7644" s="19">
        <v>43067</v>
      </c>
      <c r="B7644" s="19" t="s">
        <v>3406</v>
      </c>
      <c r="C7644" s="15">
        <v>2000</v>
      </c>
      <c r="D7644" s="24" t="s">
        <v>4</v>
      </c>
      <c r="E7644" s="24" t="s">
        <v>5</v>
      </c>
      <c r="F7644" s="25" t="s">
        <v>2217</v>
      </c>
      <c r="G7644" s="25" t="s">
        <v>2987</v>
      </c>
      <c r="H7644" s="25" t="s">
        <v>3418</v>
      </c>
      <c r="I7644" s="25" t="s">
        <v>82</v>
      </c>
      <c r="J7644" s="10">
        <v>2852</v>
      </c>
      <c r="K7644" s="16">
        <v>58</v>
      </c>
    </row>
    <row r="7645" spans="1:11" x14ac:dyDescent="0.25">
      <c r="A7645" s="19">
        <v>43067</v>
      </c>
      <c r="B7645" s="19" t="s">
        <v>3406</v>
      </c>
      <c r="C7645" s="15">
        <v>2000</v>
      </c>
      <c r="D7645" s="24" t="s">
        <v>4</v>
      </c>
      <c r="E7645" s="24" t="s">
        <v>5</v>
      </c>
      <c r="F7645" s="25" t="s">
        <v>2217</v>
      </c>
      <c r="G7645" s="25" t="s">
        <v>2987</v>
      </c>
      <c r="H7645" s="25" t="s">
        <v>3418</v>
      </c>
      <c r="I7645" s="25" t="s">
        <v>82</v>
      </c>
      <c r="J7645" s="10">
        <v>2853</v>
      </c>
      <c r="K7645" s="16">
        <v>58</v>
      </c>
    </row>
    <row r="7646" spans="1:11" x14ac:dyDescent="0.25">
      <c r="A7646" s="19">
        <v>43067</v>
      </c>
      <c r="B7646" s="19" t="s">
        <v>3406</v>
      </c>
      <c r="C7646" s="15">
        <v>5000</v>
      </c>
      <c r="D7646" s="24" t="s">
        <v>4</v>
      </c>
      <c r="E7646" s="24" t="s">
        <v>5</v>
      </c>
      <c r="F7646" s="25" t="s">
        <v>2217</v>
      </c>
      <c r="G7646" s="25" t="s">
        <v>2987</v>
      </c>
      <c r="H7646" s="25" t="s">
        <v>3418</v>
      </c>
      <c r="I7646" s="25" t="s">
        <v>82</v>
      </c>
      <c r="J7646" s="10">
        <v>2854</v>
      </c>
      <c r="K7646" s="16">
        <v>58</v>
      </c>
    </row>
    <row r="7647" spans="1:11" x14ac:dyDescent="0.25">
      <c r="A7647" s="19">
        <v>43067</v>
      </c>
      <c r="B7647" s="19" t="s">
        <v>3406</v>
      </c>
      <c r="C7647" s="15">
        <v>100000</v>
      </c>
      <c r="D7647" s="24" t="s">
        <v>7</v>
      </c>
      <c r="E7647" s="24" t="s">
        <v>8</v>
      </c>
      <c r="F7647" s="25"/>
      <c r="G7647" s="25" t="s">
        <v>3314</v>
      </c>
      <c r="H7647" s="25" t="s">
        <v>3314</v>
      </c>
      <c r="I7647" s="27"/>
      <c r="J7647" s="10"/>
      <c r="K7647" s="16"/>
    </row>
    <row r="7648" spans="1:11" x14ac:dyDescent="0.25">
      <c r="A7648" s="19">
        <v>43067</v>
      </c>
      <c r="B7648" s="19" t="s">
        <v>3406</v>
      </c>
      <c r="C7648" s="15">
        <v>180</v>
      </c>
      <c r="D7648" s="24" t="s">
        <v>7</v>
      </c>
      <c r="E7648" s="24" t="s">
        <v>8</v>
      </c>
      <c r="F7648" s="25"/>
      <c r="G7648" s="25" t="s">
        <v>3314</v>
      </c>
      <c r="H7648" s="25" t="s">
        <v>3314</v>
      </c>
      <c r="I7648" s="27"/>
      <c r="J7648" s="10" t="s">
        <v>2984</v>
      </c>
      <c r="K7648" s="16"/>
    </row>
    <row r="7649" spans="1:11" x14ac:dyDescent="0.25">
      <c r="A7649" s="19">
        <v>43067</v>
      </c>
      <c r="B7649" s="19" t="s">
        <v>3406</v>
      </c>
      <c r="C7649" s="15">
        <v>1615</v>
      </c>
      <c r="D7649" s="24" t="s">
        <v>7</v>
      </c>
      <c r="E7649" s="24" t="s">
        <v>8</v>
      </c>
      <c r="F7649" s="25"/>
      <c r="G7649" s="25" t="s">
        <v>3314</v>
      </c>
      <c r="H7649" s="25" t="s">
        <v>3314</v>
      </c>
      <c r="I7649" s="27"/>
      <c r="J7649" s="10" t="s">
        <v>2984</v>
      </c>
      <c r="K7649" s="16"/>
    </row>
    <row r="7650" spans="1:11" x14ac:dyDescent="0.25">
      <c r="A7650" s="19">
        <v>43067</v>
      </c>
      <c r="B7650" s="19" t="s">
        <v>3406</v>
      </c>
      <c r="C7650" s="15">
        <v>650</v>
      </c>
      <c r="D7650" s="24" t="s">
        <v>7</v>
      </c>
      <c r="E7650" s="24" t="s">
        <v>8</v>
      </c>
      <c r="F7650" s="25"/>
      <c r="G7650" s="25" t="s">
        <v>3314</v>
      </c>
      <c r="H7650" s="25" t="s">
        <v>3314</v>
      </c>
      <c r="I7650" s="27"/>
      <c r="J7650" s="10" t="s">
        <v>2984</v>
      </c>
      <c r="K7650" s="16"/>
    </row>
    <row r="7651" spans="1:11" x14ac:dyDescent="0.25">
      <c r="A7651" s="19">
        <v>43067</v>
      </c>
      <c r="B7651" s="19" t="s">
        <v>3406</v>
      </c>
      <c r="C7651" s="15">
        <v>500</v>
      </c>
      <c r="D7651" s="24" t="s">
        <v>7</v>
      </c>
      <c r="E7651" s="24" t="s">
        <v>8</v>
      </c>
      <c r="F7651" s="25"/>
      <c r="G7651" s="25" t="s">
        <v>3314</v>
      </c>
      <c r="H7651" s="25" t="s">
        <v>3314</v>
      </c>
      <c r="I7651" s="27"/>
      <c r="J7651" s="10" t="s">
        <v>2984</v>
      </c>
      <c r="K7651" s="16"/>
    </row>
    <row r="7652" spans="1:11" x14ac:dyDescent="0.25">
      <c r="A7652" s="19">
        <v>43067</v>
      </c>
      <c r="B7652" s="19" t="s">
        <v>3406</v>
      </c>
      <c r="C7652" s="15">
        <v>15000</v>
      </c>
      <c r="D7652" s="24" t="s">
        <v>7</v>
      </c>
      <c r="E7652" s="24" t="s">
        <v>8</v>
      </c>
      <c r="F7652" s="25"/>
      <c r="G7652" s="25" t="s">
        <v>3314</v>
      </c>
      <c r="H7652" s="25" t="s">
        <v>3314</v>
      </c>
      <c r="I7652" s="27"/>
      <c r="J7652" s="10" t="s">
        <v>2984</v>
      </c>
      <c r="K7652" s="16"/>
    </row>
    <row r="7653" spans="1:11" x14ac:dyDescent="0.25">
      <c r="A7653" s="19">
        <v>43067</v>
      </c>
      <c r="B7653" s="19" t="s">
        <v>3406</v>
      </c>
      <c r="C7653" s="15">
        <v>1000</v>
      </c>
      <c r="D7653" s="24" t="s">
        <v>7</v>
      </c>
      <c r="E7653" s="24" t="s">
        <v>8</v>
      </c>
      <c r="F7653" s="25"/>
      <c r="G7653" s="25" t="s">
        <v>3314</v>
      </c>
      <c r="H7653" s="25" t="s">
        <v>3314</v>
      </c>
      <c r="I7653" s="27"/>
      <c r="J7653" s="10" t="s">
        <v>2984</v>
      </c>
      <c r="K7653" s="16"/>
    </row>
    <row r="7654" spans="1:11" x14ac:dyDescent="0.25">
      <c r="A7654" s="19">
        <v>43067</v>
      </c>
      <c r="B7654" s="19" t="s">
        <v>3406</v>
      </c>
      <c r="C7654" s="15">
        <v>20000</v>
      </c>
      <c r="D7654" s="24" t="s">
        <v>7</v>
      </c>
      <c r="E7654" s="24" t="s">
        <v>8</v>
      </c>
      <c r="F7654" s="25"/>
      <c r="G7654" s="25" t="s">
        <v>3314</v>
      </c>
      <c r="H7654" s="25" t="s">
        <v>3314</v>
      </c>
      <c r="I7654" s="27"/>
      <c r="J7654" s="10" t="s">
        <v>2984</v>
      </c>
      <c r="K7654" s="16"/>
    </row>
    <row r="7655" spans="1:11" x14ac:dyDescent="0.25">
      <c r="A7655" s="19">
        <v>43067</v>
      </c>
      <c r="B7655" s="19" t="s">
        <v>3406</v>
      </c>
      <c r="C7655" s="15">
        <v>22000</v>
      </c>
      <c r="D7655" s="24" t="s">
        <v>7</v>
      </c>
      <c r="E7655" s="24" t="s">
        <v>8</v>
      </c>
      <c r="F7655" s="25"/>
      <c r="G7655" s="25" t="s">
        <v>3314</v>
      </c>
      <c r="H7655" s="25" t="s">
        <v>3314</v>
      </c>
      <c r="I7655" s="27"/>
      <c r="J7655" s="10" t="s">
        <v>2984</v>
      </c>
      <c r="K7655" s="16"/>
    </row>
    <row r="7656" spans="1:11" x14ac:dyDescent="0.25">
      <c r="A7656" s="19">
        <v>43067</v>
      </c>
      <c r="B7656" s="19" t="s">
        <v>3406</v>
      </c>
      <c r="C7656" s="15">
        <v>400</v>
      </c>
      <c r="D7656" s="24" t="s">
        <v>7</v>
      </c>
      <c r="E7656" s="24" t="s">
        <v>8</v>
      </c>
      <c r="F7656" s="25"/>
      <c r="G7656" s="25" t="s">
        <v>3314</v>
      </c>
      <c r="H7656" s="25" t="s">
        <v>3314</v>
      </c>
      <c r="I7656" s="27"/>
      <c r="J7656" s="10" t="s">
        <v>2984</v>
      </c>
      <c r="K7656" s="16"/>
    </row>
    <row r="7657" spans="1:11" x14ac:dyDescent="0.25">
      <c r="A7657" s="19">
        <v>43068</v>
      </c>
      <c r="B7657" s="19" t="s">
        <v>3406</v>
      </c>
      <c r="C7657" s="15">
        <v>405</v>
      </c>
      <c r="D7657" s="24" t="s">
        <v>4</v>
      </c>
      <c r="E7657" s="24" t="s">
        <v>6</v>
      </c>
      <c r="F7657" s="25" t="s">
        <v>6</v>
      </c>
      <c r="G7657" s="25" t="s">
        <v>2987</v>
      </c>
      <c r="H7657" s="25" t="s">
        <v>3418</v>
      </c>
      <c r="I7657" s="25" t="s">
        <v>82</v>
      </c>
      <c r="J7657" s="10">
        <v>1281</v>
      </c>
      <c r="K7657" s="16">
        <v>26</v>
      </c>
    </row>
    <row r="7658" spans="1:11" x14ac:dyDescent="0.25">
      <c r="A7658" s="19">
        <v>43068</v>
      </c>
      <c r="B7658" s="19" t="s">
        <v>3406</v>
      </c>
      <c r="C7658" s="15">
        <v>10000</v>
      </c>
      <c r="D7658" s="24" t="s">
        <v>4</v>
      </c>
      <c r="E7658" s="24" t="s">
        <v>6</v>
      </c>
      <c r="F7658" s="25" t="s">
        <v>6</v>
      </c>
      <c r="G7658" s="25" t="s">
        <v>2987</v>
      </c>
      <c r="H7658" s="25" t="s">
        <v>3418</v>
      </c>
      <c r="I7658" s="25" t="s">
        <v>82</v>
      </c>
      <c r="J7658" s="10">
        <v>1282</v>
      </c>
      <c r="K7658" s="16">
        <v>26</v>
      </c>
    </row>
    <row r="7659" spans="1:11" x14ac:dyDescent="0.25">
      <c r="A7659" s="19">
        <v>43068</v>
      </c>
      <c r="B7659" s="19" t="s">
        <v>3406</v>
      </c>
      <c r="C7659" s="15">
        <v>9000</v>
      </c>
      <c r="D7659" s="24" t="s">
        <v>4</v>
      </c>
      <c r="E7659" s="24" t="s">
        <v>6</v>
      </c>
      <c r="F7659" s="25" t="s">
        <v>6</v>
      </c>
      <c r="G7659" s="25" t="s">
        <v>2987</v>
      </c>
      <c r="H7659" s="25" t="s">
        <v>3418</v>
      </c>
      <c r="I7659" s="25" t="s">
        <v>82</v>
      </c>
      <c r="J7659" s="10">
        <v>1283</v>
      </c>
      <c r="K7659" s="16">
        <v>26</v>
      </c>
    </row>
    <row r="7660" spans="1:11" x14ac:dyDescent="0.25">
      <c r="A7660" s="19">
        <v>43068</v>
      </c>
      <c r="B7660" s="19" t="s">
        <v>3406</v>
      </c>
      <c r="C7660" s="15">
        <v>3000</v>
      </c>
      <c r="D7660" s="24" t="s">
        <v>4</v>
      </c>
      <c r="E7660" s="24" t="s">
        <v>6</v>
      </c>
      <c r="F7660" s="25" t="s">
        <v>6</v>
      </c>
      <c r="G7660" s="25" t="s">
        <v>2987</v>
      </c>
      <c r="H7660" s="25" t="s">
        <v>3418</v>
      </c>
      <c r="I7660" s="25" t="s">
        <v>82</v>
      </c>
      <c r="J7660" s="10">
        <v>1284</v>
      </c>
      <c r="K7660" s="16">
        <v>26</v>
      </c>
    </row>
    <row r="7661" spans="1:11" x14ac:dyDescent="0.25">
      <c r="A7661" s="19">
        <v>43068</v>
      </c>
      <c r="B7661" s="19" t="s">
        <v>3406</v>
      </c>
      <c r="C7661" s="15">
        <v>300</v>
      </c>
      <c r="D7661" s="24" t="s">
        <v>4</v>
      </c>
      <c r="E7661" s="24" t="s">
        <v>6</v>
      </c>
      <c r="F7661" s="25" t="s">
        <v>6</v>
      </c>
      <c r="G7661" s="25" t="s">
        <v>2987</v>
      </c>
      <c r="H7661" s="25" t="s">
        <v>3418</v>
      </c>
      <c r="I7661" s="25" t="s">
        <v>82</v>
      </c>
      <c r="J7661" s="10">
        <v>1287</v>
      </c>
      <c r="K7661" s="16">
        <v>26</v>
      </c>
    </row>
    <row r="7662" spans="1:11" x14ac:dyDescent="0.25">
      <c r="A7662" s="19">
        <v>43068</v>
      </c>
      <c r="B7662" s="19" t="s">
        <v>3406</v>
      </c>
      <c r="C7662" s="15">
        <v>500</v>
      </c>
      <c r="D7662" s="24" t="s">
        <v>4</v>
      </c>
      <c r="E7662" s="24" t="s">
        <v>6</v>
      </c>
      <c r="F7662" s="25" t="s">
        <v>6</v>
      </c>
      <c r="G7662" s="25" t="s">
        <v>2987</v>
      </c>
      <c r="H7662" s="25" t="s">
        <v>3418</v>
      </c>
      <c r="I7662" s="25" t="s">
        <v>82</v>
      </c>
      <c r="J7662" s="10">
        <v>1288</v>
      </c>
      <c r="K7662" s="16">
        <v>26</v>
      </c>
    </row>
    <row r="7663" spans="1:11" x14ac:dyDescent="0.25">
      <c r="A7663" s="19">
        <v>43068</v>
      </c>
      <c r="B7663" s="19" t="s">
        <v>3406</v>
      </c>
      <c r="C7663" s="15">
        <v>3112</v>
      </c>
      <c r="D7663" s="24" t="s">
        <v>4</v>
      </c>
      <c r="E7663" s="24" t="s">
        <v>6</v>
      </c>
      <c r="F7663" s="25" t="s">
        <v>6</v>
      </c>
      <c r="G7663" s="25" t="s">
        <v>2987</v>
      </c>
      <c r="H7663" s="25" t="s">
        <v>3418</v>
      </c>
      <c r="I7663" s="25" t="s">
        <v>82</v>
      </c>
      <c r="J7663" s="10">
        <v>1289</v>
      </c>
      <c r="K7663" s="16">
        <v>26</v>
      </c>
    </row>
    <row r="7664" spans="1:11" x14ac:dyDescent="0.25">
      <c r="A7664" s="19">
        <v>43068</v>
      </c>
      <c r="B7664" s="19" t="s">
        <v>3406</v>
      </c>
      <c r="C7664" s="15">
        <v>7088</v>
      </c>
      <c r="D7664" s="24" t="s">
        <v>4</v>
      </c>
      <c r="E7664" s="24" t="s">
        <v>6</v>
      </c>
      <c r="F7664" s="25" t="s">
        <v>6</v>
      </c>
      <c r="G7664" s="25" t="s">
        <v>2987</v>
      </c>
      <c r="H7664" s="25" t="s">
        <v>3418</v>
      </c>
      <c r="I7664" s="25" t="s">
        <v>82</v>
      </c>
      <c r="J7664" s="10">
        <v>1290</v>
      </c>
      <c r="K7664" s="16">
        <v>26</v>
      </c>
    </row>
    <row r="7665" spans="1:11" x14ac:dyDescent="0.25">
      <c r="A7665" s="19">
        <v>43068</v>
      </c>
      <c r="B7665" s="19" t="s">
        <v>3406</v>
      </c>
      <c r="C7665" s="15">
        <v>5418</v>
      </c>
      <c r="D7665" s="24" t="s">
        <v>97</v>
      </c>
      <c r="E7665" s="24" t="s">
        <v>6</v>
      </c>
      <c r="F7665" s="25" t="s">
        <v>6</v>
      </c>
      <c r="G7665" s="25" t="s">
        <v>2987</v>
      </c>
      <c r="H7665" s="25" t="s">
        <v>3418</v>
      </c>
      <c r="I7665" s="25" t="s">
        <v>82</v>
      </c>
      <c r="J7665" s="10">
        <v>1291</v>
      </c>
      <c r="K7665" s="16">
        <v>26</v>
      </c>
    </row>
    <row r="7666" spans="1:11" x14ac:dyDescent="0.25">
      <c r="A7666" s="19">
        <v>43068</v>
      </c>
      <c r="B7666" s="19" t="s">
        <v>3406</v>
      </c>
      <c r="C7666" s="15">
        <v>1600</v>
      </c>
      <c r="D7666" s="24" t="s">
        <v>4</v>
      </c>
      <c r="E7666" s="24" t="s">
        <v>5</v>
      </c>
      <c r="F7666" s="25" t="s">
        <v>2217</v>
      </c>
      <c r="G7666" s="25" t="s">
        <v>2987</v>
      </c>
      <c r="H7666" s="25" t="s">
        <v>3418</v>
      </c>
      <c r="I7666" s="25" t="s">
        <v>82</v>
      </c>
      <c r="J7666" s="10">
        <v>1292</v>
      </c>
      <c r="K7666" s="16">
        <v>26</v>
      </c>
    </row>
    <row r="7667" spans="1:11" x14ac:dyDescent="0.25">
      <c r="A7667" s="19">
        <v>43068</v>
      </c>
      <c r="B7667" s="19" t="s">
        <v>3406</v>
      </c>
      <c r="C7667" s="15">
        <v>1000</v>
      </c>
      <c r="D7667" s="24" t="s">
        <v>4</v>
      </c>
      <c r="E7667" s="24" t="s">
        <v>5</v>
      </c>
      <c r="F7667" s="25" t="s">
        <v>2217</v>
      </c>
      <c r="G7667" s="25" t="s">
        <v>2987</v>
      </c>
      <c r="H7667" s="25" t="s">
        <v>3418</v>
      </c>
      <c r="I7667" s="25" t="s">
        <v>82</v>
      </c>
      <c r="J7667" s="10">
        <v>2225</v>
      </c>
      <c r="K7667" s="16">
        <v>45</v>
      </c>
    </row>
    <row r="7668" spans="1:11" x14ac:dyDescent="0.25">
      <c r="A7668" s="19">
        <v>43068</v>
      </c>
      <c r="B7668" s="19" t="s">
        <v>3406</v>
      </c>
      <c r="C7668" s="15">
        <v>2200</v>
      </c>
      <c r="D7668" s="24" t="s">
        <v>4</v>
      </c>
      <c r="E7668" s="24" t="s">
        <v>5</v>
      </c>
      <c r="F7668" s="25" t="s">
        <v>2217</v>
      </c>
      <c r="G7668" s="25" t="s">
        <v>2987</v>
      </c>
      <c r="H7668" s="25" t="s">
        <v>3418</v>
      </c>
      <c r="I7668" s="25" t="s">
        <v>82</v>
      </c>
      <c r="J7668" s="10">
        <v>2226</v>
      </c>
      <c r="K7668" s="16">
        <v>45</v>
      </c>
    </row>
    <row r="7669" spans="1:11" x14ac:dyDescent="0.25">
      <c r="A7669" s="19">
        <v>43068</v>
      </c>
      <c r="B7669" s="19" t="s">
        <v>3406</v>
      </c>
      <c r="C7669" s="15">
        <v>600</v>
      </c>
      <c r="D7669" s="24" t="s">
        <v>4</v>
      </c>
      <c r="E7669" s="24" t="s">
        <v>5</v>
      </c>
      <c r="F7669" s="25" t="s">
        <v>2217</v>
      </c>
      <c r="G7669" s="25" t="s">
        <v>2987</v>
      </c>
      <c r="H7669" s="25" t="s">
        <v>3418</v>
      </c>
      <c r="I7669" s="25" t="s">
        <v>82</v>
      </c>
      <c r="J7669" s="10">
        <v>2227</v>
      </c>
      <c r="K7669" s="16">
        <v>45</v>
      </c>
    </row>
    <row r="7670" spans="1:11" x14ac:dyDescent="0.25">
      <c r="A7670" s="19">
        <v>43068</v>
      </c>
      <c r="B7670" s="19" t="s">
        <v>3406</v>
      </c>
      <c r="C7670" s="15">
        <v>9030</v>
      </c>
      <c r="D7670" s="24" t="s">
        <v>97</v>
      </c>
      <c r="E7670" s="24" t="s">
        <v>5</v>
      </c>
      <c r="F7670" s="25" t="s">
        <v>2217</v>
      </c>
      <c r="G7670" s="25" t="s">
        <v>2987</v>
      </c>
      <c r="H7670" s="25" t="s">
        <v>3418</v>
      </c>
      <c r="I7670" s="25" t="s">
        <v>82</v>
      </c>
      <c r="J7670" s="10">
        <v>2228</v>
      </c>
      <c r="K7670" s="16">
        <v>45</v>
      </c>
    </row>
    <row r="7671" spans="1:11" x14ac:dyDescent="0.25">
      <c r="A7671" s="19">
        <v>43068</v>
      </c>
      <c r="B7671" s="19" t="s">
        <v>3406</v>
      </c>
      <c r="C7671" s="15">
        <v>8802.4500000000007</v>
      </c>
      <c r="D7671" s="24" t="s">
        <v>4</v>
      </c>
      <c r="E7671" s="24" t="s">
        <v>5</v>
      </c>
      <c r="F7671" s="25" t="s">
        <v>2217</v>
      </c>
      <c r="G7671" s="25" t="s">
        <v>2987</v>
      </c>
      <c r="H7671" s="25" t="s">
        <v>3418</v>
      </c>
      <c r="I7671" s="25" t="s">
        <v>82</v>
      </c>
      <c r="J7671" s="10">
        <v>2229</v>
      </c>
      <c r="K7671" s="16">
        <v>45</v>
      </c>
    </row>
    <row r="7672" spans="1:11" x14ac:dyDescent="0.25">
      <c r="A7672" s="19">
        <v>43068</v>
      </c>
      <c r="B7672" s="19" t="s">
        <v>3406</v>
      </c>
      <c r="C7672" s="15">
        <v>1000</v>
      </c>
      <c r="D7672" s="24" t="s">
        <v>4</v>
      </c>
      <c r="E7672" s="24" t="s">
        <v>6</v>
      </c>
      <c r="F7672" s="25" t="s">
        <v>6</v>
      </c>
      <c r="G7672" s="25" t="s">
        <v>2987</v>
      </c>
      <c r="H7672" s="25" t="s">
        <v>3418</v>
      </c>
      <c r="I7672" s="25" t="s">
        <v>82</v>
      </c>
      <c r="J7672" s="10">
        <v>2230</v>
      </c>
      <c r="K7672" s="16">
        <v>45</v>
      </c>
    </row>
    <row r="7673" spans="1:11" x14ac:dyDescent="0.25">
      <c r="A7673" s="19">
        <v>43068</v>
      </c>
      <c r="B7673" s="19" t="s">
        <v>3406</v>
      </c>
      <c r="C7673" s="15">
        <v>5000</v>
      </c>
      <c r="D7673" s="24" t="s">
        <v>4</v>
      </c>
      <c r="E7673" s="24" t="s">
        <v>5</v>
      </c>
      <c r="F7673" s="25" t="s">
        <v>2217</v>
      </c>
      <c r="G7673" s="25" t="s">
        <v>2987</v>
      </c>
      <c r="H7673" s="25" t="s">
        <v>3418</v>
      </c>
      <c r="I7673" s="25" t="s">
        <v>82</v>
      </c>
      <c r="J7673" s="10">
        <v>2231</v>
      </c>
      <c r="K7673" s="16">
        <v>45</v>
      </c>
    </row>
    <row r="7674" spans="1:11" x14ac:dyDescent="0.25">
      <c r="A7674" s="19">
        <v>43068</v>
      </c>
      <c r="B7674" s="19" t="s">
        <v>3406</v>
      </c>
      <c r="C7674" s="15">
        <v>1000</v>
      </c>
      <c r="D7674" s="24" t="s">
        <v>4</v>
      </c>
      <c r="E7674" s="24" t="s">
        <v>5</v>
      </c>
      <c r="F7674" s="25" t="s">
        <v>2217</v>
      </c>
      <c r="G7674" s="25" t="s">
        <v>2987</v>
      </c>
      <c r="H7674" s="25" t="s">
        <v>3418</v>
      </c>
      <c r="I7674" s="25" t="s">
        <v>82</v>
      </c>
      <c r="J7674" s="10">
        <v>2304</v>
      </c>
      <c r="K7674" s="16">
        <v>47</v>
      </c>
    </row>
    <row r="7675" spans="1:11" x14ac:dyDescent="0.25">
      <c r="A7675" s="19">
        <v>43068</v>
      </c>
      <c r="B7675" s="19" t="s">
        <v>3406</v>
      </c>
      <c r="C7675" s="15">
        <v>3000</v>
      </c>
      <c r="D7675" s="24" t="s">
        <v>4</v>
      </c>
      <c r="E7675" s="24" t="s">
        <v>5</v>
      </c>
      <c r="F7675" s="25" t="s">
        <v>2217</v>
      </c>
      <c r="G7675" s="25" t="s">
        <v>2987</v>
      </c>
      <c r="H7675" s="25" t="s">
        <v>3418</v>
      </c>
      <c r="I7675" s="25" t="s">
        <v>82</v>
      </c>
      <c r="J7675" s="10">
        <v>2305</v>
      </c>
      <c r="K7675" s="16">
        <v>47</v>
      </c>
    </row>
    <row r="7676" spans="1:11" x14ac:dyDescent="0.25">
      <c r="A7676" s="19">
        <v>43068</v>
      </c>
      <c r="B7676" s="19" t="s">
        <v>3406</v>
      </c>
      <c r="C7676" s="15">
        <v>7400</v>
      </c>
      <c r="D7676" s="24" t="s">
        <v>4</v>
      </c>
      <c r="E7676" s="24" t="s">
        <v>5</v>
      </c>
      <c r="F7676" s="25" t="s">
        <v>2217</v>
      </c>
      <c r="G7676" s="25" t="s">
        <v>2987</v>
      </c>
      <c r="H7676" s="25" t="s">
        <v>3418</v>
      </c>
      <c r="I7676" s="25" t="s">
        <v>82</v>
      </c>
      <c r="J7676" s="10">
        <v>2307</v>
      </c>
      <c r="K7676" s="16">
        <v>47</v>
      </c>
    </row>
    <row r="7677" spans="1:11" x14ac:dyDescent="0.25">
      <c r="A7677" s="19">
        <v>43068</v>
      </c>
      <c r="B7677" s="19" t="s">
        <v>3406</v>
      </c>
      <c r="C7677" s="15">
        <v>100</v>
      </c>
      <c r="D7677" s="24" t="s">
        <v>4</v>
      </c>
      <c r="E7677" s="24" t="s">
        <v>5</v>
      </c>
      <c r="F7677" s="25" t="s">
        <v>2217</v>
      </c>
      <c r="G7677" s="25" t="s">
        <v>2987</v>
      </c>
      <c r="H7677" s="25" t="s">
        <v>3418</v>
      </c>
      <c r="I7677" s="25" t="s">
        <v>82</v>
      </c>
      <c r="J7677" s="10">
        <v>2308</v>
      </c>
      <c r="K7677" s="16">
        <v>47</v>
      </c>
    </row>
    <row r="7678" spans="1:11" x14ac:dyDescent="0.25">
      <c r="A7678" s="19">
        <v>43068</v>
      </c>
      <c r="B7678" s="19" t="s">
        <v>3406</v>
      </c>
      <c r="C7678" s="15">
        <v>800</v>
      </c>
      <c r="D7678" s="24" t="s">
        <v>4</v>
      </c>
      <c r="E7678" s="24" t="s">
        <v>5</v>
      </c>
      <c r="F7678" s="25" t="s">
        <v>2217</v>
      </c>
      <c r="G7678" s="25" t="s">
        <v>2987</v>
      </c>
      <c r="H7678" s="25" t="s">
        <v>3418</v>
      </c>
      <c r="I7678" s="25" t="s">
        <v>82</v>
      </c>
      <c r="J7678" s="10">
        <v>2309</v>
      </c>
      <c r="K7678" s="16">
        <v>47</v>
      </c>
    </row>
    <row r="7679" spans="1:11" x14ac:dyDescent="0.25">
      <c r="A7679" s="19">
        <v>43068</v>
      </c>
      <c r="B7679" s="19" t="s">
        <v>3406</v>
      </c>
      <c r="C7679" s="15">
        <v>750</v>
      </c>
      <c r="D7679" s="24" t="s">
        <v>4</v>
      </c>
      <c r="E7679" s="24" t="s">
        <v>6</v>
      </c>
      <c r="F7679" s="25" t="s">
        <v>6</v>
      </c>
      <c r="G7679" s="25" t="s">
        <v>2987</v>
      </c>
      <c r="H7679" s="25" t="s">
        <v>3418</v>
      </c>
      <c r="I7679" s="25" t="s">
        <v>82</v>
      </c>
      <c r="J7679" s="10">
        <v>2437</v>
      </c>
      <c r="K7679" s="16">
        <v>49</v>
      </c>
    </row>
    <row r="7680" spans="1:11" x14ac:dyDescent="0.25">
      <c r="A7680" s="19">
        <v>43068</v>
      </c>
      <c r="B7680" s="19" t="s">
        <v>3406</v>
      </c>
      <c r="C7680" s="15">
        <v>5000</v>
      </c>
      <c r="D7680" s="24" t="s">
        <v>4</v>
      </c>
      <c r="E7680" s="24" t="s">
        <v>5</v>
      </c>
      <c r="F7680" s="25" t="s">
        <v>2217</v>
      </c>
      <c r="G7680" s="25" t="s">
        <v>2987</v>
      </c>
      <c r="H7680" s="25" t="s">
        <v>3418</v>
      </c>
      <c r="I7680" s="25" t="s">
        <v>82</v>
      </c>
      <c r="J7680" s="10">
        <v>2438</v>
      </c>
      <c r="K7680" s="16">
        <v>49</v>
      </c>
    </row>
    <row r="7681" spans="1:11" x14ac:dyDescent="0.25">
      <c r="A7681" s="19">
        <v>43068</v>
      </c>
      <c r="B7681" s="19" t="s">
        <v>3406</v>
      </c>
      <c r="C7681" s="15">
        <v>200</v>
      </c>
      <c r="D7681" s="24" t="s">
        <v>4</v>
      </c>
      <c r="E7681" s="24" t="s">
        <v>5</v>
      </c>
      <c r="F7681" s="25" t="s">
        <v>2217</v>
      </c>
      <c r="G7681" s="25" t="s">
        <v>2987</v>
      </c>
      <c r="H7681" s="25" t="s">
        <v>3418</v>
      </c>
      <c r="I7681" s="25" t="s">
        <v>82</v>
      </c>
      <c r="J7681" s="10">
        <v>2439</v>
      </c>
      <c r="K7681" s="16">
        <v>49</v>
      </c>
    </row>
    <row r="7682" spans="1:11" x14ac:dyDescent="0.25">
      <c r="A7682" s="19">
        <v>43068</v>
      </c>
      <c r="B7682" s="19" t="s">
        <v>3406</v>
      </c>
      <c r="C7682" s="15">
        <v>500</v>
      </c>
      <c r="D7682" s="24" t="s">
        <v>4</v>
      </c>
      <c r="E7682" s="24" t="s">
        <v>6</v>
      </c>
      <c r="F7682" s="25" t="s">
        <v>6</v>
      </c>
      <c r="G7682" s="25" t="s">
        <v>2987</v>
      </c>
      <c r="H7682" s="25" t="s">
        <v>3418</v>
      </c>
      <c r="I7682" s="25" t="s">
        <v>82</v>
      </c>
      <c r="J7682" s="10">
        <v>2440</v>
      </c>
      <c r="K7682" s="16">
        <v>49</v>
      </c>
    </row>
    <row r="7683" spans="1:11" x14ac:dyDescent="0.25">
      <c r="A7683" s="19">
        <v>43068</v>
      </c>
      <c r="B7683" s="19" t="s">
        <v>3406</v>
      </c>
      <c r="C7683" s="15">
        <v>500</v>
      </c>
      <c r="D7683" s="24" t="s">
        <v>4</v>
      </c>
      <c r="E7683" s="24" t="s">
        <v>6</v>
      </c>
      <c r="F7683" s="25" t="s">
        <v>6</v>
      </c>
      <c r="G7683" s="25" t="s">
        <v>2987</v>
      </c>
      <c r="H7683" s="25" t="s">
        <v>3418</v>
      </c>
      <c r="I7683" s="25" t="s">
        <v>82</v>
      </c>
      <c r="J7683" s="10">
        <v>2441</v>
      </c>
      <c r="K7683" s="16">
        <v>49</v>
      </c>
    </row>
    <row r="7684" spans="1:11" x14ac:dyDescent="0.25">
      <c r="A7684" s="19">
        <v>43068</v>
      </c>
      <c r="B7684" s="19" t="s">
        <v>3406</v>
      </c>
      <c r="C7684" s="15">
        <v>1000</v>
      </c>
      <c r="D7684" s="24" t="s">
        <v>4</v>
      </c>
      <c r="E7684" s="24" t="s">
        <v>6</v>
      </c>
      <c r="F7684" s="25" t="s">
        <v>6</v>
      </c>
      <c r="G7684" s="25" t="s">
        <v>2987</v>
      </c>
      <c r="H7684" s="25" t="s">
        <v>3418</v>
      </c>
      <c r="I7684" s="25" t="s">
        <v>82</v>
      </c>
      <c r="J7684" s="10">
        <v>2442</v>
      </c>
      <c r="K7684" s="16">
        <v>49</v>
      </c>
    </row>
    <row r="7685" spans="1:11" x14ac:dyDescent="0.25">
      <c r="A7685" s="19">
        <v>43068</v>
      </c>
      <c r="B7685" s="19" t="s">
        <v>3406</v>
      </c>
      <c r="C7685" s="15">
        <v>10614</v>
      </c>
      <c r="D7685" s="24" t="s">
        <v>4</v>
      </c>
      <c r="E7685" s="24" t="s">
        <v>5</v>
      </c>
      <c r="F7685" s="25" t="s">
        <v>2217</v>
      </c>
      <c r="G7685" s="25" t="s">
        <v>2987</v>
      </c>
      <c r="H7685" s="25" t="s">
        <v>3418</v>
      </c>
      <c r="I7685" s="25" t="s">
        <v>82</v>
      </c>
      <c r="J7685" s="10">
        <v>2443</v>
      </c>
      <c r="K7685" s="16">
        <v>49</v>
      </c>
    </row>
    <row r="7686" spans="1:11" x14ac:dyDescent="0.25">
      <c r="A7686" s="19">
        <v>43068</v>
      </c>
      <c r="B7686" s="19" t="s">
        <v>3406</v>
      </c>
      <c r="C7686" s="15">
        <v>2600</v>
      </c>
      <c r="D7686" s="24" t="s">
        <v>4</v>
      </c>
      <c r="E7686" s="24" t="s">
        <v>6</v>
      </c>
      <c r="F7686" s="25" t="s">
        <v>6</v>
      </c>
      <c r="G7686" s="25" t="s">
        <v>2987</v>
      </c>
      <c r="H7686" s="25" t="s">
        <v>3418</v>
      </c>
      <c r="I7686" s="25" t="s">
        <v>82</v>
      </c>
      <c r="J7686" s="10">
        <v>2444</v>
      </c>
      <c r="K7686" s="16">
        <v>49</v>
      </c>
    </row>
    <row r="7687" spans="1:11" x14ac:dyDescent="0.25">
      <c r="A7687" s="19">
        <v>43068</v>
      </c>
      <c r="B7687" s="19" t="s">
        <v>3406</v>
      </c>
      <c r="C7687" s="15">
        <v>400</v>
      </c>
      <c r="D7687" s="24" t="s">
        <v>4</v>
      </c>
      <c r="E7687" s="24" t="s">
        <v>6</v>
      </c>
      <c r="F7687" s="25" t="s">
        <v>6</v>
      </c>
      <c r="G7687" s="25" t="s">
        <v>2987</v>
      </c>
      <c r="H7687" s="25" t="s">
        <v>3418</v>
      </c>
      <c r="I7687" s="25" t="s">
        <v>82</v>
      </c>
      <c r="J7687" s="10">
        <v>2445</v>
      </c>
      <c r="K7687" s="16">
        <v>49</v>
      </c>
    </row>
    <row r="7688" spans="1:11" x14ac:dyDescent="0.25">
      <c r="A7688" s="19">
        <v>43068</v>
      </c>
      <c r="B7688" s="19" t="s">
        <v>3406</v>
      </c>
      <c r="C7688" s="15">
        <v>25000</v>
      </c>
      <c r="D7688" s="24" t="s">
        <v>4</v>
      </c>
      <c r="E7688" s="24" t="s">
        <v>6</v>
      </c>
      <c r="F7688" s="25" t="s">
        <v>6</v>
      </c>
      <c r="G7688" s="25" t="s">
        <v>2987</v>
      </c>
      <c r="H7688" s="25" t="s">
        <v>3418</v>
      </c>
      <c r="I7688" s="25" t="s">
        <v>82</v>
      </c>
      <c r="J7688" s="10">
        <v>2466</v>
      </c>
      <c r="K7688" s="16">
        <v>50</v>
      </c>
    </row>
    <row r="7689" spans="1:11" x14ac:dyDescent="0.25">
      <c r="A7689" s="19">
        <v>43068</v>
      </c>
      <c r="B7689" s="19" t="s">
        <v>3406</v>
      </c>
      <c r="C7689" s="15">
        <v>500</v>
      </c>
      <c r="D7689" s="24" t="s">
        <v>4</v>
      </c>
      <c r="E7689" s="24" t="s">
        <v>6</v>
      </c>
      <c r="F7689" s="25" t="s">
        <v>6</v>
      </c>
      <c r="G7689" s="25" t="s">
        <v>2987</v>
      </c>
      <c r="H7689" s="25" t="s">
        <v>3418</v>
      </c>
      <c r="I7689" s="25" t="s">
        <v>82</v>
      </c>
      <c r="J7689" s="10">
        <v>2609</v>
      </c>
      <c r="K7689" s="16">
        <v>53</v>
      </c>
    </row>
    <row r="7690" spans="1:11" x14ac:dyDescent="0.25">
      <c r="A7690" s="19">
        <v>43068</v>
      </c>
      <c r="B7690" s="19" t="s">
        <v>3406</v>
      </c>
      <c r="C7690" s="15">
        <v>2000</v>
      </c>
      <c r="D7690" s="24" t="s">
        <v>4</v>
      </c>
      <c r="E7690" s="24" t="s">
        <v>6</v>
      </c>
      <c r="F7690" s="25" t="s">
        <v>6</v>
      </c>
      <c r="G7690" s="25" t="s">
        <v>2987</v>
      </c>
      <c r="H7690" s="25" t="s">
        <v>3418</v>
      </c>
      <c r="I7690" s="25" t="s">
        <v>82</v>
      </c>
      <c r="J7690" s="10">
        <v>2610</v>
      </c>
      <c r="K7690" s="16">
        <v>53</v>
      </c>
    </row>
    <row r="7691" spans="1:11" x14ac:dyDescent="0.25">
      <c r="A7691" s="19">
        <v>43068</v>
      </c>
      <c r="B7691" s="19" t="s">
        <v>3406</v>
      </c>
      <c r="C7691" s="15">
        <v>2000</v>
      </c>
      <c r="D7691" s="24" t="s">
        <v>4</v>
      </c>
      <c r="E7691" s="24" t="s">
        <v>6</v>
      </c>
      <c r="F7691" s="25" t="s">
        <v>6</v>
      </c>
      <c r="G7691" s="25" t="s">
        <v>2987</v>
      </c>
      <c r="H7691" s="25" t="s">
        <v>3418</v>
      </c>
      <c r="I7691" s="25" t="s">
        <v>82</v>
      </c>
      <c r="J7691" s="10">
        <v>2611</v>
      </c>
      <c r="K7691" s="16">
        <v>53</v>
      </c>
    </row>
    <row r="7692" spans="1:11" x14ac:dyDescent="0.25">
      <c r="A7692" s="19">
        <v>43068</v>
      </c>
      <c r="B7692" s="19" t="s">
        <v>3406</v>
      </c>
      <c r="C7692" s="15">
        <v>600</v>
      </c>
      <c r="D7692" s="24" t="s">
        <v>4</v>
      </c>
      <c r="E7692" s="24" t="s">
        <v>6</v>
      </c>
      <c r="F7692" s="25" t="s">
        <v>6</v>
      </c>
      <c r="G7692" s="25" t="s">
        <v>2987</v>
      </c>
      <c r="H7692" s="25" t="s">
        <v>3418</v>
      </c>
      <c r="I7692" s="25" t="s">
        <v>82</v>
      </c>
      <c r="J7692" s="10">
        <v>2612</v>
      </c>
      <c r="K7692" s="16">
        <v>53</v>
      </c>
    </row>
    <row r="7693" spans="1:11" x14ac:dyDescent="0.25">
      <c r="A7693" s="19">
        <v>43068</v>
      </c>
      <c r="B7693" s="19" t="s">
        <v>3406</v>
      </c>
      <c r="C7693" s="15">
        <v>5000</v>
      </c>
      <c r="D7693" s="24" t="s">
        <v>4</v>
      </c>
      <c r="E7693" s="24" t="s">
        <v>6</v>
      </c>
      <c r="F7693" s="25" t="s">
        <v>6</v>
      </c>
      <c r="G7693" s="25" t="s">
        <v>2987</v>
      </c>
      <c r="H7693" s="25" t="s">
        <v>3418</v>
      </c>
      <c r="I7693" s="25" t="s">
        <v>82</v>
      </c>
      <c r="J7693" s="10">
        <v>2613</v>
      </c>
      <c r="K7693" s="16">
        <v>53</v>
      </c>
    </row>
    <row r="7694" spans="1:11" x14ac:dyDescent="0.25">
      <c r="A7694" s="19">
        <v>43068</v>
      </c>
      <c r="B7694" s="19" t="s">
        <v>3406</v>
      </c>
      <c r="C7694" s="15">
        <v>2200</v>
      </c>
      <c r="D7694" s="24" t="s">
        <v>4</v>
      </c>
      <c r="E7694" s="24" t="s">
        <v>6</v>
      </c>
      <c r="F7694" s="25" t="s">
        <v>6</v>
      </c>
      <c r="G7694" s="25" t="s">
        <v>2987</v>
      </c>
      <c r="H7694" s="25" t="s">
        <v>3418</v>
      </c>
      <c r="I7694" s="25" t="s">
        <v>82</v>
      </c>
      <c r="J7694" s="10">
        <v>2614</v>
      </c>
      <c r="K7694" s="16">
        <v>53</v>
      </c>
    </row>
    <row r="7695" spans="1:11" x14ac:dyDescent="0.25">
      <c r="A7695" s="19">
        <v>43068</v>
      </c>
      <c r="B7695" s="19" t="s">
        <v>3406</v>
      </c>
      <c r="C7695" s="15">
        <v>500</v>
      </c>
      <c r="D7695" s="24" t="s">
        <v>4</v>
      </c>
      <c r="E7695" s="24" t="s">
        <v>6</v>
      </c>
      <c r="F7695" s="25" t="s">
        <v>6</v>
      </c>
      <c r="G7695" s="25" t="s">
        <v>2987</v>
      </c>
      <c r="H7695" s="25" t="s">
        <v>3418</v>
      </c>
      <c r="I7695" s="25" t="s">
        <v>82</v>
      </c>
      <c r="J7695" s="10">
        <v>2615</v>
      </c>
      <c r="K7695" s="16">
        <v>53</v>
      </c>
    </row>
    <row r="7696" spans="1:11" x14ac:dyDescent="0.25">
      <c r="A7696" s="19">
        <v>43068</v>
      </c>
      <c r="B7696" s="19" t="s">
        <v>3406</v>
      </c>
      <c r="C7696" s="15">
        <v>200</v>
      </c>
      <c r="D7696" s="24" t="s">
        <v>4</v>
      </c>
      <c r="E7696" s="24" t="s">
        <v>5</v>
      </c>
      <c r="F7696" s="25" t="s">
        <v>2217</v>
      </c>
      <c r="G7696" s="25" t="s">
        <v>2987</v>
      </c>
      <c r="H7696" s="25" t="s">
        <v>3418</v>
      </c>
      <c r="I7696" s="25" t="s">
        <v>82</v>
      </c>
      <c r="J7696" s="10">
        <v>2657</v>
      </c>
      <c r="K7696" s="16">
        <v>54</v>
      </c>
    </row>
    <row r="7697" spans="1:11" x14ac:dyDescent="0.25">
      <c r="A7697" s="19">
        <v>43068</v>
      </c>
      <c r="B7697" s="19" t="s">
        <v>3406</v>
      </c>
      <c r="C7697" s="15">
        <v>1000</v>
      </c>
      <c r="D7697" s="24" t="s">
        <v>4</v>
      </c>
      <c r="E7697" s="24" t="s">
        <v>6</v>
      </c>
      <c r="F7697" s="25" t="s">
        <v>6</v>
      </c>
      <c r="G7697" s="25" t="s">
        <v>2987</v>
      </c>
      <c r="H7697" s="25" t="s">
        <v>3418</v>
      </c>
      <c r="I7697" s="25" t="s">
        <v>82</v>
      </c>
      <c r="J7697" s="10">
        <v>2658</v>
      </c>
      <c r="K7697" s="16">
        <v>54</v>
      </c>
    </row>
    <row r="7698" spans="1:11" x14ac:dyDescent="0.25">
      <c r="A7698" s="19">
        <v>43068</v>
      </c>
      <c r="B7698" s="19" t="s">
        <v>3406</v>
      </c>
      <c r="C7698" s="15">
        <v>400</v>
      </c>
      <c r="D7698" s="24" t="s">
        <v>4</v>
      </c>
      <c r="E7698" s="24" t="s">
        <v>6</v>
      </c>
      <c r="F7698" s="25" t="s">
        <v>6</v>
      </c>
      <c r="G7698" s="25" t="s">
        <v>2987</v>
      </c>
      <c r="H7698" s="25" t="s">
        <v>3418</v>
      </c>
      <c r="I7698" s="25" t="s">
        <v>82</v>
      </c>
      <c r="J7698" s="10">
        <v>2659</v>
      </c>
      <c r="K7698" s="16">
        <v>54</v>
      </c>
    </row>
    <row r="7699" spans="1:11" x14ac:dyDescent="0.25">
      <c r="A7699" s="19">
        <v>43068</v>
      </c>
      <c r="B7699" s="19" t="s">
        <v>3406</v>
      </c>
      <c r="C7699" s="15">
        <v>600</v>
      </c>
      <c r="D7699" s="24" t="s">
        <v>4</v>
      </c>
      <c r="E7699" s="24" t="s">
        <v>5</v>
      </c>
      <c r="F7699" s="25" t="s">
        <v>2217</v>
      </c>
      <c r="G7699" s="25" t="s">
        <v>2987</v>
      </c>
      <c r="H7699" s="25" t="s">
        <v>3418</v>
      </c>
      <c r="I7699" s="25" t="s">
        <v>82</v>
      </c>
      <c r="J7699" s="10">
        <v>2660</v>
      </c>
      <c r="K7699" s="16">
        <v>54</v>
      </c>
    </row>
    <row r="7700" spans="1:11" x14ac:dyDescent="0.25">
      <c r="A7700" s="19">
        <v>43068</v>
      </c>
      <c r="B7700" s="19" t="s">
        <v>3406</v>
      </c>
      <c r="C7700" s="15">
        <v>10000</v>
      </c>
      <c r="D7700" s="24" t="s">
        <v>4</v>
      </c>
      <c r="E7700" s="24" t="s">
        <v>5</v>
      </c>
      <c r="F7700" s="25" t="s">
        <v>2217</v>
      </c>
      <c r="G7700" s="25" t="s">
        <v>2987</v>
      </c>
      <c r="H7700" s="25" t="s">
        <v>3418</v>
      </c>
      <c r="I7700" s="25" t="s">
        <v>82</v>
      </c>
      <c r="J7700" s="10">
        <v>2661</v>
      </c>
      <c r="K7700" s="16">
        <v>54</v>
      </c>
    </row>
    <row r="7701" spans="1:11" x14ac:dyDescent="0.25">
      <c r="A7701" s="19">
        <v>43068</v>
      </c>
      <c r="B7701" s="19" t="s">
        <v>3406</v>
      </c>
      <c r="C7701" s="15">
        <v>500</v>
      </c>
      <c r="D7701" s="24" t="s">
        <v>4</v>
      </c>
      <c r="E7701" s="24" t="s">
        <v>6</v>
      </c>
      <c r="F7701" s="25" t="s">
        <v>6</v>
      </c>
      <c r="G7701" s="25" t="s">
        <v>2987</v>
      </c>
      <c r="H7701" s="25" t="s">
        <v>3418</v>
      </c>
      <c r="I7701" s="25" t="s">
        <v>82</v>
      </c>
      <c r="J7701" s="10">
        <v>2662</v>
      </c>
      <c r="K7701" s="16">
        <v>54</v>
      </c>
    </row>
    <row r="7702" spans="1:11" x14ac:dyDescent="0.25">
      <c r="A7702" s="19">
        <v>43068</v>
      </c>
      <c r="B7702" s="19" t="s">
        <v>3406</v>
      </c>
      <c r="C7702" s="15">
        <v>300</v>
      </c>
      <c r="D7702" s="24" t="s">
        <v>4</v>
      </c>
      <c r="E7702" s="24" t="s">
        <v>5</v>
      </c>
      <c r="F7702" s="25" t="s">
        <v>2217</v>
      </c>
      <c r="G7702" s="25" t="s">
        <v>2987</v>
      </c>
      <c r="H7702" s="25" t="s">
        <v>3418</v>
      </c>
      <c r="I7702" s="25" t="s">
        <v>82</v>
      </c>
      <c r="J7702" s="10">
        <v>2663</v>
      </c>
      <c r="K7702" s="16">
        <v>54</v>
      </c>
    </row>
    <row r="7703" spans="1:11" x14ac:dyDescent="0.25">
      <c r="A7703" s="19">
        <v>43068</v>
      </c>
      <c r="B7703" s="19" t="s">
        <v>3406</v>
      </c>
      <c r="C7703" s="15">
        <v>30000</v>
      </c>
      <c r="D7703" s="24" t="s">
        <v>4</v>
      </c>
      <c r="E7703" s="24" t="s">
        <v>6</v>
      </c>
      <c r="F7703" s="25" t="s">
        <v>6</v>
      </c>
      <c r="G7703" s="25" t="s">
        <v>2987</v>
      </c>
      <c r="H7703" s="25" t="s">
        <v>3418</v>
      </c>
      <c r="I7703" s="25" t="s">
        <v>82</v>
      </c>
      <c r="J7703" s="10">
        <v>2664</v>
      </c>
      <c r="K7703" s="16">
        <v>54</v>
      </c>
    </row>
    <row r="7704" spans="1:11" x14ac:dyDescent="0.25">
      <c r="A7704" s="19">
        <v>43068</v>
      </c>
      <c r="B7704" s="19" t="s">
        <v>3406</v>
      </c>
      <c r="C7704" s="15">
        <v>800</v>
      </c>
      <c r="D7704" s="24" t="s">
        <v>4</v>
      </c>
      <c r="E7704" s="24" t="s">
        <v>5</v>
      </c>
      <c r="F7704" s="25" t="s">
        <v>2217</v>
      </c>
      <c r="G7704" s="25" t="s">
        <v>2987</v>
      </c>
      <c r="H7704" s="25" t="s">
        <v>3418</v>
      </c>
      <c r="I7704" s="25" t="s">
        <v>82</v>
      </c>
      <c r="J7704" s="10">
        <v>2665</v>
      </c>
      <c r="K7704" s="16">
        <v>54</v>
      </c>
    </row>
    <row r="7705" spans="1:11" x14ac:dyDescent="0.25">
      <c r="A7705" s="19">
        <v>43068</v>
      </c>
      <c r="B7705" s="19" t="s">
        <v>3406</v>
      </c>
      <c r="C7705" s="15">
        <v>500</v>
      </c>
      <c r="D7705" s="24" t="s">
        <v>4</v>
      </c>
      <c r="E7705" s="24" t="s">
        <v>6</v>
      </c>
      <c r="F7705" s="25" t="s">
        <v>6</v>
      </c>
      <c r="G7705" s="25" t="s">
        <v>2987</v>
      </c>
      <c r="H7705" s="25" t="s">
        <v>3418</v>
      </c>
      <c r="I7705" s="25" t="s">
        <v>82</v>
      </c>
      <c r="J7705" s="10">
        <v>2666</v>
      </c>
      <c r="K7705" s="16">
        <v>54</v>
      </c>
    </row>
    <row r="7706" spans="1:11" x14ac:dyDescent="0.25">
      <c r="A7706" s="19">
        <v>43068</v>
      </c>
      <c r="B7706" s="19" t="s">
        <v>3406</v>
      </c>
      <c r="C7706" s="15">
        <v>10000</v>
      </c>
      <c r="D7706" s="24" t="s">
        <v>4</v>
      </c>
      <c r="E7706" s="24" t="s">
        <v>6</v>
      </c>
      <c r="F7706" s="25" t="s">
        <v>6</v>
      </c>
      <c r="G7706" s="25" t="s">
        <v>2987</v>
      </c>
      <c r="H7706" s="25" t="s">
        <v>3418</v>
      </c>
      <c r="I7706" s="25" t="s">
        <v>82</v>
      </c>
      <c r="J7706" s="10">
        <v>2667</v>
      </c>
      <c r="K7706" s="16">
        <v>54</v>
      </c>
    </row>
    <row r="7707" spans="1:11" x14ac:dyDescent="0.25">
      <c r="A7707" s="19">
        <v>43068</v>
      </c>
      <c r="B7707" s="19" t="s">
        <v>3406</v>
      </c>
      <c r="C7707" s="15">
        <v>2055</v>
      </c>
      <c r="D7707" s="24" t="s">
        <v>4</v>
      </c>
      <c r="E7707" s="24" t="s">
        <v>5</v>
      </c>
      <c r="F7707" s="25" t="s">
        <v>2217</v>
      </c>
      <c r="G7707" s="25" t="s">
        <v>2987</v>
      </c>
      <c r="H7707" s="25" t="s">
        <v>3418</v>
      </c>
      <c r="I7707" s="25" t="s">
        <v>82</v>
      </c>
      <c r="J7707" s="10">
        <v>2703</v>
      </c>
      <c r="K7707" s="16">
        <v>55</v>
      </c>
    </row>
    <row r="7708" spans="1:11" x14ac:dyDescent="0.25">
      <c r="A7708" s="19">
        <v>43068</v>
      </c>
      <c r="B7708" s="19" t="s">
        <v>3406</v>
      </c>
      <c r="C7708" s="15">
        <v>3000</v>
      </c>
      <c r="D7708" s="24" t="s">
        <v>4</v>
      </c>
      <c r="E7708" s="24" t="s">
        <v>6</v>
      </c>
      <c r="F7708" s="25" t="s">
        <v>6</v>
      </c>
      <c r="G7708" s="25" t="s">
        <v>2987</v>
      </c>
      <c r="H7708" s="25" t="s">
        <v>3418</v>
      </c>
      <c r="I7708" s="25" t="s">
        <v>82</v>
      </c>
      <c r="J7708" s="10">
        <v>2761</v>
      </c>
      <c r="K7708" s="16">
        <v>56</v>
      </c>
    </row>
    <row r="7709" spans="1:11" x14ac:dyDescent="0.25">
      <c r="A7709" s="19">
        <v>43068</v>
      </c>
      <c r="B7709" s="19" t="s">
        <v>3406</v>
      </c>
      <c r="C7709" s="15">
        <v>850</v>
      </c>
      <c r="D7709" s="24" t="s">
        <v>4</v>
      </c>
      <c r="E7709" s="24" t="s">
        <v>5</v>
      </c>
      <c r="F7709" s="25" t="s">
        <v>2217</v>
      </c>
      <c r="G7709" s="25" t="s">
        <v>2987</v>
      </c>
      <c r="H7709" s="25" t="s">
        <v>3418</v>
      </c>
      <c r="I7709" s="25" t="s">
        <v>82</v>
      </c>
      <c r="J7709" s="10">
        <v>2762</v>
      </c>
      <c r="K7709" s="16">
        <v>56</v>
      </c>
    </row>
    <row r="7710" spans="1:11" x14ac:dyDescent="0.25">
      <c r="A7710" s="19">
        <v>43068</v>
      </c>
      <c r="B7710" s="19" t="s">
        <v>3406</v>
      </c>
      <c r="C7710" s="15">
        <v>500</v>
      </c>
      <c r="D7710" s="24" t="s">
        <v>4</v>
      </c>
      <c r="E7710" s="24" t="s">
        <v>6</v>
      </c>
      <c r="F7710" s="25" t="s">
        <v>6</v>
      </c>
      <c r="G7710" s="25" t="s">
        <v>2987</v>
      </c>
      <c r="H7710" s="25" t="s">
        <v>3418</v>
      </c>
      <c r="I7710" s="25" t="s">
        <v>82</v>
      </c>
      <c r="J7710" s="10">
        <v>2763</v>
      </c>
      <c r="K7710" s="16">
        <v>56</v>
      </c>
    </row>
    <row r="7711" spans="1:11" x14ac:dyDescent="0.25">
      <c r="A7711" s="19">
        <v>43068</v>
      </c>
      <c r="B7711" s="19" t="s">
        <v>3406</v>
      </c>
      <c r="C7711" s="15">
        <v>2000</v>
      </c>
      <c r="D7711" s="24" t="s">
        <v>4</v>
      </c>
      <c r="E7711" s="24" t="s">
        <v>6</v>
      </c>
      <c r="F7711" s="25" t="s">
        <v>6</v>
      </c>
      <c r="G7711" s="25" t="s">
        <v>2987</v>
      </c>
      <c r="H7711" s="25" t="s">
        <v>3418</v>
      </c>
      <c r="I7711" s="25" t="s">
        <v>82</v>
      </c>
      <c r="J7711" s="10">
        <v>2764</v>
      </c>
      <c r="K7711" s="16">
        <v>56</v>
      </c>
    </row>
    <row r="7712" spans="1:11" x14ac:dyDescent="0.25">
      <c r="A7712" s="19">
        <v>43068</v>
      </c>
      <c r="B7712" s="19" t="s">
        <v>3406</v>
      </c>
      <c r="C7712" s="15">
        <v>1100</v>
      </c>
      <c r="D7712" s="24" t="s">
        <v>4</v>
      </c>
      <c r="E7712" s="24" t="s">
        <v>5</v>
      </c>
      <c r="F7712" s="25" t="s">
        <v>2217</v>
      </c>
      <c r="G7712" s="25" t="s">
        <v>2987</v>
      </c>
      <c r="H7712" s="25" t="s">
        <v>3418</v>
      </c>
      <c r="I7712" s="25" t="s">
        <v>82</v>
      </c>
      <c r="J7712" s="10">
        <v>2765</v>
      </c>
      <c r="K7712" s="16">
        <v>56</v>
      </c>
    </row>
    <row r="7713" spans="1:11" x14ac:dyDescent="0.25">
      <c r="A7713" s="19">
        <v>43068</v>
      </c>
      <c r="B7713" s="19" t="s">
        <v>3406</v>
      </c>
      <c r="C7713" s="15">
        <v>1000</v>
      </c>
      <c r="D7713" s="24" t="s">
        <v>4</v>
      </c>
      <c r="E7713" s="24" t="s">
        <v>6</v>
      </c>
      <c r="F7713" s="25" t="s">
        <v>6</v>
      </c>
      <c r="G7713" s="25" t="s">
        <v>2987</v>
      </c>
      <c r="H7713" s="25" t="s">
        <v>3418</v>
      </c>
      <c r="I7713" s="25" t="s">
        <v>82</v>
      </c>
      <c r="J7713" s="10">
        <v>2808</v>
      </c>
      <c r="K7713" s="16">
        <v>57</v>
      </c>
    </row>
    <row r="7714" spans="1:11" x14ac:dyDescent="0.25">
      <c r="A7714" s="19">
        <v>43068</v>
      </c>
      <c r="B7714" s="19" t="s">
        <v>3406</v>
      </c>
      <c r="C7714" s="15">
        <v>5000</v>
      </c>
      <c r="D7714" s="24" t="s">
        <v>4</v>
      </c>
      <c r="E7714" s="24" t="s">
        <v>5</v>
      </c>
      <c r="F7714" s="25" t="s">
        <v>2217</v>
      </c>
      <c r="G7714" s="25" t="s">
        <v>2987</v>
      </c>
      <c r="H7714" s="25" t="s">
        <v>3418</v>
      </c>
      <c r="I7714" s="25" t="s">
        <v>82</v>
      </c>
      <c r="J7714" s="10">
        <v>2855</v>
      </c>
      <c r="K7714" s="16">
        <v>58</v>
      </c>
    </row>
    <row r="7715" spans="1:11" x14ac:dyDescent="0.25">
      <c r="A7715" s="19">
        <v>43068</v>
      </c>
      <c r="B7715" s="19" t="s">
        <v>3406</v>
      </c>
      <c r="C7715" s="15">
        <v>4000</v>
      </c>
      <c r="D7715" s="24" t="s">
        <v>4</v>
      </c>
      <c r="E7715" s="24" t="s">
        <v>5</v>
      </c>
      <c r="F7715" s="25" t="s">
        <v>2217</v>
      </c>
      <c r="G7715" s="25" t="s">
        <v>2987</v>
      </c>
      <c r="H7715" s="25" t="s">
        <v>3418</v>
      </c>
      <c r="I7715" s="25" t="s">
        <v>82</v>
      </c>
      <c r="J7715" s="10">
        <v>2856</v>
      </c>
      <c r="K7715" s="16">
        <v>58</v>
      </c>
    </row>
    <row r="7716" spans="1:11" x14ac:dyDescent="0.25">
      <c r="A7716" s="19">
        <v>43068</v>
      </c>
      <c r="B7716" s="19" t="s">
        <v>3406</v>
      </c>
      <c r="C7716" s="15">
        <v>30</v>
      </c>
      <c r="D7716" s="24" t="s">
        <v>4</v>
      </c>
      <c r="E7716" s="24" t="s">
        <v>5</v>
      </c>
      <c r="F7716" s="25" t="s">
        <v>2217</v>
      </c>
      <c r="G7716" s="25" t="s">
        <v>2987</v>
      </c>
      <c r="H7716" s="25" t="s">
        <v>3418</v>
      </c>
      <c r="I7716" s="25" t="s">
        <v>82</v>
      </c>
      <c r="J7716" s="10">
        <v>2857</v>
      </c>
      <c r="K7716" s="16">
        <v>58</v>
      </c>
    </row>
    <row r="7717" spans="1:11" x14ac:dyDescent="0.25">
      <c r="A7717" s="19">
        <v>43068</v>
      </c>
      <c r="B7717" s="19" t="s">
        <v>3406</v>
      </c>
      <c r="C7717" s="15">
        <v>500</v>
      </c>
      <c r="D7717" s="24" t="s">
        <v>4</v>
      </c>
      <c r="E7717" s="24" t="s">
        <v>5</v>
      </c>
      <c r="F7717" s="25" t="s">
        <v>2217</v>
      </c>
      <c r="G7717" s="25" t="s">
        <v>2987</v>
      </c>
      <c r="H7717" s="25" t="s">
        <v>3418</v>
      </c>
      <c r="I7717" s="25" t="s">
        <v>82</v>
      </c>
      <c r="J7717" s="10">
        <v>2858</v>
      </c>
      <c r="K7717" s="16">
        <v>58</v>
      </c>
    </row>
    <row r="7718" spans="1:11" x14ac:dyDescent="0.25">
      <c r="A7718" s="19">
        <v>43068</v>
      </c>
      <c r="B7718" s="19" t="s">
        <v>3406</v>
      </c>
      <c r="C7718" s="15">
        <v>50</v>
      </c>
      <c r="D7718" s="24" t="s">
        <v>4</v>
      </c>
      <c r="E7718" s="24" t="s">
        <v>5</v>
      </c>
      <c r="F7718" s="25" t="s">
        <v>2217</v>
      </c>
      <c r="G7718" s="25" t="s">
        <v>2987</v>
      </c>
      <c r="H7718" s="25" t="s">
        <v>3418</v>
      </c>
      <c r="I7718" s="25" t="s">
        <v>82</v>
      </c>
      <c r="J7718" s="10">
        <v>2860</v>
      </c>
      <c r="K7718" s="16">
        <v>58</v>
      </c>
    </row>
    <row r="7719" spans="1:11" x14ac:dyDescent="0.25">
      <c r="A7719" s="19">
        <v>43068</v>
      </c>
      <c r="B7719" s="19" t="s">
        <v>3406</v>
      </c>
      <c r="C7719" s="15">
        <v>400</v>
      </c>
      <c r="D7719" s="24" t="s">
        <v>4</v>
      </c>
      <c r="E7719" s="24" t="s">
        <v>5</v>
      </c>
      <c r="F7719" s="25" t="s">
        <v>2217</v>
      </c>
      <c r="G7719" s="25" t="s">
        <v>2987</v>
      </c>
      <c r="H7719" s="25" t="s">
        <v>3418</v>
      </c>
      <c r="I7719" s="25" t="s">
        <v>82</v>
      </c>
      <c r="J7719" s="10">
        <v>2861</v>
      </c>
      <c r="K7719" s="16">
        <v>58</v>
      </c>
    </row>
    <row r="7720" spans="1:11" x14ac:dyDescent="0.25">
      <c r="A7720" s="19">
        <v>43068</v>
      </c>
      <c r="B7720" s="19" t="s">
        <v>3406</v>
      </c>
      <c r="C7720" s="15">
        <v>1000</v>
      </c>
      <c r="D7720" s="24" t="s">
        <v>7</v>
      </c>
      <c r="E7720" s="24" t="s">
        <v>8</v>
      </c>
      <c r="F7720" s="25"/>
      <c r="G7720" s="25" t="s">
        <v>3314</v>
      </c>
      <c r="H7720" s="25" t="s">
        <v>3314</v>
      </c>
      <c r="I7720" s="27"/>
      <c r="J7720" s="10" t="s">
        <v>2984</v>
      </c>
      <c r="K7720" s="16"/>
    </row>
    <row r="7721" spans="1:11" x14ac:dyDescent="0.25">
      <c r="A7721" s="19">
        <v>43068</v>
      </c>
      <c r="B7721" s="19" t="s">
        <v>3406</v>
      </c>
      <c r="C7721" s="15">
        <v>6000</v>
      </c>
      <c r="D7721" s="24" t="s">
        <v>7</v>
      </c>
      <c r="E7721" s="24" t="s">
        <v>8</v>
      </c>
      <c r="F7721" s="25"/>
      <c r="G7721" s="25" t="s">
        <v>3314</v>
      </c>
      <c r="H7721" s="25" t="s">
        <v>3314</v>
      </c>
      <c r="I7721" s="27"/>
      <c r="J7721" s="10" t="s">
        <v>2984</v>
      </c>
      <c r="K7721" s="16"/>
    </row>
    <row r="7722" spans="1:11" x14ac:dyDescent="0.25">
      <c r="A7722" s="19">
        <v>43068</v>
      </c>
      <c r="B7722" s="19" t="s">
        <v>3406</v>
      </c>
      <c r="C7722" s="15">
        <v>1000</v>
      </c>
      <c r="D7722" s="24" t="s">
        <v>7</v>
      </c>
      <c r="E7722" s="24" t="s">
        <v>8</v>
      </c>
      <c r="F7722" s="25"/>
      <c r="G7722" s="25" t="s">
        <v>3314</v>
      </c>
      <c r="H7722" s="25" t="s">
        <v>3314</v>
      </c>
      <c r="I7722" s="27"/>
      <c r="J7722" s="10" t="s">
        <v>2984</v>
      </c>
      <c r="K7722" s="16"/>
    </row>
    <row r="7723" spans="1:11" x14ac:dyDescent="0.25">
      <c r="A7723" s="19">
        <v>43068</v>
      </c>
      <c r="B7723" s="19" t="s">
        <v>3406</v>
      </c>
      <c r="C7723" s="15">
        <v>1000</v>
      </c>
      <c r="D7723" s="24" t="s">
        <v>7</v>
      </c>
      <c r="E7723" s="24" t="s">
        <v>8</v>
      </c>
      <c r="F7723" s="25"/>
      <c r="G7723" s="25" t="s">
        <v>3314</v>
      </c>
      <c r="H7723" s="25" t="s">
        <v>3314</v>
      </c>
      <c r="I7723" s="27"/>
      <c r="J7723" s="10" t="s">
        <v>2984</v>
      </c>
      <c r="K7723" s="16"/>
    </row>
    <row r="7724" spans="1:11" x14ac:dyDescent="0.25">
      <c r="A7724" s="19">
        <v>43068</v>
      </c>
      <c r="B7724" s="19" t="s">
        <v>3406</v>
      </c>
      <c r="C7724" s="15">
        <v>17690</v>
      </c>
      <c r="D7724" s="24" t="s">
        <v>7</v>
      </c>
      <c r="E7724" s="24" t="s">
        <v>8</v>
      </c>
      <c r="F7724" s="25"/>
      <c r="G7724" s="25" t="s">
        <v>3314</v>
      </c>
      <c r="H7724" s="25" t="s">
        <v>3314</v>
      </c>
      <c r="I7724" s="27"/>
      <c r="J7724" s="10" t="s">
        <v>2984</v>
      </c>
      <c r="K7724" s="16"/>
    </row>
    <row r="7725" spans="1:11" x14ac:dyDescent="0.25">
      <c r="A7725" s="19">
        <v>43068</v>
      </c>
      <c r="B7725" s="19" t="s">
        <v>3406</v>
      </c>
      <c r="C7725" s="15">
        <v>1200</v>
      </c>
      <c r="D7725" s="24" t="s">
        <v>7</v>
      </c>
      <c r="E7725" s="24" t="s">
        <v>8</v>
      </c>
      <c r="F7725" s="25"/>
      <c r="G7725" s="25" t="s">
        <v>3314</v>
      </c>
      <c r="H7725" s="25" t="s">
        <v>3314</v>
      </c>
      <c r="I7725" s="27"/>
      <c r="J7725" s="10" t="s">
        <v>2984</v>
      </c>
      <c r="K7725" s="16"/>
    </row>
    <row r="7726" spans="1:11" x14ac:dyDescent="0.25">
      <c r="A7726" s="19">
        <v>43068</v>
      </c>
      <c r="B7726" s="19" t="s">
        <v>3406</v>
      </c>
      <c r="C7726" s="15">
        <v>8639</v>
      </c>
      <c r="D7726" s="24" t="s">
        <v>7</v>
      </c>
      <c r="E7726" s="24" t="s">
        <v>8</v>
      </c>
      <c r="F7726" s="25"/>
      <c r="G7726" s="25" t="s">
        <v>3314</v>
      </c>
      <c r="H7726" s="25" t="s">
        <v>3314</v>
      </c>
      <c r="I7726" s="27"/>
      <c r="J7726" s="10" t="s">
        <v>2984</v>
      </c>
      <c r="K7726" s="16"/>
    </row>
    <row r="7727" spans="1:11" x14ac:dyDescent="0.25">
      <c r="A7727" s="19">
        <v>43068</v>
      </c>
      <c r="B7727" s="19" t="s">
        <v>3406</v>
      </c>
      <c r="C7727" s="15">
        <v>210</v>
      </c>
      <c r="D7727" s="24" t="s">
        <v>7</v>
      </c>
      <c r="E7727" s="24" t="s">
        <v>8</v>
      </c>
      <c r="F7727" s="25"/>
      <c r="G7727" s="25" t="s">
        <v>3314</v>
      </c>
      <c r="H7727" s="25" t="s">
        <v>3314</v>
      </c>
      <c r="I7727" s="27"/>
      <c r="J7727" s="10" t="s">
        <v>2984</v>
      </c>
      <c r="K7727" s="16"/>
    </row>
    <row r="7728" spans="1:11" x14ac:dyDescent="0.25">
      <c r="A7728" s="19">
        <v>43068</v>
      </c>
      <c r="B7728" s="19" t="s">
        <v>3406</v>
      </c>
      <c r="C7728" s="15">
        <v>2000</v>
      </c>
      <c r="D7728" s="24" t="s">
        <v>7</v>
      </c>
      <c r="E7728" s="24" t="s">
        <v>8</v>
      </c>
      <c r="F7728" s="25"/>
      <c r="G7728" s="25" t="s">
        <v>3314</v>
      </c>
      <c r="H7728" s="25" t="s">
        <v>3314</v>
      </c>
      <c r="I7728" s="27"/>
      <c r="J7728" s="10" t="s">
        <v>2984</v>
      </c>
      <c r="K7728" s="16"/>
    </row>
    <row r="7729" spans="1:11" x14ac:dyDescent="0.25">
      <c r="A7729" s="19">
        <v>43068</v>
      </c>
      <c r="B7729" s="19" t="s">
        <v>3406</v>
      </c>
      <c r="C7729" s="15">
        <v>300</v>
      </c>
      <c r="D7729" s="24" t="s">
        <v>7</v>
      </c>
      <c r="E7729" s="24" t="s">
        <v>8</v>
      </c>
      <c r="F7729" s="25"/>
      <c r="G7729" s="25" t="s">
        <v>3314</v>
      </c>
      <c r="H7729" s="25" t="s">
        <v>3314</v>
      </c>
      <c r="I7729" s="27"/>
      <c r="J7729" s="10" t="s">
        <v>2984</v>
      </c>
      <c r="K7729" s="16"/>
    </row>
    <row r="7730" spans="1:11" x14ac:dyDescent="0.25">
      <c r="A7730" s="19">
        <v>43068</v>
      </c>
      <c r="B7730" s="19" t="s">
        <v>3406</v>
      </c>
      <c r="C7730" s="15">
        <v>550</v>
      </c>
      <c r="D7730" s="24" t="s">
        <v>7</v>
      </c>
      <c r="E7730" s="24" t="s">
        <v>8</v>
      </c>
      <c r="F7730" s="25"/>
      <c r="G7730" s="25" t="s">
        <v>3314</v>
      </c>
      <c r="H7730" s="25" t="s">
        <v>3314</v>
      </c>
      <c r="I7730" s="27"/>
      <c r="J7730" s="10" t="s">
        <v>2984</v>
      </c>
      <c r="K7730" s="16"/>
    </row>
    <row r="7731" spans="1:11" x14ac:dyDescent="0.25">
      <c r="A7731" s="19">
        <v>43068</v>
      </c>
      <c r="B7731" s="19" t="s">
        <v>3406</v>
      </c>
      <c r="C7731" s="15">
        <v>50</v>
      </c>
      <c r="D7731" s="24" t="s">
        <v>7</v>
      </c>
      <c r="E7731" s="24" t="s">
        <v>8</v>
      </c>
      <c r="F7731" s="25"/>
      <c r="G7731" s="25" t="s">
        <v>3314</v>
      </c>
      <c r="H7731" s="25" t="s">
        <v>3314</v>
      </c>
      <c r="I7731" s="27"/>
      <c r="J7731" s="10" t="s">
        <v>2984</v>
      </c>
      <c r="K7731" s="16"/>
    </row>
    <row r="7732" spans="1:11" x14ac:dyDescent="0.25">
      <c r="A7732" s="19">
        <v>43069</v>
      </c>
      <c r="B7732" s="19" t="s">
        <v>3406</v>
      </c>
      <c r="C7732" s="15">
        <v>1001</v>
      </c>
      <c r="D7732" s="24" t="s">
        <v>4</v>
      </c>
      <c r="E7732" s="24" t="s">
        <v>5</v>
      </c>
      <c r="F7732" s="25" t="s">
        <v>2217</v>
      </c>
      <c r="G7732" s="25" t="s">
        <v>2987</v>
      </c>
      <c r="H7732" s="25" t="s">
        <v>3418</v>
      </c>
      <c r="I7732" s="25" t="s">
        <v>82</v>
      </c>
      <c r="J7732" s="10">
        <v>1294</v>
      </c>
      <c r="K7732" s="16">
        <v>26</v>
      </c>
    </row>
    <row r="7733" spans="1:11" x14ac:dyDescent="0.25">
      <c r="A7733" s="19">
        <v>43069</v>
      </c>
      <c r="B7733" s="19" t="s">
        <v>3406</v>
      </c>
      <c r="C7733" s="15">
        <v>17.604900000000001</v>
      </c>
      <c r="D7733" s="24" t="s">
        <v>4</v>
      </c>
      <c r="E7733" s="24" t="s">
        <v>5</v>
      </c>
      <c r="F7733" s="25" t="s">
        <v>2217</v>
      </c>
      <c r="G7733" s="25" t="s">
        <v>2987</v>
      </c>
      <c r="H7733" s="25" t="s">
        <v>3418</v>
      </c>
      <c r="I7733" s="25" t="s">
        <v>82</v>
      </c>
      <c r="J7733" s="10">
        <v>1295</v>
      </c>
      <c r="K7733" s="16">
        <v>26</v>
      </c>
    </row>
    <row r="7734" spans="1:11" x14ac:dyDescent="0.25">
      <c r="A7734" s="19">
        <v>43069</v>
      </c>
      <c r="B7734" s="19" t="s">
        <v>3406</v>
      </c>
      <c r="C7734" s="15">
        <v>20</v>
      </c>
      <c r="D7734" s="24" t="s">
        <v>4</v>
      </c>
      <c r="E7734" s="24" t="s">
        <v>5</v>
      </c>
      <c r="F7734" s="25" t="s">
        <v>2217</v>
      </c>
      <c r="G7734" s="25" t="s">
        <v>2987</v>
      </c>
      <c r="H7734" s="25" t="s">
        <v>3418</v>
      </c>
      <c r="I7734" s="25" t="s">
        <v>82</v>
      </c>
      <c r="J7734" s="10">
        <v>1296</v>
      </c>
      <c r="K7734" s="16">
        <v>26</v>
      </c>
    </row>
    <row r="7735" spans="1:11" x14ac:dyDescent="0.25">
      <c r="A7735" s="19">
        <v>43069</v>
      </c>
      <c r="B7735" s="19" t="s">
        <v>3406</v>
      </c>
      <c r="C7735" s="15">
        <v>350</v>
      </c>
      <c r="D7735" s="24" t="s">
        <v>4</v>
      </c>
      <c r="E7735" s="24" t="s">
        <v>6</v>
      </c>
      <c r="F7735" s="25" t="s">
        <v>6</v>
      </c>
      <c r="G7735" s="25" t="s">
        <v>2987</v>
      </c>
      <c r="H7735" s="25" t="s">
        <v>3418</v>
      </c>
      <c r="I7735" s="25" t="s">
        <v>82</v>
      </c>
      <c r="J7735" s="10">
        <v>1298</v>
      </c>
      <c r="K7735" s="16">
        <v>26</v>
      </c>
    </row>
    <row r="7736" spans="1:11" x14ac:dyDescent="0.25">
      <c r="A7736" s="19">
        <v>43069</v>
      </c>
      <c r="B7736" s="19" t="s">
        <v>3406</v>
      </c>
      <c r="C7736" s="15">
        <v>200</v>
      </c>
      <c r="D7736" s="24" t="s">
        <v>4</v>
      </c>
      <c r="E7736" s="24" t="s">
        <v>5</v>
      </c>
      <c r="F7736" s="25" t="s">
        <v>2217</v>
      </c>
      <c r="G7736" s="25" t="s">
        <v>2987</v>
      </c>
      <c r="H7736" s="25" t="s">
        <v>3418</v>
      </c>
      <c r="I7736" s="25" t="s">
        <v>82</v>
      </c>
      <c r="J7736" s="10">
        <v>1299</v>
      </c>
      <c r="K7736" s="16">
        <v>26</v>
      </c>
    </row>
    <row r="7737" spans="1:11" x14ac:dyDescent="0.25">
      <c r="A7737" s="19">
        <v>43069</v>
      </c>
      <c r="B7737" s="19" t="s">
        <v>3406</v>
      </c>
      <c r="C7737" s="15">
        <v>800</v>
      </c>
      <c r="D7737" s="24" t="s">
        <v>4</v>
      </c>
      <c r="E7737" s="24" t="s">
        <v>5</v>
      </c>
      <c r="F7737" s="25" t="s">
        <v>2217</v>
      </c>
      <c r="G7737" s="25" t="s">
        <v>2987</v>
      </c>
      <c r="H7737" s="25" t="s">
        <v>3418</v>
      </c>
      <c r="I7737" s="25" t="s">
        <v>82</v>
      </c>
      <c r="J7737" s="10">
        <v>1301</v>
      </c>
      <c r="K7737" s="16">
        <v>27</v>
      </c>
    </row>
    <row r="7738" spans="1:11" x14ac:dyDescent="0.25">
      <c r="A7738" s="19">
        <v>43069</v>
      </c>
      <c r="B7738" s="19" t="s">
        <v>3406</v>
      </c>
      <c r="C7738" s="15">
        <v>300</v>
      </c>
      <c r="D7738" s="24" t="s">
        <v>4</v>
      </c>
      <c r="E7738" s="24" t="s">
        <v>5</v>
      </c>
      <c r="F7738" s="25" t="s">
        <v>2217</v>
      </c>
      <c r="G7738" s="25" t="s">
        <v>2987</v>
      </c>
      <c r="H7738" s="25" t="s">
        <v>3418</v>
      </c>
      <c r="I7738" s="25" t="s">
        <v>82</v>
      </c>
      <c r="J7738" s="10">
        <v>1557</v>
      </c>
      <c r="K7738" s="16">
        <v>32</v>
      </c>
    </row>
    <row r="7739" spans="1:11" x14ac:dyDescent="0.25">
      <c r="A7739" s="19">
        <v>43069</v>
      </c>
      <c r="B7739" s="19" t="s">
        <v>3406</v>
      </c>
      <c r="C7739" s="15">
        <v>200</v>
      </c>
      <c r="D7739" s="24" t="s">
        <v>4</v>
      </c>
      <c r="E7739" s="24" t="s">
        <v>5</v>
      </c>
      <c r="F7739" s="25" t="s">
        <v>2217</v>
      </c>
      <c r="G7739" s="25" t="s">
        <v>2987</v>
      </c>
      <c r="H7739" s="25" t="s">
        <v>3418</v>
      </c>
      <c r="I7739" s="25" t="s">
        <v>82</v>
      </c>
      <c r="J7739" s="10">
        <v>2232</v>
      </c>
      <c r="K7739" s="16">
        <v>45</v>
      </c>
    </row>
    <row r="7740" spans="1:11" x14ac:dyDescent="0.25">
      <c r="A7740" s="19">
        <v>43069</v>
      </c>
      <c r="B7740" s="19" t="s">
        <v>3406</v>
      </c>
      <c r="C7740" s="15">
        <v>10000</v>
      </c>
      <c r="D7740" s="24" t="s">
        <v>4</v>
      </c>
      <c r="E7740" s="24" t="s">
        <v>6</v>
      </c>
      <c r="F7740" s="25" t="s">
        <v>6</v>
      </c>
      <c r="G7740" s="25" t="s">
        <v>2987</v>
      </c>
      <c r="H7740" s="25" t="s">
        <v>3418</v>
      </c>
      <c r="I7740" s="25" t="s">
        <v>82</v>
      </c>
      <c r="J7740" s="10">
        <v>2233</v>
      </c>
      <c r="K7740" s="16">
        <v>45</v>
      </c>
    </row>
    <row r="7741" spans="1:11" x14ac:dyDescent="0.25">
      <c r="A7741" s="19">
        <v>43069</v>
      </c>
      <c r="B7741" s="19" t="s">
        <v>3406</v>
      </c>
      <c r="C7741" s="15">
        <v>10000</v>
      </c>
      <c r="D7741" s="24" t="s">
        <v>4</v>
      </c>
      <c r="E7741" s="24" t="s">
        <v>6</v>
      </c>
      <c r="F7741" s="25" t="s">
        <v>6</v>
      </c>
      <c r="G7741" s="25" t="s">
        <v>2987</v>
      </c>
      <c r="H7741" s="25" t="s">
        <v>3418</v>
      </c>
      <c r="I7741" s="25" t="s">
        <v>82</v>
      </c>
      <c r="J7741" s="10">
        <v>2234</v>
      </c>
      <c r="K7741" s="16">
        <v>45</v>
      </c>
    </row>
    <row r="7742" spans="1:11" x14ac:dyDescent="0.25">
      <c r="A7742" s="19">
        <v>43069</v>
      </c>
      <c r="B7742" s="19" t="s">
        <v>3406</v>
      </c>
      <c r="C7742" s="15">
        <v>5000</v>
      </c>
      <c r="D7742" s="24" t="s">
        <v>4</v>
      </c>
      <c r="E7742" s="24" t="s">
        <v>6</v>
      </c>
      <c r="F7742" s="25" t="s">
        <v>6</v>
      </c>
      <c r="G7742" s="25" t="s">
        <v>2987</v>
      </c>
      <c r="H7742" s="25" t="s">
        <v>3418</v>
      </c>
      <c r="I7742" s="25" t="s">
        <v>82</v>
      </c>
      <c r="J7742" s="10">
        <v>2235</v>
      </c>
      <c r="K7742" s="16">
        <v>45</v>
      </c>
    </row>
    <row r="7743" spans="1:11" x14ac:dyDescent="0.25">
      <c r="A7743" s="19">
        <v>43069</v>
      </c>
      <c r="B7743" s="19" t="s">
        <v>3406</v>
      </c>
      <c r="C7743" s="15">
        <v>6000</v>
      </c>
      <c r="D7743" s="24" t="s">
        <v>4</v>
      </c>
      <c r="E7743" s="24" t="s">
        <v>6</v>
      </c>
      <c r="F7743" s="25" t="s">
        <v>6</v>
      </c>
      <c r="G7743" s="25" t="s">
        <v>2987</v>
      </c>
      <c r="H7743" s="25" t="s">
        <v>3418</v>
      </c>
      <c r="I7743" s="25" t="s">
        <v>82</v>
      </c>
      <c r="J7743" s="10">
        <v>2236</v>
      </c>
      <c r="K7743" s="16">
        <v>45</v>
      </c>
    </row>
    <row r="7744" spans="1:11" x14ac:dyDescent="0.25">
      <c r="A7744" s="19">
        <v>43069</v>
      </c>
      <c r="B7744" s="19" t="s">
        <v>3406</v>
      </c>
      <c r="C7744" s="15">
        <v>1200</v>
      </c>
      <c r="D7744" s="24" t="s">
        <v>4</v>
      </c>
      <c r="E7744" s="24" t="s">
        <v>5</v>
      </c>
      <c r="F7744" s="25" t="s">
        <v>2217</v>
      </c>
      <c r="G7744" s="25" t="s">
        <v>2987</v>
      </c>
      <c r="H7744" s="25" t="s">
        <v>3418</v>
      </c>
      <c r="I7744" s="25" t="s">
        <v>82</v>
      </c>
      <c r="J7744" s="10">
        <v>2237</v>
      </c>
      <c r="K7744" s="16">
        <v>45</v>
      </c>
    </row>
    <row r="7745" spans="1:11" x14ac:dyDescent="0.25">
      <c r="A7745" s="19">
        <v>43069</v>
      </c>
      <c r="B7745" s="19" t="s">
        <v>3406</v>
      </c>
      <c r="C7745" s="15">
        <v>1000</v>
      </c>
      <c r="D7745" s="24" t="s">
        <v>4</v>
      </c>
      <c r="E7745" s="24" t="s">
        <v>5</v>
      </c>
      <c r="F7745" s="25" t="s">
        <v>2217</v>
      </c>
      <c r="G7745" s="25" t="s">
        <v>2987</v>
      </c>
      <c r="H7745" s="25" t="s">
        <v>3418</v>
      </c>
      <c r="I7745" s="25" t="s">
        <v>82</v>
      </c>
      <c r="J7745" s="10">
        <v>2238</v>
      </c>
      <c r="K7745" s="16">
        <v>45</v>
      </c>
    </row>
    <row r="7746" spans="1:11" x14ac:dyDescent="0.25">
      <c r="A7746" s="19">
        <v>43069</v>
      </c>
      <c r="B7746" s="19" t="s">
        <v>3406</v>
      </c>
      <c r="C7746" s="15">
        <v>1300</v>
      </c>
      <c r="D7746" s="24" t="s">
        <v>4</v>
      </c>
      <c r="E7746" s="24" t="s">
        <v>5</v>
      </c>
      <c r="F7746" s="25" t="s">
        <v>2217</v>
      </c>
      <c r="G7746" s="25" t="s">
        <v>2987</v>
      </c>
      <c r="H7746" s="25" t="s">
        <v>3418</v>
      </c>
      <c r="I7746" s="25" t="s">
        <v>82</v>
      </c>
      <c r="J7746" s="10">
        <v>2239</v>
      </c>
      <c r="K7746" s="16">
        <v>45</v>
      </c>
    </row>
    <row r="7747" spans="1:11" x14ac:dyDescent="0.25">
      <c r="A7747" s="19">
        <v>43069</v>
      </c>
      <c r="B7747" s="19" t="s">
        <v>3406</v>
      </c>
      <c r="C7747" s="15">
        <v>1000</v>
      </c>
      <c r="D7747" s="24" t="s">
        <v>4</v>
      </c>
      <c r="E7747" s="24" t="s">
        <v>5</v>
      </c>
      <c r="F7747" s="25" t="s">
        <v>2217</v>
      </c>
      <c r="G7747" s="25" t="s">
        <v>2987</v>
      </c>
      <c r="H7747" s="25" t="s">
        <v>3418</v>
      </c>
      <c r="I7747" s="25" t="s">
        <v>82</v>
      </c>
      <c r="J7747" s="10">
        <v>2240</v>
      </c>
      <c r="K7747" s="16">
        <v>45</v>
      </c>
    </row>
    <row r="7748" spans="1:11" x14ac:dyDescent="0.25">
      <c r="A7748" s="19">
        <v>43069</v>
      </c>
      <c r="B7748" s="19" t="s">
        <v>3406</v>
      </c>
      <c r="C7748" s="15">
        <v>2000</v>
      </c>
      <c r="D7748" s="24" t="s">
        <v>4</v>
      </c>
      <c r="E7748" s="24" t="s">
        <v>6</v>
      </c>
      <c r="F7748" s="25" t="s">
        <v>6</v>
      </c>
      <c r="G7748" s="25" t="s">
        <v>2987</v>
      </c>
      <c r="H7748" s="25" t="s">
        <v>3418</v>
      </c>
      <c r="I7748" s="25" t="s">
        <v>82</v>
      </c>
      <c r="J7748" s="10">
        <v>2241</v>
      </c>
      <c r="K7748" s="16">
        <v>45</v>
      </c>
    </row>
    <row r="7749" spans="1:11" x14ac:dyDescent="0.25">
      <c r="A7749" s="19">
        <v>43069</v>
      </c>
      <c r="B7749" s="19" t="s">
        <v>3406</v>
      </c>
      <c r="C7749" s="15">
        <v>3000</v>
      </c>
      <c r="D7749" s="24" t="s">
        <v>4</v>
      </c>
      <c r="E7749" s="24" t="s">
        <v>5</v>
      </c>
      <c r="F7749" s="25" t="s">
        <v>2217</v>
      </c>
      <c r="G7749" s="25" t="s">
        <v>2987</v>
      </c>
      <c r="H7749" s="25" t="s">
        <v>3418</v>
      </c>
      <c r="I7749" s="25" t="s">
        <v>82</v>
      </c>
      <c r="J7749" s="10">
        <v>2242</v>
      </c>
      <c r="K7749" s="16">
        <v>45</v>
      </c>
    </row>
    <row r="7750" spans="1:11" x14ac:dyDescent="0.25">
      <c r="A7750" s="19">
        <v>43069</v>
      </c>
      <c r="B7750" s="19" t="s">
        <v>3406</v>
      </c>
      <c r="C7750" s="15">
        <v>10000</v>
      </c>
      <c r="D7750" s="24" t="s">
        <v>4</v>
      </c>
      <c r="E7750" s="24" t="s">
        <v>5</v>
      </c>
      <c r="F7750" s="25" t="s">
        <v>2217</v>
      </c>
      <c r="G7750" s="25" t="s">
        <v>2987</v>
      </c>
      <c r="H7750" s="25" t="s">
        <v>3418</v>
      </c>
      <c r="I7750" s="25" t="s">
        <v>82</v>
      </c>
      <c r="J7750" s="10">
        <v>2310</v>
      </c>
      <c r="K7750" s="16">
        <v>47</v>
      </c>
    </row>
    <row r="7751" spans="1:11" x14ac:dyDescent="0.25">
      <c r="A7751" s="19">
        <v>43069</v>
      </c>
      <c r="B7751" s="19" t="s">
        <v>3406</v>
      </c>
      <c r="C7751" s="15">
        <v>10000</v>
      </c>
      <c r="D7751" s="24" t="s">
        <v>4</v>
      </c>
      <c r="E7751" s="24" t="s">
        <v>5</v>
      </c>
      <c r="F7751" s="25" t="s">
        <v>2217</v>
      </c>
      <c r="G7751" s="25" t="s">
        <v>2987</v>
      </c>
      <c r="H7751" s="25" t="s">
        <v>3418</v>
      </c>
      <c r="I7751" s="25" t="s">
        <v>82</v>
      </c>
      <c r="J7751" s="10">
        <v>2311</v>
      </c>
      <c r="K7751" s="16">
        <v>47</v>
      </c>
    </row>
    <row r="7752" spans="1:11" x14ac:dyDescent="0.25">
      <c r="A7752" s="19">
        <v>43069</v>
      </c>
      <c r="B7752" s="19" t="s">
        <v>3406</v>
      </c>
      <c r="C7752" s="15">
        <v>550</v>
      </c>
      <c r="D7752" s="24" t="s">
        <v>4</v>
      </c>
      <c r="E7752" s="24" t="s">
        <v>6</v>
      </c>
      <c r="F7752" s="25" t="s">
        <v>6</v>
      </c>
      <c r="G7752" s="25" t="s">
        <v>2987</v>
      </c>
      <c r="H7752" s="25" t="s">
        <v>3418</v>
      </c>
      <c r="I7752" s="25" t="s">
        <v>82</v>
      </c>
      <c r="J7752" s="10">
        <v>2312</v>
      </c>
      <c r="K7752" s="16">
        <v>47</v>
      </c>
    </row>
    <row r="7753" spans="1:11" x14ac:dyDescent="0.25">
      <c r="A7753" s="19">
        <v>43069</v>
      </c>
      <c r="B7753" s="19" t="s">
        <v>3406</v>
      </c>
      <c r="C7753" s="15">
        <v>750</v>
      </c>
      <c r="D7753" s="24" t="s">
        <v>4</v>
      </c>
      <c r="E7753" s="24" t="s">
        <v>5</v>
      </c>
      <c r="F7753" s="25" t="s">
        <v>2217</v>
      </c>
      <c r="G7753" s="25" t="s">
        <v>2987</v>
      </c>
      <c r="H7753" s="25" t="s">
        <v>3418</v>
      </c>
      <c r="I7753" s="25" t="s">
        <v>82</v>
      </c>
      <c r="J7753" s="10">
        <v>2313</v>
      </c>
      <c r="K7753" s="16">
        <v>47</v>
      </c>
    </row>
    <row r="7754" spans="1:11" x14ac:dyDescent="0.25">
      <c r="A7754" s="19">
        <v>43069</v>
      </c>
      <c r="B7754" s="19" t="s">
        <v>3406</v>
      </c>
      <c r="C7754" s="15">
        <v>1200</v>
      </c>
      <c r="D7754" s="24" t="s">
        <v>4</v>
      </c>
      <c r="E7754" s="24" t="s">
        <v>5</v>
      </c>
      <c r="F7754" s="25" t="s">
        <v>2217</v>
      </c>
      <c r="G7754" s="25" t="s">
        <v>2987</v>
      </c>
      <c r="H7754" s="25" t="s">
        <v>3418</v>
      </c>
      <c r="I7754" s="25" t="s">
        <v>82</v>
      </c>
      <c r="J7754" s="10">
        <v>2314</v>
      </c>
      <c r="K7754" s="16">
        <v>47</v>
      </c>
    </row>
    <row r="7755" spans="1:11" x14ac:dyDescent="0.25">
      <c r="A7755" s="19">
        <v>43069</v>
      </c>
      <c r="B7755" s="19" t="s">
        <v>3406</v>
      </c>
      <c r="C7755" s="15">
        <v>1000</v>
      </c>
      <c r="D7755" s="24" t="s">
        <v>4</v>
      </c>
      <c r="E7755" s="24" t="s">
        <v>6</v>
      </c>
      <c r="F7755" s="25" t="s">
        <v>6</v>
      </c>
      <c r="G7755" s="25" t="s">
        <v>2987</v>
      </c>
      <c r="H7755" s="25" t="s">
        <v>3418</v>
      </c>
      <c r="I7755" s="25" t="s">
        <v>82</v>
      </c>
      <c r="J7755" s="10">
        <v>2446</v>
      </c>
      <c r="K7755" s="16">
        <v>49</v>
      </c>
    </row>
    <row r="7756" spans="1:11" x14ac:dyDescent="0.25">
      <c r="A7756" s="19">
        <v>43069</v>
      </c>
      <c r="B7756" s="19" t="s">
        <v>3406</v>
      </c>
      <c r="C7756" s="15">
        <v>200</v>
      </c>
      <c r="D7756" s="24" t="s">
        <v>4</v>
      </c>
      <c r="E7756" s="24" t="s">
        <v>5</v>
      </c>
      <c r="F7756" s="25" t="s">
        <v>2217</v>
      </c>
      <c r="G7756" s="25" t="s">
        <v>2987</v>
      </c>
      <c r="H7756" s="25" t="s">
        <v>3418</v>
      </c>
      <c r="I7756" s="25" t="s">
        <v>82</v>
      </c>
      <c r="J7756" s="10">
        <v>2447</v>
      </c>
      <c r="K7756" s="16">
        <v>49</v>
      </c>
    </row>
    <row r="7757" spans="1:11" x14ac:dyDescent="0.25">
      <c r="A7757" s="19">
        <v>43069</v>
      </c>
      <c r="B7757" s="19" t="s">
        <v>3406</v>
      </c>
      <c r="C7757" s="15">
        <v>470</v>
      </c>
      <c r="D7757" s="24" t="s">
        <v>4</v>
      </c>
      <c r="E7757" s="24" t="s">
        <v>5</v>
      </c>
      <c r="F7757" s="25" t="s">
        <v>2217</v>
      </c>
      <c r="G7757" s="25" t="s">
        <v>2987</v>
      </c>
      <c r="H7757" s="25" t="s">
        <v>3418</v>
      </c>
      <c r="I7757" s="25" t="s">
        <v>82</v>
      </c>
      <c r="J7757" s="10">
        <v>2448</v>
      </c>
      <c r="K7757" s="16">
        <v>49</v>
      </c>
    </row>
    <row r="7758" spans="1:11" x14ac:dyDescent="0.25">
      <c r="A7758" s="19">
        <v>43069</v>
      </c>
      <c r="B7758" s="19" t="s">
        <v>3406</v>
      </c>
      <c r="C7758" s="15">
        <v>10000</v>
      </c>
      <c r="D7758" s="24" t="s">
        <v>4</v>
      </c>
      <c r="E7758" s="24" t="s">
        <v>5</v>
      </c>
      <c r="F7758" s="25" t="s">
        <v>2217</v>
      </c>
      <c r="G7758" s="25" t="s">
        <v>2987</v>
      </c>
      <c r="H7758" s="25" t="s">
        <v>3418</v>
      </c>
      <c r="I7758" s="25" t="s">
        <v>82</v>
      </c>
      <c r="J7758" s="10">
        <v>2449</v>
      </c>
      <c r="K7758" s="16">
        <v>49</v>
      </c>
    </row>
    <row r="7759" spans="1:11" x14ac:dyDescent="0.25">
      <c r="A7759" s="19">
        <v>43069</v>
      </c>
      <c r="B7759" s="19" t="s">
        <v>3406</v>
      </c>
      <c r="C7759" s="15">
        <v>5000</v>
      </c>
      <c r="D7759" s="24" t="s">
        <v>4</v>
      </c>
      <c r="E7759" s="24" t="s">
        <v>6</v>
      </c>
      <c r="F7759" s="25" t="s">
        <v>6</v>
      </c>
      <c r="G7759" s="25" t="s">
        <v>2987</v>
      </c>
      <c r="H7759" s="25" t="s">
        <v>3418</v>
      </c>
      <c r="I7759" s="25" t="s">
        <v>82</v>
      </c>
      <c r="J7759" s="10">
        <v>2450</v>
      </c>
      <c r="K7759" s="16">
        <v>49</v>
      </c>
    </row>
    <row r="7760" spans="1:11" x14ac:dyDescent="0.25">
      <c r="A7760" s="19">
        <v>43069</v>
      </c>
      <c r="B7760" s="19" t="s">
        <v>3406</v>
      </c>
      <c r="C7760" s="15">
        <v>5000</v>
      </c>
      <c r="D7760" s="24" t="s">
        <v>4</v>
      </c>
      <c r="E7760" s="24" t="s">
        <v>6</v>
      </c>
      <c r="F7760" s="25" t="s">
        <v>6</v>
      </c>
      <c r="G7760" s="25" t="s">
        <v>2987</v>
      </c>
      <c r="H7760" s="25" t="s">
        <v>3418</v>
      </c>
      <c r="I7760" s="25" t="s">
        <v>82</v>
      </c>
      <c r="J7760" s="10">
        <v>2565</v>
      </c>
      <c r="K7760" s="16">
        <v>52</v>
      </c>
    </row>
    <row r="7761" spans="1:11" x14ac:dyDescent="0.25">
      <c r="A7761" s="19">
        <v>43069</v>
      </c>
      <c r="B7761" s="19" t="s">
        <v>3406</v>
      </c>
      <c r="C7761" s="15">
        <v>1769.0000000000002</v>
      </c>
      <c r="D7761" s="24" t="s">
        <v>4</v>
      </c>
      <c r="E7761" s="24" t="s">
        <v>5</v>
      </c>
      <c r="F7761" s="25" t="s">
        <v>2217</v>
      </c>
      <c r="G7761" s="25" t="s">
        <v>2987</v>
      </c>
      <c r="H7761" s="25" t="s">
        <v>3418</v>
      </c>
      <c r="I7761" s="25" t="s">
        <v>82</v>
      </c>
      <c r="J7761" s="10">
        <v>2668</v>
      </c>
      <c r="K7761" s="16">
        <v>54</v>
      </c>
    </row>
    <row r="7762" spans="1:11" x14ac:dyDescent="0.25">
      <c r="A7762" s="19">
        <v>43069</v>
      </c>
      <c r="B7762" s="19" t="s">
        <v>3406</v>
      </c>
      <c r="C7762" s="15">
        <v>300</v>
      </c>
      <c r="D7762" s="24" t="s">
        <v>4</v>
      </c>
      <c r="E7762" s="24" t="s">
        <v>6</v>
      </c>
      <c r="F7762" s="25" t="s">
        <v>6</v>
      </c>
      <c r="G7762" s="25" t="s">
        <v>2987</v>
      </c>
      <c r="H7762" s="25" t="s">
        <v>3418</v>
      </c>
      <c r="I7762" s="25" t="s">
        <v>82</v>
      </c>
      <c r="J7762" s="10">
        <v>2669</v>
      </c>
      <c r="K7762" s="16">
        <v>54</v>
      </c>
    </row>
    <row r="7763" spans="1:11" x14ac:dyDescent="0.25">
      <c r="A7763" s="19">
        <v>43069</v>
      </c>
      <c r="B7763" s="19" t="s">
        <v>3406</v>
      </c>
      <c r="C7763" s="15">
        <v>700</v>
      </c>
      <c r="D7763" s="24" t="s">
        <v>4</v>
      </c>
      <c r="E7763" s="24" t="s">
        <v>6</v>
      </c>
      <c r="F7763" s="25" t="s">
        <v>6</v>
      </c>
      <c r="G7763" s="25" t="s">
        <v>2987</v>
      </c>
      <c r="H7763" s="25" t="s">
        <v>3418</v>
      </c>
      <c r="I7763" s="25" t="s">
        <v>82</v>
      </c>
      <c r="J7763" s="10">
        <v>2670</v>
      </c>
      <c r="K7763" s="16">
        <v>54</v>
      </c>
    </row>
    <row r="7764" spans="1:11" x14ac:dyDescent="0.25">
      <c r="A7764" s="19">
        <v>43069</v>
      </c>
      <c r="B7764" s="19" t="s">
        <v>3406</v>
      </c>
      <c r="C7764" s="15">
        <v>2500</v>
      </c>
      <c r="D7764" s="24" t="s">
        <v>4</v>
      </c>
      <c r="E7764" s="24" t="s">
        <v>5</v>
      </c>
      <c r="F7764" s="25" t="s">
        <v>2217</v>
      </c>
      <c r="G7764" s="25" t="s">
        <v>2987</v>
      </c>
      <c r="H7764" s="25" t="s">
        <v>3418</v>
      </c>
      <c r="I7764" s="25" t="s">
        <v>82</v>
      </c>
      <c r="J7764" s="10">
        <v>2671</v>
      </c>
      <c r="K7764" s="16">
        <v>54</v>
      </c>
    </row>
    <row r="7765" spans="1:11" x14ac:dyDescent="0.25">
      <c r="A7765" s="19">
        <v>43069</v>
      </c>
      <c r="B7765" s="19" t="s">
        <v>3406</v>
      </c>
      <c r="C7765" s="15">
        <v>1000</v>
      </c>
      <c r="D7765" s="24" t="s">
        <v>4</v>
      </c>
      <c r="E7765" s="24" t="s">
        <v>5</v>
      </c>
      <c r="F7765" s="25" t="s">
        <v>2217</v>
      </c>
      <c r="G7765" s="25" t="s">
        <v>2987</v>
      </c>
      <c r="H7765" s="25" t="s">
        <v>3418</v>
      </c>
      <c r="I7765" s="25" t="s">
        <v>82</v>
      </c>
      <c r="J7765" s="10">
        <v>2672</v>
      </c>
      <c r="K7765" s="16">
        <v>54</v>
      </c>
    </row>
    <row r="7766" spans="1:11" x14ac:dyDescent="0.25">
      <c r="A7766" s="19">
        <v>43069</v>
      </c>
      <c r="B7766" s="19" t="s">
        <v>3406</v>
      </c>
      <c r="C7766" s="15">
        <v>8845</v>
      </c>
      <c r="D7766" s="24" t="s">
        <v>4</v>
      </c>
      <c r="E7766" s="24" t="s">
        <v>5</v>
      </c>
      <c r="F7766" s="25" t="s">
        <v>2217</v>
      </c>
      <c r="G7766" s="25" t="s">
        <v>2987</v>
      </c>
      <c r="H7766" s="25" t="s">
        <v>3418</v>
      </c>
      <c r="I7766" s="25" t="s">
        <v>82</v>
      </c>
      <c r="J7766" s="10">
        <v>2673</v>
      </c>
      <c r="K7766" s="16">
        <v>54</v>
      </c>
    </row>
    <row r="7767" spans="1:11" x14ac:dyDescent="0.25">
      <c r="A7767" s="19">
        <v>43069</v>
      </c>
      <c r="B7767" s="19" t="s">
        <v>3406</v>
      </c>
      <c r="C7767" s="15">
        <v>5000</v>
      </c>
      <c r="D7767" s="24" t="s">
        <v>4</v>
      </c>
      <c r="E7767" s="24" t="s">
        <v>5</v>
      </c>
      <c r="F7767" s="25" t="s">
        <v>2217</v>
      </c>
      <c r="G7767" s="25" t="s">
        <v>2987</v>
      </c>
      <c r="H7767" s="25" t="s">
        <v>3418</v>
      </c>
      <c r="I7767" s="25" t="s">
        <v>82</v>
      </c>
      <c r="J7767" s="10">
        <v>2674</v>
      </c>
      <c r="K7767" s="16">
        <v>54</v>
      </c>
    </row>
    <row r="7768" spans="1:11" x14ac:dyDescent="0.25">
      <c r="A7768" s="19">
        <v>43069</v>
      </c>
      <c r="B7768" s="19" t="s">
        <v>3406</v>
      </c>
      <c r="C7768" s="15">
        <v>500</v>
      </c>
      <c r="D7768" s="24" t="s">
        <v>4</v>
      </c>
      <c r="E7768" s="24" t="s">
        <v>5</v>
      </c>
      <c r="F7768" s="25" t="s">
        <v>2217</v>
      </c>
      <c r="G7768" s="25" t="s">
        <v>2987</v>
      </c>
      <c r="H7768" s="25" t="s">
        <v>3418</v>
      </c>
      <c r="I7768" s="25" t="s">
        <v>82</v>
      </c>
      <c r="J7768" s="10">
        <v>2675</v>
      </c>
      <c r="K7768" s="16">
        <v>54</v>
      </c>
    </row>
    <row r="7769" spans="1:11" x14ac:dyDescent="0.25">
      <c r="A7769" s="19">
        <v>43069</v>
      </c>
      <c r="B7769" s="19" t="s">
        <v>3406</v>
      </c>
      <c r="C7769" s="15">
        <v>150</v>
      </c>
      <c r="D7769" s="24" t="s">
        <v>4</v>
      </c>
      <c r="E7769" s="24" t="s">
        <v>5</v>
      </c>
      <c r="F7769" s="25" t="s">
        <v>2217</v>
      </c>
      <c r="G7769" s="25" t="s">
        <v>2987</v>
      </c>
      <c r="H7769" s="25" t="s">
        <v>3418</v>
      </c>
      <c r="I7769" s="25" t="s">
        <v>82</v>
      </c>
      <c r="J7769" s="10">
        <v>2676</v>
      </c>
      <c r="K7769" s="16">
        <v>54</v>
      </c>
    </row>
    <row r="7770" spans="1:11" x14ac:dyDescent="0.25">
      <c r="A7770" s="19">
        <v>43069</v>
      </c>
      <c r="B7770" s="19" t="s">
        <v>3406</v>
      </c>
      <c r="C7770" s="15">
        <v>200</v>
      </c>
      <c r="D7770" s="24" t="s">
        <v>4</v>
      </c>
      <c r="E7770" s="24" t="s">
        <v>6</v>
      </c>
      <c r="F7770" s="25" t="s">
        <v>6</v>
      </c>
      <c r="G7770" s="25" t="s">
        <v>2987</v>
      </c>
      <c r="H7770" s="25" t="s">
        <v>3418</v>
      </c>
      <c r="I7770" s="25" t="s">
        <v>82</v>
      </c>
      <c r="J7770" s="10">
        <v>2766</v>
      </c>
      <c r="K7770" s="16">
        <v>56</v>
      </c>
    </row>
    <row r="7771" spans="1:11" x14ac:dyDescent="0.25">
      <c r="A7771" s="19">
        <v>43069</v>
      </c>
      <c r="B7771" s="19" t="s">
        <v>3406</v>
      </c>
      <c r="C7771" s="15">
        <v>500</v>
      </c>
      <c r="D7771" s="24" t="s">
        <v>4</v>
      </c>
      <c r="E7771" s="24" t="s">
        <v>6</v>
      </c>
      <c r="F7771" s="25" t="s">
        <v>6</v>
      </c>
      <c r="G7771" s="25" t="s">
        <v>2987</v>
      </c>
      <c r="H7771" s="25" t="s">
        <v>3418</v>
      </c>
      <c r="I7771" s="25" t="s">
        <v>82</v>
      </c>
      <c r="J7771" s="10">
        <v>2767</v>
      </c>
      <c r="K7771" s="16">
        <v>56</v>
      </c>
    </row>
    <row r="7772" spans="1:11" x14ac:dyDescent="0.25">
      <c r="A7772" s="19">
        <v>43069</v>
      </c>
      <c r="B7772" s="19" t="s">
        <v>3406</v>
      </c>
      <c r="C7772" s="15">
        <v>1000</v>
      </c>
      <c r="D7772" s="24" t="s">
        <v>4</v>
      </c>
      <c r="E7772" s="24" t="s">
        <v>5</v>
      </c>
      <c r="F7772" s="25" t="s">
        <v>2217</v>
      </c>
      <c r="G7772" s="25" t="s">
        <v>2987</v>
      </c>
      <c r="H7772" s="25" t="s">
        <v>3418</v>
      </c>
      <c r="I7772" s="25" t="s">
        <v>82</v>
      </c>
      <c r="J7772" s="10">
        <v>2768</v>
      </c>
      <c r="K7772" s="16">
        <v>56</v>
      </c>
    </row>
    <row r="7773" spans="1:11" x14ac:dyDescent="0.25">
      <c r="A7773" s="19">
        <v>43069</v>
      </c>
      <c r="B7773" s="19" t="s">
        <v>3406</v>
      </c>
      <c r="C7773" s="15">
        <v>100</v>
      </c>
      <c r="D7773" s="24" t="s">
        <v>4</v>
      </c>
      <c r="E7773" s="24" t="s">
        <v>5</v>
      </c>
      <c r="F7773" s="25" t="s">
        <v>2217</v>
      </c>
      <c r="G7773" s="25" t="s">
        <v>2987</v>
      </c>
      <c r="H7773" s="25" t="s">
        <v>3418</v>
      </c>
      <c r="I7773" s="25" t="s">
        <v>82</v>
      </c>
      <c r="J7773" s="10">
        <v>2769</v>
      </c>
      <c r="K7773" s="16">
        <v>56</v>
      </c>
    </row>
    <row r="7774" spans="1:11" x14ac:dyDescent="0.25">
      <c r="A7774" s="19">
        <v>43069</v>
      </c>
      <c r="B7774" s="19" t="s">
        <v>3406</v>
      </c>
      <c r="C7774" s="15">
        <v>100</v>
      </c>
      <c r="D7774" s="24" t="s">
        <v>4</v>
      </c>
      <c r="E7774" s="24" t="s">
        <v>5</v>
      </c>
      <c r="F7774" s="25" t="s">
        <v>2217</v>
      </c>
      <c r="G7774" s="25" t="s">
        <v>2987</v>
      </c>
      <c r="H7774" s="25" t="s">
        <v>3418</v>
      </c>
      <c r="I7774" s="25" t="s">
        <v>82</v>
      </c>
      <c r="J7774" s="10">
        <v>2770</v>
      </c>
      <c r="K7774" s="16">
        <v>56</v>
      </c>
    </row>
    <row r="7775" spans="1:11" x14ac:dyDescent="0.25">
      <c r="A7775" s="19">
        <v>43069</v>
      </c>
      <c r="B7775" s="19" t="s">
        <v>3406</v>
      </c>
      <c r="C7775" s="15">
        <v>1500</v>
      </c>
      <c r="D7775" s="24" t="s">
        <v>4</v>
      </c>
      <c r="E7775" s="24" t="s">
        <v>5</v>
      </c>
      <c r="F7775" s="25" t="s">
        <v>2217</v>
      </c>
      <c r="G7775" s="25" t="s">
        <v>2987</v>
      </c>
      <c r="H7775" s="25" t="s">
        <v>3418</v>
      </c>
      <c r="I7775" s="25" t="s">
        <v>82</v>
      </c>
      <c r="J7775" s="10">
        <v>2771</v>
      </c>
      <c r="K7775" s="16">
        <v>56</v>
      </c>
    </row>
    <row r="7776" spans="1:11" x14ac:dyDescent="0.25">
      <c r="A7776" s="19">
        <v>43069</v>
      </c>
      <c r="B7776" s="19" t="s">
        <v>3406</v>
      </c>
      <c r="C7776" s="15">
        <v>600</v>
      </c>
      <c r="D7776" s="24" t="s">
        <v>4</v>
      </c>
      <c r="E7776" s="24" t="s">
        <v>6</v>
      </c>
      <c r="F7776" s="25" t="s">
        <v>6</v>
      </c>
      <c r="G7776" s="25" t="s">
        <v>2987</v>
      </c>
      <c r="H7776" s="25" t="s">
        <v>3418</v>
      </c>
      <c r="I7776" s="25" t="s">
        <v>82</v>
      </c>
      <c r="J7776" s="10">
        <v>2772</v>
      </c>
      <c r="K7776" s="16">
        <v>56</v>
      </c>
    </row>
    <row r="7777" spans="1:11" x14ac:dyDescent="0.25">
      <c r="A7777" s="19">
        <v>43069</v>
      </c>
      <c r="B7777" s="19" t="s">
        <v>3406</v>
      </c>
      <c r="C7777" s="15">
        <v>200</v>
      </c>
      <c r="D7777" s="24" t="s">
        <v>4</v>
      </c>
      <c r="E7777" s="24" t="s">
        <v>6</v>
      </c>
      <c r="F7777" s="25" t="s">
        <v>6</v>
      </c>
      <c r="G7777" s="25" t="s">
        <v>2987</v>
      </c>
      <c r="H7777" s="25" t="s">
        <v>3418</v>
      </c>
      <c r="I7777" s="25" t="s">
        <v>82</v>
      </c>
      <c r="J7777" s="10">
        <v>2809</v>
      </c>
      <c r="K7777" s="16">
        <v>57</v>
      </c>
    </row>
    <row r="7778" spans="1:11" x14ac:dyDescent="0.25">
      <c r="A7778" s="19">
        <v>43069</v>
      </c>
      <c r="B7778" s="19" t="s">
        <v>3406</v>
      </c>
      <c r="C7778" s="15">
        <v>800</v>
      </c>
      <c r="D7778" s="24" t="s">
        <v>4</v>
      </c>
      <c r="E7778" s="24" t="s">
        <v>5</v>
      </c>
      <c r="F7778" s="25" t="s">
        <v>2217</v>
      </c>
      <c r="G7778" s="25" t="s">
        <v>2987</v>
      </c>
      <c r="H7778" s="25" t="s">
        <v>3418</v>
      </c>
      <c r="I7778" s="25" t="s">
        <v>82</v>
      </c>
      <c r="J7778" s="10">
        <v>2862</v>
      </c>
      <c r="K7778" s="16">
        <v>58</v>
      </c>
    </row>
    <row r="7779" spans="1:11" x14ac:dyDescent="0.25">
      <c r="A7779" s="19">
        <v>43069</v>
      </c>
      <c r="B7779" s="19" t="s">
        <v>3406</v>
      </c>
      <c r="C7779" s="15">
        <v>600</v>
      </c>
      <c r="D7779" s="24" t="s">
        <v>4</v>
      </c>
      <c r="E7779" s="24" t="s">
        <v>5</v>
      </c>
      <c r="F7779" s="25" t="s">
        <v>2217</v>
      </c>
      <c r="G7779" s="25" t="s">
        <v>2987</v>
      </c>
      <c r="H7779" s="25" t="s">
        <v>3418</v>
      </c>
      <c r="I7779" s="25" t="s">
        <v>82</v>
      </c>
      <c r="J7779" s="10">
        <v>2863</v>
      </c>
      <c r="K7779" s="16">
        <v>58</v>
      </c>
    </row>
    <row r="7780" spans="1:11" x14ac:dyDescent="0.25">
      <c r="A7780" s="19">
        <v>43069</v>
      </c>
      <c r="B7780" s="19" t="s">
        <v>3406</v>
      </c>
      <c r="C7780" s="15">
        <v>10000</v>
      </c>
      <c r="D7780" s="24" t="s">
        <v>4</v>
      </c>
      <c r="E7780" s="24" t="s">
        <v>6</v>
      </c>
      <c r="F7780" s="25" t="s">
        <v>6</v>
      </c>
      <c r="G7780" s="25" t="s">
        <v>2987</v>
      </c>
      <c r="H7780" s="25" t="s">
        <v>3418</v>
      </c>
      <c r="I7780" s="25" t="s">
        <v>82</v>
      </c>
      <c r="J7780" s="10">
        <v>2864</v>
      </c>
      <c r="K7780" s="16">
        <v>58</v>
      </c>
    </row>
    <row r="7781" spans="1:11" x14ac:dyDescent="0.25">
      <c r="A7781" s="19">
        <v>43069</v>
      </c>
      <c r="B7781" s="19" t="s">
        <v>3406</v>
      </c>
      <c r="C7781" s="15">
        <v>10000</v>
      </c>
      <c r="D7781" s="24" t="s">
        <v>4</v>
      </c>
      <c r="E7781" s="24" t="s">
        <v>6</v>
      </c>
      <c r="F7781" s="25" t="s">
        <v>6</v>
      </c>
      <c r="G7781" s="25" t="s">
        <v>2987</v>
      </c>
      <c r="H7781" s="25" t="s">
        <v>3418</v>
      </c>
      <c r="I7781" s="25" t="s">
        <v>82</v>
      </c>
      <c r="J7781" s="10">
        <v>2865</v>
      </c>
      <c r="K7781" s="16">
        <v>58</v>
      </c>
    </row>
    <row r="7782" spans="1:11" x14ac:dyDescent="0.25">
      <c r="A7782" s="19">
        <v>43069</v>
      </c>
      <c r="B7782" s="19" t="s">
        <v>3406</v>
      </c>
      <c r="C7782" s="15">
        <v>510</v>
      </c>
      <c r="D7782" s="24" t="s">
        <v>4</v>
      </c>
      <c r="E7782" s="24" t="s">
        <v>5</v>
      </c>
      <c r="F7782" s="25" t="s">
        <v>2217</v>
      </c>
      <c r="G7782" s="25" t="s">
        <v>2987</v>
      </c>
      <c r="H7782" s="25" t="s">
        <v>3418</v>
      </c>
      <c r="I7782" s="25" t="s">
        <v>82</v>
      </c>
      <c r="J7782" s="10">
        <v>2866</v>
      </c>
      <c r="K7782" s="16">
        <v>58</v>
      </c>
    </row>
    <row r="7783" spans="1:11" x14ac:dyDescent="0.25">
      <c r="A7783" s="19">
        <v>43069</v>
      </c>
      <c r="B7783" s="19" t="s">
        <v>3406</v>
      </c>
      <c r="C7783" s="15">
        <v>1500</v>
      </c>
      <c r="D7783" s="24" t="s">
        <v>4</v>
      </c>
      <c r="E7783" s="24" t="s">
        <v>5</v>
      </c>
      <c r="F7783" s="25" t="s">
        <v>2217</v>
      </c>
      <c r="G7783" s="25" t="s">
        <v>2987</v>
      </c>
      <c r="H7783" s="25" t="s">
        <v>3418</v>
      </c>
      <c r="I7783" s="25" t="s">
        <v>82</v>
      </c>
      <c r="J7783" s="10">
        <v>2867</v>
      </c>
      <c r="K7783" s="16">
        <v>58</v>
      </c>
    </row>
    <row r="7784" spans="1:11" x14ac:dyDescent="0.25">
      <c r="A7784" s="19">
        <v>43069</v>
      </c>
      <c r="B7784" s="19" t="s">
        <v>3406</v>
      </c>
      <c r="C7784" s="15">
        <v>1800</v>
      </c>
      <c r="D7784" s="24" t="s">
        <v>4</v>
      </c>
      <c r="E7784" s="24" t="s">
        <v>5</v>
      </c>
      <c r="F7784" s="25" t="s">
        <v>2217</v>
      </c>
      <c r="G7784" s="25" t="s">
        <v>2987</v>
      </c>
      <c r="H7784" s="25" t="s">
        <v>3418</v>
      </c>
      <c r="I7784" s="25" t="s">
        <v>82</v>
      </c>
      <c r="J7784" s="10">
        <v>2868</v>
      </c>
      <c r="K7784" s="16">
        <v>58</v>
      </c>
    </row>
    <row r="7785" spans="1:11" x14ac:dyDescent="0.25">
      <c r="A7785" s="19">
        <v>43069</v>
      </c>
      <c r="B7785" s="19" t="s">
        <v>3406</v>
      </c>
      <c r="C7785" s="15">
        <v>1700</v>
      </c>
      <c r="D7785" s="24" t="s">
        <v>4</v>
      </c>
      <c r="E7785" s="24" t="s">
        <v>6</v>
      </c>
      <c r="F7785" s="25" t="s">
        <v>6</v>
      </c>
      <c r="G7785" s="25" t="s">
        <v>2987</v>
      </c>
      <c r="H7785" s="25" t="s">
        <v>3418</v>
      </c>
      <c r="I7785" s="25" t="s">
        <v>82</v>
      </c>
      <c r="J7785" s="10">
        <v>2869</v>
      </c>
      <c r="K7785" s="16">
        <v>58</v>
      </c>
    </row>
    <row r="7786" spans="1:11" x14ac:dyDescent="0.25">
      <c r="A7786" s="19">
        <v>43069</v>
      </c>
      <c r="B7786" s="19" t="s">
        <v>3406</v>
      </c>
      <c r="C7786" s="15">
        <v>1800</v>
      </c>
      <c r="D7786" s="24" t="s">
        <v>4</v>
      </c>
      <c r="E7786" s="24" t="s">
        <v>5</v>
      </c>
      <c r="F7786" s="25" t="s">
        <v>2217</v>
      </c>
      <c r="G7786" s="25" t="s">
        <v>2987</v>
      </c>
      <c r="H7786" s="25" t="s">
        <v>3418</v>
      </c>
      <c r="I7786" s="25" t="s">
        <v>82</v>
      </c>
      <c r="J7786" s="10">
        <v>2870</v>
      </c>
      <c r="K7786" s="16">
        <v>58</v>
      </c>
    </row>
    <row r="7787" spans="1:11" x14ac:dyDescent="0.25">
      <c r="A7787" s="19">
        <v>43069</v>
      </c>
      <c r="B7787" s="19" t="s">
        <v>3406</v>
      </c>
      <c r="C7787" s="15">
        <v>10000</v>
      </c>
      <c r="D7787" s="24" t="s">
        <v>4</v>
      </c>
      <c r="E7787" s="24" t="s">
        <v>5</v>
      </c>
      <c r="F7787" s="25" t="s">
        <v>2217</v>
      </c>
      <c r="G7787" s="25" t="s">
        <v>2987</v>
      </c>
      <c r="H7787" s="25" t="s">
        <v>3418</v>
      </c>
      <c r="I7787" s="25" t="s">
        <v>82</v>
      </c>
      <c r="J7787" s="10">
        <v>2901</v>
      </c>
      <c r="K7787" s="16">
        <v>59</v>
      </c>
    </row>
    <row r="7788" spans="1:11" x14ac:dyDescent="0.25">
      <c r="A7788" s="19">
        <v>43069</v>
      </c>
      <c r="B7788" s="19" t="s">
        <v>3406</v>
      </c>
      <c r="C7788" s="15">
        <v>250</v>
      </c>
      <c r="D7788" s="24" t="s">
        <v>4</v>
      </c>
      <c r="E7788" s="24" t="s">
        <v>6</v>
      </c>
      <c r="F7788" s="25" t="s">
        <v>6</v>
      </c>
      <c r="G7788" s="25" t="s">
        <v>2987</v>
      </c>
      <c r="H7788" s="25" t="s">
        <v>3418</v>
      </c>
      <c r="I7788" s="25" t="s">
        <v>82</v>
      </c>
      <c r="J7788" s="10">
        <v>2902</v>
      </c>
      <c r="K7788" s="16">
        <v>59</v>
      </c>
    </row>
    <row r="7789" spans="1:11" x14ac:dyDescent="0.25">
      <c r="A7789" s="19">
        <v>43069</v>
      </c>
      <c r="B7789" s="19" t="s">
        <v>3406</v>
      </c>
      <c r="C7789" s="15">
        <v>4275.8600000000006</v>
      </c>
      <c r="D7789" s="24" t="s">
        <v>85</v>
      </c>
      <c r="E7789" s="24" t="s">
        <v>88</v>
      </c>
      <c r="F7789" s="25"/>
      <c r="G7789" s="25" t="s">
        <v>3419</v>
      </c>
      <c r="H7789" s="25" t="s">
        <v>3419</v>
      </c>
      <c r="I7789" s="25"/>
      <c r="J7789" s="10"/>
      <c r="K7789" s="16"/>
    </row>
    <row r="7790" spans="1:11" x14ac:dyDescent="0.25">
      <c r="A7790" s="19">
        <v>43069</v>
      </c>
      <c r="B7790" s="19" t="s">
        <v>3406</v>
      </c>
      <c r="C7790" s="15">
        <v>130396</v>
      </c>
      <c r="D7790" s="24" t="s">
        <v>86</v>
      </c>
      <c r="E7790" s="24" t="s">
        <v>88</v>
      </c>
      <c r="F7790" s="25"/>
      <c r="G7790" s="25" t="s">
        <v>3419</v>
      </c>
      <c r="H7790" s="25" t="s">
        <v>3419</v>
      </c>
      <c r="I7790" s="25"/>
      <c r="J7790" s="10"/>
      <c r="K7790" s="16"/>
    </row>
    <row r="7791" spans="1:11" x14ac:dyDescent="0.25">
      <c r="A7791" s="19">
        <v>43070</v>
      </c>
      <c r="B7791" s="19" t="s">
        <v>3407</v>
      </c>
      <c r="C7791" s="15">
        <v>49000</v>
      </c>
      <c r="D7791" s="24" t="s">
        <v>97</v>
      </c>
      <c r="E7791" s="24" t="s">
        <v>5</v>
      </c>
      <c r="F7791" s="25" t="s">
        <v>2217</v>
      </c>
      <c r="G7791" s="25" t="s">
        <v>2987</v>
      </c>
      <c r="H7791" s="25" t="s">
        <v>3418</v>
      </c>
      <c r="I7791" s="25" t="s">
        <v>82</v>
      </c>
      <c r="J7791" s="10">
        <v>2566</v>
      </c>
      <c r="K7791" s="16">
        <v>52</v>
      </c>
    </row>
    <row r="7792" spans="1:11" x14ac:dyDescent="0.25">
      <c r="A7792" s="19">
        <v>43069</v>
      </c>
      <c r="B7792" s="19" t="s">
        <v>3406</v>
      </c>
      <c r="C7792" s="15">
        <v>15441</v>
      </c>
      <c r="D7792" s="24" t="s">
        <v>110</v>
      </c>
      <c r="E7792" s="24" t="s">
        <v>88</v>
      </c>
      <c r="F7792" s="25"/>
      <c r="G7792" s="25" t="s">
        <v>3419</v>
      </c>
      <c r="H7792" s="25" t="s">
        <v>3419</v>
      </c>
      <c r="I7792" s="25"/>
      <c r="J7792" s="10"/>
      <c r="K7792" s="16"/>
    </row>
    <row r="7793" spans="1:11" x14ac:dyDescent="0.25">
      <c r="A7793" s="19">
        <v>43071</v>
      </c>
      <c r="B7793" s="19" t="s">
        <v>3407</v>
      </c>
      <c r="C7793" s="15">
        <v>4500</v>
      </c>
      <c r="D7793" s="24" t="s">
        <v>4</v>
      </c>
      <c r="E7793" s="24" t="s">
        <v>6</v>
      </c>
      <c r="F7793" s="25" t="s">
        <v>6</v>
      </c>
      <c r="G7793" s="25" t="s">
        <v>2987</v>
      </c>
      <c r="H7793" s="25" t="s">
        <v>3418</v>
      </c>
      <c r="I7793" s="25" t="s">
        <v>82</v>
      </c>
      <c r="J7793" s="10">
        <v>1300</v>
      </c>
      <c r="K7793" s="16">
        <v>26</v>
      </c>
    </row>
    <row r="7794" spans="1:11" x14ac:dyDescent="0.25">
      <c r="A7794" s="19">
        <v>43071</v>
      </c>
      <c r="B7794" s="19" t="s">
        <v>3407</v>
      </c>
      <c r="C7794" s="15">
        <v>100</v>
      </c>
      <c r="D7794" s="24" t="s">
        <v>97</v>
      </c>
      <c r="E7794" s="24" t="s">
        <v>5</v>
      </c>
      <c r="F7794" s="25" t="s">
        <v>2217</v>
      </c>
      <c r="G7794" s="25" t="s">
        <v>2987</v>
      </c>
      <c r="H7794" s="25" t="s">
        <v>3418</v>
      </c>
      <c r="I7794" s="25" t="s">
        <v>82</v>
      </c>
      <c r="J7794" s="10">
        <v>1302</v>
      </c>
      <c r="K7794" s="16">
        <v>27</v>
      </c>
    </row>
    <row r="7795" spans="1:11" x14ac:dyDescent="0.25">
      <c r="A7795" s="19">
        <v>43071</v>
      </c>
      <c r="B7795" s="19" t="s">
        <v>3407</v>
      </c>
      <c r="C7795" s="15">
        <v>100</v>
      </c>
      <c r="D7795" s="24" t="s">
        <v>4</v>
      </c>
      <c r="E7795" s="24" t="s">
        <v>5</v>
      </c>
      <c r="F7795" s="25" t="s">
        <v>2217</v>
      </c>
      <c r="G7795" s="25" t="s">
        <v>2987</v>
      </c>
      <c r="H7795" s="25" t="s">
        <v>3418</v>
      </c>
      <c r="I7795" s="25" t="s">
        <v>82</v>
      </c>
      <c r="J7795" s="10">
        <v>1303</v>
      </c>
      <c r="K7795" s="16">
        <v>27</v>
      </c>
    </row>
    <row r="7796" spans="1:11" x14ac:dyDescent="0.25">
      <c r="A7796" s="19">
        <v>43071</v>
      </c>
      <c r="B7796" s="19" t="s">
        <v>3407</v>
      </c>
      <c r="C7796" s="15">
        <v>1000</v>
      </c>
      <c r="D7796" s="24" t="s">
        <v>97</v>
      </c>
      <c r="E7796" s="24" t="s">
        <v>6</v>
      </c>
      <c r="F7796" s="25" t="s">
        <v>6</v>
      </c>
      <c r="G7796" s="25" t="s">
        <v>2987</v>
      </c>
      <c r="H7796" s="25" t="s">
        <v>3418</v>
      </c>
      <c r="I7796" s="25" t="s">
        <v>82</v>
      </c>
      <c r="J7796" s="10">
        <v>1304</v>
      </c>
      <c r="K7796" s="16">
        <v>27</v>
      </c>
    </row>
    <row r="7797" spans="1:11" x14ac:dyDescent="0.25">
      <c r="A7797" s="19">
        <v>43071</v>
      </c>
      <c r="B7797" s="19" t="s">
        <v>3407</v>
      </c>
      <c r="C7797" s="15">
        <v>500</v>
      </c>
      <c r="D7797" s="24" t="s">
        <v>4</v>
      </c>
      <c r="E7797" s="24" t="s">
        <v>5</v>
      </c>
      <c r="F7797" s="25" t="s">
        <v>2217</v>
      </c>
      <c r="G7797" s="25" t="s">
        <v>2987</v>
      </c>
      <c r="H7797" s="25" t="s">
        <v>3418</v>
      </c>
      <c r="I7797" s="25" t="s">
        <v>82</v>
      </c>
      <c r="J7797" s="10">
        <v>1306</v>
      </c>
      <c r="K7797" s="16">
        <v>27</v>
      </c>
    </row>
    <row r="7798" spans="1:11" x14ac:dyDescent="0.25">
      <c r="A7798" s="19">
        <v>43071</v>
      </c>
      <c r="B7798" s="19" t="s">
        <v>3407</v>
      </c>
      <c r="C7798" s="15">
        <v>1000</v>
      </c>
      <c r="D7798" s="24" t="s">
        <v>4</v>
      </c>
      <c r="E7798" s="24" t="s">
        <v>5</v>
      </c>
      <c r="F7798" s="25" t="s">
        <v>2217</v>
      </c>
      <c r="G7798" s="25" t="s">
        <v>2987</v>
      </c>
      <c r="H7798" s="25" t="s">
        <v>3418</v>
      </c>
      <c r="I7798" s="25" t="s">
        <v>82</v>
      </c>
      <c r="J7798" s="10">
        <v>2243</v>
      </c>
      <c r="K7798" s="16">
        <v>45</v>
      </c>
    </row>
    <row r="7799" spans="1:11" x14ac:dyDescent="0.25">
      <c r="A7799" s="19">
        <v>43071</v>
      </c>
      <c r="B7799" s="19" t="s">
        <v>3407</v>
      </c>
      <c r="C7799" s="15">
        <v>1000</v>
      </c>
      <c r="D7799" s="24" t="s">
        <v>4</v>
      </c>
      <c r="E7799" s="24" t="s">
        <v>5</v>
      </c>
      <c r="F7799" s="25" t="s">
        <v>2217</v>
      </c>
      <c r="G7799" s="25" t="s">
        <v>2987</v>
      </c>
      <c r="H7799" s="25" t="s">
        <v>3418</v>
      </c>
      <c r="I7799" s="25" t="s">
        <v>82</v>
      </c>
      <c r="J7799" s="10">
        <v>2244</v>
      </c>
      <c r="K7799" s="16">
        <v>45</v>
      </c>
    </row>
    <row r="7800" spans="1:11" x14ac:dyDescent="0.25">
      <c r="A7800" s="19">
        <v>43071</v>
      </c>
      <c r="B7800" s="19" t="s">
        <v>3407</v>
      </c>
      <c r="C7800" s="15">
        <v>500</v>
      </c>
      <c r="D7800" s="24" t="s">
        <v>4</v>
      </c>
      <c r="E7800" s="24" t="s">
        <v>5</v>
      </c>
      <c r="F7800" s="25" t="s">
        <v>2217</v>
      </c>
      <c r="G7800" s="25" t="s">
        <v>2987</v>
      </c>
      <c r="H7800" s="25" t="s">
        <v>3418</v>
      </c>
      <c r="I7800" s="25" t="s">
        <v>82</v>
      </c>
      <c r="J7800" s="10">
        <v>2245</v>
      </c>
      <c r="K7800" s="16">
        <v>45</v>
      </c>
    </row>
    <row r="7801" spans="1:11" x14ac:dyDescent="0.25">
      <c r="A7801" s="19">
        <v>43071</v>
      </c>
      <c r="B7801" s="19" t="s">
        <v>3407</v>
      </c>
      <c r="C7801" s="15">
        <v>200</v>
      </c>
      <c r="D7801" s="24" t="s">
        <v>4</v>
      </c>
      <c r="E7801" s="24" t="s">
        <v>5</v>
      </c>
      <c r="F7801" s="25" t="s">
        <v>2217</v>
      </c>
      <c r="G7801" s="25" t="s">
        <v>2987</v>
      </c>
      <c r="H7801" s="25" t="s">
        <v>3418</v>
      </c>
      <c r="I7801" s="25" t="s">
        <v>82</v>
      </c>
      <c r="J7801" s="10">
        <v>2246</v>
      </c>
      <c r="K7801" s="16">
        <v>45</v>
      </c>
    </row>
    <row r="7802" spans="1:11" x14ac:dyDescent="0.25">
      <c r="A7802" s="19">
        <v>43071</v>
      </c>
      <c r="B7802" s="19" t="s">
        <v>3407</v>
      </c>
      <c r="C7802" s="15">
        <v>10000</v>
      </c>
      <c r="D7802" s="24" t="s">
        <v>97</v>
      </c>
      <c r="E7802" s="24" t="s">
        <v>5</v>
      </c>
      <c r="F7802" s="25" t="s">
        <v>2217</v>
      </c>
      <c r="G7802" s="25" t="s">
        <v>2987</v>
      </c>
      <c r="H7802" s="25" t="s">
        <v>3418</v>
      </c>
      <c r="I7802" s="25" t="s">
        <v>82</v>
      </c>
      <c r="J7802" s="10">
        <v>2315</v>
      </c>
      <c r="K7802" s="16">
        <v>47</v>
      </c>
    </row>
    <row r="7803" spans="1:11" x14ac:dyDescent="0.25">
      <c r="A7803" s="19">
        <v>43071</v>
      </c>
      <c r="B7803" s="19" t="s">
        <v>3407</v>
      </c>
      <c r="C7803" s="15">
        <v>7000</v>
      </c>
      <c r="D7803" s="24" t="s">
        <v>4</v>
      </c>
      <c r="E7803" s="24" t="s">
        <v>5</v>
      </c>
      <c r="F7803" s="25" t="s">
        <v>2217</v>
      </c>
      <c r="G7803" s="25" t="s">
        <v>2987</v>
      </c>
      <c r="H7803" s="25" t="s">
        <v>3418</v>
      </c>
      <c r="I7803" s="25" t="s">
        <v>82</v>
      </c>
      <c r="J7803" s="10">
        <v>2316</v>
      </c>
      <c r="K7803" s="16">
        <v>47</v>
      </c>
    </row>
    <row r="7804" spans="1:11" x14ac:dyDescent="0.25">
      <c r="A7804" s="19">
        <v>43071</v>
      </c>
      <c r="B7804" s="19" t="s">
        <v>3407</v>
      </c>
      <c r="C7804" s="15">
        <v>3000</v>
      </c>
      <c r="D7804" s="24" t="s">
        <v>4</v>
      </c>
      <c r="E7804" s="24" t="s">
        <v>5</v>
      </c>
      <c r="F7804" s="25" t="s">
        <v>2217</v>
      </c>
      <c r="G7804" s="25" t="s">
        <v>2987</v>
      </c>
      <c r="H7804" s="25" t="s">
        <v>3418</v>
      </c>
      <c r="I7804" s="25" t="s">
        <v>82</v>
      </c>
      <c r="J7804" s="10">
        <v>2317</v>
      </c>
      <c r="K7804" s="16">
        <v>47</v>
      </c>
    </row>
    <row r="7805" spans="1:11" x14ac:dyDescent="0.25">
      <c r="A7805" s="19">
        <v>43071</v>
      </c>
      <c r="B7805" s="19" t="s">
        <v>3407</v>
      </c>
      <c r="C7805" s="15">
        <v>800</v>
      </c>
      <c r="D7805" s="24" t="s">
        <v>4</v>
      </c>
      <c r="E7805" s="24" t="s">
        <v>5</v>
      </c>
      <c r="F7805" s="25" t="s">
        <v>2217</v>
      </c>
      <c r="G7805" s="25" t="s">
        <v>2987</v>
      </c>
      <c r="H7805" s="25" t="s">
        <v>3418</v>
      </c>
      <c r="I7805" s="25" t="s">
        <v>82</v>
      </c>
      <c r="J7805" s="10">
        <v>2318</v>
      </c>
      <c r="K7805" s="16">
        <v>47</v>
      </c>
    </row>
    <row r="7806" spans="1:11" x14ac:dyDescent="0.25">
      <c r="A7806" s="19">
        <v>43071</v>
      </c>
      <c r="B7806" s="19" t="s">
        <v>3407</v>
      </c>
      <c r="C7806" s="15">
        <v>115</v>
      </c>
      <c r="D7806" s="24" t="s">
        <v>4</v>
      </c>
      <c r="E7806" s="24" t="s">
        <v>5</v>
      </c>
      <c r="F7806" s="25" t="s">
        <v>2217</v>
      </c>
      <c r="G7806" s="25" t="s">
        <v>2987</v>
      </c>
      <c r="H7806" s="25" t="s">
        <v>3418</v>
      </c>
      <c r="I7806" s="25" t="s">
        <v>82</v>
      </c>
      <c r="J7806" s="10">
        <v>2319</v>
      </c>
      <c r="K7806" s="16">
        <v>47</v>
      </c>
    </row>
    <row r="7807" spans="1:11" x14ac:dyDescent="0.25">
      <c r="A7807" s="19">
        <v>43071</v>
      </c>
      <c r="B7807" s="19" t="s">
        <v>3407</v>
      </c>
      <c r="C7807" s="15">
        <v>100</v>
      </c>
      <c r="D7807" s="24" t="s">
        <v>4</v>
      </c>
      <c r="E7807" s="24" t="s">
        <v>6</v>
      </c>
      <c r="F7807" s="25" t="s">
        <v>6</v>
      </c>
      <c r="G7807" s="25" t="s">
        <v>2987</v>
      </c>
      <c r="H7807" s="25" t="s">
        <v>3418</v>
      </c>
      <c r="I7807" s="25" t="s">
        <v>82</v>
      </c>
      <c r="J7807" s="10">
        <v>2320</v>
      </c>
      <c r="K7807" s="16">
        <v>47</v>
      </c>
    </row>
    <row r="7808" spans="1:11" x14ac:dyDescent="0.25">
      <c r="A7808" s="19">
        <v>43071</v>
      </c>
      <c r="B7808" s="19" t="s">
        <v>3407</v>
      </c>
      <c r="C7808" s="15">
        <v>800</v>
      </c>
      <c r="D7808" s="24" t="s">
        <v>4</v>
      </c>
      <c r="E7808" s="24" t="s">
        <v>5</v>
      </c>
      <c r="F7808" s="25" t="s">
        <v>2217</v>
      </c>
      <c r="G7808" s="25" t="s">
        <v>2987</v>
      </c>
      <c r="H7808" s="25" t="s">
        <v>3418</v>
      </c>
      <c r="I7808" s="25" t="s">
        <v>82</v>
      </c>
      <c r="J7808" s="10">
        <v>2467</v>
      </c>
      <c r="K7808" s="16">
        <v>50</v>
      </c>
    </row>
    <row r="7809" spans="1:11" x14ac:dyDescent="0.25">
      <c r="A7809" s="19">
        <v>43071</v>
      </c>
      <c r="B7809" s="19" t="s">
        <v>3407</v>
      </c>
      <c r="C7809" s="15">
        <v>1000</v>
      </c>
      <c r="D7809" s="24" t="s">
        <v>4</v>
      </c>
      <c r="E7809" s="24" t="s">
        <v>6</v>
      </c>
      <c r="F7809" s="25" t="s">
        <v>6</v>
      </c>
      <c r="G7809" s="25" t="s">
        <v>2987</v>
      </c>
      <c r="H7809" s="25" t="s">
        <v>3418</v>
      </c>
      <c r="I7809" s="25" t="s">
        <v>82</v>
      </c>
      <c r="J7809" s="10">
        <v>2468</v>
      </c>
      <c r="K7809" s="16">
        <v>50</v>
      </c>
    </row>
    <row r="7810" spans="1:11" x14ac:dyDescent="0.25">
      <c r="A7810" s="19">
        <v>43071</v>
      </c>
      <c r="B7810" s="19" t="s">
        <v>3407</v>
      </c>
      <c r="C7810" s="15">
        <v>500</v>
      </c>
      <c r="D7810" s="24" t="s">
        <v>4</v>
      </c>
      <c r="E7810" s="24" t="s">
        <v>5</v>
      </c>
      <c r="F7810" s="25" t="s">
        <v>2217</v>
      </c>
      <c r="G7810" s="25" t="s">
        <v>2987</v>
      </c>
      <c r="H7810" s="25" t="s">
        <v>3418</v>
      </c>
      <c r="I7810" s="25" t="s">
        <v>82</v>
      </c>
      <c r="J7810" s="10">
        <v>2567</v>
      </c>
      <c r="K7810" s="16">
        <v>52</v>
      </c>
    </row>
    <row r="7811" spans="1:11" x14ac:dyDescent="0.25">
      <c r="A7811" s="19">
        <v>43071</v>
      </c>
      <c r="B7811" s="19" t="s">
        <v>3407</v>
      </c>
      <c r="C7811" s="15">
        <v>4000</v>
      </c>
      <c r="D7811" s="24" t="s">
        <v>4</v>
      </c>
      <c r="E7811" s="24" t="s">
        <v>5</v>
      </c>
      <c r="F7811" s="25" t="s">
        <v>2217</v>
      </c>
      <c r="G7811" s="25" t="s">
        <v>2987</v>
      </c>
      <c r="H7811" s="25" t="s">
        <v>3418</v>
      </c>
      <c r="I7811" s="25" t="s">
        <v>82</v>
      </c>
      <c r="J7811" s="10">
        <v>2568</v>
      </c>
      <c r="K7811" s="16">
        <v>52</v>
      </c>
    </row>
    <row r="7812" spans="1:11" x14ac:dyDescent="0.25">
      <c r="A7812" s="19">
        <v>43071</v>
      </c>
      <c r="B7812" s="19" t="s">
        <v>3407</v>
      </c>
      <c r="C7812" s="15">
        <v>100</v>
      </c>
      <c r="D7812" s="24" t="s">
        <v>4</v>
      </c>
      <c r="E7812" s="24" t="s">
        <v>5</v>
      </c>
      <c r="F7812" s="25" t="s">
        <v>2217</v>
      </c>
      <c r="G7812" s="25" t="s">
        <v>2987</v>
      </c>
      <c r="H7812" s="25" t="s">
        <v>3418</v>
      </c>
      <c r="I7812" s="25" t="s">
        <v>82</v>
      </c>
      <c r="J7812" s="10">
        <v>2569</v>
      </c>
      <c r="K7812" s="16">
        <v>52</v>
      </c>
    </row>
    <row r="7813" spans="1:11" x14ac:dyDescent="0.25">
      <c r="A7813" s="19">
        <v>43071</v>
      </c>
      <c r="B7813" s="19" t="s">
        <v>3407</v>
      </c>
      <c r="C7813" s="15">
        <v>800</v>
      </c>
      <c r="D7813" s="24" t="s">
        <v>4</v>
      </c>
      <c r="E7813" s="24" t="s">
        <v>6</v>
      </c>
      <c r="F7813" s="25" t="s">
        <v>6</v>
      </c>
      <c r="G7813" s="25" t="s">
        <v>2987</v>
      </c>
      <c r="H7813" s="25" t="s">
        <v>3418</v>
      </c>
      <c r="I7813" s="25" t="s">
        <v>82</v>
      </c>
      <c r="J7813" s="10">
        <v>2570</v>
      </c>
      <c r="K7813" s="16">
        <v>52</v>
      </c>
    </row>
    <row r="7814" spans="1:11" x14ac:dyDescent="0.25">
      <c r="A7814" s="19">
        <v>43071</v>
      </c>
      <c r="B7814" s="19" t="s">
        <v>3407</v>
      </c>
      <c r="C7814" s="15">
        <v>750</v>
      </c>
      <c r="D7814" s="24" t="s">
        <v>4</v>
      </c>
      <c r="E7814" s="24" t="s">
        <v>5</v>
      </c>
      <c r="F7814" s="25" t="s">
        <v>2217</v>
      </c>
      <c r="G7814" s="25" t="s">
        <v>2987</v>
      </c>
      <c r="H7814" s="25" t="s">
        <v>3418</v>
      </c>
      <c r="I7814" s="25" t="s">
        <v>82</v>
      </c>
      <c r="J7814" s="10">
        <v>2571</v>
      </c>
      <c r="K7814" s="16">
        <v>52</v>
      </c>
    </row>
    <row r="7815" spans="1:11" x14ac:dyDescent="0.25">
      <c r="A7815" s="19">
        <v>43071</v>
      </c>
      <c r="B7815" s="19" t="s">
        <v>3407</v>
      </c>
      <c r="C7815" s="15">
        <v>100</v>
      </c>
      <c r="D7815" s="24" t="s">
        <v>4</v>
      </c>
      <c r="E7815" s="24" t="s">
        <v>6</v>
      </c>
      <c r="F7815" s="25" t="s">
        <v>6</v>
      </c>
      <c r="G7815" s="25" t="s">
        <v>2987</v>
      </c>
      <c r="H7815" s="25" t="s">
        <v>3418</v>
      </c>
      <c r="I7815" s="25" t="s">
        <v>82</v>
      </c>
      <c r="J7815" s="10">
        <v>2572</v>
      </c>
      <c r="K7815" s="16">
        <v>52</v>
      </c>
    </row>
    <row r="7816" spans="1:11" x14ac:dyDescent="0.25">
      <c r="A7816" s="19">
        <v>43071</v>
      </c>
      <c r="B7816" s="19" t="s">
        <v>3407</v>
      </c>
      <c r="C7816" s="15">
        <v>150</v>
      </c>
      <c r="D7816" s="24" t="s">
        <v>4</v>
      </c>
      <c r="E7816" s="24" t="s">
        <v>6</v>
      </c>
      <c r="F7816" s="25" t="s">
        <v>6</v>
      </c>
      <c r="G7816" s="25" t="s">
        <v>2987</v>
      </c>
      <c r="H7816" s="25" t="s">
        <v>3418</v>
      </c>
      <c r="I7816" s="25" t="s">
        <v>82</v>
      </c>
      <c r="J7816" s="10">
        <v>2573</v>
      </c>
      <c r="K7816" s="16">
        <v>52</v>
      </c>
    </row>
    <row r="7817" spans="1:11" x14ac:dyDescent="0.25">
      <c r="A7817" s="19">
        <v>43071</v>
      </c>
      <c r="B7817" s="19" t="s">
        <v>3407</v>
      </c>
      <c r="C7817" s="15">
        <v>500</v>
      </c>
      <c r="D7817" s="24" t="s">
        <v>4</v>
      </c>
      <c r="E7817" s="24" t="s">
        <v>6</v>
      </c>
      <c r="F7817" s="25" t="s">
        <v>6</v>
      </c>
      <c r="G7817" s="25" t="s">
        <v>2987</v>
      </c>
      <c r="H7817" s="25" t="s">
        <v>3418</v>
      </c>
      <c r="I7817" s="25" t="s">
        <v>82</v>
      </c>
      <c r="J7817" s="10">
        <v>2616</v>
      </c>
      <c r="K7817" s="16">
        <v>53</v>
      </c>
    </row>
    <row r="7818" spans="1:11" x14ac:dyDescent="0.25">
      <c r="A7818" s="19">
        <v>43071</v>
      </c>
      <c r="B7818" s="19" t="s">
        <v>3407</v>
      </c>
      <c r="C7818" s="15">
        <v>2500</v>
      </c>
      <c r="D7818" s="24" t="s">
        <v>4</v>
      </c>
      <c r="E7818" s="24" t="s">
        <v>6</v>
      </c>
      <c r="F7818" s="25" t="s">
        <v>6</v>
      </c>
      <c r="G7818" s="25" t="s">
        <v>2987</v>
      </c>
      <c r="H7818" s="25" t="s">
        <v>3418</v>
      </c>
      <c r="I7818" s="25" t="s">
        <v>82</v>
      </c>
      <c r="J7818" s="10">
        <v>2617</v>
      </c>
      <c r="K7818" s="16">
        <v>53</v>
      </c>
    </row>
    <row r="7819" spans="1:11" x14ac:dyDescent="0.25">
      <c r="A7819" s="19">
        <v>43071</v>
      </c>
      <c r="B7819" s="19" t="s">
        <v>3407</v>
      </c>
      <c r="C7819" s="15">
        <v>150</v>
      </c>
      <c r="D7819" s="24" t="s">
        <v>4</v>
      </c>
      <c r="E7819" s="24" t="s">
        <v>6</v>
      </c>
      <c r="F7819" s="25" t="s">
        <v>6</v>
      </c>
      <c r="G7819" s="25" t="s">
        <v>2987</v>
      </c>
      <c r="H7819" s="25" t="s">
        <v>3418</v>
      </c>
      <c r="I7819" s="25" t="s">
        <v>82</v>
      </c>
      <c r="J7819" s="10">
        <v>2618</v>
      </c>
      <c r="K7819" s="16">
        <v>53</v>
      </c>
    </row>
    <row r="7820" spans="1:11" x14ac:dyDescent="0.25">
      <c r="A7820" s="19">
        <v>43071</v>
      </c>
      <c r="B7820" s="19" t="s">
        <v>3407</v>
      </c>
      <c r="C7820" s="15">
        <v>200</v>
      </c>
      <c r="D7820" s="24" t="s">
        <v>4</v>
      </c>
      <c r="E7820" s="24" t="s">
        <v>6</v>
      </c>
      <c r="F7820" s="25" t="s">
        <v>6</v>
      </c>
      <c r="G7820" s="25" t="s">
        <v>2987</v>
      </c>
      <c r="H7820" s="25" t="s">
        <v>3418</v>
      </c>
      <c r="I7820" s="25" t="s">
        <v>82</v>
      </c>
      <c r="J7820" s="10">
        <v>2619</v>
      </c>
      <c r="K7820" s="16">
        <v>53</v>
      </c>
    </row>
    <row r="7821" spans="1:11" x14ac:dyDescent="0.25">
      <c r="A7821" s="19">
        <v>43071</v>
      </c>
      <c r="B7821" s="19" t="s">
        <v>3407</v>
      </c>
      <c r="C7821" s="15">
        <v>600</v>
      </c>
      <c r="D7821" s="24" t="s">
        <v>4</v>
      </c>
      <c r="E7821" s="24" t="s">
        <v>5</v>
      </c>
      <c r="F7821" s="25" t="s">
        <v>2217</v>
      </c>
      <c r="G7821" s="25" t="s">
        <v>2987</v>
      </c>
      <c r="H7821" s="25" t="s">
        <v>3418</v>
      </c>
      <c r="I7821" s="25" t="s">
        <v>82</v>
      </c>
      <c r="J7821" s="10">
        <v>2810</v>
      </c>
      <c r="K7821" s="16">
        <v>57</v>
      </c>
    </row>
    <row r="7822" spans="1:11" x14ac:dyDescent="0.25">
      <c r="A7822" s="19">
        <v>43071</v>
      </c>
      <c r="B7822" s="19" t="s">
        <v>3407</v>
      </c>
      <c r="C7822" s="15">
        <v>10000</v>
      </c>
      <c r="D7822" s="24" t="s">
        <v>97</v>
      </c>
      <c r="E7822" s="24" t="s">
        <v>5</v>
      </c>
      <c r="F7822" s="25" t="s">
        <v>2217</v>
      </c>
      <c r="G7822" s="25" t="s">
        <v>2987</v>
      </c>
      <c r="H7822" s="25" t="s">
        <v>3418</v>
      </c>
      <c r="I7822" s="25" t="s">
        <v>82</v>
      </c>
      <c r="J7822" s="10">
        <v>2811</v>
      </c>
      <c r="K7822" s="16">
        <v>57</v>
      </c>
    </row>
    <row r="7823" spans="1:11" x14ac:dyDescent="0.25">
      <c r="A7823" s="19">
        <v>43071</v>
      </c>
      <c r="B7823" s="19" t="s">
        <v>3407</v>
      </c>
      <c r="C7823" s="15">
        <v>10000</v>
      </c>
      <c r="D7823" s="24" t="s">
        <v>97</v>
      </c>
      <c r="E7823" s="24" t="s">
        <v>5</v>
      </c>
      <c r="F7823" s="25" t="s">
        <v>2217</v>
      </c>
      <c r="G7823" s="25" t="s">
        <v>2987</v>
      </c>
      <c r="H7823" s="25" t="s">
        <v>3418</v>
      </c>
      <c r="I7823" s="25" t="s">
        <v>82</v>
      </c>
      <c r="J7823" s="10">
        <v>2812</v>
      </c>
      <c r="K7823" s="16">
        <v>57</v>
      </c>
    </row>
    <row r="7824" spans="1:11" x14ac:dyDescent="0.25">
      <c r="A7824" s="19">
        <v>43071</v>
      </c>
      <c r="B7824" s="19" t="s">
        <v>3407</v>
      </c>
      <c r="C7824" s="15">
        <v>10000</v>
      </c>
      <c r="D7824" s="24" t="s">
        <v>97</v>
      </c>
      <c r="E7824" s="24" t="s">
        <v>5</v>
      </c>
      <c r="F7824" s="25" t="s">
        <v>2217</v>
      </c>
      <c r="G7824" s="25" t="s">
        <v>2987</v>
      </c>
      <c r="H7824" s="25" t="s">
        <v>3418</v>
      </c>
      <c r="I7824" s="25" t="s">
        <v>82</v>
      </c>
      <c r="J7824" s="10">
        <v>2813</v>
      </c>
      <c r="K7824" s="16">
        <v>57</v>
      </c>
    </row>
    <row r="7825" spans="1:11" x14ac:dyDescent="0.25">
      <c r="A7825" s="19">
        <v>43071</v>
      </c>
      <c r="B7825" s="19" t="s">
        <v>3407</v>
      </c>
      <c r="C7825" s="15">
        <v>10000</v>
      </c>
      <c r="D7825" s="24" t="s">
        <v>97</v>
      </c>
      <c r="E7825" s="24" t="s">
        <v>5</v>
      </c>
      <c r="F7825" s="25" t="s">
        <v>2217</v>
      </c>
      <c r="G7825" s="25" t="s">
        <v>2987</v>
      </c>
      <c r="H7825" s="25" t="s">
        <v>3418</v>
      </c>
      <c r="I7825" s="25" t="s">
        <v>82</v>
      </c>
      <c r="J7825" s="10">
        <v>2814</v>
      </c>
      <c r="K7825" s="16">
        <v>57</v>
      </c>
    </row>
    <row r="7826" spans="1:11" x14ac:dyDescent="0.25">
      <c r="A7826" s="19">
        <v>43071</v>
      </c>
      <c r="B7826" s="19" t="s">
        <v>3407</v>
      </c>
      <c r="C7826" s="15">
        <v>10000</v>
      </c>
      <c r="D7826" s="24" t="s">
        <v>97</v>
      </c>
      <c r="E7826" s="24" t="s">
        <v>5</v>
      </c>
      <c r="F7826" s="25" t="s">
        <v>2217</v>
      </c>
      <c r="G7826" s="25" t="s">
        <v>2987</v>
      </c>
      <c r="H7826" s="25" t="s">
        <v>3418</v>
      </c>
      <c r="I7826" s="25" t="s">
        <v>82</v>
      </c>
      <c r="J7826" s="10">
        <v>2815</v>
      </c>
      <c r="K7826" s="16">
        <v>57</v>
      </c>
    </row>
    <row r="7827" spans="1:11" x14ac:dyDescent="0.25">
      <c r="A7827" s="19">
        <v>43071</v>
      </c>
      <c r="B7827" s="19" t="s">
        <v>3407</v>
      </c>
      <c r="C7827" s="15">
        <v>2500</v>
      </c>
      <c r="D7827" s="24" t="s">
        <v>4</v>
      </c>
      <c r="E7827" s="24" t="s">
        <v>5</v>
      </c>
      <c r="F7827" s="25" t="s">
        <v>2217</v>
      </c>
      <c r="G7827" s="25" t="s">
        <v>2987</v>
      </c>
      <c r="H7827" s="25" t="s">
        <v>3418</v>
      </c>
      <c r="I7827" s="25" t="s">
        <v>82</v>
      </c>
      <c r="J7827" s="10">
        <v>2816</v>
      </c>
      <c r="K7827" s="16">
        <v>57</v>
      </c>
    </row>
    <row r="7828" spans="1:11" x14ac:dyDescent="0.25">
      <c r="A7828" s="19">
        <v>43071</v>
      </c>
      <c r="B7828" s="19" t="s">
        <v>3407</v>
      </c>
      <c r="C7828" s="15">
        <v>110</v>
      </c>
      <c r="D7828" s="24" t="s">
        <v>4</v>
      </c>
      <c r="E7828" s="24" t="s">
        <v>6</v>
      </c>
      <c r="F7828" s="25" t="s">
        <v>6</v>
      </c>
      <c r="G7828" s="25" t="s">
        <v>2987</v>
      </c>
      <c r="H7828" s="25" t="s">
        <v>3418</v>
      </c>
      <c r="I7828" s="25" t="s">
        <v>82</v>
      </c>
      <c r="J7828" s="10">
        <v>2872</v>
      </c>
      <c r="K7828" s="16">
        <v>58</v>
      </c>
    </row>
    <row r="7829" spans="1:11" x14ac:dyDescent="0.25">
      <c r="A7829" s="19">
        <v>43071</v>
      </c>
      <c r="B7829" s="19" t="s">
        <v>3407</v>
      </c>
      <c r="C7829" s="15">
        <v>500</v>
      </c>
      <c r="D7829" s="24" t="s">
        <v>4</v>
      </c>
      <c r="E7829" s="24" t="s">
        <v>5</v>
      </c>
      <c r="F7829" s="25" t="s">
        <v>2217</v>
      </c>
      <c r="G7829" s="25" t="s">
        <v>2987</v>
      </c>
      <c r="H7829" s="25" t="s">
        <v>3418</v>
      </c>
      <c r="I7829" s="25" t="s">
        <v>82</v>
      </c>
      <c r="J7829" s="10">
        <v>2873</v>
      </c>
      <c r="K7829" s="16">
        <v>58</v>
      </c>
    </row>
    <row r="7830" spans="1:11" x14ac:dyDescent="0.25">
      <c r="A7830" s="19">
        <v>43071</v>
      </c>
      <c r="B7830" s="19" t="s">
        <v>3407</v>
      </c>
      <c r="C7830" s="15">
        <v>2200</v>
      </c>
      <c r="D7830" s="24" t="s">
        <v>4</v>
      </c>
      <c r="E7830" s="24" t="s">
        <v>5</v>
      </c>
      <c r="F7830" s="25" t="s">
        <v>2217</v>
      </c>
      <c r="G7830" s="25" t="s">
        <v>2987</v>
      </c>
      <c r="H7830" s="25" t="s">
        <v>3418</v>
      </c>
      <c r="I7830" s="25" t="s">
        <v>82</v>
      </c>
      <c r="J7830" s="10">
        <v>2874</v>
      </c>
      <c r="K7830" s="16">
        <v>58</v>
      </c>
    </row>
    <row r="7831" spans="1:11" x14ac:dyDescent="0.25">
      <c r="A7831" s="19">
        <v>43071</v>
      </c>
      <c r="B7831" s="19" t="s">
        <v>3407</v>
      </c>
      <c r="C7831" s="15">
        <v>1000</v>
      </c>
      <c r="D7831" s="24" t="s">
        <v>4</v>
      </c>
      <c r="E7831" s="24" t="s">
        <v>5</v>
      </c>
      <c r="F7831" s="25" t="s">
        <v>2217</v>
      </c>
      <c r="G7831" s="25" t="s">
        <v>2987</v>
      </c>
      <c r="H7831" s="25" t="s">
        <v>3418</v>
      </c>
      <c r="I7831" s="25" t="s">
        <v>82</v>
      </c>
      <c r="J7831" s="10">
        <v>2875</v>
      </c>
      <c r="K7831" s="16">
        <v>58</v>
      </c>
    </row>
    <row r="7832" spans="1:11" x14ac:dyDescent="0.25">
      <c r="A7832" s="19">
        <v>43071</v>
      </c>
      <c r="B7832" s="19" t="s">
        <v>3407</v>
      </c>
      <c r="C7832" s="15">
        <v>1000</v>
      </c>
      <c r="D7832" s="24" t="s">
        <v>4</v>
      </c>
      <c r="E7832" s="24" t="s">
        <v>5</v>
      </c>
      <c r="F7832" s="25" t="s">
        <v>2217</v>
      </c>
      <c r="G7832" s="25" t="s">
        <v>2987</v>
      </c>
      <c r="H7832" s="25" t="s">
        <v>3418</v>
      </c>
      <c r="I7832" s="25" t="s">
        <v>82</v>
      </c>
      <c r="J7832" s="10">
        <v>2876</v>
      </c>
      <c r="K7832" s="16">
        <v>58</v>
      </c>
    </row>
    <row r="7833" spans="1:11" x14ac:dyDescent="0.25">
      <c r="A7833" s="19">
        <v>43071</v>
      </c>
      <c r="B7833" s="19" t="s">
        <v>3407</v>
      </c>
      <c r="C7833" s="15">
        <v>2300</v>
      </c>
      <c r="D7833" s="24" t="s">
        <v>4</v>
      </c>
      <c r="E7833" s="24" t="s">
        <v>5</v>
      </c>
      <c r="F7833" s="25" t="s">
        <v>2217</v>
      </c>
      <c r="G7833" s="25" t="s">
        <v>2987</v>
      </c>
      <c r="H7833" s="25" t="s">
        <v>3418</v>
      </c>
      <c r="I7833" s="25" t="s">
        <v>82</v>
      </c>
      <c r="J7833" s="10">
        <v>2877</v>
      </c>
      <c r="K7833" s="16">
        <v>58</v>
      </c>
    </row>
    <row r="7834" spans="1:11" x14ac:dyDescent="0.25">
      <c r="A7834" s="19">
        <v>43071</v>
      </c>
      <c r="B7834" s="19" t="s">
        <v>3407</v>
      </c>
      <c r="C7834" s="15">
        <v>500</v>
      </c>
      <c r="D7834" s="24" t="s">
        <v>4</v>
      </c>
      <c r="E7834" s="24" t="s">
        <v>5</v>
      </c>
      <c r="F7834" s="25" t="s">
        <v>2217</v>
      </c>
      <c r="G7834" s="25" t="s">
        <v>2987</v>
      </c>
      <c r="H7834" s="25" t="s">
        <v>3418</v>
      </c>
      <c r="I7834" s="25" t="s">
        <v>82</v>
      </c>
      <c r="J7834" s="10">
        <v>2878</v>
      </c>
      <c r="K7834" s="16">
        <v>58</v>
      </c>
    </row>
    <row r="7835" spans="1:11" x14ac:dyDescent="0.25">
      <c r="A7835" s="19">
        <v>43071</v>
      </c>
      <c r="B7835" s="19" t="s">
        <v>3407</v>
      </c>
      <c r="C7835" s="15">
        <v>450</v>
      </c>
      <c r="D7835" s="24" t="s">
        <v>4</v>
      </c>
      <c r="E7835" s="24" t="s">
        <v>5</v>
      </c>
      <c r="F7835" s="25" t="s">
        <v>2217</v>
      </c>
      <c r="G7835" s="25" t="s">
        <v>2987</v>
      </c>
      <c r="H7835" s="25" t="s">
        <v>3418</v>
      </c>
      <c r="I7835" s="25" t="s">
        <v>82</v>
      </c>
      <c r="J7835" s="10">
        <v>2879</v>
      </c>
      <c r="K7835" s="16">
        <v>58</v>
      </c>
    </row>
    <row r="7836" spans="1:11" x14ac:dyDescent="0.25">
      <c r="A7836" s="19">
        <v>43071</v>
      </c>
      <c r="B7836" s="19" t="s">
        <v>3407</v>
      </c>
      <c r="C7836" s="15">
        <v>200</v>
      </c>
      <c r="D7836" s="24" t="s">
        <v>4</v>
      </c>
      <c r="E7836" s="24" t="s">
        <v>5</v>
      </c>
      <c r="F7836" s="25" t="s">
        <v>2217</v>
      </c>
      <c r="G7836" s="25" t="s">
        <v>2987</v>
      </c>
      <c r="H7836" s="25" t="s">
        <v>3418</v>
      </c>
      <c r="I7836" s="25" t="s">
        <v>82</v>
      </c>
      <c r="J7836" s="10">
        <v>2880</v>
      </c>
      <c r="K7836" s="16">
        <v>58</v>
      </c>
    </row>
    <row r="7837" spans="1:11" x14ac:dyDescent="0.25">
      <c r="A7837" s="19">
        <v>43071</v>
      </c>
      <c r="B7837" s="19" t="s">
        <v>3407</v>
      </c>
      <c r="C7837" s="15">
        <v>1400</v>
      </c>
      <c r="D7837" s="24" t="s">
        <v>4</v>
      </c>
      <c r="E7837" s="24" t="s">
        <v>6</v>
      </c>
      <c r="F7837" s="25" t="s">
        <v>6</v>
      </c>
      <c r="G7837" s="25" t="s">
        <v>2987</v>
      </c>
      <c r="H7837" s="25" t="s">
        <v>3418</v>
      </c>
      <c r="I7837" s="25" t="s">
        <v>82</v>
      </c>
      <c r="J7837" s="10">
        <v>2881</v>
      </c>
      <c r="K7837" s="16">
        <v>58</v>
      </c>
    </row>
    <row r="7838" spans="1:11" x14ac:dyDescent="0.25">
      <c r="A7838" s="19">
        <v>43071</v>
      </c>
      <c r="B7838" s="19" t="s">
        <v>3407</v>
      </c>
      <c r="C7838" s="15">
        <v>5000</v>
      </c>
      <c r="D7838" s="24" t="s">
        <v>4</v>
      </c>
      <c r="E7838" s="24" t="s">
        <v>5</v>
      </c>
      <c r="F7838" s="25" t="s">
        <v>2217</v>
      </c>
      <c r="G7838" s="25" t="s">
        <v>2987</v>
      </c>
      <c r="H7838" s="25" t="s">
        <v>3418</v>
      </c>
      <c r="I7838" s="25" t="s">
        <v>82</v>
      </c>
      <c r="J7838" s="10">
        <v>3251</v>
      </c>
      <c r="K7838" s="16">
        <v>66</v>
      </c>
    </row>
    <row r="7839" spans="1:11" x14ac:dyDescent="0.25">
      <c r="A7839" s="19">
        <v>43071</v>
      </c>
      <c r="B7839" s="19" t="s">
        <v>3407</v>
      </c>
      <c r="C7839" s="15">
        <v>4710</v>
      </c>
      <c r="D7839" s="24" t="s">
        <v>4</v>
      </c>
      <c r="E7839" s="24" t="s">
        <v>5</v>
      </c>
      <c r="F7839" s="25" t="s">
        <v>2217</v>
      </c>
      <c r="G7839" s="25" t="s">
        <v>2987</v>
      </c>
      <c r="H7839" s="25" t="s">
        <v>3418</v>
      </c>
      <c r="I7839" s="25" t="s">
        <v>82</v>
      </c>
      <c r="J7839" s="10">
        <v>3252</v>
      </c>
      <c r="K7839" s="16">
        <v>66</v>
      </c>
    </row>
    <row r="7840" spans="1:11" x14ac:dyDescent="0.25">
      <c r="A7840" s="19">
        <v>43071</v>
      </c>
      <c r="B7840" s="19" t="s">
        <v>3407</v>
      </c>
      <c r="C7840" s="15">
        <v>2500</v>
      </c>
      <c r="D7840" s="24" t="s">
        <v>4</v>
      </c>
      <c r="E7840" s="24" t="s">
        <v>6</v>
      </c>
      <c r="F7840" s="25" t="s">
        <v>6</v>
      </c>
      <c r="G7840" s="25" t="s">
        <v>2987</v>
      </c>
      <c r="H7840" s="25" t="s">
        <v>3418</v>
      </c>
      <c r="I7840" s="25" t="s">
        <v>82</v>
      </c>
      <c r="J7840" s="10">
        <v>3253</v>
      </c>
      <c r="K7840" s="16">
        <v>66</v>
      </c>
    </row>
    <row r="7841" spans="1:11" x14ac:dyDescent="0.25">
      <c r="A7841" s="19">
        <v>43071</v>
      </c>
      <c r="B7841" s="19" t="s">
        <v>3407</v>
      </c>
      <c r="C7841" s="15">
        <v>1000</v>
      </c>
      <c r="D7841" s="24" t="s">
        <v>4</v>
      </c>
      <c r="E7841" s="24" t="s">
        <v>5</v>
      </c>
      <c r="F7841" s="25" t="s">
        <v>2217</v>
      </c>
      <c r="G7841" s="25" t="s">
        <v>2987</v>
      </c>
      <c r="H7841" s="25" t="s">
        <v>3418</v>
      </c>
      <c r="I7841" s="25" t="s">
        <v>82</v>
      </c>
      <c r="J7841" s="10">
        <v>3256</v>
      </c>
      <c r="K7841" s="16">
        <v>66</v>
      </c>
    </row>
    <row r="7842" spans="1:11" x14ac:dyDescent="0.25">
      <c r="A7842" s="19">
        <v>43071</v>
      </c>
      <c r="B7842" s="19" t="s">
        <v>3407</v>
      </c>
      <c r="C7842" s="15">
        <v>500</v>
      </c>
      <c r="D7842" s="24" t="s">
        <v>4</v>
      </c>
      <c r="E7842" s="24" t="s">
        <v>5</v>
      </c>
      <c r="F7842" s="25" t="s">
        <v>2217</v>
      </c>
      <c r="G7842" s="25" t="s">
        <v>2987</v>
      </c>
      <c r="H7842" s="25" t="s">
        <v>3418</v>
      </c>
      <c r="I7842" s="25" t="s">
        <v>82</v>
      </c>
      <c r="J7842" s="10">
        <v>3257</v>
      </c>
      <c r="K7842" s="16">
        <v>66</v>
      </c>
    </row>
    <row r="7843" spans="1:11" x14ac:dyDescent="0.25">
      <c r="A7843" s="19">
        <v>43072</v>
      </c>
      <c r="B7843" s="19" t="s">
        <v>3407</v>
      </c>
      <c r="C7843" s="15">
        <v>9420</v>
      </c>
      <c r="D7843" s="24" t="s">
        <v>4</v>
      </c>
      <c r="E7843" s="24" t="s">
        <v>5</v>
      </c>
      <c r="F7843" s="25" t="s">
        <v>2217</v>
      </c>
      <c r="G7843" s="25" t="s">
        <v>2987</v>
      </c>
      <c r="H7843" s="25" t="s">
        <v>3418</v>
      </c>
      <c r="I7843" s="25" t="s">
        <v>82</v>
      </c>
      <c r="J7843" s="10">
        <v>1307</v>
      </c>
      <c r="K7843" s="16">
        <v>27</v>
      </c>
    </row>
    <row r="7844" spans="1:11" x14ac:dyDescent="0.25">
      <c r="A7844" s="19">
        <v>43072</v>
      </c>
      <c r="B7844" s="19" t="s">
        <v>3407</v>
      </c>
      <c r="C7844" s="15">
        <v>9420</v>
      </c>
      <c r="D7844" s="24" t="s">
        <v>4</v>
      </c>
      <c r="E7844" s="24" t="s">
        <v>5</v>
      </c>
      <c r="F7844" s="25" t="s">
        <v>2217</v>
      </c>
      <c r="G7844" s="25" t="s">
        <v>2987</v>
      </c>
      <c r="H7844" s="25" t="s">
        <v>3418</v>
      </c>
      <c r="I7844" s="25" t="s">
        <v>82</v>
      </c>
      <c r="J7844" s="10">
        <v>1308</v>
      </c>
      <c r="K7844" s="16">
        <v>27</v>
      </c>
    </row>
    <row r="7845" spans="1:11" x14ac:dyDescent="0.25">
      <c r="A7845" s="19">
        <v>43072</v>
      </c>
      <c r="B7845" s="19" t="s">
        <v>3407</v>
      </c>
      <c r="C7845" s="15">
        <v>4710</v>
      </c>
      <c r="D7845" s="24" t="s">
        <v>4</v>
      </c>
      <c r="E7845" s="24" t="s">
        <v>5</v>
      </c>
      <c r="F7845" s="25" t="s">
        <v>2217</v>
      </c>
      <c r="G7845" s="25" t="s">
        <v>2987</v>
      </c>
      <c r="H7845" s="25" t="s">
        <v>3418</v>
      </c>
      <c r="I7845" s="25" t="s">
        <v>82</v>
      </c>
      <c r="J7845" s="10">
        <v>1309</v>
      </c>
      <c r="K7845" s="16">
        <v>27</v>
      </c>
    </row>
    <row r="7846" spans="1:11" x14ac:dyDescent="0.25">
      <c r="A7846" s="19">
        <v>43072</v>
      </c>
      <c r="B7846" s="19" t="s">
        <v>3407</v>
      </c>
      <c r="C7846" s="15">
        <v>4710</v>
      </c>
      <c r="D7846" s="24" t="s">
        <v>4</v>
      </c>
      <c r="E7846" s="24" t="s">
        <v>5</v>
      </c>
      <c r="F7846" s="25" t="s">
        <v>2217</v>
      </c>
      <c r="G7846" s="25" t="s">
        <v>2987</v>
      </c>
      <c r="H7846" s="25" t="s">
        <v>3418</v>
      </c>
      <c r="I7846" s="25" t="s">
        <v>82</v>
      </c>
      <c r="J7846" s="10">
        <v>1310</v>
      </c>
      <c r="K7846" s="16">
        <v>27</v>
      </c>
    </row>
    <row r="7847" spans="1:11" x14ac:dyDescent="0.25">
      <c r="A7847" s="19">
        <v>43072</v>
      </c>
      <c r="B7847" s="19" t="s">
        <v>3407</v>
      </c>
      <c r="C7847" s="15">
        <v>200</v>
      </c>
      <c r="D7847" s="24" t="s">
        <v>4</v>
      </c>
      <c r="E7847" s="24" t="s">
        <v>5</v>
      </c>
      <c r="F7847" s="25" t="s">
        <v>2217</v>
      </c>
      <c r="G7847" s="25" t="s">
        <v>2987</v>
      </c>
      <c r="H7847" s="25" t="s">
        <v>3418</v>
      </c>
      <c r="I7847" s="25" t="s">
        <v>82</v>
      </c>
      <c r="J7847" s="10">
        <v>1311</v>
      </c>
      <c r="K7847" s="16">
        <v>27</v>
      </c>
    </row>
    <row r="7848" spans="1:11" x14ac:dyDescent="0.25">
      <c r="A7848" s="19">
        <v>43072</v>
      </c>
      <c r="B7848" s="19" t="s">
        <v>3407</v>
      </c>
      <c r="C7848" s="15">
        <v>1000</v>
      </c>
      <c r="D7848" s="24" t="s">
        <v>4</v>
      </c>
      <c r="E7848" s="24" t="s">
        <v>6</v>
      </c>
      <c r="F7848" s="25" t="s">
        <v>6</v>
      </c>
      <c r="G7848" s="25" t="s">
        <v>2987</v>
      </c>
      <c r="H7848" s="25" t="s">
        <v>3418</v>
      </c>
      <c r="I7848" s="25" t="s">
        <v>82</v>
      </c>
      <c r="J7848" s="10">
        <v>1312</v>
      </c>
      <c r="K7848" s="16">
        <v>27</v>
      </c>
    </row>
    <row r="7849" spans="1:11" x14ac:dyDescent="0.25">
      <c r="A7849" s="19">
        <v>43072</v>
      </c>
      <c r="B7849" s="19" t="s">
        <v>3407</v>
      </c>
      <c r="C7849" s="15">
        <v>1000</v>
      </c>
      <c r="D7849" s="24" t="s">
        <v>4</v>
      </c>
      <c r="E7849" s="24" t="s">
        <v>6</v>
      </c>
      <c r="F7849" s="25" t="s">
        <v>6</v>
      </c>
      <c r="G7849" s="25" t="s">
        <v>2987</v>
      </c>
      <c r="H7849" s="25" t="s">
        <v>3418</v>
      </c>
      <c r="I7849" s="25" t="s">
        <v>82</v>
      </c>
      <c r="J7849" s="10">
        <v>1313</v>
      </c>
      <c r="K7849" s="16">
        <v>27</v>
      </c>
    </row>
    <row r="7850" spans="1:11" x14ac:dyDescent="0.25">
      <c r="A7850" s="19">
        <v>43072</v>
      </c>
      <c r="B7850" s="19" t="s">
        <v>3407</v>
      </c>
      <c r="C7850" s="15">
        <v>5000</v>
      </c>
      <c r="D7850" s="24" t="s">
        <v>4</v>
      </c>
      <c r="E7850" s="24" t="s">
        <v>5</v>
      </c>
      <c r="F7850" s="25" t="s">
        <v>2217</v>
      </c>
      <c r="G7850" s="25" t="s">
        <v>2987</v>
      </c>
      <c r="H7850" s="25" t="s">
        <v>3418</v>
      </c>
      <c r="I7850" s="25" t="s">
        <v>82</v>
      </c>
      <c r="J7850" s="10">
        <v>2247</v>
      </c>
      <c r="K7850" s="16">
        <v>45</v>
      </c>
    </row>
    <row r="7851" spans="1:11" x14ac:dyDescent="0.25">
      <c r="A7851" s="19">
        <v>43072</v>
      </c>
      <c r="B7851" s="19" t="s">
        <v>3407</v>
      </c>
      <c r="C7851" s="15">
        <v>500</v>
      </c>
      <c r="D7851" s="24" t="s">
        <v>4</v>
      </c>
      <c r="E7851" s="24" t="s">
        <v>5</v>
      </c>
      <c r="F7851" s="25" t="s">
        <v>2217</v>
      </c>
      <c r="G7851" s="25" t="s">
        <v>2987</v>
      </c>
      <c r="H7851" s="25" t="s">
        <v>3418</v>
      </c>
      <c r="I7851" s="25" t="s">
        <v>82</v>
      </c>
      <c r="J7851" s="10">
        <v>2248</v>
      </c>
      <c r="K7851" s="16">
        <v>45</v>
      </c>
    </row>
    <row r="7852" spans="1:11" x14ac:dyDescent="0.25">
      <c r="A7852" s="19">
        <v>43072</v>
      </c>
      <c r="B7852" s="19" t="s">
        <v>3407</v>
      </c>
      <c r="C7852" s="15">
        <v>200</v>
      </c>
      <c r="D7852" s="24" t="s">
        <v>4</v>
      </c>
      <c r="E7852" s="24" t="s">
        <v>5</v>
      </c>
      <c r="F7852" s="25" t="s">
        <v>2217</v>
      </c>
      <c r="G7852" s="25" t="s">
        <v>2987</v>
      </c>
      <c r="H7852" s="25" t="s">
        <v>3418</v>
      </c>
      <c r="I7852" s="25" t="s">
        <v>82</v>
      </c>
      <c r="J7852" s="10">
        <v>2249</v>
      </c>
      <c r="K7852" s="16">
        <v>45</v>
      </c>
    </row>
    <row r="7853" spans="1:11" x14ac:dyDescent="0.25">
      <c r="A7853" s="19">
        <v>43072</v>
      </c>
      <c r="B7853" s="19" t="s">
        <v>3407</v>
      </c>
      <c r="C7853" s="15">
        <v>200</v>
      </c>
      <c r="D7853" s="24" t="s">
        <v>4</v>
      </c>
      <c r="E7853" s="24" t="s">
        <v>5</v>
      </c>
      <c r="F7853" s="25" t="s">
        <v>2217</v>
      </c>
      <c r="G7853" s="25" t="s">
        <v>2987</v>
      </c>
      <c r="H7853" s="25" t="s">
        <v>3418</v>
      </c>
      <c r="I7853" s="25" t="s">
        <v>82</v>
      </c>
      <c r="J7853" s="10">
        <v>2250</v>
      </c>
      <c r="K7853" s="16">
        <v>45</v>
      </c>
    </row>
    <row r="7854" spans="1:11" x14ac:dyDescent="0.25">
      <c r="A7854" s="19">
        <v>43072</v>
      </c>
      <c r="B7854" s="19" t="s">
        <v>3407</v>
      </c>
      <c r="C7854" s="15">
        <v>6000</v>
      </c>
      <c r="D7854" s="24" t="s">
        <v>97</v>
      </c>
      <c r="E7854" s="24" t="s">
        <v>6</v>
      </c>
      <c r="F7854" s="25" t="s">
        <v>6</v>
      </c>
      <c r="G7854" s="25" t="s">
        <v>2987</v>
      </c>
      <c r="H7854" s="25" t="s">
        <v>3418</v>
      </c>
      <c r="I7854" s="25" t="s">
        <v>82</v>
      </c>
      <c r="J7854" s="10">
        <v>2321</v>
      </c>
      <c r="K7854" s="16">
        <v>47</v>
      </c>
    </row>
    <row r="7855" spans="1:11" x14ac:dyDescent="0.25">
      <c r="A7855" s="19">
        <v>43072</v>
      </c>
      <c r="B7855" s="19" t="s">
        <v>3407</v>
      </c>
      <c r="C7855" s="15">
        <v>400</v>
      </c>
      <c r="D7855" s="24" t="s">
        <v>4</v>
      </c>
      <c r="E7855" s="24" t="s">
        <v>5</v>
      </c>
      <c r="F7855" s="25" t="s">
        <v>2217</v>
      </c>
      <c r="G7855" s="25" t="s">
        <v>2987</v>
      </c>
      <c r="H7855" s="25" t="s">
        <v>3418</v>
      </c>
      <c r="I7855" s="25" t="s">
        <v>82</v>
      </c>
      <c r="J7855" s="10">
        <v>2322</v>
      </c>
      <c r="K7855" s="16">
        <v>47</v>
      </c>
    </row>
    <row r="7856" spans="1:11" x14ac:dyDescent="0.25">
      <c r="A7856" s="19">
        <v>43072</v>
      </c>
      <c r="B7856" s="19" t="s">
        <v>3407</v>
      </c>
      <c r="C7856" s="15">
        <v>750</v>
      </c>
      <c r="D7856" s="24" t="s">
        <v>4</v>
      </c>
      <c r="E7856" s="24" t="s">
        <v>6</v>
      </c>
      <c r="F7856" s="25" t="s">
        <v>6</v>
      </c>
      <c r="G7856" s="25" t="s">
        <v>2987</v>
      </c>
      <c r="H7856" s="25" t="s">
        <v>3418</v>
      </c>
      <c r="I7856" s="25" t="s">
        <v>82</v>
      </c>
      <c r="J7856" s="10">
        <v>2323</v>
      </c>
      <c r="K7856" s="16">
        <v>47</v>
      </c>
    </row>
    <row r="7857" spans="1:11" x14ac:dyDescent="0.25">
      <c r="A7857" s="19">
        <v>43072</v>
      </c>
      <c r="B7857" s="19" t="s">
        <v>3407</v>
      </c>
      <c r="C7857" s="15">
        <v>500</v>
      </c>
      <c r="D7857" s="24" t="s">
        <v>4</v>
      </c>
      <c r="E7857" s="24" t="s">
        <v>6</v>
      </c>
      <c r="F7857" s="25" t="s">
        <v>6</v>
      </c>
      <c r="G7857" s="25" t="s">
        <v>2987</v>
      </c>
      <c r="H7857" s="25" t="s">
        <v>3418</v>
      </c>
      <c r="I7857" s="25" t="s">
        <v>82</v>
      </c>
      <c r="J7857" s="10">
        <v>2324</v>
      </c>
      <c r="K7857" s="16">
        <v>47</v>
      </c>
    </row>
    <row r="7858" spans="1:11" x14ac:dyDescent="0.25">
      <c r="A7858" s="19">
        <v>43072</v>
      </c>
      <c r="B7858" s="19" t="s">
        <v>3407</v>
      </c>
      <c r="C7858" s="15">
        <v>5000</v>
      </c>
      <c r="D7858" s="24" t="s">
        <v>4</v>
      </c>
      <c r="E7858" s="24" t="s">
        <v>6</v>
      </c>
      <c r="F7858" s="25" t="s">
        <v>6</v>
      </c>
      <c r="G7858" s="25" t="s">
        <v>2987</v>
      </c>
      <c r="H7858" s="25" t="s">
        <v>3418</v>
      </c>
      <c r="I7858" s="25" t="s">
        <v>82</v>
      </c>
      <c r="J7858" s="10">
        <v>2325</v>
      </c>
      <c r="K7858" s="16">
        <v>47</v>
      </c>
    </row>
    <row r="7859" spans="1:11" x14ac:dyDescent="0.25">
      <c r="A7859" s="19">
        <v>43072</v>
      </c>
      <c r="B7859" s="19" t="s">
        <v>3407</v>
      </c>
      <c r="C7859" s="15">
        <v>370</v>
      </c>
      <c r="D7859" s="24" t="s">
        <v>4</v>
      </c>
      <c r="E7859" s="24" t="s">
        <v>5</v>
      </c>
      <c r="F7859" s="25" t="s">
        <v>2217</v>
      </c>
      <c r="G7859" s="25" t="s">
        <v>2987</v>
      </c>
      <c r="H7859" s="25" t="s">
        <v>3418</v>
      </c>
      <c r="I7859" s="25" t="s">
        <v>82</v>
      </c>
      <c r="J7859" s="10">
        <v>2326</v>
      </c>
      <c r="K7859" s="16">
        <v>47</v>
      </c>
    </row>
    <row r="7860" spans="1:11" x14ac:dyDescent="0.25">
      <c r="A7860" s="19">
        <v>43072</v>
      </c>
      <c r="B7860" s="19" t="s">
        <v>3407</v>
      </c>
      <c r="C7860" s="15">
        <v>1200</v>
      </c>
      <c r="D7860" s="24" t="s">
        <v>4</v>
      </c>
      <c r="E7860" s="24" t="s">
        <v>5</v>
      </c>
      <c r="F7860" s="25" t="s">
        <v>2217</v>
      </c>
      <c r="G7860" s="25" t="s">
        <v>2987</v>
      </c>
      <c r="H7860" s="25" t="s">
        <v>3418</v>
      </c>
      <c r="I7860" s="25" t="s">
        <v>82</v>
      </c>
      <c r="J7860" s="10">
        <v>2327</v>
      </c>
      <c r="K7860" s="16">
        <v>47</v>
      </c>
    </row>
    <row r="7861" spans="1:11" x14ac:dyDescent="0.25">
      <c r="A7861" s="19">
        <v>43072</v>
      </c>
      <c r="B7861" s="19" t="s">
        <v>3407</v>
      </c>
      <c r="C7861" s="15">
        <v>6000</v>
      </c>
      <c r="D7861" s="24" t="s">
        <v>4</v>
      </c>
      <c r="E7861" s="24" t="s">
        <v>6</v>
      </c>
      <c r="F7861" s="25" t="s">
        <v>6</v>
      </c>
      <c r="G7861" s="25" t="s">
        <v>2987</v>
      </c>
      <c r="H7861" s="25" t="s">
        <v>3418</v>
      </c>
      <c r="I7861" s="25" t="s">
        <v>82</v>
      </c>
      <c r="J7861" s="10">
        <v>2469</v>
      </c>
      <c r="K7861" s="16">
        <v>50</v>
      </c>
    </row>
    <row r="7862" spans="1:11" x14ac:dyDescent="0.25">
      <c r="A7862" s="19">
        <v>43072</v>
      </c>
      <c r="B7862" s="19" t="s">
        <v>3407</v>
      </c>
      <c r="C7862" s="15">
        <v>2000</v>
      </c>
      <c r="D7862" s="24" t="s">
        <v>4</v>
      </c>
      <c r="E7862" s="24" t="s">
        <v>6</v>
      </c>
      <c r="F7862" s="25" t="s">
        <v>6</v>
      </c>
      <c r="G7862" s="25" t="s">
        <v>2987</v>
      </c>
      <c r="H7862" s="25" t="s">
        <v>3418</v>
      </c>
      <c r="I7862" s="25" t="s">
        <v>82</v>
      </c>
      <c r="J7862" s="10">
        <v>2470</v>
      </c>
      <c r="K7862" s="16">
        <v>50</v>
      </c>
    </row>
    <row r="7863" spans="1:11" x14ac:dyDescent="0.25">
      <c r="A7863" s="19">
        <v>43072</v>
      </c>
      <c r="B7863" s="19" t="s">
        <v>3407</v>
      </c>
      <c r="C7863" s="15">
        <v>2000</v>
      </c>
      <c r="D7863" s="24" t="s">
        <v>4</v>
      </c>
      <c r="E7863" s="24" t="s">
        <v>6</v>
      </c>
      <c r="F7863" s="25" t="s">
        <v>6</v>
      </c>
      <c r="G7863" s="25" t="s">
        <v>2987</v>
      </c>
      <c r="H7863" s="25" t="s">
        <v>3418</v>
      </c>
      <c r="I7863" s="25" t="s">
        <v>82</v>
      </c>
      <c r="J7863" s="10">
        <v>2471</v>
      </c>
      <c r="K7863" s="16">
        <v>50</v>
      </c>
    </row>
    <row r="7864" spans="1:11" x14ac:dyDescent="0.25">
      <c r="A7864" s="19">
        <v>43072</v>
      </c>
      <c r="B7864" s="19" t="s">
        <v>3407</v>
      </c>
      <c r="C7864" s="15">
        <v>2000</v>
      </c>
      <c r="D7864" s="24" t="s">
        <v>4</v>
      </c>
      <c r="E7864" s="24" t="s">
        <v>6</v>
      </c>
      <c r="F7864" s="25" t="s">
        <v>6</v>
      </c>
      <c r="G7864" s="25" t="s">
        <v>2987</v>
      </c>
      <c r="H7864" s="25" t="s">
        <v>3418</v>
      </c>
      <c r="I7864" s="25" t="s">
        <v>82</v>
      </c>
      <c r="J7864" s="10">
        <v>2574</v>
      </c>
      <c r="K7864" s="16">
        <v>52</v>
      </c>
    </row>
    <row r="7865" spans="1:11" x14ac:dyDescent="0.25">
      <c r="A7865" s="19">
        <v>43072</v>
      </c>
      <c r="B7865" s="19" t="s">
        <v>3407</v>
      </c>
      <c r="C7865" s="15">
        <v>1000</v>
      </c>
      <c r="D7865" s="24" t="s">
        <v>4</v>
      </c>
      <c r="E7865" s="24" t="s">
        <v>5</v>
      </c>
      <c r="F7865" s="25" t="s">
        <v>2217</v>
      </c>
      <c r="G7865" s="25" t="s">
        <v>2987</v>
      </c>
      <c r="H7865" s="25" t="s">
        <v>3418</v>
      </c>
      <c r="I7865" s="25" t="s">
        <v>82</v>
      </c>
      <c r="J7865" s="10">
        <v>2575</v>
      </c>
      <c r="K7865" s="16">
        <v>52</v>
      </c>
    </row>
    <row r="7866" spans="1:11" x14ac:dyDescent="0.25">
      <c r="A7866" s="19">
        <v>43072</v>
      </c>
      <c r="B7866" s="19" t="s">
        <v>3407</v>
      </c>
      <c r="C7866" s="15">
        <v>100</v>
      </c>
      <c r="D7866" s="24" t="s">
        <v>4</v>
      </c>
      <c r="E7866" s="24" t="s">
        <v>6</v>
      </c>
      <c r="F7866" s="25" t="s">
        <v>6</v>
      </c>
      <c r="G7866" s="25" t="s">
        <v>2987</v>
      </c>
      <c r="H7866" s="25" t="s">
        <v>3418</v>
      </c>
      <c r="I7866" s="25" t="s">
        <v>82</v>
      </c>
      <c r="J7866" s="10">
        <v>2620</v>
      </c>
      <c r="K7866" s="16">
        <v>53</v>
      </c>
    </row>
    <row r="7867" spans="1:11" x14ac:dyDescent="0.25">
      <c r="A7867" s="19">
        <v>43072</v>
      </c>
      <c r="B7867" s="19" t="s">
        <v>3407</v>
      </c>
      <c r="C7867" s="15">
        <v>200</v>
      </c>
      <c r="D7867" s="24" t="s">
        <v>4</v>
      </c>
      <c r="E7867" s="24" t="s">
        <v>6</v>
      </c>
      <c r="F7867" s="25" t="s">
        <v>6</v>
      </c>
      <c r="G7867" s="25" t="s">
        <v>2987</v>
      </c>
      <c r="H7867" s="25" t="s">
        <v>3418</v>
      </c>
      <c r="I7867" s="25" t="s">
        <v>82</v>
      </c>
      <c r="J7867" s="10">
        <v>2621</v>
      </c>
      <c r="K7867" s="16">
        <v>53</v>
      </c>
    </row>
    <row r="7868" spans="1:11" x14ac:dyDescent="0.25">
      <c r="A7868" s="19">
        <v>43072</v>
      </c>
      <c r="B7868" s="19" t="s">
        <v>3407</v>
      </c>
      <c r="C7868" s="15">
        <v>2020</v>
      </c>
      <c r="D7868" s="24" t="s">
        <v>4</v>
      </c>
      <c r="E7868" s="24" t="s">
        <v>6</v>
      </c>
      <c r="F7868" s="25" t="s">
        <v>6</v>
      </c>
      <c r="G7868" s="25" t="s">
        <v>2987</v>
      </c>
      <c r="H7868" s="25" t="s">
        <v>3418</v>
      </c>
      <c r="I7868" s="25" t="s">
        <v>82</v>
      </c>
      <c r="J7868" s="10">
        <v>2677</v>
      </c>
      <c r="K7868" s="16">
        <v>54</v>
      </c>
    </row>
    <row r="7869" spans="1:11" x14ac:dyDescent="0.25">
      <c r="A7869" s="19">
        <v>43072</v>
      </c>
      <c r="B7869" s="19" t="s">
        <v>3407</v>
      </c>
      <c r="C7869" s="15">
        <v>3000</v>
      </c>
      <c r="D7869" s="24" t="s">
        <v>4</v>
      </c>
      <c r="E7869" s="24" t="s">
        <v>5</v>
      </c>
      <c r="F7869" s="25" t="s">
        <v>2217</v>
      </c>
      <c r="G7869" s="25" t="s">
        <v>2987</v>
      </c>
      <c r="H7869" s="25" t="s">
        <v>3418</v>
      </c>
      <c r="I7869" s="25" t="s">
        <v>82</v>
      </c>
      <c r="J7869" s="10">
        <v>2678</v>
      </c>
      <c r="K7869" s="16">
        <v>54</v>
      </c>
    </row>
    <row r="7870" spans="1:11" x14ac:dyDescent="0.25">
      <c r="A7870" s="19">
        <v>43072</v>
      </c>
      <c r="B7870" s="19" t="s">
        <v>3407</v>
      </c>
      <c r="C7870" s="15">
        <v>1700</v>
      </c>
      <c r="D7870" s="24" t="s">
        <v>4</v>
      </c>
      <c r="E7870" s="24" t="s">
        <v>5</v>
      </c>
      <c r="F7870" s="25" t="s">
        <v>2217</v>
      </c>
      <c r="G7870" s="25" t="s">
        <v>2987</v>
      </c>
      <c r="H7870" s="25" t="s">
        <v>3418</v>
      </c>
      <c r="I7870" s="25" t="s">
        <v>82</v>
      </c>
      <c r="J7870" s="10">
        <v>2679</v>
      </c>
      <c r="K7870" s="16">
        <v>54</v>
      </c>
    </row>
    <row r="7871" spans="1:11" x14ac:dyDescent="0.25">
      <c r="A7871" s="19">
        <v>43072</v>
      </c>
      <c r="B7871" s="19" t="s">
        <v>3407</v>
      </c>
      <c r="C7871" s="15">
        <v>5000</v>
      </c>
      <c r="D7871" s="24" t="s">
        <v>4</v>
      </c>
      <c r="E7871" s="24" t="s">
        <v>6</v>
      </c>
      <c r="F7871" s="25" t="s">
        <v>6</v>
      </c>
      <c r="G7871" s="25" t="s">
        <v>2987</v>
      </c>
      <c r="H7871" s="25" t="s">
        <v>3418</v>
      </c>
      <c r="I7871" s="25" t="s">
        <v>82</v>
      </c>
      <c r="J7871" s="10">
        <v>2680</v>
      </c>
      <c r="K7871" s="16">
        <v>54</v>
      </c>
    </row>
    <row r="7872" spans="1:11" x14ac:dyDescent="0.25">
      <c r="A7872" s="19">
        <v>43072</v>
      </c>
      <c r="B7872" s="19" t="s">
        <v>3407</v>
      </c>
      <c r="C7872" s="15">
        <v>500</v>
      </c>
      <c r="D7872" s="24" t="s">
        <v>4</v>
      </c>
      <c r="E7872" s="24" t="s">
        <v>5</v>
      </c>
      <c r="F7872" s="25" t="s">
        <v>2217</v>
      </c>
      <c r="G7872" s="25" t="s">
        <v>2987</v>
      </c>
      <c r="H7872" s="25" t="s">
        <v>3418</v>
      </c>
      <c r="I7872" s="25" t="s">
        <v>82</v>
      </c>
      <c r="J7872" s="10">
        <v>2681</v>
      </c>
      <c r="K7872" s="16">
        <v>54</v>
      </c>
    </row>
    <row r="7873" spans="1:11" x14ac:dyDescent="0.25">
      <c r="A7873" s="19">
        <v>43072</v>
      </c>
      <c r="B7873" s="19" t="s">
        <v>3407</v>
      </c>
      <c r="C7873" s="15">
        <v>10000</v>
      </c>
      <c r="D7873" s="24" t="s">
        <v>97</v>
      </c>
      <c r="E7873" s="24" t="s">
        <v>6</v>
      </c>
      <c r="F7873" s="25" t="s">
        <v>6</v>
      </c>
      <c r="G7873" s="25" t="s">
        <v>2987</v>
      </c>
      <c r="H7873" s="25" t="s">
        <v>3418</v>
      </c>
      <c r="I7873" s="25" t="s">
        <v>82</v>
      </c>
      <c r="J7873" s="10">
        <v>2682</v>
      </c>
      <c r="K7873" s="16">
        <v>54</v>
      </c>
    </row>
    <row r="7874" spans="1:11" x14ac:dyDescent="0.25">
      <c r="A7874" s="19">
        <v>43072</v>
      </c>
      <c r="B7874" s="19" t="s">
        <v>3407</v>
      </c>
      <c r="C7874" s="15">
        <v>10000</v>
      </c>
      <c r="D7874" s="24" t="s">
        <v>4</v>
      </c>
      <c r="E7874" s="24" t="s">
        <v>6</v>
      </c>
      <c r="F7874" s="25" t="s">
        <v>6</v>
      </c>
      <c r="G7874" s="25" t="s">
        <v>2987</v>
      </c>
      <c r="H7874" s="25" t="s">
        <v>3418</v>
      </c>
      <c r="I7874" s="25" t="s">
        <v>82</v>
      </c>
      <c r="J7874" s="10">
        <v>2683</v>
      </c>
      <c r="K7874" s="16">
        <v>54</v>
      </c>
    </row>
    <row r="7875" spans="1:11" x14ac:dyDescent="0.25">
      <c r="A7875" s="19">
        <v>43072</v>
      </c>
      <c r="B7875" s="19" t="s">
        <v>3407</v>
      </c>
      <c r="C7875" s="15">
        <v>10000</v>
      </c>
      <c r="D7875" s="24" t="s">
        <v>4</v>
      </c>
      <c r="E7875" s="24" t="s">
        <v>6</v>
      </c>
      <c r="F7875" s="25" t="s">
        <v>6</v>
      </c>
      <c r="G7875" s="25" t="s">
        <v>2987</v>
      </c>
      <c r="H7875" s="25" t="s">
        <v>3418</v>
      </c>
      <c r="I7875" s="25" t="s">
        <v>82</v>
      </c>
      <c r="J7875" s="10">
        <v>2684</v>
      </c>
      <c r="K7875" s="16">
        <v>54</v>
      </c>
    </row>
    <row r="7876" spans="1:11" x14ac:dyDescent="0.25">
      <c r="A7876" s="19">
        <v>43072</v>
      </c>
      <c r="B7876" s="19" t="s">
        <v>3407</v>
      </c>
      <c r="C7876" s="15">
        <v>10000</v>
      </c>
      <c r="D7876" s="24" t="s">
        <v>4</v>
      </c>
      <c r="E7876" s="24" t="s">
        <v>6</v>
      </c>
      <c r="F7876" s="25" t="s">
        <v>6</v>
      </c>
      <c r="G7876" s="25" t="s">
        <v>2987</v>
      </c>
      <c r="H7876" s="25" t="s">
        <v>3418</v>
      </c>
      <c r="I7876" s="25" t="s">
        <v>82</v>
      </c>
      <c r="J7876" s="10">
        <v>2685</v>
      </c>
      <c r="K7876" s="16">
        <v>54</v>
      </c>
    </row>
    <row r="7877" spans="1:11" x14ac:dyDescent="0.25">
      <c r="A7877" s="19">
        <v>43072</v>
      </c>
      <c r="B7877" s="19" t="s">
        <v>3407</v>
      </c>
      <c r="C7877" s="15">
        <v>10000</v>
      </c>
      <c r="D7877" s="24" t="s">
        <v>4</v>
      </c>
      <c r="E7877" s="24" t="s">
        <v>6</v>
      </c>
      <c r="F7877" s="25" t="s">
        <v>6</v>
      </c>
      <c r="G7877" s="25" t="s">
        <v>2987</v>
      </c>
      <c r="H7877" s="25" t="s">
        <v>3418</v>
      </c>
      <c r="I7877" s="25" t="s">
        <v>82</v>
      </c>
      <c r="J7877" s="10">
        <v>2686</v>
      </c>
      <c r="K7877" s="16">
        <v>54</v>
      </c>
    </row>
    <row r="7878" spans="1:11" x14ac:dyDescent="0.25">
      <c r="A7878" s="19">
        <v>43072</v>
      </c>
      <c r="B7878" s="19" t="s">
        <v>3407</v>
      </c>
      <c r="C7878" s="15">
        <v>2800</v>
      </c>
      <c r="D7878" s="24" t="s">
        <v>4</v>
      </c>
      <c r="E7878" s="24" t="s">
        <v>5</v>
      </c>
      <c r="F7878" s="25" t="s">
        <v>2217</v>
      </c>
      <c r="G7878" s="25" t="s">
        <v>2987</v>
      </c>
      <c r="H7878" s="25" t="s">
        <v>3418</v>
      </c>
      <c r="I7878" s="25" t="s">
        <v>82</v>
      </c>
      <c r="J7878" s="10">
        <v>2773</v>
      </c>
      <c r="K7878" s="16">
        <v>56</v>
      </c>
    </row>
    <row r="7879" spans="1:11" x14ac:dyDescent="0.25">
      <c r="A7879" s="19">
        <v>43072</v>
      </c>
      <c r="B7879" s="19" t="s">
        <v>3407</v>
      </c>
      <c r="C7879" s="15">
        <v>9000</v>
      </c>
      <c r="D7879" s="24" t="s">
        <v>4</v>
      </c>
      <c r="E7879" s="24" t="s">
        <v>6</v>
      </c>
      <c r="F7879" s="25" t="s">
        <v>6</v>
      </c>
      <c r="G7879" s="25" t="s">
        <v>2987</v>
      </c>
      <c r="H7879" s="25" t="s">
        <v>3418</v>
      </c>
      <c r="I7879" s="25" t="s">
        <v>82</v>
      </c>
      <c r="J7879" s="10">
        <v>2774</v>
      </c>
      <c r="K7879" s="16">
        <v>56</v>
      </c>
    </row>
    <row r="7880" spans="1:11" x14ac:dyDescent="0.25">
      <c r="A7880" s="19">
        <v>43072</v>
      </c>
      <c r="B7880" s="19" t="s">
        <v>3407</v>
      </c>
      <c r="C7880" s="15">
        <v>10000</v>
      </c>
      <c r="D7880" s="24" t="s">
        <v>4</v>
      </c>
      <c r="E7880" s="24" t="s">
        <v>6</v>
      </c>
      <c r="F7880" s="25" t="s">
        <v>6</v>
      </c>
      <c r="G7880" s="25" t="s">
        <v>2987</v>
      </c>
      <c r="H7880" s="25" t="s">
        <v>3418</v>
      </c>
      <c r="I7880" s="25" t="s">
        <v>82</v>
      </c>
      <c r="J7880" s="10">
        <v>2775</v>
      </c>
      <c r="K7880" s="16">
        <v>56</v>
      </c>
    </row>
    <row r="7881" spans="1:11" x14ac:dyDescent="0.25">
      <c r="A7881" s="19">
        <v>43072</v>
      </c>
      <c r="B7881" s="19" t="s">
        <v>3407</v>
      </c>
      <c r="C7881" s="15">
        <v>4100</v>
      </c>
      <c r="D7881" s="24" t="s">
        <v>4</v>
      </c>
      <c r="E7881" s="24" t="s">
        <v>6</v>
      </c>
      <c r="F7881" s="25" t="s">
        <v>6</v>
      </c>
      <c r="G7881" s="25" t="s">
        <v>2987</v>
      </c>
      <c r="H7881" s="25" t="s">
        <v>3418</v>
      </c>
      <c r="I7881" s="25" t="s">
        <v>82</v>
      </c>
      <c r="J7881" s="10">
        <v>2776</v>
      </c>
      <c r="K7881" s="16">
        <v>56</v>
      </c>
    </row>
    <row r="7882" spans="1:11" x14ac:dyDescent="0.25">
      <c r="A7882" s="19">
        <v>43072</v>
      </c>
      <c r="B7882" s="19" t="s">
        <v>3407</v>
      </c>
      <c r="C7882" s="15">
        <v>2800</v>
      </c>
      <c r="D7882" s="24" t="s">
        <v>4</v>
      </c>
      <c r="E7882" s="24" t="s">
        <v>6</v>
      </c>
      <c r="F7882" s="25" t="s">
        <v>6</v>
      </c>
      <c r="G7882" s="25" t="s">
        <v>2987</v>
      </c>
      <c r="H7882" s="25" t="s">
        <v>3418</v>
      </c>
      <c r="I7882" s="25" t="s">
        <v>82</v>
      </c>
      <c r="J7882" s="10">
        <v>2777</v>
      </c>
      <c r="K7882" s="16">
        <v>56</v>
      </c>
    </row>
    <row r="7883" spans="1:11" x14ac:dyDescent="0.25">
      <c r="A7883" s="19">
        <v>43072</v>
      </c>
      <c r="B7883" s="19" t="s">
        <v>3407</v>
      </c>
      <c r="C7883" s="15">
        <v>1000</v>
      </c>
      <c r="D7883" s="24" t="s">
        <v>4</v>
      </c>
      <c r="E7883" s="24" t="s">
        <v>6</v>
      </c>
      <c r="F7883" s="25" t="s">
        <v>6</v>
      </c>
      <c r="G7883" s="25" t="s">
        <v>2987</v>
      </c>
      <c r="H7883" s="25" t="s">
        <v>3418</v>
      </c>
      <c r="I7883" s="25" t="s">
        <v>82</v>
      </c>
      <c r="J7883" s="10">
        <v>2778</v>
      </c>
      <c r="K7883" s="16">
        <v>56</v>
      </c>
    </row>
    <row r="7884" spans="1:11" x14ac:dyDescent="0.25">
      <c r="A7884" s="19">
        <v>43072</v>
      </c>
      <c r="B7884" s="19" t="s">
        <v>3407</v>
      </c>
      <c r="C7884" s="15">
        <v>100</v>
      </c>
      <c r="D7884" s="24" t="s">
        <v>4</v>
      </c>
      <c r="E7884" s="24" t="s">
        <v>6</v>
      </c>
      <c r="F7884" s="25" t="s">
        <v>6</v>
      </c>
      <c r="G7884" s="25" t="s">
        <v>2987</v>
      </c>
      <c r="H7884" s="25" t="s">
        <v>3418</v>
      </c>
      <c r="I7884" s="25" t="s">
        <v>82</v>
      </c>
      <c r="J7884" s="10">
        <v>2817</v>
      </c>
      <c r="K7884" s="16">
        <v>57</v>
      </c>
    </row>
    <row r="7885" spans="1:11" x14ac:dyDescent="0.25">
      <c r="A7885" s="19">
        <v>43072</v>
      </c>
      <c r="B7885" s="19" t="s">
        <v>3407</v>
      </c>
      <c r="C7885" s="15">
        <v>1000</v>
      </c>
      <c r="D7885" s="24" t="s">
        <v>4</v>
      </c>
      <c r="E7885" s="24" t="s">
        <v>6</v>
      </c>
      <c r="F7885" s="25" t="s">
        <v>6</v>
      </c>
      <c r="G7885" s="25" t="s">
        <v>2987</v>
      </c>
      <c r="H7885" s="25" t="s">
        <v>3418</v>
      </c>
      <c r="I7885" s="25" t="s">
        <v>82</v>
      </c>
      <c r="J7885" s="10">
        <v>2871</v>
      </c>
      <c r="K7885" s="16">
        <v>58</v>
      </c>
    </row>
    <row r="7886" spans="1:11" x14ac:dyDescent="0.25">
      <c r="A7886" s="19">
        <v>43072</v>
      </c>
      <c r="B7886" s="19" t="s">
        <v>3407</v>
      </c>
      <c r="C7886" s="15">
        <v>200</v>
      </c>
      <c r="D7886" s="24" t="s">
        <v>4</v>
      </c>
      <c r="E7886" s="24" t="s">
        <v>5</v>
      </c>
      <c r="F7886" s="25" t="s">
        <v>2217</v>
      </c>
      <c r="G7886" s="25" t="s">
        <v>2987</v>
      </c>
      <c r="H7886" s="25" t="s">
        <v>3418</v>
      </c>
      <c r="I7886" s="25" t="s">
        <v>82</v>
      </c>
      <c r="J7886" s="10">
        <v>2882</v>
      </c>
      <c r="K7886" s="16">
        <v>58</v>
      </c>
    </row>
    <row r="7887" spans="1:11" x14ac:dyDescent="0.25">
      <c r="A7887" s="19">
        <v>43072</v>
      </c>
      <c r="B7887" s="19" t="s">
        <v>3407</v>
      </c>
      <c r="C7887" s="15">
        <v>1900</v>
      </c>
      <c r="D7887" s="24" t="s">
        <v>4</v>
      </c>
      <c r="E7887" s="24" t="s">
        <v>5</v>
      </c>
      <c r="F7887" s="25" t="s">
        <v>2217</v>
      </c>
      <c r="G7887" s="25" t="s">
        <v>2987</v>
      </c>
      <c r="H7887" s="25" t="s">
        <v>3418</v>
      </c>
      <c r="I7887" s="25" t="s">
        <v>82</v>
      </c>
      <c r="J7887" s="10">
        <v>2883</v>
      </c>
      <c r="K7887" s="16">
        <v>58</v>
      </c>
    </row>
    <row r="7888" spans="1:11" x14ac:dyDescent="0.25">
      <c r="A7888" s="19">
        <v>43072</v>
      </c>
      <c r="B7888" s="19" t="s">
        <v>3407</v>
      </c>
      <c r="C7888" s="15">
        <v>3500</v>
      </c>
      <c r="D7888" s="24" t="s">
        <v>4</v>
      </c>
      <c r="E7888" s="24" t="s">
        <v>5</v>
      </c>
      <c r="F7888" s="25" t="s">
        <v>2217</v>
      </c>
      <c r="G7888" s="25" t="s">
        <v>2987</v>
      </c>
      <c r="H7888" s="25" t="s">
        <v>3418</v>
      </c>
      <c r="I7888" s="25" t="s">
        <v>82</v>
      </c>
      <c r="J7888" s="10">
        <v>2885</v>
      </c>
      <c r="K7888" s="16">
        <v>58</v>
      </c>
    </row>
    <row r="7889" spans="1:11" x14ac:dyDescent="0.25">
      <c r="A7889" s="19">
        <v>43072</v>
      </c>
      <c r="B7889" s="19" t="s">
        <v>3407</v>
      </c>
      <c r="C7889" s="15">
        <v>200</v>
      </c>
      <c r="D7889" s="24" t="s">
        <v>4</v>
      </c>
      <c r="E7889" s="24" t="s">
        <v>5</v>
      </c>
      <c r="F7889" s="25" t="s">
        <v>2217</v>
      </c>
      <c r="G7889" s="25" t="s">
        <v>2987</v>
      </c>
      <c r="H7889" s="25" t="s">
        <v>3418</v>
      </c>
      <c r="I7889" s="25" t="s">
        <v>82</v>
      </c>
      <c r="J7889" s="10">
        <v>2886</v>
      </c>
      <c r="K7889" s="16">
        <v>58</v>
      </c>
    </row>
    <row r="7890" spans="1:11" x14ac:dyDescent="0.25">
      <c r="A7890" s="19">
        <v>43072</v>
      </c>
      <c r="B7890" s="19" t="s">
        <v>3407</v>
      </c>
      <c r="C7890" s="15">
        <v>31.05</v>
      </c>
      <c r="D7890" s="24" t="s">
        <v>97</v>
      </c>
      <c r="E7890" s="24" t="s">
        <v>6</v>
      </c>
      <c r="F7890" s="25" t="s">
        <v>6</v>
      </c>
      <c r="G7890" s="25" t="s">
        <v>2987</v>
      </c>
      <c r="H7890" s="25" t="s">
        <v>3418</v>
      </c>
      <c r="I7890" s="25" t="s">
        <v>82</v>
      </c>
      <c r="J7890" s="10">
        <v>2903</v>
      </c>
      <c r="K7890" s="16">
        <v>59</v>
      </c>
    </row>
    <row r="7891" spans="1:11" x14ac:dyDescent="0.25">
      <c r="A7891" s="19">
        <v>43072</v>
      </c>
      <c r="B7891" s="19" t="s">
        <v>3407</v>
      </c>
      <c r="C7891" s="15">
        <v>500</v>
      </c>
      <c r="D7891" s="24" t="s">
        <v>4</v>
      </c>
      <c r="E7891" s="24" t="s">
        <v>5</v>
      </c>
      <c r="F7891" s="25" t="s">
        <v>2217</v>
      </c>
      <c r="G7891" s="25" t="s">
        <v>2987</v>
      </c>
      <c r="H7891" s="25" t="s">
        <v>3418</v>
      </c>
      <c r="I7891" s="25" t="s">
        <v>82</v>
      </c>
      <c r="J7891" s="10">
        <v>2904</v>
      </c>
      <c r="K7891" s="16">
        <v>59</v>
      </c>
    </row>
    <row r="7892" spans="1:11" x14ac:dyDescent="0.25">
      <c r="A7892" s="19">
        <v>43072</v>
      </c>
      <c r="B7892" s="19" t="s">
        <v>3407</v>
      </c>
      <c r="C7892" s="15">
        <v>400</v>
      </c>
      <c r="D7892" s="24" t="s">
        <v>4</v>
      </c>
      <c r="E7892" s="24" t="s">
        <v>6</v>
      </c>
      <c r="F7892" s="25" t="s">
        <v>6</v>
      </c>
      <c r="G7892" s="25" t="s">
        <v>2987</v>
      </c>
      <c r="H7892" s="25" t="s">
        <v>3418</v>
      </c>
      <c r="I7892" s="25" t="s">
        <v>82</v>
      </c>
      <c r="J7892" s="10">
        <v>2905</v>
      </c>
      <c r="K7892" s="16">
        <v>59</v>
      </c>
    </row>
    <row r="7893" spans="1:11" x14ac:dyDescent="0.25">
      <c r="A7893" s="19">
        <v>43072</v>
      </c>
      <c r="B7893" s="19" t="s">
        <v>3407</v>
      </c>
      <c r="C7893" s="15">
        <v>900</v>
      </c>
      <c r="D7893" s="24" t="s">
        <v>4</v>
      </c>
      <c r="E7893" s="24" t="s">
        <v>5</v>
      </c>
      <c r="F7893" s="25" t="s">
        <v>2217</v>
      </c>
      <c r="G7893" s="25" t="s">
        <v>2987</v>
      </c>
      <c r="H7893" s="25" t="s">
        <v>3418</v>
      </c>
      <c r="I7893" s="25" t="s">
        <v>82</v>
      </c>
      <c r="J7893" s="10">
        <v>2906</v>
      </c>
      <c r="K7893" s="16">
        <v>59</v>
      </c>
    </row>
    <row r="7894" spans="1:11" x14ac:dyDescent="0.25">
      <c r="A7894" s="19">
        <v>43072</v>
      </c>
      <c r="B7894" s="19" t="s">
        <v>3407</v>
      </c>
      <c r="C7894" s="15">
        <v>500</v>
      </c>
      <c r="D7894" s="24" t="s">
        <v>4</v>
      </c>
      <c r="E7894" s="24" t="s">
        <v>5</v>
      </c>
      <c r="F7894" s="25" t="s">
        <v>2217</v>
      </c>
      <c r="G7894" s="25" t="s">
        <v>2987</v>
      </c>
      <c r="H7894" s="25" t="s">
        <v>3418</v>
      </c>
      <c r="I7894" s="25" t="s">
        <v>82</v>
      </c>
      <c r="J7894" s="10">
        <v>2907</v>
      </c>
      <c r="K7894" s="16">
        <v>59</v>
      </c>
    </row>
    <row r="7895" spans="1:11" x14ac:dyDescent="0.25">
      <c r="A7895" s="19">
        <v>43072</v>
      </c>
      <c r="B7895" s="19" t="s">
        <v>3407</v>
      </c>
      <c r="C7895" s="15">
        <v>5100</v>
      </c>
      <c r="D7895" s="24" t="s">
        <v>4</v>
      </c>
      <c r="E7895" s="24" t="s">
        <v>5</v>
      </c>
      <c r="F7895" s="25" t="s">
        <v>2217</v>
      </c>
      <c r="G7895" s="25" t="s">
        <v>2987</v>
      </c>
      <c r="H7895" s="25" t="s">
        <v>3418</v>
      </c>
      <c r="I7895" s="25" t="s">
        <v>82</v>
      </c>
      <c r="J7895" s="10">
        <v>2908</v>
      </c>
      <c r="K7895" s="16">
        <v>59</v>
      </c>
    </row>
    <row r="7896" spans="1:11" x14ac:dyDescent="0.25">
      <c r="A7896" s="19">
        <v>43072</v>
      </c>
      <c r="B7896" s="19" t="s">
        <v>3407</v>
      </c>
      <c r="C7896" s="15">
        <v>100</v>
      </c>
      <c r="D7896" s="24" t="s">
        <v>4</v>
      </c>
      <c r="E7896" s="24" t="s">
        <v>6</v>
      </c>
      <c r="F7896" s="25" t="s">
        <v>6</v>
      </c>
      <c r="G7896" s="25" t="s">
        <v>2987</v>
      </c>
      <c r="H7896" s="25" t="s">
        <v>3418</v>
      </c>
      <c r="I7896" s="25" t="s">
        <v>82</v>
      </c>
      <c r="J7896" s="10">
        <v>2911</v>
      </c>
      <c r="K7896" s="16">
        <v>59</v>
      </c>
    </row>
    <row r="7897" spans="1:11" x14ac:dyDescent="0.25">
      <c r="A7897" s="19">
        <v>43072</v>
      </c>
      <c r="B7897" s="19" t="s">
        <v>3407</v>
      </c>
      <c r="C7897" s="15">
        <v>500</v>
      </c>
      <c r="D7897" s="24" t="s">
        <v>4</v>
      </c>
      <c r="E7897" s="24" t="s">
        <v>6</v>
      </c>
      <c r="F7897" s="25" t="s">
        <v>6</v>
      </c>
      <c r="G7897" s="25" t="s">
        <v>2987</v>
      </c>
      <c r="H7897" s="25" t="s">
        <v>3418</v>
      </c>
      <c r="I7897" s="25" t="s">
        <v>82</v>
      </c>
      <c r="J7897" s="10">
        <v>2912</v>
      </c>
      <c r="K7897" s="16">
        <v>59</v>
      </c>
    </row>
    <row r="7898" spans="1:11" x14ac:dyDescent="0.25">
      <c r="A7898" s="19">
        <v>43072</v>
      </c>
      <c r="B7898" s="19" t="s">
        <v>3407</v>
      </c>
      <c r="C7898" s="15">
        <v>500</v>
      </c>
      <c r="D7898" s="24" t="s">
        <v>4</v>
      </c>
      <c r="E7898" s="24" t="s">
        <v>6</v>
      </c>
      <c r="F7898" s="25" t="s">
        <v>6</v>
      </c>
      <c r="G7898" s="25" t="s">
        <v>2987</v>
      </c>
      <c r="H7898" s="25" t="s">
        <v>3418</v>
      </c>
      <c r="I7898" s="25" t="s">
        <v>82</v>
      </c>
      <c r="J7898" s="10">
        <v>3001</v>
      </c>
      <c r="K7898" s="16">
        <v>61</v>
      </c>
    </row>
    <row r="7899" spans="1:11" x14ac:dyDescent="0.25">
      <c r="A7899" s="19">
        <v>43072</v>
      </c>
      <c r="B7899" s="19" t="s">
        <v>3407</v>
      </c>
      <c r="C7899" s="15">
        <v>1000</v>
      </c>
      <c r="D7899" s="24" t="s">
        <v>4</v>
      </c>
      <c r="E7899" s="24" t="s">
        <v>5</v>
      </c>
      <c r="F7899" s="25" t="s">
        <v>2217</v>
      </c>
      <c r="G7899" s="25" t="s">
        <v>2987</v>
      </c>
      <c r="H7899" s="25" t="s">
        <v>3418</v>
      </c>
      <c r="I7899" s="25" t="s">
        <v>82</v>
      </c>
      <c r="J7899" s="10">
        <v>3002</v>
      </c>
      <c r="K7899" s="16">
        <v>61</v>
      </c>
    </row>
    <row r="7900" spans="1:11" x14ac:dyDescent="0.25">
      <c r="A7900" s="19">
        <v>43072</v>
      </c>
      <c r="B7900" s="19" t="s">
        <v>3407</v>
      </c>
      <c r="C7900" s="15">
        <v>1500</v>
      </c>
      <c r="D7900" s="24" t="s">
        <v>4</v>
      </c>
      <c r="E7900" s="24" t="s">
        <v>5</v>
      </c>
      <c r="F7900" s="25" t="s">
        <v>2217</v>
      </c>
      <c r="G7900" s="25" t="s">
        <v>2987</v>
      </c>
      <c r="H7900" s="25" t="s">
        <v>3418</v>
      </c>
      <c r="I7900" s="25" t="s">
        <v>82</v>
      </c>
      <c r="J7900" s="10">
        <v>3258</v>
      </c>
      <c r="K7900" s="16">
        <v>66</v>
      </c>
    </row>
    <row r="7901" spans="1:11" x14ac:dyDescent="0.25">
      <c r="A7901" s="19">
        <v>43072</v>
      </c>
      <c r="B7901" s="19" t="s">
        <v>3407</v>
      </c>
      <c r="C7901" s="15">
        <v>5000</v>
      </c>
      <c r="D7901" s="24" t="s">
        <v>4</v>
      </c>
      <c r="E7901" s="24" t="s">
        <v>6</v>
      </c>
      <c r="F7901" s="25" t="s">
        <v>6</v>
      </c>
      <c r="G7901" s="25" t="s">
        <v>2987</v>
      </c>
      <c r="H7901" s="25" t="s">
        <v>3418</v>
      </c>
      <c r="I7901" s="25" t="s">
        <v>82</v>
      </c>
      <c r="J7901" s="10">
        <v>3301</v>
      </c>
      <c r="K7901" s="16">
        <v>67</v>
      </c>
    </row>
    <row r="7902" spans="1:11" x14ac:dyDescent="0.25">
      <c r="A7902" s="19">
        <v>43072</v>
      </c>
      <c r="B7902" s="19" t="s">
        <v>3407</v>
      </c>
      <c r="C7902" s="15">
        <v>10000</v>
      </c>
      <c r="D7902" s="24" t="s">
        <v>4</v>
      </c>
      <c r="E7902" s="24" t="s">
        <v>6</v>
      </c>
      <c r="F7902" s="25" t="s">
        <v>6</v>
      </c>
      <c r="G7902" s="25" t="s">
        <v>2987</v>
      </c>
      <c r="H7902" s="25" t="s">
        <v>3418</v>
      </c>
      <c r="I7902" s="25" t="s">
        <v>82</v>
      </c>
      <c r="J7902" s="10">
        <v>3302</v>
      </c>
      <c r="K7902" s="16">
        <v>67</v>
      </c>
    </row>
    <row r="7903" spans="1:11" x14ac:dyDescent="0.25">
      <c r="A7903" s="19">
        <v>43072</v>
      </c>
      <c r="B7903" s="19" t="s">
        <v>3407</v>
      </c>
      <c r="C7903" s="15">
        <v>20000</v>
      </c>
      <c r="D7903" s="24" t="s">
        <v>7</v>
      </c>
      <c r="E7903" s="24" t="s">
        <v>8</v>
      </c>
      <c r="F7903" s="25"/>
      <c r="G7903" s="25" t="s">
        <v>3314</v>
      </c>
      <c r="H7903" s="25" t="s">
        <v>3314</v>
      </c>
      <c r="I7903" s="27"/>
      <c r="J7903" s="10" t="s">
        <v>2984</v>
      </c>
      <c r="K7903" s="16"/>
    </row>
    <row r="7904" spans="1:11" x14ac:dyDescent="0.25">
      <c r="A7904" s="19">
        <v>43072</v>
      </c>
      <c r="B7904" s="19" t="s">
        <v>3407</v>
      </c>
      <c r="C7904" s="15">
        <v>550</v>
      </c>
      <c r="D7904" s="24" t="s">
        <v>7</v>
      </c>
      <c r="E7904" s="24" t="s">
        <v>8</v>
      </c>
      <c r="F7904" s="25"/>
      <c r="G7904" s="25" t="s">
        <v>3314</v>
      </c>
      <c r="H7904" s="25" t="s">
        <v>3314</v>
      </c>
      <c r="I7904" s="27"/>
      <c r="J7904" s="10" t="s">
        <v>2984</v>
      </c>
      <c r="K7904" s="16"/>
    </row>
    <row r="7905" spans="1:11" x14ac:dyDescent="0.25">
      <c r="A7905" s="19">
        <v>43072</v>
      </c>
      <c r="B7905" s="19" t="s">
        <v>3407</v>
      </c>
      <c r="C7905" s="15">
        <v>20000</v>
      </c>
      <c r="D7905" s="24" t="s">
        <v>7</v>
      </c>
      <c r="E7905" s="24" t="s">
        <v>8</v>
      </c>
      <c r="F7905" s="25"/>
      <c r="G7905" s="25" t="s">
        <v>3314</v>
      </c>
      <c r="H7905" s="25" t="s">
        <v>3314</v>
      </c>
      <c r="I7905" s="27"/>
      <c r="J7905" s="10" t="s">
        <v>2984</v>
      </c>
      <c r="K7905" s="16"/>
    </row>
    <row r="7906" spans="1:11" x14ac:dyDescent="0.25">
      <c r="A7906" s="19">
        <v>43072</v>
      </c>
      <c r="B7906" s="19" t="s">
        <v>3407</v>
      </c>
      <c r="C7906" s="15">
        <v>1000</v>
      </c>
      <c r="D7906" s="24" t="s">
        <v>7</v>
      </c>
      <c r="E7906" s="24" t="s">
        <v>8</v>
      </c>
      <c r="F7906" s="25"/>
      <c r="G7906" s="25" t="s">
        <v>3314</v>
      </c>
      <c r="H7906" s="25" t="s">
        <v>3314</v>
      </c>
      <c r="I7906" s="27"/>
      <c r="J7906" s="10" t="s">
        <v>2984</v>
      </c>
      <c r="K7906" s="16"/>
    </row>
    <row r="7907" spans="1:11" x14ac:dyDescent="0.25">
      <c r="A7907" s="19">
        <v>43072</v>
      </c>
      <c r="B7907" s="19" t="s">
        <v>3407</v>
      </c>
      <c r="C7907" s="15">
        <v>4078</v>
      </c>
      <c r="D7907" s="24" t="s">
        <v>7</v>
      </c>
      <c r="E7907" s="24" t="s">
        <v>8</v>
      </c>
      <c r="F7907" s="25"/>
      <c r="G7907" s="25" t="s">
        <v>3314</v>
      </c>
      <c r="H7907" s="25" t="s">
        <v>3314</v>
      </c>
      <c r="I7907" s="27"/>
      <c r="J7907" s="10" t="s">
        <v>2984</v>
      </c>
      <c r="K7907" s="16"/>
    </row>
    <row r="7908" spans="1:11" x14ac:dyDescent="0.25">
      <c r="A7908" s="19">
        <v>43072</v>
      </c>
      <c r="B7908" s="19" t="s">
        <v>3407</v>
      </c>
      <c r="C7908" s="15">
        <v>905</v>
      </c>
      <c r="D7908" s="24" t="s">
        <v>7</v>
      </c>
      <c r="E7908" s="24" t="s">
        <v>8</v>
      </c>
      <c r="F7908" s="25"/>
      <c r="G7908" s="25" t="s">
        <v>3314</v>
      </c>
      <c r="H7908" s="25" t="s">
        <v>3314</v>
      </c>
      <c r="I7908" s="27"/>
      <c r="J7908" s="10" t="s">
        <v>2984</v>
      </c>
      <c r="K7908" s="16"/>
    </row>
    <row r="7909" spans="1:11" x14ac:dyDescent="0.25">
      <c r="A7909" s="19">
        <v>43072</v>
      </c>
      <c r="B7909" s="19" t="s">
        <v>3407</v>
      </c>
      <c r="C7909" s="15">
        <v>14500</v>
      </c>
      <c r="D7909" s="24" t="s">
        <v>7</v>
      </c>
      <c r="E7909" s="24" t="s">
        <v>8</v>
      </c>
      <c r="F7909" s="25"/>
      <c r="G7909" s="25" t="s">
        <v>3314</v>
      </c>
      <c r="H7909" s="25" t="s">
        <v>3314</v>
      </c>
      <c r="I7909" s="27"/>
      <c r="J7909" s="10" t="s">
        <v>2984</v>
      </c>
      <c r="K7909" s="16"/>
    </row>
    <row r="7910" spans="1:11" x14ac:dyDescent="0.25">
      <c r="A7910" s="19">
        <v>43072</v>
      </c>
      <c r="B7910" s="19" t="s">
        <v>3407</v>
      </c>
      <c r="C7910" s="15">
        <v>2940</v>
      </c>
      <c r="D7910" s="24" t="s">
        <v>7</v>
      </c>
      <c r="E7910" s="24" t="s">
        <v>8</v>
      </c>
      <c r="F7910" s="25"/>
      <c r="G7910" s="25" t="s">
        <v>3314</v>
      </c>
      <c r="H7910" s="25" t="s">
        <v>3314</v>
      </c>
      <c r="I7910" s="27"/>
      <c r="J7910" s="10" t="s">
        <v>2984</v>
      </c>
      <c r="K7910" s="16"/>
    </row>
    <row r="7911" spans="1:11" x14ac:dyDescent="0.25">
      <c r="A7911" s="19">
        <v>43072</v>
      </c>
      <c r="B7911" s="19" t="s">
        <v>3407</v>
      </c>
      <c r="C7911" s="15">
        <v>6495</v>
      </c>
      <c r="D7911" s="24" t="s">
        <v>7</v>
      </c>
      <c r="E7911" s="24" t="s">
        <v>8</v>
      </c>
      <c r="F7911" s="25"/>
      <c r="G7911" s="25" t="s">
        <v>3314</v>
      </c>
      <c r="H7911" s="25" t="s">
        <v>3314</v>
      </c>
      <c r="I7911" s="27"/>
      <c r="J7911" s="10" t="s">
        <v>2984</v>
      </c>
      <c r="K7911" s="16"/>
    </row>
    <row r="7912" spans="1:11" x14ac:dyDescent="0.25">
      <c r="A7912" s="19">
        <v>43072</v>
      </c>
      <c r="B7912" s="19" t="s">
        <v>3407</v>
      </c>
      <c r="C7912" s="15">
        <v>30</v>
      </c>
      <c r="D7912" s="24" t="s">
        <v>7</v>
      </c>
      <c r="E7912" s="24" t="s">
        <v>8</v>
      </c>
      <c r="F7912" s="25"/>
      <c r="G7912" s="25" t="s">
        <v>3314</v>
      </c>
      <c r="H7912" s="25" t="s">
        <v>3314</v>
      </c>
      <c r="I7912" s="27"/>
      <c r="J7912" s="10" t="s">
        <v>2984</v>
      </c>
      <c r="K7912" s="16"/>
    </row>
    <row r="7913" spans="1:11" x14ac:dyDescent="0.25">
      <c r="A7913" s="19">
        <v>43072</v>
      </c>
      <c r="B7913" s="19" t="s">
        <v>3407</v>
      </c>
      <c r="C7913" s="15">
        <v>611.75</v>
      </c>
      <c r="D7913" s="24" t="s">
        <v>7</v>
      </c>
      <c r="E7913" s="24" t="s">
        <v>8</v>
      </c>
      <c r="F7913" s="25"/>
      <c r="G7913" s="25" t="s">
        <v>3314</v>
      </c>
      <c r="H7913" s="25" t="s">
        <v>3314</v>
      </c>
      <c r="I7913" s="27"/>
      <c r="J7913" s="10" t="s">
        <v>2984</v>
      </c>
      <c r="K7913" s="16"/>
    </row>
    <row r="7914" spans="1:11" x14ac:dyDescent="0.25">
      <c r="A7914" s="19">
        <v>43073</v>
      </c>
      <c r="B7914" s="19" t="s">
        <v>3407</v>
      </c>
      <c r="C7914" s="15">
        <v>1000</v>
      </c>
      <c r="D7914" s="24" t="s">
        <v>4</v>
      </c>
      <c r="E7914" s="24" t="s">
        <v>5</v>
      </c>
      <c r="F7914" s="25" t="s">
        <v>2217</v>
      </c>
      <c r="G7914" s="25" t="s">
        <v>2987</v>
      </c>
      <c r="H7914" s="25" t="s">
        <v>3418</v>
      </c>
      <c r="I7914" s="25" t="s">
        <v>82</v>
      </c>
      <c r="J7914" s="10">
        <v>1314</v>
      </c>
      <c r="K7914" s="16">
        <v>27</v>
      </c>
    </row>
    <row r="7915" spans="1:11" x14ac:dyDescent="0.25">
      <c r="A7915" s="19">
        <v>43073</v>
      </c>
      <c r="B7915" s="19" t="s">
        <v>3407</v>
      </c>
      <c r="C7915" s="15">
        <v>10</v>
      </c>
      <c r="D7915" s="24" t="s">
        <v>4</v>
      </c>
      <c r="E7915" s="24" t="s">
        <v>5</v>
      </c>
      <c r="F7915" s="25" t="s">
        <v>2217</v>
      </c>
      <c r="G7915" s="25" t="s">
        <v>2987</v>
      </c>
      <c r="H7915" s="25" t="s">
        <v>3418</v>
      </c>
      <c r="I7915" s="25" t="s">
        <v>82</v>
      </c>
      <c r="J7915" s="10">
        <v>1315</v>
      </c>
      <c r="K7915" s="16">
        <v>27</v>
      </c>
    </row>
    <row r="7916" spans="1:11" x14ac:dyDescent="0.25">
      <c r="A7916" s="19">
        <v>43073</v>
      </c>
      <c r="B7916" s="19" t="s">
        <v>3407</v>
      </c>
      <c r="C7916" s="15">
        <v>10</v>
      </c>
      <c r="D7916" s="24" t="s">
        <v>95</v>
      </c>
      <c r="E7916" s="24" t="s">
        <v>5</v>
      </c>
      <c r="F7916" s="25" t="s">
        <v>2217</v>
      </c>
      <c r="G7916" s="25" t="s">
        <v>2987</v>
      </c>
      <c r="H7916" s="25" t="s">
        <v>3418</v>
      </c>
      <c r="I7916" s="25" t="s">
        <v>82</v>
      </c>
      <c r="J7916" s="10">
        <v>1316</v>
      </c>
      <c r="K7916" s="16">
        <v>27</v>
      </c>
    </row>
    <row r="7917" spans="1:11" x14ac:dyDescent="0.25">
      <c r="A7917" s="19">
        <v>43073</v>
      </c>
      <c r="B7917" s="19" t="s">
        <v>3407</v>
      </c>
      <c r="C7917" s="15">
        <v>250</v>
      </c>
      <c r="D7917" s="24" t="s">
        <v>4</v>
      </c>
      <c r="E7917" s="24" t="s">
        <v>5</v>
      </c>
      <c r="F7917" s="25" t="s">
        <v>2217</v>
      </c>
      <c r="G7917" s="25" t="s">
        <v>2987</v>
      </c>
      <c r="H7917" s="25" t="s">
        <v>3418</v>
      </c>
      <c r="I7917" s="25" t="s">
        <v>82</v>
      </c>
      <c r="J7917" s="10">
        <v>2328</v>
      </c>
      <c r="K7917" s="16">
        <v>47</v>
      </c>
    </row>
    <row r="7918" spans="1:11" x14ac:dyDescent="0.25">
      <c r="A7918" s="19">
        <v>43073</v>
      </c>
      <c r="B7918" s="19" t="s">
        <v>3407</v>
      </c>
      <c r="C7918" s="15">
        <v>400</v>
      </c>
      <c r="D7918" s="24" t="s">
        <v>4</v>
      </c>
      <c r="E7918" s="24" t="s">
        <v>5</v>
      </c>
      <c r="F7918" s="25" t="s">
        <v>2217</v>
      </c>
      <c r="G7918" s="25" t="s">
        <v>2987</v>
      </c>
      <c r="H7918" s="25" t="s">
        <v>3418</v>
      </c>
      <c r="I7918" s="25" t="s">
        <v>82</v>
      </c>
      <c r="J7918" s="10">
        <v>2329</v>
      </c>
      <c r="K7918" s="16">
        <v>47</v>
      </c>
    </row>
    <row r="7919" spans="1:11" x14ac:dyDescent="0.25">
      <c r="A7919" s="19">
        <v>43073</v>
      </c>
      <c r="B7919" s="19" t="s">
        <v>3407</v>
      </c>
      <c r="C7919" s="15">
        <v>1000</v>
      </c>
      <c r="D7919" s="24" t="s">
        <v>4</v>
      </c>
      <c r="E7919" s="24" t="s">
        <v>5</v>
      </c>
      <c r="F7919" s="25" t="s">
        <v>2217</v>
      </c>
      <c r="G7919" s="25" t="s">
        <v>2987</v>
      </c>
      <c r="H7919" s="25" t="s">
        <v>3418</v>
      </c>
      <c r="I7919" s="25" t="s">
        <v>82</v>
      </c>
      <c r="J7919" s="10">
        <v>2330</v>
      </c>
      <c r="K7919" s="16">
        <v>47</v>
      </c>
    </row>
    <row r="7920" spans="1:11" x14ac:dyDescent="0.25">
      <c r="A7920" s="19">
        <v>43073</v>
      </c>
      <c r="B7920" s="19" t="s">
        <v>3407</v>
      </c>
      <c r="C7920" s="15">
        <v>400</v>
      </c>
      <c r="D7920" s="24" t="s">
        <v>4</v>
      </c>
      <c r="E7920" s="24" t="s">
        <v>5</v>
      </c>
      <c r="F7920" s="25" t="s">
        <v>2217</v>
      </c>
      <c r="G7920" s="25" t="s">
        <v>2987</v>
      </c>
      <c r="H7920" s="25" t="s">
        <v>3418</v>
      </c>
      <c r="I7920" s="25" t="s">
        <v>82</v>
      </c>
      <c r="J7920" s="10">
        <v>2331</v>
      </c>
      <c r="K7920" s="16">
        <v>47</v>
      </c>
    </row>
    <row r="7921" spans="1:11" x14ac:dyDescent="0.25">
      <c r="A7921" s="19">
        <v>43073</v>
      </c>
      <c r="B7921" s="19" t="s">
        <v>3407</v>
      </c>
      <c r="C7921" s="15">
        <v>2190.7328000000002</v>
      </c>
      <c r="D7921" s="24" t="s">
        <v>4</v>
      </c>
      <c r="E7921" s="24" t="s">
        <v>6</v>
      </c>
      <c r="F7921" s="25" t="s">
        <v>6</v>
      </c>
      <c r="G7921" s="25" t="s">
        <v>2987</v>
      </c>
      <c r="H7921" s="25" t="s">
        <v>3418</v>
      </c>
      <c r="I7921" s="25" t="s">
        <v>82</v>
      </c>
      <c r="J7921" s="10">
        <v>2332</v>
      </c>
      <c r="K7921" s="16">
        <v>47</v>
      </c>
    </row>
    <row r="7922" spans="1:11" x14ac:dyDescent="0.25">
      <c r="A7922" s="19">
        <v>43073</v>
      </c>
      <c r="B7922" s="19" t="s">
        <v>3407</v>
      </c>
      <c r="C7922" s="15">
        <v>6000</v>
      </c>
      <c r="D7922" s="24" t="s">
        <v>4</v>
      </c>
      <c r="E7922" s="24" t="s">
        <v>6</v>
      </c>
      <c r="F7922" s="25" t="s">
        <v>6</v>
      </c>
      <c r="G7922" s="25" t="s">
        <v>2987</v>
      </c>
      <c r="H7922" s="25" t="s">
        <v>3418</v>
      </c>
      <c r="I7922" s="25" t="s">
        <v>82</v>
      </c>
      <c r="J7922" s="10">
        <v>2333</v>
      </c>
      <c r="K7922" s="16">
        <v>47</v>
      </c>
    </row>
    <row r="7923" spans="1:11" x14ac:dyDescent="0.25">
      <c r="A7923" s="19">
        <v>43073</v>
      </c>
      <c r="B7923" s="19" t="s">
        <v>3407</v>
      </c>
      <c r="C7923" s="15">
        <v>1000</v>
      </c>
      <c r="D7923" s="24" t="s">
        <v>4</v>
      </c>
      <c r="E7923" s="24" t="s">
        <v>6</v>
      </c>
      <c r="F7923" s="25" t="s">
        <v>6</v>
      </c>
      <c r="G7923" s="25" t="s">
        <v>2987</v>
      </c>
      <c r="H7923" s="25" t="s">
        <v>3418</v>
      </c>
      <c r="I7923" s="25" t="s">
        <v>82</v>
      </c>
      <c r="J7923" s="10">
        <v>2472</v>
      </c>
      <c r="K7923" s="16">
        <v>50</v>
      </c>
    </row>
    <row r="7924" spans="1:11" x14ac:dyDescent="0.25">
      <c r="A7924" s="19">
        <v>43073</v>
      </c>
      <c r="B7924" s="19" t="s">
        <v>3407</v>
      </c>
      <c r="C7924" s="15">
        <v>200</v>
      </c>
      <c r="D7924" s="24" t="s">
        <v>4</v>
      </c>
      <c r="E7924" s="24" t="s">
        <v>6</v>
      </c>
      <c r="F7924" s="25" t="s">
        <v>6</v>
      </c>
      <c r="G7924" s="25" t="s">
        <v>2987</v>
      </c>
      <c r="H7924" s="25" t="s">
        <v>3418</v>
      </c>
      <c r="I7924" s="25" t="s">
        <v>82</v>
      </c>
      <c r="J7924" s="10">
        <v>2473</v>
      </c>
      <c r="K7924" s="16">
        <v>50</v>
      </c>
    </row>
    <row r="7925" spans="1:11" x14ac:dyDescent="0.25">
      <c r="A7925" s="19">
        <v>43073</v>
      </c>
      <c r="B7925" s="19" t="s">
        <v>3407</v>
      </c>
      <c r="C7925" s="15">
        <v>100</v>
      </c>
      <c r="D7925" s="24" t="s">
        <v>4</v>
      </c>
      <c r="E7925" s="24" t="s">
        <v>5</v>
      </c>
      <c r="F7925" s="25" t="s">
        <v>2217</v>
      </c>
      <c r="G7925" s="25" t="s">
        <v>2987</v>
      </c>
      <c r="H7925" s="25" t="s">
        <v>3418</v>
      </c>
      <c r="I7925" s="25" t="s">
        <v>82</v>
      </c>
      <c r="J7925" s="10">
        <v>2474</v>
      </c>
      <c r="K7925" s="16">
        <v>50</v>
      </c>
    </row>
    <row r="7926" spans="1:11" x14ac:dyDescent="0.25">
      <c r="A7926" s="19">
        <v>43073</v>
      </c>
      <c r="B7926" s="19" t="s">
        <v>3407</v>
      </c>
      <c r="C7926" s="15">
        <v>100</v>
      </c>
      <c r="D7926" s="24" t="s">
        <v>4</v>
      </c>
      <c r="E7926" s="24" t="s">
        <v>5</v>
      </c>
      <c r="F7926" s="25" t="s">
        <v>2217</v>
      </c>
      <c r="G7926" s="25" t="s">
        <v>2987</v>
      </c>
      <c r="H7926" s="25" t="s">
        <v>3418</v>
      </c>
      <c r="I7926" s="25" t="s">
        <v>82</v>
      </c>
      <c r="J7926" s="10">
        <v>2475</v>
      </c>
      <c r="K7926" s="16">
        <v>50</v>
      </c>
    </row>
    <row r="7927" spans="1:11" x14ac:dyDescent="0.25">
      <c r="A7927" s="19">
        <v>43073</v>
      </c>
      <c r="B7927" s="19" t="s">
        <v>3407</v>
      </c>
      <c r="C7927" s="15">
        <v>1000</v>
      </c>
      <c r="D7927" s="24" t="s">
        <v>4</v>
      </c>
      <c r="E7927" s="24" t="s">
        <v>5</v>
      </c>
      <c r="F7927" s="25" t="s">
        <v>2217</v>
      </c>
      <c r="G7927" s="25" t="s">
        <v>2987</v>
      </c>
      <c r="H7927" s="25" t="s">
        <v>3418</v>
      </c>
      <c r="I7927" s="25" t="s">
        <v>82</v>
      </c>
      <c r="J7927" s="10">
        <v>2476</v>
      </c>
      <c r="K7927" s="16">
        <v>50</v>
      </c>
    </row>
    <row r="7928" spans="1:11" x14ac:dyDescent="0.25">
      <c r="A7928" s="19">
        <v>43073</v>
      </c>
      <c r="B7928" s="19" t="s">
        <v>3407</v>
      </c>
      <c r="C7928" s="15">
        <v>400</v>
      </c>
      <c r="D7928" s="24" t="s">
        <v>4</v>
      </c>
      <c r="E7928" s="24" t="s">
        <v>6</v>
      </c>
      <c r="F7928" s="25" t="s">
        <v>6</v>
      </c>
      <c r="G7928" s="25" t="s">
        <v>2987</v>
      </c>
      <c r="H7928" s="25" t="s">
        <v>3418</v>
      </c>
      <c r="I7928" s="25" t="s">
        <v>82</v>
      </c>
      <c r="J7928" s="10">
        <v>2477</v>
      </c>
      <c r="K7928" s="16">
        <v>50</v>
      </c>
    </row>
    <row r="7929" spans="1:11" x14ac:dyDescent="0.25">
      <c r="A7929" s="19">
        <v>43073</v>
      </c>
      <c r="B7929" s="19" t="s">
        <v>3407</v>
      </c>
      <c r="C7929" s="15">
        <v>1766.72</v>
      </c>
      <c r="D7929" s="24" t="s">
        <v>4</v>
      </c>
      <c r="E7929" s="24" t="s">
        <v>6</v>
      </c>
      <c r="F7929" s="25" t="s">
        <v>6</v>
      </c>
      <c r="G7929" s="25" t="s">
        <v>2987</v>
      </c>
      <c r="H7929" s="25" t="s">
        <v>3418</v>
      </c>
      <c r="I7929" s="25" t="s">
        <v>82</v>
      </c>
      <c r="J7929" s="10">
        <v>2479</v>
      </c>
      <c r="K7929" s="16">
        <v>50</v>
      </c>
    </row>
    <row r="7930" spans="1:11" x14ac:dyDescent="0.25">
      <c r="A7930" s="19">
        <v>43073</v>
      </c>
      <c r="B7930" s="19" t="s">
        <v>3407</v>
      </c>
      <c r="C7930" s="15">
        <v>10000</v>
      </c>
      <c r="D7930" s="24" t="s">
        <v>4</v>
      </c>
      <c r="E7930" s="24" t="s">
        <v>6</v>
      </c>
      <c r="F7930" s="25" t="s">
        <v>6</v>
      </c>
      <c r="G7930" s="25" t="s">
        <v>2987</v>
      </c>
      <c r="H7930" s="25" t="s">
        <v>3418</v>
      </c>
      <c r="I7930" s="25" t="s">
        <v>82</v>
      </c>
      <c r="J7930" s="10">
        <v>2480</v>
      </c>
      <c r="K7930" s="16">
        <v>50</v>
      </c>
    </row>
    <row r="7931" spans="1:11" x14ac:dyDescent="0.25">
      <c r="A7931" s="19">
        <v>43073</v>
      </c>
      <c r="B7931" s="19" t="s">
        <v>3407</v>
      </c>
      <c r="C7931" s="15">
        <v>2000</v>
      </c>
      <c r="D7931" s="24" t="s">
        <v>4</v>
      </c>
      <c r="E7931" s="24" t="s">
        <v>5</v>
      </c>
      <c r="F7931" s="25" t="s">
        <v>2217</v>
      </c>
      <c r="G7931" s="25" t="s">
        <v>2987</v>
      </c>
      <c r="H7931" s="25" t="s">
        <v>3418</v>
      </c>
      <c r="I7931" s="25" t="s">
        <v>82</v>
      </c>
      <c r="J7931" s="10">
        <v>2481</v>
      </c>
      <c r="K7931" s="16">
        <v>50</v>
      </c>
    </row>
    <row r="7932" spans="1:11" x14ac:dyDescent="0.25">
      <c r="A7932" s="19">
        <v>43073</v>
      </c>
      <c r="B7932" s="19" t="s">
        <v>3407</v>
      </c>
      <c r="C7932" s="15">
        <v>2000</v>
      </c>
      <c r="D7932" s="24" t="s">
        <v>4</v>
      </c>
      <c r="E7932" s="24" t="s">
        <v>5</v>
      </c>
      <c r="F7932" s="25" t="s">
        <v>2217</v>
      </c>
      <c r="G7932" s="25" t="s">
        <v>2987</v>
      </c>
      <c r="H7932" s="25" t="s">
        <v>3418</v>
      </c>
      <c r="I7932" s="25" t="s">
        <v>82</v>
      </c>
      <c r="J7932" s="10">
        <v>2482</v>
      </c>
      <c r="K7932" s="16">
        <v>50</v>
      </c>
    </row>
    <row r="7933" spans="1:11" x14ac:dyDescent="0.25">
      <c r="A7933" s="19">
        <v>43073</v>
      </c>
      <c r="B7933" s="19" t="s">
        <v>3407</v>
      </c>
      <c r="C7933" s="15">
        <v>100</v>
      </c>
      <c r="D7933" s="24" t="s">
        <v>4</v>
      </c>
      <c r="E7933" s="24" t="s">
        <v>6</v>
      </c>
      <c r="F7933" s="25" t="s">
        <v>6</v>
      </c>
      <c r="G7933" s="25" t="s">
        <v>2987</v>
      </c>
      <c r="H7933" s="25" t="s">
        <v>3418</v>
      </c>
      <c r="I7933" s="25" t="s">
        <v>82</v>
      </c>
      <c r="J7933" s="10">
        <v>2483</v>
      </c>
      <c r="K7933" s="16">
        <v>50</v>
      </c>
    </row>
    <row r="7934" spans="1:11" x14ac:dyDescent="0.25">
      <c r="A7934" s="19">
        <v>43073</v>
      </c>
      <c r="B7934" s="19" t="s">
        <v>3407</v>
      </c>
      <c r="C7934" s="15">
        <v>2000</v>
      </c>
      <c r="D7934" s="24" t="s">
        <v>4</v>
      </c>
      <c r="E7934" s="24" t="s">
        <v>6</v>
      </c>
      <c r="F7934" s="25" t="s">
        <v>6</v>
      </c>
      <c r="G7934" s="25" t="s">
        <v>2987</v>
      </c>
      <c r="H7934" s="25" t="s">
        <v>3418</v>
      </c>
      <c r="I7934" s="25" t="s">
        <v>82</v>
      </c>
      <c r="J7934" s="10">
        <v>2576</v>
      </c>
      <c r="K7934" s="16">
        <v>52</v>
      </c>
    </row>
    <row r="7935" spans="1:11" x14ac:dyDescent="0.25">
      <c r="A7935" s="19">
        <v>43073</v>
      </c>
      <c r="B7935" s="19" t="s">
        <v>3407</v>
      </c>
      <c r="C7935" s="15">
        <v>200</v>
      </c>
      <c r="D7935" s="24" t="s">
        <v>4</v>
      </c>
      <c r="E7935" s="24" t="s">
        <v>5</v>
      </c>
      <c r="F7935" s="25" t="s">
        <v>2217</v>
      </c>
      <c r="G7935" s="25" t="s">
        <v>2987</v>
      </c>
      <c r="H7935" s="25" t="s">
        <v>3418</v>
      </c>
      <c r="I7935" s="25" t="s">
        <v>82</v>
      </c>
      <c r="J7935" s="10">
        <v>2577</v>
      </c>
      <c r="K7935" s="16">
        <v>52</v>
      </c>
    </row>
    <row r="7936" spans="1:11" x14ac:dyDescent="0.25">
      <c r="A7936" s="19">
        <v>43073</v>
      </c>
      <c r="B7936" s="19" t="s">
        <v>3407</v>
      </c>
      <c r="C7936" s="15">
        <v>400</v>
      </c>
      <c r="D7936" s="24" t="s">
        <v>4</v>
      </c>
      <c r="E7936" s="24" t="s">
        <v>6</v>
      </c>
      <c r="F7936" s="25" t="s">
        <v>6</v>
      </c>
      <c r="G7936" s="25" t="s">
        <v>2987</v>
      </c>
      <c r="H7936" s="25" t="s">
        <v>3418</v>
      </c>
      <c r="I7936" s="25" t="s">
        <v>82</v>
      </c>
      <c r="J7936" s="10">
        <v>2578</v>
      </c>
      <c r="K7936" s="16">
        <v>52</v>
      </c>
    </row>
    <row r="7937" spans="1:11" x14ac:dyDescent="0.25">
      <c r="A7937" s="19">
        <v>43073</v>
      </c>
      <c r="B7937" s="19" t="s">
        <v>3407</v>
      </c>
      <c r="C7937" s="15">
        <v>100</v>
      </c>
      <c r="D7937" s="24" t="s">
        <v>4</v>
      </c>
      <c r="E7937" s="24" t="s">
        <v>6</v>
      </c>
      <c r="F7937" s="25" t="s">
        <v>6</v>
      </c>
      <c r="G7937" s="25" t="s">
        <v>2987</v>
      </c>
      <c r="H7937" s="25" t="s">
        <v>3418</v>
      </c>
      <c r="I7937" s="25" t="s">
        <v>82</v>
      </c>
      <c r="J7937" s="10">
        <v>2579</v>
      </c>
      <c r="K7937" s="16">
        <v>52</v>
      </c>
    </row>
    <row r="7938" spans="1:11" x14ac:dyDescent="0.25">
      <c r="A7938" s="19">
        <v>43073</v>
      </c>
      <c r="B7938" s="19" t="s">
        <v>3407</v>
      </c>
      <c r="C7938" s="15">
        <v>10000</v>
      </c>
      <c r="D7938" s="24" t="s">
        <v>4</v>
      </c>
      <c r="E7938" s="24" t="s">
        <v>6</v>
      </c>
      <c r="F7938" s="25" t="s">
        <v>6</v>
      </c>
      <c r="G7938" s="25" t="s">
        <v>2987</v>
      </c>
      <c r="H7938" s="25" t="s">
        <v>3418</v>
      </c>
      <c r="I7938" s="25" t="s">
        <v>82</v>
      </c>
      <c r="J7938" s="10">
        <v>2580</v>
      </c>
      <c r="K7938" s="16">
        <v>52</v>
      </c>
    </row>
    <row r="7939" spans="1:11" x14ac:dyDescent="0.25">
      <c r="A7939" s="19">
        <v>43073</v>
      </c>
      <c r="B7939" s="19" t="s">
        <v>3407</v>
      </c>
      <c r="C7939" s="15">
        <v>2000</v>
      </c>
      <c r="D7939" s="24" t="s">
        <v>4</v>
      </c>
      <c r="E7939" s="24" t="s">
        <v>6</v>
      </c>
      <c r="F7939" s="25" t="s">
        <v>6</v>
      </c>
      <c r="G7939" s="25" t="s">
        <v>2987</v>
      </c>
      <c r="H7939" s="25" t="s">
        <v>3418</v>
      </c>
      <c r="I7939" s="25" t="s">
        <v>82</v>
      </c>
      <c r="J7939" s="10">
        <v>2581</v>
      </c>
      <c r="K7939" s="16">
        <v>52</v>
      </c>
    </row>
    <row r="7940" spans="1:11" x14ac:dyDescent="0.25">
      <c r="A7940" s="19">
        <v>43073</v>
      </c>
      <c r="B7940" s="19" t="s">
        <v>3407</v>
      </c>
      <c r="C7940" s="15">
        <v>50</v>
      </c>
      <c r="D7940" s="24" t="s">
        <v>4</v>
      </c>
      <c r="E7940" s="24" t="s">
        <v>6</v>
      </c>
      <c r="F7940" s="25" t="s">
        <v>6</v>
      </c>
      <c r="G7940" s="25" t="s">
        <v>2987</v>
      </c>
      <c r="H7940" s="25" t="s">
        <v>3418</v>
      </c>
      <c r="I7940" s="25" t="s">
        <v>82</v>
      </c>
      <c r="J7940" s="10">
        <v>2622</v>
      </c>
      <c r="K7940" s="16">
        <v>53</v>
      </c>
    </row>
    <row r="7941" spans="1:11" x14ac:dyDescent="0.25">
      <c r="A7941" s="19">
        <v>43073</v>
      </c>
      <c r="B7941" s="19" t="s">
        <v>3407</v>
      </c>
      <c r="C7941" s="15">
        <v>200</v>
      </c>
      <c r="D7941" s="24" t="s">
        <v>4</v>
      </c>
      <c r="E7941" s="24" t="s">
        <v>6</v>
      </c>
      <c r="F7941" s="25" t="s">
        <v>6</v>
      </c>
      <c r="G7941" s="25" t="s">
        <v>2987</v>
      </c>
      <c r="H7941" s="25" t="s">
        <v>3418</v>
      </c>
      <c r="I7941" s="25" t="s">
        <v>82</v>
      </c>
      <c r="J7941" s="10">
        <v>2623</v>
      </c>
      <c r="K7941" s="16">
        <v>53</v>
      </c>
    </row>
    <row r="7942" spans="1:11" x14ac:dyDescent="0.25">
      <c r="A7942" s="19">
        <v>43073</v>
      </c>
      <c r="B7942" s="19" t="s">
        <v>3407</v>
      </c>
      <c r="C7942" s="15">
        <v>1000</v>
      </c>
      <c r="D7942" s="24" t="s">
        <v>4</v>
      </c>
      <c r="E7942" s="24" t="s">
        <v>5</v>
      </c>
      <c r="F7942" s="25" t="s">
        <v>2217</v>
      </c>
      <c r="G7942" s="25" t="s">
        <v>2987</v>
      </c>
      <c r="H7942" s="25" t="s">
        <v>3418</v>
      </c>
      <c r="I7942" s="25" t="s">
        <v>82</v>
      </c>
      <c r="J7942" s="10">
        <v>2624</v>
      </c>
      <c r="K7942" s="16">
        <v>53</v>
      </c>
    </row>
    <row r="7943" spans="1:11" x14ac:dyDescent="0.25">
      <c r="A7943" s="19">
        <v>43073</v>
      </c>
      <c r="B7943" s="19" t="s">
        <v>3407</v>
      </c>
      <c r="C7943" s="15">
        <v>1000</v>
      </c>
      <c r="D7943" s="24" t="s">
        <v>4</v>
      </c>
      <c r="E7943" s="24" t="s">
        <v>6</v>
      </c>
      <c r="F7943" s="25" t="s">
        <v>6</v>
      </c>
      <c r="G7943" s="25" t="s">
        <v>2987</v>
      </c>
      <c r="H7943" s="25" t="s">
        <v>3418</v>
      </c>
      <c r="I7943" s="25" t="s">
        <v>82</v>
      </c>
      <c r="J7943" s="10">
        <v>2779</v>
      </c>
      <c r="K7943" s="16">
        <v>56</v>
      </c>
    </row>
    <row r="7944" spans="1:11" x14ac:dyDescent="0.25">
      <c r="A7944" s="19">
        <v>43073</v>
      </c>
      <c r="B7944" s="19" t="s">
        <v>3407</v>
      </c>
      <c r="C7944" s="15">
        <v>500</v>
      </c>
      <c r="D7944" s="24" t="s">
        <v>4</v>
      </c>
      <c r="E7944" s="24" t="s">
        <v>6</v>
      </c>
      <c r="F7944" s="25" t="s">
        <v>6</v>
      </c>
      <c r="G7944" s="25" t="s">
        <v>2987</v>
      </c>
      <c r="H7944" s="25" t="s">
        <v>3418</v>
      </c>
      <c r="I7944" s="25" t="s">
        <v>82</v>
      </c>
      <c r="J7944" s="10">
        <v>2780</v>
      </c>
      <c r="K7944" s="16">
        <v>56</v>
      </c>
    </row>
    <row r="7945" spans="1:11" x14ac:dyDescent="0.25">
      <c r="A7945" s="19">
        <v>43073</v>
      </c>
      <c r="B7945" s="19" t="s">
        <v>3407</v>
      </c>
      <c r="C7945" s="15">
        <v>1000</v>
      </c>
      <c r="D7945" s="24" t="s">
        <v>4</v>
      </c>
      <c r="E7945" s="24" t="s">
        <v>6</v>
      </c>
      <c r="F7945" s="25" t="s">
        <v>6</v>
      </c>
      <c r="G7945" s="25" t="s">
        <v>2987</v>
      </c>
      <c r="H7945" s="25" t="s">
        <v>3418</v>
      </c>
      <c r="I7945" s="25" t="s">
        <v>82</v>
      </c>
      <c r="J7945" s="10">
        <v>2781</v>
      </c>
      <c r="K7945" s="16">
        <v>56</v>
      </c>
    </row>
    <row r="7946" spans="1:11" x14ac:dyDescent="0.25">
      <c r="A7946" s="19">
        <v>43073</v>
      </c>
      <c r="B7946" s="19" t="s">
        <v>3407</v>
      </c>
      <c r="C7946" s="15">
        <v>5000</v>
      </c>
      <c r="D7946" s="24" t="s">
        <v>4</v>
      </c>
      <c r="E7946" s="24" t="s">
        <v>5</v>
      </c>
      <c r="F7946" s="25" t="s">
        <v>2217</v>
      </c>
      <c r="G7946" s="25" t="s">
        <v>2987</v>
      </c>
      <c r="H7946" s="25" t="s">
        <v>3418</v>
      </c>
      <c r="I7946" s="25" t="s">
        <v>82</v>
      </c>
      <c r="J7946" s="10">
        <v>2782</v>
      </c>
      <c r="K7946" s="16">
        <v>56</v>
      </c>
    </row>
    <row r="7947" spans="1:11" x14ac:dyDescent="0.25">
      <c r="A7947" s="19">
        <v>43073</v>
      </c>
      <c r="B7947" s="19" t="s">
        <v>3407</v>
      </c>
      <c r="C7947" s="15">
        <v>650</v>
      </c>
      <c r="D7947" s="24" t="s">
        <v>4</v>
      </c>
      <c r="E7947" s="24" t="s">
        <v>5</v>
      </c>
      <c r="F7947" s="25" t="s">
        <v>2217</v>
      </c>
      <c r="G7947" s="25" t="s">
        <v>2987</v>
      </c>
      <c r="H7947" s="25" t="s">
        <v>3418</v>
      </c>
      <c r="I7947" s="25" t="s">
        <v>82</v>
      </c>
      <c r="J7947" s="10">
        <v>2818</v>
      </c>
      <c r="K7947" s="16">
        <v>57</v>
      </c>
    </row>
    <row r="7948" spans="1:11" x14ac:dyDescent="0.25">
      <c r="A7948" s="19">
        <v>43073</v>
      </c>
      <c r="B7948" s="19" t="s">
        <v>3407</v>
      </c>
      <c r="C7948" s="15">
        <v>7500</v>
      </c>
      <c r="D7948" s="24" t="s">
        <v>4</v>
      </c>
      <c r="E7948" s="24" t="s">
        <v>5</v>
      </c>
      <c r="F7948" s="25" t="s">
        <v>2217</v>
      </c>
      <c r="G7948" s="25" t="s">
        <v>2987</v>
      </c>
      <c r="H7948" s="25" t="s">
        <v>3418</v>
      </c>
      <c r="I7948" s="25" t="s">
        <v>82</v>
      </c>
      <c r="J7948" s="10">
        <v>2819</v>
      </c>
      <c r="K7948" s="16">
        <v>57</v>
      </c>
    </row>
    <row r="7949" spans="1:11" x14ac:dyDescent="0.25">
      <c r="A7949" s="19">
        <v>43073</v>
      </c>
      <c r="B7949" s="19" t="s">
        <v>3407</v>
      </c>
      <c r="C7949" s="15">
        <v>2400</v>
      </c>
      <c r="D7949" s="24" t="s">
        <v>4</v>
      </c>
      <c r="E7949" s="24" t="s">
        <v>5</v>
      </c>
      <c r="F7949" s="25" t="s">
        <v>2217</v>
      </c>
      <c r="G7949" s="25" t="s">
        <v>2987</v>
      </c>
      <c r="H7949" s="25" t="s">
        <v>3418</v>
      </c>
      <c r="I7949" s="25" t="s">
        <v>82</v>
      </c>
      <c r="J7949" s="10">
        <v>2820</v>
      </c>
      <c r="K7949" s="16">
        <v>57</v>
      </c>
    </row>
    <row r="7950" spans="1:11" x14ac:dyDescent="0.25">
      <c r="A7950" s="19">
        <v>43073</v>
      </c>
      <c r="B7950" s="19" t="s">
        <v>3407</v>
      </c>
      <c r="C7950" s="15">
        <v>500</v>
      </c>
      <c r="D7950" s="24" t="s">
        <v>4</v>
      </c>
      <c r="E7950" s="24" t="s">
        <v>5</v>
      </c>
      <c r="F7950" s="25" t="s">
        <v>2217</v>
      </c>
      <c r="G7950" s="25" t="s">
        <v>2987</v>
      </c>
      <c r="H7950" s="25" t="s">
        <v>3418</v>
      </c>
      <c r="I7950" s="25" t="s">
        <v>82</v>
      </c>
      <c r="J7950" s="10">
        <v>2822</v>
      </c>
      <c r="K7950" s="16">
        <v>57</v>
      </c>
    </row>
    <row r="7951" spans="1:11" x14ac:dyDescent="0.25">
      <c r="A7951" s="19">
        <v>43073</v>
      </c>
      <c r="B7951" s="19" t="s">
        <v>3407</v>
      </c>
      <c r="C7951" s="15">
        <v>150</v>
      </c>
      <c r="D7951" s="24" t="s">
        <v>4</v>
      </c>
      <c r="E7951" s="24" t="s">
        <v>5</v>
      </c>
      <c r="F7951" s="25" t="s">
        <v>2217</v>
      </c>
      <c r="G7951" s="25" t="s">
        <v>2987</v>
      </c>
      <c r="H7951" s="25" t="s">
        <v>3418</v>
      </c>
      <c r="I7951" s="25" t="s">
        <v>82</v>
      </c>
      <c r="J7951" s="10">
        <v>2884</v>
      </c>
      <c r="K7951" s="16">
        <v>58</v>
      </c>
    </row>
    <row r="7952" spans="1:11" x14ac:dyDescent="0.25">
      <c r="A7952" s="19">
        <v>43073</v>
      </c>
      <c r="B7952" s="19" t="s">
        <v>3407</v>
      </c>
      <c r="C7952" s="15">
        <v>10000</v>
      </c>
      <c r="D7952" s="24" t="s">
        <v>4</v>
      </c>
      <c r="E7952" s="24" t="s">
        <v>5</v>
      </c>
      <c r="F7952" s="25" t="s">
        <v>2217</v>
      </c>
      <c r="G7952" s="25" t="s">
        <v>2987</v>
      </c>
      <c r="H7952" s="25" t="s">
        <v>3418</v>
      </c>
      <c r="I7952" s="25" t="s">
        <v>82</v>
      </c>
      <c r="J7952" s="10">
        <v>2887</v>
      </c>
      <c r="K7952" s="16">
        <v>58</v>
      </c>
    </row>
    <row r="7953" spans="1:11" x14ac:dyDescent="0.25">
      <c r="A7953" s="19">
        <v>43073</v>
      </c>
      <c r="B7953" s="19" t="s">
        <v>3407</v>
      </c>
      <c r="C7953" s="15">
        <v>3000</v>
      </c>
      <c r="D7953" s="24" t="s">
        <v>4</v>
      </c>
      <c r="E7953" s="24" t="s">
        <v>5</v>
      </c>
      <c r="F7953" s="25" t="s">
        <v>2217</v>
      </c>
      <c r="G7953" s="25" t="s">
        <v>2987</v>
      </c>
      <c r="H7953" s="25" t="s">
        <v>3418</v>
      </c>
      <c r="I7953" s="25" t="s">
        <v>82</v>
      </c>
      <c r="J7953" s="10">
        <v>2888</v>
      </c>
      <c r="K7953" s="16">
        <v>58</v>
      </c>
    </row>
    <row r="7954" spans="1:11" x14ac:dyDescent="0.25">
      <c r="A7954" s="19">
        <v>43073</v>
      </c>
      <c r="B7954" s="19" t="s">
        <v>3407</v>
      </c>
      <c r="C7954" s="15">
        <v>10000</v>
      </c>
      <c r="D7954" s="24" t="s">
        <v>4</v>
      </c>
      <c r="E7954" s="24" t="s">
        <v>5</v>
      </c>
      <c r="F7954" s="25" t="s">
        <v>2217</v>
      </c>
      <c r="G7954" s="25" t="s">
        <v>2987</v>
      </c>
      <c r="H7954" s="25" t="s">
        <v>3418</v>
      </c>
      <c r="I7954" s="25" t="s">
        <v>82</v>
      </c>
      <c r="J7954" s="10">
        <v>2889</v>
      </c>
      <c r="K7954" s="16">
        <v>58</v>
      </c>
    </row>
    <row r="7955" spans="1:11" x14ac:dyDescent="0.25">
      <c r="A7955" s="19">
        <v>43073</v>
      </c>
      <c r="B7955" s="19" t="s">
        <v>3407</v>
      </c>
      <c r="C7955" s="15">
        <v>200</v>
      </c>
      <c r="D7955" s="24" t="s">
        <v>4</v>
      </c>
      <c r="E7955" s="24" t="s">
        <v>6</v>
      </c>
      <c r="F7955" s="25" t="s">
        <v>6</v>
      </c>
      <c r="G7955" s="25" t="s">
        <v>2987</v>
      </c>
      <c r="H7955" s="25" t="s">
        <v>3418</v>
      </c>
      <c r="I7955" s="25" t="s">
        <v>82</v>
      </c>
      <c r="J7955" s="10">
        <v>2890</v>
      </c>
      <c r="K7955" s="16">
        <v>58</v>
      </c>
    </row>
    <row r="7956" spans="1:11" x14ac:dyDescent="0.25">
      <c r="A7956" s="19">
        <v>43073</v>
      </c>
      <c r="B7956" s="19" t="s">
        <v>3407</v>
      </c>
      <c r="C7956" s="15">
        <v>7066.88</v>
      </c>
      <c r="D7956" s="24" t="s">
        <v>4</v>
      </c>
      <c r="E7956" s="24" t="s">
        <v>5</v>
      </c>
      <c r="F7956" s="25" t="s">
        <v>2217</v>
      </c>
      <c r="G7956" s="25" t="s">
        <v>2987</v>
      </c>
      <c r="H7956" s="25" t="s">
        <v>3418</v>
      </c>
      <c r="I7956" s="25" t="s">
        <v>82</v>
      </c>
      <c r="J7956" s="10">
        <v>2891</v>
      </c>
      <c r="K7956" s="16">
        <v>58</v>
      </c>
    </row>
    <row r="7957" spans="1:11" x14ac:dyDescent="0.25">
      <c r="A7957" s="19">
        <v>43073</v>
      </c>
      <c r="B7957" s="19" t="s">
        <v>3407</v>
      </c>
      <c r="C7957" s="15">
        <v>200</v>
      </c>
      <c r="D7957" s="24" t="s">
        <v>4</v>
      </c>
      <c r="E7957" s="24" t="s">
        <v>5</v>
      </c>
      <c r="F7957" s="25" t="s">
        <v>2217</v>
      </c>
      <c r="G7957" s="25" t="s">
        <v>2987</v>
      </c>
      <c r="H7957" s="25" t="s">
        <v>3418</v>
      </c>
      <c r="I7957" s="25" t="s">
        <v>82</v>
      </c>
      <c r="J7957" s="10">
        <v>2892</v>
      </c>
      <c r="K7957" s="16">
        <v>58</v>
      </c>
    </row>
    <row r="7958" spans="1:11" x14ac:dyDescent="0.25">
      <c r="A7958" s="19">
        <v>43073</v>
      </c>
      <c r="B7958" s="19" t="s">
        <v>3407</v>
      </c>
      <c r="C7958" s="15">
        <v>1000</v>
      </c>
      <c r="D7958" s="24" t="s">
        <v>4</v>
      </c>
      <c r="E7958" s="24" t="s">
        <v>5</v>
      </c>
      <c r="F7958" s="25" t="s">
        <v>2217</v>
      </c>
      <c r="G7958" s="25" t="s">
        <v>2987</v>
      </c>
      <c r="H7958" s="25" t="s">
        <v>3418</v>
      </c>
      <c r="I7958" s="25" t="s">
        <v>82</v>
      </c>
      <c r="J7958" s="10">
        <v>2894</v>
      </c>
      <c r="K7958" s="16">
        <v>58</v>
      </c>
    </row>
    <row r="7959" spans="1:11" x14ac:dyDescent="0.25">
      <c r="A7959" s="19">
        <v>43073</v>
      </c>
      <c r="B7959" s="19" t="s">
        <v>3407</v>
      </c>
      <c r="C7959" s="15">
        <v>400</v>
      </c>
      <c r="D7959" s="24" t="s">
        <v>4</v>
      </c>
      <c r="E7959" s="24" t="s">
        <v>5</v>
      </c>
      <c r="F7959" s="25" t="s">
        <v>2217</v>
      </c>
      <c r="G7959" s="25" t="s">
        <v>2987</v>
      </c>
      <c r="H7959" s="25" t="s">
        <v>3418</v>
      </c>
      <c r="I7959" s="25" t="s">
        <v>82</v>
      </c>
      <c r="J7959" s="10">
        <v>2895</v>
      </c>
      <c r="K7959" s="16">
        <v>58</v>
      </c>
    </row>
    <row r="7960" spans="1:11" x14ac:dyDescent="0.25">
      <c r="A7960" s="19">
        <v>43073</v>
      </c>
      <c r="B7960" s="19" t="s">
        <v>3407</v>
      </c>
      <c r="C7960" s="15">
        <v>200</v>
      </c>
      <c r="D7960" s="24" t="s">
        <v>4</v>
      </c>
      <c r="E7960" s="24" t="s">
        <v>6</v>
      </c>
      <c r="F7960" s="25" t="s">
        <v>6</v>
      </c>
      <c r="G7960" s="25" t="s">
        <v>2987</v>
      </c>
      <c r="H7960" s="25" t="s">
        <v>3418</v>
      </c>
      <c r="I7960" s="25" t="s">
        <v>82</v>
      </c>
      <c r="J7960" s="10">
        <v>2896</v>
      </c>
      <c r="K7960" s="16">
        <v>58</v>
      </c>
    </row>
    <row r="7961" spans="1:11" x14ac:dyDescent="0.25">
      <c r="A7961" s="19">
        <v>43073</v>
      </c>
      <c r="B7961" s="19" t="s">
        <v>3407</v>
      </c>
      <c r="C7961" s="15">
        <v>500</v>
      </c>
      <c r="D7961" s="24" t="s">
        <v>4</v>
      </c>
      <c r="E7961" s="24" t="s">
        <v>5</v>
      </c>
      <c r="F7961" s="25" t="s">
        <v>2217</v>
      </c>
      <c r="G7961" s="25" t="s">
        <v>2987</v>
      </c>
      <c r="H7961" s="25" t="s">
        <v>3418</v>
      </c>
      <c r="I7961" s="25" t="s">
        <v>82</v>
      </c>
      <c r="J7961" s="10">
        <v>2913</v>
      </c>
      <c r="K7961" s="16">
        <v>59</v>
      </c>
    </row>
    <row r="7962" spans="1:11" x14ac:dyDescent="0.25">
      <c r="A7962" s="19">
        <v>43073</v>
      </c>
      <c r="B7962" s="19" t="s">
        <v>3407</v>
      </c>
      <c r="C7962" s="15">
        <v>400</v>
      </c>
      <c r="D7962" s="24" t="s">
        <v>4</v>
      </c>
      <c r="E7962" s="24" t="s">
        <v>6</v>
      </c>
      <c r="F7962" s="25" t="s">
        <v>6</v>
      </c>
      <c r="G7962" s="25" t="s">
        <v>2987</v>
      </c>
      <c r="H7962" s="25" t="s">
        <v>3418</v>
      </c>
      <c r="I7962" s="25" t="s">
        <v>82</v>
      </c>
      <c r="J7962" s="10">
        <v>2914</v>
      </c>
      <c r="K7962" s="16">
        <v>59</v>
      </c>
    </row>
    <row r="7963" spans="1:11" x14ac:dyDescent="0.25">
      <c r="A7963" s="19">
        <v>43073</v>
      </c>
      <c r="B7963" s="19" t="s">
        <v>3407</v>
      </c>
      <c r="C7963" s="15">
        <v>2000</v>
      </c>
      <c r="D7963" s="24" t="s">
        <v>4</v>
      </c>
      <c r="E7963" s="24" t="s">
        <v>6</v>
      </c>
      <c r="F7963" s="25" t="s">
        <v>6</v>
      </c>
      <c r="G7963" s="25" t="s">
        <v>2987</v>
      </c>
      <c r="H7963" s="25" t="s">
        <v>3418</v>
      </c>
      <c r="I7963" s="25" t="s">
        <v>82</v>
      </c>
      <c r="J7963" s="10">
        <v>2915</v>
      </c>
      <c r="K7963" s="16">
        <v>59</v>
      </c>
    </row>
    <row r="7964" spans="1:11" x14ac:dyDescent="0.25">
      <c r="A7964" s="19">
        <v>43073</v>
      </c>
      <c r="B7964" s="19" t="s">
        <v>3407</v>
      </c>
      <c r="C7964" s="15">
        <v>5000</v>
      </c>
      <c r="D7964" s="24" t="s">
        <v>4</v>
      </c>
      <c r="E7964" s="24" t="s">
        <v>5</v>
      </c>
      <c r="F7964" s="25" t="s">
        <v>2217</v>
      </c>
      <c r="G7964" s="25" t="s">
        <v>2987</v>
      </c>
      <c r="H7964" s="25" t="s">
        <v>3418</v>
      </c>
      <c r="I7964" s="25" t="s">
        <v>82</v>
      </c>
      <c r="J7964" s="10">
        <v>2916</v>
      </c>
      <c r="K7964" s="16">
        <v>59</v>
      </c>
    </row>
    <row r="7965" spans="1:11" x14ac:dyDescent="0.25">
      <c r="A7965" s="19">
        <v>43073</v>
      </c>
      <c r="B7965" s="19" t="s">
        <v>3407</v>
      </c>
      <c r="C7965" s="15">
        <v>10000</v>
      </c>
      <c r="D7965" s="24" t="s">
        <v>4</v>
      </c>
      <c r="E7965" s="24" t="s">
        <v>6</v>
      </c>
      <c r="F7965" s="25" t="s">
        <v>6</v>
      </c>
      <c r="G7965" s="25" t="s">
        <v>2987</v>
      </c>
      <c r="H7965" s="25" t="s">
        <v>3418</v>
      </c>
      <c r="I7965" s="25" t="s">
        <v>82</v>
      </c>
      <c r="J7965" s="10">
        <v>2917</v>
      </c>
      <c r="K7965" s="16">
        <v>59</v>
      </c>
    </row>
    <row r="7966" spans="1:11" x14ac:dyDescent="0.25">
      <c r="A7966" s="19">
        <v>43073</v>
      </c>
      <c r="B7966" s="19" t="s">
        <v>3407</v>
      </c>
      <c r="C7966" s="15">
        <v>10000</v>
      </c>
      <c r="D7966" s="24" t="s">
        <v>4</v>
      </c>
      <c r="E7966" s="24" t="s">
        <v>6</v>
      </c>
      <c r="F7966" s="25" t="s">
        <v>6</v>
      </c>
      <c r="G7966" s="25" t="s">
        <v>2987</v>
      </c>
      <c r="H7966" s="25" t="s">
        <v>3418</v>
      </c>
      <c r="I7966" s="25" t="s">
        <v>82</v>
      </c>
      <c r="J7966" s="10">
        <v>2918</v>
      </c>
      <c r="K7966" s="16">
        <v>59</v>
      </c>
    </row>
    <row r="7967" spans="1:11" x14ac:dyDescent="0.25">
      <c r="A7967" s="19">
        <v>43073</v>
      </c>
      <c r="B7967" s="19" t="s">
        <v>3407</v>
      </c>
      <c r="C7967" s="15">
        <v>10000</v>
      </c>
      <c r="D7967" s="24" t="s">
        <v>4</v>
      </c>
      <c r="E7967" s="24" t="s">
        <v>6</v>
      </c>
      <c r="F7967" s="25" t="s">
        <v>6</v>
      </c>
      <c r="G7967" s="25" t="s">
        <v>2987</v>
      </c>
      <c r="H7967" s="25" t="s">
        <v>3418</v>
      </c>
      <c r="I7967" s="25" t="s">
        <v>82</v>
      </c>
      <c r="J7967" s="10">
        <v>2919</v>
      </c>
      <c r="K7967" s="16">
        <v>59</v>
      </c>
    </row>
    <row r="7968" spans="1:11" x14ac:dyDescent="0.25">
      <c r="A7968" s="19">
        <v>43073</v>
      </c>
      <c r="B7968" s="19" t="s">
        <v>3407</v>
      </c>
      <c r="C7968" s="15">
        <v>200</v>
      </c>
      <c r="D7968" s="24" t="s">
        <v>4</v>
      </c>
      <c r="E7968" s="24" t="s">
        <v>6</v>
      </c>
      <c r="F7968" s="25" t="s">
        <v>6</v>
      </c>
      <c r="G7968" s="25" t="s">
        <v>2987</v>
      </c>
      <c r="H7968" s="25" t="s">
        <v>3418</v>
      </c>
      <c r="I7968" s="25" t="s">
        <v>82</v>
      </c>
      <c r="J7968" s="10">
        <v>3003</v>
      </c>
      <c r="K7968" s="16">
        <v>61</v>
      </c>
    </row>
    <row r="7969" spans="1:11" x14ac:dyDescent="0.25">
      <c r="A7969" s="19">
        <v>43073</v>
      </c>
      <c r="B7969" s="19" t="s">
        <v>3407</v>
      </c>
      <c r="C7969" s="15">
        <v>5000</v>
      </c>
      <c r="D7969" s="24" t="s">
        <v>4</v>
      </c>
      <c r="E7969" s="24" t="s">
        <v>5</v>
      </c>
      <c r="F7969" s="25" t="s">
        <v>2217</v>
      </c>
      <c r="G7969" s="25" t="s">
        <v>2987</v>
      </c>
      <c r="H7969" s="25" t="s">
        <v>3418</v>
      </c>
      <c r="I7969" s="25" t="s">
        <v>82</v>
      </c>
      <c r="J7969" s="10">
        <v>3303</v>
      </c>
      <c r="K7969" s="16">
        <v>67</v>
      </c>
    </row>
    <row r="7970" spans="1:11" x14ac:dyDescent="0.25">
      <c r="A7970" s="19">
        <v>43073</v>
      </c>
      <c r="B7970" s="19" t="s">
        <v>3407</v>
      </c>
      <c r="C7970" s="15">
        <v>500</v>
      </c>
      <c r="D7970" s="24" t="s">
        <v>4</v>
      </c>
      <c r="E7970" s="24" t="s">
        <v>6</v>
      </c>
      <c r="F7970" s="25" t="s">
        <v>6</v>
      </c>
      <c r="G7970" s="25" t="s">
        <v>2987</v>
      </c>
      <c r="H7970" s="25" t="s">
        <v>3418</v>
      </c>
      <c r="I7970" s="25" t="s">
        <v>82</v>
      </c>
      <c r="J7970" s="10">
        <v>3304</v>
      </c>
      <c r="K7970" s="16">
        <v>67</v>
      </c>
    </row>
    <row r="7971" spans="1:11" x14ac:dyDescent="0.25">
      <c r="A7971" s="19">
        <v>43073</v>
      </c>
      <c r="B7971" s="19" t="s">
        <v>3407</v>
      </c>
      <c r="C7971" s="15">
        <v>1500</v>
      </c>
      <c r="D7971" s="24" t="s">
        <v>4</v>
      </c>
      <c r="E7971" s="24" t="s">
        <v>5</v>
      </c>
      <c r="F7971" s="25" t="s">
        <v>2217</v>
      </c>
      <c r="G7971" s="25" t="s">
        <v>2987</v>
      </c>
      <c r="H7971" s="25" t="s">
        <v>3418</v>
      </c>
      <c r="I7971" s="25" t="s">
        <v>82</v>
      </c>
      <c r="J7971" s="10">
        <v>3305</v>
      </c>
      <c r="K7971" s="16">
        <v>67</v>
      </c>
    </row>
    <row r="7972" spans="1:11" x14ac:dyDescent="0.25">
      <c r="A7972" s="19">
        <v>43073</v>
      </c>
      <c r="B7972" s="19" t="s">
        <v>3407</v>
      </c>
      <c r="C7972" s="15">
        <v>500</v>
      </c>
      <c r="D7972" s="24" t="s">
        <v>4</v>
      </c>
      <c r="E7972" s="24" t="s">
        <v>6</v>
      </c>
      <c r="F7972" s="25" t="s">
        <v>6</v>
      </c>
      <c r="G7972" s="25" t="s">
        <v>2987</v>
      </c>
      <c r="H7972" s="25" t="s">
        <v>3418</v>
      </c>
      <c r="I7972" s="25" t="s">
        <v>82</v>
      </c>
      <c r="J7972" s="10">
        <v>3306</v>
      </c>
      <c r="K7972" s="16">
        <v>67</v>
      </c>
    </row>
    <row r="7973" spans="1:11" x14ac:dyDescent="0.25">
      <c r="A7973" s="19">
        <v>43073</v>
      </c>
      <c r="B7973" s="19" t="s">
        <v>3407</v>
      </c>
      <c r="C7973" s="15">
        <v>100</v>
      </c>
      <c r="D7973" s="24" t="s">
        <v>4</v>
      </c>
      <c r="E7973" s="24" t="s">
        <v>6</v>
      </c>
      <c r="F7973" s="25" t="s">
        <v>6</v>
      </c>
      <c r="G7973" s="25" t="s">
        <v>2987</v>
      </c>
      <c r="H7973" s="25" t="s">
        <v>3418</v>
      </c>
      <c r="I7973" s="25" t="s">
        <v>82</v>
      </c>
      <c r="J7973" s="10">
        <v>3307</v>
      </c>
      <c r="K7973" s="16">
        <v>67</v>
      </c>
    </row>
    <row r="7974" spans="1:11" x14ac:dyDescent="0.25">
      <c r="A7974" s="19">
        <v>43073</v>
      </c>
      <c r="B7974" s="19" t="s">
        <v>3407</v>
      </c>
      <c r="C7974" s="15">
        <v>100</v>
      </c>
      <c r="D7974" s="24" t="s">
        <v>4</v>
      </c>
      <c r="E7974" s="24" t="s">
        <v>6</v>
      </c>
      <c r="F7974" s="25" t="s">
        <v>6</v>
      </c>
      <c r="G7974" s="25" t="s">
        <v>2987</v>
      </c>
      <c r="H7974" s="25" t="s">
        <v>3418</v>
      </c>
      <c r="I7974" s="25" t="s">
        <v>82</v>
      </c>
      <c r="J7974" s="10">
        <v>3308</v>
      </c>
      <c r="K7974" s="16">
        <v>67</v>
      </c>
    </row>
    <row r="7975" spans="1:11" x14ac:dyDescent="0.25">
      <c r="A7975" s="19">
        <v>43073</v>
      </c>
      <c r="B7975" s="19" t="s">
        <v>3407</v>
      </c>
      <c r="C7975" s="15">
        <v>5400</v>
      </c>
      <c r="D7975" s="24" t="s">
        <v>4</v>
      </c>
      <c r="E7975" s="24" t="s">
        <v>6</v>
      </c>
      <c r="F7975" s="25" t="s">
        <v>6</v>
      </c>
      <c r="G7975" s="25" t="s">
        <v>2987</v>
      </c>
      <c r="H7975" s="25" t="s">
        <v>3418</v>
      </c>
      <c r="I7975" s="25" t="s">
        <v>82</v>
      </c>
      <c r="J7975" s="10">
        <v>3309</v>
      </c>
      <c r="K7975" s="16">
        <v>67</v>
      </c>
    </row>
    <row r="7976" spans="1:11" x14ac:dyDescent="0.25">
      <c r="A7976" s="19">
        <v>43073</v>
      </c>
      <c r="B7976" s="19" t="s">
        <v>3407</v>
      </c>
      <c r="C7976" s="15">
        <v>5000</v>
      </c>
      <c r="D7976" s="24" t="s">
        <v>4</v>
      </c>
      <c r="E7976" s="24" t="s">
        <v>5</v>
      </c>
      <c r="F7976" s="25" t="s">
        <v>2217</v>
      </c>
      <c r="G7976" s="25" t="s">
        <v>2987</v>
      </c>
      <c r="H7976" s="25" t="s">
        <v>3418</v>
      </c>
      <c r="I7976" s="25" t="s">
        <v>82</v>
      </c>
      <c r="J7976" s="10">
        <v>3310</v>
      </c>
      <c r="K7976" s="16">
        <v>67</v>
      </c>
    </row>
    <row r="7977" spans="1:11" x14ac:dyDescent="0.25">
      <c r="A7977" s="19">
        <v>43073</v>
      </c>
      <c r="B7977" s="19" t="s">
        <v>3407</v>
      </c>
      <c r="C7977" s="15">
        <v>1800</v>
      </c>
      <c r="D7977" s="24" t="s">
        <v>4</v>
      </c>
      <c r="E7977" s="24" t="s">
        <v>5</v>
      </c>
      <c r="F7977" s="25" t="s">
        <v>2217</v>
      </c>
      <c r="G7977" s="25" t="s">
        <v>2987</v>
      </c>
      <c r="H7977" s="25" t="s">
        <v>3418</v>
      </c>
      <c r="I7977" s="25" t="s">
        <v>82</v>
      </c>
      <c r="J7977" s="10">
        <v>3311</v>
      </c>
      <c r="K7977" s="16">
        <v>67</v>
      </c>
    </row>
    <row r="7978" spans="1:11" x14ac:dyDescent="0.25">
      <c r="A7978" s="19">
        <v>43073</v>
      </c>
      <c r="B7978" s="19" t="s">
        <v>3407</v>
      </c>
      <c r="C7978" s="15">
        <v>1000</v>
      </c>
      <c r="D7978" s="24" t="s">
        <v>7</v>
      </c>
      <c r="E7978" s="24" t="s">
        <v>8</v>
      </c>
      <c r="F7978" s="25"/>
      <c r="G7978" s="25" t="s">
        <v>3314</v>
      </c>
      <c r="H7978" s="25" t="s">
        <v>3314</v>
      </c>
      <c r="I7978" s="27"/>
      <c r="J7978" s="10" t="s">
        <v>2984</v>
      </c>
      <c r="K7978" s="16"/>
    </row>
    <row r="7979" spans="1:11" x14ac:dyDescent="0.25">
      <c r="A7979" s="19">
        <v>43073</v>
      </c>
      <c r="B7979" s="19" t="s">
        <v>3407</v>
      </c>
      <c r="C7979" s="15">
        <v>10000</v>
      </c>
      <c r="D7979" s="24" t="s">
        <v>7</v>
      </c>
      <c r="E7979" s="24" t="s">
        <v>8</v>
      </c>
      <c r="F7979" s="25"/>
      <c r="G7979" s="25" t="s">
        <v>3314</v>
      </c>
      <c r="H7979" s="25" t="s">
        <v>3314</v>
      </c>
      <c r="I7979" s="27"/>
      <c r="J7979" s="10" t="s">
        <v>2984</v>
      </c>
      <c r="K7979" s="16"/>
    </row>
    <row r="7980" spans="1:11" x14ac:dyDescent="0.25">
      <c r="A7980" s="19">
        <v>43073</v>
      </c>
      <c r="B7980" s="19" t="s">
        <v>3407</v>
      </c>
      <c r="C7980" s="15">
        <v>3000</v>
      </c>
      <c r="D7980" s="24" t="s">
        <v>7</v>
      </c>
      <c r="E7980" s="24" t="s">
        <v>8</v>
      </c>
      <c r="F7980" s="25"/>
      <c r="G7980" s="25" t="s">
        <v>3314</v>
      </c>
      <c r="H7980" s="25" t="s">
        <v>3314</v>
      </c>
      <c r="I7980" s="27"/>
      <c r="J7980" s="10" t="s">
        <v>2984</v>
      </c>
      <c r="K7980" s="16"/>
    </row>
    <row r="7981" spans="1:11" x14ac:dyDescent="0.25">
      <c r="A7981" s="19">
        <v>43073</v>
      </c>
      <c r="B7981" s="19" t="s">
        <v>3407</v>
      </c>
      <c r="C7981" s="15">
        <v>36000</v>
      </c>
      <c r="D7981" s="24" t="s">
        <v>7</v>
      </c>
      <c r="E7981" s="24" t="s">
        <v>8</v>
      </c>
      <c r="F7981" s="25"/>
      <c r="G7981" s="25" t="s">
        <v>3314</v>
      </c>
      <c r="H7981" s="25" t="s">
        <v>3314</v>
      </c>
      <c r="I7981" s="27"/>
      <c r="J7981" s="10" t="s">
        <v>2984</v>
      </c>
      <c r="K7981" s="16"/>
    </row>
    <row r="7982" spans="1:11" x14ac:dyDescent="0.25">
      <c r="A7982" s="19">
        <v>43073</v>
      </c>
      <c r="B7982" s="19" t="s">
        <v>3407</v>
      </c>
      <c r="C7982" s="15">
        <v>100</v>
      </c>
      <c r="D7982" s="24" t="s">
        <v>7</v>
      </c>
      <c r="E7982" s="24" t="s">
        <v>8</v>
      </c>
      <c r="F7982" s="25"/>
      <c r="G7982" s="25" t="s">
        <v>3314</v>
      </c>
      <c r="H7982" s="25" t="s">
        <v>3314</v>
      </c>
      <c r="I7982" s="27"/>
      <c r="J7982" s="10" t="s">
        <v>2984</v>
      </c>
      <c r="K7982" s="16"/>
    </row>
    <row r="7983" spans="1:11" x14ac:dyDescent="0.25">
      <c r="A7983" s="19">
        <v>43073</v>
      </c>
      <c r="B7983" s="19" t="s">
        <v>3407</v>
      </c>
      <c r="C7983" s="15">
        <v>700</v>
      </c>
      <c r="D7983" s="24" t="s">
        <v>7</v>
      </c>
      <c r="E7983" s="24" t="s">
        <v>8</v>
      </c>
      <c r="F7983" s="25"/>
      <c r="G7983" s="25" t="s">
        <v>3314</v>
      </c>
      <c r="H7983" s="25" t="s">
        <v>3314</v>
      </c>
      <c r="I7983" s="27"/>
      <c r="J7983" s="10" t="s">
        <v>2984</v>
      </c>
      <c r="K7983" s="16"/>
    </row>
    <row r="7984" spans="1:11" x14ac:dyDescent="0.25">
      <c r="A7984" s="19">
        <v>43073</v>
      </c>
      <c r="B7984" s="19" t="s">
        <v>3407</v>
      </c>
      <c r="C7984" s="15">
        <v>200</v>
      </c>
      <c r="D7984" s="24" t="s">
        <v>7</v>
      </c>
      <c r="E7984" s="24" t="s">
        <v>8</v>
      </c>
      <c r="F7984" s="25"/>
      <c r="G7984" s="25" t="s">
        <v>3314</v>
      </c>
      <c r="H7984" s="25" t="s">
        <v>3314</v>
      </c>
      <c r="I7984" s="27"/>
      <c r="J7984" s="10" t="s">
        <v>2984</v>
      </c>
      <c r="K7984" s="16"/>
    </row>
    <row r="7985" spans="1:11" x14ac:dyDescent="0.25">
      <c r="A7985" s="19">
        <v>43073</v>
      </c>
      <c r="B7985" s="19" t="s">
        <v>3407</v>
      </c>
      <c r="C7985" s="15">
        <v>300</v>
      </c>
      <c r="D7985" s="24" t="s">
        <v>7</v>
      </c>
      <c r="E7985" s="24" t="s">
        <v>8</v>
      </c>
      <c r="F7985" s="25"/>
      <c r="G7985" s="25" t="s">
        <v>3314</v>
      </c>
      <c r="H7985" s="25" t="s">
        <v>3314</v>
      </c>
      <c r="I7985" s="27"/>
      <c r="J7985" s="10" t="s">
        <v>2984</v>
      </c>
      <c r="K7985" s="16"/>
    </row>
    <row r="7986" spans="1:11" x14ac:dyDescent="0.25">
      <c r="A7986" s="19">
        <v>43073</v>
      </c>
      <c r="B7986" s="19" t="s">
        <v>3407</v>
      </c>
      <c r="C7986" s="15">
        <v>3610</v>
      </c>
      <c r="D7986" s="24" t="s">
        <v>7</v>
      </c>
      <c r="E7986" s="24" t="s">
        <v>8</v>
      </c>
      <c r="F7986" s="25"/>
      <c r="G7986" s="25" t="s">
        <v>3314</v>
      </c>
      <c r="H7986" s="25" t="s">
        <v>3314</v>
      </c>
      <c r="I7986" s="27"/>
      <c r="J7986" s="10" t="s">
        <v>2984</v>
      </c>
      <c r="K7986" s="16"/>
    </row>
    <row r="7987" spans="1:11" x14ac:dyDescent="0.25">
      <c r="A7987" s="19">
        <v>43073</v>
      </c>
      <c r="B7987" s="19" t="s">
        <v>3407</v>
      </c>
      <c r="C7987" s="15">
        <v>180600</v>
      </c>
      <c r="D7987" s="24" t="s">
        <v>96</v>
      </c>
      <c r="E7987" s="24" t="s">
        <v>98</v>
      </c>
      <c r="F7987" s="25"/>
      <c r="G7987" s="25" t="s">
        <v>3314</v>
      </c>
      <c r="H7987" s="25" t="s">
        <v>3314</v>
      </c>
      <c r="I7987" s="27"/>
      <c r="J7987" s="10"/>
      <c r="K7987" s="16"/>
    </row>
    <row r="7988" spans="1:11" x14ac:dyDescent="0.25">
      <c r="A7988" s="19">
        <v>43074</v>
      </c>
      <c r="B7988" s="19" t="s">
        <v>3407</v>
      </c>
      <c r="C7988" s="15">
        <v>1000</v>
      </c>
      <c r="D7988" s="24" t="s">
        <v>4</v>
      </c>
      <c r="E7988" s="24" t="s">
        <v>5</v>
      </c>
      <c r="F7988" s="25" t="s">
        <v>2217</v>
      </c>
      <c r="G7988" s="25" t="s">
        <v>2987</v>
      </c>
      <c r="H7988" s="25" t="s">
        <v>3418</v>
      </c>
      <c r="I7988" s="25" t="s">
        <v>82</v>
      </c>
      <c r="J7988" s="10">
        <v>1317</v>
      </c>
      <c r="K7988" s="16">
        <v>27</v>
      </c>
    </row>
    <row r="7989" spans="1:11" x14ac:dyDescent="0.25">
      <c r="A7989" s="19">
        <v>43074</v>
      </c>
      <c r="B7989" s="19" t="s">
        <v>3407</v>
      </c>
      <c r="C7989" s="15">
        <v>200</v>
      </c>
      <c r="D7989" s="24" t="s">
        <v>4</v>
      </c>
      <c r="E7989" s="24" t="s">
        <v>5</v>
      </c>
      <c r="F7989" s="25" t="s">
        <v>2217</v>
      </c>
      <c r="G7989" s="25" t="s">
        <v>2987</v>
      </c>
      <c r="H7989" s="25" t="s">
        <v>3418</v>
      </c>
      <c r="I7989" s="25" t="s">
        <v>82</v>
      </c>
      <c r="J7989" s="10">
        <v>1318</v>
      </c>
      <c r="K7989" s="16">
        <v>27</v>
      </c>
    </row>
    <row r="7990" spans="1:11" x14ac:dyDescent="0.25">
      <c r="A7990" s="19">
        <v>43074</v>
      </c>
      <c r="B7990" s="19" t="s">
        <v>3407</v>
      </c>
      <c r="C7990" s="15">
        <v>50</v>
      </c>
      <c r="D7990" s="24" t="s">
        <v>4</v>
      </c>
      <c r="E7990" s="24" t="s">
        <v>5</v>
      </c>
      <c r="F7990" s="25" t="s">
        <v>2217</v>
      </c>
      <c r="G7990" s="25" t="s">
        <v>2987</v>
      </c>
      <c r="H7990" s="25" t="s">
        <v>3418</v>
      </c>
      <c r="I7990" s="25" t="s">
        <v>82</v>
      </c>
      <c r="J7990" s="10">
        <v>1319</v>
      </c>
      <c r="K7990" s="16">
        <v>27</v>
      </c>
    </row>
    <row r="7991" spans="1:11" x14ac:dyDescent="0.25">
      <c r="A7991" s="19">
        <v>43074</v>
      </c>
      <c r="B7991" s="19" t="s">
        <v>3407</v>
      </c>
      <c r="C7991" s="15">
        <v>200</v>
      </c>
      <c r="D7991" s="24" t="s">
        <v>4</v>
      </c>
      <c r="E7991" s="24" t="s">
        <v>5</v>
      </c>
      <c r="F7991" s="25" t="s">
        <v>2217</v>
      </c>
      <c r="G7991" s="25" t="s">
        <v>2987</v>
      </c>
      <c r="H7991" s="25" t="s">
        <v>3418</v>
      </c>
      <c r="I7991" s="25" t="s">
        <v>82</v>
      </c>
      <c r="J7991" s="10">
        <v>1320</v>
      </c>
      <c r="K7991" s="16">
        <v>27</v>
      </c>
    </row>
    <row r="7992" spans="1:11" x14ac:dyDescent="0.25">
      <c r="A7992" s="19">
        <v>43074</v>
      </c>
      <c r="B7992" s="19" t="s">
        <v>3407</v>
      </c>
      <c r="C7992" s="15">
        <v>300</v>
      </c>
      <c r="D7992" s="24" t="s">
        <v>4</v>
      </c>
      <c r="E7992" s="24" t="s">
        <v>6</v>
      </c>
      <c r="F7992" s="25" t="s">
        <v>6</v>
      </c>
      <c r="G7992" s="25" t="s">
        <v>2987</v>
      </c>
      <c r="H7992" s="25" t="s">
        <v>3418</v>
      </c>
      <c r="I7992" s="25" t="s">
        <v>82</v>
      </c>
      <c r="J7992" s="10">
        <v>2334</v>
      </c>
      <c r="K7992" s="16">
        <v>47</v>
      </c>
    </row>
    <row r="7993" spans="1:11" x14ac:dyDescent="0.25">
      <c r="A7993" s="19">
        <v>43074</v>
      </c>
      <c r="B7993" s="19" t="s">
        <v>3407</v>
      </c>
      <c r="C7993" s="15">
        <v>100</v>
      </c>
      <c r="D7993" s="24" t="s">
        <v>4</v>
      </c>
      <c r="E7993" s="24" t="s">
        <v>5</v>
      </c>
      <c r="F7993" s="25" t="s">
        <v>2217</v>
      </c>
      <c r="G7993" s="25" t="s">
        <v>2987</v>
      </c>
      <c r="H7993" s="25" t="s">
        <v>3418</v>
      </c>
      <c r="I7993" s="25" t="s">
        <v>82</v>
      </c>
      <c r="J7993" s="10">
        <v>2335</v>
      </c>
      <c r="K7993" s="16">
        <v>47</v>
      </c>
    </row>
    <row r="7994" spans="1:11" x14ac:dyDescent="0.25">
      <c r="A7994" s="19">
        <v>43074</v>
      </c>
      <c r="B7994" s="19" t="s">
        <v>3407</v>
      </c>
      <c r="C7994" s="15">
        <v>500</v>
      </c>
      <c r="D7994" s="24" t="s">
        <v>4</v>
      </c>
      <c r="E7994" s="24" t="s">
        <v>5</v>
      </c>
      <c r="F7994" s="25" t="s">
        <v>2217</v>
      </c>
      <c r="G7994" s="25" t="s">
        <v>2987</v>
      </c>
      <c r="H7994" s="25" t="s">
        <v>3418</v>
      </c>
      <c r="I7994" s="25" t="s">
        <v>82</v>
      </c>
      <c r="J7994" s="10">
        <v>2336</v>
      </c>
      <c r="K7994" s="16">
        <v>47</v>
      </c>
    </row>
    <row r="7995" spans="1:11" x14ac:dyDescent="0.25">
      <c r="A7995" s="19">
        <v>43074</v>
      </c>
      <c r="B7995" s="19" t="s">
        <v>3407</v>
      </c>
      <c r="C7995" s="15">
        <v>500</v>
      </c>
      <c r="D7995" s="24" t="s">
        <v>4</v>
      </c>
      <c r="E7995" s="24" t="s">
        <v>6</v>
      </c>
      <c r="F7995" s="25" t="s">
        <v>6</v>
      </c>
      <c r="G7995" s="25" t="s">
        <v>2987</v>
      </c>
      <c r="H7995" s="25" t="s">
        <v>3418</v>
      </c>
      <c r="I7995" s="25" t="s">
        <v>82</v>
      </c>
      <c r="J7995" s="10">
        <v>2484</v>
      </c>
      <c r="K7995" s="16">
        <v>50</v>
      </c>
    </row>
    <row r="7996" spans="1:11" x14ac:dyDescent="0.25">
      <c r="A7996" s="19">
        <v>43074</v>
      </c>
      <c r="B7996" s="19" t="s">
        <v>3407</v>
      </c>
      <c r="C7996" s="15">
        <v>1450</v>
      </c>
      <c r="D7996" s="24" t="s">
        <v>4</v>
      </c>
      <c r="E7996" s="24" t="s">
        <v>5</v>
      </c>
      <c r="F7996" s="25" t="s">
        <v>2217</v>
      </c>
      <c r="G7996" s="25" t="s">
        <v>2987</v>
      </c>
      <c r="H7996" s="25" t="s">
        <v>3418</v>
      </c>
      <c r="I7996" s="25" t="s">
        <v>82</v>
      </c>
      <c r="J7996" s="10">
        <v>2485</v>
      </c>
      <c r="K7996" s="16">
        <v>50</v>
      </c>
    </row>
    <row r="7997" spans="1:11" x14ac:dyDescent="0.25">
      <c r="A7997" s="19">
        <v>43074</v>
      </c>
      <c r="B7997" s="19" t="s">
        <v>3407</v>
      </c>
      <c r="C7997" s="15">
        <v>3650</v>
      </c>
      <c r="D7997" s="24" t="s">
        <v>4</v>
      </c>
      <c r="E7997" s="24" t="s">
        <v>5</v>
      </c>
      <c r="F7997" s="25" t="s">
        <v>2217</v>
      </c>
      <c r="G7997" s="25" t="s">
        <v>2987</v>
      </c>
      <c r="H7997" s="25" t="s">
        <v>3418</v>
      </c>
      <c r="I7997" s="25" t="s">
        <v>82</v>
      </c>
      <c r="J7997" s="10">
        <v>2486</v>
      </c>
      <c r="K7997" s="16">
        <v>50</v>
      </c>
    </row>
    <row r="7998" spans="1:11" x14ac:dyDescent="0.25">
      <c r="A7998" s="19">
        <v>43074</v>
      </c>
      <c r="B7998" s="19" t="s">
        <v>3407</v>
      </c>
      <c r="C7998" s="15">
        <v>1500</v>
      </c>
      <c r="D7998" s="24" t="s">
        <v>4</v>
      </c>
      <c r="E7998" s="24" t="s">
        <v>5</v>
      </c>
      <c r="F7998" s="25" t="s">
        <v>2217</v>
      </c>
      <c r="G7998" s="25" t="s">
        <v>2987</v>
      </c>
      <c r="H7998" s="25" t="s">
        <v>3418</v>
      </c>
      <c r="I7998" s="25" t="s">
        <v>82</v>
      </c>
      <c r="J7998" s="10">
        <v>2487</v>
      </c>
      <c r="K7998" s="16">
        <v>50</v>
      </c>
    </row>
    <row r="7999" spans="1:11" x14ac:dyDescent="0.25">
      <c r="A7999" s="19">
        <v>43074</v>
      </c>
      <c r="B7999" s="19" t="s">
        <v>3407</v>
      </c>
      <c r="C7999" s="15">
        <v>1000</v>
      </c>
      <c r="D7999" s="24" t="s">
        <v>4</v>
      </c>
      <c r="E7999" s="24" t="s">
        <v>6</v>
      </c>
      <c r="F7999" s="25" t="s">
        <v>6</v>
      </c>
      <c r="G7999" s="25" t="s">
        <v>2987</v>
      </c>
      <c r="H7999" s="25" t="s">
        <v>3418</v>
      </c>
      <c r="I7999" s="25" t="s">
        <v>82</v>
      </c>
      <c r="J7999" s="10">
        <v>2488</v>
      </c>
      <c r="K7999" s="16">
        <v>50</v>
      </c>
    </row>
    <row r="8000" spans="1:11" x14ac:dyDescent="0.25">
      <c r="A8000" s="19">
        <v>43074</v>
      </c>
      <c r="B8000" s="19" t="s">
        <v>3407</v>
      </c>
      <c r="C8000" s="15">
        <v>200</v>
      </c>
      <c r="D8000" s="24" t="s">
        <v>4</v>
      </c>
      <c r="E8000" s="24" t="s">
        <v>5</v>
      </c>
      <c r="F8000" s="25" t="s">
        <v>2217</v>
      </c>
      <c r="G8000" s="25" t="s">
        <v>2987</v>
      </c>
      <c r="H8000" s="25" t="s">
        <v>3418</v>
      </c>
      <c r="I8000" s="25" t="s">
        <v>82</v>
      </c>
      <c r="J8000" s="10">
        <v>2582</v>
      </c>
      <c r="K8000" s="16">
        <v>52</v>
      </c>
    </row>
    <row r="8001" spans="1:11" x14ac:dyDescent="0.25">
      <c r="A8001" s="19">
        <v>43074</v>
      </c>
      <c r="B8001" s="19" t="s">
        <v>3407</v>
      </c>
      <c r="C8001" s="15">
        <v>200</v>
      </c>
      <c r="D8001" s="24" t="s">
        <v>4</v>
      </c>
      <c r="E8001" s="24" t="s">
        <v>6</v>
      </c>
      <c r="F8001" s="25" t="s">
        <v>6</v>
      </c>
      <c r="G8001" s="25" t="s">
        <v>2987</v>
      </c>
      <c r="H8001" s="25" t="s">
        <v>3418</v>
      </c>
      <c r="I8001" s="25" t="s">
        <v>82</v>
      </c>
      <c r="J8001" s="10">
        <v>2583</v>
      </c>
      <c r="K8001" s="16">
        <v>52</v>
      </c>
    </row>
    <row r="8002" spans="1:11" x14ac:dyDescent="0.25">
      <c r="A8002" s="19">
        <v>43074</v>
      </c>
      <c r="B8002" s="19" t="s">
        <v>3407</v>
      </c>
      <c r="C8002" s="15">
        <v>1000</v>
      </c>
      <c r="D8002" s="24" t="s">
        <v>4</v>
      </c>
      <c r="E8002" s="24" t="s">
        <v>5</v>
      </c>
      <c r="F8002" s="25" t="s">
        <v>2217</v>
      </c>
      <c r="G8002" s="25" t="s">
        <v>2987</v>
      </c>
      <c r="H8002" s="25" t="s">
        <v>3418</v>
      </c>
      <c r="I8002" s="25" t="s">
        <v>82</v>
      </c>
      <c r="J8002" s="10">
        <v>2584</v>
      </c>
      <c r="K8002" s="16">
        <v>52</v>
      </c>
    </row>
    <row r="8003" spans="1:11" x14ac:dyDescent="0.25">
      <c r="A8003" s="19">
        <v>43074</v>
      </c>
      <c r="B8003" s="19" t="s">
        <v>3407</v>
      </c>
      <c r="C8003" s="15">
        <v>2340</v>
      </c>
      <c r="D8003" s="24" t="s">
        <v>4</v>
      </c>
      <c r="E8003" s="24" t="s">
        <v>5</v>
      </c>
      <c r="F8003" s="25" t="s">
        <v>2217</v>
      </c>
      <c r="G8003" s="25" t="s">
        <v>2987</v>
      </c>
      <c r="H8003" s="25" t="s">
        <v>3418</v>
      </c>
      <c r="I8003" s="25" t="s">
        <v>82</v>
      </c>
      <c r="J8003" s="10">
        <v>2585</v>
      </c>
      <c r="K8003" s="16">
        <v>52</v>
      </c>
    </row>
    <row r="8004" spans="1:11" x14ac:dyDescent="0.25">
      <c r="A8004" s="19">
        <v>43074</v>
      </c>
      <c r="B8004" s="19" t="s">
        <v>3407</v>
      </c>
      <c r="C8004" s="15">
        <v>600</v>
      </c>
      <c r="D8004" s="24" t="s">
        <v>4</v>
      </c>
      <c r="E8004" s="24" t="s">
        <v>5</v>
      </c>
      <c r="F8004" s="25" t="s">
        <v>2217</v>
      </c>
      <c r="G8004" s="25" t="s">
        <v>2987</v>
      </c>
      <c r="H8004" s="25" t="s">
        <v>3418</v>
      </c>
      <c r="I8004" s="25" t="s">
        <v>82</v>
      </c>
      <c r="J8004" s="10">
        <v>2586</v>
      </c>
      <c r="K8004" s="16">
        <v>52</v>
      </c>
    </row>
    <row r="8005" spans="1:11" x14ac:dyDescent="0.25">
      <c r="A8005" s="19">
        <v>43074</v>
      </c>
      <c r="B8005" s="19" t="s">
        <v>3407</v>
      </c>
      <c r="C8005" s="15">
        <v>2500</v>
      </c>
      <c r="D8005" s="24" t="s">
        <v>4</v>
      </c>
      <c r="E8005" s="24" t="s">
        <v>5</v>
      </c>
      <c r="F8005" s="25" t="s">
        <v>2217</v>
      </c>
      <c r="G8005" s="25" t="s">
        <v>2987</v>
      </c>
      <c r="H8005" s="25" t="s">
        <v>3418</v>
      </c>
      <c r="I8005" s="25" t="s">
        <v>82</v>
      </c>
      <c r="J8005" s="10">
        <v>2587</v>
      </c>
      <c r="K8005" s="16">
        <v>52</v>
      </c>
    </row>
    <row r="8006" spans="1:11" x14ac:dyDescent="0.25">
      <c r="A8006" s="19">
        <v>43074</v>
      </c>
      <c r="B8006" s="19" t="s">
        <v>3407</v>
      </c>
      <c r="C8006" s="15">
        <v>400</v>
      </c>
      <c r="D8006" s="24" t="s">
        <v>4</v>
      </c>
      <c r="E8006" s="24" t="s">
        <v>6</v>
      </c>
      <c r="F8006" s="25" t="s">
        <v>6</v>
      </c>
      <c r="G8006" s="25" t="s">
        <v>2987</v>
      </c>
      <c r="H8006" s="25" t="s">
        <v>3418</v>
      </c>
      <c r="I8006" s="25" t="s">
        <v>82</v>
      </c>
      <c r="J8006" s="10">
        <v>2687</v>
      </c>
      <c r="K8006" s="16">
        <v>54</v>
      </c>
    </row>
    <row r="8007" spans="1:11" x14ac:dyDescent="0.25">
      <c r="A8007" s="19">
        <v>43074</v>
      </c>
      <c r="B8007" s="19" t="s">
        <v>3407</v>
      </c>
      <c r="C8007" s="15">
        <v>5000</v>
      </c>
      <c r="D8007" s="24" t="s">
        <v>4</v>
      </c>
      <c r="E8007" s="24" t="s">
        <v>5</v>
      </c>
      <c r="F8007" s="25" t="s">
        <v>2217</v>
      </c>
      <c r="G8007" s="25" t="s">
        <v>2987</v>
      </c>
      <c r="H8007" s="25" t="s">
        <v>3418</v>
      </c>
      <c r="I8007" s="25" t="s">
        <v>82</v>
      </c>
      <c r="J8007" s="10">
        <v>2688</v>
      </c>
      <c r="K8007" s="16">
        <v>54</v>
      </c>
    </row>
    <row r="8008" spans="1:11" x14ac:dyDescent="0.25">
      <c r="A8008" s="19">
        <v>43074</v>
      </c>
      <c r="B8008" s="19" t="s">
        <v>3407</v>
      </c>
      <c r="C8008" s="15">
        <v>8000</v>
      </c>
      <c r="D8008" s="24" t="s">
        <v>4</v>
      </c>
      <c r="E8008" s="24" t="s">
        <v>6</v>
      </c>
      <c r="F8008" s="25" t="s">
        <v>6</v>
      </c>
      <c r="G8008" s="25" t="s">
        <v>2987</v>
      </c>
      <c r="H8008" s="25" t="s">
        <v>3418</v>
      </c>
      <c r="I8008" s="25" t="s">
        <v>82</v>
      </c>
      <c r="J8008" s="10">
        <v>2689</v>
      </c>
      <c r="K8008" s="16">
        <v>54</v>
      </c>
    </row>
    <row r="8009" spans="1:11" x14ac:dyDescent="0.25">
      <c r="A8009" s="19">
        <v>43074</v>
      </c>
      <c r="B8009" s="19" t="s">
        <v>3407</v>
      </c>
      <c r="C8009" s="15">
        <v>1000</v>
      </c>
      <c r="D8009" s="24" t="s">
        <v>4</v>
      </c>
      <c r="E8009" s="24" t="s">
        <v>5</v>
      </c>
      <c r="F8009" s="25" t="s">
        <v>2217</v>
      </c>
      <c r="G8009" s="25" t="s">
        <v>2987</v>
      </c>
      <c r="H8009" s="25" t="s">
        <v>3418</v>
      </c>
      <c r="I8009" s="25" t="s">
        <v>82</v>
      </c>
      <c r="J8009" s="10">
        <v>2690</v>
      </c>
      <c r="K8009" s="16">
        <v>54</v>
      </c>
    </row>
    <row r="8010" spans="1:11" x14ac:dyDescent="0.25">
      <c r="A8010" s="19">
        <v>43074</v>
      </c>
      <c r="B8010" s="19" t="s">
        <v>3407</v>
      </c>
      <c r="C8010" s="15">
        <v>4000</v>
      </c>
      <c r="D8010" s="24" t="s">
        <v>4</v>
      </c>
      <c r="E8010" s="24" t="s">
        <v>6</v>
      </c>
      <c r="F8010" s="25" t="s">
        <v>6</v>
      </c>
      <c r="G8010" s="25" t="s">
        <v>2987</v>
      </c>
      <c r="H8010" s="25" t="s">
        <v>3418</v>
      </c>
      <c r="I8010" s="25" t="s">
        <v>82</v>
      </c>
      <c r="J8010" s="10">
        <v>2783</v>
      </c>
      <c r="K8010" s="16">
        <v>56</v>
      </c>
    </row>
    <row r="8011" spans="1:11" x14ac:dyDescent="0.25">
      <c r="A8011" s="19">
        <v>43074</v>
      </c>
      <c r="B8011" s="19" t="s">
        <v>3407</v>
      </c>
      <c r="C8011" s="15">
        <v>10000</v>
      </c>
      <c r="D8011" s="24" t="s">
        <v>4</v>
      </c>
      <c r="E8011" s="24" t="s">
        <v>6</v>
      </c>
      <c r="F8011" s="25" t="s">
        <v>6</v>
      </c>
      <c r="G8011" s="25" t="s">
        <v>2987</v>
      </c>
      <c r="H8011" s="25" t="s">
        <v>3418</v>
      </c>
      <c r="I8011" s="25" t="s">
        <v>82</v>
      </c>
      <c r="J8011" s="10">
        <v>2784</v>
      </c>
      <c r="K8011" s="16">
        <v>56</v>
      </c>
    </row>
    <row r="8012" spans="1:11" x14ac:dyDescent="0.25">
      <c r="A8012" s="19">
        <v>43074</v>
      </c>
      <c r="B8012" s="19" t="s">
        <v>3407</v>
      </c>
      <c r="C8012" s="15">
        <v>10000</v>
      </c>
      <c r="D8012" s="24" t="s">
        <v>4</v>
      </c>
      <c r="E8012" s="24" t="s">
        <v>6</v>
      </c>
      <c r="F8012" s="25" t="s">
        <v>6</v>
      </c>
      <c r="G8012" s="25" t="s">
        <v>2987</v>
      </c>
      <c r="H8012" s="25" t="s">
        <v>3418</v>
      </c>
      <c r="I8012" s="25" t="s">
        <v>82</v>
      </c>
      <c r="J8012" s="10">
        <v>2785</v>
      </c>
      <c r="K8012" s="16">
        <v>56</v>
      </c>
    </row>
    <row r="8013" spans="1:11" x14ac:dyDescent="0.25">
      <c r="A8013" s="19">
        <v>43074</v>
      </c>
      <c r="B8013" s="19" t="s">
        <v>3407</v>
      </c>
      <c r="C8013" s="15">
        <v>800</v>
      </c>
      <c r="D8013" s="24" t="s">
        <v>4</v>
      </c>
      <c r="E8013" s="24" t="s">
        <v>6</v>
      </c>
      <c r="F8013" s="25" t="s">
        <v>6</v>
      </c>
      <c r="G8013" s="25" t="s">
        <v>2987</v>
      </c>
      <c r="H8013" s="25" t="s">
        <v>3418</v>
      </c>
      <c r="I8013" s="25" t="s">
        <v>82</v>
      </c>
      <c r="J8013" s="10">
        <v>2786</v>
      </c>
      <c r="K8013" s="16">
        <v>56</v>
      </c>
    </row>
    <row r="8014" spans="1:11" x14ac:dyDescent="0.25">
      <c r="A8014" s="19">
        <v>43074</v>
      </c>
      <c r="B8014" s="19" t="s">
        <v>3407</v>
      </c>
      <c r="C8014" s="15">
        <v>600</v>
      </c>
      <c r="D8014" s="24" t="s">
        <v>4</v>
      </c>
      <c r="E8014" s="24" t="s">
        <v>6</v>
      </c>
      <c r="F8014" s="25" t="s">
        <v>6</v>
      </c>
      <c r="G8014" s="25" t="s">
        <v>2987</v>
      </c>
      <c r="H8014" s="25" t="s">
        <v>3418</v>
      </c>
      <c r="I8014" s="25" t="s">
        <v>82</v>
      </c>
      <c r="J8014" s="10">
        <v>5822</v>
      </c>
      <c r="K8014" s="16">
        <v>117</v>
      </c>
    </row>
    <row r="8015" spans="1:11" x14ac:dyDescent="0.25">
      <c r="A8015" s="19">
        <v>43074</v>
      </c>
      <c r="B8015" s="19" t="s">
        <v>3407</v>
      </c>
      <c r="C8015" s="15">
        <v>300</v>
      </c>
      <c r="D8015" s="24" t="s">
        <v>4</v>
      </c>
      <c r="E8015" s="24" t="s">
        <v>6</v>
      </c>
      <c r="F8015" s="25" t="s">
        <v>6</v>
      </c>
      <c r="G8015" s="25" t="s">
        <v>2987</v>
      </c>
      <c r="H8015" s="25" t="s">
        <v>3418</v>
      </c>
      <c r="I8015" s="25" t="s">
        <v>82</v>
      </c>
      <c r="J8015" s="10">
        <v>5823</v>
      </c>
      <c r="K8015" s="16">
        <v>117</v>
      </c>
    </row>
    <row r="8016" spans="1:11" x14ac:dyDescent="0.25">
      <c r="A8016" s="19">
        <v>43074</v>
      </c>
      <c r="B8016" s="19" t="s">
        <v>3407</v>
      </c>
      <c r="C8016" s="15">
        <v>400</v>
      </c>
      <c r="D8016" s="24" t="s">
        <v>4</v>
      </c>
      <c r="E8016" s="24" t="s">
        <v>5</v>
      </c>
      <c r="F8016" s="25" t="s">
        <v>2217</v>
      </c>
      <c r="G8016" s="25" t="s">
        <v>2987</v>
      </c>
      <c r="H8016" s="25" t="s">
        <v>3418</v>
      </c>
      <c r="I8016" s="25" t="s">
        <v>82</v>
      </c>
      <c r="J8016" s="10">
        <v>2893</v>
      </c>
      <c r="K8016" s="16">
        <v>58</v>
      </c>
    </row>
    <row r="8017" spans="1:11" x14ac:dyDescent="0.25">
      <c r="A8017" s="19">
        <v>43074</v>
      </c>
      <c r="B8017" s="19" t="s">
        <v>3407</v>
      </c>
      <c r="C8017" s="15">
        <v>300</v>
      </c>
      <c r="D8017" s="24" t="s">
        <v>4</v>
      </c>
      <c r="E8017" s="24" t="s">
        <v>6</v>
      </c>
      <c r="F8017" s="25" t="s">
        <v>6</v>
      </c>
      <c r="G8017" s="25" t="s">
        <v>2987</v>
      </c>
      <c r="H8017" s="25" t="s">
        <v>3418</v>
      </c>
      <c r="I8017" s="25" t="s">
        <v>82</v>
      </c>
      <c r="J8017" s="10">
        <v>2897</v>
      </c>
      <c r="K8017" s="16">
        <v>58</v>
      </c>
    </row>
    <row r="8018" spans="1:11" x14ac:dyDescent="0.25">
      <c r="A8018" s="19">
        <v>43074</v>
      </c>
      <c r="B8018" s="19" t="s">
        <v>3407</v>
      </c>
      <c r="C8018" s="15">
        <v>700</v>
      </c>
      <c r="D8018" s="24" t="s">
        <v>4</v>
      </c>
      <c r="E8018" s="24" t="s">
        <v>5</v>
      </c>
      <c r="F8018" s="25" t="s">
        <v>2217</v>
      </c>
      <c r="G8018" s="25" t="s">
        <v>2987</v>
      </c>
      <c r="H8018" s="25" t="s">
        <v>3418</v>
      </c>
      <c r="I8018" s="25" t="s">
        <v>82</v>
      </c>
      <c r="J8018" s="10">
        <v>2898</v>
      </c>
      <c r="K8018" s="16">
        <v>58</v>
      </c>
    </row>
    <row r="8019" spans="1:11" x14ac:dyDescent="0.25">
      <c r="A8019" s="19">
        <v>43074</v>
      </c>
      <c r="B8019" s="19" t="s">
        <v>3407</v>
      </c>
      <c r="C8019" s="15">
        <v>200</v>
      </c>
      <c r="D8019" s="24" t="s">
        <v>4</v>
      </c>
      <c r="E8019" s="24" t="s">
        <v>5</v>
      </c>
      <c r="F8019" s="25" t="s">
        <v>2217</v>
      </c>
      <c r="G8019" s="25" t="s">
        <v>2987</v>
      </c>
      <c r="H8019" s="25" t="s">
        <v>3418</v>
      </c>
      <c r="I8019" s="25" t="s">
        <v>82</v>
      </c>
      <c r="J8019" s="10">
        <v>2899</v>
      </c>
      <c r="K8019" s="16">
        <v>58</v>
      </c>
    </row>
    <row r="8020" spans="1:11" x14ac:dyDescent="0.25">
      <c r="A8020" s="19">
        <v>43074</v>
      </c>
      <c r="B8020" s="19" t="s">
        <v>3407</v>
      </c>
      <c r="C8020" s="15">
        <v>5000</v>
      </c>
      <c r="D8020" s="24" t="s">
        <v>4</v>
      </c>
      <c r="E8020" s="24" t="s">
        <v>5</v>
      </c>
      <c r="F8020" s="25" t="s">
        <v>2217</v>
      </c>
      <c r="G8020" s="25" t="s">
        <v>2987</v>
      </c>
      <c r="H8020" s="25" t="s">
        <v>3418</v>
      </c>
      <c r="I8020" s="25" t="s">
        <v>82</v>
      </c>
      <c r="J8020" s="10">
        <v>2900</v>
      </c>
      <c r="K8020" s="16">
        <v>58</v>
      </c>
    </row>
    <row r="8021" spans="1:11" x14ac:dyDescent="0.25">
      <c r="A8021" s="19">
        <v>43074</v>
      </c>
      <c r="B8021" s="19" t="s">
        <v>3407</v>
      </c>
      <c r="C8021" s="15">
        <v>500</v>
      </c>
      <c r="D8021" s="24" t="s">
        <v>4</v>
      </c>
      <c r="E8021" s="24" t="s">
        <v>5</v>
      </c>
      <c r="F8021" s="25" t="s">
        <v>2217</v>
      </c>
      <c r="G8021" s="25" t="s">
        <v>2987</v>
      </c>
      <c r="H8021" s="25" t="s">
        <v>3418</v>
      </c>
      <c r="I8021" s="25" t="s">
        <v>82</v>
      </c>
      <c r="J8021" s="10">
        <v>3259</v>
      </c>
      <c r="K8021" s="16">
        <v>66</v>
      </c>
    </row>
    <row r="8022" spans="1:11" x14ac:dyDescent="0.25">
      <c r="A8022" s="19">
        <v>43074</v>
      </c>
      <c r="B8022" s="19" t="s">
        <v>3407</v>
      </c>
      <c r="C8022" s="15">
        <v>1000</v>
      </c>
      <c r="D8022" s="24" t="s">
        <v>4</v>
      </c>
      <c r="E8022" s="24" t="s">
        <v>5</v>
      </c>
      <c r="F8022" s="25" t="s">
        <v>2217</v>
      </c>
      <c r="G8022" s="25" t="s">
        <v>2987</v>
      </c>
      <c r="H8022" s="25" t="s">
        <v>3418</v>
      </c>
      <c r="I8022" s="25" t="s">
        <v>82</v>
      </c>
      <c r="J8022" s="10">
        <v>3260</v>
      </c>
      <c r="K8022" s="16">
        <v>66</v>
      </c>
    </row>
    <row r="8023" spans="1:11" x14ac:dyDescent="0.25">
      <c r="A8023" s="19">
        <v>43074</v>
      </c>
      <c r="B8023" s="19" t="s">
        <v>3407</v>
      </c>
      <c r="C8023" s="15">
        <v>500</v>
      </c>
      <c r="D8023" s="24" t="s">
        <v>4</v>
      </c>
      <c r="E8023" s="24" t="s">
        <v>5</v>
      </c>
      <c r="F8023" s="25" t="s">
        <v>2217</v>
      </c>
      <c r="G8023" s="25" t="s">
        <v>2987</v>
      </c>
      <c r="H8023" s="25" t="s">
        <v>3418</v>
      </c>
      <c r="I8023" s="25" t="s">
        <v>82</v>
      </c>
      <c r="J8023" s="10">
        <v>3261</v>
      </c>
      <c r="K8023" s="16">
        <v>66</v>
      </c>
    </row>
    <row r="8024" spans="1:11" x14ac:dyDescent="0.25">
      <c r="A8024" s="19">
        <v>43074</v>
      </c>
      <c r="B8024" s="19" t="s">
        <v>3407</v>
      </c>
      <c r="C8024" s="15">
        <v>3500</v>
      </c>
      <c r="D8024" s="24" t="s">
        <v>4</v>
      </c>
      <c r="E8024" s="24" t="s">
        <v>5</v>
      </c>
      <c r="F8024" s="25" t="s">
        <v>2217</v>
      </c>
      <c r="G8024" s="25" t="s">
        <v>2987</v>
      </c>
      <c r="H8024" s="25" t="s">
        <v>3418</v>
      </c>
      <c r="I8024" s="25" t="s">
        <v>82</v>
      </c>
      <c r="J8024" s="10">
        <v>3312</v>
      </c>
      <c r="K8024" s="16">
        <v>67</v>
      </c>
    </row>
    <row r="8025" spans="1:11" x14ac:dyDescent="0.25">
      <c r="A8025" s="19">
        <v>43074</v>
      </c>
      <c r="B8025" s="19" t="s">
        <v>3407</v>
      </c>
      <c r="C8025" s="15">
        <v>200</v>
      </c>
      <c r="D8025" s="24" t="s">
        <v>4</v>
      </c>
      <c r="E8025" s="24" t="s">
        <v>6</v>
      </c>
      <c r="F8025" s="25" t="s">
        <v>6</v>
      </c>
      <c r="G8025" s="25" t="s">
        <v>2987</v>
      </c>
      <c r="H8025" s="25" t="s">
        <v>3418</v>
      </c>
      <c r="I8025" s="25" t="s">
        <v>82</v>
      </c>
      <c r="J8025" s="10">
        <v>3313</v>
      </c>
      <c r="K8025" s="16">
        <v>67</v>
      </c>
    </row>
    <row r="8026" spans="1:11" x14ac:dyDescent="0.25">
      <c r="A8026" s="19">
        <v>43074</v>
      </c>
      <c r="B8026" s="19" t="s">
        <v>3407</v>
      </c>
      <c r="C8026" s="15">
        <v>500</v>
      </c>
      <c r="D8026" s="24" t="s">
        <v>4</v>
      </c>
      <c r="E8026" s="24" t="s">
        <v>6</v>
      </c>
      <c r="F8026" s="25" t="s">
        <v>6</v>
      </c>
      <c r="G8026" s="25" t="s">
        <v>2987</v>
      </c>
      <c r="H8026" s="25" t="s">
        <v>3418</v>
      </c>
      <c r="I8026" s="25" t="s">
        <v>82</v>
      </c>
      <c r="J8026" s="10">
        <v>3314</v>
      </c>
      <c r="K8026" s="16">
        <v>67</v>
      </c>
    </row>
    <row r="8027" spans="1:11" x14ac:dyDescent="0.25">
      <c r="A8027" s="19">
        <v>43074</v>
      </c>
      <c r="B8027" s="19" t="s">
        <v>3407</v>
      </c>
      <c r="C8027" s="15">
        <v>1300</v>
      </c>
      <c r="D8027" s="24" t="s">
        <v>4</v>
      </c>
      <c r="E8027" s="24" t="s">
        <v>6</v>
      </c>
      <c r="F8027" s="25" t="s">
        <v>6</v>
      </c>
      <c r="G8027" s="25" t="s">
        <v>2987</v>
      </c>
      <c r="H8027" s="25" t="s">
        <v>3418</v>
      </c>
      <c r="I8027" s="25" t="s">
        <v>82</v>
      </c>
      <c r="J8027" s="10">
        <v>3315</v>
      </c>
      <c r="K8027" s="16">
        <v>67</v>
      </c>
    </row>
    <row r="8028" spans="1:11" x14ac:dyDescent="0.25">
      <c r="A8028" s="19">
        <v>43074</v>
      </c>
      <c r="B8028" s="19" t="s">
        <v>3407</v>
      </c>
      <c r="C8028" s="15">
        <v>100</v>
      </c>
      <c r="D8028" s="24" t="s">
        <v>4</v>
      </c>
      <c r="E8028" s="24" t="s">
        <v>6</v>
      </c>
      <c r="F8028" s="25" t="s">
        <v>6</v>
      </c>
      <c r="G8028" s="25" t="s">
        <v>2987</v>
      </c>
      <c r="H8028" s="25" t="s">
        <v>3418</v>
      </c>
      <c r="I8028" s="25" t="s">
        <v>82</v>
      </c>
      <c r="J8028" s="10">
        <v>3501</v>
      </c>
      <c r="K8028" s="16">
        <v>71</v>
      </c>
    </row>
    <row r="8029" spans="1:11" x14ac:dyDescent="0.25">
      <c r="A8029" s="19">
        <v>43074</v>
      </c>
      <c r="B8029" s="19" t="s">
        <v>3407</v>
      </c>
      <c r="C8029" s="15">
        <v>10</v>
      </c>
      <c r="D8029" s="24" t="s">
        <v>4</v>
      </c>
      <c r="E8029" s="24" t="s">
        <v>6</v>
      </c>
      <c r="F8029" s="25" t="s">
        <v>6</v>
      </c>
      <c r="G8029" s="25" t="s">
        <v>2987</v>
      </c>
      <c r="H8029" s="25" t="s">
        <v>3418</v>
      </c>
      <c r="I8029" s="25" t="s">
        <v>82</v>
      </c>
      <c r="J8029" s="10">
        <v>3502</v>
      </c>
      <c r="K8029" s="16">
        <v>71</v>
      </c>
    </row>
    <row r="8030" spans="1:11" x14ac:dyDescent="0.25">
      <c r="A8030" s="19">
        <v>43074</v>
      </c>
      <c r="B8030" s="19" t="s">
        <v>3407</v>
      </c>
      <c r="C8030" s="15">
        <v>500</v>
      </c>
      <c r="D8030" s="24" t="s">
        <v>7</v>
      </c>
      <c r="E8030" s="24" t="s">
        <v>8</v>
      </c>
      <c r="F8030" s="25"/>
      <c r="G8030" s="25" t="s">
        <v>3314</v>
      </c>
      <c r="H8030" s="25" t="s">
        <v>3314</v>
      </c>
      <c r="I8030" s="27"/>
      <c r="J8030" s="10" t="s">
        <v>2984</v>
      </c>
      <c r="K8030" s="16"/>
    </row>
    <row r="8031" spans="1:11" x14ac:dyDescent="0.25">
      <c r="A8031" s="19">
        <v>43074</v>
      </c>
      <c r="B8031" s="19" t="s">
        <v>3407</v>
      </c>
      <c r="C8031" s="15">
        <v>2500</v>
      </c>
      <c r="D8031" s="24" t="s">
        <v>7</v>
      </c>
      <c r="E8031" s="24" t="s">
        <v>8</v>
      </c>
      <c r="F8031" s="25"/>
      <c r="G8031" s="25" t="s">
        <v>3314</v>
      </c>
      <c r="H8031" s="25" t="s">
        <v>3314</v>
      </c>
      <c r="I8031" s="27"/>
      <c r="J8031" s="10" t="s">
        <v>2984</v>
      </c>
      <c r="K8031" s="16"/>
    </row>
    <row r="8032" spans="1:11" x14ac:dyDescent="0.25">
      <c r="A8032" s="19">
        <v>43074</v>
      </c>
      <c r="B8032" s="19" t="s">
        <v>3407</v>
      </c>
      <c r="C8032" s="15">
        <v>15000</v>
      </c>
      <c r="D8032" s="24" t="s">
        <v>7</v>
      </c>
      <c r="E8032" s="24" t="s">
        <v>8</v>
      </c>
      <c r="F8032" s="25"/>
      <c r="G8032" s="25" t="s">
        <v>3314</v>
      </c>
      <c r="H8032" s="25" t="s">
        <v>3314</v>
      </c>
      <c r="I8032" s="27"/>
      <c r="J8032" s="10"/>
      <c r="K8032" s="16"/>
    </row>
    <row r="8033" spans="1:11" x14ac:dyDescent="0.25">
      <c r="A8033" s="19">
        <v>43074</v>
      </c>
      <c r="B8033" s="19" t="s">
        <v>3407</v>
      </c>
      <c r="C8033" s="15">
        <v>5000</v>
      </c>
      <c r="D8033" s="24" t="s">
        <v>7</v>
      </c>
      <c r="E8033" s="24" t="s">
        <v>8</v>
      </c>
      <c r="F8033" s="25"/>
      <c r="G8033" s="25" t="s">
        <v>3314</v>
      </c>
      <c r="H8033" s="25" t="s">
        <v>3314</v>
      </c>
      <c r="I8033" s="27"/>
      <c r="J8033" s="10" t="s">
        <v>2984</v>
      </c>
      <c r="K8033" s="16"/>
    </row>
    <row r="8034" spans="1:11" x14ac:dyDescent="0.25">
      <c r="A8034" s="19">
        <v>43074</v>
      </c>
      <c r="B8034" s="19" t="s">
        <v>3407</v>
      </c>
      <c r="C8034" s="15">
        <v>2200</v>
      </c>
      <c r="D8034" s="24" t="s">
        <v>7</v>
      </c>
      <c r="E8034" s="24" t="s">
        <v>8</v>
      </c>
      <c r="F8034" s="25"/>
      <c r="G8034" s="25" t="s">
        <v>3314</v>
      </c>
      <c r="H8034" s="25" t="s">
        <v>3314</v>
      </c>
      <c r="I8034" s="27"/>
      <c r="J8034" s="10" t="s">
        <v>2984</v>
      </c>
      <c r="K8034" s="16"/>
    </row>
    <row r="8035" spans="1:11" x14ac:dyDescent="0.25">
      <c r="A8035" s="19">
        <v>43074</v>
      </c>
      <c r="B8035" s="19" t="s">
        <v>3407</v>
      </c>
      <c r="C8035" s="15">
        <v>500</v>
      </c>
      <c r="D8035" s="24" t="s">
        <v>7</v>
      </c>
      <c r="E8035" s="24" t="s">
        <v>8</v>
      </c>
      <c r="F8035" s="25"/>
      <c r="G8035" s="25" t="s">
        <v>3314</v>
      </c>
      <c r="H8035" s="25" t="s">
        <v>3314</v>
      </c>
      <c r="I8035" s="27"/>
      <c r="J8035" s="10" t="s">
        <v>2984</v>
      </c>
      <c r="K8035" s="16"/>
    </row>
    <row r="8036" spans="1:11" x14ac:dyDescent="0.25">
      <c r="A8036" s="19">
        <v>43074</v>
      </c>
      <c r="B8036" s="19" t="s">
        <v>3407</v>
      </c>
      <c r="C8036" s="15">
        <v>1000</v>
      </c>
      <c r="D8036" s="24" t="s">
        <v>7</v>
      </c>
      <c r="E8036" s="24" t="s">
        <v>8</v>
      </c>
      <c r="F8036" s="25"/>
      <c r="G8036" s="25" t="s">
        <v>3314</v>
      </c>
      <c r="H8036" s="25" t="s">
        <v>3314</v>
      </c>
      <c r="I8036" s="27"/>
      <c r="J8036" s="10" t="s">
        <v>2984</v>
      </c>
      <c r="K8036" s="16"/>
    </row>
    <row r="8037" spans="1:11" x14ac:dyDescent="0.25">
      <c r="A8037" s="19">
        <v>43074</v>
      </c>
      <c r="B8037" s="19" t="s">
        <v>3407</v>
      </c>
      <c r="C8037" s="15">
        <v>1770</v>
      </c>
      <c r="D8037" s="24" t="s">
        <v>7</v>
      </c>
      <c r="E8037" s="24" t="s">
        <v>8</v>
      </c>
      <c r="F8037" s="25"/>
      <c r="G8037" s="25" t="s">
        <v>3314</v>
      </c>
      <c r="H8037" s="25" t="s">
        <v>3314</v>
      </c>
      <c r="I8037" s="27"/>
      <c r="J8037" s="10" t="s">
        <v>2984</v>
      </c>
      <c r="K8037" s="16"/>
    </row>
    <row r="8038" spans="1:11" x14ac:dyDescent="0.25">
      <c r="A8038" s="19">
        <v>43074</v>
      </c>
      <c r="B8038" s="19" t="s">
        <v>3407</v>
      </c>
      <c r="C8038" s="15">
        <v>600</v>
      </c>
      <c r="D8038" s="24" t="s">
        <v>7</v>
      </c>
      <c r="E8038" s="24" t="s">
        <v>8</v>
      </c>
      <c r="F8038" s="25"/>
      <c r="G8038" s="25" t="s">
        <v>3314</v>
      </c>
      <c r="H8038" s="25" t="s">
        <v>3314</v>
      </c>
      <c r="I8038" s="27"/>
      <c r="J8038" s="10" t="s">
        <v>2984</v>
      </c>
      <c r="K8038" s="16"/>
    </row>
    <row r="8039" spans="1:11" x14ac:dyDescent="0.25">
      <c r="A8039" s="19">
        <v>43074</v>
      </c>
      <c r="B8039" s="19" t="s">
        <v>3407</v>
      </c>
      <c r="C8039" s="15">
        <v>15</v>
      </c>
      <c r="D8039" s="24" t="s">
        <v>7</v>
      </c>
      <c r="E8039" s="24" t="s">
        <v>8</v>
      </c>
      <c r="F8039" s="25"/>
      <c r="G8039" s="25" t="s">
        <v>3314</v>
      </c>
      <c r="H8039" s="25" t="s">
        <v>3314</v>
      </c>
      <c r="I8039" s="27"/>
      <c r="J8039" s="10" t="s">
        <v>2984</v>
      </c>
      <c r="K8039" s="16"/>
    </row>
    <row r="8040" spans="1:11" x14ac:dyDescent="0.25">
      <c r="A8040" s="19">
        <v>43075</v>
      </c>
      <c r="B8040" s="19" t="s">
        <v>3407</v>
      </c>
      <c r="C8040" s="15">
        <v>600</v>
      </c>
      <c r="D8040" s="24" t="s">
        <v>4</v>
      </c>
      <c r="E8040" s="24" t="s">
        <v>5</v>
      </c>
      <c r="F8040" s="25" t="s">
        <v>2217</v>
      </c>
      <c r="G8040" s="25" t="s">
        <v>2987</v>
      </c>
      <c r="H8040" s="25" t="s">
        <v>3418</v>
      </c>
      <c r="I8040" s="25" t="s">
        <v>82</v>
      </c>
      <c r="J8040" s="10">
        <v>1321</v>
      </c>
      <c r="K8040" s="16">
        <v>27</v>
      </c>
    </row>
    <row r="8041" spans="1:11" x14ac:dyDescent="0.25">
      <c r="A8041" s="19">
        <v>43075</v>
      </c>
      <c r="B8041" s="19" t="s">
        <v>3407</v>
      </c>
      <c r="C8041" s="15">
        <v>2000</v>
      </c>
      <c r="D8041" s="24" t="s">
        <v>4</v>
      </c>
      <c r="E8041" s="24" t="s">
        <v>6</v>
      </c>
      <c r="F8041" s="25" t="s">
        <v>6</v>
      </c>
      <c r="G8041" s="25" t="s">
        <v>2987</v>
      </c>
      <c r="H8041" s="25" t="s">
        <v>3418</v>
      </c>
      <c r="I8041" s="25" t="s">
        <v>82</v>
      </c>
      <c r="J8041" s="10">
        <v>1322</v>
      </c>
      <c r="K8041" s="16">
        <v>27</v>
      </c>
    </row>
    <row r="8042" spans="1:11" x14ac:dyDescent="0.25">
      <c r="A8042" s="19">
        <v>43075</v>
      </c>
      <c r="B8042" s="19" t="s">
        <v>3407</v>
      </c>
      <c r="C8042" s="15">
        <v>4500</v>
      </c>
      <c r="D8042" s="24" t="s">
        <v>4</v>
      </c>
      <c r="E8042" s="24" t="s">
        <v>5</v>
      </c>
      <c r="F8042" s="25" t="s">
        <v>2217</v>
      </c>
      <c r="G8042" s="25" t="s">
        <v>2987</v>
      </c>
      <c r="H8042" s="25" t="s">
        <v>3418</v>
      </c>
      <c r="I8042" s="25" t="s">
        <v>82</v>
      </c>
      <c r="J8042" s="10">
        <v>2337</v>
      </c>
      <c r="K8042" s="16">
        <v>47</v>
      </c>
    </row>
    <row r="8043" spans="1:11" x14ac:dyDescent="0.25">
      <c r="A8043" s="19">
        <v>43075</v>
      </c>
      <c r="B8043" s="19" t="s">
        <v>3407</v>
      </c>
      <c r="C8043" s="15">
        <v>100</v>
      </c>
      <c r="D8043" s="24" t="s">
        <v>4</v>
      </c>
      <c r="E8043" s="24" t="s">
        <v>5</v>
      </c>
      <c r="F8043" s="25" t="s">
        <v>2217</v>
      </c>
      <c r="G8043" s="25" t="s">
        <v>2987</v>
      </c>
      <c r="H8043" s="25" t="s">
        <v>3418</v>
      </c>
      <c r="I8043" s="25" t="s">
        <v>82</v>
      </c>
      <c r="J8043" s="10">
        <v>2338</v>
      </c>
      <c r="K8043" s="16">
        <v>47</v>
      </c>
    </row>
    <row r="8044" spans="1:11" x14ac:dyDescent="0.25">
      <c r="A8044" s="19">
        <v>43075</v>
      </c>
      <c r="B8044" s="19" t="s">
        <v>3407</v>
      </c>
      <c r="C8044" s="15">
        <v>1000</v>
      </c>
      <c r="D8044" s="24" t="s">
        <v>4</v>
      </c>
      <c r="E8044" s="24" t="s">
        <v>6</v>
      </c>
      <c r="F8044" s="25" t="s">
        <v>6</v>
      </c>
      <c r="G8044" s="25" t="s">
        <v>2987</v>
      </c>
      <c r="H8044" s="25" t="s">
        <v>3418</v>
      </c>
      <c r="I8044" s="25" t="s">
        <v>82</v>
      </c>
      <c r="J8044" s="10">
        <v>2339</v>
      </c>
      <c r="K8044" s="16">
        <v>47</v>
      </c>
    </row>
    <row r="8045" spans="1:11" x14ac:dyDescent="0.25">
      <c r="A8045" s="19">
        <v>43075</v>
      </c>
      <c r="B8045" s="19" t="s">
        <v>3407</v>
      </c>
      <c r="C8045" s="15">
        <v>420</v>
      </c>
      <c r="D8045" s="24" t="s">
        <v>4</v>
      </c>
      <c r="E8045" s="24" t="s">
        <v>5</v>
      </c>
      <c r="F8045" s="25" t="s">
        <v>2217</v>
      </c>
      <c r="G8045" s="25" t="s">
        <v>2987</v>
      </c>
      <c r="H8045" s="25" t="s">
        <v>3418</v>
      </c>
      <c r="I8045" s="25" t="s">
        <v>82</v>
      </c>
      <c r="J8045" s="10">
        <v>2340</v>
      </c>
      <c r="K8045" s="16">
        <v>47</v>
      </c>
    </row>
    <row r="8046" spans="1:11" x14ac:dyDescent="0.25">
      <c r="A8046" s="19">
        <v>43075</v>
      </c>
      <c r="B8046" s="19" t="s">
        <v>3407</v>
      </c>
      <c r="C8046" s="15">
        <v>30</v>
      </c>
      <c r="D8046" s="24" t="s">
        <v>4</v>
      </c>
      <c r="E8046" s="24" t="s">
        <v>5</v>
      </c>
      <c r="F8046" s="25" t="s">
        <v>2217</v>
      </c>
      <c r="G8046" s="25" t="s">
        <v>2987</v>
      </c>
      <c r="H8046" s="25" t="s">
        <v>3418</v>
      </c>
      <c r="I8046" s="25" t="s">
        <v>82</v>
      </c>
      <c r="J8046" s="10">
        <v>2341</v>
      </c>
      <c r="K8046" s="16">
        <v>47</v>
      </c>
    </row>
    <row r="8047" spans="1:11" x14ac:dyDescent="0.25">
      <c r="A8047" s="19">
        <v>43075</v>
      </c>
      <c r="B8047" s="19" t="s">
        <v>3407</v>
      </c>
      <c r="C8047" s="15">
        <v>2600</v>
      </c>
      <c r="D8047" s="24" t="s">
        <v>4</v>
      </c>
      <c r="E8047" s="24" t="s">
        <v>5</v>
      </c>
      <c r="F8047" s="25" t="s">
        <v>2217</v>
      </c>
      <c r="G8047" s="25" t="s">
        <v>2987</v>
      </c>
      <c r="H8047" s="25" t="s">
        <v>3418</v>
      </c>
      <c r="I8047" s="25" t="s">
        <v>82</v>
      </c>
      <c r="J8047" s="10">
        <v>2342</v>
      </c>
      <c r="K8047" s="16">
        <v>47</v>
      </c>
    </row>
    <row r="8048" spans="1:11" x14ac:dyDescent="0.25">
      <c r="A8048" s="19">
        <v>43075</v>
      </c>
      <c r="B8048" s="19" t="s">
        <v>3407</v>
      </c>
      <c r="C8048" s="15">
        <v>10000</v>
      </c>
      <c r="D8048" s="24" t="s">
        <v>4</v>
      </c>
      <c r="E8048" s="24" t="s">
        <v>5</v>
      </c>
      <c r="F8048" s="25" t="s">
        <v>2217</v>
      </c>
      <c r="G8048" s="25" t="s">
        <v>2987</v>
      </c>
      <c r="H8048" s="25" t="s">
        <v>3418</v>
      </c>
      <c r="I8048" s="25" t="s">
        <v>82</v>
      </c>
      <c r="J8048" s="10">
        <v>2343</v>
      </c>
      <c r="K8048" s="16">
        <v>47</v>
      </c>
    </row>
    <row r="8049" spans="1:11" x14ac:dyDescent="0.25">
      <c r="A8049" s="19">
        <v>43075</v>
      </c>
      <c r="B8049" s="19" t="s">
        <v>3407</v>
      </c>
      <c r="C8049" s="15">
        <v>7000</v>
      </c>
      <c r="D8049" s="24" t="s">
        <v>4</v>
      </c>
      <c r="E8049" s="24" t="s">
        <v>5</v>
      </c>
      <c r="F8049" s="25" t="s">
        <v>2217</v>
      </c>
      <c r="G8049" s="25" t="s">
        <v>2987</v>
      </c>
      <c r="H8049" s="25" t="s">
        <v>3418</v>
      </c>
      <c r="I8049" s="25" t="s">
        <v>82</v>
      </c>
      <c r="J8049" s="10">
        <v>2344</v>
      </c>
      <c r="K8049" s="16">
        <v>47</v>
      </c>
    </row>
    <row r="8050" spans="1:11" x14ac:dyDescent="0.25">
      <c r="A8050" s="19">
        <v>43075</v>
      </c>
      <c r="B8050" s="19" t="s">
        <v>3407</v>
      </c>
      <c r="C8050" s="15">
        <v>100</v>
      </c>
      <c r="D8050" s="24" t="s">
        <v>4</v>
      </c>
      <c r="E8050" s="24" t="s">
        <v>5</v>
      </c>
      <c r="F8050" s="25" t="s">
        <v>2217</v>
      </c>
      <c r="G8050" s="25" t="s">
        <v>2987</v>
      </c>
      <c r="H8050" s="25" t="s">
        <v>3418</v>
      </c>
      <c r="I8050" s="25" t="s">
        <v>82</v>
      </c>
      <c r="J8050" s="10">
        <v>2489</v>
      </c>
      <c r="K8050" s="16">
        <v>50</v>
      </c>
    </row>
    <row r="8051" spans="1:11" x14ac:dyDescent="0.25">
      <c r="A8051" s="19">
        <v>43075</v>
      </c>
      <c r="B8051" s="19" t="s">
        <v>3407</v>
      </c>
      <c r="C8051" s="15">
        <v>150</v>
      </c>
      <c r="D8051" s="24" t="s">
        <v>4</v>
      </c>
      <c r="E8051" s="24" t="s">
        <v>5</v>
      </c>
      <c r="F8051" s="25" t="s">
        <v>2217</v>
      </c>
      <c r="G8051" s="25" t="s">
        <v>2987</v>
      </c>
      <c r="H8051" s="25" t="s">
        <v>3418</v>
      </c>
      <c r="I8051" s="25" t="s">
        <v>82</v>
      </c>
      <c r="J8051" s="10">
        <v>2490</v>
      </c>
      <c r="K8051" s="16">
        <v>50</v>
      </c>
    </row>
    <row r="8052" spans="1:11" x14ac:dyDescent="0.25">
      <c r="A8052" s="19">
        <v>43075</v>
      </c>
      <c r="B8052" s="19" t="s">
        <v>3407</v>
      </c>
      <c r="C8052" s="15">
        <v>1000</v>
      </c>
      <c r="D8052" s="24" t="s">
        <v>4</v>
      </c>
      <c r="E8052" s="24" t="s">
        <v>6</v>
      </c>
      <c r="F8052" s="25" t="s">
        <v>6</v>
      </c>
      <c r="G8052" s="25" t="s">
        <v>2987</v>
      </c>
      <c r="H8052" s="25" t="s">
        <v>3418</v>
      </c>
      <c r="I8052" s="25" t="s">
        <v>82</v>
      </c>
      <c r="J8052" s="10">
        <v>2491</v>
      </c>
      <c r="K8052" s="16">
        <v>50</v>
      </c>
    </row>
    <row r="8053" spans="1:11" x14ac:dyDescent="0.25">
      <c r="A8053" s="19">
        <v>43075</v>
      </c>
      <c r="B8053" s="19" t="s">
        <v>3407</v>
      </c>
      <c r="C8053" s="15">
        <v>180</v>
      </c>
      <c r="D8053" s="24" t="s">
        <v>4</v>
      </c>
      <c r="E8053" s="24" t="s">
        <v>6</v>
      </c>
      <c r="F8053" s="25" t="s">
        <v>6</v>
      </c>
      <c r="G8053" s="25" t="s">
        <v>2987</v>
      </c>
      <c r="H8053" s="25" t="s">
        <v>3418</v>
      </c>
      <c r="I8053" s="25" t="s">
        <v>82</v>
      </c>
      <c r="J8053" s="10">
        <v>2492</v>
      </c>
      <c r="K8053" s="16">
        <v>50</v>
      </c>
    </row>
    <row r="8054" spans="1:11" x14ac:dyDescent="0.25">
      <c r="A8054" s="19">
        <v>43075</v>
      </c>
      <c r="B8054" s="19" t="s">
        <v>3407</v>
      </c>
      <c r="C8054" s="15">
        <v>200</v>
      </c>
      <c r="D8054" s="24" t="s">
        <v>4</v>
      </c>
      <c r="E8054" s="24" t="s">
        <v>5</v>
      </c>
      <c r="F8054" s="25" t="s">
        <v>2217</v>
      </c>
      <c r="G8054" s="25" t="s">
        <v>2987</v>
      </c>
      <c r="H8054" s="25" t="s">
        <v>3418</v>
      </c>
      <c r="I8054" s="25" t="s">
        <v>82</v>
      </c>
      <c r="J8054" s="10">
        <v>2588</v>
      </c>
      <c r="K8054" s="16">
        <v>52</v>
      </c>
    </row>
    <row r="8055" spans="1:11" x14ac:dyDescent="0.25">
      <c r="A8055" s="19">
        <v>43075</v>
      </c>
      <c r="B8055" s="19" t="s">
        <v>3407</v>
      </c>
      <c r="C8055" s="15">
        <v>100</v>
      </c>
      <c r="D8055" s="24" t="s">
        <v>4</v>
      </c>
      <c r="E8055" s="24" t="s">
        <v>6</v>
      </c>
      <c r="F8055" s="25" t="s">
        <v>6</v>
      </c>
      <c r="G8055" s="25" t="s">
        <v>2987</v>
      </c>
      <c r="H8055" s="25" t="s">
        <v>3418</v>
      </c>
      <c r="I8055" s="25" t="s">
        <v>82</v>
      </c>
      <c r="J8055" s="10">
        <v>2625</v>
      </c>
      <c r="K8055" s="16">
        <v>53</v>
      </c>
    </row>
    <row r="8056" spans="1:11" x14ac:dyDescent="0.25">
      <c r="A8056" s="19">
        <v>43075</v>
      </c>
      <c r="B8056" s="19" t="s">
        <v>3407</v>
      </c>
      <c r="C8056" s="15">
        <v>2400</v>
      </c>
      <c r="D8056" s="24" t="s">
        <v>4</v>
      </c>
      <c r="E8056" s="24" t="s">
        <v>6</v>
      </c>
      <c r="F8056" s="25" t="s">
        <v>6</v>
      </c>
      <c r="G8056" s="25" t="s">
        <v>2987</v>
      </c>
      <c r="H8056" s="25" t="s">
        <v>3418</v>
      </c>
      <c r="I8056" s="25" t="s">
        <v>82</v>
      </c>
      <c r="J8056" s="10">
        <v>2626</v>
      </c>
      <c r="K8056" s="16">
        <v>53</v>
      </c>
    </row>
    <row r="8057" spans="1:11" x14ac:dyDescent="0.25">
      <c r="A8057" s="19">
        <v>43075</v>
      </c>
      <c r="B8057" s="19" t="s">
        <v>3407</v>
      </c>
      <c r="C8057" s="15">
        <v>1000</v>
      </c>
      <c r="D8057" s="24" t="s">
        <v>4</v>
      </c>
      <c r="E8057" s="24" t="s">
        <v>6</v>
      </c>
      <c r="F8057" s="25" t="s">
        <v>6</v>
      </c>
      <c r="G8057" s="25" t="s">
        <v>2987</v>
      </c>
      <c r="H8057" s="25" t="s">
        <v>3418</v>
      </c>
      <c r="I8057" s="25" t="s">
        <v>82</v>
      </c>
      <c r="J8057" s="10">
        <v>2627</v>
      </c>
      <c r="K8057" s="16">
        <v>53</v>
      </c>
    </row>
    <row r="8058" spans="1:11" x14ac:dyDescent="0.25">
      <c r="A8058" s="19">
        <v>43075</v>
      </c>
      <c r="B8058" s="19" t="s">
        <v>3407</v>
      </c>
      <c r="C8058" s="15">
        <v>1000</v>
      </c>
      <c r="D8058" s="24" t="s">
        <v>4</v>
      </c>
      <c r="E8058" s="24" t="s">
        <v>6</v>
      </c>
      <c r="F8058" s="25" t="s">
        <v>6</v>
      </c>
      <c r="G8058" s="25" t="s">
        <v>2987</v>
      </c>
      <c r="H8058" s="25" t="s">
        <v>3418</v>
      </c>
      <c r="I8058" s="25" t="s">
        <v>82</v>
      </c>
      <c r="J8058" s="10">
        <v>2628</v>
      </c>
      <c r="K8058" s="16">
        <v>53</v>
      </c>
    </row>
    <row r="8059" spans="1:11" x14ac:dyDescent="0.25">
      <c r="A8059" s="19">
        <v>43075</v>
      </c>
      <c r="B8059" s="19" t="s">
        <v>3407</v>
      </c>
      <c r="C8059" s="15">
        <v>500</v>
      </c>
      <c r="D8059" s="24" t="s">
        <v>4</v>
      </c>
      <c r="E8059" s="24" t="s">
        <v>6</v>
      </c>
      <c r="F8059" s="25" t="s">
        <v>6</v>
      </c>
      <c r="G8059" s="25" t="s">
        <v>2987</v>
      </c>
      <c r="H8059" s="25" t="s">
        <v>3418</v>
      </c>
      <c r="I8059" s="25" t="s">
        <v>82</v>
      </c>
      <c r="J8059" s="10">
        <v>2629</v>
      </c>
      <c r="K8059" s="16">
        <v>53</v>
      </c>
    </row>
    <row r="8060" spans="1:11" x14ac:dyDescent="0.25">
      <c r="A8060" s="19">
        <v>43075</v>
      </c>
      <c r="B8060" s="19" t="s">
        <v>3407</v>
      </c>
      <c r="C8060" s="15">
        <v>100</v>
      </c>
      <c r="D8060" s="24" t="s">
        <v>4</v>
      </c>
      <c r="E8060" s="24" t="s">
        <v>6</v>
      </c>
      <c r="F8060" s="25" t="s">
        <v>6</v>
      </c>
      <c r="G8060" s="25" t="s">
        <v>2987</v>
      </c>
      <c r="H8060" s="25" t="s">
        <v>3418</v>
      </c>
      <c r="I8060" s="25" t="s">
        <v>82</v>
      </c>
      <c r="J8060" s="10">
        <v>2691</v>
      </c>
      <c r="K8060" s="16">
        <v>54</v>
      </c>
    </row>
    <row r="8061" spans="1:11" x14ac:dyDescent="0.25">
      <c r="A8061" s="19">
        <v>43075</v>
      </c>
      <c r="B8061" s="19" t="s">
        <v>3407</v>
      </c>
      <c r="C8061" s="15">
        <v>2000</v>
      </c>
      <c r="D8061" s="24" t="s">
        <v>4</v>
      </c>
      <c r="E8061" s="24" t="s">
        <v>5</v>
      </c>
      <c r="F8061" s="25" t="s">
        <v>2217</v>
      </c>
      <c r="G8061" s="25" t="s">
        <v>2987</v>
      </c>
      <c r="H8061" s="25" t="s">
        <v>3418</v>
      </c>
      <c r="I8061" s="25" t="s">
        <v>82</v>
      </c>
      <c r="J8061" s="10">
        <v>2692</v>
      </c>
      <c r="K8061" s="16">
        <v>54</v>
      </c>
    </row>
    <row r="8062" spans="1:11" x14ac:dyDescent="0.25">
      <c r="A8062" s="19">
        <v>43075</v>
      </c>
      <c r="B8062" s="19" t="s">
        <v>3407</v>
      </c>
      <c r="C8062" s="15">
        <v>100</v>
      </c>
      <c r="D8062" s="24" t="s">
        <v>4</v>
      </c>
      <c r="E8062" s="24" t="s">
        <v>5</v>
      </c>
      <c r="F8062" s="25" t="s">
        <v>2217</v>
      </c>
      <c r="G8062" s="25" t="s">
        <v>2987</v>
      </c>
      <c r="H8062" s="25" t="s">
        <v>3418</v>
      </c>
      <c r="I8062" s="25" t="s">
        <v>82</v>
      </c>
      <c r="J8062" s="10">
        <v>2693</v>
      </c>
      <c r="K8062" s="16">
        <v>54</v>
      </c>
    </row>
    <row r="8063" spans="1:11" x14ac:dyDescent="0.25">
      <c r="A8063" s="19">
        <v>43075</v>
      </c>
      <c r="B8063" s="19" t="s">
        <v>3407</v>
      </c>
      <c r="C8063" s="15">
        <v>1000</v>
      </c>
      <c r="D8063" s="24" t="s">
        <v>4</v>
      </c>
      <c r="E8063" s="24" t="s">
        <v>6</v>
      </c>
      <c r="F8063" s="25" t="s">
        <v>6</v>
      </c>
      <c r="G8063" s="25" t="s">
        <v>2987</v>
      </c>
      <c r="H8063" s="25" t="s">
        <v>3418</v>
      </c>
      <c r="I8063" s="25" t="s">
        <v>82</v>
      </c>
      <c r="J8063" s="10">
        <v>2694</v>
      </c>
      <c r="K8063" s="16">
        <v>54</v>
      </c>
    </row>
    <row r="8064" spans="1:11" x14ac:dyDescent="0.25">
      <c r="A8064" s="19">
        <v>43075</v>
      </c>
      <c r="B8064" s="19" t="s">
        <v>3407</v>
      </c>
      <c r="C8064" s="15">
        <v>2000</v>
      </c>
      <c r="D8064" s="24" t="s">
        <v>4</v>
      </c>
      <c r="E8064" s="24" t="s">
        <v>5</v>
      </c>
      <c r="F8064" s="25" t="s">
        <v>2217</v>
      </c>
      <c r="G8064" s="25" t="s">
        <v>2987</v>
      </c>
      <c r="H8064" s="25" t="s">
        <v>3418</v>
      </c>
      <c r="I8064" s="25" t="s">
        <v>82</v>
      </c>
      <c r="J8064" s="10">
        <v>2695</v>
      </c>
      <c r="K8064" s="16">
        <v>54</v>
      </c>
    </row>
    <row r="8065" spans="1:11" x14ac:dyDescent="0.25">
      <c r="A8065" s="19">
        <v>43075</v>
      </c>
      <c r="B8065" s="19" t="s">
        <v>3407</v>
      </c>
      <c r="C8065" s="15">
        <v>500</v>
      </c>
      <c r="D8065" s="24" t="s">
        <v>4</v>
      </c>
      <c r="E8065" s="24" t="s">
        <v>5</v>
      </c>
      <c r="F8065" s="25" t="s">
        <v>2217</v>
      </c>
      <c r="G8065" s="25" t="s">
        <v>2987</v>
      </c>
      <c r="H8065" s="25" t="s">
        <v>3418</v>
      </c>
      <c r="I8065" s="25" t="s">
        <v>82</v>
      </c>
      <c r="J8065" s="10">
        <v>2696</v>
      </c>
      <c r="K8065" s="16">
        <v>54</v>
      </c>
    </row>
    <row r="8066" spans="1:11" x14ac:dyDescent="0.25">
      <c r="A8066" s="19">
        <v>43075</v>
      </c>
      <c r="B8066" s="19" t="s">
        <v>3407</v>
      </c>
      <c r="C8066" s="15">
        <v>200</v>
      </c>
      <c r="D8066" s="24" t="s">
        <v>4</v>
      </c>
      <c r="E8066" s="24" t="s">
        <v>6</v>
      </c>
      <c r="F8066" s="25" t="s">
        <v>6</v>
      </c>
      <c r="G8066" s="25" t="s">
        <v>2987</v>
      </c>
      <c r="H8066" s="25" t="s">
        <v>3418</v>
      </c>
      <c r="I8066" s="25" t="s">
        <v>82</v>
      </c>
      <c r="J8066" s="10">
        <v>2697</v>
      </c>
      <c r="K8066" s="16">
        <v>54</v>
      </c>
    </row>
    <row r="8067" spans="1:11" x14ac:dyDescent="0.25">
      <c r="A8067" s="19">
        <v>43075</v>
      </c>
      <c r="B8067" s="19" t="s">
        <v>3407</v>
      </c>
      <c r="C8067" s="15">
        <v>500</v>
      </c>
      <c r="D8067" s="24" t="s">
        <v>4</v>
      </c>
      <c r="E8067" s="24" t="s">
        <v>6</v>
      </c>
      <c r="F8067" s="25" t="s">
        <v>6</v>
      </c>
      <c r="G8067" s="25" t="s">
        <v>2987</v>
      </c>
      <c r="H8067" s="25" t="s">
        <v>3418</v>
      </c>
      <c r="I8067" s="25" t="s">
        <v>82</v>
      </c>
      <c r="J8067" s="10">
        <v>2698</v>
      </c>
      <c r="K8067" s="16">
        <v>54</v>
      </c>
    </row>
    <row r="8068" spans="1:11" x14ac:dyDescent="0.25">
      <c r="A8068" s="19">
        <v>43075</v>
      </c>
      <c r="B8068" s="19" t="s">
        <v>3407</v>
      </c>
      <c r="C8068" s="15">
        <v>500</v>
      </c>
      <c r="D8068" s="24" t="s">
        <v>4</v>
      </c>
      <c r="E8068" s="24" t="s">
        <v>6</v>
      </c>
      <c r="F8068" s="25" t="s">
        <v>6</v>
      </c>
      <c r="G8068" s="25" t="s">
        <v>2987</v>
      </c>
      <c r="H8068" s="25" t="s">
        <v>3418</v>
      </c>
      <c r="I8068" s="25" t="s">
        <v>82</v>
      </c>
      <c r="J8068" s="10">
        <v>2787</v>
      </c>
      <c r="K8068" s="16">
        <v>56</v>
      </c>
    </row>
    <row r="8069" spans="1:11" x14ac:dyDescent="0.25">
      <c r="A8069" s="19">
        <v>43075</v>
      </c>
      <c r="B8069" s="19" t="s">
        <v>3407</v>
      </c>
      <c r="C8069" s="15">
        <v>1000</v>
      </c>
      <c r="D8069" s="24" t="s">
        <v>4</v>
      </c>
      <c r="E8069" s="24" t="s">
        <v>6</v>
      </c>
      <c r="F8069" s="25" t="s">
        <v>6</v>
      </c>
      <c r="G8069" s="25" t="s">
        <v>2987</v>
      </c>
      <c r="H8069" s="25" t="s">
        <v>3418</v>
      </c>
      <c r="I8069" s="25" t="s">
        <v>82</v>
      </c>
      <c r="J8069" s="10">
        <v>2788</v>
      </c>
      <c r="K8069" s="16">
        <v>56</v>
      </c>
    </row>
    <row r="8070" spans="1:11" x14ac:dyDescent="0.25">
      <c r="A8070" s="19">
        <v>43075</v>
      </c>
      <c r="B8070" s="19" t="s">
        <v>3407</v>
      </c>
      <c r="C8070" s="15">
        <v>1000</v>
      </c>
      <c r="D8070" s="24" t="s">
        <v>4</v>
      </c>
      <c r="E8070" s="24" t="s">
        <v>6</v>
      </c>
      <c r="F8070" s="25" t="s">
        <v>6</v>
      </c>
      <c r="G8070" s="25" t="s">
        <v>2987</v>
      </c>
      <c r="H8070" s="25" t="s">
        <v>3418</v>
      </c>
      <c r="I8070" s="25" t="s">
        <v>82</v>
      </c>
      <c r="J8070" s="10">
        <v>2789</v>
      </c>
      <c r="K8070" s="16">
        <v>56</v>
      </c>
    </row>
    <row r="8071" spans="1:11" x14ac:dyDescent="0.25">
      <c r="A8071" s="19">
        <v>43075</v>
      </c>
      <c r="B8071" s="19" t="s">
        <v>3407</v>
      </c>
      <c r="C8071" s="15">
        <v>10000</v>
      </c>
      <c r="D8071" s="24" t="s">
        <v>4</v>
      </c>
      <c r="E8071" s="24" t="s">
        <v>6</v>
      </c>
      <c r="F8071" s="25" t="s">
        <v>6</v>
      </c>
      <c r="G8071" s="25" t="s">
        <v>2987</v>
      </c>
      <c r="H8071" s="25" t="s">
        <v>3418</v>
      </c>
      <c r="I8071" s="25" t="s">
        <v>82</v>
      </c>
      <c r="J8071" s="10">
        <v>2825</v>
      </c>
      <c r="K8071" s="16">
        <v>57</v>
      </c>
    </row>
    <row r="8072" spans="1:11" x14ac:dyDescent="0.25">
      <c r="A8072" s="19">
        <v>43075</v>
      </c>
      <c r="B8072" s="19" t="s">
        <v>3407</v>
      </c>
      <c r="C8072" s="15">
        <v>5000</v>
      </c>
      <c r="D8072" s="24" t="s">
        <v>4</v>
      </c>
      <c r="E8072" s="24" t="s">
        <v>6</v>
      </c>
      <c r="F8072" s="25" t="s">
        <v>6</v>
      </c>
      <c r="G8072" s="25" t="s">
        <v>2987</v>
      </c>
      <c r="H8072" s="25" t="s">
        <v>3418</v>
      </c>
      <c r="I8072" s="25" t="s">
        <v>82</v>
      </c>
      <c r="J8072" s="10">
        <v>2826</v>
      </c>
      <c r="K8072" s="16">
        <v>57</v>
      </c>
    </row>
    <row r="8073" spans="1:11" x14ac:dyDescent="0.25">
      <c r="A8073" s="19">
        <v>43075</v>
      </c>
      <c r="B8073" s="19" t="s">
        <v>3407</v>
      </c>
      <c r="C8073" s="15">
        <v>2000</v>
      </c>
      <c r="D8073" s="24" t="s">
        <v>4</v>
      </c>
      <c r="E8073" s="24" t="s">
        <v>6</v>
      </c>
      <c r="F8073" s="25" t="s">
        <v>6</v>
      </c>
      <c r="G8073" s="25" t="s">
        <v>2987</v>
      </c>
      <c r="H8073" s="25" t="s">
        <v>3418</v>
      </c>
      <c r="I8073" s="25" t="s">
        <v>82</v>
      </c>
      <c r="J8073" s="10">
        <v>2827</v>
      </c>
      <c r="K8073" s="16">
        <v>57</v>
      </c>
    </row>
    <row r="8074" spans="1:11" x14ac:dyDescent="0.25">
      <c r="A8074" s="19">
        <v>43075</v>
      </c>
      <c r="B8074" s="19" t="s">
        <v>3407</v>
      </c>
      <c r="C8074" s="15">
        <v>1000</v>
      </c>
      <c r="D8074" s="24" t="s">
        <v>4</v>
      </c>
      <c r="E8074" s="24" t="s">
        <v>6</v>
      </c>
      <c r="F8074" s="25" t="s">
        <v>6</v>
      </c>
      <c r="G8074" s="25" t="s">
        <v>2987</v>
      </c>
      <c r="H8074" s="25" t="s">
        <v>3418</v>
      </c>
      <c r="I8074" s="25" t="s">
        <v>82</v>
      </c>
      <c r="J8074" s="10">
        <v>2920</v>
      </c>
      <c r="K8074" s="16">
        <v>59</v>
      </c>
    </row>
    <row r="8075" spans="1:11" x14ac:dyDescent="0.25">
      <c r="A8075" s="19">
        <v>43075</v>
      </c>
      <c r="B8075" s="19" t="s">
        <v>3407</v>
      </c>
      <c r="C8075" s="15">
        <v>600</v>
      </c>
      <c r="D8075" s="24" t="s">
        <v>4</v>
      </c>
      <c r="E8075" s="24" t="s">
        <v>5</v>
      </c>
      <c r="F8075" s="25" t="s">
        <v>2217</v>
      </c>
      <c r="G8075" s="25" t="s">
        <v>2987</v>
      </c>
      <c r="H8075" s="25" t="s">
        <v>3418</v>
      </c>
      <c r="I8075" s="25" t="s">
        <v>82</v>
      </c>
      <c r="J8075" s="10">
        <v>3004</v>
      </c>
      <c r="K8075" s="16">
        <v>61</v>
      </c>
    </row>
    <row r="8076" spans="1:11" x14ac:dyDescent="0.25">
      <c r="A8076" s="19">
        <v>43075</v>
      </c>
      <c r="B8076" s="19" t="s">
        <v>3407</v>
      </c>
      <c r="C8076" s="15">
        <v>200</v>
      </c>
      <c r="D8076" s="24" t="s">
        <v>4</v>
      </c>
      <c r="E8076" s="24" t="s">
        <v>6</v>
      </c>
      <c r="F8076" s="25" t="s">
        <v>6</v>
      </c>
      <c r="G8076" s="25" t="s">
        <v>2987</v>
      </c>
      <c r="H8076" s="25" t="s">
        <v>3418</v>
      </c>
      <c r="I8076" s="25" t="s">
        <v>82</v>
      </c>
      <c r="J8076" s="10">
        <v>3005</v>
      </c>
      <c r="K8076" s="16">
        <v>61</v>
      </c>
    </row>
    <row r="8077" spans="1:11" x14ac:dyDescent="0.25">
      <c r="A8077" s="19">
        <v>43075</v>
      </c>
      <c r="B8077" s="19" t="s">
        <v>3407</v>
      </c>
      <c r="C8077" s="15">
        <v>200</v>
      </c>
      <c r="D8077" s="24" t="s">
        <v>4</v>
      </c>
      <c r="E8077" s="24" t="s">
        <v>6</v>
      </c>
      <c r="F8077" s="25" t="s">
        <v>6</v>
      </c>
      <c r="G8077" s="25" t="s">
        <v>2987</v>
      </c>
      <c r="H8077" s="25" t="s">
        <v>3418</v>
      </c>
      <c r="I8077" s="25" t="s">
        <v>82</v>
      </c>
      <c r="J8077" s="10">
        <v>3006</v>
      </c>
      <c r="K8077" s="16">
        <v>61</v>
      </c>
    </row>
    <row r="8078" spans="1:11" x14ac:dyDescent="0.25">
      <c r="A8078" s="19">
        <v>43075</v>
      </c>
      <c r="B8078" s="19" t="s">
        <v>3407</v>
      </c>
      <c r="C8078" s="15">
        <v>600</v>
      </c>
      <c r="D8078" s="24" t="s">
        <v>4</v>
      </c>
      <c r="E8078" s="24" t="s">
        <v>6</v>
      </c>
      <c r="F8078" s="25" t="s">
        <v>6</v>
      </c>
      <c r="G8078" s="25" t="s">
        <v>2987</v>
      </c>
      <c r="H8078" s="25" t="s">
        <v>3418</v>
      </c>
      <c r="I8078" s="25" t="s">
        <v>82</v>
      </c>
      <c r="J8078" s="10">
        <v>3007</v>
      </c>
      <c r="K8078" s="16">
        <v>61</v>
      </c>
    </row>
    <row r="8079" spans="1:11" x14ac:dyDescent="0.25">
      <c r="A8079" s="19">
        <v>43075</v>
      </c>
      <c r="B8079" s="19" t="s">
        <v>3407</v>
      </c>
      <c r="C8079" s="15">
        <v>5000</v>
      </c>
      <c r="D8079" s="24" t="s">
        <v>4</v>
      </c>
      <c r="E8079" s="24" t="s">
        <v>5</v>
      </c>
      <c r="F8079" s="25" t="s">
        <v>2217</v>
      </c>
      <c r="G8079" s="25" t="s">
        <v>2987</v>
      </c>
      <c r="H8079" s="25" t="s">
        <v>3418</v>
      </c>
      <c r="I8079" s="25" t="s">
        <v>82</v>
      </c>
      <c r="J8079" s="10">
        <v>3262</v>
      </c>
      <c r="K8079" s="16">
        <v>66</v>
      </c>
    </row>
    <row r="8080" spans="1:11" x14ac:dyDescent="0.25">
      <c r="A8080" s="19">
        <v>43075</v>
      </c>
      <c r="B8080" s="19" t="s">
        <v>3407</v>
      </c>
      <c r="C8080" s="15">
        <v>2000</v>
      </c>
      <c r="D8080" s="24" t="s">
        <v>4</v>
      </c>
      <c r="E8080" s="24" t="s">
        <v>5</v>
      </c>
      <c r="F8080" s="25" t="s">
        <v>2217</v>
      </c>
      <c r="G8080" s="25" t="s">
        <v>2987</v>
      </c>
      <c r="H8080" s="25" t="s">
        <v>3418</v>
      </c>
      <c r="I8080" s="25" t="s">
        <v>82</v>
      </c>
      <c r="J8080" s="10">
        <v>3263</v>
      </c>
      <c r="K8080" s="16">
        <v>66</v>
      </c>
    </row>
    <row r="8081" spans="1:11" x14ac:dyDescent="0.25">
      <c r="A8081" s="19">
        <v>43075</v>
      </c>
      <c r="B8081" s="19" t="s">
        <v>3407</v>
      </c>
      <c r="C8081" s="15">
        <v>100</v>
      </c>
      <c r="D8081" s="24" t="s">
        <v>4</v>
      </c>
      <c r="E8081" s="24" t="s">
        <v>6</v>
      </c>
      <c r="F8081" s="25" t="s">
        <v>6</v>
      </c>
      <c r="G8081" s="25" t="s">
        <v>2987</v>
      </c>
      <c r="H8081" s="25" t="s">
        <v>3418</v>
      </c>
      <c r="I8081" s="25" t="s">
        <v>82</v>
      </c>
      <c r="J8081" s="10">
        <v>3264</v>
      </c>
      <c r="K8081" s="16">
        <v>66</v>
      </c>
    </row>
    <row r="8082" spans="1:11" x14ac:dyDescent="0.25">
      <c r="A8082" s="19">
        <v>43075</v>
      </c>
      <c r="B8082" s="19" t="s">
        <v>3407</v>
      </c>
      <c r="C8082" s="15">
        <v>500</v>
      </c>
      <c r="D8082" s="24" t="s">
        <v>4</v>
      </c>
      <c r="E8082" s="24" t="s">
        <v>5</v>
      </c>
      <c r="F8082" s="25" t="s">
        <v>2217</v>
      </c>
      <c r="G8082" s="25" t="s">
        <v>2987</v>
      </c>
      <c r="H8082" s="25" t="s">
        <v>3418</v>
      </c>
      <c r="I8082" s="25" t="s">
        <v>82</v>
      </c>
      <c r="J8082" s="10">
        <v>3265</v>
      </c>
      <c r="K8082" s="16">
        <v>66</v>
      </c>
    </row>
    <row r="8083" spans="1:11" x14ac:dyDescent="0.25">
      <c r="A8083" s="19">
        <v>43075</v>
      </c>
      <c r="B8083" s="19" t="s">
        <v>3407</v>
      </c>
      <c r="C8083" s="15">
        <v>500</v>
      </c>
      <c r="D8083" s="24" t="s">
        <v>4</v>
      </c>
      <c r="E8083" s="24" t="s">
        <v>5</v>
      </c>
      <c r="F8083" s="25" t="s">
        <v>2217</v>
      </c>
      <c r="G8083" s="25" t="s">
        <v>2987</v>
      </c>
      <c r="H8083" s="25" t="s">
        <v>3418</v>
      </c>
      <c r="I8083" s="25" t="s">
        <v>82</v>
      </c>
      <c r="J8083" s="10">
        <v>3266</v>
      </c>
      <c r="K8083" s="16">
        <v>66</v>
      </c>
    </row>
    <row r="8084" spans="1:11" x14ac:dyDescent="0.25">
      <c r="A8084" s="19">
        <v>43075</v>
      </c>
      <c r="B8084" s="19" t="s">
        <v>3407</v>
      </c>
      <c r="C8084" s="15">
        <v>300</v>
      </c>
      <c r="D8084" s="24" t="s">
        <v>4</v>
      </c>
      <c r="E8084" s="24" t="s">
        <v>5</v>
      </c>
      <c r="F8084" s="25" t="s">
        <v>2217</v>
      </c>
      <c r="G8084" s="25" t="s">
        <v>2987</v>
      </c>
      <c r="H8084" s="25" t="s">
        <v>3418</v>
      </c>
      <c r="I8084" s="25" t="s">
        <v>82</v>
      </c>
      <c r="J8084" s="10">
        <v>3267</v>
      </c>
      <c r="K8084" s="16">
        <v>66</v>
      </c>
    </row>
    <row r="8085" spans="1:11" x14ac:dyDescent="0.25">
      <c r="A8085" s="19">
        <v>43075</v>
      </c>
      <c r="B8085" s="19" t="s">
        <v>3407</v>
      </c>
      <c r="C8085" s="15">
        <v>200</v>
      </c>
      <c r="D8085" s="24" t="s">
        <v>4</v>
      </c>
      <c r="E8085" s="24" t="s">
        <v>5</v>
      </c>
      <c r="F8085" s="25" t="s">
        <v>2217</v>
      </c>
      <c r="G8085" s="25" t="s">
        <v>2987</v>
      </c>
      <c r="H8085" s="25" t="s">
        <v>3418</v>
      </c>
      <c r="I8085" s="25" t="s">
        <v>82</v>
      </c>
      <c r="J8085" s="10">
        <v>3268</v>
      </c>
      <c r="K8085" s="16">
        <v>66</v>
      </c>
    </row>
    <row r="8086" spans="1:11" x14ac:dyDescent="0.25">
      <c r="A8086" s="19">
        <v>43075</v>
      </c>
      <c r="B8086" s="19" t="s">
        <v>3407</v>
      </c>
      <c r="C8086" s="15">
        <v>500</v>
      </c>
      <c r="D8086" s="24" t="s">
        <v>4</v>
      </c>
      <c r="E8086" s="24" t="s">
        <v>5</v>
      </c>
      <c r="F8086" s="25" t="s">
        <v>2217</v>
      </c>
      <c r="G8086" s="25" t="s">
        <v>2987</v>
      </c>
      <c r="H8086" s="25" t="s">
        <v>3418</v>
      </c>
      <c r="I8086" s="25" t="s">
        <v>82</v>
      </c>
      <c r="J8086" s="10">
        <v>3269</v>
      </c>
      <c r="K8086" s="16">
        <v>66</v>
      </c>
    </row>
    <row r="8087" spans="1:11" x14ac:dyDescent="0.25">
      <c r="A8087" s="19">
        <v>43075</v>
      </c>
      <c r="B8087" s="19" t="s">
        <v>3407</v>
      </c>
      <c r="C8087" s="15">
        <v>300</v>
      </c>
      <c r="D8087" s="24" t="s">
        <v>4</v>
      </c>
      <c r="E8087" s="24" t="s">
        <v>5</v>
      </c>
      <c r="F8087" s="25" t="s">
        <v>2217</v>
      </c>
      <c r="G8087" s="25" t="s">
        <v>2987</v>
      </c>
      <c r="H8087" s="25" t="s">
        <v>3418</v>
      </c>
      <c r="I8087" s="25" t="s">
        <v>82</v>
      </c>
      <c r="J8087" s="10">
        <v>3270</v>
      </c>
      <c r="K8087" s="16">
        <v>66</v>
      </c>
    </row>
    <row r="8088" spans="1:11" x14ac:dyDescent="0.25">
      <c r="A8088" s="19">
        <v>43075</v>
      </c>
      <c r="B8088" s="19" t="s">
        <v>3407</v>
      </c>
      <c r="C8088" s="15">
        <v>10000</v>
      </c>
      <c r="D8088" s="24" t="s">
        <v>4</v>
      </c>
      <c r="E8088" s="24" t="s">
        <v>6</v>
      </c>
      <c r="F8088" s="25" t="s">
        <v>6</v>
      </c>
      <c r="G8088" s="25" t="s">
        <v>2987</v>
      </c>
      <c r="H8088" s="25" t="s">
        <v>3418</v>
      </c>
      <c r="I8088" s="25" t="s">
        <v>82</v>
      </c>
      <c r="J8088" s="10">
        <v>3316</v>
      </c>
      <c r="K8088" s="16">
        <v>67</v>
      </c>
    </row>
    <row r="8089" spans="1:11" x14ac:dyDescent="0.25">
      <c r="A8089" s="19">
        <v>43075</v>
      </c>
      <c r="B8089" s="19" t="s">
        <v>3407</v>
      </c>
      <c r="C8089" s="15">
        <v>7000</v>
      </c>
      <c r="D8089" s="24" t="s">
        <v>4</v>
      </c>
      <c r="E8089" s="24" t="s">
        <v>6</v>
      </c>
      <c r="F8089" s="25" t="s">
        <v>6</v>
      </c>
      <c r="G8089" s="25" t="s">
        <v>2987</v>
      </c>
      <c r="H8089" s="25" t="s">
        <v>3418</v>
      </c>
      <c r="I8089" s="25" t="s">
        <v>82</v>
      </c>
      <c r="J8089" s="10">
        <v>3317</v>
      </c>
      <c r="K8089" s="16">
        <v>67</v>
      </c>
    </row>
    <row r="8090" spans="1:11" x14ac:dyDescent="0.25">
      <c r="A8090" s="19">
        <v>43075</v>
      </c>
      <c r="B8090" s="19" t="s">
        <v>3407</v>
      </c>
      <c r="C8090" s="15">
        <v>1000</v>
      </c>
      <c r="D8090" s="24" t="s">
        <v>4</v>
      </c>
      <c r="E8090" s="24" t="s">
        <v>5</v>
      </c>
      <c r="F8090" s="25" t="s">
        <v>2217</v>
      </c>
      <c r="G8090" s="25" t="s">
        <v>2987</v>
      </c>
      <c r="H8090" s="25" t="s">
        <v>3418</v>
      </c>
      <c r="I8090" s="25" t="s">
        <v>82</v>
      </c>
      <c r="J8090" s="10">
        <v>3318</v>
      </c>
      <c r="K8090" s="16">
        <v>67</v>
      </c>
    </row>
    <row r="8091" spans="1:11" x14ac:dyDescent="0.25">
      <c r="A8091" s="19">
        <v>43075</v>
      </c>
      <c r="B8091" s="19" t="s">
        <v>3407</v>
      </c>
      <c r="C8091" s="15">
        <v>100</v>
      </c>
      <c r="D8091" s="24" t="s">
        <v>4</v>
      </c>
      <c r="E8091" s="24" t="s">
        <v>6</v>
      </c>
      <c r="F8091" s="25" t="s">
        <v>6</v>
      </c>
      <c r="G8091" s="25" t="s">
        <v>2987</v>
      </c>
      <c r="H8091" s="25" t="s">
        <v>3418</v>
      </c>
      <c r="I8091" s="25" t="s">
        <v>82</v>
      </c>
      <c r="J8091" s="10">
        <v>3319</v>
      </c>
      <c r="K8091" s="16">
        <v>67</v>
      </c>
    </row>
    <row r="8092" spans="1:11" x14ac:dyDescent="0.25">
      <c r="A8092" s="19">
        <v>43075</v>
      </c>
      <c r="B8092" s="19" t="s">
        <v>3407</v>
      </c>
      <c r="C8092" s="15">
        <v>250</v>
      </c>
      <c r="D8092" s="24" t="s">
        <v>4</v>
      </c>
      <c r="E8092" s="24" t="s">
        <v>6</v>
      </c>
      <c r="F8092" s="25" t="s">
        <v>6</v>
      </c>
      <c r="G8092" s="25" t="s">
        <v>2987</v>
      </c>
      <c r="H8092" s="25" t="s">
        <v>3418</v>
      </c>
      <c r="I8092" s="25" t="s">
        <v>82</v>
      </c>
      <c r="J8092" s="10">
        <v>3320</v>
      </c>
      <c r="K8092" s="16">
        <v>67</v>
      </c>
    </row>
    <row r="8093" spans="1:11" x14ac:dyDescent="0.25">
      <c r="A8093" s="19">
        <v>43075</v>
      </c>
      <c r="B8093" s="19" t="s">
        <v>3407</v>
      </c>
      <c r="C8093" s="15">
        <v>400</v>
      </c>
      <c r="D8093" s="24" t="s">
        <v>4</v>
      </c>
      <c r="E8093" s="24" t="s">
        <v>5</v>
      </c>
      <c r="F8093" s="25" t="s">
        <v>2217</v>
      </c>
      <c r="G8093" s="25" t="s">
        <v>2987</v>
      </c>
      <c r="H8093" s="25" t="s">
        <v>3418</v>
      </c>
      <c r="I8093" s="25" t="s">
        <v>82</v>
      </c>
      <c r="J8093" s="10">
        <v>3503</v>
      </c>
      <c r="K8093" s="16">
        <v>71</v>
      </c>
    </row>
    <row r="8094" spans="1:11" x14ac:dyDescent="0.25">
      <c r="A8094" s="19">
        <v>43075</v>
      </c>
      <c r="B8094" s="19" t="s">
        <v>3407</v>
      </c>
      <c r="C8094" s="15">
        <v>100</v>
      </c>
      <c r="D8094" s="24" t="s">
        <v>4</v>
      </c>
      <c r="E8094" s="24" t="s">
        <v>6</v>
      </c>
      <c r="F8094" s="25" t="s">
        <v>6</v>
      </c>
      <c r="G8094" s="25" t="s">
        <v>2987</v>
      </c>
      <c r="H8094" s="25" t="s">
        <v>3418</v>
      </c>
      <c r="I8094" s="25" t="s">
        <v>82</v>
      </c>
      <c r="J8094" s="10">
        <v>3504</v>
      </c>
      <c r="K8094" s="16">
        <v>71</v>
      </c>
    </row>
    <row r="8095" spans="1:11" x14ac:dyDescent="0.25">
      <c r="A8095" s="19">
        <v>43075</v>
      </c>
      <c r="B8095" s="19" t="s">
        <v>3407</v>
      </c>
      <c r="C8095" s="15">
        <v>50</v>
      </c>
      <c r="D8095" s="24" t="s">
        <v>4</v>
      </c>
      <c r="E8095" s="24" t="s">
        <v>6</v>
      </c>
      <c r="F8095" s="25" t="s">
        <v>6</v>
      </c>
      <c r="G8095" s="25" t="s">
        <v>2987</v>
      </c>
      <c r="H8095" s="25" t="s">
        <v>3418</v>
      </c>
      <c r="I8095" s="25" t="s">
        <v>82</v>
      </c>
      <c r="J8095" s="10">
        <v>3505</v>
      </c>
      <c r="K8095" s="16">
        <v>71</v>
      </c>
    </row>
    <row r="8096" spans="1:11" x14ac:dyDescent="0.25">
      <c r="A8096" s="19">
        <v>43075</v>
      </c>
      <c r="B8096" s="19" t="s">
        <v>3407</v>
      </c>
      <c r="C8096" s="15">
        <v>50</v>
      </c>
      <c r="D8096" s="24" t="s">
        <v>4</v>
      </c>
      <c r="E8096" s="24" t="s">
        <v>6</v>
      </c>
      <c r="F8096" s="25" t="s">
        <v>6</v>
      </c>
      <c r="G8096" s="25" t="s">
        <v>2987</v>
      </c>
      <c r="H8096" s="25" t="s">
        <v>3418</v>
      </c>
      <c r="I8096" s="25" t="s">
        <v>82</v>
      </c>
      <c r="J8096" s="10">
        <v>3506</v>
      </c>
      <c r="K8096" s="16">
        <v>71</v>
      </c>
    </row>
    <row r="8097" spans="1:11" x14ac:dyDescent="0.25">
      <c r="A8097" s="19">
        <v>43075</v>
      </c>
      <c r="B8097" s="19" t="s">
        <v>3407</v>
      </c>
      <c r="C8097" s="15">
        <v>25000</v>
      </c>
      <c r="D8097" s="24" t="s">
        <v>7</v>
      </c>
      <c r="E8097" s="24" t="s">
        <v>8</v>
      </c>
      <c r="F8097" s="25"/>
      <c r="G8097" s="25" t="s">
        <v>3314</v>
      </c>
      <c r="H8097" s="25" t="s">
        <v>3314</v>
      </c>
      <c r="I8097" s="27"/>
      <c r="J8097" s="10"/>
      <c r="K8097" s="16"/>
    </row>
    <row r="8098" spans="1:11" x14ac:dyDescent="0.25">
      <c r="A8098" s="19">
        <v>43075</v>
      </c>
      <c r="B8098" s="19" t="s">
        <v>3407</v>
      </c>
      <c r="C8098" s="15">
        <v>30000</v>
      </c>
      <c r="D8098" s="24" t="s">
        <v>7</v>
      </c>
      <c r="E8098" s="24" t="s">
        <v>8</v>
      </c>
      <c r="F8098" s="25"/>
      <c r="G8098" s="25" t="s">
        <v>3314</v>
      </c>
      <c r="H8098" s="25" t="s">
        <v>3314</v>
      </c>
      <c r="I8098" s="27"/>
      <c r="J8098" s="10"/>
      <c r="K8098" s="16"/>
    </row>
    <row r="8099" spans="1:11" x14ac:dyDescent="0.25">
      <c r="A8099" s="19">
        <v>43075</v>
      </c>
      <c r="B8099" s="19" t="s">
        <v>3407</v>
      </c>
      <c r="C8099" s="15">
        <v>500</v>
      </c>
      <c r="D8099" s="24" t="s">
        <v>7</v>
      </c>
      <c r="E8099" s="24" t="s">
        <v>8</v>
      </c>
      <c r="F8099" s="25"/>
      <c r="G8099" s="25" t="s">
        <v>3314</v>
      </c>
      <c r="H8099" s="25" t="s">
        <v>3314</v>
      </c>
      <c r="I8099" s="27"/>
      <c r="J8099" s="10" t="s">
        <v>2984</v>
      </c>
      <c r="K8099" s="16"/>
    </row>
    <row r="8100" spans="1:11" x14ac:dyDescent="0.25">
      <c r="A8100" s="19">
        <v>43075</v>
      </c>
      <c r="B8100" s="19" t="s">
        <v>3407</v>
      </c>
      <c r="C8100" s="15">
        <v>3000</v>
      </c>
      <c r="D8100" s="24" t="s">
        <v>7</v>
      </c>
      <c r="E8100" s="24" t="s">
        <v>8</v>
      </c>
      <c r="F8100" s="25"/>
      <c r="G8100" s="25" t="s">
        <v>3314</v>
      </c>
      <c r="H8100" s="25" t="s">
        <v>3314</v>
      </c>
      <c r="I8100" s="27"/>
      <c r="J8100" s="10" t="s">
        <v>2984</v>
      </c>
      <c r="K8100" s="16"/>
    </row>
    <row r="8101" spans="1:11" x14ac:dyDescent="0.25">
      <c r="A8101" s="19">
        <v>43075</v>
      </c>
      <c r="B8101" s="19" t="s">
        <v>3407</v>
      </c>
      <c r="C8101" s="15">
        <v>50</v>
      </c>
      <c r="D8101" s="24" t="s">
        <v>7</v>
      </c>
      <c r="E8101" s="24" t="s">
        <v>8</v>
      </c>
      <c r="F8101" s="25"/>
      <c r="G8101" s="25" t="s">
        <v>3314</v>
      </c>
      <c r="H8101" s="25" t="s">
        <v>3314</v>
      </c>
      <c r="I8101" s="27"/>
      <c r="J8101" s="10" t="s">
        <v>2984</v>
      </c>
      <c r="K8101" s="16"/>
    </row>
    <row r="8102" spans="1:11" x14ac:dyDescent="0.25">
      <c r="A8102" s="19">
        <v>43076</v>
      </c>
      <c r="B8102" s="19" t="s">
        <v>3407</v>
      </c>
      <c r="C8102" s="15">
        <v>500</v>
      </c>
      <c r="D8102" s="24" t="s">
        <v>4</v>
      </c>
      <c r="E8102" s="24" t="s">
        <v>5</v>
      </c>
      <c r="F8102" s="25" t="s">
        <v>2217</v>
      </c>
      <c r="G8102" s="25" t="s">
        <v>2987</v>
      </c>
      <c r="H8102" s="25" t="s">
        <v>3418</v>
      </c>
      <c r="I8102" s="25" t="s">
        <v>82</v>
      </c>
      <c r="J8102" s="10">
        <v>2345</v>
      </c>
      <c r="K8102" s="16">
        <v>47</v>
      </c>
    </row>
    <row r="8103" spans="1:11" x14ac:dyDescent="0.25">
      <c r="A8103" s="19">
        <v>43076</v>
      </c>
      <c r="B8103" s="19" t="s">
        <v>3407</v>
      </c>
      <c r="C8103" s="15">
        <v>500</v>
      </c>
      <c r="D8103" s="24" t="s">
        <v>4</v>
      </c>
      <c r="E8103" s="24" t="s">
        <v>5</v>
      </c>
      <c r="F8103" s="25" t="s">
        <v>2217</v>
      </c>
      <c r="G8103" s="25" t="s">
        <v>2987</v>
      </c>
      <c r="H8103" s="25" t="s">
        <v>3418</v>
      </c>
      <c r="I8103" s="25" t="s">
        <v>82</v>
      </c>
      <c r="J8103" s="10">
        <v>2346</v>
      </c>
      <c r="K8103" s="16">
        <v>47</v>
      </c>
    </row>
    <row r="8104" spans="1:11" x14ac:dyDescent="0.25">
      <c r="A8104" s="19">
        <v>43076</v>
      </c>
      <c r="B8104" s="19" t="s">
        <v>3407</v>
      </c>
      <c r="C8104" s="15">
        <v>2400</v>
      </c>
      <c r="D8104" s="24" t="s">
        <v>4</v>
      </c>
      <c r="E8104" s="24" t="s">
        <v>5</v>
      </c>
      <c r="F8104" s="25" t="s">
        <v>2217</v>
      </c>
      <c r="G8104" s="25" t="s">
        <v>2987</v>
      </c>
      <c r="H8104" s="25" t="s">
        <v>3418</v>
      </c>
      <c r="I8104" s="25" t="s">
        <v>82</v>
      </c>
      <c r="J8104" s="10">
        <v>2347</v>
      </c>
      <c r="K8104" s="16">
        <v>47</v>
      </c>
    </row>
    <row r="8105" spans="1:11" x14ac:dyDescent="0.25">
      <c r="A8105" s="19">
        <v>43076</v>
      </c>
      <c r="B8105" s="19" t="s">
        <v>3407</v>
      </c>
      <c r="C8105" s="15">
        <v>1300</v>
      </c>
      <c r="D8105" s="24" t="s">
        <v>4</v>
      </c>
      <c r="E8105" s="24" t="s">
        <v>6</v>
      </c>
      <c r="F8105" s="25" t="s">
        <v>6</v>
      </c>
      <c r="G8105" s="25" t="s">
        <v>2987</v>
      </c>
      <c r="H8105" s="25" t="s">
        <v>3418</v>
      </c>
      <c r="I8105" s="25" t="s">
        <v>82</v>
      </c>
      <c r="J8105" s="10">
        <v>2348</v>
      </c>
      <c r="K8105" s="16">
        <v>47</v>
      </c>
    </row>
    <row r="8106" spans="1:11" x14ac:dyDescent="0.25">
      <c r="A8106" s="19">
        <v>43076</v>
      </c>
      <c r="B8106" s="19" t="s">
        <v>3407</v>
      </c>
      <c r="C8106" s="15">
        <v>100</v>
      </c>
      <c r="D8106" s="24" t="s">
        <v>4</v>
      </c>
      <c r="E8106" s="24" t="s">
        <v>6</v>
      </c>
      <c r="F8106" s="25" t="s">
        <v>6</v>
      </c>
      <c r="G8106" s="25" t="s">
        <v>2987</v>
      </c>
      <c r="H8106" s="25" t="s">
        <v>3418</v>
      </c>
      <c r="I8106" s="25" t="s">
        <v>82</v>
      </c>
      <c r="J8106" s="10">
        <v>2589</v>
      </c>
      <c r="K8106" s="16">
        <v>52</v>
      </c>
    </row>
    <row r="8107" spans="1:11" x14ac:dyDescent="0.25">
      <c r="A8107" s="19">
        <v>43076</v>
      </c>
      <c r="B8107" s="19" t="s">
        <v>3407</v>
      </c>
      <c r="C8107" s="15">
        <v>600</v>
      </c>
      <c r="D8107" s="24" t="s">
        <v>4</v>
      </c>
      <c r="E8107" s="24" t="s">
        <v>5</v>
      </c>
      <c r="F8107" s="25" t="s">
        <v>2217</v>
      </c>
      <c r="G8107" s="25" t="s">
        <v>2987</v>
      </c>
      <c r="H8107" s="25" t="s">
        <v>3418</v>
      </c>
      <c r="I8107" s="25" t="s">
        <v>82</v>
      </c>
      <c r="J8107" s="10">
        <v>2590</v>
      </c>
      <c r="K8107" s="16">
        <v>52</v>
      </c>
    </row>
    <row r="8108" spans="1:11" x14ac:dyDescent="0.25">
      <c r="A8108" s="19">
        <v>43076</v>
      </c>
      <c r="B8108" s="19" t="s">
        <v>3407</v>
      </c>
      <c r="C8108" s="15">
        <v>450</v>
      </c>
      <c r="D8108" s="24" t="s">
        <v>4</v>
      </c>
      <c r="E8108" s="24" t="s">
        <v>6</v>
      </c>
      <c r="F8108" s="25" t="s">
        <v>6</v>
      </c>
      <c r="G8108" s="25" t="s">
        <v>2987</v>
      </c>
      <c r="H8108" s="25" t="s">
        <v>3418</v>
      </c>
      <c r="I8108" s="25" t="s">
        <v>82</v>
      </c>
      <c r="J8108" s="10">
        <v>2591</v>
      </c>
      <c r="K8108" s="16">
        <v>52</v>
      </c>
    </row>
    <row r="8109" spans="1:11" x14ac:dyDescent="0.25">
      <c r="A8109" s="19">
        <v>43076</v>
      </c>
      <c r="B8109" s="19" t="s">
        <v>3407</v>
      </c>
      <c r="C8109" s="15">
        <v>100</v>
      </c>
      <c r="D8109" s="24" t="s">
        <v>4</v>
      </c>
      <c r="E8109" s="24" t="s">
        <v>5</v>
      </c>
      <c r="F8109" s="25" t="s">
        <v>2217</v>
      </c>
      <c r="G8109" s="25" t="s">
        <v>2987</v>
      </c>
      <c r="H8109" s="25" t="s">
        <v>3418</v>
      </c>
      <c r="I8109" s="25" t="s">
        <v>82</v>
      </c>
      <c r="J8109" s="10">
        <v>2592</v>
      </c>
      <c r="K8109" s="16">
        <v>52</v>
      </c>
    </row>
    <row r="8110" spans="1:11" x14ac:dyDescent="0.25">
      <c r="A8110" s="19">
        <v>43076</v>
      </c>
      <c r="B8110" s="19" t="s">
        <v>3407</v>
      </c>
      <c r="C8110" s="15">
        <v>300</v>
      </c>
      <c r="D8110" s="24" t="s">
        <v>4</v>
      </c>
      <c r="E8110" s="24" t="s">
        <v>6</v>
      </c>
      <c r="F8110" s="25" t="s">
        <v>6</v>
      </c>
      <c r="G8110" s="25" t="s">
        <v>2987</v>
      </c>
      <c r="H8110" s="25" t="s">
        <v>3418</v>
      </c>
      <c r="I8110" s="25" t="s">
        <v>82</v>
      </c>
      <c r="J8110" s="10">
        <v>2593</v>
      </c>
      <c r="K8110" s="16">
        <v>52</v>
      </c>
    </row>
    <row r="8111" spans="1:11" x14ac:dyDescent="0.25">
      <c r="A8111" s="19">
        <v>43076</v>
      </c>
      <c r="B8111" s="19" t="s">
        <v>3407</v>
      </c>
      <c r="C8111" s="15">
        <v>1000</v>
      </c>
      <c r="D8111" s="24" t="s">
        <v>4</v>
      </c>
      <c r="E8111" s="24" t="s">
        <v>6</v>
      </c>
      <c r="F8111" s="25" t="s">
        <v>6</v>
      </c>
      <c r="G8111" s="25" t="s">
        <v>2987</v>
      </c>
      <c r="H8111" s="25" t="s">
        <v>3418</v>
      </c>
      <c r="I8111" s="25" t="s">
        <v>82</v>
      </c>
      <c r="J8111" s="10">
        <v>2790</v>
      </c>
      <c r="K8111" s="16">
        <v>56</v>
      </c>
    </row>
    <row r="8112" spans="1:11" x14ac:dyDescent="0.25">
      <c r="A8112" s="19">
        <v>43076</v>
      </c>
      <c r="B8112" s="19" t="s">
        <v>3407</v>
      </c>
      <c r="C8112" s="15">
        <v>3000</v>
      </c>
      <c r="D8112" s="24" t="s">
        <v>4</v>
      </c>
      <c r="E8112" s="24" t="s">
        <v>6</v>
      </c>
      <c r="F8112" s="25" t="s">
        <v>6</v>
      </c>
      <c r="G8112" s="25" t="s">
        <v>2987</v>
      </c>
      <c r="H8112" s="25" t="s">
        <v>3418</v>
      </c>
      <c r="I8112" s="25" t="s">
        <v>82</v>
      </c>
      <c r="J8112" s="10">
        <v>2791</v>
      </c>
      <c r="K8112" s="16">
        <v>56</v>
      </c>
    </row>
    <row r="8113" spans="1:11" x14ac:dyDescent="0.25">
      <c r="A8113" s="19">
        <v>43076</v>
      </c>
      <c r="B8113" s="19" t="s">
        <v>3407</v>
      </c>
      <c r="C8113" s="15">
        <v>150</v>
      </c>
      <c r="D8113" s="24" t="s">
        <v>4</v>
      </c>
      <c r="E8113" s="24" t="s">
        <v>5</v>
      </c>
      <c r="F8113" s="25" t="s">
        <v>2217</v>
      </c>
      <c r="G8113" s="25" t="s">
        <v>2987</v>
      </c>
      <c r="H8113" s="25" t="s">
        <v>3418</v>
      </c>
      <c r="I8113" s="25" t="s">
        <v>82</v>
      </c>
      <c r="J8113" s="10">
        <v>2828</v>
      </c>
      <c r="K8113" s="16">
        <v>57</v>
      </c>
    </row>
    <row r="8114" spans="1:11" x14ac:dyDescent="0.25">
      <c r="A8114" s="19">
        <v>43076</v>
      </c>
      <c r="B8114" s="19" t="s">
        <v>3407</v>
      </c>
      <c r="C8114" s="15">
        <v>10000</v>
      </c>
      <c r="D8114" s="24" t="s">
        <v>4</v>
      </c>
      <c r="E8114" s="24" t="s">
        <v>5</v>
      </c>
      <c r="F8114" s="25" t="s">
        <v>2217</v>
      </c>
      <c r="G8114" s="25" t="s">
        <v>2987</v>
      </c>
      <c r="H8114" s="25" t="s">
        <v>3418</v>
      </c>
      <c r="I8114" s="25" t="s">
        <v>82</v>
      </c>
      <c r="J8114" s="10">
        <v>2829</v>
      </c>
      <c r="K8114" s="16">
        <v>57</v>
      </c>
    </row>
    <row r="8115" spans="1:11" x14ac:dyDescent="0.25">
      <c r="A8115" s="19">
        <v>43076</v>
      </c>
      <c r="B8115" s="19" t="s">
        <v>3407</v>
      </c>
      <c r="C8115" s="15">
        <v>9550</v>
      </c>
      <c r="D8115" s="24" t="s">
        <v>4</v>
      </c>
      <c r="E8115" s="24" t="s">
        <v>5</v>
      </c>
      <c r="F8115" s="25" t="s">
        <v>2217</v>
      </c>
      <c r="G8115" s="25" t="s">
        <v>2987</v>
      </c>
      <c r="H8115" s="25" t="s">
        <v>3418</v>
      </c>
      <c r="I8115" s="25" t="s">
        <v>82</v>
      </c>
      <c r="J8115" s="10">
        <v>2830</v>
      </c>
      <c r="K8115" s="16">
        <v>57</v>
      </c>
    </row>
    <row r="8116" spans="1:11" x14ac:dyDescent="0.25">
      <c r="A8116" s="19">
        <v>43076</v>
      </c>
      <c r="B8116" s="19" t="s">
        <v>3407</v>
      </c>
      <c r="C8116" s="15">
        <v>700</v>
      </c>
      <c r="D8116" s="24" t="s">
        <v>4</v>
      </c>
      <c r="E8116" s="24" t="s">
        <v>5</v>
      </c>
      <c r="F8116" s="25" t="s">
        <v>2217</v>
      </c>
      <c r="G8116" s="25" t="s">
        <v>2987</v>
      </c>
      <c r="H8116" s="25" t="s">
        <v>3418</v>
      </c>
      <c r="I8116" s="25" t="s">
        <v>82</v>
      </c>
      <c r="J8116" s="10">
        <v>2831</v>
      </c>
      <c r="K8116" s="16">
        <v>57</v>
      </c>
    </row>
    <row r="8117" spans="1:11" x14ac:dyDescent="0.25">
      <c r="A8117" s="19">
        <v>43076</v>
      </c>
      <c r="B8117" s="19" t="s">
        <v>3407</v>
      </c>
      <c r="C8117" s="15">
        <v>500</v>
      </c>
      <c r="D8117" s="24" t="s">
        <v>4</v>
      </c>
      <c r="E8117" s="24" t="s">
        <v>5</v>
      </c>
      <c r="F8117" s="25" t="s">
        <v>2217</v>
      </c>
      <c r="G8117" s="25" t="s">
        <v>2987</v>
      </c>
      <c r="H8117" s="25" t="s">
        <v>3418</v>
      </c>
      <c r="I8117" s="25" t="s">
        <v>82</v>
      </c>
      <c r="J8117" s="10">
        <v>2921</v>
      </c>
      <c r="K8117" s="16">
        <v>59</v>
      </c>
    </row>
    <row r="8118" spans="1:11" x14ac:dyDescent="0.25">
      <c r="A8118" s="19">
        <v>43076</v>
      </c>
      <c r="B8118" s="19" t="s">
        <v>3407</v>
      </c>
      <c r="C8118" s="15">
        <v>2500</v>
      </c>
      <c r="D8118" s="24" t="s">
        <v>4</v>
      </c>
      <c r="E8118" s="24" t="s">
        <v>6</v>
      </c>
      <c r="F8118" s="25" t="s">
        <v>6</v>
      </c>
      <c r="G8118" s="25" t="s">
        <v>2987</v>
      </c>
      <c r="H8118" s="25" t="s">
        <v>3418</v>
      </c>
      <c r="I8118" s="25" t="s">
        <v>82</v>
      </c>
      <c r="J8118" s="10">
        <v>2922</v>
      </c>
      <c r="K8118" s="16">
        <v>59</v>
      </c>
    </row>
    <row r="8119" spans="1:11" x14ac:dyDescent="0.25">
      <c r="A8119" s="19">
        <v>43076</v>
      </c>
      <c r="B8119" s="19" t="s">
        <v>3407</v>
      </c>
      <c r="C8119" s="15">
        <v>2500</v>
      </c>
      <c r="D8119" s="24" t="s">
        <v>4</v>
      </c>
      <c r="E8119" s="24" t="s">
        <v>6</v>
      </c>
      <c r="F8119" s="25" t="s">
        <v>6</v>
      </c>
      <c r="G8119" s="25" t="s">
        <v>2987</v>
      </c>
      <c r="H8119" s="25" t="s">
        <v>3418</v>
      </c>
      <c r="I8119" s="25" t="s">
        <v>82</v>
      </c>
      <c r="J8119" s="10">
        <v>2923</v>
      </c>
      <c r="K8119" s="16">
        <v>59</v>
      </c>
    </row>
    <row r="8120" spans="1:11" x14ac:dyDescent="0.25">
      <c r="A8120" s="19">
        <v>43076</v>
      </c>
      <c r="B8120" s="19" t="s">
        <v>3407</v>
      </c>
      <c r="C8120" s="15">
        <v>500</v>
      </c>
      <c r="D8120" s="24" t="s">
        <v>4</v>
      </c>
      <c r="E8120" s="24" t="s">
        <v>6</v>
      </c>
      <c r="F8120" s="25" t="s">
        <v>6</v>
      </c>
      <c r="G8120" s="25" t="s">
        <v>2987</v>
      </c>
      <c r="H8120" s="25" t="s">
        <v>3418</v>
      </c>
      <c r="I8120" s="25" t="s">
        <v>82</v>
      </c>
      <c r="J8120" s="10">
        <v>2924</v>
      </c>
      <c r="K8120" s="16">
        <v>59</v>
      </c>
    </row>
    <row r="8121" spans="1:11" x14ac:dyDescent="0.25">
      <c r="A8121" s="19">
        <v>43076</v>
      </c>
      <c r="B8121" s="19" t="s">
        <v>3407</v>
      </c>
      <c r="C8121" s="15">
        <v>100</v>
      </c>
      <c r="D8121" s="24" t="s">
        <v>4</v>
      </c>
      <c r="E8121" s="24" t="s">
        <v>5</v>
      </c>
      <c r="F8121" s="25" t="s">
        <v>2217</v>
      </c>
      <c r="G8121" s="25" t="s">
        <v>2987</v>
      </c>
      <c r="H8121" s="25" t="s">
        <v>3418</v>
      </c>
      <c r="I8121" s="25" t="s">
        <v>82</v>
      </c>
      <c r="J8121" s="10">
        <v>2925</v>
      </c>
      <c r="K8121" s="16">
        <v>59</v>
      </c>
    </row>
    <row r="8122" spans="1:11" x14ac:dyDescent="0.25">
      <c r="A8122" s="19">
        <v>43076</v>
      </c>
      <c r="B8122" s="19" t="s">
        <v>3407</v>
      </c>
      <c r="C8122" s="15">
        <v>1000</v>
      </c>
      <c r="D8122" s="24" t="s">
        <v>4</v>
      </c>
      <c r="E8122" s="24" t="s">
        <v>6</v>
      </c>
      <c r="F8122" s="25" t="s">
        <v>6</v>
      </c>
      <c r="G8122" s="25" t="s">
        <v>2987</v>
      </c>
      <c r="H8122" s="25" t="s">
        <v>3418</v>
      </c>
      <c r="I8122" s="25" t="s">
        <v>82</v>
      </c>
      <c r="J8122" s="10">
        <v>3272</v>
      </c>
      <c r="K8122" s="16">
        <v>66</v>
      </c>
    </row>
    <row r="8123" spans="1:11" x14ac:dyDescent="0.25">
      <c r="A8123" s="19">
        <v>43076</v>
      </c>
      <c r="B8123" s="19" t="s">
        <v>3407</v>
      </c>
      <c r="C8123" s="15">
        <v>200</v>
      </c>
      <c r="D8123" s="24" t="s">
        <v>4</v>
      </c>
      <c r="E8123" s="24" t="s">
        <v>6</v>
      </c>
      <c r="F8123" s="25" t="s">
        <v>6</v>
      </c>
      <c r="G8123" s="25" t="s">
        <v>2987</v>
      </c>
      <c r="H8123" s="25" t="s">
        <v>3418</v>
      </c>
      <c r="I8123" s="25" t="s">
        <v>82</v>
      </c>
      <c r="J8123" s="10">
        <v>3273</v>
      </c>
      <c r="K8123" s="16">
        <v>66</v>
      </c>
    </row>
    <row r="8124" spans="1:11" x14ac:dyDescent="0.25">
      <c r="A8124" s="19">
        <v>43076</v>
      </c>
      <c r="B8124" s="19" t="s">
        <v>3407</v>
      </c>
      <c r="C8124" s="15">
        <v>300</v>
      </c>
      <c r="D8124" s="24" t="s">
        <v>4</v>
      </c>
      <c r="E8124" s="24" t="s">
        <v>6</v>
      </c>
      <c r="F8124" s="25" t="s">
        <v>6</v>
      </c>
      <c r="G8124" s="25" t="s">
        <v>2987</v>
      </c>
      <c r="H8124" s="25" t="s">
        <v>3418</v>
      </c>
      <c r="I8124" s="25" t="s">
        <v>82</v>
      </c>
      <c r="J8124" s="10">
        <v>3274</v>
      </c>
      <c r="K8124" s="16">
        <v>66</v>
      </c>
    </row>
    <row r="8125" spans="1:11" x14ac:dyDescent="0.25">
      <c r="A8125" s="19">
        <v>43076</v>
      </c>
      <c r="B8125" s="19" t="s">
        <v>3407</v>
      </c>
      <c r="C8125" s="15">
        <v>1000</v>
      </c>
      <c r="D8125" s="24" t="s">
        <v>4</v>
      </c>
      <c r="E8125" s="24" t="s">
        <v>5</v>
      </c>
      <c r="F8125" s="25" t="s">
        <v>2217</v>
      </c>
      <c r="G8125" s="25" t="s">
        <v>2987</v>
      </c>
      <c r="H8125" s="25" t="s">
        <v>3418</v>
      </c>
      <c r="I8125" s="25" t="s">
        <v>82</v>
      </c>
      <c r="J8125" s="10">
        <v>3275</v>
      </c>
      <c r="K8125" s="16">
        <v>66</v>
      </c>
    </row>
    <row r="8126" spans="1:11" x14ac:dyDescent="0.25">
      <c r="A8126" s="19">
        <v>43076</v>
      </c>
      <c r="B8126" s="19" t="s">
        <v>3407</v>
      </c>
      <c r="C8126" s="15">
        <v>200</v>
      </c>
      <c r="D8126" s="24" t="s">
        <v>4</v>
      </c>
      <c r="E8126" s="24" t="s">
        <v>5</v>
      </c>
      <c r="F8126" s="25" t="s">
        <v>2217</v>
      </c>
      <c r="G8126" s="25" t="s">
        <v>2987</v>
      </c>
      <c r="H8126" s="25" t="s">
        <v>3418</v>
      </c>
      <c r="I8126" s="25" t="s">
        <v>82</v>
      </c>
      <c r="J8126" s="10">
        <v>3276</v>
      </c>
      <c r="K8126" s="16">
        <v>66</v>
      </c>
    </row>
    <row r="8127" spans="1:11" x14ac:dyDescent="0.25">
      <c r="A8127" s="19">
        <v>43076</v>
      </c>
      <c r="B8127" s="19" t="s">
        <v>3407</v>
      </c>
      <c r="C8127" s="15">
        <v>1000</v>
      </c>
      <c r="D8127" s="24" t="s">
        <v>4</v>
      </c>
      <c r="E8127" s="24" t="s">
        <v>5</v>
      </c>
      <c r="F8127" s="25" t="s">
        <v>2217</v>
      </c>
      <c r="G8127" s="25" t="s">
        <v>2987</v>
      </c>
      <c r="H8127" s="25" t="s">
        <v>3418</v>
      </c>
      <c r="I8127" s="25" t="s">
        <v>82</v>
      </c>
      <c r="J8127" s="10">
        <v>3277</v>
      </c>
      <c r="K8127" s="16">
        <v>66</v>
      </c>
    </row>
    <row r="8128" spans="1:11" x14ac:dyDescent="0.25">
      <c r="A8128" s="19">
        <v>43076</v>
      </c>
      <c r="B8128" s="19" t="s">
        <v>3407</v>
      </c>
      <c r="C8128" s="15">
        <v>4000</v>
      </c>
      <c r="D8128" s="24" t="s">
        <v>4</v>
      </c>
      <c r="E8128" s="24" t="s">
        <v>6</v>
      </c>
      <c r="F8128" s="25" t="s">
        <v>6</v>
      </c>
      <c r="G8128" s="25" t="s">
        <v>2987</v>
      </c>
      <c r="H8128" s="25" t="s">
        <v>3418</v>
      </c>
      <c r="I8128" s="25" t="s">
        <v>82</v>
      </c>
      <c r="J8128" s="10">
        <v>3321</v>
      </c>
      <c r="K8128" s="16">
        <v>67</v>
      </c>
    </row>
    <row r="8129" spans="1:11" x14ac:dyDescent="0.25">
      <c r="A8129" s="19">
        <v>43076</v>
      </c>
      <c r="B8129" s="19" t="s">
        <v>3407</v>
      </c>
      <c r="C8129" s="15">
        <v>10000</v>
      </c>
      <c r="D8129" s="24" t="s">
        <v>4</v>
      </c>
      <c r="E8129" s="24" t="s">
        <v>6</v>
      </c>
      <c r="F8129" s="25" t="s">
        <v>6</v>
      </c>
      <c r="G8129" s="25" t="s">
        <v>2987</v>
      </c>
      <c r="H8129" s="25" t="s">
        <v>3418</v>
      </c>
      <c r="I8129" s="25" t="s">
        <v>82</v>
      </c>
      <c r="J8129" s="10">
        <v>3322</v>
      </c>
      <c r="K8129" s="16">
        <v>67</v>
      </c>
    </row>
    <row r="8130" spans="1:11" x14ac:dyDescent="0.25">
      <c r="A8130" s="19">
        <v>43076</v>
      </c>
      <c r="B8130" s="19" t="s">
        <v>3407</v>
      </c>
      <c r="C8130" s="15">
        <v>10000</v>
      </c>
      <c r="D8130" s="24" t="s">
        <v>4</v>
      </c>
      <c r="E8130" s="24" t="s">
        <v>6</v>
      </c>
      <c r="F8130" s="25" t="s">
        <v>6</v>
      </c>
      <c r="G8130" s="25" t="s">
        <v>2987</v>
      </c>
      <c r="H8130" s="25" t="s">
        <v>3418</v>
      </c>
      <c r="I8130" s="25" t="s">
        <v>82</v>
      </c>
      <c r="J8130" s="10">
        <v>3323</v>
      </c>
      <c r="K8130" s="16">
        <v>67</v>
      </c>
    </row>
    <row r="8131" spans="1:11" x14ac:dyDescent="0.25">
      <c r="A8131" s="19">
        <v>43076</v>
      </c>
      <c r="B8131" s="19" t="s">
        <v>3407</v>
      </c>
      <c r="C8131" s="15">
        <v>50</v>
      </c>
      <c r="D8131" s="24" t="s">
        <v>4</v>
      </c>
      <c r="E8131" s="24" t="s">
        <v>6</v>
      </c>
      <c r="F8131" s="25" t="s">
        <v>6</v>
      </c>
      <c r="G8131" s="25" t="s">
        <v>2987</v>
      </c>
      <c r="H8131" s="25" t="s">
        <v>3418</v>
      </c>
      <c r="I8131" s="25" t="s">
        <v>82</v>
      </c>
      <c r="J8131" s="10">
        <v>3324</v>
      </c>
      <c r="K8131" s="16">
        <v>67</v>
      </c>
    </row>
    <row r="8132" spans="1:11" x14ac:dyDescent="0.25">
      <c r="A8132" s="19">
        <v>43076</v>
      </c>
      <c r="B8132" s="19" t="s">
        <v>3407</v>
      </c>
      <c r="C8132" s="15">
        <v>200</v>
      </c>
      <c r="D8132" s="24" t="s">
        <v>4</v>
      </c>
      <c r="E8132" s="24" t="s">
        <v>6</v>
      </c>
      <c r="F8132" s="25" t="s">
        <v>6</v>
      </c>
      <c r="G8132" s="25" t="s">
        <v>2987</v>
      </c>
      <c r="H8132" s="25" t="s">
        <v>3418</v>
      </c>
      <c r="I8132" s="25" t="s">
        <v>82</v>
      </c>
      <c r="J8132" s="10">
        <v>3325</v>
      </c>
      <c r="K8132" s="16">
        <v>67</v>
      </c>
    </row>
    <row r="8133" spans="1:11" x14ac:dyDescent="0.25">
      <c r="A8133" s="19">
        <v>43076</v>
      </c>
      <c r="B8133" s="19" t="s">
        <v>3407</v>
      </c>
      <c r="C8133" s="15">
        <v>450</v>
      </c>
      <c r="D8133" s="24" t="s">
        <v>4</v>
      </c>
      <c r="E8133" s="24" t="s">
        <v>6</v>
      </c>
      <c r="F8133" s="25" t="s">
        <v>6</v>
      </c>
      <c r="G8133" s="25" t="s">
        <v>2987</v>
      </c>
      <c r="H8133" s="25" t="s">
        <v>3418</v>
      </c>
      <c r="I8133" s="25" t="s">
        <v>82</v>
      </c>
      <c r="J8133" s="10">
        <v>3326</v>
      </c>
      <c r="K8133" s="16">
        <v>67</v>
      </c>
    </row>
    <row r="8134" spans="1:11" x14ac:dyDescent="0.25">
      <c r="A8134" s="19">
        <v>43076</v>
      </c>
      <c r="B8134" s="19" t="s">
        <v>3407</v>
      </c>
      <c r="C8134" s="15">
        <v>225</v>
      </c>
      <c r="D8134" s="24" t="s">
        <v>4</v>
      </c>
      <c r="E8134" s="24" t="s">
        <v>6</v>
      </c>
      <c r="F8134" s="25" t="s">
        <v>6</v>
      </c>
      <c r="G8134" s="25" t="s">
        <v>2987</v>
      </c>
      <c r="H8134" s="25" t="s">
        <v>3418</v>
      </c>
      <c r="I8134" s="25" t="s">
        <v>82</v>
      </c>
      <c r="J8134" s="10">
        <v>3327</v>
      </c>
      <c r="K8134" s="16">
        <v>67</v>
      </c>
    </row>
    <row r="8135" spans="1:11" x14ac:dyDescent="0.25">
      <c r="A8135" s="19">
        <v>43076</v>
      </c>
      <c r="B8135" s="19" t="s">
        <v>3407</v>
      </c>
      <c r="C8135" s="15">
        <v>2000</v>
      </c>
      <c r="D8135" s="24" t="s">
        <v>4</v>
      </c>
      <c r="E8135" s="24" t="s">
        <v>5</v>
      </c>
      <c r="F8135" s="25" t="s">
        <v>2217</v>
      </c>
      <c r="G8135" s="25" t="s">
        <v>2987</v>
      </c>
      <c r="H8135" s="25" t="s">
        <v>3418</v>
      </c>
      <c r="I8135" s="25" t="s">
        <v>82</v>
      </c>
      <c r="J8135" s="10">
        <v>3328</v>
      </c>
      <c r="K8135" s="16">
        <v>67</v>
      </c>
    </row>
    <row r="8136" spans="1:11" x14ac:dyDescent="0.25">
      <c r="A8136" s="19">
        <v>43076</v>
      </c>
      <c r="B8136" s="19" t="s">
        <v>3407</v>
      </c>
      <c r="C8136" s="15">
        <v>100</v>
      </c>
      <c r="D8136" s="24" t="s">
        <v>4</v>
      </c>
      <c r="E8136" s="24" t="s">
        <v>6</v>
      </c>
      <c r="F8136" s="25" t="s">
        <v>6</v>
      </c>
      <c r="G8136" s="25" t="s">
        <v>2987</v>
      </c>
      <c r="H8136" s="25" t="s">
        <v>3418</v>
      </c>
      <c r="I8136" s="25" t="s">
        <v>82</v>
      </c>
      <c r="J8136" s="10">
        <v>3329</v>
      </c>
      <c r="K8136" s="16">
        <v>67</v>
      </c>
    </row>
    <row r="8137" spans="1:11" x14ac:dyDescent="0.25">
      <c r="A8137" s="19">
        <v>43076</v>
      </c>
      <c r="B8137" s="19" t="s">
        <v>3407</v>
      </c>
      <c r="C8137" s="15">
        <v>200</v>
      </c>
      <c r="D8137" s="24" t="s">
        <v>4</v>
      </c>
      <c r="E8137" s="24" t="s">
        <v>6</v>
      </c>
      <c r="F8137" s="25" t="s">
        <v>6</v>
      </c>
      <c r="G8137" s="25" t="s">
        <v>2987</v>
      </c>
      <c r="H8137" s="25" t="s">
        <v>3418</v>
      </c>
      <c r="I8137" s="25" t="s">
        <v>82</v>
      </c>
      <c r="J8137" s="10">
        <v>3330</v>
      </c>
      <c r="K8137" s="16">
        <v>67</v>
      </c>
    </row>
    <row r="8138" spans="1:11" x14ac:dyDescent="0.25">
      <c r="A8138" s="19">
        <v>43076</v>
      </c>
      <c r="B8138" s="19" t="s">
        <v>3407</v>
      </c>
      <c r="C8138" s="15">
        <v>883.36</v>
      </c>
      <c r="D8138" s="24" t="s">
        <v>4</v>
      </c>
      <c r="E8138" s="24" t="s">
        <v>5</v>
      </c>
      <c r="F8138" s="25" t="s">
        <v>2217</v>
      </c>
      <c r="G8138" s="25" t="s">
        <v>2987</v>
      </c>
      <c r="H8138" s="25" t="s">
        <v>3418</v>
      </c>
      <c r="I8138" s="25" t="s">
        <v>82</v>
      </c>
      <c r="J8138" s="10">
        <v>3507</v>
      </c>
      <c r="K8138" s="16">
        <v>71</v>
      </c>
    </row>
    <row r="8139" spans="1:11" x14ac:dyDescent="0.25">
      <c r="A8139" s="19">
        <v>43076</v>
      </c>
      <c r="B8139" s="19" t="s">
        <v>3407</v>
      </c>
      <c r="C8139" s="15">
        <v>883.36</v>
      </c>
      <c r="D8139" s="24" t="s">
        <v>4</v>
      </c>
      <c r="E8139" s="24" t="s">
        <v>5</v>
      </c>
      <c r="F8139" s="25" t="s">
        <v>2217</v>
      </c>
      <c r="G8139" s="25" t="s">
        <v>2987</v>
      </c>
      <c r="H8139" s="25" t="s">
        <v>3418</v>
      </c>
      <c r="I8139" s="25" t="s">
        <v>82</v>
      </c>
      <c r="J8139" s="10">
        <v>3508</v>
      </c>
      <c r="K8139" s="16">
        <v>71</v>
      </c>
    </row>
    <row r="8140" spans="1:11" x14ac:dyDescent="0.25">
      <c r="A8140" s="19">
        <v>43076</v>
      </c>
      <c r="B8140" s="19" t="s">
        <v>3407</v>
      </c>
      <c r="C8140" s="15">
        <v>3000</v>
      </c>
      <c r="D8140" s="24" t="s">
        <v>4</v>
      </c>
      <c r="E8140" s="24" t="s">
        <v>6</v>
      </c>
      <c r="F8140" s="25" t="s">
        <v>6</v>
      </c>
      <c r="G8140" s="25" t="s">
        <v>2987</v>
      </c>
      <c r="H8140" s="25" t="s">
        <v>3418</v>
      </c>
      <c r="I8140" s="25" t="s">
        <v>82</v>
      </c>
      <c r="J8140" s="10">
        <v>3509</v>
      </c>
      <c r="K8140" s="16">
        <v>71</v>
      </c>
    </row>
    <row r="8141" spans="1:11" x14ac:dyDescent="0.25">
      <c r="A8141" s="19">
        <v>43076</v>
      </c>
      <c r="B8141" s="19" t="s">
        <v>3407</v>
      </c>
      <c r="C8141" s="15">
        <v>50</v>
      </c>
      <c r="D8141" s="24" t="s">
        <v>4</v>
      </c>
      <c r="E8141" s="24" t="s">
        <v>6</v>
      </c>
      <c r="F8141" s="25" t="s">
        <v>6</v>
      </c>
      <c r="G8141" s="25" t="s">
        <v>2987</v>
      </c>
      <c r="H8141" s="25" t="s">
        <v>3418</v>
      </c>
      <c r="I8141" s="25" t="s">
        <v>82</v>
      </c>
      <c r="J8141" s="10">
        <v>3510</v>
      </c>
      <c r="K8141" s="16">
        <v>71</v>
      </c>
    </row>
    <row r="8142" spans="1:11" x14ac:dyDescent="0.25">
      <c r="A8142" s="19">
        <v>43076</v>
      </c>
      <c r="B8142" s="19" t="s">
        <v>3407</v>
      </c>
      <c r="C8142" s="15">
        <v>1150</v>
      </c>
      <c r="D8142" s="24" t="s">
        <v>4</v>
      </c>
      <c r="E8142" s="24" t="s">
        <v>6</v>
      </c>
      <c r="F8142" s="25" t="s">
        <v>6</v>
      </c>
      <c r="G8142" s="25" t="s">
        <v>2987</v>
      </c>
      <c r="H8142" s="25" t="s">
        <v>3418</v>
      </c>
      <c r="I8142" s="25" t="s">
        <v>82</v>
      </c>
      <c r="J8142" s="10">
        <v>3511</v>
      </c>
      <c r="K8142" s="16">
        <v>71</v>
      </c>
    </row>
    <row r="8143" spans="1:11" x14ac:dyDescent="0.25">
      <c r="A8143" s="19">
        <v>43076</v>
      </c>
      <c r="B8143" s="19" t="s">
        <v>3407</v>
      </c>
      <c r="C8143" s="15">
        <v>500</v>
      </c>
      <c r="D8143" s="24" t="s">
        <v>4</v>
      </c>
      <c r="E8143" s="24" t="s">
        <v>6</v>
      </c>
      <c r="F8143" s="25" t="s">
        <v>6</v>
      </c>
      <c r="G8143" s="25" t="s">
        <v>2987</v>
      </c>
      <c r="H8143" s="25" t="s">
        <v>3418</v>
      </c>
      <c r="I8143" s="25" t="s">
        <v>82</v>
      </c>
      <c r="J8143" s="10">
        <v>3512</v>
      </c>
      <c r="K8143" s="16">
        <v>71</v>
      </c>
    </row>
    <row r="8144" spans="1:11" x14ac:dyDescent="0.25">
      <c r="A8144" s="19">
        <v>43076</v>
      </c>
      <c r="B8144" s="19" t="s">
        <v>3407</v>
      </c>
      <c r="C8144" s="15">
        <v>100</v>
      </c>
      <c r="D8144" s="24" t="s">
        <v>4</v>
      </c>
      <c r="E8144" s="24" t="s">
        <v>6</v>
      </c>
      <c r="F8144" s="25" t="s">
        <v>6</v>
      </c>
      <c r="G8144" s="25" t="s">
        <v>2987</v>
      </c>
      <c r="H8144" s="25" t="s">
        <v>3418</v>
      </c>
      <c r="I8144" s="25" t="s">
        <v>82</v>
      </c>
      <c r="J8144" s="10">
        <v>3513</v>
      </c>
      <c r="K8144" s="16">
        <v>71</v>
      </c>
    </row>
    <row r="8145" spans="1:11" x14ac:dyDescent="0.25">
      <c r="A8145" s="19">
        <v>43076</v>
      </c>
      <c r="B8145" s="19" t="s">
        <v>3407</v>
      </c>
      <c r="C8145" s="15">
        <v>200</v>
      </c>
      <c r="D8145" s="24" t="s">
        <v>4</v>
      </c>
      <c r="E8145" s="24" t="s">
        <v>5</v>
      </c>
      <c r="F8145" s="25" t="s">
        <v>2217</v>
      </c>
      <c r="G8145" s="25" t="s">
        <v>2987</v>
      </c>
      <c r="H8145" s="25" t="s">
        <v>3418</v>
      </c>
      <c r="I8145" s="25" t="s">
        <v>82</v>
      </c>
      <c r="J8145" s="10">
        <v>3514</v>
      </c>
      <c r="K8145" s="16">
        <v>71</v>
      </c>
    </row>
    <row r="8146" spans="1:11" x14ac:dyDescent="0.25">
      <c r="A8146" s="19">
        <v>43076</v>
      </c>
      <c r="B8146" s="19" t="s">
        <v>3407</v>
      </c>
      <c r="C8146" s="15">
        <v>500</v>
      </c>
      <c r="D8146" s="24" t="s">
        <v>4</v>
      </c>
      <c r="E8146" s="24" t="s">
        <v>6</v>
      </c>
      <c r="F8146" s="25" t="s">
        <v>6</v>
      </c>
      <c r="G8146" s="25" t="s">
        <v>2987</v>
      </c>
      <c r="H8146" s="25" t="s">
        <v>3418</v>
      </c>
      <c r="I8146" s="25" t="s">
        <v>82</v>
      </c>
      <c r="J8146" s="10">
        <v>3515</v>
      </c>
      <c r="K8146" s="16">
        <v>71</v>
      </c>
    </row>
    <row r="8147" spans="1:11" x14ac:dyDescent="0.25">
      <c r="A8147" s="19">
        <v>43076</v>
      </c>
      <c r="B8147" s="19" t="s">
        <v>3407</v>
      </c>
      <c r="C8147" s="15">
        <v>883.36</v>
      </c>
      <c r="D8147" s="24" t="s">
        <v>4</v>
      </c>
      <c r="E8147" s="24" t="s">
        <v>5</v>
      </c>
      <c r="F8147" s="25" t="s">
        <v>2217</v>
      </c>
      <c r="G8147" s="25" t="s">
        <v>2987</v>
      </c>
      <c r="H8147" s="25" t="s">
        <v>3418</v>
      </c>
      <c r="I8147" s="25" t="s">
        <v>82</v>
      </c>
      <c r="J8147" s="10">
        <v>3516</v>
      </c>
      <c r="K8147" s="16">
        <v>71</v>
      </c>
    </row>
    <row r="8148" spans="1:11" x14ac:dyDescent="0.25">
      <c r="A8148" s="19">
        <v>43076</v>
      </c>
      <c r="B8148" s="19" t="s">
        <v>3407</v>
      </c>
      <c r="C8148" s="15">
        <v>883.36</v>
      </c>
      <c r="D8148" s="24" t="s">
        <v>4</v>
      </c>
      <c r="E8148" s="24" t="s">
        <v>5</v>
      </c>
      <c r="F8148" s="25" t="s">
        <v>2217</v>
      </c>
      <c r="G8148" s="25" t="s">
        <v>2987</v>
      </c>
      <c r="H8148" s="25" t="s">
        <v>3418</v>
      </c>
      <c r="I8148" s="25" t="s">
        <v>82</v>
      </c>
      <c r="J8148" s="10">
        <v>3517</v>
      </c>
      <c r="K8148" s="16">
        <v>71</v>
      </c>
    </row>
    <row r="8149" spans="1:11" x14ac:dyDescent="0.25">
      <c r="A8149" s="19">
        <v>43076</v>
      </c>
      <c r="B8149" s="19" t="s">
        <v>3407</v>
      </c>
      <c r="C8149" s="15">
        <v>400</v>
      </c>
      <c r="D8149" s="24" t="s">
        <v>4</v>
      </c>
      <c r="E8149" s="24" t="s">
        <v>6</v>
      </c>
      <c r="F8149" s="25" t="s">
        <v>6</v>
      </c>
      <c r="G8149" s="25" t="s">
        <v>2987</v>
      </c>
      <c r="H8149" s="25" t="s">
        <v>3418</v>
      </c>
      <c r="I8149" s="25" t="s">
        <v>82</v>
      </c>
      <c r="J8149" s="10">
        <v>3518</v>
      </c>
      <c r="K8149" s="16">
        <v>71</v>
      </c>
    </row>
    <row r="8150" spans="1:11" x14ac:dyDescent="0.25">
      <c r="A8150" s="19">
        <v>43076</v>
      </c>
      <c r="B8150" s="19" t="s">
        <v>3407</v>
      </c>
      <c r="C8150" s="15">
        <v>60</v>
      </c>
      <c r="D8150" s="24" t="s">
        <v>4</v>
      </c>
      <c r="E8150" s="24" t="s">
        <v>6</v>
      </c>
      <c r="F8150" s="25" t="s">
        <v>6</v>
      </c>
      <c r="G8150" s="25" t="s">
        <v>2987</v>
      </c>
      <c r="H8150" s="25" t="s">
        <v>3418</v>
      </c>
      <c r="I8150" s="25" t="s">
        <v>82</v>
      </c>
      <c r="J8150" s="10">
        <v>3519</v>
      </c>
      <c r="K8150" s="16">
        <v>71</v>
      </c>
    </row>
    <row r="8151" spans="1:11" x14ac:dyDescent="0.25">
      <c r="A8151" s="19">
        <v>43076</v>
      </c>
      <c r="B8151" s="19" t="s">
        <v>3407</v>
      </c>
      <c r="C8151" s="15">
        <v>5300</v>
      </c>
      <c r="D8151" s="24" t="s">
        <v>4</v>
      </c>
      <c r="E8151" s="24" t="s">
        <v>6</v>
      </c>
      <c r="F8151" s="25" t="s">
        <v>6</v>
      </c>
      <c r="G8151" s="25" t="s">
        <v>2987</v>
      </c>
      <c r="H8151" s="25" t="s">
        <v>3418</v>
      </c>
      <c r="I8151" s="25" t="s">
        <v>82</v>
      </c>
      <c r="J8151" s="10">
        <v>3520</v>
      </c>
      <c r="K8151" s="16">
        <v>71</v>
      </c>
    </row>
    <row r="8152" spans="1:11" x14ac:dyDescent="0.25">
      <c r="A8152" s="19">
        <v>43076</v>
      </c>
      <c r="B8152" s="19" t="s">
        <v>3407</v>
      </c>
      <c r="C8152" s="15">
        <v>150</v>
      </c>
      <c r="D8152" s="24" t="s">
        <v>4</v>
      </c>
      <c r="E8152" s="24" t="s">
        <v>6</v>
      </c>
      <c r="F8152" s="25" t="s">
        <v>6</v>
      </c>
      <c r="G8152" s="25" t="s">
        <v>2987</v>
      </c>
      <c r="H8152" s="25" t="s">
        <v>3418</v>
      </c>
      <c r="I8152" s="25" t="s">
        <v>82</v>
      </c>
      <c r="J8152" s="10">
        <v>3521</v>
      </c>
      <c r="K8152" s="16">
        <v>71</v>
      </c>
    </row>
    <row r="8153" spans="1:11" x14ac:dyDescent="0.25">
      <c r="A8153" s="19">
        <v>43076</v>
      </c>
      <c r="B8153" s="19" t="s">
        <v>3407</v>
      </c>
      <c r="C8153" s="15">
        <v>2000</v>
      </c>
      <c r="D8153" s="24" t="s">
        <v>4</v>
      </c>
      <c r="E8153" s="24" t="s">
        <v>5</v>
      </c>
      <c r="F8153" s="25" t="s">
        <v>2217</v>
      </c>
      <c r="G8153" s="25" t="s">
        <v>2987</v>
      </c>
      <c r="H8153" s="25" t="s">
        <v>3418</v>
      </c>
      <c r="I8153" s="25" t="s">
        <v>82</v>
      </c>
      <c r="J8153" s="10">
        <v>3522</v>
      </c>
      <c r="K8153" s="16">
        <v>71</v>
      </c>
    </row>
    <row r="8154" spans="1:11" x14ac:dyDescent="0.25">
      <c r="A8154" s="19">
        <v>43076</v>
      </c>
      <c r="B8154" s="19" t="s">
        <v>3407</v>
      </c>
      <c r="C8154" s="15">
        <v>800</v>
      </c>
      <c r="D8154" s="24" t="s">
        <v>7</v>
      </c>
      <c r="E8154" s="24" t="s">
        <v>8</v>
      </c>
      <c r="F8154" s="25"/>
      <c r="G8154" s="25" t="s">
        <v>3314</v>
      </c>
      <c r="H8154" s="25" t="s">
        <v>3314</v>
      </c>
      <c r="I8154" s="27"/>
      <c r="J8154" s="10" t="s">
        <v>2984</v>
      </c>
      <c r="K8154" s="16"/>
    </row>
    <row r="8155" spans="1:11" x14ac:dyDescent="0.25">
      <c r="A8155" s="19">
        <v>43076</v>
      </c>
      <c r="B8155" s="19" t="s">
        <v>3407</v>
      </c>
      <c r="C8155" s="15">
        <v>1000</v>
      </c>
      <c r="D8155" s="24" t="s">
        <v>7</v>
      </c>
      <c r="E8155" s="24" t="s">
        <v>8</v>
      </c>
      <c r="F8155" s="25"/>
      <c r="G8155" s="25" t="s">
        <v>3314</v>
      </c>
      <c r="H8155" s="25" t="s">
        <v>3314</v>
      </c>
      <c r="I8155" s="27"/>
      <c r="J8155" s="10" t="s">
        <v>2984</v>
      </c>
      <c r="K8155" s="16"/>
    </row>
    <row r="8156" spans="1:11" x14ac:dyDescent="0.25">
      <c r="A8156" s="19">
        <v>43076</v>
      </c>
      <c r="B8156" s="19" t="s">
        <v>3407</v>
      </c>
      <c r="C8156" s="15">
        <v>10</v>
      </c>
      <c r="D8156" s="24" t="s">
        <v>7</v>
      </c>
      <c r="E8156" s="24" t="s">
        <v>8</v>
      </c>
      <c r="F8156" s="25"/>
      <c r="G8156" s="25" t="s">
        <v>3314</v>
      </c>
      <c r="H8156" s="25" t="s">
        <v>3314</v>
      </c>
      <c r="I8156" s="27"/>
      <c r="J8156" s="10" t="s">
        <v>2984</v>
      </c>
      <c r="K8156" s="16"/>
    </row>
    <row r="8157" spans="1:11" x14ac:dyDescent="0.25">
      <c r="A8157" s="19">
        <v>43076</v>
      </c>
      <c r="B8157" s="19" t="s">
        <v>3407</v>
      </c>
      <c r="C8157" s="15">
        <v>500</v>
      </c>
      <c r="D8157" s="24" t="s">
        <v>7</v>
      </c>
      <c r="E8157" s="24" t="s">
        <v>8</v>
      </c>
      <c r="F8157" s="25"/>
      <c r="G8157" s="25" t="s">
        <v>3314</v>
      </c>
      <c r="H8157" s="25" t="s">
        <v>3314</v>
      </c>
      <c r="I8157" s="27"/>
      <c r="J8157" s="10" t="s">
        <v>2984</v>
      </c>
      <c r="K8157" s="16"/>
    </row>
    <row r="8158" spans="1:11" x14ac:dyDescent="0.25">
      <c r="A8158" s="19">
        <v>43076</v>
      </c>
      <c r="B8158" s="19" t="s">
        <v>3407</v>
      </c>
      <c r="C8158" s="15">
        <v>350</v>
      </c>
      <c r="D8158" s="24" t="s">
        <v>7</v>
      </c>
      <c r="E8158" s="24" t="s">
        <v>8</v>
      </c>
      <c r="F8158" s="25"/>
      <c r="G8158" s="25" t="s">
        <v>3314</v>
      </c>
      <c r="H8158" s="25" t="s">
        <v>3314</v>
      </c>
      <c r="I8158" s="27"/>
      <c r="J8158" s="10" t="s">
        <v>2984</v>
      </c>
      <c r="K8158" s="16"/>
    </row>
    <row r="8159" spans="1:11" x14ac:dyDescent="0.25">
      <c r="A8159" s="19">
        <v>43076</v>
      </c>
      <c r="B8159" s="19" t="s">
        <v>3407</v>
      </c>
      <c r="C8159" s="15">
        <v>985</v>
      </c>
      <c r="D8159" s="24" t="s">
        <v>7</v>
      </c>
      <c r="E8159" s="24" t="s">
        <v>8</v>
      </c>
      <c r="F8159" s="25"/>
      <c r="G8159" s="25" t="s">
        <v>3314</v>
      </c>
      <c r="H8159" s="25" t="s">
        <v>3314</v>
      </c>
      <c r="I8159" s="27"/>
      <c r="J8159" s="10" t="s">
        <v>2984</v>
      </c>
      <c r="K8159" s="16"/>
    </row>
    <row r="8160" spans="1:11" x14ac:dyDescent="0.25">
      <c r="A8160" s="19">
        <v>43076</v>
      </c>
      <c r="B8160" s="19" t="s">
        <v>3407</v>
      </c>
      <c r="C8160" s="15">
        <v>977</v>
      </c>
      <c r="D8160" s="24" t="s">
        <v>7</v>
      </c>
      <c r="E8160" s="24" t="s">
        <v>8</v>
      </c>
      <c r="F8160" s="25"/>
      <c r="G8160" s="25" t="s">
        <v>3314</v>
      </c>
      <c r="H8160" s="25" t="s">
        <v>3314</v>
      </c>
      <c r="I8160" s="27"/>
      <c r="J8160" s="10" t="s">
        <v>2984</v>
      </c>
      <c r="K8160" s="16"/>
    </row>
    <row r="8161" spans="1:11" x14ac:dyDescent="0.25">
      <c r="A8161" s="19">
        <v>43077</v>
      </c>
      <c r="B8161" s="19" t="s">
        <v>3407</v>
      </c>
      <c r="C8161" s="15">
        <v>675</v>
      </c>
      <c r="D8161" s="24" t="s">
        <v>4</v>
      </c>
      <c r="E8161" s="24" t="s">
        <v>6</v>
      </c>
      <c r="F8161" s="25" t="s">
        <v>6</v>
      </c>
      <c r="G8161" s="25" t="s">
        <v>2987</v>
      </c>
      <c r="H8161" s="25" t="s">
        <v>3418</v>
      </c>
      <c r="I8161" s="25" t="s">
        <v>82</v>
      </c>
      <c r="J8161" s="10">
        <v>3331</v>
      </c>
      <c r="K8161" s="16">
        <v>67</v>
      </c>
    </row>
    <row r="8162" spans="1:11" x14ac:dyDescent="0.25">
      <c r="A8162" s="19">
        <v>43077</v>
      </c>
      <c r="B8162" s="19" t="s">
        <v>3407</v>
      </c>
      <c r="C8162" s="15">
        <v>325</v>
      </c>
      <c r="D8162" s="24" t="s">
        <v>4</v>
      </c>
      <c r="E8162" s="24" t="s">
        <v>5</v>
      </c>
      <c r="F8162" s="25" t="s">
        <v>2217</v>
      </c>
      <c r="G8162" s="25" t="s">
        <v>2987</v>
      </c>
      <c r="H8162" s="25" t="s">
        <v>3418</v>
      </c>
      <c r="I8162" s="25" t="s">
        <v>82</v>
      </c>
      <c r="J8162" s="10">
        <v>3332</v>
      </c>
      <c r="K8162" s="16">
        <v>67</v>
      </c>
    </row>
    <row r="8163" spans="1:11" x14ac:dyDescent="0.25">
      <c r="A8163" s="19">
        <v>43078</v>
      </c>
      <c r="B8163" s="19" t="s">
        <v>3407</v>
      </c>
      <c r="C8163" s="15">
        <v>100</v>
      </c>
      <c r="D8163" s="24" t="s">
        <v>4</v>
      </c>
      <c r="E8163" s="24" t="s">
        <v>6</v>
      </c>
      <c r="F8163" s="25" t="s">
        <v>6</v>
      </c>
      <c r="G8163" s="25" t="s">
        <v>2987</v>
      </c>
      <c r="H8163" s="25" t="s">
        <v>3418</v>
      </c>
      <c r="I8163" s="25" t="s">
        <v>82</v>
      </c>
      <c r="J8163" s="10">
        <v>1323</v>
      </c>
      <c r="K8163" s="16">
        <v>27</v>
      </c>
    </row>
    <row r="8164" spans="1:11" x14ac:dyDescent="0.25">
      <c r="A8164" s="19">
        <v>43078</v>
      </c>
      <c r="B8164" s="19" t="s">
        <v>3407</v>
      </c>
      <c r="C8164" s="15">
        <v>500</v>
      </c>
      <c r="D8164" s="24" t="s">
        <v>4</v>
      </c>
      <c r="E8164" s="24" t="s">
        <v>5</v>
      </c>
      <c r="F8164" s="25" t="s">
        <v>2217</v>
      </c>
      <c r="G8164" s="25" t="s">
        <v>2987</v>
      </c>
      <c r="H8164" s="25" t="s">
        <v>3418</v>
      </c>
      <c r="I8164" s="25" t="s">
        <v>82</v>
      </c>
      <c r="J8164" s="10">
        <v>1324</v>
      </c>
      <c r="K8164" s="16">
        <v>27</v>
      </c>
    </row>
    <row r="8165" spans="1:11" x14ac:dyDescent="0.25">
      <c r="A8165" s="19">
        <v>43078</v>
      </c>
      <c r="B8165" s="19" t="s">
        <v>3407</v>
      </c>
      <c r="C8165" s="15">
        <v>150</v>
      </c>
      <c r="D8165" s="24" t="s">
        <v>4</v>
      </c>
      <c r="E8165" s="24" t="s">
        <v>6</v>
      </c>
      <c r="F8165" s="25" t="s">
        <v>6</v>
      </c>
      <c r="G8165" s="25" t="s">
        <v>2987</v>
      </c>
      <c r="H8165" s="25" t="s">
        <v>3418</v>
      </c>
      <c r="I8165" s="25" t="s">
        <v>82</v>
      </c>
      <c r="J8165" s="10">
        <v>1325</v>
      </c>
      <c r="K8165" s="16">
        <v>27</v>
      </c>
    </row>
    <row r="8166" spans="1:11" x14ac:dyDescent="0.25">
      <c r="A8166" s="19">
        <v>43078</v>
      </c>
      <c r="B8166" s="19" t="s">
        <v>3407</v>
      </c>
      <c r="C8166" s="15">
        <v>50</v>
      </c>
      <c r="D8166" s="24" t="s">
        <v>4</v>
      </c>
      <c r="E8166" s="24" t="s">
        <v>6</v>
      </c>
      <c r="F8166" s="25" t="s">
        <v>6</v>
      </c>
      <c r="G8166" s="25" t="s">
        <v>2987</v>
      </c>
      <c r="H8166" s="25" t="s">
        <v>3418</v>
      </c>
      <c r="I8166" s="25" t="s">
        <v>82</v>
      </c>
      <c r="J8166" s="10">
        <v>1326</v>
      </c>
      <c r="K8166" s="16">
        <v>27</v>
      </c>
    </row>
    <row r="8167" spans="1:11" x14ac:dyDescent="0.25">
      <c r="A8167" s="19">
        <v>43078</v>
      </c>
      <c r="B8167" s="19" t="s">
        <v>3407</v>
      </c>
      <c r="C8167" s="15">
        <v>500</v>
      </c>
      <c r="D8167" s="24" t="s">
        <v>4</v>
      </c>
      <c r="E8167" s="24" t="s">
        <v>5</v>
      </c>
      <c r="F8167" s="25" t="s">
        <v>2217</v>
      </c>
      <c r="G8167" s="25" t="s">
        <v>2987</v>
      </c>
      <c r="H8167" s="25" t="s">
        <v>3418</v>
      </c>
      <c r="I8167" s="25" t="s">
        <v>82</v>
      </c>
      <c r="J8167" s="10">
        <v>1327</v>
      </c>
      <c r="K8167" s="16">
        <v>27</v>
      </c>
    </row>
    <row r="8168" spans="1:11" x14ac:dyDescent="0.25">
      <c r="A8168" s="19">
        <v>43078</v>
      </c>
      <c r="B8168" s="19" t="s">
        <v>3407</v>
      </c>
      <c r="C8168" s="15">
        <v>300</v>
      </c>
      <c r="D8168" s="24" t="s">
        <v>4</v>
      </c>
      <c r="E8168" s="24" t="s">
        <v>6</v>
      </c>
      <c r="F8168" s="25" t="s">
        <v>6</v>
      </c>
      <c r="G8168" s="25" t="s">
        <v>2987</v>
      </c>
      <c r="H8168" s="25" t="s">
        <v>3418</v>
      </c>
      <c r="I8168" s="25" t="s">
        <v>82</v>
      </c>
      <c r="J8168" s="10">
        <v>1558</v>
      </c>
      <c r="K8168" s="16">
        <v>32</v>
      </c>
    </row>
    <row r="8169" spans="1:11" x14ac:dyDescent="0.25">
      <c r="A8169" s="19">
        <v>43078</v>
      </c>
      <c r="B8169" s="19" t="s">
        <v>3407</v>
      </c>
      <c r="C8169" s="15">
        <v>300</v>
      </c>
      <c r="D8169" s="24" t="s">
        <v>4</v>
      </c>
      <c r="E8169" s="24" t="s">
        <v>5</v>
      </c>
      <c r="F8169" s="25" t="s">
        <v>2217</v>
      </c>
      <c r="G8169" s="25" t="s">
        <v>2987</v>
      </c>
      <c r="H8169" s="25" t="s">
        <v>3418</v>
      </c>
      <c r="I8169" s="25" t="s">
        <v>82</v>
      </c>
      <c r="J8169" s="10">
        <v>2349</v>
      </c>
      <c r="K8169" s="16">
        <v>47</v>
      </c>
    </row>
    <row r="8170" spans="1:11" x14ac:dyDescent="0.25">
      <c r="A8170" s="19">
        <v>43078</v>
      </c>
      <c r="B8170" s="19" t="s">
        <v>3407</v>
      </c>
      <c r="C8170" s="15">
        <v>1000</v>
      </c>
      <c r="D8170" s="24" t="s">
        <v>4</v>
      </c>
      <c r="E8170" s="24" t="s">
        <v>6</v>
      </c>
      <c r="F8170" s="25" t="s">
        <v>6</v>
      </c>
      <c r="G8170" s="25" t="s">
        <v>2987</v>
      </c>
      <c r="H8170" s="25" t="s">
        <v>3418</v>
      </c>
      <c r="I8170" s="25" t="s">
        <v>82</v>
      </c>
      <c r="J8170" s="10">
        <v>2350</v>
      </c>
      <c r="K8170" s="16">
        <v>47</v>
      </c>
    </row>
    <row r="8171" spans="1:11" x14ac:dyDescent="0.25">
      <c r="A8171" s="19">
        <v>43078</v>
      </c>
      <c r="B8171" s="19" t="s">
        <v>3407</v>
      </c>
      <c r="C8171" s="15">
        <v>1000</v>
      </c>
      <c r="D8171" s="24" t="s">
        <v>4</v>
      </c>
      <c r="E8171" s="24" t="s">
        <v>6</v>
      </c>
      <c r="F8171" s="25" t="s">
        <v>6</v>
      </c>
      <c r="G8171" s="25" t="s">
        <v>2987</v>
      </c>
      <c r="H8171" s="25" t="s">
        <v>3418</v>
      </c>
      <c r="I8171" s="25" t="s">
        <v>82</v>
      </c>
      <c r="J8171" s="10">
        <v>2594</v>
      </c>
      <c r="K8171" s="16">
        <v>52</v>
      </c>
    </row>
    <row r="8172" spans="1:11" x14ac:dyDescent="0.25">
      <c r="A8172" s="19">
        <v>43078</v>
      </c>
      <c r="B8172" s="19" t="s">
        <v>3407</v>
      </c>
      <c r="C8172" s="15">
        <v>500</v>
      </c>
      <c r="D8172" s="24" t="s">
        <v>4</v>
      </c>
      <c r="E8172" s="24" t="s">
        <v>5</v>
      </c>
      <c r="F8172" s="25" t="s">
        <v>2217</v>
      </c>
      <c r="G8172" s="25" t="s">
        <v>2987</v>
      </c>
      <c r="H8172" s="25" t="s">
        <v>3418</v>
      </c>
      <c r="I8172" s="25" t="s">
        <v>82</v>
      </c>
      <c r="J8172" s="10">
        <v>2595</v>
      </c>
      <c r="K8172" s="16">
        <v>52</v>
      </c>
    </row>
    <row r="8173" spans="1:11" x14ac:dyDescent="0.25">
      <c r="A8173" s="19">
        <v>43078</v>
      </c>
      <c r="B8173" s="19" t="s">
        <v>3407</v>
      </c>
      <c r="C8173" s="15">
        <v>100</v>
      </c>
      <c r="D8173" s="24" t="s">
        <v>4</v>
      </c>
      <c r="E8173" s="24" t="s">
        <v>6</v>
      </c>
      <c r="F8173" s="25" t="s">
        <v>6</v>
      </c>
      <c r="G8173" s="25" t="s">
        <v>2987</v>
      </c>
      <c r="H8173" s="25" t="s">
        <v>3418</v>
      </c>
      <c r="I8173" s="25" t="s">
        <v>82</v>
      </c>
      <c r="J8173" s="10">
        <v>2596</v>
      </c>
      <c r="K8173" s="16">
        <v>52</v>
      </c>
    </row>
    <row r="8174" spans="1:11" x14ac:dyDescent="0.25">
      <c r="A8174" s="19">
        <v>43078</v>
      </c>
      <c r="B8174" s="19" t="s">
        <v>3407</v>
      </c>
      <c r="C8174" s="15">
        <v>10000</v>
      </c>
      <c r="D8174" s="24" t="s">
        <v>4</v>
      </c>
      <c r="E8174" s="24" t="s">
        <v>6</v>
      </c>
      <c r="F8174" s="25" t="s">
        <v>6</v>
      </c>
      <c r="G8174" s="25" t="s">
        <v>2987</v>
      </c>
      <c r="H8174" s="25" t="s">
        <v>3418</v>
      </c>
      <c r="I8174" s="25" t="s">
        <v>82</v>
      </c>
      <c r="J8174" s="10">
        <v>2630</v>
      </c>
      <c r="K8174" s="16">
        <v>53</v>
      </c>
    </row>
    <row r="8175" spans="1:11" x14ac:dyDescent="0.25">
      <c r="A8175" s="19">
        <v>43078</v>
      </c>
      <c r="B8175" s="19" t="s">
        <v>3407</v>
      </c>
      <c r="C8175" s="15">
        <v>200</v>
      </c>
      <c r="D8175" s="24" t="s">
        <v>4</v>
      </c>
      <c r="E8175" s="24" t="s">
        <v>5</v>
      </c>
      <c r="F8175" s="25" t="s">
        <v>2217</v>
      </c>
      <c r="G8175" s="25" t="s">
        <v>2987</v>
      </c>
      <c r="H8175" s="25" t="s">
        <v>3418</v>
      </c>
      <c r="I8175" s="25" t="s">
        <v>82</v>
      </c>
      <c r="J8175" s="10">
        <v>2699</v>
      </c>
      <c r="K8175" s="16">
        <v>54</v>
      </c>
    </row>
    <row r="8176" spans="1:11" x14ac:dyDescent="0.25">
      <c r="A8176" s="19">
        <v>43078</v>
      </c>
      <c r="B8176" s="19" t="s">
        <v>3407</v>
      </c>
      <c r="C8176" s="15">
        <v>1000</v>
      </c>
      <c r="D8176" s="24" t="s">
        <v>4</v>
      </c>
      <c r="E8176" s="24" t="s">
        <v>5</v>
      </c>
      <c r="F8176" s="25" t="s">
        <v>2217</v>
      </c>
      <c r="G8176" s="25" t="s">
        <v>2987</v>
      </c>
      <c r="H8176" s="25" t="s">
        <v>3418</v>
      </c>
      <c r="I8176" s="25" t="s">
        <v>82</v>
      </c>
      <c r="J8176" s="10">
        <v>2910</v>
      </c>
      <c r="K8176" s="16">
        <v>59</v>
      </c>
    </row>
    <row r="8177" spans="1:11" x14ac:dyDescent="0.25">
      <c r="A8177" s="19">
        <v>43078</v>
      </c>
      <c r="B8177" s="19" t="s">
        <v>3407</v>
      </c>
      <c r="C8177" s="15">
        <v>400</v>
      </c>
      <c r="D8177" s="24" t="s">
        <v>4</v>
      </c>
      <c r="E8177" s="24" t="s">
        <v>6</v>
      </c>
      <c r="F8177" s="25" t="s">
        <v>6</v>
      </c>
      <c r="G8177" s="25" t="s">
        <v>2987</v>
      </c>
      <c r="H8177" s="25" t="s">
        <v>3418</v>
      </c>
      <c r="I8177" s="25" t="s">
        <v>82</v>
      </c>
      <c r="J8177" s="10">
        <v>2926</v>
      </c>
      <c r="K8177" s="16">
        <v>59</v>
      </c>
    </row>
    <row r="8178" spans="1:11" x14ac:dyDescent="0.25">
      <c r="A8178" s="19">
        <v>43078</v>
      </c>
      <c r="B8178" s="19" t="s">
        <v>3407</v>
      </c>
      <c r="C8178" s="15">
        <v>50</v>
      </c>
      <c r="D8178" s="24" t="s">
        <v>4</v>
      </c>
      <c r="E8178" s="24" t="s">
        <v>6</v>
      </c>
      <c r="F8178" s="25" t="s">
        <v>6</v>
      </c>
      <c r="G8178" s="25" t="s">
        <v>2987</v>
      </c>
      <c r="H8178" s="25" t="s">
        <v>3418</v>
      </c>
      <c r="I8178" s="25" t="s">
        <v>82</v>
      </c>
      <c r="J8178" s="10">
        <v>3278</v>
      </c>
      <c r="K8178" s="16">
        <v>66</v>
      </c>
    </row>
    <row r="8179" spans="1:11" x14ac:dyDescent="0.25">
      <c r="A8179" s="19">
        <v>43078</v>
      </c>
      <c r="B8179" s="19" t="s">
        <v>3407</v>
      </c>
      <c r="C8179" s="15">
        <v>1000</v>
      </c>
      <c r="D8179" s="24" t="s">
        <v>4</v>
      </c>
      <c r="E8179" s="24" t="s">
        <v>5</v>
      </c>
      <c r="F8179" s="25" t="s">
        <v>2217</v>
      </c>
      <c r="G8179" s="25" t="s">
        <v>2987</v>
      </c>
      <c r="H8179" s="25" t="s">
        <v>3418</v>
      </c>
      <c r="I8179" s="25" t="s">
        <v>82</v>
      </c>
      <c r="J8179" s="10">
        <v>3279</v>
      </c>
      <c r="K8179" s="16">
        <v>66</v>
      </c>
    </row>
    <row r="8180" spans="1:11" x14ac:dyDescent="0.25">
      <c r="A8180" s="19">
        <v>43078</v>
      </c>
      <c r="B8180" s="19" t="s">
        <v>3407</v>
      </c>
      <c r="C8180" s="15">
        <v>8000</v>
      </c>
      <c r="D8180" s="24" t="s">
        <v>4</v>
      </c>
      <c r="E8180" s="24" t="s">
        <v>6</v>
      </c>
      <c r="F8180" s="25" t="s">
        <v>6</v>
      </c>
      <c r="G8180" s="25" t="s">
        <v>2987</v>
      </c>
      <c r="H8180" s="25" t="s">
        <v>3418</v>
      </c>
      <c r="I8180" s="25" t="s">
        <v>82</v>
      </c>
      <c r="J8180" s="10">
        <v>3280</v>
      </c>
      <c r="K8180" s="16">
        <v>66</v>
      </c>
    </row>
    <row r="8181" spans="1:11" x14ac:dyDescent="0.25">
      <c r="A8181" s="19">
        <v>43078</v>
      </c>
      <c r="B8181" s="19" t="s">
        <v>3407</v>
      </c>
      <c r="C8181" s="15">
        <v>1500</v>
      </c>
      <c r="D8181" s="24" t="s">
        <v>4</v>
      </c>
      <c r="E8181" s="24" t="s">
        <v>6</v>
      </c>
      <c r="F8181" s="25" t="s">
        <v>6</v>
      </c>
      <c r="G8181" s="25" t="s">
        <v>2987</v>
      </c>
      <c r="H8181" s="25" t="s">
        <v>3418</v>
      </c>
      <c r="I8181" s="25" t="s">
        <v>82</v>
      </c>
      <c r="J8181" s="10">
        <v>3281</v>
      </c>
      <c r="K8181" s="16">
        <v>66</v>
      </c>
    </row>
    <row r="8182" spans="1:11" x14ac:dyDescent="0.25">
      <c r="A8182" s="19">
        <v>43078</v>
      </c>
      <c r="B8182" s="19" t="s">
        <v>3407</v>
      </c>
      <c r="C8182" s="15">
        <v>1000</v>
      </c>
      <c r="D8182" s="24" t="s">
        <v>4</v>
      </c>
      <c r="E8182" s="24" t="s">
        <v>6</v>
      </c>
      <c r="F8182" s="25" t="s">
        <v>6</v>
      </c>
      <c r="G8182" s="25" t="s">
        <v>2987</v>
      </c>
      <c r="H8182" s="25" t="s">
        <v>3418</v>
      </c>
      <c r="I8182" s="25" t="s">
        <v>82</v>
      </c>
      <c r="J8182" s="10">
        <v>3333</v>
      </c>
      <c r="K8182" s="16">
        <v>67</v>
      </c>
    </row>
    <row r="8183" spans="1:11" x14ac:dyDescent="0.25">
      <c r="A8183" s="19">
        <v>43078</v>
      </c>
      <c r="B8183" s="19" t="s">
        <v>3407</v>
      </c>
      <c r="C8183" s="15">
        <v>200</v>
      </c>
      <c r="D8183" s="24" t="s">
        <v>4</v>
      </c>
      <c r="E8183" s="24" t="s">
        <v>5</v>
      </c>
      <c r="F8183" s="25" t="s">
        <v>2217</v>
      </c>
      <c r="G8183" s="25" t="s">
        <v>2987</v>
      </c>
      <c r="H8183" s="25" t="s">
        <v>3418</v>
      </c>
      <c r="I8183" s="25" t="s">
        <v>82</v>
      </c>
      <c r="J8183" s="10">
        <v>3334</v>
      </c>
      <c r="K8183" s="16">
        <v>67</v>
      </c>
    </row>
    <row r="8184" spans="1:11" x14ac:dyDescent="0.25">
      <c r="A8184" s="19">
        <v>43078</v>
      </c>
      <c r="B8184" s="19" t="s">
        <v>3407</v>
      </c>
      <c r="C8184" s="15">
        <v>50</v>
      </c>
      <c r="D8184" s="24" t="s">
        <v>4</v>
      </c>
      <c r="E8184" s="24" t="s">
        <v>6</v>
      </c>
      <c r="F8184" s="25" t="s">
        <v>6</v>
      </c>
      <c r="G8184" s="25" t="s">
        <v>2987</v>
      </c>
      <c r="H8184" s="25" t="s">
        <v>3418</v>
      </c>
      <c r="I8184" s="25" t="s">
        <v>82</v>
      </c>
      <c r="J8184" s="10">
        <v>3335</v>
      </c>
      <c r="K8184" s="16">
        <v>67</v>
      </c>
    </row>
    <row r="8185" spans="1:11" x14ac:dyDescent="0.25">
      <c r="A8185" s="19">
        <v>43078</v>
      </c>
      <c r="B8185" s="19" t="s">
        <v>3407</v>
      </c>
      <c r="C8185" s="15">
        <v>50</v>
      </c>
      <c r="D8185" s="24" t="s">
        <v>4</v>
      </c>
      <c r="E8185" s="24" t="s">
        <v>5</v>
      </c>
      <c r="F8185" s="25" t="s">
        <v>2217</v>
      </c>
      <c r="G8185" s="25" t="s">
        <v>2987</v>
      </c>
      <c r="H8185" s="25" t="s">
        <v>3418</v>
      </c>
      <c r="I8185" s="25" t="s">
        <v>82</v>
      </c>
      <c r="J8185" s="10">
        <v>3336</v>
      </c>
      <c r="K8185" s="16">
        <v>67</v>
      </c>
    </row>
    <row r="8186" spans="1:11" x14ac:dyDescent="0.25">
      <c r="A8186" s="19">
        <v>43078</v>
      </c>
      <c r="B8186" s="19" t="s">
        <v>3407</v>
      </c>
      <c r="C8186" s="15">
        <v>100</v>
      </c>
      <c r="D8186" s="24" t="s">
        <v>4</v>
      </c>
      <c r="E8186" s="24" t="s">
        <v>6</v>
      </c>
      <c r="F8186" s="25" t="s">
        <v>6</v>
      </c>
      <c r="G8186" s="25" t="s">
        <v>2987</v>
      </c>
      <c r="H8186" s="25" t="s">
        <v>3418</v>
      </c>
      <c r="I8186" s="25" t="s">
        <v>82</v>
      </c>
      <c r="J8186" s="10">
        <v>3337</v>
      </c>
      <c r="K8186" s="16">
        <v>67</v>
      </c>
    </row>
    <row r="8187" spans="1:11" x14ac:dyDescent="0.25">
      <c r="A8187" s="19">
        <v>43078</v>
      </c>
      <c r="B8187" s="19" t="s">
        <v>3407</v>
      </c>
      <c r="C8187" s="15">
        <v>100</v>
      </c>
      <c r="D8187" s="24" t="s">
        <v>4</v>
      </c>
      <c r="E8187" s="24" t="s">
        <v>5</v>
      </c>
      <c r="F8187" s="25" t="s">
        <v>2217</v>
      </c>
      <c r="G8187" s="25" t="s">
        <v>2987</v>
      </c>
      <c r="H8187" s="25" t="s">
        <v>3418</v>
      </c>
      <c r="I8187" s="25" t="s">
        <v>82</v>
      </c>
      <c r="J8187" s="10">
        <v>3338</v>
      </c>
      <c r="K8187" s="16">
        <v>67</v>
      </c>
    </row>
    <row r="8188" spans="1:11" x14ac:dyDescent="0.25">
      <c r="A8188" s="19">
        <v>43078</v>
      </c>
      <c r="B8188" s="19" t="s">
        <v>3407</v>
      </c>
      <c r="C8188" s="15">
        <v>100</v>
      </c>
      <c r="D8188" s="24" t="s">
        <v>4</v>
      </c>
      <c r="E8188" s="24" t="s">
        <v>6</v>
      </c>
      <c r="F8188" s="25" t="s">
        <v>6</v>
      </c>
      <c r="G8188" s="25" t="s">
        <v>2987</v>
      </c>
      <c r="H8188" s="25" t="s">
        <v>3418</v>
      </c>
      <c r="I8188" s="25" t="s">
        <v>82</v>
      </c>
      <c r="J8188" s="10">
        <v>3339</v>
      </c>
      <c r="K8188" s="16">
        <v>67</v>
      </c>
    </row>
    <row r="8189" spans="1:11" x14ac:dyDescent="0.25">
      <c r="A8189" s="19">
        <v>43078</v>
      </c>
      <c r="B8189" s="19" t="s">
        <v>3407</v>
      </c>
      <c r="C8189" s="15">
        <v>300</v>
      </c>
      <c r="D8189" s="24" t="s">
        <v>4</v>
      </c>
      <c r="E8189" s="24" t="s">
        <v>5</v>
      </c>
      <c r="F8189" s="25" t="s">
        <v>2217</v>
      </c>
      <c r="G8189" s="25" t="s">
        <v>2987</v>
      </c>
      <c r="H8189" s="25" t="s">
        <v>3418</v>
      </c>
      <c r="I8189" s="25" t="s">
        <v>82</v>
      </c>
      <c r="J8189" s="10">
        <v>3340</v>
      </c>
      <c r="K8189" s="16">
        <v>67</v>
      </c>
    </row>
    <row r="8190" spans="1:11" x14ac:dyDescent="0.25">
      <c r="A8190" s="19">
        <v>43078</v>
      </c>
      <c r="B8190" s="19" t="s">
        <v>3407</v>
      </c>
      <c r="C8190" s="15">
        <v>200</v>
      </c>
      <c r="D8190" s="24" t="s">
        <v>4</v>
      </c>
      <c r="E8190" s="24" t="s">
        <v>6</v>
      </c>
      <c r="F8190" s="25" t="s">
        <v>6</v>
      </c>
      <c r="G8190" s="25" t="s">
        <v>2987</v>
      </c>
      <c r="H8190" s="25" t="s">
        <v>3418</v>
      </c>
      <c r="I8190" s="25" t="s">
        <v>82</v>
      </c>
      <c r="J8190" s="10">
        <v>3341</v>
      </c>
      <c r="K8190" s="16">
        <v>67</v>
      </c>
    </row>
    <row r="8191" spans="1:11" x14ac:dyDescent="0.25">
      <c r="A8191" s="19">
        <v>43078</v>
      </c>
      <c r="B8191" s="19" t="s">
        <v>3407</v>
      </c>
      <c r="C8191" s="15">
        <v>100</v>
      </c>
      <c r="D8191" s="24" t="s">
        <v>4</v>
      </c>
      <c r="E8191" s="24" t="s">
        <v>6</v>
      </c>
      <c r="F8191" s="25" t="s">
        <v>6</v>
      </c>
      <c r="G8191" s="25" t="s">
        <v>2987</v>
      </c>
      <c r="H8191" s="25" t="s">
        <v>3418</v>
      </c>
      <c r="I8191" s="25" t="s">
        <v>82</v>
      </c>
      <c r="J8191" s="10">
        <v>3342</v>
      </c>
      <c r="K8191" s="16">
        <v>67</v>
      </c>
    </row>
    <row r="8192" spans="1:11" x14ac:dyDescent="0.25">
      <c r="A8192" s="19">
        <v>43078</v>
      </c>
      <c r="B8192" s="19" t="s">
        <v>3407</v>
      </c>
      <c r="C8192" s="15">
        <v>100</v>
      </c>
      <c r="D8192" s="24" t="s">
        <v>4</v>
      </c>
      <c r="E8192" s="24" t="s">
        <v>6</v>
      </c>
      <c r="F8192" s="25" t="s">
        <v>6</v>
      </c>
      <c r="G8192" s="25" t="s">
        <v>2987</v>
      </c>
      <c r="H8192" s="25" t="s">
        <v>3418</v>
      </c>
      <c r="I8192" s="25" t="s">
        <v>82</v>
      </c>
      <c r="J8192" s="10">
        <v>3343</v>
      </c>
      <c r="K8192" s="16">
        <v>67</v>
      </c>
    </row>
    <row r="8193" spans="1:11" x14ac:dyDescent="0.25">
      <c r="A8193" s="19">
        <v>43078</v>
      </c>
      <c r="B8193" s="19" t="s">
        <v>3407</v>
      </c>
      <c r="C8193" s="15">
        <v>100</v>
      </c>
      <c r="D8193" s="24" t="s">
        <v>4</v>
      </c>
      <c r="E8193" s="24" t="s">
        <v>6</v>
      </c>
      <c r="F8193" s="25" t="s">
        <v>6</v>
      </c>
      <c r="G8193" s="25" t="s">
        <v>2987</v>
      </c>
      <c r="H8193" s="25" t="s">
        <v>3418</v>
      </c>
      <c r="I8193" s="25" t="s">
        <v>82</v>
      </c>
      <c r="J8193" s="10">
        <v>3344</v>
      </c>
      <c r="K8193" s="16">
        <v>67</v>
      </c>
    </row>
    <row r="8194" spans="1:11" x14ac:dyDescent="0.25">
      <c r="A8194" s="19">
        <v>43078</v>
      </c>
      <c r="B8194" s="19" t="s">
        <v>3407</v>
      </c>
      <c r="C8194" s="15">
        <v>100</v>
      </c>
      <c r="D8194" s="24" t="s">
        <v>4</v>
      </c>
      <c r="E8194" s="24" t="s">
        <v>6</v>
      </c>
      <c r="F8194" s="25" t="s">
        <v>6</v>
      </c>
      <c r="G8194" s="25" t="s">
        <v>2987</v>
      </c>
      <c r="H8194" s="25" t="s">
        <v>3418</v>
      </c>
      <c r="I8194" s="25" t="s">
        <v>82</v>
      </c>
      <c r="J8194" s="10">
        <v>3345</v>
      </c>
      <c r="K8194" s="16">
        <v>67</v>
      </c>
    </row>
    <row r="8195" spans="1:11" x14ac:dyDescent="0.25">
      <c r="A8195" s="19">
        <v>43078</v>
      </c>
      <c r="B8195" s="19" t="s">
        <v>3407</v>
      </c>
      <c r="C8195" s="15">
        <v>200</v>
      </c>
      <c r="D8195" s="24" t="s">
        <v>4</v>
      </c>
      <c r="E8195" s="24" t="s">
        <v>6</v>
      </c>
      <c r="F8195" s="25" t="s">
        <v>6</v>
      </c>
      <c r="G8195" s="25" t="s">
        <v>2987</v>
      </c>
      <c r="H8195" s="25" t="s">
        <v>3418</v>
      </c>
      <c r="I8195" s="25" t="s">
        <v>82</v>
      </c>
      <c r="J8195" s="10">
        <v>3346</v>
      </c>
      <c r="K8195" s="16">
        <v>67</v>
      </c>
    </row>
    <row r="8196" spans="1:11" x14ac:dyDescent="0.25">
      <c r="A8196" s="19">
        <v>43078</v>
      </c>
      <c r="B8196" s="19" t="s">
        <v>3407</v>
      </c>
      <c r="C8196" s="15">
        <v>100</v>
      </c>
      <c r="D8196" s="24" t="s">
        <v>4</v>
      </c>
      <c r="E8196" s="24" t="s">
        <v>6</v>
      </c>
      <c r="F8196" s="25" t="s">
        <v>6</v>
      </c>
      <c r="G8196" s="25" t="s">
        <v>2987</v>
      </c>
      <c r="H8196" s="25" t="s">
        <v>3418</v>
      </c>
      <c r="I8196" s="25" t="s">
        <v>82</v>
      </c>
      <c r="J8196" s="10">
        <v>3347</v>
      </c>
      <c r="K8196" s="16">
        <v>67</v>
      </c>
    </row>
    <row r="8197" spans="1:11" x14ac:dyDescent="0.25">
      <c r="A8197" s="19">
        <v>43078</v>
      </c>
      <c r="B8197" s="19" t="s">
        <v>3407</v>
      </c>
      <c r="C8197" s="15">
        <v>100</v>
      </c>
      <c r="D8197" s="24" t="s">
        <v>4</v>
      </c>
      <c r="E8197" s="24" t="s">
        <v>6</v>
      </c>
      <c r="F8197" s="25" t="s">
        <v>6</v>
      </c>
      <c r="G8197" s="25" t="s">
        <v>2987</v>
      </c>
      <c r="H8197" s="25" t="s">
        <v>3418</v>
      </c>
      <c r="I8197" s="25" t="s">
        <v>82</v>
      </c>
      <c r="J8197" s="10">
        <v>3348</v>
      </c>
      <c r="K8197" s="16">
        <v>67</v>
      </c>
    </row>
    <row r="8198" spans="1:11" x14ac:dyDescent="0.25">
      <c r="A8198" s="19">
        <v>43078</v>
      </c>
      <c r="B8198" s="19" t="s">
        <v>3407</v>
      </c>
      <c r="C8198" s="15">
        <v>100</v>
      </c>
      <c r="D8198" s="24" t="s">
        <v>4</v>
      </c>
      <c r="E8198" s="24" t="s">
        <v>6</v>
      </c>
      <c r="F8198" s="25" t="s">
        <v>6</v>
      </c>
      <c r="G8198" s="25" t="s">
        <v>2987</v>
      </c>
      <c r="H8198" s="25" t="s">
        <v>3418</v>
      </c>
      <c r="I8198" s="25" t="s">
        <v>82</v>
      </c>
      <c r="J8198" s="10">
        <v>3349</v>
      </c>
      <c r="K8198" s="16">
        <v>67</v>
      </c>
    </row>
    <row r="8199" spans="1:11" x14ac:dyDescent="0.25">
      <c r="A8199" s="19">
        <v>43078</v>
      </c>
      <c r="B8199" s="19" t="s">
        <v>3407</v>
      </c>
      <c r="C8199" s="15">
        <v>1000</v>
      </c>
      <c r="D8199" s="24" t="s">
        <v>4</v>
      </c>
      <c r="E8199" s="24" t="s">
        <v>5</v>
      </c>
      <c r="F8199" s="25" t="s">
        <v>2217</v>
      </c>
      <c r="G8199" s="25" t="s">
        <v>2987</v>
      </c>
      <c r="H8199" s="25" t="s">
        <v>3418</v>
      </c>
      <c r="I8199" s="25" t="s">
        <v>82</v>
      </c>
      <c r="J8199" s="10">
        <v>3350</v>
      </c>
      <c r="K8199" s="16">
        <v>67</v>
      </c>
    </row>
    <row r="8200" spans="1:11" x14ac:dyDescent="0.25">
      <c r="A8200" s="19">
        <v>43078</v>
      </c>
      <c r="B8200" s="19" t="s">
        <v>3407</v>
      </c>
      <c r="C8200" s="15">
        <v>100</v>
      </c>
      <c r="D8200" s="24" t="s">
        <v>4</v>
      </c>
      <c r="E8200" s="24" t="s">
        <v>6</v>
      </c>
      <c r="F8200" s="25" t="s">
        <v>6</v>
      </c>
      <c r="G8200" s="25" t="s">
        <v>2987</v>
      </c>
      <c r="H8200" s="25" t="s">
        <v>3418</v>
      </c>
      <c r="I8200" s="25" t="s">
        <v>82</v>
      </c>
      <c r="J8200" s="10">
        <v>3351</v>
      </c>
      <c r="K8200" s="16">
        <v>68</v>
      </c>
    </row>
    <row r="8201" spans="1:11" x14ac:dyDescent="0.25">
      <c r="A8201" s="19">
        <v>43078</v>
      </c>
      <c r="B8201" s="19" t="s">
        <v>3407</v>
      </c>
      <c r="C8201" s="15">
        <v>100</v>
      </c>
      <c r="D8201" s="24" t="s">
        <v>4</v>
      </c>
      <c r="E8201" s="24" t="s">
        <v>6</v>
      </c>
      <c r="F8201" s="25" t="s">
        <v>6</v>
      </c>
      <c r="G8201" s="25" t="s">
        <v>2987</v>
      </c>
      <c r="H8201" s="25" t="s">
        <v>3418</v>
      </c>
      <c r="I8201" s="25" t="s">
        <v>82</v>
      </c>
      <c r="J8201" s="10">
        <v>3352</v>
      </c>
      <c r="K8201" s="16">
        <v>68</v>
      </c>
    </row>
    <row r="8202" spans="1:11" x14ac:dyDescent="0.25">
      <c r="A8202" s="19">
        <v>43078</v>
      </c>
      <c r="B8202" s="19" t="s">
        <v>3407</v>
      </c>
      <c r="C8202" s="15">
        <v>100</v>
      </c>
      <c r="D8202" s="24" t="s">
        <v>4</v>
      </c>
      <c r="E8202" s="24" t="s">
        <v>6</v>
      </c>
      <c r="F8202" s="25" t="s">
        <v>6</v>
      </c>
      <c r="G8202" s="25" t="s">
        <v>2987</v>
      </c>
      <c r="H8202" s="25" t="s">
        <v>3418</v>
      </c>
      <c r="I8202" s="25" t="s">
        <v>82</v>
      </c>
      <c r="J8202" s="10">
        <v>3353</v>
      </c>
      <c r="K8202" s="16">
        <v>68</v>
      </c>
    </row>
    <row r="8203" spans="1:11" x14ac:dyDescent="0.25">
      <c r="A8203" s="19">
        <v>43078</v>
      </c>
      <c r="B8203" s="19" t="s">
        <v>3407</v>
      </c>
      <c r="C8203" s="15">
        <v>100</v>
      </c>
      <c r="D8203" s="24" t="s">
        <v>4</v>
      </c>
      <c r="E8203" s="24" t="s">
        <v>6</v>
      </c>
      <c r="F8203" s="25" t="s">
        <v>6</v>
      </c>
      <c r="G8203" s="25" t="s">
        <v>2987</v>
      </c>
      <c r="H8203" s="25" t="s">
        <v>3418</v>
      </c>
      <c r="I8203" s="25" t="s">
        <v>82</v>
      </c>
      <c r="J8203" s="10">
        <v>3354</v>
      </c>
      <c r="K8203" s="16">
        <v>68</v>
      </c>
    </row>
    <row r="8204" spans="1:11" x14ac:dyDescent="0.25">
      <c r="A8204" s="19">
        <v>43078</v>
      </c>
      <c r="B8204" s="19" t="s">
        <v>3407</v>
      </c>
      <c r="C8204" s="15">
        <v>200</v>
      </c>
      <c r="D8204" s="24" t="s">
        <v>4</v>
      </c>
      <c r="E8204" s="24" t="s">
        <v>6</v>
      </c>
      <c r="F8204" s="25" t="s">
        <v>6</v>
      </c>
      <c r="G8204" s="25" t="s">
        <v>2987</v>
      </c>
      <c r="H8204" s="25" t="s">
        <v>3418</v>
      </c>
      <c r="I8204" s="25" t="s">
        <v>82</v>
      </c>
      <c r="J8204" s="10">
        <v>3355</v>
      </c>
      <c r="K8204" s="16">
        <v>68</v>
      </c>
    </row>
    <row r="8205" spans="1:11" x14ac:dyDescent="0.25">
      <c r="A8205" s="19">
        <v>43078</v>
      </c>
      <c r="B8205" s="19" t="s">
        <v>3407</v>
      </c>
      <c r="C8205" s="15">
        <v>250</v>
      </c>
      <c r="D8205" s="24" t="s">
        <v>4</v>
      </c>
      <c r="E8205" s="24" t="s">
        <v>5</v>
      </c>
      <c r="F8205" s="25" t="s">
        <v>2217</v>
      </c>
      <c r="G8205" s="25" t="s">
        <v>2987</v>
      </c>
      <c r="H8205" s="25" t="s">
        <v>3418</v>
      </c>
      <c r="I8205" s="25" t="s">
        <v>82</v>
      </c>
      <c r="J8205" s="10">
        <v>3356</v>
      </c>
      <c r="K8205" s="16">
        <v>68</v>
      </c>
    </row>
    <row r="8206" spans="1:11" x14ac:dyDescent="0.25">
      <c r="A8206" s="19">
        <v>43078</v>
      </c>
      <c r="B8206" s="19" t="s">
        <v>3407</v>
      </c>
      <c r="C8206" s="15">
        <v>400</v>
      </c>
      <c r="D8206" s="24" t="s">
        <v>4</v>
      </c>
      <c r="E8206" s="24" t="s">
        <v>6</v>
      </c>
      <c r="F8206" s="25" t="s">
        <v>6</v>
      </c>
      <c r="G8206" s="25" t="s">
        <v>2987</v>
      </c>
      <c r="H8206" s="25" t="s">
        <v>3418</v>
      </c>
      <c r="I8206" s="25" t="s">
        <v>82</v>
      </c>
      <c r="J8206" s="10">
        <v>3357</v>
      </c>
      <c r="K8206" s="16">
        <v>68</v>
      </c>
    </row>
    <row r="8207" spans="1:11" x14ac:dyDescent="0.25">
      <c r="A8207" s="19">
        <v>43078</v>
      </c>
      <c r="B8207" s="19" t="s">
        <v>3407</v>
      </c>
      <c r="C8207" s="15">
        <v>400</v>
      </c>
      <c r="D8207" s="24" t="s">
        <v>4</v>
      </c>
      <c r="E8207" s="24" t="s">
        <v>6</v>
      </c>
      <c r="F8207" s="25" t="s">
        <v>6</v>
      </c>
      <c r="G8207" s="25" t="s">
        <v>2987</v>
      </c>
      <c r="H8207" s="25" t="s">
        <v>3418</v>
      </c>
      <c r="I8207" s="25" t="s">
        <v>82</v>
      </c>
      <c r="J8207" s="10">
        <v>3358</v>
      </c>
      <c r="K8207" s="16">
        <v>68</v>
      </c>
    </row>
    <row r="8208" spans="1:11" x14ac:dyDescent="0.25">
      <c r="A8208" s="19">
        <v>43078</v>
      </c>
      <c r="B8208" s="19" t="s">
        <v>3407</v>
      </c>
      <c r="C8208" s="15">
        <v>100</v>
      </c>
      <c r="D8208" s="24" t="s">
        <v>4</v>
      </c>
      <c r="E8208" s="24" t="s">
        <v>6</v>
      </c>
      <c r="F8208" s="25" t="s">
        <v>6</v>
      </c>
      <c r="G8208" s="25" t="s">
        <v>2987</v>
      </c>
      <c r="H8208" s="25" t="s">
        <v>3418</v>
      </c>
      <c r="I8208" s="25" t="s">
        <v>82</v>
      </c>
      <c r="J8208" s="10">
        <v>3359</v>
      </c>
      <c r="K8208" s="16">
        <v>68</v>
      </c>
    </row>
    <row r="8209" spans="1:11" x14ac:dyDescent="0.25">
      <c r="A8209" s="19">
        <v>43078</v>
      </c>
      <c r="B8209" s="19" t="s">
        <v>3407</v>
      </c>
      <c r="C8209" s="15">
        <v>100</v>
      </c>
      <c r="D8209" s="24" t="s">
        <v>4</v>
      </c>
      <c r="E8209" s="24" t="s">
        <v>6</v>
      </c>
      <c r="F8209" s="25" t="s">
        <v>6</v>
      </c>
      <c r="G8209" s="25" t="s">
        <v>2987</v>
      </c>
      <c r="H8209" s="25" t="s">
        <v>3418</v>
      </c>
      <c r="I8209" s="25" t="s">
        <v>82</v>
      </c>
      <c r="J8209" s="10">
        <v>3360</v>
      </c>
      <c r="K8209" s="16">
        <v>68</v>
      </c>
    </row>
    <row r="8210" spans="1:11" x14ac:dyDescent="0.25">
      <c r="A8210" s="19">
        <v>43078</v>
      </c>
      <c r="B8210" s="19" t="s">
        <v>3407</v>
      </c>
      <c r="C8210" s="15">
        <v>200</v>
      </c>
      <c r="D8210" s="24" t="s">
        <v>4</v>
      </c>
      <c r="E8210" s="24" t="s">
        <v>6</v>
      </c>
      <c r="F8210" s="25" t="s">
        <v>6</v>
      </c>
      <c r="G8210" s="25" t="s">
        <v>2987</v>
      </c>
      <c r="H8210" s="25" t="s">
        <v>3418</v>
      </c>
      <c r="I8210" s="25" t="s">
        <v>82</v>
      </c>
      <c r="J8210" s="10">
        <v>3361</v>
      </c>
      <c r="K8210" s="16">
        <v>68</v>
      </c>
    </row>
    <row r="8211" spans="1:11" x14ac:dyDescent="0.25">
      <c r="A8211" s="19">
        <v>43078</v>
      </c>
      <c r="B8211" s="19" t="s">
        <v>3407</v>
      </c>
      <c r="C8211" s="15">
        <v>100</v>
      </c>
      <c r="D8211" s="24" t="s">
        <v>4</v>
      </c>
      <c r="E8211" s="24" t="s">
        <v>6</v>
      </c>
      <c r="F8211" s="25" t="s">
        <v>6</v>
      </c>
      <c r="G8211" s="25" t="s">
        <v>2987</v>
      </c>
      <c r="H8211" s="25" t="s">
        <v>3418</v>
      </c>
      <c r="I8211" s="25" t="s">
        <v>82</v>
      </c>
      <c r="J8211" s="10">
        <v>3362</v>
      </c>
      <c r="K8211" s="16">
        <v>68</v>
      </c>
    </row>
    <row r="8212" spans="1:11" x14ac:dyDescent="0.25">
      <c r="A8212" s="19">
        <v>43078</v>
      </c>
      <c r="B8212" s="19" t="s">
        <v>3407</v>
      </c>
      <c r="C8212" s="15">
        <v>100</v>
      </c>
      <c r="D8212" s="24" t="s">
        <v>4</v>
      </c>
      <c r="E8212" s="24" t="s">
        <v>6</v>
      </c>
      <c r="F8212" s="25" t="s">
        <v>6</v>
      </c>
      <c r="G8212" s="25" t="s">
        <v>2987</v>
      </c>
      <c r="H8212" s="25" t="s">
        <v>3418</v>
      </c>
      <c r="I8212" s="25" t="s">
        <v>82</v>
      </c>
      <c r="J8212" s="10">
        <v>3364</v>
      </c>
      <c r="K8212" s="16">
        <v>68</v>
      </c>
    </row>
    <row r="8213" spans="1:11" x14ac:dyDescent="0.25">
      <c r="A8213" s="19">
        <v>43078</v>
      </c>
      <c r="B8213" s="19" t="s">
        <v>3407</v>
      </c>
      <c r="C8213" s="15">
        <v>100</v>
      </c>
      <c r="D8213" s="24" t="s">
        <v>4</v>
      </c>
      <c r="E8213" s="24" t="s">
        <v>6</v>
      </c>
      <c r="F8213" s="25" t="s">
        <v>6</v>
      </c>
      <c r="G8213" s="25" t="s">
        <v>2987</v>
      </c>
      <c r="H8213" s="25" t="s">
        <v>3418</v>
      </c>
      <c r="I8213" s="25" t="s">
        <v>82</v>
      </c>
      <c r="J8213" s="10">
        <v>3365</v>
      </c>
      <c r="K8213" s="16">
        <v>68</v>
      </c>
    </row>
    <row r="8214" spans="1:11" x14ac:dyDescent="0.25">
      <c r="A8214" s="19">
        <v>43078</v>
      </c>
      <c r="B8214" s="19" t="s">
        <v>3407</v>
      </c>
      <c r="C8214" s="15">
        <v>1500</v>
      </c>
      <c r="D8214" s="24" t="s">
        <v>4</v>
      </c>
      <c r="E8214" s="24" t="s">
        <v>6</v>
      </c>
      <c r="F8214" s="25" t="s">
        <v>6</v>
      </c>
      <c r="G8214" s="25" t="s">
        <v>2987</v>
      </c>
      <c r="H8214" s="25" t="s">
        <v>3418</v>
      </c>
      <c r="I8214" s="25" t="s">
        <v>82</v>
      </c>
      <c r="J8214" s="10">
        <v>3366</v>
      </c>
      <c r="K8214" s="16">
        <v>68</v>
      </c>
    </row>
    <row r="8215" spans="1:11" x14ac:dyDescent="0.25">
      <c r="A8215" s="19">
        <v>43078</v>
      </c>
      <c r="B8215" s="19" t="s">
        <v>3407</v>
      </c>
      <c r="C8215" s="15">
        <v>20</v>
      </c>
      <c r="D8215" s="24" t="s">
        <v>95</v>
      </c>
      <c r="E8215" s="24" t="s">
        <v>6</v>
      </c>
      <c r="F8215" s="25" t="s">
        <v>6</v>
      </c>
      <c r="G8215" s="25" t="s">
        <v>2987</v>
      </c>
      <c r="H8215" s="25" t="s">
        <v>3418</v>
      </c>
      <c r="I8215" s="25" t="s">
        <v>82</v>
      </c>
      <c r="J8215" s="10">
        <v>3367</v>
      </c>
      <c r="K8215" s="16">
        <v>68</v>
      </c>
    </row>
    <row r="8216" spans="1:11" x14ac:dyDescent="0.25">
      <c r="A8216" s="19">
        <v>43078</v>
      </c>
      <c r="B8216" s="19" t="s">
        <v>3407</v>
      </c>
      <c r="C8216" s="15">
        <v>200</v>
      </c>
      <c r="D8216" s="24" t="s">
        <v>4</v>
      </c>
      <c r="E8216" s="24" t="s">
        <v>6</v>
      </c>
      <c r="F8216" s="25" t="s">
        <v>6</v>
      </c>
      <c r="G8216" s="25" t="s">
        <v>2987</v>
      </c>
      <c r="H8216" s="25" t="s">
        <v>3418</v>
      </c>
      <c r="I8216" s="25" t="s">
        <v>82</v>
      </c>
      <c r="J8216" s="10">
        <v>3368</v>
      </c>
      <c r="K8216" s="16">
        <v>68</v>
      </c>
    </row>
    <row r="8217" spans="1:11" x14ac:dyDescent="0.25">
      <c r="A8217" s="19">
        <v>43078</v>
      </c>
      <c r="B8217" s="19" t="s">
        <v>3407</v>
      </c>
      <c r="C8217" s="15">
        <v>400</v>
      </c>
      <c r="D8217" s="24" t="s">
        <v>4</v>
      </c>
      <c r="E8217" s="24" t="s">
        <v>5</v>
      </c>
      <c r="F8217" s="25" t="s">
        <v>2217</v>
      </c>
      <c r="G8217" s="25" t="s">
        <v>2987</v>
      </c>
      <c r="H8217" s="25" t="s">
        <v>3418</v>
      </c>
      <c r="I8217" s="25" t="s">
        <v>82</v>
      </c>
      <c r="J8217" s="10">
        <v>3401</v>
      </c>
      <c r="K8217" s="16">
        <v>69</v>
      </c>
    </row>
    <row r="8218" spans="1:11" x14ac:dyDescent="0.25">
      <c r="A8218" s="19">
        <v>43078</v>
      </c>
      <c r="B8218" s="19" t="s">
        <v>3407</v>
      </c>
      <c r="C8218" s="15">
        <v>80</v>
      </c>
      <c r="D8218" s="24" t="s">
        <v>4</v>
      </c>
      <c r="E8218" s="24" t="s">
        <v>6</v>
      </c>
      <c r="F8218" s="25" t="s">
        <v>6</v>
      </c>
      <c r="G8218" s="25" t="s">
        <v>2987</v>
      </c>
      <c r="H8218" s="25" t="s">
        <v>3418</v>
      </c>
      <c r="I8218" s="25" t="s">
        <v>82</v>
      </c>
      <c r="J8218" s="10">
        <v>3402</v>
      </c>
      <c r="K8218" s="16">
        <v>69</v>
      </c>
    </row>
    <row r="8219" spans="1:11" x14ac:dyDescent="0.25">
      <c r="A8219" s="19">
        <v>43078</v>
      </c>
      <c r="B8219" s="19" t="s">
        <v>3407</v>
      </c>
      <c r="C8219" s="15">
        <v>5100</v>
      </c>
      <c r="D8219" s="24" t="s">
        <v>4</v>
      </c>
      <c r="E8219" s="24" t="s">
        <v>6</v>
      </c>
      <c r="F8219" s="25" t="s">
        <v>6</v>
      </c>
      <c r="G8219" s="25" t="s">
        <v>2987</v>
      </c>
      <c r="H8219" s="25" t="s">
        <v>3418</v>
      </c>
      <c r="I8219" s="25" t="s">
        <v>82</v>
      </c>
      <c r="J8219" s="10">
        <v>3403</v>
      </c>
      <c r="K8219" s="16">
        <v>69</v>
      </c>
    </row>
    <row r="8220" spans="1:11" x14ac:dyDescent="0.25">
      <c r="A8220" s="19">
        <v>43078</v>
      </c>
      <c r="B8220" s="19" t="s">
        <v>3407</v>
      </c>
      <c r="C8220" s="15">
        <v>110</v>
      </c>
      <c r="D8220" s="24" t="s">
        <v>4</v>
      </c>
      <c r="E8220" s="24" t="s">
        <v>6</v>
      </c>
      <c r="F8220" s="25" t="s">
        <v>6</v>
      </c>
      <c r="G8220" s="25" t="s">
        <v>2987</v>
      </c>
      <c r="H8220" s="25" t="s">
        <v>3418</v>
      </c>
      <c r="I8220" s="25" t="s">
        <v>82</v>
      </c>
      <c r="J8220" s="10">
        <v>3404</v>
      </c>
      <c r="K8220" s="16">
        <v>69</v>
      </c>
    </row>
    <row r="8221" spans="1:11" x14ac:dyDescent="0.25">
      <c r="A8221" s="19">
        <v>43078</v>
      </c>
      <c r="B8221" s="19" t="s">
        <v>3407</v>
      </c>
      <c r="C8221" s="15">
        <v>1000</v>
      </c>
      <c r="D8221" s="24" t="s">
        <v>4</v>
      </c>
      <c r="E8221" s="24" t="s">
        <v>6</v>
      </c>
      <c r="F8221" s="25" t="s">
        <v>6</v>
      </c>
      <c r="G8221" s="25" t="s">
        <v>2987</v>
      </c>
      <c r="H8221" s="25" t="s">
        <v>3418</v>
      </c>
      <c r="I8221" s="25" t="s">
        <v>82</v>
      </c>
      <c r="J8221" s="10">
        <v>3523</v>
      </c>
      <c r="K8221" s="16">
        <v>71</v>
      </c>
    </row>
    <row r="8222" spans="1:11" x14ac:dyDescent="0.25">
      <c r="A8222" s="19">
        <v>43078</v>
      </c>
      <c r="B8222" s="19" t="s">
        <v>3407</v>
      </c>
      <c r="C8222" s="15">
        <v>500</v>
      </c>
      <c r="D8222" s="24" t="s">
        <v>4</v>
      </c>
      <c r="E8222" s="24" t="s">
        <v>6</v>
      </c>
      <c r="F8222" s="25" t="s">
        <v>6</v>
      </c>
      <c r="G8222" s="25" t="s">
        <v>2987</v>
      </c>
      <c r="H8222" s="25" t="s">
        <v>3418</v>
      </c>
      <c r="I8222" s="25" t="s">
        <v>82</v>
      </c>
      <c r="J8222" s="10">
        <v>3524</v>
      </c>
      <c r="K8222" s="16">
        <v>71</v>
      </c>
    </row>
    <row r="8223" spans="1:11" x14ac:dyDescent="0.25">
      <c r="A8223" s="19">
        <v>43078</v>
      </c>
      <c r="B8223" s="19" t="s">
        <v>3407</v>
      </c>
      <c r="C8223" s="15">
        <v>4500</v>
      </c>
      <c r="D8223" s="24" t="s">
        <v>4</v>
      </c>
      <c r="E8223" s="24" t="s">
        <v>6</v>
      </c>
      <c r="F8223" s="25" t="s">
        <v>6</v>
      </c>
      <c r="G8223" s="25" t="s">
        <v>2987</v>
      </c>
      <c r="H8223" s="25" t="s">
        <v>3418</v>
      </c>
      <c r="I8223" s="25" t="s">
        <v>82</v>
      </c>
      <c r="J8223" s="10">
        <v>3525</v>
      </c>
      <c r="K8223" s="16">
        <v>71</v>
      </c>
    </row>
    <row r="8224" spans="1:11" x14ac:dyDescent="0.25">
      <c r="A8224" s="19">
        <v>43078</v>
      </c>
      <c r="B8224" s="19" t="s">
        <v>3407</v>
      </c>
      <c r="C8224" s="15">
        <v>4000</v>
      </c>
      <c r="D8224" s="24" t="s">
        <v>4</v>
      </c>
      <c r="E8224" s="24" t="s">
        <v>5</v>
      </c>
      <c r="F8224" s="25" t="s">
        <v>2217</v>
      </c>
      <c r="G8224" s="25" t="s">
        <v>2987</v>
      </c>
      <c r="H8224" s="25" t="s">
        <v>3418</v>
      </c>
      <c r="I8224" s="25" t="s">
        <v>82</v>
      </c>
      <c r="J8224" s="10">
        <v>3526</v>
      </c>
      <c r="K8224" s="16">
        <v>71</v>
      </c>
    </row>
    <row r="8225" spans="1:11" x14ac:dyDescent="0.25">
      <c r="A8225" s="19">
        <v>43078</v>
      </c>
      <c r="B8225" s="19" t="s">
        <v>3407</v>
      </c>
      <c r="C8225" s="15">
        <v>110</v>
      </c>
      <c r="D8225" s="24" t="s">
        <v>4</v>
      </c>
      <c r="E8225" s="24" t="s">
        <v>6</v>
      </c>
      <c r="F8225" s="25" t="s">
        <v>6</v>
      </c>
      <c r="G8225" s="25" t="s">
        <v>2987</v>
      </c>
      <c r="H8225" s="25" t="s">
        <v>3418</v>
      </c>
      <c r="I8225" s="25" t="s">
        <v>82</v>
      </c>
      <c r="J8225" s="10">
        <v>3528</v>
      </c>
      <c r="K8225" s="16">
        <v>71</v>
      </c>
    </row>
    <row r="8226" spans="1:11" x14ac:dyDescent="0.25">
      <c r="A8226" s="19">
        <v>43078</v>
      </c>
      <c r="B8226" s="19" t="s">
        <v>3407</v>
      </c>
      <c r="C8226" s="15">
        <v>1000</v>
      </c>
      <c r="D8226" s="24" t="s">
        <v>4</v>
      </c>
      <c r="E8226" s="24" t="s">
        <v>6</v>
      </c>
      <c r="F8226" s="25" t="s">
        <v>6</v>
      </c>
      <c r="G8226" s="25" t="s">
        <v>2987</v>
      </c>
      <c r="H8226" s="25" t="s">
        <v>3418</v>
      </c>
      <c r="I8226" s="25" t="s">
        <v>82</v>
      </c>
      <c r="J8226" s="10">
        <v>3529</v>
      </c>
      <c r="K8226" s="16">
        <v>71</v>
      </c>
    </row>
    <row r="8227" spans="1:11" x14ac:dyDescent="0.25">
      <c r="A8227" s="19">
        <v>43078</v>
      </c>
      <c r="B8227" s="19" t="s">
        <v>3407</v>
      </c>
      <c r="C8227" s="15">
        <v>2000</v>
      </c>
      <c r="D8227" s="24" t="s">
        <v>4</v>
      </c>
      <c r="E8227" s="24" t="s">
        <v>5</v>
      </c>
      <c r="F8227" s="25" t="s">
        <v>2217</v>
      </c>
      <c r="G8227" s="25" t="s">
        <v>2987</v>
      </c>
      <c r="H8227" s="25" t="s">
        <v>3418</v>
      </c>
      <c r="I8227" s="25" t="s">
        <v>82</v>
      </c>
      <c r="J8227" s="10">
        <v>3530</v>
      </c>
      <c r="K8227" s="16">
        <v>71</v>
      </c>
    </row>
    <row r="8228" spans="1:11" x14ac:dyDescent="0.25">
      <c r="A8228" s="19">
        <v>43078</v>
      </c>
      <c r="B8228" s="19" t="s">
        <v>3407</v>
      </c>
      <c r="C8228" s="15">
        <v>10000</v>
      </c>
      <c r="D8228" s="24" t="s">
        <v>4</v>
      </c>
      <c r="E8228" s="24" t="s">
        <v>5</v>
      </c>
      <c r="F8228" s="25" t="s">
        <v>2217</v>
      </c>
      <c r="G8228" s="25" t="s">
        <v>2987</v>
      </c>
      <c r="H8228" s="25" t="s">
        <v>3418</v>
      </c>
      <c r="I8228" s="25" t="s">
        <v>82</v>
      </c>
      <c r="J8228" s="10">
        <v>3531</v>
      </c>
      <c r="K8228" s="16">
        <v>71</v>
      </c>
    </row>
    <row r="8229" spans="1:11" x14ac:dyDescent="0.25">
      <c r="A8229" s="19">
        <v>43078</v>
      </c>
      <c r="B8229" s="19" t="s">
        <v>3407</v>
      </c>
      <c r="C8229" s="15">
        <v>500</v>
      </c>
      <c r="D8229" s="24" t="s">
        <v>4</v>
      </c>
      <c r="E8229" s="24" t="s">
        <v>6</v>
      </c>
      <c r="F8229" s="25" t="s">
        <v>6</v>
      </c>
      <c r="G8229" s="25" t="s">
        <v>2987</v>
      </c>
      <c r="H8229" s="25" t="s">
        <v>3418</v>
      </c>
      <c r="I8229" s="25" t="s">
        <v>82</v>
      </c>
      <c r="J8229" s="10">
        <v>3551</v>
      </c>
      <c r="K8229" s="16">
        <v>72</v>
      </c>
    </row>
    <row r="8230" spans="1:11" x14ac:dyDescent="0.25">
      <c r="A8230" s="19">
        <v>43078</v>
      </c>
      <c r="B8230" s="19" t="s">
        <v>3407</v>
      </c>
      <c r="C8230" s="15">
        <v>500</v>
      </c>
      <c r="D8230" s="24" t="s">
        <v>4</v>
      </c>
      <c r="E8230" s="24" t="s">
        <v>6</v>
      </c>
      <c r="F8230" s="25" t="s">
        <v>6</v>
      </c>
      <c r="G8230" s="25" t="s">
        <v>2987</v>
      </c>
      <c r="H8230" s="25" t="s">
        <v>3418</v>
      </c>
      <c r="I8230" s="25" t="s">
        <v>82</v>
      </c>
      <c r="J8230" s="10">
        <v>3552</v>
      </c>
      <c r="K8230" s="16">
        <v>72</v>
      </c>
    </row>
    <row r="8231" spans="1:11" x14ac:dyDescent="0.25">
      <c r="A8231" s="19">
        <v>43078</v>
      </c>
      <c r="B8231" s="19" t="s">
        <v>3407</v>
      </c>
      <c r="C8231" s="15">
        <v>500</v>
      </c>
      <c r="D8231" s="24" t="s">
        <v>4</v>
      </c>
      <c r="E8231" s="24" t="s">
        <v>6</v>
      </c>
      <c r="F8231" s="25" t="s">
        <v>6</v>
      </c>
      <c r="G8231" s="25" t="s">
        <v>2987</v>
      </c>
      <c r="H8231" s="25" t="s">
        <v>3418</v>
      </c>
      <c r="I8231" s="25" t="s">
        <v>82</v>
      </c>
      <c r="J8231" s="10">
        <v>3553</v>
      </c>
      <c r="K8231" s="16">
        <v>72</v>
      </c>
    </row>
    <row r="8232" spans="1:11" x14ac:dyDescent="0.25">
      <c r="A8232" s="19">
        <v>43078</v>
      </c>
      <c r="B8232" s="19" t="s">
        <v>3407</v>
      </c>
      <c r="C8232" s="15">
        <v>200</v>
      </c>
      <c r="D8232" s="24" t="s">
        <v>4</v>
      </c>
      <c r="E8232" s="24" t="s">
        <v>6</v>
      </c>
      <c r="F8232" s="25" t="s">
        <v>6</v>
      </c>
      <c r="G8232" s="25" t="s">
        <v>2987</v>
      </c>
      <c r="H8232" s="25" t="s">
        <v>3418</v>
      </c>
      <c r="I8232" s="25" t="s">
        <v>82</v>
      </c>
      <c r="J8232" s="10">
        <v>3554</v>
      </c>
      <c r="K8232" s="16">
        <v>72</v>
      </c>
    </row>
    <row r="8233" spans="1:11" x14ac:dyDescent="0.25">
      <c r="A8233" s="19">
        <v>43078</v>
      </c>
      <c r="B8233" s="19" t="s">
        <v>3407</v>
      </c>
      <c r="C8233" s="15">
        <v>100</v>
      </c>
      <c r="D8233" s="24" t="s">
        <v>4</v>
      </c>
      <c r="E8233" s="24" t="s">
        <v>6</v>
      </c>
      <c r="F8233" s="25" t="s">
        <v>6</v>
      </c>
      <c r="G8233" s="25" t="s">
        <v>2987</v>
      </c>
      <c r="H8233" s="25" t="s">
        <v>3418</v>
      </c>
      <c r="I8233" s="25" t="s">
        <v>82</v>
      </c>
      <c r="J8233" s="10">
        <v>3555</v>
      </c>
      <c r="K8233" s="16">
        <v>72</v>
      </c>
    </row>
    <row r="8234" spans="1:11" x14ac:dyDescent="0.25">
      <c r="A8234" s="19">
        <v>43078</v>
      </c>
      <c r="B8234" s="19" t="s">
        <v>3407</v>
      </c>
      <c r="C8234" s="15">
        <v>100</v>
      </c>
      <c r="D8234" s="24" t="s">
        <v>4</v>
      </c>
      <c r="E8234" s="24" t="s">
        <v>6</v>
      </c>
      <c r="F8234" s="25" t="s">
        <v>6</v>
      </c>
      <c r="G8234" s="25" t="s">
        <v>2987</v>
      </c>
      <c r="H8234" s="25" t="s">
        <v>3418</v>
      </c>
      <c r="I8234" s="25" t="s">
        <v>82</v>
      </c>
      <c r="J8234" s="10">
        <v>3556</v>
      </c>
      <c r="K8234" s="16">
        <v>72</v>
      </c>
    </row>
    <row r="8235" spans="1:11" x14ac:dyDescent="0.25">
      <c r="A8235" s="19">
        <v>43079</v>
      </c>
      <c r="B8235" s="19" t="s">
        <v>3407</v>
      </c>
      <c r="C8235" s="15">
        <v>900</v>
      </c>
      <c r="D8235" s="24" t="s">
        <v>4</v>
      </c>
      <c r="E8235" s="24" t="s">
        <v>5</v>
      </c>
      <c r="F8235" s="25" t="s">
        <v>2217</v>
      </c>
      <c r="G8235" s="25" t="s">
        <v>2987</v>
      </c>
      <c r="H8235" s="25" t="s">
        <v>3418</v>
      </c>
      <c r="I8235" s="25" t="s">
        <v>82</v>
      </c>
      <c r="J8235" s="10">
        <v>1328</v>
      </c>
      <c r="K8235" s="16">
        <v>27</v>
      </c>
    </row>
    <row r="8236" spans="1:11" x14ac:dyDescent="0.25">
      <c r="A8236" s="19">
        <v>43079</v>
      </c>
      <c r="B8236" s="19" t="s">
        <v>3407</v>
      </c>
      <c r="C8236" s="15">
        <v>2500</v>
      </c>
      <c r="D8236" s="24" t="s">
        <v>4</v>
      </c>
      <c r="E8236" s="24" t="s">
        <v>5</v>
      </c>
      <c r="F8236" s="25" t="s">
        <v>2217</v>
      </c>
      <c r="G8236" s="25" t="s">
        <v>2987</v>
      </c>
      <c r="H8236" s="25" t="s">
        <v>3418</v>
      </c>
      <c r="I8236" s="25" t="s">
        <v>82</v>
      </c>
      <c r="J8236" s="10">
        <v>2597</v>
      </c>
      <c r="K8236" s="16">
        <v>52</v>
      </c>
    </row>
    <row r="8237" spans="1:11" x14ac:dyDescent="0.25">
      <c r="A8237" s="19">
        <v>43079</v>
      </c>
      <c r="B8237" s="19" t="s">
        <v>3407</v>
      </c>
      <c r="C8237" s="15">
        <v>1000</v>
      </c>
      <c r="D8237" s="24" t="s">
        <v>4</v>
      </c>
      <c r="E8237" s="24" t="s">
        <v>6</v>
      </c>
      <c r="F8237" s="25" t="s">
        <v>6</v>
      </c>
      <c r="G8237" s="25" t="s">
        <v>2987</v>
      </c>
      <c r="H8237" s="25" t="s">
        <v>3418</v>
      </c>
      <c r="I8237" s="25" t="s">
        <v>82</v>
      </c>
      <c r="J8237" s="10">
        <v>2598</v>
      </c>
      <c r="K8237" s="16">
        <v>52</v>
      </c>
    </row>
    <row r="8238" spans="1:11" x14ac:dyDescent="0.25">
      <c r="A8238" s="19">
        <v>43079</v>
      </c>
      <c r="B8238" s="19" t="s">
        <v>3407</v>
      </c>
      <c r="C8238" s="15">
        <v>10000</v>
      </c>
      <c r="D8238" s="24" t="s">
        <v>4</v>
      </c>
      <c r="E8238" s="24" t="s">
        <v>5</v>
      </c>
      <c r="F8238" s="25" t="s">
        <v>2217</v>
      </c>
      <c r="G8238" s="25" t="s">
        <v>2987</v>
      </c>
      <c r="H8238" s="25" t="s">
        <v>3418</v>
      </c>
      <c r="I8238" s="25" t="s">
        <v>82</v>
      </c>
      <c r="J8238" s="10">
        <v>2599</v>
      </c>
      <c r="K8238" s="16">
        <v>52</v>
      </c>
    </row>
    <row r="8239" spans="1:11" x14ac:dyDescent="0.25">
      <c r="A8239" s="19">
        <v>43079</v>
      </c>
      <c r="B8239" s="19" t="s">
        <v>3407</v>
      </c>
      <c r="C8239" s="15">
        <v>1000</v>
      </c>
      <c r="D8239" s="24" t="s">
        <v>4</v>
      </c>
      <c r="E8239" s="24" t="s">
        <v>6</v>
      </c>
      <c r="F8239" s="25" t="s">
        <v>6</v>
      </c>
      <c r="G8239" s="25" t="s">
        <v>2987</v>
      </c>
      <c r="H8239" s="25" t="s">
        <v>3418</v>
      </c>
      <c r="I8239" s="25" t="s">
        <v>82</v>
      </c>
      <c r="J8239" s="10">
        <v>2600</v>
      </c>
      <c r="K8239" s="16">
        <v>52</v>
      </c>
    </row>
    <row r="8240" spans="1:11" x14ac:dyDescent="0.25">
      <c r="A8240" s="19">
        <v>43079</v>
      </c>
      <c r="B8240" s="19" t="s">
        <v>3407</v>
      </c>
      <c r="C8240" s="15">
        <v>500</v>
      </c>
      <c r="D8240" s="24" t="s">
        <v>4</v>
      </c>
      <c r="E8240" s="24" t="s">
        <v>6</v>
      </c>
      <c r="F8240" s="25" t="s">
        <v>6</v>
      </c>
      <c r="G8240" s="25" t="s">
        <v>2987</v>
      </c>
      <c r="H8240" s="25" t="s">
        <v>3418</v>
      </c>
      <c r="I8240" s="25" t="s">
        <v>82</v>
      </c>
      <c r="J8240" s="10">
        <v>2631</v>
      </c>
      <c r="K8240" s="16">
        <v>53</v>
      </c>
    </row>
    <row r="8241" spans="1:11" x14ac:dyDescent="0.25">
      <c r="A8241" s="19">
        <v>43079</v>
      </c>
      <c r="B8241" s="19" t="s">
        <v>3407</v>
      </c>
      <c r="C8241" s="15">
        <v>10000</v>
      </c>
      <c r="D8241" s="24" t="s">
        <v>4</v>
      </c>
      <c r="E8241" s="24" t="s">
        <v>5</v>
      </c>
      <c r="F8241" s="25" t="s">
        <v>2217</v>
      </c>
      <c r="G8241" s="25" t="s">
        <v>2987</v>
      </c>
      <c r="H8241" s="25" t="s">
        <v>3418</v>
      </c>
      <c r="I8241" s="25" t="s">
        <v>82</v>
      </c>
      <c r="J8241" s="10">
        <v>2832</v>
      </c>
      <c r="K8241" s="16">
        <v>57</v>
      </c>
    </row>
    <row r="8242" spans="1:11" x14ac:dyDescent="0.25">
      <c r="A8242" s="19">
        <v>43079</v>
      </c>
      <c r="B8242" s="19" t="s">
        <v>3407</v>
      </c>
      <c r="C8242" s="15">
        <v>10000</v>
      </c>
      <c r="D8242" s="24" t="s">
        <v>4</v>
      </c>
      <c r="E8242" s="24" t="s">
        <v>5</v>
      </c>
      <c r="F8242" s="25" t="s">
        <v>2217</v>
      </c>
      <c r="G8242" s="25" t="s">
        <v>2987</v>
      </c>
      <c r="H8242" s="25" t="s">
        <v>3418</v>
      </c>
      <c r="I8242" s="25" t="s">
        <v>82</v>
      </c>
      <c r="J8242" s="10">
        <v>2833</v>
      </c>
      <c r="K8242" s="16">
        <v>57</v>
      </c>
    </row>
    <row r="8243" spans="1:11" x14ac:dyDescent="0.25">
      <c r="A8243" s="19">
        <v>43079</v>
      </c>
      <c r="B8243" s="19" t="s">
        <v>3407</v>
      </c>
      <c r="C8243" s="15">
        <v>10000</v>
      </c>
      <c r="D8243" s="24" t="s">
        <v>4</v>
      </c>
      <c r="E8243" s="24" t="s">
        <v>5</v>
      </c>
      <c r="F8243" s="25" t="s">
        <v>2217</v>
      </c>
      <c r="G8243" s="25" t="s">
        <v>2987</v>
      </c>
      <c r="H8243" s="25" t="s">
        <v>3418</v>
      </c>
      <c r="I8243" s="25" t="s">
        <v>82</v>
      </c>
      <c r="J8243" s="10">
        <v>2834</v>
      </c>
      <c r="K8243" s="16">
        <v>57</v>
      </c>
    </row>
    <row r="8244" spans="1:11" x14ac:dyDescent="0.25">
      <c r="A8244" s="19">
        <v>43079</v>
      </c>
      <c r="B8244" s="19" t="s">
        <v>3407</v>
      </c>
      <c r="C8244" s="15">
        <v>1500</v>
      </c>
      <c r="D8244" s="24" t="s">
        <v>4</v>
      </c>
      <c r="E8244" s="24" t="s">
        <v>6</v>
      </c>
      <c r="F8244" s="25" t="s">
        <v>6</v>
      </c>
      <c r="G8244" s="25" t="s">
        <v>2987</v>
      </c>
      <c r="H8244" s="25" t="s">
        <v>3418</v>
      </c>
      <c r="I8244" s="25" t="s">
        <v>82</v>
      </c>
      <c r="J8244" s="10">
        <v>2835</v>
      </c>
      <c r="K8244" s="16">
        <v>57</v>
      </c>
    </row>
    <row r="8245" spans="1:11" x14ac:dyDescent="0.25">
      <c r="A8245" s="19">
        <v>43079</v>
      </c>
      <c r="B8245" s="19" t="s">
        <v>3407</v>
      </c>
      <c r="C8245" s="15">
        <v>10000</v>
      </c>
      <c r="D8245" s="24" t="s">
        <v>78</v>
      </c>
      <c r="E8245" s="24" t="s">
        <v>6</v>
      </c>
      <c r="F8245" s="25" t="s">
        <v>6</v>
      </c>
      <c r="G8245" s="25" t="s">
        <v>2987</v>
      </c>
      <c r="H8245" s="25" t="s">
        <v>3418</v>
      </c>
      <c r="I8245" s="25" t="s">
        <v>82</v>
      </c>
      <c r="J8245" s="10">
        <v>2909</v>
      </c>
      <c r="K8245" s="16">
        <v>59</v>
      </c>
    </row>
    <row r="8246" spans="1:11" x14ac:dyDescent="0.25">
      <c r="A8246" s="19">
        <v>43079</v>
      </c>
      <c r="B8246" s="19" t="s">
        <v>3407</v>
      </c>
      <c r="C8246" s="15">
        <v>5000</v>
      </c>
      <c r="D8246" s="24" t="s">
        <v>4</v>
      </c>
      <c r="E8246" s="24" t="s">
        <v>5</v>
      </c>
      <c r="F8246" s="25" t="s">
        <v>2217</v>
      </c>
      <c r="G8246" s="25" t="s">
        <v>2987</v>
      </c>
      <c r="H8246" s="25" t="s">
        <v>3418</v>
      </c>
      <c r="I8246" s="25" t="s">
        <v>82</v>
      </c>
      <c r="J8246" s="10">
        <v>2927</v>
      </c>
      <c r="K8246" s="16">
        <v>59</v>
      </c>
    </row>
    <row r="8247" spans="1:11" x14ac:dyDescent="0.25">
      <c r="A8247" s="19">
        <v>43079</v>
      </c>
      <c r="B8247" s="19" t="s">
        <v>3407</v>
      </c>
      <c r="C8247" s="15">
        <v>500</v>
      </c>
      <c r="D8247" s="24" t="s">
        <v>4</v>
      </c>
      <c r="E8247" s="24" t="s">
        <v>5</v>
      </c>
      <c r="F8247" s="25" t="s">
        <v>2217</v>
      </c>
      <c r="G8247" s="25" t="s">
        <v>2987</v>
      </c>
      <c r="H8247" s="25" t="s">
        <v>3418</v>
      </c>
      <c r="I8247" s="25" t="s">
        <v>82</v>
      </c>
      <c r="J8247" s="10">
        <v>2928</v>
      </c>
      <c r="K8247" s="16">
        <v>59</v>
      </c>
    </row>
    <row r="8248" spans="1:11" x14ac:dyDescent="0.25">
      <c r="A8248" s="19">
        <v>43079</v>
      </c>
      <c r="B8248" s="19" t="s">
        <v>3407</v>
      </c>
      <c r="C8248" s="15">
        <v>3000</v>
      </c>
      <c r="D8248" s="24" t="s">
        <v>4</v>
      </c>
      <c r="E8248" s="24" t="s">
        <v>5</v>
      </c>
      <c r="F8248" s="25" t="s">
        <v>2217</v>
      </c>
      <c r="G8248" s="25" t="s">
        <v>2987</v>
      </c>
      <c r="H8248" s="25" t="s">
        <v>3418</v>
      </c>
      <c r="I8248" s="25" t="s">
        <v>82</v>
      </c>
      <c r="J8248" s="10">
        <v>2929</v>
      </c>
      <c r="K8248" s="16">
        <v>59</v>
      </c>
    </row>
    <row r="8249" spans="1:11" x14ac:dyDescent="0.25">
      <c r="A8249" s="19">
        <v>43079</v>
      </c>
      <c r="B8249" s="19" t="s">
        <v>3407</v>
      </c>
      <c r="C8249" s="15">
        <v>200</v>
      </c>
      <c r="D8249" s="24" t="s">
        <v>4</v>
      </c>
      <c r="E8249" s="24" t="s">
        <v>5</v>
      </c>
      <c r="F8249" s="25" t="s">
        <v>2217</v>
      </c>
      <c r="G8249" s="25" t="s">
        <v>2987</v>
      </c>
      <c r="H8249" s="25" t="s">
        <v>3418</v>
      </c>
      <c r="I8249" s="25" t="s">
        <v>82</v>
      </c>
      <c r="J8249" s="10">
        <v>2951</v>
      </c>
      <c r="K8249" s="16">
        <v>60</v>
      </c>
    </row>
    <row r="8250" spans="1:11" x14ac:dyDescent="0.25">
      <c r="A8250" s="19">
        <v>43079</v>
      </c>
      <c r="B8250" s="19" t="s">
        <v>3407</v>
      </c>
      <c r="C8250" s="15">
        <v>400</v>
      </c>
      <c r="D8250" s="24" t="s">
        <v>4</v>
      </c>
      <c r="E8250" s="24" t="s">
        <v>5</v>
      </c>
      <c r="F8250" s="25" t="s">
        <v>2217</v>
      </c>
      <c r="G8250" s="25" t="s">
        <v>2987</v>
      </c>
      <c r="H8250" s="25" t="s">
        <v>3418</v>
      </c>
      <c r="I8250" s="25" t="s">
        <v>82</v>
      </c>
      <c r="J8250" s="10">
        <v>3282</v>
      </c>
      <c r="K8250" s="16">
        <v>66</v>
      </c>
    </row>
    <row r="8251" spans="1:11" x14ac:dyDescent="0.25">
      <c r="A8251" s="19">
        <v>43079</v>
      </c>
      <c r="B8251" s="19" t="s">
        <v>3407</v>
      </c>
      <c r="C8251" s="15">
        <v>500</v>
      </c>
      <c r="D8251" s="24" t="s">
        <v>4</v>
      </c>
      <c r="E8251" s="24" t="s">
        <v>6</v>
      </c>
      <c r="F8251" s="25" t="s">
        <v>6</v>
      </c>
      <c r="G8251" s="25" t="s">
        <v>2987</v>
      </c>
      <c r="H8251" s="25" t="s">
        <v>3418</v>
      </c>
      <c r="I8251" s="25" t="s">
        <v>82</v>
      </c>
      <c r="J8251" s="10">
        <v>3369</v>
      </c>
      <c r="K8251" s="16">
        <v>68</v>
      </c>
    </row>
    <row r="8252" spans="1:11" x14ac:dyDescent="0.25">
      <c r="A8252" s="19">
        <v>43079</v>
      </c>
      <c r="B8252" s="19" t="s">
        <v>3407</v>
      </c>
      <c r="C8252" s="15">
        <v>50</v>
      </c>
      <c r="D8252" s="24" t="s">
        <v>4</v>
      </c>
      <c r="E8252" s="24" t="s">
        <v>6</v>
      </c>
      <c r="F8252" s="25" t="s">
        <v>6</v>
      </c>
      <c r="G8252" s="25" t="s">
        <v>2987</v>
      </c>
      <c r="H8252" s="25" t="s">
        <v>3418</v>
      </c>
      <c r="I8252" s="25" t="s">
        <v>82</v>
      </c>
      <c r="J8252" s="10">
        <v>3370</v>
      </c>
      <c r="K8252" s="16">
        <v>68</v>
      </c>
    </row>
    <row r="8253" spans="1:11" x14ac:dyDescent="0.25">
      <c r="A8253" s="19">
        <v>43079</v>
      </c>
      <c r="B8253" s="19" t="s">
        <v>3407</v>
      </c>
      <c r="C8253" s="15">
        <v>10000</v>
      </c>
      <c r="D8253" s="24" t="s">
        <v>4</v>
      </c>
      <c r="E8253" s="24" t="s">
        <v>5</v>
      </c>
      <c r="F8253" s="25" t="s">
        <v>2217</v>
      </c>
      <c r="G8253" s="25" t="s">
        <v>2987</v>
      </c>
      <c r="H8253" s="25" t="s">
        <v>3418</v>
      </c>
      <c r="I8253" s="25" t="s">
        <v>82</v>
      </c>
      <c r="J8253" s="10">
        <v>3405</v>
      </c>
      <c r="K8253" s="16">
        <v>69</v>
      </c>
    </row>
    <row r="8254" spans="1:11" x14ac:dyDescent="0.25">
      <c r="A8254" s="19">
        <v>43079</v>
      </c>
      <c r="B8254" s="19" t="s">
        <v>3407</v>
      </c>
      <c r="C8254" s="15">
        <v>500</v>
      </c>
      <c r="D8254" s="24" t="s">
        <v>4</v>
      </c>
      <c r="E8254" s="24" t="s">
        <v>5</v>
      </c>
      <c r="F8254" s="25" t="s">
        <v>2217</v>
      </c>
      <c r="G8254" s="25" t="s">
        <v>2987</v>
      </c>
      <c r="H8254" s="25" t="s">
        <v>3418</v>
      </c>
      <c r="I8254" s="25" t="s">
        <v>82</v>
      </c>
      <c r="J8254" s="10">
        <v>3406</v>
      </c>
      <c r="K8254" s="16">
        <v>69</v>
      </c>
    </row>
    <row r="8255" spans="1:11" x14ac:dyDescent="0.25">
      <c r="A8255" s="19">
        <v>43079</v>
      </c>
      <c r="B8255" s="19" t="s">
        <v>3407</v>
      </c>
      <c r="C8255" s="15">
        <v>10000</v>
      </c>
      <c r="D8255" s="24" t="s">
        <v>4</v>
      </c>
      <c r="E8255" s="24" t="s">
        <v>6</v>
      </c>
      <c r="F8255" s="25" t="s">
        <v>6</v>
      </c>
      <c r="G8255" s="25" t="s">
        <v>2987</v>
      </c>
      <c r="H8255" s="25" t="s">
        <v>3418</v>
      </c>
      <c r="I8255" s="25" t="s">
        <v>82</v>
      </c>
      <c r="J8255" s="10">
        <v>3407</v>
      </c>
      <c r="K8255" s="16">
        <v>69</v>
      </c>
    </row>
    <row r="8256" spans="1:11" x14ac:dyDescent="0.25">
      <c r="A8256" s="19">
        <v>43079</v>
      </c>
      <c r="B8256" s="19" t="s">
        <v>3407</v>
      </c>
      <c r="C8256" s="15">
        <v>5000</v>
      </c>
      <c r="D8256" s="24" t="s">
        <v>4</v>
      </c>
      <c r="E8256" s="24" t="s">
        <v>5</v>
      </c>
      <c r="F8256" s="25" t="s">
        <v>2217</v>
      </c>
      <c r="G8256" s="25" t="s">
        <v>2987</v>
      </c>
      <c r="H8256" s="25" t="s">
        <v>3418</v>
      </c>
      <c r="I8256" s="25" t="s">
        <v>82</v>
      </c>
      <c r="J8256" s="10">
        <v>3408</v>
      </c>
      <c r="K8256" s="16">
        <v>69</v>
      </c>
    </row>
    <row r="8257" spans="1:11" x14ac:dyDescent="0.25">
      <c r="A8257" s="19">
        <v>43079</v>
      </c>
      <c r="B8257" s="19" t="s">
        <v>3407</v>
      </c>
      <c r="C8257" s="15">
        <v>350</v>
      </c>
      <c r="D8257" s="24" t="s">
        <v>4</v>
      </c>
      <c r="E8257" s="24" t="s">
        <v>6</v>
      </c>
      <c r="F8257" s="25" t="s">
        <v>6</v>
      </c>
      <c r="G8257" s="25" t="s">
        <v>2987</v>
      </c>
      <c r="H8257" s="25" t="s">
        <v>3418</v>
      </c>
      <c r="I8257" s="25" t="s">
        <v>82</v>
      </c>
      <c r="J8257" s="10">
        <v>3409</v>
      </c>
      <c r="K8257" s="16">
        <v>69</v>
      </c>
    </row>
    <row r="8258" spans="1:11" x14ac:dyDescent="0.25">
      <c r="A8258" s="19">
        <v>43079</v>
      </c>
      <c r="B8258" s="19" t="s">
        <v>3407</v>
      </c>
      <c r="C8258" s="15">
        <v>50</v>
      </c>
      <c r="D8258" s="24" t="s">
        <v>4</v>
      </c>
      <c r="E8258" s="24" t="s">
        <v>6</v>
      </c>
      <c r="F8258" s="25" t="s">
        <v>6</v>
      </c>
      <c r="G8258" s="25" t="s">
        <v>2987</v>
      </c>
      <c r="H8258" s="25" t="s">
        <v>3418</v>
      </c>
      <c r="I8258" s="25" t="s">
        <v>82</v>
      </c>
      <c r="J8258" s="10">
        <v>3410</v>
      </c>
      <c r="K8258" s="16">
        <v>69</v>
      </c>
    </row>
    <row r="8259" spans="1:11" x14ac:dyDescent="0.25">
      <c r="A8259" s="19">
        <v>43079</v>
      </c>
      <c r="B8259" s="19" t="s">
        <v>3407</v>
      </c>
      <c r="C8259" s="15">
        <v>2200</v>
      </c>
      <c r="D8259" s="24" t="s">
        <v>4</v>
      </c>
      <c r="E8259" s="24" t="s">
        <v>6</v>
      </c>
      <c r="F8259" s="25" t="s">
        <v>6</v>
      </c>
      <c r="G8259" s="25" t="s">
        <v>2987</v>
      </c>
      <c r="H8259" s="25" t="s">
        <v>3418</v>
      </c>
      <c r="I8259" s="25" t="s">
        <v>82</v>
      </c>
      <c r="J8259" s="10">
        <v>3411</v>
      </c>
      <c r="K8259" s="16">
        <v>69</v>
      </c>
    </row>
    <row r="8260" spans="1:11" x14ac:dyDescent="0.25">
      <c r="A8260" s="19">
        <v>43079</v>
      </c>
      <c r="B8260" s="19" t="s">
        <v>3407</v>
      </c>
      <c r="C8260" s="15">
        <v>200</v>
      </c>
      <c r="D8260" s="24" t="s">
        <v>4</v>
      </c>
      <c r="E8260" s="24" t="s">
        <v>6</v>
      </c>
      <c r="F8260" s="25" t="s">
        <v>6</v>
      </c>
      <c r="G8260" s="25" t="s">
        <v>2987</v>
      </c>
      <c r="H8260" s="25" t="s">
        <v>3418</v>
      </c>
      <c r="I8260" s="25" t="s">
        <v>82</v>
      </c>
      <c r="J8260" s="10">
        <v>3412</v>
      </c>
      <c r="K8260" s="16">
        <v>69</v>
      </c>
    </row>
    <row r="8261" spans="1:11" x14ac:dyDescent="0.25">
      <c r="A8261" s="19">
        <v>43079</v>
      </c>
      <c r="B8261" s="19" t="s">
        <v>3407</v>
      </c>
      <c r="C8261" s="15">
        <v>1000</v>
      </c>
      <c r="D8261" s="24" t="s">
        <v>4</v>
      </c>
      <c r="E8261" s="24" t="s">
        <v>6</v>
      </c>
      <c r="F8261" s="25" t="s">
        <v>6</v>
      </c>
      <c r="G8261" s="25" t="s">
        <v>2987</v>
      </c>
      <c r="H8261" s="25" t="s">
        <v>3418</v>
      </c>
      <c r="I8261" s="25" t="s">
        <v>82</v>
      </c>
      <c r="J8261" s="10">
        <v>3527</v>
      </c>
      <c r="K8261" s="16">
        <v>71</v>
      </c>
    </row>
    <row r="8262" spans="1:11" x14ac:dyDescent="0.25">
      <c r="A8262" s="19">
        <v>43079</v>
      </c>
      <c r="B8262" s="19" t="s">
        <v>3407</v>
      </c>
      <c r="C8262" s="15">
        <v>1000</v>
      </c>
      <c r="D8262" s="24" t="s">
        <v>4</v>
      </c>
      <c r="E8262" s="24" t="s">
        <v>6</v>
      </c>
      <c r="F8262" s="25" t="s">
        <v>6</v>
      </c>
      <c r="G8262" s="25" t="s">
        <v>2987</v>
      </c>
      <c r="H8262" s="25" t="s">
        <v>3418</v>
      </c>
      <c r="I8262" s="25" t="s">
        <v>82</v>
      </c>
      <c r="J8262" s="10">
        <v>3532</v>
      </c>
      <c r="K8262" s="16">
        <v>71</v>
      </c>
    </row>
    <row r="8263" spans="1:11" x14ac:dyDescent="0.25">
      <c r="A8263" s="19">
        <v>43079</v>
      </c>
      <c r="B8263" s="19" t="s">
        <v>3407</v>
      </c>
      <c r="C8263" s="15">
        <v>800</v>
      </c>
      <c r="D8263" s="24" t="s">
        <v>4</v>
      </c>
      <c r="E8263" s="24" t="s">
        <v>5</v>
      </c>
      <c r="F8263" s="25" t="s">
        <v>2217</v>
      </c>
      <c r="G8263" s="25" t="s">
        <v>2987</v>
      </c>
      <c r="H8263" s="25" t="s">
        <v>3418</v>
      </c>
      <c r="I8263" s="25" t="s">
        <v>82</v>
      </c>
      <c r="J8263" s="10">
        <v>3533</v>
      </c>
      <c r="K8263" s="16">
        <v>71</v>
      </c>
    </row>
    <row r="8264" spans="1:11" x14ac:dyDescent="0.25">
      <c r="A8264" s="19">
        <v>43079</v>
      </c>
      <c r="B8264" s="19" t="s">
        <v>3407</v>
      </c>
      <c r="C8264" s="15">
        <v>500</v>
      </c>
      <c r="D8264" s="24" t="s">
        <v>4</v>
      </c>
      <c r="E8264" s="24" t="s">
        <v>5</v>
      </c>
      <c r="F8264" s="25" t="s">
        <v>2217</v>
      </c>
      <c r="G8264" s="25" t="s">
        <v>2987</v>
      </c>
      <c r="H8264" s="25" t="s">
        <v>3418</v>
      </c>
      <c r="I8264" s="25" t="s">
        <v>82</v>
      </c>
      <c r="J8264" s="10">
        <v>3534</v>
      </c>
      <c r="K8264" s="16">
        <v>71</v>
      </c>
    </row>
    <row r="8265" spans="1:11" x14ac:dyDescent="0.25">
      <c r="A8265" s="19">
        <v>43079</v>
      </c>
      <c r="B8265" s="19" t="s">
        <v>3407</v>
      </c>
      <c r="C8265" s="15">
        <v>300</v>
      </c>
      <c r="D8265" s="24" t="s">
        <v>4</v>
      </c>
      <c r="E8265" s="24" t="s">
        <v>6</v>
      </c>
      <c r="F8265" s="25" t="s">
        <v>6</v>
      </c>
      <c r="G8265" s="25" t="s">
        <v>2987</v>
      </c>
      <c r="H8265" s="25" t="s">
        <v>3418</v>
      </c>
      <c r="I8265" s="25" t="s">
        <v>82</v>
      </c>
      <c r="J8265" s="10">
        <v>3535</v>
      </c>
      <c r="K8265" s="16">
        <v>71</v>
      </c>
    </row>
    <row r="8266" spans="1:11" x14ac:dyDescent="0.25">
      <c r="A8266" s="19">
        <v>43079</v>
      </c>
      <c r="B8266" s="19" t="s">
        <v>3407</v>
      </c>
      <c r="C8266" s="15">
        <v>150</v>
      </c>
      <c r="D8266" s="24" t="s">
        <v>4</v>
      </c>
      <c r="E8266" s="24" t="s">
        <v>6</v>
      </c>
      <c r="F8266" s="25" t="s">
        <v>6</v>
      </c>
      <c r="G8266" s="25" t="s">
        <v>2987</v>
      </c>
      <c r="H8266" s="25" t="s">
        <v>3418</v>
      </c>
      <c r="I8266" s="25" t="s">
        <v>82</v>
      </c>
      <c r="J8266" s="10">
        <v>3536</v>
      </c>
      <c r="K8266" s="16">
        <v>71</v>
      </c>
    </row>
    <row r="8267" spans="1:11" x14ac:dyDescent="0.25">
      <c r="A8267" s="19">
        <v>43079</v>
      </c>
      <c r="B8267" s="19" t="s">
        <v>3407</v>
      </c>
      <c r="C8267" s="15">
        <v>300</v>
      </c>
      <c r="D8267" s="24" t="s">
        <v>4</v>
      </c>
      <c r="E8267" s="24" t="s">
        <v>6</v>
      </c>
      <c r="F8267" s="25" t="s">
        <v>6</v>
      </c>
      <c r="G8267" s="25" t="s">
        <v>2987</v>
      </c>
      <c r="H8267" s="25" t="s">
        <v>3418</v>
      </c>
      <c r="I8267" s="25" t="s">
        <v>82</v>
      </c>
      <c r="J8267" s="10">
        <v>3537</v>
      </c>
      <c r="K8267" s="16">
        <v>71</v>
      </c>
    </row>
    <row r="8268" spans="1:11" x14ac:dyDescent="0.25">
      <c r="A8268" s="19">
        <v>43079</v>
      </c>
      <c r="B8268" s="19" t="s">
        <v>3407</v>
      </c>
      <c r="C8268" s="15">
        <v>2000</v>
      </c>
      <c r="D8268" s="24" t="s">
        <v>7</v>
      </c>
      <c r="E8268" s="24" t="s">
        <v>8</v>
      </c>
      <c r="F8268" s="25"/>
      <c r="G8268" s="25" t="s">
        <v>3314</v>
      </c>
      <c r="H8268" s="25" t="s">
        <v>3314</v>
      </c>
      <c r="I8268" s="27"/>
      <c r="J8268" s="10" t="s">
        <v>2984</v>
      </c>
      <c r="K8268" s="16"/>
    </row>
    <row r="8269" spans="1:11" x14ac:dyDescent="0.25">
      <c r="A8269" s="19">
        <v>43079</v>
      </c>
      <c r="B8269" s="19" t="s">
        <v>3407</v>
      </c>
      <c r="C8269" s="15">
        <v>1000</v>
      </c>
      <c r="D8269" s="24" t="s">
        <v>7</v>
      </c>
      <c r="E8269" s="24" t="s">
        <v>8</v>
      </c>
      <c r="F8269" s="25"/>
      <c r="G8269" s="25" t="s">
        <v>3314</v>
      </c>
      <c r="H8269" s="25" t="s">
        <v>3314</v>
      </c>
      <c r="I8269" s="27"/>
      <c r="J8269" s="10" t="s">
        <v>2984</v>
      </c>
      <c r="K8269" s="16"/>
    </row>
    <row r="8270" spans="1:11" x14ac:dyDescent="0.25">
      <c r="A8270" s="19">
        <v>43079</v>
      </c>
      <c r="B8270" s="19" t="s">
        <v>3407</v>
      </c>
      <c r="C8270" s="15">
        <v>1500</v>
      </c>
      <c r="D8270" s="24" t="s">
        <v>7</v>
      </c>
      <c r="E8270" s="24" t="s">
        <v>8</v>
      </c>
      <c r="F8270" s="25"/>
      <c r="G8270" s="25" t="s">
        <v>3314</v>
      </c>
      <c r="H8270" s="25" t="s">
        <v>3314</v>
      </c>
      <c r="I8270" s="27"/>
      <c r="J8270" s="10" t="s">
        <v>2984</v>
      </c>
      <c r="K8270" s="16"/>
    </row>
    <row r="8271" spans="1:11" x14ac:dyDescent="0.25">
      <c r="A8271" s="19">
        <v>43079</v>
      </c>
      <c r="B8271" s="19" t="s">
        <v>3407</v>
      </c>
      <c r="C8271" s="15">
        <v>25000</v>
      </c>
      <c r="D8271" s="24" t="s">
        <v>7</v>
      </c>
      <c r="E8271" s="24" t="s">
        <v>8</v>
      </c>
      <c r="F8271" s="25"/>
      <c r="G8271" s="25" t="s">
        <v>3314</v>
      </c>
      <c r="H8271" s="25" t="s">
        <v>3314</v>
      </c>
      <c r="I8271" s="27"/>
      <c r="J8271" s="10" t="s">
        <v>2984</v>
      </c>
      <c r="K8271" s="16"/>
    </row>
    <row r="8272" spans="1:11" x14ac:dyDescent="0.25">
      <c r="A8272" s="19">
        <v>43079</v>
      </c>
      <c r="B8272" s="19" t="s">
        <v>3407</v>
      </c>
      <c r="C8272" s="15">
        <v>720</v>
      </c>
      <c r="D8272" s="24" t="s">
        <v>7</v>
      </c>
      <c r="E8272" s="24" t="s">
        <v>8</v>
      </c>
      <c r="F8272" s="25"/>
      <c r="G8272" s="25" t="s">
        <v>3314</v>
      </c>
      <c r="H8272" s="25" t="s">
        <v>3314</v>
      </c>
      <c r="I8272" s="27"/>
      <c r="J8272" s="10" t="s">
        <v>2984</v>
      </c>
      <c r="K8272" s="16"/>
    </row>
    <row r="8273" spans="1:11" x14ac:dyDescent="0.25">
      <c r="A8273" s="19">
        <v>43079</v>
      </c>
      <c r="B8273" s="19" t="s">
        <v>3407</v>
      </c>
      <c r="C8273" s="15">
        <v>110</v>
      </c>
      <c r="D8273" s="24" t="s">
        <v>7</v>
      </c>
      <c r="E8273" s="24" t="s">
        <v>8</v>
      </c>
      <c r="F8273" s="25"/>
      <c r="G8273" s="25" t="s">
        <v>3314</v>
      </c>
      <c r="H8273" s="25" t="s">
        <v>3314</v>
      </c>
      <c r="I8273" s="27"/>
      <c r="J8273" s="10" t="s">
        <v>2984</v>
      </c>
      <c r="K8273" s="16"/>
    </row>
    <row r="8274" spans="1:11" x14ac:dyDescent="0.25">
      <c r="A8274" s="19">
        <v>43079</v>
      </c>
      <c r="B8274" s="19" t="s">
        <v>3407</v>
      </c>
      <c r="C8274" s="15">
        <v>3050</v>
      </c>
      <c r="D8274" s="24" t="s">
        <v>7</v>
      </c>
      <c r="E8274" s="24" t="s">
        <v>8</v>
      </c>
      <c r="F8274" s="25"/>
      <c r="G8274" s="25" t="s">
        <v>3314</v>
      </c>
      <c r="H8274" s="25" t="s">
        <v>3314</v>
      </c>
      <c r="I8274" s="27"/>
      <c r="J8274" s="10" t="s">
        <v>2984</v>
      </c>
      <c r="K8274" s="16"/>
    </row>
    <row r="8275" spans="1:11" x14ac:dyDescent="0.25">
      <c r="A8275" s="19">
        <v>43079</v>
      </c>
      <c r="B8275" s="19" t="s">
        <v>3407</v>
      </c>
      <c r="C8275" s="15">
        <v>500</v>
      </c>
      <c r="D8275" s="24" t="s">
        <v>7</v>
      </c>
      <c r="E8275" s="24" t="s">
        <v>8</v>
      </c>
      <c r="F8275" s="25"/>
      <c r="G8275" s="25" t="s">
        <v>3314</v>
      </c>
      <c r="H8275" s="25" t="s">
        <v>3314</v>
      </c>
      <c r="I8275" s="27"/>
      <c r="J8275" s="10" t="s">
        <v>2984</v>
      </c>
      <c r="K8275" s="16"/>
    </row>
    <row r="8276" spans="1:11" x14ac:dyDescent="0.25">
      <c r="A8276" s="19">
        <v>43080</v>
      </c>
      <c r="B8276" s="19" t="s">
        <v>3407</v>
      </c>
      <c r="C8276" s="15">
        <v>500</v>
      </c>
      <c r="D8276" s="24" t="s">
        <v>4</v>
      </c>
      <c r="E8276" s="24" t="s">
        <v>6</v>
      </c>
      <c r="F8276" s="25" t="s">
        <v>6</v>
      </c>
      <c r="G8276" s="25" t="s">
        <v>2987</v>
      </c>
      <c r="H8276" s="25" t="s">
        <v>3418</v>
      </c>
      <c r="I8276" s="25" t="s">
        <v>82</v>
      </c>
      <c r="J8276" s="10">
        <v>2493</v>
      </c>
      <c r="K8276" s="16">
        <v>50</v>
      </c>
    </row>
    <row r="8277" spans="1:11" x14ac:dyDescent="0.25">
      <c r="A8277" s="19">
        <v>43080</v>
      </c>
      <c r="B8277" s="19" t="s">
        <v>3407</v>
      </c>
      <c r="C8277" s="15">
        <v>1000</v>
      </c>
      <c r="D8277" s="24" t="s">
        <v>4</v>
      </c>
      <c r="E8277" s="24" t="s">
        <v>6</v>
      </c>
      <c r="F8277" s="25" t="s">
        <v>6</v>
      </c>
      <c r="G8277" s="25" t="s">
        <v>2987</v>
      </c>
      <c r="H8277" s="25" t="s">
        <v>3418</v>
      </c>
      <c r="I8277" s="25" t="s">
        <v>82</v>
      </c>
      <c r="J8277" s="10">
        <v>2792</v>
      </c>
      <c r="K8277" s="16">
        <v>56</v>
      </c>
    </row>
    <row r="8278" spans="1:11" x14ac:dyDescent="0.25">
      <c r="A8278" s="19">
        <v>43080</v>
      </c>
      <c r="B8278" s="19" t="s">
        <v>3407</v>
      </c>
      <c r="C8278" s="15">
        <v>800</v>
      </c>
      <c r="D8278" s="24" t="s">
        <v>4</v>
      </c>
      <c r="E8278" s="24" t="s">
        <v>5</v>
      </c>
      <c r="F8278" s="25" t="s">
        <v>2217</v>
      </c>
      <c r="G8278" s="25" t="s">
        <v>2987</v>
      </c>
      <c r="H8278" s="25" t="s">
        <v>3418</v>
      </c>
      <c r="I8278" s="25" t="s">
        <v>82</v>
      </c>
      <c r="J8278" s="10">
        <v>2836</v>
      </c>
      <c r="K8278" s="16">
        <v>57</v>
      </c>
    </row>
    <row r="8279" spans="1:11" x14ac:dyDescent="0.25">
      <c r="A8279" s="19">
        <v>43080</v>
      </c>
      <c r="B8279" s="19" t="s">
        <v>3407</v>
      </c>
      <c r="C8279" s="15">
        <v>600</v>
      </c>
      <c r="D8279" s="24" t="s">
        <v>4</v>
      </c>
      <c r="E8279" s="24" t="s">
        <v>6</v>
      </c>
      <c r="F8279" s="25" t="s">
        <v>6</v>
      </c>
      <c r="G8279" s="25" t="s">
        <v>2987</v>
      </c>
      <c r="H8279" s="25" t="s">
        <v>3418</v>
      </c>
      <c r="I8279" s="25" t="s">
        <v>82</v>
      </c>
      <c r="J8279" s="10">
        <v>2930</v>
      </c>
      <c r="K8279" s="16">
        <v>59</v>
      </c>
    </row>
    <row r="8280" spans="1:11" x14ac:dyDescent="0.25">
      <c r="A8280" s="19">
        <v>43080</v>
      </c>
      <c r="B8280" s="19" t="s">
        <v>3407</v>
      </c>
      <c r="C8280" s="15">
        <v>200</v>
      </c>
      <c r="D8280" s="24" t="s">
        <v>4</v>
      </c>
      <c r="E8280" s="24" t="s">
        <v>6</v>
      </c>
      <c r="F8280" s="25" t="s">
        <v>6</v>
      </c>
      <c r="G8280" s="25" t="s">
        <v>2987</v>
      </c>
      <c r="H8280" s="25" t="s">
        <v>3418</v>
      </c>
      <c r="I8280" s="25" t="s">
        <v>82</v>
      </c>
      <c r="J8280" s="10">
        <v>2931</v>
      </c>
      <c r="K8280" s="16">
        <v>59</v>
      </c>
    </row>
    <row r="8281" spans="1:11" x14ac:dyDescent="0.25">
      <c r="A8281" s="19">
        <v>43080</v>
      </c>
      <c r="B8281" s="19" t="s">
        <v>3407</v>
      </c>
      <c r="C8281" s="15">
        <v>1000</v>
      </c>
      <c r="D8281" s="24" t="s">
        <v>4</v>
      </c>
      <c r="E8281" s="24" t="s">
        <v>6</v>
      </c>
      <c r="F8281" s="25" t="s">
        <v>6</v>
      </c>
      <c r="G8281" s="25" t="s">
        <v>2987</v>
      </c>
      <c r="H8281" s="25" t="s">
        <v>3418</v>
      </c>
      <c r="I8281" s="25" t="s">
        <v>82</v>
      </c>
      <c r="J8281" s="10">
        <v>3283</v>
      </c>
      <c r="K8281" s="16">
        <v>66</v>
      </c>
    </row>
    <row r="8282" spans="1:11" x14ac:dyDescent="0.25">
      <c r="A8282" s="19">
        <v>43080</v>
      </c>
      <c r="B8282" s="19" t="s">
        <v>3407</v>
      </c>
      <c r="C8282" s="15">
        <v>5000</v>
      </c>
      <c r="D8282" s="24" t="s">
        <v>4</v>
      </c>
      <c r="E8282" s="24" t="s">
        <v>6</v>
      </c>
      <c r="F8282" s="25" t="s">
        <v>6</v>
      </c>
      <c r="G8282" s="25" t="s">
        <v>2987</v>
      </c>
      <c r="H8282" s="25" t="s">
        <v>3418</v>
      </c>
      <c r="I8282" s="25" t="s">
        <v>82</v>
      </c>
      <c r="J8282" s="10">
        <v>3284</v>
      </c>
      <c r="K8282" s="16">
        <v>66</v>
      </c>
    </row>
    <row r="8283" spans="1:11" x14ac:dyDescent="0.25">
      <c r="A8283" s="19">
        <v>43080</v>
      </c>
      <c r="B8283" s="19" t="s">
        <v>3407</v>
      </c>
      <c r="C8283" s="15">
        <v>800</v>
      </c>
      <c r="D8283" s="24" t="s">
        <v>4</v>
      </c>
      <c r="E8283" s="24" t="s">
        <v>5</v>
      </c>
      <c r="F8283" s="25" t="s">
        <v>2217</v>
      </c>
      <c r="G8283" s="25" t="s">
        <v>2987</v>
      </c>
      <c r="H8283" s="25" t="s">
        <v>3418</v>
      </c>
      <c r="I8283" s="25" t="s">
        <v>82</v>
      </c>
      <c r="J8283" s="10">
        <v>3285</v>
      </c>
      <c r="K8283" s="16">
        <v>66</v>
      </c>
    </row>
    <row r="8284" spans="1:11" x14ac:dyDescent="0.25">
      <c r="A8284" s="19">
        <v>43080</v>
      </c>
      <c r="B8284" s="19" t="s">
        <v>3407</v>
      </c>
      <c r="C8284" s="15">
        <v>1500</v>
      </c>
      <c r="D8284" s="24" t="s">
        <v>4</v>
      </c>
      <c r="E8284" s="24" t="s">
        <v>6</v>
      </c>
      <c r="F8284" s="25" t="s">
        <v>6</v>
      </c>
      <c r="G8284" s="25" t="s">
        <v>2987</v>
      </c>
      <c r="H8284" s="25" t="s">
        <v>3418</v>
      </c>
      <c r="I8284" s="25" t="s">
        <v>82</v>
      </c>
      <c r="J8284" s="10">
        <v>3286</v>
      </c>
      <c r="K8284" s="16">
        <v>66</v>
      </c>
    </row>
    <row r="8285" spans="1:11" x14ac:dyDescent="0.25">
      <c r="A8285" s="19">
        <v>43080</v>
      </c>
      <c r="B8285" s="19" t="s">
        <v>3407</v>
      </c>
      <c r="C8285" s="15">
        <v>40</v>
      </c>
      <c r="D8285" s="24" t="s">
        <v>4</v>
      </c>
      <c r="E8285" s="24" t="s">
        <v>6</v>
      </c>
      <c r="F8285" s="25" t="s">
        <v>6</v>
      </c>
      <c r="G8285" s="25" t="s">
        <v>2987</v>
      </c>
      <c r="H8285" s="25" t="s">
        <v>3418</v>
      </c>
      <c r="I8285" s="25" t="s">
        <v>82</v>
      </c>
      <c r="J8285" s="10">
        <v>3371</v>
      </c>
      <c r="K8285" s="16">
        <v>68</v>
      </c>
    </row>
    <row r="8286" spans="1:11" x14ac:dyDescent="0.25">
      <c r="A8286" s="19">
        <v>43080</v>
      </c>
      <c r="B8286" s="19" t="s">
        <v>3407</v>
      </c>
      <c r="C8286" s="15">
        <v>10000</v>
      </c>
      <c r="D8286" s="24" t="s">
        <v>4</v>
      </c>
      <c r="E8286" s="24" t="s">
        <v>5</v>
      </c>
      <c r="F8286" s="25" t="s">
        <v>2217</v>
      </c>
      <c r="G8286" s="25" t="s">
        <v>2987</v>
      </c>
      <c r="H8286" s="25" t="s">
        <v>3418</v>
      </c>
      <c r="I8286" s="25" t="s">
        <v>82</v>
      </c>
      <c r="J8286" s="10">
        <v>3372</v>
      </c>
      <c r="K8286" s="16">
        <v>68</v>
      </c>
    </row>
    <row r="8287" spans="1:11" x14ac:dyDescent="0.25">
      <c r="A8287" s="19">
        <v>43080</v>
      </c>
      <c r="B8287" s="19" t="s">
        <v>3407</v>
      </c>
      <c r="C8287" s="15">
        <v>2000</v>
      </c>
      <c r="D8287" s="24" t="s">
        <v>4</v>
      </c>
      <c r="E8287" s="24" t="s">
        <v>5</v>
      </c>
      <c r="F8287" s="25" t="s">
        <v>2217</v>
      </c>
      <c r="G8287" s="25" t="s">
        <v>2987</v>
      </c>
      <c r="H8287" s="25" t="s">
        <v>3418</v>
      </c>
      <c r="I8287" s="25" t="s">
        <v>82</v>
      </c>
      <c r="J8287" s="10">
        <v>3538</v>
      </c>
      <c r="K8287" s="16">
        <v>71</v>
      </c>
    </row>
    <row r="8288" spans="1:11" x14ac:dyDescent="0.25">
      <c r="A8288" s="19">
        <v>43080</v>
      </c>
      <c r="B8288" s="19" t="s">
        <v>3407</v>
      </c>
      <c r="C8288" s="15">
        <v>1000</v>
      </c>
      <c r="D8288" s="24" t="s">
        <v>4</v>
      </c>
      <c r="E8288" s="24" t="s">
        <v>6</v>
      </c>
      <c r="F8288" s="25" t="s">
        <v>6</v>
      </c>
      <c r="G8288" s="25" t="s">
        <v>2987</v>
      </c>
      <c r="H8288" s="25" t="s">
        <v>3418</v>
      </c>
      <c r="I8288" s="25" t="s">
        <v>82</v>
      </c>
      <c r="J8288" s="10">
        <v>3539</v>
      </c>
      <c r="K8288" s="16">
        <v>71</v>
      </c>
    </row>
    <row r="8289" spans="1:11" x14ac:dyDescent="0.25">
      <c r="A8289" s="19">
        <v>43080</v>
      </c>
      <c r="B8289" s="19" t="s">
        <v>3407</v>
      </c>
      <c r="C8289" s="15">
        <v>1000</v>
      </c>
      <c r="D8289" s="24" t="s">
        <v>4</v>
      </c>
      <c r="E8289" s="24" t="s">
        <v>6</v>
      </c>
      <c r="F8289" s="25" t="s">
        <v>6</v>
      </c>
      <c r="G8289" s="25" t="s">
        <v>2987</v>
      </c>
      <c r="H8289" s="25" t="s">
        <v>3418</v>
      </c>
      <c r="I8289" s="25" t="s">
        <v>82</v>
      </c>
      <c r="J8289" s="10">
        <v>3540</v>
      </c>
      <c r="K8289" s="16">
        <v>71</v>
      </c>
    </row>
    <row r="8290" spans="1:11" x14ac:dyDescent="0.25">
      <c r="A8290" s="19">
        <v>43080</v>
      </c>
      <c r="B8290" s="19" t="s">
        <v>3407</v>
      </c>
      <c r="C8290" s="15">
        <v>1000</v>
      </c>
      <c r="D8290" s="24" t="s">
        <v>4</v>
      </c>
      <c r="E8290" s="24" t="s">
        <v>6</v>
      </c>
      <c r="F8290" s="25" t="s">
        <v>6</v>
      </c>
      <c r="G8290" s="25" t="s">
        <v>2987</v>
      </c>
      <c r="H8290" s="25" t="s">
        <v>3418</v>
      </c>
      <c r="I8290" s="25" t="s">
        <v>82</v>
      </c>
      <c r="J8290" s="10">
        <v>3541</v>
      </c>
      <c r="K8290" s="16">
        <v>71</v>
      </c>
    </row>
    <row r="8291" spans="1:11" x14ac:dyDescent="0.25">
      <c r="A8291" s="19">
        <v>43080</v>
      </c>
      <c r="B8291" s="19" t="s">
        <v>3407</v>
      </c>
      <c r="C8291" s="15">
        <v>2500</v>
      </c>
      <c r="D8291" s="24" t="s">
        <v>4</v>
      </c>
      <c r="E8291" s="24" t="s">
        <v>5</v>
      </c>
      <c r="F8291" s="25" t="s">
        <v>2217</v>
      </c>
      <c r="G8291" s="25" t="s">
        <v>2987</v>
      </c>
      <c r="H8291" s="25" t="s">
        <v>3418</v>
      </c>
      <c r="I8291" s="25" t="s">
        <v>82</v>
      </c>
      <c r="J8291" s="10">
        <v>3542</v>
      </c>
      <c r="K8291" s="16">
        <v>71</v>
      </c>
    </row>
    <row r="8292" spans="1:11" x14ac:dyDescent="0.25">
      <c r="A8292" s="19">
        <v>43080</v>
      </c>
      <c r="B8292" s="19" t="s">
        <v>3407</v>
      </c>
      <c r="C8292" s="15">
        <v>100</v>
      </c>
      <c r="D8292" s="24" t="s">
        <v>4</v>
      </c>
      <c r="E8292" s="24" t="s">
        <v>6</v>
      </c>
      <c r="F8292" s="25" t="s">
        <v>6</v>
      </c>
      <c r="G8292" s="25" t="s">
        <v>2987</v>
      </c>
      <c r="H8292" s="25" t="s">
        <v>3418</v>
      </c>
      <c r="I8292" s="25" t="s">
        <v>82</v>
      </c>
      <c r="J8292" s="10">
        <v>3543</v>
      </c>
      <c r="K8292" s="16">
        <v>71</v>
      </c>
    </row>
    <row r="8293" spans="1:11" x14ac:dyDescent="0.25">
      <c r="A8293" s="19">
        <v>43080</v>
      </c>
      <c r="B8293" s="19" t="s">
        <v>3407</v>
      </c>
      <c r="C8293" s="15">
        <v>200</v>
      </c>
      <c r="D8293" s="24" t="s">
        <v>4</v>
      </c>
      <c r="E8293" s="24" t="s">
        <v>6</v>
      </c>
      <c r="F8293" s="25" t="s">
        <v>6</v>
      </c>
      <c r="G8293" s="25" t="s">
        <v>2987</v>
      </c>
      <c r="H8293" s="25" t="s">
        <v>3418</v>
      </c>
      <c r="I8293" s="25" t="s">
        <v>82</v>
      </c>
      <c r="J8293" s="10">
        <v>3544</v>
      </c>
      <c r="K8293" s="16">
        <v>71</v>
      </c>
    </row>
    <row r="8294" spans="1:11" x14ac:dyDescent="0.25">
      <c r="A8294" s="19">
        <v>43080</v>
      </c>
      <c r="B8294" s="19" t="s">
        <v>3407</v>
      </c>
      <c r="C8294" s="15">
        <v>3000</v>
      </c>
      <c r="D8294" s="24" t="s">
        <v>4</v>
      </c>
      <c r="E8294" s="24" t="s">
        <v>6</v>
      </c>
      <c r="F8294" s="25" t="s">
        <v>6</v>
      </c>
      <c r="G8294" s="25" t="s">
        <v>2987</v>
      </c>
      <c r="H8294" s="25" t="s">
        <v>3418</v>
      </c>
      <c r="I8294" s="25" t="s">
        <v>82</v>
      </c>
      <c r="J8294" s="10">
        <v>3545</v>
      </c>
      <c r="K8294" s="16">
        <v>71</v>
      </c>
    </row>
    <row r="8295" spans="1:11" x14ac:dyDescent="0.25">
      <c r="A8295" s="19">
        <v>43080</v>
      </c>
      <c r="B8295" s="19" t="s">
        <v>3407</v>
      </c>
      <c r="C8295" s="15">
        <v>800</v>
      </c>
      <c r="D8295" s="24" t="s">
        <v>4</v>
      </c>
      <c r="E8295" s="24" t="s">
        <v>5</v>
      </c>
      <c r="F8295" s="25" t="s">
        <v>2217</v>
      </c>
      <c r="G8295" s="25" t="s">
        <v>2987</v>
      </c>
      <c r="H8295" s="25" t="s">
        <v>3418</v>
      </c>
      <c r="I8295" s="25" t="s">
        <v>82</v>
      </c>
      <c r="J8295" s="10">
        <v>3546</v>
      </c>
      <c r="K8295" s="16">
        <v>71</v>
      </c>
    </row>
    <row r="8296" spans="1:11" x14ac:dyDescent="0.25">
      <c r="A8296" s="19">
        <v>43080</v>
      </c>
      <c r="B8296" s="19" t="s">
        <v>3407</v>
      </c>
      <c r="C8296" s="15">
        <v>500</v>
      </c>
      <c r="D8296" s="24" t="s">
        <v>4</v>
      </c>
      <c r="E8296" s="24" t="s">
        <v>5</v>
      </c>
      <c r="F8296" s="25" t="s">
        <v>2217</v>
      </c>
      <c r="G8296" s="25" t="s">
        <v>2987</v>
      </c>
      <c r="H8296" s="25" t="s">
        <v>3418</v>
      </c>
      <c r="I8296" s="25" t="s">
        <v>82</v>
      </c>
      <c r="J8296" s="10">
        <v>3547</v>
      </c>
      <c r="K8296" s="16">
        <v>71</v>
      </c>
    </row>
    <row r="8297" spans="1:11" x14ac:dyDescent="0.25">
      <c r="A8297" s="19">
        <v>43080</v>
      </c>
      <c r="B8297" s="19" t="s">
        <v>3407</v>
      </c>
      <c r="C8297" s="15">
        <v>2880</v>
      </c>
      <c r="D8297" s="24" t="s">
        <v>4</v>
      </c>
      <c r="E8297" s="24" t="s">
        <v>6</v>
      </c>
      <c r="F8297" s="25" t="s">
        <v>6</v>
      </c>
      <c r="G8297" s="25" t="s">
        <v>2987</v>
      </c>
      <c r="H8297" s="25" t="s">
        <v>3418</v>
      </c>
      <c r="I8297" s="25" t="s">
        <v>82</v>
      </c>
      <c r="J8297" s="10">
        <v>3557</v>
      </c>
      <c r="K8297" s="16">
        <v>72</v>
      </c>
    </row>
    <row r="8298" spans="1:11" x14ac:dyDescent="0.25">
      <c r="A8298" s="19">
        <v>43080</v>
      </c>
      <c r="B8298" s="19" t="s">
        <v>3407</v>
      </c>
      <c r="C8298" s="15">
        <v>1925.7248000000002</v>
      </c>
      <c r="D8298" s="24" t="s">
        <v>4</v>
      </c>
      <c r="E8298" s="24" t="s">
        <v>6</v>
      </c>
      <c r="F8298" s="25" t="s">
        <v>6</v>
      </c>
      <c r="G8298" s="25" t="s">
        <v>2987</v>
      </c>
      <c r="H8298" s="25" t="s">
        <v>3418</v>
      </c>
      <c r="I8298" s="25" t="s">
        <v>82</v>
      </c>
      <c r="J8298" s="10">
        <v>3558</v>
      </c>
      <c r="K8298" s="16">
        <v>72</v>
      </c>
    </row>
    <row r="8299" spans="1:11" x14ac:dyDescent="0.25">
      <c r="A8299" s="19">
        <v>43080</v>
      </c>
      <c r="B8299" s="19" t="s">
        <v>3407</v>
      </c>
      <c r="C8299" s="15">
        <v>1000</v>
      </c>
      <c r="D8299" s="24" t="s">
        <v>4</v>
      </c>
      <c r="E8299" s="24" t="s">
        <v>6</v>
      </c>
      <c r="F8299" s="25" t="s">
        <v>6</v>
      </c>
      <c r="G8299" s="25" t="s">
        <v>2987</v>
      </c>
      <c r="H8299" s="25" t="s">
        <v>3418</v>
      </c>
      <c r="I8299" s="25" t="s">
        <v>82</v>
      </c>
      <c r="J8299" s="10">
        <v>3559</v>
      </c>
      <c r="K8299" s="16">
        <v>72</v>
      </c>
    </row>
    <row r="8300" spans="1:11" x14ac:dyDescent="0.25">
      <c r="A8300" s="19">
        <v>43080</v>
      </c>
      <c r="B8300" s="19" t="s">
        <v>3407</v>
      </c>
      <c r="C8300" s="15">
        <v>10000</v>
      </c>
      <c r="D8300" s="24" t="s">
        <v>4</v>
      </c>
      <c r="E8300" s="24" t="s">
        <v>6</v>
      </c>
      <c r="F8300" s="25" t="s">
        <v>6</v>
      </c>
      <c r="G8300" s="25" t="s">
        <v>2987</v>
      </c>
      <c r="H8300" s="25" t="s">
        <v>3418</v>
      </c>
      <c r="I8300" s="25" t="s">
        <v>82</v>
      </c>
      <c r="J8300" s="10">
        <v>3560</v>
      </c>
      <c r="K8300" s="16">
        <v>72</v>
      </c>
    </row>
    <row r="8301" spans="1:11" x14ac:dyDescent="0.25">
      <c r="A8301" s="19">
        <v>43080</v>
      </c>
      <c r="B8301" s="19" t="s">
        <v>3407</v>
      </c>
      <c r="C8301" s="15">
        <v>200</v>
      </c>
      <c r="D8301" s="24" t="s">
        <v>4</v>
      </c>
      <c r="E8301" s="24" t="s">
        <v>6</v>
      </c>
      <c r="F8301" s="25" t="s">
        <v>6</v>
      </c>
      <c r="G8301" s="25" t="s">
        <v>2987</v>
      </c>
      <c r="H8301" s="25" t="s">
        <v>3418</v>
      </c>
      <c r="I8301" s="25" t="s">
        <v>82</v>
      </c>
      <c r="J8301" s="10">
        <v>3561</v>
      </c>
      <c r="K8301" s="16">
        <v>72</v>
      </c>
    </row>
    <row r="8302" spans="1:11" x14ac:dyDescent="0.25">
      <c r="A8302" s="19">
        <v>43080</v>
      </c>
      <c r="B8302" s="19" t="s">
        <v>3407</v>
      </c>
      <c r="C8302" s="15">
        <v>600</v>
      </c>
      <c r="D8302" s="24" t="s">
        <v>7</v>
      </c>
      <c r="E8302" s="24" t="s">
        <v>8</v>
      </c>
      <c r="F8302" s="25"/>
      <c r="G8302" s="25" t="s">
        <v>3314</v>
      </c>
      <c r="H8302" s="25" t="s">
        <v>3314</v>
      </c>
      <c r="I8302" s="27"/>
      <c r="J8302" s="10" t="s">
        <v>2984</v>
      </c>
      <c r="K8302" s="16"/>
    </row>
    <row r="8303" spans="1:11" x14ac:dyDescent="0.25">
      <c r="A8303" s="19">
        <v>43080</v>
      </c>
      <c r="B8303" s="19" t="s">
        <v>3407</v>
      </c>
      <c r="C8303" s="15">
        <v>760</v>
      </c>
      <c r="D8303" s="24" t="s">
        <v>7</v>
      </c>
      <c r="E8303" s="24" t="s">
        <v>8</v>
      </c>
      <c r="F8303" s="25"/>
      <c r="G8303" s="25" t="s">
        <v>3314</v>
      </c>
      <c r="H8303" s="25" t="s">
        <v>3314</v>
      </c>
      <c r="I8303" s="27"/>
      <c r="J8303" s="10" t="s">
        <v>2984</v>
      </c>
      <c r="K8303" s="16"/>
    </row>
    <row r="8304" spans="1:11" x14ac:dyDescent="0.25">
      <c r="A8304" s="19">
        <v>43080</v>
      </c>
      <c r="B8304" s="19" t="s">
        <v>3407</v>
      </c>
      <c r="C8304" s="15">
        <v>140</v>
      </c>
      <c r="D8304" s="24" t="s">
        <v>7</v>
      </c>
      <c r="E8304" s="24" t="s">
        <v>8</v>
      </c>
      <c r="F8304" s="25"/>
      <c r="G8304" s="25" t="s">
        <v>3314</v>
      </c>
      <c r="H8304" s="25" t="s">
        <v>3314</v>
      </c>
      <c r="I8304" s="27"/>
      <c r="J8304" s="10" t="s">
        <v>2984</v>
      </c>
      <c r="K8304" s="16"/>
    </row>
    <row r="8305" spans="1:11" x14ac:dyDescent="0.25">
      <c r="A8305" s="19">
        <v>43080</v>
      </c>
      <c r="B8305" s="19" t="s">
        <v>3407</v>
      </c>
      <c r="C8305" s="15">
        <v>100</v>
      </c>
      <c r="D8305" s="24" t="s">
        <v>7</v>
      </c>
      <c r="E8305" s="24" t="s">
        <v>8</v>
      </c>
      <c r="F8305" s="25"/>
      <c r="G8305" s="25" t="s">
        <v>3314</v>
      </c>
      <c r="H8305" s="25" t="s">
        <v>3314</v>
      </c>
      <c r="I8305" s="27"/>
      <c r="J8305" s="10" t="s">
        <v>2984</v>
      </c>
      <c r="K8305" s="16"/>
    </row>
    <row r="8306" spans="1:11" x14ac:dyDescent="0.25">
      <c r="A8306" s="19">
        <v>43080</v>
      </c>
      <c r="B8306" s="19" t="s">
        <v>3407</v>
      </c>
      <c r="C8306" s="15">
        <v>97</v>
      </c>
      <c r="D8306" s="24" t="s">
        <v>7</v>
      </c>
      <c r="E8306" s="24" t="s">
        <v>8</v>
      </c>
      <c r="F8306" s="25"/>
      <c r="G8306" s="25" t="s">
        <v>3314</v>
      </c>
      <c r="H8306" s="25" t="s">
        <v>3314</v>
      </c>
      <c r="I8306" s="27"/>
      <c r="J8306" s="10" t="s">
        <v>2984</v>
      </c>
      <c r="K8306" s="16"/>
    </row>
    <row r="8307" spans="1:11" x14ac:dyDescent="0.25">
      <c r="A8307" s="19">
        <v>43081</v>
      </c>
      <c r="B8307" s="19" t="s">
        <v>3407</v>
      </c>
      <c r="C8307" s="15">
        <v>3000</v>
      </c>
      <c r="D8307" s="24" t="s">
        <v>4</v>
      </c>
      <c r="E8307" s="24" t="s">
        <v>5</v>
      </c>
      <c r="F8307" s="25" t="s">
        <v>2217</v>
      </c>
      <c r="G8307" s="25" t="s">
        <v>2987</v>
      </c>
      <c r="H8307" s="25" t="s">
        <v>3418</v>
      </c>
      <c r="I8307" s="25" t="s">
        <v>82</v>
      </c>
      <c r="J8307" s="10">
        <v>1329</v>
      </c>
      <c r="K8307" s="16">
        <v>27</v>
      </c>
    </row>
    <row r="8308" spans="1:11" x14ac:dyDescent="0.25">
      <c r="A8308" s="19">
        <v>43081</v>
      </c>
      <c r="B8308" s="19" t="s">
        <v>3407</v>
      </c>
      <c r="C8308" s="15">
        <v>1000</v>
      </c>
      <c r="D8308" s="24" t="s">
        <v>4</v>
      </c>
      <c r="E8308" s="24" t="s">
        <v>5</v>
      </c>
      <c r="F8308" s="25" t="s">
        <v>2217</v>
      </c>
      <c r="G8308" s="25" t="s">
        <v>2987</v>
      </c>
      <c r="H8308" s="25" t="s">
        <v>3418</v>
      </c>
      <c r="I8308" s="25" t="s">
        <v>82</v>
      </c>
      <c r="J8308" s="10">
        <v>1330</v>
      </c>
      <c r="K8308" s="16">
        <v>27</v>
      </c>
    </row>
    <row r="8309" spans="1:11" x14ac:dyDescent="0.25">
      <c r="A8309" s="19">
        <v>43081</v>
      </c>
      <c r="B8309" s="19" t="s">
        <v>3407</v>
      </c>
      <c r="C8309" s="15">
        <v>1000</v>
      </c>
      <c r="D8309" s="24" t="s">
        <v>4</v>
      </c>
      <c r="E8309" s="24" t="s">
        <v>5</v>
      </c>
      <c r="F8309" s="25" t="s">
        <v>2217</v>
      </c>
      <c r="G8309" s="25" t="s">
        <v>2987</v>
      </c>
      <c r="H8309" s="25" t="s">
        <v>3418</v>
      </c>
      <c r="I8309" s="25" t="s">
        <v>82</v>
      </c>
      <c r="J8309" s="10">
        <v>1331</v>
      </c>
      <c r="K8309" s="16">
        <v>27</v>
      </c>
    </row>
    <row r="8310" spans="1:11" x14ac:dyDescent="0.25">
      <c r="A8310" s="19">
        <v>43081</v>
      </c>
      <c r="B8310" s="19" t="s">
        <v>3407</v>
      </c>
      <c r="C8310" s="15">
        <v>4000</v>
      </c>
      <c r="D8310" s="24" t="s">
        <v>4</v>
      </c>
      <c r="E8310" s="24" t="s">
        <v>6</v>
      </c>
      <c r="F8310" s="25" t="s">
        <v>6</v>
      </c>
      <c r="G8310" s="25" t="s">
        <v>2987</v>
      </c>
      <c r="H8310" s="25" t="s">
        <v>3418</v>
      </c>
      <c r="I8310" s="25" t="s">
        <v>82</v>
      </c>
      <c r="J8310" s="10">
        <v>1332</v>
      </c>
      <c r="K8310" s="16">
        <v>27</v>
      </c>
    </row>
    <row r="8311" spans="1:11" x14ac:dyDescent="0.25">
      <c r="A8311" s="19">
        <v>43081</v>
      </c>
      <c r="B8311" s="19" t="s">
        <v>3407</v>
      </c>
      <c r="C8311" s="15">
        <v>10000</v>
      </c>
      <c r="D8311" s="24" t="s">
        <v>4</v>
      </c>
      <c r="E8311" s="24" t="s">
        <v>6</v>
      </c>
      <c r="F8311" s="25" t="s">
        <v>6</v>
      </c>
      <c r="G8311" s="25" t="s">
        <v>2987</v>
      </c>
      <c r="H8311" s="25" t="s">
        <v>3418</v>
      </c>
      <c r="I8311" s="25" t="s">
        <v>82</v>
      </c>
      <c r="J8311" s="10">
        <v>2494</v>
      </c>
      <c r="K8311" s="16">
        <v>50</v>
      </c>
    </row>
    <row r="8312" spans="1:11" x14ac:dyDescent="0.25">
      <c r="A8312" s="19">
        <v>43081</v>
      </c>
      <c r="B8312" s="19" t="s">
        <v>3407</v>
      </c>
      <c r="C8312" s="15">
        <v>10000</v>
      </c>
      <c r="D8312" s="24" t="s">
        <v>4</v>
      </c>
      <c r="E8312" s="24" t="s">
        <v>6</v>
      </c>
      <c r="F8312" s="25" t="s">
        <v>6</v>
      </c>
      <c r="G8312" s="25" t="s">
        <v>2987</v>
      </c>
      <c r="H8312" s="25" t="s">
        <v>3418</v>
      </c>
      <c r="I8312" s="25" t="s">
        <v>82</v>
      </c>
      <c r="J8312" s="10">
        <v>2495</v>
      </c>
      <c r="K8312" s="16">
        <v>50</v>
      </c>
    </row>
    <row r="8313" spans="1:11" x14ac:dyDescent="0.25">
      <c r="A8313" s="19">
        <v>43081</v>
      </c>
      <c r="B8313" s="19" t="s">
        <v>3407</v>
      </c>
      <c r="C8313" s="15">
        <v>5000</v>
      </c>
      <c r="D8313" s="24" t="s">
        <v>4</v>
      </c>
      <c r="E8313" s="24" t="s">
        <v>6</v>
      </c>
      <c r="F8313" s="25" t="s">
        <v>6</v>
      </c>
      <c r="G8313" s="25" t="s">
        <v>2987</v>
      </c>
      <c r="H8313" s="25" t="s">
        <v>3418</v>
      </c>
      <c r="I8313" s="25" t="s">
        <v>82</v>
      </c>
      <c r="J8313" s="10">
        <v>2496</v>
      </c>
      <c r="K8313" s="16">
        <v>50</v>
      </c>
    </row>
    <row r="8314" spans="1:11" x14ac:dyDescent="0.25">
      <c r="A8314" s="19">
        <v>43081</v>
      </c>
      <c r="B8314" s="19" t="s">
        <v>3407</v>
      </c>
      <c r="C8314" s="15">
        <v>5000</v>
      </c>
      <c r="D8314" s="24" t="s">
        <v>4</v>
      </c>
      <c r="E8314" s="24" t="s">
        <v>6</v>
      </c>
      <c r="F8314" s="25" t="s">
        <v>6</v>
      </c>
      <c r="G8314" s="25" t="s">
        <v>2987</v>
      </c>
      <c r="H8314" s="25" t="s">
        <v>3418</v>
      </c>
      <c r="I8314" s="25" t="s">
        <v>82</v>
      </c>
      <c r="J8314" s="10">
        <v>2497</v>
      </c>
      <c r="K8314" s="16">
        <v>50</v>
      </c>
    </row>
    <row r="8315" spans="1:11" x14ac:dyDescent="0.25">
      <c r="A8315" s="19">
        <v>43081</v>
      </c>
      <c r="B8315" s="19" t="s">
        <v>3407</v>
      </c>
      <c r="C8315" s="15">
        <v>19051.95</v>
      </c>
      <c r="D8315" s="24" t="s">
        <v>4</v>
      </c>
      <c r="E8315" s="24" t="s">
        <v>6</v>
      </c>
      <c r="F8315" s="25" t="s">
        <v>6</v>
      </c>
      <c r="G8315" s="25" t="s">
        <v>2987</v>
      </c>
      <c r="H8315" s="25" t="s">
        <v>3418</v>
      </c>
      <c r="I8315" s="25" t="s">
        <v>82</v>
      </c>
      <c r="J8315" s="10">
        <v>2498</v>
      </c>
      <c r="K8315" s="16">
        <v>50</v>
      </c>
    </row>
    <row r="8316" spans="1:11" x14ac:dyDescent="0.25">
      <c r="A8316" s="19">
        <v>43081</v>
      </c>
      <c r="B8316" s="19" t="s">
        <v>3407</v>
      </c>
      <c r="C8316" s="15">
        <v>5181</v>
      </c>
      <c r="D8316" s="24" t="s">
        <v>4</v>
      </c>
      <c r="E8316" s="24" t="s">
        <v>6</v>
      </c>
      <c r="F8316" s="25" t="s">
        <v>6</v>
      </c>
      <c r="G8316" s="25" t="s">
        <v>2987</v>
      </c>
      <c r="H8316" s="25" t="s">
        <v>3418</v>
      </c>
      <c r="I8316" s="25" t="s">
        <v>82</v>
      </c>
      <c r="J8316" s="10">
        <v>2499</v>
      </c>
      <c r="K8316" s="16">
        <v>50</v>
      </c>
    </row>
    <row r="8317" spans="1:11" x14ac:dyDescent="0.25">
      <c r="A8317" s="19">
        <v>43081</v>
      </c>
      <c r="B8317" s="19" t="s">
        <v>3407</v>
      </c>
      <c r="C8317" s="15">
        <v>600</v>
      </c>
      <c r="D8317" s="24" t="s">
        <v>4</v>
      </c>
      <c r="E8317" s="24" t="s">
        <v>6</v>
      </c>
      <c r="F8317" s="25" t="s">
        <v>6</v>
      </c>
      <c r="G8317" s="25" t="s">
        <v>2987</v>
      </c>
      <c r="H8317" s="25" t="s">
        <v>3418</v>
      </c>
      <c r="I8317" s="25" t="s">
        <v>82</v>
      </c>
      <c r="J8317" s="10">
        <v>2500</v>
      </c>
      <c r="K8317" s="16">
        <v>50</v>
      </c>
    </row>
    <row r="8318" spans="1:11" x14ac:dyDescent="0.25">
      <c r="A8318" s="19">
        <v>43081</v>
      </c>
      <c r="B8318" s="19" t="s">
        <v>3407</v>
      </c>
      <c r="C8318" s="15">
        <v>2800</v>
      </c>
      <c r="D8318" s="24" t="s">
        <v>4</v>
      </c>
      <c r="E8318" s="24" t="s">
        <v>6</v>
      </c>
      <c r="F8318" s="25" t="s">
        <v>6</v>
      </c>
      <c r="G8318" s="25" t="s">
        <v>2987</v>
      </c>
      <c r="H8318" s="25" t="s">
        <v>3418</v>
      </c>
      <c r="I8318" s="25" t="s">
        <v>82</v>
      </c>
      <c r="J8318" s="10">
        <v>2632</v>
      </c>
      <c r="K8318" s="16">
        <v>53</v>
      </c>
    </row>
    <row r="8319" spans="1:11" x14ac:dyDescent="0.25">
      <c r="A8319" s="19">
        <v>43081</v>
      </c>
      <c r="B8319" s="19" t="s">
        <v>3407</v>
      </c>
      <c r="C8319" s="15">
        <v>100</v>
      </c>
      <c r="D8319" s="24" t="s">
        <v>4</v>
      </c>
      <c r="E8319" s="24" t="s">
        <v>6</v>
      </c>
      <c r="F8319" s="25" t="s">
        <v>6</v>
      </c>
      <c r="G8319" s="25" t="s">
        <v>2987</v>
      </c>
      <c r="H8319" s="25" t="s">
        <v>3418</v>
      </c>
      <c r="I8319" s="25" t="s">
        <v>82</v>
      </c>
      <c r="J8319" s="10">
        <v>2633</v>
      </c>
      <c r="K8319" s="16">
        <v>53</v>
      </c>
    </row>
    <row r="8320" spans="1:11" x14ac:dyDescent="0.25">
      <c r="A8320" s="19">
        <v>43081</v>
      </c>
      <c r="B8320" s="19" t="s">
        <v>3407</v>
      </c>
      <c r="C8320" s="15">
        <v>100</v>
      </c>
      <c r="D8320" s="24" t="s">
        <v>4</v>
      </c>
      <c r="E8320" s="24" t="s">
        <v>5</v>
      </c>
      <c r="F8320" s="25" t="s">
        <v>2217</v>
      </c>
      <c r="G8320" s="25" t="s">
        <v>2987</v>
      </c>
      <c r="H8320" s="25" t="s">
        <v>3418</v>
      </c>
      <c r="I8320" s="25" t="s">
        <v>82</v>
      </c>
      <c r="J8320" s="10">
        <v>2634</v>
      </c>
      <c r="K8320" s="16">
        <v>53</v>
      </c>
    </row>
    <row r="8321" spans="1:11" x14ac:dyDescent="0.25">
      <c r="A8321" s="19">
        <v>43081</v>
      </c>
      <c r="B8321" s="19" t="s">
        <v>3407</v>
      </c>
      <c r="C8321" s="15">
        <v>700</v>
      </c>
      <c r="D8321" s="24" t="s">
        <v>4</v>
      </c>
      <c r="E8321" s="24" t="s">
        <v>6</v>
      </c>
      <c r="F8321" s="25" t="s">
        <v>6</v>
      </c>
      <c r="G8321" s="25" t="s">
        <v>2987</v>
      </c>
      <c r="H8321" s="25" t="s">
        <v>3418</v>
      </c>
      <c r="I8321" s="25" t="s">
        <v>82</v>
      </c>
      <c r="J8321" s="10">
        <v>2635</v>
      </c>
      <c r="K8321" s="16">
        <v>53</v>
      </c>
    </row>
    <row r="8322" spans="1:11" x14ac:dyDescent="0.25">
      <c r="A8322" s="19">
        <v>43081</v>
      </c>
      <c r="B8322" s="19" t="s">
        <v>3407</v>
      </c>
      <c r="C8322" s="15">
        <v>100</v>
      </c>
      <c r="D8322" s="24" t="s">
        <v>4</v>
      </c>
      <c r="E8322" s="24" t="s">
        <v>6</v>
      </c>
      <c r="F8322" s="25" t="s">
        <v>6</v>
      </c>
      <c r="G8322" s="25" t="s">
        <v>2987</v>
      </c>
      <c r="H8322" s="25" t="s">
        <v>3418</v>
      </c>
      <c r="I8322" s="25" t="s">
        <v>82</v>
      </c>
      <c r="J8322" s="10">
        <v>2636</v>
      </c>
      <c r="K8322" s="16">
        <v>53</v>
      </c>
    </row>
    <row r="8323" spans="1:11" x14ac:dyDescent="0.25">
      <c r="A8323" s="19">
        <v>43081</v>
      </c>
      <c r="B8323" s="19" t="s">
        <v>3407</v>
      </c>
      <c r="C8323" s="15">
        <v>2000</v>
      </c>
      <c r="D8323" s="24" t="s">
        <v>4</v>
      </c>
      <c r="E8323" s="24" t="s">
        <v>6</v>
      </c>
      <c r="F8323" s="25" t="s">
        <v>6</v>
      </c>
      <c r="G8323" s="25" t="s">
        <v>2987</v>
      </c>
      <c r="H8323" s="25" t="s">
        <v>3418</v>
      </c>
      <c r="I8323" s="25" t="s">
        <v>82</v>
      </c>
      <c r="J8323" s="10">
        <v>2637</v>
      </c>
      <c r="K8323" s="16">
        <v>53</v>
      </c>
    </row>
    <row r="8324" spans="1:11" x14ac:dyDescent="0.25">
      <c r="A8324" s="19">
        <v>43081</v>
      </c>
      <c r="B8324" s="19" t="s">
        <v>3407</v>
      </c>
      <c r="C8324" s="15">
        <v>8833.6</v>
      </c>
      <c r="D8324" s="24" t="s">
        <v>4</v>
      </c>
      <c r="E8324" s="24" t="s">
        <v>6</v>
      </c>
      <c r="F8324" s="25" t="s">
        <v>6</v>
      </c>
      <c r="G8324" s="25" t="s">
        <v>2987</v>
      </c>
      <c r="H8324" s="25" t="s">
        <v>3418</v>
      </c>
      <c r="I8324" s="25" t="s">
        <v>82</v>
      </c>
      <c r="J8324" s="10">
        <v>2793</v>
      </c>
      <c r="K8324" s="16">
        <v>56</v>
      </c>
    </row>
    <row r="8325" spans="1:11" x14ac:dyDescent="0.25">
      <c r="A8325" s="19">
        <v>43081</v>
      </c>
      <c r="B8325" s="19" t="s">
        <v>3407</v>
      </c>
      <c r="C8325" s="15">
        <v>8833.6</v>
      </c>
      <c r="D8325" s="24" t="s">
        <v>4</v>
      </c>
      <c r="E8325" s="24" t="s">
        <v>6</v>
      </c>
      <c r="F8325" s="25" t="s">
        <v>6</v>
      </c>
      <c r="G8325" s="25" t="s">
        <v>2987</v>
      </c>
      <c r="H8325" s="25" t="s">
        <v>3418</v>
      </c>
      <c r="I8325" s="25" t="s">
        <v>82</v>
      </c>
      <c r="J8325" s="10">
        <v>2794</v>
      </c>
      <c r="K8325" s="16">
        <v>56</v>
      </c>
    </row>
    <row r="8326" spans="1:11" x14ac:dyDescent="0.25">
      <c r="A8326" s="19">
        <v>43081</v>
      </c>
      <c r="B8326" s="19" t="s">
        <v>3407</v>
      </c>
      <c r="C8326" s="15">
        <v>8833.6</v>
      </c>
      <c r="D8326" s="24" t="s">
        <v>4</v>
      </c>
      <c r="E8326" s="24" t="s">
        <v>6</v>
      </c>
      <c r="F8326" s="25" t="s">
        <v>6</v>
      </c>
      <c r="G8326" s="25" t="s">
        <v>2987</v>
      </c>
      <c r="H8326" s="25" t="s">
        <v>3418</v>
      </c>
      <c r="I8326" s="25" t="s">
        <v>82</v>
      </c>
      <c r="J8326" s="10">
        <v>2795</v>
      </c>
      <c r="K8326" s="16">
        <v>56</v>
      </c>
    </row>
    <row r="8327" spans="1:11" x14ac:dyDescent="0.25">
      <c r="A8327" s="19">
        <v>43081</v>
      </c>
      <c r="B8327" s="19" t="s">
        <v>3407</v>
      </c>
      <c r="C8327" s="15">
        <v>2000</v>
      </c>
      <c r="D8327" s="24" t="s">
        <v>4</v>
      </c>
      <c r="E8327" s="24" t="s">
        <v>6</v>
      </c>
      <c r="F8327" s="25" t="s">
        <v>6</v>
      </c>
      <c r="G8327" s="25" t="s">
        <v>2987</v>
      </c>
      <c r="H8327" s="25" t="s">
        <v>3418</v>
      </c>
      <c r="I8327" s="25" t="s">
        <v>82</v>
      </c>
      <c r="J8327" s="10">
        <v>2796</v>
      </c>
      <c r="K8327" s="16">
        <v>56</v>
      </c>
    </row>
    <row r="8328" spans="1:11" x14ac:dyDescent="0.25">
      <c r="A8328" s="19">
        <v>43081</v>
      </c>
      <c r="B8328" s="19" t="s">
        <v>3407</v>
      </c>
      <c r="C8328" s="15">
        <v>200</v>
      </c>
      <c r="D8328" s="24" t="s">
        <v>4</v>
      </c>
      <c r="E8328" s="24" t="s">
        <v>6</v>
      </c>
      <c r="F8328" s="25" t="s">
        <v>6</v>
      </c>
      <c r="G8328" s="25" t="s">
        <v>2987</v>
      </c>
      <c r="H8328" s="25" t="s">
        <v>3418</v>
      </c>
      <c r="I8328" s="25" t="s">
        <v>82</v>
      </c>
      <c r="J8328" s="10">
        <v>2797</v>
      </c>
      <c r="K8328" s="16">
        <v>6</v>
      </c>
    </row>
    <row r="8329" spans="1:11" x14ac:dyDescent="0.25">
      <c r="A8329" s="19">
        <v>43081</v>
      </c>
      <c r="B8329" s="19" t="s">
        <v>3407</v>
      </c>
      <c r="C8329" s="15">
        <v>300</v>
      </c>
      <c r="D8329" s="24" t="s">
        <v>4</v>
      </c>
      <c r="E8329" s="24" t="s">
        <v>6</v>
      </c>
      <c r="F8329" s="25" t="s">
        <v>6</v>
      </c>
      <c r="G8329" s="25" t="s">
        <v>2987</v>
      </c>
      <c r="H8329" s="25" t="s">
        <v>3418</v>
      </c>
      <c r="I8329" s="25" t="s">
        <v>82</v>
      </c>
      <c r="J8329" s="10">
        <v>2798</v>
      </c>
      <c r="K8329" s="16">
        <v>56</v>
      </c>
    </row>
    <row r="8330" spans="1:11" x14ac:dyDescent="0.25">
      <c r="A8330" s="19">
        <v>43081</v>
      </c>
      <c r="B8330" s="19" t="s">
        <v>3407</v>
      </c>
      <c r="C8330" s="15">
        <v>10000</v>
      </c>
      <c r="D8330" s="24" t="s">
        <v>4</v>
      </c>
      <c r="E8330" s="24" t="s">
        <v>6</v>
      </c>
      <c r="F8330" s="25" t="s">
        <v>6</v>
      </c>
      <c r="G8330" s="25" t="s">
        <v>2987</v>
      </c>
      <c r="H8330" s="25" t="s">
        <v>3418</v>
      </c>
      <c r="I8330" s="25" t="s">
        <v>82</v>
      </c>
      <c r="J8330" s="10">
        <v>2799</v>
      </c>
      <c r="K8330" s="16">
        <v>56</v>
      </c>
    </row>
    <row r="8331" spans="1:11" x14ac:dyDescent="0.25">
      <c r="A8331" s="19">
        <v>43081</v>
      </c>
      <c r="B8331" s="19" t="s">
        <v>3407</v>
      </c>
      <c r="C8331" s="15">
        <v>7000</v>
      </c>
      <c r="D8331" s="24" t="s">
        <v>4</v>
      </c>
      <c r="E8331" s="24" t="s">
        <v>6</v>
      </c>
      <c r="F8331" s="25" t="s">
        <v>6</v>
      </c>
      <c r="G8331" s="25" t="s">
        <v>2987</v>
      </c>
      <c r="H8331" s="25" t="s">
        <v>3418</v>
      </c>
      <c r="I8331" s="25" t="s">
        <v>82</v>
      </c>
      <c r="J8331" s="10">
        <v>2952</v>
      </c>
      <c r="K8331" s="16">
        <v>60</v>
      </c>
    </row>
    <row r="8332" spans="1:11" x14ac:dyDescent="0.25">
      <c r="A8332" s="19">
        <v>43081</v>
      </c>
      <c r="B8332" s="19" t="s">
        <v>3407</v>
      </c>
      <c r="C8332" s="15">
        <v>100</v>
      </c>
      <c r="D8332" s="24" t="s">
        <v>4</v>
      </c>
      <c r="E8332" s="24" t="s">
        <v>6</v>
      </c>
      <c r="F8332" s="25" t="s">
        <v>6</v>
      </c>
      <c r="G8332" s="25" t="s">
        <v>2987</v>
      </c>
      <c r="H8332" s="25" t="s">
        <v>3418</v>
      </c>
      <c r="I8332" s="25" t="s">
        <v>82</v>
      </c>
      <c r="J8332" s="10">
        <v>2953</v>
      </c>
      <c r="K8332" s="16">
        <v>60</v>
      </c>
    </row>
    <row r="8333" spans="1:11" x14ac:dyDescent="0.25">
      <c r="A8333" s="19">
        <v>43081</v>
      </c>
      <c r="B8333" s="19" t="s">
        <v>3407</v>
      </c>
      <c r="C8333" s="15">
        <v>350</v>
      </c>
      <c r="D8333" s="24" t="s">
        <v>4</v>
      </c>
      <c r="E8333" s="24" t="s">
        <v>5</v>
      </c>
      <c r="F8333" s="25" t="s">
        <v>2217</v>
      </c>
      <c r="G8333" s="25" t="s">
        <v>2987</v>
      </c>
      <c r="H8333" s="25" t="s">
        <v>3418</v>
      </c>
      <c r="I8333" s="25" t="s">
        <v>82</v>
      </c>
      <c r="J8333" s="10">
        <v>2954</v>
      </c>
      <c r="K8333" s="16">
        <v>60</v>
      </c>
    </row>
    <row r="8334" spans="1:11" x14ac:dyDescent="0.25">
      <c r="A8334" s="19">
        <v>43081</v>
      </c>
      <c r="B8334" s="19" t="s">
        <v>3407</v>
      </c>
      <c r="C8334" s="15">
        <v>30</v>
      </c>
      <c r="D8334" s="24" t="s">
        <v>4</v>
      </c>
      <c r="E8334" s="24" t="s">
        <v>6</v>
      </c>
      <c r="F8334" s="25" t="s">
        <v>6</v>
      </c>
      <c r="G8334" s="25" t="s">
        <v>2987</v>
      </c>
      <c r="H8334" s="25" t="s">
        <v>3418</v>
      </c>
      <c r="I8334" s="25" t="s">
        <v>82</v>
      </c>
      <c r="J8334" s="10">
        <v>3413</v>
      </c>
      <c r="K8334" s="16">
        <v>69</v>
      </c>
    </row>
    <row r="8335" spans="1:11" x14ac:dyDescent="0.25">
      <c r="A8335" s="19">
        <v>43081</v>
      </c>
      <c r="B8335" s="19" t="s">
        <v>3407</v>
      </c>
      <c r="C8335" s="15">
        <v>2150</v>
      </c>
      <c r="D8335" s="24" t="s">
        <v>4</v>
      </c>
      <c r="E8335" s="24" t="s">
        <v>6</v>
      </c>
      <c r="F8335" s="25" t="s">
        <v>6</v>
      </c>
      <c r="G8335" s="25" t="s">
        <v>2987</v>
      </c>
      <c r="H8335" s="25" t="s">
        <v>3418</v>
      </c>
      <c r="I8335" s="25" t="s">
        <v>82</v>
      </c>
      <c r="J8335" s="10">
        <v>3548</v>
      </c>
      <c r="K8335" s="16">
        <v>71</v>
      </c>
    </row>
    <row r="8336" spans="1:11" x14ac:dyDescent="0.25">
      <c r="A8336" s="19">
        <v>43081</v>
      </c>
      <c r="B8336" s="19" t="s">
        <v>3407</v>
      </c>
      <c r="C8336" s="15">
        <v>200</v>
      </c>
      <c r="D8336" s="24" t="s">
        <v>4</v>
      </c>
      <c r="E8336" s="24" t="s">
        <v>6</v>
      </c>
      <c r="F8336" s="25" t="s">
        <v>6</v>
      </c>
      <c r="G8336" s="25" t="s">
        <v>2987</v>
      </c>
      <c r="H8336" s="25" t="s">
        <v>3418</v>
      </c>
      <c r="I8336" s="25" t="s">
        <v>82</v>
      </c>
      <c r="J8336" s="10">
        <v>3549</v>
      </c>
      <c r="K8336" s="16">
        <v>71</v>
      </c>
    </row>
    <row r="8337" spans="1:11" x14ac:dyDescent="0.25">
      <c r="A8337" s="19">
        <v>43081</v>
      </c>
      <c r="B8337" s="19" t="s">
        <v>3407</v>
      </c>
      <c r="C8337" s="15">
        <v>3000</v>
      </c>
      <c r="D8337" s="24" t="s">
        <v>4</v>
      </c>
      <c r="E8337" s="24" t="s">
        <v>6</v>
      </c>
      <c r="F8337" s="25" t="s">
        <v>6</v>
      </c>
      <c r="G8337" s="25" t="s">
        <v>2987</v>
      </c>
      <c r="H8337" s="25" t="s">
        <v>3418</v>
      </c>
      <c r="I8337" s="25" t="s">
        <v>82</v>
      </c>
      <c r="J8337" s="10">
        <v>3550</v>
      </c>
      <c r="K8337" s="16">
        <v>71</v>
      </c>
    </row>
    <row r="8338" spans="1:11" x14ac:dyDescent="0.25">
      <c r="A8338" s="19">
        <v>43081</v>
      </c>
      <c r="B8338" s="19" t="s">
        <v>3407</v>
      </c>
      <c r="C8338" s="15">
        <v>100</v>
      </c>
      <c r="D8338" s="24" t="s">
        <v>4</v>
      </c>
      <c r="E8338" s="24" t="s">
        <v>5</v>
      </c>
      <c r="F8338" s="25" t="s">
        <v>2217</v>
      </c>
      <c r="G8338" s="25" t="s">
        <v>2987</v>
      </c>
      <c r="H8338" s="25" t="s">
        <v>3418</v>
      </c>
      <c r="I8338" s="25" t="s">
        <v>82</v>
      </c>
      <c r="J8338" s="10">
        <v>3562</v>
      </c>
      <c r="K8338" s="16">
        <v>72</v>
      </c>
    </row>
    <row r="8339" spans="1:11" x14ac:dyDescent="0.25">
      <c r="A8339" s="19">
        <v>43081</v>
      </c>
      <c r="B8339" s="19" t="s">
        <v>3407</v>
      </c>
      <c r="C8339" s="15">
        <v>100</v>
      </c>
      <c r="D8339" s="24" t="s">
        <v>4</v>
      </c>
      <c r="E8339" s="24" t="s">
        <v>5</v>
      </c>
      <c r="F8339" s="25" t="s">
        <v>2217</v>
      </c>
      <c r="G8339" s="25" t="s">
        <v>2987</v>
      </c>
      <c r="H8339" s="25" t="s">
        <v>3418</v>
      </c>
      <c r="I8339" s="25" t="s">
        <v>82</v>
      </c>
      <c r="J8339" s="10">
        <v>3563</v>
      </c>
      <c r="K8339" s="16">
        <v>72</v>
      </c>
    </row>
    <row r="8340" spans="1:11" x14ac:dyDescent="0.25">
      <c r="A8340" s="19">
        <v>43081</v>
      </c>
      <c r="B8340" s="19" t="s">
        <v>3407</v>
      </c>
      <c r="C8340" s="15">
        <v>150</v>
      </c>
      <c r="D8340" s="24" t="s">
        <v>4</v>
      </c>
      <c r="E8340" s="24" t="s">
        <v>6</v>
      </c>
      <c r="F8340" s="25" t="s">
        <v>6</v>
      </c>
      <c r="G8340" s="25" t="s">
        <v>2987</v>
      </c>
      <c r="H8340" s="25" t="s">
        <v>3418</v>
      </c>
      <c r="I8340" s="25" t="s">
        <v>82</v>
      </c>
      <c r="J8340" s="10">
        <v>3564</v>
      </c>
      <c r="K8340" s="16">
        <v>72</v>
      </c>
    </row>
    <row r="8341" spans="1:11" x14ac:dyDescent="0.25">
      <c r="A8341" s="19">
        <v>43081</v>
      </c>
      <c r="B8341" s="19" t="s">
        <v>3407</v>
      </c>
      <c r="C8341" s="15">
        <v>1000</v>
      </c>
      <c r="D8341" s="24" t="s">
        <v>4</v>
      </c>
      <c r="E8341" s="24" t="s">
        <v>5</v>
      </c>
      <c r="F8341" s="25" t="s">
        <v>2217</v>
      </c>
      <c r="G8341" s="25" t="s">
        <v>2987</v>
      </c>
      <c r="H8341" s="25" t="s">
        <v>3418</v>
      </c>
      <c r="I8341" s="25" t="s">
        <v>82</v>
      </c>
      <c r="J8341" s="10">
        <v>3565</v>
      </c>
      <c r="K8341" s="16">
        <v>72</v>
      </c>
    </row>
    <row r="8342" spans="1:11" x14ac:dyDescent="0.25">
      <c r="A8342" s="19">
        <v>43081</v>
      </c>
      <c r="B8342" s="19" t="s">
        <v>3407</v>
      </c>
      <c r="C8342" s="15">
        <v>400</v>
      </c>
      <c r="D8342" s="24" t="s">
        <v>4</v>
      </c>
      <c r="E8342" s="24" t="s">
        <v>6</v>
      </c>
      <c r="F8342" s="25" t="s">
        <v>6</v>
      </c>
      <c r="G8342" s="25" t="s">
        <v>2987</v>
      </c>
      <c r="H8342" s="25" t="s">
        <v>3418</v>
      </c>
      <c r="I8342" s="25" t="s">
        <v>82</v>
      </c>
      <c r="J8342" s="10">
        <v>3566</v>
      </c>
      <c r="K8342" s="16">
        <v>72</v>
      </c>
    </row>
    <row r="8343" spans="1:11" x14ac:dyDescent="0.25">
      <c r="A8343" s="19">
        <v>43081</v>
      </c>
      <c r="B8343" s="19" t="s">
        <v>3407</v>
      </c>
      <c r="C8343" s="15">
        <v>1000</v>
      </c>
      <c r="D8343" s="24" t="s">
        <v>4</v>
      </c>
      <c r="E8343" s="24" t="s">
        <v>6</v>
      </c>
      <c r="F8343" s="25" t="s">
        <v>6</v>
      </c>
      <c r="G8343" s="25" t="s">
        <v>2987</v>
      </c>
      <c r="H8343" s="25" t="s">
        <v>3418</v>
      </c>
      <c r="I8343" s="25" t="s">
        <v>82</v>
      </c>
      <c r="J8343" s="10">
        <v>3567</v>
      </c>
      <c r="K8343" s="16">
        <v>72</v>
      </c>
    </row>
    <row r="8344" spans="1:11" x14ac:dyDescent="0.25">
      <c r="A8344" s="19">
        <v>43081</v>
      </c>
      <c r="B8344" s="19" t="s">
        <v>3407</v>
      </c>
      <c r="C8344" s="15">
        <v>100</v>
      </c>
      <c r="D8344" s="24" t="s">
        <v>4</v>
      </c>
      <c r="E8344" s="24" t="s">
        <v>5</v>
      </c>
      <c r="F8344" s="25" t="s">
        <v>2217</v>
      </c>
      <c r="G8344" s="25" t="s">
        <v>2987</v>
      </c>
      <c r="H8344" s="25" t="s">
        <v>3418</v>
      </c>
      <c r="I8344" s="25" t="s">
        <v>82</v>
      </c>
      <c r="J8344" s="10">
        <v>3568</v>
      </c>
      <c r="K8344" s="16">
        <v>72</v>
      </c>
    </row>
    <row r="8345" spans="1:11" x14ac:dyDescent="0.25">
      <c r="A8345" s="19">
        <v>43081</v>
      </c>
      <c r="B8345" s="19" t="s">
        <v>3407</v>
      </c>
      <c r="C8345" s="15">
        <v>1000</v>
      </c>
      <c r="D8345" s="24" t="s">
        <v>4</v>
      </c>
      <c r="E8345" s="24" t="s">
        <v>6</v>
      </c>
      <c r="F8345" s="25" t="s">
        <v>6</v>
      </c>
      <c r="G8345" s="25" t="s">
        <v>2987</v>
      </c>
      <c r="H8345" s="25" t="s">
        <v>3418</v>
      </c>
      <c r="I8345" s="25" t="s">
        <v>82</v>
      </c>
      <c r="J8345" s="10">
        <v>3569</v>
      </c>
      <c r="K8345" s="16">
        <v>72</v>
      </c>
    </row>
    <row r="8346" spans="1:11" x14ac:dyDescent="0.25">
      <c r="A8346" s="19">
        <v>43081</v>
      </c>
      <c r="B8346" s="19" t="s">
        <v>3407</v>
      </c>
      <c r="C8346" s="15">
        <v>5760</v>
      </c>
      <c r="D8346" s="24" t="s">
        <v>4</v>
      </c>
      <c r="E8346" s="24" t="s">
        <v>6</v>
      </c>
      <c r="F8346" s="25" t="s">
        <v>6</v>
      </c>
      <c r="G8346" s="25" t="s">
        <v>2987</v>
      </c>
      <c r="H8346" s="25" t="s">
        <v>3418</v>
      </c>
      <c r="I8346" s="25" t="s">
        <v>82</v>
      </c>
      <c r="J8346" s="10">
        <v>3570</v>
      </c>
      <c r="K8346" s="16">
        <v>72</v>
      </c>
    </row>
    <row r="8347" spans="1:11" x14ac:dyDescent="0.25">
      <c r="A8347" s="19">
        <v>43081</v>
      </c>
      <c r="B8347" s="19" t="s">
        <v>3407</v>
      </c>
      <c r="C8347" s="15">
        <v>100</v>
      </c>
      <c r="D8347" s="24" t="s">
        <v>4</v>
      </c>
      <c r="E8347" s="24" t="s">
        <v>6</v>
      </c>
      <c r="F8347" s="25" t="s">
        <v>6</v>
      </c>
      <c r="G8347" s="25" t="s">
        <v>2987</v>
      </c>
      <c r="H8347" s="25" t="s">
        <v>3418</v>
      </c>
      <c r="I8347" s="25" t="s">
        <v>82</v>
      </c>
      <c r="J8347" s="10">
        <v>3612</v>
      </c>
      <c r="K8347" s="16">
        <v>73</v>
      </c>
    </row>
    <row r="8348" spans="1:11" x14ac:dyDescent="0.25">
      <c r="A8348" s="19">
        <v>43081</v>
      </c>
      <c r="B8348" s="19" t="s">
        <v>3407</v>
      </c>
      <c r="C8348" s="15">
        <v>1500</v>
      </c>
      <c r="D8348" s="24" t="s">
        <v>4</v>
      </c>
      <c r="E8348" s="24" t="s">
        <v>6</v>
      </c>
      <c r="F8348" s="25" t="s">
        <v>6</v>
      </c>
      <c r="G8348" s="25" t="s">
        <v>2987</v>
      </c>
      <c r="H8348" s="25" t="s">
        <v>3418</v>
      </c>
      <c r="I8348" s="25" t="s">
        <v>82</v>
      </c>
      <c r="J8348" s="10">
        <v>3701</v>
      </c>
      <c r="K8348" s="16">
        <v>75</v>
      </c>
    </row>
    <row r="8349" spans="1:11" x14ac:dyDescent="0.25">
      <c r="A8349" s="19">
        <v>43081</v>
      </c>
      <c r="B8349" s="19" t="s">
        <v>3407</v>
      </c>
      <c r="C8349" s="15">
        <v>2000</v>
      </c>
      <c r="D8349" s="24" t="s">
        <v>4</v>
      </c>
      <c r="E8349" s="24" t="s">
        <v>6</v>
      </c>
      <c r="F8349" s="25" t="s">
        <v>6</v>
      </c>
      <c r="G8349" s="25" t="s">
        <v>2987</v>
      </c>
      <c r="H8349" s="25" t="s">
        <v>3418</v>
      </c>
      <c r="I8349" s="25" t="s">
        <v>82</v>
      </c>
      <c r="J8349" s="10">
        <v>3702</v>
      </c>
      <c r="K8349" s="16">
        <v>75</v>
      </c>
    </row>
    <row r="8350" spans="1:11" x14ac:dyDescent="0.25">
      <c r="A8350" s="19">
        <v>43081</v>
      </c>
      <c r="B8350" s="19" t="s">
        <v>3407</v>
      </c>
      <c r="C8350" s="15">
        <v>1500</v>
      </c>
      <c r="D8350" s="24" t="s">
        <v>4</v>
      </c>
      <c r="E8350" s="24" t="s">
        <v>5</v>
      </c>
      <c r="F8350" s="25" t="s">
        <v>2217</v>
      </c>
      <c r="G8350" s="25" t="s">
        <v>2987</v>
      </c>
      <c r="H8350" s="25" t="s">
        <v>3418</v>
      </c>
      <c r="I8350" s="25" t="s">
        <v>82</v>
      </c>
      <c r="J8350" s="10">
        <v>3703</v>
      </c>
      <c r="K8350" s="16">
        <v>75</v>
      </c>
    </row>
    <row r="8351" spans="1:11" x14ac:dyDescent="0.25">
      <c r="A8351" s="19">
        <v>43081</v>
      </c>
      <c r="B8351" s="19" t="s">
        <v>3407</v>
      </c>
      <c r="C8351" s="15">
        <v>600</v>
      </c>
      <c r="D8351" s="24" t="s">
        <v>4</v>
      </c>
      <c r="E8351" s="24" t="s">
        <v>6</v>
      </c>
      <c r="F8351" s="25" t="s">
        <v>6</v>
      </c>
      <c r="G8351" s="25" t="s">
        <v>2987</v>
      </c>
      <c r="H8351" s="25" t="s">
        <v>3418</v>
      </c>
      <c r="I8351" s="25" t="s">
        <v>82</v>
      </c>
      <c r="J8351" s="10">
        <v>3704</v>
      </c>
      <c r="K8351" s="16">
        <v>75</v>
      </c>
    </row>
    <row r="8352" spans="1:11" x14ac:dyDescent="0.25">
      <c r="A8352" s="19">
        <v>43081</v>
      </c>
      <c r="B8352" s="19" t="s">
        <v>3407</v>
      </c>
      <c r="C8352" s="15">
        <v>100</v>
      </c>
      <c r="D8352" s="24" t="s">
        <v>4</v>
      </c>
      <c r="E8352" s="24" t="s">
        <v>5</v>
      </c>
      <c r="F8352" s="25" t="s">
        <v>2217</v>
      </c>
      <c r="G8352" s="25" t="s">
        <v>2987</v>
      </c>
      <c r="H8352" s="25" t="s">
        <v>3418</v>
      </c>
      <c r="I8352" s="25" t="s">
        <v>82</v>
      </c>
      <c r="J8352" s="10">
        <v>3707</v>
      </c>
      <c r="K8352" s="16">
        <v>75</v>
      </c>
    </row>
    <row r="8353" spans="1:11" x14ac:dyDescent="0.25">
      <c r="A8353" s="19">
        <v>43081</v>
      </c>
      <c r="B8353" s="19" t="s">
        <v>3407</v>
      </c>
      <c r="C8353" s="15">
        <v>2000</v>
      </c>
      <c r="D8353" s="24" t="s">
        <v>7</v>
      </c>
      <c r="E8353" s="24" t="s">
        <v>8</v>
      </c>
      <c r="F8353" s="25"/>
      <c r="G8353" s="25" t="s">
        <v>3314</v>
      </c>
      <c r="H8353" s="25" t="s">
        <v>3314</v>
      </c>
      <c r="I8353" s="27"/>
      <c r="J8353" s="10" t="s">
        <v>2984</v>
      </c>
      <c r="K8353" s="16"/>
    </row>
    <row r="8354" spans="1:11" x14ac:dyDescent="0.25">
      <c r="A8354" s="19">
        <v>43081</v>
      </c>
      <c r="B8354" s="19" t="s">
        <v>3407</v>
      </c>
      <c r="C8354" s="15">
        <v>10000</v>
      </c>
      <c r="D8354" s="24" t="s">
        <v>7</v>
      </c>
      <c r="E8354" s="24" t="s">
        <v>8</v>
      </c>
      <c r="F8354" s="25"/>
      <c r="G8354" s="25" t="s">
        <v>3314</v>
      </c>
      <c r="H8354" s="25" t="s">
        <v>3314</v>
      </c>
      <c r="I8354" s="27"/>
      <c r="J8354" s="10" t="s">
        <v>2984</v>
      </c>
      <c r="K8354" s="16"/>
    </row>
    <row r="8355" spans="1:11" x14ac:dyDescent="0.25">
      <c r="A8355" s="19">
        <v>43081</v>
      </c>
      <c r="B8355" s="19" t="s">
        <v>3407</v>
      </c>
      <c r="C8355" s="15">
        <v>13500</v>
      </c>
      <c r="D8355" s="24" t="s">
        <v>7</v>
      </c>
      <c r="E8355" s="24" t="s">
        <v>8</v>
      </c>
      <c r="F8355" s="25"/>
      <c r="G8355" s="25" t="s">
        <v>3314</v>
      </c>
      <c r="H8355" s="25" t="s">
        <v>3314</v>
      </c>
      <c r="I8355" s="27"/>
      <c r="J8355" s="10" t="s">
        <v>2984</v>
      </c>
      <c r="K8355" s="16"/>
    </row>
    <row r="8356" spans="1:11" x14ac:dyDescent="0.25">
      <c r="A8356" s="19">
        <v>43081</v>
      </c>
      <c r="B8356" s="19" t="s">
        <v>3407</v>
      </c>
      <c r="C8356" s="15">
        <v>6300</v>
      </c>
      <c r="D8356" s="24" t="s">
        <v>7</v>
      </c>
      <c r="E8356" s="24" t="s">
        <v>8</v>
      </c>
      <c r="F8356" s="25"/>
      <c r="G8356" s="25" t="s">
        <v>3314</v>
      </c>
      <c r="H8356" s="25" t="s">
        <v>3314</v>
      </c>
      <c r="I8356" s="27"/>
      <c r="J8356" s="10" t="s">
        <v>2984</v>
      </c>
      <c r="K8356" s="16"/>
    </row>
    <row r="8357" spans="1:11" x14ac:dyDescent="0.25">
      <c r="A8357" s="19">
        <v>43081</v>
      </c>
      <c r="B8357" s="19" t="s">
        <v>3407</v>
      </c>
      <c r="C8357" s="15">
        <v>100</v>
      </c>
      <c r="D8357" s="24" t="s">
        <v>7</v>
      </c>
      <c r="E8357" s="24" t="s">
        <v>8</v>
      </c>
      <c r="F8357" s="25"/>
      <c r="G8357" s="25" t="s">
        <v>3314</v>
      </c>
      <c r="H8357" s="25" t="s">
        <v>3314</v>
      </c>
      <c r="I8357" s="27"/>
      <c r="J8357" s="10" t="s">
        <v>2984</v>
      </c>
      <c r="K8357" s="16"/>
    </row>
    <row r="8358" spans="1:11" x14ac:dyDescent="0.25">
      <c r="A8358" s="19">
        <v>43081</v>
      </c>
      <c r="B8358" s="19" t="s">
        <v>3407</v>
      </c>
      <c r="C8358" s="15">
        <v>800</v>
      </c>
      <c r="D8358" s="24" t="s">
        <v>7</v>
      </c>
      <c r="E8358" s="24" t="s">
        <v>8</v>
      </c>
      <c r="F8358" s="25"/>
      <c r="G8358" s="25" t="s">
        <v>3314</v>
      </c>
      <c r="H8358" s="25" t="s">
        <v>3314</v>
      </c>
      <c r="I8358" s="27"/>
      <c r="J8358" s="10" t="s">
        <v>2984</v>
      </c>
      <c r="K8358" s="16"/>
    </row>
    <row r="8359" spans="1:11" x14ac:dyDescent="0.25">
      <c r="A8359" s="19">
        <v>43082</v>
      </c>
      <c r="B8359" s="19" t="s">
        <v>3407</v>
      </c>
      <c r="C8359" s="15">
        <v>400</v>
      </c>
      <c r="D8359" s="24" t="s">
        <v>4</v>
      </c>
      <c r="E8359" s="24" t="s">
        <v>5</v>
      </c>
      <c r="F8359" s="25" t="s">
        <v>2217</v>
      </c>
      <c r="G8359" s="25" t="s">
        <v>2987</v>
      </c>
      <c r="H8359" s="25" t="s">
        <v>3418</v>
      </c>
      <c r="I8359" s="25" t="s">
        <v>82</v>
      </c>
      <c r="J8359" s="10">
        <v>1333</v>
      </c>
      <c r="K8359" s="16">
        <v>27</v>
      </c>
    </row>
    <row r="8360" spans="1:11" x14ac:dyDescent="0.25">
      <c r="A8360" s="19">
        <v>43082</v>
      </c>
      <c r="B8360" s="19" t="s">
        <v>3407</v>
      </c>
      <c r="C8360" s="15">
        <v>2200</v>
      </c>
      <c r="D8360" s="24" t="s">
        <v>4</v>
      </c>
      <c r="E8360" s="24" t="s">
        <v>6</v>
      </c>
      <c r="F8360" s="25" t="s">
        <v>6</v>
      </c>
      <c r="G8360" s="25" t="s">
        <v>2987</v>
      </c>
      <c r="H8360" s="25" t="s">
        <v>3418</v>
      </c>
      <c r="I8360" s="25" t="s">
        <v>82</v>
      </c>
      <c r="J8360" s="10">
        <v>1334</v>
      </c>
      <c r="K8360" s="16">
        <v>27</v>
      </c>
    </row>
    <row r="8361" spans="1:11" x14ac:dyDescent="0.25">
      <c r="A8361" s="19">
        <v>43082</v>
      </c>
      <c r="B8361" s="19" t="s">
        <v>3407</v>
      </c>
      <c r="C8361" s="15">
        <v>5300.1600000000008</v>
      </c>
      <c r="D8361" s="24" t="s">
        <v>4</v>
      </c>
      <c r="E8361" s="24" t="s">
        <v>5</v>
      </c>
      <c r="F8361" s="25" t="s">
        <v>2217</v>
      </c>
      <c r="G8361" s="25" t="s">
        <v>2987</v>
      </c>
      <c r="H8361" s="25" t="s">
        <v>3418</v>
      </c>
      <c r="I8361" s="25" t="s">
        <v>82</v>
      </c>
      <c r="J8361" s="10">
        <v>1335</v>
      </c>
      <c r="K8361" s="16">
        <v>27</v>
      </c>
    </row>
    <row r="8362" spans="1:11" x14ac:dyDescent="0.25">
      <c r="A8362" s="19">
        <v>43082</v>
      </c>
      <c r="B8362" s="19" t="s">
        <v>3407</v>
      </c>
      <c r="C8362" s="15">
        <v>500</v>
      </c>
      <c r="D8362" s="24" t="s">
        <v>4</v>
      </c>
      <c r="E8362" s="24" t="s">
        <v>5</v>
      </c>
      <c r="F8362" s="25" t="s">
        <v>2217</v>
      </c>
      <c r="G8362" s="25" t="s">
        <v>2987</v>
      </c>
      <c r="H8362" s="25" t="s">
        <v>3418</v>
      </c>
      <c r="I8362" s="25" t="s">
        <v>82</v>
      </c>
      <c r="J8362" s="10">
        <v>2638</v>
      </c>
      <c r="K8362" s="16">
        <v>53</v>
      </c>
    </row>
    <row r="8363" spans="1:11" x14ac:dyDescent="0.25">
      <c r="A8363" s="19">
        <v>43082</v>
      </c>
      <c r="B8363" s="19" t="s">
        <v>3407</v>
      </c>
      <c r="C8363" s="15">
        <v>200</v>
      </c>
      <c r="D8363" s="24" t="s">
        <v>4</v>
      </c>
      <c r="E8363" s="24" t="s">
        <v>5</v>
      </c>
      <c r="F8363" s="25" t="s">
        <v>2217</v>
      </c>
      <c r="G8363" s="25" t="s">
        <v>2987</v>
      </c>
      <c r="H8363" s="25" t="s">
        <v>3418</v>
      </c>
      <c r="I8363" s="25" t="s">
        <v>82</v>
      </c>
      <c r="J8363" s="10">
        <v>2837</v>
      </c>
      <c r="K8363" s="16">
        <v>57</v>
      </c>
    </row>
    <row r="8364" spans="1:11" x14ac:dyDescent="0.25">
      <c r="A8364" s="19">
        <v>43082</v>
      </c>
      <c r="B8364" s="19" t="s">
        <v>3407</v>
      </c>
      <c r="C8364" s="15">
        <v>100</v>
      </c>
      <c r="D8364" s="24" t="s">
        <v>4</v>
      </c>
      <c r="E8364" s="24" t="s">
        <v>5</v>
      </c>
      <c r="F8364" s="25" t="s">
        <v>2217</v>
      </c>
      <c r="G8364" s="25" t="s">
        <v>2987</v>
      </c>
      <c r="H8364" s="25" t="s">
        <v>3418</v>
      </c>
      <c r="I8364" s="25" t="s">
        <v>82</v>
      </c>
      <c r="J8364" s="10">
        <v>2838</v>
      </c>
      <c r="K8364" s="16">
        <v>57</v>
      </c>
    </row>
    <row r="8365" spans="1:11" x14ac:dyDescent="0.25">
      <c r="A8365" s="19">
        <v>43082</v>
      </c>
      <c r="B8365" s="19" t="s">
        <v>3407</v>
      </c>
      <c r="C8365" s="15">
        <v>50</v>
      </c>
      <c r="D8365" s="24" t="s">
        <v>4</v>
      </c>
      <c r="E8365" s="24" t="s">
        <v>5</v>
      </c>
      <c r="F8365" s="25" t="s">
        <v>2217</v>
      </c>
      <c r="G8365" s="25" t="s">
        <v>2987</v>
      </c>
      <c r="H8365" s="25" t="s">
        <v>3418</v>
      </c>
      <c r="I8365" s="25" t="s">
        <v>82</v>
      </c>
      <c r="J8365" s="10">
        <v>2839</v>
      </c>
      <c r="K8365" s="16">
        <v>57</v>
      </c>
    </row>
    <row r="8366" spans="1:11" x14ac:dyDescent="0.25">
      <c r="A8366" s="19">
        <v>43082</v>
      </c>
      <c r="B8366" s="19" t="s">
        <v>3407</v>
      </c>
      <c r="C8366" s="15">
        <v>250</v>
      </c>
      <c r="D8366" s="24" t="s">
        <v>4</v>
      </c>
      <c r="E8366" s="24" t="s">
        <v>5</v>
      </c>
      <c r="F8366" s="25" t="s">
        <v>2217</v>
      </c>
      <c r="G8366" s="25" t="s">
        <v>2987</v>
      </c>
      <c r="H8366" s="25" t="s">
        <v>3418</v>
      </c>
      <c r="I8366" s="25" t="s">
        <v>82</v>
      </c>
      <c r="J8366" s="10">
        <v>2932</v>
      </c>
      <c r="K8366" s="16">
        <v>59</v>
      </c>
    </row>
    <row r="8367" spans="1:11" x14ac:dyDescent="0.25">
      <c r="A8367" s="19">
        <v>43082</v>
      </c>
      <c r="B8367" s="19" t="s">
        <v>3407</v>
      </c>
      <c r="C8367" s="15">
        <v>1000</v>
      </c>
      <c r="D8367" s="24" t="s">
        <v>4</v>
      </c>
      <c r="E8367" s="24" t="s">
        <v>5</v>
      </c>
      <c r="F8367" s="25" t="s">
        <v>2217</v>
      </c>
      <c r="G8367" s="25" t="s">
        <v>2987</v>
      </c>
      <c r="H8367" s="25" t="s">
        <v>3418</v>
      </c>
      <c r="I8367" s="25" t="s">
        <v>82</v>
      </c>
      <c r="J8367" s="10">
        <v>3287</v>
      </c>
      <c r="K8367" s="16">
        <v>66</v>
      </c>
    </row>
    <row r="8368" spans="1:11" x14ac:dyDescent="0.25">
      <c r="A8368" s="19">
        <v>43082</v>
      </c>
      <c r="B8368" s="19" t="s">
        <v>3407</v>
      </c>
      <c r="C8368" s="15">
        <v>200</v>
      </c>
      <c r="D8368" s="24" t="s">
        <v>4</v>
      </c>
      <c r="E8368" s="24" t="s">
        <v>6</v>
      </c>
      <c r="F8368" s="25" t="s">
        <v>6</v>
      </c>
      <c r="G8368" s="25" t="s">
        <v>2987</v>
      </c>
      <c r="H8368" s="25" t="s">
        <v>3418</v>
      </c>
      <c r="I8368" s="25" t="s">
        <v>82</v>
      </c>
      <c r="J8368" s="10">
        <v>3288</v>
      </c>
      <c r="K8368" s="16">
        <v>66</v>
      </c>
    </row>
    <row r="8369" spans="1:11" x14ac:dyDescent="0.25">
      <c r="A8369" s="19">
        <v>43082</v>
      </c>
      <c r="B8369" s="19" t="s">
        <v>3407</v>
      </c>
      <c r="C8369" s="15">
        <v>250</v>
      </c>
      <c r="D8369" s="24" t="s">
        <v>4</v>
      </c>
      <c r="E8369" s="24" t="s">
        <v>6</v>
      </c>
      <c r="F8369" s="25" t="s">
        <v>6</v>
      </c>
      <c r="G8369" s="25" t="s">
        <v>2987</v>
      </c>
      <c r="H8369" s="25" t="s">
        <v>3418</v>
      </c>
      <c r="I8369" s="25" t="s">
        <v>82</v>
      </c>
      <c r="J8369" s="10">
        <v>3373</v>
      </c>
      <c r="K8369" s="16">
        <v>68</v>
      </c>
    </row>
    <row r="8370" spans="1:11" x14ac:dyDescent="0.25">
      <c r="A8370" s="19">
        <v>43082</v>
      </c>
      <c r="B8370" s="19" t="s">
        <v>3407</v>
      </c>
      <c r="C8370" s="15">
        <v>5200</v>
      </c>
      <c r="D8370" s="24" t="s">
        <v>4</v>
      </c>
      <c r="E8370" s="24" t="s">
        <v>5</v>
      </c>
      <c r="F8370" s="25" t="s">
        <v>2217</v>
      </c>
      <c r="G8370" s="25" t="s">
        <v>2987</v>
      </c>
      <c r="H8370" s="25" t="s">
        <v>3418</v>
      </c>
      <c r="I8370" s="25" t="s">
        <v>82</v>
      </c>
      <c r="J8370" s="10">
        <v>3374</v>
      </c>
      <c r="K8370" s="16">
        <v>68</v>
      </c>
    </row>
    <row r="8371" spans="1:11" x14ac:dyDescent="0.25">
      <c r="A8371" s="19">
        <v>43082</v>
      </c>
      <c r="B8371" s="19" t="s">
        <v>3407</v>
      </c>
      <c r="C8371" s="15">
        <v>200</v>
      </c>
      <c r="D8371" s="24" t="s">
        <v>4</v>
      </c>
      <c r="E8371" s="24" t="s">
        <v>5</v>
      </c>
      <c r="F8371" s="25" t="s">
        <v>2217</v>
      </c>
      <c r="G8371" s="25" t="s">
        <v>2987</v>
      </c>
      <c r="H8371" s="25" t="s">
        <v>3418</v>
      </c>
      <c r="I8371" s="25" t="s">
        <v>82</v>
      </c>
      <c r="J8371" s="10">
        <v>3375</v>
      </c>
      <c r="K8371" s="16">
        <v>68</v>
      </c>
    </row>
    <row r="8372" spans="1:11" x14ac:dyDescent="0.25">
      <c r="A8372" s="19">
        <v>43082</v>
      </c>
      <c r="B8372" s="19" t="s">
        <v>3407</v>
      </c>
      <c r="C8372" s="15">
        <v>10000</v>
      </c>
      <c r="D8372" s="24" t="s">
        <v>4</v>
      </c>
      <c r="E8372" s="24" t="s">
        <v>5</v>
      </c>
      <c r="F8372" s="25" t="s">
        <v>2217</v>
      </c>
      <c r="G8372" s="25" t="s">
        <v>2987</v>
      </c>
      <c r="H8372" s="25" t="s">
        <v>3418</v>
      </c>
      <c r="I8372" s="25" t="s">
        <v>82</v>
      </c>
      <c r="J8372" s="10">
        <v>3376</v>
      </c>
      <c r="K8372" s="16">
        <v>68</v>
      </c>
    </row>
    <row r="8373" spans="1:11" x14ac:dyDescent="0.25">
      <c r="A8373" s="19">
        <v>43082</v>
      </c>
      <c r="B8373" s="19" t="s">
        <v>3407</v>
      </c>
      <c r="C8373" s="15">
        <v>600</v>
      </c>
      <c r="D8373" s="24" t="s">
        <v>4</v>
      </c>
      <c r="E8373" s="24" t="s">
        <v>5</v>
      </c>
      <c r="F8373" s="25" t="s">
        <v>2217</v>
      </c>
      <c r="G8373" s="25" t="s">
        <v>2987</v>
      </c>
      <c r="H8373" s="25" t="s">
        <v>3418</v>
      </c>
      <c r="I8373" s="25" t="s">
        <v>82</v>
      </c>
      <c r="J8373" s="10">
        <v>3377</v>
      </c>
      <c r="K8373" s="16">
        <v>68</v>
      </c>
    </row>
    <row r="8374" spans="1:11" x14ac:dyDescent="0.25">
      <c r="A8374" s="19">
        <v>43082</v>
      </c>
      <c r="B8374" s="19" t="s">
        <v>3407</v>
      </c>
      <c r="C8374" s="15">
        <v>7000</v>
      </c>
      <c r="D8374" s="24" t="s">
        <v>4</v>
      </c>
      <c r="E8374" s="24" t="s">
        <v>5</v>
      </c>
      <c r="F8374" s="25" t="s">
        <v>2217</v>
      </c>
      <c r="G8374" s="25" t="s">
        <v>2987</v>
      </c>
      <c r="H8374" s="25" t="s">
        <v>3418</v>
      </c>
      <c r="I8374" s="25" t="s">
        <v>82</v>
      </c>
      <c r="J8374" s="10">
        <v>3378</v>
      </c>
      <c r="K8374" s="16">
        <v>68</v>
      </c>
    </row>
    <row r="8375" spans="1:11" x14ac:dyDescent="0.25">
      <c r="A8375" s="19">
        <v>43082</v>
      </c>
      <c r="B8375" s="19" t="s">
        <v>3407</v>
      </c>
      <c r="C8375" s="15">
        <v>10000</v>
      </c>
      <c r="D8375" s="24" t="s">
        <v>4</v>
      </c>
      <c r="E8375" s="24" t="s">
        <v>5</v>
      </c>
      <c r="F8375" s="25" t="s">
        <v>2217</v>
      </c>
      <c r="G8375" s="25" t="s">
        <v>2987</v>
      </c>
      <c r="H8375" s="25" t="s">
        <v>3418</v>
      </c>
      <c r="I8375" s="25" t="s">
        <v>82</v>
      </c>
      <c r="J8375" s="10">
        <v>3379</v>
      </c>
      <c r="K8375" s="16">
        <v>68</v>
      </c>
    </row>
    <row r="8376" spans="1:11" x14ac:dyDescent="0.25">
      <c r="A8376" s="19">
        <v>43082</v>
      </c>
      <c r="B8376" s="19" t="s">
        <v>3407</v>
      </c>
      <c r="C8376" s="15">
        <v>6500</v>
      </c>
      <c r="D8376" s="24" t="s">
        <v>4</v>
      </c>
      <c r="E8376" s="24" t="s">
        <v>6</v>
      </c>
      <c r="F8376" s="25" t="s">
        <v>6</v>
      </c>
      <c r="G8376" s="25" t="s">
        <v>2987</v>
      </c>
      <c r="H8376" s="25" t="s">
        <v>3418</v>
      </c>
      <c r="I8376" s="25" t="s">
        <v>82</v>
      </c>
      <c r="J8376" s="10">
        <v>3380</v>
      </c>
      <c r="K8376" s="16">
        <v>68</v>
      </c>
    </row>
    <row r="8377" spans="1:11" x14ac:dyDescent="0.25">
      <c r="A8377" s="19">
        <v>43082</v>
      </c>
      <c r="B8377" s="19" t="s">
        <v>3407</v>
      </c>
      <c r="C8377" s="15">
        <v>100</v>
      </c>
      <c r="D8377" s="24" t="s">
        <v>4</v>
      </c>
      <c r="E8377" s="24" t="s">
        <v>6</v>
      </c>
      <c r="F8377" s="25" t="s">
        <v>6</v>
      </c>
      <c r="G8377" s="25" t="s">
        <v>2987</v>
      </c>
      <c r="H8377" s="25" t="s">
        <v>3418</v>
      </c>
      <c r="I8377" s="25" t="s">
        <v>82</v>
      </c>
      <c r="J8377" s="10">
        <v>3381</v>
      </c>
      <c r="K8377" s="16">
        <v>68</v>
      </c>
    </row>
    <row r="8378" spans="1:11" x14ac:dyDescent="0.25">
      <c r="A8378" s="19">
        <v>43082</v>
      </c>
      <c r="B8378" s="19" t="s">
        <v>3407</v>
      </c>
      <c r="C8378" s="15">
        <v>100</v>
      </c>
      <c r="D8378" s="24" t="s">
        <v>4</v>
      </c>
      <c r="E8378" s="24" t="s">
        <v>6</v>
      </c>
      <c r="F8378" s="25" t="s">
        <v>6</v>
      </c>
      <c r="G8378" s="25" t="s">
        <v>2987</v>
      </c>
      <c r="H8378" s="25" t="s">
        <v>3418</v>
      </c>
      <c r="I8378" s="25" t="s">
        <v>82</v>
      </c>
      <c r="J8378" s="10">
        <v>3382</v>
      </c>
      <c r="K8378" s="16">
        <v>68</v>
      </c>
    </row>
    <row r="8379" spans="1:11" x14ac:dyDescent="0.25">
      <c r="A8379" s="19">
        <v>43082</v>
      </c>
      <c r="B8379" s="19" t="s">
        <v>3407</v>
      </c>
      <c r="C8379" s="15">
        <v>500</v>
      </c>
      <c r="D8379" s="24" t="s">
        <v>4</v>
      </c>
      <c r="E8379" s="24" t="s">
        <v>5</v>
      </c>
      <c r="F8379" s="25" t="s">
        <v>2217</v>
      </c>
      <c r="G8379" s="25" t="s">
        <v>2987</v>
      </c>
      <c r="H8379" s="25" t="s">
        <v>3418</v>
      </c>
      <c r="I8379" s="25" t="s">
        <v>82</v>
      </c>
      <c r="J8379" s="10">
        <v>3383</v>
      </c>
      <c r="K8379" s="16">
        <v>68</v>
      </c>
    </row>
    <row r="8380" spans="1:11" x14ac:dyDescent="0.25">
      <c r="A8380" s="19">
        <v>43082</v>
      </c>
      <c r="B8380" s="19" t="s">
        <v>3407</v>
      </c>
      <c r="C8380" s="15">
        <v>150</v>
      </c>
      <c r="D8380" s="24" t="s">
        <v>4</v>
      </c>
      <c r="E8380" s="24" t="s">
        <v>5</v>
      </c>
      <c r="F8380" s="25" t="s">
        <v>2217</v>
      </c>
      <c r="G8380" s="25" t="s">
        <v>2987</v>
      </c>
      <c r="H8380" s="25" t="s">
        <v>3418</v>
      </c>
      <c r="I8380" s="25" t="s">
        <v>82</v>
      </c>
      <c r="J8380" s="10">
        <v>3414</v>
      </c>
      <c r="K8380" s="16">
        <v>69</v>
      </c>
    </row>
    <row r="8381" spans="1:11" x14ac:dyDescent="0.25">
      <c r="A8381" s="19">
        <v>43082</v>
      </c>
      <c r="B8381" s="19" t="s">
        <v>3407</v>
      </c>
      <c r="C8381" s="15">
        <v>10000</v>
      </c>
      <c r="D8381" s="24" t="s">
        <v>4</v>
      </c>
      <c r="E8381" s="24" t="s">
        <v>5</v>
      </c>
      <c r="F8381" s="25" t="s">
        <v>2217</v>
      </c>
      <c r="G8381" s="25" t="s">
        <v>2987</v>
      </c>
      <c r="H8381" s="25" t="s">
        <v>3418</v>
      </c>
      <c r="I8381" s="25" t="s">
        <v>82</v>
      </c>
      <c r="J8381" s="10">
        <v>3415</v>
      </c>
      <c r="K8381" s="16">
        <v>69</v>
      </c>
    </row>
    <row r="8382" spans="1:11" x14ac:dyDescent="0.25">
      <c r="A8382" s="19">
        <v>43082</v>
      </c>
      <c r="B8382" s="19" t="s">
        <v>3407</v>
      </c>
      <c r="C8382" s="15">
        <v>8000</v>
      </c>
      <c r="D8382" s="24" t="s">
        <v>4</v>
      </c>
      <c r="E8382" s="24" t="s">
        <v>5</v>
      </c>
      <c r="F8382" s="25" t="s">
        <v>2217</v>
      </c>
      <c r="G8382" s="25" t="s">
        <v>2987</v>
      </c>
      <c r="H8382" s="25" t="s">
        <v>3418</v>
      </c>
      <c r="I8382" s="25" t="s">
        <v>82</v>
      </c>
      <c r="J8382" s="10">
        <v>3416</v>
      </c>
      <c r="K8382" s="16">
        <v>69</v>
      </c>
    </row>
    <row r="8383" spans="1:11" x14ac:dyDescent="0.25">
      <c r="A8383" s="19">
        <v>43082</v>
      </c>
      <c r="B8383" s="19" t="s">
        <v>3407</v>
      </c>
      <c r="C8383" s="15">
        <v>1400</v>
      </c>
      <c r="D8383" s="24" t="s">
        <v>4</v>
      </c>
      <c r="E8383" s="24" t="s">
        <v>6</v>
      </c>
      <c r="F8383" s="25" t="s">
        <v>6</v>
      </c>
      <c r="G8383" s="25" t="s">
        <v>2987</v>
      </c>
      <c r="H8383" s="25" t="s">
        <v>3418</v>
      </c>
      <c r="I8383" s="25" t="s">
        <v>82</v>
      </c>
      <c r="J8383" s="10">
        <v>3417</v>
      </c>
      <c r="K8383" s="16">
        <v>69</v>
      </c>
    </row>
    <row r="8384" spans="1:11" x14ac:dyDescent="0.25">
      <c r="A8384" s="19">
        <v>43082</v>
      </c>
      <c r="B8384" s="19" t="s">
        <v>3407</v>
      </c>
      <c r="C8384" s="15">
        <v>1000</v>
      </c>
      <c r="D8384" s="24" t="s">
        <v>4</v>
      </c>
      <c r="E8384" s="24" t="s">
        <v>5</v>
      </c>
      <c r="F8384" s="25" t="s">
        <v>2217</v>
      </c>
      <c r="G8384" s="25" t="s">
        <v>2987</v>
      </c>
      <c r="H8384" s="25" t="s">
        <v>3418</v>
      </c>
      <c r="I8384" s="25" t="s">
        <v>82</v>
      </c>
      <c r="J8384" s="10">
        <v>3418</v>
      </c>
      <c r="K8384" s="16">
        <v>69</v>
      </c>
    </row>
    <row r="8385" spans="1:11" x14ac:dyDescent="0.25">
      <c r="A8385" s="19">
        <v>43082</v>
      </c>
      <c r="B8385" s="19" t="s">
        <v>3407</v>
      </c>
      <c r="C8385" s="15">
        <v>100</v>
      </c>
      <c r="D8385" s="24" t="s">
        <v>4</v>
      </c>
      <c r="E8385" s="24" t="s">
        <v>5</v>
      </c>
      <c r="F8385" s="25" t="s">
        <v>2217</v>
      </c>
      <c r="G8385" s="25" t="s">
        <v>2987</v>
      </c>
      <c r="H8385" s="25" t="s">
        <v>3418</v>
      </c>
      <c r="I8385" s="25" t="s">
        <v>82</v>
      </c>
      <c r="J8385" s="10">
        <v>3571</v>
      </c>
      <c r="K8385" s="16">
        <v>72</v>
      </c>
    </row>
    <row r="8386" spans="1:11" x14ac:dyDescent="0.25">
      <c r="A8386" s="19">
        <v>43082</v>
      </c>
      <c r="B8386" s="19" t="s">
        <v>3407</v>
      </c>
      <c r="C8386" s="15">
        <v>2500</v>
      </c>
      <c r="D8386" s="24" t="s">
        <v>4</v>
      </c>
      <c r="E8386" s="24" t="s">
        <v>6</v>
      </c>
      <c r="F8386" s="25" t="s">
        <v>6</v>
      </c>
      <c r="G8386" s="25" t="s">
        <v>2987</v>
      </c>
      <c r="H8386" s="25" t="s">
        <v>3418</v>
      </c>
      <c r="I8386" s="25" t="s">
        <v>82</v>
      </c>
      <c r="J8386" s="10">
        <v>3572</v>
      </c>
      <c r="K8386" s="16">
        <v>72</v>
      </c>
    </row>
    <row r="8387" spans="1:11" x14ac:dyDescent="0.25">
      <c r="A8387" s="19">
        <v>43082</v>
      </c>
      <c r="B8387" s="19" t="s">
        <v>3407</v>
      </c>
      <c r="C8387" s="15">
        <v>300</v>
      </c>
      <c r="D8387" s="24" t="s">
        <v>4</v>
      </c>
      <c r="E8387" s="24" t="s">
        <v>6</v>
      </c>
      <c r="F8387" s="25" t="s">
        <v>6</v>
      </c>
      <c r="G8387" s="25" t="s">
        <v>2987</v>
      </c>
      <c r="H8387" s="25" t="s">
        <v>3418</v>
      </c>
      <c r="I8387" s="25" t="s">
        <v>82</v>
      </c>
      <c r="J8387" s="10">
        <v>3573</v>
      </c>
      <c r="K8387" s="16">
        <v>72</v>
      </c>
    </row>
    <row r="8388" spans="1:11" x14ac:dyDescent="0.25">
      <c r="A8388" s="19">
        <v>43082</v>
      </c>
      <c r="B8388" s="19" t="s">
        <v>3407</v>
      </c>
      <c r="C8388" s="15">
        <v>100</v>
      </c>
      <c r="D8388" s="24" t="s">
        <v>4</v>
      </c>
      <c r="E8388" s="24" t="s">
        <v>6</v>
      </c>
      <c r="F8388" s="25" t="s">
        <v>6</v>
      </c>
      <c r="G8388" s="25" t="s">
        <v>2987</v>
      </c>
      <c r="H8388" s="25" t="s">
        <v>3418</v>
      </c>
      <c r="I8388" s="25" t="s">
        <v>82</v>
      </c>
      <c r="J8388" s="10">
        <v>3705</v>
      </c>
      <c r="K8388" s="16">
        <v>75</v>
      </c>
    </row>
    <row r="8389" spans="1:11" x14ac:dyDescent="0.25">
      <c r="A8389" s="19">
        <v>43082</v>
      </c>
      <c r="B8389" s="19" t="s">
        <v>3407</v>
      </c>
      <c r="C8389" s="15">
        <v>6400</v>
      </c>
      <c r="D8389" s="24" t="s">
        <v>4</v>
      </c>
      <c r="E8389" s="24" t="s">
        <v>5</v>
      </c>
      <c r="F8389" s="25" t="s">
        <v>2217</v>
      </c>
      <c r="G8389" s="25" t="s">
        <v>2987</v>
      </c>
      <c r="H8389" s="25" t="s">
        <v>3418</v>
      </c>
      <c r="I8389" s="25" t="s">
        <v>82</v>
      </c>
      <c r="J8389" s="10">
        <v>3708</v>
      </c>
      <c r="K8389" s="16">
        <v>75</v>
      </c>
    </row>
    <row r="8390" spans="1:11" x14ac:dyDescent="0.25">
      <c r="A8390" s="19">
        <v>43082</v>
      </c>
      <c r="B8390" s="19" t="s">
        <v>3407</v>
      </c>
      <c r="C8390" s="15">
        <v>500</v>
      </c>
      <c r="D8390" s="24" t="s">
        <v>4</v>
      </c>
      <c r="E8390" s="24" t="s">
        <v>6</v>
      </c>
      <c r="F8390" s="25" t="s">
        <v>6</v>
      </c>
      <c r="G8390" s="25" t="s">
        <v>2987</v>
      </c>
      <c r="H8390" s="25" t="s">
        <v>3418</v>
      </c>
      <c r="I8390" s="25" t="s">
        <v>82</v>
      </c>
      <c r="J8390" s="10">
        <v>3709</v>
      </c>
      <c r="K8390" s="16">
        <v>75</v>
      </c>
    </row>
    <row r="8391" spans="1:11" x14ac:dyDescent="0.25">
      <c r="A8391" s="19">
        <v>43082</v>
      </c>
      <c r="B8391" s="19" t="s">
        <v>3407</v>
      </c>
      <c r="C8391" s="15">
        <v>3000</v>
      </c>
      <c r="D8391" s="24" t="s">
        <v>4</v>
      </c>
      <c r="E8391" s="24" t="s">
        <v>5</v>
      </c>
      <c r="F8391" s="25" t="s">
        <v>2217</v>
      </c>
      <c r="G8391" s="25" t="s">
        <v>2987</v>
      </c>
      <c r="H8391" s="25" t="s">
        <v>3418</v>
      </c>
      <c r="I8391" s="25" t="s">
        <v>82</v>
      </c>
      <c r="J8391" s="10">
        <v>3711</v>
      </c>
      <c r="K8391" s="16">
        <v>75</v>
      </c>
    </row>
    <row r="8392" spans="1:11" x14ac:dyDescent="0.25">
      <c r="A8392" s="19">
        <v>43082</v>
      </c>
      <c r="B8392" s="19" t="s">
        <v>3407</v>
      </c>
      <c r="C8392" s="15">
        <v>400</v>
      </c>
      <c r="D8392" s="24" t="s">
        <v>4</v>
      </c>
      <c r="E8392" s="24" t="s">
        <v>6</v>
      </c>
      <c r="F8392" s="25" t="s">
        <v>6</v>
      </c>
      <c r="G8392" s="25" t="s">
        <v>2987</v>
      </c>
      <c r="H8392" s="25" t="s">
        <v>3418</v>
      </c>
      <c r="I8392" s="25" t="s">
        <v>82</v>
      </c>
      <c r="J8392" s="10">
        <v>3712</v>
      </c>
      <c r="K8392" s="16">
        <v>75</v>
      </c>
    </row>
    <row r="8393" spans="1:11" x14ac:dyDescent="0.25">
      <c r="A8393" s="19">
        <v>43082</v>
      </c>
      <c r="B8393" s="19" t="s">
        <v>3407</v>
      </c>
      <c r="C8393" s="15">
        <v>11708.144</v>
      </c>
      <c r="D8393" s="24" t="s">
        <v>4</v>
      </c>
      <c r="E8393" s="24" t="s">
        <v>5</v>
      </c>
      <c r="F8393" s="25" t="s">
        <v>2217</v>
      </c>
      <c r="G8393" s="25" t="s">
        <v>2987</v>
      </c>
      <c r="H8393" s="25" t="s">
        <v>3418</v>
      </c>
      <c r="I8393" s="25" t="s">
        <v>82</v>
      </c>
      <c r="J8393" s="10">
        <v>3713</v>
      </c>
      <c r="K8393" s="16">
        <v>75</v>
      </c>
    </row>
    <row r="8394" spans="1:11" x14ac:dyDescent="0.25">
      <c r="A8394" s="19">
        <v>43082</v>
      </c>
      <c r="B8394" s="19" t="s">
        <v>3407</v>
      </c>
      <c r="C8394" s="15">
        <v>1000</v>
      </c>
      <c r="D8394" s="24" t="s">
        <v>4</v>
      </c>
      <c r="E8394" s="24" t="s">
        <v>5</v>
      </c>
      <c r="F8394" s="25" t="s">
        <v>2217</v>
      </c>
      <c r="G8394" s="25" t="s">
        <v>2987</v>
      </c>
      <c r="H8394" s="25" t="s">
        <v>3418</v>
      </c>
      <c r="I8394" s="25" t="s">
        <v>82</v>
      </c>
      <c r="J8394" s="10">
        <v>3714</v>
      </c>
      <c r="K8394" s="16">
        <v>75</v>
      </c>
    </row>
    <row r="8395" spans="1:11" x14ac:dyDescent="0.25">
      <c r="A8395" s="19">
        <v>43082</v>
      </c>
      <c r="B8395" s="19" t="s">
        <v>3407</v>
      </c>
      <c r="C8395" s="15">
        <v>1100</v>
      </c>
      <c r="D8395" s="24" t="s">
        <v>4</v>
      </c>
      <c r="E8395" s="24" t="s">
        <v>5</v>
      </c>
      <c r="F8395" s="25" t="s">
        <v>2217</v>
      </c>
      <c r="G8395" s="25" t="s">
        <v>2987</v>
      </c>
      <c r="H8395" s="25" t="s">
        <v>3418</v>
      </c>
      <c r="I8395" s="25" t="s">
        <v>82</v>
      </c>
      <c r="J8395" s="10">
        <v>3715</v>
      </c>
      <c r="K8395" s="16">
        <v>75</v>
      </c>
    </row>
    <row r="8396" spans="1:11" x14ac:dyDescent="0.25">
      <c r="A8396" s="19">
        <v>43082</v>
      </c>
      <c r="B8396" s="19" t="s">
        <v>3407</v>
      </c>
      <c r="C8396" s="15">
        <v>50</v>
      </c>
      <c r="D8396" s="24" t="s">
        <v>4</v>
      </c>
      <c r="E8396" s="24" t="s">
        <v>5</v>
      </c>
      <c r="F8396" s="25" t="s">
        <v>2217</v>
      </c>
      <c r="G8396" s="25" t="s">
        <v>2987</v>
      </c>
      <c r="H8396" s="25" t="s">
        <v>3418</v>
      </c>
      <c r="I8396" s="25" t="s">
        <v>82</v>
      </c>
      <c r="J8396" s="10">
        <v>3716</v>
      </c>
      <c r="K8396" s="16">
        <v>75</v>
      </c>
    </row>
    <row r="8397" spans="1:11" x14ac:dyDescent="0.25">
      <c r="A8397" s="19">
        <v>43082</v>
      </c>
      <c r="B8397" s="19" t="s">
        <v>3407</v>
      </c>
      <c r="C8397" s="15">
        <v>300</v>
      </c>
      <c r="D8397" s="24" t="s">
        <v>4</v>
      </c>
      <c r="E8397" s="24" t="s">
        <v>6</v>
      </c>
      <c r="F8397" s="25" t="s">
        <v>6</v>
      </c>
      <c r="G8397" s="25" t="s">
        <v>2987</v>
      </c>
      <c r="H8397" s="25" t="s">
        <v>3418</v>
      </c>
      <c r="I8397" s="25" t="s">
        <v>82</v>
      </c>
      <c r="J8397" s="10">
        <v>3717</v>
      </c>
      <c r="K8397" s="16">
        <v>75</v>
      </c>
    </row>
    <row r="8398" spans="1:11" x14ac:dyDescent="0.25">
      <c r="A8398" s="19">
        <v>43082</v>
      </c>
      <c r="B8398" s="19" t="s">
        <v>3407</v>
      </c>
      <c r="C8398" s="15">
        <v>1000</v>
      </c>
      <c r="D8398" s="24" t="s">
        <v>4</v>
      </c>
      <c r="E8398" s="24" t="s">
        <v>5</v>
      </c>
      <c r="F8398" s="25" t="s">
        <v>2217</v>
      </c>
      <c r="G8398" s="25" t="s">
        <v>2987</v>
      </c>
      <c r="H8398" s="25" t="s">
        <v>3418</v>
      </c>
      <c r="I8398" s="25" t="s">
        <v>82</v>
      </c>
      <c r="J8398" s="10">
        <v>3718</v>
      </c>
      <c r="K8398" s="16">
        <v>75</v>
      </c>
    </row>
    <row r="8399" spans="1:11" x14ac:dyDescent="0.25">
      <c r="A8399" s="19">
        <v>43082</v>
      </c>
      <c r="B8399" s="19" t="s">
        <v>3407</v>
      </c>
      <c r="C8399" s="15">
        <v>500</v>
      </c>
      <c r="D8399" s="24" t="s">
        <v>4</v>
      </c>
      <c r="E8399" s="24" t="s">
        <v>5</v>
      </c>
      <c r="F8399" s="25" t="s">
        <v>2217</v>
      </c>
      <c r="G8399" s="25" t="s">
        <v>2987</v>
      </c>
      <c r="H8399" s="25" t="s">
        <v>3418</v>
      </c>
      <c r="I8399" s="25" t="s">
        <v>82</v>
      </c>
      <c r="J8399" s="10">
        <v>3719</v>
      </c>
      <c r="K8399" s="16">
        <v>75</v>
      </c>
    </row>
    <row r="8400" spans="1:11" x14ac:dyDescent="0.25">
      <c r="A8400" s="19">
        <v>43082</v>
      </c>
      <c r="B8400" s="19" t="s">
        <v>3407</v>
      </c>
      <c r="C8400" s="15">
        <v>200</v>
      </c>
      <c r="D8400" s="24" t="s">
        <v>4</v>
      </c>
      <c r="E8400" s="24" t="s">
        <v>6</v>
      </c>
      <c r="F8400" s="25" t="s">
        <v>6</v>
      </c>
      <c r="G8400" s="25" t="s">
        <v>2987</v>
      </c>
      <c r="H8400" s="25" t="s">
        <v>3418</v>
      </c>
      <c r="I8400" s="25" t="s">
        <v>82</v>
      </c>
      <c r="J8400" s="10">
        <v>3720</v>
      </c>
      <c r="K8400" s="16">
        <v>75</v>
      </c>
    </row>
    <row r="8401" spans="1:11" x14ac:dyDescent="0.25">
      <c r="A8401" s="19">
        <v>43082</v>
      </c>
      <c r="B8401" s="19" t="s">
        <v>3407</v>
      </c>
      <c r="C8401" s="15">
        <v>10000</v>
      </c>
      <c r="D8401" s="24" t="s">
        <v>4</v>
      </c>
      <c r="E8401" s="24" t="s">
        <v>5</v>
      </c>
      <c r="F8401" s="25" t="s">
        <v>2217</v>
      </c>
      <c r="G8401" s="25" t="s">
        <v>2987</v>
      </c>
      <c r="H8401" s="25" t="s">
        <v>3418</v>
      </c>
      <c r="I8401" s="25" t="s">
        <v>82</v>
      </c>
      <c r="J8401" s="10">
        <v>3801</v>
      </c>
      <c r="K8401" s="16">
        <v>77</v>
      </c>
    </row>
    <row r="8402" spans="1:11" x14ac:dyDescent="0.25">
      <c r="A8402" s="19">
        <v>43082</v>
      </c>
      <c r="B8402" s="19" t="s">
        <v>3407</v>
      </c>
      <c r="C8402" s="15">
        <v>100</v>
      </c>
      <c r="D8402" s="24" t="s">
        <v>4</v>
      </c>
      <c r="E8402" s="24" t="s">
        <v>5</v>
      </c>
      <c r="F8402" s="25" t="s">
        <v>2217</v>
      </c>
      <c r="G8402" s="25" t="s">
        <v>2987</v>
      </c>
      <c r="H8402" s="25" t="s">
        <v>3418</v>
      </c>
      <c r="I8402" s="25" t="s">
        <v>82</v>
      </c>
      <c r="J8402" s="10">
        <v>3802</v>
      </c>
      <c r="K8402" s="16">
        <v>77</v>
      </c>
    </row>
    <row r="8403" spans="1:11" x14ac:dyDescent="0.25">
      <c r="A8403" s="19">
        <v>43082</v>
      </c>
      <c r="B8403" s="19" t="s">
        <v>3407</v>
      </c>
      <c r="C8403" s="15">
        <v>19100</v>
      </c>
      <c r="D8403" s="24" t="s">
        <v>7</v>
      </c>
      <c r="E8403" s="24" t="s">
        <v>8</v>
      </c>
      <c r="F8403" s="25"/>
      <c r="G8403" s="25" t="s">
        <v>3314</v>
      </c>
      <c r="H8403" s="25" t="s">
        <v>3314</v>
      </c>
      <c r="I8403" s="27"/>
      <c r="J8403" s="10" t="s">
        <v>2984</v>
      </c>
      <c r="K8403" s="16"/>
    </row>
    <row r="8404" spans="1:11" x14ac:dyDescent="0.25">
      <c r="A8404" s="19">
        <v>43082</v>
      </c>
      <c r="B8404" s="19" t="s">
        <v>3407</v>
      </c>
      <c r="C8404" s="15">
        <v>1000</v>
      </c>
      <c r="D8404" s="24" t="s">
        <v>7</v>
      </c>
      <c r="E8404" s="24" t="s">
        <v>8</v>
      </c>
      <c r="F8404" s="25"/>
      <c r="G8404" s="25" t="s">
        <v>3314</v>
      </c>
      <c r="H8404" s="25" t="s">
        <v>3314</v>
      </c>
      <c r="I8404" s="27"/>
      <c r="J8404" s="10" t="s">
        <v>2984</v>
      </c>
      <c r="K8404" s="16"/>
    </row>
    <row r="8405" spans="1:11" x14ac:dyDescent="0.25">
      <c r="A8405" s="19">
        <v>43082</v>
      </c>
      <c r="B8405" s="19" t="s">
        <v>3407</v>
      </c>
      <c r="C8405" s="15">
        <v>42000</v>
      </c>
      <c r="D8405" s="24" t="s">
        <v>7</v>
      </c>
      <c r="E8405" s="24" t="s">
        <v>8</v>
      </c>
      <c r="F8405" s="25"/>
      <c r="G8405" s="25" t="s">
        <v>3314</v>
      </c>
      <c r="H8405" s="25" t="s">
        <v>3314</v>
      </c>
      <c r="I8405" s="27"/>
      <c r="J8405" s="10" t="s">
        <v>2984</v>
      </c>
      <c r="K8405" s="16"/>
    </row>
    <row r="8406" spans="1:11" x14ac:dyDescent="0.25">
      <c r="A8406" s="19">
        <v>43082</v>
      </c>
      <c r="B8406" s="19" t="s">
        <v>3407</v>
      </c>
      <c r="C8406" s="15">
        <v>810</v>
      </c>
      <c r="D8406" s="24" t="s">
        <v>7</v>
      </c>
      <c r="E8406" s="24" t="s">
        <v>8</v>
      </c>
      <c r="F8406" s="25"/>
      <c r="G8406" s="25" t="s">
        <v>3314</v>
      </c>
      <c r="H8406" s="25" t="s">
        <v>3314</v>
      </c>
      <c r="I8406" s="27"/>
      <c r="J8406" s="10" t="s">
        <v>2984</v>
      </c>
      <c r="K8406" s="16"/>
    </row>
    <row r="8407" spans="1:11" x14ac:dyDescent="0.25">
      <c r="A8407" s="19">
        <v>43082</v>
      </c>
      <c r="B8407" s="19" t="s">
        <v>3407</v>
      </c>
      <c r="C8407" s="15">
        <v>700</v>
      </c>
      <c r="D8407" s="24" t="s">
        <v>7</v>
      </c>
      <c r="E8407" s="24" t="s">
        <v>8</v>
      </c>
      <c r="F8407" s="25"/>
      <c r="G8407" s="25" t="s">
        <v>3314</v>
      </c>
      <c r="H8407" s="25" t="s">
        <v>3314</v>
      </c>
      <c r="I8407" s="27"/>
      <c r="J8407" s="10" t="s">
        <v>2984</v>
      </c>
      <c r="K8407" s="16"/>
    </row>
    <row r="8408" spans="1:11" x14ac:dyDescent="0.25">
      <c r="A8408" s="19">
        <v>43083</v>
      </c>
      <c r="B8408" s="19" t="s">
        <v>3407</v>
      </c>
      <c r="C8408" s="15">
        <v>6600</v>
      </c>
      <c r="D8408" s="24" t="s">
        <v>4</v>
      </c>
      <c r="E8408" s="24" t="s">
        <v>5</v>
      </c>
      <c r="F8408" s="25" t="s">
        <v>2217</v>
      </c>
      <c r="G8408" s="25" t="s">
        <v>2987</v>
      </c>
      <c r="H8408" s="25" t="s">
        <v>3418</v>
      </c>
      <c r="I8408" s="25" t="s">
        <v>82</v>
      </c>
      <c r="J8408" s="10">
        <v>1336</v>
      </c>
      <c r="K8408" s="16">
        <v>27</v>
      </c>
    </row>
    <row r="8409" spans="1:11" x14ac:dyDescent="0.25">
      <c r="A8409" s="19">
        <v>43083</v>
      </c>
      <c r="B8409" s="19" t="s">
        <v>3407</v>
      </c>
      <c r="C8409" s="15">
        <v>4000</v>
      </c>
      <c r="D8409" s="24" t="s">
        <v>4</v>
      </c>
      <c r="E8409" s="24" t="s">
        <v>5</v>
      </c>
      <c r="F8409" s="25" t="s">
        <v>2217</v>
      </c>
      <c r="G8409" s="25" t="s">
        <v>2987</v>
      </c>
      <c r="H8409" s="25" t="s">
        <v>3418</v>
      </c>
      <c r="I8409" s="25" t="s">
        <v>82</v>
      </c>
      <c r="J8409" s="10">
        <v>1337</v>
      </c>
      <c r="K8409" s="16">
        <v>27</v>
      </c>
    </row>
    <row r="8410" spans="1:11" x14ac:dyDescent="0.25">
      <c r="A8410" s="19">
        <v>43083</v>
      </c>
      <c r="B8410" s="19" t="s">
        <v>3407</v>
      </c>
      <c r="C8410" s="15">
        <v>500</v>
      </c>
      <c r="D8410" s="24" t="s">
        <v>4</v>
      </c>
      <c r="E8410" s="24" t="s">
        <v>6</v>
      </c>
      <c r="F8410" s="25" t="s">
        <v>6</v>
      </c>
      <c r="G8410" s="25" t="s">
        <v>2987</v>
      </c>
      <c r="H8410" s="25" t="s">
        <v>3418</v>
      </c>
      <c r="I8410" s="25" t="s">
        <v>82</v>
      </c>
      <c r="J8410" s="10">
        <v>2800</v>
      </c>
      <c r="K8410" s="16">
        <v>56</v>
      </c>
    </row>
    <row r="8411" spans="1:11" x14ac:dyDescent="0.25">
      <c r="A8411" s="19">
        <v>43083</v>
      </c>
      <c r="B8411" s="19" t="s">
        <v>3407</v>
      </c>
      <c r="C8411" s="15">
        <v>2000</v>
      </c>
      <c r="D8411" s="24" t="s">
        <v>4</v>
      </c>
      <c r="E8411" s="24" t="s">
        <v>5</v>
      </c>
      <c r="F8411" s="25" t="s">
        <v>2217</v>
      </c>
      <c r="G8411" s="25" t="s">
        <v>2987</v>
      </c>
      <c r="H8411" s="25" t="s">
        <v>3418</v>
      </c>
      <c r="I8411" s="25" t="s">
        <v>82</v>
      </c>
      <c r="J8411" s="10">
        <v>2840</v>
      </c>
      <c r="K8411" s="16">
        <v>57</v>
      </c>
    </row>
    <row r="8412" spans="1:11" x14ac:dyDescent="0.25">
      <c r="A8412" s="19">
        <v>43083</v>
      </c>
      <c r="B8412" s="19" t="s">
        <v>3407</v>
      </c>
      <c r="C8412" s="15">
        <v>8833.6</v>
      </c>
      <c r="D8412" s="24" t="s">
        <v>4</v>
      </c>
      <c r="E8412" s="24" t="s">
        <v>6</v>
      </c>
      <c r="F8412" s="25" t="s">
        <v>6</v>
      </c>
      <c r="G8412" s="25" t="s">
        <v>2987</v>
      </c>
      <c r="H8412" s="25" t="s">
        <v>3418</v>
      </c>
      <c r="I8412" s="25" t="s">
        <v>82</v>
      </c>
      <c r="J8412" s="10">
        <v>2841</v>
      </c>
      <c r="K8412" s="16">
        <v>57</v>
      </c>
    </row>
    <row r="8413" spans="1:11" x14ac:dyDescent="0.25">
      <c r="A8413" s="19">
        <v>43083</v>
      </c>
      <c r="B8413" s="19" t="s">
        <v>3407</v>
      </c>
      <c r="C8413" s="15">
        <v>8833.6</v>
      </c>
      <c r="D8413" s="24" t="s">
        <v>4</v>
      </c>
      <c r="E8413" s="24" t="s">
        <v>6</v>
      </c>
      <c r="F8413" s="25" t="s">
        <v>6</v>
      </c>
      <c r="G8413" s="25" t="s">
        <v>2987</v>
      </c>
      <c r="H8413" s="25" t="s">
        <v>3418</v>
      </c>
      <c r="I8413" s="25" t="s">
        <v>82</v>
      </c>
      <c r="J8413" s="10">
        <v>2842</v>
      </c>
      <c r="K8413" s="16">
        <v>57</v>
      </c>
    </row>
    <row r="8414" spans="1:11" x14ac:dyDescent="0.25">
      <c r="A8414" s="19">
        <v>43083</v>
      </c>
      <c r="B8414" s="19" t="s">
        <v>3407</v>
      </c>
      <c r="C8414" s="15">
        <v>200</v>
      </c>
      <c r="D8414" s="24" t="s">
        <v>4</v>
      </c>
      <c r="E8414" s="24" t="s">
        <v>6</v>
      </c>
      <c r="F8414" s="25" t="s">
        <v>6</v>
      </c>
      <c r="G8414" s="25" t="s">
        <v>2987</v>
      </c>
      <c r="H8414" s="25" t="s">
        <v>3418</v>
      </c>
      <c r="I8414" s="25" t="s">
        <v>82</v>
      </c>
      <c r="J8414" s="10">
        <v>2933</v>
      </c>
      <c r="K8414" s="16">
        <v>59</v>
      </c>
    </row>
    <row r="8415" spans="1:11" x14ac:dyDescent="0.25">
      <c r="A8415" s="19">
        <v>43083</v>
      </c>
      <c r="B8415" s="19" t="s">
        <v>3407</v>
      </c>
      <c r="C8415" s="15">
        <v>100</v>
      </c>
      <c r="D8415" s="24" t="s">
        <v>4</v>
      </c>
      <c r="E8415" s="24" t="s">
        <v>6</v>
      </c>
      <c r="F8415" s="25" t="s">
        <v>6</v>
      </c>
      <c r="G8415" s="25" t="s">
        <v>2987</v>
      </c>
      <c r="H8415" s="25" t="s">
        <v>3418</v>
      </c>
      <c r="I8415" s="25" t="s">
        <v>82</v>
      </c>
      <c r="J8415" s="10">
        <v>2934</v>
      </c>
      <c r="K8415" s="16">
        <v>59</v>
      </c>
    </row>
    <row r="8416" spans="1:11" x14ac:dyDescent="0.25">
      <c r="A8416" s="19">
        <v>43083</v>
      </c>
      <c r="B8416" s="19" t="s">
        <v>3407</v>
      </c>
      <c r="C8416" s="15">
        <v>1700</v>
      </c>
      <c r="D8416" s="24" t="s">
        <v>4</v>
      </c>
      <c r="E8416" s="24" t="s">
        <v>6</v>
      </c>
      <c r="F8416" s="25" t="s">
        <v>6</v>
      </c>
      <c r="G8416" s="25" t="s">
        <v>2987</v>
      </c>
      <c r="H8416" s="25" t="s">
        <v>3418</v>
      </c>
      <c r="I8416" s="25" t="s">
        <v>82</v>
      </c>
      <c r="J8416" s="10">
        <v>2935</v>
      </c>
      <c r="K8416" s="16">
        <v>59</v>
      </c>
    </row>
    <row r="8417" spans="1:11" x14ac:dyDescent="0.25">
      <c r="A8417" s="19">
        <v>43083</v>
      </c>
      <c r="B8417" s="19" t="s">
        <v>3407</v>
      </c>
      <c r="C8417" s="15">
        <v>400</v>
      </c>
      <c r="D8417" s="24" t="s">
        <v>4</v>
      </c>
      <c r="E8417" s="24" t="s">
        <v>6</v>
      </c>
      <c r="F8417" s="25" t="s">
        <v>6</v>
      </c>
      <c r="G8417" s="25" t="s">
        <v>2987</v>
      </c>
      <c r="H8417" s="25" t="s">
        <v>3418</v>
      </c>
      <c r="I8417" s="25" t="s">
        <v>82</v>
      </c>
      <c r="J8417" s="10">
        <v>2936</v>
      </c>
      <c r="K8417" s="16">
        <v>59</v>
      </c>
    </row>
    <row r="8418" spans="1:11" x14ac:dyDescent="0.25">
      <c r="A8418" s="19">
        <v>43083</v>
      </c>
      <c r="B8418" s="19" t="s">
        <v>3407</v>
      </c>
      <c r="C8418" s="15">
        <v>400</v>
      </c>
      <c r="D8418" s="24" t="s">
        <v>4</v>
      </c>
      <c r="E8418" s="24" t="s">
        <v>6</v>
      </c>
      <c r="F8418" s="25" t="s">
        <v>6</v>
      </c>
      <c r="G8418" s="25" t="s">
        <v>2987</v>
      </c>
      <c r="H8418" s="25" t="s">
        <v>3418</v>
      </c>
      <c r="I8418" s="25" t="s">
        <v>82</v>
      </c>
      <c r="J8418" s="10">
        <v>2937</v>
      </c>
      <c r="K8418" s="16">
        <v>59</v>
      </c>
    </row>
    <row r="8419" spans="1:11" x14ac:dyDescent="0.25">
      <c r="A8419" s="19">
        <v>43083</v>
      </c>
      <c r="B8419" s="19" t="s">
        <v>3407</v>
      </c>
      <c r="C8419" s="15">
        <v>1200</v>
      </c>
      <c r="D8419" s="24" t="s">
        <v>4</v>
      </c>
      <c r="E8419" s="24" t="s">
        <v>5</v>
      </c>
      <c r="F8419" s="25" t="s">
        <v>2217</v>
      </c>
      <c r="G8419" s="25" t="s">
        <v>2987</v>
      </c>
      <c r="H8419" s="25" t="s">
        <v>3418</v>
      </c>
      <c r="I8419" s="25" t="s">
        <v>82</v>
      </c>
      <c r="J8419" s="10">
        <v>2955</v>
      </c>
      <c r="K8419" s="16">
        <v>60</v>
      </c>
    </row>
    <row r="8420" spans="1:11" x14ac:dyDescent="0.25">
      <c r="A8420" s="19">
        <v>43083</v>
      </c>
      <c r="B8420" s="19" t="s">
        <v>3407</v>
      </c>
      <c r="C8420" s="15">
        <v>200</v>
      </c>
      <c r="D8420" s="24" t="s">
        <v>4</v>
      </c>
      <c r="E8420" s="24" t="s">
        <v>5</v>
      </c>
      <c r="F8420" s="25" t="s">
        <v>2217</v>
      </c>
      <c r="G8420" s="25" t="s">
        <v>2987</v>
      </c>
      <c r="H8420" s="25" t="s">
        <v>3418</v>
      </c>
      <c r="I8420" s="25" t="s">
        <v>82</v>
      </c>
      <c r="J8420" s="10">
        <v>3289</v>
      </c>
      <c r="K8420" s="16">
        <v>66</v>
      </c>
    </row>
    <row r="8421" spans="1:11" x14ac:dyDescent="0.25">
      <c r="A8421" s="19">
        <v>43083</v>
      </c>
      <c r="B8421" s="19" t="s">
        <v>3407</v>
      </c>
      <c r="C8421" s="15">
        <v>2000</v>
      </c>
      <c r="D8421" s="24" t="s">
        <v>4</v>
      </c>
      <c r="E8421" s="24" t="s">
        <v>5</v>
      </c>
      <c r="F8421" s="25" t="s">
        <v>2217</v>
      </c>
      <c r="G8421" s="25" t="s">
        <v>2987</v>
      </c>
      <c r="H8421" s="25" t="s">
        <v>3418</v>
      </c>
      <c r="I8421" s="25" t="s">
        <v>82</v>
      </c>
      <c r="J8421" s="10">
        <v>3290</v>
      </c>
      <c r="K8421" s="16">
        <v>66</v>
      </c>
    </row>
    <row r="8422" spans="1:11" x14ac:dyDescent="0.25">
      <c r="A8422" s="19">
        <v>43083</v>
      </c>
      <c r="B8422" s="19" t="s">
        <v>3407</v>
      </c>
      <c r="C8422" s="15">
        <v>5000</v>
      </c>
      <c r="D8422" s="24" t="s">
        <v>4</v>
      </c>
      <c r="E8422" s="24" t="s">
        <v>6</v>
      </c>
      <c r="F8422" s="25" t="s">
        <v>6</v>
      </c>
      <c r="G8422" s="25" t="s">
        <v>2987</v>
      </c>
      <c r="H8422" s="25" t="s">
        <v>3418</v>
      </c>
      <c r="I8422" s="25" t="s">
        <v>82</v>
      </c>
      <c r="J8422" s="10">
        <v>3384</v>
      </c>
      <c r="K8422" s="16">
        <v>68</v>
      </c>
    </row>
    <row r="8423" spans="1:11" x14ac:dyDescent="0.25">
      <c r="A8423" s="19">
        <v>43083</v>
      </c>
      <c r="B8423" s="19" t="s">
        <v>3407</v>
      </c>
      <c r="C8423" s="15">
        <v>10000</v>
      </c>
      <c r="D8423" s="24" t="s">
        <v>4</v>
      </c>
      <c r="E8423" s="24" t="s">
        <v>6</v>
      </c>
      <c r="F8423" s="25" t="s">
        <v>6</v>
      </c>
      <c r="G8423" s="25" t="s">
        <v>2987</v>
      </c>
      <c r="H8423" s="25" t="s">
        <v>3418</v>
      </c>
      <c r="I8423" s="25" t="s">
        <v>82</v>
      </c>
      <c r="J8423" s="10">
        <v>3385</v>
      </c>
      <c r="K8423" s="16">
        <v>68</v>
      </c>
    </row>
    <row r="8424" spans="1:11" x14ac:dyDescent="0.25">
      <c r="A8424" s="19">
        <v>43083</v>
      </c>
      <c r="B8424" s="19" t="s">
        <v>3407</v>
      </c>
      <c r="C8424" s="15">
        <v>10000</v>
      </c>
      <c r="D8424" s="24" t="s">
        <v>4</v>
      </c>
      <c r="E8424" s="24" t="s">
        <v>5</v>
      </c>
      <c r="F8424" s="25" t="s">
        <v>2217</v>
      </c>
      <c r="G8424" s="25" t="s">
        <v>2987</v>
      </c>
      <c r="H8424" s="25" t="s">
        <v>3418</v>
      </c>
      <c r="I8424" s="25" t="s">
        <v>82</v>
      </c>
      <c r="J8424" s="10">
        <v>3386</v>
      </c>
      <c r="K8424" s="16">
        <v>68</v>
      </c>
    </row>
    <row r="8425" spans="1:11" x14ac:dyDescent="0.25">
      <c r="A8425" s="19">
        <v>43083</v>
      </c>
      <c r="B8425" s="19" t="s">
        <v>3407</v>
      </c>
      <c r="C8425" s="15">
        <v>10000</v>
      </c>
      <c r="D8425" s="24" t="s">
        <v>4</v>
      </c>
      <c r="E8425" s="24" t="s">
        <v>6</v>
      </c>
      <c r="F8425" s="25" t="s">
        <v>6</v>
      </c>
      <c r="G8425" s="25" t="s">
        <v>2987</v>
      </c>
      <c r="H8425" s="25" t="s">
        <v>3418</v>
      </c>
      <c r="I8425" s="25" t="s">
        <v>82</v>
      </c>
      <c r="J8425" s="10">
        <v>3387</v>
      </c>
      <c r="K8425" s="16">
        <v>68</v>
      </c>
    </row>
    <row r="8426" spans="1:11" x14ac:dyDescent="0.25">
      <c r="A8426" s="19">
        <v>43083</v>
      </c>
      <c r="B8426" s="19" t="s">
        <v>3407</v>
      </c>
      <c r="C8426" s="15">
        <v>10000</v>
      </c>
      <c r="D8426" s="24" t="s">
        <v>4</v>
      </c>
      <c r="E8426" s="24" t="s">
        <v>6</v>
      </c>
      <c r="F8426" s="25" t="s">
        <v>6</v>
      </c>
      <c r="G8426" s="25" t="s">
        <v>2987</v>
      </c>
      <c r="H8426" s="25" t="s">
        <v>3418</v>
      </c>
      <c r="I8426" s="25" t="s">
        <v>82</v>
      </c>
      <c r="J8426" s="10">
        <v>3388</v>
      </c>
      <c r="K8426" s="16">
        <v>68</v>
      </c>
    </row>
    <row r="8427" spans="1:11" x14ac:dyDescent="0.25">
      <c r="A8427" s="19">
        <v>43083</v>
      </c>
      <c r="B8427" s="19" t="s">
        <v>3407</v>
      </c>
      <c r="C8427" s="15">
        <v>7400</v>
      </c>
      <c r="D8427" s="24" t="s">
        <v>4</v>
      </c>
      <c r="E8427" s="24" t="s">
        <v>6</v>
      </c>
      <c r="F8427" s="25" t="s">
        <v>6</v>
      </c>
      <c r="G8427" s="25" t="s">
        <v>2987</v>
      </c>
      <c r="H8427" s="25" t="s">
        <v>3418</v>
      </c>
      <c r="I8427" s="25" t="s">
        <v>82</v>
      </c>
      <c r="J8427" s="10">
        <v>3389</v>
      </c>
      <c r="K8427" s="16">
        <v>68</v>
      </c>
    </row>
    <row r="8428" spans="1:11" x14ac:dyDescent="0.25">
      <c r="A8428" s="19">
        <v>43083</v>
      </c>
      <c r="B8428" s="19" t="s">
        <v>3407</v>
      </c>
      <c r="C8428" s="15">
        <v>100</v>
      </c>
      <c r="D8428" s="24" t="s">
        <v>4</v>
      </c>
      <c r="E8428" s="24" t="s">
        <v>6</v>
      </c>
      <c r="F8428" s="25" t="s">
        <v>6</v>
      </c>
      <c r="G8428" s="25" t="s">
        <v>2987</v>
      </c>
      <c r="H8428" s="25" t="s">
        <v>3418</v>
      </c>
      <c r="I8428" s="25" t="s">
        <v>82</v>
      </c>
      <c r="J8428" s="10">
        <v>3390</v>
      </c>
      <c r="K8428" s="16">
        <v>68</v>
      </c>
    </row>
    <row r="8429" spans="1:11" x14ac:dyDescent="0.25">
      <c r="A8429" s="19">
        <v>43083</v>
      </c>
      <c r="B8429" s="19" t="s">
        <v>3407</v>
      </c>
      <c r="C8429" s="15">
        <v>800</v>
      </c>
      <c r="D8429" s="24" t="s">
        <v>4</v>
      </c>
      <c r="E8429" s="24" t="s">
        <v>5</v>
      </c>
      <c r="F8429" s="25" t="s">
        <v>2217</v>
      </c>
      <c r="G8429" s="25" t="s">
        <v>2987</v>
      </c>
      <c r="H8429" s="25" t="s">
        <v>3418</v>
      </c>
      <c r="I8429" s="25" t="s">
        <v>82</v>
      </c>
      <c r="J8429" s="10">
        <v>3391</v>
      </c>
      <c r="K8429" s="16">
        <v>68</v>
      </c>
    </row>
    <row r="8430" spans="1:11" x14ac:dyDescent="0.25">
      <c r="A8430" s="19">
        <v>43083</v>
      </c>
      <c r="B8430" s="19" t="s">
        <v>3407</v>
      </c>
      <c r="C8430" s="15">
        <v>300</v>
      </c>
      <c r="D8430" s="24" t="s">
        <v>4</v>
      </c>
      <c r="E8430" s="24" t="s">
        <v>6</v>
      </c>
      <c r="F8430" s="25" t="s">
        <v>6</v>
      </c>
      <c r="G8430" s="25" t="s">
        <v>2987</v>
      </c>
      <c r="H8430" s="25" t="s">
        <v>3418</v>
      </c>
      <c r="I8430" s="25" t="s">
        <v>82</v>
      </c>
      <c r="J8430" s="10">
        <v>3392</v>
      </c>
      <c r="K8430" s="16">
        <v>68</v>
      </c>
    </row>
    <row r="8431" spans="1:11" x14ac:dyDescent="0.25">
      <c r="A8431" s="19">
        <v>43083</v>
      </c>
      <c r="B8431" s="19" t="s">
        <v>3407</v>
      </c>
      <c r="C8431" s="15">
        <v>300</v>
      </c>
      <c r="D8431" s="24" t="s">
        <v>4</v>
      </c>
      <c r="E8431" s="24" t="s">
        <v>5</v>
      </c>
      <c r="F8431" s="25" t="s">
        <v>2217</v>
      </c>
      <c r="G8431" s="25" t="s">
        <v>2987</v>
      </c>
      <c r="H8431" s="25" t="s">
        <v>3418</v>
      </c>
      <c r="I8431" s="25" t="s">
        <v>82</v>
      </c>
      <c r="J8431" s="10">
        <v>3419</v>
      </c>
      <c r="K8431" s="16">
        <v>69</v>
      </c>
    </row>
    <row r="8432" spans="1:11" x14ac:dyDescent="0.25">
      <c r="A8432" s="19">
        <v>43083</v>
      </c>
      <c r="B8432" s="19" t="s">
        <v>3407</v>
      </c>
      <c r="C8432" s="15">
        <v>1200</v>
      </c>
      <c r="D8432" s="24" t="s">
        <v>4</v>
      </c>
      <c r="E8432" s="24" t="s">
        <v>5</v>
      </c>
      <c r="F8432" s="25" t="s">
        <v>2217</v>
      </c>
      <c r="G8432" s="25" t="s">
        <v>2987</v>
      </c>
      <c r="H8432" s="25" t="s">
        <v>3418</v>
      </c>
      <c r="I8432" s="25" t="s">
        <v>82</v>
      </c>
      <c r="J8432" s="10">
        <v>3420</v>
      </c>
      <c r="K8432" s="16">
        <v>69</v>
      </c>
    </row>
    <row r="8433" spans="1:11" x14ac:dyDescent="0.25">
      <c r="A8433" s="19">
        <v>43083</v>
      </c>
      <c r="B8433" s="19" t="s">
        <v>3407</v>
      </c>
      <c r="C8433" s="15">
        <v>500</v>
      </c>
      <c r="D8433" s="24" t="s">
        <v>4</v>
      </c>
      <c r="E8433" s="24" t="s">
        <v>5</v>
      </c>
      <c r="F8433" s="25" t="s">
        <v>2217</v>
      </c>
      <c r="G8433" s="25" t="s">
        <v>2987</v>
      </c>
      <c r="H8433" s="25" t="s">
        <v>3418</v>
      </c>
      <c r="I8433" s="25" t="s">
        <v>82</v>
      </c>
      <c r="J8433" s="10">
        <v>3421</v>
      </c>
      <c r="K8433" s="16">
        <v>69</v>
      </c>
    </row>
    <row r="8434" spans="1:11" x14ac:dyDescent="0.25">
      <c r="A8434" s="19">
        <v>43083</v>
      </c>
      <c r="B8434" s="19" t="s">
        <v>3407</v>
      </c>
      <c r="C8434" s="15">
        <v>2000</v>
      </c>
      <c r="D8434" s="24" t="s">
        <v>95</v>
      </c>
      <c r="E8434" s="24" t="s">
        <v>5</v>
      </c>
      <c r="F8434" s="25" t="s">
        <v>2217</v>
      </c>
      <c r="G8434" s="25" t="s">
        <v>2987</v>
      </c>
      <c r="H8434" s="25" t="s">
        <v>3418</v>
      </c>
      <c r="I8434" s="25" t="s">
        <v>82</v>
      </c>
      <c r="J8434" s="10">
        <v>3422</v>
      </c>
      <c r="K8434" s="16">
        <v>69</v>
      </c>
    </row>
    <row r="8435" spans="1:11" x14ac:dyDescent="0.25">
      <c r="A8435" s="19">
        <v>43083</v>
      </c>
      <c r="B8435" s="19" t="s">
        <v>3407</v>
      </c>
      <c r="C8435" s="15">
        <v>1000</v>
      </c>
      <c r="D8435" s="24" t="s">
        <v>4</v>
      </c>
      <c r="E8435" s="24" t="s">
        <v>6</v>
      </c>
      <c r="F8435" s="25" t="s">
        <v>6</v>
      </c>
      <c r="G8435" s="25" t="s">
        <v>2987</v>
      </c>
      <c r="H8435" s="25" t="s">
        <v>3418</v>
      </c>
      <c r="I8435" s="25" t="s">
        <v>82</v>
      </c>
      <c r="J8435" s="10">
        <v>3721</v>
      </c>
      <c r="K8435" s="16">
        <v>75</v>
      </c>
    </row>
    <row r="8436" spans="1:11" x14ac:dyDescent="0.25">
      <c r="A8436" s="19">
        <v>43083</v>
      </c>
      <c r="B8436" s="19" t="s">
        <v>3407</v>
      </c>
      <c r="C8436" s="15">
        <v>1000</v>
      </c>
      <c r="D8436" s="24" t="s">
        <v>4</v>
      </c>
      <c r="E8436" s="24" t="s">
        <v>6</v>
      </c>
      <c r="F8436" s="25" t="s">
        <v>6</v>
      </c>
      <c r="G8436" s="25" t="s">
        <v>2987</v>
      </c>
      <c r="H8436" s="25" t="s">
        <v>3418</v>
      </c>
      <c r="I8436" s="25" t="s">
        <v>82</v>
      </c>
      <c r="J8436" s="10">
        <v>3722</v>
      </c>
      <c r="K8436" s="16">
        <v>75</v>
      </c>
    </row>
    <row r="8437" spans="1:11" x14ac:dyDescent="0.25">
      <c r="A8437" s="19">
        <v>43083</v>
      </c>
      <c r="B8437" s="19" t="s">
        <v>3407</v>
      </c>
      <c r="C8437" s="15">
        <v>500</v>
      </c>
      <c r="D8437" s="24" t="s">
        <v>4</v>
      </c>
      <c r="E8437" s="24" t="s">
        <v>6</v>
      </c>
      <c r="F8437" s="25" t="s">
        <v>6</v>
      </c>
      <c r="G8437" s="25" t="s">
        <v>2987</v>
      </c>
      <c r="H8437" s="25" t="s">
        <v>3418</v>
      </c>
      <c r="I8437" s="25" t="s">
        <v>82</v>
      </c>
      <c r="J8437" s="10">
        <v>3751</v>
      </c>
      <c r="K8437" s="16">
        <v>76</v>
      </c>
    </row>
    <row r="8438" spans="1:11" x14ac:dyDescent="0.25">
      <c r="A8438" s="19">
        <v>43083</v>
      </c>
      <c r="B8438" s="19" t="s">
        <v>3407</v>
      </c>
      <c r="C8438" s="15">
        <v>300</v>
      </c>
      <c r="D8438" s="24" t="s">
        <v>4</v>
      </c>
      <c r="E8438" s="24" t="s">
        <v>6</v>
      </c>
      <c r="F8438" s="25" t="s">
        <v>6</v>
      </c>
      <c r="G8438" s="25" t="s">
        <v>2987</v>
      </c>
      <c r="H8438" s="25" t="s">
        <v>3418</v>
      </c>
      <c r="I8438" s="25" t="s">
        <v>82</v>
      </c>
      <c r="J8438" s="10">
        <v>3752</v>
      </c>
      <c r="K8438" s="16">
        <v>76</v>
      </c>
    </row>
    <row r="8439" spans="1:11" x14ac:dyDescent="0.25">
      <c r="A8439" s="19">
        <v>43083</v>
      </c>
      <c r="B8439" s="19" t="s">
        <v>3407</v>
      </c>
      <c r="C8439" s="15">
        <v>5226.8499999999995</v>
      </c>
      <c r="D8439" s="24" t="s">
        <v>4</v>
      </c>
      <c r="E8439" s="24" t="s">
        <v>5</v>
      </c>
      <c r="F8439" s="25" t="s">
        <v>2217</v>
      </c>
      <c r="G8439" s="25" t="s">
        <v>2987</v>
      </c>
      <c r="H8439" s="25" t="s">
        <v>3418</v>
      </c>
      <c r="I8439" s="25" t="s">
        <v>82</v>
      </c>
      <c r="J8439" s="10">
        <v>3753</v>
      </c>
      <c r="K8439" s="16">
        <v>76</v>
      </c>
    </row>
    <row r="8440" spans="1:11" x14ac:dyDescent="0.25">
      <c r="A8440" s="19">
        <v>43083</v>
      </c>
      <c r="B8440" s="19" t="s">
        <v>3407</v>
      </c>
      <c r="C8440" s="15">
        <v>1000</v>
      </c>
      <c r="D8440" s="24" t="s">
        <v>4</v>
      </c>
      <c r="E8440" s="24" t="s">
        <v>6</v>
      </c>
      <c r="F8440" s="25" t="s">
        <v>6</v>
      </c>
      <c r="G8440" s="25" t="s">
        <v>2987</v>
      </c>
      <c r="H8440" s="25" t="s">
        <v>3418</v>
      </c>
      <c r="I8440" s="25" t="s">
        <v>82</v>
      </c>
      <c r="J8440" s="10">
        <v>3754</v>
      </c>
      <c r="K8440" s="16">
        <v>76</v>
      </c>
    </row>
    <row r="8441" spans="1:11" x14ac:dyDescent="0.25">
      <c r="A8441" s="19">
        <v>43083</v>
      </c>
      <c r="B8441" s="19" t="s">
        <v>3407</v>
      </c>
      <c r="C8441" s="15">
        <v>3400</v>
      </c>
      <c r="D8441" s="24" t="s">
        <v>7</v>
      </c>
      <c r="E8441" s="24" t="s">
        <v>8</v>
      </c>
      <c r="F8441" s="25"/>
      <c r="G8441" s="25" t="s">
        <v>3314</v>
      </c>
      <c r="H8441" s="25" t="s">
        <v>3314</v>
      </c>
      <c r="I8441" s="27"/>
      <c r="J8441" s="10" t="s">
        <v>2984</v>
      </c>
      <c r="K8441" s="16"/>
    </row>
    <row r="8442" spans="1:11" x14ac:dyDescent="0.25">
      <c r="A8442" s="19">
        <v>43083</v>
      </c>
      <c r="B8442" s="19" t="s">
        <v>3407</v>
      </c>
      <c r="C8442" s="15">
        <v>1000</v>
      </c>
      <c r="D8442" s="24" t="s">
        <v>7</v>
      </c>
      <c r="E8442" s="24" t="s">
        <v>8</v>
      </c>
      <c r="F8442" s="25"/>
      <c r="G8442" s="25" t="s">
        <v>3314</v>
      </c>
      <c r="H8442" s="25" t="s">
        <v>3314</v>
      </c>
      <c r="I8442" s="27"/>
      <c r="J8442" s="10" t="s">
        <v>2984</v>
      </c>
      <c r="K8442" s="16"/>
    </row>
    <row r="8443" spans="1:11" x14ac:dyDescent="0.25">
      <c r="A8443" s="19">
        <v>43083</v>
      </c>
      <c r="B8443" s="19" t="s">
        <v>3407</v>
      </c>
      <c r="C8443" s="15">
        <v>3000</v>
      </c>
      <c r="D8443" s="24" t="s">
        <v>7</v>
      </c>
      <c r="E8443" s="24" t="s">
        <v>8</v>
      </c>
      <c r="F8443" s="25"/>
      <c r="G8443" s="25" t="s">
        <v>3314</v>
      </c>
      <c r="H8443" s="25" t="s">
        <v>3314</v>
      </c>
      <c r="I8443" s="27"/>
      <c r="J8443" s="10" t="s">
        <v>2984</v>
      </c>
      <c r="K8443" s="16"/>
    </row>
    <row r="8444" spans="1:11" x14ac:dyDescent="0.25">
      <c r="A8444" s="19">
        <v>43083</v>
      </c>
      <c r="B8444" s="19" t="s">
        <v>3407</v>
      </c>
      <c r="C8444" s="15">
        <v>800</v>
      </c>
      <c r="D8444" s="24" t="s">
        <v>7</v>
      </c>
      <c r="E8444" s="24" t="s">
        <v>8</v>
      </c>
      <c r="F8444" s="25"/>
      <c r="G8444" s="25" t="s">
        <v>3314</v>
      </c>
      <c r="H8444" s="25" t="s">
        <v>3314</v>
      </c>
      <c r="I8444" s="27"/>
      <c r="J8444" s="10" t="s">
        <v>2984</v>
      </c>
      <c r="K8444" s="16"/>
    </row>
    <row r="8445" spans="1:11" x14ac:dyDescent="0.25">
      <c r="A8445" s="19">
        <v>43083</v>
      </c>
      <c r="B8445" s="19" t="s">
        <v>3407</v>
      </c>
      <c r="C8445" s="15">
        <v>20</v>
      </c>
      <c r="D8445" s="24" t="s">
        <v>7</v>
      </c>
      <c r="E8445" s="24" t="s">
        <v>8</v>
      </c>
      <c r="F8445" s="25"/>
      <c r="G8445" s="25" t="s">
        <v>3314</v>
      </c>
      <c r="H8445" s="25" t="s">
        <v>3314</v>
      </c>
      <c r="I8445" s="27"/>
      <c r="J8445" s="10" t="s">
        <v>2984</v>
      </c>
      <c r="K8445" s="16"/>
    </row>
    <row r="8446" spans="1:11" x14ac:dyDescent="0.25">
      <c r="A8446" s="19">
        <v>43083</v>
      </c>
      <c r="B8446" s="19" t="s">
        <v>3407</v>
      </c>
      <c r="C8446" s="15">
        <v>65</v>
      </c>
      <c r="D8446" s="24" t="s">
        <v>7</v>
      </c>
      <c r="E8446" s="24" t="s">
        <v>8</v>
      </c>
      <c r="F8446" s="25"/>
      <c r="G8446" s="25" t="s">
        <v>3314</v>
      </c>
      <c r="H8446" s="25" t="s">
        <v>3314</v>
      </c>
      <c r="I8446" s="27"/>
      <c r="J8446" s="10" t="s">
        <v>2984</v>
      </c>
      <c r="K8446" s="16"/>
    </row>
    <row r="8447" spans="1:11" x14ac:dyDescent="0.25">
      <c r="A8447" s="19">
        <v>43083</v>
      </c>
      <c r="B8447" s="19" t="s">
        <v>3407</v>
      </c>
      <c r="C8447" s="15">
        <v>5000</v>
      </c>
      <c r="D8447" s="24" t="s">
        <v>7</v>
      </c>
      <c r="E8447" s="24" t="s">
        <v>8</v>
      </c>
      <c r="F8447" s="25"/>
      <c r="G8447" s="25" t="s">
        <v>3314</v>
      </c>
      <c r="H8447" s="25" t="s">
        <v>3314</v>
      </c>
      <c r="I8447" s="27"/>
      <c r="J8447" s="10" t="s">
        <v>2984</v>
      </c>
      <c r="K8447" s="16"/>
    </row>
    <row r="8448" spans="1:11" x14ac:dyDescent="0.25">
      <c r="A8448" s="19">
        <v>43084</v>
      </c>
      <c r="B8448" s="19" t="s">
        <v>3407</v>
      </c>
      <c r="C8448" s="15">
        <v>24000</v>
      </c>
      <c r="D8448" s="24" t="s">
        <v>4</v>
      </c>
      <c r="E8448" s="24" t="s">
        <v>5</v>
      </c>
      <c r="F8448" s="25" t="s">
        <v>2217</v>
      </c>
      <c r="G8448" s="25" t="s">
        <v>2987</v>
      </c>
      <c r="H8448" s="25" t="s">
        <v>3418</v>
      </c>
      <c r="I8448" s="25" t="s">
        <v>82</v>
      </c>
      <c r="J8448" s="10">
        <v>3723</v>
      </c>
      <c r="K8448" s="16">
        <v>75</v>
      </c>
    </row>
    <row r="8449" spans="1:11" x14ac:dyDescent="0.25">
      <c r="A8449" s="19">
        <v>43085</v>
      </c>
      <c r="B8449" s="19" t="s">
        <v>3407</v>
      </c>
      <c r="C8449" s="15">
        <v>1220</v>
      </c>
      <c r="D8449" s="24" t="s">
        <v>4</v>
      </c>
      <c r="E8449" s="24" t="s">
        <v>5</v>
      </c>
      <c r="F8449" s="25" t="s">
        <v>2217</v>
      </c>
      <c r="G8449" s="25" t="s">
        <v>2987</v>
      </c>
      <c r="H8449" s="25" t="s">
        <v>3418</v>
      </c>
      <c r="I8449" s="25" t="s">
        <v>82</v>
      </c>
      <c r="J8449" s="10">
        <v>1338</v>
      </c>
      <c r="K8449" s="16">
        <v>27</v>
      </c>
    </row>
    <row r="8450" spans="1:11" x14ac:dyDescent="0.25">
      <c r="A8450" s="19">
        <v>43085</v>
      </c>
      <c r="B8450" s="19" t="s">
        <v>3407</v>
      </c>
      <c r="C8450" s="15">
        <v>45</v>
      </c>
      <c r="D8450" s="24" t="s">
        <v>95</v>
      </c>
      <c r="E8450" s="24" t="s">
        <v>5</v>
      </c>
      <c r="F8450" s="25" t="s">
        <v>2217</v>
      </c>
      <c r="G8450" s="25" t="s">
        <v>2987</v>
      </c>
      <c r="H8450" s="25" t="s">
        <v>3418</v>
      </c>
      <c r="I8450" s="25" t="s">
        <v>82</v>
      </c>
      <c r="J8450" s="10">
        <v>1339</v>
      </c>
      <c r="K8450" s="16">
        <v>27</v>
      </c>
    </row>
    <row r="8451" spans="1:11" x14ac:dyDescent="0.25">
      <c r="A8451" s="19">
        <v>43085</v>
      </c>
      <c r="B8451" s="19" t="s">
        <v>3407</v>
      </c>
      <c r="C8451" s="15">
        <v>5</v>
      </c>
      <c r="D8451" s="24" t="s">
        <v>4</v>
      </c>
      <c r="E8451" s="24" t="s">
        <v>5</v>
      </c>
      <c r="F8451" s="25" t="s">
        <v>2217</v>
      </c>
      <c r="G8451" s="25" t="s">
        <v>2987</v>
      </c>
      <c r="H8451" s="25" t="s">
        <v>3418</v>
      </c>
      <c r="I8451" s="25" t="s">
        <v>82</v>
      </c>
      <c r="J8451" s="10">
        <v>1340</v>
      </c>
      <c r="K8451" s="16">
        <v>27</v>
      </c>
    </row>
    <row r="8452" spans="1:11" x14ac:dyDescent="0.25">
      <c r="A8452" s="19">
        <v>43085</v>
      </c>
      <c r="B8452" s="19" t="s">
        <v>3407</v>
      </c>
      <c r="C8452" s="15">
        <v>100</v>
      </c>
      <c r="D8452" s="24" t="s">
        <v>4</v>
      </c>
      <c r="E8452" s="24" t="s">
        <v>6</v>
      </c>
      <c r="F8452" s="25" t="s">
        <v>6</v>
      </c>
      <c r="G8452" s="25" t="s">
        <v>2987</v>
      </c>
      <c r="H8452" s="25" t="s">
        <v>3418</v>
      </c>
      <c r="I8452" s="25" t="s">
        <v>82</v>
      </c>
      <c r="J8452" s="10">
        <v>2639</v>
      </c>
      <c r="K8452" s="16">
        <v>53</v>
      </c>
    </row>
    <row r="8453" spans="1:11" x14ac:dyDescent="0.25">
      <c r="A8453" s="19">
        <v>43085</v>
      </c>
      <c r="B8453" s="19" t="s">
        <v>3407</v>
      </c>
      <c r="C8453" s="15">
        <v>550</v>
      </c>
      <c r="D8453" s="24" t="s">
        <v>4</v>
      </c>
      <c r="E8453" s="24" t="s">
        <v>6</v>
      </c>
      <c r="F8453" s="25" t="s">
        <v>6</v>
      </c>
      <c r="G8453" s="25" t="s">
        <v>2987</v>
      </c>
      <c r="H8453" s="25" t="s">
        <v>3418</v>
      </c>
      <c r="I8453" s="25" t="s">
        <v>82</v>
      </c>
      <c r="J8453" s="10">
        <v>2843</v>
      </c>
      <c r="K8453" s="16">
        <v>57</v>
      </c>
    </row>
    <row r="8454" spans="1:11" x14ac:dyDescent="0.25">
      <c r="A8454" s="19">
        <v>43085</v>
      </c>
      <c r="B8454" s="19" t="s">
        <v>3407</v>
      </c>
      <c r="C8454" s="15">
        <v>500</v>
      </c>
      <c r="D8454" s="24" t="s">
        <v>4</v>
      </c>
      <c r="E8454" s="24" t="s">
        <v>6</v>
      </c>
      <c r="F8454" s="25" t="s">
        <v>6</v>
      </c>
      <c r="G8454" s="25" t="s">
        <v>2987</v>
      </c>
      <c r="H8454" s="25" t="s">
        <v>3418</v>
      </c>
      <c r="I8454" s="25" t="s">
        <v>82</v>
      </c>
      <c r="J8454" s="10">
        <v>2844</v>
      </c>
      <c r="K8454" s="16">
        <v>57</v>
      </c>
    </row>
    <row r="8455" spans="1:11" x14ac:dyDescent="0.25">
      <c r="A8455" s="19">
        <v>43085</v>
      </c>
      <c r="B8455" s="19" t="s">
        <v>3407</v>
      </c>
      <c r="C8455" s="15">
        <v>10000</v>
      </c>
      <c r="D8455" s="24" t="s">
        <v>4</v>
      </c>
      <c r="E8455" s="24" t="s">
        <v>6</v>
      </c>
      <c r="F8455" s="25" t="s">
        <v>6</v>
      </c>
      <c r="G8455" s="25" t="s">
        <v>2987</v>
      </c>
      <c r="H8455" s="25" t="s">
        <v>3418</v>
      </c>
      <c r="I8455" s="25" t="s">
        <v>82</v>
      </c>
      <c r="J8455" s="10">
        <v>2845</v>
      </c>
      <c r="K8455" s="16">
        <v>57</v>
      </c>
    </row>
    <row r="8456" spans="1:11" x14ac:dyDescent="0.25">
      <c r="A8456" s="19">
        <v>43085</v>
      </c>
      <c r="B8456" s="19" t="s">
        <v>3407</v>
      </c>
      <c r="C8456" s="15">
        <v>10000</v>
      </c>
      <c r="D8456" s="24" t="s">
        <v>4</v>
      </c>
      <c r="E8456" s="24" t="s">
        <v>6</v>
      </c>
      <c r="F8456" s="25" t="s">
        <v>6</v>
      </c>
      <c r="G8456" s="25" t="s">
        <v>2987</v>
      </c>
      <c r="H8456" s="25" t="s">
        <v>3418</v>
      </c>
      <c r="I8456" s="25" t="s">
        <v>82</v>
      </c>
      <c r="J8456" s="10">
        <v>2938</v>
      </c>
      <c r="K8456" s="16">
        <v>59</v>
      </c>
    </row>
    <row r="8457" spans="1:11" x14ac:dyDescent="0.25">
      <c r="A8457" s="19">
        <v>43085</v>
      </c>
      <c r="B8457" s="19" t="s">
        <v>3407</v>
      </c>
      <c r="C8457" s="15">
        <v>10000</v>
      </c>
      <c r="D8457" s="24" t="s">
        <v>4</v>
      </c>
      <c r="E8457" s="24" t="s">
        <v>6</v>
      </c>
      <c r="F8457" s="25" t="s">
        <v>6</v>
      </c>
      <c r="G8457" s="25" t="s">
        <v>2987</v>
      </c>
      <c r="H8457" s="25" t="s">
        <v>3418</v>
      </c>
      <c r="I8457" s="25" t="s">
        <v>82</v>
      </c>
      <c r="J8457" s="10">
        <v>2939</v>
      </c>
      <c r="K8457" s="16">
        <v>59</v>
      </c>
    </row>
    <row r="8458" spans="1:11" x14ac:dyDescent="0.25">
      <c r="A8458" s="19">
        <v>43085</v>
      </c>
      <c r="B8458" s="19" t="s">
        <v>3407</v>
      </c>
      <c r="C8458" s="15">
        <v>1450</v>
      </c>
      <c r="D8458" s="24" t="s">
        <v>4</v>
      </c>
      <c r="E8458" s="24" t="s">
        <v>6</v>
      </c>
      <c r="F8458" s="25" t="s">
        <v>6</v>
      </c>
      <c r="G8458" s="25" t="s">
        <v>2987</v>
      </c>
      <c r="H8458" s="25" t="s">
        <v>3418</v>
      </c>
      <c r="I8458" s="25" t="s">
        <v>82</v>
      </c>
      <c r="J8458" s="10">
        <v>2940</v>
      </c>
      <c r="K8458" s="16">
        <v>59</v>
      </c>
    </row>
    <row r="8459" spans="1:11" x14ac:dyDescent="0.25">
      <c r="A8459" s="19">
        <v>43085</v>
      </c>
      <c r="B8459" s="19" t="s">
        <v>3407</v>
      </c>
      <c r="C8459" s="15">
        <v>200</v>
      </c>
      <c r="D8459" s="24" t="s">
        <v>4</v>
      </c>
      <c r="E8459" s="24" t="s">
        <v>6</v>
      </c>
      <c r="F8459" s="25" t="s">
        <v>6</v>
      </c>
      <c r="G8459" s="25" t="s">
        <v>2987</v>
      </c>
      <c r="H8459" s="25" t="s">
        <v>3418</v>
      </c>
      <c r="I8459" s="25" t="s">
        <v>82</v>
      </c>
      <c r="J8459" s="10">
        <v>2941</v>
      </c>
      <c r="K8459" s="16">
        <v>59</v>
      </c>
    </row>
    <row r="8460" spans="1:11" x14ac:dyDescent="0.25">
      <c r="A8460" s="19">
        <v>43085</v>
      </c>
      <c r="B8460" s="19" t="s">
        <v>3407</v>
      </c>
      <c r="C8460" s="15">
        <v>200</v>
      </c>
      <c r="D8460" s="24" t="s">
        <v>4</v>
      </c>
      <c r="E8460" s="24" t="s">
        <v>5</v>
      </c>
      <c r="F8460" s="25" t="s">
        <v>2217</v>
      </c>
      <c r="G8460" s="25" t="s">
        <v>2987</v>
      </c>
      <c r="H8460" s="25" t="s">
        <v>3418</v>
      </c>
      <c r="I8460" s="25" t="s">
        <v>82</v>
      </c>
      <c r="J8460" s="10">
        <v>2942</v>
      </c>
      <c r="K8460" s="16">
        <v>59</v>
      </c>
    </row>
    <row r="8461" spans="1:11" x14ac:dyDescent="0.25">
      <c r="A8461" s="19">
        <v>43085</v>
      </c>
      <c r="B8461" s="19" t="s">
        <v>3407</v>
      </c>
      <c r="C8461" s="15">
        <v>100</v>
      </c>
      <c r="D8461" s="24" t="s">
        <v>4</v>
      </c>
      <c r="E8461" s="24" t="s">
        <v>5</v>
      </c>
      <c r="F8461" s="25" t="s">
        <v>2217</v>
      </c>
      <c r="G8461" s="25" t="s">
        <v>2987</v>
      </c>
      <c r="H8461" s="25" t="s">
        <v>3418</v>
      </c>
      <c r="I8461" s="25" t="s">
        <v>82</v>
      </c>
      <c r="J8461" s="10">
        <v>2943</v>
      </c>
      <c r="K8461" s="16">
        <v>59</v>
      </c>
    </row>
    <row r="8462" spans="1:11" x14ac:dyDescent="0.25">
      <c r="A8462" s="19">
        <v>43085</v>
      </c>
      <c r="B8462" s="19" t="s">
        <v>3407</v>
      </c>
      <c r="C8462" s="15">
        <v>100</v>
      </c>
      <c r="D8462" s="24" t="s">
        <v>4</v>
      </c>
      <c r="E8462" s="24" t="s">
        <v>6</v>
      </c>
      <c r="F8462" s="25" t="s">
        <v>6</v>
      </c>
      <c r="G8462" s="25" t="s">
        <v>2987</v>
      </c>
      <c r="H8462" s="25" t="s">
        <v>3418</v>
      </c>
      <c r="I8462" s="25" t="s">
        <v>82</v>
      </c>
      <c r="J8462" s="10">
        <v>2944</v>
      </c>
      <c r="K8462" s="16">
        <v>59</v>
      </c>
    </row>
    <row r="8463" spans="1:11" x14ac:dyDescent="0.25">
      <c r="A8463" s="19">
        <v>43085</v>
      </c>
      <c r="B8463" s="19" t="s">
        <v>3407</v>
      </c>
      <c r="C8463" s="15">
        <v>500</v>
      </c>
      <c r="D8463" s="24" t="s">
        <v>4</v>
      </c>
      <c r="E8463" s="24" t="s">
        <v>5</v>
      </c>
      <c r="F8463" s="25" t="s">
        <v>2217</v>
      </c>
      <c r="G8463" s="25" t="s">
        <v>2987</v>
      </c>
      <c r="H8463" s="25" t="s">
        <v>3418</v>
      </c>
      <c r="I8463" s="25" t="s">
        <v>82</v>
      </c>
      <c r="J8463" s="10">
        <v>2956</v>
      </c>
      <c r="K8463" s="16">
        <v>60</v>
      </c>
    </row>
    <row r="8464" spans="1:11" x14ac:dyDescent="0.25">
      <c r="A8464" s="19">
        <v>43085</v>
      </c>
      <c r="B8464" s="19" t="s">
        <v>3407</v>
      </c>
      <c r="C8464" s="15">
        <v>500</v>
      </c>
      <c r="D8464" s="24" t="s">
        <v>4</v>
      </c>
      <c r="E8464" s="24" t="s">
        <v>5</v>
      </c>
      <c r="F8464" s="25" t="s">
        <v>2217</v>
      </c>
      <c r="G8464" s="25" t="s">
        <v>2987</v>
      </c>
      <c r="H8464" s="25" t="s">
        <v>3418</v>
      </c>
      <c r="I8464" s="25" t="s">
        <v>82</v>
      </c>
      <c r="J8464" s="10">
        <v>2957</v>
      </c>
      <c r="K8464" s="16">
        <v>60</v>
      </c>
    </row>
    <row r="8465" spans="1:11" x14ac:dyDescent="0.25">
      <c r="A8465" s="19">
        <v>43085</v>
      </c>
      <c r="B8465" s="19" t="s">
        <v>3407</v>
      </c>
      <c r="C8465" s="15">
        <v>500</v>
      </c>
      <c r="D8465" s="24" t="s">
        <v>4</v>
      </c>
      <c r="E8465" s="24" t="s">
        <v>5</v>
      </c>
      <c r="F8465" s="25" t="s">
        <v>2217</v>
      </c>
      <c r="G8465" s="25" t="s">
        <v>2987</v>
      </c>
      <c r="H8465" s="25" t="s">
        <v>3418</v>
      </c>
      <c r="I8465" s="25" t="s">
        <v>82</v>
      </c>
      <c r="J8465" s="10">
        <v>3291</v>
      </c>
      <c r="K8465" s="16">
        <v>66</v>
      </c>
    </row>
    <row r="8466" spans="1:11" x14ac:dyDescent="0.25">
      <c r="A8466" s="19">
        <v>43085</v>
      </c>
      <c r="B8466" s="19" t="s">
        <v>3407</v>
      </c>
      <c r="C8466" s="15">
        <v>500</v>
      </c>
      <c r="D8466" s="24" t="s">
        <v>4</v>
      </c>
      <c r="E8466" s="24" t="s">
        <v>5</v>
      </c>
      <c r="F8466" s="25" t="s">
        <v>2217</v>
      </c>
      <c r="G8466" s="25" t="s">
        <v>2987</v>
      </c>
      <c r="H8466" s="25" t="s">
        <v>3418</v>
      </c>
      <c r="I8466" s="25" t="s">
        <v>82</v>
      </c>
      <c r="J8466" s="10">
        <v>3292</v>
      </c>
      <c r="K8466" s="16">
        <v>66</v>
      </c>
    </row>
    <row r="8467" spans="1:11" x14ac:dyDescent="0.25">
      <c r="A8467" s="19">
        <v>43085</v>
      </c>
      <c r="B8467" s="19" t="s">
        <v>3407</v>
      </c>
      <c r="C8467" s="15">
        <v>600</v>
      </c>
      <c r="D8467" s="24" t="s">
        <v>4</v>
      </c>
      <c r="E8467" s="24" t="s">
        <v>5</v>
      </c>
      <c r="F8467" s="25" t="s">
        <v>2217</v>
      </c>
      <c r="G8467" s="25" t="s">
        <v>2987</v>
      </c>
      <c r="H8467" s="25" t="s">
        <v>3418</v>
      </c>
      <c r="I8467" s="25" t="s">
        <v>82</v>
      </c>
      <c r="J8467" s="10">
        <v>3293</v>
      </c>
      <c r="K8467" s="16">
        <v>66</v>
      </c>
    </row>
    <row r="8468" spans="1:11" x14ac:dyDescent="0.25">
      <c r="A8468" s="19">
        <v>43085</v>
      </c>
      <c r="B8468" s="19" t="s">
        <v>3407</v>
      </c>
      <c r="C8468" s="15">
        <v>1000</v>
      </c>
      <c r="D8468" s="24" t="s">
        <v>4</v>
      </c>
      <c r="E8468" s="24" t="s">
        <v>5</v>
      </c>
      <c r="F8468" s="25" t="s">
        <v>2217</v>
      </c>
      <c r="G8468" s="25" t="s">
        <v>2987</v>
      </c>
      <c r="H8468" s="25" t="s">
        <v>3418</v>
      </c>
      <c r="I8468" s="25" t="s">
        <v>82</v>
      </c>
      <c r="J8468" s="10">
        <v>3294</v>
      </c>
      <c r="K8468" s="16">
        <v>66</v>
      </c>
    </row>
    <row r="8469" spans="1:11" x14ac:dyDescent="0.25">
      <c r="A8469" s="19">
        <v>43085</v>
      </c>
      <c r="B8469" s="19" t="s">
        <v>3407</v>
      </c>
      <c r="C8469" s="15">
        <v>5000</v>
      </c>
      <c r="D8469" s="24" t="s">
        <v>4</v>
      </c>
      <c r="E8469" s="24" t="s">
        <v>6</v>
      </c>
      <c r="F8469" s="25" t="s">
        <v>6</v>
      </c>
      <c r="G8469" s="25" t="s">
        <v>2987</v>
      </c>
      <c r="H8469" s="25" t="s">
        <v>3418</v>
      </c>
      <c r="I8469" s="25" t="s">
        <v>82</v>
      </c>
      <c r="J8469" s="10">
        <v>3393</v>
      </c>
      <c r="K8469" s="16">
        <v>68</v>
      </c>
    </row>
    <row r="8470" spans="1:11" x14ac:dyDescent="0.25">
      <c r="A8470" s="19">
        <v>43085</v>
      </c>
      <c r="B8470" s="19" t="s">
        <v>3407</v>
      </c>
      <c r="C8470" s="15">
        <v>100</v>
      </c>
      <c r="D8470" s="24" t="s">
        <v>4</v>
      </c>
      <c r="E8470" s="24" t="s">
        <v>6</v>
      </c>
      <c r="F8470" s="25" t="s">
        <v>6</v>
      </c>
      <c r="G8470" s="25" t="s">
        <v>2987</v>
      </c>
      <c r="H8470" s="25" t="s">
        <v>3418</v>
      </c>
      <c r="I8470" s="25" t="s">
        <v>82</v>
      </c>
      <c r="J8470" s="10">
        <v>3394</v>
      </c>
      <c r="K8470" s="16">
        <v>68</v>
      </c>
    </row>
    <row r="8471" spans="1:11" x14ac:dyDescent="0.25">
      <c r="A8471" s="19">
        <v>43085</v>
      </c>
      <c r="B8471" s="19" t="s">
        <v>3407</v>
      </c>
      <c r="C8471" s="15">
        <v>10000</v>
      </c>
      <c r="D8471" s="24" t="s">
        <v>4</v>
      </c>
      <c r="E8471" s="24" t="s">
        <v>5</v>
      </c>
      <c r="F8471" s="25" t="s">
        <v>2217</v>
      </c>
      <c r="G8471" s="25" t="s">
        <v>2987</v>
      </c>
      <c r="H8471" s="25" t="s">
        <v>3418</v>
      </c>
      <c r="I8471" s="25" t="s">
        <v>82</v>
      </c>
      <c r="J8471" s="10">
        <v>3395</v>
      </c>
      <c r="K8471" s="16">
        <v>68</v>
      </c>
    </row>
    <row r="8472" spans="1:11" x14ac:dyDescent="0.25">
      <c r="A8472" s="19">
        <v>43085</v>
      </c>
      <c r="B8472" s="19" t="s">
        <v>3407</v>
      </c>
      <c r="C8472" s="15">
        <v>100</v>
      </c>
      <c r="D8472" s="24" t="s">
        <v>4</v>
      </c>
      <c r="E8472" s="24" t="s">
        <v>6</v>
      </c>
      <c r="F8472" s="25" t="s">
        <v>6</v>
      </c>
      <c r="G8472" s="25" t="s">
        <v>2987</v>
      </c>
      <c r="H8472" s="25" t="s">
        <v>3418</v>
      </c>
      <c r="I8472" s="25" t="s">
        <v>82</v>
      </c>
      <c r="J8472" s="10">
        <v>3396</v>
      </c>
      <c r="K8472" s="16">
        <v>68</v>
      </c>
    </row>
    <row r="8473" spans="1:11" x14ac:dyDescent="0.25">
      <c r="A8473" s="19">
        <v>43085</v>
      </c>
      <c r="B8473" s="19" t="s">
        <v>3407</v>
      </c>
      <c r="C8473" s="15">
        <v>200</v>
      </c>
      <c r="D8473" s="24" t="s">
        <v>4</v>
      </c>
      <c r="E8473" s="24" t="s">
        <v>6</v>
      </c>
      <c r="F8473" s="25" t="s">
        <v>6</v>
      </c>
      <c r="G8473" s="25" t="s">
        <v>2987</v>
      </c>
      <c r="H8473" s="25" t="s">
        <v>3418</v>
      </c>
      <c r="I8473" s="25" t="s">
        <v>82</v>
      </c>
      <c r="J8473" s="10">
        <v>3397</v>
      </c>
      <c r="K8473" s="16">
        <v>68</v>
      </c>
    </row>
    <row r="8474" spans="1:11" x14ac:dyDescent="0.25">
      <c r="A8474" s="19">
        <v>43085</v>
      </c>
      <c r="B8474" s="19" t="s">
        <v>3407</v>
      </c>
      <c r="C8474" s="15">
        <v>200</v>
      </c>
      <c r="D8474" s="24" t="s">
        <v>4</v>
      </c>
      <c r="E8474" s="24" t="s">
        <v>6</v>
      </c>
      <c r="F8474" s="25" t="s">
        <v>6</v>
      </c>
      <c r="G8474" s="25" t="s">
        <v>2987</v>
      </c>
      <c r="H8474" s="25" t="s">
        <v>3418</v>
      </c>
      <c r="I8474" s="25" t="s">
        <v>82</v>
      </c>
      <c r="J8474" s="10">
        <v>3398</v>
      </c>
      <c r="K8474" s="16">
        <v>68</v>
      </c>
    </row>
    <row r="8475" spans="1:11" x14ac:dyDescent="0.25">
      <c r="A8475" s="19">
        <v>43085</v>
      </c>
      <c r="B8475" s="19" t="s">
        <v>3407</v>
      </c>
      <c r="C8475" s="15">
        <v>200</v>
      </c>
      <c r="D8475" s="24" t="s">
        <v>4</v>
      </c>
      <c r="E8475" s="24" t="s">
        <v>6</v>
      </c>
      <c r="F8475" s="25" t="s">
        <v>6</v>
      </c>
      <c r="G8475" s="25" t="s">
        <v>2987</v>
      </c>
      <c r="H8475" s="25" t="s">
        <v>3418</v>
      </c>
      <c r="I8475" s="25" t="s">
        <v>82</v>
      </c>
      <c r="J8475" s="10">
        <v>3399</v>
      </c>
      <c r="K8475" s="16">
        <v>68</v>
      </c>
    </row>
    <row r="8476" spans="1:11" x14ac:dyDescent="0.25">
      <c r="A8476" s="19">
        <v>43085</v>
      </c>
      <c r="B8476" s="19" t="s">
        <v>3407</v>
      </c>
      <c r="C8476" s="15">
        <v>100</v>
      </c>
      <c r="D8476" s="24" t="s">
        <v>4</v>
      </c>
      <c r="E8476" s="24" t="s">
        <v>6</v>
      </c>
      <c r="F8476" s="25" t="s">
        <v>6</v>
      </c>
      <c r="G8476" s="25" t="s">
        <v>2987</v>
      </c>
      <c r="H8476" s="25" t="s">
        <v>3418</v>
      </c>
      <c r="I8476" s="25" t="s">
        <v>82</v>
      </c>
      <c r="J8476" s="10">
        <v>3400</v>
      </c>
      <c r="K8476" s="16">
        <v>68</v>
      </c>
    </row>
    <row r="8477" spans="1:11" x14ac:dyDescent="0.25">
      <c r="A8477" s="19">
        <v>43085</v>
      </c>
      <c r="B8477" s="19" t="s">
        <v>3407</v>
      </c>
      <c r="C8477" s="15">
        <v>6750</v>
      </c>
      <c r="D8477" s="24" t="s">
        <v>4</v>
      </c>
      <c r="E8477" s="24" t="s">
        <v>6</v>
      </c>
      <c r="F8477" s="25" t="s">
        <v>6</v>
      </c>
      <c r="G8477" s="25" t="s">
        <v>2987</v>
      </c>
      <c r="H8477" s="25" t="s">
        <v>3418</v>
      </c>
      <c r="I8477" s="25" t="s">
        <v>82</v>
      </c>
      <c r="J8477" s="10">
        <v>3423</v>
      </c>
      <c r="K8477" s="16">
        <v>69</v>
      </c>
    </row>
    <row r="8478" spans="1:11" x14ac:dyDescent="0.25">
      <c r="A8478" s="19">
        <v>43085</v>
      </c>
      <c r="B8478" s="19" t="s">
        <v>3407</v>
      </c>
      <c r="C8478" s="15">
        <v>10000</v>
      </c>
      <c r="D8478" s="24" t="s">
        <v>4</v>
      </c>
      <c r="E8478" s="24" t="s">
        <v>6</v>
      </c>
      <c r="F8478" s="25" t="s">
        <v>6</v>
      </c>
      <c r="G8478" s="25" t="s">
        <v>2987</v>
      </c>
      <c r="H8478" s="25" t="s">
        <v>3418</v>
      </c>
      <c r="I8478" s="25" t="s">
        <v>82</v>
      </c>
      <c r="J8478" s="10">
        <v>3424</v>
      </c>
      <c r="K8478" s="16">
        <v>69</v>
      </c>
    </row>
    <row r="8479" spans="1:11" x14ac:dyDescent="0.25">
      <c r="A8479" s="19">
        <v>43085</v>
      </c>
      <c r="B8479" s="19" t="s">
        <v>3407</v>
      </c>
      <c r="C8479" s="15">
        <v>10000</v>
      </c>
      <c r="D8479" s="24" t="s">
        <v>4</v>
      </c>
      <c r="E8479" s="24" t="s">
        <v>5</v>
      </c>
      <c r="F8479" s="25" t="s">
        <v>2217</v>
      </c>
      <c r="G8479" s="25" t="s">
        <v>2987</v>
      </c>
      <c r="H8479" s="25" t="s">
        <v>3418</v>
      </c>
      <c r="I8479" s="25" t="s">
        <v>82</v>
      </c>
      <c r="J8479" s="10">
        <v>3425</v>
      </c>
      <c r="K8479" s="16">
        <v>69</v>
      </c>
    </row>
    <row r="8480" spans="1:11" x14ac:dyDescent="0.25">
      <c r="A8480" s="19">
        <v>43085</v>
      </c>
      <c r="B8480" s="19" t="s">
        <v>3407</v>
      </c>
      <c r="C8480" s="15">
        <v>10000</v>
      </c>
      <c r="D8480" s="24" t="s">
        <v>4</v>
      </c>
      <c r="E8480" s="24" t="s">
        <v>6</v>
      </c>
      <c r="F8480" s="25" t="s">
        <v>6</v>
      </c>
      <c r="G8480" s="25" t="s">
        <v>2987</v>
      </c>
      <c r="H8480" s="25" t="s">
        <v>3418</v>
      </c>
      <c r="I8480" s="25" t="s">
        <v>82</v>
      </c>
      <c r="J8480" s="10">
        <v>3426</v>
      </c>
      <c r="K8480" s="16">
        <v>69</v>
      </c>
    </row>
    <row r="8481" spans="1:11" x14ac:dyDescent="0.25">
      <c r="A8481" s="19">
        <v>43085</v>
      </c>
      <c r="B8481" s="19" t="s">
        <v>3407</v>
      </c>
      <c r="C8481" s="15">
        <v>10000</v>
      </c>
      <c r="D8481" s="24" t="s">
        <v>4</v>
      </c>
      <c r="E8481" s="24" t="s">
        <v>5</v>
      </c>
      <c r="F8481" s="25" t="s">
        <v>2217</v>
      </c>
      <c r="G8481" s="25" t="s">
        <v>2987</v>
      </c>
      <c r="H8481" s="25" t="s">
        <v>3418</v>
      </c>
      <c r="I8481" s="25" t="s">
        <v>82</v>
      </c>
      <c r="J8481" s="10">
        <v>3427</v>
      </c>
      <c r="K8481" s="16">
        <v>69</v>
      </c>
    </row>
    <row r="8482" spans="1:11" x14ac:dyDescent="0.25">
      <c r="A8482" s="19">
        <v>43085</v>
      </c>
      <c r="B8482" s="19" t="s">
        <v>3407</v>
      </c>
      <c r="C8482" s="15">
        <v>5000</v>
      </c>
      <c r="D8482" s="24" t="s">
        <v>4</v>
      </c>
      <c r="E8482" s="24" t="s">
        <v>5</v>
      </c>
      <c r="F8482" s="25" t="s">
        <v>2217</v>
      </c>
      <c r="G8482" s="25" t="s">
        <v>2987</v>
      </c>
      <c r="H8482" s="25" t="s">
        <v>3418</v>
      </c>
      <c r="I8482" s="25" t="s">
        <v>82</v>
      </c>
      <c r="J8482" s="10">
        <v>3428</v>
      </c>
      <c r="K8482" s="16">
        <v>69</v>
      </c>
    </row>
    <row r="8483" spans="1:11" x14ac:dyDescent="0.25">
      <c r="A8483" s="19">
        <v>43085</v>
      </c>
      <c r="B8483" s="19" t="s">
        <v>3407</v>
      </c>
      <c r="C8483" s="15">
        <v>1000</v>
      </c>
      <c r="D8483" s="24" t="s">
        <v>4</v>
      </c>
      <c r="E8483" s="24" t="s">
        <v>6</v>
      </c>
      <c r="F8483" s="25" t="s">
        <v>6</v>
      </c>
      <c r="G8483" s="25" t="s">
        <v>2987</v>
      </c>
      <c r="H8483" s="25" t="s">
        <v>3418</v>
      </c>
      <c r="I8483" s="25" t="s">
        <v>82</v>
      </c>
      <c r="J8483" s="10">
        <v>3429</v>
      </c>
      <c r="K8483" s="16">
        <v>69</v>
      </c>
    </row>
    <row r="8484" spans="1:11" x14ac:dyDescent="0.25">
      <c r="A8484" s="19">
        <v>43085</v>
      </c>
      <c r="B8484" s="19" t="s">
        <v>3407</v>
      </c>
      <c r="C8484" s="15">
        <v>100</v>
      </c>
      <c r="D8484" s="24" t="s">
        <v>4</v>
      </c>
      <c r="E8484" s="24" t="s">
        <v>6</v>
      </c>
      <c r="F8484" s="25" t="s">
        <v>6</v>
      </c>
      <c r="G8484" s="25" t="s">
        <v>2987</v>
      </c>
      <c r="H8484" s="25" t="s">
        <v>3418</v>
      </c>
      <c r="I8484" s="25" t="s">
        <v>82</v>
      </c>
      <c r="J8484" s="10">
        <v>3601</v>
      </c>
      <c r="K8484" s="16">
        <v>73</v>
      </c>
    </row>
    <row r="8485" spans="1:11" x14ac:dyDescent="0.25">
      <c r="A8485" s="19">
        <v>43085</v>
      </c>
      <c r="B8485" s="19" t="s">
        <v>3407</v>
      </c>
      <c r="C8485" s="15">
        <v>200</v>
      </c>
      <c r="D8485" s="24" t="s">
        <v>4</v>
      </c>
      <c r="E8485" s="24" t="s">
        <v>6</v>
      </c>
      <c r="F8485" s="25" t="s">
        <v>6</v>
      </c>
      <c r="G8485" s="25" t="s">
        <v>2987</v>
      </c>
      <c r="H8485" s="25" t="s">
        <v>3418</v>
      </c>
      <c r="I8485" s="25" t="s">
        <v>82</v>
      </c>
      <c r="J8485" s="10">
        <v>3602</v>
      </c>
      <c r="K8485" s="16">
        <v>73</v>
      </c>
    </row>
    <row r="8486" spans="1:11" x14ac:dyDescent="0.25">
      <c r="A8486" s="19">
        <v>43085</v>
      </c>
      <c r="B8486" s="19" t="s">
        <v>3407</v>
      </c>
      <c r="C8486" s="15">
        <v>200</v>
      </c>
      <c r="D8486" s="24" t="s">
        <v>4</v>
      </c>
      <c r="E8486" s="24" t="s">
        <v>6</v>
      </c>
      <c r="F8486" s="25" t="s">
        <v>6</v>
      </c>
      <c r="G8486" s="25" t="s">
        <v>2987</v>
      </c>
      <c r="H8486" s="25" t="s">
        <v>3418</v>
      </c>
      <c r="I8486" s="25" t="s">
        <v>82</v>
      </c>
      <c r="J8486" s="10">
        <v>3603</v>
      </c>
      <c r="K8486" s="16">
        <v>73</v>
      </c>
    </row>
    <row r="8487" spans="1:11" x14ac:dyDescent="0.25">
      <c r="A8487" s="19">
        <v>43085</v>
      </c>
      <c r="B8487" s="19" t="s">
        <v>3407</v>
      </c>
      <c r="C8487" s="15">
        <v>200</v>
      </c>
      <c r="D8487" s="24" t="s">
        <v>4</v>
      </c>
      <c r="E8487" s="24" t="s">
        <v>6</v>
      </c>
      <c r="F8487" s="25" t="s">
        <v>6</v>
      </c>
      <c r="G8487" s="25" t="s">
        <v>2987</v>
      </c>
      <c r="H8487" s="25" t="s">
        <v>3418</v>
      </c>
      <c r="I8487" s="25" t="s">
        <v>82</v>
      </c>
      <c r="J8487" s="10">
        <v>3604</v>
      </c>
      <c r="K8487" s="16">
        <v>73</v>
      </c>
    </row>
    <row r="8488" spans="1:11" x14ac:dyDescent="0.25">
      <c r="A8488" s="19">
        <v>43085</v>
      </c>
      <c r="B8488" s="19" t="s">
        <v>3407</v>
      </c>
      <c r="C8488" s="15">
        <v>100</v>
      </c>
      <c r="D8488" s="24" t="s">
        <v>4</v>
      </c>
      <c r="E8488" s="24" t="s">
        <v>6</v>
      </c>
      <c r="F8488" s="25" t="s">
        <v>6</v>
      </c>
      <c r="G8488" s="25" t="s">
        <v>2987</v>
      </c>
      <c r="H8488" s="25" t="s">
        <v>3418</v>
      </c>
      <c r="I8488" s="25" t="s">
        <v>82</v>
      </c>
      <c r="J8488" s="10">
        <v>3605</v>
      </c>
      <c r="K8488" s="16">
        <v>73</v>
      </c>
    </row>
    <row r="8489" spans="1:11" x14ac:dyDescent="0.25">
      <c r="A8489" s="19">
        <v>43085</v>
      </c>
      <c r="B8489" s="19" t="s">
        <v>3407</v>
      </c>
      <c r="C8489" s="15">
        <v>100</v>
      </c>
      <c r="D8489" s="24" t="s">
        <v>4</v>
      </c>
      <c r="E8489" s="24" t="s">
        <v>6</v>
      </c>
      <c r="F8489" s="25" t="s">
        <v>6</v>
      </c>
      <c r="G8489" s="25" t="s">
        <v>2987</v>
      </c>
      <c r="H8489" s="25" t="s">
        <v>3418</v>
      </c>
      <c r="I8489" s="25" t="s">
        <v>82</v>
      </c>
      <c r="J8489" s="10">
        <v>3606</v>
      </c>
      <c r="K8489" s="16">
        <v>73</v>
      </c>
    </row>
    <row r="8490" spans="1:11" x14ac:dyDescent="0.25">
      <c r="A8490" s="19">
        <v>43085</v>
      </c>
      <c r="B8490" s="19" t="s">
        <v>3407</v>
      </c>
      <c r="C8490" s="15">
        <v>100</v>
      </c>
      <c r="D8490" s="24" t="s">
        <v>4</v>
      </c>
      <c r="E8490" s="24" t="s">
        <v>6</v>
      </c>
      <c r="F8490" s="25" t="s">
        <v>6</v>
      </c>
      <c r="G8490" s="25" t="s">
        <v>2987</v>
      </c>
      <c r="H8490" s="25" t="s">
        <v>3418</v>
      </c>
      <c r="I8490" s="25" t="s">
        <v>82</v>
      </c>
      <c r="J8490" s="10">
        <v>3607</v>
      </c>
      <c r="K8490" s="16">
        <v>73</v>
      </c>
    </row>
    <row r="8491" spans="1:11" x14ac:dyDescent="0.25">
      <c r="A8491" s="19">
        <v>43085</v>
      </c>
      <c r="B8491" s="19" t="s">
        <v>3407</v>
      </c>
      <c r="C8491" s="15">
        <v>4650</v>
      </c>
      <c r="D8491" s="24" t="s">
        <v>4</v>
      </c>
      <c r="E8491" s="24" t="s">
        <v>5</v>
      </c>
      <c r="F8491" s="25" t="s">
        <v>2217</v>
      </c>
      <c r="G8491" s="25" t="s">
        <v>2987</v>
      </c>
      <c r="H8491" s="25" t="s">
        <v>3418</v>
      </c>
      <c r="I8491" s="25" t="s">
        <v>82</v>
      </c>
      <c r="J8491" s="10">
        <v>3803</v>
      </c>
      <c r="K8491" s="16">
        <v>77</v>
      </c>
    </row>
    <row r="8492" spans="1:11" x14ac:dyDescent="0.25">
      <c r="A8492" s="19">
        <v>43085</v>
      </c>
      <c r="B8492" s="19" t="s">
        <v>3407</v>
      </c>
      <c r="C8492" s="15">
        <v>4610</v>
      </c>
      <c r="D8492" s="24" t="s">
        <v>4</v>
      </c>
      <c r="E8492" s="24" t="s">
        <v>5</v>
      </c>
      <c r="F8492" s="25" t="s">
        <v>2217</v>
      </c>
      <c r="G8492" s="25" t="s">
        <v>2987</v>
      </c>
      <c r="H8492" s="25" t="s">
        <v>3418</v>
      </c>
      <c r="I8492" s="25" t="s">
        <v>82</v>
      </c>
      <c r="J8492" s="10">
        <v>3804</v>
      </c>
      <c r="K8492" s="16">
        <v>77</v>
      </c>
    </row>
    <row r="8493" spans="1:11" x14ac:dyDescent="0.25">
      <c r="A8493" s="19">
        <v>43085</v>
      </c>
      <c r="B8493" s="19" t="s">
        <v>3407</v>
      </c>
      <c r="C8493" s="15">
        <v>600</v>
      </c>
      <c r="D8493" s="24" t="s">
        <v>4</v>
      </c>
      <c r="E8493" s="24" t="s">
        <v>6</v>
      </c>
      <c r="F8493" s="25" t="s">
        <v>6</v>
      </c>
      <c r="G8493" s="25" t="s">
        <v>2987</v>
      </c>
      <c r="H8493" s="25" t="s">
        <v>3418</v>
      </c>
      <c r="I8493" s="25" t="s">
        <v>82</v>
      </c>
      <c r="J8493" s="10">
        <v>3851</v>
      </c>
      <c r="K8493" s="16">
        <v>78</v>
      </c>
    </row>
    <row r="8494" spans="1:11" x14ac:dyDescent="0.25">
      <c r="A8494" s="19">
        <v>43085</v>
      </c>
      <c r="B8494" s="19" t="s">
        <v>3407</v>
      </c>
      <c r="C8494" s="15">
        <v>600</v>
      </c>
      <c r="D8494" s="24" t="s">
        <v>4</v>
      </c>
      <c r="E8494" s="24" t="s">
        <v>6</v>
      </c>
      <c r="F8494" s="25" t="s">
        <v>6</v>
      </c>
      <c r="G8494" s="25" t="s">
        <v>2987</v>
      </c>
      <c r="H8494" s="25" t="s">
        <v>3418</v>
      </c>
      <c r="I8494" s="25" t="s">
        <v>82</v>
      </c>
      <c r="J8494" s="10">
        <v>3852</v>
      </c>
      <c r="K8494" s="16">
        <v>78</v>
      </c>
    </row>
    <row r="8495" spans="1:11" x14ac:dyDescent="0.25">
      <c r="A8495" s="19">
        <v>43085</v>
      </c>
      <c r="B8495" s="19" t="s">
        <v>3407</v>
      </c>
      <c r="C8495" s="15">
        <v>1000</v>
      </c>
      <c r="D8495" s="24" t="s">
        <v>4</v>
      </c>
      <c r="E8495" s="24" t="s">
        <v>6</v>
      </c>
      <c r="F8495" s="25" t="s">
        <v>6</v>
      </c>
      <c r="G8495" s="25" t="s">
        <v>2987</v>
      </c>
      <c r="H8495" s="25" t="s">
        <v>3418</v>
      </c>
      <c r="I8495" s="25" t="s">
        <v>82</v>
      </c>
      <c r="J8495" s="10">
        <v>3853</v>
      </c>
      <c r="K8495" s="16">
        <v>78</v>
      </c>
    </row>
    <row r="8496" spans="1:11" x14ac:dyDescent="0.25">
      <c r="A8496" s="19">
        <v>43085</v>
      </c>
      <c r="B8496" s="19" t="s">
        <v>3407</v>
      </c>
      <c r="C8496" s="15">
        <v>800</v>
      </c>
      <c r="D8496" s="24" t="s">
        <v>4</v>
      </c>
      <c r="E8496" s="24" t="s">
        <v>6</v>
      </c>
      <c r="F8496" s="25" t="s">
        <v>6</v>
      </c>
      <c r="G8496" s="25" t="s">
        <v>2987</v>
      </c>
      <c r="H8496" s="25" t="s">
        <v>3418</v>
      </c>
      <c r="I8496" s="25" t="s">
        <v>82</v>
      </c>
      <c r="J8496" s="10">
        <v>3854</v>
      </c>
      <c r="K8496" s="16">
        <v>78</v>
      </c>
    </row>
    <row r="8497" spans="1:11" x14ac:dyDescent="0.25">
      <c r="A8497" s="19">
        <v>43085</v>
      </c>
      <c r="B8497" s="19" t="s">
        <v>3407</v>
      </c>
      <c r="C8497" s="15">
        <v>400</v>
      </c>
      <c r="D8497" s="24" t="s">
        <v>4</v>
      </c>
      <c r="E8497" s="24" t="s">
        <v>6</v>
      </c>
      <c r="F8497" s="25" t="s">
        <v>6</v>
      </c>
      <c r="G8497" s="25" t="s">
        <v>2987</v>
      </c>
      <c r="H8497" s="25" t="s">
        <v>3418</v>
      </c>
      <c r="I8497" s="25" t="s">
        <v>82</v>
      </c>
      <c r="J8497" s="10">
        <v>3855</v>
      </c>
      <c r="K8497" s="16">
        <v>78</v>
      </c>
    </row>
    <row r="8498" spans="1:11" x14ac:dyDescent="0.25">
      <c r="A8498" s="19">
        <v>43085</v>
      </c>
      <c r="B8498" s="19" t="s">
        <v>3407</v>
      </c>
      <c r="C8498" s="15">
        <v>800</v>
      </c>
      <c r="D8498" s="24" t="s">
        <v>4</v>
      </c>
      <c r="E8498" s="24" t="s">
        <v>6</v>
      </c>
      <c r="F8498" s="25" t="s">
        <v>6</v>
      </c>
      <c r="G8498" s="25" t="s">
        <v>2987</v>
      </c>
      <c r="H8498" s="25" t="s">
        <v>3418</v>
      </c>
      <c r="I8498" s="25" t="s">
        <v>82</v>
      </c>
      <c r="J8498" s="10">
        <v>3856</v>
      </c>
      <c r="K8498" s="16">
        <v>78</v>
      </c>
    </row>
    <row r="8499" spans="1:11" x14ac:dyDescent="0.25">
      <c r="A8499" s="19">
        <v>43085</v>
      </c>
      <c r="B8499" s="19" t="s">
        <v>3407</v>
      </c>
      <c r="C8499" s="15">
        <v>800</v>
      </c>
      <c r="D8499" s="24" t="s">
        <v>4</v>
      </c>
      <c r="E8499" s="24" t="s">
        <v>6</v>
      </c>
      <c r="F8499" s="25" t="s">
        <v>6</v>
      </c>
      <c r="G8499" s="25" t="s">
        <v>2987</v>
      </c>
      <c r="H8499" s="25" t="s">
        <v>3418</v>
      </c>
      <c r="I8499" s="25" t="s">
        <v>82</v>
      </c>
      <c r="J8499" s="10">
        <v>3857</v>
      </c>
      <c r="K8499" s="16">
        <v>78</v>
      </c>
    </row>
    <row r="8500" spans="1:11" x14ac:dyDescent="0.25">
      <c r="A8500" s="19">
        <v>43085</v>
      </c>
      <c r="B8500" s="19" t="s">
        <v>3407</v>
      </c>
      <c r="C8500" s="15">
        <v>800</v>
      </c>
      <c r="D8500" s="24" t="s">
        <v>4</v>
      </c>
      <c r="E8500" s="24" t="s">
        <v>6</v>
      </c>
      <c r="F8500" s="25" t="s">
        <v>6</v>
      </c>
      <c r="G8500" s="25" t="s">
        <v>2987</v>
      </c>
      <c r="H8500" s="25" t="s">
        <v>3418</v>
      </c>
      <c r="I8500" s="25" t="s">
        <v>82</v>
      </c>
      <c r="J8500" s="10">
        <v>3858</v>
      </c>
      <c r="K8500" s="16">
        <v>78</v>
      </c>
    </row>
    <row r="8501" spans="1:11" x14ac:dyDescent="0.25">
      <c r="A8501" s="19">
        <v>43085</v>
      </c>
      <c r="B8501" s="19" t="s">
        <v>3407</v>
      </c>
      <c r="C8501" s="15">
        <v>900</v>
      </c>
      <c r="D8501" s="24" t="s">
        <v>4</v>
      </c>
      <c r="E8501" s="24" t="s">
        <v>6</v>
      </c>
      <c r="F8501" s="25" t="s">
        <v>6</v>
      </c>
      <c r="G8501" s="25" t="s">
        <v>2987</v>
      </c>
      <c r="H8501" s="25" t="s">
        <v>3418</v>
      </c>
      <c r="I8501" s="25" t="s">
        <v>82</v>
      </c>
      <c r="J8501" s="10">
        <v>3859</v>
      </c>
      <c r="K8501" s="16">
        <v>78</v>
      </c>
    </row>
    <row r="8502" spans="1:11" x14ac:dyDescent="0.25">
      <c r="A8502" s="19">
        <v>43085</v>
      </c>
      <c r="B8502" s="19" t="s">
        <v>3407</v>
      </c>
      <c r="C8502" s="15">
        <v>300</v>
      </c>
      <c r="D8502" s="24" t="s">
        <v>4</v>
      </c>
      <c r="E8502" s="24" t="s">
        <v>6</v>
      </c>
      <c r="F8502" s="25" t="s">
        <v>6</v>
      </c>
      <c r="G8502" s="25" t="s">
        <v>2987</v>
      </c>
      <c r="H8502" s="25" t="s">
        <v>3418</v>
      </c>
      <c r="I8502" s="25" t="s">
        <v>82</v>
      </c>
      <c r="J8502" s="10">
        <v>3860</v>
      </c>
      <c r="K8502" s="16">
        <v>78</v>
      </c>
    </row>
    <row r="8503" spans="1:11" x14ac:dyDescent="0.25">
      <c r="A8503" s="19">
        <v>43085</v>
      </c>
      <c r="B8503" s="19" t="s">
        <v>3407</v>
      </c>
      <c r="C8503" s="15">
        <v>300</v>
      </c>
      <c r="D8503" s="24" t="s">
        <v>4</v>
      </c>
      <c r="E8503" s="24" t="s">
        <v>6</v>
      </c>
      <c r="F8503" s="25" t="s">
        <v>6</v>
      </c>
      <c r="G8503" s="25" t="s">
        <v>2987</v>
      </c>
      <c r="H8503" s="25" t="s">
        <v>3418</v>
      </c>
      <c r="I8503" s="25" t="s">
        <v>82</v>
      </c>
      <c r="J8503" s="10">
        <v>3861</v>
      </c>
      <c r="K8503" s="16">
        <v>78</v>
      </c>
    </row>
    <row r="8504" spans="1:11" x14ac:dyDescent="0.25">
      <c r="A8504" s="19">
        <v>43085</v>
      </c>
      <c r="B8504" s="19" t="s">
        <v>3407</v>
      </c>
      <c r="C8504" s="15">
        <v>1000</v>
      </c>
      <c r="D8504" s="24" t="s">
        <v>4</v>
      </c>
      <c r="E8504" s="24" t="s">
        <v>6</v>
      </c>
      <c r="F8504" s="25" t="s">
        <v>6</v>
      </c>
      <c r="G8504" s="25" t="s">
        <v>2987</v>
      </c>
      <c r="H8504" s="25" t="s">
        <v>3418</v>
      </c>
      <c r="I8504" s="25" t="s">
        <v>82</v>
      </c>
      <c r="J8504" s="10">
        <v>3862</v>
      </c>
      <c r="K8504" s="16">
        <v>78</v>
      </c>
    </row>
    <row r="8505" spans="1:11" x14ac:dyDescent="0.25">
      <c r="A8505" s="19">
        <v>43085</v>
      </c>
      <c r="B8505" s="19" t="s">
        <v>3407</v>
      </c>
      <c r="C8505" s="15">
        <v>5000</v>
      </c>
      <c r="D8505" s="24" t="s">
        <v>4</v>
      </c>
      <c r="E8505" s="24" t="s">
        <v>6</v>
      </c>
      <c r="F8505" s="25" t="s">
        <v>6</v>
      </c>
      <c r="G8505" s="25" t="s">
        <v>2987</v>
      </c>
      <c r="H8505" s="25" t="s">
        <v>3418</v>
      </c>
      <c r="I8505" s="25" t="s">
        <v>82</v>
      </c>
      <c r="J8505" s="10">
        <v>3863</v>
      </c>
      <c r="K8505" s="16">
        <v>78</v>
      </c>
    </row>
    <row r="8506" spans="1:11" x14ac:dyDescent="0.25">
      <c r="A8506" s="19">
        <v>43085</v>
      </c>
      <c r="B8506" s="19" t="s">
        <v>3407</v>
      </c>
      <c r="C8506" s="15">
        <v>10000</v>
      </c>
      <c r="D8506" s="24" t="s">
        <v>4</v>
      </c>
      <c r="E8506" s="24" t="s">
        <v>6</v>
      </c>
      <c r="F8506" s="25" t="s">
        <v>6</v>
      </c>
      <c r="G8506" s="25" t="s">
        <v>2987</v>
      </c>
      <c r="H8506" s="25" t="s">
        <v>3418</v>
      </c>
      <c r="I8506" s="25" t="s">
        <v>82</v>
      </c>
      <c r="J8506" s="10">
        <v>3864</v>
      </c>
      <c r="K8506" s="16">
        <v>78</v>
      </c>
    </row>
    <row r="8507" spans="1:11" x14ac:dyDescent="0.25">
      <c r="A8507" s="19">
        <v>43086</v>
      </c>
      <c r="B8507" s="19" t="s">
        <v>3407</v>
      </c>
      <c r="C8507" s="15">
        <v>10000</v>
      </c>
      <c r="D8507" s="24" t="s">
        <v>4</v>
      </c>
      <c r="E8507" s="24" t="s">
        <v>6</v>
      </c>
      <c r="F8507" s="25" t="s">
        <v>6</v>
      </c>
      <c r="G8507" s="25" t="s">
        <v>2987</v>
      </c>
      <c r="H8507" s="25" t="s">
        <v>3418</v>
      </c>
      <c r="I8507" s="25" t="s">
        <v>82</v>
      </c>
      <c r="J8507" s="10">
        <v>2640</v>
      </c>
      <c r="K8507" s="16">
        <v>53</v>
      </c>
    </row>
    <row r="8508" spans="1:11" x14ac:dyDescent="0.25">
      <c r="A8508" s="19">
        <v>43086</v>
      </c>
      <c r="B8508" s="19" t="s">
        <v>3407</v>
      </c>
      <c r="C8508" s="15">
        <v>320</v>
      </c>
      <c r="D8508" s="24" t="s">
        <v>4</v>
      </c>
      <c r="E8508" s="24" t="s">
        <v>6</v>
      </c>
      <c r="F8508" s="25" t="s">
        <v>6</v>
      </c>
      <c r="G8508" s="25" t="s">
        <v>2987</v>
      </c>
      <c r="H8508" s="25" t="s">
        <v>3418</v>
      </c>
      <c r="I8508" s="25" t="s">
        <v>82</v>
      </c>
      <c r="J8508" s="10">
        <v>2641</v>
      </c>
      <c r="K8508" s="16">
        <v>53</v>
      </c>
    </row>
    <row r="8509" spans="1:11" x14ac:dyDescent="0.25">
      <c r="A8509" s="19">
        <v>43086</v>
      </c>
      <c r="B8509" s="19" t="s">
        <v>3407</v>
      </c>
      <c r="C8509" s="15">
        <v>200</v>
      </c>
      <c r="D8509" s="24" t="s">
        <v>4</v>
      </c>
      <c r="E8509" s="24" t="s">
        <v>6</v>
      </c>
      <c r="F8509" s="25" t="s">
        <v>6</v>
      </c>
      <c r="G8509" s="25" t="s">
        <v>2987</v>
      </c>
      <c r="H8509" s="25" t="s">
        <v>3418</v>
      </c>
      <c r="I8509" s="25" t="s">
        <v>82</v>
      </c>
      <c r="J8509" s="10">
        <v>2945</v>
      </c>
      <c r="K8509" s="16">
        <v>59</v>
      </c>
    </row>
    <row r="8510" spans="1:11" x14ac:dyDescent="0.25">
      <c r="A8510" s="19">
        <v>43086</v>
      </c>
      <c r="B8510" s="19" t="s">
        <v>3407</v>
      </c>
      <c r="C8510" s="15">
        <v>500</v>
      </c>
      <c r="D8510" s="24" t="s">
        <v>4</v>
      </c>
      <c r="E8510" s="24" t="s">
        <v>6</v>
      </c>
      <c r="F8510" s="25" t="s">
        <v>6</v>
      </c>
      <c r="G8510" s="25" t="s">
        <v>2987</v>
      </c>
      <c r="H8510" s="25" t="s">
        <v>3418</v>
      </c>
      <c r="I8510" s="25" t="s">
        <v>82</v>
      </c>
      <c r="J8510" s="10">
        <v>2946</v>
      </c>
      <c r="K8510" s="16">
        <v>59</v>
      </c>
    </row>
    <row r="8511" spans="1:11" x14ac:dyDescent="0.25">
      <c r="A8511" s="19">
        <v>43086</v>
      </c>
      <c r="B8511" s="19" t="s">
        <v>3407</v>
      </c>
      <c r="C8511" s="15">
        <v>945</v>
      </c>
      <c r="D8511" s="24" t="s">
        <v>4</v>
      </c>
      <c r="E8511" s="24" t="s">
        <v>5</v>
      </c>
      <c r="F8511" s="25" t="s">
        <v>2217</v>
      </c>
      <c r="G8511" s="25" t="s">
        <v>2987</v>
      </c>
      <c r="H8511" s="25" t="s">
        <v>3418</v>
      </c>
      <c r="I8511" s="25" t="s">
        <v>82</v>
      </c>
      <c r="J8511" s="10">
        <v>2947</v>
      </c>
      <c r="K8511" s="16">
        <v>59</v>
      </c>
    </row>
    <row r="8512" spans="1:11" x14ac:dyDescent="0.25">
      <c r="A8512" s="19">
        <v>43086</v>
      </c>
      <c r="B8512" s="19" t="s">
        <v>3407</v>
      </c>
      <c r="C8512" s="15">
        <v>3200</v>
      </c>
      <c r="D8512" s="24" t="s">
        <v>4</v>
      </c>
      <c r="E8512" s="24" t="s">
        <v>6</v>
      </c>
      <c r="F8512" s="25" t="s">
        <v>6</v>
      </c>
      <c r="G8512" s="25" t="s">
        <v>2987</v>
      </c>
      <c r="H8512" s="25" t="s">
        <v>3418</v>
      </c>
      <c r="I8512" s="25" t="s">
        <v>82</v>
      </c>
      <c r="J8512" s="10">
        <v>3295</v>
      </c>
      <c r="K8512" s="16">
        <v>66</v>
      </c>
    </row>
    <row r="8513" spans="1:11" x14ac:dyDescent="0.25">
      <c r="A8513" s="19">
        <v>43086</v>
      </c>
      <c r="B8513" s="19" t="s">
        <v>3407</v>
      </c>
      <c r="C8513" s="15">
        <v>2090.7399999999998</v>
      </c>
      <c r="D8513" s="24" t="s">
        <v>4</v>
      </c>
      <c r="E8513" s="24" t="s">
        <v>6</v>
      </c>
      <c r="F8513" s="25" t="s">
        <v>6</v>
      </c>
      <c r="G8513" s="25" t="s">
        <v>2987</v>
      </c>
      <c r="H8513" s="25" t="s">
        <v>3418</v>
      </c>
      <c r="I8513" s="25" t="s">
        <v>82</v>
      </c>
      <c r="J8513" s="10">
        <v>3430</v>
      </c>
      <c r="K8513" s="16">
        <v>69</v>
      </c>
    </row>
    <row r="8514" spans="1:11" x14ac:dyDescent="0.25">
      <c r="A8514" s="19">
        <v>43086</v>
      </c>
      <c r="B8514" s="19" t="s">
        <v>3407</v>
      </c>
      <c r="C8514" s="15">
        <v>2000</v>
      </c>
      <c r="D8514" s="24" t="s">
        <v>4</v>
      </c>
      <c r="E8514" s="24" t="s">
        <v>5</v>
      </c>
      <c r="F8514" s="25" t="s">
        <v>2217</v>
      </c>
      <c r="G8514" s="25" t="s">
        <v>2987</v>
      </c>
      <c r="H8514" s="25" t="s">
        <v>3418</v>
      </c>
      <c r="I8514" s="25" t="s">
        <v>82</v>
      </c>
      <c r="J8514" s="10">
        <v>3431</v>
      </c>
      <c r="K8514" s="16">
        <v>69</v>
      </c>
    </row>
    <row r="8515" spans="1:11" x14ac:dyDescent="0.25">
      <c r="A8515" s="19">
        <v>43086</v>
      </c>
      <c r="B8515" s="19" t="s">
        <v>3407</v>
      </c>
      <c r="C8515" s="15">
        <v>1550</v>
      </c>
      <c r="D8515" s="24" t="s">
        <v>4</v>
      </c>
      <c r="E8515" s="24" t="s">
        <v>6</v>
      </c>
      <c r="F8515" s="25" t="s">
        <v>6</v>
      </c>
      <c r="G8515" s="25" t="s">
        <v>2987</v>
      </c>
      <c r="H8515" s="25" t="s">
        <v>3418</v>
      </c>
      <c r="I8515" s="25" t="s">
        <v>82</v>
      </c>
      <c r="J8515" s="10">
        <v>3432</v>
      </c>
      <c r="K8515" s="16">
        <v>69</v>
      </c>
    </row>
    <row r="8516" spans="1:11" x14ac:dyDescent="0.25">
      <c r="A8516" s="19">
        <v>43086</v>
      </c>
      <c r="B8516" s="19" t="s">
        <v>3407</v>
      </c>
      <c r="C8516" s="15">
        <v>10000</v>
      </c>
      <c r="D8516" s="24" t="s">
        <v>4</v>
      </c>
      <c r="E8516" s="24" t="s">
        <v>5</v>
      </c>
      <c r="F8516" s="25" t="s">
        <v>2217</v>
      </c>
      <c r="G8516" s="25" t="s">
        <v>2987</v>
      </c>
      <c r="H8516" s="25" t="s">
        <v>3418</v>
      </c>
      <c r="I8516" s="25" t="s">
        <v>82</v>
      </c>
      <c r="J8516" s="10">
        <v>3433</v>
      </c>
      <c r="K8516" s="16">
        <v>69</v>
      </c>
    </row>
    <row r="8517" spans="1:11" x14ac:dyDescent="0.25">
      <c r="A8517" s="19">
        <v>43086</v>
      </c>
      <c r="B8517" s="19" t="s">
        <v>3407</v>
      </c>
      <c r="C8517" s="15">
        <v>10000</v>
      </c>
      <c r="D8517" s="24" t="s">
        <v>4</v>
      </c>
      <c r="E8517" s="24" t="s">
        <v>5</v>
      </c>
      <c r="F8517" s="25" t="s">
        <v>2217</v>
      </c>
      <c r="G8517" s="25" t="s">
        <v>2987</v>
      </c>
      <c r="H8517" s="25" t="s">
        <v>3418</v>
      </c>
      <c r="I8517" s="25" t="s">
        <v>82</v>
      </c>
      <c r="J8517" s="10">
        <v>3434</v>
      </c>
      <c r="K8517" s="16">
        <v>69</v>
      </c>
    </row>
    <row r="8518" spans="1:11" x14ac:dyDescent="0.25">
      <c r="A8518" s="19">
        <v>43086</v>
      </c>
      <c r="B8518" s="19" t="s">
        <v>3407</v>
      </c>
      <c r="C8518" s="15">
        <v>5000</v>
      </c>
      <c r="D8518" s="24" t="s">
        <v>4</v>
      </c>
      <c r="E8518" s="24" t="s">
        <v>5</v>
      </c>
      <c r="F8518" s="25" t="s">
        <v>2217</v>
      </c>
      <c r="G8518" s="25" t="s">
        <v>2987</v>
      </c>
      <c r="H8518" s="25" t="s">
        <v>3418</v>
      </c>
      <c r="I8518" s="25" t="s">
        <v>82</v>
      </c>
      <c r="J8518" s="10">
        <v>3435</v>
      </c>
      <c r="K8518" s="16">
        <v>69</v>
      </c>
    </row>
    <row r="8519" spans="1:11" x14ac:dyDescent="0.25">
      <c r="A8519" s="19">
        <v>43086</v>
      </c>
      <c r="B8519" s="19" t="s">
        <v>3407</v>
      </c>
      <c r="C8519" s="15">
        <v>200</v>
      </c>
      <c r="D8519" s="24" t="s">
        <v>4</v>
      </c>
      <c r="E8519" s="24" t="s">
        <v>5</v>
      </c>
      <c r="F8519" s="25" t="s">
        <v>2217</v>
      </c>
      <c r="G8519" s="25" t="s">
        <v>2987</v>
      </c>
      <c r="H8519" s="25" t="s">
        <v>3418</v>
      </c>
      <c r="I8519" s="25" t="s">
        <v>82</v>
      </c>
      <c r="J8519" s="10">
        <v>3574</v>
      </c>
      <c r="K8519" s="16">
        <v>72</v>
      </c>
    </row>
    <row r="8520" spans="1:11" x14ac:dyDescent="0.25">
      <c r="A8520" s="19">
        <v>43086</v>
      </c>
      <c r="B8520" s="19" t="s">
        <v>3407</v>
      </c>
      <c r="C8520" s="15">
        <v>500</v>
      </c>
      <c r="D8520" s="24" t="s">
        <v>4</v>
      </c>
      <c r="E8520" s="24" t="s">
        <v>6</v>
      </c>
      <c r="F8520" s="25" t="s">
        <v>6</v>
      </c>
      <c r="G8520" s="25" t="s">
        <v>2987</v>
      </c>
      <c r="H8520" s="25" t="s">
        <v>3418</v>
      </c>
      <c r="I8520" s="25" t="s">
        <v>82</v>
      </c>
      <c r="J8520" s="10">
        <v>3608</v>
      </c>
      <c r="K8520" s="16">
        <v>73</v>
      </c>
    </row>
    <row r="8521" spans="1:11" x14ac:dyDescent="0.25">
      <c r="A8521" s="19">
        <v>43086</v>
      </c>
      <c r="B8521" s="19" t="s">
        <v>3407</v>
      </c>
      <c r="C8521" s="15">
        <v>5100</v>
      </c>
      <c r="D8521" s="24" t="s">
        <v>4</v>
      </c>
      <c r="E8521" s="24" t="s">
        <v>6</v>
      </c>
      <c r="F8521" s="25" t="s">
        <v>6</v>
      </c>
      <c r="G8521" s="25" t="s">
        <v>2987</v>
      </c>
      <c r="H8521" s="25" t="s">
        <v>3418</v>
      </c>
      <c r="I8521" s="25" t="s">
        <v>82</v>
      </c>
      <c r="J8521" s="10">
        <v>3609</v>
      </c>
      <c r="K8521" s="16">
        <v>73</v>
      </c>
    </row>
    <row r="8522" spans="1:11" x14ac:dyDescent="0.25">
      <c r="A8522" s="19">
        <v>43086</v>
      </c>
      <c r="B8522" s="19" t="s">
        <v>3407</v>
      </c>
      <c r="C8522" s="15">
        <v>100</v>
      </c>
      <c r="D8522" s="24" t="s">
        <v>4</v>
      </c>
      <c r="E8522" s="24" t="s">
        <v>6</v>
      </c>
      <c r="F8522" s="25" t="s">
        <v>6</v>
      </c>
      <c r="G8522" s="25" t="s">
        <v>2987</v>
      </c>
      <c r="H8522" s="25" t="s">
        <v>3418</v>
      </c>
      <c r="I8522" s="25" t="s">
        <v>82</v>
      </c>
      <c r="J8522" s="10">
        <v>3610</v>
      </c>
      <c r="K8522" s="16">
        <v>73</v>
      </c>
    </row>
    <row r="8523" spans="1:11" x14ac:dyDescent="0.25">
      <c r="A8523" s="19">
        <v>43086</v>
      </c>
      <c r="B8523" s="19" t="s">
        <v>3407</v>
      </c>
      <c r="C8523" s="15">
        <v>1200</v>
      </c>
      <c r="D8523" s="24" t="s">
        <v>4</v>
      </c>
      <c r="E8523" s="24" t="s">
        <v>5</v>
      </c>
      <c r="F8523" s="25" t="s">
        <v>2217</v>
      </c>
      <c r="G8523" s="25" t="s">
        <v>2987</v>
      </c>
      <c r="H8523" s="25" t="s">
        <v>3418</v>
      </c>
      <c r="I8523" s="25" t="s">
        <v>82</v>
      </c>
      <c r="J8523" s="10">
        <v>3611</v>
      </c>
      <c r="K8523" s="16">
        <v>73</v>
      </c>
    </row>
    <row r="8524" spans="1:11" x14ac:dyDescent="0.25">
      <c r="A8524" s="19">
        <v>43086</v>
      </c>
      <c r="B8524" s="19" t="s">
        <v>3407</v>
      </c>
      <c r="C8524" s="15">
        <v>200</v>
      </c>
      <c r="D8524" s="24" t="s">
        <v>4</v>
      </c>
      <c r="E8524" s="24" t="s">
        <v>6</v>
      </c>
      <c r="F8524" s="25" t="s">
        <v>6</v>
      </c>
      <c r="G8524" s="25" t="s">
        <v>2987</v>
      </c>
      <c r="H8524" s="25" t="s">
        <v>3418</v>
      </c>
      <c r="I8524" s="25" t="s">
        <v>82</v>
      </c>
      <c r="J8524" s="10">
        <v>3726</v>
      </c>
      <c r="K8524" s="16">
        <v>75</v>
      </c>
    </row>
    <row r="8525" spans="1:11" x14ac:dyDescent="0.25">
      <c r="A8525" s="19">
        <v>43086</v>
      </c>
      <c r="B8525" s="19" t="s">
        <v>3407</v>
      </c>
      <c r="C8525" s="15">
        <v>10000</v>
      </c>
      <c r="D8525" s="24" t="s">
        <v>4</v>
      </c>
      <c r="E8525" s="24" t="s">
        <v>5</v>
      </c>
      <c r="F8525" s="25" t="s">
        <v>2217</v>
      </c>
      <c r="G8525" s="25" t="s">
        <v>2987</v>
      </c>
      <c r="H8525" s="25" t="s">
        <v>3418</v>
      </c>
      <c r="I8525" s="25" t="s">
        <v>82</v>
      </c>
      <c r="J8525" s="10">
        <v>3805</v>
      </c>
      <c r="K8525" s="16">
        <v>77</v>
      </c>
    </row>
    <row r="8526" spans="1:11" x14ac:dyDescent="0.25">
      <c r="A8526" s="19">
        <v>43086</v>
      </c>
      <c r="B8526" s="19" t="s">
        <v>3407</v>
      </c>
      <c r="C8526" s="15">
        <v>1000</v>
      </c>
      <c r="D8526" s="24" t="s">
        <v>4</v>
      </c>
      <c r="E8526" s="24" t="s">
        <v>5</v>
      </c>
      <c r="F8526" s="25" t="s">
        <v>2217</v>
      </c>
      <c r="G8526" s="25" t="s">
        <v>2987</v>
      </c>
      <c r="H8526" s="25" t="s">
        <v>3418</v>
      </c>
      <c r="I8526" s="25" t="s">
        <v>82</v>
      </c>
      <c r="J8526" s="10">
        <v>3806</v>
      </c>
      <c r="K8526" s="16">
        <v>77</v>
      </c>
    </row>
    <row r="8527" spans="1:11" x14ac:dyDescent="0.25">
      <c r="A8527" s="19">
        <v>43086</v>
      </c>
      <c r="B8527" s="19" t="s">
        <v>3407</v>
      </c>
      <c r="C8527" s="15">
        <v>200</v>
      </c>
      <c r="D8527" s="24" t="s">
        <v>4</v>
      </c>
      <c r="E8527" s="24" t="s">
        <v>6</v>
      </c>
      <c r="F8527" s="25" t="s">
        <v>6</v>
      </c>
      <c r="G8527" s="25" t="s">
        <v>2987</v>
      </c>
      <c r="H8527" s="25" t="s">
        <v>3418</v>
      </c>
      <c r="I8527" s="25" t="s">
        <v>82</v>
      </c>
      <c r="J8527" s="10">
        <v>3807</v>
      </c>
      <c r="K8527" s="16">
        <v>77</v>
      </c>
    </row>
    <row r="8528" spans="1:11" x14ac:dyDescent="0.25">
      <c r="A8528" s="19">
        <v>43086</v>
      </c>
      <c r="B8528" s="19" t="s">
        <v>3407</v>
      </c>
      <c r="C8528" s="15">
        <v>500</v>
      </c>
      <c r="D8528" s="24" t="s">
        <v>4</v>
      </c>
      <c r="E8528" s="24" t="s">
        <v>6</v>
      </c>
      <c r="F8528" s="25" t="s">
        <v>6</v>
      </c>
      <c r="G8528" s="25" t="s">
        <v>2987</v>
      </c>
      <c r="H8528" s="25" t="s">
        <v>3418</v>
      </c>
      <c r="I8528" s="25" t="s">
        <v>82</v>
      </c>
      <c r="J8528" s="10">
        <v>3808</v>
      </c>
      <c r="K8528" s="16">
        <v>77</v>
      </c>
    </row>
    <row r="8529" spans="1:11" x14ac:dyDescent="0.25">
      <c r="A8529" s="19">
        <v>43086</v>
      </c>
      <c r="B8529" s="19" t="s">
        <v>3407</v>
      </c>
      <c r="C8529" s="15">
        <v>5000</v>
      </c>
      <c r="D8529" s="24" t="s">
        <v>4</v>
      </c>
      <c r="E8529" s="24" t="s">
        <v>6</v>
      </c>
      <c r="F8529" s="25" t="s">
        <v>6</v>
      </c>
      <c r="G8529" s="25" t="s">
        <v>2987</v>
      </c>
      <c r="H8529" s="25" t="s">
        <v>3418</v>
      </c>
      <c r="I8529" s="25" t="s">
        <v>82</v>
      </c>
      <c r="J8529" s="10">
        <v>3865</v>
      </c>
      <c r="K8529" s="16">
        <v>78</v>
      </c>
    </row>
    <row r="8530" spans="1:11" x14ac:dyDescent="0.25">
      <c r="A8530" s="19">
        <v>43086</v>
      </c>
      <c r="B8530" s="19" t="s">
        <v>3407</v>
      </c>
      <c r="C8530" s="15">
        <v>1150</v>
      </c>
      <c r="D8530" s="24" t="s">
        <v>4</v>
      </c>
      <c r="E8530" s="24" t="s">
        <v>6</v>
      </c>
      <c r="F8530" s="25" t="s">
        <v>6</v>
      </c>
      <c r="G8530" s="25" t="s">
        <v>2987</v>
      </c>
      <c r="H8530" s="25" t="s">
        <v>3418</v>
      </c>
      <c r="I8530" s="25" t="s">
        <v>82</v>
      </c>
      <c r="J8530" s="10">
        <v>3866</v>
      </c>
      <c r="K8530" s="16">
        <v>78</v>
      </c>
    </row>
    <row r="8531" spans="1:11" x14ac:dyDescent="0.25">
      <c r="A8531" s="19">
        <v>43086</v>
      </c>
      <c r="B8531" s="19" t="s">
        <v>3407</v>
      </c>
      <c r="C8531" s="15">
        <v>200</v>
      </c>
      <c r="D8531" s="24" t="s">
        <v>4</v>
      </c>
      <c r="E8531" s="24" t="s">
        <v>6</v>
      </c>
      <c r="F8531" s="25" t="s">
        <v>6</v>
      </c>
      <c r="G8531" s="25" t="s">
        <v>2987</v>
      </c>
      <c r="H8531" s="25" t="s">
        <v>3418</v>
      </c>
      <c r="I8531" s="25" t="s">
        <v>82</v>
      </c>
      <c r="J8531" s="10">
        <v>3867</v>
      </c>
      <c r="K8531" s="16">
        <v>78</v>
      </c>
    </row>
    <row r="8532" spans="1:11" x14ac:dyDescent="0.25">
      <c r="A8532" s="19">
        <v>43086</v>
      </c>
      <c r="B8532" s="19" t="s">
        <v>3407</v>
      </c>
      <c r="C8532" s="15">
        <v>500</v>
      </c>
      <c r="D8532" s="24" t="s">
        <v>4</v>
      </c>
      <c r="E8532" s="24" t="s">
        <v>5</v>
      </c>
      <c r="F8532" s="25" t="s">
        <v>2217</v>
      </c>
      <c r="G8532" s="25" t="s">
        <v>2987</v>
      </c>
      <c r="H8532" s="25" t="s">
        <v>3418</v>
      </c>
      <c r="I8532" s="25" t="s">
        <v>82</v>
      </c>
      <c r="J8532" s="10">
        <v>3868</v>
      </c>
      <c r="K8532" s="16">
        <v>78</v>
      </c>
    </row>
    <row r="8533" spans="1:11" x14ac:dyDescent="0.25">
      <c r="A8533" s="19">
        <v>43086</v>
      </c>
      <c r="B8533" s="19" t="s">
        <v>3407</v>
      </c>
      <c r="C8533" s="15">
        <v>5000</v>
      </c>
      <c r="D8533" s="24" t="s">
        <v>7</v>
      </c>
      <c r="E8533" s="24" t="s">
        <v>8</v>
      </c>
      <c r="F8533" s="25"/>
      <c r="G8533" s="25" t="s">
        <v>3314</v>
      </c>
      <c r="H8533" s="25" t="s">
        <v>3314</v>
      </c>
      <c r="I8533" s="27"/>
      <c r="J8533" s="10" t="s">
        <v>2984</v>
      </c>
      <c r="K8533" s="16"/>
    </row>
    <row r="8534" spans="1:11" x14ac:dyDescent="0.25">
      <c r="A8534" s="19">
        <v>43086</v>
      </c>
      <c r="B8534" s="19" t="s">
        <v>3407</v>
      </c>
      <c r="C8534" s="15">
        <v>4700</v>
      </c>
      <c r="D8534" s="24" t="s">
        <v>7</v>
      </c>
      <c r="E8534" s="24" t="s">
        <v>8</v>
      </c>
      <c r="F8534" s="25"/>
      <c r="G8534" s="25" t="s">
        <v>3314</v>
      </c>
      <c r="H8534" s="25" t="s">
        <v>3314</v>
      </c>
      <c r="I8534" s="27"/>
      <c r="J8534" s="10" t="s">
        <v>2984</v>
      </c>
      <c r="K8534" s="16"/>
    </row>
    <row r="8535" spans="1:11" x14ac:dyDescent="0.25">
      <c r="A8535" s="19">
        <v>43086</v>
      </c>
      <c r="B8535" s="19" t="s">
        <v>3407</v>
      </c>
      <c r="C8535" s="15">
        <v>220</v>
      </c>
      <c r="D8535" s="24" t="s">
        <v>7</v>
      </c>
      <c r="E8535" s="24" t="s">
        <v>8</v>
      </c>
      <c r="F8535" s="25"/>
      <c r="G8535" s="25" t="s">
        <v>3314</v>
      </c>
      <c r="H8535" s="25" t="s">
        <v>3314</v>
      </c>
      <c r="I8535" s="27"/>
      <c r="J8535" s="10" t="s">
        <v>2984</v>
      </c>
      <c r="K8535" s="16"/>
    </row>
    <row r="8536" spans="1:11" x14ac:dyDescent="0.25">
      <c r="A8536" s="19">
        <v>43086</v>
      </c>
      <c r="B8536" s="19" t="s">
        <v>3407</v>
      </c>
      <c r="C8536" s="15">
        <v>50</v>
      </c>
      <c r="D8536" s="24" t="s">
        <v>7</v>
      </c>
      <c r="E8536" s="24" t="s">
        <v>8</v>
      </c>
      <c r="F8536" s="25"/>
      <c r="G8536" s="25" t="s">
        <v>3314</v>
      </c>
      <c r="H8536" s="25" t="s">
        <v>3314</v>
      </c>
      <c r="I8536" s="27"/>
      <c r="J8536" s="10" t="s">
        <v>2984</v>
      </c>
      <c r="K8536" s="16"/>
    </row>
    <row r="8537" spans="1:11" x14ac:dyDescent="0.25">
      <c r="A8537" s="19">
        <v>43086</v>
      </c>
      <c r="B8537" s="19" t="s">
        <v>3407</v>
      </c>
      <c r="C8537" s="15">
        <v>1500</v>
      </c>
      <c r="D8537" s="24" t="s">
        <v>7</v>
      </c>
      <c r="E8537" s="24" t="s">
        <v>8</v>
      </c>
      <c r="F8537" s="25"/>
      <c r="G8537" s="25" t="s">
        <v>3314</v>
      </c>
      <c r="H8537" s="25" t="s">
        <v>3314</v>
      </c>
      <c r="I8537" s="27"/>
      <c r="J8537" s="10" t="s">
        <v>2984</v>
      </c>
      <c r="K8537" s="16"/>
    </row>
    <row r="8538" spans="1:11" x14ac:dyDescent="0.25">
      <c r="A8538" s="19">
        <v>43086</v>
      </c>
      <c r="B8538" s="19" t="s">
        <v>3407</v>
      </c>
      <c r="C8538" s="15">
        <v>34.75</v>
      </c>
      <c r="D8538" s="24" t="s">
        <v>7</v>
      </c>
      <c r="E8538" s="24" t="s">
        <v>8</v>
      </c>
      <c r="F8538" s="25"/>
      <c r="G8538" s="25" t="s">
        <v>3314</v>
      </c>
      <c r="H8538" s="25" t="s">
        <v>3314</v>
      </c>
      <c r="I8538" s="27"/>
      <c r="J8538" s="10" t="s">
        <v>2984</v>
      </c>
      <c r="K8538" s="16"/>
    </row>
    <row r="8539" spans="1:11" x14ac:dyDescent="0.25">
      <c r="A8539" s="19">
        <v>43086</v>
      </c>
      <c r="B8539" s="19" t="s">
        <v>3407</v>
      </c>
      <c r="C8539" s="15">
        <v>300</v>
      </c>
      <c r="D8539" s="24" t="s">
        <v>7</v>
      </c>
      <c r="E8539" s="24" t="s">
        <v>8</v>
      </c>
      <c r="F8539" s="25"/>
      <c r="G8539" s="25" t="s">
        <v>3314</v>
      </c>
      <c r="H8539" s="25" t="s">
        <v>3314</v>
      </c>
      <c r="I8539" s="27"/>
      <c r="J8539" s="10" t="s">
        <v>2984</v>
      </c>
      <c r="K8539" s="16"/>
    </row>
    <row r="8540" spans="1:11" x14ac:dyDescent="0.25">
      <c r="A8540" s="19">
        <v>43086</v>
      </c>
      <c r="B8540" s="19" t="s">
        <v>3407</v>
      </c>
      <c r="C8540" s="15">
        <v>36120</v>
      </c>
      <c r="D8540" s="24" t="s">
        <v>96</v>
      </c>
      <c r="E8540" s="24" t="s">
        <v>98</v>
      </c>
      <c r="F8540" s="25"/>
      <c r="G8540" s="25" t="s">
        <v>3314</v>
      </c>
      <c r="H8540" s="25" t="s">
        <v>3314</v>
      </c>
      <c r="I8540" s="27"/>
      <c r="J8540" s="10"/>
      <c r="K8540" s="16"/>
    </row>
    <row r="8541" spans="1:11" x14ac:dyDescent="0.25">
      <c r="A8541" s="19">
        <v>43087</v>
      </c>
      <c r="B8541" s="19" t="s">
        <v>3407</v>
      </c>
      <c r="C8541" s="15">
        <v>10</v>
      </c>
      <c r="D8541" s="24" t="s">
        <v>4</v>
      </c>
      <c r="E8541" s="24" t="s">
        <v>6</v>
      </c>
      <c r="F8541" s="25" t="s">
        <v>6</v>
      </c>
      <c r="G8541" s="25" t="s">
        <v>2987</v>
      </c>
      <c r="H8541" s="25" t="s">
        <v>3418</v>
      </c>
      <c r="I8541" s="25" t="s">
        <v>82</v>
      </c>
      <c r="J8541" s="10">
        <v>1341</v>
      </c>
      <c r="K8541" s="16">
        <v>27</v>
      </c>
    </row>
    <row r="8542" spans="1:11" x14ac:dyDescent="0.25">
      <c r="A8542" s="19">
        <v>43087</v>
      </c>
      <c r="B8542" s="19" t="s">
        <v>3407</v>
      </c>
      <c r="C8542" s="15">
        <v>300</v>
      </c>
      <c r="D8542" s="24" t="s">
        <v>4</v>
      </c>
      <c r="E8542" s="24" t="s">
        <v>6</v>
      </c>
      <c r="F8542" s="25" t="s">
        <v>6</v>
      </c>
      <c r="G8542" s="25" t="s">
        <v>2987</v>
      </c>
      <c r="H8542" s="25" t="s">
        <v>3418</v>
      </c>
      <c r="I8542" s="25" t="s">
        <v>82</v>
      </c>
      <c r="J8542" s="10">
        <v>2642</v>
      </c>
      <c r="K8542" s="16">
        <v>53</v>
      </c>
    </row>
    <row r="8543" spans="1:11" x14ac:dyDescent="0.25">
      <c r="A8543" s="19">
        <v>43087</v>
      </c>
      <c r="B8543" s="19" t="s">
        <v>3407</v>
      </c>
      <c r="C8543" s="15">
        <v>1450</v>
      </c>
      <c r="D8543" s="24" t="s">
        <v>4</v>
      </c>
      <c r="E8543" s="24" t="s">
        <v>6</v>
      </c>
      <c r="F8543" s="25" t="s">
        <v>6</v>
      </c>
      <c r="G8543" s="25" t="s">
        <v>2987</v>
      </c>
      <c r="H8543" s="25" t="s">
        <v>3418</v>
      </c>
      <c r="I8543" s="25" t="s">
        <v>82</v>
      </c>
      <c r="J8543" s="10">
        <v>2948</v>
      </c>
      <c r="K8543" s="16">
        <v>59</v>
      </c>
    </row>
    <row r="8544" spans="1:11" x14ac:dyDescent="0.25">
      <c r="A8544" s="19">
        <v>43087</v>
      </c>
      <c r="B8544" s="19" t="s">
        <v>3407</v>
      </c>
      <c r="C8544" s="15">
        <v>650</v>
      </c>
      <c r="D8544" s="24" t="s">
        <v>4</v>
      </c>
      <c r="E8544" s="24" t="s">
        <v>5</v>
      </c>
      <c r="F8544" s="25" t="s">
        <v>2217</v>
      </c>
      <c r="G8544" s="25" t="s">
        <v>2987</v>
      </c>
      <c r="H8544" s="25" t="s">
        <v>3418</v>
      </c>
      <c r="I8544" s="25" t="s">
        <v>82</v>
      </c>
      <c r="J8544" s="10">
        <v>2949</v>
      </c>
      <c r="K8544" s="16">
        <v>59</v>
      </c>
    </row>
    <row r="8545" spans="1:11" x14ac:dyDescent="0.25">
      <c r="A8545" s="19">
        <v>43087</v>
      </c>
      <c r="B8545" s="19" t="s">
        <v>3407</v>
      </c>
      <c r="C8545" s="15">
        <v>100</v>
      </c>
      <c r="D8545" s="24" t="s">
        <v>4</v>
      </c>
      <c r="E8545" s="24" t="s">
        <v>6</v>
      </c>
      <c r="F8545" s="25" t="s">
        <v>6</v>
      </c>
      <c r="G8545" s="25" t="s">
        <v>2987</v>
      </c>
      <c r="H8545" s="25" t="s">
        <v>3418</v>
      </c>
      <c r="I8545" s="25" t="s">
        <v>82</v>
      </c>
      <c r="J8545" s="10">
        <v>2950</v>
      </c>
      <c r="K8545" s="16">
        <v>59</v>
      </c>
    </row>
    <row r="8546" spans="1:11" x14ac:dyDescent="0.25">
      <c r="A8546" s="19">
        <v>43087</v>
      </c>
      <c r="B8546" s="19" t="s">
        <v>3407</v>
      </c>
      <c r="C8546" s="15">
        <v>2000</v>
      </c>
      <c r="D8546" s="24" t="s">
        <v>4</v>
      </c>
      <c r="E8546" s="24" t="s">
        <v>5</v>
      </c>
      <c r="F8546" s="25" t="s">
        <v>2217</v>
      </c>
      <c r="G8546" s="25" t="s">
        <v>2987</v>
      </c>
      <c r="H8546" s="25" t="s">
        <v>3418</v>
      </c>
      <c r="I8546" s="25" t="s">
        <v>82</v>
      </c>
      <c r="J8546" s="10">
        <v>2958</v>
      </c>
      <c r="K8546" s="16">
        <v>60</v>
      </c>
    </row>
    <row r="8547" spans="1:11" x14ac:dyDescent="0.25">
      <c r="A8547" s="19">
        <v>43087</v>
      </c>
      <c r="B8547" s="19" t="s">
        <v>3407</v>
      </c>
      <c r="C8547" s="15">
        <v>50</v>
      </c>
      <c r="D8547" s="24" t="s">
        <v>4</v>
      </c>
      <c r="E8547" s="24" t="s">
        <v>5</v>
      </c>
      <c r="F8547" s="25" t="s">
        <v>2217</v>
      </c>
      <c r="G8547" s="25" t="s">
        <v>2987</v>
      </c>
      <c r="H8547" s="25" t="s">
        <v>3418</v>
      </c>
      <c r="I8547" s="25" t="s">
        <v>82</v>
      </c>
      <c r="J8547" s="10">
        <v>2959</v>
      </c>
      <c r="K8547" s="16">
        <v>60</v>
      </c>
    </row>
    <row r="8548" spans="1:11" x14ac:dyDescent="0.25">
      <c r="A8548" s="19">
        <v>43087</v>
      </c>
      <c r="B8548" s="19" t="s">
        <v>3407</v>
      </c>
      <c r="C8548" s="15">
        <v>2000</v>
      </c>
      <c r="D8548" s="24" t="s">
        <v>4</v>
      </c>
      <c r="E8548" s="24" t="s">
        <v>6</v>
      </c>
      <c r="F8548" s="25" t="s">
        <v>6</v>
      </c>
      <c r="G8548" s="25" t="s">
        <v>2987</v>
      </c>
      <c r="H8548" s="25" t="s">
        <v>3418</v>
      </c>
      <c r="I8548" s="25" t="s">
        <v>82</v>
      </c>
      <c r="J8548" s="10">
        <v>2960</v>
      </c>
      <c r="K8548" s="16">
        <v>60</v>
      </c>
    </row>
    <row r="8549" spans="1:11" x14ac:dyDescent="0.25">
      <c r="A8549" s="19">
        <v>43087</v>
      </c>
      <c r="B8549" s="19" t="s">
        <v>3407</v>
      </c>
      <c r="C8549" s="15">
        <v>1200</v>
      </c>
      <c r="D8549" s="24" t="s">
        <v>4</v>
      </c>
      <c r="E8549" s="24" t="s">
        <v>5</v>
      </c>
      <c r="F8549" s="25" t="s">
        <v>2217</v>
      </c>
      <c r="G8549" s="25" t="s">
        <v>2987</v>
      </c>
      <c r="H8549" s="25" t="s">
        <v>3418</v>
      </c>
      <c r="I8549" s="25" t="s">
        <v>82</v>
      </c>
      <c r="J8549" s="10">
        <v>2961</v>
      </c>
      <c r="K8549" s="16">
        <v>60</v>
      </c>
    </row>
    <row r="8550" spans="1:11" x14ac:dyDescent="0.25">
      <c r="A8550" s="19">
        <v>43087</v>
      </c>
      <c r="B8550" s="19" t="s">
        <v>3407</v>
      </c>
      <c r="C8550" s="15">
        <v>1000</v>
      </c>
      <c r="D8550" s="24" t="s">
        <v>4</v>
      </c>
      <c r="E8550" s="24" t="s">
        <v>5</v>
      </c>
      <c r="F8550" s="25" t="s">
        <v>2217</v>
      </c>
      <c r="G8550" s="25" t="s">
        <v>2987</v>
      </c>
      <c r="H8550" s="25" t="s">
        <v>3418</v>
      </c>
      <c r="I8550" s="25" t="s">
        <v>82</v>
      </c>
      <c r="J8550" s="10">
        <v>2962</v>
      </c>
      <c r="K8550" s="16">
        <v>60</v>
      </c>
    </row>
    <row r="8551" spans="1:11" x14ac:dyDescent="0.25">
      <c r="A8551" s="19">
        <v>43087</v>
      </c>
      <c r="B8551" s="19" t="s">
        <v>3407</v>
      </c>
      <c r="C8551" s="15">
        <v>500</v>
      </c>
      <c r="D8551" s="24" t="s">
        <v>4</v>
      </c>
      <c r="E8551" s="24" t="s">
        <v>5</v>
      </c>
      <c r="F8551" s="25" t="s">
        <v>2217</v>
      </c>
      <c r="G8551" s="25" t="s">
        <v>2987</v>
      </c>
      <c r="H8551" s="25" t="s">
        <v>3418</v>
      </c>
      <c r="I8551" s="25" t="s">
        <v>82</v>
      </c>
      <c r="J8551" s="10">
        <v>3296</v>
      </c>
      <c r="K8551" s="16">
        <v>66</v>
      </c>
    </row>
    <row r="8552" spans="1:11" x14ac:dyDescent="0.25">
      <c r="A8552" s="19">
        <v>43087</v>
      </c>
      <c r="B8552" s="19" t="s">
        <v>3407</v>
      </c>
      <c r="C8552" s="15">
        <v>2000</v>
      </c>
      <c r="D8552" s="24" t="s">
        <v>4</v>
      </c>
      <c r="E8552" s="24" t="s">
        <v>6</v>
      </c>
      <c r="F8552" s="25" t="s">
        <v>6</v>
      </c>
      <c r="G8552" s="25" t="s">
        <v>2987</v>
      </c>
      <c r="H8552" s="25" t="s">
        <v>3418</v>
      </c>
      <c r="I8552" s="25" t="s">
        <v>82</v>
      </c>
      <c r="J8552" s="10">
        <v>3297</v>
      </c>
      <c r="K8552" s="16">
        <v>66</v>
      </c>
    </row>
    <row r="8553" spans="1:11" x14ac:dyDescent="0.25">
      <c r="A8553" s="19">
        <v>43087</v>
      </c>
      <c r="B8553" s="19" t="s">
        <v>3407</v>
      </c>
      <c r="C8553" s="15">
        <v>500</v>
      </c>
      <c r="D8553" s="24" t="s">
        <v>4</v>
      </c>
      <c r="E8553" s="24" t="s">
        <v>5</v>
      </c>
      <c r="F8553" s="25" t="s">
        <v>2217</v>
      </c>
      <c r="G8553" s="25" t="s">
        <v>2987</v>
      </c>
      <c r="H8553" s="25" t="s">
        <v>3418</v>
      </c>
      <c r="I8553" s="25" t="s">
        <v>82</v>
      </c>
      <c r="J8553" s="10">
        <v>3298</v>
      </c>
      <c r="K8553" s="16">
        <v>66</v>
      </c>
    </row>
    <row r="8554" spans="1:11" x14ac:dyDescent="0.25">
      <c r="A8554" s="19">
        <v>43087</v>
      </c>
      <c r="B8554" s="19" t="s">
        <v>3407</v>
      </c>
      <c r="C8554" s="15">
        <v>250</v>
      </c>
      <c r="D8554" s="24" t="s">
        <v>4</v>
      </c>
      <c r="E8554" s="24" t="s">
        <v>6</v>
      </c>
      <c r="F8554" s="25" t="s">
        <v>6</v>
      </c>
      <c r="G8554" s="25" t="s">
        <v>2987</v>
      </c>
      <c r="H8554" s="25" t="s">
        <v>3418</v>
      </c>
      <c r="I8554" s="25" t="s">
        <v>82</v>
      </c>
      <c r="J8554" s="10">
        <v>3436</v>
      </c>
      <c r="K8554" s="16">
        <v>69</v>
      </c>
    </row>
    <row r="8555" spans="1:11" x14ac:dyDescent="0.25">
      <c r="A8555" s="19">
        <v>43087</v>
      </c>
      <c r="B8555" s="19" t="s">
        <v>3407</v>
      </c>
      <c r="C8555" s="15">
        <v>10000</v>
      </c>
      <c r="D8555" s="24" t="s">
        <v>4</v>
      </c>
      <c r="E8555" s="24" t="s">
        <v>6</v>
      </c>
      <c r="F8555" s="25" t="s">
        <v>6</v>
      </c>
      <c r="G8555" s="25" t="s">
        <v>2987</v>
      </c>
      <c r="H8555" s="25" t="s">
        <v>3418</v>
      </c>
      <c r="I8555" s="25" t="s">
        <v>82</v>
      </c>
      <c r="J8555" s="10">
        <v>3437</v>
      </c>
      <c r="K8555" s="16">
        <v>69</v>
      </c>
    </row>
    <row r="8556" spans="1:11" x14ac:dyDescent="0.25">
      <c r="A8556" s="19">
        <v>43087</v>
      </c>
      <c r="B8556" s="19" t="s">
        <v>3407</v>
      </c>
      <c r="C8556" s="15">
        <v>10000</v>
      </c>
      <c r="D8556" s="24" t="s">
        <v>4</v>
      </c>
      <c r="E8556" s="24" t="s">
        <v>6</v>
      </c>
      <c r="F8556" s="25" t="s">
        <v>6</v>
      </c>
      <c r="G8556" s="25" t="s">
        <v>2987</v>
      </c>
      <c r="H8556" s="25" t="s">
        <v>3418</v>
      </c>
      <c r="I8556" s="25" t="s">
        <v>82</v>
      </c>
      <c r="J8556" s="10">
        <v>3438</v>
      </c>
      <c r="K8556" s="16">
        <v>69</v>
      </c>
    </row>
    <row r="8557" spans="1:11" x14ac:dyDescent="0.25">
      <c r="A8557" s="19">
        <v>43087</v>
      </c>
      <c r="B8557" s="19" t="s">
        <v>3407</v>
      </c>
      <c r="C8557" s="15">
        <v>42</v>
      </c>
      <c r="D8557" s="24" t="s">
        <v>4</v>
      </c>
      <c r="E8557" s="24" t="s">
        <v>5</v>
      </c>
      <c r="F8557" s="25" t="s">
        <v>2217</v>
      </c>
      <c r="G8557" s="25" t="s">
        <v>2987</v>
      </c>
      <c r="H8557" s="25" t="s">
        <v>3418</v>
      </c>
      <c r="I8557" s="25" t="s">
        <v>82</v>
      </c>
      <c r="J8557" s="10">
        <v>3439</v>
      </c>
      <c r="K8557" s="16">
        <v>69</v>
      </c>
    </row>
    <row r="8558" spans="1:11" x14ac:dyDescent="0.25">
      <c r="A8558" s="19">
        <v>43087</v>
      </c>
      <c r="B8558" s="19" t="s">
        <v>3407</v>
      </c>
      <c r="C8558" s="15">
        <v>1250</v>
      </c>
      <c r="D8558" s="24" t="s">
        <v>4</v>
      </c>
      <c r="E8558" s="24" t="s">
        <v>6</v>
      </c>
      <c r="F8558" s="25" t="s">
        <v>6</v>
      </c>
      <c r="G8558" s="25" t="s">
        <v>2987</v>
      </c>
      <c r="H8558" s="25" t="s">
        <v>3418</v>
      </c>
      <c r="I8558" s="25" t="s">
        <v>82</v>
      </c>
      <c r="J8558" s="10">
        <v>3575</v>
      </c>
      <c r="K8558" s="16">
        <v>72</v>
      </c>
    </row>
    <row r="8559" spans="1:11" x14ac:dyDescent="0.25">
      <c r="A8559" s="19">
        <v>43087</v>
      </c>
      <c r="B8559" s="19" t="s">
        <v>3407</v>
      </c>
      <c r="C8559" s="15">
        <v>1500</v>
      </c>
      <c r="D8559" s="24" t="s">
        <v>4</v>
      </c>
      <c r="E8559" s="24" t="s">
        <v>6</v>
      </c>
      <c r="F8559" s="25" t="s">
        <v>6</v>
      </c>
      <c r="G8559" s="25" t="s">
        <v>2987</v>
      </c>
      <c r="H8559" s="25" t="s">
        <v>3418</v>
      </c>
      <c r="I8559" s="25" t="s">
        <v>82</v>
      </c>
      <c r="J8559" s="10">
        <v>3576</v>
      </c>
      <c r="K8559" s="16">
        <v>72</v>
      </c>
    </row>
    <row r="8560" spans="1:11" x14ac:dyDescent="0.25">
      <c r="A8560" s="19">
        <v>43087</v>
      </c>
      <c r="B8560" s="19" t="s">
        <v>3407</v>
      </c>
      <c r="C8560" s="15">
        <v>2000</v>
      </c>
      <c r="D8560" s="24" t="s">
        <v>4</v>
      </c>
      <c r="E8560" s="24" t="s">
        <v>5</v>
      </c>
      <c r="F8560" s="25" t="s">
        <v>2217</v>
      </c>
      <c r="G8560" s="25" t="s">
        <v>2987</v>
      </c>
      <c r="H8560" s="25" t="s">
        <v>3418</v>
      </c>
      <c r="I8560" s="25" t="s">
        <v>82</v>
      </c>
      <c r="J8560" s="10">
        <v>3869</v>
      </c>
      <c r="K8560" s="16">
        <v>78</v>
      </c>
    </row>
    <row r="8561" spans="1:11" x14ac:dyDescent="0.25">
      <c r="A8561" s="19">
        <v>43087</v>
      </c>
      <c r="B8561" s="19" t="s">
        <v>3407</v>
      </c>
      <c r="C8561" s="15">
        <v>450</v>
      </c>
      <c r="D8561" s="24" t="s">
        <v>7</v>
      </c>
      <c r="E8561" s="24" t="s">
        <v>8</v>
      </c>
      <c r="F8561" s="25"/>
      <c r="G8561" s="25" t="s">
        <v>3314</v>
      </c>
      <c r="H8561" s="25" t="s">
        <v>3314</v>
      </c>
      <c r="I8561" s="27"/>
      <c r="J8561" s="10" t="s">
        <v>2984</v>
      </c>
      <c r="K8561" s="16"/>
    </row>
    <row r="8562" spans="1:11" x14ac:dyDescent="0.25">
      <c r="A8562" s="19">
        <v>43087</v>
      </c>
      <c r="B8562" s="19" t="s">
        <v>3407</v>
      </c>
      <c r="C8562" s="15">
        <v>3000</v>
      </c>
      <c r="D8562" s="24" t="s">
        <v>7</v>
      </c>
      <c r="E8562" s="24" t="s">
        <v>8</v>
      </c>
      <c r="F8562" s="25"/>
      <c r="G8562" s="25" t="s">
        <v>3314</v>
      </c>
      <c r="H8562" s="25" t="s">
        <v>3314</v>
      </c>
      <c r="I8562" s="27"/>
      <c r="J8562" s="10" t="s">
        <v>2984</v>
      </c>
      <c r="K8562" s="16"/>
    </row>
    <row r="8563" spans="1:11" x14ac:dyDescent="0.25">
      <c r="A8563" s="19">
        <v>43087</v>
      </c>
      <c r="B8563" s="19" t="s">
        <v>3407</v>
      </c>
      <c r="C8563" s="15">
        <v>1000</v>
      </c>
      <c r="D8563" s="24" t="s">
        <v>7</v>
      </c>
      <c r="E8563" s="24" t="s">
        <v>8</v>
      </c>
      <c r="F8563" s="25"/>
      <c r="G8563" s="25" t="s">
        <v>3314</v>
      </c>
      <c r="H8563" s="25" t="s">
        <v>3314</v>
      </c>
      <c r="I8563" s="27"/>
      <c r="J8563" s="10" t="s">
        <v>2984</v>
      </c>
      <c r="K8563" s="16"/>
    </row>
    <row r="8564" spans="1:11" x14ac:dyDescent="0.25">
      <c r="A8564" s="19">
        <v>43087</v>
      </c>
      <c r="B8564" s="19" t="s">
        <v>3407</v>
      </c>
      <c r="C8564" s="15">
        <v>1000</v>
      </c>
      <c r="D8564" s="24" t="s">
        <v>7</v>
      </c>
      <c r="E8564" s="24" t="s">
        <v>8</v>
      </c>
      <c r="F8564" s="25"/>
      <c r="G8564" s="25" t="s">
        <v>3314</v>
      </c>
      <c r="H8564" s="25" t="s">
        <v>3314</v>
      </c>
      <c r="I8564" s="27"/>
      <c r="J8564" s="10" t="s">
        <v>2984</v>
      </c>
      <c r="K8564" s="16"/>
    </row>
    <row r="8565" spans="1:11" x14ac:dyDescent="0.25">
      <c r="A8565" s="19">
        <v>43087</v>
      </c>
      <c r="B8565" s="19" t="s">
        <v>3407</v>
      </c>
      <c r="C8565" s="15">
        <v>70</v>
      </c>
      <c r="D8565" s="24" t="s">
        <v>7</v>
      </c>
      <c r="E8565" s="24" t="s">
        <v>8</v>
      </c>
      <c r="F8565" s="25"/>
      <c r="G8565" s="25" t="s">
        <v>3314</v>
      </c>
      <c r="H8565" s="25" t="s">
        <v>3314</v>
      </c>
      <c r="I8565" s="27"/>
      <c r="J8565" s="10" t="s">
        <v>2984</v>
      </c>
      <c r="K8565" s="16"/>
    </row>
    <row r="8566" spans="1:11" x14ac:dyDescent="0.25">
      <c r="A8566" s="19">
        <v>43087</v>
      </c>
      <c r="B8566" s="19" t="s">
        <v>3407</v>
      </c>
      <c r="C8566" s="15">
        <v>500</v>
      </c>
      <c r="D8566" s="24" t="s">
        <v>7</v>
      </c>
      <c r="E8566" s="24" t="s">
        <v>8</v>
      </c>
      <c r="F8566" s="25"/>
      <c r="G8566" s="25" t="s">
        <v>3314</v>
      </c>
      <c r="H8566" s="25" t="s">
        <v>3314</v>
      </c>
      <c r="I8566" s="27"/>
      <c r="J8566" s="10" t="s">
        <v>2984</v>
      </c>
      <c r="K8566" s="16"/>
    </row>
    <row r="8567" spans="1:11" x14ac:dyDescent="0.25">
      <c r="A8567" s="19">
        <v>43088</v>
      </c>
      <c r="B8567" s="19" t="s">
        <v>3407</v>
      </c>
      <c r="C8567" s="15">
        <v>1500</v>
      </c>
      <c r="D8567" s="24" t="s">
        <v>4</v>
      </c>
      <c r="E8567" s="24" t="s">
        <v>5</v>
      </c>
      <c r="F8567" s="25" t="s">
        <v>2217</v>
      </c>
      <c r="G8567" s="25" t="s">
        <v>2987</v>
      </c>
      <c r="H8567" s="25" t="s">
        <v>3418</v>
      </c>
      <c r="I8567" s="25" t="s">
        <v>82</v>
      </c>
      <c r="J8567" s="10">
        <v>1342</v>
      </c>
      <c r="K8567" s="16">
        <v>27</v>
      </c>
    </row>
    <row r="8568" spans="1:11" x14ac:dyDescent="0.25">
      <c r="A8568" s="19">
        <v>43088</v>
      </c>
      <c r="B8568" s="19" t="s">
        <v>3407</v>
      </c>
      <c r="C8568" s="15">
        <v>10000</v>
      </c>
      <c r="D8568" s="24" t="s">
        <v>4</v>
      </c>
      <c r="E8568" s="24" t="s">
        <v>6</v>
      </c>
      <c r="F8568" s="25" t="s">
        <v>6</v>
      </c>
      <c r="G8568" s="25" t="s">
        <v>2987</v>
      </c>
      <c r="H8568" s="25" t="s">
        <v>3418</v>
      </c>
      <c r="I8568" s="25" t="s">
        <v>82</v>
      </c>
      <c r="J8568" s="10">
        <v>2644</v>
      </c>
      <c r="K8568" s="16">
        <v>53</v>
      </c>
    </row>
    <row r="8569" spans="1:11" x14ac:dyDescent="0.25">
      <c r="A8569" s="19">
        <v>43088</v>
      </c>
      <c r="B8569" s="19" t="s">
        <v>3407</v>
      </c>
      <c r="C8569" s="15">
        <v>650</v>
      </c>
      <c r="D8569" s="24" t="s">
        <v>4</v>
      </c>
      <c r="E8569" s="24" t="s">
        <v>6</v>
      </c>
      <c r="F8569" s="25" t="s">
        <v>6</v>
      </c>
      <c r="G8569" s="25" t="s">
        <v>2987</v>
      </c>
      <c r="H8569" s="25" t="s">
        <v>3418</v>
      </c>
      <c r="I8569" s="25" t="s">
        <v>82</v>
      </c>
      <c r="J8569" s="10">
        <v>3577</v>
      </c>
      <c r="K8569" s="16">
        <v>72</v>
      </c>
    </row>
    <row r="8570" spans="1:11" x14ac:dyDescent="0.25">
      <c r="A8570" s="19">
        <v>43088</v>
      </c>
      <c r="B8570" s="19" t="s">
        <v>3407</v>
      </c>
      <c r="C8570" s="15">
        <v>3000</v>
      </c>
      <c r="D8570" s="24" t="s">
        <v>4</v>
      </c>
      <c r="E8570" s="24" t="s">
        <v>6</v>
      </c>
      <c r="F8570" s="25" t="s">
        <v>6</v>
      </c>
      <c r="G8570" s="25" t="s">
        <v>2987</v>
      </c>
      <c r="H8570" s="25" t="s">
        <v>3418</v>
      </c>
      <c r="I8570" s="25" t="s">
        <v>82</v>
      </c>
      <c r="J8570" s="10">
        <v>3578</v>
      </c>
      <c r="K8570" s="16">
        <v>72</v>
      </c>
    </row>
    <row r="8571" spans="1:11" x14ac:dyDescent="0.25">
      <c r="A8571" s="19">
        <v>43088</v>
      </c>
      <c r="B8571" s="19" t="s">
        <v>3407</v>
      </c>
      <c r="C8571" s="15">
        <v>300</v>
      </c>
      <c r="D8571" s="24" t="s">
        <v>4</v>
      </c>
      <c r="E8571" s="24" t="s">
        <v>6</v>
      </c>
      <c r="F8571" s="25" t="s">
        <v>6</v>
      </c>
      <c r="G8571" s="25" t="s">
        <v>2987</v>
      </c>
      <c r="H8571" s="25" t="s">
        <v>3418</v>
      </c>
      <c r="I8571" s="25" t="s">
        <v>82</v>
      </c>
      <c r="J8571" s="10">
        <v>3579</v>
      </c>
      <c r="K8571" s="16">
        <v>72</v>
      </c>
    </row>
    <row r="8572" spans="1:11" x14ac:dyDescent="0.25">
      <c r="A8572" s="19">
        <v>43088</v>
      </c>
      <c r="B8572" s="19" t="s">
        <v>3407</v>
      </c>
      <c r="C8572" s="15">
        <v>5000</v>
      </c>
      <c r="D8572" s="24" t="s">
        <v>4</v>
      </c>
      <c r="E8572" s="24" t="s">
        <v>6</v>
      </c>
      <c r="F8572" s="25" t="s">
        <v>6</v>
      </c>
      <c r="G8572" s="25" t="s">
        <v>2987</v>
      </c>
      <c r="H8572" s="25" t="s">
        <v>3418</v>
      </c>
      <c r="I8572" s="25" t="s">
        <v>82</v>
      </c>
      <c r="J8572" s="10">
        <v>3580</v>
      </c>
      <c r="K8572" s="16">
        <v>72</v>
      </c>
    </row>
    <row r="8573" spans="1:11" x14ac:dyDescent="0.25">
      <c r="A8573" s="19">
        <v>43088</v>
      </c>
      <c r="B8573" s="19" t="s">
        <v>3407</v>
      </c>
      <c r="C8573" s="15">
        <v>2000</v>
      </c>
      <c r="D8573" s="24" t="s">
        <v>4</v>
      </c>
      <c r="E8573" s="24" t="s">
        <v>6</v>
      </c>
      <c r="F8573" s="25" t="s">
        <v>6</v>
      </c>
      <c r="G8573" s="25" t="s">
        <v>2987</v>
      </c>
      <c r="H8573" s="25" t="s">
        <v>3418</v>
      </c>
      <c r="I8573" s="25" t="s">
        <v>82</v>
      </c>
      <c r="J8573" s="10">
        <v>3755</v>
      </c>
      <c r="K8573" s="16">
        <v>76</v>
      </c>
    </row>
    <row r="8574" spans="1:11" x14ac:dyDescent="0.25">
      <c r="A8574" s="19">
        <v>43088</v>
      </c>
      <c r="B8574" s="19" t="s">
        <v>3407</v>
      </c>
      <c r="C8574" s="15">
        <v>1000</v>
      </c>
      <c r="D8574" s="24" t="s">
        <v>4</v>
      </c>
      <c r="E8574" s="24" t="s">
        <v>6</v>
      </c>
      <c r="F8574" s="25" t="s">
        <v>6</v>
      </c>
      <c r="G8574" s="25" t="s">
        <v>2987</v>
      </c>
      <c r="H8574" s="25" t="s">
        <v>3418</v>
      </c>
      <c r="I8574" s="25" t="s">
        <v>82</v>
      </c>
      <c r="J8574" s="10">
        <v>3756</v>
      </c>
      <c r="K8574" s="16">
        <v>76</v>
      </c>
    </row>
    <row r="8575" spans="1:11" x14ac:dyDescent="0.25">
      <c r="A8575" s="19">
        <v>43088</v>
      </c>
      <c r="B8575" s="19" t="s">
        <v>3407</v>
      </c>
      <c r="C8575" s="15">
        <v>10000</v>
      </c>
      <c r="D8575" s="24" t="s">
        <v>4</v>
      </c>
      <c r="E8575" s="24" t="s">
        <v>5</v>
      </c>
      <c r="F8575" s="25" t="s">
        <v>2217</v>
      </c>
      <c r="G8575" s="25" t="s">
        <v>2987</v>
      </c>
      <c r="H8575" s="25" t="s">
        <v>3418</v>
      </c>
      <c r="I8575" s="25" t="s">
        <v>82</v>
      </c>
      <c r="J8575" s="10">
        <v>3870</v>
      </c>
      <c r="K8575" s="16">
        <v>78</v>
      </c>
    </row>
    <row r="8576" spans="1:11" x14ac:dyDescent="0.25">
      <c r="A8576" s="19">
        <v>43088</v>
      </c>
      <c r="B8576" s="19" t="s">
        <v>3407</v>
      </c>
      <c r="C8576" s="15">
        <v>10000</v>
      </c>
      <c r="D8576" s="24" t="s">
        <v>4</v>
      </c>
      <c r="E8576" s="24" t="s">
        <v>5</v>
      </c>
      <c r="F8576" s="25" t="s">
        <v>2217</v>
      </c>
      <c r="G8576" s="25" t="s">
        <v>2987</v>
      </c>
      <c r="H8576" s="25" t="s">
        <v>3418</v>
      </c>
      <c r="I8576" s="25" t="s">
        <v>82</v>
      </c>
      <c r="J8576" s="10">
        <v>3871</v>
      </c>
      <c r="K8576" s="16">
        <v>78</v>
      </c>
    </row>
    <row r="8577" spans="1:11" x14ac:dyDescent="0.25">
      <c r="A8577" s="19">
        <v>43088</v>
      </c>
      <c r="B8577" s="19" t="s">
        <v>3407</v>
      </c>
      <c r="C8577" s="15">
        <v>7000</v>
      </c>
      <c r="D8577" s="24" t="s">
        <v>4</v>
      </c>
      <c r="E8577" s="24" t="s">
        <v>5</v>
      </c>
      <c r="F8577" s="25" t="s">
        <v>2217</v>
      </c>
      <c r="G8577" s="25" t="s">
        <v>2987</v>
      </c>
      <c r="H8577" s="25" t="s">
        <v>3418</v>
      </c>
      <c r="I8577" s="25" t="s">
        <v>82</v>
      </c>
      <c r="J8577" s="10">
        <v>3872</v>
      </c>
      <c r="K8577" s="16">
        <v>78</v>
      </c>
    </row>
    <row r="8578" spans="1:11" x14ac:dyDescent="0.25">
      <c r="A8578" s="19">
        <v>43088</v>
      </c>
      <c r="B8578" s="19" t="s">
        <v>3407</v>
      </c>
      <c r="C8578" s="15">
        <v>10000</v>
      </c>
      <c r="D8578" s="24" t="s">
        <v>4</v>
      </c>
      <c r="E8578" s="24" t="s">
        <v>6</v>
      </c>
      <c r="F8578" s="25" t="s">
        <v>6</v>
      </c>
      <c r="G8578" s="25" t="s">
        <v>2987</v>
      </c>
      <c r="H8578" s="25" t="s">
        <v>3418</v>
      </c>
      <c r="I8578" s="25" t="s">
        <v>82</v>
      </c>
      <c r="J8578" s="10">
        <v>3873</v>
      </c>
      <c r="K8578" s="16">
        <v>78</v>
      </c>
    </row>
    <row r="8579" spans="1:11" x14ac:dyDescent="0.25">
      <c r="A8579" s="19">
        <v>43088</v>
      </c>
      <c r="B8579" s="19" t="s">
        <v>3407</v>
      </c>
      <c r="C8579" s="15">
        <v>6000</v>
      </c>
      <c r="D8579" s="24" t="s">
        <v>4</v>
      </c>
      <c r="E8579" s="24" t="s">
        <v>6</v>
      </c>
      <c r="F8579" s="25" t="s">
        <v>6</v>
      </c>
      <c r="G8579" s="25" t="s">
        <v>2987</v>
      </c>
      <c r="H8579" s="25" t="s">
        <v>3418</v>
      </c>
      <c r="I8579" s="25" t="s">
        <v>82</v>
      </c>
      <c r="J8579" s="10">
        <v>3874</v>
      </c>
      <c r="K8579" s="16">
        <v>78</v>
      </c>
    </row>
    <row r="8580" spans="1:11" x14ac:dyDescent="0.25">
      <c r="A8580" s="19">
        <v>43088</v>
      </c>
      <c r="B8580" s="19" t="s">
        <v>3407</v>
      </c>
      <c r="C8580" s="15">
        <v>2300</v>
      </c>
      <c r="D8580" s="24" t="s">
        <v>4</v>
      </c>
      <c r="E8580" s="24" t="s">
        <v>5</v>
      </c>
      <c r="F8580" s="25" t="s">
        <v>2217</v>
      </c>
      <c r="G8580" s="25" t="s">
        <v>2987</v>
      </c>
      <c r="H8580" s="25" t="s">
        <v>3418</v>
      </c>
      <c r="I8580" s="25" t="s">
        <v>82</v>
      </c>
      <c r="J8580" s="10">
        <v>3875</v>
      </c>
      <c r="K8580" s="16">
        <v>78</v>
      </c>
    </row>
    <row r="8581" spans="1:11" x14ac:dyDescent="0.25">
      <c r="A8581" s="19">
        <v>43088</v>
      </c>
      <c r="B8581" s="19" t="s">
        <v>3407</v>
      </c>
      <c r="C8581" s="15">
        <v>1000</v>
      </c>
      <c r="D8581" s="24" t="s">
        <v>4</v>
      </c>
      <c r="E8581" s="24" t="s">
        <v>6</v>
      </c>
      <c r="F8581" s="25" t="s">
        <v>6</v>
      </c>
      <c r="G8581" s="25" t="s">
        <v>2987</v>
      </c>
      <c r="H8581" s="25" t="s">
        <v>3418</v>
      </c>
      <c r="I8581" s="25" t="s">
        <v>82</v>
      </c>
      <c r="J8581" s="10">
        <v>3876</v>
      </c>
      <c r="K8581" s="16">
        <v>78</v>
      </c>
    </row>
    <row r="8582" spans="1:11" x14ac:dyDescent="0.25">
      <c r="A8582" s="19">
        <v>43088</v>
      </c>
      <c r="B8582" s="19" t="s">
        <v>3407</v>
      </c>
      <c r="C8582" s="15">
        <v>5600</v>
      </c>
      <c r="D8582" s="24" t="s">
        <v>4</v>
      </c>
      <c r="E8582" s="24" t="s">
        <v>5</v>
      </c>
      <c r="F8582" s="25" t="s">
        <v>2217</v>
      </c>
      <c r="G8582" s="25" t="s">
        <v>2987</v>
      </c>
      <c r="H8582" s="25" t="s">
        <v>3418</v>
      </c>
      <c r="I8582" s="25" t="s">
        <v>82</v>
      </c>
      <c r="J8582" s="10">
        <v>3877</v>
      </c>
      <c r="K8582" s="16">
        <v>78</v>
      </c>
    </row>
    <row r="8583" spans="1:11" x14ac:dyDescent="0.25">
      <c r="A8583" s="19">
        <v>43088</v>
      </c>
      <c r="B8583" s="19" t="s">
        <v>3407</v>
      </c>
      <c r="C8583" s="15">
        <v>4000</v>
      </c>
      <c r="D8583" s="24" t="s">
        <v>7</v>
      </c>
      <c r="E8583" s="24" t="s">
        <v>8</v>
      </c>
      <c r="F8583" s="25"/>
      <c r="G8583" s="25" t="s">
        <v>3314</v>
      </c>
      <c r="H8583" s="25" t="s">
        <v>3314</v>
      </c>
      <c r="I8583" s="27"/>
      <c r="J8583" s="10" t="s">
        <v>2984</v>
      </c>
      <c r="K8583" s="16"/>
    </row>
    <row r="8584" spans="1:11" x14ac:dyDescent="0.25">
      <c r="A8584" s="19">
        <v>43088</v>
      </c>
      <c r="B8584" s="19" t="s">
        <v>3407</v>
      </c>
      <c r="C8584" s="15">
        <v>50</v>
      </c>
      <c r="D8584" s="24" t="s">
        <v>7</v>
      </c>
      <c r="E8584" s="24" t="s">
        <v>8</v>
      </c>
      <c r="F8584" s="25"/>
      <c r="G8584" s="25" t="s">
        <v>3314</v>
      </c>
      <c r="H8584" s="25" t="s">
        <v>3314</v>
      </c>
      <c r="I8584" s="27"/>
      <c r="J8584" s="10" t="s">
        <v>2984</v>
      </c>
      <c r="K8584" s="16"/>
    </row>
    <row r="8585" spans="1:11" x14ac:dyDescent="0.25">
      <c r="A8585" s="19">
        <v>43088</v>
      </c>
      <c r="B8585" s="19" t="s">
        <v>3407</v>
      </c>
      <c r="C8585" s="15">
        <v>24600</v>
      </c>
      <c r="D8585" s="24" t="s">
        <v>7</v>
      </c>
      <c r="E8585" s="24" t="s">
        <v>8</v>
      </c>
      <c r="F8585" s="25"/>
      <c r="G8585" s="25" t="s">
        <v>3314</v>
      </c>
      <c r="H8585" s="25" t="s">
        <v>3314</v>
      </c>
      <c r="I8585" s="27"/>
      <c r="J8585" s="10" t="s">
        <v>2984</v>
      </c>
      <c r="K8585" s="16"/>
    </row>
    <row r="8586" spans="1:11" x14ac:dyDescent="0.25">
      <c r="A8586" s="19">
        <v>43088</v>
      </c>
      <c r="B8586" s="19" t="s">
        <v>3407</v>
      </c>
      <c r="C8586" s="15">
        <v>1000</v>
      </c>
      <c r="D8586" s="24" t="s">
        <v>7</v>
      </c>
      <c r="E8586" s="24" t="s">
        <v>8</v>
      </c>
      <c r="F8586" s="25"/>
      <c r="G8586" s="25" t="s">
        <v>3314</v>
      </c>
      <c r="H8586" s="25" t="s">
        <v>3314</v>
      </c>
      <c r="I8586" s="27"/>
      <c r="J8586" s="10" t="s">
        <v>2984</v>
      </c>
      <c r="K8586" s="16"/>
    </row>
    <row r="8587" spans="1:11" x14ac:dyDescent="0.25">
      <c r="A8587" s="19">
        <v>43088</v>
      </c>
      <c r="B8587" s="19" t="s">
        <v>3407</v>
      </c>
      <c r="C8587" s="15">
        <v>100</v>
      </c>
      <c r="D8587" s="24" t="s">
        <v>7</v>
      </c>
      <c r="E8587" s="24" t="s">
        <v>8</v>
      </c>
      <c r="F8587" s="25"/>
      <c r="G8587" s="25" t="s">
        <v>3314</v>
      </c>
      <c r="H8587" s="25" t="s">
        <v>3314</v>
      </c>
      <c r="I8587" s="27"/>
      <c r="J8587" s="10" t="s">
        <v>2984</v>
      </c>
      <c r="K8587" s="16"/>
    </row>
    <row r="8588" spans="1:11" x14ac:dyDescent="0.25">
      <c r="A8588" s="19">
        <v>43088</v>
      </c>
      <c r="B8588" s="19" t="s">
        <v>3407</v>
      </c>
      <c r="C8588" s="15">
        <v>600</v>
      </c>
      <c r="D8588" s="24" t="s">
        <v>7</v>
      </c>
      <c r="E8588" s="24" t="s">
        <v>8</v>
      </c>
      <c r="F8588" s="25"/>
      <c r="G8588" s="25" t="s">
        <v>3314</v>
      </c>
      <c r="H8588" s="25" t="s">
        <v>3314</v>
      </c>
      <c r="I8588" s="27"/>
      <c r="J8588" s="10" t="s">
        <v>2984</v>
      </c>
      <c r="K8588" s="16"/>
    </row>
    <row r="8589" spans="1:11" x14ac:dyDescent="0.25">
      <c r="A8589" s="19">
        <v>43088</v>
      </c>
      <c r="B8589" s="19" t="s">
        <v>3407</v>
      </c>
      <c r="C8589" s="15">
        <v>290</v>
      </c>
      <c r="D8589" s="24" t="s">
        <v>7</v>
      </c>
      <c r="E8589" s="24" t="s">
        <v>8</v>
      </c>
      <c r="F8589" s="25"/>
      <c r="G8589" s="25" t="s">
        <v>3314</v>
      </c>
      <c r="H8589" s="25" t="s">
        <v>3314</v>
      </c>
      <c r="I8589" s="27"/>
      <c r="J8589" s="10" t="s">
        <v>2984</v>
      </c>
      <c r="K8589" s="16"/>
    </row>
    <row r="8590" spans="1:11" x14ac:dyDescent="0.25">
      <c r="A8590" s="19">
        <v>43089</v>
      </c>
      <c r="B8590" s="19" t="s">
        <v>3407</v>
      </c>
      <c r="C8590" s="15">
        <v>12000</v>
      </c>
      <c r="D8590" s="24" t="s">
        <v>4</v>
      </c>
      <c r="E8590" s="24" t="s">
        <v>6</v>
      </c>
      <c r="F8590" s="25" t="s">
        <v>6</v>
      </c>
      <c r="G8590" s="25" t="s">
        <v>2987</v>
      </c>
      <c r="H8590" s="25" t="s">
        <v>3418</v>
      </c>
      <c r="I8590" s="25" t="s">
        <v>82</v>
      </c>
      <c r="J8590" s="10">
        <v>2645</v>
      </c>
      <c r="K8590" s="16">
        <v>53</v>
      </c>
    </row>
    <row r="8591" spans="1:11" x14ac:dyDescent="0.25">
      <c r="A8591" s="19">
        <v>43089</v>
      </c>
      <c r="B8591" s="19" t="s">
        <v>3407</v>
      </c>
      <c r="C8591" s="15">
        <v>1766.72</v>
      </c>
      <c r="D8591" s="24" t="s">
        <v>4</v>
      </c>
      <c r="E8591" s="24" t="s">
        <v>6</v>
      </c>
      <c r="F8591" s="25" t="s">
        <v>6</v>
      </c>
      <c r="G8591" s="25" t="s">
        <v>2987</v>
      </c>
      <c r="H8591" s="25" t="s">
        <v>3418</v>
      </c>
      <c r="I8591" s="25" t="s">
        <v>82</v>
      </c>
      <c r="J8591" s="10">
        <v>2646</v>
      </c>
      <c r="K8591" s="16">
        <v>53</v>
      </c>
    </row>
    <row r="8592" spans="1:11" x14ac:dyDescent="0.25">
      <c r="A8592" s="19">
        <v>43089</v>
      </c>
      <c r="B8592" s="19" t="s">
        <v>3407</v>
      </c>
      <c r="C8592" s="15">
        <v>4500</v>
      </c>
      <c r="D8592" s="24" t="s">
        <v>4</v>
      </c>
      <c r="E8592" s="24" t="s">
        <v>6</v>
      </c>
      <c r="F8592" s="25" t="s">
        <v>6</v>
      </c>
      <c r="G8592" s="25" t="s">
        <v>2987</v>
      </c>
      <c r="H8592" s="25" t="s">
        <v>3418</v>
      </c>
      <c r="I8592" s="25" t="s">
        <v>82</v>
      </c>
      <c r="J8592" s="10">
        <v>2647</v>
      </c>
      <c r="K8592" s="16">
        <v>53</v>
      </c>
    </row>
    <row r="8593" spans="1:11" x14ac:dyDescent="0.25">
      <c r="A8593" s="19">
        <v>43089</v>
      </c>
      <c r="B8593" s="19" t="s">
        <v>3407</v>
      </c>
      <c r="C8593" s="15">
        <v>4000</v>
      </c>
      <c r="D8593" s="24" t="s">
        <v>4</v>
      </c>
      <c r="E8593" s="24" t="s">
        <v>5</v>
      </c>
      <c r="F8593" s="25" t="s">
        <v>2217</v>
      </c>
      <c r="G8593" s="25" t="s">
        <v>2987</v>
      </c>
      <c r="H8593" s="25" t="s">
        <v>3418</v>
      </c>
      <c r="I8593" s="25" t="s">
        <v>82</v>
      </c>
      <c r="J8593" s="10">
        <v>2648</v>
      </c>
      <c r="K8593" s="16">
        <v>53</v>
      </c>
    </row>
    <row r="8594" spans="1:11" x14ac:dyDescent="0.25">
      <c r="A8594" s="19">
        <v>43089</v>
      </c>
      <c r="B8594" s="19" t="s">
        <v>3407</v>
      </c>
      <c r="C8594" s="15">
        <v>1350</v>
      </c>
      <c r="D8594" s="24" t="s">
        <v>4</v>
      </c>
      <c r="E8594" s="24" t="s">
        <v>6</v>
      </c>
      <c r="F8594" s="25" t="s">
        <v>6</v>
      </c>
      <c r="G8594" s="25" t="s">
        <v>2987</v>
      </c>
      <c r="H8594" s="25" t="s">
        <v>3418</v>
      </c>
      <c r="I8594" s="25" t="s">
        <v>82</v>
      </c>
      <c r="J8594" s="10">
        <v>2963</v>
      </c>
      <c r="K8594" s="16">
        <v>60</v>
      </c>
    </row>
    <row r="8595" spans="1:11" x14ac:dyDescent="0.25">
      <c r="A8595" s="19">
        <v>43089</v>
      </c>
      <c r="B8595" s="19" t="s">
        <v>3407</v>
      </c>
      <c r="C8595" s="15">
        <v>400</v>
      </c>
      <c r="D8595" s="24" t="s">
        <v>4</v>
      </c>
      <c r="E8595" s="24" t="s">
        <v>6</v>
      </c>
      <c r="F8595" s="25" t="s">
        <v>6</v>
      </c>
      <c r="G8595" s="25" t="s">
        <v>2987</v>
      </c>
      <c r="H8595" s="25" t="s">
        <v>3418</v>
      </c>
      <c r="I8595" s="25" t="s">
        <v>82</v>
      </c>
      <c r="J8595" s="10">
        <v>2964</v>
      </c>
      <c r="K8595" s="16">
        <v>60</v>
      </c>
    </row>
    <row r="8596" spans="1:11" x14ac:dyDescent="0.25">
      <c r="A8596" s="19">
        <v>43089</v>
      </c>
      <c r="B8596" s="19" t="s">
        <v>3407</v>
      </c>
      <c r="C8596" s="15">
        <v>7101.0000000000009</v>
      </c>
      <c r="D8596" s="24" t="s">
        <v>4</v>
      </c>
      <c r="E8596" s="24" t="s">
        <v>5</v>
      </c>
      <c r="F8596" s="25" t="s">
        <v>2217</v>
      </c>
      <c r="G8596" s="25" t="s">
        <v>2987</v>
      </c>
      <c r="H8596" s="25" t="s">
        <v>3418</v>
      </c>
      <c r="I8596" s="25" t="s">
        <v>82</v>
      </c>
      <c r="J8596" s="10">
        <v>3300</v>
      </c>
      <c r="K8596" s="16">
        <v>66</v>
      </c>
    </row>
    <row r="8597" spans="1:11" x14ac:dyDescent="0.25">
      <c r="A8597" s="19">
        <v>43089</v>
      </c>
      <c r="B8597" s="19" t="s">
        <v>3407</v>
      </c>
      <c r="C8597" s="15">
        <v>800</v>
      </c>
      <c r="D8597" s="24" t="s">
        <v>4</v>
      </c>
      <c r="E8597" s="24" t="s">
        <v>5</v>
      </c>
      <c r="F8597" s="25" t="s">
        <v>2217</v>
      </c>
      <c r="G8597" s="25" t="s">
        <v>2987</v>
      </c>
      <c r="H8597" s="25" t="s">
        <v>3418</v>
      </c>
      <c r="I8597" s="25" t="s">
        <v>82</v>
      </c>
      <c r="J8597" s="10">
        <v>3581</v>
      </c>
      <c r="K8597" s="16">
        <v>72</v>
      </c>
    </row>
    <row r="8598" spans="1:11" x14ac:dyDescent="0.25">
      <c r="A8598" s="19">
        <v>43089</v>
      </c>
      <c r="B8598" s="19" t="s">
        <v>3407</v>
      </c>
      <c r="C8598" s="15">
        <v>200</v>
      </c>
      <c r="D8598" s="24" t="s">
        <v>4</v>
      </c>
      <c r="E8598" s="24" t="s">
        <v>6</v>
      </c>
      <c r="F8598" s="25" t="s">
        <v>6</v>
      </c>
      <c r="G8598" s="25" t="s">
        <v>2987</v>
      </c>
      <c r="H8598" s="25" t="s">
        <v>3418</v>
      </c>
      <c r="I8598" s="25" t="s">
        <v>82</v>
      </c>
      <c r="J8598" s="10">
        <v>3582</v>
      </c>
      <c r="K8598" s="16">
        <v>72</v>
      </c>
    </row>
    <row r="8599" spans="1:11" x14ac:dyDescent="0.25">
      <c r="A8599" s="19">
        <v>43089</v>
      </c>
      <c r="B8599" s="19" t="s">
        <v>3407</v>
      </c>
      <c r="C8599" s="15">
        <v>8833.6</v>
      </c>
      <c r="D8599" s="24" t="s">
        <v>4</v>
      </c>
      <c r="E8599" s="24" t="s">
        <v>6</v>
      </c>
      <c r="F8599" s="25" t="s">
        <v>6</v>
      </c>
      <c r="G8599" s="25" t="s">
        <v>2987</v>
      </c>
      <c r="H8599" s="25" t="s">
        <v>3418</v>
      </c>
      <c r="I8599" s="25" t="s">
        <v>82</v>
      </c>
      <c r="J8599" s="10">
        <v>3583</v>
      </c>
      <c r="K8599" s="16">
        <v>72</v>
      </c>
    </row>
    <row r="8600" spans="1:11" x14ac:dyDescent="0.25">
      <c r="A8600" s="19">
        <v>43089</v>
      </c>
      <c r="B8600" s="19" t="s">
        <v>3407</v>
      </c>
      <c r="C8600" s="15">
        <v>10000</v>
      </c>
      <c r="D8600" s="24" t="s">
        <v>4</v>
      </c>
      <c r="E8600" s="24" t="s">
        <v>6</v>
      </c>
      <c r="F8600" s="25" t="s">
        <v>6</v>
      </c>
      <c r="G8600" s="25" t="s">
        <v>2987</v>
      </c>
      <c r="H8600" s="25" t="s">
        <v>3418</v>
      </c>
      <c r="I8600" s="25" t="s">
        <v>82</v>
      </c>
      <c r="J8600" s="10">
        <v>3584</v>
      </c>
      <c r="K8600" s="16">
        <v>72</v>
      </c>
    </row>
    <row r="8601" spans="1:11" x14ac:dyDescent="0.25">
      <c r="A8601" s="19">
        <v>43089</v>
      </c>
      <c r="B8601" s="19" t="s">
        <v>3407</v>
      </c>
      <c r="C8601" s="15">
        <v>200</v>
      </c>
      <c r="D8601" s="24" t="s">
        <v>4</v>
      </c>
      <c r="E8601" s="24" t="s">
        <v>6</v>
      </c>
      <c r="F8601" s="25" t="s">
        <v>6</v>
      </c>
      <c r="G8601" s="25" t="s">
        <v>2987</v>
      </c>
      <c r="H8601" s="25" t="s">
        <v>3418</v>
      </c>
      <c r="I8601" s="25" t="s">
        <v>82</v>
      </c>
      <c r="J8601" s="10">
        <v>3613</v>
      </c>
      <c r="K8601" s="16">
        <v>73</v>
      </c>
    </row>
    <row r="8602" spans="1:11" x14ac:dyDescent="0.25">
      <c r="A8602" s="19">
        <v>43089</v>
      </c>
      <c r="B8602" s="19" t="s">
        <v>3407</v>
      </c>
      <c r="C8602" s="15">
        <v>500</v>
      </c>
      <c r="D8602" s="24" t="s">
        <v>4</v>
      </c>
      <c r="E8602" s="24" t="s">
        <v>6</v>
      </c>
      <c r="F8602" s="25" t="s">
        <v>6</v>
      </c>
      <c r="G8602" s="25" t="s">
        <v>2987</v>
      </c>
      <c r="H8602" s="25" t="s">
        <v>3418</v>
      </c>
      <c r="I8602" s="25" t="s">
        <v>82</v>
      </c>
      <c r="J8602" s="10">
        <v>3614</v>
      </c>
      <c r="K8602" s="16">
        <v>73</v>
      </c>
    </row>
    <row r="8603" spans="1:11" x14ac:dyDescent="0.25">
      <c r="A8603" s="19">
        <v>43089</v>
      </c>
      <c r="B8603" s="19" t="s">
        <v>3407</v>
      </c>
      <c r="C8603" s="15">
        <v>200</v>
      </c>
      <c r="D8603" s="24" t="s">
        <v>4</v>
      </c>
      <c r="E8603" s="24" t="s">
        <v>6</v>
      </c>
      <c r="F8603" s="25" t="s">
        <v>6</v>
      </c>
      <c r="G8603" s="25" t="s">
        <v>2987</v>
      </c>
      <c r="H8603" s="25" t="s">
        <v>3418</v>
      </c>
      <c r="I8603" s="25" t="s">
        <v>82</v>
      </c>
      <c r="J8603" s="10">
        <v>3615</v>
      </c>
      <c r="K8603" s="16">
        <v>73</v>
      </c>
    </row>
    <row r="8604" spans="1:11" x14ac:dyDescent="0.25">
      <c r="A8604" s="19">
        <v>43089</v>
      </c>
      <c r="B8604" s="19" t="s">
        <v>3407</v>
      </c>
      <c r="C8604" s="15">
        <v>1000</v>
      </c>
      <c r="D8604" s="24" t="s">
        <v>4</v>
      </c>
      <c r="E8604" s="24" t="s">
        <v>5</v>
      </c>
      <c r="F8604" s="25" t="s">
        <v>2217</v>
      </c>
      <c r="G8604" s="25" t="s">
        <v>2987</v>
      </c>
      <c r="H8604" s="25" t="s">
        <v>3418</v>
      </c>
      <c r="I8604" s="25" t="s">
        <v>82</v>
      </c>
      <c r="J8604" s="10">
        <v>3878</v>
      </c>
      <c r="K8604" s="16">
        <v>78</v>
      </c>
    </row>
    <row r="8605" spans="1:11" x14ac:dyDescent="0.25">
      <c r="A8605" s="19">
        <v>43089</v>
      </c>
      <c r="B8605" s="19" t="s">
        <v>3407</v>
      </c>
      <c r="C8605" s="15">
        <v>100</v>
      </c>
      <c r="D8605" s="24" t="s">
        <v>4</v>
      </c>
      <c r="E8605" s="24" t="s">
        <v>5</v>
      </c>
      <c r="F8605" s="25" t="s">
        <v>2217</v>
      </c>
      <c r="G8605" s="25" t="s">
        <v>2987</v>
      </c>
      <c r="H8605" s="25" t="s">
        <v>3418</v>
      </c>
      <c r="I8605" s="25" t="s">
        <v>82</v>
      </c>
      <c r="J8605" s="10">
        <v>3879</v>
      </c>
      <c r="K8605" s="16">
        <v>78</v>
      </c>
    </row>
    <row r="8606" spans="1:11" x14ac:dyDescent="0.25">
      <c r="A8606" s="19">
        <v>43089</v>
      </c>
      <c r="B8606" s="19" t="s">
        <v>3407</v>
      </c>
      <c r="C8606" s="15">
        <v>1500</v>
      </c>
      <c r="D8606" s="24" t="s">
        <v>4</v>
      </c>
      <c r="E8606" s="24" t="s">
        <v>6</v>
      </c>
      <c r="F8606" s="25" t="s">
        <v>6</v>
      </c>
      <c r="G8606" s="25" t="s">
        <v>2987</v>
      </c>
      <c r="H8606" s="25" t="s">
        <v>3418</v>
      </c>
      <c r="I8606" s="25" t="s">
        <v>82</v>
      </c>
      <c r="J8606" s="10">
        <v>3880</v>
      </c>
      <c r="K8606" s="16">
        <v>78</v>
      </c>
    </row>
    <row r="8607" spans="1:11" x14ac:dyDescent="0.25">
      <c r="A8607" s="19">
        <v>43089</v>
      </c>
      <c r="B8607" s="19" t="s">
        <v>3407</v>
      </c>
      <c r="C8607" s="15">
        <v>1200</v>
      </c>
      <c r="D8607" s="24" t="s">
        <v>4</v>
      </c>
      <c r="E8607" s="24" t="s">
        <v>6</v>
      </c>
      <c r="F8607" s="25" t="s">
        <v>6</v>
      </c>
      <c r="G8607" s="25" t="s">
        <v>2987</v>
      </c>
      <c r="H8607" s="25" t="s">
        <v>3418</v>
      </c>
      <c r="I8607" s="25" t="s">
        <v>82</v>
      </c>
      <c r="J8607" s="10">
        <v>3881</v>
      </c>
      <c r="K8607" s="16">
        <v>78</v>
      </c>
    </row>
    <row r="8608" spans="1:11" x14ac:dyDescent="0.25">
      <c r="A8608" s="19">
        <v>43089</v>
      </c>
      <c r="B8608" s="19" t="s">
        <v>3407</v>
      </c>
      <c r="C8608" s="15">
        <v>400</v>
      </c>
      <c r="D8608" s="24" t="s">
        <v>4</v>
      </c>
      <c r="E8608" s="24" t="s">
        <v>6</v>
      </c>
      <c r="F8608" s="25" t="s">
        <v>6</v>
      </c>
      <c r="G8608" s="25" t="s">
        <v>2987</v>
      </c>
      <c r="H8608" s="25" t="s">
        <v>3418</v>
      </c>
      <c r="I8608" s="25" t="s">
        <v>82</v>
      </c>
      <c r="J8608" s="10">
        <v>3882</v>
      </c>
      <c r="K8608" s="16">
        <v>78</v>
      </c>
    </row>
    <row r="8609" spans="1:11" x14ac:dyDescent="0.25">
      <c r="A8609" s="19">
        <v>43089</v>
      </c>
      <c r="B8609" s="19" t="s">
        <v>3407</v>
      </c>
      <c r="C8609" s="15">
        <v>4734</v>
      </c>
      <c r="D8609" s="24" t="s">
        <v>4</v>
      </c>
      <c r="E8609" s="24" t="s">
        <v>5</v>
      </c>
      <c r="F8609" s="25" t="s">
        <v>2217</v>
      </c>
      <c r="G8609" s="25" t="s">
        <v>2987</v>
      </c>
      <c r="H8609" s="25" t="s">
        <v>3418</v>
      </c>
      <c r="I8609" s="25" t="s">
        <v>82</v>
      </c>
      <c r="J8609" s="10">
        <v>3902</v>
      </c>
      <c r="K8609" s="16">
        <v>79</v>
      </c>
    </row>
    <row r="8610" spans="1:11" x14ac:dyDescent="0.25">
      <c r="A8610" s="19">
        <v>43089</v>
      </c>
      <c r="B8610" s="19" t="s">
        <v>3407</v>
      </c>
      <c r="C8610" s="15">
        <v>20000</v>
      </c>
      <c r="D8610" s="24" t="s">
        <v>7</v>
      </c>
      <c r="E8610" s="24" t="s">
        <v>8</v>
      </c>
      <c r="F8610" s="25"/>
      <c r="G8610" s="25" t="s">
        <v>3314</v>
      </c>
      <c r="H8610" s="25" t="s">
        <v>3314</v>
      </c>
      <c r="I8610" s="27"/>
      <c r="J8610" s="10" t="s">
        <v>2984</v>
      </c>
      <c r="K8610" s="16"/>
    </row>
    <row r="8611" spans="1:11" x14ac:dyDescent="0.25">
      <c r="A8611" s="19">
        <v>43089</v>
      </c>
      <c r="B8611" s="19" t="s">
        <v>3407</v>
      </c>
      <c r="C8611" s="15">
        <v>400</v>
      </c>
      <c r="D8611" s="24" t="s">
        <v>7</v>
      </c>
      <c r="E8611" s="24" t="s">
        <v>8</v>
      </c>
      <c r="F8611" s="25"/>
      <c r="G8611" s="25" t="s">
        <v>3314</v>
      </c>
      <c r="H8611" s="25" t="s">
        <v>3314</v>
      </c>
      <c r="I8611" s="27"/>
      <c r="J8611" s="10" t="s">
        <v>2984</v>
      </c>
      <c r="K8611" s="16"/>
    </row>
    <row r="8612" spans="1:11" x14ac:dyDescent="0.25">
      <c r="A8612" s="19">
        <v>43089</v>
      </c>
      <c r="B8612" s="19" t="s">
        <v>3407</v>
      </c>
      <c r="C8612" s="15">
        <v>5730</v>
      </c>
      <c r="D8612" s="24" t="s">
        <v>7</v>
      </c>
      <c r="E8612" s="24" t="s">
        <v>8</v>
      </c>
      <c r="F8612" s="25"/>
      <c r="G8612" s="25" t="s">
        <v>3314</v>
      </c>
      <c r="H8612" s="25" t="s">
        <v>3314</v>
      </c>
      <c r="I8612" s="27"/>
      <c r="J8612" s="10" t="s">
        <v>2984</v>
      </c>
      <c r="K8612" s="16"/>
    </row>
    <row r="8613" spans="1:11" x14ac:dyDescent="0.25">
      <c r="A8613" s="19">
        <v>43089</v>
      </c>
      <c r="B8613" s="19" t="s">
        <v>3407</v>
      </c>
      <c r="C8613" s="15">
        <v>50</v>
      </c>
      <c r="D8613" s="24" t="s">
        <v>7</v>
      </c>
      <c r="E8613" s="24" t="s">
        <v>8</v>
      </c>
      <c r="F8613" s="25"/>
      <c r="G8613" s="25" t="s">
        <v>3314</v>
      </c>
      <c r="H8613" s="25" t="s">
        <v>3314</v>
      </c>
      <c r="I8613" s="27"/>
      <c r="J8613" s="10" t="s">
        <v>2984</v>
      </c>
      <c r="K8613" s="16"/>
    </row>
    <row r="8614" spans="1:11" x14ac:dyDescent="0.25">
      <c r="A8614" s="19">
        <v>43089</v>
      </c>
      <c r="B8614" s="19" t="s">
        <v>3407</v>
      </c>
      <c r="C8614" s="15">
        <v>50</v>
      </c>
      <c r="D8614" s="24" t="s">
        <v>7</v>
      </c>
      <c r="E8614" s="24" t="s">
        <v>8</v>
      </c>
      <c r="F8614" s="25"/>
      <c r="G8614" s="25" t="s">
        <v>3314</v>
      </c>
      <c r="H8614" s="25" t="s">
        <v>3314</v>
      </c>
      <c r="I8614" s="27"/>
      <c r="J8614" s="10" t="s">
        <v>2984</v>
      </c>
      <c r="K8614" s="16"/>
    </row>
    <row r="8615" spans="1:11" x14ac:dyDescent="0.25">
      <c r="A8615" s="19">
        <v>43090</v>
      </c>
      <c r="B8615" s="19" t="s">
        <v>3407</v>
      </c>
      <c r="C8615" s="15">
        <v>3000</v>
      </c>
      <c r="D8615" s="24" t="s">
        <v>4</v>
      </c>
      <c r="E8615" s="24" t="s">
        <v>5</v>
      </c>
      <c r="F8615" s="25" t="s">
        <v>2217</v>
      </c>
      <c r="G8615" s="25" t="s">
        <v>2987</v>
      </c>
      <c r="H8615" s="25" t="s">
        <v>3418</v>
      </c>
      <c r="I8615" s="25" t="s">
        <v>82</v>
      </c>
      <c r="J8615" s="10">
        <v>2965</v>
      </c>
      <c r="K8615" s="16">
        <v>60</v>
      </c>
    </row>
    <row r="8616" spans="1:11" x14ac:dyDescent="0.25">
      <c r="A8616" s="19">
        <v>43090</v>
      </c>
      <c r="B8616" s="19" t="s">
        <v>3407</v>
      </c>
      <c r="C8616" s="15">
        <v>10000</v>
      </c>
      <c r="D8616" s="24" t="s">
        <v>4</v>
      </c>
      <c r="E8616" s="24" t="s">
        <v>6</v>
      </c>
      <c r="F8616" s="25" t="s">
        <v>6</v>
      </c>
      <c r="G8616" s="25" t="s">
        <v>2987</v>
      </c>
      <c r="H8616" s="25" t="s">
        <v>3418</v>
      </c>
      <c r="I8616" s="25" t="s">
        <v>82</v>
      </c>
      <c r="J8616" s="10">
        <v>2966</v>
      </c>
      <c r="K8616" s="16">
        <v>60</v>
      </c>
    </row>
    <row r="8617" spans="1:11" x14ac:dyDescent="0.25">
      <c r="A8617" s="19">
        <v>43090</v>
      </c>
      <c r="B8617" s="19" t="s">
        <v>3407</v>
      </c>
      <c r="C8617" s="15">
        <v>10000</v>
      </c>
      <c r="D8617" s="24" t="s">
        <v>4</v>
      </c>
      <c r="E8617" s="24" t="s">
        <v>6</v>
      </c>
      <c r="F8617" s="25" t="s">
        <v>6</v>
      </c>
      <c r="G8617" s="25" t="s">
        <v>2987</v>
      </c>
      <c r="H8617" s="25" t="s">
        <v>3418</v>
      </c>
      <c r="I8617" s="25" t="s">
        <v>82</v>
      </c>
      <c r="J8617" s="10">
        <v>2967</v>
      </c>
      <c r="K8617" s="16">
        <v>60</v>
      </c>
    </row>
    <row r="8618" spans="1:11" x14ac:dyDescent="0.25">
      <c r="A8618" s="19">
        <v>43090</v>
      </c>
      <c r="B8618" s="19" t="s">
        <v>3407</v>
      </c>
      <c r="C8618" s="15">
        <v>1000</v>
      </c>
      <c r="D8618" s="24" t="s">
        <v>4</v>
      </c>
      <c r="E8618" s="24" t="s">
        <v>6</v>
      </c>
      <c r="F8618" s="25" t="s">
        <v>6</v>
      </c>
      <c r="G8618" s="25" t="s">
        <v>2987</v>
      </c>
      <c r="H8618" s="25" t="s">
        <v>3418</v>
      </c>
      <c r="I8618" s="25" t="s">
        <v>82</v>
      </c>
      <c r="J8618" s="10">
        <v>2968</v>
      </c>
      <c r="K8618" s="16">
        <v>60</v>
      </c>
    </row>
    <row r="8619" spans="1:11" x14ac:dyDescent="0.25">
      <c r="A8619" s="19">
        <v>43090</v>
      </c>
      <c r="B8619" s="19" t="s">
        <v>3407</v>
      </c>
      <c r="C8619" s="15">
        <v>1500</v>
      </c>
      <c r="D8619" s="24" t="s">
        <v>4</v>
      </c>
      <c r="E8619" s="24" t="s">
        <v>6</v>
      </c>
      <c r="F8619" s="25" t="s">
        <v>6</v>
      </c>
      <c r="G8619" s="25" t="s">
        <v>2987</v>
      </c>
      <c r="H8619" s="25" t="s">
        <v>3418</v>
      </c>
      <c r="I8619" s="25" t="s">
        <v>82</v>
      </c>
      <c r="J8619" s="10">
        <v>3440</v>
      </c>
      <c r="K8619" s="16">
        <v>69</v>
      </c>
    </row>
    <row r="8620" spans="1:11" x14ac:dyDescent="0.25">
      <c r="A8620" s="19">
        <v>43090</v>
      </c>
      <c r="B8620" s="19" t="s">
        <v>3407</v>
      </c>
      <c r="C8620" s="15">
        <v>10000</v>
      </c>
      <c r="D8620" s="24" t="s">
        <v>4</v>
      </c>
      <c r="E8620" s="24" t="s">
        <v>6</v>
      </c>
      <c r="F8620" s="25" t="s">
        <v>6</v>
      </c>
      <c r="G8620" s="25" t="s">
        <v>2987</v>
      </c>
      <c r="H8620" s="25" t="s">
        <v>3418</v>
      </c>
      <c r="I8620" s="25" t="s">
        <v>82</v>
      </c>
      <c r="J8620" s="10">
        <v>3616</v>
      </c>
      <c r="K8620" s="16">
        <v>73</v>
      </c>
    </row>
    <row r="8621" spans="1:11" x14ac:dyDescent="0.25">
      <c r="A8621" s="19">
        <v>43090</v>
      </c>
      <c r="B8621" s="19" t="s">
        <v>3407</v>
      </c>
      <c r="C8621" s="15">
        <v>10000</v>
      </c>
      <c r="D8621" s="24" t="s">
        <v>4</v>
      </c>
      <c r="E8621" s="24" t="s">
        <v>6</v>
      </c>
      <c r="F8621" s="25" t="s">
        <v>6</v>
      </c>
      <c r="G8621" s="25" t="s">
        <v>2987</v>
      </c>
      <c r="H8621" s="25" t="s">
        <v>3418</v>
      </c>
      <c r="I8621" s="25" t="s">
        <v>82</v>
      </c>
      <c r="J8621" s="10">
        <v>3618</v>
      </c>
      <c r="K8621" s="16">
        <v>73</v>
      </c>
    </row>
    <row r="8622" spans="1:11" x14ac:dyDescent="0.25">
      <c r="A8622" s="19">
        <v>43090</v>
      </c>
      <c r="B8622" s="19" t="s">
        <v>3407</v>
      </c>
      <c r="C8622" s="15">
        <v>2000</v>
      </c>
      <c r="D8622" s="24" t="s">
        <v>4</v>
      </c>
      <c r="E8622" s="24" t="s">
        <v>6</v>
      </c>
      <c r="F8622" s="25" t="s">
        <v>6</v>
      </c>
      <c r="G8622" s="25" t="s">
        <v>2987</v>
      </c>
      <c r="H8622" s="25" t="s">
        <v>3418</v>
      </c>
      <c r="I8622" s="25" t="s">
        <v>82</v>
      </c>
      <c r="J8622" s="10">
        <v>3619</v>
      </c>
      <c r="K8622" s="16">
        <v>73</v>
      </c>
    </row>
    <row r="8623" spans="1:11" x14ac:dyDescent="0.25">
      <c r="A8623" s="19">
        <v>43090</v>
      </c>
      <c r="B8623" s="19" t="s">
        <v>3407</v>
      </c>
      <c r="C8623" s="15">
        <v>10000</v>
      </c>
      <c r="D8623" s="24" t="s">
        <v>4</v>
      </c>
      <c r="E8623" s="24" t="s">
        <v>5</v>
      </c>
      <c r="F8623" s="25" t="s">
        <v>2217</v>
      </c>
      <c r="G8623" s="25" t="s">
        <v>2987</v>
      </c>
      <c r="H8623" s="25" t="s">
        <v>3418</v>
      </c>
      <c r="I8623" s="25" t="s">
        <v>82</v>
      </c>
      <c r="J8623" s="10">
        <v>3620</v>
      </c>
      <c r="K8623" s="16">
        <v>73</v>
      </c>
    </row>
    <row r="8624" spans="1:11" x14ac:dyDescent="0.25">
      <c r="A8624" s="19">
        <v>43090</v>
      </c>
      <c r="B8624" s="19" t="s">
        <v>3407</v>
      </c>
      <c r="C8624" s="15">
        <v>10000</v>
      </c>
      <c r="D8624" s="24" t="s">
        <v>4</v>
      </c>
      <c r="E8624" s="24" t="s">
        <v>5</v>
      </c>
      <c r="F8624" s="25" t="s">
        <v>2217</v>
      </c>
      <c r="G8624" s="25" t="s">
        <v>2987</v>
      </c>
      <c r="H8624" s="25" t="s">
        <v>3418</v>
      </c>
      <c r="I8624" s="25" t="s">
        <v>82</v>
      </c>
      <c r="J8624" s="10">
        <v>3621</v>
      </c>
      <c r="K8624" s="16">
        <v>73</v>
      </c>
    </row>
    <row r="8625" spans="1:11" x14ac:dyDescent="0.25">
      <c r="A8625" s="19">
        <v>43090</v>
      </c>
      <c r="B8625" s="19" t="s">
        <v>3407</v>
      </c>
      <c r="C8625" s="15">
        <v>1500</v>
      </c>
      <c r="D8625" s="24" t="s">
        <v>4</v>
      </c>
      <c r="E8625" s="24" t="s">
        <v>5</v>
      </c>
      <c r="F8625" s="25" t="s">
        <v>2217</v>
      </c>
      <c r="G8625" s="25" t="s">
        <v>2987</v>
      </c>
      <c r="H8625" s="25" t="s">
        <v>3418</v>
      </c>
      <c r="I8625" s="25" t="s">
        <v>82</v>
      </c>
      <c r="J8625" s="10">
        <v>3622</v>
      </c>
      <c r="K8625" s="16">
        <v>73</v>
      </c>
    </row>
    <row r="8626" spans="1:11" x14ac:dyDescent="0.25">
      <c r="A8626" s="19">
        <v>43090</v>
      </c>
      <c r="B8626" s="19" t="s">
        <v>3407</v>
      </c>
      <c r="C8626" s="15">
        <v>6500</v>
      </c>
      <c r="D8626" s="24" t="s">
        <v>4</v>
      </c>
      <c r="E8626" s="24" t="s">
        <v>5</v>
      </c>
      <c r="F8626" s="25" t="s">
        <v>2217</v>
      </c>
      <c r="G8626" s="25" t="s">
        <v>2987</v>
      </c>
      <c r="H8626" s="25" t="s">
        <v>3418</v>
      </c>
      <c r="I8626" s="25" t="s">
        <v>82</v>
      </c>
      <c r="J8626" s="10">
        <v>3623</v>
      </c>
      <c r="K8626" s="16">
        <v>73</v>
      </c>
    </row>
    <row r="8627" spans="1:11" x14ac:dyDescent="0.25">
      <c r="A8627" s="19">
        <v>43090</v>
      </c>
      <c r="B8627" s="19" t="s">
        <v>3407</v>
      </c>
      <c r="C8627" s="15">
        <v>200</v>
      </c>
      <c r="D8627" s="24" t="s">
        <v>4</v>
      </c>
      <c r="E8627" s="24" t="s">
        <v>6</v>
      </c>
      <c r="F8627" s="25" t="s">
        <v>6</v>
      </c>
      <c r="G8627" s="25" t="s">
        <v>2987</v>
      </c>
      <c r="H8627" s="25" t="s">
        <v>3418</v>
      </c>
      <c r="I8627" s="25" t="s">
        <v>82</v>
      </c>
      <c r="J8627" s="10">
        <v>3624</v>
      </c>
      <c r="K8627" s="16">
        <v>73</v>
      </c>
    </row>
    <row r="8628" spans="1:11" x14ac:dyDescent="0.25">
      <c r="A8628" s="19">
        <v>43090</v>
      </c>
      <c r="B8628" s="19" t="s">
        <v>3407</v>
      </c>
      <c r="C8628" s="15">
        <v>300</v>
      </c>
      <c r="D8628" s="24" t="s">
        <v>4</v>
      </c>
      <c r="E8628" s="24" t="s">
        <v>6</v>
      </c>
      <c r="F8628" s="25" t="s">
        <v>6</v>
      </c>
      <c r="G8628" s="25" t="s">
        <v>2987</v>
      </c>
      <c r="H8628" s="25" t="s">
        <v>3418</v>
      </c>
      <c r="I8628" s="25" t="s">
        <v>82</v>
      </c>
      <c r="J8628" s="10">
        <v>3625</v>
      </c>
      <c r="K8628" s="16">
        <v>73</v>
      </c>
    </row>
    <row r="8629" spans="1:11" x14ac:dyDescent="0.25">
      <c r="A8629" s="19">
        <v>43090</v>
      </c>
      <c r="B8629" s="19" t="s">
        <v>3407</v>
      </c>
      <c r="C8629" s="15">
        <v>275</v>
      </c>
      <c r="D8629" s="24" t="s">
        <v>4</v>
      </c>
      <c r="E8629" s="24" t="s">
        <v>6</v>
      </c>
      <c r="F8629" s="25" t="s">
        <v>6</v>
      </c>
      <c r="G8629" s="25" t="s">
        <v>2987</v>
      </c>
      <c r="H8629" s="25" t="s">
        <v>3418</v>
      </c>
      <c r="I8629" s="25" t="s">
        <v>82</v>
      </c>
      <c r="J8629" s="10">
        <v>3626</v>
      </c>
      <c r="K8629" s="16">
        <v>73</v>
      </c>
    </row>
    <row r="8630" spans="1:11" x14ac:dyDescent="0.25">
      <c r="A8630" s="19">
        <v>43090</v>
      </c>
      <c r="B8630" s="19" t="s">
        <v>3407</v>
      </c>
      <c r="C8630" s="15">
        <v>5000</v>
      </c>
      <c r="D8630" s="24" t="s">
        <v>4</v>
      </c>
      <c r="E8630" s="24" t="s">
        <v>6</v>
      </c>
      <c r="F8630" s="25" t="s">
        <v>6</v>
      </c>
      <c r="G8630" s="25" t="s">
        <v>2987</v>
      </c>
      <c r="H8630" s="25" t="s">
        <v>3418</v>
      </c>
      <c r="I8630" s="25" t="s">
        <v>82</v>
      </c>
      <c r="J8630" s="10">
        <v>3883</v>
      </c>
      <c r="K8630" s="16">
        <v>78</v>
      </c>
    </row>
    <row r="8631" spans="1:11" x14ac:dyDescent="0.25">
      <c r="A8631" s="19">
        <v>43090</v>
      </c>
      <c r="B8631" s="19" t="s">
        <v>3407</v>
      </c>
      <c r="C8631" s="15">
        <v>500</v>
      </c>
      <c r="D8631" s="24" t="s">
        <v>4</v>
      </c>
      <c r="E8631" s="24" t="s">
        <v>6</v>
      </c>
      <c r="F8631" s="25" t="s">
        <v>6</v>
      </c>
      <c r="G8631" s="25" t="s">
        <v>2987</v>
      </c>
      <c r="H8631" s="25" t="s">
        <v>3418</v>
      </c>
      <c r="I8631" s="25" t="s">
        <v>82</v>
      </c>
      <c r="J8631" s="10">
        <v>3884</v>
      </c>
      <c r="K8631" s="16">
        <v>78</v>
      </c>
    </row>
    <row r="8632" spans="1:11" x14ac:dyDescent="0.25">
      <c r="A8632" s="19">
        <v>43090</v>
      </c>
      <c r="B8632" s="19" t="s">
        <v>3407</v>
      </c>
      <c r="C8632" s="15">
        <v>50</v>
      </c>
      <c r="D8632" s="24" t="s">
        <v>4</v>
      </c>
      <c r="E8632" s="24" t="s">
        <v>6</v>
      </c>
      <c r="F8632" s="25" t="s">
        <v>6</v>
      </c>
      <c r="G8632" s="25" t="s">
        <v>2987</v>
      </c>
      <c r="H8632" s="25" t="s">
        <v>3418</v>
      </c>
      <c r="I8632" s="25" t="s">
        <v>82</v>
      </c>
      <c r="J8632" s="10">
        <v>3885</v>
      </c>
      <c r="K8632" s="16">
        <v>78</v>
      </c>
    </row>
    <row r="8633" spans="1:11" x14ac:dyDescent="0.25">
      <c r="A8633" s="19">
        <v>43090</v>
      </c>
      <c r="B8633" s="19" t="s">
        <v>3407</v>
      </c>
      <c r="C8633" s="15">
        <v>30</v>
      </c>
      <c r="D8633" s="24" t="s">
        <v>7</v>
      </c>
      <c r="E8633" s="24" t="s">
        <v>8</v>
      </c>
      <c r="F8633" s="25"/>
      <c r="G8633" s="25" t="s">
        <v>3314</v>
      </c>
      <c r="H8633" s="25" t="s">
        <v>3314</v>
      </c>
      <c r="I8633" s="27"/>
      <c r="J8633" s="10" t="s">
        <v>2984</v>
      </c>
      <c r="K8633" s="16"/>
    </row>
    <row r="8634" spans="1:11" x14ac:dyDescent="0.25">
      <c r="A8634" s="19">
        <v>43090</v>
      </c>
      <c r="B8634" s="19" t="s">
        <v>3407</v>
      </c>
      <c r="C8634" s="15">
        <v>2250</v>
      </c>
      <c r="D8634" s="24" t="s">
        <v>7</v>
      </c>
      <c r="E8634" s="24" t="s">
        <v>8</v>
      </c>
      <c r="F8634" s="25"/>
      <c r="G8634" s="25" t="s">
        <v>3314</v>
      </c>
      <c r="H8634" s="25" t="s">
        <v>3314</v>
      </c>
      <c r="I8634" s="27"/>
      <c r="J8634" s="10" t="s">
        <v>2984</v>
      </c>
      <c r="K8634" s="16"/>
    </row>
    <row r="8635" spans="1:11" x14ac:dyDescent="0.25">
      <c r="A8635" s="19">
        <v>43090</v>
      </c>
      <c r="B8635" s="19" t="s">
        <v>3407</v>
      </c>
      <c r="C8635" s="15">
        <v>1000</v>
      </c>
      <c r="D8635" s="24" t="s">
        <v>7</v>
      </c>
      <c r="E8635" s="24" t="s">
        <v>8</v>
      </c>
      <c r="F8635" s="25"/>
      <c r="G8635" s="25" t="s">
        <v>3314</v>
      </c>
      <c r="H8635" s="25" t="s">
        <v>3314</v>
      </c>
      <c r="I8635" s="27"/>
      <c r="J8635" s="10" t="s">
        <v>2984</v>
      </c>
      <c r="K8635" s="16"/>
    </row>
    <row r="8636" spans="1:11" x14ac:dyDescent="0.25">
      <c r="A8636" s="19">
        <v>43090</v>
      </c>
      <c r="B8636" s="19" t="s">
        <v>3407</v>
      </c>
      <c r="C8636" s="15">
        <v>30</v>
      </c>
      <c r="D8636" s="24" t="s">
        <v>7</v>
      </c>
      <c r="E8636" s="24" t="s">
        <v>8</v>
      </c>
      <c r="F8636" s="25"/>
      <c r="G8636" s="25" t="s">
        <v>3314</v>
      </c>
      <c r="H8636" s="25" t="s">
        <v>3314</v>
      </c>
      <c r="I8636" s="27"/>
      <c r="J8636" s="10" t="s">
        <v>2984</v>
      </c>
      <c r="K8636" s="16"/>
    </row>
    <row r="8637" spans="1:11" x14ac:dyDescent="0.25">
      <c r="A8637" s="19">
        <v>43090</v>
      </c>
      <c r="B8637" s="19" t="s">
        <v>3407</v>
      </c>
      <c r="C8637" s="15">
        <v>10</v>
      </c>
      <c r="D8637" s="24" t="s">
        <v>7</v>
      </c>
      <c r="E8637" s="24" t="s">
        <v>8</v>
      </c>
      <c r="F8637" s="25"/>
      <c r="G8637" s="25" t="s">
        <v>3314</v>
      </c>
      <c r="H8637" s="25" t="s">
        <v>3314</v>
      </c>
      <c r="I8637" s="27"/>
      <c r="J8637" s="10" t="s">
        <v>2984</v>
      </c>
      <c r="K8637" s="16"/>
    </row>
    <row r="8638" spans="1:11" x14ac:dyDescent="0.25">
      <c r="A8638" s="19">
        <v>43090</v>
      </c>
      <c r="B8638" s="19" t="s">
        <v>3407</v>
      </c>
      <c r="C8638" s="15">
        <v>80</v>
      </c>
      <c r="D8638" s="24" t="s">
        <v>4</v>
      </c>
      <c r="E8638" s="24" t="s">
        <v>6</v>
      </c>
      <c r="F8638" s="25" t="s">
        <v>6</v>
      </c>
      <c r="G8638" s="25" t="s">
        <v>2987</v>
      </c>
      <c r="H8638" s="25" t="s">
        <v>3418</v>
      </c>
      <c r="I8638" s="25" t="s">
        <v>82</v>
      </c>
      <c r="J8638" s="10">
        <v>3886</v>
      </c>
      <c r="K8638" s="16">
        <v>78</v>
      </c>
    </row>
    <row r="8639" spans="1:11" x14ac:dyDescent="0.25">
      <c r="A8639" s="19">
        <v>43091</v>
      </c>
      <c r="B8639" s="19" t="s">
        <v>3407</v>
      </c>
      <c r="C8639" s="15">
        <v>3000</v>
      </c>
      <c r="D8639" s="24" t="s">
        <v>4</v>
      </c>
      <c r="E8639" s="24" t="s">
        <v>5</v>
      </c>
      <c r="F8639" s="25" t="s">
        <v>2217</v>
      </c>
      <c r="G8639" s="25" t="s">
        <v>2987</v>
      </c>
      <c r="H8639" s="25" t="s">
        <v>3418</v>
      </c>
      <c r="I8639" s="25" t="s">
        <v>82</v>
      </c>
      <c r="J8639" s="10">
        <v>3887</v>
      </c>
      <c r="K8639" s="16">
        <v>78</v>
      </c>
    </row>
    <row r="8640" spans="1:11" x14ac:dyDescent="0.25">
      <c r="A8640" s="19">
        <v>43091</v>
      </c>
      <c r="B8640" s="19" t="s">
        <v>3407</v>
      </c>
      <c r="C8640" s="15">
        <v>100</v>
      </c>
      <c r="D8640" s="24" t="s">
        <v>4</v>
      </c>
      <c r="E8640" s="24" t="s">
        <v>6</v>
      </c>
      <c r="F8640" s="25" t="s">
        <v>6</v>
      </c>
      <c r="G8640" s="25" t="s">
        <v>2987</v>
      </c>
      <c r="H8640" s="25" t="s">
        <v>3418</v>
      </c>
      <c r="I8640" s="25" t="s">
        <v>82</v>
      </c>
      <c r="J8640" s="10">
        <v>3890</v>
      </c>
      <c r="K8640" s="16">
        <v>78</v>
      </c>
    </row>
    <row r="8641" spans="1:11" x14ac:dyDescent="0.25">
      <c r="A8641" s="19">
        <v>43092</v>
      </c>
      <c r="B8641" s="19" t="s">
        <v>3407</v>
      </c>
      <c r="C8641" s="15">
        <v>250</v>
      </c>
      <c r="D8641" s="24" t="s">
        <v>4</v>
      </c>
      <c r="E8641" s="24" t="s">
        <v>5</v>
      </c>
      <c r="F8641" s="25" t="s">
        <v>2217</v>
      </c>
      <c r="G8641" s="25" t="s">
        <v>2987</v>
      </c>
      <c r="H8641" s="25" t="s">
        <v>3418</v>
      </c>
      <c r="I8641" s="25" t="s">
        <v>82</v>
      </c>
      <c r="J8641" s="10">
        <v>2969</v>
      </c>
      <c r="K8641" s="16">
        <v>60</v>
      </c>
    </row>
    <row r="8642" spans="1:11" x14ac:dyDescent="0.25">
      <c r="A8642" s="19">
        <v>43092</v>
      </c>
      <c r="B8642" s="19" t="s">
        <v>3407</v>
      </c>
      <c r="C8642" s="15">
        <v>350</v>
      </c>
      <c r="D8642" s="24" t="s">
        <v>4</v>
      </c>
      <c r="E8642" s="24" t="s">
        <v>5</v>
      </c>
      <c r="F8642" s="25" t="s">
        <v>2217</v>
      </c>
      <c r="G8642" s="25" t="s">
        <v>2987</v>
      </c>
      <c r="H8642" s="25" t="s">
        <v>3418</v>
      </c>
      <c r="I8642" s="25" t="s">
        <v>82</v>
      </c>
      <c r="J8642" s="10">
        <v>3441</v>
      </c>
      <c r="K8642" s="16">
        <v>69</v>
      </c>
    </row>
    <row r="8643" spans="1:11" x14ac:dyDescent="0.25">
      <c r="A8643" s="19">
        <v>43092</v>
      </c>
      <c r="B8643" s="19" t="s">
        <v>3407</v>
      </c>
      <c r="C8643" s="15">
        <v>1000</v>
      </c>
      <c r="D8643" s="24" t="s">
        <v>4</v>
      </c>
      <c r="E8643" s="24" t="s">
        <v>6</v>
      </c>
      <c r="F8643" s="25" t="s">
        <v>6</v>
      </c>
      <c r="G8643" s="25" t="s">
        <v>2987</v>
      </c>
      <c r="H8643" s="25" t="s">
        <v>3418</v>
      </c>
      <c r="I8643" s="25" t="s">
        <v>82</v>
      </c>
      <c r="J8643" s="10">
        <v>3442</v>
      </c>
      <c r="K8643" s="16">
        <v>69</v>
      </c>
    </row>
    <row r="8644" spans="1:11" x14ac:dyDescent="0.25">
      <c r="A8644" s="19">
        <v>43092</v>
      </c>
      <c r="B8644" s="19" t="s">
        <v>3407</v>
      </c>
      <c r="C8644" s="15">
        <v>5000</v>
      </c>
      <c r="D8644" s="24" t="s">
        <v>4</v>
      </c>
      <c r="E8644" s="24" t="s">
        <v>6</v>
      </c>
      <c r="F8644" s="25" t="s">
        <v>6</v>
      </c>
      <c r="G8644" s="25" t="s">
        <v>2987</v>
      </c>
      <c r="H8644" s="25" t="s">
        <v>3418</v>
      </c>
      <c r="I8644" s="25" t="s">
        <v>82</v>
      </c>
      <c r="J8644" s="10">
        <v>3443</v>
      </c>
      <c r="K8644" s="16">
        <v>69</v>
      </c>
    </row>
    <row r="8645" spans="1:11" x14ac:dyDescent="0.25">
      <c r="A8645" s="19">
        <v>43092</v>
      </c>
      <c r="B8645" s="19" t="s">
        <v>3407</v>
      </c>
      <c r="C8645" s="15">
        <v>2000</v>
      </c>
      <c r="D8645" s="24" t="s">
        <v>4</v>
      </c>
      <c r="E8645" s="24" t="s">
        <v>6</v>
      </c>
      <c r="F8645" s="25" t="s">
        <v>6</v>
      </c>
      <c r="G8645" s="25" t="s">
        <v>2987</v>
      </c>
      <c r="H8645" s="25" t="s">
        <v>3418</v>
      </c>
      <c r="I8645" s="25" t="s">
        <v>82</v>
      </c>
      <c r="J8645" s="10">
        <v>3444</v>
      </c>
      <c r="K8645" s="16">
        <v>69</v>
      </c>
    </row>
    <row r="8646" spans="1:11" x14ac:dyDescent="0.25">
      <c r="A8646" s="19">
        <v>43092</v>
      </c>
      <c r="B8646" s="19" t="s">
        <v>3407</v>
      </c>
      <c r="C8646" s="15">
        <v>500</v>
      </c>
      <c r="D8646" s="24" t="s">
        <v>4</v>
      </c>
      <c r="E8646" s="24" t="s">
        <v>6</v>
      </c>
      <c r="F8646" s="25" t="s">
        <v>6</v>
      </c>
      <c r="G8646" s="25" t="s">
        <v>2987</v>
      </c>
      <c r="H8646" s="25" t="s">
        <v>3418</v>
      </c>
      <c r="I8646" s="25" t="s">
        <v>82</v>
      </c>
      <c r="J8646" s="10">
        <v>3445</v>
      </c>
      <c r="K8646" s="16">
        <v>69</v>
      </c>
    </row>
    <row r="8647" spans="1:11" x14ac:dyDescent="0.25">
      <c r="A8647" s="19">
        <v>43092</v>
      </c>
      <c r="B8647" s="19" t="s">
        <v>3407</v>
      </c>
      <c r="C8647" s="15">
        <v>2000</v>
      </c>
      <c r="D8647" s="24" t="s">
        <v>4</v>
      </c>
      <c r="E8647" s="24" t="s">
        <v>6</v>
      </c>
      <c r="F8647" s="25" t="s">
        <v>6</v>
      </c>
      <c r="G8647" s="25" t="s">
        <v>2987</v>
      </c>
      <c r="H8647" s="25" t="s">
        <v>3418</v>
      </c>
      <c r="I8647" s="25" t="s">
        <v>82</v>
      </c>
      <c r="J8647" s="10">
        <v>3585</v>
      </c>
      <c r="K8647" s="16">
        <v>78</v>
      </c>
    </row>
    <row r="8648" spans="1:11" x14ac:dyDescent="0.25">
      <c r="A8648" s="19">
        <v>43092</v>
      </c>
      <c r="B8648" s="19" t="s">
        <v>3407</v>
      </c>
      <c r="C8648" s="15">
        <v>10000</v>
      </c>
      <c r="D8648" s="24" t="s">
        <v>4</v>
      </c>
      <c r="E8648" s="24" t="s">
        <v>6</v>
      </c>
      <c r="F8648" s="25" t="s">
        <v>6</v>
      </c>
      <c r="G8648" s="25" t="s">
        <v>2987</v>
      </c>
      <c r="H8648" s="25" t="s">
        <v>3418</v>
      </c>
      <c r="I8648" s="25" t="s">
        <v>82</v>
      </c>
      <c r="J8648" s="10">
        <v>3586</v>
      </c>
      <c r="K8648" s="16">
        <v>78</v>
      </c>
    </row>
    <row r="8649" spans="1:11" x14ac:dyDescent="0.25">
      <c r="A8649" s="19">
        <v>43092</v>
      </c>
      <c r="B8649" s="19" t="s">
        <v>3407</v>
      </c>
      <c r="C8649" s="15">
        <v>500</v>
      </c>
      <c r="D8649" s="24" t="s">
        <v>4</v>
      </c>
      <c r="E8649" s="24" t="s">
        <v>5</v>
      </c>
      <c r="F8649" s="25" t="s">
        <v>2217</v>
      </c>
      <c r="G8649" s="25" t="s">
        <v>2987</v>
      </c>
      <c r="H8649" s="25" t="s">
        <v>3418</v>
      </c>
      <c r="I8649" s="25" t="s">
        <v>82</v>
      </c>
      <c r="J8649" s="10">
        <v>3628</v>
      </c>
      <c r="K8649" s="16">
        <v>73</v>
      </c>
    </row>
    <row r="8650" spans="1:11" x14ac:dyDescent="0.25">
      <c r="A8650" s="19">
        <v>43092</v>
      </c>
      <c r="B8650" s="19" t="s">
        <v>3407</v>
      </c>
      <c r="C8650" s="15">
        <v>50</v>
      </c>
      <c r="D8650" s="24" t="s">
        <v>4</v>
      </c>
      <c r="E8650" s="24" t="s">
        <v>6</v>
      </c>
      <c r="F8650" s="25" t="s">
        <v>6</v>
      </c>
      <c r="G8650" s="25" t="s">
        <v>2987</v>
      </c>
      <c r="H8650" s="25" t="s">
        <v>3418</v>
      </c>
      <c r="I8650" s="25" t="s">
        <v>82</v>
      </c>
      <c r="J8650" s="10">
        <v>3629</v>
      </c>
      <c r="K8650" s="16">
        <v>73</v>
      </c>
    </row>
    <row r="8651" spans="1:11" x14ac:dyDescent="0.25">
      <c r="A8651" s="19">
        <v>43092</v>
      </c>
      <c r="B8651" s="19" t="s">
        <v>3407</v>
      </c>
      <c r="C8651" s="15">
        <v>40</v>
      </c>
      <c r="D8651" s="24" t="s">
        <v>4</v>
      </c>
      <c r="E8651" s="24" t="s">
        <v>6</v>
      </c>
      <c r="F8651" s="25" t="s">
        <v>6</v>
      </c>
      <c r="G8651" s="25" t="s">
        <v>2987</v>
      </c>
      <c r="H8651" s="25" t="s">
        <v>3418</v>
      </c>
      <c r="I8651" s="25" t="s">
        <v>82</v>
      </c>
      <c r="J8651" s="10">
        <v>3630</v>
      </c>
      <c r="K8651" s="16">
        <v>73</v>
      </c>
    </row>
    <row r="8652" spans="1:11" x14ac:dyDescent="0.25">
      <c r="A8652" s="19">
        <v>43092</v>
      </c>
      <c r="B8652" s="19" t="s">
        <v>3407</v>
      </c>
      <c r="C8652" s="15">
        <v>40</v>
      </c>
      <c r="D8652" s="24" t="s">
        <v>4</v>
      </c>
      <c r="E8652" s="24" t="s">
        <v>6</v>
      </c>
      <c r="F8652" s="25" t="s">
        <v>6</v>
      </c>
      <c r="G8652" s="25" t="s">
        <v>2987</v>
      </c>
      <c r="H8652" s="25" t="s">
        <v>3418</v>
      </c>
      <c r="I8652" s="25" t="s">
        <v>82</v>
      </c>
      <c r="J8652" s="10">
        <v>3631</v>
      </c>
      <c r="K8652" s="16">
        <v>73</v>
      </c>
    </row>
    <row r="8653" spans="1:11" x14ac:dyDescent="0.25">
      <c r="A8653" s="19">
        <v>43092</v>
      </c>
      <c r="B8653" s="19" t="s">
        <v>3407</v>
      </c>
      <c r="C8653" s="15">
        <v>60</v>
      </c>
      <c r="D8653" s="24" t="s">
        <v>4</v>
      </c>
      <c r="E8653" s="24" t="s">
        <v>6</v>
      </c>
      <c r="F8653" s="25" t="s">
        <v>6</v>
      </c>
      <c r="G8653" s="25" t="s">
        <v>2987</v>
      </c>
      <c r="H8653" s="25" t="s">
        <v>3418</v>
      </c>
      <c r="I8653" s="25" t="s">
        <v>82</v>
      </c>
      <c r="J8653" s="10">
        <v>3632</v>
      </c>
      <c r="K8653" s="16">
        <v>73</v>
      </c>
    </row>
    <row r="8654" spans="1:11" x14ac:dyDescent="0.25">
      <c r="A8654" s="19">
        <v>43092</v>
      </c>
      <c r="B8654" s="19" t="s">
        <v>3407</v>
      </c>
      <c r="C8654" s="15">
        <v>200</v>
      </c>
      <c r="D8654" s="24" t="s">
        <v>4</v>
      </c>
      <c r="E8654" s="24" t="s">
        <v>6</v>
      </c>
      <c r="F8654" s="25" t="s">
        <v>6</v>
      </c>
      <c r="G8654" s="25" t="s">
        <v>2987</v>
      </c>
      <c r="H8654" s="25" t="s">
        <v>3418</v>
      </c>
      <c r="I8654" s="25" t="s">
        <v>82</v>
      </c>
      <c r="J8654" s="10">
        <v>3633</v>
      </c>
      <c r="K8654" s="16">
        <v>73</v>
      </c>
    </row>
    <row r="8655" spans="1:11" x14ac:dyDescent="0.25">
      <c r="A8655" s="19">
        <v>43092</v>
      </c>
      <c r="B8655" s="19" t="s">
        <v>3407</v>
      </c>
      <c r="C8655" s="15">
        <v>200</v>
      </c>
      <c r="D8655" s="24" t="s">
        <v>4</v>
      </c>
      <c r="E8655" s="24" t="s">
        <v>6</v>
      </c>
      <c r="F8655" s="25" t="s">
        <v>6</v>
      </c>
      <c r="G8655" s="25" t="s">
        <v>2987</v>
      </c>
      <c r="H8655" s="25" t="s">
        <v>3418</v>
      </c>
      <c r="I8655" s="25" t="s">
        <v>82</v>
      </c>
      <c r="J8655" s="10">
        <v>3634</v>
      </c>
      <c r="K8655" s="16">
        <v>73</v>
      </c>
    </row>
    <row r="8656" spans="1:11" x14ac:dyDescent="0.25">
      <c r="A8656" s="19">
        <v>43092</v>
      </c>
      <c r="B8656" s="19" t="s">
        <v>3407</v>
      </c>
      <c r="C8656" s="15">
        <v>200</v>
      </c>
      <c r="D8656" s="24" t="s">
        <v>4</v>
      </c>
      <c r="E8656" s="24" t="s">
        <v>6</v>
      </c>
      <c r="F8656" s="25" t="s">
        <v>6</v>
      </c>
      <c r="G8656" s="25" t="s">
        <v>2987</v>
      </c>
      <c r="H8656" s="25" t="s">
        <v>3418</v>
      </c>
      <c r="I8656" s="25" t="s">
        <v>82</v>
      </c>
      <c r="J8656" s="10">
        <v>3635</v>
      </c>
      <c r="K8656" s="16">
        <v>73</v>
      </c>
    </row>
    <row r="8657" spans="1:11" x14ac:dyDescent="0.25">
      <c r="A8657" s="19">
        <v>43092</v>
      </c>
      <c r="B8657" s="19" t="s">
        <v>3407</v>
      </c>
      <c r="C8657" s="15">
        <v>200</v>
      </c>
      <c r="D8657" s="24" t="s">
        <v>4</v>
      </c>
      <c r="E8657" s="24" t="s">
        <v>6</v>
      </c>
      <c r="F8657" s="25" t="s">
        <v>6</v>
      </c>
      <c r="G8657" s="25" t="s">
        <v>2987</v>
      </c>
      <c r="H8657" s="25" t="s">
        <v>3418</v>
      </c>
      <c r="I8657" s="25" t="s">
        <v>82</v>
      </c>
      <c r="J8657" s="10">
        <v>3636</v>
      </c>
      <c r="K8657" s="16">
        <v>73</v>
      </c>
    </row>
    <row r="8658" spans="1:11" x14ac:dyDescent="0.25">
      <c r="A8658" s="19">
        <v>43092</v>
      </c>
      <c r="B8658" s="19" t="s">
        <v>3407</v>
      </c>
      <c r="C8658" s="15">
        <v>200</v>
      </c>
      <c r="D8658" s="24" t="s">
        <v>4</v>
      </c>
      <c r="E8658" s="24" t="s">
        <v>6</v>
      </c>
      <c r="F8658" s="25" t="s">
        <v>6</v>
      </c>
      <c r="G8658" s="25" t="s">
        <v>2987</v>
      </c>
      <c r="H8658" s="25" t="s">
        <v>3418</v>
      </c>
      <c r="I8658" s="25" t="s">
        <v>82</v>
      </c>
      <c r="J8658" s="10">
        <v>3637</v>
      </c>
      <c r="K8658" s="16">
        <v>73</v>
      </c>
    </row>
    <row r="8659" spans="1:11" x14ac:dyDescent="0.25">
      <c r="A8659" s="19">
        <v>43092</v>
      </c>
      <c r="B8659" s="19" t="s">
        <v>3407</v>
      </c>
      <c r="C8659" s="15">
        <v>200</v>
      </c>
      <c r="D8659" s="24" t="s">
        <v>4</v>
      </c>
      <c r="E8659" s="24" t="s">
        <v>6</v>
      </c>
      <c r="F8659" s="25" t="s">
        <v>6</v>
      </c>
      <c r="G8659" s="25" t="s">
        <v>2987</v>
      </c>
      <c r="H8659" s="25" t="s">
        <v>3418</v>
      </c>
      <c r="I8659" s="25" t="s">
        <v>82</v>
      </c>
      <c r="J8659" s="10">
        <v>3638</v>
      </c>
      <c r="K8659" s="16">
        <v>73</v>
      </c>
    </row>
    <row r="8660" spans="1:11" x14ac:dyDescent="0.25">
      <c r="A8660" s="19">
        <v>43092</v>
      </c>
      <c r="B8660" s="19" t="s">
        <v>3407</v>
      </c>
      <c r="C8660" s="15">
        <v>200</v>
      </c>
      <c r="D8660" s="24" t="s">
        <v>4</v>
      </c>
      <c r="E8660" s="24" t="s">
        <v>6</v>
      </c>
      <c r="F8660" s="25" t="s">
        <v>6</v>
      </c>
      <c r="G8660" s="25" t="s">
        <v>2987</v>
      </c>
      <c r="H8660" s="25" t="s">
        <v>3418</v>
      </c>
      <c r="I8660" s="25" t="s">
        <v>82</v>
      </c>
      <c r="J8660" s="10">
        <v>3639</v>
      </c>
      <c r="K8660" s="16">
        <v>73</v>
      </c>
    </row>
    <row r="8661" spans="1:11" x14ac:dyDescent="0.25">
      <c r="A8661" s="19">
        <v>43092</v>
      </c>
      <c r="B8661" s="19" t="s">
        <v>3407</v>
      </c>
      <c r="C8661" s="15">
        <v>200</v>
      </c>
      <c r="D8661" s="24" t="s">
        <v>4</v>
      </c>
      <c r="E8661" s="24" t="s">
        <v>6</v>
      </c>
      <c r="F8661" s="25" t="s">
        <v>6</v>
      </c>
      <c r="G8661" s="25" t="s">
        <v>2987</v>
      </c>
      <c r="H8661" s="25" t="s">
        <v>3418</v>
      </c>
      <c r="I8661" s="25" t="s">
        <v>82</v>
      </c>
      <c r="J8661" s="10">
        <v>3640</v>
      </c>
      <c r="K8661" s="16">
        <v>73</v>
      </c>
    </row>
    <row r="8662" spans="1:11" x14ac:dyDescent="0.25">
      <c r="A8662" s="19">
        <v>43092</v>
      </c>
      <c r="B8662" s="19" t="s">
        <v>3407</v>
      </c>
      <c r="C8662" s="15">
        <v>200</v>
      </c>
      <c r="D8662" s="24" t="s">
        <v>4</v>
      </c>
      <c r="E8662" s="24" t="s">
        <v>6</v>
      </c>
      <c r="F8662" s="25" t="s">
        <v>6</v>
      </c>
      <c r="G8662" s="25" t="s">
        <v>2987</v>
      </c>
      <c r="H8662" s="25" t="s">
        <v>3418</v>
      </c>
      <c r="I8662" s="25" t="s">
        <v>82</v>
      </c>
      <c r="J8662" s="10">
        <v>3641</v>
      </c>
      <c r="K8662" s="16">
        <v>73</v>
      </c>
    </row>
    <row r="8663" spans="1:11" x14ac:dyDescent="0.25">
      <c r="A8663" s="19">
        <v>43092</v>
      </c>
      <c r="B8663" s="19" t="s">
        <v>3407</v>
      </c>
      <c r="C8663" s="15">
        <v>200</v>
      </c>
      <c r="D8663" s="24" t="s">
        <v>4</v>
      </c>
      <c r="E8663" s="24" t="s">
        <v>6</v>
      </c>
      <c r="F8663" s="25" t="s">
        <v>6</v>
      </c>
      <c r="G8663" s="25" t="s">
        <v>2987</v>
      </c>
      <c r="H8663" s="25" t="s">
        <v>3418</v>
      </c>
      <c r="I8663" s="25" t="s">
        <v>82</v>
      </c>
      <c r="J8663" s="10">
        <v>3642</v>
      </c>
      <c r="K8663" s="16">
        <v>73</v>
      </c>
    </row>
    <row r="8664" spans="1:11" x14ac:dyDescent="0.25">
      <c r="A8664" s="19">
        <v>43092</v>
      </c>
      <c r="B8664" s="19" t="s">
        <v>3407</v>
      </c>
      <c r="C8664" s="15">
        <v>200</v>
      </c>
      <c r="D8664" s="24" t="s">
        <v>4</v>
      </c>
      <c r="E8664" s="24" t="s">
        <v>6</v>
      </c>
      <c r="F8664" s="25" t="s">
        <v>6</v>
      </c>
      <c r="G8664" s="25" t="s">
        <v>2987</v>
      </c>
      <c r="H8664" s="25" t="s">
        <v>3418</v>
      </c>
      <c r="I8664" s="25" t="s">
        <v>82</v>
      </c>
      <c r="J8664" s="10">
        <v>3643</v>
      </c>
      <c r="K8664" s="16">
        <v>73</v>
      </c>
    </row>
    <row r="8665" spans="1:11" x14ac:dyDescent="0.25">
      <c r="A8665" s="19">
        <v>43092</v>
      </c>
      <c r="B8665" s="19" t="s">
        <v>3407</v>
      </c>
      <c r="C8665" s="15">
        <v>30</v>
      </c>
      <c r="D8665" s="24" t="s">
        <v>4</v>
      </c>
      <c r="E8665" s="24" t="s">
        <v>6</v>
      </c>
      <c r="F8665" s="25" t="s">
        <v>6</v>
      </c>
      <c r="G8665" s="25" t="s">
        <v>2987</v>
      </c>
      <c r="H8665" s="25" t="s">
        <v>3418</v>
      </c>
      <c r="I8665" s="25" t="s">
        <v>82</v>
      </c>
      <c r="J8665" s="10">
        <v>3644</v>
      </c>
      <c r="K8665" s="16">
        <v>73</v>
      </c>
    </row>
    <row r="8666" spans="1:11" x14ac:dyDescent="0.25">
      <c r="A8666" s="19">
        <v>43092</v>
      </c>
      <c r="B8666" s="19" t="s">
        <v>3407</v>
      </c>
      <c r="C8666" s="15">
        <v>100</v>
      </c>
      <c r="D8666" s="24" t="s">
        <v>4</v>
      </c>
      <c r="E8666" s="24" t="s">
        <v>6</v>
      </c>
      <c r="F8666" s="25" t="s">
        <v>6</v>
      </c>
      <c r="G8666" s="25" t="s">
        <v>2987</v>
      </c>
      <c r="H8666" s="25" t="s">
        <v>3418</v>
      </c>
      <c r="I8666" s="25" t="s">
        <v>82</v>
      </c>
      <c r="J8666" s="10">
        <v>3645</v>
      </c>
      <c r="K8666" s="16">
        <v>73</v>
      </c>
    </row>
    <row r="8667" spans="1:11" x14ac:dyDescent="0.25">
      <c r="A8667" s="19">
        <v>43092</v>
      </c>
      <c r="B8667" s="19" t="s">
        <v>3407</v>
      </c>
      <c r="C8667" s="15">
        <v>100</v>
      </c>
      <c r="D8667" s="24" t="s">
        <v>4</v>
      </c>
      <c r="E8667" s="24" t="s">
        <v>6</v>
      </c>
      <c r="F8667" s="25" t="s">
        <v>6</v>
      </c>
      <c r="G8667" s="25" t="s">
        <v>2987</v>
      </c>
      <c r="H8667" s="25" t="s">
        <v>3418</v>
      </c>
      <c r="I8667" s="25" t="s">
        <v>82</v>
      </c>
      <c r="J8667" s="10">
        <v>3646</v>
      </c>
      <c r="K8667" s="16">
        <v>73</v>
      </c>
    </row>
    <row r="8668" spans="1:11" x14ac:dyDescent="0.25">
      <c r="A8668" s="19">
        <v>43092</v>
      </c>
      <c r="B8668" s="19" t="s">
        <v>3407</v>
      </c>
      <c r="C8668" s="15">
        <v>200</v>
      </c>
      <c r="D8668" s="24" t="s">
        <v>4</v>
      </c>
      <c r="E8668" s="24" t="s">
        <v>6</v>
      </c>
      <c r="F8668" s="25" t="s">
        <v>6</v>
      </c>
      <c r="G8668" s="25" t="s">
        <v>2987</v>
      </c>
      <c r="H8668" s="25" t="s">
        <v>3418</v>
      </c>
      <c r="I8668" s="25" t="s">
        <v>82</v>
      </c>
      <c r="J8668" s="10">
        <v>3647</v>
      </c>
      <c r="K8668" s="16">
        <v>73</v>
      </c>
    </row>
    <row r="8669" spans="1:11" x14ac:dyDescent="0.25">
      <c r="A8669" s="19">
        <v>43092</v>
      </c>
      <c r="B8669" s="19" t="s">
        <v>3407</v>
      </c>
      <c r="C8669" s="15">
        <v>500</v>
      </c>
      <c r="D8669" s="24" t="s">
        <v>4</v>
      </c>
      <c r="E8669" s="24" t="s">
        <v>6</v>
      </c>
      <c r="F8669" s="25" t="s">
        <v>6</v>
      </c>
      <c r="G8669" s="25" t="s">
        <v>2987</v>
      </c>
      <c r="H8669" s="25" t="s">
        <v>3418</v>
      </c>
      <c r="I8669" s="25" t="s">
        <v>82</v>
      </c>
      <c r="J8669" s="10">
        <v>3648</v>
      </c>
      <c r="K8669" s="16">
        <v>73</v>
      </c>
    </row>
    <row r="8670" spans="1:11" x14ac:dyDescent="0.25">
      <c r="A8670" s="19">
        <v>43092</v>
      </c>
      <c r="B8670" s="19" t="s">
        <v>3407</v>
      </c>
      <c r="C8670" s="15">
        <v>200</v>
      </c>
      <c r="D8670" s="24" t="s">
        <v>4</v>
      </c>
      <c r="E8670" s="24" t="s">
        <v>6</v>
      </c>
      <c r="F8670" s="25" t="s">
        <v>6</v>
      </c>
      <c r="G8670" s="25" t="s">
        <v>2987</v>
      </c>
      <c r="H8670" s="25" t="s">
        <v>3418</v>
      </c>
      <c r="I8670" s="25" t="s">
        <v>82</v>
      </c>
      <c r="J8670" s="10">
        <v>3649</v>
      </c>
      <c r="K8670" s="16">
        <v>73</v>
      </c>
    </row>
    <row r="8671" spans="1:11" x14ac:dyDescent="0.25">
      <c r="A8671" s="19">
        <v>43092</v>
      </c>
      <c r="B8671" s="19" t="s">
        <v>3407</v>
      </c>
      <c r="C8671" s="15">
        <v>100</v>
      </c>
      <c r="D8671" s="24" t="s">
        <v>4</v>
      </c>
      <c r="E8671" s="24" t="s">
        <v>6</v>
      </c>
      <c r="F8671" s="25" t="s">
        <v>6</v>
      </c>
      <c r="G8671" s="25" t="s">
        <v>2987</v>
      </c>
      <c r="H8671" s="25" t="s">
        <v>3418</v>
      </c>
      <c r="I8671" s="25" t="s">
        <v>82</v>
      </c>
      <c r="J8671" s="10">
        <v>3650</v>
      </c>
      <c r="K8671" s="16">
        <v>73</v>
      </c>
    </row>
    <row r="8672" spans="1:11" x14ac:dyDescent="0.25">
      <c r="A8672" s="19">
        <v>43092</v>
      </c>
      <c r="B8672" s="19" t="s">
        <v>3407</v>
      </c>
      <c r="C8672" s="15">
        <v>56500</v>
      </c>
      <c r="D8672" s="24" t="s">
        <v>4</v>
      </c>
      <c r="E8672" s="24" t="s">
        <v>6</v>
      </c>
      <c r="F8672" s="25" t="s">
        <v>6</v>
      </c>
      <c r="G8672" s="25" t="s">
        <v>2987</v>
      </c>
      <c r="H8672" s="25" t="s">
        <v>3418</v>
      </c>
      <c r="I8672" s="25" t="s">
        <v>82</v>
      </c>
      <c r="J8672" s="10">
        <v>3727</v>
      </c>
      <c r="K8672" s="16">
        <v>75</v>
      </c>
    </row>
    <row r="8673" spans="1:11" x14ac:dyDescent="0.25">
      <c r="A8673" s="19">
        <v>43092</v>
      </c>
      <c r="B8673" s="19" t="s">
        <v>3407</v>
      </c>
      <c r="C8673" s="15">
        <v>720</v>
      </c>
      <c r="D8673" s="24" t="s">
        <v>4</v>
      </c>
      <c r="E8673" s="24" t="s">
        <v>6</v>
      </c>
      <c r="F8673" s="25" t="s">
        <v>6</v>
      </c>
      <c r="G8673" s="25" t="s">
        <v>2987</v>
      </c>
      <c r="H8673" s="25" t="s">
        <v>3418</v>
      </c>
      <c r="I8673" s="25" t="s">
        <v>82</v>
      </c>
      <c r="J8673" s="10">
        <v>3809</v>
      </c>
      <c r="K8673" s="16">
        <v>77</v>
      </c>
    </row>
    <row r="8674" spans="1:11" x14ac:dyDescent="0.25">
      <c r="A8674" s="19">
        <v>43092</v>
      </c>
      <c r="B8674" s="19" t="s">
        <v>3407</v>
      </c>
      <c r="C8674" s="15">
        <v>800</v>
      </c>
      <c r="D8674" s="24" t="s">
        <v>4</v>
      </c>
      <c r="E8674" s="24" t="s">
        <v>6</v>
      </c>
      <c r="F8674" s="25" t="s">
        <v>6</v>
      </c>
      <c r="G8674" s="25" t="s">
        <v>2987</v>
      </c>
      <c r="H8674" s="25" t="s">
        <v>3418</v>
      </c>
      <c r="I8674" s="25" t="s">
        <v>82</v>
      </c>
      <c r="J8674" s="10">
        <v>3891</v>
      </c>
      <c r="K8674" s="16">
        <v>78</v>
      </c>
    </row>
    <row r="8675" spans="1:11" x14ac:dyDescent="0.25">
      <c r="A8675" s="19">
        <v>43092</v>
      </c>
      <c r="B8675" s="19" t="s">
        <v>3407</v>
      </c>
      <c r="C8675" s="15">
        <v>800</v>
      </c>
      <c r="D8675" s="24" t="s">
        <v>4</v>
      </c>
      <c r="E8675" s="24" t="s">
        <v>6</v>
      </c>
      <c r="F8675" s="25" t="s">
        <v>6</v>
      </c>
      <c r="G8675" s="25" t="s">
        <v>2987</v>
      </c>
      <c r="H8675" s="25" t="s">
        <v>3418</v>
      </c>
      <c r="I8675" s="25" t="s">
        <v>82</v>
      </c>
      <c r="J8675" s="10">
        <v>3892</v>
      </c>
      <c r="K8675" s="16">
        <v>78</v>
      </c>
    </row>
    <row r="8676" spans="1:11" x14ac:dyDescent="0.25">
      <c r="A8676" s="19">
        <v>43092</v>
      </c>
      <c r="B8676" s="19" t="s">
        <v>3407</v>
      </c>
      <c r="C8676" s="15">
        <v>500</v>
      </c>
      <c r="D8676" s="24" t="s">
        <v>4</v>
      </c>
      <c r="E8676" s="24" t="s">
        <v>5</v>
      </c>
      <c r="F8676" s="25" t="s">
        <v>2217</v>
      </c>
      <c r="G8676" s="25" t="s">
        <v>2987</v>
      </c>
      <c r="H8676" s="25" t="s">
        <v>3418</v>
      </c>
      <c r="I8676" s="25" t="s">
        <v>82</v>
      </c>
      <c r="J8676" s="10">
        <v>3893</v>
      </c>
      <c r="K8676" s="16">
        <v>78</v>
      </c>
    </row>
    <row r="8677" spans="1:11" x14ac:dyDescent="0.25">
      <c r="A8677" s="19">
        <v>43092</v>
      </c>
      <c r="B8677" s="19" t="s">
        <v>3407</v>
      </c>
      <c r="C8677" s="15">
        <v>400</v>
      </c>
      <c r="D8677" s="24" t="s">
        <v>4</v>
      </c>
      <c r="E8677" s="24" t="s">
        <v>6</v>
      </c>
      <c r="F8677" s="25" t="s">
        <v>6</v>
      </c>
      <c r="G8677" s="25" t="s">
        <v>2987</v>
      </c>
      <c r="H8677" s="25" t="s">
        <v>3418</v>
      </c>
      <c r="I8677" s="25" t="s">
        <v>82</v>
      </c>
      <c r="J8677" s="10">
        <v>3894</v>
      </c>
      <c r="K8677" s="16">
        <v>78</v>
      </c>
    </row>
    <row r="8678" spans="1:11" x14ac:dyDescent="0.25">
      <c r="A8678" s="19">
        <v>43092</v>
      </c>
      <c r="B8678" s="19" t="s">
        <v>3407</v>
      </c>
      <c r="C8678" s="15">
        <v>250</v>
      </c>
      <c r="D8678" s="24" t="s">
        <v>4</v>
      </c>
      <c r="E8678" s="24" t="s">
        <v>6</v>
      </c>
      <c r="F8678" s="25" t="s">
        <v>6</v>
      </c>
      <c r="G8678" s="25" t="s">
        <v>2987</v>
      </c>
      <c r="H8678" s="25" t="s">
        <v>3418</v>
      </c>
      <c r="I8678" s="25" t="s">
        <v>82</v>
      </c>
      <c r="J8678" s="10">
        <v>3895</v>
      </c>
      <c r="K8678" s="16">
        <v>78</v>
      </c>
    </row>
    <row r="8679" spans="1:11" x14ac:dyDescent="0.25">
      <c r="A8679" s="19">
        <v>43092</v>
      </c>
      <c r="B8679" s="19" t="s">
        <v>3407</v>
      </c>
      <c r="C8679" s="15">
        <v>50</v>
      </c>
      <c r="D8679" s="24" t="s">
        <v>4</v>
      </c>
      <c r="E8679" s="24" t="s">
        <v>5</v>
      </c>
      <c r="F8679" s="25" t="s">
        <v>2217</v>
      </c>
      <c r="G8679" s="25" t="s">
        <v>2987</v>
      </c>
      <c r="H8679" s="25" t="s">
        <v>3418</v>
      </c>
      <c r="I8679" s="25" t="s">
        <v>82</v>
      </c>
      <c r="J8679" s="10">
        <v>3896</v>
      </c>
      <c r="K8679" s="16">
        <v>78</v>
      </c>
    </row>
    <row r="8680" spans="1:11" x14ac:dyDescent="0.25">
      <c r="A8680" s="19">
        <v>43092</v>
      </c>
      <c r="B8680" s="19" t="s">
        <v>3407</v>
      </c>
      <c r="C8680" s="15">
        <v>4000</v>
      </c>
      <c r="D8680" s="24" t="s">
        <v>4</v>
      </c>
      <c r="E8680" s="24" t="s">
        <v>5</v>
      </c>
      <c r="F8680" s="25" t="s">
        <v>2217</v>
      </c>
      <c r="G8680" s="25" t="s">
        <v>2987</v>
      </c>
      <c r="H8680" s="25" t="s">
        <v>3418</v>
      </c>
      <c r="I8680" s="25" t="s">
        <v>82</v>
      </c>
      <c r="J8680" s="10">
        <v>3897</v>
      </c>
      <c r="K8680" s="16">
        <v>78</v>
      </c>
    </row>
    <row r="8681" spans="1:11" x14ac:dyDescent="0.25">
      <c r="A8681" s="19">
        <v>43092</v>
      </c>
      <c r="B8681" s="19" t="s">
        <v>3407</v>
      </c>
      <c r="C8681" s="15">
        <v>200</v>
      </c>
      <c r="D8681" s="24" t="s">
        <v>4</v>
      </c>
      <c r="E8681" s="24" t="s">
        <v>6</v>
      </c>
      <c r="F8681" s="25" t="s">
        <v>6</v>
      </c>
      <c r="G8681" s="25" t="s">
        <v>2987</v>
      </c>
      <c r="H8681" s="25" t="s">
        <v>3418</v>
      </c>
      <c r="I8681" s="25" t="s">
        <v>82</v>
      </c>
      <c r="J8681" s="10">
        <v>3903</v>
      </c>
      <c r="K8681" s="16">
        <v>79</v>
      </c>
    </row>
    <row r="8682" spans="1:11" x14ac:dyDescent="0.25">
      <c r="A8682" s="19">
        <v>43092</v>
      </c>
      <c r="B8682" s="19" t="s">
        <v>3407</v>
      </c>
      <c r="C8682" s="15">
        <v>400</v>
      </c>
      <c r="D8682" s="24" t="s">
        <v>4</v>
      </c>
      <c r="E8682" s="24" t="s">
        <v>6</v>
      </c>
      <c r="F8682" s="25" t="s">
        <v>6</v>
      </c>
      <c r="G8682" s="25" t="s">
        <v>2987</v>
      </c>
      <c r="H8682" s="25" t="s">
        <v>3418</v>
      </c>
      <c r="I8682" s="25" t="s">
        <v>82</v>
      </c>
      <c r="J8682" s="10">
        <v>3904</v>
      </c>
      <c r="K8682" s="16">
        <v>79</v>
      </c>
    </row>
    <row r="8683" spans="1:11" x14ac:dyDescent="0.25">
      <c r="A8683" s="19">
        <v>43092</v>
      </c>
      <c r="B8683" s="19" t="s">
        <v>3407</v>
      </c>
      <c r="C8683" s="15">
        <v>1300</v>
      </c>
      <c r="D8683" s="24" t="s">
        <v>4</v>
      </c>
      <c r="E8683" s="24" t="s">
        <v>6</v>
      </c>
      <c r="F8683" s="25" t="s">
        <v>6</v>
      </c>
      <c r="G8683" s="25" t="s">
        <v>2987</v>
      </c>
      <c r="H8683" s="25" t="s">
        <v>3418</v>
      </c>
      <c r="I8683" s="25" t="s">
        <v>82</v>
      </c>
      <c r="J8683" s="10">
        <v>3905</v>
      </c>
      <c r="K8683" s="16">
        <v>79</v>
      </c>
    </row>
    <row r="8684" spans="1:11" x14ac:dyDescent="0.25">
      <c r="A8684" s="19">
        <v>43092</v>
      </c>
      <c r="B8684" s="19" t="s">
        <v>3407</v>
      </c>
      <c r="C8684" s="15">
        <v>4800</v>
      </c>
      <c r="D8684" s="24" t="s">
        <v>4</v>
      </c>
      <c r="E8684" s="24" t="s">
        <v>6</v>
      </c>
      <c r="F8684" s="25" t="s">
        <v>6</v>
      </c>
      <c r="G8684" s="25" t="s">
        <v>2987</v>
      </c>
      <c r="H8684" s="25" t="s">
        <v>3418</v>
      </c>
      <c r="I8684" s="25" t="s">
        <v>82</v>
      </c>
      <c r="J8684" s="10">
        <v>3906</v>
      </c>
      <c r="K8684" s="16">
        <v>79</v>
      </c>
    </row>
    <row r="8685" spans="1:11" x14ac:dyDescent="0.25">
      <c r="A8685" s="19">
        <v>43092</v>
      </c>
      <c r="B8685" s="19" t="s">
        <v>3407</v>
      </c>
      <c r="C8685" s="15">
        <v>2100</v>
      </c>
      <c r="D8685" s="24" t="s">
        <v>4</v>
      </c>
      <c r="E8685" s="24" t="s">
        <v>6</v>
      </c>
      <c r="F8685" s="25" t="s">
        <v>6</v>
      </c>
      <c r="G8685" s="25" t="s">
        <v>2987</v>
      </c>
      <c r="H8685" s="25" t="s">
        <v>3418</v>
      </c>
      <c r="I8685" s="25" t="s">
        <v>82</v>
      </c>
      <c r="J8685" s="10">
        <v>3907</v>
      </c>
      <c r="K8685" s="16">
        <v>79</v>
      </c>
    </row>
    <row r="8686" spans="1:11" x14ac:dyDescent="0.25">
      <c r="A8686" s="19">
        <v>43092</v>
      </c>
      <c r="B8686" s="19" t="s">
        <v>3407</v>
      </c>
      <c r="C8686" s="15">
        <v>200</v>
      </c>
      <c r="D8686" s="24" t="s">
        <v>4</v>
      </c>
      <c r="E8686" s="24" t="s">
        <v>6</v>
      </c>
      <c r="F8686" s="25" t="s">
        <v>6</v>
      </c>
      <c r="G8686" s="25" t="s">
        <v>2987</v>
      </c>
      <c r="H8686" s="25" t="s">
        <v>3418</v>
      </c>
      <c r="I8686" s="25" t="s">
        <v>82</v>
      </c>
      <c r="J8686" s="10">
        <v>3908</v>
      </c>
      <c r="K8686" s="16">
        <v>79</v>
      </c>
    </row>
    <row r="8687" spans="1:11" x14ac:dyDescent="0.25">
      <c r="A8687" s="19">
        <v>43093</v>
      </c>
      <c r="B8687" s="19" t="s">
        <v>3407</v>
      </c>
      <c r="C8687" s="15">
        <v>1500</v>
      </c>
      <c r="D8687" s="24" t="s">
        <v>4</v>
      </c>
      <c r="E8687" s="24" t="s">
        <v>5</v>
      </c>
      <c r="F8687" s="25" t="s">
        <v>2217</v>
      </c>
      <c r="G8687" s="25" t="s">
        <v>2987</v>
      </c>
      <c r="H8687" s="25" t="s">
        <v>3418</v>
      </c>
      <c r="I8687" s="25" t="s">
        <v>82</v>
      </c>
      <c r="J8687" s="10">
        <v>2649</v>
      </c>
      <c r="K8687" s="16">
        <v>53</v>
      </c>
    </row>
    <row r="8688" spans="1:11" x14ac:dyDescent="0.25">
      <c r="A8688" s="19">
        <v>43093</v>
      </c>
      <c r="B8688" s="19" t="s">
        <v>3407</v>
      </c>
      <c r="C8688" s="15">
        <v>194.33920000000001</v>
      </c>
      <c r="D8688" s="24" t="s">
        <v>4</v>
      </c>
      <c r="E8688" s="24" t="s">
        <v>6</v>
      </c>
      <c r="F8688" s="25" t="s">
        <v>6</v>
      </c>
      <c r="G8688" s="25" t="s">
        <v>2987</v>
      </c>
      <c r="H8688" s="25" t="s">
        <v>3418</v>
      </c>
      <c r="I8688" s="25" t="s">
        <v>82</v>
      </c>
      <c r="J8688" s="10">
        <v>2650</v>
      </c>
      <c r="K8688" s="16">
        <v>53</v>
      </c>
    </row>
    <row r="8689" spans="1:11" x14ac:dyDescent="0.25">
      <c r="A8689" s="19">
        <v>43093</v>
      </c>
      <c r="B8689" s="19" t="s">
        <v>3407</v>
      </c>
      <c r="C8689" s="15">
        <v>800</v>
      </c>
      <c r="D8689" s="24" t="s">
        <v>4</v>
      </c>
      <c r="E8689" s="24" t="s">
        <v>6</v>
      </c>
      <c r="F8689" s="25" t="s">
        <v>6</v>
      </c>
      <c r="G8689" s="25" t="s">
        <v>2987</v>
      </c>
      <c r="H8689" s="25" t="s">
        <v>3418</v>
      </c>
      <c r="I8689" s="25" t="s">
        <v>82</v>
      </c>
      <c r="J8689" s="10">
        <v>2970</v>
      </c>
      <c r="K8689" s="16">
        <v>60</v>
      </c>
    </row>
    <row r="8690" spans="1:11" x14ac:dyDescent="0.25">
      <c r="A8690" s="19">
        <v>43093</v>
      </c>
      <c r="B8690" s="19" t="s">
        <v>3407</v>
      </c>
      <c r="C8690" s="15">
        <v>250</v>
      </c>
      <c r="D8690" s="24" t="s">
        <v>4</v>
      </c>
      <c r="E8690" s="24" t="s">
        <v>5</v>
      </c>
      <c r="F8690" s="25" t="s">
        <v>2217</v>
      </c>
      <c r="G8690" s="25" t="s">
        <v>2987</v>
      </c>
      <c r="H8690" s="25" t="s">
        <v>3418</v>
      </c>
      <c r="I8690" s="25" t="s">
        <v>82</v>
      </c>
      <c r="J8690" s="10">
        <v>2971</v>
      </c>
      <c r="K8690" s="16">
        <v>60</v>
      </c>
    </row>
    <row r="8691" spans="1:11" x14ac:dyDescent="0.25">
      <c r="A8691" s="19">
        <v>43093</v>
      </c>
      <c r="B8691" s="19" t="s">
        <v>3407</v>
      </c>
      <c r="C8691" s="15">
        <v>250</v>
      </c>
      <c r="D8691" s="24" t="s">
        <v>4</v>
      </c>
      <c r="E8691" s="24" t="s">
        <v>5</v>
      </c>
      <c r="F8691" s="25" t="s">
        <v>2217</v>
      </c>
      <c r="G8691" s="25" t="s">
        <v>2987</v>
      </c>
      <c r="H8691" s="25" t="s">
        <v>3418</v>
      </c>
      <c r="I8691" s="25" t="s">
        <v>82</v>
      </c>
      <c r="J8691" s="10">
        <v>2972</v>
      </c>
      <c r="K8691" s="16">
        <v>60</v>
      </c>
    </row>
    <row r="8692" spans="1:11" x14ac:dyDescent="0.25">
      <c r="A8692" s="19">
        <v>43093</v>
      </c>
      <c r="B8692" s="19" t="s">
        <v>3407</v>
      </c>
      <c r="C8692" s="15">
        <v>2000</v>
      </c>
      <c r="D8692" s="24" t="s">
        <v>4</v>
      </c>
      <c r="E8692" s="24" t="s">
        <v>5</v>
      </c>
      <c r="F8692" s="25" t="s">
        <v>2217</v>
      </c>
      <c r="G8692" s="25" t="s">
        <v>2987</v>
      </c>
      <c r="H8692" s="25" t="s">
        <v>3418</v>
      </c>
      <c r="I8692" s="25" t="s">
        <v>82</v>
      </c>
      <c r="J8692" s="10">
        <v>3446</v>
      </c>
      <c r="K8692" s="16">
        <v>69</v>
      </c>
    </row>
    <row r="8693" spans="1:11" x14ac:dyDescent="0.25">
      <c r="A8693" s="19">
        <v>43093</v>
      </c>
      <c r="B8693" s="19" t="s">
        <v>3407</v>
      </c>
      <c r="C8693" s="15">
        <v>540</v>
      </c>
      <c r="D8693" s="24" t="s">
        <v>4</v>
      </c>
      <c r="E8693" s="24" t="s">
        <v>6</v>
      </c>
      <c r="F8693" s="25" t="s">
        <v>6</v>
      </c>
      <c r="G8693" s="25" t="s">
        <v>2987</v>
      </c>
      <c r="H8693" s="25" t="s">
        <v>3418</v>
      </c>
      <c r="I8693" s="25" t="s">
        <v>82</v>
      </c>
      <c r="J8693" s="10">
        <v>3447</v>
      </c>
      <c r="K8693" s="16">
        <v>69</v>
      </c>
    </row>
    <row r="8694" spans="1:11" x14ac:dyDescent="0.25">
      <c r="A8694" s="19">
        <v>43093</v>
      </c>
      <c r="B8694" s="19" t="s">
        <v>3407</v>
      </c>
      <c r="C8694" s="15">
        <v>10000</v>
      </c>
      <c r="D8694" s="24" t="s">
        <v>4</v>
      </c>
      <c r="E8694" s="24" t="s">
        <v>5</v>
      </c>
      <c r="F8694" s="25" t="s">
        <v>2217</v>
      </c>
      <c r="G8694" s="25" t="s">
        <v>2987</v>
      </c>
      <c r="H8694" s="25" t="s">
        <v>3418</v>
      </c>
      <c r="I8694" s="25" t="s">
        <v>82</v>
      </c>
      <c r="J8694" s="10">
        <v>3448</v>
      </c>
      <c r="K8694" s="16">
        <v>69</v>
      </c>
    </row>
    <row r="8695" spans="1:11" x14ac:dyDescent="0.25">
      <c r="A8695" s="19">
        <v>43093</v>
      </c>
      <c r="B8695" s="19" t="s">
        <v>3407</v>
      </c>
      <c r="C8695" s="15">
        <v>10000</v>
      </c>
      <c r="D8695" s="24" t="s">
        <v>4</v>
      </c>
      <c r="E8695" s="24" t="s">
        <v>5</v>
      </c>
      <c r="F8695" s="25" t="s">
        <v>2217</v>
      </c>
      <c r="G8695" s="25" t="s">
        <v>2987</v>
      </c>
      <c r="H8695" s="25" t="s">
        <v>3418</v>
      </c>
      <c r="I8695" s="25" t="s">
        <v>82</v>
      </c>
      <c r="J8695" s="10">
        <v>3449</v>
      </c>
      <c r="K8695" s="16">
        <v>69</v>
      </c>
    </row>
    <row r="8696" spans="1:11" x14ac:dyDescent="0.25">
      <c r="A8696" s="19">
        <v>43093</v>
      </c>
      <c r="B8696" s="19" t="s">
        <v>3407</v>
      </c>
      <c r="C8696" s="15">
        <v>1500</v>
      </c>
      <c r="D8696" s="24" t="s">
        <v>4</v>
      </c>
      <c r="E8696" s="24" t="s">
        <v>5</v>
      </c>
      <c r="F8696" s="25" t="s">
        <v>2217</v>
      </c>
      <c r="G8696" s="25" t="s">
        <v>2987</v>
      </c>
      <c r="H8696" s="25" t="s">
        <v>3418</v>
      </c>
      <c r="I8696" s="25" t="s">
        <v>82</v>
      </c>
      <c r="J8696" s="10">
        <v>3651</v>
      </c>
      <c r="K8696" s="16">
        <v>74</v>
      </c>
    </row>
    <row r="8697" spans="1:11" x14ac:dyDescent="0.25">
      <c r="A8697" s="19">
        <v>43093</v>
      </c>
      <c r="B8697" s="19" t="s">
        <v>3407</v>
      </c>
      <c r="C8697" s="15">
        <v>4000</v>
      </c>
      <c r="D8697" s="24" t="s">
        <v>4</v>
      </c>
      <c r="E8697" s="24" t="s">
        <v>6</v>
      </c>
      <c r="F8697" s="25" t="s">
        <v>6</v>
      </c>
      <c r="G8697" s="25" t="s">
        <v>2987</v>
      </c>
      <c r="H8697" s="25" t="s">
        <v>3418</v>
      </c>
      <c r="I8697" s="25" t="s">
        <v>82</v>
      </c>
      <c r="J8697" s="10">
        <v>3757</v>
      </c>
      <c r="K8697" s="16">
        <v>76</v>
      </c>
    </row>
    <row r="8698" spans="1:11" x14ac:dyDescent="0.25">
      <c r="A8698" s="19">
        <v>43093</v>
      </c>
      <c r="B8698" s="19" t="s">
        <v>3407</v>
      </c>
      <c r="C8698" s="15">
        <v>1500</v>
      </c>
      <c r="D8698" s="24" t="s">
        <v>4</v>
      </c>
      <c r="E8698" s="24" t="s">
        <v>6</v>
      </c>
      <c r="F8698" s="25" t="s">
        <v>6</v>
      </c>
      <c r="G8698" s="25" t="s">
        <v>2987</v>
      </c>
      <c r="H8698" s="25" t="s">
        <v>3418</v>
      </c>
      <c r="I8698" s="25" t="s">
        <v>82</v>
      </c>
      <c r="J8698" s="10">
        <v>3758</v>
      </c>
      <c r="K8698" s="16">
        <v>76</v>
      </c>
    </row>
    <row r="8699" spans="1:11" x14ac:dyDescent="0.25">
      <c r="A8699" s="19">
        <v>43093</v>
      </c>
      <c r="B8699" s="19" t="s">
        <v>3407</v>
      </c>
      <c r="C8699" s="15">
        <v>7066.88</v>
      </c>
      <c r="D8699" s="24" t="s">
        <v>4</v>
      </c>
      <c r="E8699" s="24" t="s">
        <v>6</v>
      </c>
      <c r="F8699" s="25" t="s">
        <v>6</v>
      </c>
      <c r="G8699" s="25" t="s">
        <v>2987</v>
      </c>
      <c r="H8699" s="25" t="s">
        <v>3418</v>
      </c>
      <c r="I8699" s="25" t="s">
        <v>82</v>
      </c>
      <c r="J8699" s="10">
        <v>3759</v>
      </c>
      <c r="K8699" s="16">
        <v>76</v>
      </c>
    </row>
    <row r="8700" spans="1:11" x14ac:dyDescent="0.25">
      <c r="A8700" s="19">
        <v>43093</v>
      </c>
      <c r="B8700" s="19" t="s">
        <v>3407</v>
      </c>
      <c r="C8700" s="15">
        <v>1000</v>
      </c>
      <c r="D8700" s="24" t="s">
        <v>4</v>
      </c>
      <c r="E8700" s="24" t="s">
        <v>5</v>
      </c>
      <c r="F8700" s="25" t="s">
        <v>2217</v>
      </c>
      <c r="G8700" s="25" t="s">
        <v>2987</v>
      </c>
      <c r="H8700" s="25" t="s">
        <v>3418</v>
      </c>
      <c r="I8700" s="25" t="s">
        <v>82</v>
      </c>
      <c r="J8700" s="10">
        <v>3898</v>
      </c>
      <c r="K8700" s="16">
        <v>78</v>
      </c>
    </row>
    <row r="8701" spans="1:11" x14ac:dyDescent="0.25">
      <c r="A8701" s="19">
        <v>43093</v>
      </c>
      <c r="B8701" s="19" t="s">
        <v>3407</v>
      </c>
      <c r="C8701" s="15">
        <v>4000</v>
      </c>
      <c r="D8701" s="24" t="s">
        <v>4</v>
      </c>
      <c r="E8701" s="24" t="s">
        <v>5</v>
      </c>
      <c r="F8701" s="25" t="s">
        <v>2217</v>
      </c>
      <c r="G8701" s="25" t="s">
        <v>2987</v>
      </c>
      <c r="H8701" s="25" t="s">
        <v>3418</v>
      </c>
      <c r="I8701" s="25" t="s">
        <v>82</v>
      </c>
      <c r="J8701" s="10">
        <v>3899</v>
      </c>
      <c r="K8701" s="16">
        <v>78</v>
      </c>
    </row>
    <row r="8702" spans="1:11" x14ac:dyDescent="0.25">
      <c r="A8702" s="19">
        <v>43093</v>
      </c>
      <c r="B8702" s="19" t="s">
        <v>3407</v>
      </c>
      <c r="C8702" s="15">
        <v>3000</v>
      </c>
      <c r="D8702" s="24" t="s">
        <v>4</v>
      </c>
      <c r="E8702" s="24" t="s">
        <v>6</v>
      </c>
      <c r="F8702" s="25" t="s">
        <v>6</v>
      </c>
      <c r="G8702" s="25" t="s">
        <v>2987</v>
      </c>
      <c r="H8702" s="25" t="s">
        <v>3418</v>
      </c>
      <c r="I8702" s="25" t="s">
        <v>82</v>
      </c>
      <c r="J8702" s="10">
        <v>3909</v>
      </c>
      <c r="K8702" s="16">
        <v>79</v>
      </c>
    </row>
    <row r="8703" spans="1:11" x14ac:dyDescent="0.25">
      <c r="A8703" s="19">
        <v>43093</v>
      </c>
      <c r="B8703" s="19" t="s">
        <v>3407</v>
      </c>
      <c r="C8703" s="15">
        <v>2500</v>
      </c>
      <c r="D8703" s="24" t="s">
        <v>4</v>
      </c>
      <c r="E8703" s="24" t="s">
        <v>5</v>
      </c>
      <c r="F8703" s="25" t="s">
        <v>2217</v>
      </c>
      <c r="G8703" s="25" t="s">
        <v>2987</v>
      </c>
      <c r="H8703" s="25" t="s">
        <v>3418</v>
      </c>
      <c r="I8703" s="25" t="s">
        <v>82</v>
      </c>
      <c r="J8703" s="10">
        <v>3951</v>
      </c>
      <c r="K8703" s="16">
        <v>80</v>
      </c>
    </row>
    <row r="8704" spans="1:11" x14ac:dyDescent="0.25">
      <c r="A8704" s="19">
        <v>43093</v>
      </c>
      <c r="B8704" s="19" t="s">
        <v>3407</v>
      </c>
      <c r="C8704" s="15">
        <v>2000</v>
      </c>
      <c r="D8704" s="24" t="s">
        <v>4</v>
      </c>
      <c r="E8704" s="24" t="s">
        <v>6</v>
      </c>
      <c r="F8704" s="25" t="s">
        <v>6</v>
      </c>
      <c r="G8704" s="25" t="s">
        <v>2987</v>
      </c>
      <c r="H8704" s="25" t="s">
        <v>3418</v>
      </c>
      <c r="I8704" s="25" t="s">
        <v>82</v>
      </c>
      <c r="J8704" s="10">
        <v>3952</v>
      </c>
      <c r="K8704" s="16">
        <v>80</v>
      </c>
    </row>
    <row r="8705" spans="1:11" x14ac:dyDescent="0.25">
      <c r="A8705" s="19">
        <v>43093</v>
      </c>
      <c r="B8705" s="19" t="s">
        <v>3407</v>
      </c>
      <c r="C8705" s="15">
        <v>4000</v>
      </c>
      <c r="D8705" s="24" t="s">
        <v>7</v>
      </c>
      <c r="E8705" s="24" t="s">
        <v>8</v>
      </c>
      <c r="F8705" s="25"/>
      <c r="G8705" s="25" t="s">
        <v>3314</v>
      </c>
      <c r="H8705" s="25" t="s">
        <v>3314</v>
      </c>
      <c r="I8705" s="27"/>
      <c r="J8705" s="10" t="s">
        <v>2984</v>
      </c>
      <c r="K8705" s="16"/>
    </row>
    <row r="8706" spans="1:11" x14ac:dyDescent="0.25">
      <c r="A8706" s="19">
        <v>43093</v>
      </c>
      <c r="B8706" s="19" t="s">
        <v>3407</v>
      </c>
      <c r="C8706" s="15">
        <v>2000</v>
      </c>
      <c r="D8706" s="24" t="s">
        <v>7</v>
      </c>
      <c r="E8706" s="24" t="s">
        <v>8</v>
      </c>
      <c r="F8706" s="25"/>
      <c r="G8706" s="25" t="s">
        <v>3314</v>
      </c>
      <c r="H8706" s="25" t="s">
        <v>3314</v>
      </c>
      <c r="I8706" s="27"/>
      <c r="J8706" s="10" t="s">
        <v>2984</v>
      </c>
      <c r="K8706" s="16"/>
    </row>
    <row r="8707" spans="1:11" x14ac:dyDescent="0.25">
      <c r="A8707" s="19">
        <v>43093</v>
      </c>
      <c r="B8707" s="19" t="s">
        <v>3407</v>
      </c>
      <c r="C8707" s="15">
        <v>199</v>
      </c>
      <c r="D8707" s="24" t="s">
        <v>7</v>
      </c>
      <c r="E8707" s="24" t="s">
        <v>8</v>
      </c>
      <c r="F8707" s="25"/>
      <c r="G8707" s="25" t="s">
        <v>3314</v>
      </c>
      <c r="H8707" s="25" t="s">
        <v>3314</v>
      </c>
      <c r="I8707" s="27"/>
      <c r="J8707" s="10" t="s">
        <v>2984</v>
      </c>
      <c r="K8707" s="16"/>
    </row>
    <row r="8708" spans="1:11" x14ac:dyDescent="0.25">
      <c r="A8708" s="19">
        <v>43093</v>
      </c>
      <c r="B8708" s="19" t="s">
        <v>3407</v>
      </c>
      <c r="C8708" s="15">
        <v>100</v>
      </c>
      <c r="D8708" s="24" t="s">
        <v>7</v>
      </c>
      <c r="E8708" s="24" t="s">
        <v>8</v>
      </c>
      <c r="F8708" s="25"/>
      <c r="G8708" s="25" t="s">
        <v>3314</v>
      </c>
      <c r="H8708" s="25" t="s">
        <v>3314</v>
      </c>
      <c r="I8708" s="27"/>
      <c r="J8708" s="10" t="s">
        <v>2984</v>
      </c>
      <c r="K8708" s="16"/>
    </row>
    <row r="8709" spans="1:11" x14ac:dyDescent="0.25">
      <c r="A8709" s="19">
        <v>43093</v>
      </c>
      <c r="B8709" s="19" t="s">
        <v>3407</v>
      </c>
      <c r="C8709" s="15">
        <v>70</v>
      </c>
      <c r="D8709" s="24" t="s">
        <v>7</v>
      </c>
      <c r="E8709" s="24" t="s">
        <v>8</v>
      </c>
      <c r="F8709" s="25"/>
      <c r="G8709" s="25" t="s">
        <v>3314</v>
      </c>
      <c r="H8709" s="25" t="s">
        <v>3314</v>
      </c>
      <c r="I8709" s="27"/>
      <c r="J8709" s="10" t="s">
        <v>2984</v>
      </c>
      <c r="K8709" s="16"/>
    </row>
    <row r="8710" spans="1:11" x14ac:dyDescent="0.25">
      <c r="A8710" s="19">
        <v>43093</v>
      </c>
      <c r="B8710" s="19" t="s">
        <v>3407</v>
      </c>
      <c r="C8710" s="15">
        <v>200</v>
      </c>
      <c r="D8710" s="24" t="s">
        <v>7</v>
      </c>
      <c r="E8710" s="24" t="s">
        <v>8</v>
      </c>
      <c r="F8710" s="25"/>
      <c r="G8710" s="25" t="s">
        <v>3314</v>
      </c>
      <c r="H8710" s="25" t="s">
        <v>3314</v>
      </c>
      <c r="I8710" s="27"/>
      <c r="J8710" s="10" t="s">
        <v>2984</v>
      </c>
      <c r="K8710" s="16"/>
    </row>
    <row r="8711" spans="1:11" x14ac:dyDescent="0.25">
      <c r="A8711" s="19">
        <v>43094</v>
      </c>
      <c r="B8711" s="19" t="s">
        <v>3407</v>
      </c>
      <c r="C8711" s="15">
        <v>10000</v>
      </c>
      <c r="D8711" s="24" t="s">
        <v>4</v>
      </c>
      <c r="E8711" s="24" t="s">
        <v>5</v>
      </c>
      <c r="F8711" s="25" t="s">
        <v>2217</v>
      </c>
      <c r="G8711" s="25" t="s">
        <v>2987</v>
      </c>
      <c r="H8711" s="25" t="s">
        <v>3418</v>
      </c>
      <c r="I8711" s="25" t="s">
        <v>82</v>
      </c>
      <c r="J8711" s="10">
        <v>3450</v>
      </c>
      <c r="K8711" s="16">
        <v>69</v>
      </c>
    </row>
    <row r="8712" spans="1:11" x14ac:dyDescent="0.25">
      <c r="A8712" s="19">
        <v>43094</v>
      </c>
      <c r="B8712" s="19" t="s">
        <v>3407</v>
      </c>
      <c r="C8712" s="15">
        <v>10000</v>
      </c>
      <c r="D8712" s="24" t="s">
        <v>4</v>
      </c>
      <c r="E8712" s="24" t="s">
        <v>5</v>
      </c>
      <c r="F8712" s="25" t="s">
        <v>2217</v>
      </c>
      <c r="G8712" s="25" t="s">
        <v>2987</v>
      </c>
      <c r="H8712" s="25" t="s">
        <v>3418</v>
      </c>
      <c r="I8712" s="25" t="s">
        <v>82</v>
      </c>
      <c r="J8712" s="10">
        <v>3451</v>
      </c>
      <c r="K8712" s="16">
        <v>70</v>
      </c>
    </row>
    <row r="8713" spans="1:11" x14ac:dyDescent="0.25">
      <c r="A8713" s="19">
        <v>43094</v>
      </c>
      <c r="B8713" s="19" t="s">
        <v>3407</v>
      </c>
      <c r="C8713" s="15">
        <v>10000</v>
      </c>
      <c r="D8713" s="24" t="s">
        <v>4</v>
      </c>
      <c r="E8713" s="24" t="s">
        <v>5</v>
      </c>
      <c r="F8713" s="25" t="s">
        <v>2217</v>
      </c>
      <c r="G8713" s="25" t="s">
        <v>2987</v>
      </c>
      <c r="H8713" s="25" t="s">
        <v>3418</v>
      </c>
      <c r="I8713" s="25" t="s">
        <v>82</v>
      </c>
      <c r="J8713" s="10">
        <v>3452</v>
      </c>
      <c r="K8713" s="16">
        <v>70</v>
      </c>
    </row>
    <row r="8714" spans="1:11" x14ac:dyDescent="0.25">
      <c r="A8714" s="19">
        <v>43094</v>
      </c>
      <c r="B8714" s="19" t="s">
        <v>3407</v>
      </c>
      <c r="C8714" s="15">
        <v>5000</v>
      </c>
      <c r="D8714" s="24" t="s">
        <v>4</v>
      </c>
      <c r="E8714" s="24" t="s">
        <v>5</v>
      </c>
      <c r="F8714" s="25" t="s">
        <v>2217</v>
      </c>
      <c r="G8714" s="25" t="s">
        <v>2987</v>
      </c>
      <c r="H8714" s="25" t="s">
        <v>3418</v>
      </c>
      <c r="I8714" s="25" t="s">
        <v>82</v>
      </c>
      <c r="J8714" s="10">
        <v>3453</v>
      </c>
      <c r="K8714" s="16">
        <v>70</v>
      </c>
    </row>
    <row r="8715" spans="1:11" x14ac:dyDescent="0.25">
      <c r="A8715" s="19">
        <v>43094</v>
      </c>
      <c r="B8715" s="19" t="s">
        <v>3407</v>
      </c>
      <c r="C8715" s="15">
        <v>6000</v>
      </c>
      <c r="D8715" s="24" t="s">
        <v>4</v>
      </c>
      <c r="E8715" s="24" t="s">
        <v>6</v>
      </c>
      <c r="F8715" s="25" t="s">
        <v>6</v>
      </c>
      <c r="G8715" s="25" t="s">
        <v>2987</v>
      </c>
      <c r="H8715" s="25" t="s">
        <v>3418</v>
      </c>
      <c r="I8715" s="25" t="s">
        <v>82</v>
      </c>
      <c r="J8715" s="10">
        <v>3454</v>
      </c>
      <c r="K8715" s="16">
        <v>70</v>
      </c>
    </row>
    <row r="8716" spans="1:11" x14ac:dyDescent="0.25">
      <c r="A8716" s="19">
        <v>43094</v>
      </c>
      <c r="B8716" s="19" t="s">
        <v>3407</v>
      </c>
      <c r="C8716" s="15">
        <v>400</v>
      </c>
      <c r="D8716" s="24" t="s">
        <v>4</v>
      </c>
      <c r="E8716" s="24" t="s">
        <v>5</v>
      </c>
      <c r="F8716" s="25" t="s">
        <v>2217</v>
      </c>
      <c r="G8716" s="25" t="s">
        <v>2987</v>
      </c>
      <c r="H8716" s="25" t="s">
        <v>3418</v>
      </c>
      <c r="I8716" s="25" t="s">
        <v>82</v>
      </c>
      <c r="J8716" s="10">
        <v>3455</v>
      </c>
      <c r="K8716" s="16">
        <v>70</v>
      </c>
    </row>
    <row r="8717" spans="1:11" x14ac:dyDescent="0.25">
      <c r="A8717" s="19">
        <v>43094</v>
      </c>
      <c r="B8717" s="19" t="s">
        <v>3407</v>
      </c>
      <c r="C8717" s="15">
        <v>2500</v>
      </c>
      <c r="D8717" s="24" t="s">
        <v>4</v>
      </c>
      <c r="E8717" s="24" t="s">
        <v>6</v>
      </c>
      <c r="F8717" s="25" t="s">
        <v>6</v>
      </c>
      <c r="G8717" s="25" t="s">
        <v>2987</v>
      </c>
      <c r="H8717" s="25" t="s">
        <v>3418</v>
      </c>
      <c r="I8717" s="25" t="s">
        <v>82</v>
      </c>
      <c r="J8717" s="10">
        <v>3456</v>
      </c>
      <c r="K8717" s="16">
        <v>70</v>
      </c>
    </row>
    <row r="8718" spans="1:11" x14ac:dyDescent="0.25">
      <c r="A8718" s="19">
        <v>43094</v>
      </c>
      <c r="B8718" s="19" t="s">
        <v>3407</v>
      </c>
      <c r="C8718" s="15">
        <v>1342.7072000000001</v>
      </c>
      <c r="D8718" s="24" t="s">
        <v>4</v>
      </c>
      <c r="E8718" s="24" t="s">
        <v>6</v>
      </c>
      <c r="F8718" s="25" t="s">
        <v>6</v>
      </c>
      <c r="G8718" s="25" t="s">
        <v>2987</v>
      </c>
      <c r="H8718" s="25" t="s">
        <v>3418</v>
      </c>
      <c r="I8718" s="25" t="s">
        <v>82</v>
      </c>
      <c r="J8718" s="10">
        <v>3457</v>
      </c>
      <c r="K8718" s="16">
        <v>70</v>
      </c>
    </row>
    <row r="8719" spans="1:11" x14ac:dyDescent="0.25">
      <c r="A8719" s="19">
        <v>43094</v>
      </c>
      <c r="B8719" s="19" t="s">
        <v>3407</v>
      </c>
      <c r="C8719" s="15">
        <v>100</v>
      </c>
      <c r="D8719" s="24" t="s">
        <v>4</v>
      </c>
      <c r="E8719" s="24" t="s">
        <v>5</v>
      </c>
      <c r="F8719" s="25" t="s">
        <v>2217</v>
      </c>
      <c r="G8719" s="25" t="s">
        <v>2987</v>
      </c>
      <c r="H8719" s="25" t="s">
        <v>3418</v>
      </c>
      <c r="I8719" s="25" t="s">
        <v>82</v>
      </c>
      <c r="J8719" s="10">
        <v>3587</v>
      </c>
      <c r="K8719" s="16">
        <v>78</v>
      </c>
    </row>
    <row r="8720" spans="1:11" x14ac:dyDescent="0.25">
      <c r="A8720" s="19">
        <v>43094</v>
      </c>
      <c r="B8720" s="19" t="s">
        <v>3407</v>
      </c>
      <c r="C8720" s="15">
        <v>2000</v>
      </c>
      <c r="D8720" s="24" t="s">
        <v>4</v>
      </c>
      <c r="E8720" s="24" t="s">
        <v>6</v>
      </c>
      <c r="F8720" s="25" t="s">
        <v>6</v>
      </c>
      <c r="G8720" s="25" t="s">
        <v>2987</v>
      </c>
      <c r="H8720" s="25" t="s">
        <v>3418</v>
      </c>
      <c r="I8720" s="25" t="s">
        <v>82</v>
      </c>
      <c r="J8720" s="10">
        <v>3588</v>
      </c>
      <c r="K8720" s="16">
        <v>78</v>
      </c>
    </row>
    <row r="8721" spans="1:11" x14ac:dyDescent="0.25">
      <c r="A8721" s="19">
        <v>43094</v>
      </c>
      <c r="B8721" s="19" t="s">
        <v>3407</v>
      </c>
      <c r="C8721" s="15">
        <v>400</v>
      </c>
      <c r="D8721" s="24" t="s">
        <v>4</v>
      </c>
      <c r="E8721" s="24" t="s">
        <v>6</v>
      </c>
      <c r="F8721" s="25" t="s">
        <v>6</v>
      </c>
      <c r="G8721" s="25" t="s">
        <v>2987</v>
      </c>
      <c r="H8721" s="25" t="s">
        <v>3418</v>
      </c>
      <c r="I8721" s="25" t="s">
        <v>82</v>
      </c>
      <c r="J8721" s="10">
        <v>3652</v>
      </c>
      <c r="K8721" s="16">
        <v>74</v>
      </c>
    </row>
    <row r="8722" spans="1:11" x14ac:dyDescent="0.25">
      <c r="A8722" s="19">
        <v>43094</v>
      </c>
      <c r="B8722" s="19" t="s">
        <v>3407</v>
      </c>
      <c r="C8722" s="15">
        <v>200</v>
      </c>
      <c r="D8722" s="24" t="s">
        <v>4</v>
      </c>
      <c r="E8722" s="24" t="s">
        <v>6</v>
      </c>
      <c r="F8722" s="25" t="s">
        <v>6</v>
      </c>
      <c r="G8722" s="25" t="s">
        <v>2987</v>
      </c>
      <c r="H8722" s="25" t="s">
        <v>3418</v>
      </c>
      <c r="I8722" s="25" t="s">
        <v>82</v>
      </c>
      <c r="J8722" s="10">
        <v>3728</v>
      </c>
      <c r="K8722" s="16">
        <v>75</v>
      </c>
    </row>
    <row r="8723" spans="1:11" x14ac:dyDescent="0.25">
      <c r="A8723" s="19">
        <v>43094</v>
      </c>
      <c r="B8723" s="19" t="s">
        <v>3407</v>
      </c>
      <c r="C8723" s="15">
        <v>100</v>
      </c>
      <c r="D8723" s="24" t="s">
        <v>4</v>
      </c>
      <c r="E8723" s="24" t="s">
        <v>6</v>
      </c>
      <c r="F8723" s="25" t="s">
        <v>6</v>
      </c>
      <c r="G8723" s="25" t="s">
        <v>2987</v>
      </c>
      <c r="H8723" s="25" t="s">
        <v>3418</v>
      </c>
      <c r="I8723" s="25" t="s">
        <v>82</v>
      </c>
      <c r="J8723" s="10">
        <v>3729</v>
      </c>
      <c r="K8723" s="16">
        <v>75</v>
      </c>
    </row>
    <row r="8724" spans="1:11" x14ac:dyDescent="0.25">
      <c r="A8724" s="19">
        <v>43094</v>
      </c>
      <c r="B8724" s="19" t="s">
        <v>3407</v>
      </c>
      <c r="C8724" s="15">
        <v>100</v>
      </c>
      <c r="D8724" s="24" t="s">
        <v>4</v>
      </c>
      <c r="E8724" s="24" t="s">
        <v>6</v>
      </c>
      <c r="F8724" s="25" t="s">
        <v>6</v>
      </c>
      <c r="G8724" s="25" t="s">
        <v>2987</v>
      </c>
      <c r="H8724" s="25" t="s">
        <v>3418</v>
      </c>
      <c r="I8724" s="25" t="s">
        <v>82</v>
      </c>
      <c r="J8724" s="10">
        <v>3730</v>
      </c>
      <c r="K8724" s="16">
        <v>75</v>
      </c>
    </row>
    <row r="8725" spans="1:11" x14ac:dyDescent="0.25">
      <c r="A8725" s="19">
        <v>43094</v>
      </c>
      <c r="B8725" s="19" t="s">
        <v>3407</v>
      </c>
      <c r="C8725" s="15">
        <v>1300</v>
      </c>
      <c r="D8725" s="24" t="s">
        <v>4</v>
      </c>
      <c r="E8725" s="24" t="s">
        <v>6</v>
      </c>
      <c r="F8725" s="25" t="s">
        <v>6</v>
      </c>
      <c r="G8725" s="25" t="s">
        <v>2987</v>
      </c>
      <c r="H8725" s="25" t="s">
        <v>3418</v>
      </c>
      <c r="I8725" s="25" t="s">
        <v>82</v>
      </c>
      <c r="J8725" s="10">
        <v>3731</v>
      </c>
      <c r="K8725" s="16">
        <v>75</v>
      </c>
    </row>
    <row r="8726" spans="1:11" x14ac:dyDescent="0.25">
      <c r="A8726" s="19">
        <v>43094</v>
      </c>
      <c r="B8726" s="19" t="s">
        <v>3407</v>
      </c>
      <c r="C8726" s="15">
        <v>1200</v>
      </c>
      <c r="D8726" s="24" t="s">
        <v>4</v>
      </c>
      <c r="E8726" s="24" t="s">
        <v>5</v>
      </c>
      <c r="F8726" s="25" t="s">
        <v>2217</v>
      </c>
      <c r="G8726" s="25" t="s">
        <v>2987</v>
      </c>
      <c r="H8726" s="25" t="s">
        <v>3418</v>
      </c>
      <c r="I8726" s="25" t="s">
        <v>82</v>
      </c>
      <c r="J8726" s="10">
        <v>3760</v>
      </c>
      <c r="K8726" s="16">
        <v>76</v>
      </c>
    </row>
    <row r="8727" spans="1:11" x14ac:dyDescent="0.25">
      <c r="A8727" s="19">
        <v>43094</v>
      </c>
      <c r="B8727" s="19" t="s">
        <v>3407</v>
      </c>
      <c r="C8727" s="15">
        <v>10000</v>
      </c>
      <c r="D8727" s="24" t="s">
        <v>4</v>
      </c>
      <c r="E8727" s="24" t="s">
        <v>6</v>
      </c>
      <c r="F8727" s="25" t="s">
        <v>6</v>
      </c>
      <c r="G8727" s="25" t="s">
        <v>2987</v>
      </c>
      <c r="H8727" s="25" t="s">
        <v>3418</v>
      </c>
      <c r="I8727" s="25" t="s">
        <v>82</v>
      </c>
      <c r="J8727" s="10">
        <v>3810</v>
      </c>
      <c r="K8727" s="16">
        <v>77</v>
      </c>
    </row>
    <row r="8728" spans="1:11" x14ac:dyDescent="0.25">
      <c r="A8728" s="19">
        <v>43094</v>
      </c>
      <c r="B8728" s="19" t="s">
        <v>3407</v>
      </c>
      <c r="C8728" s="15">
        <v>1670</v>
      </c>
      <c r="D8728" s="24" t="s">
        <v>4</v>
      </c>
      <c r="E8728" s="24" t="s">
        <v>6</v>
      </c>
      <c r="F8728" s="25" t="s">
        <v>6</v>
      </c>
      <c r="G8728" s="25" t="s">
        <v>2987</v>
      </c>
      <c r="H8728" s="25" t="s">
        <v>3418</v>
      </c>
      <c r="I8728" s="25" t="s">
        <v>82</v>
      </c>
      <c r="J8728" s="10">
        <v>3900</v>
      </c>
      <c r="K8728" s="16">
        <v>78</v>
      </c>
    </row>
    <row r="8729" spans="1:11" x14ac:dyDescent="0.25">
      <c r="A8729" s="19">
        <v>43094</v>
      </c>
      <c r="B8729" s="19" t="s">
        <v>3407</v>
      </c>
      <c r="C8729" s="15">
        <v>250</v>
      </c>
      <c r="D8729" s="24" t="s">
        <v>4</v>
      </c>
      <c r="E8729" s="24" t="s">
        <v>6</v>
      </c>
      <c r="F8729" s="25" t="s">
        <v>6</v>
      </c>
      <c r="G8729" s="25" t="s">
        <v>2987</v>
      </c>
      <c r="H8729" s="25" t="s">
        <v>3418</v>
      </c>
      <c r="I8729" s="25" t="s">
        <v>82</v>
      </c>
      <c r="J8729" s="10">
        <v>3910</v>
      </c>
      <c r="K8729" s="16">
        <v>79</v>
      </c>
    </row>
    <row r="8730" spans="1:11" x14ac:dyDescent="0.25">
      <c r="A8730" s="19">
        <v>43094</v>
      </c>
      <c r="B8730" s="19" t="s">
        <v>3407</v>
      </c>
      <c r="C8730" s="15">
        <v>200</v>
      </c>
      <c r="D8730" s="24" t="s">
        <v>4</v>
      </c>
      <c r="E8730" s="24" t="s">
        <v>6</v>
      </c>
      <c r="F8730" s="25" t="s">
        <v>6</v>
      </c>
      <c r="G8730" s="25" t="s">
        <v>2987</v>
      </c>
      <c r="H8730" s="25" t="s">
        <v>3418</v>
      </c>
      <c r="I8730" s="25" t="s">
        <v>82</v>
      </c>
      <c r="J8730" s="10">
        <v>3911</v>
      </c>
      <c r="K8730" s="16">
        <v>79</v>
      </c>
    </row>
    <row r="8731" spans="1:11" x14ac:dyDescent="0.25">
      <c r="A8731" s="19">
        <v>43094</v>
      </c>
      <c r="B8731" s="19" t="s">
        <v>3407</v>
      </c>
      <c r="C8731" s="15">
        <v>150</v>
      </c>
      <c r="D8731" s="24" t="s">
        <v>4</v>
      </c>
      <c r="E8731" s="24" t="s">
        <v>6</v>
      </c>
      <c r="F8731" s="25" t="s">
        <v>6</v>
      </c>
      <c r="G8731" s="25" t="s">
        <v>2987</v>
      </c>
      <c r="H8731" s="25" t="s">
        <v>3418</v>
      </c>
      <c r="I8731" s="25" t="s">
        <v>82</v>
      </c>
      <c r="J8731" s="10">
        <v>3953</v>
      </c>
      <c r="K8731" s="16">
        <v>80</v>
      </c>
    </row>
    <row r="8732" spans="1:11" x14ac:dyDescent="0.25">
      <c r="A8732" s="19">
        <v>43094</v>
      </c>
      <c r="B8732" s="19" t="s">
        <v>3407</v>
      </c>
      <c r="C8732" s="15">
        <v>10000</v>
      </c>
      <c r="D8732" s="24" t="s">
        <v>4</v>
      </c>
      <c r="E8732" s="24" t="s">
        <v>6</v>
      </c>
      <c r="F8732" s="25" t="s">
        <v>6</v>
      </c>
      <c r="G8732" s="25" t="s">
        <v>2987</v>
      </c>
      <c r="H8732" s="25" t="s">
        <v>3418</v>
      </c>
      <c r="I8732" s="25" t="s">
        <v>82</v>
      </c>
      <c r="J8732" s="10">
        <v>3954</v>
      </c>
      <c r="K8732" s="16">
        <v>80</v>
      </c>
    </row>
    <row r="8733" spans="1:11" x14ac:dyDescent="0.25">
      <c r="A8733" s="19">
        <v>43094</v>
      </c>
      <c r="B8733" s="19" t="s">
        <v>3407</v>
      </c>
      <c r="C8733" s="15">
        <v>1000</v>
      </c>
      <c r="D8733" s="24" t="s">
        <v>7</v>
      </c>
      <c r="E8733" s="24" t="s">
        <v>8</v>
      </c>
      <c r="F8733" s="25"/>
      <c r="G8733" s="25" t="s">
        <v>3314</v>
      </c>
      <c r="H8733" s="25" t="s">
        <v>3314</v>
      </c>
      <c r="I8733" s="27"/>
      <c r="J8733" s="10" t="s">
        <v>2984</v>
      </c>
      <c r="K8733" s="16"/>
    </row>
    <row r="8734" spans="1:11" x14ac:dyDescent="0.25">
      <c r="A8734" s="19">
        <v>43094</v>
      </c>
      <c r="B8734" s="19" t="s">
        <v>3407</v>
      </c>
      <c r="C8734" s="15">
        <v>47800</v>
      </c>
      <c r="D8734" s="24" t="s">
        <v>7</v>
      </c>
      <c r="E8734" s="24" t="s">
        <v>8</v>
      </c>
      <c r="F8734" s="25"/>
      <c r="G8734" s="25" t="s">
        <v>3314</v>
      </c>
      <c r="H8734" s="25" t="s">
        <v>3314</v>
      </c>
      <c r="I8734" s="27"/>
      <c r="J8734" s="10" t="s">
        <v>2984</v>
      </c>
      <c r="K8734" s="16"/>
    </row>
    <row r="8735" spans="1:11" x14ac:dyDescent="0.25">
      <c r="A8735" s="19">
        <v>43094</v>
      </c>
      <c r="B8735" s="19" t="s">
        <v>3407</v>
      </c>
      <c r="C8735" s="15">
        <v>4720</v>
      </c>
      <c r="D8735" s="24" t="s">
        <v>7</v>
      </c>
      <c r="E8735" s="24" t="s">
        <v>8</v>
      </c>
      <c r="F8735" s="25"/>
      <c r="G8735" s="25" t="s">
        <v>3314</v>
      </c>
      <c r="H8735" s="25" t="s">
        <v>3314</v>
      </c>
      <c r="I8735" s="27"/>
      <c r="J8735" s="10" t="s">
        <v>2984</v>
      </c>
      <c r="K8735" s="16"/>
    </row>
    <row r="8736" spans="1:11" x14ac:dyDescent="0.25">
      <c r="A8736" s="19">
        <v>43094</v>
      </c>
      <c r="B8736" s="19" t="s">
        <v>3407</v>
      </c>
      <c r="C8736" s="15">
        <v>300</v>
      </c>
      <c r="D8736" s="24" t="s">
        <v>7</v>
      </c>
      <c r="E8736" s="24" t="s">
        <v>8</v>
      </c>
      <c r="F8736" s="25"/>
      <c r="G8736" s="25" t="s">
        <v>3314</v>
      </c>
      <c r="H8736" s="25" t="s">
        <v>3314</v>
      </c>
      <c r="I8736" s="27"/>
      <c r="J8736" s="10" t="s">
        <v>2984</v>
      </c>
      <c r="K8736" s="16"/>
    </row>
    <row r="8737" spans="1:11" x14ac:dyDescent="0.25">
      <c r="A8737" s="19">
        <v>43094</v>
      </c>
      <c r="B8737" s="19" t="s">
        <v>3407</v>
      </c>
      <c r="C8737" s="15">
        <v>200</v>
      </c>
      <c r="D8737" s="24" t="s">
        <v>7</v>
      </c>
      <c r="E8737" s="24" t="s">
        <v>8</v>
      </c>
      <c r="F8737" s="25"/>
      <c r="G8737" s="25" t="s">
        <v>3314</v>
      </c>
      <c r="H8737" s="25" t="s">
        <v>3314</v>
      </c>
      <c r="I8737" s="27"/>
      <c r="J8737" s="10" t="s">
        <v>2984</v>
      </c>
      <c r="K8737" s="16"/>
    </row>
    <row r="8738" spans="1:11" x14ac:dyDescent="0.25">
      <c r="A8738" s="19">
        <v>43095</v>
      </c>
      <c r="B8738" s="19" t="s">
        <v>3407</v>
      </c>
      <c r="C8738" s="15">
        <v>200</v>
      </c>
      <c r="D8738" s="24" t="s">
        <v>4</v>
      </c>
      <c r="E8738" s="24" t="s">
        <v>6</v>
      </c>
      <c r="F8738" s="25" t="s">
        <v>6</v>
      </c>
      <c r="G8738" s="25" t="s">
        <v>2987</v>
      </c>
      <c r="H8738" s="25" t="s">
        <v>3418</v>
      </c>
      <c r="I8738" s="25" t="s">
        <v>82</v>
      </c>
      <c r="J8738" s="10">
        <v>1343</v>
      </c>
      <c r="K8738" s="16">
        <v>27</v>
      </c>
    </row>
    <row r="8739" spans="1:11" x14ac:dyDescent="0.25">
      <c r="A8739" s="19">
        <v>43095</v>
      </c>
      <c r="B8739" s="19" t="s">
        <v>3407</v>
      </c>
      <c r="C8739" s="15">
        <v>200</v>
      </c>
      <c r="D8739" s="24" t="s">
        <v>4</v>
      </c>
      <c r="E8739" s="24" t="s">
        <v>6</v>
      </c>
      <c r="F8739" s="25" t="s">
        <v>6</v>
      </c>
      <c r="G8739" s="25" t="s">
        <v>2987</v>
      </c>
      <c r="H8739" s="25" t="s">
        <v>3418</v>
      </c>
      <c r="I8739" s="25" t="s">
        <v>82</v>
      </c>
      <c r="J8739" s="10">
        <v>1344</v>
      </c>
      <c r="K8739" s="16">
        <v>27</v>
      </c>
    </row>
    <row r="8740" spans="1:11" x14ac:dyDescent="0.25">
      <c r="A8740" s="19">
        <v>43095</v>
      </c>
      <c r="B8740" s="19" t="s">
        <v>3407</v>
      </c>
      <c r="C8740" s="15">
        <v>200</v>
      </c>
      <c r="D8740" s="24" t="s">
        <v>4</v>
      </c>
      <c r="E8740" s="24" t="s">
        <v>6</v>
      </c>
      <c r="F8740" s="25" t="s">
        <v>6</v>
      </c>
      <c r="G8740" s="25" t="s">
        <v>2987</v>
      </c>
      <c r="H8740" s="25" t="s">
        <v>3418</v>
      </c>
      <c r="I8740" s="25" t="s">
        <v>82</v>
      </c>
      <c r="J8740" s="10">
        <v>1345</v>
      </c>
      <c r="K8740" s="16">
        <v>27</v>
      </c>
    </row>
    <row r="8741" spans="1:11" x14ac:dyDescent="0.25">
      <c r="A8741" s="19">
        <v>43095</v>
      </c>
      <c r="B8741" s="19" t="s">
        <v>3407</v>
      </c>
      <c r="C8741" s="15">
        <v>500</v>
      </c>
      <c r="D8741" s="24" t="s">
        <v>4</v>
      </c>
      <c r="E8741" s="24" t="s">
        <v>5</v>
      </c>
      <c r="F8741" s="25" t="s">
        <v>2217</v>
      </c>
      <c r="G8741" s="25" t="s">
        <v>2987</v>
      </c>
      <c r="H8741" s="25" t="s">
        <v>3418</v>
      </c>
      <c r="I8741" s="25" t="s">
        <v>82</v>
      </c>
      <c r="J8741" s="10">
        <v>1346</v>
      </c>
      <c r="K8741" s="16">
        <v>27</v>
      </c>
    </row>
    <row r="8742" spans="1:11" x14ac:dyDescent="0.25">
      <c r="A8742" s="19">
        <v>43095</v>
      </c>
      <c r="B8742" s="19" t="s">
        <v>3407</v>
      </c>
      <c r="C8742" s="15">
        <v>500</v>
      </c>
      <c r="D8742" s="24" t="s">
        <v>4</v>
      </c>
      <c r="E8742" s="24" t="s">
        <v>5</v>
      </c>
      <c r="F8742" s="25" t="s">
        <v>2217</v>
      </c>
      <c r="G8742" s="25" t="s">
        <v>2987</v>
      </c>
      <c r="H8742" s="25" t="s">
        <v>3418</v>
      </c>
      <c r="I8742" s="25" t="s">
        <v>82</v>
      </c>
      <c r="J8742" s="10">
        <v>2846</v>
      </c>
      <c r="K8742" s="16">
        <v>57</v>
      </c>
    </row>
    <row r="8743" spans="1:11" x14ac:dyDescent="0.25">
      <c r="A8743" s="19">
        <v>43095</v>
      </c>
      <c r="B8743" s="19" t="s">
        <v>3407</v>
      </c>
      <c r="C8743" s="15">
        <v>400</v>
      </c>
      <c r="D8743" s="24" t="s">
        <v>4</v>
      </c>
      <c r="E8743" s="24" t="s">
        <v>6</v>
      </c>
      <c r="F8743" s="25" t="s">
        <v>6</v>
      </c>
      <c r="G8743" s="25" t="s">
        <v>2987</v>
      </c>
      <c r="H8743" s="25" t="s">
        <v>3418</v>
      </c>
      <c r="I8743" s="25" t="s">
        <v>82</v>
      </c>
      <c r="J8743" s="10">
        <v>2974</v>
      </c>
      <c r="K8743" s="16">
        <v>60</v>
      </c>
    </row>
    <row r="8744" spans="1:11" x14ac:dyDescent="0.25">
      <c r="A8744" s="19">
        <v>43095</v>
      </c>
      <c r="B8744" s="19" t="s">
        <v>3407</v>
      </c>
      <c r="C8744" s="15">
        <v>5000</v>
      </c>
      <c r="D8744" s="24" t="s">
        <v>4</v>
      </c>
      <c r="E8744" s="24" t="s">
        <v>5</v>
      </c>
      <c r="F8744" s="25" t="s">
        <v>2217</v>
      </c>
      <c r="G8744" s="25" t="s">
        <v>2987</v>
      </c>
      <c r="H8744" s="25" t="s">
        <v>3418</v>
      </c>
      <c r="I8744" s="25" t="s">
        <v>82</v>
      </c>
      <c r="J8744" s="10">
        <v>3458</v>
      </c>
      <c r="K8744" s="16">
        <v>70</v>
      </c>
    </row>
    <row r="8745" spans="1:11" x14ac:dyDescent="0.25">
      <c r="A8745" s="19">
        <v>43095</v>
      </c>
      <c r="B8745" s="19" t="s">
        <v>3407</v>
      </c>
      <c r="C8745" s="15">
        <v>110</v>
      </c>
      <c r="D8745" s="24" t="s">
        <v>4</v>
      </c>
      <c r="E8745" s="24" t="s">
        <v>5</v>
      </c>
      <c r="F8745" s="25" t="s">
        <v>2217</v>
      </c>
      <c r="G8745" s="25" t="s">
        <v>2987</v>
      </c>
      <c r="H8745" s="25" t="s">
        <v>3418</v>
      </c>
      <c r="I8745" s="25" t="s">
        <v>82</v>
      </c>
      <c r="J8745" s="10">
        <v>3459</v>
      </c>
      <c r="K8745" s="16">
        <v>70</v>
      </c>
    </row>
    <row r="8746" spans="1:11" x14ac:dyDescent="0.25">
      <c r="A8746" s="19">
        <v>43095</v>
      </c>
      <c r="B8746" s="19" t="s">
        <v>3407</v>
      </c>
      <c r="C8746" s="15">
        <v>10000</v>
      </c>
      <c r="D8746" s="24" t="s">
        <v>4</v>
      </c>
      <c r="E8746" s="24" t="s">
        <v>5</v>
      </c>
      <c r="F8746" s="25" t="s">
        <v>2217</v>
      </c>
      <c r="G8746" s="25" t="s">
        <v>2987</v>
      </c>
      <c r="H8746" s="25" t="s">
        <v>3418</v>
      </c>
      <c r="I8746" s="25" t="s">
        <v>82</v>
      </c>
      <c r="J8746" s="10">
        <v>3460</v>
      </c>
      <c r="K8746" s="16">
        <v>70</v>
      </c>
    </row>
    <row r="8747" spans="1:11" x14ac:dyDescent="0.25">
      <c r="A8747" s="19">
        <v>43095</v>
      </c>
      <c r="B8747" s="19" t="s">
        <v>3407</v>
      </c>
      <c r="C8747" s="15">
        <v>5500</v>
      </c>
      <c r="D8747" s="24" t="s">
        <v>4</v>
      </c>
      <c r="E8747" s="24" t="s">
        <v>5</v>
      </c>
      <c r="F8747" s="25" t="s">
        <v>2217</v>
      </c>
      <c r="G8747" s="25" t="s">
        <v>2987</v>
      </c>
      <c r="H8747" s="25" t="s">
        <v>3418</v>
      </c>
      <c r="I8747" s="25" t="s">
        <v>82</v>
      </c>
      <c r="J8747" s="10">
        <v>3461</v>
      </c>
      <c r="K8747" s="16">
        <v>70</v>
      </c>
    </row>
    <row r="8748" spans="1:11" x14ac:dyDescent="0.25">
      <c r="A8748" s="19">
        <v>43095</v>
      </c>
      <c r="B8748" s="19" t="s">
        <v>3407</v>
      </c>
      <c r="C8748" s="15">
        <v>10000</v>
      </c>
      <c r="D8748" s="24" t="s">
        <v>4</v>
      </c>
      <c r="E8748" s="24" t="s">
        <v>5</v>
      </c>
      <c r="F8748" s="25" t="s">
        <v>2217</v>
      </c>
      <c r="G8748" s="25" t="s">
        <v>2987</v>
      </c>
      <c r="H8748" s="25" t="s">
        <v>3418</v>
      </c>
      <c r="I8748" s="25" t="s">
        <v>82</v>
      </c>
      <c r="J8748" s="10">
        <v>3462</v>
      </c>
      <c r="K8748" s="16">
        <v>70</v>
      </c>
    </row>
    <row r="8749" spans="1:11" x14ac:dyDescent="0.25">
      <c r="A8749" s="19">
        <v>43095</v>
      </c>
      <c r="B8749" s="19" t="s">
        <v>3407</v>
      </c>
      <c r="C8749" s="15">
        <v>10000</v>
      </c>
      <c r="D8749" s="24" t="s">
        <v>4</v>
      </c>
      <c r="E8749" s="24" t="s">
        <v>5</v>
      </c>
      <c r="F8749" s="25" t="s">
        <v>2217</v>
      </c>
      <c r="G8749" s="25" t="s">
        <v>2987</v>
      </c>
      <c r="H8749" s="25" t="s">
        <v>3418</v>
      </c>
      <c r="I8749" s="25" t="s">
        <v>82</v>
      </c>
      <c r="J8749" s="10">
        <v>3463</v>
      </c>
      <c r="K8749" s="16">
        <v>70</v>
      </c>
    </row>
    <row r="8750" spans="1:11" x14ac:dyDescent="0.25">
      <c r="A8750" s="19">
        <v>43095</v>
      </c>
      <c r="B8750" s="19" t="s">
        <v>3407</v>
      </c>
      <c r="C8750" s="15">
        <v>1300</v>
      </c>
      <c r="D8750" s="24" t="s">
        <v>4</v>
      </c>
      <c r="E8750" s="24" t="s">
        <v>5</v>
      </c>
      <c r="F8750" s="25" t="s">
        <v>2217</v>
      </c>
      <c r="G8750" s="25" t="s">
        <v>2987</v>
      </c>
      <c r="H8750" s="25" t="s">
        <v>3418</v>
      </c>
      <c r="I8750" s="25" t="s">
        <v>82</v>
      </c>
      <c r="J8750" s="10">
        <v>3464</v>
      </c>
      <c r="K8750" s="16">
        <v>70</v>
      </c>
    </row>
    <row r="8751" spans="1:11" x14ac:dyDescent="0.25">
      <c r="A8751" s="19">
        <v>43095</v>
      </c>
      <c r="B8751" s="19" t="s">
        <v>3407</v>
      </c>
      <c r="C8751" s="15">
        <v>1996.3936000000001</v>
      </c>
      <c r="D8751" s="24" t="s">
        <v>4</v>
      </c>
      <c r="E8751" s="24" t="s">
        <v>6</v>
      </c>
      <c r="F8751" s="25" t="s">
        <v>6</v>
      </c>
      <c r="G8751" s="25" t="s">
        <v>2987</v>
      </c>
      <c r="H8751" s="25" t="s">
        <v>3418</v>
      </c>
      <c r="I8751" s="25" t="s">
        <v>82</v>
      </c>
      <c r="J8751" s="10">
        <v>3465</v>
      </c>
      <c r="K8751" s="16">
        <v>70</v>
      </c>
    </row>
    <row r="8752" spans="1:11" x14ac:dyDescent="0.25">
      <c r="A8752" s="19">
        <v>43095</v>
      </c>
      <c r="B8752" s="19" t="s">
        <v>3407</v>
      </c>
      <c r="C8752" s="15">
        <v>300</v>
      </c>
      <c r="D8752" s="24" t="s">
        <v>4</v>
      </c>
      <c r="E8752" s="24" t="s">
        <v>6</v>
      </c>
      <c r="F8752" s="25" t="s">
        <v>6</v>
      </c>
      <c r="G8752" s="25" t="s">
        <v>2987</v>
      </c>
      <c r="H8752" s="25" t="s">
        <v>3418</v>
      </c>
      <c r="I8752" s="25" t="s">
        <v>82</v>
      </c>
      <c r="J8752" s="10">
        <v>3466</v>
      </c>
      <c r="K8752" s="16">
        <v>70</v>
      </c>
    </row>
    <row r="8753" spans="1:11" x14ac:dyDescent="0.25">
      <c r="A8753" s="19">
        <v>43095</v>
      </c>
      <c r="B8753" s="19" t="s">
        <v>3407</v>
      </c>
      <c r="C8753" s="15">
        <v>600</v>
      </c>
      <c r="D8753" s="24" t="s">
        <v>4</v>
      </c>
      <c r="E8753" s="24" t="s">
        <v>6</v>
      </c>
      <c r="F8753" s="25" t="s">
        <v>6</v>
      </c>
      <c r="G8753" s="25" t="s">
        <v>2987</v>
      </c>
      <c r="H8753" s="25" t="s">
        <v>3418</v>
      </c>
      <c r="I8753" s="25" t="s">
        <v>82</v>
      </c>
      <c r="J8753" s="10">
        <v>3589</v>
      </c>
      <c r="K8753" s="16">
        <v>78</v>
      </c>
    </row>
    <row r="8754" spans="1:11" x14ac:dyDescent="0.25">
      <c r="A8754" s="19">
        <v>43095</v>
      </c>
      <c r="B8754" s="19" t="s">
        <v>3407</v>
      </c>
      <c r="C8754" s="15">
        <v>400</v>
      </c>
      <c r="D8754" s="24" t="s">
        <v>4</v>
      </c>
      <c r="E8754" s="24" t="s">
        <v>6</v>
      </c>
      <c r="F8754" s="25" t="s">
        <v>6</v>
      </c>
      <c r="G8754" s="25" t="s">
        <v>2987</v>
      </c>
      <c r="H8754" s="25" t="s">
        <v>3418</v>
      </c>
      <c r="I8754" s="25" t="s">
        <v>82</v>
      </c>
      <c r="J8754" s="10">
        <v>3590</v>
      </c>
      <c r="K8754" s="16">
        <v>78</v>
      </c>
    </row>
    <row r="8755" spans="1:11" x14ac:dyDescent="0.25">
      <c r="A8755" s="19">
        <v>43095</v>
      </c>
      <c r="B8755" s="19" t="s">
        <v>3407</v>
      </c>
      <c r="C8755" s="15">
        <v>2000</v>
      </c>
      <c r="D8755" s="24" t="s">
        <v>4</v>
      </c>
      <c r="E8755" s="24" t="s">
        <v>6</v>
      </c>
      <c r="F8755" s="25" t="s">
        <v>6</v>
      </c>
      <c r="G8755" s="25" t="s">
        <v>2987</v>
      </c>
      <c r="H8755" s="25" t="s">
        <v>3418</v>
      </c>
      <c r="I8755" s="25" t="s">
        <v>82</v>
      </c>
      <c r="J8755" s="10">
        <v>3653</v>
      </c>
      <c r="K8755" s="16">
        <v>74</v>
      </c>
    </row>
    <row r="8756" spans="1:11" x14ac:dyDescent="0.25">
      <c r="A8756" s="19">
        <v>43095</v>
      </c>
      <c r="B8756" s="19" t="s">
        <v>3407</v>
      </c>
      <c r="C8756" s="15">
        <v>120</v>
      </c>
      <c r="D8756" s="24" t="s">
        <v>4</v>
      </c>
      <c r="E8756" s="24" t="s">
        <v>6</v>
      </c>
      <c r="F8756" s="25" t="s">
        <v>6</v>
      </c>
      <c r="G8756" s="25" t="s">
        <v>2987</v>
      </c>
      <c r="H8756" s="25" t="s">
        <v>3418</v>
      </c>
      <c r="I8756" s="25" t="s">
        <v>82</v>
      </c>
      <c r="J8756" s="10">
        <v>3654</v>
      </c>
      <c r="K8756" s="16">
        <v>74</v>
      </c>
    </row>
    <row r="8757" spans="1:11" x14ac:dyDescent="0.25">
      <c r="A8757" s="19">
        <v>43095</v>
      </c>
      <c r="B8757" s="19" t="s">
        <v>3407</v>
      </c>
      <c r="C8757" s="15">
        <v>5000</v>
      </c>
      <c r="D8757" s="24" t="s">
        <v>4</v>
      </c>
      <c r="E8757" s="24" t="s">
        <v>5</v>
      </c>
      <c r="F8757" s="25" t="s">
        <v>2217</v>
      </c>
      <c r="G8757" s="25" t="s">
        <v>2987</v>
      </c>
      <c r="H8757" s="25" t="s">
        <v>3418</v>
      </c>
      <c r="I8757" s="25" t="s">
        <v>82</v>
      </c>
      <c r="J8757" s="10">
        <v>3732</v>
      </c>
      <c r="K8757" s="16">
        <v>75</v>
      </c>
    </row>
    <row r="8758" spans="1:11" x14ac:dyDescent="0.25">
      <c r="A8758" s="19">
        <v>43095</v>
      </c>
      <c r="B8758" s="19" t="s">
        <v>3407</v>
      </c>
      <c r="C8758" s="15">
        <v>400</v>
      </c>
      <c r="D8758" s="24" t="s">
        <v>4</v>
      </c>
      <c r="E8758" s="24" t="s">
        <v>6</v>
      </c>
      <c r="F8758" s="25" t="s">
        <v>6</v>
      </c>
      <c r="G8758" s="25" t="s">
        <v>2987</v>
      </c>
      <c r="H8758" s="25" t="s">
        <v>3418</v>
      </c>
      <c r="I8758" s="25" t="s">
        <v>82</v>
      </c>
      <c r="J8758" s="10">
        <v>3733</v>
      </c>
      <c r="K8758" s="16">
        <v>75</v>
      </c>
    </row>
    <row r="8759" spans="1:11" x14ac:dyDescent="0.25">
      <c r="A8759" s="19">
        <v>43095</v>
      </c>
      <c r="B8759" s="19" t="s">
        <v>3407</v>
      </c>
      <c r="C8759" s="15">
        <v>400</v>
      </c>
      <c r="D8759" s="24" t="s">
        <v>4</v>
      </c>
      <c r="E8759" s="24" t="s">
        <v>5</v>
      </c>
      <c r="F8759" s="25" t="s">
        <v>2217</v>
      </c>
      <c r="G8759" s="25" t="s">
        <v>2987</v>
      </c>
      <c r="H8759" s="25" t="s">
        <v>3418</v>
      </c>
      <c r="I8759" s="25" t="s">
        <v>82</v>
      </c>
      <c r="J8759" s="10">
        <v>3734</v>
      </c>
      <c r="K8759" s="16">
        <v>75</v>
      </c>
    </row>
    <row r="8760" spans="1:11" x14ac:dyDescent="0.25">
      <c r="A8760" s="19">
        <v>43095</v>
      </c>
      <c r="B8760" s="19" t="s">
        <v>3407</v>
      </c>
      <c r="C8760" s="15">
        <v>1000</v>
      </c>
      <c r="D8760" s="24" t="s">
        <v>4</v>
      </c>
      <c r="E8760" s="24" t="s">
        <v>6</v>
      </c>
      <c r="F8760" s="25" t="s">
        <v>6</v>
      </c>
      <c r="G8760" s="25" t="s">
        <v>2987</v>
      </c>
      <c r="H8760" s="25" t="s">
        <v>3418</v>
      </c>
      <c r="I8760" s="25" t="s">
        <v>82</v>
      </c>
      <c r="J8760" s="10">
        <v>3811</v>
      </c>
      <c r="K8760" s="16">
        <v>77</v>
      </c>
    </row>
    <row r="8761" spans="1:11" x14ac:dyDescent="0.25">
      <c r="A8761" s="19">
        <v>43095</v>
      </c>
      <c r="B8761" s="19" t="s">
        <v>3407</v>
      </c>
      <c r="C8761" s="15">
        <v>10000</v>
      </c>
      <c r="D8761" s="24" t="s">
        <v>4</v>
      </c>
      <c r="E8761" s="24" t="s">
        <v>5</v>
      </c>
      <c r="F8761" s="25" t="s">
        <v>2217</v>
      </c>
      <c r="G8761" s="25" t="s">
        <v>2987</v>
      </c>
      <c r="H8761" s="25" t="s">
        <v>3418</v>
      </c>
      <c r="I8761" s="25" t="s">
        <v>82</v>
      </c>
      <c r="J8761" s="10">
        <v>3812</v>
      </c>
      <c r="K8761" s="16">
        <v>77</v>
      </c>
    </row>
    <row r="8762" spans="1:11" x14ac:dyDescent="0.25">
      <c r="A8762" s="19">
        <v>43095</v>
      </c>
      <c r="B8762" s="19" t="s">
        <v>3407</v>
      </c>
      <c r="C8762" s="15">
        <v>5000</v>
      </c>
      <c r="D8762" s="24" t="s">
        <v>4</v>
      </c>
      <c r="E8762" s="24" t="s">
        <v>5</v>
      </c>
      <c r="F8762" s="25" t="s">
        <v>2217</v>
      </c>
      <c r="G8762" s="25" t="s">
        <v>2987</v>
      </c>
      <c r="H8762" s="25" t="s">
        <v>3418</v>
      </c>
      <c r="I8762" s="25" t="s">
        <v>82</v>
      </c>
      <c r="J8762" s="10">
        <v>3813</v>
      </c>
      <c r="K8762" s="16">
        <v>77</v>
      </c>
    </row>
    <row r="8763" spans="1:11" x14ac:dyDescent="0.25">
      <c r="A8763" s="19">
        <v>43095</v>
      </c>
      <c r="B8763" s="19" t="s">
        <v>3407</v>
      </c>
      <c r="C8763" s="15">
        <v>30000</v>
      </c>
      <c r="D8763" s="24" t="s">
        <v>7</v>
      </c>
      <c r="E8763" s="24" t="s">
        <v>8</v>
      </c>
      <c r="F8763" s="25"/>
      <c r="G8763" s="25" t="s">
        <v>3314</v>
      </c>
      <c r="H8763" s="25" t="s">
        <v>3314</v>
      </c>
      <c r="I8763" s="27"/>
      <c r="J8763" s="10" t="s">
        <v>2984</v>
      </c>
      <c r="K8763" s="16"/>
    </row>
    <row r="8764" spans="1:11" x14ac:dyDescent="0.25">
      <c r="A8764" s="19">
        <v>43095</v>
      </c>
      <c r="B8764" s="19" t="s">
        <v>3407</v>
      </c>
      <c r="C8764" s="15">
        <v>5000</v>
      </c>
      <c r="D8764" s="24" t="s">
        <v>7</v>
      </c>
      <c r="E8764" s="24" t="s">
        <v>8</v>
      </c>
      <c r="F8764" s="25"/>
      <c r="G8764" s="25" t="s">
        <v>3314</v>
      </c>
      <c r="H8764" s="25" t="s">
        <v>3314</v>
      </c>
      <c r="I8764" s="27"/>
      <c r="J8764" s="10" t="s">
        <v>2984</v>
      </c>
      <c r="K8764" s="16"/>
    </row>
    <row r="8765" spans="1:11" x14ac:dyDescent="0.25">
      <c r="A8765" s="19">
        <v>43095</v>
      </c>
      <c r="B8765" s="19" t="s">
        <v>3407</v>
      </c>
      <c r="C8765" s="15">
        <v>1200</v>
      </c>
      <c r="D8765" s="24" t="s">
        <v>7</v>
      </c>
      <c r="E8765" s="24" t="s">
        <v>8</v>
      </c>
      <c r="F8765" s="25"/>
      <c r="G8765" s="25" t="s">
        <v>3314</v>
      </c>
      <c r="H8765" s="25" t="s">
        <v>3314</v>
      </c>
      <c r="I8765" s="27"/>
      <c r="J8765" s="10" t="s">
        <v>2984</v>
      </c>
      <c r="K8765" s="16"/>
    </row>
    <row r="8766" spans="1:11" x14ac:dyDescent="0.25">
      <c r="A8766" s="19">
        <v>43095</v>
      </c>
      <c r="B8766" s="19" t="s">
        <v>3407</v>
      </c>
      <c r="C8766" s="15">
        <v>450</v>
      </c>
      <c r="D8766" s="24" t="s">
        <v>7</v>
      </c>
      <c r="E8766" s="24" t="s">
        <v>8</v>
      </c>
      <c r="F8766" s="25"/>
      <c r="G8766" s="25" t="s">
        <v>3314</v>
      </c>
      <c r="H8766" s="25" t="s">
        <v>3314</v>
      </c>
      <c r="I8766" s="27"/>
      <c r="J8766" s="10" t="s">
        <v>2984</v>
      </c>
      <c r="K8766" s="16"/>
    </row>
    <row r="8767" spans="1:11" x14ac:dyDescent="0.25">
      <c r="A8767" s="19">
        <v>43095</v>
      </c>
      <c r="B8767" s="19" t="s">
        <v>3407</v>
      </c>
      <c r="C8767" s="15">
        <v>250</v>
      </c>
      <c r="D8767" s="24" t="s">
        <v>7</v>
      </c>
      <c r="E8767" s="24" t="s">
        <v>8</v>
      </c>
      <c r="F8767" s="25"/>
      <c r="G8767" s="25" t="s">
        <v>3314</v>
      </c>
      <c r="H8767" s="25" t="s">
        <v>3314</v>
      </c>
      <c r="I8767" s="27"/>
      <c r="J8767" s="10" t="s">
        <v>2984</v>
      </c>
      <c r="K8767" s="16"/>
    </row>
    <row r="8768" spans="1:11" x14ac:dyDescent="0.25">
      <c r="A8768" s="19">
        <v>43096</v>
      </c>
      <c r="B8768" s="19" t="s">
        <v>3407</v>
      </c>
      <c r="C8768" s="15">
        <v>3000</v>
      </c>
      <c r="D8768" s="24" t="s">
        <v>4</v>
      </c>
      <c r="E8768" s="24" t="s">
        <v>6</v>
      </c>
      <c r="F8768" s="25" t="s">
        <v>6</v>
      </c>
      <c r="G8768" s="25" t="s">
        <v>2987</v>
      </c>
      <c r="H8768" s="25" t="s">
        <v>3418</v>
      </c>
      <c r="I8768" s="25" t="s">
        <v>82</v>
      </c>
      <c r="J8768" s="10">
        <v>2973</v>
      </c>
      <c r="K8768" s="16">
        <v>60</v>
      </c>
    </row>
    <row r="8769" spans="1:11" x14ac:dyDescent="0.25">
      <c r="A8769" s="19">
        <v>43096</v>
      </c>
      <c r="B8769" s="19" t="s">
        <v>3407</v>
      </c>
      <c r="C8769" s="15">
        <v>40</v>
      </c>
      <c r="D8769" s="24" t="s">
        <v>4</v>
      </c>
      <c r="E8769" s="24" t="s">
        <v>6</v>
      </c>
      <c r="F8769" s="25" t="s">
        <v>6</v>
      </c>
      <c r="G8769" s="25" t="s">
        <v>2987</v>
      </c>
      <c r="H8769" s="25" t="s">
        <v>3418</v>
      </c>
      <c r="I8769" s="25" t="s">
        <v>82</v>
      </c>
      <c r="J8769" s="10">
        <v>3467</v>
      </c>
      <c r="K8769" s="16">
        <v>70</v>
      </c>
    </row>
    <row r="8770" spans="1:11" x14ac:dyDescent="0.25">
      <c r="A8770" s="19">
        <v>43096</v>
      </c>
      <c r="B8770" s="19" t="s">
        <v>3407</v>
      </c>
      <c r="C8770" s="15">
        <v>1000</v>
      </c>
      <c r="D8770" s="24" t="s">
        <v>4</v>
      </c>
      <c r="E8770" s="24" t="s">
        <v>6</v>
      </c>
      <c r="F8770" s="25" t="s">
        <v>6</v>
      </c>
      <c r="G8770" s="25" t="s">
        <v>2987</v>
      </c>
      <c r="H8770" s="25" t="s">
        <v>3418</v>
      </c>
      <c r="I8770" s="25" t="s">
        <v>82</v>
      </c>
      <c r="J8770" s="10">
        <v>3468</v>
      </c>
      <c r="K8770" s="16">
        <v>70</v>
      </c>
    </row>
    <row r="8771" spans="1:11" x14ac:dyDescent="0.25">
      <c r="A8771" s="19">
        <v>43096</v>
      </c>
      <c r="B8771" s="19" t="s">
        <v>3407</v>
      </c>
      <c r="C8771" s="15">
        <v>350</v>
      </c>
      <c r="D8771" s="24" t="s">
        <v>4</v>
      </c>
      <c r="E8771" s="24" t="s">
        <v>5</v>
      </c>
      <c r="F8771" s="25" t="s">
        <v>2217</v>
      </c>
      <c r="G8771" s="25" t="s">
        <v>2987</v>
      </c>
      <c r="H8771" s="25" t="s">
        <v>3418</v>
      </c>
      <c r="I8771" s="25" t="s">
        <v>82</v>
      </c>
      <c r="J8771" s="10">
        <v>3469</v>
      </c>
      <c r="K8771" s="16">
        <v>70</v>
      </c>
    </row>
    <row r="8772" spans="1:11" x14ac:dyDescent="0.25">
      <c r="A8772" s="19">
        <v>43096</v>
      </c>
      <c r="B8772" s="19" t="s">
        <v>3407</v>
      </c>
      <c r="C8772" s="15">
        <v>750</v>
      </c>
      <c r="D8772" s="24" t="s">
        <v>4</v>
      </c>
      <c r="E8772" s="24" t="s">
        <v>5</v>
      </c>
      <c r="F8772" s="25" t="s">
        <v>2217</v>
      </c>
      <c r="G8772" s="25" t="s">
        <v>2987</v>
      </c>
      <c r="H8772" s="25" t="s">
        <v>3418</v>
      </c>
      <c r="I8772" s="25" t="s">
        <v>82</v>
      </c>
      <c r="J8772" s="10">
        <v>3470</v>
      </c>
      <c r="K8772" s="16">
        <v>70</v>
      </c>
    </row>
    <row r="8773" spans="1:11" x14ac:dyDescent="0.25">
      <c r="A8773" s="19">
        <v>43096</v>
      </c>
      <c r="B8773" s="19" t="s">
        <v>3407</v>
      </c>
      <c r="C8773" s="15">
        <v>8000</v>
      </c>
      <c r="D8773" s="24" t="s">
        <v>4</v>
      </c>
      <c r="E8773" s="24" t="s">
        <v>5</v>
      </c>
      <c r="F8773" s="25" t="s">
        <v>2217</v>
      </c>
      <c r="G8773" s="25" t="s">
        <v>2987</v>
      </c>
      <c r="H8773" s="25" t="s">
        <v>3418</v>
      </c>
      <c r="I8773" s="25" t="s">
        <v>82</v>
      </c>
      <c r="J8773" s="10">
        <v>3591</v>
      </c>
      <c r="K8773" s="16">
        <v>72</v>
      </c>
    </row>
    <row r="8774" spans="1:11" x14ac:dyDescent="0.25">
      <c r="A8774" s="19">
        <v>43096</v>
      </c>
      <c r="B8774" s="19" t="s">
        <v>3407</v>
      </c>
      <c r="C8774" s="15">
        <v>3000</v>
      </c>
      <c r="D8774" s="24" t="s">
        <v>4</v>
      </c>
      <c r="E8774" s="24" t="s">
        <v>6</v>
      </c>
      <c r="F8774" s="25" t="s">
        <v>6</v>
      </c>
      <c r="G8774" s="25" t="s">
        <v>2987</v>
      </c>
      <c r="H8774" s="25" t="s">
        <v>3418</v>
      </c>
      <c r="I8774" s="25" t="s">
        <v>82</v>
      </c>
      <c r="J8774" s="10">
        <v>3592</v>
      </c>
      <c r="K8774" s="16">
        <v>72</v>
      </c>
    </row>
    <row r="8775" spans="1:11" x14ac:dyDescent="0.25">
      <c r="A8775" s="19">
        <v>43096</v>
      </c>
      <c r="B8775" s="19" t="s">
        <v>3407</v>
      </c>
      <c r="C8775" s="15">
        <v>1900</v>
      </c>
      <c r="D8775" s="24" t="s">
        <v>4</v>
      </c>
      <c r="E8775" s="24" t="s">
        <v>6</v>
      </c>
      <c r="F8775" s="25" t="s">
        <v>6</v>
      </c>
      <c r="G8775" s="25" t="s">
        <v>2987</v>
      </c>
      <c r="H8775" s="25" t="s">
        <v>3418</v>
      </c>
      <c r="I8775" s="25" t="s">
        <v>82</v>
      </c>
      <c r="J8775" s="10">
        <v>3593</v>
      </c>
      <c r="K8775" s="16">
        <v>72</v>
      </c>
    </row>
    <row r="8776" spans="1:11" x14ac:dyDescent="0.25">
      <c r="A8776" s="19">
        <v>43096</v>
      </c>
      <c r="B8776" s="19" t="s">
        <v>3407</v>
      </c>
      <c r="C8776" s="15">
        <v>5000</v>
      </c>
      <c r="D8776" s="24" t="s">
        <v>4</v>
      </c>
      <c r="E8776" s="24" t="s">
        <v>5</v>
      </c>
      <c r="F8776" s="25" t="s">
        <v>2217</v>
      </c>
      <c r="G8776" s="25" t="s">
        <v>2987</v>
      </c>
      <c r="H8776" s="25" t="s">
        <v>3418</v>
      </c>
      <c r="I8776" s="25" t="s">
        <v>82</v>
      </c>
      <c r="J8776" s="10">
        <v>3655</v>
      </c>
      <c r="K8776" s="16">
        <v>74</v>
      </c>
    </row>
    <row r="8777" spans="1:11" x14ac:dyDescent="0.25">
      <c r="A8777" s="19">
        <v>43096</v>
      </c>
      <c r="B8777" s="19" t="s">
        <v>3407</v>
      </c>
      <c r="C8777" s="15">
        <v>5000</v>
      </c>
      <c r="D8777" s="24" t="s">
        <v>4</v>
      </c>
      <c r="E8777" s="24" t="s">
        <v>6</v>
      </c>
      <c r="F8777" s="25" t="s">
        <v>6</v>
      </c>
      <c r="G8777" s="25" t="s">
        <v>2987</v>
      </c>
      <c r="H8777" s="25" t="s">
        <v>3418</v>
      </c>
      <c r="I8777" s="25" t="s">
        <v>82</v>
      </c>
      <c r="J8777" s="10">
        <v>3656</v>
      </c>
      <c r="K8777" s="16">
        <v>74</v>
      </c>
    </row>
    <row r="8778" spans="1:11" x14ac:dyDescent="0.25">
      <c r="A8778" s="19">
        <v>43096</v>
      </c>
      <c r="B8778" s="19" t="s">
        <v>3407</v>
      </c>
      <c r="C8778" s="15">
        <v>1000</v>
      </c>
      <c r="D8778" s="24" t="s">
        <v>4</v>
      </c>
      <c r="E8778" s="24" t="s">
        <v>6</v>
      </c>
      <c r="F8778" s="25" t="s">
        <v>6</v>
      </c>
      <c r="G8778" s="25" t="s">
        <v>2987</v>
      </c>
      <c r="H8778" s="25" t="s">
        <v>3418</v>
      </c>
      <c r="I8778" s="25" t="s">
        <v>82</v>
      </c>
      <c r="J8778" s="10">
        <v>3657</v>
      </c>
      <c r="K8778" s="16">
        <v>74</v>
      </c>
    </row>
    <row r="8779" spans="1:11" x14ac:dyDescent="0.25">
      <c r="A8779" s="19">
        <v>43096</v>
      </c>
      <c r="B8779" s="19" t="s">
        <v>3407</v>
      </c>
      <c r="C8779" s="15">
        <v>200</v>
      </c>
      <c r="D8779" s="24" t="s">
        <v>4</v>
      </c>
      <c r="E8779" s="24" t="s">
        <v>5</v>
      </c>
      <c r="F8779" s="25" t="s">
        <v>2217</v>
      </c>
      <c r="G8779" s="25" t="s">
        <v>2987</v>
      </c>
      <c r="H8779" s="25" t="s">
        <v>3418</v>
      </c>
      <c r="I8779" s="25" t="s">
        <v>82</v>
      </c>
      <c r="J8779" s="10">
        <v>3658</v>
      </c>
      <c r="K8779" s="16">
        <v>74</v>
      </c>
    </row>
    <row r="8780" spans="1:11" x14ac:dyDescent="0.25">
      <c r="A8780" s="19">
        <v>43096</v>
      </c>
      <c r="B8780" s="19" t="s">
        <v>3407</v>
      </c>
      <c r="C8780" s="15">
        <v>5000</v>
      </c>
      <c r="D8780" s="24" t="s">
        <v>4</v>
      </c>
      <c r="E8780" s="24" t="s">
        <v>5</v>
      </c>
      <c r="F8780" s="25" t="s">
        <v>2217</v>
      </c>
      <c r="G8780" s="25" t="s">
        <v>2987</v>
      </c>
      <c r="H8780" s="25" t="s">
        <v>3418</v>
      </c>
      <c r="I8780" s="25" t="s">
        <v>82</v>
      </c>
      <c r="J8780" s="10">
        <v>3659</v>
      </c>
      <c r="K8780" s="16">
        <v>74</v>
      </c>
    </row>
    <row r="8781" spans="1:11" x14ac:dyDescent="0.25">
      <c r="A8781" s="19">
        <v>43096</v>
      </c>
      <c r="B8781" s="19" t="s">
        <v>3407</v>
      </c>
      <c r="C8781" s="15">
        <v>300</v>
      </c>
      <c r="D8781" s="24" t="s">
        <v>4</v>
      </c>
      <c r="E8781" s="24" t="s">
        <v>6</v>
      </c>
      <c r="F8781" s="25" t="s">
        <v>6</v>
      </c>
      <c r="G8781" s="25" t="s">
        <v>2987</v>
      </c>
      <c r="H8781" s="25" t="s">
        <v>3418</v>
      </c>
      <c r="I8781" s="25" t="s">
        <v>82</v>
      </c>
      <c r="J8781" s="10">
        <v>3660</v>
      </c>
      <c r="K8781" s="16">
        <v>74</v>
      </c>
    </row>
    <row r="8782" spans="1:11" x14ac:dyDescent="0.25">
      <c r="A8782" s="19">
        <v>43096</v>
      </c>
      <c r="B8782" s="19" t="s">
        <v>3407</v>
      </c>
      <c r="C8782" s="15">
        <v>1000</v>
      </c>
      <c r="D8782" s="24" t="s">
        <v>4</v>
      </c>
      <c r="E8782" s="24" t="s">
        <v>6</v>
      </c>
      <c r="F8782" s="25" t="s">
        <v>6</v>
      </c>
      <c r="G8782" s="25" t="s">
        <v>2987</v>
      </c>
      <c r="H8782" s="25" t="s">
        <v>3418</v>
      </c>
      <c r="I8782" s="25" t="s">
        <v>82</v>
      </c>
      <c r="J8782" s="10">
        <v>3661</v>
      </c>
      <c r="K8782" s="16">
        <v>74</v>
      </c>
    </row>
    <row r="8783" spans="1:11" x14ac:dyDescent="0.25">
      <c r="A8783" s="19">
        <v>43096</v>
      </c>
      <c r="B8783" s="19" t="s">
        <v>3407</v>
      </c>
      <c r="C8783" s="15">
        <v>50</v>
      </c>
      <c r="D8783" s="24" t="s">
        <v>4</v>
      </c>
      <c r="E8783" s="24" t="s">
        <v>5</v>
      </c>
      <c r="F8783" s="25" t="s">
        <v>2217</v>
      </c>
      <c r="G8783" s="25" t="s">
        <v>2987</v>
      </c>
      <c r="H8783" s="25" t="s">
        <v>3418</v>
      </c>
      <c r="I8783" s="25" t="s">
        <v>82</v>
      </c>
      <c r="J8783" s="10">
        <v>3662</v>
      </c>
      <c r="K8783" s="16">
        <v>74</v>
      </c>
    </row>
    <row r="8784" spans="1:11" x14ac:dyDescent="0.25">
      <c r="A8784" s="19">
        <v>43096</v>
      </c>
      <c r="B8784" s="19" t="s">
        <v>3407</v>
      </c>
      <c r="C8784" s="15">
        <v>500</v>
      </c>
      <c r="D8784" s="24" t="s">
        <v>4</v>
      </c>
      <c r="E8784" s="24" t="s">
        <v>6</v>
      </c>
      <c r="F8784" s="25" t="s">
        <v>6</v>
      </c>
      <c r="G8784" s="25" t="s">
        <v>2987</v>
      </c>
      <c r="H8784" s="25" t="s">
        <v>3418</v>
      </c>
      <c r="I8784" s="25" t="s">
        <v>82</v>
      </c>
      <c r="J8784" s="10">
        <v>3735</v>
      </c>
      <c r="K8784" s="16">
        <v>75</v>
      </c>
    </row>
    <row r="8785" spans="1:11" x14ac:dyDescent="0.25">
      <c r="A8785" s="19">
        <v>43096</v>
      </c>
      <c r="B8785" s="19" t="s">
        <v>3407</v>
      </c>
      <c r="C8785" s="15">
        <v>1000</v>
      </c>
      <c r="D8785" s="24" t="s">
        <v>4</v>
      </c>
      <c r="E8785" s="24" t="s">
        <v>5</v>
      </c>
      <c r="F8785" s="25" t="s">
        <v>2217</v>
      </c>
      <c r="G8785" s="25" t="s">
        <v>2987</v>
      </c>
      <c r="H8785" s="25" t="s">
        <v>3418</v>
      </c>
      <c r="I8785" s="25" t="s">
        <v>82</v>
      </c>
      <c r="J8785" s="10">
        <v>3736</v>
      </c>
      <c r="K8785" s="16">
        <v>75</v>
      </c>
    </row>
    <row r="8786" spans="1:11" x14ac:dyDescent="0.25">
      <c r="A8786" s="19">
        <v>43096</v>
      </c>
      <c r="B8786" s="19" t="s">
        <v>3407</v>
      </c>
      <c r="C8786" s="15">
        <v>1766.72</v>
      </c>
      <c r="D8786" s="24" t="s">
        <v>4</v>
      </c>
      <c r="E8786" s="24" t="s">
        <v>6</v>
      </c>
      <c r="F8786" s="25" t="s">
        <v>6</v>
      </c>
      <c r="G8786" s="25" t="s">
        <v>2987</v>
      </c>
      <c r="H8786" s="25" t="s">
        <v>3418</v>
      </c>
      <c r="I8786" s="25" t="s">
        <v>82</v>
      </c>
      <c r="J8786" s="10">
        <v>3763</v>
      </c>
      <c r="K8786" s="16">
        <v>76</v>
      </c>
    </row>
    <row r="8787" spans="1:11" x14ac:dyDescent="0.25">
      <c r="A8787" s="19">
        <v>43096</v>
      </c>
      <c r="B8787" s="19" t="s">
        <v>3407</v>
      </c>
      <c r="C8787" s="15">
        <v>500</v>
      </c>
      <c r="D8787" s="24" t="s">
        <v>4</v>
      </c>
      <c r="E8787" s="24" t="s">
        <v>6</v>
      </c>
      <c r="F8787" s="25" t="s">
        <v>6</v>
      </c>
      <c r="G8787" s="25" t="s">
        <v>2987</v>
      </c>
      <c r="H8787" s="25" t="s">
        <v>3418</v>
      </c>
      <c r="I8787" s="25" t="s">
        <v>82</v>
      </c>
      <c r="J8787" s="10">
        <v>3912</v>
      </c>
      <c r="K8787" s="16">
        <v>79</v>
      </c>
    </row>
    <row r="8788" spans="1:11" x14ac:dyDescent="0.25">
      <c r="A8788" s="19">
        <v>43096</v>
      </c>
      <c r="B8788" s="19" t="s">
        <v>3407</v>
      </c>
      <c r="C8788" s="15">
        <v>1000</v>
      </c>
      <c r="D8788" s="24" t="s">
        <v>4</v>
      </c>
      <c r="E8788" s="24" t="s">
        <v>6</v>
      </c>
      <c r="F8788" s="25" t="s">
        <v>6</v>
      </c>
      <c r="G8788" s="25" t="s">
        <v>2987</v>
      </c>
      <c r="H8788" s="25" t="s">
        <v>3418</v>
      </c>
      <c r="I8788" s="25" t="s">
        <v>82</v>
      </c>
      <c r="J8788" s="10">
        <v>3913</v>
      </c>
      <c r="K8788" s="16">
        <v>79</v>
      </c>
    </row>
    <row r="8789" spans="1:11" x14ac:dyDescent="0.25">
      <c r="A8789" s="19">
        <v>43096</v>
      </c>
      <c r="B8789" s="19" t="s">
        <v>3407</v>
      </c>
      <c r="C8789" s="15">
        <v>300</v>
      </c>
      <c r="D8789" s="24" t="s">
        <v>4</v>
      </c>
      <c r="E8789" s="24" t="s">
        <v>6</v>
      </c>
      <c r="F8789" s="25" t="s">
        <v>6</v>
      </c>
      <c r="G8789" s="25" t="s">
        <v>2987</v>
      </c>
      <c r="H8789" s="25" t="s">
        <v>3418</v>
      </c>
      <c r="I8789" s="25" t="s">
        <v>82</v>
      </c>
      <c r="J8789" s="10">
        <v>3914</v>
      </c>
      <c r="K8789" s="16">
        <v>79</v>
      </c>
    </row>
    <row r="8790" spans="1:11" x14ac:dyDescent="0.25">
      <c r="A8790" s="19">
        <v>43096</v>
      </c>
      <c r="B8790" s="19" t="s">
        <v>3407</v>
      </c>
      <c r="C8790" s="15">
        <v>1300</v>
      </c>
      <c r="D8790" s="24" t="s">
        <v>4</v>
      </c>
      <c r="E8790" s="24" t="s">
        <v>6</v>
      </c>
      <c r="F8790" s="25" t="s">
        <v>6</v>
      </c>
      <c r="G8790" s="25" t="s">
        <v>2987</v>
      </c>
      <c r="H8790" s="25" t="s">
        <v>3418</v>
      </c>
      <c r="I8790" s="25" t="s">
        <v>82</v>
      </c>
      <c r="J8790" s="10">
        <v>3915</v>
      </c>
      <c r="K8790" s="16">
        <v>79</v>
      </c>
    </row>
    <row r="8791" spans="1:11" x14ac:dyDescent="0.25">
      <c r="A8791" s="19">
        <v>43096</v>
      </c>
      <c r="B8791" s="19" t="s">
        <v>3407</v>
      </c>
      <c r="C8791" s="15">
        <v>2000</v>
      </c>
      <c r="D8791" s="24" t="s">
        <v>4</v>
      </c>
      <c r="E8791" s="24" t="s">
        <v>6</v>
      </c>
      <c r="F8791" s="25" t="s">
        <v>6</v>
      </c>
      <c r="G8791" s="25" t="s">
        <v>2987</v>
      </c>
      <c r="H8791" s="25" t="s">
        <v>3418</v>
      </c>
      <c r="I8791" s="25" t="s">
        <v>82</v>
      </c>
      <c r="J8791" s="10">
        <v>3955</v>
      </c>
      <c r="K8791" s="16">
        <v>80</v>
      </c>
    </row>
    <row r="8792" spans="1:11" x14ac:dyDescent="0.25">
      <c r="A8792" s="19">
        <v>43096</v>
      </c>
      <c r="B8792" s="19" t="s">
        <v>3407</v>
      </c>
      <c r="C8792" s="15">
        <v>220</v>
      </c>
      <c r="D8792" s="24" t="s">
        <v>4</v>
      </c>
      <c r="E8792" s="24" t="s">
        <v>6</v>
      </c>
      <c r="F8792" s="25" t="s">
        <v>6</v>
      </c>
      <c r="G8792" s="25" t="s">
        <v>2987</v>
      </c>
      <c r="H8792" s="25" t="s">
        <v>3418</v>
      </c>
      <c r="I8792" s="25" t="s">
        <v>82</v>
      </c>
      <c r="J8792" s="10">
        <v>3956</v>
      </c>
      <c r="K8792" s="16">
        <v>80</v>
      </c>
    </row>
    <row r="8793" spans="1:11" x14ac:dyDescent="0.25">
      <c r="A8793" s="19">
        <v>43096</v>
      </c>
      <c r="B8793" s="19" t="s">
        <v>3407</v>
      </c>
      <c r="C8793" s="15">
        <v>400</v>
      </c>
      <c r="D8793" s="24" t="s">
        <v>4</v>
      </c>
      <c r="E8793" s="24" t="s">
        <v>5</v>
      </c>
      <c r="F8793" s="25" t="s">
        <v>2217</v>
      </c>
      <c r="G8793" s="25" t="s">
        <v>2987</v>
      </c>
      <c r="H8793" s="25" t="s">
        <v>3418</v>
      </c>
      <c r="I8793" s="25" t="s">
        <v>82</v>
      </c>
      <c r="J8793" s="10">
        <v>3957</v>
      </c>
      <c r="K8793" s="16">
        <v>80</v>
      </c>
    </row>
    <row r="8794" spans="1:11" x14ac:dyDescent="0.25">
      <c r="A8794" s="19">
        <v>43096</v>
      </c>
      <c r="B8794" s="19" t="s">
        <v>3407</v>
      </c>
      <c r="C8794" s="15">
        <v>50000</v>
      </c>
      <c r="D8794" s="24" t="s">
        <v>7</v>
      </c>
      <c r="E8794" s="24" t="s">
        <v>8</v>
      </c>
      <c r="F8794" s="25"/>
      <c r="G8794" s="25" t="s">
        <v>3314</v>
      </c>
      <c r="H8794" s="25" t="s">
        <v>3314</v>
      </c>
      <c r="I8794" s="27"/>
      <c r="J8794" s="10" t="s">
        <v>2984</v>
      </c>
      <c r="K8794" s="16"/>
    </row>
    <row r="8795" spans="1:11" x14ac:dyDescent="0.25">
      <c r="A8795" s="19">
        <v>43096</v>
      </c>
      <c r="B8795" s="19" t="s">
        <v>3407</v>
      </c>
      <c r="C8795" s="15">
        <v>5000</v>
      </c>
      <c r="D8795" s="24" t="s">
        <v>7</v>
      </c>
      <c r="E8795" s="24" t="s">
        <v>8</v>
      </c>
      <c r="F8795" s="25"/>
      <c r="G8795" s="25" t="s">
        <v>3314</v>
      </c>
      <c r="H8795" s="25" t="s">
        <v>3314</v>
      </c>
      <c r="I8795" s="27"/>
      <c r="J8795" s="10" t="s">
        <v>2984</v>
      </c>
      <c r="K8795" s="16"/>
    </row>
    <row r="8796" spans="1:11" x14ac:dyDescent="0.25">
      <c r="A8796" s="19">
        <v>43096</v>
      </c>
      <c r="B8796" s="19" t="s">
        <v>3407</v>
      </c>
      <c r="C8796" s="15">
        <v>3000</v>
      </c>
      <c r="D8796" s="24" t="s">
        <v>7</v>
      </c>
      <c r="E8796" s="24" t="s">
        <v>8</v>
      </c>
      <c r="F8796" s="25"/>
      <c r="G8796" s="25" t="s">
        <v>3314</v>
      </c>
      <c r="H8796" s="25" t="s">
        <v>3314</v>
      </c>
      <c r="I8796" s="27"/>
      <c r="J8796" s="10" t="s">
        <v>2984</v>
      </c>
      <c r="K8796" s="16"/>
    </row>
    <row r="8797" spans="1:11" x14ac:dyDescent="0.25">
      <c r="A8797" s="19">
        <v>43096</v>
      </c>
      <c r="B8797" s="19" t="s">
        <v>3407</v>
      </c>
      <c r="C8797" s="15">
        <v>1000</v>
      </c>
      <c r="D8797" s="24" t="s">
        <v>7</v>
      </c>
      <c r="E8797" s="24" t="s">
        <v>8</v>
      </c>
      <c r="F8797" s="25"/>
      <c r="G8797" s="25" t="s">
        <v>3314</v>
      </c>
      <c r="H8797" s="25" t="s">
        <v>3314</v>
      </c>
      <c r="I8797" s="27"/>
      <c r="J8797" s="10" t="s">
        <v>2984</v>
      </c>
      <c r="K8797" s="16"/>
    </row>
    <row r="8798" spans="1:11" x14ac:dyDescent="0.25">
      <c r="A8798" s="19">
        <v>43096</v>
      </c>
      <c r="B8798" s="19" t="s">
        <v>3407</v>
      </c>
      <c r="C8798" s="15">
        <v>70</v>
      </c>
      <c r="D8798" s="24" t="s">
        <v>7</v>
      </c>
      <c r="E8798" s="24" t="s">
        <v>8</v>
      </c>
      <c r="F8798" s="25"/>
      <c r="G8798" s="25" t="s">
        <v>3314</v>
      </c>
      <c r="H8798" s="25" t="s">
        <v>3314</v>
      </c>
      <c r="I8798" s="27"/>
      <c r="J8798" s="10" t="s">
        <v>2984</v>
      </c>
      <c r="K8798" s="16"/>
    </row>
    <row r="8799" spans="1:11" x14ac:dyDescent="0.25">
      <c r="A8799" s="19">
        <v>43096</v>
      </c>
      <c r="B8799" s="19" t="s">
        <v>3407</v>
      </c>
      <c r="C8799" s="15">
        <v>1000</v>
      </c>
      <c r="D8799" s="24" t="s">
        <v>7</v>
      </c>
      <c r="E8799" s="24" t="s">
        <v>8</v>
      </c>
      <c r="F8799" s="25"/>
      <c r="G8799" s="25" t="s">
        <v>3314</v>
      </c>
      <c r="H8799" s="25" t="s">
        <v>3314</v>
      </c>
      <c r="I8799" s="27"/>
      <c r="J8799" s="10" t="s">
        <v>2984</v>
      </c>
      <c r="K8799" s="16"/>
    </row>
    <row r="8800" spans="1:11" x14ac:dyDescent="0.25">
      <c r="A8800" s="19">
        <v>43097</v>
      </c>
      <c r="B8800" s="19" t="s">
        <v>3407</v>
      </c>
      <c r="C8800" s="15">
        <v>1000</v>
      </c>
      <c r="D8800" s="24" t="s">
        <v>4</v>
      </c>
      <c r="E8800" s="24" t="s">
        <v>5</v>
      </c>
      <c r="F8800" s="25" t="s">
        <v>2217</v>
      </c>
      <c r="G8800" s="25" t="s">
        <v>2987</v>
      </c>
      <c r="H8800" s="25" t="s">
        <v>3418</v>
      </c>
      <c r="I8800" s="25" t="s">
        <v>82</v>
      </c>
      <c r="J8800" s="10">
        <v>1347</v>
      </c>
      <c r="K8800" s="16">
        <v>27</v>
      </c>
    </row>
    <row r="8801" spans="1:11" x14ac:dyDescent="0.25">
      <c r="A8801" s="19">
        <v>43097</v>
      </c>
      <c r="B8801" s="19" t="s">
        <v>3407</v>
      </c>
      <c r="C8801" s="15">
        <v>2200</v>
      </c>
      <c r="D8801" s="24" t="s">
        <v>4</v>
      </c>
      <c r="E8801" s="24" t="s">
        <v>6</v>
      </c>
      <c r="F8801" s="25" t="s">
        <v>6</v>
      </c>
      <c r="G8801" s="25" t="s">
        <v>2987</v>
      </c>
      <c r="H8801" s="25" t="s">
        <v>3418</v>
      </c>
      <c r="I8801" s="25" t="s">
        <v>82</v>
      </c>
      <c r="J8801" s="10">
        <v>2847</v>
      </c>
      <c r="K8801" s="16">
        <v>57</v>
      </c>
    </row>
    <row r="8802" spans="1:11" x14ac:dyDescent="0.25">
      <c r="A8802" s="19">
        <v>43097</v>
      </c>
      <c r="B8802" s="19" t="s">
        <v>3407</v>
      </c>
      <c r="C8802" s="15">
        <v>1500</v>
      </c>
      <c r="D8802" s="24" t="s">
        <v>4</v>
      </c>
      <c r="E8802" s="24" t="s">
        <v>5</v>
      </c>
      <c r="F8802" s="25" t="s">
        <v>2217</v>
      </c>
      <c r="G8802" s="25" t="s">
        <v>2987</v>
      </c>
      <c r="H8802" s="25" t="s">
        <v>3418</v>
      </c>
      <c r="I8802" s="25" t="s">
        <v>82</v>
      </c>
      <c r="J8802" s="10">
        <v>2976</v>
      </c>
      <c r="K8802" s="16">
        <v>60</v>
      </c>
    </row>
    <row r="8803" spans="1:11" x14ac:dyDescent="0.25">
      <c r="A8803" s="19">
        <v>43097</v>
      </c>
      <c r="B8803" s="19" t="s">
        <v>3407</v>
      </c>
      <c r="C8803" s="15">
        <v>15000</v>
      </c>
      <c r="D8803" s="24" t="s">
        <v>4</v>
      </c>
      <c r="E8803" s="24" t="s">
        <v>6</v>
      </c>
      <c r="F8803" s="25" t="s">
        <v>6</v>
      </c>
      <c r="G8803" s="25" t="s">
        <v>2987</v>
      </c>
      <c r="H8803" s="25" t="s">
        <v>3418</v>
      </c>
      <c r="I8803" s="25" t="s">
        <v>82</v>
      </c>
      <c r="J8803" s="10">
        <v>3472</v>
      </c>
      <c r="K8803" s="16">
        <v>70</v>
      </c>
    </row>
    <row r="8804" spans="1:11" x14ac:dyDescent="0.25">
      <c r="A8804" s="19">
        <v>43097</v>
      </c>
      <c r="B8804" s="19" t="s">
        <v>3407</v>
      </c>
      <c r="C8804" s="15">
        <v>600</v>
      </c>
      <c r="D8804" s="24" t="s">
        <v>4</v>
      </c>
      <c r="E8804" s="24" t="s">
        <v>5</v>
      </c>
      <c r="F8804" s="25" t="s">
        <v>2217</v>
      </c>
      <c r="G8804" s="25" t="s">
        <v>2987</v>
      </c>
      <c r="H8804" s="25" t="s">
        <v>3418</v>
      </c>
      <c r="I8804" s="25" t="s">
        <v>82</v>
      </c>
      <c r="J8804" s="10">
        <v>3473</v>
      </c>
      <c r="K8804" s="16">
        <v>70</v>
      </c>
    </row>
    <row r="8805" spans="1:11" x14ac:dyDescent="0.25">
      <c r="A8805" s="19">
        <v>43097</v>
      </c>
      <c r="B8805" s="19" t="s">
        <v>3407</v>
      </c>
      <c r="C8805" s="15">
        <v>500</v>
      </c>
      <c r="D8805" s="24" t="s">
        <v>4</v>
      </c>
      <c r="E8805" s="24" t="s">
        <v>6</v>
      </c>
      <c r="F8805" s="25" t="s">
        <v>6</v>
      </c>
      <c r="G8805" s="25" t="s">
        <v>2987</v>
      </c>
      <c r="H8805" s="25" t="s">
        <v>3418</v>
      </c>
      <c r="I8805" s="25" t="s">
        <v>82</v>
      </c>
      <c r="J8805" s="10">
        <v>3594</v>
      </c>
      <c r="K8805" s="16">
        <v>72</v>
      </c>
    </row>
    <row r="8806" spans="1:11" x14ac:dyDescent="0.25">
      <c r="A8806" s="19">
        <v>43097</v>
      </c>
      <c r="B8806" s="19" t="s">
        <v>3407</v>
      </c>
      <c r="C8806" s="15">
        <v>1500</v>
      </c>
      <c r="D8806" s="24" t="s">
        <v>4</v>
      </c>
      <c r="E8806" s="24" t="s">
        <v>5</v>
      </c>
      <c r="F8806" s="25" t="s">
        <v>2217</v>
      </c>
      <c r="G8806" s="25" t="s">
        <v>2987</v>
      </c>
      <c r="H8806" s="25" t="s">
        <v>3418</v>
      </c>
      <c r="I8806" s="25" t="s">
        <v>82</v>
      </c>
      <c r="J8806" s="10">
        <v>3595</v>
      </c>
      <c r="K8806" s="16">
        <v>72</v>
      </c>
    </row>
    <row r="8807" spans="1:11" x14ac:dyDescent="0.25">
      <c r="A8807" s="19">
        <v>43097</v>
      </c>
      <c r="B8807" s="19" t="s">
        <v>3407</v>
      </c>
      <c r="C8807" s="15">
        <v>10000</v>
      </c>
      <c r="D8807" s="24" t="s">
        <v>4</v>
      </c>
      <c r="E8807" s="24" t="s">
        <v>5</v>
      </c>
      <c r="F8807" s="25" t="s">
        <v>2217</v>
      </c>
      <c r="G8807" s="25" t="s">
        <v>2987</v>
      </c>
      <c r="H8807" s="25" t="s">
        <v>3418</v>
      </c>
      <c r="I8807" s="25" t="s">
        <v>82</v>
      </c>
      <c r="J8807" s="10">
        <v>3596</v>
      </c>
      <c r="K8807" s="16">
        <v>72</v>
      </c>
    </row>
    <row r="8808" spans="1:11" x14ac:dyDescent="0.25">
      <c r="A8808" s="19">
        <v>43097</v>
      </c>
      <c r="B8808" s="19" t="s">
        <v>3407</v>
      </c>
      <c r="C8808" s="15">
        <v>7000</v>
      </c>
      <c r="D8808" s="24" t="s">
        <v>4</v>
      </c>
      <c r="E8808" s="24" t="s">
        <v>5</v>
      </c>
      <c r="F8808" s="25" t="s">
        <v>2217</v>
      </c>
      <c r="G8808" s="25" t="s">
        <v>2987</v>
      </c>
      <c r="H8808" s="25" t="s">
        <v>3418</v>
      </c>
      <c r="I8808" s="25" t="s">
        <v>82</v>
      </c>
      <c r="J8808" s="10">
        <v>3597</v>
      </c>
      <c r="K8808" s="16">
        <v>72</v>
      </c>
    </row>
    <row r="8809" spans="1:11" x14ac:dyDescent="0.25">
      <c r="A8809" s="19">
        <v>43097</v>
      </c>
      <c r="B8809" s="19" t="s">
        <v>3407</v>
      </c>
      <c r="C8809" s="15">
        <v>8000</v>
      </c>
      <c r="D8809" s="24" t="s">
        <v>4</v>
      </c>
      <c r="E8809" s="24" t="s">
        <v>6</v>
      </c>
      <c r="F8809" s="25" t="s">
        <v>6</v>
      </c>
      <c r="G8809" s="25" t="s">
        <v>2987</v>
      </c>
      <c r="H8809" s="25" t="s">
        <v>3418</v>
      </c>
      <c r="I8809" s="25" t="s">
        <v>82</v>
      </c>
      <c r="J8809" s="10">
        <v>3663</v>
      </c>
      <c r="K8809" s="16">
        <v>74</v>
      </c>
    </row>
    <row r="8810" spans="1:11" x14ac:dyDescent="0.25">
      <c r="A8810" s="19">
        <v>43097</v>
      </c>
      <c r="B8810" s="19" t="s">
        <v>3407</v>
      </c>
      <c r="C8810" s="15">
        <v>500</v>
      </c>
      <c r="D8810" s="24" t="s">
        <v>4</v>
      </c>
      <c r="E8810" s="24" t="s">
        <v>5</v>
      </c>
      <c r="F8810" s="25" t="s">
        <v>2217</v>
      </c>
      <c r="G8810" s="25" t="s">
        <v>2987</v>
      </c>
      <c r="H8810" s="25" t="s">
        <v>3418</v>
      </c>
      <c r="I8810" s="25" t="s">
        <v>82</v>
      </c>
      <c r="J8810" s="10">
        <v>3664</v>
      </c>
      <c r="K8810" s="16">
        <v>74</v>
      </c>
    </row>
    <row r="8811" spans="1:11" x14ac:dyDescent="0.25">
      <c r="A8811" s="19">
        <v>43097</v>
      </c>
      <c r="B8811" s="19" t="s">
        <v>3407</v>
      </c>
      <c r="C8811" s="15">
        <v>5000</v>
      </c>
      <c r="D8811" s="24" t="s">
        <v>4</v>
      </c>
      <c r="E8811" s="24" t="s">
        <v>6</v>
      </c>
      <c r="F8811" s="25" t="s">
        <v>6</v>
      </c>
      <c r="G8811" s="25" t="s">
        <v>2987</v>
      </c>
      <c r="H8811" s="25" t="s">
        <v>3418</v>
      </c>
      <c r="I8811" s="25" t="s">
        <v>82</v>
      </c>
      <c r="J8811" s="10">
        <v>3665</v>
      </c>
      <c r="K8811" s="16">
        <v>74</v>
      </c>
    </row>
    <row r="8812" spans="1:11" x14ac:dyDescent="0.25">
      <c r="A8812" s="19">
        <v>43097</v>
      </c>
      <c r="B8812" s="19" t="s">
        <v>3407</v>
      </c>
      <c r="C8812" s="15">
        <v>1500</v>
      </c>
      <c r="D8812" s="24" t="s">
        <v>4</v>
      </c>
      <c r="E8812" s="24" t="s">
        <v>6</v>
      </c>
      <c r="F8812" s="25" t="s">
        <v>6</v>
      </c>
      <c r="G8812" s="25" t="s">
        <v>2987</v>
      </c>
      <c r="H8812" s="25" t="s">
        <v>3418</v>
      </c>
      <c r="I8812" s="25" t="s">
        <v>82</v>
      </c>
      <c r="J8812" s="10">
        <v>3666</v>
      </c>
      <c r="K8812" s="16">
        <v>74</v>
      </c>
    </row>
    <row r="8813" spans="1:11" x14ac:dyDescent="0.25">
      <c r="A8813" s="19">
        <v>43097</v>
      </c>
      <c r="B8813" s="19" t="s">
        <v>3407</v>
      </c>
      <c r="C8813" s="15">
        <v>400</v>
      </c>
      <c r="D8813" s="24" t="s">
        <v>4</v>
      </c>
      <c r="E8813" s="24" t="s">
        <v>5</v>
      </c>
      <c r="F8813" s="25" t="s">
        <v>2217</v>
      </c>
      <c r="G8813" s="25" t="s">
        <v>2987</v>
      </c>
      <c r="H8813" s="25" t="s">
        <v>3418</v>
      </c>
      <c r="I8813" s="25" t="s">
        <v>82</v>
      </c>
      <c r="J8813" s="10">
        <v>3667</v>
      </c>
      <c r="K8813" s="16">
        <v>74</v>
      </c>
    </row>
    <row r="8814" spans="1:11" x14ac:dyDescent="0.25">
      <c r="A8814" s="19">
        <v>43097</v>
      </c>
      <c r="B8814" s="19" t="s">
        <v>3407</v>
      </c>
      <c r="C8814" s="15">
        <v>2405</v>
      </c>
      <c r="D8814" s="24" t="s">
        <v>4</v>
      </c>
      <c r="E8814" s="24" t="s">
        <v>6</v>
      </c>
      <c r="F8814" s="25" t="s">
        <v>6</v>
      </c>
      <c r="G8814" s="25" t="s">
        <v>2987</v>
      </c>
      <c r="H8814" s="25" t="s">
        <v>3418</v>
      </c>
      <c r="I8814" s="25" t="s">
        <v>82</v>
      </c>
      <c r="J8814" s="10">
        <v>3737</v>
      </c>
      <c r="K8814" s="16">
        <v>75</v>
      </c>
    </row>
    <row r="8815" spans="1:11" x14ac:dyDescent="0.25">
      <c r="A8815" s="19">
        <v>43097</v>
      </c>
      <c r="B8815" s="19" t="s">
        <v>3407</v>
      </c>
      <c r="C8815" s="15">
        <v>3000</v>
      </c>
      <c r="D8815" s="24" t="s">
        <v>4</v>
      </c>
      <c r="E8815" s="24" t="s">
        <v>6</v>
      </c>
      <c r="F8815" s="25" t="s">
        <v>6</v>
      </c>
      <c r="G8815" s="25" t="s">
        <v>2987</v>
      </c>
      <c r="H8815" s="25" t="s">
        <v>3418</v>
      </c>
      <c r="I8815" s="25" t="s">
        <v>82</v>
      </c>
      <c r="J8815" s="10">
        <v>3764</v>
      </c>
      <c r="K8815" s="16">
        <v>76</v>
      </c>
    </row>
    <row r="8816" spans="1:11" x14ac:dyDescent="0.25">
      <c r="A8816" s="19">
        <v>43097</v>
      </c>
      <c r="B8816" s="19" t="s">
        <v>3407</v>
      </c>
      <c r="C8816" s="15">
        <v>200</v>
      </c>
      <c r="D8816" s="24" t="s">
        <v>4</v>
      </c>
      <c r="E8816" s="24" t="s">
        <v>6</v>
      </c>
      <c r="F8816" s="25" t="s">
        <v>6</v>
      </c>
      <c r="G8816" s="25" t="s">
        <v>2987</v>
      </c>
      <c r="H8816" s="25" t="s">
        <v>3418</v>
      </c>
      <c r="I8816" s="25" t="s">
        <v>82</v>
      </c>
      <c r="J8816" s="10">
        <v>3765</v>
      </c>
      <c r="K8816" s="16">
        <v>76</v>
      </c>
    </row>
    <row r="8817" spans="1:11" x14ac:dyDescent="0.25">
      <c r="A8817" s="19">
        <v>43097</v>
      </c>
      <c r="B8817" s="19" t="s">
        <v>3407</v>
      </c>
      <c r="C8817" s="15">
        <v>500</v>
      </c>
      <c r="D8817" s="24" t="s">
        <v>4</v>
      </c>
      <c r="E8817" s="24" t="s">
        <v>6</v>
      </c>
      <c r="F8817" s="25" t="s">
        <v>6</v>
      </c>
      <c r="G8817" s="25" t="s">
        <v>2987</v>
      </c>
      <c r="H8817" s="25" t="s">
        <v>3418</v>
      </c>
      <c r="I8817" s="25" t="s">
        <v>82</v>
      </c>
      <c r="J8817" s="10">
        <v>3916</v>
      </c>
      <c r="K8817" s="16">
        <v>79</v>
      </c>
    </row>
    <row r="8818" spans="1:11" x14ac:dyDescent="0.25">
      <c r="A8818" s="19">
        <v>43097</v>
      </c>
      <c r="B8818" s="19" t="s">
        <v>3407</v>
      </c>
      <c r="C8818" s="15">
        <v>200</v>
      </c>
      <c r="D8818" s="24" t="s">
        <v>4</v>
      </c>
      <c r="E8818" s="24" t="s">
        <v>5</v>
      </c>
      <c r="F8818" s="25" t="s">
        <v>2217</v>
      </c>
      <c r="G8818" s="25" t="s">
        <v>2987</v>
      </c>
      <c r="H8818" s="25" t="s">
        <v>3418</v>
      </c>
      <c r="I8818" s="25" t="s">
        <v>82</v>
      </c>
      <c r="J8818" s="10">
        <v>3917</v>
      </c>
      <c r="K8818" s="16">
        <v>79</v>
      </c>
    </row>
    <row r="8819" spans="1:11" x14ac:dyDescent="0.25">
      <c r="A8819" s="19">
        <v>43097</v>
      </c>
      <c r="B8819" s="19" t="s">
        <v>3407</v>
      </c>
      <c r="C8819" s="15">
        <v>10000</v>
      </c>
      <c r="D8819" s="24" t="s">
        <v>4</v>
      </c>
      <c r="E8819" s="24" t="s">
        <v>5</v>
      </c>
      <c r="F8819" s="25" t="s">
        <v>2217</v>
      </c>
      <c r="G8819" s="25" t="s">
        <v>2987</v>
      </c>
      <c r="H8819" s="25" t="s">
        <v>3418</v>
      </c>
      <c r="I8819" s="25" t="s">
        <v>82</v>
      </c>
      <c r="J8819" s="10">
        <v>3919</v>
      </c>
      <c r="K8819" s="16">
        <v>79</v>
      </c>
    </row>
    <row r="8820" spans="1:11" x14ac:dyDescent="0.25">
      <c r="A8820" s="19">
        <v>43097</v>
      </c>
      <c r="B8820" s="19" t="s">
        <v>3407</v>
      </c>
      <c r="C8820" s="15">
        <v>1700</v>
      </c>
      <c r="D8820" s="24" t="s">
        <v>4</v>
      </c>
      <c r="E8820" s="24" t="s">
        <v>5</v>
      </c>
      <c r="F8820" s="25" t="s">
        <v>2217</v>
      </c>
      <c r="G8820" s="25" t="s">
        <v>2987</v>
      </c>
      <c r="H8820" s="25" t="s">
        <v>3418</v>
      </c>
      <c r="I8820" s="25" t="s">
        <v>82</v>
      </c>
      <c r="J8820" s="10">
        <v>3920</v>
      </c>
      <c r="K8820" s="16">
        <v>79</v>
      </c>
    </row>
    <row r="8821" spans="1:11" x14ac:dyDescent="0.25">
      <c r="A8821" s="19">
        <v>43097</v>
      </c>
      <c r="B8821" s="19" t="s">
        <v>3407</v>
      </c>
      <c r="C8821" s="15">
        <v>500</v>
      </c>
      <c r="D8821" s="24" t="s">
        <v>4</v>
      </c>
      <c r="E8821" s="24" t="s">
        <v>6</v>
      </c>
      <c r="F8821" s="25" t="s">
        <v>6</v>
      </c>
      <c r="G8821" s="25" t="s">
        <v>2987</v>
      </c>
      <c r="H8821" s="25" t="s">
        <v>3418</v>
      </c>
      <c r="I8821" s="25" t="s">
        <v>82</v>
      </c>
      <c r="J8821" s="10">
        <v>3958</v>
      </c>
      <c r="K8821" s="16">
        <v>80</v>
      </c>
    </row>
    <row r="8822" spans="1:11" x14ac:dyDescent="0.25">
      <c r="A8822" s="19">
        <v>43097</v>
      </c>
      <c r="B8822" s="19" t="s">
        <v>3407</v>
      </c>
      <c r="C8822" s="15">
        <v>5000</v>
      </c>
      <c r="D8822" s="24" t="s">
        <v>4</v>
      </c>
      <c r="E8822" s="24" t="s">
        <v>6</v>
      </c>
      <c r="F8822" s="25" t="s">
        <v>6</v>
      </c>
      <c r="G8822" s="25" t="s">
        <v>2987</v>
      </c>
      <c r="H8822" s="25" t="s">
        <v>3418</v>
      </c>
      <c r="I8822" s="25" t="s">
        <v>82</v>
      </c>
      <c r="J8822" s="10">
        <v>3959</v>
      </c>
      <c r="K8822" s="16">
        <v>80</v>
      </c>
    </row>
    <row r="8823" spans="1:11" x14ac:dyDescent="0.25">
      <c r="A8823" s="19">
        <v>43097</v>
      </c>
      <c r="B8823" s="19" t="s">
        <v>3407</v>
      </c>
      <c r="C8823" s="15">
        <v>10000</v>
      </c>
      <c r="D8823" s="24" t="s">
        <v>4</v>
      </c>
      <c r="E8823" s="24" t="s">
        <v>5</v>
      </c>
      <c r="F8823" s="25" t="s">
        <v>2217</v>
      </c>
      <c r="G8823" s="25" t="s">
        <v>2987</v>
      </c>
      <c r="H8823" s="25" t="s">
        <v>3418</v>
      </c>
      <c r="I8823" s="25" t="s">
        <v>82</v>
      </c>
      <c r="J8823" s="10">
        <v>3960</v>
      </c>
      <c r="K8823" s="16">
        <v>80</v>
      </c>
    </row>
    <row r="8824" spans="1:11" x14ac:dyDescent="0.25">
      <c r="A8824" s="19">
        <v>43097</v>
      </c>
      <c r="B8824" s="19" t="s">
        <v>3407</v>
      </c>
      <c r="C8824" s="15">
        <v>200</v>
      </c>
      <c r="D8824" s="24" t="s">
        <v>7</v>
      </c>
      <c r="E8824" s="24" t="s">
        <v>8</v>
      </c>
      <c r="F8824" s="25"/>
      <c r="G8824" s="25" t="s">
        <v>3314</v>
      </c>
      <c r="H8824" s="25" t="s">
        <v>3314</v>
      </c>
      <c r="I8824" s="27"/>
      <c r="J8824" s="10" t="s">
        <v>2984</v>
      </c>
      <c r="K8824" s="16"/>
    </row>
    <row r="8825" spans="1:11" x14ac:dyDescent="0.25">
      <c r="A8825" s="19">
        <v>43097</v>
      </c>
      <c r="B8825" s="19" t="s">
        <v>3407</v>
      </c>
      <c r="C8825" s="15">
        <v>25000</v>
      </c>
      <c r="D8825" s="24" t="s">
        <v>7</v>
      </c>
      <c r="E8825" s="24" t="s">
        <v>8</v>
      </c>
      <c r="F8825" s="25"/>
      <c r="G8825" s="25" t="s">
        <v>3314</v>
      </c>
      <c r="H8825" s="25" t="s">
        <v>3314</v>
      </c>
      <c r="I8825" s="27"/>
      <c r="J8825" s="10" t="s">
        <v>2984</v>
      </c>
      <c r="K8825" s="16"/>
    </row>
    <row r="8826" spans="1:11" x14ac:dyDescent="0.25">
      <c r="A8826" s="19">
        <v>43097</v>
      </c>
      <c r="B8826" s="19" t="s">
        <v>3407</v>
      </c>
      <c r="C8826" s="15">
        <v>4750</v>
      </c>
      <c r="D8826" s="24" t="s">
        <v>7</v>
      </c>
      <c r="E8826" s="24" t="s">
        <v>8</v>
      </c>
      <c r="F8826" s="25"/>
      <c r="G8826" s="25" t="s">
        <v>3314</v>
      </c>
      <c r="H8826" s="25" t="s">
        <v>3314</v>
      </c>
      <c r="I8826" s="27"/>
      <c r="J8826" s="10" t="s">
        <v>2984</v>
      </c>
      <c r="K8826" s="16"/>
    </row>
    <row r="8827" spans="1:11" x14ac:dyDescent="0.25">
      <c r="A8827" s="19">
        <v>43097</v>
      </c>
      <c r="B8827" s="19" t="s">
        <v>3407</v>
      </c>
      <c r="C8827" s="15">
        <v>2198.75</v>
      </c>
      <c r="D8827" s="24" t="s">
        <v>7</v>
      </c>
      <c r="E8827" s="24" t="s">
        <v>8</v>
      </c>
      <c r="F8827" s="25"/>
      <c r="G8827" s="25" t="s">
        <v>3314</v>
      </c>
      <c r="H8827" s="25" t="s">
        <v>3314</v>
      </c>
      <c r="I8827" s="27"/>
      <c r="J8827" s="10" t="s">
        <v>2984</v>
      </c>
      <c r="K8827" s="16"/>
    </row>
    <row r="8828" spans="1:11" x14ac:dyDescent="0.25">
      <c r="A8828" s="19">
        <v>43097</v>
      </c>
      <c r="B8828" s="19" t="s">
        <v>3407</v>
      </c>
      <c r="C8828" s="15">
        <v>1886</v>
      </c>
      <c r="D8828" s="24" t="s">
        <v>94</v>
      </c>
      <c r="E8828" s="24" t="s">
        <v>8</v>
      </c>
      <c r="F8828" s="25"/>
      <c r="G8828" s="25" t="s">
        <v>3314</v>
      </c>
      <c r="H8828" s="25" t="s">
        <v>3314</v>
      </c>
      <c r="I8828" s="27"/>
      <c r="J8828" s="10"/>
      <c r="K8828" s="16"/>
    </row>
    <row r="8829" spans="1:11" x14ac:dyDescent="0.25">
      <c r="A8829" s="19">
        <v>43099</v>
      </c>
      <c r="B8829" s="19" t="s">
        <v>3407</v>
      </c>
      <c r="C8829" s="15">
        <v>8000</v>
      </c>
      <c r="D8829" s="24" t="s">
        <v>4</v>
      </c>
      <c r="E8829" s="24" t="s">
        <v>5</v>
      </c>
      <c r="F8829" s="25" t="s">
        <v>2217</v>
      </c>
      <c r="G8829" s="25" t="s">
        <v>2987</v>
      </c>
      <c r="H8829" s="25" t="s">
        <v>3418</v>
      </c>
      <c r="I8829" s="25" t="s">
        <v>82</v>
      </c>
      <c r="J8829" s="10">
        <v>1348</v>
      </c>
      <c r="K8829" s="16">
        <v>27</v>
      </c>
    </row>
    <row r="8830" spans="1:11" x14ac:dyDescent="0.25">
      <c r="A8830" s="19">
        <v>43099</v>
      </c>
      <c r="B8830" s="19" t="s">
        <v>3407</v>
      </c>
      <c r="C8830" s="15">
        <v>100</v>
      </c>
      <c r="D8830" s="24" t="s">
        <v>4</v>
      </c>
      <c r="E8830" s="24" t="s">
        <v>5</v>
      </c>
      <c r="F8830" s="25" t="s">
        <v>2217</v>
      </c>
      <c r="G8830" s="25" t="s">
        <v>2987</v>
      </c>
      <c r="H8830" s="25" t="s">
        <v>3418</v>
      </c>
      <c r="I8830" s="25" t="s">
        <v>82</v>
      </c>
      <c r="J8830" s="10">
        <v>1349</v>
      </c>
      <c r="K8830" s="16">
        <v>27</v>
      </c>
    </row>
    <row r="8831" spans="1:11" x14ac:dyDescent="0.25">
      <c r="A8831" s="19">
        <v>43099</v>
      </c>
      <c r="B8831" s="19" t="s">
        <v>3407</v>
      </c>
      <c r="C8831" s="15">
        <v>200</v>
      </c>
      <c r="D8831" s="24" t="s">
        <v>4</v>
      </c>
      <c r="E8831" s="24" t="s">
        <v>6</v>
      </c>
      <c r="F8831" s="25" t="s">
        <v>6</v>
      </c>
      <c r="G8831" s="25" t="s">
        <v>2987</v>
      </c>
      <c r="H8831" s="25" t="s">
        <v>3418</v>
      </c>
      <c r="I8831" s="25" t="s">
        <v>82</v>
      </c>
      <c r="J8831" s="10">
        <v>2848</v>
      </c>
      <c r="K8831" s="16">
        <v>57</v>
      </c>
    </row>
    <row r="8832" spans="1:11" x14ac:dyDescent="0.25">
      <c r="A8832" s="19">
        <v>43099</v>
      </c>
      <c r="B8832" s="19" t="s">
        <v>3407</v>
      </c>
      <c r="C8832" s="15">
        <v>1000</v>
      </c>
      <c r="D8832" s="24" t="s">
        <v>4</v>
      </c>
      <c r="E8832" s="24" t="s">
        <v>6</v>
      </c>
      <c r="F8832" s="25" t="s">
        <v>6</v>
      </c>
      <c r="G8832" s="25" t="s">
        <v>2987</v>
      </c>
      <c r="H8832" s="25" t="s">
        <v>3418</v>
      </c>
      <c r="I8832" s="25" t="s">
        <v>82</v>
      </c>
      <c r="J8832" s="10">
        <v>2849</v>
      </c>
      <c r="K8832" s="16">
        <v>57</v>
      </c>
    </row>
    <row r="8833" spans="1:11" x14ac:dyDescent="0.25">
      <c r="A8833" s="19">
        <v>43099</v>
      </c>
      <c r="B8833" s="19" t="s">
        <v>3407</v>
      </c>
      <c r="C8833" s="15">
        <v>1000</v>
      </c>
      <c r="D8833" s="24" t="s">
        <v>4</v>
      </c>
      <c r="E8833" s="24" t="s">
        <v>6</v>
      </c>
      <c r="F8833" s="25" t="s">
        <v>6</v>
      </c>
      <c r="G8833" s="25" t="s">
        <v>2987</v>
      </c>
      <c r="H8833" s="25" t="s">
        <v>3418</v>
      </c>
      <c r="I8833" s="25" t="s">
        <v>82</v>
      </c>
      <c r="J8833" s="10">
        <v>2850</v>
      </c>
      <c r="K8833" s="16">
        <v>57</v>
      </c>
    </row>
    <row r="8834" spans="1:11" x14ac:dyDescent="0.25">
      <c r="A8834" s="19">
        <v>43099</v>
      </c>
      <c r="B8834" s="19" t="s">
        <v>3407</v>
      </c>
      <c r="C8834" s="15">
        <v>500</v>
      </c>
      <c r="D8834" s="24" t="s">
        <v>4</v>
      </c>
      <c r="E8834" s="24" t="s">
        <v>5</v>
      </c>
      <c r="F8834" s="25" t="s">
        <v>2217</v>
      </c>
      <c r="G8834" s="25" t="s">
        <v>2987</v>
      </c>
      <c r="H8834" s="25" t="s">
        <v>3418</v>
      </c>
      <c r="I8834" s="25" t="s">
        <v>82</v>
      </c>
      <c r="J8834" s="10">
        <v>3474</v>
      </c>
      <c r="K8834" s="16">
        <v>70</v>
      </c>
    </row>
    <row r="8835" spans="1:11" x14ac:dyDescent="0.25">
      <c r="A8835" s="19">
        <v>43099</v>
      </c>
      <c r="B8835" s="19" t="s">
        <v>3407</v>
      </c>
      <c r="C8835" s="15">
        <v>2000</v>
      </c>
      <c r="D8835" s="24" t="s">
        <v>4</v>
      </c>
      <c r="E8835" s="24" t="s">
        <v>6</v>
      </c>
      <c r="F8835" s="25" t="s">
        <v>6</v>
      </c>
      <c r="G8835" s="25" t="s">
        <v>2987</v>
      </c>
      <c r="H8835" s="25" t="s">
        <v>3418</v>
      </c>
      <c r="I8835" s="25" t="s">
        <v>82</v>
      </c>
      <c r="J8835" s="10">
        <v>3475</v>
      </c>
      <c r="K8835" s="16">
        <v>70</v>
      </c>
    </row>
    <row r="8836" spans="1:11" x14ac:dyDescent="0.25">
      <c r="A8836" s="19">
        <v>43099</v>
      </c>
      <c r="B8836" s="19" t="s">
        <v>3407</v>
      </c>
      <c r="C8836" s="15">
        <v>300</v>
      </c>
      <c r="D8836" s="24" t="s">
        <v>4</v>
      </c>
      <c r="E8836" s="24" t="s">
        <v>5</v>
      </c>
      <c r="F8836" s="25" t="s">
        <v>2217</v>
      </c>
      <c r="G8836" s="25" t="s">
        <v>2987</v>
      </c>
      <c r="H8836" s="25" t="s">
        <v>3418</v>
      </c>
      <c r="I8836" s="25" t="s">
        <v>82</v>
      </c>
      <c r="J8836" s="10">
        <v>3476</v>
      </c>
      <c r="K8836" s="16">
        <v>70</v>
      </c>
    </row>
    <row r="8837" spans="1:11" x14ac:dyDescent="0.25">
      <c r="A8837" s="19">
        <v>43099</v>
      </c>
      <c r="B8837" s="19" t="s">
        <v>3407</v>
      </c>
      <c r="C8837" s="15">
        <v>650</v>
      </c>
      <c r="D8837" s="24" t="s">
        <v>4</v>
      </c>
      <c r="E8837" s="24" t="s">
        <v>5</v>
      </c>
      <c r="F8837" s="25" t="s">
        <v>2217</v>
      </c>
      <c r="G8837" s="25" t="s">
        <v>2987</v>
      </c>
      <c r="H8837" s="25" t="s">
        <v>3418</v>
      </c>
      <c r="I8837" s="25" t="s">
        <v>82</v>
      </c>
      <c r="J8837" s="10">
        <v>3477</v>
      </c>
      <c r="K8837" s="16">
        <v>70</v>
      </c>
    </row>
    <row r="8838" spans="1:11" x14ac:dyDescent="0.25">
      <c r="A8838" s="19">
        <v>43099</v>
      </c>
      <c r="B8838" s="19" t="s">
        <v>3407</v>
      </c>
      <c r="C8838" s="15">
        <v>100</v>
      </c>
      <c r="D8838" s="24" t="s">
        <v>4</v>
      </c>
      <c r="E8838" s="24" t="s">
        <v>6</v>
      </c>
      <c r="F8838" s="25" t="s">
        <v>6</v>
      </c>
      <c r="G8838" s="25" t="s">
        <v>2987</v>
      </c>
      <c r="H8838" s="25" t="s">
        <v>3418</v>
      </c>
      <c r="I8838" s="25" t="s">
        <v>82</v>
      </c>
      <c r="J8838" s="10">
        <v>3668</v>
      </c>
      <c r="K8838" s="16">
        <v>74</v>
      </c>
    </row>
    <row r="8839" spans="1:11" x14ac:dyDescent="0.25">
      <c r="A8839" s="19">
        <v>43099</v>
      </c>
      <c r="B8839" s="19" t="s">
        <v>3407</v>
      </c>
      <c r="C8839" s="15">
        <v>100</v>
      </c>
      <c r="D8839" s="24" t="s">
        <v>4</v>
      </c>
      <c r="E8839" s="24" t="s">
        <v>6</v>
      </c>
      <c r="F8839" s="25" t="s">
        <v>6</v>
      </c>
      <c r="G8839" s="25" t="s">
        <v>2987</v>
      </c>
      <c r="H8839" s="25" t="s">
        <v>3418</v>
      </c>
      <c r="I8839" s="25" t="s">
        <v>82</v>
      </c>
      <c r="J8839" s="10">
        <v>3669</v>
      </c>
      <c r="K8839" s="16">
        <v>74</v>
      </c>
    </row>
    <row r="8840" spans="1:11" x14ac:dyDescent="0.25">
      <c r="A8840" s="19">
        <v>43099</v>
      </c>
      <c r="B8840" s="19" t="s">
        <v>3407</v>
      </c>
      <c r="C8840" s="15">
        <v>2000</v>
      </c>
      <c r="D8840" s="24" t="s">
        <v>4</v>
      </c>
      <c r="E8840" s="24" t="s">
        <v>5</v>
      </c>
      <c r="F8840" s="25" t="s">
        <v>2217</v>
      </c>
      <c r="G8840" s="25" t="s">
        <v>2987</v>
      </c>
      <c r="H8840" s="25" t="s">
        <v>3418</v>
      </c>
      <c r="I8840" s="25" t="s">
        <v>82</v>
      </c>
      <c r="J8840" s="10">
        <v>3670</v>
      </c>
      <c r="K8840" s="16">
        <v>74</v>
      </c>
    </row>
    <row r="8841" spans="1:11" x14ac:dyDescent="0.25">
      <c r="A8841" s="19">
        <v>43099</v>
      </c>
      <c r="B8841" s="19" t="s">
        <v>3407</v>
      </c>
      <c r="C8841" s="15">
        <v>200</v>
      </c>
      <c r="D8841" s="24" t="s">
        <v>4</v>
      </c>
      <c r="E8841" s="24" t="s">
        <v>6</v>
      </c>
      <c r="F8841" s="25" t="s">
        <v>6</v>
      </c>
      <c r="G8841" s="25" t="s">
        <v>2987</v>
      </c>
      <c r="H8841" s="25" t="s">
        <v>3418</v>
      </c>
      <c r="I8841" s="25" t="s">
        <v>82</v>
      </c>
      <c r="J8841" s="10">
        <v>3671</v>
      </c>
      <c r="K8841" s="16">
        <v>74</v>
      </c>
    </row>
    <row r="8842" spans="1:11" x14ac:dyDescent="0.25">
      <c r="A8842" s="19">
        <v>43099</v>
      </c>
      <c r="B8842" s="19" t="s">
        <v>3407</v>
      </c>
      <c r="C8842" s="15">
        <v>100</v>
      </c>
      <c r="D8842" s="24" t="s">
        <v>4</v>
      </c>
      <c r="E8842" s="24" t="s">
        <v>6</v>
      </c>
      <c r="F8842" s="25" t="s">
        <v>6</v>
      </c>
      <c r="G8842" s="25" t="s">
        <v>2987</v>
      </c>
      <c r="H8842" s="25" t="s">
        <v>3418</v>
      </c>
      <c r="I8842" s="25" t="s">
        <v>82</v>
      </c>
      <c r="J8842" s="10">
        <v>3672</v>
      </c>
      <c r="K8842" s="16">
        <v>74</v>
      </c>
    </row>
    <row r="8843" spans="1:11" x14ac:dyDescent="0.25">
      <c r="A8843" s="19">
        <v>43099</v>
      </c>
      <c r="B8843" s="19" t="s">
        <v>3407</v>
      </c>
      <c r="C8843" s="15">
        <v>100</v>
      </c>
      <c r="D8843" s="24" t="s">
        <v>4</v>
      </c>
      <c r="E8843" s="24" t="s">
        <v>6</v>
      </c>
      <c r="F8843" s="25" t="s">
        <v>6</v>
      </c>
      <c r="G8843" s="25" t="s">
        <v>2987</v>
      </c>
      <c r="H8843" s="25" t="s">
        <v>3418</v>
      </c>
      <c r="I8843" s="25" t="s">
        <v>82</v>
      </c>
      <c r="J8843" s="10">
        <v>3673</v>
      </c>
      <c r="K8843" s="16">
        <v>74</v>
      </c>
    </row>
    <row r="8844" spans="1:11" x14ac:dyDescent="0.25">
      <c r="A8844" s="19">
        <v>43099</v>
      </c>
      <c r="B8844" s="19" t="s">
        <v>3407</v>
      </c>
      <c r="C8844" s="15">
        <v>100</v>
      </c>
      <c r="D8844" s="24" t="s">
        <v>4</v>
      </c>
      <c r="E8844" s="24" t="s">
        <v>6</v>
      </c>
      <c r="F8844" s="25" t="s">
        <v>6</v>
      </c>
      <c r="G8844" s="25" t="s">
        <v>2987</v>
      </c>
      <c r="H8844" s="25" t="s">
        <v>3418</v>
      </c>
      <c r="I8844" s="25" t="s">
        <v>82</v>
      </c>
      <c r="J8844" s="10">
        <v>3674</v>
      </c>
      <c r="K8844" s="16">
        <v>74</v>
      </c>
    </row>
    <row r="8845" spans="1:11" x14ac:dyDescent="0.25">
      <c r="A8845" s="19">
        <v>43099</v>
      </c>
      <c r="B8845" s="19" t="s">
        <v>3407</v>
      </c>
      <c r="C8845" s="15">
        <v>100</v>
      </c>
      <c r="D8845" s="24" t="s">
        <v>4</v>
      </c>
      <c r="E8845" s="24" t="s">
        <v>6</v>
      </c>
      <c r="F8845" s="25" t="s">
        <v>6</v>
      </c>
      <c r="G8845" s="25" t="s">
        <v>2987</v>
      </c>
      <c r="H8845" s="25" t="s">
        <v>3418</v>
      </c>
      <c r="I8845" s="25" t="s">
        <v>82</v>
      </c>
      <c r="J8845" s="10">
        <v>3675</v>
      </c>
      <c r="K8845" s="16">
        <v>74</v>
      </c>
    </row>
    <row r="8846" spans="1:11" x14ac:dyDescent="0.25">
      <c r="A8846" s="19">
        <v>43099</v>
      </c>
      <c r="B8846" s="19" t="s">
        <v>3407</v>
      </c>
      <c r="C8846" s="15">
        <v>500</v>
      </c>
      <c r="D8846" s="24" t="s">
        <v>4</v>
      </c>
      <c r="E8846" s="24" t="s">
        <v>5</v>
      </c>
      <c r="F8846" s="25" t="s">
        <v>2217</v>
      </c>
      <c r="G8846" s="25" t="s">
        <v>2987</v>
      </c>
      <c r="H8846" s="25" t="s">
        <v>3418</v>
      </c>
      <c r="I8846" s="25" t="s">
        <v>82</v>
      </c>
      <c r="J8846" s="10">
        <v>3738</v>
      </c>
      <c r="K8846" s="16">
        <v>75</v>
      </c>
    </row>
    <row r="8847" spans="1:11" x14ac:dyDescent="0.25">
      <c r="A8847" s="19">
        <v>43099</v>
      </c>
      <c r="B8847" s="19" t="s">
        <v>3407</v>
      </c>
      <c r="C8847" s="15">
        <v>450</v>
      </c>
      <c r="D8847" s="24" t="s">
        <v>4</v>
      </c>
      <c r="E8847" s="24" t="s">
        <v>6</v>
      </c>
      <c r="F8847" s="25" t="s">
        <v>6</v>
      </c>
      <c r="G8847" s="25" t="s">
        <v>2987</v>
      </c>
      <c r="H8847" s="25" t="s">
        <v>3418</v>
      </c>
      <c r="I8847" s="25" t="s">
        <v>82</v>
      </c>
      <c r="J8847" s="10">
        <v>3739</v>
      </c>
      <c r="K8847" s="16">
        <v>75</v>
      </c>
    </row>
    <row r="8848" spans="1:11" x14ac:dyDescent="0.25">
      <c r="A8848" s="19">
        <v>43099</v>
      </c>
      <c r="B8848" s="19" t="s">
        <v>3407</v>
      </c>
      <c r="C8848" s="15">
        <v>400</v>
      </c>
      <c r="D8848" s="24" t="s">
        <v>4</v>
      </c>
      <c r="E8848" s="24" t="s">
        <v>5</v>
      </c>
      <c r="F8848" s="25" t="s">
        <v>2217</v>
      </c>
      <c r="G8848" s="25" t="s">
        <v>2987</v>
      </c>
      <c r="H8848" s="25" t="s">
        <v>3418</v>
      </c>
      <c r="I8848" s="25" t="s">
        <v>82</v>
      </c>
      <c r="J8848" s="10">
        <v>3740</v>
      </c>
      <c r="K8848" s="16">
        <v>75</v>
      </c>
    </row>
    <row r="8849" spans="1:11" x14ac:dyDescent="0.25">
      <c r="A8849" s="19">
        <v>43099</v>
      </c>
      <c r="B8849" s="19" t="s">
        <v>3407</v>
      </c>
      <c r="C8849" s="15">
        <v>1000</v>
      </c>
      <c r="D8849" s="24" t="s">
        <v>4</v>
      </c>
      <c r="E8849" s="24" t="s">
        <v>6</v>
      </c>
      <c r="F8849" s="25" t="s">
        <v>6</v>
      </c>
      <c r="G8849" s="25" t="s">
        <v>2987</v>
      </c>
      <c r="H8849" s="25" t="s">
        <v>3418</v>
      </c>
      <c r="I8849" s="25" t="s">
        <v>82</v>
      </c>
      <c r="J8849" s="10">
        <v>3741</v>
      </c>
      <c r="K8849" s="16">
        <v>75</v>
      </c>
    </row>
    <row r="8850" spans="1:11" x14ac:dyDescent="0.25">
      <c r="A8850" s="19">
        <v>43099</v>
      </c>
      <c r="B8850" s="19" t="s">
        <v>3407</v>
      </c>
      <c r="C8850" s="15">
        <v>1000</v>
      </c>
      <c r="D8850" s="24" t="s">
        <v>4</v>
      </c>
      <c r="E8850" s="24" t="s">
        <v>6</v>
      </c>
      <c r="F8850" s="25" t="s">
        <v>6</v>
      </c>
      <c r="G8850" s="25" t="s">
        <v>2987</v>
      </c>
      <c r="H8850" s="25" t="s">
        <v>3418</v>
      </c>
      <c r="I8850" s="25" t="s">
        <v>82</v>
      </c>
      <c r="J8850" s="10">
        <v>3742</v>
      </c>
      <c r="K8850" s="16">
        <v>75</v>
      </c>
    </row>
    <row r="8851" spans="1:11" x14ac:dyDescent="0.25">
      <c r="A8851" s="19">
        <v>43099</v>
      </c>
      <c r="B8851" s="19" t="s">
        <v>3407</v>
      </c>
      <c r="C8851" s="15">
        <v>1000</v>
      </c>
      <c r="D8851" s="24" t="s">
        <v>4</v>
      </c>
      <c r="E8851" s="24" t="s">
        <v>6</v>
      </c>
      <c r="F8851" s="25" t="s">
        <v>6</v>
      </c>
      <c r="G8851" s="25" t="s">
        <v>2987</v>
      </c>
      <c r="H8851" s="25" t="s">
        <v>3418</v>
      </c>
      <c r="I8851" s="25" t="s">
        <v>82</v>
      </c>
      <c r="J8851" s="10">
        <v>3743</v>
      </c>
      <c r="K8851" s="16">
        <v>75</v>
      </c>
    </row>
    <row r="8852" spans="1:11" x14ac:dyDescent="0.25">
      <c r="A8852" s="19">
        <v>43099</v>
      </c>
      <c r="B8852" s="19" t="s">
        <v>3407</v>
      </c>
      <c r="C8852" s="15">
        <v>1000</v>
      </c>
      <c r="D8852" s="24" t="s">
        <v>4</v>
      </c>
      <c r="E8852" s="24" t="s">
        <v>6</v>
      </c>
      <c r="F8852" s="25" t="s">
        <v>6</v>
      </c>
      <c r="G8852" s="25" t="s">
        <v>2987</v>
      </c>
      <c r="H8852" s="25" t="s">
        <v>3418</v>
      </c>
      <c r="I8852" s="25" t="s">
        <v>82</v>
      </c>
      <c r="J8852" s="10">
        <v>3744</v>
      </c>
      <c r="K8852" s="16">
        <v>75</v>
      </c>
    </row>
    <row r="8853" spans="1:11" x14ac:dyDescent="0.25">
      <c r="A8853" s="19">
        <v>43099</v>
      </c>
      <c r="B8853" s="19" t="s">
        <v>3407</v>
      </c>
      <c r="C8853" s="15">
        <v>1000</v>
      </c>
      <c r="D8853" s="24" t="s">
        <v>4</v>
      </c>
      <c r="E8853" s="24" t="s">
        <v>6</v>
      </c>
      <c r="F8853" s="25" t="s">
        <v>6</v>
      </c>
      <c r="G8853" s="25" t="s">
        <v>2987</v>
      </c>
      <c r="H8853" s="25" t="s">
        <v>3418</v>
      </c>
      <c r="I8853" s="25" t="s">
        <v>82</v>
      </c>
      <c r="J8853" s="10">
        <v>3745</v>
      </c>
      <c r="K8853" s="16">
        <v>75</v>
      </c>
    </row>
    <row r="8854" spans="1:11" x14ac:dyDescent="0.25">
      <c r="A8854" s="19">
        <v>43099</v>
      </c>
      <c r="B8854" s="19" t="s">
        <v>3407</v>
      </c>
      <c r="C8854" s="15">
        <v>1000</v>
      </c>
      <c r="D8854" s="24" t="s">
        <v>4</v>
      </c>
      <c r="E8854" s="24" t="s">
        <v>6</v>
      </c>
      <c r="F8854" s="25" t="s">
        <v>6</v>
      </c>
      <c r="G8854" s="25" t="s">
        <v>2987</v>
      </c>
      <c r="H8854" s="25" t="s">
        <v>3418</v>
      </c>
      <c r="I8854" s="25" t="s">
        <v>82</v>
      </c>
      <c r="J8854" s="10">
        <v>3746</v>
      </c>
      <c r="K8854" s="16">
        <v>75</v>
      </c>
    </row>
    <row r="8855" spans="1:11" x14ac:dyDescent="0.25">
      <c r="A8855" s="19">
        <v>43099</v>
      </c>
      <c r="B8855" s="19" t="s">
        <v>3407</v>
      </c>
      <c r="C8855" s="15">
        <v>1000</v>
      </c>
      <c r="D8855" s="24" t="s">
        <v>4</v>
      </c>
      <c r="E8855" s="24" t="s">
        <v>6</v>
      </c>
      <c r="F8855" s="25" t="s">
        <v>6</v>
      </c>
      <c r="G8855" s="25" t="s">
        <v>2987</v>
      </c>
      <c r="H8855" s="25" t="s">
        <v>3418</v>
      </c>
      <c r="I8855" s="25" t="s">
        <v>82</v>
      </c>
      <c r="J8855" s="10">
        <v>3747</v>
      </c>
      <c r="K8855" s="16">
        <v>75</v>
      </c>
    </row>
    <row r="8856" spans="1:11" x14ac:dyDescent="0.25">
      <c r="A8856" s="19">
        <v>43099</v>
      </c>
      <c r="B8856" s="19" t="s">
        <v>3407</v>
      </c>
      <c r="C8856" s="15">
        <v>1000</v>
      </c>
      <c r="D8856" s="24" t="s">
        <v>4</v>
      </c>
      <c r="E8856" s="24" t="s">
        <v>6</v>
      </c>
      <c r="F8856" s="25" t="s">
        <v>6</v>
      </c>
      <c r="G8856" s="25" t="s">
        <v>2987</v>
      </c>
      <c r="H8856" s="25" t="s">
        <v>3418</v>
      </c>
      <c r="I8856" s="25" t="s">
        <v>82</v>
      </c>
      <c r="J8856" s="10">
        <v>3748</v>
      </c>
      <c r="K8856" s="16">
        <v>75</v>
      </c>
    </row>
    <row r="8857" spans="1:11" x14ac:dyDescent="0.25">
      <c r="A8857" s="19">
        <v>43099</v>
      </c>
      <c r="B8857" s="19" t="s">
        <v>3407</v>
      </c>
      <c r="C8857" s="15">
        <v>1000</v>
      </c>
      <c r="D8857" s="24" t="s">
        <v>4</v>
      </c>
      <c r="E8857" s="24" t="s">
        <v>6</v>
      </c>
      <c r="F8857" s="25" t="s">
        <v>6</v>
      </c>
      <c r="G8857" s="25" t="s">
        <v>2987</v>
      </c>
      <c r="H8857" s="25" t="s">
        <v>3418</v>
      </c>
      <c r="I8857" s="25" t="s">
        <v>82</v>
      </c>
      <c r="J8857" s="10">
        <v>3749</v>
      </c>
      <c r="K8857" s="16">
        <v>75</v>
      </c>
    </row>
    <row r="8858" spans="1:11" x14ac:dyDescent="0.25">
      <c r="A8858" s="19">
        <v>43099</v>
      </c>
      <c r="B8858" s="19" t="s">
        <v>3407</v>
      </c>
      <c r="C8858" s="15">
        <v>1000</v>
      </c>
      <c r="D8858" s="24" t="s">
        <v>4</v>
      </c>
      <c r="E8858" s="24" t="s">
        <v>6</v>
      </c>
      <c r="F8858" s="25" t="s">
        <v>6</v>
      </c>
      <c r="G8858" s="25" t="s">
        <v>2987</v>
      </c>
      <c r="H8858" s="25" t="s">
        <v>3418</v>
      </c>
      <c r="I8858" s="25" t="s">
        <v>82</v>
      </c>
      <c r="J8858" s="10">
        <v>3750</v>
      </c>
      <c r="K8858" s="16">
        <v>75</v>
      </c>
    </row>
    <row r="8859" spans="1:11" x14ac:dyDescent="0.25">
      <c r="A8859" s="19">
        <v>43099</v>
      </c>
      <c r="B8859" s="19" t="s">
        <v>3407</v>
      </c>
      <c r="C8859" s="15">
        <v>5000</v>
      </c>
      <c r="D8859" s="24" t="s">
        <v>4</v>
      </c>
      <c r="E8859" s="24" t="s">
        <v>6</v>
      </c>
      <c r="F8859" s="25" t="s">
        <v>6</v>
      </c>
      <c r="G8859" s="25" t="s">
        <v>2987</v>
      </c>
      <c r="H8859" s="25" t="s">
        <v>3418</v>
      </c>
      <c r="I8859" s="25" t="s">
        <v>82</v>
      </c>
      <c r="J8859" s="10">
        <v>3766</v>
      </c>
      <c r="K8859" s="16">
        <v>76</v>
      </c>
    </row>
    <row r="8860" spans="1:11" x14ac:dyDescent="0.25">
      <c r="A8860" s="19">
        <v>43099</v>
      </c>
      <c r="B8860" s="19" t="s">
        <v>3407</v>
      </c>
      <c r="C8860" s="15">
        <v>1000</v>
      </c>
      <c r="D8860" s="24" t="s">
        <v>4</v>
      </c>
      <c r="E8860" s="24" t="s">
        <v>6</v>
      </c>
      <c r="F8860" s="25" t="s">
        <v>6</v>
      </c>
      <c r="G8860" s="25" t="s">
        <v>2987</v>
      </c>
      <c r="H8860" s="25" t="s">
        <v>3418</v>
      </c>
      <c r="I8860" s="25" t="s">
        <v>82</v>
      </c>
      <c r="J8860" s="10">
        <v>3814</v>
      </c>
      <c r="K8860" s="16">
        <v>77</v>
      </c>
    </row>
    <row r="8861" spans="1:11" x14ac:dyDescent="0.25">
      <c r="A8861" s="19">
        <v>43099</v>
      </c>
      <c r="B8861" s="19" t="s">
        <v>3407</v>
      </c>
      <c r="C8861" s="15">
        <v>1500</v>
      </c>
      <c r="D8861" s="24" t="s">
        <v>4</v>
      </c>
      <c r="E8861" s="24" t="s">
        <v>5</v>
      </c>
      <c r="F8861" s="25" t="s">
        <v>2217</v>
      </c>
      <c r="G8861" s="25" t="s">
        <v>2987</v>
      </c>
      <c r="H8861" s="25" t="s">
        <v>3418</v>
      </c>
      <c r="I8861" s="25" t="s">
        <v>82</v>
      </c>
      <c r="J8861" s="10">
        <v>3921</v>
      </c>
      <c r="K8861" s="16">
        <v>79</v>
      </c>
    </row>
    <row r="8862" spans="1:11" x14ac:dyDescent="0.25">
      <c r="A8862" s="19">
        <v>43099</v>
      </c>
      <c r="B8862" s="19" t="s">
        <v>3407</v>
      </c>
      <c r="C8862" s="15">
        <v>500</v>
      </c>
      <c r="D8862" s="24" t="s">
        <v>4</v>
      </c>
      <c r="E8862" s="24" t="s">
        <v>5</v>
      </c>
      <c r="F8862" s="25" t="s">
        <v>2217</v>
      </c>
      <c r="G8862" s="25" t="s">
        <v>2987</v>
      </c>
      <c r="H8862" s="25" t="s">
        <v>3418</v>
      </c>
      <c r="I8862" s="25" t="s">
        <v>82</v>
      </c>
      <c r="J8862" s="10">
        <v>3922</v>
      </c>
      <c r="K8862" s="16">
        <v>79</v>
      </c>
    </row>
    <row r="8863" spans="1:11" x14ac:dyDescent="0.25">
      <c r="A8863" s="19">
        <v>43099</v>
      </c>
      <c r="B8863" s="19" t="s">
        <v>3407</v>
      </c>
      <c r="C8863" s="15">
        <v>700</v>
      </c>
      <c r="D8863" s="24" t="s">
        <v>4</v>
      </c>
      <c r="E8863" s="24" t="s">
        <v>5</v>
      </c>
      <c r="F8863" s="25" t="s">
        <v>2217</v>
      </c>
      <c r="G8863" s="25" t="s">
        <v>2987</v>
      </c>
      <c r="H8863" s="25" t="s">
        <v>3418</v>
      </c>
      <c r="I8863" s="25" t="s">
        <v>82</v>
      </c>
      <c r="J8863" s="10">
        <v>3961</v>
      </c>
      <c r="K8863" s="16">
        <v>80</v>
      </c>
    </row>
    <row r="8864" spans="1:11" x14ac:dyDescent="0.25">
      <c r="A8864" s="19">
        <v>43099</v>
      </c>
      <c r="B8864" s="19" t="s">
        <v>3407</v>
      </c>
      <c r="C8864" s="15">
        <v>1000</v>
      </c>
      <c r="D8864" s="24" t="s">
        <v>4</v>
      </c>
      <c r="E8864" s="24" t="s">
        <v>5</v>
      </c>
      <c r="F8864" s="25" t="s">
        <v>2217</v>
      </c>
      <c r="G8864" s="25" t="s">
        <v>2987</v>
      </c>
      <c r="H8864" s="25" t="s">
        <v>3418</v>
      </c>
      <c r="I8864" s="25" t="s">
        <v>82</v>
      </c>
      <c r="J8864" s="10">
        <v>3962</v>
      </c>
      <c r="K8864" s="16">
        <v>80</v>
      </c>
    </row>
    <row r="8865" spans="1:11" x14ac:dyDescent="0.25">
      <c r="A8865" s="19">
        <v>43099</v>
      </c>
      <c r="B8865" s="19" t="s">
        <v>3407</v>
      </c>
      <c r="C8865" s="15">
        <v>7000</v>
      </c>
      <c r="D8865" s="24" t="s">
        <v>4</v>
      </c>
      <c r="E8865" s="24" t="s">
        <v>6</v>
      </c>
      <c r="F8865" s="25" t="s">
        <v>6</v>
      </c>
      <c r="G8865" s="25" t="s">
        <v>2987</v>
      </c>
      <c r="H8865" s="25" t="s">
        <v>3418</v>
      </c>
      <c r="I8865" s="25" t="s">
        <v>82</v>
      </c>
      <c r="J8865" s="10">
        <v>3963</v>
      </c>
      <c r="K8865" s="16">
        <v>80</v>
      </c>
    </row>
    <row r="8866" spans="1:11" x14ac:dyDescent="0.25">
      <c r="A8866" s="19">
        <v>43100</v>
      </c>
      <c r="B8866" s="19" t="s">
        <v>3407</v>
      </c>
      <c r="C8866" s="15">
        <v>5000</v>
      </c>
      <c r="D8866" s="24" t="s">
        <v>4</v>
      </c>
      <c r="E8866" s="24" t="s">
        <v>6</v>
      </c>
      <c r="F8866" s="25" t="s">
        <v>6</v>
      </c>
      <c r="G8866" s="25" t="s">
        <v>2987</v>
      </c>
      <c r="H8866" s="25" t="s">
        <v>3418</v>
      </c>
      <c r="I8866" s="25" t="s">
        <v>82</v>
      </c>
      <c r="J8866" s="10">
        <v>3478</v>
      </c>
      <c r="K8866" s="16">
        <v>70</v>
      </c>
    </row>
    <row r="8867" spans="1:11" x14ac:dyDescent="0.25">
      <c r="A8867" s="19">
        <v>43100</v>
      </c>
      <c r="B8867" s="19" t="s">
        <v>3407</v>
      </c>
      <c r="C8867" s="15">
        <v>750</v>
      </c>
      <c r="D8867" s="24" t="s">
        <v>4</v>
      </c>
      <c r="E8867" s="24" t="s">
        <v>6</v>
      </c>
      <c r="F8867" s="25" t="s">
        <v>6</v>
      </c>
      <c r="G8867" s="25" t="s">
        <v>2987</v>
      </c>
      <c r="H8867" s="25" t="s">
        <v>3418</v>
      </c>
      <c r="I8867" s="25" t="s">
        <v>82</v>
      </c>
      <c r="J8867" s="10">
        <v>3479</v>
      </c>
      <c r="K8867" s="16">
        <v>70</v>
      </c>
    </row>
    <row r="8868" spans="1:11" x14ac:dyDescent="0.25">
      <c r="A8868" s="19">
        <v>43100</v>
      </c>
      <c r="B8868" s="19" t="s">
        <v>3407</v>
      </c>
      <c r="C8868" s="15">
        <v>500</v>
      </c>
      <c r="D8868" s="24" t="s">
        <v>4</v>
      </c>
      <c r="E8868" s="24" t="s">
        <v>6</v>
      </c>
      <c r="F8868" s="25" t="s">
        <v>6</v>
      </c>
      <c r="G8868" s="25" t="s">
        <v>2987</v>
      </c>
      <c r="H8868" s="25" t="s">
        <v>3418</v>
      </c>
      <c r="I8868" s="25" t="s">
        <v>82</v>
      </c>
      <c r="J8868" s="10">
        <v>3480</v>
      </c>
      <c r="K8868" s="16">
        <v>70</v>
      </c>
    </row>
    <row r="8869" spans="1:11" x14ac:dyDescent="0.25">
      <c r="A8869" s="19">
        <v>43100</v>
      </c>
      <c r="B8869" s="19" t="s">
        <v>3407</v>
      </c>
      <c r="C8869" s="15">
        <v>2000</v>
      </c>
      <c r="D8869" s="24" t="s">
        <v>4</v>
      </c>
      <c r="E8869" s="24" t="s">
        <v>5</v>
      </c>
      <c r="F8869" s="25" t="s">
        <v>2217</v>
      </c>
      <c r="G8869" s="25" t="s">
        <v>2987</v>
      </c>
      <c r="H8869" s="25" t="s">
        <v>3418</v>
      </c>
      <c r="I8869" s="25" t="s">
        <v>82</v>
      </c>
      <c r="J8869" s="10">
        <v>3481</v>
      </c>
      <c r="K8869" s="16">
        <v>70</v>
      </c>
    </row>
    <row r="8870" spans="1:11" x14ac:dyDescent="0.25">
      <c r="A8870" s="19">
        <v>43100</v>
      </c>
      <c r="B8870" s="19" t="s">
        <v>3407</v>
      </c>
      <c r="C8870" s="15">
        <v>100</v>
      </c>
      <c r="D8870" s="24" t="s">
        <v>4</v>
      </c>
      <c r="E8870" s="24" t="s">
        <v>6</v>
      </c>
      <c r="F8870" s="25" t="s">
        <v>6</v>
      </c>
      <c r="G8870" s="25" t="s">
        <v>2987</v>
      </c>
      <c r="H8870" s="25" t="s">
        <v>3418</v>
      </c>
      <c r="I8870" s="25" t="s">
        <v>82</v>
      </c>
      <c r="J8870" s="10">
        <v>3482</v>
      </c>
      <c r="K8870" s="16">
        <v>70</v>
      </c>
    </row>
    <row r="8871" spans="1:11" x14ac:dyDescent="0.25">
      <c r="A8871" s="19">
        <v>43100</v>
      </c>
      <c r="B8871" s="19" t="s">
        <v>3407</v>
      </c>
      <c r="C8871" s="15">
        <v>70</v>
      </c>
      <c r="D8871" s="24" t="s">
        <v>4</v>
      </c>
      <c r="E8871" s="24" t="s">
        <v>6</v>
      </c>
      <c r="F8871" s="25" t="s">
        <v>6</v>
      </c>
      <c r="G8871" s="25" t="s">
        <v>2987</v>
      </c>
      <c r="H8871" s="25" t="s">
        <v>3418</v>
      </c>
      <c r="I8871" s="25" t="s">
        <v>82</v>
      </c>
      <c r="J8871" s="10">
        <v>3676</v>
      </c>
      <c r="K8871" s="16">
        <v>74</v>
      </c>
    </row>
    <row r="8872" spans="1:11" x14ac:dyDescent="0.25">
      <c r="A8872" s="19">
        <v>43100</v>
      </c>
      <c r="B8872" s="19" t="s">
        <v>3407</v>
      </c>
      <c r="C8872" s="15">
        <v>100</v>
      </c>
      <c r="D8872" s="24" t="s">
        <v>4</v>
      </c>
      <c r="E8872" s="24" t="s">
        <v>6</v>
      </c>
      <c r="F8872" s="25" t="s">
        <v>6</v>
      </c>
      <c r="G8872" s="25" t="s">
        <v>2987</v>
      </c>
      <c r="H8872" s="25" t="s">
        <v>3418</v>
      </c>
      <c r="I8872" s="25" t="s">
        <v>82</v>
      </c>
      <c r="J8872" s="10">
        <v>3677</v>
      </c>
      <c r="K8872" s="16">
        <v>74</v>
      </c>
    </row>
    <row r="8873" spans="1:11" x14ac:dyDescent="0.25">
      <c r="A8873" s="19">
        <v>43100</v>
      </c>
      <c r="B8873" s="19" t="s">
        <v>3407</v>
      </c>
      <c r="C8873" s="15">
        <v>2000</v>
      </c>
      <c r="D8873" s="24" t="s">
        <v>4</v>
      </c>
      <c r="E8873" s="24" t="s">
        <v>6</v>
      </c>
      <c r="F8873" s="25" t="s">
        <v>6</v>
      </c>
      <c r="G8873" s="25" t="s">
        <v>2987</v>
      </c>
      <c r="H8873" s="25" t="s">
        <v>3418</v>
      </c>
      <c r="I8873" s="25" t="s">
        <v>82</v>
      </c>
      <c r="J8873" s="10">
        <v>3678</v>
      </c>
      <c r="K8873" s="16">
        <v>74</v>
      </c>
    </row>
    <row r="8874" spans="1:11" x14ac:dyDescent="0.25">
      <c r="A8874" s="19">
        <v>43100</v>
      </c>
      <c r="B8874" s="19" t="s">
        <v>3407</v>
      </c>
      <c r="C8874" s="15">
        <v>400</v>
      </c>
      <c r="D8874" s="24" t="s">
        <v>4</v>
      </c>
      <c r="E8874" s="24" t="s">
        <v>6</v>
      </c>
      <c r="F8874" s="25" t="s">
        <v>6</v>
      </c>
      <c r="G8874" s="25" t="s">
        <v>2987</v>
      </c>
      <c r="H8874" s="25" t="s">
        <v>3418</v>
      </c>
      <c r="I8874" s="25" t="s">
        <v>82</v>
      </c>
      <c r="J8874" s="10">
        <v>3679</v>
      </c>
      <c r="K8874" s="16">
        <v>74</v>
      </c>
    </row>
    <row r="8875" spans="1:11" x14ac:dyDescent="0.25">
      <c r="A8875" s="19">
        <v>43100</v>
      </c>
      <c r="B8875" s="19" t="s">
        <v>3407</v>
      </c>
      <c r="C8875" s="15">
        <v>14635.179999999998</v>
      </c>
      <c r="D8875" s="24" t="s">
        <v>4</v>
      </c>
      <c r="E8875" s="24" t="s">
        <v>6</v>
      </c>
      <c r="F8875" s="25" t="s">
        <v>6</v>
      </c>
      <c r="G8875" s="25" t="s">
        <v>2987</v>
      </c>
      <c r="H8875" s="25" t="s">
        <v>3418</v>
      </c>
      <c r="I8875" s="25" t="s">
        <v>82</v>
      </c>
      <c r="J8875" s="10">
        <v>3680</v>
      </c>
      <c r="K8875" s="16">
        <v>74</v>
      </c>
    </row>
    <row r="8876" spans="1:11" x14ac:dyDescent="0.25">
      <c r="A8876" s="19">
        <v>43100</v>
      </c>
      <c r="B8876" s="19" t="s">
        <v>3407</v>
      </c>
      <c r="C8876" s="15">
        <v>10000</v>
      </c>
      <c r="D8876" s="24" t="s">
        <v>4</v>
      </c>
      <c r="E8876" s="24" t="s">
        <v>6</v>
      </c>
      <c r="F8876" s="25" t="s">
        <v>6</v>
      </c>
      <c r="G8876" s="25" t="s">
        <v>2987</v>
      </c>
      <c r="H8876" s="25" t="s">
        <v>3418</v>
      </c>
      <c r="I8876" s="25" t="s">
        <v>82</v>
      </c>
      <c r="J8876" s="10">
        <v>3681</v>
      </c>
      <c r="K8876" s="16">
        <v>74</v>
      </c>
    </row>
    <row r="8877" spans="1:11" x14ac:dyDescent="0.25">
      <c r="A8877" s="19">
        <v>43100</v>
      </c>
      <c r="B8877" s="19" t="s">
        <v>3407</v>
      </c>
      <c r="C8877" s="15">
        <v>5000</v>
      </c>
      <c r="D8877" s="24" t="s">
        <v>4</v>
      </c>
      <c r="E8877" s="24" t="s">
        <v>6</v>
      </c>
      <c r="F8877" s="25" t="s">
        <v>6</v>
      </c>
      <c r="G8877" s="25" t="s">
        <v>2987</v>
      </c>
      <c r="H8877" s="25" t="s">
        <v>3418</v>
      </c>
      <c r="I8877" s="25" t="s">
        <v>82</v>
      </c>
      <c r="J8877" s="10">
        <v>3683</v>
      </c>
      <c r="K8877" s="16">
        <v>74</v>
      </c>
    </row>
    <row r="8878" spans="1:11" x14ac:dyDescent="0.25">
      <c r="A8878" s="19">
        <v>43100</v>
      </c>
      <c r="B8878" s="19" t="s">
        <v>3407</v>
      </c>
      <c r="C8878" s="15">
        <v>1000</v>
      </c>
      <c r="D8878" s="24" t="s">
        <v>4</v>
      </c>
      <c r="E8878" s="24" t="s">
        <v>6</v>
      </c>
      <c r="F8878" s="25" t="s">
        <v>6</v>
      </c>
      <c r="G8878" s="25" t="s">
        <v>2987</v>
      </c>
      <c r="H8878" s="25" t="s">
        <v>3418</v>
      </c>
      <c r="I8878" s="25" t="s">
        <v>82</v>
      </c>
      <c r="J8878" s="10">
        <v>3767</v>
      </c>
      <c r="K8878" s="16">
        <v>76</v>
      </c>
    </row>
    <row r="8879" spans="1:11" x14ac:dyDescent="0.25">
      <c r="A8879" s="19">
        <v>43100</v>
      </c>
      <c r="B8879" s="19" t="s">
        <v>3407</v>
      </c>
      <c r="C8879" s="15">
        <v>600</v>
      </c>
      <c r="D8879" s="24" t="s">
        <v>4</v>
      </c>
      <c r="E8879" s="24" t="s">
        <v>6</v>
      </c>
      <c r="F8879" s="25" t="s">
        <v>6</v>
      </c>
      <c r="G8879" s="25" t="s">
        <v>2987</v>
      </c>
      <c r="H8879" s="25" t="s">
        <v>3418</v>
      </c>
      <c r="I8879" s="25" t="s">
        <v>82</v>
      </c>
      <c r="J8879" s="10">
        <v>3768</v>
      </c>
      <c r="K8879" s="16">
        <v>76</v>
      </c>
    </row>
    <row r="8880" spans="1:11" x14ac:dyDescent="0.25">
      <c r="A8880" s="19">
        <v>43100</v>
      </c>
      <c r="B8880" s="19" t="s">
        <v>3407</v>
      </c>
      <c r="C8880" s="15">
        <v>3365</v>
      </c>
      <c r="D8880" s="24" t="s">
        <v>4</v>
      </c>
      <c r="E8880" s="24" t="s">
        <v>6</v>
      </c>
      <c r="F8880" s="25" t="s">
        <v>6</v>
      </c>
      <c r="G8880" s="25" t="s">
        <v>2987</v>
      </c>
      <c r="H8880" s="25" t="s">
        <v>3418</v>
      </c>
      <c r="I8880" s="25" t="s">
        <v>82</v>
      </c>
      <c r="J8880" s="10">
        <v>3769</v>
      </c>
      <c r="K8880" s="16">
        <v>76</v>
      </c>
    </row>
    <row r="8881" spans="1:11" x14ac:dyDescent="0.25">
      <c r="A8881" s="19">
        <v>43100</v>
      </c>
      <c r="B8881" s="19" t="s">
        <v>3407</v>
      </c>
      <c r="C8881" s="15">
        <v>1600</v>
      </c>
      <c r="D8881" s="24" t="s">
        <v>4</v>
      </c>
      <c r="E8881" s="24" t="s">
        <v>6</v>
      </c>
      <c r="F8881" s="25" t="s">
        <v>6</v>
      </c>
      <c r="G8881" s="25" t="s">
        <v>2987</v>
      </c>
      <c r="H8881" s="25" t="s">
        <v>3418</v>
      </c>
      <c r="I8881" s="25" t="s">
        <v>82</v>
      </c>
      <c r="J8881" s="10">
        <v>3923</v>
      </c>
      <c r="K8881" s="16">
        <v>79</v>
      </c>
    </row>
    <row r="8882" spans="1:11" x14ac:dyDescent="0.25">
      <c r="A8882" s="19">
        <v>43100</v>
      </c>
      <c r="B8882" s="19" t="s">
        <v>3407</v>
      </c>
      <c r="C8882" s="15">
        <v>5287.8</v>
      </c>
      <c r="D8882" s="24" t="s">
        <v>85</v>
      </c>
      <c r="E8882" s="24" t="s">
        <v>88</v>
      </c>
      <c r="F8882" s="25"/>
      <c r="G8882" s="25" t="s">
        <v>3419</v>
      </c>
      <c r="H8882" s="25" t="s">
        <v>3419</v>
      </c>
      <c r="I8882" s="25"/>
      <c r="J8882" s="10"/>
      <c r="K8882" s="16"/>
    </row>
    <row r="8883" spans="1:11" x14ac:dyDescent="0.25">
      <c r="A8883" s="19">
        <v>43100</v>
      </c>
      <c r="B8883" s="19" t="s">
        <v>3407</v>
      </c>
      <c r="C8883" s="15">
        <v>169508</v>
      </c>
      <c r="D8883" s="24" t="s">
        <v>86</v>
      </c>
      <c r="E8883" s="24" t="s">
        <v>88</v>
      </c>
      <c r="F8883" s="25"/>
      <c r="G8883" s="25" t="s">
        <v>3419</v>
      </c>
      <c r="H8883" s="25" t="s">
        <v>3419</v>
      </c>
      <c r="I8883" s="25"/>
      <c r="J8883" s="10"/>
      <c r="K8883" s="16"/>
    </row>
    <row r="8884" spans="1:11" x14ac:dyDescent="0.25">
      <c r="A8884" s="19">
        <v>43100</v>
      </c>
      <c r="B8884" s="19" t="s">
        <v>3407</v>
      </c>
      <c r="C8884" s="15">
        <v>3340</v>
      </c>
      <c r="D8884" s="24" t="s">
        <v>7</v>
      </c>
      <c r="E8884" s="24" t="s">
        <v>8</v>
      </c>
      <c r="F8884" s="25"/>
      <c r="G8884" s="25" t="s">
        <v>3314</v>
      </c>
      <c r="H8884" s="25" t="s">
        <v>3314</v>
      </c>
      <c r="I8884" s="27"/>
      <c r="J8884" s="10" t="s">
        <v>2984</v>
      </c>
      <c r="K8884" s="16"/>
    </row>
    <row r="8885" spans="1:11" x14ac:dyDescent="0.25">
      <c r="A8885" s="19">
        <v>43100</v>
      </c>
      <c r="B8885" s="19" t="s">
        <v>3407</v>
      </c>
      <c r="C8885" s="15">
        <v>500</v>
      </c>
      <c r="D8885" s="24" t="s">
        <v>7</v>
      </c>
      <c r="E8885" s="24" t="s">
        <v>8</v>
      </c>
      <c r="F8885" s="25"/>
      <c r="G8885" s="25" t="s">
        <v>3314</v>
      </c>
      <c r="H8885" s="25" t="s">
        <v>3314</v>
      </c>
      <c r="I8885" s="27"/>
      <c r="J8885" s="10" t="s">
        <v>2984</v>
      </c>
      <c r="K8885" s="16"/>
    </row>
    <row r="8886" spans="1:11" x14ac:dyDescent="0.25">
      <c r="A8886" s="19">
        <v>43100</v>
      </c>
      <c r="B8886" s="19" t="s">
        <v>3407</v>
      </c>
      <c r="C8886" s="15">
        <v>1000</v>
      </c>
      <c r="D8886" s="24" t="s">
        <v>7</v>
      </c>
      <c r="E8886" s="24" t="s">
        <v>8</v>
      </c>
      <c r="F8886" s="25"/>
      <c r="G8886" s="25" t="s">
        <v>3314</v>
      </c>
      <c r="H8886" s="25" t="s">
        <v>3314</v>
      </c>
      <c r="I8886" s="27"/>
      <c r="J8886" s="10" t="s">
        <v>2984</v>
      </c>
      <c r="K8886" s="16"/>
    </row>
    <row r="8887" spans="1:11" x14ac:dyDescent="0.25">
      <c r="A8887" s="19">
        <v>43100</v>
      </c>
      <c r="B8887" s="19" t="s">
        <v>3407</v>
      </c>
      <c r="C8887" s="15">
        <v>70</v>
      </c>
      <c r="D8887" s="24" t="s">
        <v>7</v>
      </c>
      <c r="E8887" s="24" t="s">
        <v>8</v>
      </c>
      <c r="F8887" s="25"/>
      <c r="G8887" s="25" t="s">
        <v>3314</v>
      </c>
      <c r="H8887" s="25" t="s">
        <v>3314</v>
      </c>
      <c r="I8887" s="27"/>
      <c r="J8887" s="10" t="s">
        <v>2984</v>
      </c>
      <c r="K8887" s="16"/>
    </row>
    <row r="8888" spans="1:11" x14ac:dyDescent="0.25">
      <c r="A8888" s="19">
        <v>43100</v>
      </c>
      <c r="B8888" s="19" t="s">
        <v>3407</v>
      </c>
      <c r="C8888" s="15">
        <v>90</v>
      </c>
      <c r="D8888" s="24" t="s">
        <v>7</v>
      </c>
      <c r="E8888" s="24" t="s">
        <v>8</v>
      </c>
      <c r="F8888" s="25"/>
      <c r="G8888" s="25" t="s">
        <v>3314</v>
      </c>
      <c r="H8888" s="25" t="s">
        <v>3314</v>
      </c>
      <c r="I8888" s="27"/>
      <c r="J8888" s="10" t="s">
        <v>2984</v>
      </c>
      <c r="K8888" s="16"/>
    </row>
    <row r="8889" spans="1:11" x14ac:dyDescent="0.25">
      <c r="A8889" s="19">
        <v>43100</v>
      </c>
      <c r="B8889" s="19" t="s">
        <v>3407</v>
      </c>
      <c r="C8889" s="15">
        <v>690</v>
      </c>
      <c r="D8889" s="24" t="s">
        <v>7</v>
      </c>
      <c r="E8889" s="24" t="s">
        <v>8</v>
      </c>
      <c r="F8889" s="25"/>
      <c r="G8889" s="25" t="s">
        <v>3314</v>
      </c>
      <c r="H8889" s="25" t="s">
        <v>3314</v>
      </c>
      <c r="I8889" s="27"/>
      <c r="J8889" s="10" t="s">
        <v>2984</v>
      </c>
      <c r="K8889" s="16"/>
    </row>
    <row r="8890" spans="1:11" x14ac:dyDescent="0.25">
      <c r="A8890" s="19">
        <v>43100</v>
      </c>
      <c r="B8890" s="19" t="s">
        <v>3407</v>
      </c>
      <c r="C8890" s="15">
        <v>1250</v>
      </c>
      <c r="D8890" s="24" t="s">
        <v>7</v>
      </c>
      <c r="E8890" s="24" t="s">
        <v>8</v>
      </c>
      <c r="F8890" s="25"/>
      <c r="G8890" s="25" t="s">
        <v>3314</v>
      </c>
      <c r="H8890" s="25" t="s">
        <v>3314</v>
      </c>
      <c r="I8890" s="27"/>
      <c r="J8890" s="10" t="s">
        <v>2984</v>
      </c>
      <c r="K8890" s="16"/>
    </row>
    <row r="8891" spans="1:11" x14ac:dyDescent="0.25">
      <c r="A8891" s="19">
        <v>43100</v>
      </c>
      <c r="B8891" s="19" t="s">
        <v>3407</v>
      </c>
      <c r="C8891" s="15">
        <v>650</v>
      </c>
      <c r="D8891" s="24" t="s">
        <v>7</v>
      </c>
      <c r="E8891" s="24" t="s">
        <v>8</v>
      </c>
      <c r="F8891" s="25"/>
      <c r="G8891" s="25" t="s">
        <v>3314</v>
      </c>
      <c r="H8891" s="25" t="s">
        <v>3314</v>
      </c>
      <c r="I8891" s="27"/>
      <c r="J8891" s="10" t="s">
        <v>2984</v>
      </c>
      <c r="K8891" s="16"/>
    </row>
    <row r="8892" spans="1:11" x14ac:dyDescent="0.25">
      <c r="A8892" s="19">
        <v>43100</v>
      </c>
      <c r="B8892" s="19" t="s">
        <v>3407</v>
      </c>
      <c r="C8892" s="15">
        <v>91200</v>
      </c>
      <c r="D8892" s="24" t="s">
        <v>4</v>
      </c>
      <c r="E8892" s="24" t="s">
        <v>5</v>
      </c>
      <c r="F8892" s="29" t="s">
        <v>2217</v>
      </c>
      <c r="G8892" s="29" t="s">
        <v>2988</v>
      </c>
      <c r="H8892" s="29" t="s">
        <v>3418</v>
      </c>
      <c r="I8892" s="27" t="s">
        <v>67</v>
      </c>
      <c r="J8892" s="10">
        <v>7233</v>
      </c>
      <c r="K8892" s="28">
        <v>145</v>
      </c>
    </row>
    <row r="8893" spans="1:11" x14ac:dyDescent="0.25">
      <c r="A8893" s="19">
        <v>43100</v>
      </c>
      <c r="B8893" s="19" t="s">
        <v>3407</v>
      </c>
      <c r="C8893" s="15">
        <v>32348</v>
      </c>
      <c r="D8893" s="24" t="s">
        <v>110</v>
      </c>
      <c r="E8893" s="24" t="s">
        <v>88</v>
      </c>
      <c r="G8893" t="s">
        <v>3419</v>
      </c>
      <c r="H8893" t="s">
        <v>3419</v>
      </c>
    </row>
  </sheetData>
  <autoFilter ref="A1:K8893" xr:uid="{00000000-0009-0000-0000-000009000000}"/>
  <dataValidations count="1">
    <dataValidation type="list" allowBlank="1" showInputMessage="1" showErrorMessage="1" sqref="F5:F1252 F1275:F5842 F5844:F6321 F6323:F8892" xr:uid="{00000000-0002-0000-0900-000000000000}">
      <formula1>$B$11:$B$15</formula1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3:K21"/>
  <sheetViews>
    <sheetView rightToLeft="1" workbookViewId="0">
      <selection activeCell="C22" sqref="C22"/>
    </sheetView>
  </sheetViews>
  <sheetFormatPr defaultRowHeight="15" x14ac:dyDescent="0.25"/>
  <cols>
    <col min="1" max="1" width="14.5703125" style="67" bestFit="1" customWidth="1"/>
    <col min="2" max="2" width="17.7109375" style="67" bestFit="1" customWidth="1"/>
    <col min="3" max="3" width="10.5703125" style="67" bestFit="1" customWidth="1"/>
    <col min="4" max="4" width="14.28515625" style="67" bestFit="1" customWidth="1"/>
    <col min="5" max="5" width="13.28515625" style="67" bestFit="1" customWidth="1"/>
    <col min="6" max="6" width="14.28515625" style="67" bestFit="1" customWidth="1"/>
    <col min="7" max="7" width="12" style="67" customWidth="1"/>
  </cols>
  <sheetData>
    <row r="3" spans="1:11" x14ac:dyDescent="0.25">
      <c r="A3" s="155" t="s">
        <v>3421</v>
      </c>
      <c r="B3" s="155" t="s">
        <v>3284</v>
      </c>
      <c r="G3"/>
    </row>
    <row r="4" spans="1:11" x14ac:dyDescent="0.25">
      <c r="A4" s="155" t="s">
        <v>2992</v>
      </c>
      <c r="B4" s="67" t="s">
        <v>3314</v>
      </c>
      <c r="C4" s="67" t="s">
        <v>3420</v>
      </c>
      <c r="D4" s="67" t="s">
        <v>3418</v>
      </c>
      <c r="E4" s="67" t="s">
        <v>3419</v>
      </c>
      <c r="F4" s="67" t="s">
        <v>2991</v>
      </c>
      <c r="G4"/>
    </row>
    <row r="5" spans="1:11" x14ac:dyDescent="0.25">
      <c r="A5" s="281" t="s">
        <v>3397</v>
      </c>
      <c r="B5" s="67">
        <v>613111.56960000005</v>
      </c>
      <c r="D5" s="67">
        <v>1020398</v>
      </c>
      <c r="E5" s="67">
        <v>157029.30000000013</v>
      </c>
      <c r="F5" s="67">
        <v>1790538.8696000001</v>
      </c>
      <c r="G5"/>
      <c r="K5" s="269"/>
    </row>
    <row r="6" spans="1:11" x14ac:dyDescent="0.25">
      <c r="A6" s="281" t="s">
        <v>3398</v>
      </c>
      <c r="B6" s="67">
        <v>164480.5</v>
      </c>
      <c r="D6" s="67">
        <v>754291.5</v>
      </c>
      <c r="E6" s="67">
        <v>94734.19</v>
      </c>
      <c r="F6" s="67">
        <v>1013506.19</v>
      </c>
      <c r="G6"/>
      <c r="K6" s="269"/>
    </row>
    <row r="7" spans="1:11" x14ac:dyDescent="0.25">
      <c r="A7" s="281" t="s">
        <v>3399</v>
      </c>
      <c r="B7" s="67">
        <v>175557.56</v>
      </c>
      <c r="D7" s="67">
        <v>1084166.7</v>
      </c>
      <c r="E7" s="67">
        <v>132563.06</v>
      </c>
      <c r="F7" s="67">
        <v>1392287.32</v>
      </c>
      <c r="G7"/>
      <c r="K7" s="269"/>
    </row>
    <row r="8" spans="1:11" x14ac:dyDescent="0.25">
      <c r="A8" s="281" t="s">
        <v>3400</v>
      </c>
      <c r="B8" s="67">
        <v>296874.5</v>
      </c>
      <c r="D8" s="67">
        <v>1088041</v>
      </c>
      <c r="E8" s="67">
        <v>104660.72</v>
      </c>
      <c r="F8" s="67">
        <v>1489576.22</v>
      </c>
      <c r="G8"/>
      <c r="K8" s="269"/>
    </row>
    <row r="9" spans="1:11" x14ac:dyDescent="0.25">
      <c r="A9" s="281" t="s">
        <v>3396</v>
      </c>
      <c r="B9" s="67">
        <v>283066.5</v>
      </c>
      <c r="D9" s="67">
        <v>2315377.75</v>
      </c>
      <c r="E9" s="67">
        <v>81486.11</v>
      </c>
      <c r="F9" s="67">
        <v>2679930.36</v>
      </c>
      <c r="G9"/>
      <c r="K9" s="269"/>
    </row>
    <row r="10" spans="1:11" x14ac:dyDescent="0.25">
      <c r="A10" s="281" t="s">
        <v>3401</v>
      </c>
      <c r="B10" s="67">
        <v>401489.56</v>
      </c>
      <c r="D10" s="67">
        <v>4660208</v>
      </c>
      <c r="E10" s="67">
        <v>358483.44</v>
      </c>
      <c r="F10" s="67">
        <v>5420181</v>
      </c>
      <c r="G10"/>
      <c r="K10" s="269"/>
    </row>
    <row r="11" spans="1:11" x14ac:dyDescent="0.25">
      <c r="A11" s="281" t="s">
        <v>3402</v>
      </c>
      <c r="B11" s="67">
        <v>382827.75</v>
      </c>
      <c r="D11" s="67">
        <v>1657016.4</v>
      </c>
      <c r="E11" s="67">
        <v>90796.56</v>
      </c>
      <c r="F11" s="67">
        <v>2130640.71</v>
      </c>
      <c r="G11"/>
      <c r="K11" s="269"/>
    </row>
    <row r="12" spans="1:11" x14ac:dyDescent="0.25">
      <c r="A12" s="281" t="s">
        <v>3403</v>
      </c>
      <c r="B12" s="67">
        <v>321484.65000000002</v>
      </c>
      <c r="C12" s="67">
        <v>45000</v>
      </c>
      <c r="D12" s="67">
        <v>2830961.78</v>
      </c>
      <c r="E12" s="67">
        <v>135391.77000000002</v>
      </c>
      <c r="F12" s="67">
        <v>3332838.1999999997</v>
      </c>
      <c r="G12"/>
      <c r="K12" s="269"/>
    </row>
    <row r="13" spans="1:11" x14ac:dyDescent="0.25">
      <c r="A13" s="281" t="s">
        <v>3404</v>
      </c>
      <c r="B13" s="67">
        <v>267578.75</v>
      </c>
      <c r="D13" s="67">
        <v>1752454.4720000001</v>
      </c>
      <c r="E13" s="67">
        <v>74903.63</v>
      </c>
      <c r="F13" s="67">
        <v>2094936.852</v>
      </c>
      <c r="G13"/>
      <c r="K13" s="269"/>
    </row>
    <row r="14" spans="1:11" x14ac:dyDescent="0.25">
      <c r="A14" s="281" t="s">
        <v>3405</v>
      </c>
      <c r="B14" s="67">
        <v>399556</v>
      </c>
      <c r="D14" s="67">
        <v>1947744.7000000002</v>
      </c>
      <c r="E14" s="67">
        <v>126743.3</v>
      </c>
      <c r="F14" s="67">
        <v>2474044</v>
      </c>
      <c r="G14"/>
      <c r="K14" s="269"/>
    </row>
    <row r="15" spans="1:11" x14ac:dyDescent="0.25">
      <c r="A15" s="281" t="s">
        <v>3406</v>
      </c>
      <c r="B15" s="67">
        <v>451608.25</v>
      </c>
      <c r="D15" s="67">
        <v>2090098.1628999994</v>
      </c>
      <c r="E15" s="67">
        <v>150112.85999999999</v>
      </c>
      <c r="F15" s="67">
        <v>2691819.2728999993</v>
      </c>
      <c r="G15"/>
      <c r="K15" s="269"/>
    </row>
    <row r="16" spans="1:11" x14ac:dyDescent="0.25">
      <c r="A16" s="281" t="s">
        <v>3407</v>
      </c>
      <c r="B16" s="67">
        <v>857367.25</v>
      </c>
      <c r="D16" s="67">
        <v>2428510.9316000007</v>
      </c>
      <c r="E16" s="67">
        <v>207143.8</v>
      </c>
      <c r="F16" s="67">
        <v>3493021.9816000005</v>
      </c>
      <c r="G16"/>
      <c r="K16" s="269"/>
    </row>
    <row r="17" spans="1:7" x14ac:dyDescent="0.25">
      <c r="A17" s="281" t="s">
        <v>2991</v>
      </c>
      <c r="B17" s="67">
        <v>4615002.8396000005</v>
      </c>
      <c r="C17" s="67">
        <v>45000</v>
      </c>
      <c r="D17" s="67">
        <v>23629269.396499999</v>
      </c>
      <c r="E17" s="67">
        <v>1714048.7400000005</v>
      </c>
      <c r="F17" s="67">
        <v>30003320.976099998</v>
      </c>
      <c r="G17"/>
    </row>
    <row r="18" spans="1:7" x14ac:dyDescent="0.25">
      <c r="F18" s="67">
        <v>114040</v>
      </c>
    </row>
    <row r="19" spans="1:7" x14ac:dyDescent="0.25">
      <c r="F19" s="67">
        <f>GETPIVOTDATA("المبلغ",$A$3)-F18</f>
        <v>29889280.976099998</v>
      </c>
    </row>
    <row r="20" spans="1:7" x14ac:dyDescent="0.25">
      <c r="F20" s="67" t="e">
        <f>#REF!</f>
        <v>#REF!</v>
      </c>
    </row>
    <row r="21" spans="1:7" x14ac:dyDescent="0.25">
      <c r="F21" s="67" t="e">
        <f>F19-F20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K240"/>
  <sheetViews>
    <sheetView rightToLeft="1" workbookViewId="0">
      <selection activeCell="F1" sqref="F1"/>
    </sheetView>
  </sheetViews>
  <sheetFormatPr defaultRowHeight="15" x14ac:dyDescent="0.25"/>
  <cols>
    <col min="1" max="1" width="8.7109375" bestFit="1" customWidth="1"/>
    <col min="2" max="2" width="7.5703125" bestFit="1" customWidth="1"/>
    <col min="3" max="3" width="13.28515625" bestFit="1" customWidth="1"/>
    <col min="4" max="4" width="16" bestFit="1" customWidth="1"/>
    <col min="5" max="5" width="57.28515625" bestFit="1" customWidth="1"/>
    <col min="6" max="6" width="18.7109375" style="198" bestFit="1" customWidth="1"/>
    <col min="7" max="7" width="17.140625" hidden="1" customWidth="1"/>
    <col min="8" max="8" width="17.28515625" hidden="1" customWidth="1"/>
    <col min="9" max="9" width="12.42578125" bestFit="1" customWidth="1"/>
    <col min="10" max="10" width="13.7109375" bestFit="1" customWidth="1"/>
    <col min="11" max="11" width="11.5703125" bestFit="1" customWidth="1"/>
  </cols>
  <sheetData>
    <row r="1" spans="1:11" x14ac:dyDescent="0.25">
      <c r="F1" s="198">
        <f>SUBTOTAL(9,Table1[القيمة بالعملة الأصلية])</f>
        <v>170845.12999999998</v>
      </c>
    </row>
    <row r="2" spans="1:11" x14ac:dyDescent="0.25">
      <c r="A2" t="s">
        <v>111</v>
      </c>
      <c r="B2" t="s">
        <v>2995</v>
      </c>
      <c r="C2" t="s">
        <v>3315</v>
      </c>
      <c r="D2" t="s">
        <v>70</v>
      </c>
      <c r="E2" t="s">
        <v>112</v>
      </c>
      <c r="F2" s="198" t="s">
        <v>50</v>
      </c>
      <c r="G2" t="s">
        <v>113</v>
      </c>
      <c r="H2" t="s">
        <v>114</v>
      </c>
      <c r="I2" t="s">
        <v>2982</v>
      </c>
      <c r="J2" t="s">
        <v>115</v>
      </c>
      <c r="K2" t="s">
        <v>125</v>
      </c>
    </row>
    <row r="3" spans="1:11" x14ac:dyDescent="0.25">
      <c r="A3" s="126">
        <v>42736</v>
      </c>
      <c r="B3" t="s">
        <v>2993</v>
      </c>
      <c r="C3">
        <v>2</v>
      </c>
      <c r="D3" t="s">
        <v>134</v>
      </c>
      <c r="E3" t="s">
        <v>2779</v>
      </c>
      <c r="F3" s="198">
        <v>89</v>
      </c>
      <c r="I3" t="s">
        <v>2983</v>
      </c>
      <c r="J3" t="s">
        <v>142</v>
      </c>
      <c r="K3" t="s">
        <v>2989</v>
      </c>
    </row>
    <row r="4" spans="1:11" x14ac:dyDescent="0.25">
      <c r="A4" s="126">
        <v>42737</v>
      </c>
      <c r="B4" t="s">
        <v>2993</v>
      </c>
      <c r="C4">
        <v>5</v>
      </c>
      <c r="D4" t="s">
        <v>219</v>
      </c>
      <c r="E4" t="s">
        <v>2786</v>
      </c>
      <c r="F4" s="198">
        <v>660</v>
      </c>
      <c r="I4" t="s">
        <v>2983</v>
      </c>
      <c r="J4" t="s">
        <v>142</v>
      </c>
      <c r="K4" t="s">
        <v>2989</v>
      </c>
    </row>
    <row r="5" spans="1:11" x14ac:dyDescent="0.25">
      <c r="A5" s="126">
        <v>42766</v>
      </c>
      <c r="B5" t="s">
        <v>2993</v>
      </c>
      <c r="E5" t="s">
        <v>42</v>
      </c>
      <c r="F5" s="198">
        <v>1128</v>
      </c>
      <c r="I5" t="s">
        <v>86</v>
      </c>
      <c r="J5" t="s">
        <v>142</v>
      </c>
      <c r="K5" t="s">
        <v>2989</v>
      </c>
    </row>
    <row r="6" spans="1:11" x14ac:dyDescent="0.25">
      <c r="A6" s="126">
        <v>42766</v>
      </c>
      <c r="B6" t="s">
        <v>2993</v>
      </c>
      <c r="E6" t="s">
        <v>42</v>
      </c>
      <c r="F6" s="198">
        <v>146.63999999999999</v>
      </c>
      <c r="I6" t="s">
        <v>86</v>
      </c>
      <c r="J6" t="s">
        <v>142</v>
      </c>
      <c r="K6" t="s">
        <v>2989</v>
      </c>
    </row>
    <row r="7" spans="1:11" x14ac:dyDescent="0.25">
      <c r="A7" s="126">
        <v>42743</v>
      </c>
      <c r="B7" t="s">
        <v>2993</v>
      </c>
      <c r="C7">
        <v>12</v>
      </c>
      <c r="D7" t="s">
        <v>177</v>
      </c>
      <c r="E7" t="s">
        <v>2822</v>
      </c>
      <c r="F7" s="198">
        <v>705</v>
      </c>
      <c r="I7" t="s">
        <v>2983</v>
      </c>
      <c r="J7" t="s">
        <v>142</v>
      </c>
      <c r="K7" t="s">
        <v>2989</v>
      </c>
    </row>
    <row r="8" spans="1:11" x14ac:dyDescent="0.25">
      <c r="A8" s="126">
        <v>42743</v>
      </c>
      <c r="B8" t="s">
        <v>2993</v>
      </c>
      <c r="C8">
        <v>12</v>
      </c>
      <c r="D8" t="s">
        <v>177</v>
      </c>
      <c r="E8" t="s">
        <v>2831</v>
      </c>
      <c r="F8" s="198">
        <v>70</v>
      </c>
      <c r="I8" t="s">
        <v>2983</v>
      </c>
      <c r="J8" t="s">
        <v>142</v>
      </c>
      <c r="K8" t="s">
        <v>2989</v>
      </c>
    </row>
    <row r="9" spans="1:11" x14ac:dyDescent="0.25">
      <c r="A9" s="126">
        <v>42745</v>
      </c>
      <c r="B9" t="s">
        <v>2993</v>
      </c>
      <c r="C9">
        <v>14</v>
      </c>
      <c r="D9" t="s">
        <v>127</v>
      </c>
      <c r="E9" t="s">
        <v>2847</v>
      </c>
      <c r="F9" s="198">
        <v>125</v>
      </c>
      <c r="I9" t="s">
        <v>2983</v>
      </c>
      <c r="J9" t="s">
        <v>142</v>
      </c>
      <c r="K9" t="s">
        <v>2989</v>
      </c>
    </row>
    <row r="10" spans="1:11" x14ac:dyDescent="0.25">
      <c r="A10" s="126">
        <v>42747</v>
      </c>
      <c r="B10" t="s">
        <v>2993</v>
      </c>
      <c r="C10">
        <v>6</v>
      </c>
      <c r="E10" t="s">
        <v>3318</v>
      </c>
      <c r="F10" s="198">
        <v>37435</v>
      </c>
      <c r="I10" t="s">
        <v>2983</v>
      </c>
      <c r="J10" t="s">
        <v>142</v>
      </c>
      <c r="K10" t="s">
        <v>2989</v>
      </c>
    </row>
    <row r="11" spans="1:11" x14ac:dyDescent="0.25">
      <c r="A11" s="126">
        <v>42747</v>
      </c>
      <c r="B11" t="s">
        <v>2993</v>
      </c>
      <c r="C11">
        <v>16</v>
      </c>
      <c r="D11" t="s">
        <v>93</v>
      </c>
      <c r="E11" t="s">
        <v>2847</v>
      </c>
      <c r="F11" s="198">
        <v>210</v>
      </c>
      <c r="I11" t="s">
        <v>2983</v>
      </c>
      <c r="J11" t="s">
        <v>142</v>
      </c>
      <c r="K11" t="s">
        <v>2989</v>
      </c>
    </row>
    <row r="12" spans="1:11" x14ac:dyDescent="0.25">
      <c r="A12" s="126">
        <v>42747</v>
      </c>
      <c r="B12" t="s">
        <v>2993</v>
      </c>
      <c r="C12">
        <v>18</v>
      </c>
      <c r="D12" t="s">
        <v>271</v>
      </c>
      <c r="E12" t="s">
        <v>2847</v>
      </c>
      <c r="F12" s="198">
        <v>50</v>
      </c>
      <c r="I12" t="s">
        <v>2983</v>
      </c>
      <c r="J12" t="s">
        <v>142</v>
      </c>
      <c r="K12" t="s">
        <v>2989</v>
      </c>
    </row>
    <row r="13" spans="1:11" x14ac:dyDescent="0.25">
      <c r="A13" s="126">
        <v>42750</v>
      </c>
      <c r="B13" t="s">
        <v>2993</v>
      </c>
      <c r="C13">
        <v>40</v>
      </c>
      <c r="E13" t="s">
        <v>3280</v>
      </c>
      <c r="F13" s="198">
        <v>1200</v>
      </c>
      <c r="I13" t="s">
        <v>2983</v>
      </c>
      <c r="J13" t="s">
        <v>142</v>
      </c>
      <c r="K13" t="s">
        <v>2989</v>
      </c>
    </row>
    <row r="14" spans="1:11" x14ac:dyDescent="0.25">
      <c r="A14" s="126">
        <v>42751</v>
      </c>
      <c r="B14" t="s">
        <v>2993</v>
      </c>
      <c r="C14">
        <v>21</v>
      </c>
      <c r="D14" t="s">
        <v>2855</v>
      </c>
      <c r="E14" t="s">
        <v>2856</v>
      </c>
      <c r="F14" s="198">
        <v>7</v>
      </c>
      <c r="I14" t="s">
        <v>2983</v>
      </c>
      <c r="J14" t="s">
        <v>142</v>
      </c>
      <c r="K14" t="s">
        <v>2989</v>
      </c>
    </row>
    <row r="15" spans="1:11" x14ac:dyDescent="0.25">
      <c r="A15" s="126">
        <v>42754</v>
      </c>
      <c r="B15" t="s">
        <v>2993</v>
      </c>
      <c r="C15">
        <v>25</v>
      </c>
      <c r="D15" t="s">
        <v>127</v>
      </c>
      <c r="E15" t="s">
        <v>2882</v>
      </c>
      <c r="F15" s="198">
        <v>255</v>
      </c>
      <c r="I15" t="s">
        <v>2983</v>
      </c>
      <c r="J15" t="s">
        <v>142</v>
      </c>
      <c r="K15" t="s">
        <v>2989</v>
      </c>
    </row>
    <row r="16" spans="1:11" x14ac:dyDescent="0.25">
      <c r="A16" s="126">
        <v>42756</v>
      </c>
      <c r="B16" t="s">
        <v>2993</v>
      </c>
      <c r="C16">
        <v>26</v>
      </c>
      <c r="D16" t="s">
        <v>2544</v>
      </c>
      <c r="E16" t="s">
        <v>2892</v>
      </c>
      <c r="F16" s="198">
        <v>400</v>
      </c>
      <c r="I16" t="s">
        <v>2983</v>
      </c>
      <c r="J16" t="s">
        <v>142</v>
      </c>
      <c r="K16" t="s">
        <v>2989</v>
      </c>
    </row>
    <row r="17" spans="1:11" x14ac:dyDescent="0.25">
      <c r="A17" s="126">
        <v>42757</v>
      </c>
      <c r="B17" t="s">
        <v>2993</v>
      </c>
      <c r="C17">
        <v>29</v>
      </c>
      <c r="D17" t="s">
        <v>2903</v>
      </c>
      <c r="E17" t="s">
        <v>2904</v>
      </c>
      <c r="F17" s="198">
        <v>550</v>
      </c>
      <c r="I17" t="s">
        <v>2983</v>
      </c>
      <c r="J17" t="s">
        <v>142</v>
      </c>
      <c r="K17" t="s">
        <v>2989</v>
      </c>
    </row>
    <row r="18" spans="1:11" x14ac:dyDescent="0.25">
      <c r="A18" s="126">
        <v>42758</v>
      </c>
      <c r="B18" t="s">
        <v>2993</v>
      </c>
      <c r="C18">
        <v>38</v>
      </c>
      <c r="E18" t="s">
        <v>3234</v>
      </c>
      <c r="F18" s="198">
        <v>500</v>
      </c>
      <c r="I18" t="s">
        <v>2983</v>
      </c>
      <c r="J18" t="s">
        <v>142</v>
      </c>
      <c r="K18" t="s">
        <v>2989</v>
      </c>
    </row>
    <row r="19" spans="1:11" x14ac:dyDescent="0.25">
      <c r="A19" s="126">
        <v>42766</v>
      </c>
      <c r="B19" t="s">
        <v>2993</v>
      </c>
      <c r="C19">
        <v>37</v>
      </c>
      <c r="D19" t="s">
        <v>2968</v>
      </c>
      <c r="E19" t="s">
        <v>2969</v>
      </c>
      <c r="F19" s="198">
        <v>350</v>
      </c>
      <c r="I19" t="s">
        <v>2983</v>
      </c>
      <c r="J19" t="s">
        <v>142</v>
      </c>
      <c r="K19" t="s">
        <v>2989</v>
      </c>
    </row>
    <row r="20" spans="1:11" x14ac:dyDescent="0.25">
      <c r="A20" s="126">
        <v>42765</v>
      </c>
      <c r="B20" t="s">
        <v>2993</v>
      </c>
      <c r="C20">
        <v>32</v>
      </c>
      <c r="D20" t="s">
        <v>376</v>
      </c>
      <c r="E20" t="s">
        <v>2959</v>
      </c>
      <c r="F20" s="198">
        <v>400</v>
      </c>
      <c r="I20" t="s">
        <v>2983</v>
      </c>
      <c r="J20" t="s">
        <v>142</v>
      </c>
      <c r="K20" t="s">
        <v>2989</v>
      </c>
    </row>
    <row r="21" spans="1:11" x14ac:dyDescent="0.25">
      <c r="A21" s="126">
        <v>42765</v>
      </c>
      <c r="B21" t="s">
        <v>2993</v>
      </c>
      <c r="C21">
        <v>32</v>
      </c>
      <c r="D21" t="s">
        <v>376</v>
      </c>
      <c r="E21" t="s">
        <v>159</v>
      </c>
      <c r="F21" s="198">
        <v>180</v>
      </c>
      <c r="I21" t="s">
        <v>2983</v>
      </c>
      <c r="J21" t="s">
        <v>142</v>
      </c>
      <c r="K21" t="s">
        <v>2989</v>
      </c>
    </row>
    <row r="22" spans="1:11" x14ac:dyDescent="0.25">
      <c r="A22" s="126">
        <v>42765</v>
      </c>
      <c r="B22" t="s">
        <v>2993</v>
      </c>
      <c r="C22">
        <v>32</v>
      </c>
      <c r="D22" t="s">
        <v>376</v>
      </c>
      <c r="E22" t="s">
        <v>2956</v>
      </c>
      <c r="F22" s="198">
        <v>150</v>
      </c>
      <c r="I22" t="s">
        <v>2983</v>
      </c>
      <c r="J22" t="s">
        <v>142</v>
      </c>
      <c r="K22" t="s">
        <v>2989</v>
      </c>
    </row>
    <row r="23" spans="1:11" x14ac:dyDescent="0.25">
      <c r="A23" s="126">
        <v>42765</v>
      </c>
      <c r="B23" t="s">
        <v>2993</v>
      </c>
      <c r="C23">
        <v>32</v>
      </c>
      <c r="D23" t="s">
        <v>376</v>
      </c>
      <c r="E23" t="s">
        <v>2954</v>
      </c>
      <c r="F23" s="198">
        <v>500</v>
      </c>
      <c r="I23" t="s">
        <v>2983</v>
      </c>
      <c r="J23" t="s">
        <v>142</v>
      </c>
      <c r="K23" t="s">
        <v>2989</v>
      </c>
    </row>
    <row r="24" spans="1:11" x14ac:dyDescent="0.25">
      <c r="A24" s="126">
        <v>42765</v>
      </c>
      <c r="B24" t="s">
        <v>2993</v>
      </c>
      <c r="C24">
        <v>32</v>
      </c>
      <c r="D24" t="s">
        <v>376</v>
      </c>
      <c r="E24" t="s">
        <v>2952</v>
      </c>
      <c r="F24" s="198">
        <v>300</v>
      </c>
      <c r="I24" t="s">
        <v>2983</v>
      </c>
      <c r="J24" t="s">
        <v>142</v>
      </c>
      <c r="K24" t="s">
        <v>2989</v>
      </c>
    </row>
    <row r="25" spans="1:11" x14ac:dyDescent="0.25">
      <c r="A25" s="126">
        <v>42765</v>
      </c>
      <c r="B25" t="s">
        <v>2993</v>
      </c>
      <c r="C25">
        <v>32</v>
      </c>
      <c r="D25" t="s">
        <v>376</v>
      </c>
      <c r="E25" t="s">
        <v>2950</v>
      </c>
      <c r="F25" s="198">
        <v>175</v>
      </c>
      <c r="I25" t="s">
        <v>2983</v>
      </c>
      <c r="J25" t="s">
        <v>142</v>
      </c>
      <c r="K25" t="s">
        <v>2989</v>
      </c>
    </row>
    <row r="26" spans="1:11" x14ac:dyDescent="0.25">
      <c r="A26" s="126">
        <v>42765</v>
      </c>
      <c r="B26" t="s">
        <v>2993</v>
      </c>
      <c r="C26">
        <v>32</v>
      </c>
      <c r="D26" t="s">
        <v>376</v>
      </c>
      <c r="E26" t="s">
        <v>2949</v>
      </c>
      <c r="F26" s="198">
        <v>300</v>
      </c>
      <c r="I26" t="s">
        <v>2983</v>
      </c>
      <c r="J26" t="s">
        <v>142</v>
      </c>
      <c r="K26" t="s">
        <v>2989</v>
      </c>
    </row>
    <row r="27" spans="1:11" x14ac:dyDescent="0.25">
      <c r="A27" s="126">
        <v>42760</v>
      </c>
      <c r="B27" t="s">
        <v>2993</v>
      </c>
      <c r="C27">
        <v>31</v>
      </c>
      <c r="D27" t="s">
        <v>219</v>
      </c>
      <c r="E27" t="s">
        <v>2920</v>
      </c>
      <c r="F27" s="198">
        <v>450</v>
      </c>
      <c r="I27" t="s">
        <v>2983</v>
      </c>
      <c r="J27" t="s">
        <v>142</v>
      </c>
      <c r="K27" t="s">
        <v>2989</v>
      </c>
    </row>
    <row r="28" spans="1:11" x14ac:dyDescent="0.25">
      <c r="A28" s="126">
        <v>42794</v>
      </c>
      <c r="B28" t="s">
        <v>2994</v>
      </c>
      <c r="E28" t="s">
        <v>42</v>
      </c>
      <c r="F28" s="198">
        <v>27.12</v>
      </c>
      <c r="I28" t="s">
        <v>110</v>
      </c>
      <c r="J28" t="s">
        <v>142</v>
      </c>
      <c r="K28" t="s">
        <v>2989</v>
      </c>
    </row>
    <row r="29" spans="1:11" x14ac:dyDescent="0.25">
      <c r="A29" s="126">
        <v>42794</v>
      </c>
      <c r="B29" t="s">
        <v>2994</v>
      </c>
      <c r="E29" t="s">
        <v>42</v>
      </c>
      <c r="F29" s="198">
        <v>334.48</v>
      </c>
      <c r="I29" t="s">
        <v>110</v>
      </c>
      <c r="J29" t="s">
        <v>142</v>
      </c>
      <c r="K29" t="s">
        <v>2989</v>
      </c>
    </row>
    <row r="30" spans="1:11" x14ac:dyDescent="0.25">
      <c r="A30" s="126">
        <v>42794</v>
      </c>
      <c r="B30" t="s">
        <v>2994</v>
      </c>
      <c r="E30" t="s">
        <v>42</v>
      </c>
      <c r="F30" s="198">
        <v>1768</v>
      </c>
      <c r="I30" t="s">
        <v>86</v>
      </c>
      <c r="J30" t="s">
        <v>142</v>
      </c>
      <c r="K30" t="s">
        <v>2989</v>
      </c>
    </row>
    <row r="31" spans="1:11" x14ac:dyDescent="0.25">
      <c r="A31" s="126">
        <v>42794</v>
      </c>
      <c r="B31" t="s">
        <v>2994</v>
      </c>
      <c r="E31" t="s">
        <v>42</v>
      </c>
      <c r="F31" s="198">
        <v>24.86</v>
      </c>
      <c r="I31" t="s">
        <v>86</v>
      </c>
      <c r="J31" t="s">
        <v>142</v>
      </c>
      <c r="K31" t="s">
        <v>2989</v>
      </c>
    </row>
    <row r="32" spans="1:11" x14ac:dyDescent="0.25">
      <c r="A32" s="126">
        <v>42794</v>
      </c>
      <c r="B32" t="s">
        <v>2994</v>
      </c>
      <c r="C32">
        <v>33</v>
      </c>
      <c r="E32" t="s">
        <v>3342</v>
      </c>
      <c r="F32" s="198">
        <v>350</v>
      </c>
      <c r="I32" t="s">
        <v>2983</v>
      </c>
      <c r="J32" t="s">
        <v>142</v>
      </c>
      <c r="K32" t="s">
        <v>2989</v>
      </c>
    </row>
    <row r="33" spans="1:11" x14ac:dyDescent="0.25">
      <c r="A33" s="126">
        <v>42793</v>
      </c>
      <c r="B33" t="s">
        <v>2994</v>
      </c>
      <c r="C33">
        <v>29</v>
      </c>
      <c r="D33" t="s">
        <v>249</v>
      </c>
      <c r="E33" t="s">
        <v>2728</v>
      </c>
      <c r="F33" s="198">
        <v>95</v>
      </c>
      <c r="I33" t="s">
        <v>2983</v>
      </c>
      <c r="J33" t="s">
        <v>142</v>
      </c>
      <c r="K33" t="s">
        <v>2989</v>
      </c>
    </row>
    <row r="34" spans="1:11" x14ac:dyDescent="0.25">
      <c r="A34" s="126">
        <v>42793</v>
      </c>
      <c r="B34" t="s">
        <v>2994</v>
      </c>
      <c r="C34">
        <v>29</v>
      </c>
      <c r="D34" t="s">
        <v>249</v>
      </c>
      <c r="E34" t="s">
        <v>2762</v>
      </c>
      <c r="F34" s="198">
        <v>70</v>
      </c>
      <c r="I34" t="s">
        <v>2983</v>
      </c>
      <c r="J34" t="s">
        <v>142</v>
      </c>
      <c r="K34" t="s">
        <v>2989</v>
      </c>
    </row>
    <row r="35" spans="1:11" x14ac:dyDescent="0.25">
      <c r="A35" s="126">
        <v>42791</v>
      </c>
      <c r="B35" t="s">
        <v>2994</v>
      </c>
      <c r="C35">
        <v>27</v>
      </c>
      <c r="D35" t="s">
        <v>271</v>
      </c>
      <c r="E35" t="s">
        <v>2747</v>
      </c>
      <c r="F35" s="198">
        <v>420</v>
      </c>
      <c r="I35" t="s">
        <v>2983</v>
      </c>
      <c r="J35" t="s">
        <v>142</v>
      </c>
      <c r="K35" t="s">
        <v>2989</v>
      </c>
    </row>
    <row r="36" spans="1:11" x14ac:dyDescent="0.25">
      <c r="A36" s="126">
        <v>42789</v>
      </c>
      <c r="B36" t="s">
        <v>2994</v>
      </c>
      <c r="C36">
        <v>26</v>
      </c>
      <c r="D36" t="s">
        <v>219</v>
      </c>
      <c r="E36" t="s">
        <v>2744</v>
      </c>
      <c r="F36" s="198">
        <v>110</v>
      </c>
      <c r="I36" t="s">
        <v>2983</v>
      </c>
      <c r="J36" t="s">
        <v>142</v>
      </c>
      <c r="K36" t="s">
        <v>2989</v>
      </c>
    </row>
    <row r="37" spans="1:11" x14ac:dyDescent="0.25">
      <c r="A37" s="126">
        <v>42789</v>
      </c>
      <c r="B37" t="s">
        <v>2994</v>
      </c>
      <c r="C37">
        <v>26</v>
      </c>
      <c r="D37" t="s">
        <v>219</v>
      </c>
      <c r="E37" t="s">
        <v>2744</v>
      </c>
      <c r="F37" s="198">
        <v>120</v>
      </c>
      <c r="I37" t="s">
        <v>2983</v>
      </c>
      <c r="J37" t="s">
        <v>142</v>
      </c>
      <c r="K37" t="s">
        <v>2989</v>
      </c>
    </row>
    <row r="38" spans="1:11" x14ac:dyDescent="0.25">
      <c r="A38" s="126">
        <v>42788</v>
      </c>
      <c r="B38" t="s">
        <v>2994</v>
      </c>
      <c r="C38">
        <v>36</v>
      </c>
      <c r="E38" t="s">
        <v>3280</v>
      </c>
      <c r="F38" s="198">
        <v>4700</v>
      </c>
      <c r="I38" t="s">
        <v>2983</v>
      </c>
      <c r="J38" t="s">
        <v>142</v>
      </c>
      <c r="K38" t="s">
        <v>2989</v>
      </c>
    </row>
    <row r="39" spans="1:11" x14ac:dyDescent="0.25">
      <c r="A39" s="126">
        <v>42787</v>
      </c>
      <c r="B39" t="s">
        <v>2994</v>
      </c>
      <c r="C39">
        <v>31</v>
      </c>
      <c r="D39" t="s">
        <v>143</v>
      </c>
      <c r="E39" t="s">
        <v>2728</v>
      </c>
      <c r="F39" s="198">
        <v>120</v>
      </c>
      <c r="I39" t="s">
        <v>2983</v>
      </c>
      <c r="J39" t="s">
        <v>142</v>
      </c>
      <c r="K39" t="s">
        <v>2989</v>
      </c>
    </row>
    <row r="40" spans="1:11" x14ac:dyDescent="0.25">
      <c r="A40" s="126">
        <v>42787</v>
      </c>
      <c r="B40" t="s">
        <v>2994</v>
      </c>
      <c r="C40">
        <v>31</v>
      </c>
      <c r="D40" t="s">
        <v>143</v>
      </c>
      <c r="E40" t="s">
        <v>2721</v>
      </c>
      <c r="F40" s="198">
        <v>784</v>
      </c>
      <c r="I40" t="s">
        <v>2983</v>
      </c>
      <c r="J40" t="s">
        <v>142</v>
      </c>
      <c r="K40" t="s">
        <v>2989</v>
      </c>
    </row>
    <row r="41" spans="1:11" x14ac:dyDescent="0.25">
      <c r="A41" s="126">
        <v>42787</v>
      </c>
      <c r="B41" t="s">
        <v>2994</v>
      </c>
      <c r="C41">
        <v>31</v>
      </c>
      <c r="D41" t="s">
        <v>143</v>
      </c>
      <c r="E41" t="s">
        <v>2720</v>
      </c>
      <c r="F41" s="198">
        <v>2295</v>
      </c>
      <c r="I41" t="s">
        <v>2983</v>
      </c>
      <c r="J41" t="s">
        <v>142</v>
      </c>
      <c r="K41" t="s">
        <v>2989</v>
      </c>
    </row>
    <row r="42" spans="1:11" x14ac:dyDescent="0.25">
      <c r="A42" s="126">
        <v>42787</v>
      </c>
      <c r="B42" t="s">
        <v>2994</v>
      </c>
      <c r="C42">
        <v>31</v>
      </c>
      <c r="D42" t="s">
        <v>143</v>
      </c>
      <c r="E42" t="s">
        <v>145</v>
      </c>
      <c r="F42" s="198">
        <v>289.64999999999998</v>
      </c>
      <c r="I42" t="s">
        <v>2983</v>
      </c>
      <c r="J42" t="s">
        <v>142</v>
      </c>
      <c r="K42" t="s">
        <v>2989</v>
      </c>
    </row>
    <row r="43" spans="1:11" x14ac:dyDescent="0.25">
      <c r="A43" s="126">
        <v>42787</v>
      </c>
      <c r="B43" t="s">
        <v>2994</v>
      </c>
      <c r="C43">
        <v>31</v>
      </c>
      <c r="D43" t="s">
        <v>143</v>
      </c>
      <c r="E43" t="s">
        <v>2711</v>
      </c>
      <c r="F43" s="198">
        <v>19</v>
      </c>
      <c r="I43" t="s">
        <v>2983</v>
      </c>
      <c r="J43" t="s">
        <v>142</v>
      </c>
      <c r="K43" t="s">
        <v>2989</v>
      </c>
    </row>
    <row r="44" spans="1:11" x14ac:dyDescent="0.25">
      <c r="A44" s="126">
        <v>42787</v>
      </c>
      <c r="B44" t="s">
        <v>2994</v>
      </c>
      <c r="C44">
        <v>31</v>
      </c>
      <c r="D44" t="s">
        <v>143</v>
      </c>
      <c r="E44" t="s">
        <v>2708</v>
      </c>
      <c r="F44" s="198">
        <v>850</v>
      </c>
      <c r="I44" t="s">
        <v>2983</v>
      </c>
      <c r="J44" t="s">
        <v>142</v>
      </c>
      <c r="K44" t="s">
        <v>2989</v>
      </c>
    </row>
    <row r="45" spans="1:11" x14ac:dyDescent="0.25">
      <c r="A45" s="126">
        <v>42786</v>
      </c>
      <c r="B45" t="s">
        <v>2994</v>
      </c>
      <c r="C45">
        <v>22</v>
      </c>
      <c r="D45" t="s">
        <v>69</v>
      </c>
      <c r="E45" t="s">
        <v>2693</v>
      </c>
      <c r="F45" s="198">
        <v>35</v>
      </c>
      <c r="I45" t="s">
        <v>2983</v>
      </c>
      <c r="J45" t="s">
        <v>142</v>
      </c>
      <c r="K45" t="s">
        <v>2989</v>
      </c>
    </row>
    <row r="46" spans="1:11" x14ac:dyDescent="0.25">
      <c r="A46" s="126">
        <v>42785</v>
      </c>
      <c r="B46" t="s">
        <v>2994</v>
      </c>
      <c r="C46">
        <v>55</v>
      </c>
      <c r="D46" t="s">
        <v>92</v>
      </c>
      <c r="E46" t="s">
        <v>2573</v>
      </c>
      <c r="F46" s="198">
        <v>860</v>
      </c>
      <c r="I46" t="s">
        <v>2983</v>
      </c>
      <c r="J46" t="s">
        <v>142</v>
      </c>
      <c r="K46" t="s">
        <v>2989</v>
      </c>
    </row>
    <row r="47" spans="1:11" x14ac:dyDescent="0.25">
      <c r="A47" s="126">
        <v>42785</v>
      </c>
      <c r="B47" t="s">
        <v>2994</v>
      </c>
      <c r="C47">
        <v>21</v>
      </c>
      <c r="D47" t="s">
        <v>177</v>
      </c>
      <c r="E47" t="s">
        <v>2688</v>
      </c>
      <c r="F47" s="198">
        <v>194</v>
      </c>
      <c r="I47" t="s">
        <v>2983</v>
      </c>
      <c r="J47" t="s">
        <v>142</v>
      </c>
      <c r="K47" t="s">
        <v>2989</v>
      </c>
    </row>
    <row r="48" spans="1:11" x14ac:dyDescent="0.25">
      <c r="A48" s="126">
        <v>42780</v>
      </c>
      <c r="B48" t="s">
        <v>2994</v>
      </c>
      <c r="C48">
        <v>14</v>
      </c>
      <c r="D48" t="s">
        <v>219</v>
      </c>
      <c r="E48" t="s">
        <v>2656</v>
      </c>
      <c r="F48" s="198">
        <v>300</v>
      </c>
      <c r="I48" t="s">
        <v>2983</v>
      </c>
      <c r="J48" t="s">
        <v>142</v>
      </c>
      <c r="K48" t="s">
        <v>2989</v>
      </c>
    </row>
    <row r="49" spans="1:11" x14ac:dyDescent="0.25">
      <c r="A49" s="126">
        <v>42778</v>
      </c>
      <c r="B49" t="s">
        <v>2994</v>
      </c>
      <c r="C49">
        <v>12</v>
      </c>
      <c r="D49" t="s">
        <v>249</v>
      </c>
      <c r="E49" t="s">
        <v>2644</v>
      </c>
      <c r="F49" s="198">
        <v>34</v>
      </c>
      <c r="I49" t="s">
        <v>2983</v>
      </c>
      <c r="J49" t="s">
        <v>142</v>
      </c>
      <c r="K49" t="s">
        <v>2989</v>
      </c>
    </row>
    <row r="50" spans="1:11" x14ac:dyDescent="0.25">
      <c r="A50" s="126">
        <v>42778</v>
      </c>
      <c r="B50" t="s">
        <v>2994</v>
      </c>
      <c r="C50">
        <v>10</v>
      </c>
      <c r="D50" t="s">
        <v>177</v>
      </c>
      <c r="E50" t="s">
        <v>2639</v>
      </c>
      <c r="F50" s="198">
        <v>25</v>
      </c>
      <c r="I50" t="s">
        <v>2983</v>
      </c>
      <c r="J50" t="s">
        <v>142</v>
      </c>
      <c r="K50" t="s">
        <v>2989</v>
      </c>
    </row>
    <row r="51" spans="1:11" x14ac:dyDescent="0.25">
      <c r="A51" s="126">
        <v>42777</v>
      </c>
      <c r="B51" t="s">
        <v>2994</v>
      </c>
      <c r="C51">
        <v>10</v>
      </c>
      <c r="D51" t="s">
        <v>177</v>
      </c>
      <c r="E51" t="s">
        <v>2615</v>
      </c>
      <c r="F51" s="198">
        <v>813</v>
      </c>
      <c r="I51" t="s">
        <v>2983</v>
      </c>
      <c r="J51" t="s">
        <v>142</v>
      </c>
      <c r="K51" t="s">
        <v>2989</v>
      </c>
    </row>
    <row r="52" spans="1:11" x14ac:dyDescent="0.25">
      <c r="A52" s="126">
        <v>42775</v>
      </c>
      <c r="B52" t="s">
        <v>2994</v>
      </c>
      <c r="C52">
        <v>8</v>
      </c>
      <c r="D52" t="s">
        <v>429</v>
      </c>
      <c r="E52" t="s">
        <v>2605</v>
      </c>
      <c r="F52" s="198">
        <v>255</v>
      </c>
      <c r="I52" t="s">
        <v>2983</v>
      </c>
      <c r="J52" t="s">
        <v>142</v>
      </c>
      <c r="K52" t="s">
        <v>2989</v>
      </c>
    </row>
    <row r="53" spans="1:11" x14ac:dyDescent="0.25">
      <c r="A53" s="126">
        <v>42773</v>
      </c>
      <c r="B53" t="s">
        <v>2994</v>
      </c>
      <c r="C53">
        <v>7</v>
      </c>
      <c r="D53" t="s">
        <v>219</v>
      </c>
      <c r="E53" t="s">
        <v>159</v>
      </c>
      <c r="F53" s="198">
        <v>11</v>
      </c>
      <c r="I53" t="s">
        <v>2983</v>
      </c>
      <c r="J53" t="s">
        <v>142</v>
      </c>
      <c r="K53" t="s">
        <v>2989</v>
      </c>
    </row>
    <row r="54" spans="1:11" x14ac:dyDescent="0.25">
      <c r="A54" s="126">
        <v>42771</v>
      </c>
      <c r="B54" t="s">
        <v>2994</v>
      </c>
      <c r="C54">
        <v>34</v>
      </c>
      <c r="E54" t="s">
        <v>3343</v>
      </c>
      <c r="F54" s="198">
        <v>100</v>
      </c>
      <c r="I54" t="s">
        <v>2983</v>
      </c>
      <c r="J54" t="s">
        <v>142</v>
      </c>
      <c r="K54" t="s">
        <v>2989</v>
      </c>
    </row>
    <row r="55" spans="1:11" x14ac:dyDescent="0.25">
      <c r="A55" s="126">
        <v>42771</v>
      </c>
      <c r="B55" t="s">
        <v>2994</v>
      </c>
      <c r="C55">
        <v>3</v>
      </c>
      <c r="D55" t="s">
        <v>177</v>
      </c>
      <c r="E55" t="s">
        <v>2576</v>
      </c>
      <c r="F55" s="198">
        <v>450</v>
      </c>
      <c r="I55" t="s">
        <v>2983</v>
      </c>
      <c r="J55" t="s">
        <v>142</v>
      </c>
      <c r="K55" t="s">
        <v>2989</v>
      </c>
    </row>
    <row r="56" spans="1:11" x14ac:dyDescent="0.25">
      <c r="A56" s="126">
        <v>42771</v>
      </c>
      <c r="B56" t="s">
        <v>2994</v>
      </c>
      <c r="C56">
        <v>3</v>
      </c>
      <c r="D56" t="s">
        <v>177</v>
      </c>
      <c r="E56" t="s">
        <v>2575</v>
      </c>
      <c r="F56" s="198">
        <v>115</v>
      </c>
      <c r="I56" t="s">
        <v>2983</v>
      </c>
      <c r="J56" t="s">
        <v>142</v>
      </c>
      <c r="K56" t="s">
        <v>2989</v>
      </c>
    </row>
    <row r="57" spans="1:11" x14ac:dyDescent="0.25">
      <c r="A57" s="126">
        <v>42771</v>
      </c>
      <c r="B57" t="s">
        <v>2994</v>
      </c>
      <c r="C57">
        <v>3</v>
      </c>
      <c r="D57" t="s">
        <v>177</v>
      </c>
      <c r="E57" t="s">
        <v>2574</v>
      </c>
      <c r="F57" s="198">
        <v>20</v>
      </c>
      <c r="I57" t="s">
        <v>2983</v>
      </c>
      <c r="J57" t="s">
        <v>142</v>
      </c>
      <c r="K57" t="s">
        <v>2989</v>
      </c>
    </row>
    <row r="58" spans="1:11" x14ac:dyDescent="0.25">
      <c r="A58" s="126">
        <v>42767</v>
      </c>
      <c r="B58" t="s">
        <v>2994</v>
      </c>
      <c r="C58">
        <v>4</v>
      </c>
      <c r="D58" t="s">
        <v>2098</v>
      </c>
      <c r="E58" t="s">
        <v>2565</v>
      </c>
      <c r="F58" s="198">
        <v>40</v>
      </c>
      <c r="I58" t="s">
        <v>2983</v>
      </c>
      <c r="J58" t="s">
        <v>142</v>
      </c>
      <c r="K58" t="s">
        <v>2989</v>
      </c>
    </row>
    <row r="59" spans="1:11" x14ac:dyDescent="0.25">
      <c r="A59" s="126">
        <v>42825</v>
      </c>
      <c r="B59" t="s">
        <v>2996</v>
      </c>
      <c r="E59" t="s">
        <v>42</v>
      </c>
      <c r="F59" s="198">
        <v>2024</v>
      </c>
      <c r="I59" t="s">
        <v>86</v>
      </c>
      <c r="J59" t="s">
        <v>142</v>
      </c>
      <c r="K59" t="s">
        <v>2989</v>
      </c>
    </row>
    <row r="60" spans="1:11" x14ac:dyDescent="0.25">
      <c r="A60" s="126">
        <v>42825</v>
      </c>
      <c r="B60" t="s">
        <v>2996</v>
      </c>
      <c r="E60" t="s">
        <v>42</v>
      </c>
      <c r="F60" s="198">
        <v>92.66</v>
      </c>
      <c r="I60" t="s">
        <v>86</v>
      </c>
      <c r="J60" t="s">
        <v>142</v>
      </c>
      <c r="K60" t="s">
        <v>2989</v>
      </c>
    </row>
    <row r="61" spans="1:11" x14ac:dyDescent="0.25">
      <c r="A61" s="126">
        <v>42822</v>
      </c>
      <c r="B61" t="s">
        <v>2996</v>
      </c>
      <c r="C61">
        <v>53</v>
      </c>
      <c r="D61" t="s">
        <v>2544</v>
      </c>
      <c r="E61" t="s">
        <v>2545</v>
      </c>
      <c r="F61" s="198">
        <v>200</v>
      </c>
      <c r="I61" t="s">
        <v>2983</v>
      </c>
      <c r="J61" t="s">
        <v>142</v>
      </c>
      <c r="K61" t="s">
        <v>2989</v>
      </c>
    </row>
    <row r="62" spans="1:11" x14ac:dyDescent="0.25">
      <c r="A62" s="126">
        <v>42821</v>
      </c>
      <c r="B62" t="s">
        <v>2996</v>
      </c>
      <c r="C62">
        <v>46</v>
      </c>
      <c r="D62" t="s">
        <v>143</v>
      </c>
      <c r="E62" t="s">
        <v>2520</v>
      </c>
      <c r="F62" s="198">
        <v>459</v>
      </c>
      <c r="I62" t="s">
        <v>2983</v>
      </c>
      <c r="J62" t="s">
        <v>142</v>
      </c>
      <c r="K62" t="s">
        <v>2989</v>
      </c>
    </row>
    <row r="63" spans="1:11" x14ac:dyDescent="0.25">
      <c r="A63" s="126">
        <v>42814</v>
      </c>
      <c r="B63" t="s">
        <v>2996</v>
      </c>
      <c r="C63">
        <v>31</v>
      </c>
      <c r="D63" t="s">
        <v>429</v>
      </c>
      <c r="E63" t="s">
        <v>2485</v>
      </c>
      <c r="F63" s="198">
        <v>380</v>
      </c>
      <c r="I63" t="s">
        <v>2983</v>
      </c>
      <c r="J63" t="s">
        <v>142</v>
      </c>
      <c r="K63" t="s">
        <v>2989</v>
      </c>
    </row>
    <row r="64" spans="1:11" x14ac:dyDescent="0.25">
      <c r="A64" s="126">
        <v>42803</v>
      </c>
      <c r="B64" t="s">
        <v>2996</v>
      </c>
      <c r="C64">
        <v>49</v>
      </c>
      <c r="D64" t="s">
        <v>2418</v>
      </c>
      <c r="E64" t="s">
        <v>2419</v>
      </c>
      <c r="F64" s="198">
        <v>600</v>
      </c>
      <c r="I64" t="s">
        <v>2983</v>
      </c>
      <c r="J64" t="s">
        <v>142</v>
      </c>
      <c r="K64" t="s">
        <v>2989</v>
      </c>
    </row>
    <row r="65" spans="1:11" x14ac:dyDescent="0.25">
      <c r="A65" s="126">
        <v>42801</v>
      </c>
      <c r="B65" t="s">
        <v>2996</v>
      </c>
      <c r="C65">
        <v>13</v>
      </c>
      <c r="D65" t="s">
        <v>376</v>
      </c>
      <c r="E65" t="s">
        <v>2400</v>
      </c>
      <c r="F65" s="198">
        <v>450</v>
      </c>
      <c r="I65" t="s">
        <v>2983</v>
      </c>
      <c r="J65" t="s">
        <v>142</v>
      </c>
      <c r="K65" t="s">
        <v>2989</v>
      </c>
    </row>
    <row r="66" spans="1:11" x14ac:dyDescent="0.25">
      <c r="A66" s="126">
        <v>42801</v>
      </c>
      <c r="B66" t="s">
        <v>2996</v>
      </c>
      <c r="C66">
        <v>13</v>
      </c>
      <c r="D66" t="s">
        <v>376</v>
      </c>
      <c r="E66" t="s">
        <v>2399</v>
      </c>
      <c r="F66" s="198">
        <v>75</v>
      </c>
      <c r="I66" t="s">
        <v>2983</v>
      </c>
      <c r="J66" t="s">
        <v>142</v>
      </c>
      <c r="K66" t="s">
        <v>2989</v>
      </c>
    </row>
    <row r="67" spans="1:11" x14ac:dyDescent="0.25">
      <c r="A67" s="126">
        <v>42801</v>
      </c>
      <c r="B67" t="s">
        <v>2996</v>
      </c>
      <c r="C67">
        <v>12</v>
      </c>
      <c r="D67" t="s">
        <v>219</v>
      </c>
      <c r="E67" t="s">
        <v>2392</v>
      </c>
      <c r="F67" s="198">
        <v>151</v>
      </c>
      <c r="I67" t="s">
        <v>2983</v>
      </c>
      <c r="J67" t="s">
        <v>142</v>
      </c>
      <c r="K67" t="s">
        <v>2989</v>
      </c>
    </row>
    <row r="68" spans="1:11" x14ac:dyDescent="0.25">
      <c r="A68" s="126">
        <v>42801</v>
      </c>
      <c r="B68" t="s">
        <v>2996</v>
      </c>
      <c r="C68">
        <v>12</v>
      </c>
      <c r="D68" t="s">
        <v>219</v>
      </c>
      <c r="E68" t="s">
        <v>77</v>
      </c>
      <c r="F68" s="198">
        <v>110</v>
      </c>
      <c r="I68" t="s">
        <v>2983</v>
      </c>
      <c r="J68" t="s">
        <v>142</v>
      </c>
      <c r="K68" t="s">
        <v>2989</v>
      </c>
    </row>
    <row r="69" spans="1:11" x14ac:dyDescent="0.25">
      <c r="A69" s="126">
        <v>42799</v>
      </c>
      <c r="B69" t="s">
        <v>2996</v>
      </c>
      <c r="C69">
        <v>9</v>
      </c>
      <c r="D69" t="s">
        <v>249</v>
      </c>
      <c r="E69" t="s">
        <v>2373</v>
      </c>
      <c r="F69" s="198">
        <v>100</v>
      </c>
      <c r="I69" t="s">
        <v>2983</v>
      </c>
      <c r="J69" t="s">
        <v>142</v>
      </c>
      <c r="K69" t="s">
        <v>2989</v>
      </c>
    </row>
    <row r="70" spans="1:11" x14ac:dyDescent="0.25">
      <c r="A70" s="126">
        <v>42799</v>
      </c>
      <c r="B70" t="s">
        <v>2996</v>
      </c>
      <c r="C70">
        <v>6</v>
      </c>
      <c r="D70" t="s">
        <v>143</v>
      </c>
      <c r="E70" t="s">
        <v>2369</v>
      </c>
      <c r="F70" s="198">
        <v>2034</v>
      </c>
      <c r="I70" t="s">
        <v>2983</v>
      </c>
      <c r="J70" t="s">
        <v>142</v>
      </c>
      <c r="K70" t="s">
        <v>2989</v>
      </c>
    </row>
    <row r="71" spans="1:11" x14ac:dyDescent="0.25">
      <c r="A71" s="126">
        <v>42799</v>
      </c>
      <c r="B71" t="s">
        <v>2996</v>
      </c>
      <c r="C71">
        <v>6</v>
      </c>
      <c r="D71" t="s">
        <v>143</v>
      </c>
      <c r="E71" t="s">
        <v>2368</v>
      </c>
      <c r="F71" s="198">
        <v>542.5</v>
      </c>
      <c r="I71" t="s">
        <v>2983</v>
      </c>
      <c r="J71" t="s">
        <v>142</v>
      </c>
      <c r="K71" t="s">
        <v>2989</v>
      </c>
    </row>
    <row r="72" spans="1:11" x14ac:dyDescent="0.25">
      <c r="A72" s="126">
        <v>42799</v>
      </c>
      <c r="B72" t="s">
        <v>2996</v>
      </c>
      <c r="C72">
        <v>5</v>
      </c>
      <c r="D72" t="s">
        <v>173</v>
      </c>
      <c r="E72" t="s">
        <v>2247</v>
      </c>
      <c r="F72" s="198">
        <v>522</v>
      </c>
      <c r="I72" t="s">
        <v>2983</v>
      </c>
      <c r="J72" t="s">
        <v>142</v>
      </c>
      <c r="K72" t="s">
        <v>2989</v>
      </c>
    </row>
    <row r="73" spans="1:11" x14ac:dyDescent="0.25">
      <c r="A73" s="126">
        <v>42855</v>
      </c>
      <c r="B73" t="s">
        <v>2997</v>
      </c>
      <c r="E73" t="s">
        <v>42</v>
      </c>
      <c r="F73" s="198">
        <v>343.52</v>
      </c>
      <c r="I73" t="s">
        <v>110</v>
      </c>
      <c r="J73" t="s">
        <v>142</v>
      </c>
      <c r="K73" t="s">
        <v>2989</v>
      </c>
    </row>
    <row r="74" spans="1:11" x14ac:dyDescent="0.25">
      <c r="A74" s="126">
        <v>42855</v>
      </c>
      <c r="B74" t="s">
        <v>2997</v>
      </c>
      <c r="E74" t="s">
        <v>42</v>
      </c>
      <c r="F74" s="198">
        <v>1592</v>
      </c>
      <c r="I74" t="s">
        <v>86</v>
      </c>
      <c r="J74" t="s">
        <v>142</v>
      </c>
      <c r="K74" t="s">
        <v>2989</v>
      </c>
    </row>
    <row r="75" spans="1:11" x14ac:dyDescent="0.25">
      <c r="A75" s="126">
        <v>42855</v>
      </c>
      <c r="B75" t="s">
        <v>2997</v>
      </c>
      <c r="C75">
        <v>12</v>
      </c>
      <c r="D75" t="s">
        <v>850</v>
      </c>
      <c r="E75" t="s">
        <v>2343</v>
      </c>
      <c r="F75" s="198">
        <v>167</v>
      </c>
      <c r="I75" t="s">
        <v>2983</v>
      </c>
      <c r="J75" t="s">
        <v>142</v>
      </c>
      <c r="K75" t="s">
        <v>2989</v>
      </c>
    </row>
    <row r="76" spans="1:11" x14ac:dyDescent="0.25">
      <c r="A76" s="126">
        <v>42851</v>
      </c>
      <c r="B76" t="s">
        <v>2997</v>
      </c>
      <c r="C76">
        <v>11</v>
      </c>
      <c r="D76" t="s">
        <v>219</v>
      </c>
      <c r="E76" t="s">
        <v>2326</v>
      </c>
      <c r="F76" s="198">
        <v>16</v>
      </c>
      <c r="I76" t="s">
        <v>2983</v>
      </c>
      <c r="J76" t="s">
        <v>142</v>
      </c>
      <c r="K76" t="s">
        <v>2989</v>
      </c>
    </row>
    <row r="77" spans="1:11" x14ac:dyDescent="0.25">
      <c r="A77" s="126">
        <v>42843</v>
      </c>
      <c r="B77" t="s">
        <v>2997</v>
      </c>
      <c r="C77">
        <v>17</v>
      </c>
      <c r="E77" t="s">
        <v>42</v>
      </c>
      <c r="F77" s="198">
        <v>200</v>
      </c>
      <c r="I77" t="s">
        <v>2983</v>
      </c>
      <c r="J77" t="s">
        <v>142</v>
      </c>
      <c r="K77" t="s">
        <v>2989</v>
      </c>
    </row>
    <row r="78" spans="1:11" x14ac:dyDescent="0.25">
      <c r="A78" s="126">
        <v>42837</v>
      </c>
      <c r="B78" t="s">
        <v>2997</v>
      </c>
      <c r="C78">
        <v>19</v>
      </c>
      <c r="D78" t="s">
        <v>177</v>
      </c>
      <c r="E78" t="s">
        <v>2274</v>
      </c>
      <c r="F78" s="198">
        <v>520</v>
      </c>
      <c r="I78" t="s">
        <v>2983</v>
      </c>
      <c r="J78" t="s">
        <v>142</v>
      </c>
      <c r="K78" t="s">
        <v>2989</v>
      </c>
    </row>
    <row r="79" spans="1:11" x14ac:dyDescent="0.25">
      <c r="A79" s="126">
        <v>42837</v>
      </c>
      <c r="B79" t="s">
        <v>2997</v>
      </c>
      <c r="C79">
        <v>6</v>
      </c>
      <c r="D79" t="s">
        <v>143</v>
      </c>
      <c r="E79" t="s">
        <v>2273</v>
      </c>
      <c r="F79" s="198">
        <v>100</v>
      </c>
      <c r="I79" t="s">
        <v>2983</v>
      </c>
      <c r="J79" t="s">
        <v>142</v>
      </c>
      <c r="K79" t="s">
        <v>2989</v>
      </c>
    </row>
    <row r="80" spans="1:11" x14ac:dyDescent="0.25">
      <c r="A80" s="126">
        <v>42836</v>
      </c>
      <c r="B80" t="s">
        <v>2997</v>
      </c>
      <c r="C80">
        <v>16</v>
      </c>
      <c r="E80" t="s">
        <v>3275</v>
      </c>
      <c r="F80" s="198">
        <v>452</v>
      </c>
      <c r="I80" t="s">
        <v>2983</v>
      </c>
      <c r="J80" t="s">
        <v>142</v>
      </c>
      <c r="K80" t="s">
        <v>2989</v>
      </c>
    </row>
    <row r="81" spans="1:11" x14ac:dyDescent="0.25">
      <c r="A81" s="126">
        <v>42829</v>
      </c>
      <c r="B81" t="s">
        <v>2997</v>
      </c>
      <c r="C81">
        <v>2</v>
      </c>
      <c r="D81" t="s">
        <v>143</v>
      </c>
      <c r="E81" t="s">
        <v>2231</v>
      </c>
      <c r="F81" s="198">
        <v>130</v>
      </c>
      <c r="I81" t="s">
        <v>2983</v>
      </c>
      <c r="J81" t="s">
        <v>142</v>
      </c>
      <c r="K81" t="s">
        <v>2989</v>
      </c>
    </row>
    <row r="82" spans="1:11" x14ac:dyDescent="0.25">
      <c r="A82" s="126">
        <v>42886</v>
      </c>
      <c r="B82" t="s">
        <v>2998</v>
      </c>
      <c r="E82" t="s">
        <v>42</v>
      </c>
      <c r="F82" s="198">
        <v>189.84</v>
      </c>
      <c r="I82" t="s">
        <v>110</v>
      </c>
      <c r="J82" t="s">
        <v>142</v>
      </c>
      <c r="K82" t="s">
        <v>2989</v>
      </c>
    </row>
    <row r="83" spans="1:11" x14ac:dyDescent="0.25">
      <c r="A83" s="126">
        <v>42886</v>
      </c>
      <c r="B83" t="s">
        <v>2998</v>
      </c>
      <c r="E83" t="s">
        <v>42</v>
      </c>
      <c r="F83" s="198">
        <v>1484</v>
      </c>
      <c r="I83" t="s">
        <v>86</v>
      </c>
      <c r="J83" t="s">
        <v>142</v>
      </c>
      <c r="K83" t="s">
        <v>2989</v>
      </c>
    </row>
    <row r="84" spans="1:11" x14ac:dyDescent="0.25">
      <c r="A84" s="126">
        <v>42886</v>
      </c>
      <c r="B84" t="s">
        <v>2998</v>
      </c>
      <c r="C84">
        <v>59</v>
      </c>
      <c r="E84" t="s">
        <v>2214</v>
      </c>
      <c r="F84" s="198">
        <v>412</v>
      </c>
      <c r="I84" t="s">
        <v>2983</v>
      </c>
      <c r="J84" t="s">
        <v>142</v>
      </c>
      <c r="K84" t="s">
        <v>2989</v>
      </c>
    </row>
    <row r="85" spans="1:11" x14ac:dyDescent="0.25">
      <c r="A85" s="126">
        <v>42880</v>
      </c>
      <c r="B85" t="s">
        <v>2998</v>
      </c>
      <c r="C85">
        <v>2</v>
      </c>
      <c r="D85" t="s">
        <v>177</v>
      </c>
      <c r="E85" t="s">
        <v>2184</v>
      </c>
      <c r="F85" s="198">
        <v>813.5</v>
      </c>
      <c r="I85" t="s">
        <v>2983</v>
      </c>
      <c r="J85" t="s">
        <v>142</v>
      </c>
      <c r="K85" t="s">
        <v>2989</v>
      </c>
    </row>
    <row r="86" spans="1:11" x14ac:dyDescent="0.25">
      <c r="A86" s="126">
        <v>42877</v>
      </c>
      <c r="B86" t="s">
        <v>2998</v>
      </c>
      <c r="C86">
        <v>34</v>
      </c>
      <c r="D86" t="s">
        <v>2153</v>
      </c>
      <c r="E86" t="s">
        <v>2155</v>
      </c>
      <c r="F86" s="198">
        <v>100</v>
      </c>
      <c r="I86" t="s">
        <v>2983</v>
      </c>
      <c r="J86" t="s">
        <v>142</v>
      </c>
      <c r="K86" t="s">
        <v>2989</v>
      </c>
    </row>
    <row r="87" spans="1:11" x14ac:dyDescent="0.25">
      <c r="A87" s="126">
        <v>42877</v>
      </c>
      <c r="B87" t="s">
        <v>2998</v>
      </c>
      <c r="C87">
        <v>34</v>
      </c>
      <c r="D87" t="s">
        <v>2153</v>
      </c>
      <c r="E87" t="s">
        <v>2154</v>
      </c>
      <c r="F87" s="198">
        <v>30</v>
      </c>
      <c r="I87" t="s">
        <v>2983</v>
      </c>
      <c r="J87" t="s">
        <v>142</v>
      </c>
      <c r="K87" t="s">
        <v>2989</v>
      </c>
    </row>
    <row r="88" spans="1:11" x14ac:dyDescent="0.25">
      <c r="A88" s="126">
        <v>42877</v>
      </c>
      <c r="B88" t="s">
        <v>2998</v>
      </c>
      <c r="C88">
        <v>24</v>
      </c>
      <c r="E88" t="s">
        <v>3280</v>
      </c>
      <c r="F88" s="198">
        <v>402</v>
      </c>
      <c r="I88" t="s">
        <v>2983</v>
      </c>
      <c r="J88" t="s">
        <v>142</v>
      </c>
      <c r="K88" t="s">
        <v>2989</v>
      </c>
    </row>
    <row r="89" spans="1:11" x14ac:dyDescent="0.25">
      <c r="A89" s="126">
        <v>42876</v>
      </c>
      <c r="B89" t="s">
        <v>2998</v>
      </c>
      <c r="C89">
        <v>114</v>
      </c>
      <c r="E89" t="s">
        <v>2989</v>
      </c>
      <c r="F89" s="198">
        <v>1045</v>
      </c>
      <c r="I89" t="s">
        <v>2983</v>
      </c>
      <c r="J89" t="s">
        <v>142</v>
      </c>
      <c r="K89" t="s">
        <v>2989</v>
      </c>
    </row>
    <row r="90" spans="1:11" x14ac:dyDescent="0.25">
      <c r="A90" s="126">
        <v>42876</v>
      </c>
      <c r="B90" t="s">
        <v>2998</v>
      </c>
      <c r="C90">
        <v>25</v>
      </c>
      <c r="D90" t="s">
        <v>738</v>
      </c>
      <c r="E90" t="s">
        <v>2146</v>
      </c>
      <c r="F90" s="198">
        <v>46.75</v>
      </c>
      <c r="I90" t="s">
        <v>2983</v>
      </c>
      <c r="J90" t="s">
        <v>142</v>
      </c>
      <c r="K90" t="s">
        <v>2989</v>
      </c>
    </row>
    <row r="91" spans="1:11" x14ac:dyDescent="0.25">
      <c r="A91" s="126">
        <v>42876</v>
      </c>
      <c r="B91" t="s">
        <v>2998</v>
      </c>
      <c r="C91">
        <v>25</v>
      </c>
      <c r="D91" t="s">
        <v>738</v>
      </c>
      <c r="E91" t="s">
        <v>2145</v>
      </c>
      <c r="F91" s="198">
        <v>30.5</v>
      </c>
      <c r="I91" t="s">
        <v>2983</v>
      </c>
      <c r="J91" t="s">
        <v>142</v>
      </c>
      <c r="K91" t="s">
        <v>2989</v>
      </c>
    </row>
    <row r="92" spans="1:11" x14ac:dyDescent="0.25">
      <c r="A92" s="126">
        <v>42875</v>
      </c>
      <c r="B92" t="s">
        <v>2998</v>
      </c>
      <c r="C92">
        <v>55</v>
      </c>
      <c r="D92" t="s">
        <v>2141</v>
      </c>
      <c r="E92" t="s">
        <v>3447</v>
      </c>
      <c r="F92" s="198">
        <v>479</v>
      </c>
      <c r="I92" t="s">
        <v>2983</v>
      </c>
      <c r="J92" t="s">
        <v>142</v>
      </c>
      <c r="K92" t="s">
        <v>2989</v>
      </c>
    </row>
    <row r="93" spans="1:11" x14ac:dyDescent="0.25">
      <c r="A93" s="126">
        <v>42875</v>
      </c>
      <c r="B93" t="s">
        <v>2998</v>
      </c>
      <c r="C93">
        <v>6</v>
      </c>
      <c r="E93" t="s">
        <v>42</v>
      </c>
      <c r="F93" s="198">
        <v>2533</v>
      </c>
      <c r="I93" t="s">
        <v>2983</v>
      </c>
      <c r="J93" t="s">
        <v>142</v>
      </c>
      <c r="K93" t="s">
        <v>2989</v>
      </c>
    </row>
    <row r="94" spans="1:11" x14ac:dyDescent="0.25">
      <c r="A94" s="126">
        <v>42874</v>
      </c>
      <c r="B94" t="s">
        <v>2998</v>
      </c>
      <c r="C94">
        <v>15</v>
      </c>
      <c r="E94" t="s">
        <v>2989</v>
      </c>
      <c r="F94" s="198">
        <v>600</v>
      </c>
      <c r="I94" t="s">
        <v>2983</v>
      </c>
      <c r="J94" t="s">
        <v>142</v>
      </c>
      <c r="K94" t="s">
        <v>2989</v>
      </c>
    </row>
    <row r="95" spans="1:11" x14ac:dyDescent="0.25">
      <c r="A95" s="126">
        <v>42874</v>
      </c>
      <c r="B95" t="s">
        <v>2998</v>
      </c>
      <c r="C95">
        <v>14</v>
      </c>
      <c r="E95" t="s">
        <v>3280</v>
      </c>
      <c r="F95" s="198">
        <v>161</v>
      </c>
      <c r="I95" t="s">
        <v>2983</v>
      </c>
      <c r="J95" t="s">
        <v>142</v>
      </c>
      <c r="K95" t="s">
        <v>2989</v>
      </c>
    </row>
    <row r="96" spans="1:11" x14ac:dyDescent="0.25">
      <c r="A96" s="126">
        <v>42874</v>
      </c>
      <c r="B96" t="s">
        <v>2998</v>
      </c>
      <c r="C96">
        <v>13</v>
      </c>
      <c r="E96" t="s">
        <v>42</v>
      </c>
      <c r="F96" s="198">
        <v>5120</v>
      </c>
      <c r="I96" t="s">
        <v>2983</v>
      </c>
      <c r="J96" t="s">
        <v>142</v>
      </c>
      <c r="K96" t="s">
        <v>2989</v>
      </c>
    </row>
    <row r="97" spans="1:11" x14ac:dyDescent="0.25">
      <c r="A97" s="126">
        <v>42874</v>
      </c>
      <c r="B97" t="s">
        <v>2998</v>
      </c>
      <c r="C97">
        <v>12</v>
      </c>
      <c r="E97" t="s">
        <v>3280</v>
      </c>
      <c r="F97" s="198">
        <v>2623</v>
      </c>
      <c r="I97" t="s">
        <v>2983</v>
      </c>
      <c r="J97" t="s">
        <v>142</v>
      </c>
      <c r="K97" t="s">
        <v>2989</v>
      </c>
    </row>
    <row r="98" spans="1:11" x14ac:dyDescent="0.25">
      <c r="A98" s="126">
        <v>42874</v>
      </c>
      <c r="B98" t="s">
        <v>2998</v>
      </c>
      <c r="C98">
        <v>11</v>
      </c>
      <c r="E98" t="s">
        <v>42</v>
      </c>
      <c r="F98" s="198">
        <v>340</v>
      </c>
      <c r="I98" t="s">
        <v>2983</v>
      </c>
      <c r="J98" t="s">
        <v>142</v>
      </c>
      <c r="K98" t="s">
        <v>2989</v>
      </c>
    </row>
    <row r="99" spans="1:11" x14ac:dyDescent="0.25">
      <c r="A99" s="126">
        <v>42873</v>
      </c>
      <c r="B99" t="s">
        <v>2998</v>
      </c>
      <c r="C99">
        <v>8</v>
      </c>
      <c r="E99" t="s">
        <v>3280</v>
      </c>
      <c r="F99" s="198">
        <v>620</v>
      </c>
      <c r="I99" t="s">
        <v>2983</v>
      </c>
      <c r="J99" t="s">
        <v>142</v>
      </c>
      <c r="K99" t="s">
        <v>2989</v>
      </c>
    </row>
    <row r="100" spans="1:11" x14ac:dyDescent="0.25">
      <c r="A100" s="126">
        <v>42870</v>
      </c>
      <c r="B100" t="s">
        <v>2998</v>
      </c>
      <c r="C100">
        <v>7</v>
      </c>
      <c r="E100" t="s">
        <v>42</v>
      </c>
      <c r="F100" s="198">
        <v>600</v>
      </c>
      <c r="I100" t="s">
        <v>2983</v>
      </c>
      <c r="J100" t="s">
        <v>142</v>
      </c>
      <c r="K100" t="s">
        <v>2989</v>
      </c>
    </row>
    <row r="101" spans="1:11" x14ac:dyDescent="0.25">
      <c r="A101" s="126">
        <v>42869</v>
      </c>
      <c r="B101" t="s">
        <v>2998</v>
      </c>
      <c r="C101">
        <v>10</v>
      </c>
      <c r="E101" t="s">
        <v>3280</v>
      </c>
      <c r="F101" s="198">
        <v>2974</v>
      </c>
      <c r="I101" t="s">
        <v>2983</v>
      </c>
      <c r="J101" t="s">
        <v>142</v>
      </c>
      <c r="K101" t="s">
        <v>2989</v>
      </c>
    </row>
    <row r="102" spans="1:11" x14ac:dyDescent="0.25">
      <c r="A102" s="126">
        <v>42863</v>
      </c>
      <c r="B102" t="s">
        <v>2998</v>
      </c>
      <c r="C102">
        <v>18</v>
      </c>
      <c r="E102" t="s">
        <v>3280</v>
      </c>
      <c r="F102" s="198">
        <v>183.5</v>
      </c>
      <c r="I102" t="s">
        <v>2983</v>
      </c>
      <c r="J102" t="s">
        <v>142</v>
      </c>
      <c r="K102" t="s">
        <v>2989</v>
      </c>
    </row>
    <row r="103" spans="1:11" x14ac:dyDescent="0.25">
      <c r="A103" s="126">
        <v>42863</v>
      </c>
      <c r="B103" t="s">
        <v>2998</v>
      </c>
      <c r="C103">
        <v>17</v>
      </c>
      <c r="E103" t="s">
        <v>42</v>
      </c>
      <c r="F103" s="198">
        <v>295</v>
      </c>
      <c r="I103" t="s">
        <v>2983</v>
      </c>
      <c r="J103" t="s">
        <v>142</v>
      </c>
      <c r="K103" t="s">
        <v>2989</v>
      </c>
    </row>
    <row r="104" spans="1:11" x14ac:dyDescent="0.25">
      <c r="A104" s="126">
        <v>42916</v>
      </c>
      <c r="B104" t="s">
        <v>2999</v>
      </c>
      <c r="E104" t="s">
        <v>42</v>
      </c>
      <c r="F104" s="198">
        <v>1392.16</v>
      </c>
      <c r="I104" t="s">
        <v>110</v>
      </c>
      <c r="J104" t="s">
        <v>142</v>
      </c>
      <c r="K104" t="s">
        <v>2989</v>
      </c>
    </row>
    <row r="105" spans="1:11" x14ac:dyDescent="0.25">
      <c r="A105" s="126">
        <v>42916</v>
      </c>
      <c r="B105" t="s">
        <v>2999</v>
      </c>
      <c r="E105" t="s">
        <v>42</v>
      </c>
      <c r="F105" s="198">
        <v>4032</v>
      </c>
      <c r="I105" t="s">
        <v>86</v>
      </c>
      <c r="J105" t="s">
        <v>142</v>
      </c>
      <c r="K105" t="s">
        <v>2989</v>
      </c>
    </row>
    <row r="106" spans="1:11" x14ac:dyDescent="0.25">
      <c r="A106" s="126">
        <v>42908</v>
      </c>
      <c r="B106" t="s">
        <v>2999</v>
      </c>
      <c r="C106">
        <v>37</v>
      </c>
      <c r="D106" t="s">
        <v>2007</v>
      </c>
      <c r="E106" t="s">
        <v>2008</v>
      </c>
      <c r="F106" s="198">
        <v>97.5</v>
      </c>
      <c r="I106" t="s">
        <v>2983</v>
      </c>
      <c r="J106" t="s">
        <v>142</v>
      </c>
      <c r="K106" t="s">
        <v>2989</v>
      </c>
    </row>
    <row r="107" spans="1:11" x14ac:dyDescent="0.25">
      <c r="A107" s="126">
        <v>42908</v>
      </c>
      <c r="B107" t="s">
        <v>2999</v>
      </c>
      <c r="C107">
        <v>37</v>
      </c>
      <c r="D107" t="s">
        <v>143</v>
      </c>
      <c r="E107" t="s">
        <v>2005</v>
      </c>
      <c r="F107" s="198">
        <v>300</v>
      </c>
      <c r="I107" t="s">
        <v>2983</v>
      </c>
      <c r="J107" t="s">
        <v>142</v>
      </c>
      <c r="K107" t="s">
        <v>2989</v>
      </c>
    </row>
    <row r="108" spans="1:11" x14ac:dyDescent="0.25">
      <c r="A108" s="126">
        <v>42908</v>
      </c>
      <c r="B108" t="s">
        <v>2999</v>
      </c>
      <c r="C108">
        <v>37</v>
      </c>
      <c r="D108" t="s">
        <v>143</v>
      </c>
      <c r="E108" t="s">
        <v>2004</v>
      </c>
      <c r="F108" s="198">
        <v>400</v>
      </c>
      <c r="I108" t="s">
        <v>2983</v>
      </c>
      <c r="J108" t="s">
        <v>142</v>
      </c>
      <c r="K108" t="s">
        <v>2989</v>
      </c>
    </row>
    <row r="109" spans="1:11" x14ac:dyDescent="0.25">
      <c r="A109" s="126">
        <v>42907</v>
      </c>
      <c r="B109" t="s">
        <v>2999</v>
      </c>
      <c r="C109">
        <v>35</v>
      </c>
      <c r="D109" t="s">
        <v>429</v>
      </c>
      <c r="E109" t="s">
        <v>1997</v>
      </c>
      <c r="F109" s="198">
        <v>68</v>
      </c>
      <c r="I109" t="s">
        <v>2983</v>
      </c>
      <c r="J109" t="s">
        <v>142</v>
      </c>
      <c r="K109" t="s">
        <v>2989</v>
      </c>
    </row>
    <row r="110" spans="1:11" x14ac:dyDescent="0.25">
      <c r="A110" s="126">
        <v>42905</v>
      </c>
      <c r="B110" t="s">
        <v>2999</v>
      </c>
      <c r="C110">
        <v>32</v>
      </c>
      <c r="D110" t="s">
        <v>1965</v>
      </c>
      <c r="E110" t="s">
        <v>1966</v>
      </c>
      <c r="F110" s="198">
        <v>250</v>
      </c>
      <c r="I110" t="s">
        <v>2983</v>
      </c>
      <c r="J110" t="s">
        <v>142</v>
      </c>
      <c r="K110" t="s">
        <v>2989</v>
      </c>
    </row>
    <row r="111" spans="1:11" x14ac:dyDescent="0.25">
      <c r="A111" s="126">
        <v>42900</v>
      </c>
      <c r="B111" t="s">
        <v>2999</v>
      </c>
      <c r="C111">
        <v>65</v>
      </c>
      <c r="E111" t="s">
        <v>2976</v>
      </c>
      <c r="F111" s="198">
        <v>216</v>
      </c>
      <c r="I111" t="s">
        <v>2983</v>
      </c>
      <c r="J111" t="s">
        <v>142</v>
      </c>
      <c r="K111" t="s">
        <v>2989</v>
      </c>
    </row>
    <row r="112" spans="1:11" x14ac:dyDescent="0.25">
      <c r="A112" s="126">
        <v>42899</v>
      </c>
      <c r="B112" t="s">
        <v>2999</v>
      </c>
      <c r="C112">
        <v>24</v>
      </c>
      <c r="D112" t="s">
        <v>340</v>
      </c>
      <c r="E112" t="s">
        <v>1907</v>
      </c>
      <c r="F112" s="198">
        <v>10</v>
      </c>
      <c r="I112" t="s">
        <v>2983</v>
      </c>
      <c r="J112" t="s">
        <v>142</v>
      </c>
      <c r="K112" t="s">
        <v>2989</v>
      </c>
    </row>
    <row r="113" spans="1:11" x14ac:dyDescent="0.25">
      <c r="A113" s="126">
        <v>42896</v>
      </c>
      <c r="B113" t="s">
        <v>2999</v>
      </c>
      <c r="C113">
        <v>54</v>
      </c>
      <c r="E113" t="s">
        <v>3237</v>
      </c>
      <c r="F113" s="198">
        <v>4000</v>
      </c>
      <c r="I113" t="s">
        <v>2983</v>
      </c>
      <c r="J113" t="s">
        <v>142</v>
      </c>
      <c r="K113" t="s">
        <v>2989</v>
      </c>
    </row>
    <row r="114" spans="1:11" x14ac:dyDescent="0.25">
      <c r="A114" s="126">
        <v>42891</v>
      </c>
      <c r="B114" t="s">
        <v>2999</v>
      </c>
      <c r="C114">
        <v>17</v>
      </c>
      <c r="D114" t="s">
        <v>738</v>
      </c>
      <c r="E114" t="s">
        <v>424</v>
      </c>
      <c r="F114" s="198">
        <v>20</v>
      </c>
      <c r="I114" t="s">
        <v>2983</v>
      </c>
      <c r="J114" t="s">
        <v>142</v>
      </c>
      <c r="K114" t="s">
        <v>2989</v>
      </c>
    </row>
    <row r="115" spans="1:11" x14ac:dyDescent="0.25">
      <c r="A115" s="126">
        <v>42887</v>
      </c>
      <c r="B115" t="s">
        <v>2999</v>
      </c>
      <c r="C115">
        <v>45</v>
      </c>
      <c r="E115" t="s">
        <v>3356</v>
      </c>
      <c r="F115" s="198">
        <v>382</v>
      </c>
      <c r="I115" t="s">
        <v>2983</v>
      </c>
      <c r="J115" t="s">
        <v>142</v>
      </c>
      <c r="K115" t="s">
        <v>2989</v>
      </c>
    </row>
    <row r="116" spans="1:11" x14ac:dyDescent="0.25">
      <c r="A116" s="126">
        <v>42947</v>
      </c>
      <c r="B116" t="s">
        <v>3000</v>
      </c>
      <c r="E116" t="s">
        <v>42</v>
      </c>
      <c r="F116" s="198">
        <v>218.88</v>
      </c>
      <c r="I116" t="s">
        <v>110</v>
      </c>
      <c r="J116" t="s">
        <v>142</v>
      </c>
      <c r="K116" t="s">
        <v>2989</v>
      </c>
    </row>
    <row r="117" spans="1:11" x14ac:dyDescent="0.25">
      <c r="A117" s="126">
        <v>42947</v>
      </c>
      <c r="B117" t="s">
        <v>3000</v>
      </c>
      <c r="E117" t="s">
        <v>42</v>
      </c>
      <c r="F117" s="198">
        <v>1120</v>
      </c>
      <c r="I117" t="s">
        <v>86</v>
      </c>
      <c r="J117" t="s">
        <v>142</v>
      </c>
      <c r="K117" t="s">
        <v>2989</v>
      </c>
    </row>
    <row r="118" spans="1:11" x14ac:dyDescent="0.25">
      <c r="A118" s="126">
        <v>42947</v>
      </c>
      <c r="B118" t="s">
        <v>3000</v>
      </c>
      <c r="C118">
        <v>76</v>
      </c>
      <c r="D118" t="s">
        <v>143</v>
      </c>
      <c r="E118" t="s">
        <v>3366</v>
      </c>
      <c r="F118" s="198">
        <v>895</v>
      </c>
      <c r="G118" t="s">
        <v>71</v>
      </c>
      <c r="I118" t="s">
        <v>2983</v>
      </c>
      <c r="J118" t="s">
        <v>142</v>
      </c>
      <c r="K118" t="s">
        <v>2989</v>
      </c>
    </row>
    <row r="119" spans="1:11" x14ac:dyDescent="0.25">
      <c r="A119" s="126">
        <v>42947</v>
      </c>
      <c r="B119" t="s">
        <v>3000</v>
      </c>
      <c r="C119">
        <v>22</v>
      </c>
      <c r="D119" t="s">
        <v>143</v>
      </c>
      <c r="E119" t="s">
        <v>605</v>
      </c>
      <c r="F119" s="198">
        <v>450</v>
      </c>
      <c r="G119" t="s">
        <v>71</v>
      </c>
      <c r="I119" t="s">
        <v>2983</v>
      </c>
      <c r="J119" t="s">
        <v>142</v>
      </c>
      <c r="K119" t="s">
        <v>2989</v>
      </c>
    </row>
    <row r="120" spans="1:11" x14ac:dyDescent="0.25">
      <c r="A120" s="126">
        <v>42942</v>
      </c>
      <c r="B120" t="s">
        <v>3000</v>
      </c>
      <c r="C120">
        <v>21</v>
      </c>
      <c r="D120" t="s">
        <v>219</v>
      </c>
      <c r="E120" t="s">
        <v>526</v>
      </c>
      <c r="F120" s="198">
        <v>1258</v>
      </c>
      <c r="G120" t="s">
        <v>71</v>
      </c>
      <c r="I120" t="s">
        <v>2983</v>
      </c>
      <c r="J120" t="s">
        <v>142</v>
      </c>
      <c r="K120" t="s">
        <v>2989</v>
      </c>
    </row>
    <row r="121" spans="1:11" x14ac:dyDescent="0.25">
      <c r="A121" s="126">
        <v>42942</v>
      </c>
      <c r="B121" t="s">
        <v>3000</v>
      </c>
      <c r="C121">
        <v>21</v>
      </c>
      <c r="D121" t="s">
        <v>219</v>
      </c>
      <c r="E121" t="s">
        <v>178</v>
      </c>
      <c r="F121" s="198">
        <v>51.25</v>
      </c>
      <c r="G121" t="s">
        <v>71</v>
      </c>
      <c r="I121" t="s">
        <v>2983</v>
      </c>
      <c r="J121" t="s">
        <v>142</v>
      </c>
      <c r="K121" t="s">
        <v>2989</v>
      </c>
    </row>
    <row r="122" spans="1:11" x14ac:dyDescent="0.25">
      <c r="A122" s="126">
        <v>42940</v>
      </c>
      <c r="B122" t="s">
        <v>3000</v>
      </c>
      <c r="C122">
        <v>26</v>
      </c>
      <c r="E122" t="s">
        <v>3245</v>
      </c>
      <c r="F122" s="198">
        <v>82</v>
      </c>
      <c r="I122" t="s">
        <v>2983</v>
      </c>
      <c r="J122" t="s">
        <v>142</v>
      </c>
      <c r="K122" t="s">
        <v>2989</v>
      </c>
    </row>
    <row r="123" spans="1:11" x14ac:dyDescent="0.25">
      <c r="A123" s="126">
        <v>42936</v>
      </c>
      <c r="B123" t="s">
        <v>3000</v>
      </c>
      <c r="C123">
        <v>75</v>
      </c>
      <c r="D123" t="s">
        <v>429</v>
      </c>
      <c r="E123" t="s">
        <v>430</v>
      </c>
      <c r="F123" s="198">
        <v>33</v>
      </c>
      <c r="G123" t="s">
        <v>71</v>
      </c>
      <c r="I123" t="s">
        <v>2983</v>
      </c>
      <c r="J123" t="s">
        <v>142</v>
      </c>
      <c r="K123" t="s">
        <v>2989</v>
      </c>
    </row>
    <row r="124" spans="1:11" x14ac:dyDescent="0.25">
      <c r="A124" s="126">
        <v>42935</v>
      </c>
      <c r="B124" t="s">
        <v>3000</v>
      </c>
      <c r="C124">
        <v>19</v>
      </c>
      <c r="D124" t="s">
        <v>219</v>
      </c>
      <c r="E124" t="s">
        <v>420</v>
      </c>
      <c r="F124" s="198">
        <v>50</v>
      </c>
      <c r="G124" t="s">
        <v>71</v>
      </c>
      <c r="I124" t="s">
        <v>2983</v>
      </c>
      <c r="J124" t="s">
        <v>142</v>
      </c>
      <c r="K124" t="s">
        <v>2989</v>
      </c>
    </row>
    <row r="125" spans="1:11" x14ac:dyDescent="0.25">
      <c r="A125" s="126">
        <v>42935</v>
      </c>
      <c r="B125" t="s">
        <v>3000</v>
      </c>
      <c r="C125">
        <v>19</v>
      </c>
      <c r="D125" t="s">
        <v>219</v>
      </c>
      <c r="E125" t="s">
        <v>417</v>
      </c>
      <c r="F125" s="198">
        <v>80</v>
      </c>
      <c r="G125" t="s">
        <v>71</v>
      </c>
      <c r="I125" t="s">
        <v>2983</v>
      </c>
      <c r="J125" t="s">
        <v>142</v>
      </c>
      <c r="K125" t="s">
        <v>2989</v>
      </c>
    </row>
    <row r="126" spans="1:11" x14ac:dyDescent="0.25">
      <c r="A126" s="126">
        <v>42933</v>
      </c>
      <c r="B126" t="s">
        <v>3000</v>
      </c>
      <c r="C126">
        <v>16</v>
      </c>
      <c r="D126" t="s">
        <v>376</v>
      </c>
      <c r="E126" t="s">
        <v>390</v>
      </c>
      <c r="F126" s="198">
        <v>153</v>
      </c>
      <c r="G126" t="s">
        <v>71</v>
      </c>
      <c r="I126" t="s">
        <v>2983</v>
      </c>
      <c r="J126" t="s">
        <v>142</v>
      </c>
      <c r="K126" t="s">
        <v>2989</v>
      </c>
    </row>
    <row r="127" spans="1:11" x14ac:dyDescent="0.25">
      <c r="A127" s="126">
        <v>42933</v>
      </c>
      <c r="B127" t="s">
        <v>3000</v>
      </c>
      <c r="C127">
        <v>16</v>
      </c>
      <c r="D127" t="s">
        <v>376</v>
      </c>
      <c r="E127" t="s">
        <v>389</v>
      </c>
      <c r="F127" s="198">
        <v>184</v>
      </c>
      <c r="G127" t="s">
        <v>71</v>
      </c>
      <c r="I127" t="s">
        <v>2983</v>
      </c>
      <c r="J127" t="s">
        <v>142</v>
      </c>
      <c r="K127" t="s">
        <v>2989</v>
      </c>
    </row>
    <row r="128" spans="1:11" x14ac:dyDescent="0.25">
      <c r="A128" s="126">
        <v>42933</v>
      </c>
      <c r="B128" t="s">
        <v>3000</v>
      </c>
      <c r="C128">
        <v>16</v>
      </c>
      <c r="D128" t="s">
        <v>376</v>
      </c>
      <c r="E128" t="s">
        <v>386</v>
      </c>
      <c r="F128" s="198">
        <v>120</v>
      </c>
      <c r="G128" t="s">
        <v>71</v>
      </c>
      <c r="I128" t="s">
        <v>2983</v>
      </c>
      <c r="J128" t="s">
        <v>142</v>
      </c>
      <c r="K128" t="s">
        <v>2989</v>
      </c>
    </row>
    <row r="129" spans="1:11" x14ac:dyDescent="0.25">
      <c r="A129" s="126">
        <v>42933</v>
      </c>
      <c r="B129" t="s">
        <v>3000</v>
      </c>
      <c r="C129">
        <v>16</v>
      </c>
      <c r="D129" t="s">
        <v>376</v>
      </c>
      <c r="E129" t="s">
        <v>382</v>
      </c>
      <c r="F129" s="198">
        <v>2250</v>
      </c>
      <c r="G129" t="s">
        <v>71</v>
      </c>
      <c r="I129" t="s">
        <v>2983</v>
      </c>
      <c r="J129" t="s">
        <v>142</v>
      </c>
      <c r="K129" t="s">
        <v>2989</v>
      </c>
    </row>
    <row r="130" spans="1:11" x14ac:dyDescent="0.25">
      <c r="A130" s="126">
        <v>42933</v>
      </c>
      <c r="B130" t="s">
        <v>3000</v>
      </c>
      <c r="C130">
        <v>3</v>
      </c>
      <c r="D130" t="s">
        <v>376</v>
      </c>
      <c r="E130" t="s">
        <v>1827</v>
      </c>
      <c r="F130" s="198">
        <v>1100</v>
      </c>
      <c r="G130" t="s">
        <v>71</v>
      </c>
      <c r="I130" t="s">
        <v>2983</v>
      </c>
      <c r="J130" t="s">
        <v>142</v>
      </c>
      <c r="K130" t="s">
        <v>2989</v>
      </c>
    </row>
    <row r="131" spans="1:11" x14ac:dyDescent="0.25">
      <c r="A131" s="126">
        <v>42933</v>
      </c>
      <c r="B131" t="s">
        <v>3000</v>
      </c>
      <c r="C131">
        <v>3</v>
      </c>
      <c r="D131" t="s">
        <v>376</v>
      </c>
      <c r="E131" t="s">
        <v>1825</v>
      </c>
      <c r="F131" s="198">
        <v>4500</v>
      </c>
      <c r="G131" t="s">
        <v>71</v>
      </c>
      <c r="I131" t="s">
        <v>2983</v>
      </c>
      <c r="J131" t="s">
        <v>142</v>
      </c>
      <c r="K131" t="s">
        <v>2989</v>
      </c>
    </row>
    <row r="132" spans="1:11" x14ac:dyDescent="0.25">
      <c r="A132" s="126">
        <v>42932</v>
      </c>
      <c r="B132" t="s">
        <v>3000</v>
      </c>
      <c r="C132">
        <v>15</v>
      </c>
      <c r="D132" t="s">
        <v>271</v>
      </c>
      <c r="E132" t="s">
        <v>365</v>
      </c>
      <c r="F132" s="198">
        <v>60.5</v>
      </c>
      <c r="G132" t="s">
        <v>71</v>
      </c>
      <c r="I132" t="s">
        <v>2983</v>
      </c>
      <c r="J132" t="s">
        <v>142</v>
      </c>
      <c r="K132" t="s">
        <v>2989</v>
      </c>
    </row>
    <row r="133" spans="1:11" x14ac:dyDescent="0.25">
      <c r="A133" s="126">
        <v>42926</v>
      </c>
      <c r="B133" t="s">
        <v>3000</v>
      </c>
      <c r="C133">
        <v>12</v>
      </c>
      <c r="D133" t="s">
        <v>268</v>
      </c>
      <c r="E133" t="s">
        <v>269</v>
      </c>
      <c r="F133" s="198">
        <v>2721</v>
      </c>
      <c r="G133" t="s">
        <v>71</v>
      </c>
      <c r="I133" t="s">
        <v>2983</v>
      </c>
      <c r="J133" t="s">
        <v>142</v>
      </c>
      <c r="K133" t="s">
        <v>2989</v>
      </c>
    </row>
    <row r="134" spans="1:11" x14ac:dyDescent="0.25">
      <c r="A134" s="126">
        <v>42926</v>
      </c>
      <c r="B134" t="s">
        <v>3000</v>
      </c>
      <c r="C134">
        <v>4</v>
      </c>
      <c r="D134" t="s">
        <v>771</v>
      </c>
      <c r="E134" t="s">
        <v>1823</v>
      </c>
      <c r="F134" s="198">
        <v>30</v>
      </c>
      <c r="G134" t="s">
        <v>71</v>
      </c>
      <c r="I134" t="s">
        <v>2983</v>
      </c>
      <c r="J134" t="s">
        <v>142</v>
      </c>
      <c r="K134" t="s">
        <v>2989</v>
      </c>
    </row>
    <row r="135" spans="1:11" x14ac:dyDescent="0.25">
      <c r="A135" s="126">
        <v>42922</v>
      </c>
      <c r="B135" t="s">
        <v>3000</v>
      </c>
      <c r="C135">
        <v>10</v>
      </c>
      <c r="D135" t="s">
        <v>219</v>
      </c>
      <c r="E135" t="s">
        <v>227</v>
      </c>
      <c r="F135" s="198">
        <v>325</v>
      </c>
      <c r="G135" t="s">
        <v>71</v>
      </c>
      <c r="I135" t="s">
        <v>2983</v>
      </c>
      <c r="J135" t="s">
        <v>142</v>
      </c>
      <c r="K135" t="s">
        <v>2989</v>
      </c>
    </row>
    <row r="136" spans="1:11" x14ac:dyDescent="0.25">
      <c r="A136" s="126">
        <v>42922</v>
      </c>
      <c r="B136" t="s">
        <v>3000</v>
      </c>
      <c r="C136">
        <v>10</v>
      </c>
      <c r="D136" t="s">
        <v>219</v>
      </c>
      <c r="E136" t="s">
        <v>225</v>
      </c>
      <c r="F136" s="198">
        <v>22.5</v>
      </c>
      <c r="G136" t="s">
        <v>71</v>
      </c>
      <c r="I136" t="s">
        <v>2983</v>
      </c>
      <c r="J136" t="s">
        <v>142</v>
      </c>
      <c r="K136" t="s">
        <v>2989</v>
      </c>
    </row>
    <row r="137" spans="1:11" x14ac:dyDescent="0.25">
      <c r="A137" s="126">
        <v>42921</v>
      </c>
      <c r="B137" t="s">
        <v>3000</v>
      </c>
      <c r="C137">
        <v>70</v>
      </c>
      <c r="E137" t="s">
        <v>3363</v>
      </c>
      <c r="F137" s="198">
        <v>170</v>
      </c>
      <c r="G137" t="s">
        <v>71</v>
      </c>
      <c r="I137" t="s">
        <v>2983</v>
      </c>
      <c r="J137" t="s">
        <v>142</v>
      </c>
      <c r="K137" t="s">
        <v>2989</v>
      </c>
    </row>
    <row r="138" spans="1:11" x14ac:dyDescent="0.25">
      <c r="A138" s="126">
        <v>42921</v>
      </c>
      <c r="B138" t="s">
        <v>3000</v>
      </c>
      <c r="C138">
        <v>10</v>
      </c>
      <c r="D138" t="s">
        <v>214</v>
      </c>
      <c r="E138" t="s">
        <v>215</v>
      </c>
      <c r="F138" s="198">
        <v>170</v>
      </c>
      <c r="G138" t="s">
        <v>71</v>
      </c>
      <c r="I138" t="s">
        <v>2983</v>
      </c>
      <c r="J138" t="s">
        <v>142</v>
      </c>
      <c r="K138" t="s">
        <v>2989</v>
      </c>
    </row>
    <row r="139" spans="1:11" x14ac:dyDescent="0.25">
      <c r="A139" s="126">
        <v>42921</v>
      </c>
      <c r="B139" t="s">
        <v>3000</v>
      </c>
      <c r="C139">
        <v>1</v>
      </c>
      <c r="D139" t="s">
        <v>268</v>
      </c>
      <c r="E139" t="s">
        <v>1818</v>
      </c>
      <c r="F139" s="198">
        <v>217</v>
      </c>
      <c r="G139" t="s">
        <v>71</v>
      </c>
      <c r="I139" t="s">
        <v>2983</v>
      </c>
      <c r="J139" t="s">
        <v>142</v>
      </c>
      <c r="K139" t="s">
        <v>2989</v>
      </c>
    </row>
    <row r="140" spans="1:11" x14ac:dyDescent="0.25">
      <c r="A140" s="126">
        <v>42920</v>
      </c>
      <c r="B140" t="s">
        <v>3000</v>
      </c>
      <c r="C140">
        <v>71</v>
      </c>
      <c r="D140" t="s">
        <v>177</v>
      </c>
      <c r="E140" t="s">
        <v>178</v>
      </c>
      <c r="F140" s="198">
        <v>143</v>
      </c>
      <c r="G140" t="s">
        <v>71</v>
      </c>
      <c r="I140" t="s">
        <v>2983</v>
      </c>
      <c r="J140" t="s">
        <v>142</v>
      </c>
      <c r="K140" t="s">
        <v>2989</v>
      </c>
    </row>
    <row r="141" spans="1:11" x14ac:dyDescent="0.25">
      <c r="A141" s="126">
        <v>42919</v>
      </c>
      <c r="B141" t="s">
        <v>3000</v>
      </c>
      <c r="C141">
        <v>26</v>
      </c>
      <c r="E141" t="s">
        <v>3239</v>
      </c>
      <c r="F141" s="198">
        <v>60</v>
      </c>
      <c r="I141" t="s">
        <v>2983</v>
      </c>
      <c r="J141" t="s">
        <v>142</v>
      </c>
      <c r="K141" t="s">
        <v>2989</v>
      </c>
    </row>
    <row r="142" spans="1:11" x14ac:dyDescent="0.25">
      <c r="A142" s="126">
        <v>42919</v>
      </c>
      <c r="B142" t="s">
        <v>3000</v>
      </c>
      <c r="C142">
        <v>6</v>
      </c>
      <c r="D142" t="s">
        <v>143</v>
      </c>
      <c r="E142" t="s">
        <v>144</v>
      </c>
      <c r="F142" s="198">
        <v>2304</v>
      </c>
      <c r="G142" t="s">
        <v>71</v>
      </c>
      <c r="I142" t="s">
        <v>2983</v>
      </c>
      <c r="J142" t="s">
        <v>142</v>
      </c>
      <c r="K142" t="s">
        <v>2989</v>
      </c>
    </row>
    <row r="143" spans="1:11" x14ac:dyDescent="0.25">
      <c r="A143" s="126">
        <v>42978</v>
      </c>
      <c r="B143" t="s">
        <v>3001</v>
      </c>
      <c r="E143" t="s">
        <v>42</v>
      </c>
      <c r="F143" s="198">
        <v>273.60000000000002</v>
      </c>
      <c r="I143" t="s">
        <v>110</v>
      </c>
      <c r="J143" t="s">
        <v>142</v>
      </c>
      <c r="K143" t="s">
        <v>2989</v>
      </c>
    </row>
    <row r="144" spans="1:11" x14ac:dyDescent="0.25">
      <c r="A144" s="126">
        <v>42978</v>
      </c>
      <c r="B144" t="s">
        <v>3001</v>
      </c>
      <c r="E144" t="s">
        <v>42</v>
      </c>
      <c r="F144" s="198">
        <v>1768</v>
      </c>
      <c r="I144" t="s">
        <v>86</v>
      </c>
      <c r="J144" t="s">
        <v>142</v>
      </c>
      <c r="K144" t="s">
        <v>2989</v>
      </c>
    </row>
    <row r="145" spans="1:11" x14ac:dyDescent="0.25">
      <c r="A145" s="126">
        <v>42978</v>
      </c>
      <c r="B145" t="s">
        <v>3001</v>
      </c>
      <c r="E145" t="s">
        <v>42</v>
      </c>
      <c r="F145" s="198">
        <v>247.52</v>
      </c>
      <c r="I145" t="s">
        <v>86</v>
      </c>
      <c r="J145" t="s">
        <v>142</v>
      </c>
      <c r="K145" t="s">
        <v>2989</v>
      </c>
    </row>
    <row r="146" spans="1:11" x14ac:dyDescent="0.25">
      <c r="A146" s="126">
        <v>42978</v>
      </c>
      <c r="B146" t="s">
        <v>3001</v>
      </c>
      <c r="C146">
        <v>27</v>
      </c>
      <c r="D146" t="s">
        <v>143</v>
      </c>
      <c r="E146" t="s">
        <v>159</v>
      </c>
      <c r="F146" s="198">
        <v>40</v>
      </c>
      <c r="G146" t="s">
        <v>71</v>
      </c>
      <c r="H146" t="s">
        <v>71</v>
      </c>
      <c r="I146" t="s">
        <v>2983</v>
      </c>
      <c r="J146" t="s">
        <v>142</v>
      </c>
      <c r="K146" t="s">
        <v>2989</v>
      </c>
    </row>
    <row r="147" spans="1:11" x14ac:dyDescent="0.25">
      <c r="A147" s="126">
        <v>42978</v>
      </c>
      <c r="B147" t="s">
        <v>3001</v>
      </c>
      <c r="C147">
        <v>27</v>
      </c>
      <c r="D147" t="s">
        <v>143</v>
      </c>
      <c r="E147" t="s">
        <v>1080</v>
      </c>
      <c r="F147" s="198">
        <v>617</v>
      </c>
      <c r="G147" t="s">
        <v>71</v>
      </c>
      <c r="H147" t="s">
        <v>71</v>
      </c>
      <c r="I147" t="s">
        <v>2983</v>
      </c>
      <c r="J147" t="s">
        <v>142</v>
      </c>
      <c r="K147" t="s">
        <v>2989</v>
      </c>
    </row>
    <row r="148" spans="1:11" x14ac:dyDescent="0.25">
      <c r="A148" s="126">
        <v>42976</v>
      </c>
      <c r="B148" t="s">
        <v>3001</v>
      </c>
      <c r="C148">
        <v>25</v>
      </c>
      <c r="D148" t="s">
        <v>72</v>
      </c>
      <c r="E148" t="s">
        <v>1039</v>
      </c>
      <c r="F148" s="198">
        <v>60</v>
      </c>
      <c r="G148" t="s">
        <v>71</v>
      </c>
      <c r="H148" t="s">
        <v>71</v>
      </c>
      <c r="I148" t="s">
        <v>2983</v>
      </c>
      <c r="J148" t="s">
        <v>142</v>
      </c>
      <c r="K148" t="s">
        <v>2989</v>
      </c>
    </row>
    <row r="149" spans="1:11" x14ac:dyDescent="0.25">
      <c r="A149" s="126">
        <v>42975</v>
      </c>
      <c r="B149" t="s">
        <v>3001</v>
      </c>
      <c r="C149">
        <v>20</v>
      </c>
      <c r="D149" t="s">
        <v>219</v>
      </c>
      <c r="E149" t="s">
        <v>1005</v>
      </c>
      <c r="F149" s="198">
        <v>86</v>
      </c>
      <c r="G149" t="s">
        <v>71</v>
      </c>
      <c r="H149" t="s">
        <v>71</v>
      </c>
      <c r="I149" t="s">
        <v>2983</v>
      </c>
      <c r="J149" t="s">
        <v>142</v>
      </c>
      <c r="K149" t="s">
        <v>2989</v>
      </c>
    </row>
    <row r="150" spans="1:11" x14ac:dyDescent="0.25">
      <c r="A150" s="126">
        <v>42973</v>
      </c>
      <c r="B150" t="s">
        <v>3001</v>
      </c>
      <c r="C150">
        <v>54</v>
      </c>
      <c r="E150" t="s">
        <v>3280</v>
      </c>
      <c r="F150" s="198">
        <v>440</v>
      </c>
      <c r="I150" t="s">
        <v>2983</v>
      </c>
      <c r="J150" t="s">
        <v>142</v>
      </c>
      <c r="K150" t="s">
        <v>2989</v>
      </c>
    </row>
    <row r="151" spans="1:11" x14ac:dyDescent="0.25">
      <c r="A151" s="126">
        <v>42973</v>
      </c>
      <c r="B151" t="s">
        <v>3001</v>
      </c>
      <c r="C151">
        <v>54</v>
      </c>
      <c r="E151" t="s">
        <v>3280</v>
      </c>
      <c r="F151" s="198">
        <v>220</v>
      </c>
      <c r="I151" t="s">
        <v>2983</v>
      </c>
      <c r="J151" t="s">
        <v>142</v>
      </c>
      <c r="K151" t="s">
        <v>2989</v>
      </c>
    </row>
    <row r="152" spans="1:11" x14ac:dyDescent="0.25">
      <c r="A152" s="126">
        <v>42968</v>
      </c>
      <c r="B152" t="s">
        <v>3001</v>
      </c>
      <c r="C152">
        <v>54</v>
      </c>
      <c r="E152" t="s">
        <v>3280</v>
      </c>
      <c r="F152" s="198">
        <v>475</v>
      </c>
      <c r="I152" t="s">
        <v>2983</v>
      </c>
      <c r="J152" t="s">
        <v>142</v>
      </c>
      <c r="K152" t="s">
        <v>2989</v>
      </c>
    </row>
    <row r="153" spans="1:11" x14ac:dyDescent="0.25">
      <c r="A153" s="126">
        <v>42967</v>
      </c>
      <c r="B153" t="s">
        <v>3001</v>
      </c>
      <c r="C153">
        <v>54</v>
      </c>
      <c r="D153" t="s">
        <v>171</v>
      </c>
      <c r="E153" t="s">
        <v>854</v>
      </c>
      <c r="F153" s="198">
        <v>2.5</v>
      </c>
      <c r="I153" t="s">
        <v>2983</v>
      </c>
      <c r="J153" t="s">
        <v>142</v>
      </c>
      <c r="K153" t="s">
        <v>2989</v>
      </c>
    </row>
    <row r="154" spans="1:11" x14ac:dyDescent="0.25">
      <c r="A154" s="126">
        <v>42962</v>
      </c>
      <c r="B154" t="s">
        <v>3001</v>
      </c>
      <c r="C154">
        <v>43</v>
      </c>
      <c r="D154" t="s">
        <v>771</v>
      </c>
      <c r="E154" t="s">
        <v>800</v>
      </c>
      <c r="F154" s="198">
        <v>13</v>
      </c>
      <c r="I154" t="s">
        <v>2983</v>
      </c>
      <c r="J154" t="s">
        <v>142</v>
      </c>
      <c r="K154" t="s">
        <v>2989</v>
      </c>
    </row>
    <row r="155" spans="1:11" x14ac:dyDescent="0.25">
      <c r="A155" s="126">
        <v>42962</v>
      </c>
      <c r="B155" t="s">
        <v>3001</v>
      </c>
      <c r="C155">
        <v>43</v>
      </c>
      <c r="D155" t="s">
        <v>771</v>
      </c>
      <c r="E155" t="s">
        <v>792</v>
      </c>
      <c r="F155" s="198">
        <v>22</v>
      </c>
      <c r="I155" t="s">
        <v>2983</v>
      </c>
      <c r="J155" t="s">
        <v>142</v>
      </c>
      <c r="K155" t="s">
        <v>2989</v>
      </c>
    </row>
    <row r="156" spans="1:11" x14ac:dyDescent="0.25">
      <c r="A156" s="126">
        <v>42962</v>
      </c>
      <c r="B156" t="s">
        <v>3001</v>
      </c>
      <c r="C156">
        <v>43</v>
      </c>
      <c r="D156" t="s">
        <v>771</v>
      </c>
      <c r="E156" t="s">
        <v>788</v>
      </c>
      <c r="F156" s="198">
        <v>17</v>
      </c>
      <c r="I156" t="s">
        <v>2983</v>
      </c>
      <c r="J156" t="s">
        <v>142</v>
      </c>
      <c r="K156" t="s">
        <v>2989</v>
      </c>
    </row>
    <row r="157" spans="1:11" x14ac:dyDescent="0.25">
      <c r="A157" s="126">
        <v>42962</v>
      </c>
      <c r="B157" t="s">
        <v>3001</v>
      </c>
      <c r="C157">
        <v>43</v>
      </c>
      <c r="D157" t="s">
        <v>771</v>
      </c>
      <c r="E157" t="s">
        <v>787</v>
      </c>
      <c r="F157" s="198">
        <v>48</v>
      </c>
      <c r="G157" t="s">
        <v>71</v>
      </c>
      <c r="H157" t="s">
        <v>71</v>
      </c>
      <c r="I157" t="s">
        <v>2983</v>
      </c>
      <c r="J157" t="s">
        <v>142</v>
      </c>
      <c r="K157" t="s">
        <v>2989</v>
      </c>
    </row>
    <row r="158" spans="1:11" x14ac:dyDescent="0.25">
      <c r="A158" s="126">
        <v>42962</v>
      </c>
      <c r="B158" t="s">
        <v>3001</v>
      </c>
      <c r="C158">
        <v>43</v>
      </c>
      <c r="D158" t="s">
        <v>771</v>
      </c>
      <c r="E158" t="s">
        <v>783</v>
      </c>
      <c r="F158" s="198">
        <v>388</v>
      </c>
      <c r="I158" t="s">
        <v>2983</v>
      </c>
      <c r="J158" t="s">
        <v>142</v>
      </c>
      <c r="K158" t="s">
        <v>2989</v>
      </c>
    </row>
    <row r="159" spans="1:11" x14ac:dyDescent="0.25">
      <c r="A159" s="126">
        <v>42962</v>
      </c>
      <c r="B159" t="s">
        <v>3001</v>
      </c>
      <c r="C159">
        <v>43</v>
      </c>
      <c r="D159" t="s">
        <v>771</v>
      </c>
      <c r="E159" t="s">
        <v>772</v>
      </c>
      <c r="F159" s="198">
        <v>96</v>
      </c>
      <c r="G159" t="s">
        <v>71</v>
      </c>
      <c r="H159" t="s">
        <v>71</v>
      </c>
      <c r="I159" t="s">
        <v>2983</v>
      </c>
      <c r="J159" t="s">
        <v>142</v>
      </c>
      <c r="K159" t="s">
        <v>2989</v>
      </c>
    </row>
    <row r="160" spans="1:11" x14ac:dyDescent="0.25">
      <c r="A160" s="126">
        <v>42961</v>
      </c>
      <c r="B160" t="s">
        <v>3001</v>
      </c>
      <c r="C160">
        <v>54</v>
      </c>
      <c r="E160" t="s">
        <v>3280</v>
      </c>
      <c r="F160" s="198">
        <v>182.25</v>
      </c>
      <c r="I160" t="s">
        <v>2983</v>
      </c>
      <c r="J160" t="s">
        <v>142</v>
      </c>
      <c r="K160" t="s">
        <v>2989</v>
      </c>
    </row>
    <row r="161" spans="1:11" x14ac:dyDescent="0.25">
      <c r="A161" s="126">
        <v>42960</v>
      </c>
      <c r="B161" t="s">
        <v>3001</v>
      </c>
      <c r="C161">
        <v>54</v>
      </c>
      <c r="E161" t="s">
        <v>3280</v>
      </c>
      <c r="F161" s="198">
        <v>370</v>
      </c>
      <c r="I161" t="s">
        <v>2983</v>
      </c>
      <c r="J161" t="s">
        <v>142</v>
      </c>
      <c r="K161" t="s">
        <v>2989</v>
      </c>
    </row>
    <row r="162" spans="1:11" x14ac:dyDescent="0.25">
      <c r="A162" s="126">
        <v>42956</v>
      </c>
      <c r="B162" t="s">
        <v>3001</v>
      </c>
      <c r="C162">
        <v>11</v>
      </c>
      <c r="D162" t="s">
        <v>648</v>
      </c>
      <c r="E162" t="s">
        <v>689</v>
      </c>
      <c r="F162" s="198">
        <v>1990</v>
      </c>
      <c r="G162" t="s">
        <v>71</v>
      </c>
      <c r="H162" t="s">
        <v>71</v>
      </c>
      <c r="I162" t="s">
        <v>2983</v>
      </c>
      <c r="J162" t="s">
        <v>142</v>
      </c>
      <c r="K162" t="s">
        <v>2989</v>
      </c>
    </row>
    <row r="163" spans="1:11" x14ac:dyDescent="0.25">
      <c r="A163" s="126">
        <v>42954</v>
      </c>
      <c r="B163" t="s">
        <v>3001</v>
      </c>
      <c r="C163">
        <v>4</v>
      </c>
      <c r="D163" t="s">
        <v>429</v>
      </c>
      <c r="E163" t="s">
        <v>665</v>
      </c>
      <c r="F163" s="198">
        <v>292</v>
      </c>
      <c r="G163" t="s">
        <v>71</v>
      </c>
      <c r="H163" t="s">
        <v>71</v>
      </c>
      <c r="I163" t="s">
        <v>2983</v>
      </c>
      <c r="J163" t="s">
        <v>142</v>
      </c>
      <c r="K163" t="s">
        <v>2989</v>
      </c>
    </row>
    <row r="164" spans="1:11" x14ac:dyDescent="0.25">
      <c r="A164" s="126">
        <v>42950</v>
      </c>
      <c r="B164" t="s">
        <v>3001</v>
      </c>
      <c r="C164">
        <v>2</v>
      </c>
      <c r="D164" t="s">
        <v>648</v>
      </c>
      <c r="E164" t="s">
        <v>649</v>
      </c>
      <c r="F164" s="198">
        <v>1000</v>
      </c>
      <c r="G164" t="s">
        <v>71</v>
      </c>
      <c r="H164" t="s">
        <v>71</v>
      </c>
      <c r="I164" t="s">
        <v>2983</v>
      </c>
      <c r="J164" t="s">
        <v>142</v>
      </c>
      <c r="K164" t="s">
        <v>2989</v>
      </c>
    </row>
    <row r="165" spans="1:11" x14ac:dyDescent="0.25">
      <c r="A165" s="126">
        <v>43008</v>
      </c>
      <c r="B165" t="s">
        <v>3002</v>
      </c>
      <c r="E165" t="s">
        <v>42</v>
      </c>
      <c r="F165" s="198">
        <v>196.08</v>
      </c>
      <c r="I165" t="s">
        <v>110</v>
      </c>
      <c r="J165" t="s">
        <v>142</v>
      </c>
      <c r="K165" t="s">
        <v>2989</v>
      </c>
    </row>
    <row r="166" spans="1:11" x14ac:dyDescent="0.25">
      <c r="A166" s="126">
        <v>43008</v>
      </c>
      <c r="B166" t="s">
        <v>3002</v>
      </c>
      <c r="E166" t="s">
        <v>42</v>
      </c>
      <c r="F166" s="198">
        <v>1048</v>
      </c>
      <c r="I166" t="s">
        <v>86</v>
      </c>
      <c r="J166" t="s">
        <v>142</v>
      </c>
      <c r="K166" t="s">
        <v>2989</v>
      </c>
    </row>
    <row r="167" spans="1:11" x14ac:dyDescent="0.25">
      <c r="A167" s="126">
        <v>43008</v>
      </c>
      <c r="B167" t="s">
        <v>3002</v>
      </c>
      <c r="E167" t="s">
        <v>42</v>
      </c>
      <c r="F167" s="198">
        <v>146.72</v>
      </c>
      <c r="I167" t="s">
        <v>86</v>
      </c>
      <c r="J167" t="s">
        <v>142</v>
      </c>
      <c r="K167" t="s">
        <v>2989</v>
      </c>
    </row>
    <row r="168" spans="1:11" x14ac:dyDescent="0.25">
      <c r="A168" s="126">
        <v>43008</v>
      </c>
      <c r="B168" t="s">
        <v>3002</v>
      </c>
      <c r="C168">
        <v>24</v>
      </c>
      <c r="E168" t="s">
        <v>2975</v>
      </c>
      <c r="F168" s="198">
        <v>656.1</v>
      </c>
      <c r="I168" t="s">
        <v>2983</v>
      </c>
      <c r="J168" t="s">
        <v>142</v>
      </c>
      <c r="K168" t="s">
        <v>2989</v>
      </c>
    </row>
    <row r="169" spans="1:11" x14ac:dyDescent="0.25">
      <c r="A169" s="126">
        <v>43003</v>
      </c>
      <c r="B169" t="s">
        <v>3002</v>
      </c>
      <c r="C169">
        <v>18</v>
      </c>
      <c r="D169" t="s">
        <v>1044</v>
      </c>
      <c r="E169" t="s">
        <v>159</v>
      </c>
      <c r="F169" s="198">
        <v>83</v>
      </c>
      <c r="G169" t="s">
        <v>71</v>
      </c>
      <c r="H169" t="s">
        <v>71</v>
      </c>
      <c r="I169" t="s">
        <v>2983</v>
      </c>
      <c r="J169" t="s">
        <v>142</v>
      </c>
      <c r="K169" t="s">
        <v>2989</v>
      </c>
    </row>
    <row r="170" spans="1:11" x14ac:dyDescent="0.25">
      <c r="A170" s="126">
        <v>43001</v>
      </c>
      <c r="B170" t="s">
        <v>3002</v>
      </c>
      <c r="C170">
        <v>15</v>
      </c>
      <c r="D170" t="s">
        <v>268</v>
      </c>
      <c r="E170" t="s">
        <v>1248</v>
      </c>
      <c r="F170" s="198">
        <v>23</v>
      </c>
      <c r="G170" t="s">
        <v>71</v>
      </c>
      <c r="H170" t="s">
        <v>1249</v>
      </c>
      <c r="I170" t="s">
        <v>2983</v>
      </c>
      <c r="J170" t="s">
        <v>142</v>
      </c>
      <c r="K170" t="s">
        <v>2989</v>
      </c>
    </row>
    <row r="171" spans="1:11" x14ac:dyDescent="0.25">
      <c r="A171" s="126">
        <v>42999</v>
      </c>
      <c r="B171" t="s">
        <v>3002</v>
      </c>
      <c r="C171">
        <v>14</v>
      </c>
      <c r="D171" t="s">
        <v>102</v>
      </c>
      <c r="E171" t="s">
        <v>1240</v>
      </c>
      <c r="F171" s="198">
        <v>9</v>
      </c>
      <c r="G171" t="s">
        <v>71</v>
      </c>
      <c r="H171" t="s">
        <v>71</v>
      </c>
      <c r="I171" t="s">
        <v>2983</v>
      </c>
      <c r="J171" t="s">
        <v>142</v>
      </c>
      <c r="K171" t="s">
        <v>2989</v>
      </c>
    </row>
    <row r="172" spans="1:11" x14ac:dyDescent="0.25">
      <c r="A172" s="126">
        <v>42991</v>
      </c>
      <c r="B172" t="s">
        <v>3002</v>
      </c>
      <c r="C172">
        <v>12</v>
      </c>
      <c r="D172" t="s">
        <v>271</v>
      </c>
      <c r="E172" t="s">
        <v>1160</v>
      </c>
      <c r="F172" s="198">
        <v>130</v>
      </c>
      <c r="G172" t="s">
        <v>71</v>
      </c>
      <c r="H172" t="s">
        <v>71</v>
      </c>
      <c r="I172" t="s">
        <v>2983</v>
      </c>
      <c r="J172" t="s">
        <v>142</v>
      </c>
      <c r="K172" t="s">
        <v>2989</v>
      </c>
    </row>
    <row r="173" spans="1:11" x14ac:dyDescent="0.25">
      <c r="A173" s="126">
        <v>42990</v>
      </c>
      <c r="B173" t="s">
        <v>3002</v>
      </c>
      <c r="C173">
        <v>5</v>
      </c>
      <c r="D173" t="s">
        <v>143</v>
      </c>
      <c r="E173" t="s">
        <v>1150</v>
      </c>
      <c r="F173" s="198">
        <v>877.5</v>
      </c>
      <c r="G173" t="s">
        <v>71</v>
      </c>
      <c r="H173" t="s">
        <v>71</v>
      </c>
      <c r="I173" t="s">
        <v>2983</v>
      </c>
      <c r="J173" t="s">
        <v>142</v>
      </c>
      <c r="K173" t="s">
        <v>2989</v>
      </c>
    </row>
    <row r="174" spans="1:11" x14ac:dyDescent="0.25">
      <c r="A174" s="126">
        <v>42989</v>
      </c>
      <c r="B174" t="s">
        <v>3002</v>
      </c>
      <c r="C174">
        <v>25</v>
      </c>
      <c r="E174" t="s">
        <v>3250</v>
      </c>
      <c r="F174" s="198">
        <v>277</v>
      </c>
      <c r="I174" t="s">
        <v>2983</v>
      </c>
      <c r="J174" t="s">
        <v>142</v>
      </c>
      <c r="K174" t="s">
        <v>2989</v>
      </c>
    </row>
    <row r="175" spans="1:11" x14ac:dyDescent="0.25">
      <c r="A175" s="126">
        <v>42987</v>
      </c>
      <c r="B175" t="s">
        <v>3002</v>
      </c>
      <c r="C175">
        <v>1</v>
      </c>
      <c r="E175" t="s">
        <v>806</v>
      </c>
      <c r="F175" s="198">
        <v>270</v>
      </c>
      <c r="I175" t="s">
        <v>2983</v>
      </c>
      <c r="J175" t="s">
        <v>142</v>
      </c>
      <c r="K175" t="s">
        <v>2989</v>
      </c>
    </row>
    <row r="176" spans="1:11" x14ac:dyDescent="0.25">
      <c r="A176" s="126">
        <v>42983</v>
      </c>
      <c r="B176" t="s">
        <v>3002</v>
      </c>
      <c r="C176">
        <v>2</v>
      </c>
      <c r="D176" t="s">
        <v>1087</v>
      </c>
      <c r="E176" t="s">
        <v>1088</v>
      </c>
      <c r="F176" s="198">
        <v>24</v>
      </c>
      <c r="G176" t="s">
        <v>71</v>
      </c>
      <c r="H176" t="s">
        <v>71</v>
      </c>
      <c r="I176" t="s">
        <v>2983</v>
      </c>
      <c r="J176" t="s">
        <v>142</v>
      </c>
      <c r="K176" t="s">
        <v>2989</v>
      </c>
    </row>
    <row r="177" spans="1:11" x14ac:dyDescent="0.25">
      <c r="A177" s="126">
        <v>43039</v>
      </c>
      <c r="B177" t="s">
        <v>3003</v>
      </c>
      <c r="E177" t="s">
        <v>42</v>
      </c>
      <c r="F177" s="198">
        <v>223.44</v>
      </c>
      <c r="I177" t="s">
        <v>110</v>
      </c>
      <c r="J177" t="s">
        <v>142</v>
      </c>
      <c r="K177" t="s">
        <v>2989</v>
      </c>
    </row>
    <row r="178" spans="1:11" x14ac:dyDescent="0.25">
      <c r="A178" s="126">
        <v>43039</v>
      </c>
      <c r="B178" t="s">
        <v>3003</v>
      </c>
      <c r="E178" t="s">
        <v>42</v>
      </c>
      <c r="F178" s="198">
        <v>1372</v>
      </c>
      <c r="I178" t="s">
        <v>86</v>
      </c>
      <c r="J178" t="s">
        <v>142</v>
      </c>
      <c r="K178" t="s">
        <v>2989</v>
      </c>
    </row>
    <row r="179" spans="1:11" x14ac:dyDescent="0.25">
      <c r="A179" s="126">
        <v>43039</v>
      </c>
      <c r="B179" t="s">
        <v>3003</v>
      </c>
      <c r="E179" t="s">
        <v>42</v>
      </c>
      <c r="F179" s="198">
        <v>633.28</v>
      </c>
      <c r="I179" t="s">
        <v>86</v>
      </c>
      <c r="J179" t="s">
        <v>142</v>
      </c>
      <c r="K179" t="s">
        <v>2989</v>
      </c>
    </row>
    <row r="180" spans="1:11" x14ac:dyDescent="0.25">
      <c r="A180" s="126">
        <v>43039</v>
      </c>
      <c r="B180" t="s">
        <v>3003</v>
      </c>
      <c r="C180">
        <v>39</v>
      </c>
      <c r="E180" t="s">
        <v>2976</v>
      </c>
      <c r="F180" s="198">
        <v>141</v>
      </c>
      <c r="I180" t="s">
        <v>2983</v>
      </c>
      <c r="J180" t="s">
        <v>142</v>
      </c>
      <c r="K180" t="s">
        <v>2989</v>
      </c>
    </row>
    <row r="181" spans="1:11" x14ac:dyDescent="0.25">
      <c r="A181" s="126">
        <v>43039</v>
      </c>
      <c r="B181" t="s">
        <v>3003</v>
      </c>
      <c r="C181">
        <v>17</v>
      </c>
      <c r="D181" t="s">
        <v>1811</v>
      </c>
      <c r="E181" t="s">
        <v>1812</v>
      </c>
      <c r="F181" s="198">
        <v>24</v>
      </c>
      <c r="G181" t="s">
        <v>71</v>
      </c>
      <c r="H181" t="s">
        <v>71</v>
      </c>
      <c r="I181" t="s">
        <v>2983</v>
      </c>
      <c r="J181" t="s">
        <v>142</v>
      </c>
      <c r="K181" t="s">
        <v>2989</v>
      </c>
    </row>
    <row r="182" spans="1:11" x14ac:dyDescent="0.25">
      <c r="A182" s="126">
        <v>43038</v>
      </c>
      <c r="B182" t="s">
        <v>3003</v>
      </c>
      <c r="C182">
        <v>38</v>
      </c>
      <c r="D182" t="s">
        <v>1304</v>
      </c>
      <c r="E182" t="s">
        <v>1810</v>
      </c>
      <c r="F182" s="198">
        <v>33</v>
      </c>
      <c r="G182" t="s">
        <v>71</v>
      </c>
      <c r="H182" t="s">
        <v>71</v>
      </c>
      <c r="I182" t="s">
        <v>2983</v>
      </c>
      <c r="J182" t="s">
        <v>142</v>
      </c>
      <c r="K182" t="s">
        <v>2989</v>
      </c>
    </row>
    <row r="183" spans="1:11" x14ac:dyDescent="0.25">
      <c r="A183" s="126">
        <v>43038</v>
      </c>
      <c r="B183" t="s">
        <v>3003</v>
      </c>
      <c r="C183">
        <v>38</v>
      </c>
      <c r="D183" t="s">
        <v>738</v>
      </c>
      <c r="E183" t="s">
        <v>1150</v>
      </c>
      <c r="F183" s="198">
        <v>17</v>
      </c>
      <c r="G183" t="s">
        <v>71</v>
      </c>
      <c r="H183" t="s">
        <v>71</v>
      </c>
      <c r="I183" t="s">
        <v>2983</v>
      </c>
      <c r="J183" t="s">
        <v>142</v>
      </c>
      <c r="K183" t="s">
        <v>2989</v>
      </c>
    </row>
    <row r="184" spans="1:11" x14ac:dyDescent="0.25">
      <c r="A184" s="126">
        <v>43038</v>
      </c>
      <c r="B184" t="s">
        <v>3003</v>
      </c>
      <c r="C184">
        <v>18</v>
      </c>
      <c r="D184" t="s">
        <v>177</v>
      </c>
      <c r="E184" t="s">
        <v>1809</v>
      </c>
      <c r="F184" s="198">
        <v>615</v>
      </c>
      <c r="G184" t="s">
        <v>71</v>
      </c>
      <c r="H184" t="s">
        <v>71</v>
      </c>
      <c r="I184" t="s">
        <v>2983</v>
      </c>
      <c r="J184" t="s">
        <v>142</v>
      </c>
      <c r="K184" t="s">
        <v>2989</v>
      </c>
    </row>
    <row r="185" spans="1:11" x14ac:dyDescent="0.25">
      <c r="A185" s="126">
        <v>43034</v>
      </c>
      <c r="B185" t="s">
        <v>3003</v>
      </c>
      <c r="C185">
        <v>38</v>
      </c>
      <c r="D185" t="s">
        <v>102</v>
      </c>
      <c r="E185" t="s">
        <v>1805</v>
      </c>
      <c r="F185" s="198">
        <v>150</v>
      </c>
      <c r="G185" t="s">
        <v>71</v>
      </c>
      <c r="H185" t="s">
        <v>71</v>
      </c>
      <c r="I185" t="s">
        <v>2983</v>
      </c>
      <c r="J185" t="s">
        <v>142</v>
      </c>
      <c r="K185" t="s">
        <v>2989</v>
      </c>
    </row>
    <row r="186" spans="1:11" x14ac:dyDescent="0.25">
      <c r="A186" s="126">
        <v>43033</v>
      </c>
      <c r="B186" t="s">
        <v>3003</v>
      </c>
      <c r="C186">
        <v>11</v>
      </c>
      <c r="E186" t="s">
        <v>2976</v>
      </c>
      <c r="F186" s="198">
        <v>56</v>
      </c>
      <c r="I186" t="s">
        <v>2983</v>
      </c>
      <c r="J186" t="s">
        <v>142</v>
      </c>
      <c r="K186" t="s">
        <v>2989</v>
      </c>
    </row>
    <row r="187" spans="1:11" x14ac:dyDescent="0.25">
      <c r="A187" s="126">
        <v>43025</v>
      </c>
      <c r="B187" t="s">
        <v>3003</v>
      </c>
      <c r="C187">
        <v>28</v>
      </c>
      <c r="D187" t="s">
        <v>1044</v>
      </c>
      <c r="E187" t="s">
        <v>1354</v>
      </c>
      <c r="F187" s="198">
        <v>150</v>
      </c>
      <c r="G187" t="s">
        <v>71</v>
      </c>
      <c r="H187" t="s">
        <v>71</v>
      </c>
      <c r="I187" t="s">
        <v>2983</v>
      </c>
      <c r="J187" t="s">
        <v>142</v>
      </c>
      <c r="K187" t="s">
        <v>2989</v>
      </c>
    </row>
    <row r="188" spans="1:11" x14ac:dyDescent="0.25">
      <c r="A188" s="126">
        <v>43025</v>
      </c>
      <c r="B188" t="s">
        <v>3003</v>
      </c>
      <c r="C188">
        <v>6</v>
      </c>
      <c r="E188" t="s">
        <v>3251</v>
      </c>
      <c r="F188" s="198">
        <v>117</v>
      </c>
      <c r="I188" t="s">
        <v>2983</v>
      </c>
      <c r="J188" t="s">
        <v>142</v>
      </c>
      <c r="K188" t="s">
        <v>2989</v>
      </c>
    </row>
    <row r="189" spans="1:11" x14ac:dyDescent="0.25">
      <c r="A189" s="126">
        <v>43024</v>
      </c>
      <c r="B189" t="s">
        <v>3003</v>
      </c>
      <c r="C189">
        <v>9</v>
      </c>
      <c r="E189" t="s">
        <v>3258</v>
      </c>
      <c r="F189" s="198">
        <v>50</v>
      </c>
      <c r="I189" t="s">
        <v>2983</v>
      </c>
      <c r="J189" t="s">
        <v>142</v>
      </c>
      <c r="K189" t="s">
        <v>2989</v>
      </c>
    </row>
    <row r="190" spans="1:11" x14ac:dyDescent="0.25">
      <c r="A190" s="126">
        <v>43023</v>
      </c>
      <c r="B190" t="s">
        <v>3003</v>
      </c>
      <c r="C190">
        <v>35</v>
      </c>
      <c r="D190" t="s">
        <v>429</v>
      </c>
      <c r="E190" t="s">
        <v>1792</v>
      </c>
      <c r="F190" s="198">
        <v>29</v>
      </c>
      <c r="G190" t="s">
        <v>71</v>
      </c>
      <c r="H190" t="s">
        <v>71</v>
      </c>
      <c r="I190" t="s">
        <v>2983</v>
      </c>
      <c r="J190" t="s">
        <v>142</v>
      </c>
      <c r="K190" t="s">
        <v>2989</v>
      </c>
    </row>
    <row r="191" spans="1:11" x14ac:dyDescent="0.25">
      <c r="A191" s="126">
        <v>43020</v>
      </c>
      <c r="B191" t="s">
        <v>3003</v>
      </c>
      <c r="C191">
        <v>34</v>
      </c>
      <c r="D191" t="s">
        <v>1786</v>
      </c>
      <c r="E191" t="s">
        <v>1787</v>
      </c>
      <c r="F191" s="198">
        <v>50</v>
      </c>
      <c r="G191" t="s">
        <v>71</v>
      </c>
      <c r="H191" t="s">
        <v>71</v>
      </c>
      <c r="I191" t="s">
        <v>2983</v>
      </c>
      <c r="J191" t="s">
        <v>142</v>
      </c>
      <c r="K191" t="s">
        <v>2989</v>
      </c>
    </row>
    <row r="192" spans="1:11" x14ac:dyDescent="0.25">
      <c r="A192" s="126">
        <v>43016</v>
      </c>
      <c r="B192" t="s">
        <v>3003</v>
      </c>
      <c r="C192">
        <v>29</v>
      </c>
      <c r="D192" t="s">
        <v>738</v>
      </c>
      <c r="E192" t="s">
        <v>1781</v>
      </c>
      <c r="F192" s="198">
        <v>60</v>
      </c>
      <c r="G192" t="s">
        <v>71</v>
      </c>
      <c r="H192" t="s">
        <v>71</v>
      </c>
      <c r="I192" t="s">
        <v>2983</v>
      </c>
      <c r="J192" t="s">
        <v>142</v>
      </c>
      <c r="K192" t="s">
        <v>2989</v>
      </c>
    </row>
    <row r="193" spans="1:11" x14ac:dyDescent="0.25">
      <c r="A193" s="126">
        <v>43016</v>
      </c>
      <c r="B193" t="s">
        <v>3003</v>
      </c>
      <c r="C193">
        <v>29</v>
      </c>
      <c r="D193" t="s">
        <v>738</v>
      </c>
      <c r="E193" t="s">
        <v>1780</v>
      </c>
      <c r="F193" s="198">
        <v>225</v>
      </c>
      <c r="G193" t="s">
        <v>71</v>
      </c>
      <c r="H193" t="s">
        <v>71</v>
      </c>
      <c r="I193" t="s">
        <v>2983</v>
      </c>
      <c r="J193" t="s">
        <v>142</v>
      </c>
      <c r="K193" t="s">
        <v>2989</v>
      </c>
    </row>
    <row r="194" spans="1:11" x14ac:dyDescent="0.25">
      <c r="A194" s="126">
        <v>43015</v>
      </c>
      <c r="B194" t="s">
        <v>3003</v>
      </c>
      <c r="C194">
        <v>1</v>
      </c>
      <c r="E194" t="s">
        <v>3253</v>
      </c>
      <c r="F194" s="198">
        <v>1058</v>
      </c>
      <c r="I194" t="s">
        <v>2983</v>
      </c>
      <c r="J194" t="s">
        <v>142</v>
      </c>
      <c r="K194" t="s">
        <v>2989</v>
      </c>
    </row>
    <row r="195" spans="1:11" x14ac:dyDescent="0.25">
      <c r="A195" s="126">
        <v>43069</v>
      </c>
      <c r="B195" t="s">
        <v>3004</v>
      </c>
      <c r="E195" t="s">
        <v>42</v>
      </c>
      <c r="F195" s="198">
        <v>720.24</v>
      </c>
      <c r="I195" t="s">
        <v>86</v>
      </c>
      <c r="J195" t="s">
        <v>142</v>
      </c>
      <c r="K195" t="s">
        <v>2989</v>
      </c>
    </row>
    <row r="196" spans="1:11" x14ac:dyDescent="0.25">
      <c r="A196" s="126">
        <v>43069</v>
      </c>
      <c r="B196" t="s">
        <v>3004</v>
      </c>
      <c r="E196" t="s">
        <v>42</v>
      </c>
      <c r="F196" s="198">
        <v>50.16</v>
      </c>
      <c r="I196" t="s">
        <v>110</v>
      </c>
      <c r="J196" t="s">
        <v>142</v>
      </c>
      <c r="K196" t="s">
        <v>2989</v>
      </c>
    </row>
    <row r="197" spans="1:11" x14ac:dyDescent="0.25">
      <c r="A197" s="126">
        <v>43069</v>
      </c>
      <c r="B197" t="s">
        <v>3004</v>
      </c>
      <c r="E197" t="s">
        <v>42</v>
      </c>
      <c r="F197" s="198">
        <v>123.12</v>
      </c>
      <c r="I197" t="s">
        <v>110</v>
      </c>
      <c r="J197" t="s">
        <v>142</v>
      </c>
      <c r="K197" t="s">
        <v>2989</v>
      </c>
    </row>
    <row r="198" spans="1:11" x14ac:dyDescent="0.25">
      <c r="A198" s="126">
        <v>43069</v>
      </c>
      <c r="B198" t="s">
        <v>3004</v>
      </c>
      <c r="E198" t="s">
        <v>42</v>
      </c>
      <c r="F198" s="198">
        <v>168.72</v>
      </c>
      <c r="I198" t="s">
        <v>110</v>
      </c>
      <c r="J198" t="s">
        <v>142</v>
      </c>
      <c r="K198" t="s">
        <v>2989</v>
      </c>
    </row>
    <row r="199" spans="1:11" x14ac:dyDescent="0.25">
      <c r="A199" s="126">
        <v>43069</v>
      </c>
      <c r="B199" t="s">
        <v>3004</v>
      </c>
      <c r="E199" t="s">
        <v>42</v>
      </c>
      <c r="F199" s="198">
        <v>1692</v>
      </c>
      <c r="I199" t="s">
        <v>86</v>
      </c>
      <c r="J199" t="s">
        <v>142</v>
      </c>
      <c r="K199" t="s">
        <v>2989</v>
      </c>
    </row>
    <row r="200" spans="1:11" x14ac:dyDescent="0.25">
      <c r="A200" s="126">
        <v>43069</v>
      </c>
      <c r="B200" t="s">
        <v>3004</v>
      </c>
      <c r="C200">
        <v>32</v>
      </c>
      <c r="E200" t="s">
        <v>2976</v>
      </c>
      <c r="F200" s="198">
        <v>57</v>
      </c>
      <c r="I200" t="s">
        <v>2983</v>
      </c>
      <c r="J200" t="s">
        <v>142</v>
      </c>
      <c r="K200" t="s">
        <v>2989</v>
      </c>
    </row>
    <row r="201" spans="1:11" x14ac:dyDescent="0.25">
      <c r="A201" s="126">
        <v>43069</v>
      </c>
      <c r="B201" t="s">
        <v>3004</v>
      </c>
      <c r="C201">
        <v>32</v>
      </c>
      <c r="E201" t="s">
        <v>2977</v>
      </c>
      <c r="F201" s="198">
        <v>3812.08</v>
      </c>
      <c r="I201" t="s">
        <v>2983</v>
      </c>
      <c r="J201" t="s">
        <v>142</v>
      </c>
      <c r="K201" t="s">
        <v>2989</v>
      </c>
    </row>
    <row r="202" spans="1:11" x14ac:dyDescent="0.25">
      <c r="A202" s="126">
        <v>43069</v>
      </c>
      <c r="B202" t="s">
        <v>3004</v>
      </c>
      <c r="C202">
        <v>32</v>
      </c>
      <c r="E202" t="s">
        <v>3377</v>
      </c>
      <c r="F202" s="198">
        <v>271</v>
      </c>
      <c r="I202" t="s">
        <v>2983</v>
      </c>
      <c r="J202" t="s">
        <v>142</v>
      </c>
      <c r="K202" t="s">
        <v>2989</v>
      </c>
    </row>
    <row r="203" spans="1:11" x14ac:dyDescent="0.25">
      <c r="A203" s="126">
        <v>43069</v>
      </c>
      <c r="B203" t="s">
        <v>3004</v>
      </c>
      <c r="C203">
        <v>32</v>
      </c>
      <c r="E203" t="s">
        <v>3267</v>
      </c>
      <c r="F203" s="198">
        <v>48</v>
      </c>
      <c r="I203" t="s">
        <v>2983</v>
      </c>
      <c r="J203" t="s">
        <v>142</v>
      </c>
      <c r="K203" t="s">
        <v>2989</v>
      </c>
    </row>
    <row r="204" spans="1:11" x14ac:dyDescent="0.25">
      <c r="A204" s="126">
        <v>43062</v>
      </c>
      <c r="B204" t="s">
        <v>3004</v>
      </c>
      <c r="C204">
        <v>26</v>
      </c>
      <c r="D204" t="s">
        <v>166</v>
      </c>
      <c r="E204" t="s">
        <v>1563</v>
      </c>
      <c r="F204" s="198">
        <v>70</v>
      </c>
      <c r="G204" t="s">
        <v>71</v>
      </c>
      <c r="H204" t="s">
        <v>71</v>
      </c>
      <c r="I204" t="s">
        <v>2983</v>
      </c>
      <c r="J204" t="s">
        <v>142</v>
      </c>
      <c r="K204" t="s">
        <v>2989</v>
      </c>
    </row>
    <row r="205" spans="1:11" x14ac:dyDescent="0.25">
      <c r="A205" s="126">
        <v>43059</v>
      </c>
      <c r="B205" t="s">
        <v>3004</v>
      </c>
      <c r="C205">
        <v>7</v>
      </c>
      <c r="E205" t="s">
        <v>3259</v>
      </c>
      <c r="F205" s="198">
        <v>268</v>
      </c>
      <c r="I205" t="s">
        <v>2983</v>
      </c>
      <c r="J205" t="s">
        <v>142</v>
      </c>
      <c r="K205" t="s">
        <v>2989</v>
      </c>
    </row>
    <row r="206" spans="1:11" x14ac:dyDescent="0.25">
      <c r="A206" s="126">
        <v>43059</v>
      </c>
      <c r="B206" t="s">
        <v>3004</v>
      </c>
      <c r="C206">
        <v>4</v>
      </c>
      <c r="E206" t="s">
        <v>3260</v>
      </c>
      <c r="F206" s="198">
        <v>330</v>
      </c>
      <c r="I206" t="s">
        <v>2983</v>
      </c>
      <c r="J206" t="s">
        <v>142</v>
      </c>
      <c r="K206" t="s">
        <v>2989</v>
      </c>
    </row>
    <row r="207" spans="1:11" x14ac:dyDescent="0.25">
      <c r="A207" s="126">
        <v>43057</v>
      </c>
      <c r="B207" t="s">
        <v>3004</v>
      </c>
      <c r="C207">
        <v>25</v>
      </c>
      <c r="D207" t="s">
        <v>177</v>
      </c>
      <c r="E207" t="s">
        <v>1523</v>
      </c>
      <c r="F207" s="198">
        <v>100</v>
      </c>
      <c r="G207" t="s">
        <v>71</v>
      </c>
      <c r="H207" t="s">
        <v>71</v>
      </c>
      <c r="I207" t="s">
        <v>2983</v>
      </c>
      <c r="J207" t="s">
        <v>142</v>
      </c>
      <c r="K207" t="s">
        <v>2989</v>
      </c>
    </row>
    <row r="208" spans="1:11" x14ac:dyDescent="0.25">
      <c r="A208" s="126">
        <v>43057</v>
      </c>
      <c r="B208" t="s">
        <v>3004</v>
      </c>
      <c r="C208">
        <v>3</v>
      </c>
      <c r="E208" t="s">
        <v>3251</v>
      </c>
      <c r="F208" s="198">
        <v>100</v>
      </c>
      <c r="I208" t="s">
        <v>2983</v>
      </c>
      <c r="J208" t="s">
        <v>142</v>
      </c>
      <c r="K208" t="s">
        <v>2989</v>
      </c>
    </row>
    <row r="209" spans="1:11" x14ac:dyDescent="0.25">
      <c r="A209" s="126">
        <v>43046</v>
      </c>
      <c r="B209" t="s">
        <v>3004</v>
      </c>
      <c r="C209">
        <v>13</v>
      </c>
      <c r="D209" t="s">
        <v>143</v>
      </c>
      <c r="E209" t="s">
        <v>526</v>
      </c>
      <c r="F209" s="198">
        <v>593.5</v>
      </c>
      <c r="G209" t="s">
        <v>71</v>
      </c>
      <c r="H209" t="s">
        <v>71</v>
      </c>
      <c r="I209" t="s">
        <v>2983</v>
      </c>
      <c r="J209" t="s">
        <v>142</v>
      </c>
      <c r="K209" t="s">
        <v>2989</v>
      </c>
    </row>
    <row r="210" spans="1:11" x14ac:dyDescent="0.25">
      <c r="A210" s="126">
        <v>43044</v>
      </c>
      <c r="B210" t="s">
        <v>3004</v>
      </c>
      <c r="C210">
        <v>11</v>
      </c>
      <c r="D210" t="s">
        <v>143</v>
      </c>
      <c r="E210" t="s">
        <v>1390</v>
      </c>
      <c r="F210" s="198">
        <v>176</v>
      </c>
      <c r="G210" t="s">
        <v>71</v>
      </c>
      <c r="H210" t="s">
        <v>71</v>
      </c>
      <c r="I210" t="s">
        <v>2983</v>
      </c>
      <c r="J210" t="s">
        <v>142</v>
      </c>
      <c r="K210" t="s">
        <v>2989</v>
      </c>
    </row>
    <row r="211" spans="1:11" x14ac:dyDescent="0.25">
      <c r="A211" s="126">
        <v>43044</v>
      </c>
      <c r="B211" t="s">
        <v>3004</v>
      </c>
      <c r="C211">
        <v>11</v>
      </c>
      <c r="D211" t="s">
        <v>143</v>
      </c>
      <c r="E211" t="s">
        <v>3412</v>
      </c>
      <c r="F211" s="198">
        <v>780.5</v>
      </c>
      <c r="G211" t="s">
        <v>71</v>
      </c>
      <c r="H211" t="s">
        <v>71</v>
      </c>
      <c r="I211" t="s">
        <v>2983</v>
      </c>
      <c r="J211" t="s">
        <v>142</v>
      </c>
      <c r="K211" t="s">
        <v>2989</v>
      </c>
    </row>
    <row r="212" spans="1:11" x14ac:dyDescent="0.25">
      <c r="A212" s="126">
        <v>43042</v>
      </c>
      <c r="B212" t="s">
        <v>3004</v>
      </c>
      <c r="C212">
        <v>2</v>
      </c>
      <c r="E212" t="s">
        <v>3236</v>
      </c>
      <c r="F212" s="198">
        <v>521</v>
      </c>
      <c r="I212" t="s">
        <v>2983</v>
      </c>
      <c r="J212" t="s">
        <v>142</v>
      </c>
      <c r="K212" t="s">
        <v>2989</v>
      </c>
    </row>
    <row r="213" spans="1:11" x14ac:dyDescent="0.25">
      <c r="A213" s="126">
        <v>43041</v>
      </c>
      <c r="B213" t="s">
        <v>3004</v>
      </c>
      <c r="C213">
        <v>9</v>
      </c>
      <c r="D213" t="s">
        <v>143</v>
      </c>
      <c r="E213" t="s">
        <v>159</v>
      </c>
      <c r="F213" s="198">
        <v>70</v>
      </c>
      <c r="G213" t="s">
        <v>71</v>
      </c>
      <c r="H213" t="s">
        <v>71</v>
      </c>
      <c r="I213" t="s">
        <v>2983</v>
      </c>
      <c r="J213" t="s">
        <v>142</v>
      </c>
      <c r="K213" t="s">
        <v>2989</v>
      </c>
    </row>
    <row r="214" spans="1:11" x14ac:dyDescent="0.25">
      <c r="A214" s="126">
        <v>43040</v>
      </c>
      <c r="B214" t="s">
        <v>3004</v>
      </c>
      <c r="C214">
        <v>8</v>
      </c>
      <c r="D214" t="s">
        <v>177</v>
      </c>
      <c r="E214" t="s">
        <v>1354</v>
      </c>
      <c r="F214" s="198">
        <v>919</v>
      </c>
      <c r="G214" t="s">
        <v>71</v>
      </c>
      <c r="H214" t="s">
        <v>71</v>
      </c>
      <c r="I214" t="s">
        <v>2983</v>
      </c>
      <c r="J214" t="s">
        <v>142</v>
      </c>
      <c r="K214" t="s">
        <v>2989</v>
      </c>
    </row>
    <row r="215" spans="1:11" x14ac:dyDescent="0.25">
      <c r="A215" s="126">
        <v>43100</v>
      </c>
      <c r="B215" t="s">
        <v>3005</v>
      </c>
      <c r="E215" t="s">
        <v>42</v>
      </c>
      <c r="F215" s="198">
        <v>524.4</v>
      </c>
      <c r="I215" t="s">
        <v>110</v>
      </c>
      <c r="J215" t="s">
        <v>142</v>
      </c>
      <c r="K215" t="s">
        <v>2989</v>
      </c>
    </row>
    <row r="216" spans="1:11" x14ac:dyDescent="0.25">
      <c r="A216" s="126">
        <v>43100</v>
      </c>
      <c r="B216" t="s">
        <v>3005</v>
      </c>
      <c r="E216" t="s">
        <v>42</v>
      </c>
      <c r="F216" s="198">
        <v>620.24</v>
      </c>
      <c r="I216" t="s">
        <v>86</v>
      </c>
      <c r="J216" t="s">
        <v>142</v>
      </c>
      <c r="K216" t="s">
        <v>2989</v>
      </c>
    </row>
    <row r="217" spans="1:11" x14ac:dyDescent="0.25">
      <c r="A217" s="126">
        <v>43100</v>
      </c>
      <c r="B217" t="s">
        <v>3005</v>
      </c>
      <c r="E217" t="s">
        <v>42</v>
      </c>
      <c r="F217" s="198">
        <v>2248</v>
      </c>
      <c r="I217" t="s">
        <v>86</v>
      </c>
      <c r="J217" t="s">
        <v>142</v>
      </c>
      <c r="K217" t="s">
        <v>2989</v>
      </c>
    </row>
    <row r="218" spans="1:11" x14ac:dyDescent="0.25">
      <c r="A218" s="126">
        <v>43100</v>
      </c>
      <c r="B218" t="s">
        <v>3005</v>
      </c>
      <c r="C218">
        <v>38</v>
      </c>
      <c r="E218" t="s">
        <v>42</v>
      </c>
      <c r="F218" s="198">
        <v>4799</v>
      </c>
      <c r="I218" t="s">
        <v>2983</v>
      </c>
      <c r="J218" t="s">
        <v>142</v>
      </c>
      <c r="K218" t="s">
        <v>2989</v>
      </c>
    </row>
    <row r="219" spans="1:11" x14ac:dyDescent="0.25">
      <c r="A219" s="126">
        <v>43096</v>
      </c>
      <c r="B219" t="s">
        <v>3005</v>
      </c>
      <c r="C219">
        <v>18</v>
      </c>
      <c r="D219" t="s">
        <v>738</v>
      </c>
      <c r="E219" t="s">
        <v>1753</v>
      </c>
      <c r="F219" s="198">
        <v>52</v>
      </c>
      <c r="G219" t="s">
        <v>71</v>
      </c>
      <c r="H219" t="s">
        <v>71</v>
      </c>
      <c r="I219" t="s">
        <v>2983</v>
      </c>
      <c r="J219" t="s">
        <v>142</v>
      </c>
      <c r="K219" t="s">
        <v>2989</v>
      </c>
    </row>
    <row r="220" spans="1:11" x14ac:dyDescent="0.25">
      <c r="A220" s="126">
        <v>43092</v>
      </c>
      <c r="B220" t="s">
        <v>3005</v>
      </c>
      <c r="C220">
        <v>15</v>
      </c>
      <c r="D220" t="s">
        <v>340</v>
      </c>
      <c r="E220" t="s">
        <v>1722</v>
      </c>
      <c r="F220" s="198">
        <v>240</v>
      </c>
      <c r="G220" t="s">
        <v>71</v>
      </c>
      <c r="H220" t="s">
        <v>71</v>
      </c>
      <c r="I220" t="s">
        <v>2983</v>
      </c>
      <c r="J220" t="s">
        <v>142</v>
      </c>
      <c r="K220" t="s">
        <v>2989</v>
      </c>
    </row>
    <row r="221" spans="1:11" x14ac:dyDescent="0.25">
      <c r="A221" s="126">
        <v>43090</v>
      </c>
      <c r="B221" t="s">
        <v>3005</v>
      </c>
      <c r="C221">
        <v>34</v>
      </c>
      <c r="E221" t="s">
        <v>3267</v>
      </c>
      <c r="F221" s="198">
        <v>261.87</v>
      </c>
      <c r="I221" t="s">
        <v>2983</v>
      </c>
      <c r="J221" t="s">
        <v>142</v>
      </c>
      <c r="K221" t="s">
        <v>2989</v>
      </c>
    </row>
    <row r="222" spans="1:11" x14ac:dyDescent="0.25">
      <c r="A222" s="126">
        <v>43090</v>
      </c>
      <c r="B222" t="s">
        <v>3005</v>
      </c>
      <c r="C222">
        <v>34</v>
      </c>
      <c r="E222" t="s">
        <v>3266</v>
      </c>
      <c r="F222" s="198">
        <v>900</v>
      </c>
      <c r="I222" t="s">
        <v>2983</v>
      </c>
      <c r="J222" t="s">
        <v>142</v>
      </c>
      <c r="K222" t="s">
        <v>2989</v>
      </c>
    </row>
    <row r="223" spans="1:11" x14ac:dyDescent="0.25">
      <c r="A223" s="126">
        <v>43090</v>
      </c>
      <c r="B223" t="s">
        <v>3005</v>
      </c>
      <c r="C223">
        <v>33</v>
      </c>
      <c r="E223" t="s">
        <v>3259</v>
      </c>
      <c r="F223" s="198">
        <v>936</v>
      </c>
      <c r="I223" t="s">
        <v>2983</v>
      </c>
      <c r="J223" t="s">
        <v>142</v>
      </c>
      <c r="K223" t="s">
        <v>2989</v>
      </c>
    </row>
    <row r="224" spans="1:11" x14ac:dyDescent="0.25">
      <c r="A224" s="126">
        <v>43090</v>
      </c>
      <c r="B224" t="s">
        <v>3005</v>
      </c>
      <c r="C224">
        <v>17</v>
      </c>
      <c r="E224" t="s">
        <v>3251</v>
      </c>
      <c r="F224" s="198">
        <v>114</v>
      </c>
      <c r="I224" t="s">
        <v>2983</v>
      </c>
      <c r="J224" t="s">
        <v>142</v>
      </c>
      <c r="K224" t="s">
        <v>2989</v>
      </c>
    </row>
    <row r="225" spans="1:11" x14ac:dyDescent="0.25">
      <c r="A225" s="126">
        <v>43088</v>
      </c>
      <c r="B225" t="s">
        <v>3005</v>
      </c>
      <c r="C225">
        <v>13</v>
      </c>
      <c r="D225" t="s">
        <v>271</v>
      </c>
      <c r="E225" t="s">
        <v>1699</v>
      </c>
      <c r="F225" s="198">
        <v>102</v>
      </c>
      <c r="G225" t="s">
        <v>71</v>
      </c>
      <c r="H225" t="s">
        <v>71</v>
      </c>
      <c r="I225" t="s">
        <v>2983</v>
      </c>
      <c r="J225" t="s">
        <v>142</v>
      </c>
      <c r="K225" t="s">
        <v>2989</v>
      </c>
    </row>
    <row r="226" spans="1:11" x14ac:dyDescent="0.25">
      <c r="A226" s="126">
        <v>43086</v>
      </c>
      <c r="B226" t="s">
        <v>3005</v>
      </c>
      <c r="C226">
        <v>28</v>
      </c>
      <c r="E226" t="s">
        <v>2976</v>
      </c>
      <c r="F226" s="198">
        <v>44</v>
      </c>
      <c r="I226" t="s">
        <v>2983</v>
      </c>
      <c r="J226" t="s">
        <v>142</v>
      </c>
      <c r="K226" t="s">
        <v>2989</v>
      </c>
    </row>
    <row r="227" spans="1:11" x14ac:dyDescent="0.25">
      <c r="A227" s="126">
        <v>43086</v>
      </c>
      <c r="B227" t="s">
        <v>3005</v>
      </c>
      <c r="C227">
        <v>27</v>
      </c>
      <c r="E227" t="s">
        <v>3251</v>
      </c>
      <c r="F227" s="198">
        <v>435</v>
      </c>
      <c r="I227" t="s">
        <v>2983</v>
      </c>
      <c r="J227" t="s">
        <v>142</v>
      </c>
      <c r="K227" t="s">
        <v>2989</v>
      </c>
    </row>
    <row r="228" spans="1:11" x14ac:dyDescent="0.25">
      <c r="A228" s="126">
        <v>43086</v>
      </c>
      <c r="B228" t="s">
        <v>3005</v>
      </c>
      <c r="C228">
        <v>26</v>
      </c>
      <c r="E228" t="s">
        <v>3262</v>
      </c>
      <c r="F228" s="198">
        <v>5000</v>
      </c>
      <c r="I228" t="s">
        <v>2983</v>
      </c>
      <c r="J228" t="s">
        <v>142</v>
      </c>
      <c r="K228" t="s">
        <v>2989</v>
      </c>
    </row>
    <row r="229" spans="1:11" x14ac:dyDescent="0.25">
      <c r="A229" s="126">
        <v>43080</v>
      </c>
      <c r="B229" t="s">
        <v>3005</v>
      </c>
      <c r="C229">
        <v>22</v>
      </c>
      <c r="D229" t="s">
        <v>271</v>
      </c>
      <c r="E229" t="s">
        <v>1652</v>
      </c>
      <c r="F229" s="198">
        <v>115</v>
      </c>
      <c r="G229" t="s">
        <v>71</v>
      </c>
      <c r="H229" t="s">
        <v>71</v>
      </c>
      <c r="I229" t="s">
        <v>2983</v>
      </c>
      <c r="J229" t="s">
        <v>142</v>
      </c>
      <c r="K229" t="s">
        <v>2989</v>
      </c>
    </row>
    <row r="230" spans="1:11" x14ac:dyDescent="0.25">
      <c r="A230" s="126">
        <v>43076</v>
      </c>
      <c r="B230" t="s">
        <v>3005</v>
      </c>
      <c r="C230">
        <v>25</v>
      </c>
      <c r="E230" t="s">
        <v>3236</v>
      </c>
      <c r="F230" s="198">
        <v>238</v>
      </c>
      <c r="I230" t="s">
        <v>2983</v>
      </c>
      <c r="J230" t="s">
        <v>142</v>
      </c>
      <c r="K230" t="s">
        <v>2989</v>
      </c>
    </row>
    <row r="231" spans="1:11" x14ac:dyDescent="0.25">
      <c r="A231" s="126">
        <v>43074</v>
      </c>
      <c r="B231" t="s">
        <v>3005</v>
      </c>
      <c r="C231">
        <v>8</v>
      </c>
      <c r="D231" t="s">
        <v>219</v>
      </c>
      <c r="E231" t="s">
        <v>1620</v>
      </c>
      <c r="F231" s="198">
        <v>55</v>
      </c>
      <c r="G231" t="s">
        <v>71</v>
      </c>
      <c r="H231" t="s">
        <v>71</v>
      </c>
      <c r="I231" t="s">
        <v>2983</v>
      </c>
      <c r="J231" t="s">
        <v>142</v>
      </c>
      <c r="K231" t="s">
        <v>2989</v>
      </c>
    </row>
    <row r="232" spans="1:11" x14ac:dyDescent="0.25">
      <c r="A232" s="126">
        <v>43074</v>
      </c>
      <c r="B232" t="s">
        <v>3005</v>
      </c>
      <c r="C232">
        <v>8</v>
      </c>
      <c r="D232" t="s">
        <v>219</v>
      </c>
      <c r="E232" t="s">
        <v>1620</v>
      </c>
      <c r="F232" s="198">
        <v>125</v>
      </c>
      <c r="G232" t="s">
        <v>71</v>
      </c>
      <c r="H232" t="s">
        <v>71</v>
      </c>
      <c r="I232" t="s">
        <v>2983</v>
      </c>
      <c r="J232" t="s">
        <v>142</v>
      </c>
      <c r="K232" t="s">
        <v>2989</v>
      </c>
    </row>
    <row r="233" spans="1:11" x14ac:dyDescent="0.25">
      <c r="A233" s="126">
        <v>43074</v>
      </c>
      <c r="B233" t="s">
        <v>3005</v>
      </c>
      <c r="C233">
        <v>8</v>
      </c>
      <c r="D233" t="s">
        <v>219</v>
      </c>
      <c r="E233" t="s">
        <v>1618</v>
      </c>
      <c r="F233" s="198">
        <v>50</v>
      </c>
      <c r="G233" t="s">
        <v>71</v>
      </c>
      <c r="H233" t="s">
        <v>71</v>
      </c>
      <c r="I233" t="s">
        <v>2983</v>
      </c>
      <c r="J233" t="s">
        <v>142</v>
      </c>
      <c r="K233" t="s">
        <v>2989</v>
      </c>
    </row>
    <row r="234" spans="1:11" x14ac:dyDescent="0.25">
      <c r="A234" s="126">
        <v>43074</v>
      </c>
      <c r="B234" t="s">
        <v>3005</v>
      </c>
      <c r="C234">
        <v>8</v>
      </c>
      <c r="D234" t="s">
        <v>219</v>
      </c>
      <c r="E234" t="s">
        <v>1613</v>
      </c>
      <c r="F234" s="198">
        <v>100</v>
      </c>
      <c r="G234" t="s">
        <v>71</v>
      </c>
      <c r="H234" t="s">
        <v>71</v>
      </c>
      <c r="I234" t="s">
        <v>2983</v>
      </c>
      <c r="J234" t="s">
        <v>142</v>
      </c>
      <c r="K234" t="s">
        <v>2989</v>
      </c>
    </row>
    <row r="235" spans="1:11" x14ac:dyDescent="0.25">
      <c r="A235" s="126">
        <v>43074</v>
      </c>
      <c r="B235" t="s">
        <v>3005</v>
      </c>
      <c r="C235">
        <v>7</v>
      </c>
      <c r="D235" t="s">
        <v>1610</v>
      </c>
      <c r="E235" t="s">
        <v>1611</v>
      </c>
      <c r="F235" s="198">
        <v>220</v>
      </c>
      <c r="G235" t="s">
        <v>71</v>
      </c>
      <c r="H235" t="s">
        <v>71</v>
      </c>
      <c r="I235" t="s">
        <v>2983</v>
      </c>
      <c r="J235" t="s">
        <v>142</v>
      </c>
      <c r="K235" t="s">
        <v>2989</v>
      </c>
    </row>
    <row r="236" spans="1:11" x14ac:dyDescent="0.25">
      <c r="A236" s="126">
        <v>43074</v>
      </c>
      <c r="B236" t="s">
        <v>3005</v>
      </c>
      <c r="C236">
        <v>6</v>
      </c>
      <c r="D236" t="s">
        <v>143</v>
      </c>
      <c r="E236" t="s">
        <v>1609</v>
      </c>
      <c r="F236" s="198">
        <v>42</v>
      </c>
      <c r="G236" t="s">
        <v>71</v>
      </c>
      <c r="H236" t="s">
        <v>71</v>
      </c>
      <c r="I236" t="s">
        <v>2983</v>
      </c>
      <c r="J236" t="s">
        <v>142</v>
      </c>
      <c r="K236" t="s">
        <v>2989</v>
      </c>
    </row>
    <row r="237" spans="1:11" x14ac:dyDescent="0.25">
      <c r="A237" s="126">
        <v>43074</v>
      </c>
      <c r="B237" t="s">
        <v>3005</v>
      </c>
      <c r="C237">
        <v>6</v>
      </c>
      <c r="D237" t="s">
        <v>143</v>
      </c>
      <c r="E237" t="s">
        <v>1608</v>
      </c>
      <c r="F237" s="198">
        <v>550</v>
      </c>
      <c r="G237" t="s">
        <v>71</v>
      </c>
      <c r="H237" t="s">
        <v>71</v>
      </c>
      <c r="I237" t="s">
        <v>2983</v>
      </c>
      <c r="J237" t="s">
        <v>142</v>
      </c>
      <c r="K237" t="s">
        <v>2989</v>
      </c>
    </row>
    <row r="238" spans="1:11" x14ac:dyDescent="0.25">
      <c r="A238" s="126">
        <v>43073</v>
      </c>
      <c r="B238" t="s">
        <v>3005</v>
      </c>
      <c r="C238">
        <v>5</v>
      </c>
      <c r="D238" t="s">
        <v>219</v>
      </c>
      <c r="E238" t="s">
        <v>1597</v>
      </c>
      <c r="F238" s="198">
        <v>260</v>
      </c>
      <c r="G238" t="s">
        <v>71</v>
      </c>
      <c r="H238" t="s">
        <v>71</v>
      </c>
      <c r="I238" t="s">
        <v>2983</v>
      </c>
      <c r="J238" t="s">
        <v>142</v>
      </c>
      <c r="K238" t="s">
        <v>2989</v>
      </c>
    </row>
    <row r="239" spans="1:11" x14ac:dyDescent="0.25">
      <c r="A239" s="126">
        <v>43072</v>
      </c>
      <c r="B239" t="s">
        <v>3005</v>
      </c>
      <c r="C239">
        <v>24</v>
      </c>
      <c r="E239" t="s">
        <v>526</v>
      </c>
      <c r="F239" s="198">
        <v>199</v>
      </c>
      <c r="I239" t="s">
        <v>2983</v>
      </c>
      <c r="J239" t="s">
        <v>142</v>
      </c>
      <c r="K239" t="s">
        <v>2989</v>
      </c>
    </row>
    <row r="240" spans="1:11" x14ac:dyDescent="0.25">
      <c r="A240" s="126">
        <v>43072</v>
      </c>
      <c r="B240" t="s">
        <v>3005</v>
      </c>
      <c r="C240">
        <v>4</v>
      </c>
      <c r="D240" t="s">
        <v>271</v>
      </c>
      <c r="E240" t="s">
        <v>1595</v>
      </c>
      <c r="F240" s="198">
        <v>109</v>
      </c>
      <c r="G240" t="s">
        <v>71</v>
      </c>
      <c r="H240" t="s">
        <v>71</v>
      </c>
      <c r="I240" t="s">
        <v>2983</v>
      </c>
      <c r="J240" t="s">
        <v>142</v>
      </c>
      <c r="K240" t="s">
        <v>2989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70"/>
  <sheetViews>
    <sheetView rightToLeft="1" workbookViewId="0">
      <selection activeCell="I1" sqref="I1"/>
    </sheetView>
  </sheetViews>
  <sheetFormatPr defaultRowHeight="15" x14ac:dyDescent="0.25"/>
  <cols>
    <col min="1" max="1" width="8.7109375" bestFit="1" customWidth="1"/>
    <col min="2" max="2" width="7.5703125" bestFit="1" customWidth="1"/>
    <col min="3" max="3" width="13.28515625" bestFit="1" customWidth="1"/>
    <col min="4" max="4" width="14" bestFit="1" customWidth="1"/>
    <col min="5" max="5" width="49.85546875" bestFit="1" customWidth="1"/>
    <col min="6" max="6" width="18.7109375" style="198" bestFit="1" customWidth="1"/>
    <col min="7" max="7" width="17.140625" hidden="1" customWidth="1"/>
    <col min="8" max="8" width="17.28515625" hidden="1" customWidth="1"/>
    <col min="9" max="9" width="17.85546875" bestFit="1" customWidth="1"/>
    <col min="10" max="10" width="13.7109375" bestFit="1" customWidth="1"/>
    <col min="11" max="11" width="7.7109375" bestFit="1" customWidth="1"/>
  </cols>
  <sheetData>
    <row r="1" spans="1:11" x14ac:dyDescent="0.25">
      <c r="F1" s="198">
        <f>SUBTOTAL(9,Table3[القيمة بالعملة الأصلية])</f>
        <v>167360</v>
      </c>
    </row>
    <row r="2" spans="1:11" x14ac:dyDescent="0.25">
      <c r="A2" t="s">
        <v>111</v>
      </c>
      <c r="B2" t="s">
        <v>2995</v>
      </c>
      <c r="C2" t="s">
        <v>3315</v>
      </c>
      <c r="D2" t="s">
        <v>70</v>
      </c>
      <c r="E2" t="s">
        <v>112</v>
      </c>
      <c r="F2" s="198" t="s">
        <v>50</v>
      </c>
      <c r="G2" t="s">
        <v>113</v>
      </c>
      <c r="H2" t="s">
        <v>114</v>
      </c>
      <c r="I2" t="s">
        <v>2982</v>
      </c>
      <c r="J2" t="s">
        <v>115</v>
      </c>
      <c r="K2" t="s">
        <v>125</v>
      </c>
    </row>
    <row r="3" spans="1:11" x14ac:dyDescent="0.25">
      <c r="A3" s="126">
        <v>42766</v>
      </c>
      <c r="B3" t="s">
        <v>2993</v>
      </c>
      <c r="C3">
        <v>33</v>
      </c>
      <c r="D3" t="s">
        <v>2964</v>
      </c>
      <c r="E3" t="s">
        <v>2965</v>
      </c>
      <c r="F3" s="198">
        <v>50</v>
      </c>
      <c r="I3" t="s">
        <v>2983</v>
      </c>
      <c r="J3" t="s">
        <v>142</v>
      </c>
      <c r="K3" t="s">
        <v>2974</v>
      </c>
    </row>
    <row r="4" spans="1:11" x14ac:dyDescent="0.25">
      <c r="A4" s="126">
        <v>42751</v>
      </c>
      <c r="B4" t="s">
        <v>2993</v>
      </c>
      <c r="C4">
        <v>23</v>
      </c>
      <c r="D4" t="s">
        <v>1872</v>
      </c>
      <c r="E4" t="s">
        <v>2868</v>
      </c>
      <c r="F4" s="198">
        <v>250</v>
      </c>
      <c r="I4" t="s">
        <v>2983</v>
      </c>
      <c r="J4" t="s">
        <v>118</v>
      </c>
      <c r="K4" t="s">
        <v>2974</v>
      </c>
    </row>
    <row r="5" spans="1:11" x14ac:dyDescent="0.25">
      <c r="A5" s="126">
        <v>42746</v>
      </c>
      <c r="B5" t="s">
        <v>2993</v>
      </c>
      <c r="C5">
        <v>15</v>
      </c>
      <c r="D5" t="s">
        <v>2562</v>
      </c>
      <c r="E5" t="s">
        <v>2850</v>
      </c>
      <c r="F5" s="198">
        <v>4200</v>
      </c>
      <c r="I5" t="s">
        <v>2983</v>
      </c>
      <c r="J5" t="s">
        <v>142</v>
      </c>
      <c r="K5" t="s">
        <v>2974</v>
      </c>
    </row>
    <row r="6" spans="1:11" x14ac:dyDescent="0.25">
      <c r="A6" s="126">
        <v>42794</v>
      </c>
      <c r="B6" t="s">
        <v>2994</v>
      </c>
      <c r="C6">
        <v>30</v>
      </c>
      <c r="D6" t="s">
        <v>2562</v>
      </c>
      <c r="E6" t="s">
        <v>2774</v>
      </c>
      <c r="F6" s="198">
        <v>8000</v>
      </c>
      <c r="I6" t="s">
        <v>2983</v>
      </c>
      <c r="J6" t="s">
        <v>142</v>
      </c>
      <c r="K6" t="s">
        <v>2974</v>
      </c>
    </row>
    <row r="7" spans="1:11" x14ac:dyDescent="0.25">
      <c r="A7" s="126">
        <v>42791</v>
      </c>
      <c r="B7" t="s">
        <v>2994</v>
      </c>
      <c r="C7">
        <v>27</v>
      </c>
      <c r="D7" t="s">
        <v>1790</v>
      </c>
      <c r="E7" t="s">
        <v>2748</v>
      </c>
      <c r="F7" s="198">
        <v>200</v>
      </c>
      <c r="I7" t="s">
        <v>2983</v>
      </c>
      <c r="J7" t="s">
        <v>142</v>
      </c>
      <c r="K7" t="s">
        <v>2974</v>
      </c>
    </row>
    <row r="8" spans="1:11" x14ac:dyDescent="0.25">
      <c r="A8" s="126">
        <v>42789</v>
      </c>
      <c r="B8" t="s">
        <v>2994</v>
      </c>
      <c r="C8">
        <v>27</v>
      </c>
      <c r="D8" t="s">
        <v>1790</v>
      </c>
      <c r="E8" t="s">
        <v>2745</v>
      </c>
      <c r="F8" s="198">
        <v>200</v>
      </c>
      <c r="I8" t="s">
        <v>2983</v>
      </c>
      <c r="J8" t="s">
        <v>142</v>
      </c>
      <c r="K8" t="s">
        <v>2974</v>
      </c>
    </row>
    <row r="9" spans="1:11" x14ac:dyDescent="0.25">
      <c r="A9" s="126">
        <v>42789</v>
      </c>
      <c r="B9" t="s">
        <v>2994</v>
      </c>
      <c r="C9">
        <v>26</v>
      </c>
      <c r="D9" t="s">
        <v>143</v>
      </c>
      <c r="E9" t="s">
        <v>2739</v>
      </c>
      <c r="F9" s="198">
        <v>140</v>
      </c>
      <c r="I9" t="s">
        <v>2983</v>
      </c>
      <c r="J9" t="s">
        <v>142</v>
      </c>
      <c r="K9" t="s">
        <v>2974</v>
      </c>
    </row>
    <row r="10" spans="1:11" x14ac:dyDescent="0.25">
      <c r="A10" s="126">
        <v>42788</v>
      </c>
      <c r="B10" t="s">
        <v>2994</v>
      </c>
      <c r="C10">
        <v>25</v>
      </c>
      <c r="D10" t="s">
        <v>1872</v>
      </c>
      <c r="E10" t="s">
        <v>2737</v>
      </c>
      <c r="F10" s="198">
        <v>250</v>
      </c>
      <c r="I10" t="s">
        <v>2983</v>
      </c>
      <c r="J10" t="s">
        <v>118</v>
      </c>
      <c r="K10" t="s">
        <v>2974</v>
      </c>
    </row>
    <row r="11" spans="1:11" x14ac:dyDescent="0.25">
      <c r="A11" s="126">
        <v>42786</v>
      </c>
      <c r="B11" t="s">
        <v>2994</v>
      </c>
      <c r="C11">
        <v>22</v>
      </c>
      <c r="D11" t="s">
        <v>1872</v>
      </c>
      <c r="E11" t="s">
        <v>2695</v>
      </c>
      <c r="F11" s="198">
        <v>250</v>
      </c>
      <c r="I11" t="s">
        <v>2983</v>
      </c>
      <c r="J11" t="s">
        <v>118</v>
      </c>
      <c r="K11" t="s">
        <v>2974</v>
      </c>
    </row>
    <row r="12" spans="1:11" x14ac:dyDescent="0.25">
      <c r="A12" s="126">
        <v>42785</v>
      </c>
      <c r="B12" t="s">
        <v>2994</v>
      </c>
      <c r="C12">
        <v>32</v>
      </c>
      <c r="E12" t="s">
        <v>2477</v>
      </c>
      <c r="F12" s="198">
        <v>200</v>
      </c>
      <c r="I12" t="s">
        <v>2983</v>
      </c>
      <c r="J12" t="s">
        <v>142</v>
      </c>
      <c r="K12" t="s">
        <v>2974</v>
      </c>
    </row>
    <row r="13" spans="1:11" x14ac:dyDescent="0.25">
      <c r="A13" s="126">
        <v>42781</v>
      </c>
      <c r="B13" t="s">
        <v>2994</v>
      </c>
      <c r="C13">
        <v>19</v>
      </c>
      <c r="D13" t="s">
        <v>1872</v>
      </c>
      <c r="E13" t="s">
        <v>2672</v>
      </c>
      <c r="F13" s="198">
        <v>250</v>
      </c>
      <c r="I13" t="s">
        <v>2983</v>
      </c>
      <c r="J13" t="s">
        <v>118</v>
      </c>
      <c r="K13" t="s">
        <v>2974</v>
      </c>
    </row>
    <row r="14" spans="1:11" x14ac:dyDescent="0.25">
      <c r="A14" s="126">
        <v>42779</v>
      </c>
      <c r="B14" t="s">
        <v>2994</v>
      </c>
      <c r="C14">
        <v>13</v>
      </c>
      <c r="D14" t="s">
        <v>1872</v>
      </c>
      <c r="E14" t="s">
        <v>2651</v>
      </c>
      <c r="F14" s="198">
        <v>250</v>
      </c>
      <c r="I14" t="s">
        <v>2983</v>
      </c>
      <c r="J14" t="s">
        <v>118</v>
      </c>
      <c r="K14" t="s">
        <v>2974</v>
      </c>
    </row>
    <row r="15" spans="1:11" x14ac:dyDescent="0.25">
      <c r="A15" s="126">
        <v>42778</v>
      </c>
      <c r="B15" t="s">
        <v>2994</v>
      </c>
      <c r="C15">
        <v>12</v>
      </c>
      <c r="D15" t="s">
        <v>249</v>
      </c>
      <c r="E15" t="s">
        <v>2643</v>
      </c>
      <c r="F15" s="198">
        <v>150</v>
      </c>
      <c r="I15" t="s">
        <v>2983</v>
      </c>
      <c r="J15" t="s">
        <v>142</v>
      </c>
      <c r="K15" t="s">
        <v>2974</v>
      </c>
    </row>
    <row r="16" spans="1:11" x14ac:dyDescent="0.25">
      <c r="A16" s="126">
        <v>42774</v>
      </c>
      <c r="B16" t="s">
        <v>2994</v>
      </c>
      <c r="C16">
        <v>8</v>
      </c>
      <c r="D16" t="s">
        <v>1872</v>
      </c>
      <c r="E16" t="s">
        <v>2601</v>
      </c>
      <c r="F16" s="198">
        <v>250</v>
      </c>
      <c r="I16" t="s">
        <v>2983</v>
      </c>
      <c r="J16" t="s">
        <v>118</v>
      </c>
      <c r="K16" t="s">
        <v>2974</v>
      </c>
    </row>
    <row r="17" spans="1:11" x14ac:dyDescent="0.25">
      <c r="A17" s="126">
        <v>42773</v>
      </c>
      <c r="B17" t="s">
        <v>2994</v>
      </c>
      <c r="C17">
        <v>7</v>
      </c>
      <c r="D17" t="s">
        <v>219</v>
      </c>
      <c r="E17" t="s">
        <v>2598</v>
      </c>
      <c r="F17" s="198">
        <v>100</v>
      </c>
      <c r="I17" t="s">
        <v>2983</v>
      </c>
      <c r="J17" t="s">
        <v>142</v>
      </c>
      <c r="K17" t="s">
        <v>2974</v>
      </c>
    </row>
    <row r="18" spans="1:11" x14ac:dyDescent="0.25">
      <c r="A18" s="126">
        <v>42773</v>
      </c>
      <c r="B18" t="s">
        <v>2994</v>
      </c>
      <c r="C18">
        <v>7</v>
      </c>
      <c r="D18" t="s">
        <v>219</v>
      </c>
      <c r="E18" t="s">
        <v>2597</v>
      </c>
      <c r="F18" s="198">
        <v>100</v>
      </c>
      <c r="I18" t="s">
        <v>2983</v>
      </c>
      <c r="J18" t="s">
        <v>142</v>
      </c>
      <c r="K18" t="s">
        <v>2974</v>
      </c>
    </row>
    <row r="19" spans="1:11" x14ac:dyDescent="0.25">
      <c r="A19" s="126">
        <v>42773</v>
      </c>
      <c r="B19" t="s">
        <v>2994</v>
      </c>
      <c r="C19">
        <v>7</v>
      </c>
      <c r="D19" t="s">
        <v>219</v>
      </c>
      <c r="E19" t="s">
        <v>2591</v>
      </c>
      <c r="F19" s="198">
        <v>100</v>
      </c>
      <c r="I19" t="s">
        <v>2983</v>
      </c>
      <c r="J19" t="s">
        <v>142</v>
      </c>
      <c r="K19" t="s">
        <v>2974</v>
      </c>
    </row>
    <row r="20" spans="1:11" x14ac:dyDescent="0.25">
      <c r="A20" s="126">
        <v>42772</v>
      </c>
      <c r="B20" t="s">
        <v>2994</v>
      </c>
      <c r="C20">
        <v>6</v>
      </c>
      <c r="D20" t="s">
        <v>2586</v>
      </c>
      <c r="E20" t="s">
        <v>2587</v>
      </c>
      <c r="F20" s="198">
        <v>1250</v>
      </c>
      <c r="I20" t="s">
        <v>2983</v>
      </c>
      <c r="J20" t="s">
        <v>118</v>
      </c>
      <c r="K20" t="s">
        <v>2974</v>
      </c>
    </row>
    <row r="21" spans="1:11" x14ac:dyDescent="0.25">
      <c r="A21" s="126">
        <v>42772</v>
      </c>
      <c r="B21" t="s">
        <v>2994</v>
      </c>
      <c r="C21">
        <v>6</v>
      </c>
      <c r="D21" t="s">
        <v>1872</v>
      </c>
      <c r="E21" t="s">
        <v>2585</v>
      </c>
      <c r="F21" s="198">
        <v>250</v>
      </c>
      <c r="I21" t="s">
        <v>2983</v>
      </c>
      <c r="J21" t="s">
        <v>118</v>
      </c>
      <c r="K21" t="s">
        <v>2974</v>
      </c>
    </row>
    <row r="22" spans="1:11" x14ac:dyDescent="0.25">
      <c r="A22" s="126">
        <v>42772</v>
      </c>
      <c r="B22" t="s">
        <v>2994</v>
      </c>
      <c r="C22">
        <v>6</v>
      </c>
      <c r="D22" t="s">
        <v>2581</v>
      </c>
      <c r="E22" t="s">
        <v>2582</v>
      </c>
      <c r="F22" s="198">
        <v>2575</v>
      </c>
      <c r="I22" t="s">
        <v>2983</v>
      </c>
      <c r="J22" t="s">
        <v>118</v>
      </c>
      <c r="K22" t="s">
        <v>2974</v>
      </c>
    </row>
    <row r="23" spans="1:11" x14ac:dyDescent="0.25">
      <c r="A23" s="126">
        <v>42767</v>
      </c>
      <c r="B23" t="s">
        <v>2994</v>
      </c>
      <c r="C23">
        <v>1</v>
      </c>
      <c r="D23" t="s">
        <v>2562</v>
      </c>
      <c r="E23" t="s">
        <v>2563</v>
      </c>
      <c r="F23" s="198">
        <v>8000</v>
      </c>
      <c r="I23" t="s">
        <v>2983</v>
      </c>
      <c r="J23" t="s">
        <v>142</v>
      </c>
      <c r="K23" t="s">
        <v>2974</v>
      </c>
    </row>
    <row r="24" spans="1:11" x14ac:dyDescent="0.25">
      <c r="A24" s="126">
        <v>42823</v>
      </c>
      <c r="B24" t="s">
        <v>2996</v>
      </c>
      <c r="C24">
        <v>44</v>
      </c>
      <c r="D24" t="s">
        <v>1998</v>
      </c>
      <c r="E24" t="s">
        <v>2553</v>
      </c>
      <c r="F24" s="198">
        <v>250</v>
      </c>
      <c r="I24" t="s">
        <v>2983</v>
      </c>
      <c r="J24" t="s">
        <v>118</v>
      </c>
      <c r="K24" t="s">
        <v>2974</v>
      </c>
    </row>
    <row r="25" spans="1:11" x14ac:dyDescent="0.25">
      <c r="A25" s="126">
        <v>42821</v>
      </c>
      <c r="B25" t="s">
        <v>2996</v>
      </c>
      <c r="C25">
        <v>39</v>
      </c>
      <c r="D25" t="s">
        <v>1998</v>
      </c>
      <c r="E25" t="s">
        <v>2523</v>
      </c>
      <c r="F25" s="198">
        <v>250</v>
      </c>
      <c r="I25" t="s">
        <v>2983</v>
      </c>
      <c r="J25" t="s">
        <v>118</v>
      </c>
      <c r="K25" t="s">
        <v>2974</v>
      </c>
    </row>
    <row r="26" spans="1:11" x14ac:dyDescent="0.25">
      <c r="A26" s="126">
        <v>42816</v>
      </c>
      <c r="B26" t="s">
        <v>2996</v>
      </c>
      <c r="C26">
        <v>34</v>
      </c>
      <c r="D26" t="s">
        <v>1998</v>
      </c>
      <c r="E26" t="s">
        <v>2498</v>
      </c>
      <c r="F26" s="198">
        <v>250</v>
      </c>
      <c r="I26" t="s">
        <v>2983</v>
      </c>
      <c r="J26" t="s">
        <v>118</v>
      </c>
      <c r="K26" t="s">
        <v>2974</v>
      </c>
    </row>
    <row r="27" spans="1:11" x14ac:dyDescent="0.25">
      <c r="A27" s="126">
        <v>42814</v>
      </c>
      <c r="B27" t="s">
        <v>2996</v>
      </c>
      <c r="C27">
        <v>30</v>
      </c>
      <c r="D27" t="s">
        <v>1998</v>
      </c>
      <c r="E27" t="s">
        <v>2484</v>
      </c>
      <c r="F27" s="198">
        <v>250</v>
      </c>
      <c r="I27" t="s">
        <v>2983</v>
      </c>
      <c r="J27" t="s">
        <v>118</v>
      </c>
      <c r="K27" t="s">
        <v>2974</v>
      </c>
    </row>
    <row r="28" spans="1:11" x14ac:dyDescent="0.25">
      <c r="A28" s="126">
        <v>42813</v>
      </c>
      <c r="B28" t="s">
        <v>2996</v>
      </c>
      <c r="C28">
        <v>30</v>
      </c>
      <c r="D28" t="s">
        <v>2478</v>
      </c>
      <c r="E28" t="s">
        <v>2479</v>
      </c>
      <c r="F28" s="198">
        <v>500</v>
      </c>
      <c r="I28" t="s">
        <v>2983</v>
      </c>
      <c r="J28" t="s">
        <v>118</v>
      </c>
      <c r="K28" t="s">
        <v>2974</v>
      </c>
    </row>
    <row r="29" spans="1:11" x14ac:dyDescent="0.25">
      <c r="A29" s="126">
        <v>42813</v>
      </c>
      <c r="B29" t="s">
        <v>2996</v>
      </c>
      <c r="C29">
        <v>29</v>
      </c>
      <c r="D29" t="s">
        <v>1786</v>
      </c>
      <c r="E29" t="s">
        <v>2477</v>
      </c>
      <c r="F29" s="198">
        <v>65</v>
      </c>
      <c r="I29" t="s">
        <v>2983</v>
      </c>
      <c r="J29" t="s">
        <v>142</v>
      </c>
      <c r="K29" t="s">
        <v>2974</v>
      </c>
    </row>
    <row r="30" spans="1:11" x14ac:dyDescent="0.25">
      <c r="A30" s="126">
        <v>42809</v>
      </c>
      <c r="B30" t="s">
        <v>2996</v>
      </c>
      <c r="C30">
        <v>24</v>
      </c>
      <c r="D30" t="s">
        <v>2458</v>
      </c>
      <c r="E30" t="s">
        <v>2459</v>
      </c>
      <c r="F30" s="198">
        <v>2000</v>
      </c>
      <c r="I30" t="s">
        <v>2983</v>
      </c>
      <c r="J30" t="s">
        <v>118</v>
      </c>
      <c r="K30" t="s">
        <v>2974</v>
      </c>
    </row>
    <row r="31" spans="1:11" x14ac:dyDescent="0.25">
      <c r="A31" s="126">
        <v>42809</v>
      </c>
      <c r="B31" t="s">
        <v>2996</v>
      </c>
      <c r="C31">
        <v>24</v>
      </c>
      <c r="D31" t="s">
        <v>1998</v>
      </c>
      <c r="E31" t="s">
        <v>2457</v>
      </c>
      <c r="F31" s="198">
        <v>500</v>
      </c>
      <c r="I31" t="s">
        <v>2983</v>
      </c>
      <c r="J31" t="s">
        <v>118</v>
      </c>
      <c r="K31" t="s">
        <v>2974</v>
      </c>
    </row>
    <row r="32" spans="1:11" x14ac:dyDescent="0.25">
      <c r="A32" s="126">
        <v>42807</v>
      </c>
      <c r="B32" t="s">
        <v>2996</v>
      </c>
      <c r="C32">
        <v>50</v>
      </c>
      <c r="E32" t="s">
        <v>3450</v>
      </c>
      <c r="F32" s="198">
        <v>9000</v>
      </c>
      <c r="I32" t="s">
        <v>2983</v>
      </c>
      <c r="J32" t="s">
        <v>142</v>
      </c>
      <c r="K32" t="s">
        <v>2974</v>
      </c>
    </row>
    <row r="33" spans="1:11" x14ac:dyDescent="0.25">
      <c r="A33" s="126">
        <v>42799</v>
      </c>
      <c r="B33" t="s">
        <v>2996</v>
      </c>
      <c r="C33">
        <v>10</v>
      </c>
      <c r="D33" t="s">
        <v>2378</v>
      </c>
      <c r="E33" t="s">
        <v>2379</v>
      </c>
      <c r="F33" s="198">
        <v>1600</v>
      </c>
      <c r="I33" t="s">
        <v>2983</v>
      </c>
      <c r="J33" t="s">
        <v>118</v>
      </c>
      <c r="K33" t="s">
        <v>2974</v>
      </c>
    </row>
    <row r="34" spans="1:11" x14ac:dyDescent="0.25">
      <c r="A34" s="126">
        <v>42795</v>
      </c>
      <c r="B34" t="s">
        <v>2996</v>
      </c>
      <c r="C34">
        <v>2</v>
      </c>
      <c r="D34" t="s">
        <v>1998</v>
      </c>
      <c r="E34" t="s">
        <v>2353</v>
      </c>
      <c r="F34" s="198">
        <v>250</v>
      </c>
      <c r="I34" t="s">
        <v>2983</v>
      </c>
      <c r="J34" t="s">
        <v>118</v>
      </c>
      <c r="K34" t="s">
        <v>2974</v>
      </c>
    </row>
    <row r="35" spans="1:11" x14ac:dyDescent="0.25">
      <c r="A35" s="126">
        <v>42849</v>
      </c>
      <c r="B35" t="s">
        <v>2997</v>
      </c>
      <c r="C35">
        <v>10</v>
      </c>
      <c r="D35" t="s">
        <v>1872</v>
      </c>
      <c r="E35" t="s">
        <v>2317</v>
      </c>
      <c r="F35" s="198">
        <v>250</v>
      </c>
      <c r="I35" t="s">
        <v>2983</v>
      </c>
      <c r="J35" t="s">
        <v>118</v>
      </c>
      <c r="K35" t="s">
        <v>2974</v>
      </c>
    </row>
    <row r="36" spans="1:11" x14ac:dyDescent="0.25">
      <c r="A36" s="126">
        <v>42835</v>
      </c>
      <c r="B36" t="s">
        <v>2997</v>
      </c>
      <c r="C36">
        <v>4</v>
      </c>
      <c r="D36" t="s">
        <v>1872</v>
      </c>
      <c r="E36" t="s">
        <v>2258</v>
      </c>
      <c r="F36" s="198">
        <v>250</v>
      </c>
      <c r="I36" t="s">
        <v>2983</v>
      </c>
      <c r="J36" t="s">
        <v>118</v>
      </c>
      <c r="K36" t="s">
        <v>2974</v>
      </c>
    </row>
    <row r="37" spans="1:11" x14ac:dyDescent="0.25">
      <c r="A37" s="126">
        <v>42828</v>
      </c>
      <c r="B37" t="s">
        <v>2997</v>
      </c>
      <c r="C37">
        <v>1</v>
      </c>
      <c r="D37" t="s">
        <v>2222</v>
      </c>
      <c r="E37" t="s">
        <v>2223</v>
      </c>
      <c r="F37" s="198">
        <v>8000</v>
      </c>
      <c r="I37" t="s">
        <v>2983</v>
      </c>
      <c r="J37" t="s">
        <v>142</v>
      </c>
      <c r="K37" t="s">
        <v>2974</v>
      </c>
    </row>
    <row r="38" spans="1:11" x14ac:dyDescent="0.25">
      <c r="A38" s="126">
        <v>42877</v>
      </c>
      <c r="B38" t="s">
        <v>2998</v>
      </c>
      <c r="C38">
        <v>3</v>
      </c>
      <c r="D38" t="s">
        <v>1872</v>
      </c>
      <c r="E38" t="s">
        <v>2158</v>
      </c>
      <c r="F38" s="198">
        <v>250</v>
      </c>
      <c r="I38" t="s">
        <v>2983</v>
      </c>
      <c r="J38" t="s">
        <v>118</v>
      </c>
      <c r="K38" t="s">
        <v>2974</v>
      </c>
    </row>
    <row r="39" spans="1:11" x14ac:dyDescent="0.25">
      <c r="A39" s="126">
        <v>42872</v>
      </c>
      <c r="B39" t="s">
        <v>2998</v>
      </c>
      <c r="C39">
        <v>1</v>
      </c>
      <c r="D39" t="s">
        <v>1872</v>
      </c>
      <c r="E39" t="s">
        <v>2125</v>
      </c>
      <c r="F39" s="198">
        <v>250</v>
      </c>
      <c r="I39" t="s">
        <v>2983</v>
      </c>
      <c r="J39" t="s">
        <v>118</v>
      </c>
      <c r="K39" t="s">
        <v>2974</v>
      </c>
    </row>
    <row r="40" spans="1:11" x14ac:dyDescent="0.25">
      <c r="A40" s="126">
        <v>42870</v>
      </c>
      <c r="B40" t="s">
        <v>2998</v>
      </c>
      <c r="C40">
        <v>51</v>
      </c>
      <c r="D40" t="s">
        <v>1872</v>
      </c>
      <c r="E40" t="s">
        <v>2114</v>
      </c>
      <c r="F40" s="198">
        <v>250</v>
      </c>
      <c r="I40" t="s">
        <v>2983</v>
      </c>
      <c r="J40" t="s">
        <v>118</v>
      </c>
      <c r="K40" t="s">
        <v>2974</v>
      </c>
    </row>
    <row r="41" spans="1:11" x14ac:dyDescent="0.25">
      <c r="A41" s="126">
        <v>42869</v>
      </c>
      <c r="B41" t="s">
        <v>2998</v>
      </c>
      <c r="C41">
        <v>49</v>
      </c>
      <c r="D41" t="s">
        <v>2104</v>
      </c>
      <c r="E41" t="s">
        <v>2105</v>
      </c>
      <c r="F41" s="198">
        <v>8000</v>
      </c>
      <c r="I41" t="s">
        <v>2983</v>
      </c>
      <c r="J41" t="s">
        <v>142</v>
      </c>
      <c r="K41" t="s">
        <v>2974</v>
      </c>
    </row>
    <row r="42" spans="1:11" x14ac:dyDescent="0.25">
      <c r="A42" s="126">
        <v>42865</v>
      </c>
      <c r="B42" t="s">
        <v>2998</v>
      </c>
      <c r="C42">
        <v>47</v>
      </c>
      <c r="D42" t="s">
        <v>1872</v>
      </c>
      <c r="E42" t="s">
        <v>2090</v>
      </c>
      <c r="F42" s="198">
        <v>250</v>
      </c>
      <c r="I42" t="s">
        <v>2983</v>
      </c>
      <c r="J42" t="s">
        <v>118</v>
      </c>
      <c r="K42" t="s">
        <v>2974</v>
      </c>
    </row>
    <row r="43" spans="1:11" x14ac:dyDescent="0.25">
      <c r="A43" s="126">
        <v>42863</v>
      </c>
      <c r="B43" t="s">
        <v>2998</v>
      </c>
      <c r="C43">
        <v>43</v>
      </c>
      <c r="D43" t="s">
        <v>1872</v>
      </c>
      <c r="E43" t="s">
        <v>2083</v>
      </c>
      <c r="F43" s="198">
        <v>250</v>
      </c>
      <c r="I43" t="s">
        <v>2983</v>
      </c>
      <c r="J43" t="s">
        <v>118</v>
      </c>
      <c r="K43" t="s">
        <v>2974</v>
      </c>
    </row>
    <row r="44" spans="1:11" x14ac:dyDescent="0.25">
      <c r="A44" s="126">
        <v>42858</v>
      </c>
      <c r="B44" t="s">
        <v>2998</v>
      </c>
      <c r="C44">
        <v>38</v>
      </c>
      <c r="D44" t="s">
        <v>1872</v>
      </c>
      <c r="E44" t="s">
        <v>2057</v>
      </c>
      <c r="F44" s="198">
        <v>500</v>
      </c>
      <c r="I44" t="s">
        <v>2983</v>
      </c>
      <c r="J44" t="s">
        <v>118</v>
      </c>
      <c r="K44" t="s">
        <v>2974</v>
      </c>
    </row>
    <row r="45" spans="1:11" x14ac:dyDescent="0.25">
      <c r="A45" s="126">
        <v>42914</v>
      </c>
      <c r="B45" t="s">
        <v>2999</v>
      </c>
      <c r="C45">
        <v>39</v>
      </c>
      <c r="D45" t="s">
        <v>1998</v>
      </c>
      <c r="E45" t="s">
        <v>2029</v>
      </c>
      <c r="F45" s="198">
        <v>250</v>
      </c>
      <c r="I45" t="s">
        <v>2983</v>
      </c>
      <c r="J45" t="s">
        <v>118</v>
      </c>
      <c r="K45" t="s">
        <v>2974</v>
      </c>
    </row>
    <row r="46" spans="1:11" x14ac:dyDescent="0.25">
      <c r="A46" s="126">
        <v>42910</v>
      </c>
      <c r="B46" t="s">
        <v>2999</v>
      </c>
      <c r="C46">
        <v>65</v>
      </c>
      <c r="E46" t="s">
        <v>3393</v>
      </c>
      <c r="F46" s="198">
        <v>7300</v>
      </c>
      <c r="I46" t="s">
        <v>2983</v>
      </c>
      <c r="J46" t="s">
        <v>142</v>
      </c>
      <c r="K46" t="s">
        <v>2974</v>
      </c>
    </row>
    <row r="47" spans="1:11" x14ac:dyDescent="0.25">
      <c r="A47" s="126">
        <v>42908</v>
      </c>
      <c r="B47" t="s">
        <v>2999</v>
      </c>
      <c r="C47">
        <v>42</v>
      </c>
      <c r="D47" t="s">
        <v>2040</v>
      </c>
      <c r="E47" t="s">
        <v>2041</v>
      </c>
      <c r="F47" s="198">
        <v>1650</v>
      </c>
      <c r="I47" t="s">
        <v>2983</v>
      </c>
      <c r="J47" t="s">
        <v>142</v>
      </c>
      <c r="K47" t="s">
        <v>2974</v>
      </c>
    </row>
    <row r="48" spans="1:11" x14ac:dyDescent="0.25">
      <c r="A48" s="126">
        <v>42907</v>
      </c>
      <c r="B48" t="s">
        <v>2999</v>
      </c>
      <c r="C48">
        <v>2</v>
      </c>
      <c r="D48" t="s">
        <v>1998</v>
      </c>
      <c r="E48" t="s">
        <v>1999</v>
      </c>
      <c r="F48" s="198">
        <v>250</v>
      </c>
      <c r="I48" t="s">
        <v>2983</v>
      </c>
      <c r="J48" t="s">
        <v>118</v>
      </c>
      <c r="K48" t="s">
        <v>2974</v>
      </c>
    </row>
    <row r="49" spans="1:11" x14ac:dyDescent="0.25">
      <c r="A49" s="126">
        <v>42906</v>
      </c>
      <c r="B49" t="s">
        <v>2999</v>
      </c>
      <c r="C49">
        <v>56</v>
      </c>
      <c r="E49" t="s">
        <v>3449</v>
      </c>
      <c r="F49" s="198">
        <v>200</v>
      </c>
      <c r="I49" t="s">
        <v>2983</v>
      </c>
      <c r="J49" t="s">
        <v>142</v>
      </c>
      <c r="K49" t="s">
        <v>2974</v>
      </c>
    </row>
    <row r="50" spans="1:11" x14ac:dyDescent="0.25">
      <c r="A50" s="126">
        <v>42900</v>
      </c>
      <c r="B50" t="s">
        <v>2999</v>
      </c>
      <c r="C50">
        <v>26</v>
      </c>
      <c r="D50" t="s">
        <v>1872</v>
      </c>
      <c r="E50" t="s">
        <v>1920</v>
      </c>
      <c r="F50" s="198">
        <v>250</v>
      </c>
      <c r="I50" t="s">
        <v>2983</v>
      </c>
      <c r="J50" t="s">
        <v>118</v>
      </c>
      <c r="K50" t="s">
        <v>2974</v>
      </c>
    </row>
    <row r="51" spans="1:11" x14ac:dyDescent="0.25">
      <c r="A51" s="126">
        <v>42898</v>
      </c>
      <c r="B51" t="s">
        <v>2999</v>
      </c>
      <c r="C51">
        <v>22</v>
      </c>
      <c r="D51" t="s">
        <v>1872</v>
      </c>
      <c r="E51" t="s">
        <v>1899</v>
      </c>
      <c r="F51" s="198">
        <v>250</v>
      </c>
      <c r="I51" t="s">
        <v>2983</v>
      </c>
      <c r="J51" t="s">
        <v>118</v>
      </c>
      <c r="K51" t="s">
        <v>2974</v>
      </c>
    </row>
    <row r="52" spans="1:11" x14ac:dyDescent="0.25">
      <c r="A52" s="126">
        <v>42893</v>
      </c>
      <c r="B52" t="s">
        <v>2999</v>
      </c>
      <c r="C52">
        <v>171</v>
      </c>
      <c r="E52" t="s">
        <v>3234</v>
      </c>
      <c r="F52" s="198">
        <v>3500</v>
      </c>
      <c r="I52" t="s">
        <v>2983</v>
      </c>
      <c r="J52" t="s">
        <v>142</v>
      </c>
      <c r="K52" t="s">
        <v>2974</v>
      </c>
    </row>
    <row r="53" spans="1:11" x14ac:dyDescent="0.25">
      <c r="A53" s="126">
        <v>42893</v>
      </c>
      <c r="B53" t="s">
        <v>2999</v>
      </c>
      <c r="C53">
        <v>12</v>
      </c>
      <c r="D53" t="s">
        <v>1872</v>
      </c>
      <c r="E53" t="s">
        <v>1873</v>
      </c>
      <c r="F53" s="198">
        <v>250</v>
      </c>
      <c r="I53" t="s">
        <v>2983</v>
      </c>
      <c r="J53" t="s">
        <v>118</v>
      </c>
      <c r="K53" t="s">
        <v>2974</v>
      </c>
    </row>
    <row r="54" spans="1:11" x14ac:dyDescent="0.25">
      <c r="A54" s="126">
        <v>42892</v>
      </c>
      <c r="B54" t="s">
        <v>2999</v>
      </c>
      <c r="C54">
        <v>18</v>
      </c>
      <c r="D54" t="s">
        <v>1860</v>
      </c>
      <c r="E54" t="s">
        <v>1861</v>
      </c>
      <c r="F54" s="198">
        <v>8000</v>
      </c>
      <c r="I54" t="s">
        <v>2983</v>
      </c>
      <c r="J54" t="s">
        <v>142</v>
      </c>
      <c r="K54" t="s">
        <v>2974</v>
      </c>
    </row>
    <row r="55" spans="1:11" x14ac:dyDescent="0.25">
      <c r="A55" s="126">
        <v>42890</v>
      </c>
      <c r="B55" t="s">
        <v>2999</v>
      </c>
      <c r="C55">
        <v>20</v>
      </c>
      <c r="D55" t="s">
        <v>1840</v>
      </c>
      <c r="E55" t="s">
        <v>1841</v>
      </c>
      <c r="F55" s="198">
        <v>250</v>
      </c>
      <c r="I55" t="s">
        <v>2983</v>
      </c>
      <c r="J55" t="s">
        <v>142</v>
      </c>
      <c r="K55" t="s">
        <v>2974</v>
      </c>
    </row>
    <row r="56" spans="1:11" x14ac:dyDescent="0.25">
      <c r="A56" s="126">
        <v>42890</v>
      </c>
      <c r="B56" t="s">
        <v>2999</v>
      </c>
      <c r="C56">
        <v>7</v>
      </c>
      <c r="D56" t="s">
        <v>1838</v>
      </c>
      <c r="E56" t="s">
        <v>1839</v>
      </c>
      <c r="F56" s="198">
        <v>3000</v>
      </c>
      <c r="I56" t="s">
        <v>2983</v>
      </c>
      <c r="J56" t="s">
        <v>142</v>
      </c>
      <c r="K56" t="s">
        <v>2974</v>
      </c>
    </row>
    <row r="57" spans="1:11" x14ac:dyDescent="0.25">
      <c r="A57" s="126">
        <v>42887</v>
      </c>
      <c r="B57" t="s">
        <v>2999</v>
      </c>
      <c r="C57">
        <v>170</v>
      </c>
      <c r="E57" t="s">
        <v>3234</v>
      </c>
      <c r="F57" s="198">
        <v>8950</v>
      </c>
      <c r="I57" t="s">
        <v>2983</v>
      </c>
      <c r="J57" t="s">
        <v>142</v>
      </c>
      <c r="K57" t="s">
        <v>2974</v>
      </c>
    </row>
    <row r="58" spans="1:11" x14ac:dyDescent="0.25">
      <c r="A58" s="126">
        <v>42940</v>
      </c>
      <c r="B58" t="s">
        <v>3000</v>
      </c>
      <c r="C58">
        <v>64</v>
      </c>
      <c r="E58" t="s">
        <v>3448</v>
      </c>
      <c r="F58" s="198">
        <v>540</v>
      </c>
      <c r="I58" t="s">
        <v>2983</v>
      </c>
      <c r="J58" t="s">
        <v>142</v>
      </c>
      <c r="K58" t="s">
        <v>2974</v>
      </c>
    </row>
    <row r="59" spans="1:11" x14ac:dyDescent="0.25">
      <c r="A59" s="126">
        <v>42925</v>
      </c>
      <c r="B59" t="s">
        <v>3000</v>
      </c>
      <c r="C59">
        <v>73</v>
      </c>
      <c r="D59" t="s">
        <v>252</v>
      </c>
      <c r="E59" t="s">
        <v>253</v>
      </c>
      <c r="F59" s="198">
        <v>8000</v>
      </c>
      <c r="G59" t="s">
        <v>71</v>
      </c>
      <c r="I59" t="s">
        <v>2983</v>
      </c>
      <c r="J59" t="s">
        <v>142</v>
      </c>
      <c r="K59" t="s">
        <v>2974</v>
      </c>
    </row>
    <row r="60" spans="1:11" x14ac:dyDescent="0.25">
      <c r="A60" s="126">
        <v>42919</v>
      </c>
      <c r="B60" t="s">
        <v>3000</v>
      </c>
      <c r="C60">
        <v>197</v>
      </c>
      <c r="D60" t="s">
        <v>3365</v>
      </c>
      <c r="E60" t="s">
        <v>2974</v>
      </c>
      <c r="F60" s="198">
        <v>250</v>
      </c>
      <c r="I60" t="s">
        <v>2983</v>
      </c>
      <c r="J60" t="s">
        <v>118</v>
      </c>
      <c r="K60" t="s">
        <v>2974</v>
      </c>
    </row>
    <row r="61" spans="1:11" x14ac:dyDescent="0.25">
      <c r="A61" s="126">
        <v>42919</v>
      </c>
      <c r="B61" t="s">
        <v>3000</v>
      </c>
      <c r="C61">
        <v>59</v>
      </c>
      <c r="D61" t="s">
        <v>3452</v>
      </c>
      <c r="E61" t="s">
        <v>3451</v>
      </c>
      <c r="F61" s="198">
        <v>10000</v>
      </c>
      <c r="I61" t="s">
        <v>2983</v>
      </c>
      <c r="J61" t="s">
        <v>142</v>
      </c>
      <c r="K61" t="s">
        <v>2974</v>
      </c>
    </row>
    <row r="62" spans="1:11" x14ac:dyDescent="0.25">
      <c r="A62" s="126">
        <v>42919</v>
      </c>
      <c r="B62" t="s">
        <v>3000</v>
      </c>
      <c r="C62">
        <v>5</v>
      </c>
      <c r="D62" t="s">
        <v>146</v>
      </c>
      <c r="E62" t="s">
        <v>147</v>
      </c>
      <c r="F62" s="198">
        <v>1450</v>
      </c>
      <c r="G62" t="s">
        <v>71</v>
      </c>
      <c r="I62" t="s">
        <v>2983</v>
      </c>
      <c r="J62" t="s">
        <v>142</v>
      </c>
      <c r="K62" t="s">
        <v>2974</v>
      </c>
    </row>
    <row r="63" spans="1:11" x14ac:dyDescent="0.25">
      <c r="A63" s="126">
        <v>42977</v>
      </c>
      <c r="B63" t="s">
        <v>3001</v>
      </c>
      <c r="C63">
        <v>44</v>
      </c>
      <c r="D63" t="s">
        <v>1059</v>
      </c>
      <c r="E63" t="s">
        <v>1063</v>
      </c>
      <c r="F63" s="198">
        <v>3135</v>
      </c>
      <c r="G63" t="s">
        <v>71</v>
      </c>
      <c r="H63" t="s">
        <v>71</v>
      </c>
      <c r="I63" t="s">
        <v>2983</v>
      </c>
      <c r="J63" t="s">
        <v>142</v>
      </c>
      <c r="K63" t="s">
        <v>2974</v>
      </c>
    </row>
    <row r="64" spans="1:11" x14ac:dyDescent="0.25">
      <c r="A64" s="126">
        <v>42977</v>
      </c>
      <c r="B64" t="s">
        <v>3001</v>
      </c>
      <c r="C64">
        <v>44</v>
      </c>
      <c r="D64" t="s">
        <v>1059</v>
      </c>
      <c r="E64" t="s">
        <v>1062</v>
      </c>
      <c r="F64" s="198">
        <v>3135</v>
      </c>
      <c r="G64" t="s">
        <v>71</v>
      </c>
      <c r="H64" t="s">
        <v>71</v>
      </c>
      <c r="I64" t="s">
        <v>2983</v>
      </c>
      <c r="J64" t="s">
        <v>142</v>
      </c>
      <c r="K64" t="s">
        <v>2974</v>
      </c>
    </row>
    <row r="65" spans="1:11" x14ac:dyDescent="0.25">
      <c r="A65" s="126">
        <v>42977</v>
      </c>
      <c r="B65" t="s">
        <v>3001</v>
      </c>
      <c r="C65">
        <v>44</v>
      </c>
      <c r="D65" t="s">
        <v>1059</v>
      </c>
      <c r="E65" t="s">
        <v>1061</v>
      </c>
      <c r="F65" s="198">
        <v>3135</v>
      </c>
      <c r="G65" t="s">
        <v>71</v>
      </c>
      <c r="H65" t="s">
        <v>71</v>
      </c>
      <c r="I65" t="s">
        <v>2983</v>
      </c>
      <c r="J65" t="s">
        <v>142</v>
      </c>
      <c r="K65" t="s">
        <v>2974</v>
      </c>
    </row>
    <row r="66" spans="1:11" x14ac:dyDescent="0.25">
      <c r="A66" s="126">
        <v>42977</v>
      </c>
      <c r="B66" t="s">
        <v>3001</v>
      </c>
      <c r="C66">
        <v>44</v>
      </c>
      <c r="D66" t="s">
        <v>1059</v>
      </c>
      <c r="E66" t="s">
        <v>1060</v>
      </c>
      <c r="F66" s="198">
        <v>3135</v>
      </c>
      <c r="G66" t="s">
        <v>71</v>
      </c>
      <c r="H66" t="s">
        <v>71</v>
      </c>
      <c r="I66" t="s">
        <v>2983</v>
      </c>
      <c r="J66" t="s">
        <v>142</v>
      </c>
      <c r="K66" t="s">
        <v>2974</v>
      </c>
    </row>
    <row r="67" spans="1:11" x14ac:dyDescent="0.25">
      <c r="A67" s="126">
        <v>42953</v>
      </c>
      <c r="B67" t="s">
        <v>3001</v>
      </c>
      <c r="C67">
        <v>46</v>
      </c>
      <c r="D67" t="s">
        <v>658</v>
      </c>
      <c r="E67" t="s">
        <v>659</v>
      </c>
      <c r="F67" s="198">
        <v>7600</v>
      </c>
      <c r="G67" t="s">
        <v>71</v>
      </c>
      <c r="H67" t="s">
        <v>71</v>
      </c>
      <c r="I67" t="s">
        <v>2983</v>
      </c>
      <c r="J67" t="s">
        <v>142</v>
      </c>
      <c r="K67" t="s">
        <v>2974</v>
      </c>
    </row>
    <row r="68" spans="1:11" x14ac:dyDescent="0.25">
      <c r="A68" s="126">
        <v>43027</v>
      </c>
      <c r="B68" t="s">
        <v>3003</v>
      </c>
      <c r="C68">
        <v>24197</v>
      </c>
      <c r="E68" t="s">
        <v>101</v>
      </c>
      <c r="F68" s="198">
        <v>10900</v>
      </c>
      <c r="I68" t="s">
        <v>7</v>
      </c>
      <c r="J68" t="s">
        <v>142</v>
      </c>
      <c r="K68" t="s">
        <v>2974</v>
      </c>
    </row>
    <row r="69" spans="1:11" x14ac:dyDescent="0.25">
      <c r="A69" s="126">
        <v>43086</v>
      </c>
      <c r="B69" t="s">
        <v>3005</v>
      </c>
      <c r="C69">
        <v>25144</v>
      </c>
      <c r="E69" t="s">
        <v>101</v>
      </c>
      <c r="F69" s="198">
        <v>10900</v>
      </c>
      <c r="I69" t="s">
        <v>7</v>
      </c>
      <c r="J69" t="s">
        <v>142</v>
      </c>
      <c r="K69" t="s">
        <v>2974</v>
      </c>
    </row>
    <row r="70" spans="1:11" x14ac:dyDescent="0.25">
      <c r="A70" s="126">
        <v>43086</v>
      </c>
      <c r="B70" t="s">
        <v>3005</v>
      </c>
      <c r="C70">
        <v>25065</v>
      </c>
      <c r="E70" t="s">
        <v>101</v>
      </c>
      <c r="F70" s="198">
        <v>10900</v>
      </c>
      <c r="I70" t="s">
        <v>7</v>
      </c>
      <c r="J70" t="s">
        <v>142</v>
      </c>
      <c r="K70" t="s">
        <v>2974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31"/>
  <sheetViews>
    <sheetView rightToLeft="1" workbookViewId="0">
      <selection activeCell="I1" sqref="I1"/>
    </sheetView>
  </sheetViews>
  <sheetFormatPr defaultRowHeight="15" x14ac:dyDescent="0.25"/>
  <cols>
    <col min="1" max="1" width="8.7109375" bestFit="1" customWidth="1"/>
    <col min="2" max="2" width="7.5703125" bestFit="1" customWidth="1"/>
    <col min="3" max="3" width="13.28515625" bestFit="1" customWidth="1"/>
    <col min="4" max="4" width="21" bestFit="1" customWidth="1"/>
    <col min="5" max="5" width="34.5703125" bestFit="1" customWidth="1"/>
    <col min="6" max="6" width="18.7109375" style="198" bestFit="1" customWidth="1"/>
    <col min="7" max="7" width="17.140625" hidden="1" customWidth="1"/>
    <col min="8" max="8" width="17.28515625" hidden="1" customWidth="1"/>
    <col min="9" max="9" width="12.42578125" bestFit="1" customWidth="1"/>
    <col min="10" max="10" width="13.7109375" bestFit="1" customWidth="1"/>
    <col min="11" max="11" width="7.7109375" bestFit="1" customWidth="1"/>
  </cols>
  <sheetData>
    <row r="1" spans="1:11" x14ac:dyDescent="0.25">
      <c r="F1" s="198">
        <f>SUBTOTAL(9,Table4[القيمة بالعملة الأصلية])</f>
        <v>19265.5</v>
      </c>
    </row>
    <row r="2" spans="1:11" x14ac:dyDescent="0.25">
      <c r="A2" t="s">
        <v>111</v>
      </c>
      <c r="B2" t="s">
        <v>2995</v>
      </c>
      <c r="C2" t="s">
        <v>3315</v>
      </c>
      <c r="D2" t="s">
        <v>70</v>
      </c>
      <c r="E2" t="s">
        <v>112</v>
      </c>
      <c r="F2" s="198" t="s">
        <v>50</v>
      </c>
      <c r="G2" t="s">
        <v>113</v>
      </c>
      <c r="H2" t="s">
        <v>114</v>
      </c>
      <c r="I2" t="s">
        <v>2982</v>
      </c>
      <c r="J2" t="s">
        <v>115</v>
      </c>
      <c r="K2" t="s">
        <v>125</v>
      </c>
    </row>
    <row r="3" spans="1:11" x14ac:dyDescent="0.25">
      <c r="A3" s="126">
        <v>42754</v>
      </c>
      <c r="B3" t="s">
        <v>2993</v>
      </c>
      <c r="C3">
        <v>26</v>
      </c>
      <c r="D3" t="s">
        <v>143</v>
      </c>
      <c r="E3" t="s">
        <v>2887</v>
      </c>
      <c r="F3" s="198">
        <v>492</v>
      </c>
      <c r="I3" t="s">
        <v>2983</v>
      </c>
      <c r="J3" t="s">
        <v>142</v>
      </c>
      <c r="K3" t="s">
        <v>2978</v>
      </c>
    </row>
    <row r="4" spans="1:11" x14ac:dyDescent="0.25">
      <c r="A4" s="126">
        <v>42754</v>
      </c>
      <c r="B4" t="s">
        <v>2993</v>
      </c>
      <c r="C4">
        <v>26</v>
      </c>
      <c r="D4" t="s">
        <v>2885</v>
      </c>
      <c r="E4" t="s">
        <v>2886</v>
      </c>
      <c r="F4" s="198">
        <v>300</v>
      </c>
      <c r="I4" t="s">
        <v>2983</v>
      </c>
      <c r="J4" t="s">
        <v>142</v>
      </c>
      <c r="K4" t="s">
        <v>2978</v>
      </c>
    </row>
    <row r="5" spans="1:11" x14ac:dyDescent="0.25">
      <c r="A5" s="126">
        <v>42743</v>
      </c>
      <c r="B5" t="s">
        <v>2993</v>
      </c>
      <c r="C5">
        <v>12</v>
      </c>
      <c r="D5" t="s">
        <v>2828</v>
      </c>
      <c r="E5" t="s">
        <v>2829</v>
      </c>
      <c r="F5" s="198">
        <v>470</v>
      </c>
      <c r="I5" t="s">
        <v>2983</v>
      </c>
      <c r="J5" t="s">
        <v>142</v>
      </c>
      <c r="K5" t="s">
        <v>2978</v>
      </c>
    </row>
    <row r="6" spans="1:11" x14ac:dyDescent="0.25">
      <c r="A6" s="126">
        <v>42743</v>
      </c>
      <c r="B6" t="s">
        <v>2993</v>
      </c>
      <c r="C6">
        <v>12</v>
      </c>
      <c r="D6" t="s">
        <v>177</v>
      </c>
      <c r="E6" t="s">
        <v>2825</v>
      </c>
      <c r="F6" s="198">
        <v>20</v>
      </c>
      <c r="I6" t="s">
        <v>2983</v>
      </c>
      <c r="J6" t="s">
        <v>142</v>
      </c>
      <c r="K6" t="s">
        <v>2978</v>
      </c>
    </row>
    <row r="7" spans="1:11" x14ac:dyDescent="0.25">
      <c r="A7" s="126">
        <v>42743</v>
      </c>
      <c r="B7" t="s">
        <v>2993</v>
      </c>
      <c r="C7">
        <v>12</v>
      </c>
      <c r="D7" t="s">
        <v>177</v>
      </c>
      <c r="E7" t="s">
        <v>2823</v>
      </c>
      <c r="F7" s="198">
        <v>30</v>
      </c>
      <c r="I7" t="s">
        <v>2983</v>
      </c>
      <c r="J7" t="s">
        <v>142</v>
      </c>
      <c r="K7" t="s">
        <v>2978</v>
      </c>
    </row>
    <row r="8" spans="1:11" x14ac:dyDescent="0.25">
      <c r="A8" s="126">
        <v>42792</v>
      </c>
      <c r="B8" t="s">
        <v>2994</v>
      </c>
      <c r="C8">
        <v>27</v>
      </c>
      <c r="D8" t="s">
        <v>1790</v>
      </c>
      <c r="E8" t="s">
        <v>2754</v>
      </c>
      <c r="F8" s="198">
        <v>200</v>
      </c>
      <c r="I8" t="s">
        <v>2983</v>
      </c>
      <c r="J8" t="s">
        <v>142</v>
      </c>
      <c r="K8" t="s">
        <v>2978</v>
      </c>
    </row>
    <row r="9" spans="1:11" x14ac:dyDescent="0.25">
      <c r="A9" s="126">
        <v>42787</v>
      </c>
      <c r="B9" t="s">
        <v>2994</v>
      </c>
      <c r="C9">
        <v>31</v>
      </c>
      <c r="D9" t="s">
        <v>143</v>
      </c>
      <c r="E9" t="s">
        <v>2715</v>
      </c>
      <c r="F9" s="198">
        <v>108</v>
      </c>
      <c r="I9" t="s">
        <v>2983</v>
      </c>
      <c r="J9" t="s">
        <v>142</v>
      </c>
      <c r="K9" t="s">
        <v>2978</v>
      </c>
    </row>
    <row r="10" spans="1:11" x14ac:dyDescent="0.25">
      <c r="A10" s="126">
        <v>42787</v>
      </c>
      <c r="B10" t="s">
        <v>2994</v>
      </c>
      <c r="C10">
        <v>31</v>
      </c>
      <c r="D10" t="s">
        <v>143</v>
      </c>
      <c r="E10" t="s">
        <v>2714</v>
      </c>
      <c r="F10" s="198">
        <v>31</v>
      </c>
      <c r="I10" t="s">
        <v>2983</v>
      </c>
      <c r="J10" t="s">
        <v>142</v>
      </c>
      <c r="K10" t="s">
        <v>2978</v>
      </c>
    </row>
    <row r="11" spans="1:11" x14ac:dyDescent="0.25">
      <c r="A11" s="126">
        <v>42787</v>
      </c>
      <c r="B11" t="s">
        <v>2994</v>
      </c>
      <c r="C11">
        <v>31</v>
      </c>
      <c r="D11" t="s">
        <v>143</v>
      </c>
      <c r="E11" t="s">
        <v>2705</v>
      </c>
      <c r="F11" s="198">
        <v>1000</v>
      </c>
      <c r="I11" t="s">
        <v>2983</v>
      </c>
      <c r="J11" t="s">
        <v>142</v>
      </c>
      <c r="K11" t="s">
        <v>2978</v>
      </c>
    </row>
    <row r="12" spans="1:11" x14ac:dyDescent="0.25">
      <c r="A12" s="126">
        <v>42785</v>
      </c>
      <c r="B12" t="s">
        <v>2994</v>
      </c>
      <c r="C12">
        <v>20</v>
      </c>
      <c r="D12" t="s">
        <v>429</v>
      </c>
      <c r="E12" t="s">
        <v>2684</v>
      </c>
      <c r="F12" s="198">
        <v>723</v>
      </c>
      <c r="I12" t="s">
        <v>2983</v>
      </c>
      <c r="J12" t="s">
        <v>142</v>
      </c>
      <c r="K12" t="s">
        <v>2978</v>
      </c>
    </row>
    <row r="13" spans="1:11" x14ac:dyDescent="0.25">
      <c r="A13" s="126">
        <v>42780</v>
      </c>
      <c r="B13" t="s">
        <v>2994</v>
      </c>
      <c r="C13">
        <v>16</v>
      </c>
      <c r="D13" t="s">
        <v>143</v>
      </c>
      <c r="E13" t="s">
        <v>2661</v>
      </c>
      <c r="F13" s="198">
        <v>183</v>
      </c>
      <c r="I13" t="s">
        <v>2983</v>
      </c>
      <c r="J13" t="s">
        <v>142</v>
      </c>
      <c r="K13" t="s">
        <v>2978</v>
      </c>
    </row>
    <row r="14" spans="1:11" x14ac:dyDescent="0.25">
      <c r="A14" s="126">
        <v>42780</v>
      </c>
      <c r="B14" t="s">
        <v>2994</v>
      </c>
      <c r="C14">
        <v>16</v>
      </c>
      <c r="D14" t="s">
        <v>143</v>
      </c>
      <c r="E14" t="s">
        <v>2660</v>
      </c>
      <c r="F14" s="198">
        <v>8</v>
      </c>
      <c r="I14" t="s">
        <v>2983</v>
      </c>
      <c r="J14" t="s">
        <v>142</v>
      </c>
      <c r="K14" t="s">
        <v>2978</v>
      </c>
    </row>
    <row r="15" spans="1:11" x14ac:dyDescent="0.25">
      <c r="A15" s="126">
        <v>42777</v>
      </c>
      <c r="B15" t="s">
        <v>2994</v>
      </c>
      <c r="C15">
        <v>10</v>
      </c>
      <c r="D15" t="s">
        <v>177</v>
      </c>
      <c r="E15" t="s">
        <v>2626</v>
      </c>
      <c r="F15" s="198">
        <v>10</v>
      </c>
      <c r="I15" t="s">
        <v>2983</v>
      </c>
      <c r="J15" t="s">
        <v>142</v>
      </c>
      <c r="K15" t="s">
        <v>2978</v>
      </c>
    </row>
    <row r="16" spans="1:11" x14ac:dyDescent="0.25">
      <c r="A16" s="126">
        <v>42777</v>
      </c>
      <c r="B16" t="s">
        <v>2994</v>
      </c>
      <c r="C16">
        <v>10</v>
      </c>
      <c r="D16" t="s">
        <v>177</v>
      </c>
      <c r="E16" t="s">
        <v>2625</v>
      </c>
      <c r="F16" s="198">
        <v>37</v>
      </c>
      <c r="I16" t="s">
        <v>2983</v>
      </c>
      <c r="J16" t="s">
        <v>142</v>
      </c>
      <c r="K16" t="s">
        <v>2978</v>
      </c>
    </row>
    <row r="17" spans="1:11" x14ac:dyDescent="0.25">
      <c r="A17" s="126">
        <v>42777</v>
      </c>
      <c r="B17" t="s">
        <v>2994</v>
      </c>
      <c r="C17">
        <v>10</v>
      </c>
      <c r="D17" t="s">
        <v>177</v>
      </c>
      <c r="E17" t="s">
        <v>2624</v>
      </c>
      <c r="F17" s="198">
        <v>22</v>
      </c>
      <c r="I17" t="s">
        <v>2983</v>
      </c>
      <c r="J17" t="s">
        <v>142</v>
      </c>
      <c r="K17" t="s">
        <v>2978</v>
      </c>
    </row>
    <row r="18" spans="1:11" x14ac:dyDescent="0.25">
      <c r="A18" s="126">
        <v>42777</v>
      </c>
      <c r="B18" t="s">
        <v>2994</v>
      </c>
      <c r="C18">
        <v>10</v>
      </c>
      <c r="D18" t="s">
        <v>2618</v>
      </c>
      <c r="E18" t="s">
        <v>2621</v>
      </c>
      <c r="F18" s="198">
        <v>400</v>
      </c>
      <c r="I18" t="s">
        <v>2983</v>
      </c>
      <c r="J18" t="s">
        <v>142</v>
      </c>
      <c r="K18" t="s">
        <v>2978</v>
      </c>
    </row>
    <row r="19" spans="1:11" x14ac:dyDescent="0.25">
      <c r="A19" s="126">
        <v>42773</v>
      </c>
      <c r="B19" t="s">
        <v>2994</v>
      </c>
      <c r="C19">
        <v>7</v>
      </c>
      <c r="D19" t="s">
        <v>219</v>
      </c>
      <c r="E19" t="s">
        <v>2593</v>
      </c>
      <c r="F19" s="198">
        <v>539</v>
      </c>
      <c r="I19" t="s">
        <v>2983</v>
      </c>
      <c r="J19" t="s">
        <v>142</v>
      </c>
      <c r="K19" t="s">
        <v>2978</v>
      </c>
    </row>
    <row r="20" spans="1:11" x14ac:dyDescent="0.25">
      <c r="A20" s="126">
        <v>42773</v>
      </c>
      <c r="B20" t="s">
        <v>2994</v>
      </c>
      <c r="C20">
        <v>6</v>
      </c>
      <c r="D20" t="s">
        <v>1786</v>
      </c>
      <c r="E20" t="s">
        <v>2590</v>
      </c>
      <c r="F20" s="198">
        <v>250</v>
      </c>
      <c r="I20" t="s">
        <v>2983</v>
      </c>
      <c r="J20" t="s">
        <v>142</v>
      </c>
      <c r="K20" t="s">
        <v>2978</v>
      </c>
    </row>
    <row r="21" spans="1:11" x14ac:dyDescent="0.25">
      <c r="A21" s="126">
        <v>42809</v>
      </c>
      <c r="B21" t="s">
        <v>2996</v>
      </c>
      <c r="C21">
        <v>26</v>
      </c>
      <c r="D21" t="s">
        <v>429</v>
      </c>
      <c r="E21" t="s">
        <v>2462</v>
      </c>
      <c r="F21" s="198">
        <v>206</v>
      </c>
      <c r="I21" t="s">
        <v>2983</v>
      </c>
      <c r="J21" t="s">
        <v>142</v>
      </c>
      <c r="K21" t="s">
        <v>2978</v>
      </c>
    </row>
    <row r="22" spans="1:11" x14ac:dyDescent="0.25">
      <c r="A22" s="126">
        <v>42885</v>
      </c>
      <c r="B22" t="s">
        <v>2998</v>
      </c>
      <c r="C22">
        <v>64</v>
      </c>
      <c r="D22" t="s">
        <v>143</v>
      </c>
      <c r="E22" t="s">
        <v>2202</v>
      </c>
      <c r="F22" s="198">
        <v>574</v>
      </c>
      <c r="I22" t="s">
        <v>2983</v>
      </c>
      <c r="J22" t="s">
        <v>142</v>
      </c>
      <c r="K22" t="s">
        <v>2978</v>
      </c>
    </row>
    <row r="23" spans="1:11" x14ac:dyDescent="0.25">
      <c r="A23" s="126">
        <v>42878</v>
      </c>
      <c r="B23" t="s">
        <v>2998</v>
      </c>
      <c r="C23">
        <v>27</v>
      </c>
      <c r="D23" t="s">
        <v>143</v>
      </c>
      <c r="E23" t="s">
        <v>2172</v>
      </c>
      <c r="F23" s="198">
        <v>1284</v>
      </c>
      <c r="I23" t="s">
        <v>2983</v>
      </c>
      <c r="J23" t="s">
        <v>142</v>
      </c>
      <c r="K23" t="s">
        <v>2978</v>
      </c>
    </row>
    <row r="24" spans="1:11" x14ac:dyDescent="0.25">
      <c r="A24" s="126">
        <v>42940</v>
      </c>
      <c r="B24" t="s">
        <v>3000</v>
      </c>
      <c r="C24">
        <v>63</v>
      </c>
      <c r="E24" t="s">
        <v>3453</v>
      </c>
      <c r="F24" s="198">
        <v>1248</v>
      </c>
      <c r="I24" t="s">
        <v>2983</v>
      </c>
      <c r="J24" t="s">
        <v>142</v>
      </c>
      <c r="K24" t="s">
        <v>2978</v>
      </c>
    </row>
    <row r="25" spans="1:11" x14ac:dyDescent="0.25">
      <c r="A25" s="126">
        <v>43004</v>
      </c>
      <c r="B25" t="s">
        <v>3002</v>
      </c>
      <c r="C25">
        <v>21</v>
      </c>
      <c r="D25" t="s">
        <v>143</v>
      </c>
      <c r="E25" t="s">
        <v>1810</v>
      </c>
      <c r="F25" s="198">
        <v>4717</v>
      </c>
      <c r="G25" t="s">
        <v>71</v>
      </c>
      <c r="H25" t="s">
        <v>71</v>
      </c>
      <c r="I25" t="s">
        <v>2983</v>
      </c>
      <c r="J25" t="s">
        <v>142</v>
      </c>
      <c r="K25" t="s">
        <v>2978</v>
      </c>
    </row>
    <row r="26" spans="1:11" x14ac:dyDescent="0.25">
      <c r="A26" s="126">
        <v>42991</v>
      </c>
      <c r="B26" t="s">
        <v>3002</v>
      </c>
      <c r="C26">
        <v>10</v>
      </c>
      <c r="D26" t="s">
        <v>177</v>
      </c>
      <c r="E26" t="s">
        <v>1161</v>
      </c>
      <c r="F26" s="198">
        <v>593.5</v>
      </c>
      <c r="G26" t="s">
        <v>71</v>
      </c>
      <c r="H26" t="s">
        <v>71</v>
      </c>
      <c r="I26" t="s">
        <v>2983</v>
      </c>
      <c r="J26" t="s">
        <v>142</v>
      </c>
      <c r="K26" t="s">
        <v>2978</v>
      </c>
    </row>
    <row r="27" spans="1:11" x14ac:dyDescent="0.25">
      <c r="A27" s="126">
        <v>43039</v>
      </c>
      <c r="B27" t="s">
        <v>3003</v>
      </c>
      <c r="C27">
        <v>40</v>
      </c>
      <c r="E27" t="s">
        <v>3454</v>
      </c>
      <c r="F27" s="198">
        <v>5158</v>
      </c>
      <c r="I27" t="s">
        <v>2983</v>
      </c>
      <c r="J27" t="s">
        <v>142</v>
      </c>
      <c r="K27" t="s">
        <v>2978</v>
      </c>
    </row>
    <row r="28" spans="1:11" x14ac:dyDescent="0.25">
      <c r="A28" s="126">
        <v>43030</v>
      </c>
      <c r="B28" t="s">
        <v>3003</v>
      </c>
      <c r="C28">
        <v>22</v>
      </c>
      <c r="D28" t="s">
        <v>1790</v>
      </c>
      <c r="E28" t="s">
        <v>1796</v>
      </c>
      <c r="F28" s="198">
        <v>22</v>
      </c>
      <c r="G28" t="s">
        <v>71</v>
      </c>
      <c r="H28" t="s">
        <v>71</v>
      </c>
      <c r="I28" t="s">
        <v>2983</v>
      </c>
      <c r="J28" t="s">
        <v>142</v>
      </c>
      <c r="K28" t="s">
        <v>2978</v>
      </c>
    </row>
    <row r="29" spans="1:11" x14ac:dyDescent="0.25">
      <c r="A29" s="126">
        <v>43026</v>
      </c>
      <c r="B29" t="s">
        <v>3003</v>
      </c>
      <c r="C29">
        <v>15</v>
      </c>
      <c r="D29" t="s">
        <v>140</v>
      </c>
      <c r="E29" t="s">
        <v>1797</v>
      </c>
      <c r="F29" s="198">
        <v>120</v>
      </c>
      <c r="G29" t="s">
        <v>71</v>
      </c>
      <c r="H29" t="s">
        <v>71</v>
      </c>
      <c r="I29" t="s">
        <v>2983</v>
      </c>
      <c r="J29" t="s">
        <v>142</v>
      </c>
      <c r="K29" t="s">
        <v>2978</v>
      </c>
    </row>
    <row r="30" spans="1:11" x14ac:dyDescent="0.25">
      <c r="A30" s="126">
        <v>43026</v>
      </c>
      <c r="B30" t="s">
        <v>3003</v>
      </c>
      <c r="C30">
        <v>15</v>
      </c>
      <c r="D30" t="s">
        <v>140</v>
      </c>
      <c r="E30" t="s">
        <v>1796</v>
      </c>
      <c r="F30" s="198">
        <v>120</v>
      </c>
      <c r="G30" t="s">
        <v>71</v>
      </c>
      <c r="H30" t="s">
        <v>71</v>
      </c>
      <c r="I30" t="s">
        <v>2983</v>
      </c>
      <c r="J30" t="s">
        <v>142</v>
      </c>
      <c r="K30" t="s">
        <v>2978</v>
      </c>
    </row>
    <row r="31" spans="1:11" x14ac:dyDescent="0.25">
      <c r="A31" s="126">
        <v>43016</v>
      </c>
      <c r="B31" t="s">
        <v>3003</v>
      </c>
      <c r="C31">
        <v>30</v>
      </c>
      <c r="D31" t="s">
        <v>177</v>
      </c>
      <c r="E31" t="s">
        <v>1779</v>
      </c>
      <c r="F31" s="198">
        <v>400</v>
      </c>
      <c r="G31" t="s">
        <v>71</v>
      </c>
      <c r="H31" t="s">
        <v>71</v>
      </c>
      <c r="I31" t="s">
        <v>2983</v>
      </c>
      <c r="J31" t="s">
        <v>142</v>
      </c>
      <c r="K31" t="s">
        <v>2978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11"/>
  <sheetViews>
    <sheetView rightToLeft="1" workbookViewId="0">
      <selection activeCell="G28" sqref="G28"/>
    </sheetView>
  </sheetViews>
  <sheetFormatPr defaultRowHeight="15" x14ac:dyDescent="0.25"/>
  <cols>
    <col min="1" max="1" width="31.85546875" bestFit="1" customWidth="1"/>
    <col min="2" max="2" width="18.7109375" customWidth="1"/>
    <col min="3" max="3" width="17.85546875" customWidth="1"/>
  </cols>
  <sheetData>
    <row r="1" spans="1:4" x14ac:dyDescent="0.25">
      <c r="A1" s="220" t="s">
        <v>3424</v>
      </c>
      <c r="B1" s="220" t="s">
        <v>3422</v>
      </c>
      <c r="C1" s="220" t="s">
        <v>3423</v>
      </c>
    </row>
    <row r="2" spans="1:4" x14ac:dyDescent="0.25">
      <c r="A2" s="220" t="s">
        <v>3439</v>
      </c>
      <c r="B2" s="220" t="e">
        <f>#REF!</f>
        <v>#REF!</v>
      </c>
      <c r="C2" s="220"/>
    </row>
    <row r="3" spans="1:4" x14ac:dyDescent="0.25">
      <c r="A3" s="220" t="s">
        <v>3443</v>
      </c>
      <c r="B3" s="220">
        <v>15600</v>
      </c>
      <c r="C3" s="220"/>
    </row>
    <row r="4" spans="1:4" x14ac:dyDescent="0.25">
      <c r="A4" s="220" t="s">
        <v>108</v>
      </c>
      <c r="B4" s="220">
        <v>25000</v>
      </c>
      <c r="C4" s="220"/>
    </row>
    <row r="5" spans="1:4" x14ac:dyDescent="0.25">
      <c r="A5" s="220" t="s">
        <v>80</v>
      </c>
      <c r="B5" s="220">
        <v>60000</v>
      </c>
      <c r="C5" s="220"/>
    </row>
    <row r="6" spans="1:4" x14ac:dyDescent="0.25">
      <c r="A6" s="220" t="s">
        <v>3440</v>
      </c>
      <c r="B6" s="220">
        <v>16000</v>
      </c>
      <c r="C6" s="220"/>
    </row>
    <row r="7" spans="1:4" x14ac:dyDescent="0.25">
      <c r="A7" s="220" t="s">
        <v>3442</v>
      </c>
      <c r="B7" s="220">
        <v>8000</v>
      </c>
      <c r="C7" s="220"/>
    </row>
    <row r="8" spans="1:4" x14ac:dyDescent="0.25">
      <c r="A8" s="220" t="s">
        <v>3441</v>
      </c>
      <c r="B8" s="220">
        <v>20000</v>
      </c>
      <c r="C8" s="220"/>
    </row>
    <row r="9" spans="1:4" x14ac:dyDescent="0.25">
      <c r="A9" s="220"/>
      <c r="B9" s="220"/>
      <c r="C9" s="220"/>
    </row>
    <row r="10" spans="1:4" x14ac:dyDescent="0.25">
      <c r="A10" s="220" t="s">
        <v>3422</v>
      </c>
      <c r="B10" s="261" t="e">
        <f>SUM(B2:B9)</f>
        <v>#REF!</v>
      </c>
      <c r="C10" s="220" t="e">
        <f>B10</f>
        <v>#REF!</v>
      </c>
      <c r="D10" s="270" t="e">
        <f>C10-#REF!</f>
        <v>#REF!</v>
      </c>
    </row>
    <row r="11" spans="1:4" x14ac:dyDescent="0.25">
      <c r="A11" s="220" t="s">
        <v>3057</v>
      </c>
      <c r="B11" s="220" t="e">
        <f>C11</f>
        <v>#REF!</v>
      </c>
      <c r="C11" s="220" t="e">
        <f>SUM(C3:C10)</f>
        <v>#REF!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11"/>
  <sheetViews>
    <sheetView rightToLeft="1" workbookViewId="0">
      <selection activeCell="C4" sqref="C4"/>
    </sheetView>
  </sheetViews>
  <sheetFormatPr defaultRowHeight="15" x14ac:dyDescent="0.25"/>
  <cols>
    <col min="1" max="1" width="31.85546875" bestFit="1" customWidth="1"/>
    <col min="2" max="2" width="18.7109375" customWidth="1"/>
    <col min="3" max="3" width="17.85546875" customWidth="1"/>
  </cols>
  <sheetData>
    <row r="1" spans="1:4" x14ac:dyDescent="0.25">
      <c r="A1" s="220" t="s">
        <v>3424</v>
      </c>
      <c r="B1" s="220" t="s">
        <v>3422</v>
      </c>
      <c r="C1" s="220" t="s">
        <v>3423</v>
      </c>
    </row>
    <row r="2" spans="1:4" x14ac:dyDescent="0.25">
      <c r="A2" s="220" t="s">
        <v>3444</v>
      </c>
      <c r="B2" s="220">
        <v>17472</v>
      </c>
      <c r="C2" s="220"/>
    </row>
    <row r="3" spans="1:4" x14ac:dyDescent="0.25">
      <c r="A3" s="220" t="s">
        <v>3445</v>
      </c>
      <c r="B3" s="220"/>
      <c r="C3" s="220">
        <f>B2-C4</f>
        <v>9672</v>
      </c>
    </row>
    <row r="4" spans="1:4" x14ac:dyDescent="0.25">
      <c r="A4" s="220" t="s">
        <v>3446</v>
      </c>
      <c r="B4" s="220"/>
      <c r="C4" s="220">
        <v>7800</v>
      </c>
    </row>
    <row r="5" spans="1:4" x14ac:dyDescent="0.25">
      <c r="A5" s="220"/>
      <c r="B5" s="220"/>
      <c r="C5" s="220"/>
    </row>
    <row r="6" spans="1:4" x14ac:dyDescent="0.25">
      <c r="A6" s="220"/>
      <c r="B6" s="220"/>
      <c r="C6" s="220"/>
    </row>
    <row r="7" spans="1:4" x14ac:dyDescent="0.25">
      <c r="A7" s="220"/>
      <c r="B7" s="220"/>
      <c r="C7" s="220"/>
    </row>
    <row r="8" spans="1:4" x14ac:dyDescent="0.25">
      <c r="A8" s="220"/>
      <c r="B8" s="220"/>
      <c r="C8" s="220"/>
    </row>
    <row r="9" spans="1:4" x14ac:dyDescent="0.25">
      <c r="A9" s="220"/>
      <c r="B9" s="220"/>
      <c r="C9" s="220"/>
    </row>
    <row r="10" spans="1:4" x14ac:dyDescent="0.25">
      <c r="A10" s="220" t="s">
        <v>3422</v>
      </c>
      <c r="B10" s="261"/>
      <c r="C10" s="220"/>
      <c r="D10" s="270"/>
    </row>
    <row r="11" spans="1:4" x14ac:dyDescent="0.25">
      <c r="A11" s="220" t="s">
        <v>3057</v>
      </c>
      <c r="B11" s="220">
        <f>B2</f>
        <v>17472</v>
      </c>
      <c r="C11" s="220">
        <f>SUM(C3:C10)</f>
        <v>17472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H18"/>
  <sheetViews>
    <sheetView rightToLeft="1" workbookViewId="0">
      <selection activeCell="B2" sqref="B2:B18"/>
    </sheetView>
  </sheetViews>
  <sheetFormatPr defaultRowHeight="15" x14ac:dyDescent="0.25"/>
  <cols>
    <col min="1" max="1" width="9.42578125" bestFit="1" customWidth="1"/>
    <col min="8" max="8" width="14.5703125" bestFit="1" customWidth="1"/>
  </cols>
  <sheetData>
    <row r="1" spans="1:8" x14ac:dyDescent="0.25">
      <c r="A1" t="s">
        <v>2</v>
      </c>
      <c r="B1" t="s">
        <v>76</v>
      </c>
      <c r="C1" t="s">
        <v>11</v>
      </c>
      <c r="H1" t="s">
        <v>3319</v>
      </c>
    </row>
    <row r="2" spans="1:8" x14ac:dyDescent="0.25">
      <c r="A2" s="126">
        <v>42936</v>
      </c>
      <c r="B2">
        <v>175</v>
      </c>
      <c r="C2">
        <v>89</v>
      </c>
      <c r="H2" t="s">
        <v>3320</v>
      </c>
    </row>
    <row r="3" spans="1:8" x14ac:dyDescent="0.25">
      <c r="A3" s="170">
        <v>43326</v>
      </c>
      <c r="B3">
        <v>38773</v>
      </c>
      <c r="C3">
        <v>32</v>
      </c>
    </row>
    <row r="4" spans="1:8" x14ac:dyDescent="0.25">
      <c r="A4" s="170">
        <v>43379</v>
      </c>
      <c r="B4">
        <f>150+300</f>
        <v>450</v>
      </c>
      <c r="C4">
        <v>33</v>
      </c>
    </row>
    <row r="5" spans="1:8" x14ac:dyDescent="0.25">
      <c r="A5" s="170">
        <v>43410</v>
      </c>
      <c r="B5">
        <v>11</v>
      </c>
      <c r="C5">
        <v>14</v>
      </c>
      <c r="D5" t="s">
        <v>142</v>
      </c>
    </row>
    <row r="6" spans="1:8" x14ac:dyDescent="0.25">
      <c r="A6" s="170">
        <v>43410</v>
      </c>
      <c r="B6">
        <v>470</v>
      </c>
      <c r="C6">
        <v>14</v>
      </c>
      <c r="D6" t="s">
        <v>142</v>
      </c>
    </row>
    <row r="7" spans="1:8" x14ac:dyDescent="0.25">
      <c r="A7" s="170">
        <v>43410</v>
      </c>
      <c r="B7">
        <v>21</v>
      </c>
      <c r="C7">
        <v>14</v>
      </c>
      <c r="D7" t="s">
        <v>142</v>
      </c>
    </row>
    <row r="8" spans="1:8" x14ac:dyDescent="0.25">
      <c r="A8" s="126">
        <v>43043</v>
      </c>
      <c r="B8">
        <v>1010</v>
      </c>
      <c r="C8">
        <v>11</v>
      </c>
      <c r="D8" t="s">
        <v>118</v>
      </c>
    </row>
    <row r="9" spans="1:8" x14ac:dyDescent="0.25">
      <c r="A9" s="126">
        <v>43073</v>
      </c>
      <c r="B9">
        <v>5900</v>
      </c>
      <c r="C9">
        <v>10</v>
      </c>
      <c r="D9" t="s">
        <v>118</v>
      </c>
      <c r="E9" t="s">
        <v>3326</v>
      </c>
    </row>
    <row r="10" spans="1:8" x14ac:dyDescent="0.25">
      <c r="A10" s="126">
        <v>43095</v>
      </c>
      <c r="B10">
        <v>20976</v>
      </c>
      <c r="C10">
        <v>36</v>
      </c>
      <c r="D10" t="s">
        <v>118</v>
      </c>
      <c r="E10" t="s">
        <v>3327</v>
      </c>
    </row>
    <row r="11" spans="1:8" x14ac:dyDescent="0.25">
      <c r="A11" s="126">
        <v>42739</v>
      </c>
      <c r="B11">
        <v>15.2</v>
      </c>
      <c r="C11">
        <v>45</v>
      </c>
      <c r="D11" t="s">
        <v>118</v>
      </c>
      <c r="E11" t="s">
        <v>3329</v>
      </c>
    </row>
    <row r="12" spans="1:8" x14ac:dyDescent="0.25">
      <c r="A12" s="126">
        <v>42765</v>
      </c>
      <c r="B12">
        <v>250</v>
      </c>
      <c r="C12">
        <v>189</v>
      </c>
      <c r="D12" t="s">
        <v>118</v>
      </c>
      <c r="E12" t="s">
        <v>3330</v>
      </c>
    </row>
    <row r="13" spans="1:8" x14ac:dyDescent="0.25">
      <c r="A13" s="126">
        <v>42815</v>
      </c>
      <c r="B13">
        <v>55</v>
      </c>
      <c r="C13">
        <v>78</v>
      </c>
      <c r="D13" t="s">
        <v>118</v>
      </c>
    </row>
    <row r="14" spans="1:8" x14ac:dyDescent="0.25">
      <c r="A14" s="126">
        <v>42817</v>
      </c>
      <c r="B14">
        <v>300</v>
      </c>
      <c r="C14">
        <v>78</v>
      </c>
      <c r="D14" t="s">
        <v>118</v>
      </c>
    </row>
    <row r="15" spans="1:8" x14ac:dyDescent="0.25">
      <c r="A15" s="126">
        <v>42849</v>
      </c>
      <c r="B15">
        <v>1642.5</v>
      </c>
      <c r="C15">
        <v>46</v>
      </c>
      <c r="D15" t="s">
        <v>118</v>
      </c>
      <c r="E15" t="s">
        <v>3331</v>
      </c>
    </row>
    <row r="16" spans="1:8" x14ac:dyDescent="0.25">
      <c r="A16" s="126">
        <v>42849</v>
      </c>
      <c r="B16">
        <v>16430.5</v>
      </c>
      <c r="C16">
        <v>46</v>
      </c>
      <c r="D16" t="s">
        <v>118</v>
      </c>
      <c r="E16" t="s">
        <v>3331</v>
      </c>
    </row>
    <row r="17" spans="1:5" x14ac:dyDescent="0.25">
      <c r="A17" s="126">
        <v>42873</v>
      </c>
      <c r="B17">
        <v>190</v>
      </c>
      <c r="C17">
        <v>62</v>
      </c>
      <c r="D17" t="s">
        <v>118</v>
      </c>
    </row>
    <row r="18" spans="1:5" x14ac:dyDescent="0.25">
      <c r="A18" s="126">
        <v>42872</v>
      </c>
      <c r="B18">
        <v>3375.5</v>
      </c>
      <c r="C18">
        <v>105</v>
      </c>
      <c r="D18" t="s">
        <v>118</v>
      </c>
      <c r="E18" t="s">
        <v>3332</v>
      </c>
    </row>
  </sheetData>
  <customSheetViews>
    <customSheetView guid="{5F63A02E-951A-4584-8645-F9E0C5F01C03}">
      <selection activeCell="E19" sqref="E19"/>
      <pageMargins left="0.7" right="0.7" top="0.75" bottom="0.75" header="0.3" footer="0.3"/>
    </customSheetView>
    <customSheetView guid="{F045F2D2-B70B-482D-B8E9-0E6F56401502}">
      <selection activeCell="A11" sqref="A11:XFD11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filterMode="1"/>
  <dimension ref="A1:F38"/>
  <sheetViews>
    <sheetView rightToLeft="1" workbookViewId="0">
      <selection activeCell="D3" sqref="D3"/>
    </sheetView>
  </sheetViews>
  <sheetFormatPr defaultRowHeight="15" x14ac:dyDescent="0.25"/>
  <cols>
    <col min="1" max="1" width="9.140625" style="129"/>
  </cols>
  <sheetData>
    <row r="1" spans="1:6" x14ac:dyDescent="0.25">
      <c r="A1" s="129" t="s">
        <v>3228</v>
      </c>
      <c r="B1" t="s">
        <v>3229</v>
      </c>
      <c r="C1" t="s">
        <v>11</v>
      </c>
      <c r="D1" t="s">
        <v>3230</v>
      </c>
      <c r="E1" t="s">
        <v>3231</v>
      </c>
    </row>
    <row r="2" spans="1:6" hidden="1" x14ac:dyDescent="0.25">
      <c r="A2">
        <v>2018</v>
      </c>
      <c r="B2" t="s">
        <v>3232</v>
      </c>
      <c r="C2">
        <v>4938</v>
      </c>
      <c r="E2">
        <v>160</v>
      </c>
    </row>
    <row r="3" spans="1:6" x14ac:dyDescent="0.25">
      <c r="A3" s="126">
        <v>42914</v>
      </c>
      <c r="B3" t="s">
        <v>2988</v>
      </c>
      <c r="C3" s="82">
        <v>8801</v>
      </c>
      <c r="D3">
        <v>200</v>
      </c>
    </row>
    <row r="4" spans="1:6" hidden="1" x14ac:dyDescent="0.25">
      <c r="A4">
        <v>2017</v>
      </c>
      <c r="B4" t="s">
        <v>3232</v>
      </c>
      <c r="C4">
        <v>2269</v>
      </c>
      <c r="D4">
        <v>100</v>
      </c>
    </row>
    <row r="5" spans="1:6" hidden="1" x14ac:dyDescent="0.25">
      <c r="A5">
        <v>2017</v>
      </c>
      <c r="B5" t="s">
        <v>2988</v>
      </c>
      <c r="C5">
        <v>396</v>
      </c>
      <c r="D5">
        <v>17000</v>
      </c>
    </row>
    <row r="6" spans="1:6" hidden="1" x14ac:dyDescent="0.25">
      <c r="A6">
        <v>2017</v>
      </c>
      <c r="B6" t="s">
        <v>3232</v>
      </c>
      <c r="C6">
        <v>705</v>
      </c>
      <c r="D6">
        <v>1000</v>
      </c>
    </row>
    <row r="7" spans="1:6" x14ac:dyDescent="0.25">
      <c r="A7" s="126">
        <v>42729</v>
      </c>
      <c r="B7" t="s">
        <v>2988</v>
      </c>
      <c r="C7" s="82">
        <v>4102</v>
      </c>
      <c r="D7">
        <v>112000</v>
      </c>
      <c r="F7" t="s">
        <v>3233</v>
      </c>
    </row>
    <row r="8" spans="1:6" x14ac:dyDescent="0.25">
      <c r="A8" s="126">
        <v>42934</v>
      </c>
      <c r="B8" t="s">
        <v>2988</v>
      </c>
      <c r="C8" s="82">
        <v>9601</v>
      </c>
      <c r="D8">
        <v>500</v>
      </c>
    </row>
    <row r="9" spans="1:6" x14ac:dyDescent="0.25">
      <c r="A9" s="126">
        <v>42940</v>
      </c>
      <c r="B9" t="s">
        <v>2988</v>
      </c>
      <c r="C9" s="82">
        <v>9453</v>
      </c>
      <c r="D9">
        <v>54120</v>
      </c>
    </row>
    <row r="10" spans="1:6" x14ac:dyDescent="0.25">
      <c r="A10" s="126">
        <v>42960</v>
      </c>
      <c r="B10" t="s">
        <v>2988</v>
      </c>
      <c r="C10" s="82">
        <v>9498</v>
      </c>
      <c r="D10">
        <v>200</v>
      </c>
    </row>
    <row r="11" spans="1:6" x14ac:dyDescent="0.25">
      <c r="A11" s="126">
        <v>42960</v>
      </c>
      <c r="B11" t="s">
        <v>2988</v>
      </c>
      <c r="C11" s="82">
        <v>9499</v>
      </c>
      <c r="D11">
        <v>350</v>
      </c>
    </row>
    <row r="12" spans="1:6" x14ac:dyDescent="0.25">
      <c r="A12" s="126">
        <v>42960</v>
      </c>
      <c r="B12" t="s">
        <v>2988</v>
      </c>
      <c r="C12" s="82">
        <v>9500</v>
      </c>
      <c r="D12">
        <v>500</v>
      </c>
    </row>
    <row r="13" spans="1:6" x14ac:dyDescent="0.25">
      <c r="A13" s="126">
        <v>42909</v>
      </c>
      <c r="B13" t="s">
        <v>2988</v>
      </c>
      <c r="C13" s="82">
        <v>6714</v>
      </c>
      <c r="D13">
        <v>100</v>
      </c>
    </row>
    <row r="14" spans="1:6" x14ac:dyDescent="0.25">
      <c r="A14" s="126">
        <v>42909</v>
      </c>
      <c r="B14" t="s">
        <v>2988</v>
      </c>
      <c r="C14" s="82">
        <v>6715</v>
      </c>
      <c r="D14">
        <v>150</v>
      </c>
    </row>
    <row r="15" spans="1:6" x14ac:dyDescent="0.25">
      <c r="A15" s="126">
        <v>42909</v>
      </c>
      <c r="B15" t="s">
        <v>2988</v>
      </c>
      <c r="C15" s="82">
        <v>6716</v>
      </c>
      <c r="D15">
        <v>2000</v>
      </c>
    </row>
    <row r="16" spans="1:6" x14ac:dyDescent="0.25">
      <c r="A16" s="126">
        <v>42909</v>
      </c>
      <c r="B16" t="s">
        <v>2988</v>
      </c>
      <c r="C16" s="82">
        <v>6717</v>
      </c>
      <c r="D16">
        <v>650</v>
      </c>
    </row>
    <row r="17" spans="1:4" x14ac:dyDescent="0.25">
      <c r="A17" s="126">
        <v>42885</v>
      </c>
      <c r="B17" t="s">
        <v>2988</v>
      </c>
      <c r="C17" s="82">
        <v>6858</v>
      </c>
      <c r="D17">
        <v>250</v>
      </c>
    </row>
    <row r="18" spans="1:4" x14ac:dyDescent="0.25">
      <c r="A18" s="126">
        <v>42887</v>
      </c>
      <c r="B18" t="s">
        <v>2988</v>
      </c>
      <c r="C18" s="82">
        <v>5946</v>
      </c>
      <c r="D18">
        <v>125</v>
      </c>
    </row>
    <row r="19" spans="1:4" x14ac:dyDescent="0.25">
      <c r="A19" s="126">
        <v>42890</v>
      </c>
      <c r="B19" t="s">
        <v>2988</v>
      </c>
      <c r="C19" s="82">
        <v>6868</v>
      </c>
      <c r="D19">
        <v>200</v>
      </c>
    </row>
    <row r="20" spans="1:4" x14ac:dyDescent="0.25">
      <c r="A20" s="126">
        <v>42900</v>
      </c>
      <c r="B20" t="s">
        <v>2988</v>
      </c>
      <c r="C20" s="82">
        <v>6949</v>
      </c>
      <c r="D20">
        <v>335</v>
      </c>
    </row>
    <row r="21" spans="1:4" x14ac:dyDescent="0.25">
      <c r="A21" s="126">
        <v>42889</v>
      </c>
      <c r="B21" t="s">
        <v>2988</v>
      </c>
      <c r="C21" s="82">
        <v>6398</v>
      </c>
      <c r="D21">
        <v>250</v>
      </c>
    </row>
    <row r="22" spans="1:4" x14ac:dyDescent="0.25">
      <c r="A22" s="126">
        <v>42900</v>
      </c>
      <c r="B22" t="s">
        <v>2988</v>
      </c>
      <c r="C22" s="82">
        <v>7273</v>
      </c>
      <c r="D22">
        <v>70</v>
      </c>
    </row>
    <row r="23" spans="1:4" x14ac:dyDescent="0.25">
      <c r="A23" s="126">
        <v>42922</v>
      </c>
      <c r="B23" t="s">
        <v>2988</v>
      </c>
      <c r="C23" s="82">
        <v>6922</v>
      </c>
      <c r="D23">
        <v>50</v>
      </c>
    </row>
    <row r="24" spans="1:4" x14ac:dyDescent="0.25">
      <c r="A24" s="126">
        <v>42922</v>
      </c>
      <c r="B24" t="s">
        <v>2988</v>
      </c>
      <c r="C24" s="82">
        <v>6923</v>
      </c>
      <c r="D24">
        <v>50</v>
      </c>
    </row>
    <row r="25" spans="1:4" x14ac:dyDescent="0.25">
      <c r="A25" s="126">
        <v>42892</v>
      </c>
      <c r="B25" t="s">
        <v>2988</v>
      </c>
      <c r="C25" s="82">
        <v>6917</v>
      </c>
      <c r="D25">
        <v>200</v>
      </c>
    </row>
    <row r="26" spans="1:4" x14ac:dyDescent="0.25">
      <c r="A26" s="126">
        <v>42895</v>
      </c>
      <c r="B26" t="s">
        <v>2988</v>
      </c>
      <c r="C26" s="82">
        <v>6934</v>
      </c>
      <c r="D26">
        <v>35</v>
      </c>
    </row>
    <row r="27" spans="1:4" x14ac:dyDescent="0.25">
      <c r="A27" s="126">
        <v>42894</v>
      </c>
      <c r="B27" t="s">
        <v>2988</v>
      </c>
      <c r="C27" s="82">
        <v>6925</v>
      </c>
      <c r="D27">
        <v>200</v>
      </c>
    </row>
    <row r="28" spans="1:4" x14ac:dyDescent="0.25">
      <c r="A28" s="126">
        <v>42894</v>
      </c>
      <c r="B28" t="s">
        <v>2988</v>
      </c>
      <c r="C28" s="82">
        <v>6926</v>
      </c>
      <c r="D28">
        <v>20</v>
      </c>
    </row>
    <row r="29" spans="1:4" x14ac:dyDescent="0.25">
      <c r="A29" s="126">
        <v>42900</v>
      </c>
      <c r="B29" t="s">
        <v>2988</v>
      </c>
      <c r="C29" s="82">
        <v>6880</v>
      </c>
      <c r="D29">
        <v>1000</v>
      </c>
    </row>
    <row r="30" spans="1:4" x14ac:dyDescent="0.25">
      <c r="A30" s="126">
        <v>42902</v>
      </c>
      <c r="B30" t="s">
        <v>2988</v>
      </c>
      <c r="C30" s="82">
        <v>7143</v>
      </c>
      <c r="D30">
        <v>200</v>
      </c>
    </row>
    <row r="31" spans="1:4" x14ac:dyDescent="0.25">
      <c r="A31" s="126">
        <v>42901</v>
      </c>
      <c r="B31" t="s">
        <v>2988</v>
      </c>
      <c r="C31" s="82">
        <v>6596</v>
      </c>
      <c r="D31">
        <v>1250</v>
      </c>
    </row>
    <row r="32" spans="1:4" x14ac:dyDescent="0.25">
      <c r="A32" s="126">
        <v>42891</v>
      </c>
      <c r="B32" t="s">
        <v>2988</v>
      </c>
      <c r="C32" s="82">
        <v>7364</v>
      </c>
      <c r="D32">
        <v>250</v>
      </c>
    </row>
    <row r="33" spans="1:4" x14ac:dyDescent="0.25">
      <c r="A33" s="126">
        <v>42863</v>
      </c>
      <c r="B33" t="s">
        <v>2988</v>
      </c>
      <c r="C33" s="82">
        <v>5927</v>
      </c>
      <c r="D33">
        <v>1000</v>
      </c>
    </row>
    <row r="34" spans="1:4" hidden="1" x14ac:dyDescent="0.25">
      <c r="A34">
        <v>2017</v>
      </c>
      <c r="B34" t="s">
        <v>3232</v>
      </c>
      <c r="C34">
        <v>2063</v>
      </c>
      <c r="D34">
        <v>2300</v>
      </c>
    </row>
    <row r="35" spans="1:4" x14ac:dyDescent="0.25">
      <c r="A35" s="126">
        <v>42747</v>
      </c>
      <c r="B35" t="s">
        <v>2988</v>
      </c>
      <c r="C35" s="82">
        <v>3148</v>
      </c>
      <c r="D35">
        <v>1950</v>
      </c>
    </row>
    <row r="36" spans="1:4" x14ac:dyDescent="0.25">
      <c r="A36" s="126">
        <v>42737</v>
      </c>
      <c r="B36" t="s">
        <v>2988</v>
      </c>
      <c r="C36" s="82">
        <v>3945</v>
      </c>
      <c r="D36">
        <v>20465</v>
      </c>
    </row>
    <row r="37" spans="1:4" x14ac:dyDescent="0.25">
      <c r="A37" s="126">
        <v>42737</v>
      </c>
      <c r="B37" t="s">
        <v>2988</v>
      </c>
      <c r="C37" s="82">
        <v>3946</v>
      </c>
      <c r="D37">
        <v>10000</v>
      </c>
    </row>
    <row r="38" spans="1:4" x14ac:dyDescent="0.25">
      <c r="D38">
        <f>SUBTOTAL(9,D3:D37)</f>
        <v>208670</v>
      </c>
    </row>
  </sheetData>
  <autoFilter ref="A1:E37" xr:uid="{00000000-0009-0000-0000-000015000000}">
    <filterColumn colId="0">
      <filters>
        <dateGroupItem year="2017" dateTimeGrouping="year"/>
        <dateGroupItem year="2016" dateTimeGrouping="year"/>
      </filters>
    </filterColumn>
    <filterColumn colId="1">
      <filters>
        <filter val="دفاتر نقدية"/>
      </filters>
    </filterColumn>
  </autoFilter>
  <customSheetViews>
    <customSheetView guid="{5F63A02E-951A-4584-8645-F9E0C5F01C03}" filter="1" showAutoFilter="1" state="hidden">
      <selection activeCell="D3" sqref="D3"/>
      <pageMargins left="0.7" right="0.7" top="0.75" bottom="0.75" header="0.3" footer="0.3"/>
      <autoFilter ref="A1:E37" xr:uid="{00000000-0000-0000-0000-000000000000}">
        <filterColumn colId="0">
          <filters>
            <dateGroupItem year="2017" dateTimeGrouping="year"/>
            <dateGroupItem year="2016" dateTimeGrouping="year"/>
          </filters>
        </filterColumn>
        <filterColumn colId="1">
          <filters>
            <filter val="دفاتر نقدية"/>
          </filters>
        </filterColumn>
      </autoFilter>
    </customSheetView>
    <customSheetView guid="{F045F2D2-B70B-482D-B8E9-0E6F56401502}" filter="1" showAutoFilter="1" state="hidden">
      <selection activeCell="D3" sqref="D3"/>
      <pageMargins left="0.7" right="0.7" top="0.75" bottom="0.75" header="0.3" footer="0.3"/>
      <autoFilter ref="A1:E37" xr:uid="{00000000-0000-0000-0000-000000000000}">
        <filterColumn colId="0">
          <filters>
            <dateGroupItem year="2017" dateTimeGrouping="year"/>
            <dateGroupItem year="2016" dateTimeGrouping="year"/>
          </filters>
        </filterColumn>
        <filterColumn colId="1">
          <filters>
            <filter val="دفاتر نقدية"/>
          </filters>
        </filterColumn>
      </autoFilter>
    </customSheetView>
    <customSheetView guid="{8E61D177-062F-428A-92FC-2BF643B64311}" filter="1" showAutoFilter="1" state="hidden">
      <selection activeCell="D3" sqref="D3"/>
      <pageMargins left="0.7" right="0.7" top="0.75" bottom="0.75" header="0.3" footer="0.3"/>
      <autoFilter ref="A1:E37" xr:uid="{00000000-0000-0000-0000-000000000000}">
        <filterColumn colId="0">
          <filters>
            <dateGroupItem year="2017" dateTimeGrouping="year"/>
            <dateGroupItem year="2016" dateTimeGrouping="year"/>
          </filters>
        </filterColumn>
        <filterColumn colId="1">
          <filters>
            <filter val="دفاتر نقدية"/>
          </filters>
        </filterColumn>
      </autoFilter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ادوية</vt:lpstr>
      <vt:lpstr>الأصول الثابتة</vt:lpstr>
      <vt:lpstr>تحليل على ايميدج</vt:lpstr>
      <vt:lpstr>التدفق النقدى</vt:lpstr>
      <vt:lpstr> المصروفات</vt:lpstr>
      <vt:lpstr>مجمع ايرادات</vt:lpstr>
      <vt:lpstr>تحليل مجمع التبرعات</vt:lpstr>
      <vt:lpstr>تحليل مصاريف نثرية</vt:lpstr>
      <vt:lpstr>تحليل اتعاب</vt:lpstr>
      <vt:lpstr>تحليل تجهيزات</vt:lpstr>
      <vt:lpstr>تحليل المديونون</vt:lpstr>
      <vt:lpstr>تحليل اوراق الدفع</vt:lpstr>
      <vt:lpstr>مصروفات زائده</vt:lpstr>
      <vt:lpstr>الاصل بحوزتنا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Ibrahim Ahmed</dc:creator>
  <cp:lastModifiedBy>mohamed saad</cp:lastModifiedBy>
  <cp:lastPrinted>2018-09-13T11:21:59Z</cp:lastPrinted>
  <dcterms:created xsi:type="dcterms:W3CDTF">2006-09-16T00:00:00Z</dcterms:created>
  <dcterms:modified xsi:type="dcterms:W3CDTF">2019-01-22T16:55:00Z</dcterms:modified>
</cp:coreProperties>
</file>